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Denne_projektmappe" defaultThemeVersion="124226"/>
  <mc:AlternateContent xmlns:mc="http://schemas.openxmlformats.org/markup-compatibility/2006">
    <mc:Choice Requires="x15">
      <x15ac:absPath xmlns:x15ac="http://schemas.microsoft.com/office/spreadsheetml/2010/11/ac" url="C:\Users\cloudconvert\server\files\tasks\7b72b8c6-7659-4618-bd76-ce59933fc124\"/>
    </mc:Choice>
  </mc:AlternateContent>
  <xr:revisionPtr revIDLastSave="0" documentId="8_{CEA01252-CAB9-47E8-8948-9946EA2688A6}" xr6:coauthVersionLast="46" xr6:coauthVersionMax="46" xr10:uidLastSave="{00000000-0000-0000-0000-000000000000}"/>
  <workbookProtection workbookAlgorithmName="SHA-512" workbookHashValue="8E+7HEzq3FNFauucU6/zhqGGOh1/cMjnPMIJnKxXLcFXRDTVRkMp10Pq4iLMDYC8EYS62/2An6Ay/6eF3+d0dg==" workbookSaltValue="CiQkigLWSVJqMni1se063Q==" workbookSpinCount="100000" lockStructure="1"/>
  <bookViews>
    <workbookView xWindow="1950" yWindow="1950" windowWidth="11520" windowHeight="7875" xr2:uid="{00000000-000D-0000-FFFF-FFFF00000000}"/>
  </bookViews>
  <sheets>
    <sheet name="Home" sheetId="1" r:id="rId1"/>
    <sheet name="Pivot Timeløn" sheetId="18" state="hidden" r:id="rId2"/>
    <sheet name="Pivot Kontraktansatte" sheetId="16" state="hidden" r:id="rId3"/>
    <sheet name="Baggrund til lister" sheetId="9" state="hidden" r:id="rId4"/>
    <sheet name="Kontraktansatte" sheetId="6" r:id="rId5"/>
    <sheet name="Pivot månedslønnet" sheetId="15" state="hidden" r:id="rId6"/>
    <sheet name="Månedslønnet" sheetId="7" r:id="rId7"/>
    <sheet name="Timeløn" sheetId="5" r:id="rId8"/>
    <sheet name="Pivot Standardsats" sheetId="19" state="hidden" r:id="rId9"/>
    <sheet name="Baggrundsark" sheetId="4" state="hidden" r:id="rId10"/>
    <sheet name="Standardsats" sheetId="8" r:id="rId11"/>
    <sheet name="Beskrivelse" sheetId="10" state="hidden" r:id="rId12"/>
    <sheet name="Indtastning af standardsats" sheetId="20" r:id="rId13"/>
  </sheets>
  <definedNames>
    <definedName name="Ansættelses">Baggrundsark!#REF!</definedName>
    <definedName name="Ansættelsesform">Baggrundsark!#REF!</definedName>
    <definedName name="AnsættelsesformSlettet">Baggrundsark!#REF!</definedName>
    <definedName name="Liste_til_ansættelsesform">'Baggrund til lister'!$A$5:$A$9</definedName>
    <definedName name="Medtages_i_regnskab">'Baggrund til lister'!$C$4:$C$7</definedName>
  </definedNames>
  <calcPr calcId="191029"/>
  <pivotCaches>
    <pivotCache cacheId="0" r:id="rId14"/>
    <pivotCache cacheId="1" r:id="rId15"/>
    <pivotCache cacheId="2" r:id="rId16"/>
    <pivotCache cacheId="3"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 i="7" l="1"/>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4" i="7"/>
  <c r="AB6" i="4" l="1"/>
  <c r="AB5" i="4"/>
  <c r="AB4"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N5" i="5" l="1"/>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4" i="5"/>
  <c r="S4" i="7" l="1"/>
  <c r="N5" i="6" l="1"/>
  <c r="O5" i="6"/>
  <c r="P5" i="6"/>
  <c r="N6" i="6"/>
  <c r="O6" i="6"/>
  <c r="P6" i="6"/>
  <c r="N7" i="6"/>
  <c r="O7" i="6"/>
  <c r="P7" i="6"/>
  <c r="N8" i="6"/>
  <c r="O8" i="6"/>
  <c r="P8" i="6"/>
  <c r="N9" i="6"/>
  <c r="O9" i="6"/>
  <c r="P9" i="6"/>
  <c r="N10" i="6"/>
  <c r="O10" i="6"/>
  <c r="P10" i="6"/>
  <c r="N11" i="6"/>
  <c r="O11" i="6"/>
  <c r="P11" i="6"/>
  <c r="N12" i="6"/>
  <c r="O12" i="6"/>
  <c r="P12" i="6"/>
  <c r="N13" i="6"/>
  <c r="O13" i="6"/>
  <c r="P13" i="6"/>
  <c r="N14" i="6"/>
  <c r="O14" i="6"/>
  <c r="P14" i="6"/>
  <c r="N15" i="6"/>
  <c r="O15" i="6"/>
  <c r="P15" i="6"/>
  <c r="N16" i="6"/>
  <c r="O16" i="6"/>
  <c r="P16" i="6"/>
  <c r="N17" i="6"/>
  <c r="O17" i="6"/>
  <c r="P17" i="6"/>
  <c r="N18" i="6"/>
  <c r="O18" i="6"/>
  <c r="P18" i="6"/>
  <c r="N19" i="6"/>
  <c r="O19" i="6"/>
  <c r="P19" i="6"/>
  <c r="N20" i="6"/>
  <c r="O20" i="6"/>
  <c r="P20" i="6"/>
  <c r="N21" i="6"/>
  <c r="O21" i="6"/>
  <c r="P21" i="6"/>
  <c r="N22" i="6"/>
  <c r="O22" i="6"/>
  <c r="P22" i="6"/>
  <c r="N23" i="6"/>
  <c r="O23" i="6"/>
  <c r="P23" i="6"/>
  <c r="N24" i="6"/>
  <c r="O24" i="6"/>
  <c r="P24" i="6"/>
  <c r="N25" i="6"/>
  <c r="O25" i="6"/>
  <c r="P25" i="6"/>
  <c r="N26" i="6"/>
  <c r="O26" i="6"/>
  <c r="P26" i="6"/>
  <c r="N27" i="6"/>
  <c r="O27" i="6"/>
  <c r="P27" i="6"/>
  <c r="N28" i="6"/>
  <c r="O28" i="6"/>
  <c r="P28" i="6"/>
  <c r="N29" i="6"/>
  <c r="O29" i="6"/>
  <c r="P29" i="6"/>
  <c r="N30" i="6"/>
  <c r="O30" i="6"/>
  <c r="P30" i="6"/>
  <c r="N31" i="6"/>
  <c r="O31" i="6"/>
  <c r="P31" i="6"/>
  <c r="N32" i="6"/>
  <c r="O32" i="6"/>
  <c r="P32" i="6"/>
  <c r="N33" i="6"/>
  <c r="O33" i="6"/>
  <c r="P33" i="6"/>
  <c r="N34" i="6"/>
  <c r="O34" i="6"/>
  <c r="P34" i="6"/>
  <c r="N35" i="6"/>
  <c r="O35" i="6"/>
  <c r="P35" i="6"/>
  <c r="N36" i="6"/>
  <c r="O36" i="6"/>
  <c r="P36" i="6"/>
  <c r="N37" i="6"/>
  <c r="O37" i="6"/>
  <c r="P37" i="6"/>
  <c r="N38" i="6"/>
  <c r="O38" i="6"/>
  <c r="P38" i="6"/>
  <c r="N39" i="6"/>
  <c r="O39" i="6"/>
  <c r="P39" i="6"/>
  <c r="N40" i="6"/>
  <c r="O40" i="6"/>
  <c r="P40" i="6"/>
  <c r="N41" i="6"/>
  <c r="O41" i="6"/>
  <c r="P41" i="6"/>
  <c r="N42" i="6"/>
  <c r="O42" i="6"/>
  <c r="P42" i="6"/>
  <c r="N43" i="6"/>
  <c r="O43" i="6"/>
  <c r="P43" i="6"/>
  <c r="N44" i="6"/>
  <c r="O44" i="6"/>
  <c r="P44" i="6"/>
  <c r="N45" i="6"/>
  <c r="O45" i="6"/>
  <c r="P45" i="6"/>
  <c r="N46" i="6"/>
  <c r="O46" i="6"/>
  <c r="P46" i="6"/>
  <c r="N47" i="6"/>
  <c r="O47" i="6"/>
  <c r="P47" i="6"/>
  <c r="N48" i="6"/>
  <c r="O48" i="6"/>
  <c r="P48" i="6"/>
  <c r="N49" i="6"/>
  <c r="O49" i="6"/>
  <c r="P49" i="6"/>
  <c r="N50" i="6"/>
  <c r="O50" i="6"/>
  <c r="P50" i="6"/>
  <c r="N51" i="6"/>
  <c r="O51" i="6"/>
  <c r="P51" i="6"/>
  <c r="N52" i="6"/>
  <c r="O52" i="6"/>
  <c r="P52" i="6"/>
  <c r="N53" i="6"/>
  <c r="O53" i="6"/>
  <c r="P53" i="6"/>
  <c r="N54" i="6"/>
  <c r="O54" i="6"/>
  <c r="P54" i="6"/>
  <c r="N55" i="6"/>
  <c r="O55" i="6"/>
  <c r="P55" i="6"/>
  <c r="N56" i="6"/>
  <c r="O56" i="6"/>
  <c r="P56" i="6"/>
  <c r="N57" i="6"/>
  <c r="O57" i="6"/>
  <c r="P57" i="6"/>
  <c r="N58" i="6"/>
  <c r="O58" i="6"/>
  <c r="P58" i="6"/>
  <c r="N59" i="6"/>
  <c r="O59" i="6"/>
  <c r="P59" i="6"/>
  <c r="N60" i="6"/>
  <c r="O60" i="6"/>
  <c r="P60" i="6"/>
  <c r="N61" i="6"/>
  <c r="O61" i="6"/>
  <c r="P61" i="6"/>
  <c r="N62" i="6"/>
  <c r="O62" i="6"/>
  <c r="P62" i="6"/>
  <c r="N63" i="6"/>
  <c r="O63" i="6"/>
  <c r="P63" i="6"/>
  <c r="N64" i="6"/>
  <c r="O64" i="6"/>
  <c r="P64" i="6"/>
  <c r="N65" i="6"/>
  <c r="O65" i="6"/>
  <c r="P65" i="6"/>
  <c r="N66" i="6"/>
  <c r="O66" i="6"/>
  <c r="P66" i="6"/>
  <c r="N67" i="6"/>
  <c r="O67" i="6"/>
  <c r="P67" i="6"/>
  <c r="N68" i="6"/>
  <c r="O68" i="6"/>
  <c r="P68" i="6"/>
  <c r="N69" i="6"/>
  <c r="O69" i="6"/>
  <c r="P69" i="6"/>
  <c r="N70" i="6"/>
  <c r="O70" i="6"/>
  <c r="P70" i="6"/>
  <c r="N71" i="6"/>
  <c r="O71" i="6"/>
  <c r="P71" i="6"/>
  <c r="N72" i="6"/>
  <c r="O72" i="6"/>
  <c r="P72" i="6"/>
  <c r="N73" i="6"/>
  <c r="O73" i="6"/>
  <c r="P73" i="6"/>
  <c r="N74" i="6"/>
  <c r="O74" i="6"/>
  <c r="P74" i="6"/>
  <c r="N75" i="6"/>
  <c r="O75" i="6"/>
  <c r="P75" i="6"/>
  <c r="N76" i="6"/>
  <c r="O76" i="6"/>
  <c r="P76" i="6"/>
  <c r="N77" i="6"/>
  <c r="O77" i="6"/>
  <c r="P77" i="6"/>
  <c r="N78" i="6"/>
  <c r="O78" i="6"/>
  <c r="P78" i="6"/>
  <c r="N79" i="6"/>
  <c r="O79" i="6"/>
  <c r="P79" i="6"/>
  <c r="N80" i="6"/>
  <c r="O80" i="6"/>
  <c r="P80" i="6"/>
  <c r="N81" i="6"/>
  <c r="O81" i="6"/>
  <c r="P81" i="6"/>
  <c r="N82" i="6"/>
  <c r="O82" i="6"/>
  <c r="P82" i="6"/>
  <c r="N83" i="6"/>
  <c r="O83" i="6"/>
  <c r="P83" i="6"/>
  <c r="N84" i="6"/>
  <c r="O84" i="6"/>
  <c r="P84" i="6"/>
  <c r="N85" i="6"/>
  <c r="O85" i="6"/>
  <c r="P85" i="6"/>
  <c r="N86" i="6"/>
  <c r="O86" i="6"/>
  <c r="P86" i="6"/>
  <c r="N87" i="6"/>
  <c r="O87" i="6"/>
  <c r="P87" i="6"/>
  <c r="N88" i="6"/>
  <c r="O88" i="6"/>
  <c r="P88" i="6"/>
  <c r="N89" i="6"/>
  <c r="O89" i="6"/>
  <c r="P89" i="6"/>
  <c r="N90" i="6"/>
  <c r="O90" i="6"/>
  <c r="P90" i="6"/>
  <c r="N91" i="6"/>
  <c r="O91" i="6"/>
  <c r="P91" i="6"/>
  <c r="N92" i="6"/>
  <c r="O92" i="6"/>
  <c r="P92" i="6"/>
  <c r="N93" i="6"/>
  <c r="O93" i="6"/>
  <c r="P93" i="6"/>
  <c r="N94" i="6"/>
  <c r="O94" i="6"/>
  <c r="P94" i="6"/>
  <c r="N95" i="6"/>
  <c r="O95" i="6"/>
  <c r="P95" i="6"/>
  <c r="N96" i="6"/>
  <c r="O96" i="6"/>
  <c r="P96" i="6"/>
  <c r="N97" i="6"/>
  <c r="O97" i="6"/>
  <c r="P97" i="6"/>
  <c r="N98" i="6"/>
  <c r="O98" i="6"/>
  <c r="P98" i="6"/>
  <c r="N99" i="6"/>
  <c r="O99" i="6"/>
  <c r="P99" i="6"/>
  <c r="N100" i="6"/>
  <c r="O100" i="6"/>
  <c r="P100" i="6"/>
  <c r="N101" i="6"/>
  <c r="O101" i="6"/>
  <c r="P101" i="6"/>
  <c r="N102" i="6"/>
  <c r="O102" i="6"/>
  <c r="P102" i="6"/>
  <c r="N103" i="6"/>
  <c r="O103" i="6"/>
  <c r="P103" i="6"/>
  <c r="N104" i="6"/>
  <c r="O104" i="6"/>
  <c r="P104" i="6"/>
  <c r="N105" i="6"/>
  <c r="O105" i="6"/>
  <c r="P105" i="6"/>
  <c r="N106" i="6"/>
  <c r="O106" i="6"/>
  <c r="P106" i="6"/>
  <c r="N107" i="6"/>
  <c r="O107" i="6"/>
  <c r="P107" i="6"/>
  <c r="N108" i="6"/>
  <c r="O108" i="6"/>
  <c r="P108" i="6"/>
  <c r="N109" i="6"/>
  <c r="O109" i="6"/>
  <c r="P109" i="6"/>
  <c r="N110" i="6"/>
  <c r="O110" i="6"/>
  <c r="P110" i="6"/>
  <c r="N111" i="6"/>
  <c r="O111" i="6"/>
  <c r="P111" i="6"/>
  <c r="N112" i="6"/>
  <c r="O112" i="6"/>
  <c r="P112" i="6"/>
  <c r="N113" i="6"/>
  <c r="O113" i="6"/>
  <c r="P113" i="6"/>
  <c r="N114" i="6"/>
  <c r="O114" i="6"/>
  <c r="P114" i="6"/>
  <c r="N115" i="6"/>
  <c r="O115" i="6"/>
  <c r="P115" i="6"/>
  <c r="N116" i="6"/>
  <c r="O116" i="6"/>
  <c r="P116" i="6"/>
  <c r="N117" i="6"/>
  <c r="O117" i="6"/>
  <c r="P117" i="6"/>
  <c r="N118" i="6"/>
  <c r="O118" i="6"/>
  <c r="P118" i="6"/>
  <c r="N119" i="6"/>
  <c r="O119" i="6"/>
  <c r="P119" i="6"/>
  <c r="N120" i="6"/>
  <c r="O120" i="6"/>
  <c r="P120" i="6"/>
  <c r="N121" i="6"/>
  <c r="O121" i="6"/>
  <c r="P121" i="6"/>
  <c r="N122" i="6"/>
  <c r="O122" i="6"/>
  <c r="P122" i="6"/>
  <c r="N123" i="6"/>
  <c r="O123" i="6"/>
  <c r="P123" i="6"/>
  <c r="N124" i="6"/>
  <c r="O124" i="6"/>
  <c r="P124" i="6"/>
  <c r="N125" i="6"/>
  <c r="O125" i="6"/>
  <c r="P125" i="6"/>
  <c r="N126" i="6"/>
  <c r="O126" i="6"/>
  <c r="P126" i="6"/>
  <c r="N127" i="6"/>
  <c r="O127" i="6"/>
  <c r="P127" i="6"/>
  <c r="N128" i="6"/>
  <c r="O128" i="6"/>
  <c r="P128" i="6"/>
  <c r="N129" i="6"/>
  <c r="O129" i="6"/>
  <c r="P129" i="6"/>
  <c r="N130" i="6"/>
  <c r="O130" i="6"/>
  <c r="P130" i="6"/>
  <c r="N131" i="6"/>
  <c r="O131" i="6"/>
  <c r="P131" i="6"/>
  <c r="N132" i="6"/>
  <c r="O132" i="6"/>
  <c r="P132" i="6"/>
  <c r="N133" i="6"/>
  <c r="O133" i="6"/>
  <c r="P133" i="6"/>
  <c r="N134" i="6"/>
  <c r="O134" i="6"/>
  <c r="P134" i="6"/>
  <c r="N135" i="6"/>
  <c r="O135" i="6"/>
  <c r="P135" i="6"/>
  <c r="N136" i="6"/>
  <c r="O136" i="6"/>
  <c r="P136" i="6"/>
  <c r="N137" i="6"/>
  <c r="O137" i="6"/>
  <c r="P137" i="6"/>
  <c r="N138" i="6"/>
  <c r="O138" i="6"/>
  <c r="P138" i="6"/>
  <c r="N139" i="6"/>
  <c r="O139" i="6"/>
  <c r="P139" i="6"/>
  <c r="N140" i="6"/>
  <c r="O140" i="6"/>
  <c r="P140" i="6"/>
  <c r="N141" i="6"/>
  <c r="O141" i="6"/>
  <c r="P141" i="6"/>
  <c r="N142" i="6"/>
  <c r="O142" i="6"/>
  <c r="P142" i="6"/>
  <c r="N143" i="6"/>
  <c r="O143" i="6"/>
  <c r="P143" i="6"/>
  <c r="N144" i="6"/>
  <c r="O144" i="6"/>
  <c r="P144" i="6"/>
  <c r="N145" i="6"/>
  <c r="O145" i="6"/>
  <c r="P145" i="6"/>
  <c r="N146" i="6"/>
  <c r="O146" i="6"/>
  <c r="P146" i="6"/>
  <c r="N147" i="6"/>
  <c r="O147" i="6"/>
  <c r="P147" i="6"/>
  <c r="N148" i="6"/>
  <c r="O148" i="6"/>
  <c r="P148" i="6"/>
  <c r="N149" i="6"/>
  <c r="O149" i="6"/>
  <c r="P149" i="6"/>
  <c r="N150" i="6"/>
  <c r="O150" i="6"/>
  <c r="P150" i="6"/>
  <c r="N151" i="6"/>
  <c r="O151" i="6"/>
  <c r="P151" i="6"/>
  <c r="N152" i="6"/>
  <c r="O152" i="6"/>
  <c r="P152" i="6"/>
  <c r="N153" i="6"/>
  <c r="O153" i="6"/>
  <c r="P153" i="6"/>
  <c r="N154" i="6"/>
  <c r="O154" i="6"/>
  <c r="P154" i="6"/>
  <c r="N155" i="6"/>
  <c r="O155" i="6"/>
  <c r="P155" i="6"/>
  <c r="N156" i="6"/>
  <c r="O156" i="6"/>
  <c r="P156" i="6"/>
  <c r="N157" i="6"/>
  <c r="O157" i="6"/>
  <c r="P157" i="6"/>
  <c r="N158" i="6"/>
  <c r="O158" i="6"/>
  <c r="P158" i="6"/>
  <c r="N159" i="6"/>
  <c r="O159" i="6"/>
  <c r="P159" i="6"/>
  <c r="N160" i="6"/>
  <c r="O160" i="6"/>
  <c r="P160" i="6"/>
  <c r="N161" i="6"/>
  <c r="O161" i="6"/>
  <c r="P161" i="6"/>
  <c r="N162" i="6"/>
  <c r="O162" i="6"/>
  <c r="P162" i="6"/>
  <c r="N163" i="6"/>
  <c r="O163" i="6"/>
  <c r="P163" i="6"/>
  <c r="N164" i="6"/>
  <c r="O164" i="6"/>
  <c r="P164" i="6"/>
  <c r="N165" i="6"/>
  <c r="O165" i="6"/>
  <c r="P165" i="6"/>
  <c r="N166" i="6"/>
  <c r="O166" i="6"/>
  <c r="P166" i="6"/>
  <c r="N167" i="6"/>
  <c r="O167" i="6"/>
  <c r="P167" i="6"/>
  <c r="N168" i="6"/>
  <c r="O168" i="6"/>
  <c r="P168" i="6"/>
  <c r="N169" i="6"/>
  <c r="O169" i="6"/>
  <c r="P169" i="6"/>
  <c r="N170" i="6"/>
  <c r="O170" i="6"/>
  <c r="P170" i="6"/>
  <c r="N171" i="6"/>
  <c r="O171" i="6"/>
  <c r="P171" i="6"/>
  <c r="N172" i="6"/>
  <c r="O172" i="6"/>
  <c r="P172" i="6"/>
  <c r="N173" i="6"/>
  <c r="O173" i="6"/>
  <c r="P173" i="6"/>
  <c r="N174" i="6"/>
  <c r="O174" i="6"/>
  <c r="P174" i="6"/>
  <c r="N175" i="6"/>
  <c r="O175" i="6"/>
  <c r="P175" i="6"/>
  <c r="N176" i="6"/>
  <c r="O176" i="6"/>
  <c r="P176" i="6"/>
  <c r="N177" i="6"/>
  <c r="O177" i="6"/>
  <c r="P177" i="6"/>
  <c r="N178" i="6"/>
  <c r="O178" i="6"/>
  <c r="P178" i="6"/>
  <c r="N179" i="6"/>
  <c r="O179" i="6"/>
  <c r="P179" i="6"/>
  <c r="N180" i="6"/>
  <c r="O180" i="6"/>
  <c r="P180" i="6"/>
  <c r="N181" i="6"/>
  <c r="O181" i="6"/>
  <c r="P181" i="6"/>
  <c r="N182" i="6"/>
  <c r="O182" i="6"/>
  <c r="P182" i="6"/>
  <c r="N183" i="6"/>
  <c r="O183" i="6"/>
  <c r="P183" i="6"/>
  <c r="N184" i="6"/>
  <c r="O184" i="6"/>
  <c r="P184" i="6"/>
  <c r="N185" i="6"/>
  <c r="O185" i="6"/>
  <c r="P185" i="6"/>
  <c r="N186" i="6"/>
  <c r="O186" i="6"/>
  <c r="P186" i="6"/>
  <c r="N187" i="6"/>
  <c r="O187" i="6"/>
  <c r="P187" i="6"/>
  <c r="N188" i="6"/>
  <c r="O188" i="6"/>
  <c r="P188" i="6"/>
  <c r="N189" i="6"/>
  <c r="O189" i="6"/>
  <c r="P189" i="6"/>
  <c r="N190" i="6"/>
  <c r="O190" i="6"/>
  <c r="P190" i="6"/>
  <c r="N191" i="6"/>
  <c r="O191" i="6"/>
  <c r="P191" i="6"/>
  <c r="N192" i="6"/>
  <c r="O192" i="6"/>
  <c r="P192" i="6"/>
  <c r="N193" i="6"/>
  <c r="O193" i="6"/>
  <c r="P193" i="6"/>
  <c r="N194" i="6"/>
  <c r="O194" i="6"/>
  <c r="P194" i="6"/>
  <c r="N195" i="6"/>
  <c r="O195" i="6"/>
  <c r="P195" i="6"/>
  <c r="N196" i="6"/>
  <c r="O196" i="6"/>
  <c r="P196" i="6"/>
  <c r="N197" i="6"/>
  <c r="O197" i="6"/>
  <c r="P197" i="6"/>
  <c r="N198" i="6"/>
  <c r="O198" i="6"/>
  <c r="P198" i="6"/>
  <c r="N199" i="6"/>
  <c r="O199" i="6"/>
  <c r="P199" i="6"/>
  <c r="N200" i="6"/>
  <c r="O200" i="6"/>
  <c r="P200" i="6"/>
  <c r="N201" i="6"/>
  <c r="O201" i="6"/>
  <c r="P201" i="6"/>
  <c r="N202" i="6"/>
  <c r="O202" i="6"/>
  <c r="P202" i="6"/>
  <c r="N203" i="6"/>
  <c r="O203" i="6"/>
  <c r="P203" i="6"/>
  <c r="N4" i="6"/>
  <c r="O4" i="6"/>
  <c r="P4" i="6"/>
  <c r="R15" i="7" l="1"/>
  <c r="S15" i="7"/>
  <c r="R16" i="7"/>
  <c r="S16" i="7"/>
  <c r="R17" i="7"/>
  <c r="S17" i="7"/>
  <c r="R18" i="7"/>
  <c r="S18" i="7"/>
  <c r="R19" i="7"/>
  <c r="S19" i="7"/>
  <c r="R20" i="7"/>
  <c r="S20" i="7"/>
  <c r="R21" i="7"/>
  <c r="S21" i="7"/>
  <c r="R22" i="7"/>
  <c r="S22" i="7"/>
  <c r="R23" i="7"/>
  <c r="S23" i="7"/>
  <c r="R24" i="7"/>
  <c r="S24" i="7"/>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K5" i="8" l="1"/>
  <c r="L5" i="8"/>
  <c r="M5" i="8"/>
  <c r="K6" i="8"/>
  <c r="L6" i="8"/>
  <c r="M6" i="8"/>
  <c r="K7" i="8"/>
  <c r="L7" i="8"/>
  <c r="M7" i="8"/>
  <c r="K8" i="8"/>
  <c r="L8" i="8"/>
  <c r="M8" i="8"/>
  <c r="K9" i="8"/>
  <c r="L9" i="8"/>
  <c r="M9" i="8"/>
  <c r="K10" i="8"/>
  <c r="L10" i="8"/>
  <c r="M10" i="8"/>
  <c r="K11" i="8"/>
  <c r="L11" i="8"/>
  <c r="M11" i="8"/>
  <c r="K12" i="8"/>
  <c r="L12" i="8"/>
  <c r="M12" i="8"/>
  <c r="K13" i="8"/>
  <c r="L13" i="8"/>
  <c r="M13" i="8"/>
  <c r="K14" i="8"/>
  <c r="L14" i="8"/>
  <c r="M14" i="8"/>
  <c r="K15" i="8"/>
  <c r="L15" i="8"/>
  <c r="M15" i="8"/>
  <c r="K16" i="8"/>
  <c r="L16" i="8"/>
  <c r="M16" i="8"/>
  <c r="K17" i="8"/>
  <c r="L17" i="8"/>
  <c r="M17" i="8"/>
  <c r="K18" i="8"/>
  <c r="L18" i="8"/>
  <c r="M18" i="8"/>
  <c r="K19" i="8"/>
  <c r="L19" i="8"/>
  <c r="M19" i="8"/>
  <c r="K20" i="8"/>
  <c r="L20" i="8"/>
  <c r="M20" i="8"/>
  <c r="K21" i="8"/>
  <c r="L21" i="8"/>
  <c r="M21" i="8"/>
  <c r="K22" i="8"/>
  <c r="L22" i="8"/>
  <c r="M22" i="8"/>
  <c r="K23" i="8"/>
  <c r="L23" i="8"/>
  <c r="M23" i="8"/>
  <c r="K24" i="8"/>
  <c r="L24" i="8"/>
  <c r="M24" i="8"/>
  <c r="K25" i="8"/>
  <c r="L25" i="8"/>
  <c r="M25" i="8"/>
  <c r="K26" i="8"/>
  <c r="L26" i="8"/>
  <c r="M26" i="8"/>
  <c r="K27" i="8"/>
  <c r="L27" i="8"/>
  <c r="M27" i="8"/>
  <c r="K28" i="8"/>
  <c r="L28" i="8"/>
  <c r="M28" i="8"/>
  <c r="K29" i="8"/>
  <c r="L29" i="8"/>
  <c r="M29" i="8"/>
  <c r="K30" i="8"/>
  <c r="L30" i="8"/>
  <c r="M30" i="8"/>
  <c r="K31" i="8"/>
  <c r="L31" i="8"/>
  <c r="M31" i="8"/>
  <c r="K32" i="8"/>
  <c r="L32" i="8"/>
  <c r="M32" i="8"/>
  <c r="K33" i="8"/>
  <c r="L33" i="8"/>
  <c r="M33" i="8"/>
  <c r="K34" i="8"/>
  <c r="L34" i="8"/>
  <c r="M34" i="8"/>
  <c r="K35" i="8"/>
  <c r="L35" i="8"/>
  <c r="M35" i="8"/>
  <c r="K36" i="8"/>
  <c r="L36" i="8"/>
  <c r="M36" i="8"/>
  <c r="K37" i="8"/>
  <c r="L37" i="8"/>
  <c r="M37" i="8"/>
  <c r="K38" i="8"/>
  <c r="L38" i="8"/>
  <c r="M38" i="8"/>
  <c r="K39" i="8"/>
  <c r="L39" i="8"/>
  <c r="M39" i="8"/>
  <c r="K40" i="8"/>
  <c r="L40" i="8"/>
  <c r="M40" i="8"/>
  <c r="K41" i="8"/>
  <c r="L41" i="8"/>
  <c r="M41" i="8"/>
  <c r="K42" i="8"/>
  <c r="L42" i="8"/>
  <c r="M42" i="8"/>
  <c r="K43" i="8"/>
  <c r="L43" i="8"/>
  <c r="M43" i="8"/>
  <c r="K44" i="8"/>
  <c r="L44" i="8"/>
  <c r="M44" i="8"/>
  <c r="K45" i="8"/>
  <c r="L45" i="8"/>
  <c r="M45" i="8"/>
  <c r="K46" i="8"/>
  <c r="L46" i="8"/>
  <c r="M46" i="8"/>
  <c r="K47" i="8"/>
  <c r="L47" i="8"/>
  <c r="M47" i="8"/>
  <c r="K48" i="8"/>
  <c r="L48" i="8"/>
  <c r="M48" i="8"/>
  <c r="K49" i="8"/>
  <c r="L49" i="8"/>
  <c r="M49" i="8"/>
  <c r="K50" i="8"/>
  <c r="L50" i="8"/>
  <c r="M50" i="8"/>
  <c r="K51" i="8"/>
  <c r="L51" i="8"/>
  <c r="M51" i="8"/>
  <c r="K52" i="8"/>
  <c r="L52" i="8"/>
  <c r="M52" i="8"/>
  <c r="K53" i="8"/>
  <c r="L53" i="8"/>
  <c r="M53" i="8"/>
  <c r="K54" i="8"/>
  <c r="L54" i="8"/>
  <c r="M54" i="8"/>
  <c r="K55" i="8"/>
  <c r="L55" i="8"/>
  <c r="M55" i="8"/>
  <c r="K56" i="8"/>
  <c r="L56" i="8"/>
  <c r="M56" i="8"/>
  <c r="K57" i="8"/>
  <c r="L57" i="8"/>
  <c r="M57" i="8"/>
  <c r="K58" i="8"/>
  <c r="L58" i="8"/>
  <c r="M58" i="8"/>
  <c r="K59" i="8"/>
  <c r="L59" i="8"/>
  <c r="M59" i="8"/>
  <c r="K60" i="8"/>
  <c r="L60" i="8"/>
  <c r="M60" i="8"/>
  <c r="K61" i="8"/>
  <c r="L61" i="8"/>
  <c r="M61" i="8"/>
  <c r="K62" i="8"/>
  <c r="L62" i="8"/>
  <c r="M62" i="8"/>
  <c r="K63" i="8"/>
  <c r="L63" i="8"/>
  <c r="M63" i="8"/>
  <c r="K64" i="8"/>
  <c r="L64" i="8"/>
  <c r="M64" i="8"/>
  <c r="K65" i="8"/>
  <c r="L65" i="8"/>
  <c r="M65" i="8"/>
  <c r="K66" i="8"/>
  <c r="L66" i="8"/>
  <c r="M66" i="8"/>
  <c r="K67" i="8"/>
  <c r="L67" i="8"/>
  <c r="M67" i="8"/>
  <c r="K68" i="8"/>
  <c r="L68" i="8"/>
  <c r="M68" i="8"/>
  <c r="K69" i="8"/>
  <c r="L69" i="8"/>
  <c r="M69" i="8"/>
  <c r="K70" i="8"/>
  <c r="L70" i="8"/>
  <c r="M70" i="8"/>
  <c r="K71" i="8"/>
  <c r="L71" i="8"/>
  <c r="M71" i="8"/>
  <c r="K72" i="8"/>
  <c r="L72" i="8"/>
  <c r="M72" i="8"/>
  <c r="K73" i="8"/>
  <c r="L73" i="8"/>
  <c r="M73" i="8"/>
  <c r="K74" i="8"/>
  <c r="L74" i="8"/>
  <c r="M74" i="8"/>
  <c r="K75" i="8"/>
  <c r="L75" i="8"/>
  <c r="M75" i="8"/>
  <c r="K76" i="8"/>
  <c r="L76" i="8"/>
  <c r="M76" i="8"/>
  <c r="K77" i="8"/>
  <c r="L77" i="8"/>
  <c r="M77" i="8"/>
  <c r="K78" i="8"/>
  <c r="L78" i="8"/>
  <c r="M78" i="8"/>
  <c r="K79" i="8"/>
  <c r="L79" i="8"/>
  <c r="M79" i="8"/>
  <c r="K80" i="8"/>
  <c r="L80" i="8"/>
  <c r="M80" i="8"/>
  <c r="K81" i="8"/>
  <c r="L81" i="8"/>
  <c r="M81" i="8"/>
  <c r="K82" i="8"/>
  <c r="L82" i="8"/>
  <c r="M82" i="8"/>
  <c r="K83" i="8"/>
  <c r="L83" i="8"/>
  <c r="M83" i="8"/>
  <c r="K84" i="8"/>
  <c r="L84" i="8"/>
  <c r="M84" i="8"/>
  <c r="K85" i="8"/>
  <c r="L85" i="8"/>
  <c r="M85" i="8"/>
  <c r="K86" i="8"/>
  <c r="L86" i="8"/>
  <c r="M86" i="8"/>
  <c r="K87" i="8"/>
  <c r="L87" i="8"/>
  <c r="M87" i="8"/>
  <c r="K88" i="8"/>
  <c r="L88" i="8"/>
  <c r="M88" i="8"/>
  <c r="K89" i="8"/>
  <c r="L89" i="8"/>
  <c r="M89" i="8"/>
  <c r="K90" i="8"/>
  <c r="L90" i="8"/>
  <c r="M90" i="8"/>
  <c r="K91" i="8"/>
  <c r="L91" i="8"/>
  <c r="M91" i="8"/>
  <c r="K92" i="8"/>
  <c r="L92" i="8"/>
  <c r="M92" i="8"/>
  <c r="K93" i="8"/>
  <c r="L93" i="8"/>
  <c r="M93" i="8"/>
  <c r="K94" i="8"/>
  <c r="L94" i="8"/>
  <c r="M94" i="8"/>
  <c r="K95" i="8"/>
  <c r="L95" i="8"/>
  <c r="M95" i="8"/>
  <c r="K96" i="8"/>
  <c r="L96" i="8"/>
  <c r="M96" i="8"/>
  <c r="K97" i="8"/>
  <c r="L97" i="8"/>
  <c r="M97" i="8"/>
  <c r="K98" i="8"/>
  <c r="L98" i="8"/>
  <c r="M98" i="8"/>
  <c r="K99" i="8"/>
  <c r="L99" i="8"/>
  <c r="M99" i="8"/>
  <c r="K100" i="8"/>
  <c r="L100" i="8"/>
  <c r="M100" i="8"/>
  <c r="K101" i="8"/>
  <c r="L101" i="8"/>
  <c r="M101" i="8"/>
  <c r="K102" i="8"/>
  <c r="L102" i="8"/>
  <c r="M102" i="8"/>
  <c r="K103" i="8"/>
  <c r="L103" i="8"/>
  <c r="M103" i="8"/>
  <c r="K104" i="8"/>
  <c r="L104" i="8"/>
  <c r="M104" i="8"/>
  <c r="K105" i="8"/>
  <c r="L105" i="8"/>
  <c r="M105" i="8"/>
  <c r="K106" i="8"/>
  <c r="L106" i="8"/>
  <c r="M106" i="8"/>
  <c r="K107" i="8"/>
  <c r="L107" i="8"/>
  <c r="M107" i="8"/>
  <c r="K108" i="8"/>
  <c r="L108" i="8"/>
  <c r="M108" i="8"/>
  <c r="K109" i="8"/>
  <c r="L109" i="8"/>
  <c r="M109" i="8"/>
  <c r="K110" i="8"/>
  <c r="L110" i="8"/>
  <c r="M110" i="8"/>
  <c r="K111" i="8"/>
  <c r="L111" i="8"/>
  <c r="M111" i="8"/>
  <c r="K112" i="8"/>
  <c r="L112" i="8"/>
  <c r="M112" i="8"/>
  <c r="K113" i="8"/>
  <c r="L113" i="8"/>
  <c r="M113" i="8"/>
  <c r="K114" i="8"/>
  <c r="L114" i="8"/>
  <c r="M114" i="8"/>
  <c r="K115" i="8"/>
  <c r="L115" i="8"/>
  <c r="M115" i="8"/>
  <c r="K116" i="8"/>
  <c r="L116" i="8"/>
  <c r="M116" i="8"/>
  <c r="K117" i="8"/>
  <c r="L117" i="8"/>
  <c r="M117" i="8"/>
  <c r="K118" i="8"/>
  <c r="L118" i="8"/>
  <c r="M118" i="8"/>
  <c r="K119" i="8"/>
  <c r="L119" i="8"/>
  <c r="M119" i="8"/>
  <c r="K120" i="8"/>
  <c r="L120" i="8"/>
  <c r="M120" i="8"/>
  <c r="K121" i="8"/>
  <c r="L121" i="8"/>
  <c r="M121" i="8"/>
  <c r="K122" i="8"/>
  <c r="L122" i="8"/>
  <c r="M122" i="8"/>
  <c r="K123" i="8"/>
  <c r="L123" i="8"/>
  <c r="M123" i="8"/>
  <c r="K124" i="8"/>
  <c r="L124" i="8"/>
  <c r="M124" i="8"/>
  <c r="K125" i="8"/>
  <c r="L125" i="8"/>
  <c r="M125" i="8"/>
  <c r="K126" i="8"/>
  <c r="L126" i="8"/>
  <c r="M126" i="8"/>
  <c r="K127" i="8"/>
  <c r="L127" i="8"/>
  <c r="M127" i="8"/>
  <c r="K128" i="8"/>
  <c r="L128" i="8"/>
  <c r="M128" i="8"/>
  <c r="K129" i="8"/>
  <c r="L129" i="8"/>
  <c r="M129" i="8"/>
  <c r="K130" i="8"/>
  <c r="L130" i="8"/>
  <c r="M130" i="8"/>
  <c r="K131" i="8"/>
  <c r="L131" i="8"/>
  <c r="M131" i="8"/>
  <c r="K132" i="8"/>
  <c r="L132" i="8"/>
  <c r="M132" i="8"/>
  <c r="K133" i="8"/>
  <c r="L133" i="8"/>
  <c r="M133" i="8"/>
  <c r="K134" i="8"/>
  <c r="L134" i="8"/>
  <c r="M134" i="8"/>
  <c r="K135" i="8"/>
  <c r="L135" i="8"/>
  <c r="M135" i="8"/>
  <c r="K136" i="8"/>
  <c r="L136" i="8"/>
  <c r="M136" i="8"/>
  <c r="K137" i="8"/>
  <c r="L137" i="8"/>
  <c r="M137" i="8"/>
  <c r="K138" i="8"/>
  <c r="L138" i="8"/>
  <c r="M138" i="8"/>
  <c r="K139" i="8"/>
  <c r="L139" i="8"/>
  <c r="M139" i="8"/>
  <c r="K140" i="8"/>
  <c r="L140" i="8"/>
  <c r="M140" i="8"/>
  <c r="K141" i="8"/>
  <c r="L141" i="8"/>
  <c r="M141" i="8"/>
  <c r="K142" i="8"/>
  <c r="L142" i="8"/>
  <c r="M142" i="8"/>
  <c r="K143" i="8"/>
  <c r="L143" i="8"/>
  <c r="M143" i="8"/>
  <c r="K144" i="8"/>
  <c r="L144" i="8"/>
  <c r="M144" i="8"/>
  <c r="K145" i="8"/>
  <c r="L145" i="8"/>
  <c r="M145" i="8"/>
  <c r="K146" i="8"/>
  <c r="L146" i="8"/>
  <c r="M146" i="8"/>
  <c r="K147" i="8"/>
  <c r="L147" i="8"/>
  <c r="M147" i="8"/>
  <c r="K148" i="8"/>
  <c r="L148" i="8"/>
  <c r="M148" i="8"/>
  <c r="K149" i="8"/>
  <c r="L149" i="8"/>
  <c r="M149" i="8"/>
  <c r="K150" i="8"/>
  <c r="L150" i="8"/>
  <c r="M150" i="8"/>
  <c r="K151" i="8"/>
  <c r="L151" i="8"/>
  <c r="M151" i="8"/>
  <c r="K152" i="8"/>
  <c r="L152" i="8"/>
  <c r="M152" i="8"/>
  <c r="K153" i="8"/>
  <c r="L153" i="8"/>
  <c r="M153" i="8"/>
  <c r="K154" i="8"/>
  <c r="L154" i="8"/>
  <c r="M154" i="8"/>
  <c r="K155" i="8"/>
  <c r="L155" i="8"/>
  <c r="M155" i="8"/>
  <c r="K156" i="8"/>
  <c r="L156" i="8"/>
  <c r="M156" i="8"/>
  <c r="K157" i="8"/>
  <c r="L157" i="8"/>
  <c r="M157" i="8"/>
  <c r="K158" i="8"/>
  <c r="L158" i="8"/>
  <c r="M158" i="8"/>
  <c r="K159" i="8"/>
  <c r="L159" i="8"/>
  <c r="M159" i="8"/>
  <c r="K160" i="8"/>
  <c r="L160" i="8"/>
  <c r="M160" i="8"/>
  <c r="K161" i="8"/>
  <c r="L161" i="8"/>
  <c r="M161" i="8"/>
  <c r="K162" i="8"/>
  <c r="L162" i="8"/>
  <c r="M162" i="8"/>
  <c r="K163" i="8"/>
  <c r="L163" i="8"/>
  <c r="M163" i="8"/>
  <c r="K164" i="8"/>
  <c r="L164" i="8"/>
  <c r="M164" i="8"/>
  <c r="K165" i="8"/>
  <c r="L165" i="8"/>
  <c r="M165" i="8"/>
  <c r="K166" i="8"/>
  <c r="L166" i="8"/>
  <c r="M166" i="8"/>
  <c r="K167" i="8"/>
  <c r="L167" i="8"/>
  <c r="M167" i="8"/>
  <c r="K168" i="8"/>
  <c r="L168" i="8"/>
  <c r="M168" i="8"/>
  <c r="K169" i="8"/>
  <c r="L169" i="8"/>
  <c r="M169" i="8"/>
  <c r="K170" i="8"/>
  <c r="L170" i="8"/>
  <c r="M170" i="8"/>
  <c r="K171" i="8"/>
  <c r="L171" i="8"/>
  <c r="M171" i="8"/>
  <c r="K172" i="8"/>
  <c r="L172" i="8"/>
  <c r="M172" i="8"/>
  <c r="K173" i="8"/>
  <c r="L173" i="8"/>
  <c r="M173" i="8"/>
  <c r="K174" i="8"/>
  <c r="L174" i="8"/>
  <c r="M174" i="8"/>
  <c r="K175" i="8"/>
  <c r="L175" i="8"/>
  <c r="M175" i="8"/>
  <c r="K176" i="8"/>
  <c r="L176" i="8"/>
  <c r="M176" i="8"/>
  <c r="K177" i="8"/>
  <c r="L177" i="8"/>
  <c r="M177" i="8"/>
  <c r="K178" i="8"/>
  <c r="L178" i="8"/>
  <c r="M178" i="8"/>
  <c r="K179" i="8"/>
  <c r="L179" i="8"/>
  <c r="M179" i="8"/>
  <c r="K180" i="8"/>
  <c r="L180" i="8"/>
  <c r="M180" i="8"/>
  <c r="K181" i="8"/>
  <c r="L181" i="8"/>
  <c r="M181" i="8"/>
  <c r="K182" i="8"/>
  <c r="L182" i="8"/>
  <c r="M182" i="8"/>
  <c r="K183" i="8"/>
  <c r="L183" i="8"/>
  <c r="M183" i="8"/>
  <c r="K184" i="8"/>
  <c r="L184" i="8"/>
  <c r="M184" i="8"/>
  <c r="K185" i="8"/>
  <c r="L185" i="8"/>
  <c r="M185" i="8"/>
  <c r="K186" i="8"/>
  <c r="L186" i="8"/>
  <c r="M186" i="8"/>
  <c r="K187" i="8"/>
  <c r="L187" i="8"/>
  <c r="M187" i="8"/>
  <c r="K188" i="8"/>
  <c r="L188" i="8"/>
  <c r="M188" i="8"/>
  <c r="K189" i="8"/>
  <c r="L189" i="8"/>
  <c r="M189" i="8"/>
  <c r="K190" i="8"/>
  <c r="L190" i="8"/>
  <c r="M190" i="8"/>
  <c r="K191" i="8"/>
  <c r="L191" i="8"/>
  <c r="M191" i="8"/>
  <c r="K192" i="8"/>
  <c r="L192" i="8"/>
  <c r="M192" i="8"/>
  <c r="K193" i="8"/>
  <c r="L193" i="8"/>
  <c r="M193" i="8"/>
  <c r="K194" i="8"/>
  <c r="L194" i="8"/>
  <c r="M194" i="8"/>
  <c r="K195" i="8"/>
  <c r="L195" i="8"/>
  <c r="M195" i="8"/>
  <c r="K196" i="8"/>
  <c r="L196" i="8"/>
  <c r="M196" i="8"/>
  <c r="K197" i="8"/>
  <c r="L197" i="8"/>
  <c r="M197" i="8"/>
  <c r="K198" i="8"/>
  <c r="L198" i="8"/>
  <c r="M198" i="8"/>
  <c r="K199" i="8"/>
  <c r="L199" i="8"/>
  <c r="M199" i="8"/>
  <c r="K200" i="8"/>
  <c r="L200" i="8"/>
  <c r="M200" i="8"/>
  <c r="K201" i="8"/>
  <c r="L201" i="8"/>
  <c r="M201" i="8"/>
  <c r="K202" i="8"/>
  <c r="L202" i="8"/>
  <c r="M202" i="8"/>
  <c r="K203" i="8"/>
  <c r="L203" i="8"/>
  <c r="M203" i="8"/>
  <c r="M4" i="8"/>
  <c r="L4" i="8"/>
  <c r="K4" i="8"/>
  <c r="Q5" i="5"/>
  <c r="R5" i="5"/>
  <c r="S5" i="5"/>
  <c r="Q6" i="5"/>
  <c r="R6" i="5"/>
  <c r="S6" i="5"/>
  <c r="Q7" i="5"/>
  <c r="R7" i="5"/>
  <c r="S7" i="5"/>
  <c r="Q8" i="5"/>
  <c r="R8" i="5"/>
  <c r="S8" i="5"/>
  <c r="Q9" i="5"/>
  <c r="R9" i="5"/>
  <c r="S9" i="5"/>
  <c r="Q10" i="5"/>
  <c r="R10" i="5"/>
  <c r="S10" i="5"/>
  <c r="Q11" i="5"/>
  <c r="R11" i="5"/>
  <c r="S11" i="5"/>
  <c r="Q12" i="5"/>
  <c r="R12" i="5"/>
  <c r="S12" i="5"/>
  <c r="Q13" i="5"/>
  <c r="R13" i="5"/>
  <c r="S13" i="5"/>
  <c r="Q14" i="5"/>
  <c r="R14" i="5"/>
  <c r="S14" i="5"/>
  <c r="Q15" i="5"/>
  <c r="R15" i="5"/>
  <c r="S15" i="5"/>
  <c r="Q16" i="5"/>
  <c r="R16" i="5"/>
  <c r="S16" i="5"/>
  <c r="Q17" i="5"/>
  <c r="R17" i="5"/>
  <c r="S17" i="5"/>
  <c r="Q18" i="5"/>
  <c r="R18" i="5"/>
  <c r="S18" i="5"/>
  <c r="Q19" i="5"/>
  <c r="R19" i="5"/>
  <c r="S19" i="5"/>
  <c r="Q20" i="5"/>
  <c r="R20" i="5"/>
  <c r="S20" i="5"/>
  <c r="Q21" i="5"/>
  <c r="R21" i="5"/>
  <c r="S21" i="5"/>
  <c r="Q22" i="5"/>
  <c r="R22" i="5"/>
  <c r="S22" i="5"/>
  <c r="Q23" i="5"/>
  <c r="R23" i="5"/>
  <c r="S23" i="5"/>
  <c r="Q24" i="5"/>
  <c r="R24" i="5"/>
  <c r="S24" i="5"/>
  <c r="Q25" i="5"/>
  <c r="R25" i="5"/>
  <c r="S25" i="5"/>
  <c r="Q26" i="5"/>
  <c r="R26" i="5"/>
  <c r="S26" i="5"/>
  <c r="Q27" i="5"/>
  <c r="R27" i="5"/>
  <c r="S27" i="5"/>
  <c r="Q28" i="5"/>
  <c r="R28" i="5"/>
  <c r="S28" i="5"/>
  <c r="Q29" i="5"/>
  <c r="R29" i="5"/>
  <c r="S29" i="5"/>
  <c r="Q30" i="5"/>
  <c r="R30" i="5"/>
  <c r="S30" i="5"/>
  <c r="Q31" i="5"/>
  <c r="R31" i="5"/>
  <c r="S31" i="5"/>
  <c r="Q32" i="5"/>
  <c r="R32" i="5"/>
  <c r="S32" i="5"/>
  <c r="Q33" i="5"/>
  <c r="R33" i="5"/>
  <c r="S33" i="5"/>
  <c r="Q34" i="5"/>
  <c r="R34" i="5"/>
  <c r="S34" i="5"/>
  <c r="Q35" i="5"/>
  <c r="R35" i="5"/>
  <c r="S35" i="5"/>
  <c r="Q36" i="5"/>
  <c r="R36" i="5"/>
  <c r="S36" i="5"/>
  <c r="Q37" i="5"/>
  <c r="R37" i="5"/>
  <c r="S37" i="5"/>
  <c r="Q38" i="5"/>
  <c r="R38" i="5"/>
  <c r="S38" i="5"/>
  <c r="Q39" i="5"/>
  <c r="R39" i="5"/>
  <c r="S39" i="5"/>
  <c r="Q40" i="5"/>
  <c r="R40" i="5"/>
  <c r="S40" i="5"/>
  <c r="Q41" i="5"/>
  <c r="R41" i="5"/>
  <c r="S41" i="5"/>
  <c r="Q42" i="5"/>
  <c r="R42" i="5"/>
  <c r="S42" i="5"/>
  <c r="Q43" i="5"/>
  <c r="R43" i="5"/>
  <c r="S43" i="5"/>
  <c r="Q44" i="5"/>
  <c r="R44" i="5"/>
  <c r="S44" i="5"/>
  <c r="Q45" i="5"/>
  <c r="R45" i="5"/>
  <c r="S45" i="5"/>
  <c r="Q46" i="5"/>
  <c r="R46" i="5"/>
  <c r="S46" i="5"/>
  <c r="Q47" i="5"/>
  <c r="R47" i="5"/>
  <c r="S47" i="5"/>
  <c r="Q48" i="5"/>
  <c r="R48" i="5"/>
  <c r="S48" i="5"/>
  <c r="Q49" i="5"/>
  <c r="R49" i="5"/>
  <c r="S49" i="5"/>
  <c r="Q50" i="5"/>
  <c r="R50" i="5"/>
  <c r="S50" i="5"/>
  <c r="Q51" i="5"/>
  <c r="R51" i="5"/>
  <c r="S51" i="5"/>
  <c r="Q52" i="5"/>
  <c r="R52" i="5"/>
  <c r="S52" i="5"/>
  <c r="Q53" i="5"/>
  <c r="R53" i="5"/>
  <c r="S53" i="5"/>
  <c r="Q54" i="5"/>
  <c r="R54" i="5"/>
  <c r="S54" i="5"/>
  <c r="Q55" i="5"/>
  <c r="R55" i="5"/>
  <c r="S55" i="5"/>
  <c r="Q56" i="5"/>
  <c r="R56" i="5"/>
  <c r="S56" i="5"/>
  <c r="Q57" i="5"/>
  <c r="R57" i="5"/>
  <c r="S57" i="5"/>
  <c r="Q58" i="5"/>
  <c r="R58" i="5"/>
  <c r="S58" i="5"/>
  <c r="Q59" i="5"/>
  <c r="R59" i="5"/>
  <c r="S59" i="5"/>
  <c r="Q60" i="5"/>
  <c r="R60" i="5"/>
  <c r="S60" i="5"/>
  <c r="Q61" i="5"/>
  <c r="R61" i="5"/>
  <c r="S61" i="5"/>
  <c r="Q62" i="5"/>
  <c r="R62" i="5"/>
  <c r="S62" i="5"/>
  <c r="Q63" i="5"/>
  <c r="R63" i="5"/>
  <c r="S63" i="5"/>
  <c r="Q64" i="5"/>
  <c r="R64" i="5"/>
  <c r="S64" i="5"/>
  <c r="Q65" i="5"/>
  <c r="R65" i="5"/>
  <c r="S65" i="5"/>
  <c r="Q66" i="5"/>
  <c r="R66" i="5"/>
  <c r="S66" i="5"/>
  <c r="Q67" i="5"/>
  <c r="R67" i="5"/>
  <c r="S67" i="5"/>
  <c r="Q68" i="5"/>
  <c r="R68" i="5"/>
  <c r="S68" i="5"/>
  <c r="Q69" i="5"/>
  <c r="R69" i="5"/>
  <c r="S69" i="5"/>
  <c r="Q70" i="5"/>
  <c r="R70" i="5"/>
  <c r="S70" i="5"/>
  <c r="Q71" i="5"/>
  <c r="R71" i="5"/>
  <c r="S71" i="5"/>
  <c r="Q72" i="5"/>
  <c r="R72" i="5"/>
  <c r="S72" i="5"/>
  <c r="Q73" i="5"/>
  <c r="R73" i="5"/>
  <c r="S73" i="5"/>
  <c r="Q74" i="5"/>
  <c r="R74" i="5"/>
  <c r="S74" i="5"/>
  <c r="Q75" i="5"/>
  <c r="R75" i="5"/>
  <c r="S75" i="5"/>
  <c r="Q76" i="5"/>
  <c r="R76" i="5"/>
  <c r="S76" i="5"/>
  <c r="Q77" i="5"/>
  <c r="R77" i="5"/>
  <c r="S77" i="5"/>
  <c r="Q78" i="5"/>
  <c r="R78" i="5"/>
  <c r="S78" i="5"/>
  <c r="Q79" i="5"/>
  <c r="R79" i="5"/>
  <c r="S79" i="5"/>
  <c r="Q80" i="5"/>
  <c r="R80" i="5"/>
  <c r="S80" i="5"/>
  <c r="Q81" i="5"/>
  <c r="R81" i="5"/>
  <c r="S81" i="5"/>
  <c r="Q82" i="5"/>
  <c r="R82" i="5"/>
  <c r="S82" i="5"/>
  <c r="Q83" i="5"/>
  <c r="R83" i="5"/>
  <c r="S83" i="5"/>
  <c r="Q84" i="5"/>
  <c r="R84" i="5"/>
  <c r="S84" i="5"/>
  <c r="Q85" i="5"/>
  <c r="R85" i="5"/>
  <c r="S85" i="5"/>
  <c r="Q86" i="5"/>
  <c r="R86" i="5"/>
  <c r="S86" i="5"/>
  <c r="Q87" i="5"/>
  <c r="R87" i="5"/>
  <c r="S87" i="5"/>
  <c r="Q88" i="5"/>
  <c r="R88" i="5"/>
  <c r="S88" i="5"/>
  <c r="Q89" i="5"/>
  <c r="R89" i="5"/>
  <c r="S89" i="5"/>
  <c r="Q90" i="5"/>
  <c r="R90" i="5"/>
  <c r="S90" i="5"/>
  <c r="Q91" i="5"/>
  <c r="R91" i="5"/>
  <c r="S91" i="5"/>
  <c r="Q92" i="5"/>
  <c r="R92" i="5"/>
  <c r="S92" i="5"/>
  <c r="Q93" i="5"/>
  <c r="R93" i="5"/>
  <c r="S93" i="5"/>
  <c r="Q94" i="5"/>
  <c r="R94" i="5"/>
  <c r="S94" i="5"/>
  <c r="Q95" i="5"/>
  <c r="R95" i="5"/>
  <c r="S95" i="5"/>
  <c r="Q96" i="5"/>
  <c r="R96" i="5"/>
  <c r="S96" i="5"/>
  <c r="Q97" i="5"/>
  <c r="R97" i="5"/>
  <c r="S97" i="5"/>
  <c r="Q98" i="5"/>
  <c r="R98" i="5"/>
  <c r="S98" i="5"/>
  <c r="Q99" i="5"/>
  <c r="R99" i="5"/>
  <c r="S99" i="5"/>
  <c r="Q100" i="5"/>
  <c r="R100" i="5"/>
  <c r="S100" i="5"/>
  <c r="Q101" i="5"/>
  <c r="R101" i="5"/>
  <c r="S101" i="5"/>
  <c r="Q102" i="5"/>
  <c r="R102" i="5"/>
  <c r="S102" i="5"/>
  <c r="Q103" i="5"/>
  <c r="R103" i="5"/>
  <c r="S103" i="5"/>
  <c r="Q104" i="5"/>
  <c r="R104" i="5"/>
  <c r="S104" i="5"/>
  <c r="Q105" i="5"/>
  <c r="R105" i="5"/>
  <c r="S105" i="5"/>
  <c r="Q106" i="5"/>
  <c r="R106" i="5"/>
  <c r="S106" i="5"/>
  <c r="Q107" i="5"/>
  <c r="R107" i="5"/>
  <c r="S107" i="5"/>
  <c r="Q108" i="5"/>
  <c r="R108" i="5"/>
  <c r="S108" i="5"/>
  <c r="Q109" i="5"/>
  <c r="R109" i="5"/>
  <c r="S109" i="5"/>
  <c r="Q110" i="5"/>
  <c r="R110" i="5"/>
  <c r="S110" i="5"/>
  <c r="Q111" i="5"/>
  <c r="R111" i="5"/>
  <c r="S111" i="5"/>
  <c r="Q112" i="5"/>
  <c r="R112" i="5"/>
  <c r="S112" i="5"/>
  <c r="Q113" i="5"/>
  <c r="R113" i="5"/>
  <c r="S113" i="5"/>
  <c r="Q114" i="5"/>
  <c r="R114" i="5"/>
  <c r="S114" i="5"/>
  <c r="Q115" i="5"/>
  <c r="R115" i="5"/>
  <c r="S115" i="5"/>
  <c r="Q116" i="5"/>
  <c r="R116" i="5"/>
  <c r="S116" i="5"/>
  <c r="Q117" i="5"/>
  <c r="R117" i="5"/>
  <c r="S117" i="5"/>
  <c r="Q118" i="5"/>
  <c r="R118" i="5"/>
  <c r="S118" i="5"/>
  <c r="Q119" i="5"/>
  <c r="R119" i="5"/>
  <c r="S119" i="5"/>
  <c r="Q120" i="5"/>
  <c r="R120" i="5"/>
  <c r="S120" i="5"/>
  <c r="Q121" i="5"/>
  <c r="R121" i="5"/>
  <c r="S121" i="5"/>
  <c r="Q122" i="5"/>
  <c r="R122" i="5"/>
  <c r="S122" i="5"/>
  <c r="Q123" i="5"/>
  <c r="R123" i="5"/>
  <c r="S123" i="5"/>
  <c r="Q124" i="5"/>
  <c r="R124" i="5"/>
  <c r="S124" i="5"/>
  <c r="Q125" i="5"/>
  <c r="R125" i="5"/>
  <c r="S125" i="5"/>
  <c r="Q126" i="5"/>
  <c r="R126" i="5"/>
  <c r="S126" i="5"/>
  <c r="Q127" i="5"/>
  <c r="R127" i="5"/>
  <c r="S127" i="5"/>
  <c r="Q128" i="5"/>
  <c r="R128" i="5"/>
  <c r="S128" i="5"/>
  <c r="Q129" i="5"/>
  <c r="R129" i="5"/>
  <c r="S129" i="5"/>
  <c r="Q130" i="5"/>
  <c r="R130" i="5"/>
  <c r="S130" i="5"/>
  <c r="Q131" i="5"/>
  <c r="R131" i="5"/>
  <c r="S131" i="5"/>
  <c r="Q132" i="5"/>
  <c r="R132" i="5"/>
  <c r="S132" i="5"/>
  <c r="Q133" i="5"/>
  <c r="R133" i="5"/>
  <c r="S133" i="5"/>
  <c r="Q134" i="5"/>
  <c r="R134" i="5"/>
  <c r="S134" i="5"/>
  <c r="Q135" i="5"/>
  <c r="R135" i="5"/>
  <c r="S135" i="5"/>
  <c r="Q136" i="5"/>
  <c r="R136" i="5"/>
  <c r="S136" i="5"/>
  <c r="Q137" i="5"/>
  <c r="R137" i="5"/>
  <c r="S137" i="5"/>
  <c r="Q138" i="5"/>
  <c r="R138" i="5"/>
  <c r="S138" i="5"/>
  <c r="Q139" i="5"/>
  <c r="R139" i="5"/>
  <c r="S139" i="5"/>
  <c r="Q140" i="5"/>
  <c r="R140" i="5"/>
  <c r="S140" i="5"/>
  <c r="Q141" i="5"/>
  <c r="R141" i="5"/>
  <c r="S141" i="5"/>
  <c r="Q142" i="5"/>
  <c r="R142" i="5"/>
  <c r="S142" i="5"/>
  <c r="Q143" i="5"/>
  <c r="R143" i="5"/>
  <c r="S143" i="5"/>
  <c r="Q144" i="5"/>
  <c r="R144" i="5"/>
  <c r="S144" i="5"/>
  <c r="Q145" i="5"/>
  <c r="R145" i="5"/>
  <c r="S145" i="5"/>
  <c r="Q146" i="5"/>
  <c r="R146" i="5"/>
  <c r="S146" i="5"/>
  <c r="Q147" i="5"/>
  <c r="R147" i="5"/>
  <c r="S147" i="5"/>
  <c r="Q148" i="5"/>
  <c r="R148" i="5"/>
  <c r="S148" i="5"/>
  <c r="Q149" i="5"/>
  <c r="R149" i="5"/>
  <c r="S149" i="5"/>
  <c r="Q150" i="5"/>
  <c r="R150" i="5"/>
  <c r="S150" i="5"/>
  <c r="Q151" i="5"/>
  <c r="R151" i="5"/>
  <c r="S151" i="5"/>
  <c r="Q152" i="5"/>
  <c r="R152" i="5"/>
  <c r="S152" i="5"/>
  <c r="Q153" i="5"/>
  <c r="R153" i="5"/>
  <c r="S153" i="5"/>
  <c r="Q154" i="5"/>
  <c r="R154" i="5"/>
  <c r="S154" i="5"/>
  <c r="Q155" i="5"/>
  <c r="R155" i="5"/>
  <c r="S155" i="5"/>
  <c r="Q156" i="5"/>
  <c r="R156" i="5"/>
  <c r="S156" i="5"/>
  <c r="Q157" i="5"/>
  <c r="R157" i="5"/>
  <c r="S157" i="5"/>
  <c r="Q158" i="5"/>
  <c r="R158" i="5"/>
  <c r="S158" i="5"/>
  <c r="Q159" i="5"/>
  <c r="R159" i="5"/>
  <c r="S159" i="5"/>
  <c r="Q160" i="5"/>
  <c r="R160" i="5"/>
  <c r="S160" i="5"/>
  <c r="Q161" i="5"/>
  <c r="R161" i="5"/>
  <c r="S161" i="5"/>
  <c r="Q162" i="5"/>
  <c r="R162" i="5"/>
  <c r="S162" i="5"/>
  <c r="Q163" i="5"/>
  <c r="R163" i="5"/>
  <c r="S163" i="5"/>
  <c r="Q164" i="5"/>
  <c r="R164" i="5"/>
  <c r="S164" i="5"/>
  <c r="Q165" i="5"/>
  <c r="R165" i="5"/>
  <c r="S165" i="5"/>
  <c r="Q166" i="5"/>
  <c r="R166" i="5"/>
  <c r="S166" i="5"/>
  <c r="Q167" i="5"/>
  <c r="R167" i="5"/>
  <c r="S167" i="5"/>
  <c r="Q168" i="5"/>
  <c r="R168" i="5"/>
  <c r="S168" i="5"/>
  <c r="Q169" i="5"/>
  <c r="R169" i="5"/>
  <c r="S169" i="5"/>
  <c r="Q170" i="5"/>
  <c r="R170" i="5"/>
  <c r="S170" i="5"/>
  <c r="Q171" i="5"/>
  <c r="R171" i="5"/>
  <c r="S171" i="5"/>
  <c r="Q172" i="5"/>
  <c r="R172" i="5"/>
  <c r="S172" i="5"/>
  <c r="Q173" i="5"/>
  <c r="R173" i="5"/>
  <c r="S173" i="5"/>
  <c r="Q174" i="5"/>
  <c r="R174" i="5"/>
  <c r="S174" i="5"/>
  <c r="Q175" i="5"/>
  <c r="R175" i="5"/>
  <c r="S175" i="5"/>
  <c r="Q176" i="5"/>
  <c r="R176" i="5"/>
  <c r="S176" i="5"/>
  <c r="Q177" i="5"/>
  <c r="R177" i="5"/>
  <c r="S177" i="5"/>
  <c r="Q178" i="5"/>
  <c r="R178" i="5"/>
  <c r="S178" i="5"/>
  <c r="Q179" i="5"/>
  <c r="R179" i="5"/>
  <c r="S179" i="5"/>
  <c r="Q180" i="5"/>
  <c r="R180" i="5"/>
  <c r="S180" i="5"/>
  <c r="Q181" i="5"/>
  <c r="R181" i="5"/>
  <c r="S181" i="5"/>
  <c r="Q182" i="5"/>
  <c r="R182" i="5"/>
  <c r="S182" i="5"/>
  <c r="Q183" i="5"/>
  <c r="R183" i="5"/>
  <c r="S183" i="5"/>
  <c r="Q184" i="5"/>
  <c r="R184" i="5"/>
  <c r="S184" i="5"/>
  <c r="Q185" i="5"/>
  <c r="R185" i="5"/>
  <c r="S185" i="5"/>
  <c r="Q186" i="5"/>
  <c r="R186" i="5"/>
  <c r="S186" i="5"/>
  <c r="Q187" i="5"/>
  <c r="R187" i="5"/>
  <c r="S187" i="5"/>
  <c r="Q188" i="5"/>
  <c r="R188" i="5"/>
  <c r="S188" i="5"/>
  <c r="Q189" i="5"/>
  <c r="R189" i="5"/>
  <c r="S189" i="5"/>
  <c r="Q190" i="5"/>
  <c r="R190" i="5"/>
  <c r="S190" i="5"/>
  <c r="Q191" i="5"/>
  <c r="R191" i="5"/>
  <c r="S191" i="5"/>
  <c r="Q192" i="5"/>
  <c r="R192" i="5"/>
  <c r="S192" i="5"/>
  <c r="Q193" i="5"/>
  <c r="R193" i="5"/>
  <c r="S193" i="5"/>
  <c r="Q194" i="5"/>
  <c r="R194" i="5"/>
  <c r="S194" i="5"/>
  <c r="Q195" i="5"/>
  <c r="R195" i="5"/>
  <c r="S195" i="5"/>
  <c r="Q196" i="5"/>
  <c r="R196" i="5"/>
  <c r="S196" i="5"/>
  <c r="Q197" i="5"/>
  <c r="R197" i="5"/>
  <c r="S197" i="5"/>
  <c r="Q198" i="5"/>
  <c r="R198" i="5"/>
  <c r="S198" i="5"/>
  <c r="Q199" i="5"/>
  <c r="R199" i="5"/>
  <c r="S199" i="5"/>
  <c r="Q200" i="5"/>
  <c r="R200" i="5"/>
  <c r="S200" i="5"/>
  <c r="Q201" i="5"/>
  <c r="R201" i="5"/>
  <c r="S201" i="5"/>
  <c r="Q202" i="5"/>
  <c r="R202" i="5"/>
  <c r="S202" i="5"/>
  <c r="Q203" i="5"/>
  <c r="R203" i="5"/>
  <c r="S203" i="5"/>
  <c r="S4" i="5"/>
  <c r="R4" i="5"/>
  <c r="Q4" i="5"/>
  <c r="M1" i="8" l="1"/>
  <c r="S1" i="5"/>
  <c r="Z5" i="4"/>
  <c r="AA5" i="4" s="1"/>
  <c r="Z6" i="4"/>
  <c r="AA6" i="4" s="1"/>
  <c r="Z7" i="4"/>
  <c r="AA7" i="4" s="1"/>
  <c r="Z8" i="4"/>
  <c r="AA8" i="4" s="1"/>
  <c r="Z9" i="4"/>
  <c r="AA9" i="4" s="1"/>
  <c r="Z10" i="4"/>
  <c r="AA10" i="4" s="1"/>
  <c r="Z11" i="4"/>
  <c r="AA11" i="4" s="1"/>
  <c r="Z12" i="4"/>
  <c r="AA12" i="4" s="1"/>
  <c r="Z13" i="4"/>
  <c r="AA13" i="4" s="1"/>
  <c r="Z14" i="4"/>
  <c r="AA14" i="4" s="1"/>
  <c r="Z15" i="4"/>
  <c r="AA15" i="4" s="1"/>
  <c r="Z16" i="4"/>
  <c r="AA16" i="4" s="1"/>
  <c r="Z17" i="4"/>
  <c r="AA17" i="4" s="1"/>
  <c r="Z18" i="4"/>
  <c r="AA18" i="4" s="1"/>
  <c r="Z19" i="4"/>
  <c r="AA19" i="4" s="1"/>
  <c r="Z20" i="4"/>
  <c r="AA20" i="4" s="1"/>
  <c r="Z21" i="4"/>
  <c r="AA21" i="4" s="1"/>
  <c r="Z22" i="4"/>
  <c r="AA22" i="4" s="1"/>
  <c r="Z23" i="4"/>
  <c r="AA23" i="4" s="1"/>
  <c r="Z24" i="4"/>
  <c r="AA24" i="4" s="1"/>
  <c r="Z25" i="4"/>
  <c r="AA25" i="4" s="1"/>
  <c r="Z26" i="4"/>
  <c r="AA26" i="4" s="1"/>
  <c r="Z27" i="4"/>
  <c r="AA27" i="4" s="1"/>
  <c r="Z28" i="4"/>
  <c r="AA28" i="4" s="1"/>
  <c r="Z29" i="4"/>
  <c r="AA29" i="4" s="1"/>
  <c r="Z30" i="4"/>
  <c r="AA30" i="4" s="1"/>
  <c r="Z31" i="4"/>
  <c r="AA31" i="4" s="1"/>
  <c r="Z32" i="4"/>
  <c r="AA32" i="4" s="1"/>
  <c r="Z33" i="4"/>
  <c r="AA33" i="4" s="1"/>
  <c r="Z34" i="4"/>
  <c r="AA34" i="4" s="1"/>
  <c r="Z35" i="4"/>
  <c r="AA35" i="4" s="1"/>
  <c r="Z36" i="4"/>
  <c r="AA36" i="4" s="1"/>
  <c r="Z37" i="4"/>
  <c r="AA37" i="4" s="1"/>
  <c r="Z38" i="4"/>
  <c r="AA38" i="4" s="1"/>
  <c r="Z39" i="4"/>
  <c r="AA39" i="4" s="1"/>
  <c r="Z40" i="4"/>
  <c r="AA40" i="4" s="1"/>
  <c r="Z41" i="4"/>
  <c r="AA41" i="4" s="1"/>
  <c r="Z42" i="4"/>
  <c r="AA42" i="4" s="1"/>
  <c r="Z43" i="4"/>
  <c r="AA43" i="4" s="1"/>
  <c r="Z44" i="4"/>
  <c r="AA44" i="4" s="1"/>
  <c r="Z45" i="4"/>
  <c r="AA45" i="4" s="1"/>
  <c r="Z46" i="4"/>
  <c r="AA46" i="4" s="1"/>
  <c r="Z47" i="4"/>
  <c r="AA47" i="4" s="1"/>
  <c r="Z48" i="4"/>
  <c r="AA48" i="4" s="1"/>
  <c r="Z49" i="4"/>
  <c r="AA49" i="4" s="1"/>
  <c r="Z50" i="4"/>
  <c r="AA50" i="4" s="1"/>
  <c r="Z51" i="4"/>
  <c r="AA51" i="4" s="1"/>
  <c r="Z52" i="4"/>
  <c r="AA52" i="4" s="1"/>
  <c r="Z53" i="4"/>
  <c r="AA53" i="4" s="1"/>
  <c r="Z54" i="4"/>
  <c r="AA54" i="4" s="1"/>
  <c r="Z55" i="4"/>
  <c r="AA55" i="4" s="1"/>
  <c r="Z56" i="4"/>
  <c r="AA56" i="4" s="1"/>
  <c r="Z57" i="4"/>
  <c r="AA57" i="4" s="1"/>
  <c r="Z58" i="4"/>
  <c r="AA58" i="4" s="1"/>
  <c r="Z59" i="4"/>
  <c r="AA59" i="4" s="1"/>
  <c r="Z60" i="4"/>
  <c r="AA60" i="4" s="1"/>
  <c r="Z61" i="4"/>
  <c r="AA61" i="4" s="1"/>
  <c r="Z62" i="4"/>
  <c r="AA62" i="4" s="1"/>
  <c r="Z63" i="4"/>
  <c r="AA63" i="4" s="1"/>
  <c r="Z64" i="4"/>
  <c r="AA64" i="4" s="1"/>
  <c r="Z65" i="4"/>
  <c r="AA65" i="4" s="1"/>
  <c r="Z66" i="4"/>
  <c r="AA66" i="4" s="1"/>
  <c r="Z67" i="4"/>
  <c r="AA67" i="4" s="1"/>
  <c r="Z68" i="4"/>
  <c r="AA68" i="4" s="1"/>
  <c r="Z69" i="4"/>
  <c r="AA69" i="4" s="1"/>
  <c r="Z70" i="4"/>
  <c r="AA70" i="4" s="1"/>
  <c r="Z71" i="4"/>
  <c r="AA71" i="4" s="1"/>
  <c r="Z72" i="4"/>
  <c r="AA72" i="4" s="1"/>
  <c r="Z73" i="4"/>
  <c r="AA73" i="4" s="1"/>
  <c r="Z74" i="4"/>
  <c r="AA74" i="4" s="1"/>
  <c r="Z75" i="4"/>
  <c r="AA75" i="4" s="1"/>
  <c r="Z76" i="4"/>
  <c r="AA76" i="4" s="1"/>
  <c r="Z77" i="4"/>
  <c r="AA77" i="4" s="1"/>
  <c r="Z78" i="4"/>
  <c r="AA78" i="4" s="1"/>
  <c r="Z79" i="4"/>
  <c r="AA79" i="4" s="1"/>
  <c r="Z80" i="4"/>
  <c r="AA80" i="4" s="1"/>
  <c r="Z81" i="4"/>
  <c r="AA81" i="4" s="1"/>
  <c r="Z82" i="4"/>
  <c r="AA82" i="4" s="1"/>
  <c r="Z83" i="4"/>
  <c r="AA83" i="4" s="1"/>
  <c r="Z84" i="4"/>
  <c r="AA84" i="4" s="1"/>
  <c r="Z85" i="4"/>
  <c r="AA85" i="4" s="1"/>
  <c r="Z86" i="4"/>
  <c r="AA86" i="4" s="1"/>
  <c r="Z87" i="4"/>
  <c r="AA87" i="4" s="1"/>
  <c r="Z88" i="4"/>
  <c r="AA88" i="4" s="1"/>
  <c r="Z89" i="4"/>
  <c r="AA89" i="4" s="1"/>
  <c r="Z90" i="4"/>
  <c r="AA90" i="4" s="1"/>
  <c r="Z91" i="4"/>
  <c r="AA91" i="4" s="1"/>
  <c r="Z92" i="4"/>
  <c r="AA92" i="4" s="1"/>
  <c r="Z93" i="4"/>
  <c r="AA93" i="4" s="1"/>
  <c r="Z94" i="4"/>
  <c r="AA94" i="4" s="1"/>
  <c r="Z95" i="4"/>
  <c r="AA95" i="4" s="1"/>
  <c r="Z96" i="4"/>
  <c r="AA96" i="4" s="1"/>
  <c r="Z97" i="4"/>
  <c r="AA97" i="4" s="1"/>
  <c r="Z98" i="4"/>
  <c r="AA98" i="4" s="1"/>
  <c r="Z99" i="4"/>
  <c r="AA99" i="4" s="1"/>
  <c r="Z100" i="4"/>
  <c r="AA100" i="4" s="1"/>
  <c r="Z101" i="4"/>
  <c r="AA101" i="4" s="1"/>
  <c r="Z102" i="4"/>
  <c r="AA102" i="4" s="1"/>
  <c r="Z103" i="4"/>
  <c r="AA103" i="4" s="1"/>
  <c r="Z104" i="4"/>
  <c r="AA104" i="4" s="1"/>
  <c r="Z105" i="4"/>
  <c r="AA105" i="4" s="1"/>
  <c r="Z106" i="4"/>
  <c r="AA106" i="4" s="1"/>
  <c r="Z107" i="4"/>
  <c r="AA107" i="4" s="1"/>
  <c r="Z108" i="4"/>
  <c r="AA108" i="4" s="1"/>
  <c r="Z109" i="4"/>
  <c r="AA109" i="4" s="1"/>
  <c r="Z110" i="4"/>
  <c r="AA110" i="4" s="1"/>
  <c r="Z111" i="4"/>
  <c r="AA111" i="4" s="1"/>
  <c r="Z112" i="4"/>
  <c r="AA112" i="4" s="1"/>
  <c r="Z113" i="4"/>
  <c r="AA113" i="4" s="1"/>
  <c r="Z114" i="4"/>
  <c r="AA114" i="4" s="1"/>
  <c r="Z115" i="4"/>
  <c r="AA115" i="4" s="1"/>
  <c r="Z116" i="4"/>
  <c r="AA116" i="4" s="1"/>
  <c r="Z117" i="4"/>
  <c r="AA117" i="4" s="1"/>
  <c r="Z118" i="4"/>
  <c r="AA118" i="4" s="1"/>
  <c r="Z119" i="4"/>
  <c r="AA119" i="4" s="1"/>
  <c r="Z120" i="4"/>
  <c r="AA120" i="4" s="1"/>
  <c r="Z121" i="4"/>
  <c r="AA121" i="4" s="1"/>
  <c r="Z122" i="4"/>
  <c r="AA122" i="4" s="1"/>
  <c r="Z123" i="4"/>
  <c r="AA123" i="4" s="1"/>
  <c r="Z124" i="4"/>
  <c r="AA124" i="4" s="1"/>
  <c r="Z125" i="4"/>
  <c r="AA125" i="4" s="1"/>
  <c r="Z126" i="4"/>
  <c r="AA126" i="4" s="1"/>
  <c r="Z127" i="4"/>
  <c r="AA127" i="4" s="1"/>
  <c r="Z128" i="4"/>
  <c r="AA128" i="4" s="1"/>
  <c r="Z129" i="4"/>
  <c r="AA129" i="4" s="1"/>
  <c r="Z130" i="4"/>
  <c r="AA130" i="4" s="1"/>
  <c r="Z131" i="4"/>
  <c r="AA131" i="4" s="1"/>
  <c r="Z132" i="4"/>
  <c r="AA132" i="4" s="1"/>
  <c r="Z133" i="4"/>
  <c r="AA133" i="4" s="1"/>
  <c r="Z134" i="4"/>
  <c r="AA134" i="4" s="1"/>
  <c r="Z135" i="4"/>
  <c r="AA135" i="4" s="1"/>
  <c r="Z136" i="4"/>
  <c r="AA136" i="4" s="1"/>
  <c r="Z137" i="4"/>
  <c r="AA137" i="4" s="1"/>
  <c r="Z138" i="4"/>
  <c r="AA138" i="4" s="1"/>
  <c r="Z139" i="4"/>
  <c r="AA139" i="4" s="1"/>
  <c r="Z140" i="4"/>
  <c r="AA140" i="4" s="1"/>
  <c r="Z141" i="4"/>
  <c r="AA141" i="4" s="1"/>
  <c r="Z142" i="4"/>
  <c r="AA142" i="4" s="1"/>
  <c r="Z143" i="4"/>
  <c r="AA143" i="4" s="1"/>
  <c r="Z144" i="4"/>
  <c r="AA144" i="4" s="1"/>
  <c r="Z145" i="4"/>
  <c r="AA145" i="4" s="1"/>
  <c r="Z146" i="4"/>
  <c r="AA146" i="4" s="1"/>
  <c r="Z147" i="4"/>
  <c r="AA147" i="4" s="1"/>
  <c r="Z148" i="4"/>
  <c r="AA148" i="4" s="1"/>
  <c r="Z149" i="4"/>
  <c r="AA149" i="4" s="1"/>
  <c r="Z150" i="4"/>
  <c r="AA150" i="4" s="1"/>
  <c r="Z151" i="4"/>
  <c r="AA151" i="4" s="1"/>
  <c r="Z152" i="4"/>
  <c r="AA152" i="4" s="1"/>
  <c r="Z153" i="4"/>
  <c r="AA153" i="4" s="1"/>
  <c r="Z154" i="4"/>
  <c r="AA154" i="4" s="1"/>
  <c r="Z155" i="4"/>
  <c r="AA155" i="4" s="1"/>
  <c r="Z156" i="4"/>
  <c r="AA156" i="4" s="1"/>
  <c r="Z157" i="4"/>
  <c r="AA157" i="4" s="1"/>
  <c r="Z158" i="4"/>
  <c r="AA158" i="4" s="1"/>
  <c r="Z159" i="4"/>
  <c r="AA159" i="4" s="1"/>
  <c r="Z160" i="4"/>
  <c r="AA160" i="4" s="1"/>
  <c r="Z161" i="4"/>
  <c r="AA161" i="4" s="1"/>
  <c r="Z162" i="4"/>
  <c r="AA162" i="4" s="1"/>
  <c r="Z163" i="4"/>
  <c r="AA163" i="4" s="1"/>
  <c r="Z164" i="4"/>
  <c r="AA164" i="4" s="1"/>
  <c r="Z165" i="4"/>
  <c r="AA165" i="4" s="1"/>
  <c r="Z166" i="4"/>
  <c r="AA166" i="4" s="1"/>
  <c r="Z167" i="4"/>
  <c r="AA167" i="4" s="1"/>
  <c r="Z168" i="4"/>
  <c r="AA168" i="4" s="1"/>
  <c r="Z169" i="4"/>
  <c r="AA169" i="4" s="1"/>
  <c r="Z170" i="4"/>
  <c r="AA170" i="4" s="1"/>
  <c r="Z171" i="4"/>
  <c r="AA171" i="4" s="1"/>
  <c r="Z172" i="4"/>
  <c r="AA172" i="4" s="1"/>
  <c r="Z173" i="4"/>
  <c r="AA173" i="4" s="1"/>
  <c r="Z174" i="4"/>
  <c r="AA174" i="4" s="1"/>
  <c r="Z175" i="4"/>
  <c r="AA175" i="4" s="1"/>
  <c r="Z176" i="4"/>
  <c r="AA176" i="4" s="1"/>
  <c r="Z177" i="4"/>
  <c r="AA177" i="4" s="1"/>
  <c r="Z178" i="4"/>
  <c r="AA178" i="4" s="1"/>
  <c r="Z179" i="4"/>
  <c r="AA179" i="4" s="1"/>
  <c r="Z180" i="4"/>
  <c r="AA180" i="4" s="1"/>
  <c r="Z181" i="4"/>
  <c r="AA181" i="4" s="1"/>
  <c r="Z182" i="4"/>
  <c r="AA182" i="4" s="1"/>
  <c r="Z183" i="4"/>
  <c r="AA183" i="4" s="1"/>
  <c r="Z184" i="4"/>
  <c r="AA184" i="4" s="1"/>
  <c r="Z185" i="4"/>
  <c r="AA185" i="4" s="1"/>
  <c r="Z186" i="4"/>
  <c r="AA186" i="4" s="1"/>
  <c r="Z187" i="4"/>
  <c r="AA187" i="4" s="1"/>
  <c r="Z188" i="4"/>
  <c r="AA188" i="4" s="1"/>
  <c r="Z189" i="4"/>
  <c r="AA189" i="4" s="1"/>
  <c r="Z190" i="4"/>
  <c r="AA190" i="4" s="1"/>
  <c r="Z191" i="4"/>
  <c r="AA191" i="4" s="1"/>
  <c r="Z192" i="4"/>
  <c r="AA192" i="4" s="1"/>
  <c r="Z193" i="4"/>
  <c r="AA193" i="4" s="1"/>
  <c r="Z194" i="4"/>
  <c r="AA194" i="4" s="1"/>
  <c r="Z195" i="4"/>
  <c r="AA195" i="4" s="1"/>
  <c r="Z196" i="4"/>
  <c r="AA196" i="4" s="1"/>
  <c r="Z197" i="4"/>
  <c r="AA197" i="4" s="1"/>
  <c r="Z198" i="4"/>
  <c r="AA198" i="4" s="1"/>
  <c r="Z199" i="4"/>
  <c r="AA199" i="4" s="1"/>
  <c r="Z200" i="4"/>
  <c r="AA200" i="4" s="1"/>
  <c r="Z201" i="4"/>
  <c r="AA201" i="4" s="1"/>
  <c r="Z202" i="4"/>
  <c r="AA202" i="4" s="1"/>
  <c r="Z203" i="4"/>
  <c r="AA203" i="4" s="1"/>
  <c r="Z4" i="4"/>
  <c r="AA4" i="4" s="1"/>
  <c r="AC4" i="4"/>
  <c r="AD4" i="4" l="1"/>
  <c r="AC5" i="4"/>
  <c r="AC6" i="4" s="1"/>
  <c r="AC7" i="4" s="1"/>
  <c r="AC8" i="4" s="1"/>
  <c r="AC9" i="4" s="1"/>
  <c r="AC10" i="4" s="1"/>
  <c r="AC11" i="4" s="1"/>
  <c r="AC12" i="4" s="1"/>
  <c r="AC13" i="4" s="1"/>
  <c r="AC14" i="4" s="1"/>
  <c r="AC15" i="4" s="1"/>
  <c r="AC16" i="4" s="1"/>
  <c r="AC17" i="4" s="1"/>
  <c r="AC18" i="4" s="1"/>
  <c r="AC19" i="4" s="1"/>
  <c r="AC20" i="4" s="1"/>
  <c r="AC21" i="4" s="1"/>
  <c r="AC22" i="4" s="1"/>
  <c r="AC23" i="4" s="1"/>
  <c r="AC24" i="4" s="1"/>
  <c r="AC25" i="4" s="1"/>
  <c r="AC26" i="4" s="1"/>
  <c r="AC27" i="4" s="1"/>
  <c r="AC28" i="4" s="1"/>
  <c r="AC29" i="4" s="1"/>
  <c r="AC30" i="4" s="1"/>
  <c r="AC31" i="4" s="1"/>
  <c r="AC32" i="4" s="1"/>
  <c r="AC33" i="4" s="1"/>
  <c r="AC34" i="4" s="1"/>
  <c r="AC35" i="4" s="1"/>
  <c r="AC36" i="4" s="1"/>
  <c r="AC37" i="4" s="1"/>
  <c r="AC38" i="4" s="1"/>
  <c r="AC39" i="4" s="1"/>
  <c r="AC40" i="4" s="1"/>
  <c r="AC41" i="4" s="1"/>
  <c r="AC42" i="4" s="1"/>
  <c r="AC43" i="4" s="1"/>
  <c r="AC44" i="4" s="1"/>
  <c r="AC45" i="4" s="1"/>
  <c r="AC46" i="4" s="1"/>
  <c r="AC47" i="4" s="1"/>
  <c r="AC48" i="4" s="1"/>
  <c r="AC49" i="4" s="1"/>
  <c r="AC50" i="4" s="1"/>
  <c r="AC51" i="4" s="1"/>
  <c r="AC52" i="4" s="1"/>
  <c r="AC53" i="4" s="1"/>
  <c r="AC54" i="4" s="1"/>
  <c r="AC55" i="4" s="1"/>
  <c r="AC56" i="4" s="1"/>
  <c r="AC57" i="4" s="1"/>
  <c r="AC58" i="4" s="1"/>
  <c r="AC59" i="4" s="1"/>
  <c r="AC60" i="4" s="1"/>
  <c r="AC61" i="4" s="1"/>
  <c r="AC62" i="4" s="1"/>
  <c r="AC63" i="4" s="1"/>
  <c r="AC64" i="4" s="1"/>
  <c r="AC65" i="4" s="1"/>
  <c r="AC66" i="4" s="1"/>
  <c r="AC67" i="4" s="1"/>
  <c r="AC68" i="4" s="1"/>
  <c r="AC69" i="4" s="1"/>
  <c r="AC70" i="4" s="1"/>
  <c r="AC71" i="4" s="1"/>
  <c r="AC72" i="4" s="1"/>
  <c r="AC73" i="4" s="1"/>
  <c r="AC74" i="4" s="1"/>
  <c r="AC75" i="4" s="1"/>
  <c r="AC76" i="4" s="1"/>
  <c r="AC77" i="4" s="1"/>
  <c r="AC78" i="4" s="1"/>
  <c r="AC79" i="4" s="1"/>
  <c r="AC80" i="4" s="1"/>
  <c r="AC81" i="4" s="1"/>
  <c r="AC82" i="4" s="1"/>
  <c r="AC83" i="4" s="1"/>
  <c r="AC84" i="4" s="1"/>
  <c r="AC85" i="4" s="1"/>
  <c r="AC86" i="4" s="1"/>
  <c r="AC87" i="4" s="1"/>
  <c r="AC88" i="4" s="1"/>
  <c r="AC89" i="4" s="1"/>
  <c r="AC90" i="4" s="1"/>
  <c r="AC91" i="4" s="1"/>
  <c r="AC92" i="4" s="1"/>
  <c r="AC93" i="4" s="1"/>
  <c r="AC94" i="4" s="1"/>
  <c r="AC95" i="4" s="1"/>
  <c r="AC96" i="4" s="1"/>
  <c r="AC97" i="4" s="1"/>
  <c r="AC98" i="4" s="1"/>
  <c r="AC99" i="4" s="1"/>
  <c r="AC100" i="4" s="1"/>
  <c r="AC101" i="4" s="1"/>
  <c r="AC102" i="4" s="1"/>
  <c r="AC103" i="4" s="1"/>
  <c r="AC104" i="4" s="1"/>
  <c r="AC105" i="4" s="1"/>
  <c r="AC106" i="4" s="1"/>
  <c r="AC107" i="4" s="1"/>
  <c r="AC108" i="4" s="1"/>
  <c r="AC109" i="4" s="1"/>
  <c r="AC110" i="4" s="1"/>
  <c r="AC111" i="4" s="1"/>
  <c r="AC112" i="4" s="1"/>
  <c r="AC113" i="4" s="1"/>
  <c r="AC114" i="4" s="1"/>
  <c r="AC115" i="4" s="1"/>
  <c r="AC116" i="4" s="1"/>
  <c r="AC117" i="4" s="1"/>
  <c r="AC118" i="4" s="1"/>
  <c r="AC119" i="4" s="1"/>
  <c r="AC120" i="4" s="1"/>
  <c r="AC121" i="4" s="1"/>
  <c r="AC122" i="4" s="1"/>
  <c r="AC123" i="4" s="1"/>
  <c r="AC124" i="4" s="1"/>
  <c r="AC125" i="4" s="1"/>
  <c r="AC126" i="4" s="1"/>
  <c r="AC127" i="4" s="1"/>
  <c r="AC128" i="4" s="1"/>
  <c r="AC129" i="4" s="1"/>
  <c r="AC130" i="4" s="1"/>
  <c r="AC131" i="4" s="1"/>
  <c r="AC132" i="4" s="1"/>
  <c r="AC133" i="4" s="1"/>
  <c r="AC134" i="4" s="1"/>
  <c r="AC135" i="4" s="1"/>
  <c r="AC136" i="4" s="1"/>
  <c r="AC137" i="4" s="1"/>
  <c r="AC138" i="4" s="1"/>
  <c r="AC139" i="4" s="1"/>
  <c r="AC140" i="4" s="1"/>
  <c r="AC141" i="4" s="1"/>
  <c r="AC142" i="4" s="1"/>
  <c r="AC143" i="4" s="1"/>
  <c r="AC144" i="4" s="1"/>
  <c r="AC145" i="4" s="1"/>
  <c r="AC146" i="4" s="1"/>
  <c r="AC147" i="4" s="1"/>
  <c r="AC148" i="4" s="1"/>
  <c r="AC149" i="4" s="1"/>
  <c r="AC150" i="4" s="1"/>
  <c r="AC151" i="4" s="1"/>
  <c r="AC152" i="4" s="1"/>
  <c r="AC153" i="4" s="1"/>
  <c r="AC154" i="4" s="1"/>
  <c r="AC155" i="4" s="1"/>
  <c r="AC156" i="4" s="1"/>
  <c r="AC157" i="4" s="1"/>
  <c r="AC158" i="4" s="1"/>
  <c r="AC159" i="4" s="1"/>
  <c r="AC160" i="4" s="1"/>
  <c r="AC161" i="4" s="1"/>
  <c r="AC162" i="4" s="1"/>
  <c r="AC163" i="4" s="1"/>
  <c r="AC164" i="4" s="1"/>
  <c r="AC165" i="4" s="1"/>
  <c r="AC166" i="4" s="1"/>
  <c r="AC167" i="4" s="1"/>
  <c r="AC168" i="4" s="1"/>
  <c r="AC169" i="4" s="1"/>
  <c r="AC170" i="4" s="1"/>
  <c r="AC171" i="4" s="1"/>
  <c r="AC172" i="4" s="1"/>
  <c r="AC173" i="4" s="1"/>
  <c r="AC174" i="4" s="1"/>
  <c r="AC175" i="4" s="1"/>
  <c r="AC176" i="4" s="1"/>
  <c r="AC177" i="4" s="1"/>
  <c r="AC178" i="4" s="1"/>
  <c r="AC179" i="4" s="1"/>
  <c r="AC180" i="4" s="1"/>
  <c r="AC181" i="4" s="1"/>
  <c r="AC182" i="4" s="1"/>
  <c r="AC183" i="4" s="1"/>
  <c r="AC184" i="4" s="1"/>
  <c r="AC185" i="4" s="1"/>
  <c r="AC186" i="4" s="1"/>
  <c r="AC187" i="4" s="1"/>
  <c r="AC188" i="4" s="1"/>
  <c r="AC189" i="4" s="1"/>
  <c r="AC190" i="4" s="1"/>
  <c r="AC191" i="4" s="1"/>
  <c r="AC192" i="4" s="1"/>
  <c r="AC193" i="4" s="1"/>
  <c r="AC194" i="4" s="1"/>
  <c r="AC195" i="4" s="1"/>
  <c r="AC196" i="4" s="1"/>
  <c r="AC197" i="4" s="1"/>
  <c r="AC198" i="4" s="1"/>
  <c r="AC199" i="4" s="1"/>
  <c r="AC200" i="4" s="1"/>
  <c r="AC201" i="4" s="1"/>
  <c r="AC202" i="4" s="1"/>
  <c r="AC203" i="4" s="1"/>
  <c r="AD1700" i="4" s="1"/>
  <c r="H12" i="5"/>
  <c r="O12" i="5" s="1"/>
  <c r="H13" i="5"/>
  <c r="O13" i="5" s="1"/>
  <c r="H14" i="5"/>
  <c r="O14" i="5" s="1"/>
  <c r="H15" i="5"/>
  <c r="O15" i="5" s="1"/>
  <c r="H16" i="5"/>
  <c r="O16" i="5" s="1"/>
  <c r="H17" i="5"/>
  <c r="O17" i="5" s="1"/>
  <c r="H18" i="5"/>
  <c r="O18" i="5" s="1"/>
  <c r="H19" i="5"/>
  <c r="O19" i="5" s="1"/>
  <c r="H20" i="5"/>
  <c r="O20" i="5" s="1"/>
  <c r="H21" i="5"/>
  <c r="O21" i="5" s="1"/>
  <c r="H22" i="5"/>
  <c r="O22" i="5" s="1"/>
  <c r="H23" i="5"/>
  <c r="O23" i="5" s="1"/>
  <c r="H24" i="5"/>
  <c r="O24" i="5" s="1"/>
  <c r="H25" i="5"/>
  <c r="O25" i="5" s="1"/>
  <c r="H26" i="5"/>
  <c r="O26" i="5" s="1"/>
  <c r="H27" i="5"/>
  <c r="O27" i="5" s="1"/>
  <c r="H28" i="5"/>
  <c r="O28" i="5" s="1"/>
  <c r="H29" i="5"/>
  <c r="O29" i="5" s="1"/>
  <c r="H30" i="5"/>
  <c r="O30" i="5" s="1"/>
  <c r="H31" i="5"/>
  <c r="O31" i="5" s="1"/>
  <c r="H32" i="5"/>
  <c r="O32" i="5" s="1"/>
  <c r="H33" i="5"/>
  <c r="O33" i="5" s="1"/>
  <c r="H34" i="5"/>
  <c r="O34" i="5" s="1"/>
  <c r="H35" i="5"/>
  <c r="O35" i="5" s="1"/>
  <c r="H36" i="5"/>
  <c r="O36" i="5" s="1"/>
  <c r="H37" i="5"/>
  <c r="O37" i="5" s="1"/>
  <c r="H38" i="5"/>
  <c r="O38" i="5" s="1"/>
  <c r="H39" i="5"/>
  <c r="O39" i="5" s="1"/>
  <c r="H40" i="5"/>
  <c r="O40" i="5" s="1"/>
  <c r="H41" i="5"/>
  <c r="O41" i="5" s="1"/>
  <c r="H42" i="5"/>
  <c r="O42" i="5" s="1"/>
  <c r="H43" i="5"/>
  <c r="O43" i="5" s="1"/>
  <c r="H44" i="5"/>
  <c r="O44" i="5" s="1"/>
  <c r="H45" i="5"/>
  <c r="O45" i="5" s="1"/>
  <c r="H46" i="5"/>
  <c r="O46" i="5" s="1"/>
  <c r="H47" i="5"/>
  <c r="O47" i="5" s="1"/>
  <c r="H48" i="5"/>
  <c r="O48" i="5" s="1"/>
  <c r="H49" i="5"/>
  <c r="O49" i="5" s="1"/>
  <c r="H50" i="5"/>
  <c r="O50" i="5" s="1"/>
  <c r="H51" i="5"/>
  <c r="O51" i="5" s="1"/>
  <c r="H52" i="5"/>
  <c r="O52" i="5" s="1"/>
  <c r="H53" i="5"/>
  <c r="O53" i="5" s="1"/>
  <c r="H54" i="5"/>
  <c r="O54" i="5" s="1"/>
  <c r="H55" i="5"/>
  <c r="O55" i="5" s="1"/>
  <c r="H56" i="5"/>
  <c r="O56" i="5" s="1"/>
  <c r="H57" i="5"/>
  <c r="O57" i="5" s="1"/>
  <c r="H58" i="5"/>
  <c r="O58" i="5" s="1"/>
  <c r="H59" i="5"/>
  <c r="O59" i="5" s="1"/>
  <c r="H60" i="5"/>
  <c r="O60" i="5" s="1"/>
  <c r="H61" i="5"/>
  <c r="O61" i="5" s="1"/>
  <c r="H62" i="5"/>
  <c r="O62" i="5" s="1"/>
  <c r="H63" i="5"/>
  <c r="O63" i="5" s="1"/>
  <c r="H64" i="5"/>
  <c r="O64" i="5" s="1"/>
  <c r="H65" i="5"/>
  <c r="O65" i="5" s="1"/>
  <c r="H66" i="5"/>
  <c r="O66" i="5" s="1"/>
  <c r="H67" i="5"/>
  <c r="O67" i="5" s="1"/>
  <c r="H68" i="5"/>
  <c r="O68" i="5" s="1"/>
  <c r="H69" i="5"/>
  <c r="O69" i="5" s="1"/>
  <c r="H70" i="5"/>
  <c r="O70" i="5" s="1"/>
  <c r="H71" i="5"/>
  <c r="O71" i="5" s="1"/>
  <c r="H72" i="5"/>
  <c r="O72" i="5" s="1"/>
  <c r="H73" i="5"/>
  <c r="O73" i="5" s="1"/>
  <c r="H74" i="5"/>
  <c r="O74" i="5" s="1"/>
  <c r="H75" i="5"/>
  <c r="O75" i="5" s="1"/>
  <c r="H76" i="5"/>
  <c r="O76" i="5" s="1"/>
  <c r="H77" i="5"/>
  <c r="O77" i="5" s="1"/>
  <c r="H78" i="5"/>
  <c r="O78" i="5" s="1"/>
  <c r="H79" i="5"/>
  <c r="O79" i="5" s="1"/>
  <c r="H80" i="5"/>
  <c r="O80" i="5" s="1"/>
  <c r="H81" i="5"/>
  <c r="O81" i="5" s="1"/>
  <c r="H82" i="5"/>
  <c r="O82" i="5" s="1"/>
  <c r="H83" i="5"/>
  <c r="O83" i="5" s="1"/>
  <c r="H84" i="5"/>
  <c r="O84" i="5" s="1"/>
  <c r="H85" i="5"/>
  <c r="O85" i="5" s="1"/>
  <c r="H86" i="5"/>
  <c r="O86" i="5" s="1"/>
  <c r="H87" i="5"/>
  <c r="O87" i="5" s="1"/>
  <c r="H88" i="5"/>
  <c r="O88" i="5" s="1"/>
  <c r="H89" i="5"/>
  <c r="O89" i="5" s="1"/>
  <c r="H90" i="5"/>
  <c r="O90" i="5" s="1"/>
  <c r="H91" i="5"/>
  <c r="O91" i="5" s="1"/>
  <c r="H92" i="5"/>
  <c r="O92" i="5" s="1"/>
  <c r="H93" i="5"/>
  <c r="O93" i="5" s="1"/>
  <c r="H94" i="5"/>
  <c r="O94" i="5" s="1"/>
  <c r="H95" i="5"/>
  <c r="O95" i="5" s="1"/>
  <c r="H96" i="5"/>
  <c r="O96" i="5" s="1"/>
  <c r="H97" i="5"/>
  <c r="O97" i="5" s="1"/>
  <c r="H98" i="5"/>
  <c r="O98" i="5" s="1"/>
  <c r="H99" i="5"/>
  <c r="O99" i="5" s="1"/>
  <c r="H100" i="5"/>
  <c r="O100" i="5" s="1"/>
  <c r="H101" i="5"/>
  <c r="O101" i="5" s="1"/>
  <c r="H102" i="5"/>
  <c r="O102" i="5" s="1"/>
  <c r="H103" i="5"/>
  <c r="O103" i="5" s="1"/>
  <c r="H104" i="5"/>
  <c r="O104" i="5" s="1"/>
  <c r="H105" i="5"/>
  <c r="O105" i="5" s="1"/>
  <c r="H106" i="5"/>
  <c r="O106" i="5" s="1"/>
  <c r="H107" i="5"/>
  <c r="O107" i="5" s="1"/>
  <c r="H108" i="5"/>
  <c r="O108" i="5" s="1"/>
  <c r="H109" i="5"/>
  <c r="O109" i="5" s="1"/>
  <c r="H110" i="5"/>
  <c r="O110" i="5" s="1"/>
  <c r="H111" i="5"/>
  <c r="O111" i="5" s="1"/>
  <c r="H112" i="5"/>
  <c r="O112" i="5" s="1"/>
  <c r="H113" i="5"/>
  <c r="O113" i="5" s="1"/>
  <c r="H114" i="5"/>
  <c r="O114" i="5" s="1"/>
  <c r="H115" i="5"/>
  <c r="O115" i="5" s="1"/>
  <c r="H116" i="5"/>
  <c r="O116" i="5" s="1"/>
  <c r="H117" i="5"/>
  <c r="O117" i="5" s="1"/>
  <c r="H118" i="5"/>
  <c r="O118" i="5" s="1"/>
  <c r="H119" i="5"/>
  <c r="O119" i="5" s="1"/>
  <c r="H120" i="5"/>
  <c r="O120" i="5" s="1"/>
  <c r="H121" i="5"/>
  <c r="O121" i="5" s="1"/>
  <c r="H122" i="5"/>
  <c r="O122" i="5" s="1"/>
  <c r="H123" i="5"/>
  <c r="O123" i="5" s="1"/>
  <c r="H124" i="5"/>
  <c r="O124" i="5" s="1"/>
  <c r="H125" i="5"/>
  <c r="O125" i="5" s="1"/>
  <c r="H126" i="5"/>
  <c r="O126" i="5" s="1"/>
  <c r="H127" i="5"/>
  <c r="O127" i="5" s="1"/>
  <c r="H128" i="5"/>
  <c r="O128" i="5" s="1"/>
  <c r="H129" i="5"/>
  <c r="O129" i="5" s="1"/>
  <c r="H130" i="5"/>
  <c r="O130" i="5" s="1"/>
  <c r="H131" i="5"/>
  <c r="O131" i="5" s="1"/>
  <c r="H132" i="5"/>
  <c r="O132" i="5" s="1"/>
  <c r="H133" i="5"/>
  <c r="O133" i="5" s="1"/>
  <c r="H134" i="5"/>
  <c r="O134" i="5" s="1"/>
  <c r="H135" i="5"/>
  <c r="O135" i="5" s="1"/>
  <c r="H136" i="5"/>
  <c r="O136" i="5" s="1"/>
  <c r="H137" i="5"/>
  <c r="O137" i="5" s="1"/>
  <c r="H138" i="5"/>
  <c r="O138" i="5" s="1"/>
  <c r="H139" i="5"/>
  <c r="O139" i="5" s="1"/>
  <c r="H140" i="5"/>
  <c r="O140" i="5" s="1"/>
  <c r="H141" i="5"/>
  <c r="O141" i="5" s="1"/>
  <c r="H142" i="5"/>
  <c r="O142" i="5" s="1"/>
  <c r="H143" i="5"/>
  <c r="O143" i="5" s="1"/>
  <c r="H144" i="5"/>
  <c r="O144" i="5" s="1"/>
  <c r="H145" i="5"/>
  <c r="O145" i="5" s="1"/>
  <c r="H146" i="5"/>
  <c r="O146" i="5" s="1"/>
  <c r="H147" i="5"/>
  <c r="O147" i="5" s="1"/>
  <c r="H148" i="5"/>
  <c r="O148" i="5" s="1"/>
  <c r="H149" i="5"/>
  <c r="O149" i="5" s="1"/>
  <c r="H150" i="5"/>
  <c r="O150" i="5" s="1"/>
  <c r="H151" i="5"/>
  <c r="O151" i="5" s="1"/>
  <c r="H152" i="5"/>
  <c r="O152" i="5" s="1"/>
  <c r="H153" i="5"/>
  <c r="O153" i="5" s="1"/>
  <c r="H154" i="5"/>
  <c r="O154" i="5" s="1"/>
  <c r="H155" i="5"/>
  <c r="O155" i="5" s="1"/>
  <c r="H156" i="5"/>
  <c r="O156" i="5" s="1"/>
  <c r="H157" i="5"/>
  <c r="O157" i="5" s="1"/>
  <c r="H158" i="5"/>
  <c r="O158" i="5" s="1"/>
  <c r="H159" i="5"/>
  <c r="O159" i="5" s="1"/>
  <c r="H160" i="5"/>
  <c r="O160" i="5" s="1"/>
  <c r="H161" i="5"/>
  <c r="O161" i="5" s="1"/>
  <c r="H162" i="5"/>
  <c r="O162" i="5" s="1"/>
  <c r="H163" i="5"/>
  <c r="O163" i="5" s="1"/>
  <c r="H164" i="5"/>
  <c r="O164" i="5" s="1"/>
  <c r="H165" i="5"/>
  <c r="O165" i="5" s="1"/>
  <c r="H166" i="5"/>
  <c r="O166" i="5" s="1"/>
  <c r="H167" i="5"/>
  <c r="O167" i="5" s="1"/>
  <c r="H168" i="5"/>
  <c r="O168" i="5" s="1"/>
  <c r="H169" i="5"/>
  <c r="O169" i="5" s="1"/>
  <c r="H170" i="5"/>
  <c r="O170" i="5" s="1"/>
  <c r="H171" i="5"/>
  <c r="O171" i="5" s="1"/>
  <c r="H172" i="5"/>
  <c r="O172" i="5" s="1"/>
  <c r="H173" i="5"/>
  <c r="O173" i="5" s="1"/>
  <c r="H174" i="5"/>
  <c r="O174" i="5" s="1"/>
  <c r="H175" i="5"/>
  <c r="O175" i="5" s="1"/>
  <c r="H176" i="5"/>
  <c r="O176" i="5" s="1"/>
  <c r="H177" i="5"/>
  <c r="O177" i="5" s="1"/>
  <c r="H178" i="5"/>
  <c r="O178" i="5" s="1"/>
  <c r="H179" i="5"/>
  <c r="O179" i="5" s="1"/>
  <c r="H180" i="5"/>
  <c r="O180" i="5" s="1"/>
  <c r="H181" i="5"/>
  <c r="O181" i="5" s="1"/>
  <c r="H182" i="5"/>
  <c r="O182" i="5" s="1"/>
  <c r="H183" i="5"/>
  <c r="O183" i="5" s="1"/>
  <c r="H184" i="5"/>
  <c r="O184" i="5" s="1"/>
  <c r="H185" i="5"/>
  <c r="O185" i="5" s="1"/>
  <c r="H186" i="5"/>
  <c r="O186" i="5" s="1"/>
  <c r="H187" i="5"/>
  <c r="O187" i="5" s="1"/>
  <c r="H188" i="5"/>
  <c r="O188" i="5" s="1"/>
  <c r="H189" i="5"/>
  <c r="O189" i="5" s="1"/>
  <c r="H190" i="5"/>
  <c r="O190" i="5" s="1"/>
  <c r="H191" i="5"/>
  <c r="O191" i="5" s="1"/>
  <c r="H192" i="5"/>
  <c r="O192" i="5" s="1"/>
  <c r="H193" i="5"/>
  <c r="O193" i="5" s="1"/>
  <c r="H194" i="5"/>
  <c r="O194" i="5" s="1"/>
  <c r="H195" i="5"/>
  <c r="O195" i="5" s="1"/>
  <c r="H196" i="5"/>
  <c r="O196" i="5" s="1"/>
  <c r="H197" i="5"/>
  <c r="O197" i="5" s="1"/>
  <c r="H198" i="5"/>
  <c r="O198" i="5" s="1"/>
  <c r="H199" i="5"/>
  <c r="O199" i="5" s="1"/>
  <c r="H200" i="5"/>
  <c r="O200" i="5" s="1"/>
  <c r="H201" i="5"/>
  <c r="O201" i="5" s="1"/>
  <c r="H202" i="5"/>
  <c r="O202" i="5" s="1"/>
  <c r="H203" i="5"/>
  <c r="O203" i="5" s="1"/>
  <c r="H204" i="5"/>
  <c r="O204" i="5" s="1"/>
  <c r="H205" i="5"/>
  <c r="O205" i="5" s="1"/>
  <c r="H206" i="5"/>
  <c r="O206" i="5" s="1"/>
  <c r="H207" i="5"/>
  <c r="O207" i="5" s="1"/>
  <c r="H208" i="5"/>
  <c r="O208" i="5" s="1"/>
  <c r="H209" i="5"/>
  <c r="O209" i="5" s="1"/>
  <c r="H210" i="5"/>
  <c r="O210" i="5" s="1"/>
  <c r="H211" i="5"/>
  <c r="O211" i="5" s="1"/>
  <c r="H212" i="5"/>
  <c r="O212" i="5" s="1"/>
  <c r="H213" i="5"/>
  <c r="O213" i="5" s="1"/>
  <c r="H214" i="5"/>
  <c r="O214" i="5" s="1"/>
  <c r="H215" i="5"/>
  <c r="O215" i="5" s="1"/>
  <c r="H216" i="5"/>
  <c r="O216" i="5" s="1"/>
  <c r="H217" i="5"/>
  <c r="O217" i="5" s="1"/>
  <c r="H218" i="5"/>
  <c r="O218" i="5" s="1"/>
  <c r="H219" i="5"/>
  <c r="O219" i="5" s="1"/>
  <c r="H220" i="5"/>
  <c r="O220" i="5" s="1"/>
  <c r="H221" i="5"/>
  <c r="O221" i="5" s="1"/>
  <c r="H222" i="5"/>
  <c r="O222" i="5" s="1"/>
  <c r="H223" i="5"/>
  <c r="O223" i="5" s="1"/>
  <c r="H224" i="5"/>
  <c r="O224" i="5" s="1"/>
  <c r="H225" i="5"/>
  <c r="O225" i="5" s="1"/>
  <c r="H226" i="5"/>
  <c r="O226" i="5" s="1"/>
  <c r="H227" i="5"/>
  <c r="O227" i="5" s="1"/>
  <c r="H228" i="5"/>
  <c r="O228" i="5" s="1"/>
  <c r="H229" i="5"/>
  <c r="O229" i="5" s="1"/>
  <c r="H230" i="5"/>
  <c r="O230" i="5" s="1"/>
  <c r="H231" i="5"/>
  <c r="O231" i="5" s="1"/>
  <c r="H232" i="5"/>
  <c r="O232" i="5" s="1"/>
  <c r="H233" i="5"/>
  <c r="O233" i="5" s="1"/>
  <c r="H234" i="5"/>
  <c r="O234" i="5" s="1"/>
  <c r="H235" i="5"/>
  <c r="O235" i="5" s="1"/>
  <c r="H236" i="5"/>
  <c r="O236" i="5" s="1"/>
  <c r="H237" i="5"/>
  <c r="O237" i="5" s="1"/>
  <c r="H238" i="5"/>
  <c r="O238" i="5" s="1"/>
  <c r="H239" i="5"/>
  <c r="O239" i="5" s="1"/>
  <c r="H240" i="5"/>
  <c r="O240" i="5" s="1"/>
  <c r="H241" i="5"/>
  <c r="O241" i="5" s="1"/>
  <c r="H242" i="5"/>
  <c r="O242" i="5" s="1"/>
  <c r="H243" i="5"/>
  <c r="O243" i="5" s="1"/>
  <c r="H244" i="5"/>
  <c r="O244" i="5" s="1"/>
  <c r="H245" i="5"/>
  <c r="O245" i="5" s="1"/>
  <c r="H246" i="5"/>
  <c r="O246" i="5" s="1"/>
  <c r="H247" i="5"/>
  <c r="O247" i="5" s="1"/>
  <c r="H248" i="5"/>
  <c r="O248" i="5" s="1"/>
  <c r="H249" i="5"/>
  <c r="O249" i="5" s="1"/>
  <c r="H250" i="5"/>
  <c r="O250" i="5" s="1"/>
  <c r="H251" i="5"/>
  <c r="O251" i="5" s="1"/>
  <c r="H252" i="5"/>
  <c r="O252" i="5" s="1"/>
  <c r="H253" i="5"/>
  <c r="O253" i="5" s="1"/>
  <c r="H254" i="5"/>
  <c r="O254" i="5" s="1"/>
  <c r="H255" i="5"/>
  <c r="O255" i="5" s="1"/>
  <c r="H256" i="5"/>
  <c r="O256" i="5" s="1"/>
  <c r="H257" i="5"/>
  <c r="O257" i="5" s="1"/>
  <c r="H258" i="5"/>
  <c r="O258" i="5" s="1"/>
  <c r="H259" i="5"/>
  <c r="O259" i="5" s="1"/>
  <c r="H260" i="5"/>
  <c r="O260" i="5" s="1"/>
  <c r="H261" i="5"/>
  <c r="O261" i="5" s="1"/>
  <c r="H262" i="5"/>
  <c r="O262" i="5" s="1"/>
  <c r="H263" i="5"/>
  <c r="O263" i="5" s="1"/>
  <c r="H264" i="5"/>
  <c r="O264" i="5" s="1"/>
  <c r="H265" i="5"/>
  <c r="O265" i="5" s="1"/>
  <c r="H266" i="5"/>
  <c r="O266" i="5" s="1"/>
  <c r="H267" i="5"/>
  <c r="O267" i="5" s="1"/>
  <c r="H268" i="5"/>
  <c r="O268" i="5" s="1"/>
  <c r="H269" i="5"/>
  <c r="O269" i="5" s="1"/>
  <c r="H270" i="5"/>
  <c r="O270" i="5" s="1"/>
  <c r="H271" i="5"/>
  <c r="O271" i="5" s="1"/>
  <c r="H272" i="5"/>
  <c r="O272" i="5" s="1"/>
  <c r="H273" i="5"/>
  <c r="O273" i="5" s="1"/>
  <c r="H274" i="5"/>
  <c r="O274" i="5" s="1"/>
  <c r="H275" i="5"/>
  <c r="O275" i="5" s="1"/>
  <c r="H276" i="5"/>
  <c r="O276" i="5" s="1"/>
  <c r="H277" i="5"/>
  <c r="O277" i="5" s="1"/>
  <c r="H278" i="5"/>
  <c r="O278" i="5" s="1"/>
  <c r="H279" i="5"/>
  <c r="O279" i="5" s="1"/>
  <c r="H280" i="5"/>
  <c r="O280" i="5" s="1"/>
  <c r="H281" i="5"/>
  <c r="O281" i="5" s="1"/>
  <c r="H282" i="5"/>
  <c r="O282" i="5" s="1"/>
  <c r="H283" i="5"/>
  <c r="O283" i="5" s="1"/>
  <c r="H284" i="5"/>
  <c r="O284" i="5" s="1"/>
  <c r="H285" i="5"/>
  <c r="O285" i="5" s="1"/>
  <c r="H286" i="5"/>
  <c r="O286" i="5" s="1"/>
  <c r="H287" i="5"/>
  <c r="O287" i="5" s="1"/>
  <c r="H288" i="5"/>
  <c r="O288" i="5" s="1"/>
  <c r="H289" i="5"/>
  <c r="O289" i="5" s="1"/>
  <c r="H290" i="5"/>
  <c r="O290" i="5" s="1"/>
  <c r="H291" i="5"/>
  <c r="O291" i="5" s="1"/>
  <c r="H292" i="5"/>
  <c r="O292" i="5" s="1"/>
  <c r="H293" i="5"/>
  <c r="O293" i="5" s="1"/>
  <c r="H294" i="5"/>
  <c r="O294" i="5" s="1"/>
  <c r="H295" i="5"/>
  <c r="O295" i="5" s="1"/>
  <c r="H296" i="5"/>
  <c r="O296" i="5" s="1"/>
  <c r="H297" i="5"/>
  <c r="O297" i="5" s="1"/>
  <c r="H298" i="5"/>
  <c r="O298" i="5" s="1"/>
  <c r="H299" i="5"/>
  <c r="O299" i="5" s="1"/>
  <c r="H300" i="5"/>
  <c r="O300" i="5" s="1"/>
  <c r="H301" i="5"/>
  <c r="O301" i="5" s="1"/>
  <c r="H302" i="5"/>
  <c r="O302" i="5" s="1"/>
  <c r="H303" i="5"/>
  <c r="O303" i="5" s="1"/>
  <c r="H304" i="5"/>
  <c r="O304" i="5" s="1"/>
  <c r="H305" i="5"/>
  <c r="O305" i="5" s="1"/>
  <c r="H306" i="5"/>
  <c r="O306" i="5" s="1"/>
  <c r="H307" i="5"/>
  <c r="O307" i="5" s="1"/>
  <c r="H308" i="5"/>
  <c r="O308" i="5" s="1"/>
  <c r="H309" i="5"/>
  <c r="O309" i="5" s="1"/>
  <c r="H310" i="5"/>
  <c r="O310" i="5" s="1"/>
  <c r="H311" i="5"/>
  <c r="O311" i="5" s="1"/>
  <c r="H312" i="5"/>
  <c r="O312" i="5" s="1"/>
  <c r="H313" i="5"/>
  <c r="O313" i="5" s="1"/>
  <c r="H314" i="5"/>
  <c r="O314" i="5" s="1"/>
  <c r="H315" i="5"/>
  <c r="O315" i="5" s="1"/>
  <c r="H316" i="5"/>
  <c r="O316" i="5" s="1"/>
  <c r="H317" i="5"/>
  <c r="O317" i="5" s="1"/>
  <c r="H318" i="5"/>
  <c r="O318" i="5" s="1"/>
  <c r="H319" i="5"/>
  <c r="O319" i="5" s="1"/>
  <c r="H320" i="5"/>
  <c r="O320" i="5" s="1"/>
  <c r="H321" i="5"/>
  <c r="O321" i="5" s="1"/>
  <c r="H322" i="5"/>
  <c r="O322" i="5" s="1"/>
  <c r="H323" i="5"/>
  <c r="O323" i="5" s="1"/>
  <c r="H324" i="5"/>
  <c r="O324" i="5" s="1"/>
  <c r="H325" i="5"/>
  <c r="O325" i="5" s="1"/>
  <c r="H326" i="5"/>
  <c r="O326" i="5" s="1"/>
  <c r="H327" i="5"/>
  <c r="O327" i="5" s="1"/>
  <c r="H328" i="5"/>
  <c r="O328" i="5" s="1"/>
  <c r="H329" i="5"/>
  <c r="O329" i="5" s="1"/>
  <c r="H330" i="5"/>
  <c r="O330" i="5" s="1"/>
  <c r="H331" i="5"/>
  <c r="O331" i="5" s="1"/>
  <c r="H332" i="5"/>
  <c r="O332" i="5" s="1"/>
  <c r="H333" i="5"/>
  <c r="O333" i="5" s="1"/>
  <c r="H334" i="5"/>
  <c r="O334" i="5" s="1"/>
  <c r="H335" i="5"/>
  <c r="O335" i="5" s="1"/>
  <c r="H336" i="5"/>
  <c r="O336" i="5" s="1"/>
  <c r="H337" i="5"/>
  <c r="O337" i="5" s="1"/>
  <c r="H338" i="5"/>
  <c r="O338" i="5" s="1"/>
  <c r="H339" i="5"/>
  <c r="O339" i="5" s="1"/>
  <c r="H340" i="5"/>
  <c r="O340" i="5" s="1"/>
  <c r="H341" i="5"/>
  <c r="O341" i="5" s="1"/>
  <c r="H342" i="5"/>
  <c r="O342" i="5" s="1"/>
  <c r="H343" i="5"/>
  <c r="O343" i="5" s="1"/>
  <c r="H344" i="5"/>
  <c r="O344" i="5" s="1"/>
  <c r="H345" i="5"/>
  <c r="O345" i="5" s="1"/>
  <c r="H346" i="5"/>
  <c r="O346" i="5" s="1"/>
  <c r="H347" i="5"/>
  <c r="O347" i="5" s="1"/>
  <c r="H348" i="5"/>
  <c r="O348" i="5" s="1"/>
  <c r="H349" i="5"/>
  <c r="O349" i="5" s="1"/>
  <c r="H350" i="5"/>
  <c r="O350" i="5" s="1"/>
  <c r="H351" i="5"/>
  <c r="O351" i="5" s="1"/>
  <c r="H352" i="5"/>
  <c r="O352" i="5" s="1"/>
  <c r="H353" i="5"/>
  <c r="O353" i="5" s="1"/>
  <c r="H354" i="5"/>
  <c r="O354" i="5" s="1"/>
  <c r="H355" i="5"/>
  <c r="O355" i="5" s="1"/>
  <c r="H356" i="5"/>
  <c r="O356" i="5" s="1"/>
  <c r="H357" i="5"/>
  <c r="O357" i="5" s="1"/>
  <c r="H358" i="5"/>
  <c r="O358" i="5" s="1"/>
  <c r="H359" i="5"/>
  <c r="O359" i="5" s="1"/>
  <c r="H360" i="5"/>
  <c r="O360" i="5" s="1"/>
  <c r="H361" i="5"/>
  <c r="O361" i="5" s="1"/>
  <c r="H362" i="5"/>
  <c r="O362" i="5" s="1"/>
  <c r="H363" i="5"/>
  <c r="O363" i="5" s="1"/>
  <c r="H364" i="5"/>
  <c r="O364" i="5" s="1"/>
  <c r="H365" i="5"/>
  <c r="O365" i="5" s="1"/>
  <c r="H366" i="5"/>
  <c r="O366" i="5" s="1"/>
  <c r="H367" i="5"/>
  <c r="O367" i="5" s="1"/>
  <c r="H368" i="5"/>
  <c r="O368" i="5" s="1"/>
  <c r="H369" i="5"/>
  <c r="O369" i="5" s="1"/>
  <c r="H370" i="5"/>
  <c r="O370" i="5" s="1"/>
  <c r="H371" i="5"/>
  <c r="O371" i="5" s="1"/>
  <c r="H372" i="5"/>
  <c r="O372" i="5" s="1"/>
  <c r="H373" i="5"/>
  <c r="O373" i="5" s="1"/>
  <c r="H374" i="5"/>
  <c r="O374" i="5" s="1"/>
  <c r="H375" i="5"/>
  <c r="O375" i="5" s="1"/>
  <c r="H376" i="5"/>
  <c r="O376" i="5" s="1"/>
  <c r="H377" i="5"/>
  <c r="O377" i="5" s="1"/>
  <c r="H378" i="5"/>
  <c r="O378" i="5" s="1"/>
  <c r="H379" i="5"/>
  <c r="O379" i="5" s="1"/>
  <c r="H380" i="5"/>
  <c r="O380" i="5" s="1"/>
  <c r="H381" i="5"/>
  <c r="O381" i="5" s="1"/>
  <c r="H382" i="5"/>
  <c r="O382" i="5" s="1"/>
  <c r="H383" i="5"/>
  <c r="O383" i="5" s="1"/>
  <c r="H384" i="5"/>
  <c r="O384" i="5" s="1"/>
  <c r="H385" i="5"/>
  <c r="O385" i="5" s="1"/>
  <c r="H386" i="5"/>
  <c r="O386" i="5" s="1"/>
  <c r="H387" i="5"/>
  <c r="O387" i="5" s="1"/>
  <c r="H388" i="5"/>
  <c r="O388" i="5" s="1"/>
  <c r="H389" i="5"/>
  <c r="O389" i="5" s="1"/>
  <c r="H390" i="5"/>
  <c r="O390" i="5" s="1"/>
  <c r="H391" i="5"/>
  <c r="O391" i="5" s="1"/>
  <c r="H392" i="5"/>
  <c r="O392" i="5" s="1"/>
  <c r="H393" i="5"/>
  <c r="O393" i="5" s="1"/>
  <c r="H394" i="5"/>
  <c r="O394" i="5" s="1"/>
  <c r="H395" i="5"/>
  <c r="O395" i="5" s="1"/>
  <c r="H396" i="5"/>
  <c r="O396" i="5" s="1"/>
  <c r="H397" i="5"/>
  <c r="O397" i="5" s="1"/>
  <c r="H398" i="5"/>
  <c r="O398" i="5" s="1"/>
  <c r="H399" i="5"/>
  <c r="O399" i="5" s="1"/>
  <c r="H400" i="5"/>
  <c r="O400" i="5" s="1"/>
  <c r="H401" i="5"/>
  <c r="O401" i="5" s="1"/>
  <c r="H402" i="5"/>
  <c r="O402" i="5" s="1"/>
  <c r="H403" i="5"/>
  <c r="O403" i="5" s="1"/>
  <c r="H404" i="5"/>
  <c r="O404" i="5" s="1"/>
  <c r="H405" i="5"/>
  <c r="O405" i="5" s="1"/>
  <c r="H406" i="5"/>
  <c r="O406" i="5" s="1"/>
  <c r="H407" i="5"/>
  <c r="O407" i="5" s="1"/>
  <c r="H408" i="5"/>
  <c r="O408" i="5" s="1"/>
  <c r="H409" i="5"/>
  <c r="O409" i="5" s="1"/>
  <c r="H410" i="5"/>
  <c r="O410" i="5" s="1"/>
  <c r="H411" i="5"/>
  <c r="O411" i="5" s="1"/>
  <c r="H412" i="5"/>
  <c r="O412" i="5" s="1"/>
  <c r="H413" i="5"/>
  <c r="O413" i="5" s="1"/>
  <c r="H414" i="5"/>
  <c r="O414" i="5" s="1"/>
  <c r="H415" i="5"/>
  <c r="O415" i="5" s="1"/>
  <c r="H416" i="5"/>
  <c r="O416" i="5" s="1"/>
  <c r="H417" i="5"/>
  <c r="O417" i="5" s="1"/>
  <c r="H418" i="5"/>
  <c r="O418" i="5" s="1"/>
  <c r="H419" i="5"/>
  <c r="O419" i="5" s="1"/>
  <c r="H420" i="5"/>
  <c r="O420" i="5" s="1"/>
  <c r="H421" i="5"/>
  <c r="O421" i="5" s="1"/>
  <c r="H422" i="5"/>
  <c r="O422" i="5" s="1"/>
  <c r="H423" i="5"/>
  <c r="O423" i="5" s="1"/>
  <c r="H424" i="5"/>
  <c r="O424" i="5" s="1"/>
  <c r="H425" i="5"/>
  <c r="O425" i="5" s="1"/>
  <c r="H426" i="5"/>
  <c r="O426" i="5" s="1"/>
  <c r="H427" i="5"/>
  <c r="O427" i="5" s="1"/>
  <c r="H428" i="5"/>
  <c r="O428" i="5" s="1"/>
  <c r="H429" i="5"/>
  <c r="O429" i="5" s="1"/>
  <c r="H430" i="5"/>
  <c r="O430" i="5" s="1"/>
  <c r="H431" i="5"/>
  <c r="O431" i="5" s="1"/>
  <c r="H432" i="5"/>
  <c r="O432" i="5" s="1"/>
  <c r="H433" i="5"/>
  <c r="O433" i="5" s="1"/>
  <c r="H434" i="5"/>
  <c r="O434" i="5" s="1"/>
  <c r="H435" i="5"/>
  <c r="O435" i="5" s="1"/>
  <c r="H436" i="5"/>
  <c r="O436" i="5" s="1"/>
  <c r="H437" i="5"/>
  <c r="O437" i="5" s="1"/>
  <c r="H438" i="5"/>
  <c r="O438" i="5" s="1"/>
  <c r="H439" i="5"/>
  <c r="O439" i="5" s="1"/>
  <c r="H440" i="5"/>
  <c r="O440" i="5" s="1"/>
  <c r="H441" i="5"/>
  <c r="O441" i="5" s="1"/>
  <c r="H442" i="5"/>
  <c r="O442" i="5" s="1"/>
  <c r="H443" i="5"/>
  <c r="O443" i="5" s="1"/>
  <c r="H444" i="5"/>
  <c r="O444" i="5" s="1"/>
  <c r="H445" i="5"/>
  <c r="O445" i="5" s="1"/>
  <c r="H446" i="5"/>
  <c r="O446" i="5" s="1"/>
  <c r="H447" i="5"/>
  <c r="O447" i="5" s="1"/>
  <c r="H448" i="5"/>
  <c r="O448" i="5" s="1"/>
  <c r="H449" i="5"/>
  <c r="O449" i="5" s="1"/>
  <c r="H450" i="5"/>
  <c r="O450" i="5" s="1"/>
  <c r="H451" i="5"/>
  <c r="O451" i="5" s="1"/>
  <c r="H452" i="5"/>
  <c r="O452" i="5" s="1"/>
  <c r="H453" i="5"/>
  <c r="O453" i="5" s="1"/>
  <c r="H454" i="5"/>
  <c r="O454" i="5" s="1"/>
  <c r="H455" i="5"/>
  <c r="O455" i="5" s="1"/>
  <c r="H456" i="5"/>
  <c r="O456" i="5" s="1"/>
  <c r="H457" i="5"/>
  <c r="O457" i="5" s="1"/>
  <c r="H458" i="5"/>
  <c r="O458" i="5" s="1"/>
  <c r="H459" i="5"/>
  <c r="O459" i="5" s="1"/>
  <c r="H460" i="5"/>
  <c r="O460" i="5" s="1"/>
  <c r="H461" i="5"/>
  <c r="O461" i="5" s="1"/>
  <c r="H462" i="5"/>
  <c r="O462" i="5" s="1"/>
  <c r="H463" i="5"/>
  <c r="O463" i="5" s="1"/>
  <c r="H464" i="5"/>
  <c r="O464" i="5" s="1"/>
  <c r="H465" i="5"/>
  <c r="O465" i="5" s="1"/>
  <c r="H466" i="5"/>
  <c r="O466" i="5" s="1"/>
  <c r="H467" i="5"/>
  <c r="O467" i="5" s="1"/>
  <c r="H468" i="5"/>
  <c r="O468" i="5" s="1"/>
  <c r="H469" i="5"/>
  <c r="O469" i="5" s="1"/>
  <c r="H470" i="5"/>
  <c r="O470" i="5" s="1"/>
  <c r="H471" i="5"/>
  <c r="O471" i="5" s="1"/>
  <c r="H472" i="5"/>
  <c r="O472" i="5" s="1"/>
  <c r="H473" i="5"/>
  <c r="O473" i="5" s="1"/>
  <c r="H474" i="5"/>
  <c r="O474" i="5" s="1"/>
  <c r="H475" i="5"/>
  <c r="O475" i="5" s="1"/>
  <c r="H476" i="5"/>
  <c r="O476" i="5" s="1"/>
  <c r="H477" i="5"/>
  <c r="O477" i="5" s="1"/>
  <c r="H478" i="5"/>
  <c r="O478" i="5" s="1"/>
  <c r="H479" i="5"/>
  <c r="O479" i="5" s="1"/>
  <c r="H480" i="5"/>
  <c r="O480" i="5" s="1"/>
  <c r="H481" i="5"/>
  <c r="O481" i="5" s="1"/>
  <c r="H482" i="5"/>
  <c r="O482" i="5" s="1"/>
  <c r="H483" i="5"/>
  <c r="O483" i="5" s="1"/>
  <c r="H484" i="5"/>
  <c r="O484" i="5" s="1"/>
  <c r="H485" i="5"/>
  <c r="O485" i="5" s="1"/>
  <c r="H486" i="5"/>
  <c r="O486" i="5" s="1"/>
  <c r="H487" i="5"/>
  <c r="O487" i="5" s="1"/>
  <c r="H488" i="5"/>
  <c r="O488" i="5" s="1"/>
  <c r="H489" i="5"/>
  <c r="O489" i="5" s="1"/>
  <c r="H490" i="5"/>
  <c r="O490" i="5" s="1"/>
  <c r="H491" i="5"/>
  <c r="O491" i="5" s="1"/>
  <c r="H492" i="5"/>
  <c r="O492" i="5" s="1"/>
  <c r="H493" i="5"/>
  <c r="O493" i="5" s="1"/>
  <c r="H494" i="5"/>
  <c r="O494" i="5" s="1"/>
  <c r="H495" i="5"/>
  <c r="O495" i="5" s="1"/>
  <c r="H496" i="5"/>
  <c r="O496" i="5" s="1"/>
  <c r="H497" i="5"/>
  <c r="O497" i="5" s="1"/>
  <c r="H498" i="5"/>
  <c r="O498" i="5" s="1"/>
  <c r="H499" i="5"/>
  <c r="O499" i="5" s="1"/>
  <c r="H500" i="5"/>
  <c r="O500" i="5" s="1"/>
  <c r="H501" i="5"/>
  <c r="O501" i="5" s="1"/>
  <c r="H502" i="5"/>
  <c r="O502" i="5" s="1"/>
  <c r="H5" i="5"/>
  <c r="O5" i="5" s="1"/>
  <c r="H6" i="5"/>
  <c r="O6" i="5" s="1"/>
  <c r="H7" i="5"/>
  <c r="O7" i="5" s="1"/>
  <c r="H8" i="5"/>
  <c r="O8" i="5" s="1"/>
  <c r="H9" i="5"/>
  <c r="O9" i="5" s="1"/>
  <c r="H10" i="5"/>
  <c r="O10" i="5" s="1"/>
  <c r="H11" i="5"/>
  <c r="O11" i="5" s="1"/>
  <c r="H4" i="5"/>
  <c r="O4" i="5" s="1"/>
  <c r="AD655" i="4" l="1"/>
  <c r="AD547" i="4"/>
  <c r="AD627" i="4"/>
  <c r="AD548" i="4"/>
  <c r="AD851" i="4"/>
  <c r="AD1171" i="4"/>
  <c r="AD1763" i="4"/>
  <c r="AD1219" i="4"/>
  <c r="AD568" i="4"/>
  <c r="AD2083" i="4"/>
  <c r="AD2467" i="4"/>
  <c r="AD712" i="4"/>
  <c r="AD612" i="4"/>
  <c r="AD2259" i="4"/>
  <c r="AD656" i="4"/>
  <c r="AD664" i="4"/>
  <c r="AD563" i="4"/>
  <c r="AD643" i="4"/>
  <c r="AD616" i="4"/>
  <c r="AD915" i="4"/>
  <c r="AD1235" i="4"/>
  <c r="AD2292" i="4"/>
  <c r="AD802" i="4"/>
  <c r="AD803" i="4"/>
  <c r="AD1186" i="4"/>
  <c r="AD571" i="4"/>
  <c r="AD947" i="4"/>
  <c r="AD847" i="4"/>
  <c r="AD1362" i="4"/>
  <c r="AD1511" i="4"/>
  <c r="AD559" i="4"/>
  <c r="AD835" i="4"/>
  <c r="AD579" i="4"/>
  <c r="AD675" i="4"/>
  <c r="AD680" i="4"/>
  <c r="AD979" i="4"/>
  <c r="AD1363" i="4"/>
  <c r="AD543" i="4"/>
  <c r="AD599" i="4"/>
  <c r="AD1059" i="4"/>
  <c r="AD671" i="4"/>
  <c r="AD635" i="4"/>
  <c r="AD1203" i="4"/>
  <c r="AD1103" i="4"/>
  <c r="AD759" i="4"/>
  <c r="AD607" i="4"/>
  <c r="AD1155" i="4"/>
  <c r="AD611" i="4"/>
  <c r="AD691" i="4"/>
  <c r="AD707" i="4"/>
  <c r="AD1107" i="4"/>
  <c r="AD1507" i="4"/>
  <c r="AD600" i="4"/>
  <c r="AD663" i="4"/>
  <c r="AD1315" i="4"/>
  <c r="AD1091" i="4"/>
  <c r="AD540" i="4"/>
  <c r="AD1635" i="4"/>
  <c r="AD1359" i="4"/>
  <c r="AD1079" i="4"/>
  <c r="AD544" i="4"/>
  <c r="AD1314" i="4"/>
  <c r="AD595" i="4"/>
  <c r="AD659" i="4"/>
  <c r="AD564" i="4"/>
  <c r="AD787" i="4"/>
  <c r="AD1043" i="4"/>
  <c r="AD1299" i="4"/>
  <c r="AD2019" i="4"/>
  <c r="AD1122" i="4"/>
  <c r="AD639" i="4"/>
  <c r="AD899" i="4"/>
  <c r="AD1699" i="4"/>
  <c r="AD567" i="4"/>
  <c r="AD631" i="4"/>
  <c r="AD695" i="4"/>
  <c r="AD696" i="4"/>
  <c r="AD931" i="4"/>
  <c r="AD1187" i="4"/>
  <c r="AD1571" i="4"/>
  <c r="AD2416" i="4"/>
  <c r="AD575" i="4"/>
  <c r="AD771" i="4"/>
  <c r="AD1443" i="4"/>
  <c r="AD539" i="4"/>
  <c r="AD603" i="4"/>
  <c r="AD667" i="4"/>
  <c r="AD584" i="4"/>
  <c r="AD819" i="4"/>
  <c r="AD1075" i="4"/>
  <c r="AD1331" i="4"/>
  <c r="AD2147" i="4"/>
  <c r="AD699" i="4"/>
  <c r="AD975" i="4"/>
  <c r="AD1231" i="4"/>
  <c r="AD1747" i="4"/>
  <c r="AD850" i="4"/>
  <c r="AD652" i="4"/>
  <c r="AD887" i="4"/>
  <c r="AD1303" i="4"/>
  <c r="AD2435" i="4"/>
  <c r="AD982" i="4"/>
  <c r="AD2275" i="4"/>
  <c r="AD1378" i="4"/>
  <c r="AD687" i="4"/>
  <c r="AD1027" i="4"/>
  <c r="AD2211" i="4"/>
  <c r="AD583" i="4"/>
  <c r="AD647" i="4"/>
  <c r="AD552" i="4"/>
  <c r="AD739" i="4"/>
  <c r="AD995" i="4"/>
  <c r="AD1251" i="4"/>
  <c r="AD1827" i="4"/>
  <c r="AD930" i="4"/>
  <c r="AD623" i="4"/>
  <c r="AD963" i="4"/>
  <c r="AD1955" i="4"/>
  <c r="AD555" i="4"/>
  <c r="AD619" i="4"/>
  <c r="AD683" i="4"/>
  <c r="AD648" i="4"/>
  <c r="AD883" i="4"/>
  <c r="AD1139" i="4"/>
  <c r="AD1395" i="4"/>
  <c r="AD1250" i="4"/>
  <c r="AD783" i="4"/>
  <c r="AD1039" i="4"/>
  <c r="AD1295" i="4"/>
  <c r="AD2003" i="4"/>
  <c r="AD1106" i="4"/>
  <c r="AD716" i="4"/>
  <c r="AD951" i="4"/>
  <c r="AD1779" i="4"/>
  <c r="AD606" i="4"/>
  <c r="AD1433" i="4"/>
  <c r="AD866" i="4"/>
  <c r="AD591" i="4"/>
  <c r="AD728" i="4"/>
  <c r="AD1347" i="4"/>
  <c r="AD551" i="4"/>
  <c r="AD615" i="4"/>
  <c r="AD679" i="4"/>
  <c r="AD632" i="4"/>
  <c r="AD867" i="4"/>
  <c r="AD1123" i="4"/>
  <c r="AD1379" i="4"/>
  <c r="AD2339" i="4"/>
  <c r="AD1442" i="4"/>
  <c r="AD560" i="4"/>
  <c r="AD1283" i="4"/>
  <c r="AD1058" i="4"/>
  <c r="AD587" i="4"/>
  <c r="AD651" i="4"/>
  <c r="AD556" i="4"/>
  <c r="AD755" i="4"/>
  <c r="AD1011" i="4"/>
  <c r="AD1267" i="4"/>
  <c r="AD1891" i="4"/>
  <c r="AD676" i="4"/>
  <c r="AD911" i="4"/>
  <c r="AD1167" i="4"/>
  <c r="AD1491" i="4"/>
  <c r="AD2262" i="4"/>
  <c r="AD588" i="4"/>
  <c r="AD823" i="4"/>
  <c r="AD1191" i="4"/>
  <c r="AD1147" i="4"/>
  <c r="AD2023" i="4"/>
  <c r="AD737" i="4"/>
  <c r="AD580" i="4"/>
  <c r="AD644" i="4"/>
  <c r="AD708" i="4"/>
  <c r="AD751" i="4"/>
  <c r="AD815" i="4"/>
  <c r="AD879" i="4"/>
  <c r="AD943" i="4"/>
  <c r="AD1007" i="4"/>
  <c r="AD1071" i="4"/>
  <c r="AD1135" i="4"/>
  <c r="AD1199" i="4"/>
  <c r="AD1263" i="4"/>
  <c r="AD1327" i="4"/>
  <c r="AD1391" i="4"/>
  <c r="AD1619" i="4"/>
  <c r="AD1875" i="4"/>
  <c r="AD2131" i="4"/>
  <c r="AD2387" i="4"/>
  <c r="AD705" i="4"/>
  <c r="AD978" i="4"/>
  <c r="AD1234" i="4"/>
  <c r="AD1490" i="4"/>
  <c r="AD620" i="4"/>
  <c r="AD684" i="4"/>
  <c r="AD715" i="4"/>
  <c r="AD791" i="4"/>
  <c r="AD855" i="4"/>
  <c r="AD919" i="4"/>
  <c r="AD1015" i="4"/>
  <c r="AD1127" i="4"/>
  <c r="AD1255" i="4"/>
  <c r="AD1367" i="4"/>
  <c r="AD882" i="4"/>
  <c r="AD891" i="4"/>
  <c r="AD1411" i="4"/>
  <c r="AD1566" i="4"/>
  <c r="AD1729" i="4"/>
  <c r="AD1767" i="4"/>
  <c r="AD2391" i="4"/>
  <c r="AD1494" i="4"/>
  <c r="AD2372" i="4"/>
  <c r="AD994" i="4"/>
  <c r="AD596" i="4"/>
  <c r="AD660" i="4"/>
  <c r="AD724" i="4"/>
  <c r="AD767" i="4"/>
  <c r="AD831" i="4"/>
  <c r="AD895" i="4"/>
  <c r="AD959" i="4"/>
  <c r="AD1023" i="4"/>
  <c r="AD1087" i="4"/>
  <c r="AD1151" i="4"/>
  <c r="AD1215" i="4"/>
  <c r="AD1279" i="4"/>
  <c r="AD1343" i="4"/>
  <c r="AD1427" i="4"/>
  <c r="AD1683" i="4"/>
  <c r="AD1939" i="4"/>
  <c r="AD2195" i="4"/>
  <c r="AD2451" i="4"/>
  <c r="AD786" i="4"/>
  <c r="AD1042" i="4"/>
  <c r="AD1298" i="4"/>
  <c r="AD572" i="4"/>
  <c r="AD636" i="4"/>
  <c r="AD700" i="4"/>
  <c r="AD743" i="4"/>
  <c r="AD807" i="4"/>
  <c r="AD871" i="4"/>
  <c r="AD935" i="4"/>
  <c r="AD1047" i="4"/>
  <c r="AD1175" i="4"/>
  <c r="AD1271" i="4"/>
  <c r="AD1399" i="4"/>
  <c r="AD1394" i="4"/>
  <c r="AD1019" i="4"/>
  <c r="AD1923" i="4"/>
  <c r="AD2078" i="4"/>
  <c r="AD1856" i="4"/>
  <c r="AD1895" i="4"/>
  <c r="AD713" i="4"/>
  <c r="AD589" i="4"/>
  <c r="AD2110" i="4"/>
  <c r="AD2403" i="4"/>
  <c r="AD1506" i="4"/>
  <c r="AD628" i="4"/>
  <c r="AD692" i="4"/>
  <c r="AD731" i="4"/>
  <c r="AD799" i="4"/>
  <c r="AD863" i="4"/>
  <c r="AD927" i="4"/>
  <c r="AD991" i="4"/>
  <c r="AD1055" i="4"/>
  <c r="AD1119" i="4"/>
  <c r="AD1183" i="4"/>
  <c r="AD1247" i="4"/>
  <c r="AD1311" i="4"/>
  <c r="AD1375" i="4"/>
  <c r="AD1555" i="4"/>
  <c r="AD1811" i="4"/>
  <c r="AD2067" i="4"/>
  <c r="AD2323" i="4"/>
  <c r="AD2386" i="4"/>
  <c r="AD914" i="4"/>
  <c r="AD1170" i="4"/>
  <c r="AD1426" i="4"/>
  <c r="AD604" i="4"/>
  <c r="AD668" i="4"/>
  <c r="AD732" i="4"/>
  <c r="AD775" i="4"/>
  <c r="AD839" i="4"/>
  <c r="AD903" i="4"/>
  <c r="AD999" i="4"/>
  <c r="AD1111" i="4"/>
  <c r="AD1207" i="4"/>
  <c r="AD1335" i="4"/>
  <c r="AD2291" i="4"/>
  <c r="AD763" i="4"/>
  <c r="AD1275" i="4"/>
  <c r="AD1026" i="4"/>
  <c r="AD1097" i="4"/>
  <c r="AD1639" i="4"/>
  <c r="AD2167" i="4"/>
  <c r="AD1238" i="4"/>
  <c r="AD1547" i="4"/>
  <c r="AD983" i="4"/>
  <c r="AD1063" i="4"/>
  <c r="AD1143" i="4"/>
  <c r="AD1239" i="4"/>
  <c r="AD1319" i="4"/>
  <c r="AD1523" i="4"/>
  <c r="AD2035" i="4"/>
  <c r="AD2326" i="4"/>
  <c r="AD1138" i="4"/>
  <c r="AD592" i="4"/>
  <c r="AD720" i="4"/>
  <c r="AD827" i="4"/>
  <c r="AD955" i="4"/>
  <c r="AD1083" i="4"/>
  <c r="AD1211" i="4"/>
  <c r="AD1339" i="4"/>
  <c r="AD1667" i="4"/>
  <c r="AD2179" i="4"/>
  <c r="AD770" i="4"/>
  <c r="AD1282" i="4"/>
  <c r="AD1822" i="4"/>
  <c r="AD2438" i="4"/>
  <c r="AD841" i="4"/>
  <c r="AD1353" i="4"/>
  <c r="AD832" i="4"/>
  <c r="AD1447" i="4"/>
  <c r="AD1575" i="4"/>
  <c r="AD1703" i="4"/>
  <c r="AD1831" i="4"/>
  <c r="AD1959" i="4"/>
  <c r="AD2087" i="4"/>
  <c r="AD2263" i="4"/>
  <c r="AD2270" i="4"/>
  <c r="AD854" i="4"/>
  <c r="AD1110" i="4"/>
  <c r="AD1366" i="4"/>
  <c r="AD1902" i="4"/>
  <c r="AD921" i="4"/>
  <c r="AD1152" i="4"/>
  <c r="AD2059" i="4"/>
  <c r="AD1162" i="4"/>
  <c r="AD1871" i="4"/>
  <c r="AD1651" i="4"/>
  <c r="AD2163" i="4"/>
  <c r="AD754" i="4"/>
  <c r="AD1266" i="4"/>
  <c r="AD624" i="4"/>
  <c r="AD723" i="4"/>
  <c r="AD859" i="4"/>
  <c r="AD987" i="4"/>
  <c r="AD1115" i="4"/>
  <c r="AD1243" i="4"/>
  <c r="AD1371" i="4"/>
  <c r="AD1795" i="4"/>
  <c r="AD2307" i="4"/>
  <c r="AD898" i="4"/>
  <c r="AD1410" i="4"/>
  <c r="AD1950" i="4"/>
  <c r="AD637" i="4"/>
  <c r="AD969" i="4"/>
  <c r="AD1481" i="4"/>
  <c r="AD1344" i="4"/>
  <c r="AD1479" i="4"/>
  <c r="AD1607" i="4"/>
  <c r="AD1735" i="4"/>
  <c r="AD1863" i="4"/>
  <c r="AD1991" i="4"/>
  <c r="AD2135" i="4"/>
  <c r="AD2327" i="4"/>
  <c r="AD2394" i="4"/>
  <c r="AD918" i="4"/>
  <c r="AD1174" i="4"/>
  <c r="AD1430" i="4"/>
  <c r="AD2158" i="4"/>
  <c r="AD1177" i="4"/>
  <c r="AD2176" i="4"/>
  <c r="AD2315" i="4"/>
  <c r="AD1418" i="4"/>
  <c r="AD974" i="4"/>
  <c r="AD1907" i="4"/>
  <c r="AD2419" i="4"/>
  <c r="AD1010" i="4"/>
  <c r="AD1522" i="4"/>
  <c r="AD688" i="4"/>
  <c r="AD795" i="4"/>
  <c r="AD923" i="4"/>
  <c r="AD1051" i="4"/>
  <c r="AD1179" i="4"/>
  <c r="AD1307" i="4"/>
  <c r="AD1539" i="4"/>
  <c r="AD2051" i="4"/>
  <c r="AD2356" i="4"/>
  <c r="AD1154" i="4"/>
  <c r="AD1694" i="4"/>
  <c r="AD2206" i="4"/>
  <c r="AD734" i="4"/>
  <c r="AD1225" i="4"/>
  <c r="AD2241" i="4"/>
  <c r="AD1415" i="4"/>
  <c r="AD1543" i="4"/>
  <c r="AD1671" i="4"/>
  <c r="AD1799" i="4"/>
  <c r="AD1927" i="4"/>
  <c r="AD2055" i="4"/>
  <c r="AD2215" i="4"/>
  <c r="AD2455" i="4"/>
  <c r="AD790" i="4"/>
  <c r="AD1046" i="4"/>
  <c r="AD1302" i="4"/>
  <c r="AD1646" i="4"/>
  <c r="AD686" i="4"/>
  <c r="AD2049" i="4"/>
  <c r="AD1803" i="4"/>
  <c r="AD906" i="4"/>
  <c r="AD1321" i="4"/>
  <c r="AD967" i="4"/>
  <c r="AD1031" i="4"/>
  <c r="AD1095" i="4"/>
  <c r="AD1159" i="4"/>
  <c r="AD1223" i="4"/>
  <c r="AD1287" i="4"/>
  <c r="AD1351" i="4"/>
  <c r="AD1459" i="4"/>
  <c r="AD1715" i="4"/>
  <c r="AD1971" i="4"/>
  <c r="AD2227" i="4"/>
  <c r="AD2483" i="4"/>
  <c r="AD818" i="4"/>
  <c r="AD1074" i="4"/>
  <c r="AD1330" i="4"/>
  <c r="AD576" i="4"/>
  <c r="AD640" i="4"/>
  <c r="AD704" i="4"/>
  <c r="AD747" i="4"/>
  <c r="AD811" i="4"/>
  <c r="AD875" i="4"/>
  <c r="AD939" i="4"/>
  <c r="AD1003" i="4"/>
  <c r="AD1067" i="4"/>
  <c r="AD1131" i="4"/>
  <c r="AD1195" i="4"/>
  <c r="AD1259" i="4"/>
  <c r="AD1323" i="4"/>
  <c r="AD1387" i="4"/>
  <c r="AD1603" i="4"/>
  <c r="AD1859" i="4"/>
  <c r="AD2115" i="4"/>
  <c r="AD2371" i="4"/>
  <c r="AD2478" i="4"/>
  <c r="AD962" i="4"/>
  <c r="AD1218" i="4"/>
  <c r="AD1474" i="4"/>
  <c r="AD1758" i="4"/>
  <c r="AD2014" i="4"/>
  <c r="AD2304" i="4"/>
  <c r="AD542" i="4"/>
  <c r="AD777" i="4"/>
  <c r="AD1033" i="4"/>
  <c r="AD1289" i="4"/>
  <c r="AD1545" i="4"/>
  <c r="AD2497" i="4"/>
  <c r="AD1600" i="4"/>
  <c r="AD1431" i="4"/>
  <c r="AD1495" i="4"/>
  <c r="AD1559" i="4"/>
  <c r="AD1623" i="4"/>
  <c r="AD1687" i="4"/>
  <c r="AD1751" i="4"/>
  <c r="AD1815" i="4"/>
  <c r="AD1879" i="4"/>
  <c r="AD1943" i="4"/>
  <c r="AD2007" i="4"/>
  <c r="AD2071" i="4"/>
  <c r="AD2151" i="4"/>
  <c r="AD2231" i="4"/>
  <c r="AD2359" i="4"/>
  <c r="AD2487" i="4"/>
  <c r="AD2454" i="4"/>
  <c r="AD822" i="4"/>
  <c r="AD950" i="4"/>
  <c r="AD1078" i="4"/>
  <c r="AD1206" i="4"/>
  <c r="AD1334" i="4"/>
  <c r="AD1462" i="4"/>
  <c r="AD1774" i="4"/>
  <c r="AD2336" i="4"/>
  <c r="AD793" i="4"/>
  <c r="AD1305" i="4"/>
  <c r="AD2352" i="4"/>
  <c r="AD1419" i="4"/>
  <c r="AD1931" i="4"/>
  <c r="AD2443" i="4"/>
  <c r="AD1034" i="4"/>
  <c r="AD1598" i="4"/>
  <c r="AD1728" i="4"/>
  <c r="AD1998" i="4"/>
  <c r="AD1383" i="4"/>
  <c r="AD1587" i="4"/>
  <c r="AD1843" i="4"/>
  <c r="AD2099" i="4"/>
  <c r="AD2355" i="4"/>
  <c r="AD2448" i="4"/>
  <c r="AD946" i="4"/>
  <c r="AD1202" i="4"/>
  <c r="AD1458" i="4"/>
  <c r="AD608" i="4"/>
  <c r="AD672" i="4"/>
  <c r="AD736" i="4"/>
  <c r="AD779" i="4"/>
  <c r="AD843" i="4"/>
  <c r="AD907" i="4"/>
  <c r="AD971" i="4"/>
  <c r="AD1035" i="4"/>
  <c r="AD1099" i="4"/>
  <c r="AD1163" i="4"/>
  <c r="AD1227" i="4"/>
  <c r="AD1291" i="4"/>
  <c r="AD1355" i="4"/>
  <c r="AD1475" i="4"/>
  <c r="AD1731" i="4"/>
  <c r="AD1987" i="4"/>
  <c r="AD2243" i="4"/>
  <c r="AD2499" i="4"/>
  <c r="AD834" i="4"/>
  <c r="AD1090" i="4"/>
  <c r="AD1346" i="4"/>
  <c r="AD1630" i="4"/>
  <c r="AD1886" i="4"/>
  <c r="AD2142" i="4"/>
  <c r="AD573" i="4"/>
  <c r="AD670" i="4"/>
  <c r="AD905" i="4"/>
  <c r="AD1161" i="4"/>
  <c r="AD1417" i="4"/>
  <c r="AD1985" i="4"/>
  <c r="AD1088" i="4"/>
  <c r="AD2112" i="4"/>
  <c r="AD1463" i="4"/>
  <c r="AD1527" i="4"/>
  <c r="AD1591" i="4"/>
  <c r="AD1655" i="4"/>
  <c r="AD1719" i="4"/>
  <c r="AD1783" i="4"/>
  <c r="AD1847" i="4"/>
  <c r="AD1911" i="4"/>
  <c r="AD1975" i="4"/>
  <c r="AD2039" i="4"/>
  <c r="AD2103" i="4"/>
  <c r="AD2199" i="4"/>
  <c r="AD2295" i="4"/>
  <c r="AD2423" i="4"/>
  <c r="AD2334" i="4"/>
  <c r="AD758" i="4"/>
  <c r="AD886" i="4"/>
  <c r="AD1014" i="4"/>
  <c r="AD1142" i="4"/>
  <c r="AD1270" i="4"/>
  <c r="AD1398" i="4"/>
  <c r="AD1526" i="4"/>
  <c r="AD2030" i="4"/>
  <c r="AD558" i="4"/>
  <c r="AD1049" i="4"/>
  <c r="AD1561" i="4"/>
  <c r="AD1664" i="4"/>
  <c r="AD1675" i="4"/>
  <c r="AD2187" i="4"/>
  <c r="AD778" i="4"/>
  <c r="AD1290" i="4"/>
  <c r="AD638" i="4"/>
  <c r="AD2383" i="4"/>
  <c r="AD2119" i="4"/>
  <c r="AD2183" i="4"/>
  <c r="AD2247" i="4"/>
  <c r="AD2311" i="4"/>
  <c r="AD2375" i="4"/>
  <c r="AD2439" i="4"/>
  <c r="AD2232" i="4"/>
  <c r="AD2364" i="4"/>
  <c r="AD2486" i="4"/>
  <c r="AD774" i="4"/>
  <c r="AD838" i="4"/>
  <c r="AD902" i="4"/>
  <c r="AD966" i="4"/>
  <c r="AD1030" i="4"/>
  <c r="AD1094" i="4"/>
  <c r="AD1158" i="4"/>
  <c r="AD1222" i="4"/>
  <c r="AD1286" i="4"/>
  <c r="AD1350" i="4"/>
  <c r="AD1414" i="4"/>
  <c r="AD1478" i="4"/>
  <c r="AD1582" i="4"/>
  <c r="AD1838" i="4"/>
  <c r="AD2094" i="4"/>
  <c r="AD2472" i="4"/>
  <c r="AD622" i="4"/>
  <c r="AD857" i="4"/>
  <c r="AD1113" i="4"/>
  <c r="AD1369" i="4"/>
  <c r="AD1793" i="4"/>
  <c r="AD896" i="4"/>
  <c r="AD1920" i="4"/>
  <c r="AD1483" i="4"/>
  <c r="AD1739" i="4"/>
  <c r="AD1995" i="4"/>
  <c r="AD2251" i="4"/>
  <c r="AD2246" i="4"/>
  <c r="AD842" i="4"/>
  <c r="AD1098" i="4"/>
  <c r="AD1354" i="4"/>
  <c r="AD1854" i="4"/>
  <c r="AD1001" i="4"/>
  <c r="AD1615" i="4"/>
  <c r="AD2500" i="4"/>
  <c r="AD1986" i="4"/>
  <c r="AD2279" i="4"/>
  <c r="AD2343" i="4"/>
  <c r="AD2407" i="4"/>
  <c r="AD2471" i="4"/>
  <c r="AD2302" i="4"/>
  <c r="AD2422" i="4"/>
  <c r="AD742" i="4"/>
  <c r="AD806" i="4"/>
  <c r="AD870" i="4"/>
  <c r="AD934" i="4"/>
  <c r="AD998" i="4"/>
  <c r="AD1062" i="4"/>
  <c r="AD1126" i="4"/>
  <c r="AD1190" i="4"/>
  <c r="AD1254" i="4"/>
  <c r="AD1318" i="4"/>
  <c r="AD1382" i="4"/>
  <c r="AD1446" i="4"/>
  <c r="AD1510" i="4"/>
  <c r="AD1710" i="4"/>
  <c r="AD1966" i="4"/>
  <c r="AD2222" i="4"/>
  <c r="AD653" i="4"/>
  <c r="AD719" i="4"/>
  <c r="AD985" i="4"/>
  <c r="AD1241" i="4"/>
  <c r="AD1497" i="4"/>
  <c r="AD2305" i="4"/>
  <c r="AD1408" i="4"/>
  <c r="AD1403" i="4"/>
  <c r="AD1611" i="4"/>
  <c r="AD1867" i="4"/>
  <c r="AD2123" i="4"/>
  <c r="AD2379" i="4"/>
  <c r="AD2492" i="4"/>
  <c r="AD970" i="4"/>
  <c r="AD1226" i="4"/>
  <c r="AD1482" i="4"/>
  <c r="AD541" i="4"/>
  <c r="AD1857" i="4"/>
  <c r="AD2127" i="4"/>
  <c r="AD1230" i="4"/>
  <c r="AD1451" i="4"/>
  <c r="AD1515" i="4"/>
  <c r="AD1579" i="4"/>
  <c r="AD1643" i="4"/>
  <c r="AD1707" i="4"/>
  <c r="AD1771" i="4"/>
  <c r="AD1835" i="4"/>
  <c r="AD1899" i="4"/>
  <c r="AD1963" i="4"/>
  <c r="AD2027" i="4"/>
  <c r="AD2091" i="4"/>
  <c r="AD2155" i="4"/>
  <c r="AD2219" i="4"/>
  <c r="AD2283" i="4"/>
  <c r="AD2347" i="4"/>
  <c r="AD2411" i="4"/>
  <c r="AD2475" i="4"/>
  <c r="AD2310" i="4"/>
  <c r="AD2432" i="4"/>
  <c r="AD746" i="4"/>
  <c r="AD810" i="4"/>
  <c r="AD874" i="4"/>
  <c r="AD938" i="4"/>
  <c r="AD1002" i="4"/>
  <c r="AD1066" i="4"/>
  <c r="AD1130" i="4"/>
  <c r="AD1194" i="4"/>
  <c r="AD1258" i="4"/>
  <c r="AD1322" i="4"/>
  <c r="AD1386" i="4"/>
  <c r="AD1450" i="4"/>
  <c r="AD1514" i="4"/>
  <c r="AD1726" i="4"/>
  <c r="AD1982" i="4"/>
  <c r="AD2240" i="4"/>
  <c r="AD669" i="4"/>
  <c r="AD809" i="4"/>
  <c r="AD1129" i="4"/>
  <c r="AD1513" i="4"/>
  <c r="AD2474" i="4"/>
  <c r="AD1487" i="4"/>
  <c r="AD1743" i="4"/>
  <c r="AD1999" i="4"/>
  <c r="AD2255" i="4"/>
  <c r="AD2254" i="4"/>
  <c r="AD846" i="4"/>
  <c r="AD1102" i="4"/>
  <c r="AD1358" i="4"/>
  <c r="AD1536" i="4"/>
  <c r="AD829" i="4"/>
  <c r="AD1467" i="4"/>
  <c r="AD1531" i="4"/>
  <c r="AD1595" i="4"/>
  <c r="AD1659" i="4"/>
  <c r="AD1723" i="4"/>
  <c r="AD1787" i="4"/>
  <c r="AD1851" i="4"/>
  <c r="AD1915" i="4"/>
  <c r="AD1979" i="4"/>
  <c r="AD2043" i="4"/>
  <c r="AD2107" i="4"/>
  <c r="AD2171" i="4"/>
  <c r="AD2235" i="4"/>
  <c r="AD2299" i="4"/>
  <c r="AD2363" i="4"/>
  <c r="AD2427" i="4"/>
  <c r="AD2491" i="4"/>
  <c r="AD2342" i="4"/>
  <c r="AD2462" i="4"/>
  <c r="AD762" i="4"/>
  <c r="AD826" i="4"/>
  <c r="AD890" i="4"/>
  <c r="AD954" i="4"/>
  <c r="AD1018" i="4"/>
  <c r="AD1082" i="4"/>
  <c r="AD1146" i="4"/>
  <c r="AD1210" i="4"/>
  <c r="AD1274" i="4"/>
  <c r="AD1338" i="4"/>
  <c r="AD1402" i="4"/>
  <c r="AD1466" i="4"/>
  <c r="AD1534" i="4"/>
  <c r="AD1790" i="4"/>
  <c r="AD2046" i="4"/>
  <c r="AD2370" i="4"/>
  <c r="AD574" i="4"/>
  <c r="AD873" i="4"/>
  <c r="AD1257" i="4"/>
  <c r="AD1601" i="4"/>
  <c r="AD960" i="4"/>
  <c r="AD1551" i="4"/>
  <c r="AD1807" i="4"/>
  <c r="AD2063" i="4"/>
  <c r="AD2319" i="4"/>
  <c r="AD2380" i="4"/>
  <c r="AD910" i="4"/>
  <c r="AD1166" i="4"/>
  <c r="AD1438" i="4"/>
  <c r="AD1730" i="4"/>
  <c r="AD784" i="4"/>
  <c r="AD1435" i="4"/>
  <c r="AD1499" i="4"/>
  <c r="AD1563" i="4"/>
  <c r="AD1627" i="4"/>
  <c r="AD1691" i="4"/>
  <c r="AD1755" i="4"/>
  <c r="AD1819" i="4"/>
  <c r="AD1883" i="4"/>
  <c r="AD1947" i="4"/>
  <c r="AD2011" i="4"/>
  <c r="AD2075" i="4"/>
  <c r="AD2139" i="4"/>
  <c r="AD2203" i="4"/>
  <c r="AD2267" i="4"/>
  <c r="AD2331" i="4"/>
  <c r="AD2395" i="4"/>
  <c r="AD2459" i="4"/>
  <c r="AD2276" i="4"/>
  <c r="AD2402" i="4"/>
  <c r="AD721" i="4"/>
  <c r="AD794" i="4"/>
  <c r="AD858" i="4"/>
  <c r="AD922" i="4"/>
  <c r="AD986" i="4"/>
  <c r="AD1050" i="4"/>
  <c r="AD1114" i="4"/>
  <c r="AD1178" i="4"/>
  <c r="AD1242" i="4"/>
  <c r="AD1306" i="4"/>
  <c r="AD1370" i="4"/>
  <c r="AD1434" i="4"/>
  <c r="AD1498" i="4"/>
  <c r="AD1662" i="4"/>
  <c r="AD1918" i="4"/>
  <c r="AD2174" i="4"/>
  <c r="AD605" i="4"/>
  <c r="AD745" i="4"/>
  <c r="AD1065" i="4"/>
  <c r="AD1385" i="4"/>
  <c r="AD2369" i="4"/>
  <c r="AD1423" i="4"/>
  <c r="AD1679" i="4"/>
  <c r="AD1935" i="4"/>
  <c r="AD2191" i="4"/>
  <c r="AD2447" i="4"/>
  <c r="AD782" i="4"/>
  <c r="AD1038" i="4"/>
  <c r="AD1294" i="4"/>
  <c r="AD1017" i="4"/>
  <c r="AD2248" i="4"/>
  <c r="AD702" i="4"/>
  <c r="AD937" i="4"/>
  <c r="AD1193" i="4"/>
  <c r="AD1449" i="4"/>
  <c r="AD2113" i="4"/>
  <c r="AD1216" i="4"/>
  <c r="AD2244" i="4"/>
  <c r="AD1455" i="4"/>
  <c r="AD1519" i="4"/>
  <c r="AD1583" i="4"/>
  <c r="AD1647" i="4"/>
  <c r="AD1711" i="4"/>
  <c r="AD1775" i="4"/>
  <c r="AD1839" i="4"/>
  <c r="AD1903" i="4"/>
  <c r="AD1967" i="4"/>
  <c r="AD2031" i="4"/>
  <c r="AD2095" i="4"/>
  <c r="AD2159" i="4"/>
  <c r="AD2223" i="4"/>
  <c r="AD2287" i="4"/>
  <c r="AD2351" i="4"/>
  <c r="AD2415" i="4"/>
  <c r="AD2479" i="4"/>
  <c r="AD2318" i="4"/>
  <c r="AD2440" i="4"/>
  <c r="AD750" i="4"/>
  <c r="AD814" i="4"/>
  <c r="AD878" i="4"/>
  <c r="AD942" i="4"/>
  <c r="AD1006" i="4"/>
  <c r="AD1070" i="4"/>
  <c r="AD1134" i="4"/>
  <c r="AD1198" i="4"/>
  <c r="AD1262" i="4"/>
  <c r="AD1326" i="4"/>
  <c r="AD1390" i="4"/>
  <c r="AD1518" i="4"/>
  <c r="AD685" i="4"/>
  <c r="AD1529" i="4"/>
  <c r="AD1602" i="4"/>
  <c r="AD1858" i="4"/>
  <c r="AD2114" i="4"/>
  <c r="AD545" i="4"/>
  <c r="AD1341" i="4"/>
  <c r="AD2182" i="4"/>
  <c r="AD1472" i="4"/>
  <c r="AD1407" i="4"/>
  <c r="AD1471" i="4"/>
  <c r="AD1535" i="4"/>
  <c r="AD1599" i="4"/>
  <c r="AD1663" i="4"/>
  <c r="AD1727" i="4"/>
  <c r="AD1791" i="4"/>
  <c r="AD1855" i="4"/>
  <c r="AD1919" i="4"/>
  <c r="AD1983" i="4"/>
  <c r="AD2047" i="4"/>
  <c r="AD2111" i="4"/>
  <c r="AD2175" i="4"/>
  <c r="AD2239" i="4"/>
  <c r="AD2303" i="4"/>
  <c r="AD2367" i="4"/>
  <c r="AD2431" i="4"/>
  <c r="AD2495" i="4"/>
  <c r="AD2348" i="4"/>
  <c r="AD2470" i="4"/>
  <c r="AD766" i="4"/>
  <c r="AD830" i="4"/>
  <c r="AD894" i="4"/>
  <c r="AD958" i="4"/>
  <c r="AD1022" i="4"/>
  <c r="AD1086" i="4"/>
  <c r="AD1150" i="4"/>
  <c r="AD1214" i="4"/>
  <c r="AD1278" i="4"/>
  <c r="AD1342" i="4"/>
  <c r="AD1406" i="4"/>
  <c r="AD1742" i="4"/>
  <c r="AD761" i="4"/>
  <c r="AD2433" i="4"/>
  <c r="AD1666" i="4"/>
  <c r="AD1922" i="4"/>
  <c r="AD2178" i="4"/>
  <c r="AD594" i="4"/>
  <c r="AD1681" i="4"/>
  <c r="AD1201" i="4"/>
  <c r="AD1984" i="4"/>
  <c r="AD1439" i="4"/>
  <c r="AD1503" i="4"/>
  <c r="AD1567" i="4"/>
  <c r="AD1631" i="4"/>
  <c r="AD1695" i="4"/>
  <c r="AD1759" i="4"/>
  <c r="AD1823" i="4"/>
  <c r="AD1887" i="4"/>
  <c r="AD1951" i="4"/>
  <c r="AD2015" i="4"/>
  <c r="AD2079" i="4"/>
  <c r="AD2143" i="4"/>
  <c r="AD2207" i="4"/>
  <c r="AD2271" i="4"/>
  <c r="AD2335" i="4"/>
  <c r="AD2399" i="4"/>
  <c r="AD2463" i="4"/>
  <c r="AD2284" i="4"/>
  <c r="AD2408" i="4"/>
  <c r="AD729" i="4"/>
  <c r="AD798" i="4"/>
  <c r="AD862" i="4"/>
  <c r="AD926" i="4"/>
  <c r="AD990" i="4"/>
  <c r="AD1054" i="4"/>
  <c r="AD1118" i="4"/>
  <c r="AD1182" i="4"/>
  <c r="AD1246" i="4"/>
  <c r="AD1310" i="4"/>
  <c r="AD1374" i="4"/>
  <c r="AD1454" i="4"/>
  <c r="AD2272" i="4"/>
  <c r="AD1273" i="4"/>
  <c r="AD1538" i="4"/>
  <c r="AD1794" i="4"/>
  <c r="AD2050" i="4"/>
  <c r="AD2378" i="4"/>
  <c r="AD1085" i="4"/>
  <c r="AD1808" i="4"/>
  <c r="AD1422" i="4"/>
  <c r="AD1486" i="4"/>
  <c r="AD1614" i="4"/>
  <c r="AD1870" i="4"/>
  <c r="AD2126" i="4"/>
  <c r="AD557" i="4"/>
  <c r="AD654" i="4"/>
  <c r="AD889" i="4"/>
  <c r="AD1145" i="4"/>
  <c r="AD1401" i="4"/>
  <c r="AD1921" i="4"/>
  <c r="AD1024" i="4"/>
  <c r="AD2048" i="4"/>
  <c r="AD1570" i="4"/>
  <c r="AD1634" i="4"/>
  <c r="AD1698" i="4"/>
  <c r="AD1762" i="4"/>
  <c r="AD1826" i="4"/>
  <c r="AD1890" i="4"/>
  <c r="AD1954" i="4"/>
  <c r="AD2018" i="4"/>
  <c r="AD2082" i="4"/>
  <c r="AD2146" i="4"/>
  <c r="AD2210" i="4"/>
  <c r="AD2312" i="4"/>
  <c r="AD2446" i="4"/>
  <c r="AD625" i="4"/>
  <c r="AD722" i="4"/>
  <c r="AD957" i="4"/>
  <c r="AD1213" i="4"/>
  <c r="AD1469" i="4"/>
  <c r="AD2193" i="4"/>
  <c r="AD1296" i="4"/>
  <c r="AD1670" i="4"/>
  <c r="AD710" i="4"/>
  <c r="AD2208" i="4"/>
  <c r="AD1502" i="4"/>
  <c r="AD1678" i="4"/>
  <c r="AD1934" i="4"/>
  <c r="AD2190" i="4"/>
  <c r="AD621" i="4"/>
  <c r="AD718" i="4"/>
  <c r="AD953" i="4"/>
  <c r="AD1209" i="4"/>
  <c r="AD1465" i="4"/>
  <c r="AD2177" i="4"/>
  <c r="AD1280" i="4"/>
  <c r="AD2376" i="4"/>
  <c r="AD1586" i="4"/>
  <c r="AD1650" i="4"/>
  <c r="AD1714" i="4"/>
  <c r="AD1778" i="4"/>
  <c r="AD1842" i="4"/>
  <c r="AD1906" i="4"/>
  <c r="AD1970" i="4"/>
  <c r="AD2034" i="4"/>
  <c r="AD2098" i="4"/>
  <c r="AD2162" i="4"/>
  <c r="AD2226" i="4"/>
  <c r="AD2344" i="4"/>
  <c r="AD2480" i="4"/>
  <c r="AD689" i="4"/>
  <c r="AD765" i="4"/>
  <c r="AD1021" i="4"/>
  <c r="AD1277" i="4"/>
  <c r="AD1533" i="4"/>
  <c r="AD2449" i="4"/>
  <c r="AD1552" i="4"/>
  <c r="AD1926" i="4"/>
  <c r="AD945" i="4"/>
  <c r="AD681" i="4"/>
  <c r="AD1470" i="4"/>
  <c r="AD1550" i="4"/>
  <c r="AD1806" i="4"/>
  <c r="AD2062" i="4"/>
  <c r="AD2404" i="4"/>
  <c r="AD590" i="4"/>
  <c r="AD825" i="4"/>
  <c r="AD1081" i="4"/>
  <c r="AD1337" i="4"/>
  <c r="AD1665" i="4"/>
  <c r="AD768" i="4"/>
  <c r="AD1792" i="4"/>
  <c r="AD1554" i="4"/>
  <c r="AD1618" i="4"/>
  <c r="AD1682" i="4"/>
  <c r="AD1746" i="4"/>
  <c r="AD1810" i="4"/>
  <c r="AD1874" i="4"/>
  <c r="AD1938" i="4"/>
  <c r="AD2002" i="4"/>
  <c r="AD2066" i="4"/>
  <c r="AD2130" i="4"/>
  <c r="AD2194" i="4"/>
  <c r="AD2282" i="4"/>
  <c r="AD2414" i="4"/>
  <c r="AD561" i="4"/>
  <c r="AD658" i="4"/>
  <c r="AD893" i="4"/>
  <c r="AD1149" i="4"/>
  <c r="AD1405" i="4"/>
  <c r="AD1937" i="4"/>
  <c r="AD1040" i="4"/>
  <c r="AD2064" i="4"/>
  <c r="AD613" i="4"/>
  <c r="AD1457" i="4"/>
  <c r="AD593" i="4"/>
  <c r="AD657" i="4"/>
  <c r="AD562" i="4"/>
  <c r="AD626" i="4"/>
  <c r="AD690" i="4"/>
  <c r="AD727" i="4"/>
  <c r="AD797" i="4"/>
  <c r="AD861" i="4"/>
  <c r="AD925" i="4"/>
  <c r="AD989" i="4"/>
  <c r="AD1053" i="4"/>
  <c r="AD1117" i="4"/>
  <c r="AD1181" i="4"/>
  <c r="AD1245" i="4"/>
  <c r="AD1309" i="4"/>
  <c r="AD1373" i="4"/>
  <c r="AD1437" i="4"/>
  <c r="AD1501" i="4"/>
  <c r="AD1565" i="4"/>
  <c r="AD1809" i="4"/>
  <c r="AD2065" i="4"/>
  <c r="AD2321" i="4"/>
  <c r="AD2384" i="4"/>
  <c r="AD912" i="4"/>
  <c r="AD1168" i="4"/>
  <c r="AD1424" i="4"/>
  <c r="AD1680" i="4"/>
  <c r="AD1936" i="4"/>
  <c r="AD1542" i="4"/>
  <c r="AD1798" i="4"/>
  <c r="AD2054" i="4"/>
  <c r="AD2388" i="4"/>
  <c r="AD582" i="4"/>
  <c r="AD817" i="4"/>
  <c r="AD1073" i="4"/>
  <c r="AD1329" i="4"/>
  <c r="AD2081" i="4"/>
  <c r="AD1994" i="4"/>
  <c r="AD1264" i="4"/>
  <c r="AD609" i="4"/>
  <c r="AD673" i="4"/>
  <c r="AD578" i="4"/>
  <c r="AD642" i="4"/>
  <c r="AD706" i="4"/>
  <c r="AD749" i="4"/>
  <c r="AD813" i="4"/>
  <c r="AD877" i="4"/>
  <c r="AD941" i="4"/>
  <c r="AD1005" i="4"/>
  <c r="AD1069" i="4"/>
  <c r="AD1133" i="4"/>
  <c r="AD1197" i="4"/>
  <c r="AD1261" i="4"/>
  <c r="AD1325" i="4"/>
  <c r="AD1389" i="4"/>
  <c r="AD1453" i="4"/>
  <c r="AD1517" i="4"/>
  <c r="AD1617" i="4"/>
  <c r="AD1873" i="4"/>
  <c r="AD2129" i="4"/>
  <c r="AD2385" i="4"/>
  <c r="AD701" i="4"/>
  <c r="AD976" i="4"/>
  <c r="AD1232" i="4"/>
  <c r="AD1488" i="4"/>
  <c r="AD1744" i="4"/>
  <c r="AD2000" i="4"/>
  <c r="AD1606" i="4"/>
  <c r="AD1862" i="4"/>
  <c r="AD2118" i="4"/>
  <c r="AD549" i="4"/>
  <c r="AD646" i="4"/>
  <c r="AD881" i="4"/>
  <c r="AD1137" i="4"/>
  <c r="AD1393" i="4"/>
  <c r="AD1184" i="4"/>
  <c r="AD2264" i="4"/>
  <c r="AD1156" i="4"/>
  <c r="AD577" i="4"/>
  <c r="AD641" i="4"/>
  <c r="AD546" i="4"/>
  <c r="AD610" i="4"/>
  <c r="AD674" i="4"/>
  <c r="AD738" i="4"/>
  <c r="AD781" i="4"/>
  <c r="AD845" i="4"/>
  <c r="AD909" i="4"/>
  <c r="AD973" i="4"/>
  <c r="AD1037" i="4"/>
  <c r="AD1101" i="4"/>
  <c r="AD1165" i="4"/>
  <c r="AD1229" i="4"/>
  <c r="AD1293" i="4"/>
  <c r="AD1357" i="4"/>
  <c r="AD1421" i="4"/>
  <c r="AD1485" i="4"/>
  <c r="AD1549" i="4"/>
  <c r="AD1745" i="4"/>
  <c r="AD2001" i="4"/>
  <c r="AD2257" i="4"/>
  <c r="AD2258" i="4"/>
  <c r="AD848" i="4"/>
  <c r="AD1104" i="4"/>
  <c r="AD1360" i="4"/>
  <c r="AD1616" i="4"/>
  <c r="AD1872" i="4"/>
  <c r="AD2128" i="4"/>
  <c r="AD1734" i="4"/>
  <c r="AD1990" i="4"/>
  <c r="AD2256" i="4"/>
  <c r="AD677" i="4"/>
  <c r="AD753" i="4"/>
  <c r="AD1009" i="4"/>
  <c r="AD1265" i="4"/>
  <c r="AD1521" i="4"/>
  <c r="AD1738" i="4"/>
  <c r="AD773" i="4"/>
  <c r="AD2278" i="4"/>
  <c r="AD1574" i="4"/>
  <c r="AD1638" i="4"/>
  <c r="AD1702" i="4"/>
  <c r="AD1766" i="4"/>
  <c r="AD1830" i="4"/>
  <c r="AD1894" i="4"/>
  <c r="AD1958" i="4"/>
  <c r="AD2022" i="4"/>
  <c r="AD2086" i="4"/>
  <c r="AD2150" i="4"/>
  <c r="AD2214" i="4"/>
  <c r="AD2320" i="4"/>
  <c r="AD2456" i="4"/>
  <c r="AD581" i="4"/>
  <c r="AD645" i="4"/>
  <c r="AD550" i="4"/>
  <c r="AD614" i="4"/>
  <c r="AD678" i="4"/>
  <c r="AD703" i="4"/>
  <c r="AD785" i="4"/>
  <c r="AD849" i="4"/>
  <c r="AD913" i="4"/>
  <c r="AD977" i="4"/>
  <c r="AD1041" i="4"/>
  <c r="AD1105" i="4"/>
  <c r="AD1169" i="4"/>
  <c r="AD1233" i="4"/>
  <c r="AD1297" i="4"/>
  <c r="AD1361" i="4"/>
  <c r="AD1425" i="4"/>
  <c r="AD1489" i="4"/>
  <c r="AD1569" i="4"/>
  <c r="AD2410" i="4"/>
  <c r="AD1696" i="4"/>
  <c r="AD1610" i="4"/>
  <c r="AD1866" i="4"/>
  <c r="AD2122" i="4"/>
  <c r="AD553" i="4"/>
  <c r="AD650" i="4"/>
  <c r="AD1301" i="4"/>
  <c r="AD2053" i="4"/>
  <c r="AD1000" i="4"/>
  <c r="AD2412" i="4"/>
  <c r="AD1590" i="4"/>
  <c r="AD1654" i="4"/>
  <c r="AD1718" i="4"/>
  <c r="AD1782" i="4"/>
  <c r="AD1846" i="4"/>
  <c r="AD1910" i="4"/>
  <c r="AD1974" i="4"/>
  <c r="AD2038" i="4"/>
  <c r="AD2102" i="4"/>
  <c r="AD2166" i="4"/>
  <c r="AD2230" i="4"/>
  <c r="AD2354" i="4"/>
  <c r="AD2490" i="4"/>
  <c r="AD597" i="4"/>
  <c r="AD661" i="4"/>
  <c r="AD566" i="4"/>
  <c r="AD630" i="4"/>
  <c r="AD694" i="4"/>
  <c r="AD735" i="4"/>
  <c r="AD801" i="4"/>
  <c r="AD865" i="4"/>
  <c r="AD929" i="4"/>
  <c r="AD993" i="4"/>
  <c r="AD1057" i="4"/>
  <c r="AD1121" i="4"/>
  <c r="AD1185" i="4"/>
  <c r="AD1249" i="4"/>
  <c r="AD1313" i="4"/>
  <c r="AD1377" i="4"/>
  <c r="AD1441" i="4"/>
  <c r="AD1505" i="4"/>
  <c r="AD1825" i="4"/>
  <c r="AD928" i="4"/>
  <c r="AD1952" i="4"/>
  <c r="AD1674" i="4"/>
  <c r="AD1930" i="4"/>
  <c r="AD2186" i="4"/>
  <c r="AD617" i="4"/>
  <c r="AD714" i="4"/>
  <c r="AD1841" i="4"/>
  <c r="AD2360" i="4"/>
  <c r="AD2253" i="4"/>
  <c r="AD2192" i="4"/>
  <c r="AD1558" i="4"/>
  <c r="AD1622" i="4"/>
  <c r="AD1686" i="4"/>
  <c r="AD1750" i="4"/>
  <c r="AD1814" i="4"/>
  <c r="AD1878" i="4"/>
  <c r="AD1942" i="4"/>
  <c r="AD2006" i="4"/>
  <c r="AD2070" i="4"/>
  <c r="AD2134" i="4"/>
  <c r="AD2198" i="4"/>
  <c r="AD2290" i="4"/>
  <c r="AD2424" i="4"/>
  <c r="AD565" i="4"/>
  <c r="AD629" i="4"/>
  <c r="AD693" i="4"/>
  <c r="AD598" i="4"/>
  <c r="AD662" i="4"/>
  <c r="AD726" i="4"/>
  <c r="AD769" i="4"/>
  <c r="AD833" i="4"/>
  <c r="AD897" i="4"/>
  <c r="AD961" i="4"/>
  <c r="AD1025" i="4"/>
  <c r="AD1089" i="4"/>
  <c r="AD1153" i="4"/>
  <c r="AD1217" i="4"/>
  <c r="AD1281" i="4"/>
  <c r="AD1345" i="4"/>
  <c r="AD1409" i="4"/>
  <c r="AD1473" i="4"/>
  <c r="AD1553" i="4"/>
  <c r="AD2337" i="4"/>
  <c r="AD1440" i="4"/>
  <c r="AD1546" i="4"/>
  <c r="AD1802" i="4"/>
  <c r="AD2058" i="4"/>
  <c r="AD2396" i="4"/>
  <c r="AD586" i="4"/>
  <c r="AD1029" i="4"/>
  <c r="AD1637" i="4"/>
  <c r="AD1668" i="4"/>
  <c r="AD1537" i="4"/>
  <c r="AD1697" i="4"/>
  <c r="AD1953" i="4"/>
  <c r="AD2209" i="4"/>
  <c r="AD2465" i="4"/>
  <c r="AD800" i="4"/>
  <c r="AD1056" i="4"/>
  <c r="AD1312" i="4"/>
  <c r="AD1568" i="4"/>
  <c r="AD1824" i="4"/>
  <c r="AD2080" i="4"/>
  <c r="AD2442" i="4"/>
  <c r="AD1578" i="4"/>
  <c r="AD1642" i="4"/>
  <c r="AD1706" i="4"/>
  <c r="AD1770" i="4"/>
  <c r="AD1834" i="4"/>
  <c r="AD1898" i="4"/>
  <c r="AD1962" i="4"/>
  <c r="AD2026" i="4"/>
  <c r="AD2090" i="4"/>
  <c r="AD2154" i="4"/>
  <c r="AD2218" i="4"/>
  <c r="AD2328" i="4"/>
  <c r="AD2464" i="4"/>
  <c r="AD585" i="4"/>
  <c r="AD649" i="4"/>
  <c r="AD554" i="4"/>
  <c r="AD618" i="4"/>
  <c r="AD682" i="4"/>
  <c r="AD711" i="4"/>
  <c r="AD901" i="4"/>
  <c r="AD1157" i="4"/>
  <c r="AD1461" i="4"/>
  <c r="AD2322" i="4"/>
  <c r="AD1968" i="4"/>
  <c r="AD1797" i="4"/>
  <c r="AD2309" i="4"/>
  <c r="AD900" i="4"/>
  <c r="AD1412" i="4"/>
  <c r="AD1897" i="4"/>
  <c r="AD2024" i="4"/>
  <c r="AD1356" i="4"/>
  <c r="AD1761" i="4"/>
  <c r="AD2017" i="4"/>
  <c r="AD2273" i="4"/>
  <c r="AD2288" i="4"/>
  <c r="AD864" i="4"/>
  <c r="AD1120" i="4"/>
  <c r="AD1376" i="4"/>
  <c r="AD1632" i="4"/>
  <c r="AD1888" i="4"/>
  <c r="AD2144" i="4"/>
  <c r="AD1530" i="4"/>
  <c r="AD1594" i="4"/>
  <c r="AD1658" i="4"/>
  <c r="AD1722" i="4"/>
  <c r="AD1786" i="4"/>
  <c r="AD1850" i="4"/>
  <c r="AD1914" i="4"/>
  <c r="AD1978" i="4"/>
  <c r="AD2042" i="4"/>
  <c r="AD2106" i="4"/>
  <c r="AD2170" i="4"/>
  <c r="AD2236" i="4"/>
  <c r="AD2362" i="4"/>
  <c r="AD2498" i="4"/>
  <c r="AD601" i="4"/>
  <c r="AD665" i="4"/>
  <c r="AD570" i="4"/>
  <c r="AD634" i="4"/>
  <c r="AD698" i="4"/>
  <c r="AD741" i="4"/>
  <c r="AD965" i="4"/>
  <c r="AD1221" i="4"/>
  <c r="AD1557" i="4"/>
  <c r="AD944" i="4"/>
  <c r="AD2340" i="4"/>
  <c r="AD1925" i="4"/>
  <c r="AD2437" i="4"/>
  <c r="AD1028" i="4"/>
  <c r="AD1540" i="4"/>
  <c r="AD2409" i="4"/>
  <c r="AD1741" i="4"/>
  <c r="AD1868" i="4"/>
  <c r="AD1633" i="4"/>
  <c r="AD1889" i="4"/>
  <c r="AD2145" i="4"/>
  <c r="AD2401" i="4"/>
  <c r="AD733" i="4"/>
  <c r="AD992" i="4"/>
  <c r="AD1248" i="4"/>
  <c r="AD1504" i="4"/>
  <c r="AD1760" i="4"/>
  <c r="AD2016" i="4"/>
  <c r="AD2308" i="4"/>
  <c r="AD1562" i="4"/>
  <c r="AD1626" i="4"/>
  <c r="AD1690" i="4"/>
  <c r="AD1754" i="4"/>
  <c r="AD1818" i="4"/>
  <c r="AD1882" i="4"/>
  <c r="AD1946" i="4"/>
  <c r="AD2010" i="4"/>
  <c r="AD2074" i="4"/>
  <c r="AD2138" i="4"/>
  <c r="AD2202" i="4"/>
  <c r="AD2298" i="4"/>
  <c r="AD2430" i="4"/>
  <c r="AD569" i="4"/>
  <c r="AD633" i="4"/>
  <c r="AD697" i="4"/>
  <c r="AD602" i="4"/>
  <c r="AD666" i="4"/>
  <c r="AD730" i="4"/>
  <c r="AD837" i="4"/>
  <c r="AD1093" i="4"/>
  <c r="AD1381" i="4"/>
  <c r="AD2161" i="4"/>
  <c r="AD1648" i="4"/>
  <c r="AD1717" i="4"/>
  <c r="AD2181" i="4"/>
  <c r="AD772" i="4"/>
  <c r="AD1284" i="4"/>
  <c r="AD2180" i="4"/>
  <c r="AD1512" i="4"/>
  <c r="AD844" i="4"/>
  <c r="AD805" i="4"/>
  <c r="AD869" i="4"/>
  <c r="AD933" i="4"/>
  <c r="AD997" i="4"/>
  <c r="AD1061" i="4"/>
  <c r="AD1125" i="4"/>
  <c r="AD1189" i="4"/>
  <c r="AD1253" i="4"/>
  <c r="AD1333" i="4"/>
  <c r="AD1429" i="4"/>
  <c r="AD1509" i="4"/>
  <c r="AD1649" i="4"/>
  <c r="AD2033" i="4"/>
  <c r="AD2353" i="4"/>
  <c r="AD752" i="4"/>
  <c r="AD1136" i="4"/>
  <c r="AD1456" i="4"/>
  <c r="AD1776" i="4"/>
  <c r="AD2160" i="4"/>
  <c r="AD1589" i="4"/>
  <c r="AD1669" i="4"/>
  <c r="AD1765" i="4"/>
  <c r="AD1861" i="4"/>
  <c r="AD1989" i="4"/>
  <c r="AD2117" i="4"/>
  <c r="AD2245" i="4"/>
  <c r="AD2373" i="4"/>
  <c r="AD2501" i="4"/>
  <c r="AD2482" i="4"/>
  <c r="AD836" i="4"/>
  <c r="AD964" i="4"/>
  <c r="AD1092" i="4"/>
  <c r="AD1220" i="4"/>
  <c r="AD1348" i="4"/>
  <c r="AD1476" i="4"/>
  <c r="AD1604" i="4"/>
  <c r="AD1924" i="4"/>
  <c r="AD1641" i="4"/>
  <c r="AD2153" i="4"/>
  <c r="AD744" i="4"/>
  <c r="AD1256" i="4"/>
  <c r="AD1768" i="4"/>
  <c r="AD2324" i="4"/>
  <c r="AD1997" i="4"/>
  <c r="AD2250" i="4"/>
  <c r="AD1100" i="4"/>
  <c r="AD1612" i="4"/>
  <c r="AD2124" i="4"/>
  <c r="AD757" i="4"/>
  <c r="AD821" i="4"/>
  <c r="AD885" i="4"/>
  <c r="AD949" i="4"/>
  <c r="AD1013" i="4"/>
  <c r="AD1077" i="4"/>
  <c r="AD1141" i="4"/>
  <c r="AD1205" i="4"/>
  <c r="AD1269" i="4"/>
  <c r="AD1365" i="4"/>
  <c r="AD1445" i="4"/>
  <c r="AD1525" i="4"/>
  <c r="AD1777" i="4"/>
  <c r="AD2097" i="4"/>
  <c r="AD2417" i="4"/>
  <c r="AD880" i="4"/>
  <c r="AD1200" i="4"/>
  <c r="AD1520" i="4"/>
  <c r="AD1904" i="4"/>
  <c r="AD2224" i="4"/>
  <c r="AD1605" i="4"/>
  <c r="AD1701" i="4"/>
  <c r="AD1781" i="4"/>
  <c r="AD1893" i="4"/>
  <c r="AD2021" i="4"/>
  <c r="AD2149" i="4"/>
  <c r="AD2277" i="4"/>
  <c r="AD2405" i="4"/>
  <c r="AD2296" i="4"/>
  <c r="AD740" i="4"/>
  <c r="AD868" i="4"/>
  <c r="AD996" i="4"/>
  <c r="AD1124" i="4"/>
  <c r="AD1252" i="4"/>
  <c r="AD1380" i="4"/>
  <c r="AD1508" i="4"/>
  <c r="AD1636" i="4"/>
  <c r="AD2052" i="4"/>
  <c r="AD1769" i="4"/>
  <c r="AD2281" i="4"/>
  <c r="AD872" i="4"/>
  <c r="AD1384" i="4"/>
  <c r="AD1896" i="4"/>
  <c r="AD1613" i="4"/>
  <c r="AD2125" i="4"/>
  <c r="AD2496" i="4"/>
  <c r="AD1228" i="4"/>
  <c r="AD1740" i="4"/>
  <c r="AD2268" i="4"/>
  <c r="AD789" i="4"/>
  <c r="AD853" i="4"/>
  <c r="AD917" i="4"/>
  <c r="AD981" i="4"/>
  <c r="AD1045" i="4"/>
  <c r="AD1109" i="4"/>
  <c r="AD1173" i="4"/>
  <c r="AD1237" i="4"/>
  <c r="AD1317" i="4"/>
  <c r="AD1397" i="4"/>
  <c r="AD1493" i="4"/>
  <c r="AD1585" i="4"/>
  <c r="AD1905" i="4"/>
  <c r="AD2289" i="4"/>
  <c r="AD2444" i="4"/>
  <c r="AD1008" i="4"/>
  <c r="AD1392" i="4"/>
  <c r="AD1712" i="4"/>
  <c r="AD2032" i="4"/>
  <c r="AD1573" i="4"/>
  <c r="AD1653" i="4"/>
  <c r="AD1733" i="4"/>
  <c r="AD1829" i="4"/>
  <c r="AD1957" i="4"/>
  <c r="AD2085" i="4"/>
  <c r="AD2213" i="4"/>
  <c r="AD2341" i="4"/>
  <c r="AD2469" i="4"/>
  <c r="AD2420" i="4"/>
  <c r="AD804" i="4"/>
  <c r="AD932" i="4"/>
  <c r="AD1060" i="4"/>
  <c r="AD1188" i="4"/>
  <c r="AD1316" i="4"/>
  <c r="AD1444" i="4"/>
  <c r="AD1572" i="4"/>
  <c r="AD1796" i="4"/>
  <c r="AD2382" i="4"/>
  <c r="AD2025" i="4"/>
  <c r="AD2306" i="4"/>
  <c r="AD1128" i="4"/>
  <c r="AD1640" i="4"/>
  <c r="AD2152" i="4"/>
  <c r="AD1869" i="4"/>
  <c r="AD2381" i="4"/>
  <c r="AD972" i="4"/>
  <c r="AD1484" i="4"/>
  <c r="AD1996" i="4"/>
  <c r="AD1732" i="4"/>
  <c r="AD1860" i="4"/>
  <c r="AD1988" i="4"/>
  <c r="AD2116" i="4"/>
  <c r="AD2252" i="4"/>
  <c r="AD1577" i="4"/>
  <c r="AD1705" i="4"/>
  <c r="AD1833" i="4"/>
  <c r="AD1961" i="4"/>
  <c r="AD2089" i="4"/>
  <c r="AD2217" i="4"/>
  <c r="AD2345" i="4"/>
  <c r="AD2473" i="4"/>
  <c r="AD2426" i="4"/>
  <c r="AD808" i="4"/>
  <c r="AD936" i="4"/>
  <c r="AD1064" i="4"/>
  <c r="AD1192" i="4"/>
  <c r="AD1320" i="4"/>
  <c r="AD1448" i="4"/>
  <c r="AD1576" i="4"/>
  <c r="AD1704" i="4"/>
  <c r="AD1832" i="4"/>
  <c r="AD1960" i="4"/>
  <c r="AD2088" i="4"/>
  <c r="AD2216" i="4"/>
  <c r="AD2460" i="4"/>
  <c r="AD1677" i="4"/>
  <c r="AD1805" i="4"/>
  <c r="AD1933" i="4"/>
  <c r="AD2061" i="4"/>
  <c r="AD2189" i="4"/>
  <c r="AD2317" i="4"/>
  <c r="AD2445" i="4"/>
  <c r="AD2374" i="4"/>
  <c r="AD780" i="4"/>
  <c r="AD908" i="4"/>
  <c r="AD1036" i="4"/>
  <c r="AD1164" i="4"/>
  <c r="AD1292" i="4"/>
  <c r="AD1420" i="4"/>
  <c r="AD1548" i="4"/>
  <c r="AD1676" i="4"/>
  <c r="AD1804" i="4"/>
  <c r="AD1932" i="4"/>
  <c r="AD2060" i="4"/>
  <c r="AD2188" i="4"/>
  <c r="AD2400" i="4"/>
  <c r="AD1764" i="4"/>
  <c r="AD1892" i="4"/>
  <c r="AD2020" i="4"/>
  <c r="AD2148" i="4"/>
  <c r="AD2316" i="4"/>
  <c r="AD1609" i="4"/>
  <c r="AD1737" i="4"/>
  <c r="AD1865" i="4"/>
  <c r="AD1993" i="4"/>
  <c r="AD2121" i="4"/>
  <c r="AD2249" i="4"/>
  <c r="AD2377" i="4"/>
  <c r="AD2242" i="4"/>
  <c r="AD2488" i="4"/>
  <c r="AD840" i="4"/>
  <c r="AD968" i="4"/>
  <c r="AD1096" i="4"/>
  <c r="AD1224" i="4"/>
  <c r="AD1352" i="4"/>
  <c r="AD1480" i="4"/>
  <c r="AD1608" i="4"/>
  <c r="AD1736" i="4"/>
  <c r="AD1864" i="4"/>
  <c r="AD1992" i="4"/>
  <c r="AD2120" i="4"/>
  <c r="AD2260" i="4"/>
  <c r="AD1581" i="4"/>
  <c r="AD1709" i="4"/>
  <c r="AD1837" i="4"/>
  <c r="AD1965" i="4"/>
  <c r="AD2093" i="4"/>
  <c r="AD2221" i="4"/>
  <c r="AD2349" i="4"/>
  <c r="AD2477" i="4"/>
  <c r="AD2436" i="4"/>
  <c r="AD812" i="4"/>
  <c r="AD940" i="4"/>
  <c r="AD1068" i="4"/>
  <c r="AD1196" i="4"/>
  <c r="AD1324" i="4"/>
  <c r="AD1452" i="4"/>
  <c r="AD1580" i="4"/>
  <c r="AD1708" i="4"/>
  <c r="AD1836" i="4"/>
  <c r="AD1964" i="4"/>
  <c r="AD2092" i="4"/>
  <c r="AD2220" i="4"/>
  <c r="AD2468" i="4"/>
  <c r="AD1828" i="4"/>
  <c r="AD1956" i="4"/>
  <c r="AD2084" i="4"/>
  <c r="AD2212" i="4"/>
  <c r="AD2450" i="4"/>
  <c r="AD1673" i="4"/>
  <c r="AD1801" i="4"/>
  <c r="AD1929" i="4"/>
  <c r="AD2057" i="4"/>
  <c r="AD2185" i="4"/>
  <c r="AD2313" i="4"/>
  <c r="AD2441" i="4"/>
  <c r="AD2368" i="4"/>
  <c r="AD776" i="4"/>
  <c r="AD904" i="4"/>
  <c r="AD1032" i="4"/>
  <c r="AD1160" i="4"/>
  <c r="AD1288" i="4"/>
  <c r="AD1416" i="4"/>
  <c r="AD1544" i="4"/>
  <c r="AD1672" i="4"/>
  <c r="AD1800" i="4"/>
  <c r="AD1928" i="4"/>
  <c r="AD2056" i="4"/>
  <c r="AD2184" i="4"/>
  <c r="AD2392" i="4"/>
  <c r="AD1645" i="4"/>
  <c r="AD1773" i="4"/>
  <c r="AD1901" i="4"/>
  <c r="AD2029" i="4"/>
  <c r="AD2157" i="4"/>
  <c r="AD2285" i="4"/>
  <c r="AD2413" i="4"/>
  <c r="AD2314" i="4"/>
  <c r="AD748" i="4"/>
  <c r="AD876" i="4"/>
  <c r="AD1004" i="4"/>
  <c r="AD1132" i="4"/>
  <c r="AD1260" i="4"/>
  <c r="AD1388" i="4"/>
  <c r="AD1516" i="4"/>
  <c r="AD1644" i="4"/>
  <c r="AD1772" i="4"/>
  <c r="AD1900" i="4"/>
  <c r="AD2028" i="4"/>
  <c r="AD2156" i="4"/>
  <c r="AD2332" i="4"/>
  <c r="AD1845" i="4"/>
  <c r="AD1909" i="4"/>
  <c r="AD1973" i="4"/>
  <c r="AD2037" i="4"/>
  <c r="AD2101" i="4"/>
  <c r="AD2165" i="4"/>
  <c r="AD2229" i="4"/>
  <c r="AD2293" i="4"/>
  <c r="AD2357" i="4"/>
  <c r="AD2421" i="4"/>
  <c r="AD2485" i="4"/>
  <c r="AD2330" i="4"/>
  <c r="AD2452" i="4"/>
  <c r="AD756" i="4"/>
  <c r="AD820" i="4"/>
  <c r="AD884" i="4"/>
  <c r="AD948" i="4"/>
  <c r="AD1012" i="4"/>
  <c r="AD1076" i="4"/>
  <c r="AD1140" i="4"/>
  <c r="AD1204" i="4"/>
  <c r="AD1268" i="4"/>
  <c r="AD1332" i="4"/>
  <c r="AD1396" i="4"/>
  <c r="AD1460" i="4"/>
  <c r="AD1524" i="4"/>
  <c r="AD1588" i="4"/>
  <c r="AD1652" i="4"/>
  <c r="AD1716" i="4"/>
  <c r="AD1780" i="4"/>
  <c r="AD1844" i="4"/>
  <c r="AD1908" i="4"/>
  <c r="AD1972" i="4"/>
  <c r="AD2036" i="4"/>
  <c r="AD2100" i="4"/>
  <c r="AD2164" i="4"/>
  <c r="AD2228" i="4"/>
  <c r="AD2350" i="4"/>
  <c r="AD2484" i="4"/>
  <c r="AD1625" i="4"/>
  <c r="AD1689" i="4"/>
  <c r="AD1753" i="4"/>
  <c r="AD1817" i="4"/>
  <c r="AD1881" i="4"/>
  <c r="AD1945" i="4"/>
  <c r="AD2009" i="4"/>
  <c r="AD2073" i="4"/>
  <c r="AD2137" i="4"/>
  <c r="AD2201" i="4"/>
  <c r="AD2265" i="4"/>
  <c r="AD2329" i="4"/>
  <c r="AD2393" i="4"/>
  <c r="AD2457" i="4"/>
  <c r="AD2274" i="4"/>
  <c r="AD2398" i="4"/>
  <c r="AD717" i="4"/>
  <c r="AD792" i="4"/>
  <c r="AD856" i="4"/>
  <c r="AD920" i="4"/>
  <c r="AD984" i="4"/>
  <c r="AD1048" i="4"/>
  <c r="AD1112" i="4"/>
  <c r="AD1176" i="4"/>
  <c r="AD1240" i="4"/>
  <c r="AD1304" i="4"/>
  <c r="AD1368" i="4"/>
  <c r="AD1432" i="4"/>
  <c r="AD1496" i="4"/>
  <c r="AD1560" i="4"/>
  <c r="AD1624" i="4"/>
  <c r="AD1688" i="4"/>
  <c r="AD1752" i="4"/>
  <c r="AD1816" i="4"/>
  <c r="AD1880" i="4"/>
  <c r="AD1944" i="4"/>
  <c r="AD2008" i="4"/>
  <c r="AD2072" i="4"/>
  <c r="AD2136" i="4"/>
  <c r="AD2200" i="4"/>
  <c r="AD2294" i="4"/>
  <c r="AD2428" i="4"/>
  <c r="AD1597" i="4"/>
  <c r="AD1661" i="4"/>
  <c r="AD1725" i="4"/>
  <c r="AD1789" i="4"/>
  <c r="AD1853" i="4"/>
  <c r="AD1917" i="4"/>
  <c r="AD1981" i="4"/>
  <c r="AD2045" i="4"/>
  <c r="AD2109" i="4"/>
  <c r="AD2173" i="4"/>
  <c r="AD2237" i="4"/>
  <c r="AD2301" i="4"/>
  <c r="AD2365" i="4"/>
  <c r="AD2429" i="4"/>
  <c r="AD2493" i="4"/>
  <c r="AD2346" i="4"/>
  <c r="AD2466" i="4"/>
  <c r="AD764" i="4"/>
  <c r="AD828" i="4"/>
  <c r="AD892" i="4"/>
  <c r="AD956" i="4"/>
  <c r="AD1020" i="4"/>
  <c r="AD1084" i="4"/>
  <c r="AD1148" i="4"/>
  <c r="AD1212" i="4"/>
  <c r="AD1276" i="4"/>
  <c r="AD1340" i="4"/>
  <c r="AD1404" i="4"/>
  <c r="AD1468" i="4"/>
  <c r="AD1532" i="4"/>
  <c r="AD1596" i="4"/>
  <c r="AD1660" i="4"/>
  <c r="AD1724" i="4"/>
  <c r="AD1788" i="4"/>
  <c r="AD1852" i="4"/>
  <c r="AD1916" i="4"/>
  <c r="AD1980" i="4"/>
  <c r="AD2044" i="4"/>
  <c r="AD2108" i="4"/>
  <c r="AD2172" i="4"/>
  <c r="AD2238" i="4"/>
  <c r="AD2366" i="4"/>
  <c r="AD2502" i="4"/>
  <c r="AD1285" i="4"/>
  <c r="AD1349" i="4"/>
  <c r="AD1413" i="4"/>
  <c r="AD1477" i="4"/>
  <c r="AD1541" i="4"/>
  <c r="AD1713" i="4"/>
  <c r="AD1969" i="4"/>
  <c r="AD2225" i="4"/>
  <c r="AD2481" i="4"/>
  <c r="AD816" i="4"/>
  <c r="AD1072" i="4"/>
  <c r="AD1328" i="4"/>
  <c r="AD1584" i="4"/>
  <c r="AD1840" i="4"/>
  <c r="AD2096" i="4"/>
  <c r="AD2476" i="4"/>
  <c r="AD1621" i="4"/>
  <c r="AD1685" i="4"/>
  <c r="AD1749" i="4"/>
  <c r="AD1813" i="4"/>
  <c r="AD1877" i="4"/>
  <c r="AD1941" i="4"/>
  <c r="AD2005" i="4"/>
  <c r="AD2069" i="4"/>
  <c r="AD2133" i="4"/>
  <c r="AD2197" i="4"/>
  <c r="AD2261" i="4"/>
  <c r="AD2325" i="4"/>
  <c r="AD2389" i="4"/>
  <c r="AD2453" i="4"/>
  <c r="AD2266" i="4"/>
  <c r="AD2390" i="4"/>
  <c r="AD709" i="4"/>
  <c r="AD788" i="4"/>
  <c r="AD852" i="4"/>
  <c r="AD916" i="4"/>
  <c r="AD980" i="4"/>
  <c r="AD1044" i="4"/>
  <c r="AD1108" i="4"/>
  <c r="AD1172" i="4"/>
  <c r="AD1236" i="4"/>
  <c r="AD1300" i="4"/>
  <c r="AD1364" i="4"/>
  <c r="AD1428" i="4"/>
  <c r="AD1492" i="4"/>
  <c r="AD1556" i="4"/>
  <c r="AD1620" i="4"/>
  <c r="AD1684" i="4"/>
  <c r="AD1748" i="4"/>
  <c r="AD1812" i="4"/>
  <c r="AD1876" i="4"/>
  <c r="AD1940" i="4"/>
  <c r="AD2004" i="4"/>
  <c r="AD2068" i="4"/>
  <c r="AD2132" i="4"/>
  <c r="AD2196" i="4"/>
  <c r="AD2286" i="4"/>
  <c r="AD2418" i="4"/>
  <c r="AD1593" i="4"/>
  <c r="AD1657" i="4"/>
  <c r="AD1721" i="4"/>
  <c r="AD1785" i="4"/>
  <c r="AD1849" i="4"/>
  <c r="AD1913" i="4"/>
  <c r="AD1977" i="4"/>
  <c r="AD2041" i="4"/>
  <c r="AD2105" i="4"/>
  <c r="AD2169" i="4"/>
  <c r="AD2233" i="4"/>
  <c r="AD2297" i="4"/>
  <c r="AD2361" i="4"/>
  <c r="AD2425" i="4"/>
  <c r="AD2489" i="4"/>
  <c r="AD2338" i="4"/>
  <c r="AD2458" i="4"/>
  <c r="AD760" i="4"/>
  <c r="AD824" i="4"/>
  <c r="AD888" i="4"/>
  <c r="AD952" i="4"/>
  <c r="AD1016" i="4"/>
  <c r="AD1080" i="4"/>
  <c r="AD1144" i="4"/>
  <c r="AD1208" i="4"/>
  <c r="AD1272" i="4"/>
  <c r="AD1336" i="4"/>
  <c r="AD1400" i="4"/>
  <c r="AD1464" i="4"/>
  <c r="AD1528" i="4"/>
  <c r="AD1592" i="4"/>
  <c r="AD1656" i="4"/>
  <c r="AD1720" i="4"/>
  <c r="AD1784" i="4"/>
  <c r="AD1848" i="4"/>
  <c r="AD1912" i="4"/>
  <c r="AD1976" i="4"/>
  <c r="AD2040" i="4"/>
  <c r="AD2104" i="4"/>
  <c r="AD2168" i="4"/>
  <c r="AD2234" i="4"/>
  <c r="AD2358" i="4"/>
  <c r="AD2494" i="4"/>
  <c r="AD1629" i="4"/>
  <c r="AD1693" i="4"/>
  <c r="AD1757" i="4"/>
  <c r="AD1821" i="4"/>
  <c r="AD1885" i="4"/>
  <c r="AD1949" i="4"/>
  <c r="AD2013" i="4"/>
  <c r="AD2077" i="4"/>
  <c r="AD2141" i="4"/>
  <c r="AD2205" i="4"/>
  <c r="AD2269" i="4"/>
  <c r="AD2333" i="4"/>
  <c r="AD2397" i="4"/>
  <c r="AD2461" i="4"/>
  <c r="AD2280" i="4"/>
  <c r="AD2406" i="4"/>
  <c r="AD725" i="4"/>
  <c r="AD796" i="4"/>
  <c r="AD860" i="4"/>
  <c r="AD924" i="4"/>
  <c r="AD988" i="4"/>
  <c r="AD1052" i="4"/>
  <c r="AD1116" i="4"/>
  <c r="AD1180" i="4"/>
  <c r="AD1244" i="4"/>
  <c r="AD1308" i="4"/>
  <c r="AD1372" i="4"/>
  <c r="AD1436" i="4"/>
  <c r="AD1500" i="4"/>
  <c r="AD1564" i="4"/>
  <c r="AD1628" i="4"/>
  <c r="AD1692" i="4"/>
  <c r="AD1756" i="4"/>
  <c r="AD1820" i="4"/>
  <c r="AD1884" i="4"/>
  <c r="AD1948" i="4"/>
  <c r="AD2012" i="4"/>
  <c r="AD2076" i="4"/>
  <c r="AD2140" i="4"/>
  <c r="AD2204" i="4"/>
  <c r="AD2300" i="4"/>
  <c r="AD2434" i="4"/>
  <c r="P1" i="6"/>
  <c r="R9" i="7"/>
  <c r="S9" i="7"/>
  <c r="R10" i="7"/>
  <c r="S10" i="7"/>
  <c r="R11" i="7"/>
  <c r="S11" i="7"/>
  <c r="R12" i="7"/>
  <c r="S12" i="7"/>
  <c r="R13" i="7"/>
  <c r="S13" i="7"/>
  <c r="R14" i="7"/>
  <c r="S14" i="7"/>
  <c r="S5" i="7"/>
  <c r="S6" i="7"/>
  <c r="S7" i="7"/>
  <c r="S8" i="7"/>
  <c r="R5" i="7"/>
  <c r="R6" i="7"/>
  <c r="R7" i="7"/>
  <c r="R8" i="7"/>
  <c r="R4" i="7"/>
  <c r="K5" i="6" l="1"/>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4" i="6"/>
  <c r="O9" i="1"/>
  <c r="P9" i="1"/>
  <c r="O10" i="1"/>
  <c r="P10" i="1"/>
  <c r="O11" i="1"/>
  <c r="P11" i="1"/>
  <c r="O12" i="1"/>
  <c r="P12" i="1"/>
  <c r="O13" i="1"/>
  <c r="P13" i="1"/>
  <c r="O14" i="1"/>
  <c r="P14" i="1"/>
  <c r="O15" i="1"/>
  <c r="P15" i="1"/>
  <c r="O16" i="1"/>
  <c r="P16" i="1"/>
  <c r="O17" i="1"/>
  <c r="P17" i="1"/>
  <c r="O18" i="1"/>
  <c r="P18" i="1"/>
  <c r="O19" i="1"/>
  <c r="P19" i="1"/>
  <c r="O20" i="1"/>
  <c r="P20" i="1"/>
  <c r="O21" i="1"/>
  <c r="P21" i="1"/>
  <c r="O22" i="1"/>
  <c r="P22" i="1"/>
  <c r="O23" i="1"/>
  <c r="P23" i="1"/>
  <c r="O24" i="1"/>
  <c r="P24" i="1"/>
  <c r="O25" i="1"/>
  <c r="P25" i="1"/>
  <c r="O26" i="1"/>
  <c r="P26" i="1"/>
  <c r="O27" i="1"/>
  <c r="P27" i="1"/>
  <c r="O28" i="1"/>
  <c r="P28" i="1"/>
  <c r="O29" i="1"/>
  <c r="P29" i="1"/>
  <c r="O30" i="1"/>
  <c r="P30" i="1"/>
  <c r="O31" i="1"/>
  <c r="P31" i="1"/>
  <c r="O32" i="1"/>
  <c r="P32" i="1"/>
  <c r="O33" i="1"/>
  <c r="P33" i="1"/>
  <c r="O34"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P8" i="1"/>
  <c r="O8" i="1"/>
  <c r="T1" i="7" l="1"/>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4" i="7"/>
  <c r="H5" i="7"/>
  <c r="M5" i="7" s="1"/>
  <c r="O5" i="7" s="1"/>
  <c r="H6" i="7"/>
  <c r="M6" i="7" s="1"/>
  <c r="O6" i="7" s="1"/>
  <c r="H7" i="7"/>
  <c r="H8" i="7"/>
  <c r="H9" i="7"/>
  <c r="M9" i="7" s="1"/>
  <c r="O9" i="7" s="1"/>
  <c r="H10" i="7"/>
  <c r="M10" i="7" s="1"/>
  <c r="O10" i="7" s="1"/>
  <c r="H11" i="7"/>
  <c r="H12" i="7"/>
  <c r="H13" i="7"/>
  <c r="M13" i="7" s="1"/>
  <c r="O13" i="7" s="1"/>
  <c r="H14" i="7"/>
  <c r="M14" i="7" s="1"/>
  <c r="O14" i="7" s="1"/>
  <c r="H15" i="7"/>
  <c r="H16" i="7"/>
  <c r="H17" i="7"/>
  <c r="M17" i="7" s="1"/>
  <c r="O17" i="7" s="1"/>
  <c r="H18" i="7"/>
  <c r="M18" i="7" s="1"/>
  <c r="O18" i="7" s="1"/>
  <c r="H19" i="7"/>
  <c r="H20" i="7"/>
  <c r="H21" i="7"/>
  <c r="M21" i="7" s="1"/>
  <c r="O21" i="7" s="1"/>
  <c r="H22" i="7"/>
  <c r="M22" i="7" s="1"/>
  <c r="O22" i="7" s="1"/>
  <c r="H23" i="7"/>
  <c r="H24" i="7"/>
  <c r="H25" i="7"/>
  <c r="M25" i="7" s="1"/>
  <c r="O25" i="7" s="1"/>
  <c r="H26" i="7"/>
  <c r="M26" i="7" s="1"/>
  <c r="O26" i="7" s="1"/>
  <c r="H27" i="7"/>
  <c r="H28" i="7"/>
  <c r="H29" i="7"/>
  <c r="M29" i="7" s="1"/>
  <c r="O29" i="7" s="1"/>
  <c r="H30" i="7"/>
  <c r="M30" i="7" s="1"/>
  <c r="O30" i="7" s="1"/>
  <c r="H31" i="7"/>
  <c r="H32" i="7"/>
  <c r="H33" i="7"/>
  <c r="M33" i="7" s="1"/>
  <c r="O33" i="7" s="1"/>
  <c r="H34" i="7"/>
  <c r="M34" i="7" s="1"/>
  <c r="O34" i="7" s="1"/>
  <c r="H35" i="7"/>
  <c r="H36" i="7"/>
  <c r="H37" i="7"/>
  <c r="M37" i="7" s="1"/>
  <c r="O37" i="7" s="1"/>
  <c r="H38" i="7"/>
  <c r="M38" i="7" s="1"/>
  <c r="O38" i="7" s="1"/>
  <c r="H39" i="7"/>
  <c r="H40" i="7"/>
  <c r="H41" i="7"/>
  <c r="M41" i="7" s="1"/>
  <c r="O41" i="7" s="1"/>
  <c r="H42" i="7"/>
  <c r="M42" i="7" s="1"/>
  <c r="O42" i="7" s="1"/>
  <c r="H43" i="7"/>
  <c r="H44" i="7"/>
  <c r="H45" i="7"/>
  <c r="M45" i="7" s="1"/>
  <c r="O45" i="7" s="1"/>
  <c r="H46" i="7"/>
  <c r="M46" i="7" s="1"/>
  <c r="O46" i="7" s="1"/>
  <c r="H47" i="7"/>
  <c r="H48" i="7"/>
  <c r="H49" i="7"/>
  <c r="M49" i="7" s="1"/>
  <c r="O49" i="7" s="1"/>
  <c r="H50" i="7"/>
  <c r="M50" i="7" s="1"/>
  <c r="O50" i="7" s="1"/>
  <c r="H51" i="7"/>
  <c r="H52" i="7"/>
  <c r="H53" i="7"/>
  <c r="M53" i="7" s="1"/>
  <c r="O53" i="7" s="1"/>
  <c r="H54" i="7"/>
  <c r="M54" i="7" s="1"/>
  <c r="O54" i="7" s="1"/>
  <c r="H55" i="7"/>
  <c r="H56" i="7"/>
  <c r="H57" i="7"/>
  <c r="M57" i="7" s="1"/>
  <c r="O57" i="7" s="1"/>
  <c r="H58" i="7"/>
  <c r="M58" i="7" s="1"/>
  <c r="O58" i="7" s="1"/>
  <c r="H59" i="7"/>
  <c r="H60" i="7"/>
  <c r="H61" i="7"/>
  <c r="M61" i="7" s="1"/>
  <c r="O61" i="7" s="1"/>
  <c r="H62" i="7"/>
  <c r="M62" i="7" s="1"/>
  <c r="O62" i="7" s="1"/>
  <c r="H63" i="7"/>
  <c r="H64" i="7"/>
  <c r="H65" i="7"/>
  <c r="M65" i="7" s="1"/>
  <c r="O65" i="7" s="1"/>
  <c r="H66" i="7"/>
  <c r="M66" i="7" s="1"/>
  <c r="O66" i="7" s="1"/>
  <c r="H67" i="7"/>
  <c r="H68" i="7"/>
  <c r="H69" i="7"/>
  <c r="M69" i="7" s="1"/>
  <c r="O69" i="7" s="1"/>
  <c r="H70" i="7"/>
  <c r="M70" i="7" s="1"/>
  <c r="O70" i="7" s="1"/>
  <c r="H71" i="7"/>
  <c r="H72" i="7"/>
  <c r="H73" i="7"/>
  <c r="M73" i="7" s="1"/>
  <c r="O73" i="7" s="1"/>
  <c r="H74" i="7"/>
  <c r="M74" i="7" s="1"/>
  <c r="O74" i="7" s="1"/>
  <c r="H75" i="7"/>
  <c r="H76" i="7"/>
  <c r="H77" i="7"/>
  <c r="M77" i="7" s="1"/>
  <c r="O77" i="7" s="1"/>
  <c r="H78" i="7"/>
  <c r="M78" i="7" s="1"/>
  <c r="O78" i="7" s="1"/>
  <c r="H79" i="7"/>
  <c r="H80" i="7"/>
  <c r="H81" i="7"/>
  <c r="M81" i="7" s="1"/>
  <c r="O81" i="7" s="1"/>
  <c r="H82" i="7"/>
  <c r="M82" i="7" s="1"/>
  <c r="O82" i="7" s="1"/>
  <c r="H83" i="7"/>
  <c r="H84" i="7"/>
  <c r="H85" i="7"/>
  <c r="M85" i="7" s="1"/>
  <c r="O85" i="7" s="1"/>
  <c r="H86" i="7"/>
  <c r="M86" i="7" s="1"/>
  <c r="O86" i="7" s="1"/>
  <c r="H87" i="7"/>
  <c r="H88" i="7"/>
  <c r="H89" i="7"/>
  <c r="M89" i="7" s="1"/>
  <c r="O89" i="7" s="1"/>
  <c r="H90" i="7"/>
  <c r="M90" i="7" s="1"/>
  <c r="O90" i="7" s="1"/>
  <c r="H91" i="7"/>
  <c r="H92" i="7"/>
  <c r="H93" i="7"/>
  <c r="M93" i="7" s="1"/>
  <c r="O93" i="7" s="1"/>
  <c r="H94" i="7"/>
  <c r="M94" i="7" s="1"/>
  <c r="O94" i="7" s="1"/>
  <c r="H95" i="7"/>
  <c r="H96" i="7"/>
  <c r="H97" i="7"/>
  <c r="M97" i="7" s="1"/>
  <c r="O97" i="7" s="1"/>
  <c r="H98" i="7"/>
  <c r="M98" i="7" s="1"/>
  <c r="O98" i="7" s="1"/>
  <c r="H99" i="7"/>
  <c r="H100" i="7"/>
  <c r="H101" i="7"/>
  <c r="M101" i="7" s="1"/>
  <c r="O101" i="7" s="1"/>
  <c r="H102" i="7"/>
  <c r="M102" i="7" s="1"/>
  <c r="O102" i="7" s="1"/>
  <c r="H103" i="7"/>
  <c r="H104" i="7"/>
  <c r="H105" i="7"/>
  <c r="M105" i="7" s="1"/>
  <c r="O105" i="7" s="1"/>
  <c r="H106" i="7"/>
  <c r="M106" i="7" s="1"/>
  <c r="O106" i="7" s="1"/>
  <c r="H107" i="7"/>
  <c r="H108" i="7"/>
  <c r="H109" i="7"/>
  <c r="M109" i="7" s="1"/>
  <c r="O109" i="7" s="1"/>
  <c r="H110" i="7"/>
  <c r="M110" i="7" s="1"/>
  <c r="O110" i="7" s="1"/>
  <c r="H111" i="7"/>
  <c r="H112" i="7"/>
  <c r="H113" i="7"/>
  <c r="M113" i="7" s="1"/>
  <c r="O113" i="7" s="1"/>
  <c r="H114" i="7"/>
  <c r="M114" i="7" s="1"/>
  <c r="O114" i="7" s="1"/>
  <c r="H115" i="7"/>
  <c r="H116" i="7"/>
  <c r="H117" i="7"/>
  <c r="M117" i="7" s="1"/>
  <c r="O117" i="7" s="1"/>
  <c r="H118" i="7"/>
  <c r="M118" i="7" s="1"/>
  <c r="O118" i="7" s="1"/>
  <c r="H119" i="7"/>
  <c r="H120" i="7"/>
  <c r="H121" i="7"/>
  <c r="M121" i="7" s="1"/>
  <c r="O121" i="7" s="1"/>
  <c r="H122" i="7"/>
  <c r="M122" i="7" s="1"/>
  <c r="O122" i="7" s="1"/>
  <c r="H123" i="7"/>
  <c r="H124" i="7"/>
  <c r="H125" i="7"/>
  <c r="M125" i="7" s="1"/>
  <c r="O125" i="7" s="1"/>
  <c r="H126" i="7"/>
  <c r="M126" i="7" s="1"/>
  <c r="O126" i="7" s="1"/>
  <c r="H127" i="7"/>
  <c r="H128" i="7"/>
  <c r="H129" i="7"/>
  <c r="M129" i="7" s="1"/>
  <c r="O129" i="7" s="1"/>
  <c r="H130" i="7"/>
  <c r="M130" i="7" s="1"/>
  <c r="O130" i="7" s="1"/>
  <c r="H131" i="7"/>
  <c r="H132" i="7"/>
  <c r="H133" i="7"/>
  <c r="M133" i="7" s="1"/>
  <c r="O133" i="7" s="1"/>
  <c r="H134" i="7"/>
  <c r="M134" i="7" s="1"/>
  <c r="O134" i="7" s="1"/>
  <c r="H135" i="7"/>
  <c r="H136" i="7"/>
  <c r="H137" i="7"/>
  <c r="M137" i="7" s="1"/>
  <c r="O137" i="7" s="1"/>
  <c r="H138" i="7"/>
  <c r="M138" i="7" s="1"/>
  <c r="O138" i="7" s="1"/>
  <c r="H139" i="7"/>
  <c r="H140" i="7"/>
  <c r="H141" i="7"/>
  <c r="M141" i="7" s="1"/>
  <c r="O141" i="7" s="1"/>
  <c r="H142" i="7"/>
  <c r="M142" i="7" s="1"/>
  <c r="O142" i="7" s="1"/>
  <c r="H143" i="7"/>
  <c r="H144" i="7"/>
  <c r="H145" i="7"/>
  <c r="M145" i="7" s="1"/>
  <c r="O145" i="7" s="1"/>
  <c r="H146" i="7"/>
  <c r="M146" i="7" s="1"/>
  <c r="O146" i="7" s="1"/>
  <c r="H147" i="7"/>
  <c r="H148" i="7"/>
  <c r="H149" i="7"/>
  <c r="M149" i="7" s="1"/>
  <c r="O149" i="7" s="1"/>
  <c r="H150" i="7"/>
  <c r="M150" i="7" s="1"/>
  <c r="O150" i="7" s="1"/>
  <c r="H151" i="7"/>
  <c r="H152" i="7"/>
  <c r="H153" i="7"/>
  <c r="M153" i="7" s="1"/>
  <c r="O153" i="7" s="1"/>
  <c r="H154" i="7"/>
  <c r="M154" i="7" s="1"/>
  <c r="O154" i="7" s="1"/>
  <c r="H155" i="7"/>
  <c r="H156" i="7"/>
  <c r="H157" i="7"/>
  <c r="M157" i="7" s="1"/>
  <c r="O157" i="7" s="1"/>
  <c r="H158" i="7"/>
  <c r="M158" i="7" s="1"/>
  <c r="O158" i="7" s="1"/>
  <c r="H159" i="7"/>
  <c r="H160" i="7"/>
  <c r="H161" i="7"/>
  <c r="M161" i="7" s="1"/>
  <c r="O161" i="7" s="1"/>
  <c r="H162" i="7"/>
  <c r="M162" i="7" s="1"/>
  <c r="O162" i="7" s="1"/>
  <c r="H163" i="7"/>
  <c r="H164" i="7"/>
  <c r="H165" i="7"/>
  <c r="M165" i="7" s="1"/>
  <c r="O165" i="7" s="1"/>
  <c r="H166" i="7"/>
  <c r="M166" i="7" s="1"/>
  <c r="O166" i="7" s="1"/>
  <c r="H167" i="7"/>
  <c r="H168" i="7"/>
  <c r="H169" i="7"/>
  <c r="M169" i="7" s="1"/>
  <c r="O169" i="7" s="1"/>
  <c r="H170" i="7"/>
  <c r="M170" i="7" s="1"/>
  <c r="O170" i="7" s="1"/>
  <c r="H171" i="7"/>
  <c r="H172" i="7"/>
  <c r="H173" i="7"/>
  <c r="M173" i="7" s="1"/>
  <c r="O173" i="7" s="1"/>
  <c r="H174" i="7"/>
  <c r="M174" i="7" s="1"/>
  <c r="O174" i="7" s="1"/>
  <c r="H175" i="7"/>
  <c r="H176" i="7"/>
  <c r="H177" i="7"/>
  <c r="M177" i="7" s="1"/>
  <c r="O177" i="7" s="1"/>
  <c r="H178" i="7"/>
  <c r="M178" i="7" s="1"/>
  <c r="O178" i="7" s="1"/>
  <c r="H179" i="7"/>
  <c r="H180" i="7"/>
  <c r="H181" i="7"/>
  <c r="M181" i="7" s="1"/>
  <c r="O181" i="7" s="1"/>
  <c r="H182" i="7"/>
  <c r="M182" i="7" s="1"/>
  <c r="O182" i="7" s="1"/>
  <c r="H183" i="7"/>
  <c r="H184" i="7"/>
  <c r="H185" i="7"/>
  <c r="M185" i="7" s="1"/>
  <c r="O185" i="7" s="1"/>
  <c r="H186" i="7"/>
  <c r="M186" i="7" s="1"/>
  <c r="O186" i="7" s="1"/>
  <c r="H187" i="7"/>
  <c r="H188" i="7"/>
  <c r="H189" i="7"/>
  <c r="M189" i="7" s="1"/>
  <c r="O189" i="7" s="1"/>
  <c r="H190" i="7"/>
  <c r="M190" i="7" s="1"/>
  <c r="O190" i="7" s="1"/>
  <c r="H191" i="7"/>
  <c r="H192" i="7"/>
  <c r="H193" i="7"/>
  <c r="M193" i="7" s="1"/>
  <c r="O193" i="7" s="1"/>
  <c r="H194" i="7"/>
  <c r="M194" i="7" s="1"/>
  <c r="O194" i="7" s="1"/>
  <c r="H195" i="7"/>
  <c r="H196" i="7"/>
  <c r="H197" i="7"/>
  <c r="M197" i="7" s="1"/>
  <c r="O197" i="7" s="1"/>
  <c r="H198" i="7"/>
  <c r="M198" i="7" s="1"/>
  <c r="O198" i="7" s="1"/>
  <c r="H199" i="7"/>
  <c r="H200" i="7"/>
  <c r="H201" i="7"/>
  <c r="M201" i="7" s="1"/>
  <c r="O201" i="7" s="1"/>
  <c r="H202" i="7"/>
  <c r="M202" i="7" s="1"/>
  <c r="O202" i="7" s="1"/>
  <c r="H203" i="7"/>
  <c r="H204" i="7"/>
  <c r="H205" i="7"/>
  <c r="M205" i="7" s="1"/>
  <c r="O205" i="7" s="1"/>
  <c r="H206" i="7"/>
  <c r="M206" i="7" s="1"/>
  <c r="O206" i="7" s="1"/>
  <c r="H207" i="7"/>
  <c r="H208" i="7"/>
  <c r="H209" i="7"/>
  <c r="M209" i="7" s="1"/>
  <c r="O209" i="7" s="1"/>
  <c r="H210" i="7"/>
  <c r="M210" i="7" s="1"/>
  <c r="O210" i="7" s="1"/>
  <c r="H211" i="7"/>
  <c r="H212" i="7"/>
  <c r="H213" i="7"/>
  <c r="M213" i="7" s="1"/>
  <c r="O213" i="7" s="1"/>
  <c r="H214" i="7"/>
  <c r="M214" i="7" s="1"/>
  <c r="O214" i="7" s="1"/>
  <c r="H215" i="7"/>
  <c r="H216" i="7"/>
  <c r="H217" i="7"/>
  <c r="M217" i="7" s="1"/>
  <c r="O217" i="7" s="1"/>
  <c r="H218" i="7"/>
  <c r="M218" i="7" s="1"/>
  <c r="O218" i="7" s="1"/>
  <c r="H219" i="7"/>
  <c r="H220" i="7"/>
  <c r="H221" i="7"/>
  <c r="M221" i="7" s="1"/>
  <c r="O221" i="7" s="1"/>
  <c r="H222" i="7"/>
  <c r="M222" i="7" s="1"/>
  <c r="O222" i="7" s="1"/>
  <c r="H223" i="7"/>
  <c r="H224" i="7"/>
  <c r="H225" i="7"/>
  <c r="M225" i="7" s="1"/>
  <c r="O225" i="7" s="1"/>
  <c r="H226" i="7"/>
  <c r="M226" i="7" s="1"/>
  <c r="O226" i="7" s="1"/>
  <c r="H227" i="7"/>
  <c r="H228" i="7"/>
  <c r="H229" i="7"/>
  <c r="M229" i="7" s="1"/>
  <c r="O229" i="7" s="1"/>
  <c r="H230" i="7"/>
  <c r="M230" i="7" s="1"/>
  <c r="O230" i="7" s="1"/>
  <c r="H231" i="7"/>
  <c r="H232" i="7"/>
  <c r="H233" i="7"/>
  <c r="M233" i="7" s="1"/>
  <c r="O233" i="7" s="1"/>
  <c r="H234" i="7"/>
  <c r="M234" i="7" s="1"/>
  <c r="O234" i="7" s="1"/>
  <c r="H235" i="7"/>
  <c r="H236" i="7"/>
  <c r="H237" i="7"/>
  <c r="M237" i="7" s="1"/>
  <c r="O237" i="7" s="1"/>
  <c r="H238" i="7"/>
  <c r="M238" i="7" s="1"/>
  <c r="O238" i="7" s="1"/>
  <c r="H239" i="7"/>
  <c r="H240" i="7"/>
  <c r="H241" i="7"/>
  <c r="M241" i="7" s="1"/>
  <c r="O241" i="7" s="1"/>
  <c r="H242" i="7"/>
  <c r="M242" i="7" s="1"/>
  <c r="O242" i="7" s="1"/>
  <c r="H243" i="7"/>
  <c r="H244" i="7"/>
  <c r="H245" i="7"/>
  <c r="M245" i="7" s="1"/>
  <c r="O245" i="7" s="1"/>
  <c r="H246" i="7"/>
  <c r="M246" i="7" s="1"/>
  <c r="O246" i="7" s="1"/>
  <c r="H247" i="7"/>
  <c r="H248" i="7"/>
  <c r="H249" i="7"/>
  <c r="M249" i="7" s="1"/>
  <c r="O249" i="7" s="1"/>
  <c r="H250" i="7"/>
  <c r="M250" i="7" s="1"/>
  <c r="O250" i="7" s="1"/>
  <c r="H251" i="7"/>
  <c r="H252" i="7"/>
  <c r="H253" i="7"/>
  <c r="M253" i="7" s="1"/>
  <c r="O253" i="7" s="1"/>
  <c r="H254" i="7"/>
  <c r="M254" i="7" s="1"/>
  <c r="O254" i="7" s="1"/>
  <c r="H255" i="7"/>
  <c r="H256" i="7"/>
  <c r="H257" i="7"/>
  <c r="M257" i="7" s="1"/>
  <c r="O257" i="7" s="1"/>
  <c r="H258" i="7"/>
  <c r="M258" i="7" s="1"/>
  <c r="O258" i="7" s="1"/>
  <c r="H259" i="7"/>
  <c r="H260" i="7"/>
  <c r="H261" i="7"/>
  <c r="M261" i="7" s="1"/>
  <c r="O261" i="7" s="1"/>
  <c r="H262" i="7"/>
  <c r="M262" i="7" s="1"/>
  <c r="O262" i="7" s="1"/>
  <c r="H263" i="7"/>
  <c r="H264" i="7"/>
  <c r="H265" i="7"/>
  <c r="M265" i="7" s="1"/>
  <c r="O265" i="7" s="1"/>
  <c r="H266" i="7"/>
  <c r="M266" i="7" s="1"/>
  <c r="O266" i="7" s="1"/>
  <c r="H267" i="7"/>
  <c r="H268" i="7"/>
  <c r="H269" i="7"/>
  <c r="M269" i="7" s="1"/>
  <c r="O269" i="7" s="1"/>
  <c r="H270" i="7"/>
  <c r="M270" i="7" s="1"/>
  <c r="O270" i="7" s="1"/>
  <c r="H271" i="7"/>
  <c r="H272" i="7"/>
  <c r="H273" i="7"/>
  <c r="M273" i="7" s="1"/>
  <c r="O273" i="7" s="1"/>
  <c r="H274" i="7"/>
  <c r="M274" i="7" s="1"/>
  <c r="O274" i="7" s="1"/>
  <c r="H275" i="7"/>
  <c r="H276" i="7"/>
  <c r="H277" i="7"/>
  <c r="M277" i="7" s="1"/>
  <c r="O277" i="7" s="1"/>
  <c r="H278" i="7"/>
  <c r="M278" i="7" s="1"/>
  <c r="O278" i="7" s="1"/>
  <c r="H279" i="7"/>
  <c r="H280" i="7"/>
  <c r="H281" i="7"/>
  <c r="M281" i="7" s="1"/>
  <c r="O281" i="7" s="1"/>
  <c r="H282" i="7"/>
  <c r="M282" i="7" s="1"/>
  <c r="O282" i="7" s="1"/>
  <c r="H283" i="7"/>
  <c r="H284" i="7"/>
  <c r="H285" i="7"/>
  <c r="M285" i="7" s="1"/>
  <c r="O285" i="7" s="1"/>
  <c r="H286" i="7"/>
  <c r="M286" i="7" s="1"/>
  <c r="O286" i="7" s="1"/>
  <c r="H287" i="7"/>
  <c r="H288" i="7"/>
  <c r="H289" i="7"/>
  <c r="M289" i="7" s="1"/>
  <c r="O289" i="7" s="1"/>
  <c r="H290" i="7"/>
  <c r="M290" i="7" s="1"/>
  <c r="O290" i="7" s="1"/>
  <c r="H291" i="7"/>
  <c r="H292" i="7"/>
  <c r="H293" i="7"/>
  <c r="M293" i="7" s="1"/>
  <c r="O293" i="7" s="1"/>
  <c r="H294" i="7"/>
  <c r="M294" i="7" s="1"/>
  <c r="O294" i="7" s="1"/>
  <c r="H295" i="7"/>
  <c r="H296" i="7"/>
  <c r="H297" i="7"/>
  <c r="M297" i="7" s="1"/>
  <c r="O297" i="7" s="1"/>
  <c r="H298" i="7"/>
  <c r="M298" i="7" s="1"/>
  <c r="O298" i="7" s="1"/>
  <c r="H299" i="7"/>
  <c r="H300" i="7"/>
  <c r="H301" i="7"/>
  <c r="M301" i="7" s="1"/>
  <c r="O301" i="7" s="1"/>
  <c r="H302" i="7"/>
  <c r="M302" i="7" s="1"/>
  <c r="O302" i="7" s="1"/>
  <c r="H303" i="7"/>
  <c r="H304" i="7"/>
  <c r="H305" i="7"/>
  <c r="M305" i="7" s="1"/>
  <c r="O305" i="7" s="1"/>
  <c r="H306" i="7"/>
  <c r="M306" i="7" s="1"/>
  <c r="O306" i="7" s="1"/>
  <c r="H307" i="7"/>
  <c r="H308" i="7"/>
  <c r="H309" i="7"/>
  <c r="M309" i="7" s="1"/>
  <c r="O309" i="7" s="1"/>
  <c r="H310" i="7"/>
  <c r="M310" i="7" s="1"/>
  <c r="O310" i="7" s="1"/>
  <c r="H311" i="7"/>
  <c r="H312" i="7"/>
  <c r="H313" i="7"/>
  <c r="M313" i="7" s="1"/>
  <c r="O313" i="7" s="1"/>
  <c r="H314" i="7"/>
  <c r="M314" i="7" s="1"/>
  <c r="O314" i="7" s="1"/>
  <c r="H315" i="7"/>
  <c r="H316" i="7"/>
  <c r="H317" i="7"/>
  <c r="M317" i="7" s="1"/>
  <c r="O317" i="7" s="1"/>
  <c r="H318" i="7"/>
  <c r="M318" i="7" s="1"/>
  <c r="O318" i="7" s="1"/>
  <c r="H319" i="7"/>
  <c r="H320" i="7"/>
  <c r="H321" i="7"/>
  <c r="M321" i="7" s="1"/>
  <c r="O321" i="7" s="1"/>
  <c r="H322" i="7"/>
  <c r="M322" i="7" s="1"/>
  <c r="O322" i="7" s="1"/>
  <c r="H323" i="7"/>
  <c r="H324" i="7"/>
  <c r="H325" i="7"/>
  <c r="M325" i="7" s="1"/>
  <c r="O325" i="7" s="1"/>
  <c r="H326" i="7"/>
  <c r="M326" i="7" s="1"/>
  <c r="O326" i="7" s="1"/>
  <c r="H327" i="7"/>
  <c r="H328" i="7"/>
  <c r="H329" i="7"/>
  <c r="M329" i="7" s="1"/>
  <c r="O329" i="7" s="1"/>
  <c r="H330" i="7"/>
  <c r="M330" i="7" s="1"/>
  <c r="O330" i="7" s="1"/>
  <c r="H331" i="7"/>
  <c r="H332" i="7"/>
  <c r="H333" i="7"/>
  <c r="M333" i="7" s="1"/>
  <c r="O333" i="7" s="1"/>
  <c r="H334" i="7"/>
  <c r="M334" i="7" s="1"/>
  <c r="O334" i="7" s="1"/>
  <c r="H335" i="7"/>
  <c r="H336" i="7"/>
  <c r="H337" i="7"/>
  <c r="M337" i="7" s="1"/>
  <c r="O337" i="7" s="1"/>
  <c r="H338" i="7"/>
  <c r="M338" i="7" s="1"/>
  <c r="O338" i="7" s="1"/>
  <c r="H339" i="7"/>
  <c r="H340" i="7"/>
  <c r="H341" i="7"/>
  <c r="M341" i="7" s="1"/>
  <c r="O341" i="7" s="1"/>
  <c r="H342" i="7"/>
  <c r="M342" i="7" s="1"/>
  <c r="O342" i="7" s="1"/>
  <c r="H343" i="7"/>
  <c r="H344" i="7"/>
  <c r="H345" i="7"/>
  <c r="M345" i="7" s="1"/>
  <c r="O345" i="7" s="1"/>
  <c r="H346" i="7"/>
  <c r="M346" i="7" s="1"/>
  <c r="O346" i="7" s="1"/>
  <c r="H347" i="7"/>
  <c r="H348" i="7"/>
  <c r="H349" i="7"/>
  <c r="M349" i="7" s="1"/>
  <c r="O349" i="7" s="1"/>
  <c r="H350" i="7"/>
  <c r="M350" i="7" s="1"/>
  <c r="O350" i="7" s="1"/>
  <c r="H351" i="7"/>
  <c r="H352" i="7"/>
  <c r="H353" i="7"/>
  <c r="M353" i="7" s="1"/>
  <c r="O353" i="7" s="1"/>
  <c r="H354" i="7"/>
  <c r="M354" i="7" s="1"/>
  <c r="O354" i="7" s="1"/>
  <c r="H355" i="7"/>
  <c r="H356" i="7"/>
  <c r="H357" i="7"/>
  <c r="M357" i="7" s="1"/>
  <c r="O357" i="7" s="1"/>
  <c r="H358" i="7"/>
  <c r="M358" i="7" s="1"/>
  <c r="O358" i="7" s="1"/>
  <c r="H359" i="7"/>
  <c r="H360" i="7"/>
  <c r="H361" i="7"/>
  <c r="M361" i="7" s="1"/>
  <c r="O361" i="7" s="1"/>
  <c r="H362" i="7"/>
  <c r="M362" i="7" s="1"/>
  <c r="O362" i="7" s="1"/>
  <c r="H363" i="7"/>
  <c r="H364" i="7"/>
  <c r="H365" i="7"/>
  <c r="M365" i="7" s="1"/>
  <c r="O365" i="7" s="1"/>
  <c r="H366" i="7"/>
  <c r="M366" i="7" s="1"/>
  <c r="O366" i="7" s="1"/>
  <c r="H367" i="7"/>
  <c r="H368" i="7"/>
  <c r="H369" i="7"/>
  <c r="M369" i="7" s="1"/>
  <c r="O369" i="7" s="1"/>
  <c r="H370" i="7"/>
  <c r="M370" i="7" s="1"/>
  <c r="O370" i="7" s="1"/>
  <c r="H371" i="7"/>
  <c r="H372" i="7"/>
  <c r="H373" i="7"/>
  <c r="M373" i="7" s="1"/>
  <c r="O373" i="7" s="1"/>
  <c r="H374" i="7"/>
  <c r="M374" i="7" s="1"/>
  <c r="O374" i="7" s="1"/>
  <c r="H375" i="7"/>
  <c r="H376" i="7"/>
  <c r="H377" i="7"/>
  <c r="M377" i="7" s="1"/>
  <c r="O377" i="7" s="1"/>
  <c r="H378" i="7"/>
  <c r="M378" i="7" s="1"/>
  <c r="O378" i="7" s="1"/>
  <c r="H379" i="7"/>
  <c r="H380" i="7"/>
  <c r="H381" i="7"/>
  <c r="M381" i="7" s="1"/>
  <c r="O381" i="7" s="1"/>
  <c r="H382" i="7"/>
  <c r="M382" i="7" s="1"/>
  <c r="O382" i="7" s="1"/>
  <c r="H383" i="7"/>
  <c r="H384" i="7"/>
  <c r="H385" i="7"/>
  <c r="M385" i="7" s="1"/>
  <c r="O385" i="7" s="1"/>
  <c r="H386" i="7"/>
  <c r="M386" i="7" s="1"/>
  <c r="O386" i="7" s="1"/>
  <c r="H387" i="7"/>
  <c r="H388" i="7"/>
  <c r="H389" i="7"/>
  <c r="M389" i="7" s="1"/>
  <c r="O389" i="7" s="1"/>
  <c r="H390" i="7"/>
  <c r="M390" i="7" s="1"/>
  <c r="O390" i="7" s="1"/>
  <c r="H391" i="7"/>
  <c r="H392" i="7"/>
  <c r="H393" i="7"/>
  <c r="M393" i="7" s="1"/>
  <c r="O393" i="7" s="1"/>
  <c r="H394" i="7"/>
  <c r="M394" i="7" s="1"/>
  <c r="O394" i="7" s="1"/>
  <c r="H395" i="7"/>
  <c r="H396" i="7"/>
  <c r="H397" i="7"/>
  <c r="M397" i="7" s="1"/>
  <c r="O397" i="7" s="1"/>
  <c r="H398" i="7"/>
  <c r="M398" i="7" s="1"/>
  <c r="O398" i="7" s="1"/>
  <c r="H399" i="7"/>
  <c r="H400" i="7"/>
  <c r="H401" i="7"/>
  <c r="M401" i="7" s="1"/>
  <c r="O401" i="7" s="1"/>
  <c r="H402" i="7"/>
  <c r="M402" i="7" s="1"/>
  <c r="O402" i="7" s="1"/>
  <c r="H403" i="7"/>
  <c r="H404" i="7"/>
  <c r="H405" i="7"/>
  <c r="M405" i="7" s="1"/>
  <c r="O405" i="7" s="1"/>
  <c r="H406" i="7"/>
  <c r="M406" i="7" s="1"/>
  <c r="O406" i="7" s="1"/>
  <c r="H407" i="7"/>
  <c r="H408" i="7"/>
  <c r="H409" i="7"/>
  <c r="M409" i="7" s="1"/>
  <c r="O409" i="7" s="1"/>
  <c r="H410" i="7"/>
  <c r="M410" i="7" s="1"/>
  <c r="O410" i="7" s="1"/>
  <c r="H411" i="7"/>
  <c r="H412" i="7"/>
  <c r="H413" i="7"/>
  <c r="M413" i="7" s="1"/>
  <c r="O413" i="7" s="1"/>
  <c r="H414" i="7"/>
  <c r="M414" i="7" s="1"/>
  <c r="O414" i="7" s="1"/>
  <c r="H415" i="7"/>
  <c r="H416" i="7"/>
  <c r="H417" i="7"/>
  <c r="M417" i="7" s="1"/>
  <c r="O417" i="7" s="1"/>
  <c r="H418" i="7"/>
  <c r="M418" i="7" s="1"/>
  <c r="O418" i="7" s="1"/>
  <c r="H419" i="7"/>
  <c r="H420" i="7"/>
  <c r="H421" i="7"/>
  <c r="M421" i="7" s="1"/>
  <c r="O421" i="7" s="1"/>
  <c r="H422" i="7"/>
  <c r="M422" i="7" s="1"/>
  <c r="O422" i="7" s="1"/>
  <c r="H423" i="7"/>
  <c r="H424" i="7"/>
  <c r="H425" i="7"/>
  <c r="M425" i="7" s="1"/>
  <c r="O425" i="7" s="1"/>
  <c r="H426" i="7"/>
  <c r="M426" i="7" s="1"/>
  <c r="O426" i="7" s="1"/>
  <c r="H427" i="7"/>
  <c r="H428" i="7"/>
  <c r="H429" i="7"/>
  <c r="M429" i="7" s="1"/>
  <c r="O429" i="7" s="1"/>
  <c r="H430" i="7"/>
  <c r="M430" i="7" s="1"/>
  <c r="O430" i="7" s="1"/>
  <c r="H431" i="7"/>
  <c r="H432" i="7"/>
  <c r="H433" i="7"/>
  <c r="M433" i="7" s="1"/>
  <c r="O433" i="7" s="1"/>
  <c r="H434" i="7"/>
  <c r="M434" i="7" s="1"/>
  <c r="O434" i="7" s="1"/>
  <c r="H435" i="7"/>
  <c r="H436" i="7"/>
  <c r="H437" i="7"/>
  <c r="M437" i="7" s="1"/>
  <c r="O437" i="7" s="1"/>
  <c r="H438" i="7"/>
  <c r="M438" i="7" s="1"/>
  <c r="O438" i="7" s="1"/>
  <c r="H439" i="7"/>
  <c r="H440" i="7"/>
  <c r="H441" i="7"/>
  <c r="M441" i="7" s="1"/>
  <c r="O441" i="7" s="1"/>
  <c r="H442" i="7"/>
  <c r="M442" i="7" s="1"/>
  <c r="O442" i="7" s="1"/>
  <c r="H443" i="7"/>
  <c r="H444" i="7"/>
  <c r="H445" i="7"/>
  <c r="M445" i="7" s="1"/>
  <c r="O445" i="7" s="1"/>
  <c r="H446" i="7"/>
  <c r="M446" i="7" s="1"/>
  <c r="O446" i="7" s="1"/>
  <c r="H447" i="7"/>
  <c r="H448" i="7"/>
  <c r="H449" i="7"/>
  <c r="M449" i="7" s="1"/>
  <c r="O449" i="7" s="1"/>
  <c r="H450" i="7"/>
  <c r="M450" i="7" s="1"/>
  <c r="O450" i="7" s="1"/>
  <c r="H451" i="7"/>
  <c r="H452" i="7"/>
  <c r="H453" i="7"/>
  <c r="M453" i="7" s="1"/>
  <c r="O453" i="7" s="1"/>
  <c r="H454" i="7"/>
  <c r="M454" i="7" s="1"/>
  <c r="O454" i="7" s="1"/>
  <c r="H455" i="7"/>
  <c r="H456" i="7"/>
  <c r="H457" i="7"/>
  <c r="M457" i="7" s="1"/>
  <c r="O457" i="7" s="1"/>
  <c r="H458" i="7"/>
  <c r="M458" i="7" s="1"/>
  <c r="O458" i="7" s="1"/>
  <c r="H459" i="7"/>
  <c r="H460" i="7"/>
  <c r="H461" i="7"/>
  <c r="M461" i="7" s="1"/>
  <c r="O461" i="7" s="1"/>
  <c r="H462" i="7"/>
  <c r="M462" i="7" s="1"/>
  <c r="O462" i="7" s="1"/>
  <c r="H463" i="7"/>
  <c r="H464" i="7"/>
  <c r="H465" i="7"/>
  <c r="M465" i="7" s="1"/>
  <c r="O465" i="7" s="1"/>
  <c r="H466" i="7"/>
  <c r="M466" i="7" s="1"/>
  <c r="O466" i="7" s="1"/>
  <c r="H467" i="7"/>
  <c r="H468" i="7"/>
  <c r="H469" i="7"/>
  <c r="M469" i="7" s="1"/>
  <c r="O469" i="7" s="1"/>
  <c r="H470" i="7"/>
  <c r="M470" i="7" s="1"/>
  <c r="O470" i="7" s="1"/>
  <c r="H471" i="7"/>
  <c r="H472" i="7"/>
  <c r="H473" i="7"/>
  <c r="M473" i="7" s="1"/>
  <c r="O473" i="7" s="1"/>
  <c r="H474" i="7"/>
  <c r="M474" i="7" s="1"/>
  <c r="O474" i="7" s="1"/>
  <c r="H475" i="7"/>
  <c r="H476" i="7"/>
  <c r="H477" i="7"/>
  <c r="M477" i="7" s="1"/>
  <c r="O477" i="7" s="1"/>
  <c r="H478" i="7"/>
  <c r="M478" i="7" s="1"/>
  <c r="O478" i="7" s="1"/>
  <c r="H479" i="7"/>
  <c r="H480" i="7"/>
  <c r="H481" i="7"/>
  <c r="M481" i="7" s="1"/>
  <c r="O481" i="7" s="1"/>
  <c r="H482" i="7"/>
  <c r="M482" i="7" s="1"/>
  <c r="O482" i="7" s="1"/>
  <c r="H483" i="7"/>
  <c r="H484" i="7"/>
  <c r="H485" i="7"/>
  <c r="M485" i="7" s="1"/>
  <c r="O485" i="7" s="1"/>
  <c r="H486" i="7"/>
  <c r="M486" i="7" s="1"/>
  <c r="O486" i="7" s="1"/>
  <c r="H487" i="7"/>
  <c r="H488" i="7"/>
  <c r="H489" i="7"/>
  <c r="M489" i="7" s="1"/>
  <c r="O489" i="7" s="1"/>
  <c r="H490" i="7"/>
  <c r="M490" i="7" s="1"/>
  <c r="O490" i="7" s="1"/>
  <c r="H491" i="7"/>
  <c r="H492" i="7"/>
  <c r="H493" i="7"/>
  <c r="M493" i="7" s="1"/>
  <c r="O493" i="7" s="1"/>
  <c r="H494" i="7"/>
  <c r="M494" i="7" s="1"/>
  <c r="O494" i="7" s="1"/>
  <c r="H495" i="7"/>
  <c r="H496" i="7"/>
  <c r="H497" i="7"/>
  <c r="M497" i="7" s="1"/>
  <c r="O497" i="7" s="1"/>
  <c r="H498" i="7"/>
  <c r="M498" i="7" s="1"/>
  <c r="O498" i="7" s="1"/>
  <c r="H499" i="7"/>
  <c r="H500" i="7"/>
  <c r="H501" i="7"/>
  <c r="M501" i="7" s="1"/>
  <c r="O501" i="7" s="1"/>
  <c r="H502" i="7"/>
  <c r="M502" i="7" s="1"/>
  <c r="O502" i="7" s="1"/>
  <c r="H503" i="7"/>
  <c r="H504" i="7"/>
  <c r="H505" i="7"/>
  <c r="M505" i="7" s="1"/>
  <c r="O505" i="7" s="1"/>
  <c r="H506" i="7"/>
  <c r="M506" i="7" s="1"/>
  <c r="O506" i="7" s="1"/>
  <c r="H507" i="7"/>
  <c r="H508" i="7"/>
  <c r="H4" i="7"/>
  <c r="M4" i="7" s="1"/>
  <c r="O4" i="7" s="1"/>
  <c r="M507" i="7" l="1"/>
  <c r="O507" i="7" s="1"/>
  <c r="M503" i="7"/>
  <c r="O503" i="7" s="1"/>
  <c r="M499" i="7"/>
  <c r="O499" i="7" s="1"/>
  <c r="M495" i="7"/>
  <c r="O495" i="7" s="1"/>
  <c r="M491" i="7"/>
  <c r="O491" i="7" s="1"/>
  <c r="M487" i="7"/>
  <c r="O487" i="7" s="1"/>
  <c r="M483" i="7"/>
  <c r="O483" i="7" s="1"/>
  <c r="M479" i="7"/>
  <c r="O479" i="7" s="1"/>
  <c r="M475" i="7"/>
  <c r="O475" i="7" s="1"/>
  <c r="M471" i="7"/>
  <c r="O471" i="7" s="1"/>
  <c r="M467" i="7"/>
  <c r="O467" i="7" s="1"/>
  <c r="M463" i="7"/>
  <c r="O463" i="7" s="1"/>
  <c r="M459" i="7"/>
  <c r="O459" i="7" s="1"/>
  <c r="M455" i="7"/>
  <c r="O455" i="7" s="1"/>
  <c r="M451" i="7"/>
  <c r="O451" i="7" s="1"/>
  <c r="M447" i="7"/>
  <c r="O447" i="7" s="1"/>
  <c r="M443" i="7"/>
  <c r="O443" i="7" s="1"/>
  <c r="M439" i="7"/>
  <c r="O439" i="7" s="1"/>
  <c r="M435" i="7"/>
  <c r="O435" i="7" s="1"/>
  <c r="M431" i="7"/>
  <c r="O431" i="7" s="1"/>
  <c r="M427" i="7"/>
  <c r="O427" i="7" s="1"/>
  <c r="M423" i="7"/>
  <c r="O423" i="7" s="1"/>
  <c r="M419" i="7"/>
  <c r="O419" i="7" s="1"/>
  <c r="M415" i="7"/>
  <c r="O415" i="7" s="1"/>
  <c r="M411" i="7"/>
  <c r="O411" i="7" s="1"/>
  <c r="M407" i="7"/>
  <c r="O407" i="7" s="1"/>
  <c r="M403" i="7"/>
  <c r="O403" i="7" s="1"/>
  <c r="M399" i="7"/>
  <c r="O399" i="7" s="1"/>
  <c r="M395" i="7"/>
  <c r="O395" i="7" s="1"/>
  <c r="M391" i="7"/>
  <c r="O391" i="7" s="1"/>
  <c r="M387" i="7"/>
  <c r="O387" i="7" s="1"/>
  <c r="M383" i="7"/>
  <c r="O383" i="7" s="1"/>
  <c r="M379" i="7"/>
  <c r="O379" i="7" s="1"/>
  <c r="M375" i="7"/>
  <c r="O375" i="7" s="1"/>
  <c r="M371" i="7"/>
  <c r="O371" i="7" s="1"/>
  <c r="M367" i="7"/>
  <c r="O367" i="7" s="1"/>
  <c r="M363" i="7"/>
  <c r="O363" i="7" s="1"/>
  <c r="M359" i="7"/>
  <c r="O359" i="7" s="1"/>
  <c r="M355" i="7"/>
  <c r="O355" i="7" s="1"/>
  <c r="M351" i="7"/>
  <c r="O351" i="7" s="1"/>
  <c r="M347" i="7"/>
  <c r="O347" i="7" s="1"/>
  <c r="M343" i="7"/>
  <c r="O343" i="7" s="1"/>
  <c r="M339" i="7"/>
  <c r="O339" i="7" s="1"/>
  <c r="M335" i="7"/>
  <c r="O335" i="7" s="1"/>
  <c r="M331" i="7"/>
  <c r="O331" i="7" s="1"/>
  <c r="M327" i="7"/>
  <c r="O327" i="7" s="1"/>
  <c r="M323" i="7"/>
  <c r="O323" i="7" s="1"/>
  <c r="M319" i="7"/>
  <c r="O319" i="7" s="1"/>
  <c r="M315" i="7"/>
  <c r="O315" i="7" s="1"/>
  <c r="M311" i="7"/>
  <c r="O311" i="7" s="1"/>
  <c r="M307" i="7"/>
  <c r="O307" i="7" s="1"/>
  <c r="M303" i="7"/>
  <c r="O303" i="7" s="1"/>
  <c r="M299" i="7"/>
  <c r="O299" i="7" s="1"/>
  <c r="M295" i="7"/>
  <c r="O295" i="7" s="1"/>
  <c r="M291" i="7"/>
  <c r="O291" i="7" s="1"/>
  <c r="M287" i="7"/>
  <c r="O287" i="7" s="1"/>
  <c r="M283" i="7"/>
  <c r="O283" i="7" s="1"/>
  <c r="M279" i="7"/>
  <c r="O279" i="7" s="1"/>
  <c r="M275" i="7"/>
  <c r="O275" i="7" s="1"/>
  <c r="M271" i="7"/>
  <c r="O271" i="7" s="1"/>
  <c r="M267" i="7"/>
  <c r="O267" i="7" s="1"/>
  <c r="M263" i="7"/>
  <c r="O263" i="7" s="1"/>
  <c r="M259" i="7"/>
  <c r="O259" i="7" s="1"/>
  <c r="M255" i="7"/>
  <c r="O255" i="7" s="1"/>
  <c r="M251" i="7"/>
  <c r="O251" i="7" s="1"/>
  <c r="M247" i="7"/>
  <c r="O247" i="7" s="1"/>
  <c r="M243" i="7"/>
  <c r="O243" i="7" s="1"/>
  <c r="M239" i="7"/>
  <c r="O239" i="7" s="1"/>
  <c r="M235" i="7"/>
  <c r="O235" i="7" s="1"/>
  <c r="M231" i="7"/>
  <c r="O231" i="7" s="1"/>
  <c r="M227" i="7"/>
  <c r="O227" i="7" s="1"/>
  <c r="M223" i="7"/>
  <c r="O223" i="7" s="1"/>
  <c r="M219" i="7"/>
  <c r="O219" i="7" s="1"/>
  <c r="M215" i="7"/>
  <c r="O215" i="7" s="1"/>
  <c r="M211" i="7"/>
  <c r="O211" i="7" s="1"/>
  <c r="M207" i="7"/>
  <c r="O207" i="7" s="1"/>
  <c r="M203" i="7"/>
  <c r="O203" i="7" s="1"/>
  <c r="M199" i="7"/>
  <c r="O199" i="7" s="1"/>
  <c r="M195" i="7"/>
  <c r="O195" i="7" s="1"/>
  <c r="M191" i="7"/>
  <c r="O191" i="7" s="1"/>
  <c r="M187" i="7"/>
  <c r="O187" i="7" s="1"/>
  <c r="M183" i="7"/>
  <c r="O183" i="7" s="1"/>
  <c r="M179" i="7"/>
  <c r="O179" i="7" s="1"/>
  <c r="M175" i="7"/>
  <c r="O175" i="7" s="1"/>
  <c r="M171" i="7"/>
  <c r="O171" i="7" s="1"/>
  <c r="M167" i="7"/>
  <c r="O167" i="7" s="1"/>
  <c r="M163" i="7"/>
  <c r="O163" i="7" s="1"/>
  <c r="M159" i="7"/>
  <c r="O159" i="7" s="1"/>
  <c r="M155" i="7"/>
  <c r="O155" i="7" s="1"/>
  <c r="M151" i="7"/>
  <c r="O151" i="7" s="1"/>
  <c r="M147" i="7"/>
  <c r="O147" i="7" s="1"/>
  <c r="M143" i="7"/>
  <c r="O143" i="7" s="1"/>
  <c r="M139" i="7"/>
  <c r="O139" i="7" s="1"/>
  <c r="M135" i="7"/>
  <c r="O135" i="7" s="1"/>
  <c r="M131" i="7"/>
  <c r="O131" i="7" s="1"/>
  <c r="M127" i="7"/>
  <c r="O127" i="7" s="1"/>
  <c r="M123" i="7"/>
  <c r="O123" i="7" s="1"/>
  <c r="M119" i="7"/>
  <c r="O119" i="7" s="1"/>
  <c r="M115" i="7"/>
  <c r="O115" i="7" s="1"/>
  <c r="M111" i="7"/>
  <c r="O111" i="7" s="1"/>
  <c r="M107" i="7"/>
  <c r="O107" i="7" s="1"/>
  <c r="M103" i="7"/>
  <c r="O103" i="7" s="1"/>
  <c r="M99" i="7"/>
  <c r="O99" i="7" s="1"/>
  <c r="M95" i="7"/>
  <c r="O95" i="7" s="1"/>
  <c r="M91" i="7"/>
  <c r="O91" i="7" s="1"/>
  <c r="M87" i="7"/>
  <c r="O87" i="7" s="1"/>
  <c r="M83" i="7"/>
  <c r="O83" i="7" s="1"/>
  <c r="M79" i="7"/>
  <c r="O79" i="7" s="1"/>
  <c r="M75" i="7"/>
  <c r="O75" i="7" s="1"/>
  <c r="M71" i="7"/>
  <c r="O71" i="7" s="1"/>
  <c r="M67" i="7"/>
  <c r="O67" i="7" s="1"/>
  <c r="M63" i="7"/>
  <c r="O63" i="7" s="1"/>
  <c r="M59" i="7"/>
  <c r="O59" i="7" s="1"/>
  <c r="M55" i="7"/>
  <c r="O55" i="7" s="1"/>
  <c r="M51" i="7"/>
  <c r="O51" i="7" s="1"/>
  <c r="M47" i="7"/>
  <c r="O47" i="7" s="1"/>
  <c r="M43" i="7"/>
  <c r="O43" i="7" s="1"/>
  <c r="M39" i="7"/>
  <c r="O39" i="7" s="1"/>
  <c r="M35" i="7"/>
  <c r="O35" i="7" s="1"/>
  <c r="M31" i="7"/>
  <c r="O31" i="7" s="1"/>
  <c r="M27" i="7"/>
  <c r="O27" i="7" s="1"/>
  <c r="M23" i="7"/>
  <c r="O23" i="7" s="1"/>
  <c r="M19" i="7"/>
  <c r="O19" i="7" s="1"/>
  <c r="M15" i="7"/>
  <c r="O15" i="7" s="1"/>
  <c r="M11" i="7"/>
  <c r="O11" i="7" s="1"/>
  <c r="M7" i="7"/>
  <c r="O7" i="7" s="1"/>
  <c r="M508" i="7"/>
  <c r="O508" i="7" s="1"/>
  <c r="M504" i="7"/>
  <c r="O504" i="7" s="1"/>
  <c r="M500" i="7"/>
  <c r="O500" i="7" s="1"/>
  <c r="M496" i="7"/>
  <c r="O496" i="7" s="1"/>
  <c r="M492" i="7"/>
  <c r="O492" i="7" s="1"/>
  <c r="M488" i="7"/>
  <c r="O488" i="7" s="1"/>
  <c r="M484" i="7"/>
  <c r="O484" i="7" s="1"/>
  <c r="M480" i="7"/>
  <c r="O480" i="7" s="1"/>
  <c r="M476" i="7"/>
  <c r="O476" i="7" s="1"/>
  <c r="M472" i="7"/>
  <c r="O472" i="7" s="1"/>
  <c r="M468" i="7"/>
  <c r="O468" i="7" s="1"/>
  <c r="M464" i="7"/>
  <c r="O464" i="7" s="1"/>
  <c r="M460" i="7"/>
  <c r="O460" i="7" s="1"/>
  <c r="M456" i="7"/>
  <c r="O456" i="7" s="1"/>
  <c r="M452" i="7"/>
  <c r="O452" i="7" s="1"/>
  <c r="M448" i="7"/>
  <c r="O448" i="7" s="1"/>
  <c r="M444" i="7"/>
  <c r="O444" i="7" s="1"/>
  <c r="M440" i="7"/>
  <c r="O440" i="7" s="1"/>
  <c r="M436" i="7"/>
  <c r="O436" i="7" s="1"/>
  <c r="M432" i="7"/>
  <c r="O432" i="7" s="1"/>
  <c r="M428" i="7"/>
  <c r="O428" i="7" s="1"/>
  <c r="M424" i="7"/>
  <c r="O424" i="7" s="1"/>
  <c r="M420" i="7"/>
  <c r="O420" i="7" s="1"/>
  <c r="M416" i="7"/>
  <c r="O416" i="7" s="1"/>
  <c r="M412" i="7"/>
  <c r="O412" i="7" s="1"/>
  <c r="M408" i="7"/>
  <c r="O408" i="7" s="1"/>
  <c r="M404" i="7"/>
  <c r="O404" i="7" s="1"/>
  <c r="M400" i="7"/>
  <c r="O400" i="7" s="1"/>
  <c r="M396" i="7"/>
  <c r="O396" i="7" s="1"/>
  <c r="M392" i="7"/>
  <c r="O392" i="7" s="1"/>
  <c r="M388" i="7"/>
  <c r="O388" i="7" s="1"/>
  <c r="M384" i="7"/>
  <c r="O384" i="7" s="1"/>
  <c r="M380" i="7"/>
  <c r="O380" i="7" s="1"/>
  <c r="M376" i="7"/>
  <c r="O376" i="7" s="1"/>
  <c r="M372" i="7"/>
  <c r="O372" i="7" s="1"/>
  <c r="M368" i="7"/>
  <c r="O368" i="7" s="1"/>
  <c r="M364" i="7"/>
  <c r="O364" i="7" s="1"/>
  <c r="M360" i="7"/>
  <c r="O360" i="7" s="1"/>
  <c r="M356" i="7"/>
  <c r="O356" i="7" s="1"/>
  <c r="M352" i="7"/>
  <c r="O352" i="7" s="1"/>
  <c r="M348" i="7"/>
  <c r="O348" i="7" s="1"/>
  <c r="M344" i="7"/>
  <c r="O344" i="7" s="1"/>
  <c r="M340" i="7"/>
  <c r="O340" i="7" s="1"/>
  <c r="M336" i="7"/>
  <c r="O336" i="7" s="1"/>
  <c r="M332" i="7"/>
  <c r="O332" i="7" s="1"/>
  <c r="M328" i="7"/>
  <c r="O328" i="7" s="1"/>
  <c r="M324" i="7"/>
  <c r="O324" i="7" s="1"/>
  <c r="M320" i="7"/>
  <c r="O320" i="7" s="1"/>
  <c r="M316" i="7"/>
  <c r="O316" i="7" s="1"/>
  <c r="M312" i="7"/>
  <c r="O312" i="7" s="1"/>
  <c r="M308" i="7"/>
  <c r="O308" i="7" s="1"/>
  <c r="M304" i="7"/>
  <c r="O304" i="7" s="1"/>
  <c r="M300" i="7"/>
  <c r="O300" i="7" s="1"/>
  <c r="M296" i="7"/>
  <c r="O296" i="7" s="1"/>
  <c r="M292" i="7"/>
  <c r="O292" i="7" s="1"/>
  <c r="M288" i="7"/>
  <c r="O288" i="7" s="1"/>
  <c r="M284" i="7"/>
  <c r="O284" i="7" s="1"/>
  <c r="M280" i="7"/>
  <c r="O280" i="7" s="1"/>
  <c r="M276" i="7"/>
  <c r="O276" i="7" s="1"/>
  <c r="M272" i="7"/>
  <c r="O272" i="7" s="1"/>
  <c r="M268" i="7"/>
  <c r="O268" i="7" s="1"/>
  <c r="M264" i="7"/>
  <c r="O264" i="7" s="1"/>
  <c r="M260" i="7"/>
  <c r="O260" i="7" s="1"/>
  <c r="M256" i="7"/>
  <c r="O256" i="7" s="1"/>
  <c r="M252" i="7"/>
  <c r="O252" i="7" s="1"/>
  <c r="M248" i="7"/>
  <c r="O248" i="7" s="1"/>
  <c r="M244" i="7"/>
  <c r="O244" i="7" s="1"/>
  <c r="M240" i="7"/>
  <c r="O240" i="7" s="1"/>
  <c r="M236" i="7"/>
  <c r="O236" i="7" s="1"/>
  <c r="M232" i="7"/>
  <c r="O232" i="7" s="1"/>
  <c r="M228" i="7"/>
  <c r="O228" i="7" s="1"/>
  <c r="M224" i="7"/>
  <c r="O224" i="7" s="1"/>
  <c r="M220" i="7"/>
  <c r="O220" i="7" s="1"/>
  <c r="M216" i="7"/>
  <c r="O216" i="7" s="1"/>
  <c r="M212" i="7"/>
  <c r="O212" i="7" s="1"/>
  <c r="M208" i="7"/>
  <c r="O208" i="7" s="1"/>
  <c r="M204" i="7"/>
  <c r="O204" i="7" s="1"/>
  <c r="M200" i="7"/>
  <c r="O200" i="7" s="1"/>
  <c r="M196" i="7"/>
  <c r="O196" i="7" s="1"/>
  <c r="M192" i="7"/>
  <c r="O192" i="7" s="1"/>
  <c r="M188" i="7"/>
  <c r="O188" i="7" s="1"/>
  <c r="M184" i="7"/>
  <c r="O184" i="7" s="1"/>
  <c r="M180" i="7"/>
  <c r="O180" i="7" s="1"/>
  <c r="M176" i="7"/>
  <c r="O176" i="7" s="1"/>
  <c r="M172" i="7"/>
  <c r="O172" i="7" s="1"/>
  <c r="M168" i="7"/>
  <c r="O168" i="7" s="1"/>
  <c r="M164" i="7"/>
  <c r="O164" i="7" s="1"/>
  <c r="M160" i="7"/>
  <c r="O160" i="7" s="1"/>
  <c r="M156" i="7"/>
  <c r="O156" i="7" s="1"/>
  <c r="M152" i="7"/>
  <c r="O152" i="7" s="1"/>
  <c r="M148" i="7"/>
  <c r="O148" i="7" s="1"/>
  <c r="M144" i="7"/>
  <c r="O144" i="7" s="1"/>
  <c r="M140" i="7"/>
  <c r="O140" i="7" s="1"/>
  <c r="M136" i="7"/>
  <c r="O136" i="7" s="1"/>
  <c r="M132" i="7"/>
  <c r="O132" i="7" s="1"/>
  <c r="M128" i="7"/>
  <c r="O128" i="7" s="1"/>
  <c r="M124" i="7"/>
  <c r="O124" i="7" s="1"/>
  <c r="M120" i="7"/>
  <c r="O120" i="7" s="1"/>
  <c r="M116" i="7"/>
  <c r="O116" i="7" s="1"/>
  <c r="M112" i="7"/>
  <c r="O112" i="7" s="1"/>
  <c r="M108" i="7"/>
  <c r="O108" i="7" s="1"/>
  <c r="M104" i="7"/>
  <c r="O104" i="7" s="1"/>
  <c r="M100" i="7"/>
  <c r="O100" i="7" s="1"/>
  <c r="M96" i="7"/>
  <c r="O96" i="7" s="1"/>
  <c r="M92" i="7"/>
  <c r="O92" i="7" s="1"/>
  <c r="M88" i="7"/>
  <c r="O88" i="7" s="1"/>
  <c r="M84" i="7"/>
  <c r="O84" i="7" s="1"/>
  <c r="M80" i="7"/>
  <c r="O80" i="7" s="1"/>
  <c r="M76" i="7"/>
  <c r="O76" i="7" s="1"/>
  <c r="M72" i="7"/>
  <c r="O72" i="7" s="1"/>
  <c r="M68" i="7"/>
  <c r="O68" i="7" s="1"/>
  <c r="M64" i="7"/>
  <c r="O64" i="7" s="1"/>
  <c r="M60" i="7"/>
  <c r="O60" i="7" s="1"/>
  <c r="M56" i="7"/>
  <c r="O56" i="7" s="1"/>
  <c r="M52" i="7"/>
  <c r="O52" i="7" s="1"/>
  <c r="M48" i="7"/>
  <c r="O48" i="7" s="1"/>
  <c r="M44" i="7"/>
  <c r="O44" i="7" s="1"/>
  <c r="M40" i="7"/>
  <c r="O40" i="7" s="1"/>
  <c r="M36" i="7"/>
  <c r="O36" i="7" s="1"/>
  <c r="M32" i="7"/>
  <c r="O32" i="7" s="1"/>
  <c r="M28" i="7"/>
  <c r="O28" i="7" s="1"/>
  <c r="M24" i="7"/>
  <c r="O24" i="7" s="1"/>
  <c r="M20" i="7"/>
  <c r="O20" i="7" s="1"/>
  <c r="M16" i="7"/>
  <c r="O16" i="7" s="1"/>
  <c r="M12" i="7"/>
  <c r="O12" i="7" s="1"/>
  <c r="M8" i="7"/>
  <c r="O8" i="7" s="1"/>
  <c r="A8" i="1"/>
  <c r="B8" i="1" l="1"/>
  <c r="A9" i="1" s="1"/>
  <c r="B9" i="1" l="1"/>
  <c r="A10" i="1" s="1"/>
  <c r="B10" i="1" l="1"/>
  <c r="A11" i="1" s="1"/>
  <c r="B11" i="1" l="1"/>
  <c r="A12" i="1" s="1"/>
  <c r="B12" i="1" l="1"/>
  <c r="A13" i="1" s="1"/>
  <c r="B13" i="1" l="1"/>
  <c r="A14" i="1" s="1"/>
  <c r="B14" i="1" l="1"/>
  <c r="A15" i="1" s="1"/>
  <c r="AE4" i="4" l="1"/>
  <c r="B15" i="1"/>
  <c r="A16" i="1" s="1"/>
  <c r="AQ4" i="4" l="1"/>
  <c r="AU4" i="4" s="1"/>
  <c r="AO4" i="4"/>
  <c r="AN4" i="4"/>
  <c r="AH4" i="4"/>
  <c r="B16" i="1"/>
  <c r="A17" i="1" s="1"/>
  <c r="AI4" i="4" l="1"/>
  <c r="AF4" i="4"/>
  <c r="AR4" i="4" s="1"/>
  <c r="AG4" i="4"/>
  <c r="AP4" i="4"/>
  <c r="B17" i="1"/>
  <c r="A18" i="1" s="1"/>
  <c r="AJ4" i="4" l="1"/>
  <c r="AK4" i="4"/>
  <c r="B18" i="1"/>
  <c r="A19" i="1" s="1"/>
  <c r="AT4" i="4" l="1"/>
  <c r="AL4" i="4"/>
  <c r="AS4" i="4" s="1"/>
  <c r="B19" i="1"/>
  <c r="A20" i="1" s="1"/>
  <c r="B20" i="1" l="1"/>
  <c r="A21" i="1" s="1"/>
  <c r="B21" i="1" l="1"/>
  <c r="A22" i="1" s="1"/>
  <c r="B22" i="1" l="1"/>
  <c r="A23" i="1" s="1"/>
  <c r="B23" i="1" l="1"/>
  <c r="A24" i="1" s="1"/>
  <c r="B24" i="1" l="1"/>
  <c r="A25" i="1" s="1"/>
  <c r="B25" i="1" l="1"/>
  <c r="A26" i="1" s="1"/>
  <c r="B26" i="1" l="1"/>
  <c r="A27" i="1" s="1"/>
  <c r="B27" i="1" l="1"/>
  <c r="A28" i="1" s="1"/>
  <c r="B28" i="1" l="1"/>
  <c r="A29" i="1" s="1"/>
  <c r="B29" i="1" l="1"/>
  <c r="A30" i="1" s="1"/>
  <c r="B30" i="1" l="1"/>
  <c r="A31" i="1" s="1"/>
  <c r="B31" i="1" l="1"/>
  <c r="A32" i="1" s="1"/>
  <c r="B32" i="1" l="1"/>
  <c r="A33" i="1" s="1"/>
  <c r="B33" i="1" l="1"/>
  <c r="A34" i="1" s="1"/>
  <c r="B34" i="1" l="1"/>
  <c r="A35" i="1" s="1"/>
  <c r="B35" i="1" l="1"/>
  <c r="A36" i="1" s="1"/>
  <c r="B36" i="1" l="1"/>
  <c r="A37" i="1" s="1"/>
  <c r="B37" i="1" l="1"/>
  <c r="A38" i="1" s="1"/>
  <c r="B38" i="1" l="1"/>
  <c r="A39" i="1" s="1"/>
  <c r="B39" i="1" l="1"/>
  <c r="A40" i="1" s="1"/>
  <c r="B40" i="1" l="1"/>
  <c r="A41" i="1" s="1"/>
  <c r="B41" i="1" l="1"/>
  <c r="A42" i="1" s="1"/>
  <c r="B42" i="1" l="1"/>
  <c r="A43" i="1" s="1"/>
  <c r="B43" i="1" l="1"/>
  <c r="A44" i="1" s="1"/>
  <c r="B44" i="1" l="1"/>
  <c r="A45" i="1" s="1"/>
  <c r="B45" i="1" l="1"/>
  <c r="A46" i="1" s="1"/>
  <c r="B46" i="1" l="1"/>
  <c r="A47" i="1" s="1"/>
  <c r="B47" i="1" l="1"/>
  <c r="A48" i="1" s="1"/>
  <c r="B48" i="1" l="1"/>
  <c r="A49" i="1" s="1"/>
  <c r="B49" i="1" l="1"/>
  <c r="A50" i="1" s="1"/>
  <c r="B50" i="1" l="1"/>
  <c r="A51" i="1" s="1"/>
  <c r="B51" i="1" l="1"/>
  <c r="A52" i="1" s="1"/>
  <c r="B52" i="1" l="1"/>
  <c r="A53" i="1" s="1"/>
  <c r="B53" i="1" l="1"/>
  <c r="A54" i="1" s="1"/>
  <c r="B54" i="1" l="1"/>
  <c r="A55" i="1" s="1"/>
  <c r="B55" i="1" l="1"/>
  <c r="A56" i="1" s="1"/>
  <c r="B56" i="1" l="1"/>
  <c r="A57" i="1" s="1"/>
  <c r="B57" i="1" l="1"/>
  <c r="A58" i="1" s="1"/>
  <c r="B58" i="1" l="1"/>
  <c r="A59" i="1" s="1"/>
  <c r="B59" i="1" l="1"/>
  <c r="A60" i="1" s="1"/>
  <c r="B60" i="1" l="1"/>
  <c r="A61" i="1" s="1"/>
  <c r="B61" i="1" l="1"/>
  <c r="A62" i="1" s="1"/>
  <c r="B62" i="1" l="1"/>
  <c r="A63" i="1" s="1"/>
  <c r="B63" i="1" l="1"/>
  <c r="A64" i="1" s="1"/>
  <c r="B64" i="1" l="1"/>
  <c r="A65" i="1" s="1"/>
  <c r="B65" i="1" l="1"/>
  <c r="A66" i="1" s="1"/>
  <c r="B66" i="1" l="1"/>
  <c r="A67" i="1" s="1"/>
  <c r="B67" i="1" l="1"/>
  <c r="A68" i="1" s="1"/>
  <c r="B68" i="1" l="1"/>
  <c r="A69" i="1" s="1"/>
  <c r="B69" i="1" l="1"/>
  <c r="A70" i="1" s="1"/>
  <c r="B70" i="1" l="1"/>
  <c r="A71" i="1" s="1"/>
  <c r="B71" i="1" l="1"/>
  <c r="A72" i="1" s="1"/>
  <c r="B72" i="1" l="1"/>
  <c r="A73" i="1" s="1"/>
  <c r="B73" i="1" l="1"/>
  <c r="A74" i="1" s="1"/>
  <c r="B74" i="1" l="1"/>
  <c r="A75" i="1" s="1"/>
  <c r="B75" i="1" l="1"/>
  <c r="A76" i="1" s="1"/>
  <c r="B76" i="1" l="1"/>
  <c r="A77" i="1" s="1"/>
  <c r="B77" i="1" l="1"/>
  <c r="A78" i="1" s="1"/>
  <c r="B78" i="1" l="1"/>
  <c r="A79" i="1" s="1"/>
  <c r="B79" i="1" l="1"/>
  <c r="A80" i="1" s="1"/>
  <c r="B80" i="1" l="1"/>
  <c r="A81" i="1" s="1"/>
  <c r="B81" i="1" l="1"/>
  <c r="A82" i="1" s="1"/>
  <c r="B82" i="1" l="1"/>
  <c r="A83" i="1" s="1"/>
  <c r="B83" i="1" l="1"/>
  <c r="A84" i="1" s="1"/>
  <c r="B84" i="1" l="1"/>
  <c r="A85" i="1" s="1"/>
  <c r="B85" i="1" l="1"/>
  <c r="A86" i="1" s="1"/>
  <c r="B86" i="1" l="1"/>
  <c r="A87" i="1" s="1"/>
  <c r="B87" i="1" l="1"/>
  <c r="A88" i="1" s="1"/>
  <c r="B88" i="1" l="1"/>
  <c r="A89" i="1" s="1"/>
  <c r="B89" i="1" l="1"/>
  <c r="A90" i="1" s="1"/>
  <c r="B90" i="1" l="1"/>
  <c r="A91" i="1" s="1"/>
  <c r="B91" i="1" l="1"/>
  <c r="A92" i="1" s="1"/>
  <c r="B92" i="1" l="1"/>
  <c r="A93" i="1" s="1"/>
  <c r="B93" i="1" l="1"/>
  <c r="A94" i="1" s="1"/>
  <c r="B94" i="1" l="1"/>
  <c r="A95" i="1" s="1"/>
  <c r="B95" i="1" l="1"/>
  <c r="A96" i="1" s="1"/>
  <c r="B96" i="1" l="1"/>
  <c r="A97" i="1" s="1"/>
  <c r="B97" i="1" l="1"/>
  <c r="A98" i="1" s="1"/>
  <c r="B98" i="1" l="1"/>
  <c r="A99" i="1" s="1"/>
  <c r="B99" i="1" l="1"/>
  <c r="A100" i="1" s="1"/>
  <c r="B100" i="1" l="1"/>
  <c r="A101" i="1" s="1"/>
  <c r="B101" i="1" l="1"/>
  <c r="A102" i="1" s="1"/>
  <c r="B102" i="1" l="1"/>
  <c r="A103" i="1" s="1"/>
  <c r="B103" i="1" l="1"/>
  <c r="A104" i="1" s="1"/>
  <c r="B104" i="1" l="1"/>
  <c r="A105" i="1" s="1"/>
  <c r="B105" i="1" l="1"/>
  <c r="A106" i="1" s="1"/>
  <c r="B106" i="1" l="1"/>
  <c r="A107" i="1" s="1"/>
  <c r="B107" i="1" l="1"/>
  <c r="A108" i="1" s="1"/>
  <c r="B108" i="1" l="1"/>
  <c r="A109" i="1" s="1"/>
  <c r="B109" i="1" l="1"/>
  <c r="A110" i="1" s="1"/>
  <c r="B110" i="1" l="1"/>
  <c r="A111" i="1" s="1"/>
  <c r="B111" i="1" l="1"/>
  <c r="A112" i="1" s="1"/>
  <c r="B112" i="1" l="1"/>
  <c r="A113" i="1" s="1"/>
  <c r="B113" i="1" l="1"/>
  <c r="A114" i="1" s="1"/>
  <c r="B114" i="1" l="1"/>
  <c r="A115" i="1" s="1"/>
  <c r="B115" i="1" l="1"/>
  <c r="A116" i="1" s="1"/>
  <c r="B116" i="1" l="1"/>
  <c r="A117" i="1" s="1"/>
  <c r="B117" i="1" l="1"/>
  <c r="A118" i="1" s="1"/>
  <c r="B118" i="1" l="1"/>
  <c r="A119" i="1" s="1"/>
  <c r="B119" i="1" l="1"/>
  <c r="A120" i="1" s="1"/>
  <c r="B120" i="1" l="1"/>
  <c r="A121" i="1" s="1"/>
  <c r="B121" i="1" l="1"/>
  <c r="A122" i="1" s="1"/>
  <c r="B122" i="1" l="1"/>
  <c r="A123" i="1" s="1"/>
  <c r="B123" i="1" l="1"/>
  <c r="A124" i="1" s="1"/>
  <c r="B124" i="1" l="1"/>
  <c r="A125" i="1" s="1"/>
  <c r="B125" i="1" l="1"/>
  <c r="A126" i="1" s="1"/>
  <c r="B126" i="1" l="1"/>
  <c r="A127" i="1" s="1"/>
  <c r="B127" i="1" l="1"/>
  <c r="A128" i="1" s="1"/>
  <c r="B128" i="1" l="1"/>
  <c r="A129" i="1" s="1"/>
  <c r="B129" i="1" l="1"/>
  <c r="A130" i="1" s="1"/>
  <c r="B130" i="1" l="1"/>
  <c r="A131" i="1" s="1"/>
  <c r="B131" i="1" l="1"/>
  <c r="A132" i="1" s="1"/>
  <c r="B132" i="1" l="1"/>
  <c r="A133" i="1" s="1"/>
  <c r="B133" i="1" l="1"/>
  <c r="A134" i="1" s="1"/>
  <c r="B134" i="1" l="1"/>
  <c r="A135" i="1" s="1"/>
  <c r="B135" i="1" l="1"/>
  <c r="A136" i="1" s="1"/>
  <c r="B136" i="1" l="1"/>
  <c r="A137" i="1" s="1"/>
  <c r="B137" i="1" l="1"/>
  <c r="A138" i="1" s="1"/>
  <c r="B138" i="1" l="1"/>
  <c r="A139" i="1" s="1"/>
  <c r="B139" i="1" l="1"/>
  <c r="A140" i="1" s="1"/>
  <c r="B140" i="1" l="1"/>
  <c r="A141" i="1" s="1"/>
  <c r="B141" i="1" l="1"/>
  <c r="A142" i="1" s="1"/>
  <c r="B142" i="1" l="1"/>
  <c r="A143" i="1" s="1"/>
  <c r="B143" i="1" l="1"/>
  <c r="A144" i="1" s="1"/>
  <c r="B144" i="1" l="1"/>
  <c r="A145" i="1" s="1"/>
  <c r="B145" i="1" l="1"/>
  <c r="A146" i="1" s="1"/>
  <c r="B146" i="1" l="1"/>
  <c r="A147" i="1" s="1"/>
  <c r="B147" i="1" l="1"/>
  <c r="A148" i="1" s="1"/>
  <c r="B148" i="1" l="1"/>
  <c r="A149" i="1" s="1"/>
  <c r="B149" i="1" l="1"/>
  <c r="A150" i="1" s="1"/>
  <c r="B150" i="1" l="1"/>
  <c r="A151" i="1" s="1"/>
  <c r="B151" i="1" l="1"/>
  <c r="A152" i="1" s="1"/>
  <c r="B152" i="1" l="1"/>
  <c r="A153" i="1" s="1"/>
  <c r="B153" i="1" l="1"/>
  <c r="A154" i="1" s="1"/>
  <c r="B154" i="1" l="1"/>
  <c r="A155" i="1" s="1"/>
  <c r="B155" i="1" l="1"/>
  <c r="A156" i="1" s="1"/>
  <c r="B156" i="1" l="1"/>
  <c r="A157" i="1" s="1"/>
  <c r="B157" i="1" l="1"/>
  <c r="A158" i="1" s="1"/>
  <c r="B158" i="1" l="1"/>
  <c r="A159" i="1" s="1"/>
  <c r="B159" i="1" l="1"/>
  <c r="A160" i="1" s="1"/>
  <c r="B160" i="1" l="1"/>
  <c r="A161" i="1" s="1"/>
  <c r="B161" i="1" l="1"/>
  <c r="A162" i="1" s="1"/>
  <c r="B162" i="1" l="1"/>
  <c r="A163" i="1" s="1"/>
  <c r="B163" i="1" l="1"/>
  <c r="A164" i="1" s="1"/>
  <c r="B164" i="1" l="1"/>
  <c r="A165" i="1" s="1"/>
  <c r="B165" i="1" l="1"/>
  <c r="A166" i="1" s="1"/>
  <c r="B166" i="1" l="1"/>
  <c r="A167" i="1" s="1"/>
  <c r="B167" i="1" l="1"/>
  <c r="A168" i="1" s="1"/>
  <c r="B168" i="1" l="1"/>
  <c r="A169" i="1" s="1"/>
  <c r="B169" i="1" l="1"/>
  <c r="A170" i="1" s="1"/>
  <c r="B170" i="1" l="1"/>
  <c r="A171" i="1" s="1"/>
  <c r="B171" i="1" l="1"/>
  <c r="A172" i="1" s="1"/>
  <c r="B172" i="1" l="1"/>
  <c r="A173" i="1" s="1"/>
  <c r="B173" i="1" l="1"/>
  <c r="A174" i="1" s="1"/>
  <c r="B174" i="1" l="1"/>
  <c r="A175" i="1" s="1"/>
  <c r="B175" i="1" l="1"/>
  <c r="A176" i="1" s="1"/>
  <c r="B176" i="1" l="1"/>
  <c r="A177" i="1" s="1"/>
  <c r="B177" i="1" l="1"/>
  <c r="A178" i="1" s="1"/>
  <c r="B178" i="1" l="1"/>
  <c r="A179" i="1" s="1"/>
  <c r="B179" i="1" l="1"/>
  <c r="A180" i="1" s="1"/>
  <c r="B180" i="1" l="1"/>
  <c r="A181" i="1" s="1"/>
  <c r="B181" i="1" l="1"/>
  <c r="A182" i="1" s="1"/>
  <c r="B182" i="1" l="1"/>
  <c r="A183" i="1" s="1"/>
  <c r="B183" i="1" l="1"/>
  <c r="A184" i="1" s="1"/>
  <c r="B184" i="1" l="1"/>
  <c r="A185" i="1" s="1"/>
  <c r="B185" i="1" l="1"/>
  <c r="A186" i="1" s="1"/>
  <c r="B186" i="1" l="1"/>
  <c r="A187" i="1" s="1"/>
  <c r="B187" i="1" l="1"/>
  <c r="A188" i="1" s="1"/>
  <c r="B188" i="1" l="1"/>
  <c r="A189" i="1" s="1"/>
  <c r="B189" i="1" l="1"/>
  <c r="A190" i="1" s="1"/>
  <c r="B190" i="1" l="1"/>
  <c r="A191" i="1" s="1"/>
  <c r="B191" i="1" l="1"/>
  <c r="A192" i="1" s="1"/>
  <c r="B192" i="1" l="1"/>
  <c r="A193" i="1" s="1"/>
  <c r="B193" i="1" l="1"/>
  <c r="A194" i="1" s="1"/>
  <c r="B194" i="1" l="1"/>
  <c r="A195" i="1" s="1"/>
  <c r="B195" i="1" l="1"/>
  <c r="A196" i="1" s="1"/>
  <c r="B196" i="1" l="1"/>
  <c r="A197" i="1" s="1"/>
  <c r="B197" i="1" l="1"/>
  <c r="A198" i="1" s="1"/>
  <c r="B198" i="1" l="1"/>
  <c r="A199" i="1" s="1"/>
  <c r="B199" i="1" l="1"/>
  <c r="A200" i="1" s="1"/>
  <c r="B200" i="1" l="1"/>
  <c r="A201" i="1" s="1"/>
  <c r="B201" i="1" l="1"/>
  <c r="A202" i="1" s="1"/>
  <c r="B202" i="1" l="1"/>
  <c r="A203" i="1" s="1"/>
  <c r="B203" i="1" l="1"/>
  <c r="A204" i="1" s="1"/>
  <c r="B204" i="1" l="1"/>
  <c r="A205" i="1" s="1"/>
  <c r="B205" i="1" l="1"/>
  <c r="A206" i="1" s="1"/>
  <c r="AD83" i="4" l="1"/>
  <c r="B206" i="1"/>
  <c r="A207" i="1" s="1"/>
  <c r="K1987" i="4"/>
  <c r="K336" i="4"/>
  <c r="K2027" i="4"/>
  <c r="K823" i="4"/>
  <c r="K2389" i="4"/>
  <c r="K359" i="4"/>
  <c r="K266" i="4"/>
  <c r="K1840" i="4"/>
  <c r="K393" i="4"/>
  <c r="K2165" i="4"/>
  <c r="K438" i="4"/>
  <c r="K2142" i="4"/>
  <c r="K1600" i="4"/>
  <c r="K224" i="4"/>
  <c r="K819" i="4"/>
  <c r="K408" i="4"/>
  <c r="K1690" i="4"/>
  <c r="K395" i="4"/>
  <c r="K362" i="4"/>
  <c r="K1461" i="4"/>
  <c r="K2321" i="4"/>
  <c r="K420" i="4"/>
  <c r="K757" i="4"/>
  <c r="K1831" i="4"/>
  <c r="K561" i="4"/>
  <c r="K2156" i="4"/>
  <c r="K221" i="4"/>
  <c r="K613" i="4"/>
  <c r="K2208" i="4"/>
  <c r="K368" i="4"/>
  <c r="K1038" i="4"/>
  <c r="K2359" i="4"/>
  <c r="K398" i="4"/>
  <c r="K866" i="4"/>
  <c r="K2187" i="4"/>
  <c r="K546" i="4"/>
  <c r="K829" i="4"/>
  <c r="K1820" i="4"/>
  <c r="K1867" i="4"/>
  <c r="K312" i="4"/>
  <c r="K571" i="4"/>
  <c r="K833" i="4"/>
  <c r="K1150" i="4"/>
  <c r="K1151" i="4"/>
  <c r="K2493" i="4"/>
  <c r="K463" i="4"/>
  <c r="K1376" i="4"/>
  <c r="K1381" i="4"/>
  <c r="K2066" i="4"/>
  <c r="K1985" i="4"/>
  <c r="K348" i="4"/>
  <c r="K387" i="4"/>
  <c r="K915" i="4"/>
  <c r="K1222" i="4"/>
  <c r="K1223" i="4"/>
  <c r="K2486" i="4"/>
  <c r="K299" i="4"/>
  <c r="K329" i="4"/>
  <c r="K1416" i="4"/>
  <c r="K1421" i="4"/>
  <c r="K2106" i="4"/>
  <c r="K296" i="4"/>
  <c r="K428" i="4"/>
  <c r="K518" i="4"/>
  <c r="K699" i="4"/>
  <c r="K986" i="4"/>
  <c r="K2304" i="4"/>
  <c r="K2307" i="4"/>
  <c r="K226" i="4"/>
  <c r="K371" i="4"/>
  <c r="K899" i="4"/>
  <c r="K1206" i="4"/>
  <c r="K1207" i="4"/>
  <c r="K2470" i="4"/>
  <c r="K331" i="4"/>
  <c r="K353" i="4"/>
  <c r="K1176" i="4"/>
  <c r="K1181" i="4"/>
  <c r="K1866" i="4"/>
  <c r="K2381" i="4"/>
  <c r="K508" i="4"/>
  <c r="K689" i="4"/>
  <c r="K1612" i="4"/>
  <c r="K1617" i="4"/>
  <c r="K2302" i="4"/>
  <c r="K400" i="4"/>
  <c r="K425" i="4"/>
  <c r="K1079" i="4"/>
  <c r="K1764" i="4"/>
  <c r="K1811" i="4"/>
  <c r="K2121" i="4"/>
  <c r="K414" i="4"/>
  <c r="K605" i="4"/>
  <c r="K882" i="4"/>
  <c r="K2200" i="4"/>
  <c r="K2118" i="4"/>
  <c r="K2437" i="4"/>
  <c r="K343" i="4"/>
  <c r="K375" i="4"/>
  <c r="K465" i="4"/>
  <c r="K997" i="4"/>
  <c r="K742" i="4"/>
  <c r="K1015" i="4"/>
  <c r="K2060" i="4"/>
  <c r="K1722" i="4"/>
  <c r="K2063" i="4"/>
  <c r="K2237" i="4"/>
  <c r="K275" i="4"/>
  <c r="K390" i="4"/>
  <c r="K827" i="4"/>
  <c r="K1404" i="4"/>
  <c r="K1070" i="4"/>
  <c r="K1409" i="4"/>
  <c r="K1793" i="4"/>
  <c r="K2094" i="4"/>
  <c r="K2413" i="4"/>
  <c r="K327" i="4"/>
  <c r="K383" i="4"/>
  <c r="K473" i="4"/>
  <c r="K1013" i="4"/>
  <c r="K750" i="4"/>
  <c r="K1031" i="4"/>
  <c r="K2068" i="4"/>
  <c r="K1730" i="4"/>
  <c r="K2071" i="4"/>
  <c r="K2245" i="4"/>
  <c r="K2161" i="4"/>
  <c r="K2403" i="4"/>
  <c r="K350" i="4"/>
  <c r="K430" i="4"/>
  <c r="K621" i="4"/>
  <c r="K1188" i="4"/>
  <c r="K898" i="4"/>
  <c r="K1193" i="4"/>
  <c r="K2216" i="4"/>
  <c r="K1878" i="4"/>
  <c r="K2219" i="4"/>
  <c r="K360" i="4"/>
  <c r="K423" i="4"/>
  <c r="K513" i="4"/>
  <c r="K1080" i="4"/>
  <c r="K790" i="4"/>
  <c r="K1089" i="4"/>
  <c r="K2108" i="4"/>
  <c r="K1770" i="4"/>
  <c r="K2111" i="4"/>
  <c r="K2440" i="4"/>
  <c r="K330" i="4"/>
  <c r="K630" i="4"/>
  <c r="K920" i="4"/>
  <c r="K925" i="4"/>
  <c r="K1566" i="4"/>
  <c r="K1904" i="4"/>
  <c r="K1567" i="4"/>
  <c r="K1907" i="4"/>
  <c r="K295" i="4"/>
  <c r="K432" i="4"/>
  <c r="K522" i="4"/>
  <c r="K812" i="4"/>
  <c r="K781" i="4"/>
  <c r="K1458" i="4"/>
  <c r="K1796" i="4"/>
  <c r="K1459" i="4"/>
  <c r="K1843" i="4"/>
  <c r="K1973" i="4"/>
  <c r="K1881" i="4"/>
  <c r="K2217" i="4"/>
  <c r="K288" i="4"/>
  <c r="K366" i="4"/>
  <c r="K446" i="4"/>
  <c r="K381" i="4"/>
  <c r="K637" i="4"/>
  <c r="K736" i="4"/>
  <c r="K1204" i="4"/>
  <c r="K1003" i="4"/>
  <c r="K914" i="4"/>
  <c r="K1382" i="4"/>
  <c r="K1209" i="4"/>
  <c r="K1720" i="4"/>
  <c r="K2232" i="4"/>
  <c r="K1383" i="4"/>
  <c r="K1894" i="4"/>
  <c r="K1767" i="4"/>
  <c r="K2235" i="4"/>
  <c r="K2390" i="4"/>
  <c r="K262" i="4"/>
  <c r="K407" i="4"/>
  <c r="K562" i="4"/>
  <c r="K743" i="4"/>
  <c r="K852" i="4"/>
  <c r="K1320" i="4"/>
  <c r="K857" i="4"/>
  <c r="K1030" i="4"/>
  <c r="K1498" i="4"/>
  <c r="K1325" i="4"/>
  <c r="K1836" i="4"/>
  <c r="K1709" i="4"/>
  <c r="K1499" i="4"/>
  <c r="K2010" i="4"/>
  <c r="K1883" i="4"/>
  <c r="K2351" i="4"/>
  <c r="K2269" i="4"/>
  <c r="K314" i="4"/>
  <c r="K459" i="4"/>
  <c r="K614" i="4"/>
  <c r="K795" i="4"/>
  <c r="K904" i="4"/>
  <c r="K1372" i="4"/>
  <c r="K909" i="4"/>
  <c r="K1009" i="4"/>
  <c r="K1550" i="4"/>
  <c r="K1377" i="4"/>
  <c r="K1888" i="4"/>
  <c r="K1761" i="4"/>
  <c r="K1551" i="4"/>
  <c r="K2062" i="4"/>
  <c r="K1885" i="4"/>
  <c r="K2374" i="4"/>
  <c r="K340" i="4"/>
  <c r="K206" i="4"/>
  <c r="K416" i="4"/>
  <c r="K351" i="4"/>
  <c r="K506" i="4"/>
  <c r="K441" i="4"/>
  <c r="K687" i="4"/>
  <c r="K796" i="4"/>
  <c r="K1264" i="4"/>
  <c r="K749" i="4"/>
  <c r="K974" i="4"/>
  <c r="K1442" i="4"/>
  <c r="K1269" i="4"/>
  <c r="K1780" i="4"/>
  <c r="K2292" i="4"/>
  <c r="K1443" i="4"/>
  <c r="K1954" i="4"/>
  <c r="K1827" i="4"/>
  <c r="K2295" i="4"/>
  <c r="K1957" i="4"/>
  <c r="K2447" i="4"/>
  <c r="K1849" i="4"/>
  <c r="K2385" i="4"/>
  <c r="K315" i="4"/>
  <c r="K511" i="4"/>
  <c r="K410" i="4"/>
  <c r="K345" i="4"/>
  <c r="K847" i="4"/>
  <c r="K956" i="4"/>
  <c r="K1424" i="4"/>
  <c r="K961" i="4"/>
  <c r="K1090" i="4"/>
  <c r="K1602" i="4"/>
  <c r="K1429" i="4"/>
  <c r="K1940" i="4"/>
  <c r="K1091" i="4"/>
  <c r="K1603" i="4"/>
  <c r="K2114" i="4"/>
  <c r="K1943" i="4"/>
  <c r="K2433" i="4"/>
  <c r="K2117" i="4"/>
  <c r="K2033" i="4"/>
  <c r="K2444" i="4"/>
  <c r="K2297" i="4"/>
  <c r="K243" i="4"/>
  <c r="K364" i="4"/>
  <c r="K258" i="4"/>
  <c r="K403" i="4"/>
  <c r="K558" i="4"/>
  <c r="K739" i="4"/>
  <c r="K848" i="4"/>
  <c r="K1316" i="4"/>
  <c r="K853" i="4"/>
  <c r="K1026" i="4"/>
  <c r="K1494" i="4"/>
  <c r="K1321" i="4"/>
  <c r="K1832" i="4"/>
  <c r="K2344" i="4"/>
  <c r="K1495" i="4"/>
  <c r="K2006" i="4"/>
  <c r="K1879" i="4"/>
  <c r="K2347" i="4"/>
  <c r="K268" i="4"/>
  <c r="K249" i="4"/>
  <c r="K370" i="4"/>
  <c r="K551" i="4"/>
  <c r="K450" i="4"/>
  <c r="K385" i="4"/>
  <c r="K793" i="4"/>
  <c r="K996" i="4"/>
  <c r="K1464" i="4"/>
  <c r="K662" i="4"/>
  <c r="K1130" i="4"/>
  <c r="K1642" i="4"/>
  <c r="K1469" i="4"/>
  <c r="K1980" i="4"/>
  <c r="K1131" i="4"/>
  <c r="K1643" i="4"/>
  <c r="K2154" i="4"/>
  <c r="K1983" i="4"/>
  <c r="K2473" i="4"/>
  <c r="K1901" i="4"/>
  <c r="K2391" i="4"/>
  <c r="K344" i="4"/>
  <c r="K202" i="4"/>
  <c r="K412" i="4"/>
  <c r="K347" i="4"/>
  <c r="K502" i="4"/>
  <c r="K437" i="4"/>
  <c r="K683" i="4"/>
  <c r="K792" i="4"/>
  <c r="K1260" i="4"/>
  <c r="K741" i="4"/>
  <c r="K970" i="4"/>
  <c r="K1438" i="4"/>
  <c r="K1265" i="4"/>
  <c r="K1776" i="4"/>
  <c r="K2288" i="4"/>
  <c r="K1439" i="4"/>
  <c r="K1950" i="4"/>
  <c r="K1823" i="4"/>
  <c r="K2291" i="4"/>
  <c r="K228" i="4"/>
  <c r="K560" i="4"/>
  <c r="K394" i="4"/>
  <c r="K313" i="4"/>
  <c r="K585" i="4"/>
  <c r="K684" i="4"/>
  <c r="K1152" i="4"/>
  <c r="K1664" i="4"/>
  <c r="K862" i="4"/>
  <c r="K1330" i="4"/>
  <c r="K1157" i="4"/>
  <c r="K1669" i="4"/>
  <c r="K2180" i="4"/>
  <c r="K1331" i="4"/>
  <c r="K1842" i="4"/>
  <c r="K1715" i="4"/>
  <c r="K2183" i="4"/>
  <c r="K2101" i="4"/>
  <c r="K2017" i="4"/>
  <c r="K2428" i="4"/>
  <c r="K2345" i="4"/>
  <c r="K259" i="4"/>
  <c r="K274" i="4"/>
  <c r="K484" i="4"/>
  <c r="K419" i="4"/>
  <c r="K665" i="4"/>
  <c r="K509" i="4"/>
  <c r="K947" i="4"/>
  <c r="K1076" i="4"/>
  <c r="K1588" i="4"/>
  <c r="K786" i="4"/>
  <c r="K1254" i="4"/>
  <c r="K1085" i="4"/>
  <c r="K1593" i="4"/>
  <c r="K2104" i="4"/>
  <c r="K1255" i="4"/>
  <c r="K1766" i="4"/>
  <c r="K2278" i="4"/>
  <c r="K2107" i="4"/>
  <c r="K284" i="4"/>
  <c r="K354" i="4"/>
  <c r="K535" i="4"/>
  <c r="K434" i="4"/>
  <c r="K369" i="4"/>
  <c r="K761" i="4"/>
  <c r="K980" i="4"/>
  <c r="K1448" i="4"/>
  <c r="K642" i="4"/>
  <c r="K1114" i="4"/>
  <c r="K1626" i="4"/>
  <c r="K1453" i="4"/>
  <c r="K1964" i="4"/>
  <c r="K1115" i="4"/>
  <c r="K1627" i="4"/>
  <c r="K2138" i="4"/>
  <c r="K1967" i="4"/>
  <c r="K2457" i="4"/>
  <c r="K1873" i="4"/>
  <c r="K2362" i="4"/>
  <c r="K328" i="4"/>
  <c r="K396" i="4"/>
  <c r="K317" i="4"/>
  <c r="K587" i="4"/>
  <c r="K421" i="4"/>
  <c r="K859" i="4"/>
  <c r="K1032" i="4"/>
  <c r="K1500" i="4"/>
  <c r="K698" i="4"/>
  <c r="K1166" i="4"/>
  <c r="K1678" i="4"/>
  <c r="K1505" i="4"/>
  <c r="K2016" i="4"/>
  <c r="K1167" i="4"/>
  <c r="K1679" i="4"/>
  <c r="K2190" i="4"/>
  <c r="K2019" i="4"/>
  <c r="K2430" i="4"/>
  <c r="K725" i="4"/>
  <c r="K668" i="4"/>
  <c r="K1648" i="4"/>
  <c r="K1314" i="4"/>
  <c r="K1653" i="4"/>
  <c r="K1315" i="4"/>
  <c r="K2338" i="4"/>
  <c r="K2085" i="4"/>
  <c r="K2412" i="4"/>
  <c r="K2137" i="4"/>
  <c r="K304" i="4"/>
  <c r="K382" i="4"/>
  <c r="K563" i="4"/>
  <c r="K397" i="4"/>
  <c r="K817" i="4"/>
  <c r="K1008" i="4"/>
  <c r="K1476" i="4"/>
  <c r="K674" i="4"/>
  <c r="K1142" i="4"/>
  <c r="K1654" i="4"/>
  <c r="K1481" i="4"/>
  <c r="K1992" i="4"/>
  <c r="K1143" i="4"/>
  <c r="K1655" i="4"/>
  <c r="K2166" i="4"/>
  <c r="K1995" i="4"/>
  <c r="K2485" i="4"/>
  <c r="K271" i="4"/>
  <c r="K310" i="4"/>
  <c r="K520" i="4"/>
  <c r="K455" i="4"/>
  <c r="K701" i="4"/>
  <c r="K545" i="4"/>
  <c r="K638" i="4"/>
  <c r="K1112" i="4"/>
  <c r="K1624" i="4"/>
  <c r="K822" i="4"/>
  <c r="K1290" i="4"/>
  <c r="K1117" i="4"/>
  <c r="K1629" i="4"/>
  <c r="K2140" i="4"/>
  <c r="K1291" i="4"/>
  <c r="K1802" i="4"/>
  <c r="K2314" i="4"/>
  <c r="K2143" i="4"/>
  <c r="K2061" i="4"/>
  <c r="K2472" i="4"/>
  <c r="K248" i="4"/>
  <c r="K205" i="4"/>
  <c r="K307" i="4"/>
  <c r="K572" i="4"/>
  <c r="K406" i="4"/>
  <c r="K337" i="4"/>
  <c r="K597" i="4"/>
  <c r="K696" i="4"/>
  <c r="K1164" i="4"/>
  <c r="K1676" i="4"/>
  <c r="K874" i="4"/>
  <c r="K1342" i="4"/>
  <c r="K1169" i="4"/>
  <c r="K1681" i="4"/>
  <c r="K2192" i="4"/>
  <c r="K1343" i="4"/>
  <c r="K1854" i="4"/>
  <c r="K1727" i="4"/>
  <c r="K2195" i="4"/>
  <c r="K231" i="4"/>
  <c r="K352" i="4"/>
  <c r="K254" i="4"/>
  <c r="K399" i="4"/>
  <c r="K554" i="4"/>
  <c r="K735" i="4"/>
  <c r="K844" i="4"/>
  <c r="K1312" i="4"/>
  <c r="K845" i="4"/>
  <c r="K1022" i="4"/>
  <c r="K1490" i="4"/>
  <c r="K1317" i="4"/>
  <c r="K1828" i="4"/>
  <c r="K2340" i="4"/>
  <c r="K1491" i="4"/>
  <c r="K2002" i="4"/>
  <c r="K1875" i="4"/>
  <c r="K2343" i="4"/>
  <c r="K2005" i="4"/>
  <c r="K2495" i="4"/>
  <c r="K1921" i="4"/>
  <c r="K2411" i="4"/>
  <c r="K2185" i="4"/>
  <c r="K1817" i="4"/>
  <c r="K2396" i="4"/>
  <c r="K2483" i="4"/>
  <c r="K334" i="4"/>
  <c r="K281" i="4"/>
  <c r="K924" i="4"/>
  <c r="K929" i="4"/>
  <c r="K1570" i="4"/>
  <c r="K1908" i="4"/>
  <c r="K1571" i="4"/>
  <c r="K1911" i="4"/>
  <c r="K2341" i="4"/>
  <c r="K2001" i="4"/>
  <c r="K2009" i="4"/>
  <c r="K2499" i="4"/>
  <c r="K290" i="4"/>
  <c r="K435" i="4"/>
  <c r="K590" i="4"/>
  <c r="K771" i="4"/>
  <c r="K880" i="4"/>
  <c r="K1348" i="4"/>
  <c r="K885" i="4"/>
  <c r="K1058" i="4"/>
  <c r="K1526" i="4"/>
  <c r="K1353" i="4"/>
  <c r="K1864" i="4"/>
  <c r="K1737" i="4"/>
  <c r="K1527" i="4"/>
  <c r="K2038" i="4"/>
  <c r="K1837" i="4"/>
  <c r="K2379" i="4"/>
  <c r="K300" i="4"/>
  <c r="K392" i="4"/>
  <c r="K309" i="4"/>
  <c r="K583" i="4"/>
  <c r="K417" i="4"/>
  <c r="K855" i="4"/>
  <c r="K1028" i="4"/>
  <c r="K1496" i="4"/>
  <c r="K694" i="4"/>
  <c r="K1162" i="4"/>
  <c r="K1674" i="4"/>
  <c r="K1501" i="4"/>
  <c r="K2012" i="4"/>
  <c r="K1163" i="4"/>
  <c r="K1675" i="4"/>
  <c r="K2186" i="4"/>
  <c r="K2015" i="4"/>
  <c r="K2426" i="4"/>
  <c r="K2189" i="4"/>
  <c r="K219" i="4"/>
  <c r="K335" i="4"/>
  <c r="K234" i="4"/>
  <c r="K444" i="4"/>
  <c r="K379" i="4"/>
  <c r="K534" i="4"/>
  <c r="K715" i="4"/>
  <c r="K824" i="4"/>
  <c r="K1292" i="4"/>
  <c r="K805" i="4"/>
  <c r="K1002" i="4"/>
  <c r="K1470" i="4"/>
  <c r="K1297" i="4"/>
  <c r="K1808" i="4"/>
  <c r="K2320" i="4"/>
  <c r="K1471" i="4"/>
  <c r="K1982" i="4"/>
  <c r="K1855" i="4"/>
  <c r="K2323" i="4"/>
  <c r="K260" i="4"/>
  <c r="K225" i="4"/>
  <c r="K346" i="4"/>
  <c r="K527" i="4"/>
  <c r="K426" i="4"/>
  <c r="K361" i="4"/>
  <c r="K745" i="4"/>
  <c r="K972" i="4"/>
  <c r="K1440" i="4"/>
  <c r="K977" i="4"/>
  <c r="K1106" i="4"/>
  <c r="K1618" i="4"/>
  <c r="K1445" i="4"/>
  <c r="K1956" i="4"/>
  <c r="K1107" i="4"/>
  <c r="K1619" i="4"/>
  <c r="K2130" i="4"/>
  <c r="K1959" i="4"/>
  <c r="K2449" i="4"/>
  <c r="K1857" i="4"/>
  <c r="K2346" i="4"/>
  <c r="K2305" i="4"/>
  <c r="K2057" i="4"/>
  <c r="K2468" i="4"/>
  <c r="K2475" i="4"/>
  <c r="K2404" i="4"/>
  <c r="K253" i="4" l="1"/>
  <c r="K447" i="4"/>
  <c r="K384" i="4"/>
  <c r="K214" i="4"/>
  <c r="K566" i="4"/>
  <c r="K1221" i="4"/>
  <c r="K1452" i="4"/>
  <c r="K2290" i="4"/>
  <c r="K1785" i="4"/>
  <c r="K2205" i="4"/>
  <c r="K377" i="4"/>
  <c r="K287" i="4"/>
  <c r="K1784" i="4"/>
  <c r="K838" i="4"/>
  <c r="K422" i="4"/>
  <c r="K2211" i="4"/>
  <c r="K1717" i="4"/>
  <c r="K589" i="4"/>
  <c r="K456" i="4"/>
  <c r="K1482" i="4"/>
  <c r="K1997" i="4"/>
  <c r="K405" i="4"/>
  <c r="K1489" i="4"/>
  <c r="K318" i="4"/>
  <c r="K1017" i="4"/>
  <c r="K2382" i="4"/>
  <c r="K452" i="4"/>
  <c r="K1556" i="4"/>
  <c r="K2246" i="4"/>
  <c r="K402" i="4"/>
  <c r="K1082" i="4"/>
  <c r="K2425" i="4"/>
  <c r="K363" i="4"/>
  <c r="K1276" i="4"/>
  <c r="K1966" i="4"/>
  <c r="K436" i="4"/>
  <c r="K1540" i="4"/>
  <c r="K2230" i="4"/>
  <c r="K418" i="4"/>
  <c r="K886" i="4"/>
  <c r="K2207" i="4"/>
  <c r="K443" i="4"/>
  <c r="K1278" i="4"/>
  <c r="K324" i="4"/>
  <c r="K780" i="4"/>
  <c r="K1427" i="4"/>
  <c r="K323" i="4"/>
  <c r="K1172" i="4"/>
  <c r="K1607" i="4"/>
  <c r="K223" i="4"/>
  <c r="K631" i="4"/>
  <c r="K1544" i="4"/>
  <c r="K1549" i="4"/>
  <c r="K2234" i="4"/>
  <c r="K2392" i="4"/>
  <c r="K305" i="4"/>
  <c r="K941" i="4"/>
  <c r="K1920" i="4"/>
  <c r="K1923" i="4"/>
  <c r="K448" i="4"/>
  <c r="K911" i="4"/>
  <c r="K1218" i="4"/>
  <c r="K1219" i="4"/>
  <c r="K2482" i="4"/>
  <c r="K1913" i="4"/>
  <c r="K596" i="4"/>
  <c r="K720" i="4"/>
  <c r="K1366" i="4"/>
  <c r="K1367" i="4"/>
  <c r="K2360" i="4"/>
  <c r="K669" i="4"/>
  <c r="K1592" i="4"/>
  <c r="K1597" i="4"/>
  <c r="K2282" i="4"/>
  <c r="K216" i="4"/>
  <c r="K811" i="4"/>
  <c r="K1041" i="4"/>
  <c r="K1777" i="4"/>
  <c r="K2397" i="4"/>
  <c r="K367" i="4"/>
  <c r="K1280" i="4"/>
  <c r="K1285" i="4"/>
  <c r="K1970" i="4"/>
  <c r="K2463" i="4"/>
  <c r="K2356" i="4"/>
  <c r="K612" i="4"/>
  <c r="K374" i="4"/>
  <c r="K429" i="4"/>
  <c r="K322" i="4"/>
  <c r="K804" i="4"/>
  <c r="K292" i="4"/>
  <c r="K237" i="4"/>
  <c r="K431" i="4"/>
  <c r="K376" i="4"/>
  <c r="K433" i="4"/>
  <c r="K1313" i="4"/>
  <c r="K1975" i="4"/>
  <c r="K445" i="4"/>
  <c r="K326" i="4"/>
  <c r="K2159" i="4"/>
  <c r="K890" i="4"/>
  <c r="K751" i="4"/>
  <c r="K2201" i="4"/>
  <c r="K2184" i="4"/>
  <c r="K836" i="4"/>
  <c r="K1483" i="4"/>
  <c r="K372" i="4"/>
  <c r="K1484" i="4"/>
  <c r="K2174" i="4"/>
  <c r="K799" i="4"/>
  <c r="K1765" i="4"/>
  <c r="K227" i="4"/>
  <c r="K643" i="4"/>
  <c r="K1561" i="4"/>
  <c r="K252" i="4"/>
  <c r="K839" i="4"/>
  <c r="K1805" i="4"/>
  <c r="K218" i="4"/>
  <c r="K453" i="4"/>
  <c r="K1281" i="4"/>
  <c r="K319" i="4"/>
  <c r="K627" i="4"/>
  <c r="K1545" i="4"/>
  <c r="K217" i="4"/>
  <c r="K609" i="4"/>
  <c r="K2204" i="4"/>
  <c r="K298" i="4"/>
  <c r="K971" i="4"/>
  <c r="K1279" i="4"/>
  <c r="K325" i="4"/>
  <c r="K1426" i="4"/>
  <c r="K1941" i="4"/>
  <c r="K349" i="4"/>
  <c r="K1177" i="4"/>
  <c r="K1947" i="4"/>
  <c r="K440" i="4"/>
  <c r="K903" i="4"/>
  <c r="K1210" i="4"/>
  <c r="K1211" i="4"/>
  <c r="K2474" i="4"/>
  <c r="K491" i="4"/>
  <c r="K936" i="4"/>
  <c r="K1582" i="4"/>
  <c r="K1583" i="4"/>
  <c r="K215" i="4"/>
  <c r="K639" i="4"/>
  <c r="K1552" i="4"/>
  <c r="K1557" i="4"/>
  <c r="K2242" i="4"/>
  <c r="K2400" i="4"/>
  <c r="K229" i="4"/>
  <c r="K365" i="4"/>
  <c r="K1700" i="4"/>
  <c r="K1705" i="4"/>
  <c r="K1751" i="4"/>
  <c r="K488" i="4"/>
  <c r="K951" i="4"/>
  <c r="K1258" i="4"/>
  <c r="K1259" i="4"/>
  <c r="K2029" i="4"/>
  <c r="K475" i="4"/>
  <c r="K1388" i="4"/>
  <c r="K1393" i="4"/>
  <c r="K2078" i="4"/>
  <c r="K222" i="4"/>
  <c r="K703" i="4"/>
  <c r="K990" i="4"/>
  <c r="K2308" i="4"/>
  <c r="K2311" i="4"/>
  <c r="K2370" i="4"/>
  <c r="K245" i="4"/>
  <c r="K391" i="4"/>
  <c r="K311" i="4"/>
  <c r="K1846" i="4"/>
  <c r="K1161" i="4"/>
  <c r="K1156" i="4"/>
  <c r="K321" i="4"/>
  <c r="K291" i="4"/>
  <c r="K1937" i="4"/>
  <c r="K2018" i="4"/>
  <c r="K1333" i="4"/>
  <c r="K1328" i="4"/>
  <c r="K415" i="4"/>
  <c r="K247" i="4"/>
  <c r="K1870" i="4"/>
  <c r="K1185" i="4"/>
  <c r="K1180" i="4"/>
  <c r="K357" i="4"/>
  <c r="K339" i="4"/>
  <c r="K2488" i="4"/>
  <c r="K1818" i="4"/>
  <c r="K1133" i="4"/>
  <c r="K1128" i="4"/>
  <c r="K536" i="4"/>
  <c r="K220" i="4"/>
  <c r="K1447" i="4"/>
  <c r="K1446" i="4"/>
  <c r="K800" i="4"/>
  <c r="K355" i="4"/>
  <c r="K210" i="4"/>
  <c r="K2484" i="4"/>
  <c r="K1889" i="4"/>
  <c r="K1635" i="4"/>
  <c r="K1456" i="4"/>
  <c r="K442" i="4"/>
  <c r="K1998" i="4"/>
  <c r="K1308" i="4"/>
  <c r="K356" i="4"/>
  <c r="K1691" i="4"/>
  <c r="K1044" i="4"/>
  <c r="K341" i="4"/>
  <c r="K2405" i="4"/>
  <c r="K1057" i="4"/>
  <c r="K289" i="4"/>
  <c r="K338" i="4"/>
  <c r="K2209" i="4"/>
  <c r="K1605" i="4"/>
  <c r="K677" i="4"/>
  <c r="K496" i="4"/>
  <c r="K1457" i="4"/>
  <c r="K373" i="4"/>
  <c r="K358" i="4"/>
  <c r="K280" i="4"/>
  <c r="K1906" i="4"/>
  <c r="K1216" i="4"/>
  <c r="K378" i="4"/>
  <c r="K1887" i="4"/>
  <c r="K861" i="4"/>
  <c r="K411" i="4"/>
  <c r="K1451" i="4"/>
  <c r="K449" i="4"/>
  <c r="K424" i="4"/>
  <c r="K332" i="4"/>
  <c r="K1025" i="4"/>
  <c r="K1789" i="4"/>
  <c r="K297" i="4"/>
  <c r="K342" i="4"/>
  <c r="K706" i="4"/>
  <c r="K333" i="4"/>
  <c r="K2309" i="4"/>
  <c r="K302" i="4"/>
  <c r="K389" i="4"/>
  <c r="K1154" i="4"/>
  <c r="K1666" i="4"/>
  <c r="K1155" i="4"/>
  <c r="K2178" i="4"/>
  <c r="K2497" i="4"/>
  <c r="K2415" i="4"/>
  <c r="K555" i="4"/>
  <c r="K801" i="4"/>
  <c r="K1468" i="4"/>
  <c r="K1134" i="4"/>
  <c r="K1473" i="4"/>
  <c r="K1135" i="4"/>
  <c r="K2158" i="4"/>
  <c r="K2477" i="4"/>
  <c r="K783" i="4"/>
  <c r="K1360" i="4"/>
  <c r="K985" i="4"/>
  <c r="K1365" i="4"/>
  <c r="K1749" i="4"/>
  <c r="K2050" i="4"/>
  <c r="K2350" i="4"/>
  <c r="K2097" i="4"/>
  <c r="K2459" i="4"/>
  <c r="K2467" i="4"/>
  <c r="K494" i="4"/>
  <c r="K675" i="4"/>
  <c r="K784" i="4"/>
  <c r="K1252" i="4"/>
  <c r="K1083" i="4"/>
  <c r="K962" i="4"/>
  <c r="K1430" i="4"/>
  <c r="K1257" i="4"/>
  <c r="K1768" i="4"/>
  <c r="K2280" i="4"/>
  <c r="K1431" i="4"/>
  <c r="K1942" i="4"/>
  <c r="K1815" i="4"/>
  <c r="K2283" i="4"/>
  <c r="K204" i="4"/>
  <c r="K552" i="4"/>
  <c r="K577" i="4"/>
  <c r="K676" i="4"/>
  <c r="K1144" i="4"/>
  <c r="K1656" i="4"/>
  <c r="K854" i="4"/>
  <c r="K1322" i="4"/>
  <c r="K1149" i="4"/>
  <c r="K1661" i="4"/>
  <c r="K2172" i="4"/>
  <c r="K1323" i="4"/>
  <c r="K1834" i="4"/>
  <c r="K1707" i="4"/>
  <c r="K2175" i="4"/>
  <c r="K2093" i="4"/>
  <c r="K2105" i="4"/>
  <c r="K208" i="4"/>
  <c r="K532" i="4"/>
  <c r="K713" i="4"/>
  <c r="K557" i="4"/>
  <c r="K656" i="4"/>
  <c r="K1124" i="4"/>
  <c r="K1636" i="4"/>
  <c r="K834" i="4"/>
  <c r="K1302" i="4"/>
  <c r="K1129" i="4"/>
  <c r="K1641" i="4"/>
  <c r="K2152" i="4"/>
  <c r="K1303" i="4"/>
  <c r="K1814" i="4"/>
  <c r="K2326" i="4"/>
  <c r="K2155" i="4"/>
  <c r="K615" i="4"/>
  <c r="K887" i="4"/>
  <c r="K1060" i="4"/>
  <c r="K1528" i="4"/>
  <c r="K726" i="4"/>
  <c r="K1194" i="4"/>
  <c r="K983" i="4"/>
  <c r="K1533" i="4"/>
  <c r="K2044" i="4"/>
  <c r="K1195" i="4"/>
  <c r="K1706" i="4"/>
  <c r="K2218" i="4"/>
  <c r="K2047" i="4"/>
  <c r="K2458" i="4"/>
  <c r="K2221" i="4"/>
  <c r="K2004" i="4"/>
  <c r="K2007" i="4"/>
  <c r="K232" i="4"/>
  <c r="K1000" i="4"/>
  <c r="K1646" i="4"/>
  <c r="K1647" i="4"/>
  <c r="K602" i="4"/>
  <c r="K897" i="4"/>
  <c r="K1876" i="4"/>
  <c r="K1861" i="4"/>
  <c r="K1969" i="4"/>
  <c r="K595" i="4"/>
  <c r="K867" i="4"/>
  <c r="K1508" i="4"/>
  <c r="K1174" i="4"/>
  <c r="K1513" i="4"/>
  <c r="K1175" i="4"/>
  <c r="K2198" i="4"/>
  <c r="K2438" i="4"/>
  <c r="K487" i="4"/>
  <c r="K932" i="4"/>
  <c r="K937" i="4"/>
  <c r="K1578" i="4"/>
  <c r="K1916" i="4"/>
  <c r="K1579" i="4"/>
  <c r="K1919" i="4"/>
  <c r="K2349" i="4"/>
  <c r="K622" i="4"/>
  <c r="K912" i="4"/>
  <c r="K917" i="4"/>
  <c r="K1558" i="4"/>
  <c r="K1896" i="4"/>
  <c r="K1559" i="4"/>
  <c r="K1899" i="4"/>
  <c r="K514" i="4"/>
  <c r="K695" i="4"/>
  <c r="K1272" i="4"/>
  <c r="K982" i="4"/>
  <c r="K1277" i="4"/>
  <c r="K2300" i="4"/>
  <c r="K1962" i="4"/>
  <c r="K2303" i="4"/>
  <c r="K2455" i="4"/>
  <c r="K251" i="4"/>
  <c r="K476" i="4"/>
  <c r="K657" i="4"/>
  <c r="K501" i="4"/>
  <c r="K939" i="4"/>
  <c r="K1068" i="4"/>
  <c r="K1580" i="4"/>
  <c r="K778" i="4"/>
  <c r="K1246" i="4"/>
  <c r="K1077" i="4"/>
  <c r="K1585" i="4"/>
  <c r="K2096" i="4"/>
  <c r="K1247" i="4"/>
  <c r="K1758" i="4"/>
  <c r="K2270" i="4"/>
  <c r="K2099" i="4"/>
  <c r="K559" i="4"/>
  <c r="K809" i="4"/>
  <c r="K1004" i="4"/>
  <c r="K1472" i="4"/>
  <c r="K670" i="4"/>
  <c r="K1138" i="4"/>
  <c r="K1650" i="4"/>
  <c r="K1477" i="4"/>
  <c r="K1988" i="4"/>
  <c r="K1139" i="4"/>
  <c r="K1651" i="4"/>
  <c r="K2162" i="4"/>
  <c r="K1991" i="4"/>
  <c r="K2481" i="4"/>
  <c r="K1909" i="4"/>
  <c r="K2399" i="4"/>
  <c r="K2337" i="4"/>
  <c r="K1897" i="4"/>
  <c r="K2386" i="4"/>
  <c r="K604" i="4"/>
  <c r="K629" i="4"/>
  <c r="K728" i="4"/>
  <c r="K1196" i="4"/>
  <c r="K987" i="4"/>
  <c r="K906" i="4"/>
  <c r="K1374" i="4"/>
  <c r="K1201" i="4"/>
  <c r="K1712" i="4"/>
  <c r="K2224" i="4"/>
  <c r="K1375" i="4"/>
  <c r="K1886" i="4"/>
  <c r="K1759" i="4"/>
  <c r="K2227" i="4"/>
  <c r="K2376" i="4"/>
  <c r="K286" i="4"/>
  <c r="K586" i="4"/>
  <c r="K767" i="4"/>
  <c r="K876" i="4"/>
  <c r="K1344" i="4"/>
  <c r="K881" i="4"/>
  <c r="K1054" i="4"/>
  <c r="K1522" i="4"/>
  <c r="K1349" i="4"/>
  <c r="K1860" i="4"/>
  <c r="K1733" i="4"/>
  <c r="K1523" i="4"/>
  <c r="K2034" i="4"/>
  <c r="K1829" i="4"/>
  <c r="K2375" i="4"/>
  <c r="K2293" i="4"/>
  <c r="K1953" i="4"/>
  <c r="K2443" i="4"/>
  <c r="K2281" i="4"/>
  <c r="K548" i="4"/>
  <c r="K573" i="4"/>
  <c r="K672" i="4"/>
  <c r="K1140" i="4"/>
  <c r="K1652" i="4"/>
  <c r="K850" i="4"/>
  <c r="K1318" i="4"/>
  <c r="K1145" i="4"/>
  <c r="K1657" i="4"/>
  <c r="K2168" i="4"/>
  <c r="K1319" i="4"/>
  <c r="K1830" i="4"/>
  <c r="K2342" i="4"/>
  <c r="K2171" i="4"/>
  <c r="K279" i="4"/>
  <c r="K498" i="4"/>
  <c r="K679" i="4"/>
  <c r="K788" i="4"/>
  <c r="K1256" i="4"/>
  <c r="K733" i="4"/>
  <c r="K966" i="4"/>
  <c r="K1434" i="4"/>
  <c r="K1261" i="4"/>
  <c r="K1772" i="4"/>
  <c r="K2284" i="4"/>
  <c r="K1435" i="4"/>
  <c r="K1946" i="4"/>
  <c r="K1819" i="4"/>
  <c r="K2287" i="4"/>
  <c r="K1949" i="4"/>
  <c r="K2439" i="4"/>
  <c r="K460" i="4"/>
  <c r="K632" i="4"/>
  <c r="K485" i="4"/>
  <c r="K923" i="4"/>
  <c r="K1037" i="4"/>
  <c r="K1564" i="4"/>
  <c r="K762" i="4"/>
  <c r="K1230" i="4"/>
  <c r="K1055" i="4"/>
  <c r="K1569" i="4"/>
  <c r="K2080" i="4"/>
  <c r="K1231" i="4"/>
  <c r="K1742" i="4"/>
  <c r="K2254" i="4"/>
  <c r="K2083" i="4"/>
  <c r="K2494" i="4"/>
  <c r="K241" i="4"/>
  <c r="K608" i="4"/>
  <c r="K633" i="4"/>
  <c r="K732" i="4"/>
  <c r="K1200" i="4"/>
  <c r="K995" i="4"/>
  <c r="K910" i="4"/>
  <c r="K1378" i="4"/>
  <c r="K1205" i="4"/>
  <c r="K1716" i="4"/>
  <c r="K2228" i="4"/>
  <c r="K1667" i="4"/>
  <c r="K1984" i="4"/>
  <c r="K892" i="4"/>
  <c r="K1539" i="4"/>
  <c r="K1977" i="4"/>
  <c r="K1040" i="4"/>
  <c r="K1686" i="4"/>
  <c r="K1687" i="4"/>
  <c r="K1400" i="4"/>
  <c r="K1405" i="4"/>
  <c r="K2090" i="4"/>
  <c r="K2361" i="4"/>
  <c r="K467" i="4"/>
  <c r="K1380" i="4"/>
  <c r="K1385" i="4"/>
  <c r="K2070" i="4"/>
  <c r="K765" i="4"/>
  <c r="K1788" i="4"/>
  <c r="K1835" i="4"/>
  <c r="K2364" i="4"/>
  <c r="K747" i="4"/>
  <c r="K1324" i="4"/>
  <c r="K1034" i="4"/>
  <c r="K1329" i="4"/>
  <c r="K1713" i="4"/>
  <c r="K2014" i="4"/>
  <c r="K2355" i="4"/>
  <c r="K257" i="4"/>
  <c r="K624" i="4"/>
  <c r="K748" i="4"/>
  <c r="K1027" i="4"/>
  <c r="K1394" i="4"/>
  <c r="K1732" i="4"/>
  <c r="K1395" i="4"/>
  <c r="K1779" i="4"/>
  <c r="K2402" i="4"/>
  <c r="K2081" i="4"/>
  <c r="K2153" i="4"/>
  <c r="K539" i="4"/>
  <c r="K984" i="4"/>
  <c r="K650" i="4"/>
  <c r="K1630" i="4"/>
  <c r="K1968" i="4"/>
  <c r="K1631" i="4"/>
  <c r="K1971" i="4"/>
  <c r="K263" i="4"/>
  <c r="K521" i="4"/>
  <c r="K1088" i="4"/>
  <c r="K798" i="4"/>
  <c r="K1093" i="4"/>
  <c r="K2116" i="4"/>
  <c r="K1778" i="4"/>
  <c r="K2119" i="4"/>
  <c r="K2448" i="4"/>
  <c r="K2025" i="4"/>
  <c r="K483" i="4"/>
  <c r="K928" i="4"/>
  <c r="K933" i="4"/>
  <c r="K1574" i="4"/>
  <c r="K1912" i="4"/>
  <c r="K1575" i="4"/>
  <c r="K1915" i="4"/>
  <c r="K599" i="4"/>
  <c r="K871" i="4"/>
  <c r="K1512" i="4"/>
  <c r="K1178" i="4"/>
  <c r="K1517" i="4"/>
  <c r="K1179" i="4"/>
  <c r="K2202" i="4"/>
  <c r="K2442" i="4"/>
  <c r="K235" i="4"/>
  <c r="K250" i="4"/>
  <c r="K550" i="4"/>
  <c r="K840" i="4"/>
  <c r="K837" i="4"/>
  <c r="K1486" i="4"/>
  <c r="K1824" i="4"/>
  <c r="K1487" i="4"/>
  <c r="K1871" i="4"/>
  <c r="K276" i="4"/>
  <c r="K543" i="4"/>
  <c r="K988" i="4"/>
  <c r="K654" i="4"/>
  <c r="K1634" i="4"/>
  <c r="K1972" i="4"/>
  <c r="K1379" i="4"/>
  <c r="K1890" i="4"/>
  <c r="K1763" i="4"/>
  <c r="K2231" i="4"/>
  <c r="K2384" i="4"/>
  <c r="K2149" i="4"/>
  <c r="K2065" i="4"/>
  <c r="K2476" i="4"/>
  <c r="K2329" i="4"/>
  <c r="K611" i="4"/>
  <c r="K883" i="4"/>
  <c r="K1056" i="4"/>
  <c r="K1524" i="4"/>
  <c r="K722" i="4"/>
  <c r="K1190" i="4"/>
  <c r="K1702" i="4"/>
  <c r="K1529" i="4"/>
  <c r="K2040" i="4"/>
  <c r="K1191" i="4"/>
  <c r="K1703" i="4"/>
  <c r="K2214" i="4"/>
  <c r="K2043" i="4"/>
  <c r="K2454" i="4"/>
  <c r="K471" i="4"/>
  <c r="K626" i="4"/>
  <c r="K807" i="4"/>
  <c r="K916" i="4"/>
  <c r="K1384" i="4"/>
  <c r="K921" i="4"/>
  <c r="K1033" i="4"/>
  <c r="K1562" i="4"/>
  <c r="K1389" i="4"/>
  <c r="K1900" i="4"/>
  <c r="K1773" i="4"/>
  <c r="K1563" i="4"/>
  <c r="K2074" i="4"/>
  <c r="K1903" i="4"/>
  <c r="K2393" i="4"/>
  <c r="K2333" i="4"/>
  <c r="K264" i="4"/>
  <c r="K523" i="4"/>
  <c r="K737" i="4"/>
  <c r="K968" i="4"/>
  <c r="K1436" i="4"/>
  <c r="K973" i="4"/>
  <c r="K1102" i="4"/>
  <c r="K1614" i="4"/>
  <c r="K1441" i="4"/>
  <c r="K1952" i="4"/>
  <c r="K1103" i="4"/>
  <c r="K1615" i="4"/>
  <c r="K2126" i="4"/>
  <c r="K1955" i="4"/>
  <c r="K2445" i="4"/>
  <c r="K480" i="4"/>
  <c r="K661" i="4"/>
  <c r="K505" i="4"/>
  <c r="K943" i="4"/>
  <c r="K1072" i="4"/>
  <c r="K1584" i="4"/>
  <c r="K782" i="4"/>
  <c r="K1250" i="4"/>
  <c r="K1081" i="4"/>
  <c r="K1589" i="4"/>
  <c r="K2100" i="4"/>
  <c r="K1251" i="4"/>
  <c r="K1762" i="4"/>
  <c r="K2274" i="4"/>
  <c r="K2103" i="4"/>
  <c r="K2021" i="4"/>
  <c r="K2432" i="4"/>
  <c r="K2193" i="4"/>
  <c r="K1945" i="4"/>
  <c r="K2435" i="4"/>
  <c r="K499" i="4"/>
  <c r="K835" i="4"/>
  <c r="K944" i="4"/>
  <c r="K1412" i="4"/>
  <c r="K949" i="4"/>
  <c r="K1078" i="4"/>
  <c r="K1590" i="4"/>
  <c r="K1417" i="4"/>
  <c r="K1928" i="4"/>
  <c r="K1801" i="4"/>
  <c r="K1591" i="4"/>
  <c r="K2102" i="4"/>
  <c r="K1931" i="4"/>
  <c r="K2421" i="4"/>
  <c r="K647" i="4"/>
  <c r="K481" i="4"/>
  <c r="K919" i="4"/>
  <c r="K1029" i="4"/>
  <c r="K1560" i="4"/>
  <c r="K758" i="4"/>
  <c r="K1226" i="4"/>
  <c r="K1047" i="4"/>
  <c r="K1565" i="4"/>
  <c r="K2076" i="4"/>
  <c r="K1227" i="4"/>
  <c r="K1738" i="4"/>
  <c r="K2250" i="4"/>
  <c r="K2079" i="4"/>
  <c r="K2490" i="4"/>
  <c r="K2253" i="4"/>
  <c r="K2408" i="4"/>
  <c r="K269" i="4"/>
  <c r="K285" i="4"/>
  <c r="K470" i="4"/>
  <c r="K651" i="4"/>
  <c r="K760" i="4"/>
  <c r="K1228" i="4"/>
  <c r="K1051" i="4"/>
  <c r="K938" i="4"/>
  <c r="K1406" i="4"/>
  <c r="K1233" i="4"/>
  <c r="K1744" i="4"/>
  <c r="K2256" i="4"/>
  <c r="K1407" i="4"/>
  <c r="K1918" i="4"/>
  <c r="K1791" i="4"/>
  <c r="K2259" i="4"/>
  <c r="K2414" i="4"/>
  <c r="K528" i="4"/>
  <c r="K709" i="4"/>
  <c r="K553" i="4"/>
  <c r="K652" i="4"/>
  <c r="K1120" i="4"/>
  <c r="K1632" i="4"/>
  <c r="K830" i="4"/>
  <c r="K1298" i="4"/>
  <c r="K1125" i="4"/>
  <c r="K1637" i="4"/>
  <c r="K2148" i="4"/>
  <c r="K1299" i="4"/>
  <c r="K1810" i="4"/>
  <c r="K2322" i="4"/>
  <c r="K2151" i="4"/>
  <c r="K2069" i="4"/>
  <c r="K2480" i="4"/>
  <c r="K1833" i="4"/>
  <c r="K242" i="4"/>
  <c r="K542" i="4"/>
  <c r="K723" i="4"/>
  <c r="K832" i="4"/>
  <c r="K1300" i="4"/>
  <c r="K821" i="4"/>
  <c r="K1010" i="4"/>
  <c r="K1478" i="4"/>
  <c r="K1305" i="4"/>
  <c r="K1816" i="4"/>
  <c r="K2328" i="4"/>
  <c r="K1479" i="4"/>
  <c r="K1990" i="4"/>
  <c r="K1863" i="4"/>
  <c r="K2331" i="4"/>
  <c r="K568" i="4"/>
  <c r="K593" i="4"/>
  <c r="K692" i="4"/>
  <c r="K1160" i="4"/>
  <c r="K1672" i="4"/>
  <c r="K870" i="4"/>
  <c r="K1338" i="4"/>
  <c r="K1165" i="4"/>
  <c r="K1677" i="4"/>
  <c r="K2188" i="4"/>
  <c r="K1339" i="4"/>
  <c r="K1850" i="4"/>
  <c r="K1723" i="4"/>
  <c r="K2191" i="4"/>
  <c r="K2109" i="4"/>
  <c r="K619" i="4"/>
  <c r="K891" i="4"/>
  <c r="K1064" i="4"/>
  <c r="K1532" i="4"/>
  <c r="K730" i="4"/>
  <c r="K1198" i="4"/>
  <c r="K991" i="4"/>
  <c r="K1537" i="4"/>
  <c r="K2048" i="4"/>
  <c r="K1199" i="4"/>
  <c r="K1710" i="4"/>
  <c r="K2222" i="4"/>
  <c r="K2051" i="4"/>
  <c r="K2462" i="4"/>
  <c r="K211" i="4"/>
  <c r="K526" i="4"/>
  <c r="K707" i="4"/>
  <c r="K816" i="4"/>
  <c r="K1284" i="4"/>
  <c r="K789" i="4"/>
  <c r="K994" i="4"/>
  <c r="K1462" i="4"/>
  <c r="K1289" i="4"/>
  <c r="K1800" i="4"/>
  <c r="K2312" i="4"/>
  <c r="K1463" i="4"/>
  <c r="K1974" i="4"/>
  <c r="K1847" i="4"/>
  <c r="K2315" i="4"/>
  <c r="K236" i="4"/>
  <c r="K519" i="4"/>
  <c r="K729" i="4"/>
  <c r="K964" i="4"/>
  <c r="K1432" i="4"/>
  <c r="K969" i="4"/>
  <c r="K1098" i="4"/>
  <c r="K1610" i="4"/>
  <c r="K1437" i="4"/>
  <c r="K1948" i="4"/>
  <c r="K1099" i="4"/>
  <c r="K1611" i="4"/>
  <c r="K2122" i="4"/>
  <c r="K1951" i="4"/>
  <c r="K2441" i="4"/>
  <c r="K2125" i="4"/>
  <c r="K598" i="4"/>
  <c r="K779" i="4"/>
  <c r="K888" i="4"/>
  <c r="K1356" i="4"/>
  <c r="K893" i="4"/>
  <c r="K1066" i="4"/>
  <c r="K1534" i="4"/>
  <c r="K1361" i="4"/>
  <c r="K1872" i="4"/>
  <c r="K1745" i="4"/>
  <c r="K1535" i="4"/>
  <c r="K2046" i="4"/>
  <c r="K1853" i="4"/>
  <c r="K2387" i="4"/>
  <c r="K591" i="4"/>
  <c r="K863" i="4"/>
  <c r="K1036" i="4"/>
  <c r="K1504" i="4"/>
  <c r="K702" i="4"/>
  <c r="K1170" i="4"/>
  <c r="K1682" i="4"/>
  <c r="K1509" i="4"/>
  <c r="K2020" i="4"/>
  <c r="K1171" i="4"/>
  <c r="K1683" i="4"/>
  <c r="K2194" i="4"/>
  <c r="K2023" i="4"/>
  <c r="K2434" i="4"/>
  <c r="K2197" i="4"/>
  <c r="K2369" i="4"/>
  <c r="K256" i="4"/>
  <c r="K515" i="4"/>
  <c r="K851" i="4"/>
  <c r="K960" i="4"/>
  <c r="K1428" i="4"/>
  <c r="K965" i="4"/>
  <c r="K1094" i="4"/>
  <c r="K1606" i="4"/>
  <c r="K1433" i="4"/>
  <c r="K1944" i="4"/>
  <c r="K1095" i="4"/>
  <c r="K2249" i="4"/>
  <c r="K2113" i="4"/>
  <c r="K2313" i="4"/>
  <c r="K2460" i="4"/>
  <c r="K2049" i="4"/>
  <c r="K2133" i="4"/>
  <c r="K2352" i="4"/>
  <c r="K2215" i="4"/>
  <c r="K1747" i="4"/>
  <c r="K1874" i="4"/>
  <c r="K1363" i="4"/>
  <c r="K2212" i="4"/>
  <c r="K1701" i="4"/>
  <c r="K1189" i="4"/>
  <c r="K1362" i="4"/>
  <c r="K894" i="4"/>
  <c r="K1696" i="4"/>
  <c r="K1184" i="4"/>
  <c r="K716" i="4"/>
  <c r="K617" i="4"/>
  <c r="K592" i="4"/>
  <c r="K2478" i="4"/>
  <c r="K2067" i="4"/>
  <c r="K2238" i="4"/>
  <c r="K1726" i="4"/>
  <c r="K1215" i="4"/>
  <c r="K2064" i="4"/>
  <c r="K1553" i="4"/>
  <c r="K1023" i="4"/>
  <c r="K1214" i="4"/>
  <c r="K746" i="4"/>
  <c r="K1548" i="4"/>
  <c r="K1005" i="4"/>
  <c r="K907" i="4"/>
  <c r="K469" i="4"/>
  <c r="K635" i="4"/>
  <c r="K2423" i="4"/>
  <c r="K1933" i="4"/>
  <c r="K2271" i="4"/>
  <c r="K1803" i="4"/>
  <c r="K1930" i="4"/>
  <c r="K1419" i="4"/>
  <c r="K2268" i="4"/>
  <c r="K1756" i="4"/>
  <c r="K1245" i="4"/>
  <c r="K1418" i="4"/>
  <c r="K950" i="4"/>
  <c r="K1071" i="4"/>
  <c r="K1240" i="4"/>
  <c r="K772" i="4"/>
  <c r="K663" i="4"/>
  <c r="K482" i="4"/>
  <c r="K2123" i="4"/>
  <c r="K2294" i="4"/>
  <c r="K1782" i="4"/>
  <c r="K1271" i="4"/>
  <c r="K2120" i="4"/>
  <c r="K1609" i="4"/>
  <c r="K1097" i="4"/>
  <c r="K1270" i="4"/>
  <c r="K802" i="4"/>
  <c r="K1604" i="4"/>
  <c r="K1092" i="4"/>
  <c r="K963" i="4"/>
  <c r="K525" i="4"/>
  <c r="K681" i="4"/>
  <c r="K500" i="4"/>
  <c r="K2420" i="4"/>
  <c r="K2265" i="4"/>
  <c r="K2491" i="4"/>
  <c r="K2496" i="4"/>
  <c r="K2401" i="4"/>
  <c r="K2082" i="4"/>
  <c r="K1781" i="4"/>
  <c r="K1397" i="4"/>
  <c r="K1049" i="4"/>
  <c r="K1392" i="4"/>
  <c r="K815" i="4"/>
  <c r="K479" i="4"/>
  <c r="K212" i="4"/>
  <c r="K1993" i="4"/>
  <c r="K2241" i="4"/>
  <c r="K2419" i="4"/>
  <c r="K1929" i="4"/>
  <c r="K2177" i="4"/>
  <c r="K2416" i="4"/>
  <c r="K2261" i="4"/>
  <c r="K2498" i="4"/>
  <c r="K2087" i="4"/>
  <c r="K2258" i="4"/>
  <c r="K1746" i="4"/>
  <c r="K1235" i="4"/>
  <c r="K2084" i="4"/>
  <c r="K1573" i="4"/>
  <c r="K1063" i="4"/>
  <c r="K1234" i="4"/>
  <c r="K766" i="4"/>
  <c r="K1568" i="4"/>
  <c r="K1045" i="4"/>
  <c r="K927" i="4"/>
  <c r="K489" i="4"/>
  <c r="K640" i="4"/>
  <c r="K464" i="4"/>
  <c r="K2429" i="4"/>
  <c r="K1939" i="4"/>
  <c r="K2110" i="4"/>
  <c r="K1599" i="4"/>
  <c r="K1809" i="4"/>
  <c r="K1936" i="4"/>
  <c r="K1425" i="4"/>
  <c r="K1598" i="4"/>
  <c r="K1086" i="4"/>
  <c r="K957" i="4"/>
  <c r="K1420" i="4"/>
  <c r="K952" i="4"/>
  <c r="K843" i="4"/>
  <c r="K507" i="4"/>
  <c r="K2317" i="4"/>
  <c r="K2366" i="4"/>
  <c r="K1877" i="4"/>
  <c r="K2058" i="4"/>
  <c r="K1547" i="4"/>
  <c r="K1757" i="4"/>
  <c r="K1884" i="4"/>
  <c r="K1373" i="4"/>
  <c r="K1546" i="4"/>
  <c r="K1001" i="4"/>
  <c r="K905" i="4"/>
  <c r="K1368" i="4"/>
  <c r="K900" i="4"/>
  <c r="K791" i="4"/>
  <c r="K610" i="4"/>
  <c r="K2406" i="4"/>
  <c r="K2251" i="4"/>
  <c r="K1783" i="4"/>
  <c r="K1910" i="4"/>
  <c r="K1399" i="4"/>
  <c r="K2248" i="4"/>
  <c r="K1736" i="4"/>
  <c r="K1225" i="4"/>
  <c r="K1398" i="4"/>
  <c r="K930" i="4"/>
  <c r="K1035" i="4"/>
  <c r="K1220" i="4"/>
  <c r="K752" i="4"/>
  <c r="K636" i="4"/>
  <c r="K462" i="4"/>
  <c r="K628" i="4"/>
  <c r="K261" i="4"/>
  <c r="K2354" i="4"/>
  <c r="K1865" i="4"/>
  <c r="K2257" i="4"/>
  <c r="K2167" i="4"/>
  <c r="K1826" i="4"/>
  <c r="K2164" i="4"/>
  <c r="K1141" i="4"/>
  <c r="K846" i="4"/>
  <c r="K1136" i="4"/>
  <c r="K569" i="4"/>
  <c r="K544" i="4"/>
  <c r="K2275" i="4"/>
  <c r="K1807" i="4"/>
  <c r="K1934" i="4"/>
  <c r="K1423" i="4"/>
  <c r="K2272" i="4"/>
  <c r="K1760" i="4"/>
  <c r="K1249" i="4"/>
  <c r="K1422" i="4"/>
  <c r="K954" i="4"/>
  <c r="K1075" i="4"/>
  <c r="K1244" i="4"/>
  <c r="K776" i="4"/>
  <c r="K667" i="4"/>
  <c r="K486" i="4"/>
  <c r="K2141" i="4"/>
  <c r="K2368" i="4"/>
  <c r="K2223" i="4"/>
  <c r="K1755" i="4"/>
  <c r="K1882" i="4"/>
  <c r="K1371" i="4"/>
  <c r="K2220" i="4"/>
  <c r="K1708" i="4"/>
  <c r="K1197" i="4"/>
  <c r="K1370" i="4"/>
  <c r="K902" i="4"/>
  <c r="K1704" i="4"/>
  <c r="K1192" i="4"/>
  <c r="K724" i="4"/>
  <c r="K625" i="4"/>
  <c r="K600" i="4"/>
  <c r="K233" i="4"/>
  <c r="K2363" i="4"/>
  <c r="K1895" i="4"/>
  <c r="K2022" i="4"/>
  <c r="K1511" i="4"/>
  <c r="K1721" i="4"/>
  <c r="K1848" i="4"/>
  <c r="K1337" i="4"/>
  <c r="K1510" i="4"/>
  <c r="K1042" i="4"/>
  <c r="K869" i="4"/>
  <c r="K1332" i="4"/>
  <c r="K864" i="4"/>
  <c r="K755" i="4"/>
  <c r="K574" i="4"/>
  <c r="K2500" i="4"/>
  <c r="K2089" i="4"/>
  <c r="K2273" i="4"/>
  <c r="K2357" i="4"/>
  <c r="K2417" i="4"/>
  <c r="K1927" i="4"/>
  <c r="K2098" i="4"/>
  <c r="K1587" i="4"/>
  <c r="K1797" i="4"/>
  <c r="K1924" i="4"/>
  <c r="K1413" i="4"/>
  <c r="K1586" i="4"/>
  <c r="K1074" i="4"/>
  <c r="K945" i="4"/>
  <c r="K1408" i="4"/>
  <c r="K940" i="4"/>
  <c r="K831" i="4"/>
  <c r="K495" i="4"/>
  <c r="K283" i="4"/>
  <c r="K2446" i="4"/>
  <c r="K2035" i="4"/>
  <c r="K2206" i="4"/>
  <c r="K1695" i="4"/>
  <c r="K1183" i="4"/>
  <c r="K2032" i="4"/>
  <c r="K1521" i="4"/>
  <c r="K1694" i="4"/>
  <c r="K1182" i="4"/>
  <c r="K714" i="4"/>
  <c r="K1516" i="4"/>
  <c r="K1048" i="4"/>
  <c r="K875" i="4"/>
  <c r="K603" i="4"/>
  <c r="K2157" i="4"/>
  <c r="K2394" i="4"/>
  <c r="K2239" i="4"/>
  <c r="K1771" i="4"/>
  <c r="K1898" i="4"/>
  <c r="K1387" i="4"/>
  <c r="K2236" i="4"/>
  <c r="K1724" i="4"/>
  <c r="K1213" i="4"/>
  <c r="K1386" i="4"/>
  <c r="K918" i="4"/>
  <c r="K1011" i="4"/>
  <c r="K1208" i="4"/>
  <c r="K740" i="4"/>
  <c r="K641" i="4"/>
  <c r="K616" i="4"/>
  <c r="K2502" i="4"/>
  <c r="K2091" i="4"/>
  <c r="K2262" i="4"/>
  <c r="K1750" i="4"/>
  <c r="K1239" i="4"/>
  <c r="K2088" i="4"/>
  <c r="K1577" i="4"/>
  <c r="K1069" i="4"/>
  <c r="K1238" i="4"/>
  <c r="K770" i="4"/>
  <c r="K1572" i="4"/>
  <c r="K1053" i="4"/>
  <c r="K931" i="4"/>
  <c r="K493" i="4"/>
  <c r="K648" i="4"/>
  <c r="K468" i="4"/>
  <c r="K2452" i="4"/>
  <c r="K2041" i="4"/>
  <c r="K2289" i="4"/>
  <c r="K2373" i="4"/>
  <c r="K1825" i="4"/>
  <c r="K2199" i="4"/>
  <c r="K1731" i="4"/>
  <c r="K1858" i="4"/>
  <c r="K1347" i="4"/>
  <c r="K2196" i="4"/>
  <c r="K1685" i="4"/>
  <c r="K1173" i="4"/>
  <c r="K1346" i="4"/>
  <c r="K878" i="4"/>
  <c r="K1680" i="4"/>
  <c r="K1168" i="4"/>
  <c r="K700" i="4"/>
  <c r="K601" i="4"/>
  <c r="K576" i="4"/>
  <c r="K209" i="4"/>
  <c r="K2129" i="4"/>
  <c r="K2348" i="4"/>
  <c r="K2213" i="4"/>
  <c r="K2450" i="4"/>
  <c r="K2039" i="4"/>
  <c r="K2210" i="4"/>
  <c r="K1699" i="4"/>
  <c r="K1187" i="4"/>
  <c r="K2036" i="4"/>
  <c r="K1525" i="4"/>
  <c r="K1698" i="4"/>
  <c r="K1186" i="4"/>
  <c r="K718" i="4"/>
  <c r="K1520" i="4"/>
  <c r="K1052" i="4"/>
  <c r="K879" i="4"/>
  <c r="K607" i="4"/>
  <c r="K2147" i="4"/>
  <c r="K2318" i="4"/>
  <c r="K1806" i="4"/>
  <c r="K1295" i="4"/>
  <c r="K2144" i="4"/>
  <c r="K1633" i="4"/>
  <c r="K1121" i="4"/>
  <c r="K1294" i="4"/>
  <c r="K826" i="4"/>
  <c r="K1628" i="4"/>
  <c r="K1116" i="4"/>
  <c r="K646" i="4"/>
  <c r="K549" i="4"/>
  <c r="K705" i="4"/>
  <c r="K524" i="4"/>
  <c r="K2424" i="4"/>
  <c r="K2013" i="4"/>
  <c r="K2095" i="4"/>
  <c r="K2266" i="4"/>
  <c r="K1754" i="4"/>
  <c r="K1243" i="4"/>
  <c r="K2092" i="4"/>
  <c r="K1581" i="4"/>
  <c r="K1073" i="4"/>
  <c r="K1242" i="4"/>
  <c r="K774" i="4"/>
  <c r="K1576" i="4"/>
  <c r="K1061" i="4"/>
  <c r="K935" i="4"/>
  <c r="K497" i="4"/>
  <c r="K653" i="4"/>
  <c r="K472" i="4"/>
  <c r="K255" i="4"/>
  <c r="K2469" i="4"/>
  <c r="K1979" i="4"/>
  <c r="K2150" i="4"/>
  <c r="K1639" i="4"/>
  <c r="K1127" i="4"/>
  <c r="K1976" i="4"/>
  <c r="K1465" i="4"/>
  <c r="K1638" i="4"/>
  <c r="K1126" i="4"/>
  <c r="K658" i="4"/>
  <c r="K1460" i="4"/>
  <c r="K992" i="4"/>
  <c r="K785" i="4"/>
  <c r="K547" i="4"/>
  <c r="K2451" i="4"/>
  <c r="K1961" i="4"/>
  <c r="K2145" i="4"/>
  <c r="K2380" i="4"/>
  <c r="K2229" i="4"/>
  <c r="K2466" i="4"/>
  <c r="K2055" i="4"/>
  <c r="K2226" i="4"/>
  <c r="K1714" i="4"/>
  <c r="K1203" i="4"/>
  <c r="K2052" i="4"/>
  <c r="K1541" i="4"/>
  <c r="K999" i="4"/>
  <c r="K1202" i="4"/>
  <c r="K734" i="4"/>
  <c r="K1536" i="4"/>
  <c r="K981" i="4"/>
  <c r="K895" i="4"/>
  <c r="K457" i="4"/>
  <c r="K623" i="4"/>
  <c r="K2163" i="4"/>
  <c r="K2334" i="4"/>
  <c r="K1822" i="4"/>
  <c r="K1311" i="4"/>
  <c r="K2160" i="4"/>
  <c r="K1649" i="4"/>
  <c r="K1137" i="4"/>
  <c r="K1310" i="4"/>
  <c r="K842" i="4"/>
  <c r="K1644" i="4"/>
  <c r="K1132" i="4"/>
  <c r="K664" i="4"/>
  <c r="K565" i="4"/>
  <c r="K721" i="4"/>
  <c r="K540" i="4"/>
  <c r="K2285" i="4"/>
  <c r="K2367" i="4"/>
  <c r="K1813" i="4"/>
  <c r="K2026" i="4"/>
  <c r="K1515" i="4"/>
  <c r="K1725" i="4"/>
  <c r="K1852" i="4"/>
  <c r="K1341" i="4"/>
  <c r="K1514" i="4"/>
  <c r="K1046" i="4"/>
  <c r="K873" i="4"/>
  <c r="K1336" i="4"/>
  <c r="K868" i="4"/>
  <c r="K759" i="4"/>
  <c r="K578" i="4"/>
  <c r="K278" i="4"/>
  <c r="K239" i="4"/>
  <c r="K2453" i="4"/>
  <c r="K1963" i="4"/>
  <c r="K2134" i="4"/>
  <c r="K1623" i="4"/>
  <c r="K1111" i="4"/>
  <c r="K1960" i="4"/>
  <c r="K1449" i="4"/>
  <c r="K1622" i="4"/>
  <c r="K1110" i="4"/>
  <c r="K634" i="4"/>
  <c r="K1444" i="4"/>
  <c r="K976" i="4"/>
  <c r="K753" i="4"/>
  <c r="K531" i="4"/>
  <c r="K272" i="4"/>
  <c r="K2169" i="4"/>
  <c r="K2395" i="4"/>
  <c r="K1905" i="4"/>
  <c r="K2479" i="4"/>
  <c r="K1989" i="4"/>
  <c r="K2327" i="4"/>
  <c r="K1859" i="4"/>
  <c r="K1986" i="4"/>
  <c r="K1475" i="4"/>
  <c r="K2324" i="4"/>
  <c r="K1812" i="4"/>
  <c r="K1301" i="4"/>
  <c r="K1474" i="4"/>
  <c r="K1006" i="4"/>
  <c r="K813" i="4"/>
  <c r="K1296" i="4"/>
  <c r="K828" i="4"/>
  <c r="K719" i="4"/>
  <c r="K538" i="4"/>
  <c r="K238" i="4"/>
  <c r="K2179" i="4"/>
  <c r="K1711" i="4"/>
  <c r="K1838" i="4"/>
  <c r="K1327" i="4"/>
  <c r="K2176" i="4"/>
  <c r="K1665" i="4"/>
  <c r="K1153" i="4"/>
  <c r="K1326" i="4"/>
  <c r="K858" i="4"/>
  <c r="K1660" i="4"/>
  <c r="K1148" i="4"/>
  <c r="K680" i="4"/>
  <c r="K581" i="4"/>
  <c r="K556" i="4"/>
  <c r="K267" i="4"/>
  <c r="K2471" i="4"/>
  <c r="K1981" i="4"/>
  <c r="K2319" i="4"/>
  <c r="K1851" i="4"/>
  <c r="K1978" i="4"/>
  <c r="K1467" i="4"/>
  <c r="K2316" i="4"/>
  <c r="K1804" i="4"/>
  <c r="K1293" i="4"/>
  <c r="K1466" i="4"/>
  <c r="K998" i="4"/>
  <c r="K797" i="4"/>
  <c r="K1288" i="4"/>
  <c r="K820" i="4"/>
  <c r="K711" i="4"/>
  <c r="K530" i="4"/>
  <c r="K230" i="4"/>
  <c r="K2203" i="4"/>
  <c r="K1735" i="4"/>
  <c r="K1862" i="4"/>
  <c r="K1351" i="4"/>
  <c r="K1689" i="4"/>
  <c r="K1350" i="4"/>
  <c r="K1684" i="4"/>
  <c r="K704" i="4"/>
  <c r="K580" i="4"/>
  <c r="K213" i="4"/>
  <c r="K2431" i="4"/>
  <c r="K2279" i="4"/>
  <c r="K1938" i="4"/>
  <c r="K2276" i="4"/>
  <c r="K1253" i="4"/>
  <c r="K958" i="4"/>
  <c r="K1248" i="4"/>
  <c r="K671" i="4"/>
  <c r="K490" i="4"/>
  <c r="K2131" i="4"/>
  <c r="K1790" i="4"/>
  <c r="K2128" i="4"/>
  <c r="K1105" i="4"/>
  <c r="K810" i="4"/>
  <c r="K1100" i="4"/>
  <c r="K533" i="4"/>
  <c r="K1841" i="4"/>
  <c r="K1739" i="4"/>
  <c r="K1355" i="4"/>
  <c r="K1693" i="4"/>
  <c r="K1354" i="4"/>
  <c r="K1688" i="4"/>
  <c r="K708" i="4"/>
  <c r="K584" i="4"/>
  <c r="K2059" i="4"/>
  <c r="K1718" i="4"/>
  <c r="K2056" i="4"/>
  <c r="K1007" i="4"/>
  <c r="K738" i="4"/>
  <c r="K989" i="4"/>
  <c r="K461" i="4"/>
  <c r="K244" i="4"/>
  <c r="K1839" i="4"/>
  <c r="K1455" i="4"/>
  <c r="K1792" i="4"/>
  <c r="K1454" i="4"/>
  <c r="K773" i="4"/>
  <c r="K808" i="4"/>
  <c r="K2365" i="4"/>
  <c r="K1935" i="4"/>
  <c r="K1595" i="4"/>
  <c r="K1932" i="4"/>
  <c r="K1594" i="4"/>
  <c r="K953" i="4"/>
  <c r="K948" i="4"/>
  <c r="K503" i="4"/>
  <c r="K2075" i="4"/>
  <c r="K1734" i="4"/>
  <c r="K2072" i="4"/>
  <c r="K1039" i="4"/>
  <c r="K754" i="4"/>
  <c r="K1021" i="4"/>
  <c r="K477" i="4"/>
  <c r="K2377" i="4"/>
  <c r="K2325" i="4"/>
  <c r="K1893" i="4"/>
  <c r="K1555" i="4"/>
  <c r="K1892" i="4"/>
  <c r="K1554" i="4"/>
  <c r="K913" i="4"/>
  <c r="K908" i="4"/>
  <c r="K618" i="4"/>
  <c r="K2003" i="4"/>
  <c r="K1663" i="4"/>
  <c r="K2000" i="4"/>
  <c r="K1662" i="4"/>
  <c r="K682" i="4"/>
  <c r="K1016" i="4"/>
  <c r="K2487" i="4"/>
  <c r="K2335" i="4"/>
  <c r="K1994" i="4"/>
  <c r="K2332" i="4"/>
  <c r="K1309" i="4"/>
  <c r="K1014" i="4"/>
  <c r="K1304" i="4"/>
  <c r="K727" i="4"/>
  <c r="K246" i="4"/>
  <c r="K207" i="4"/>
  <c r="K1719" i="4"/>
  <c r="K1335" i="4"/>
  <c r="K1673" i="4"/>
  <c r="K1334" i="4"/>
  <c r="K1668" i="4"/>
  <c r="K688" i="4"/>
  <c r="K564" i="4"/>
  <c r="K240" i="4"/>
  <c r="K2427" i="4"/>
  <c r="K2277" i="4"/>
  <c r="K1891" i="4"/>
  <c r="K1507" i="4"/>
  <c r="K1844" i="4"/>
  <c r="K1506" i="4"/>
  <c r="K865" i="4"/>
  <c r="K860" i="4"/>
  <c r="K570" i="4"/>
  <c r="K270" i="4"/>
  <c r="K1743" i="4"/>
  <c r="K1359" i="4"/>
  <c r="K1697" i="4"/>
  <c r="K1358" i="4"/>
  <c r="K1692" i="4"/>
  <c r="K712" i="4"/>
  <c r="K588" i="4"/>
  <c r="K2077" i="4"/>
  <c r="K2330" i="4"/>
  <c r="K1307" i="4"/>
  <c r="K1645" i="4"/>
  <c r="K1306" i="4"/>
  <c r="K1640" i="4"/>
  <c r="K660" i="4"/>
  <c r="K717" i="4"/>
  <c r="K2299" i="4"/>
  <c r="K1958" i="4"/>
  <c r="K2296" i="4"/>
  <c r="K1273" i="4"/>
  <c r="K978" i="4"/>
  <c r="K1268" i="4"/>
  <c r="K691" i="4"/>
  <c r="K510" i="4"/>
  <c r="K2073" i="4"/>
  <c r="K2378" i="4"/>
  <c r="K2465" i="4"/>
  <c r="K2146" i="4"/>
  <c r="K1123" i="4"/>
  <c r="K1122" i="4"/>
  <c r="K777" i="4"/>
  <c r="K2339" i="4"/>
  <c r="K2336" i="4"/>
  <c r="K1018" i="4"/>
  <c r="K731" i="4"/>
  <c r="K2031" i="4"/>
  <c r="K2028" i="4"/>
  <c r="K710" i="4"/>
  <c r="K2086" i="4"/>
  <c r="K1401" i="4"/>
  <c r="K1396" i="4"/>
  <c r="K2436" i="4"/>
  <c r="K2037" i="4"/>
  <c r="K1267" i="4"/>
  <c r="K1266" i="4"/>
  <c r="K959" i="4"/>
  <c r="K2461" i="4"/>
  <c r="K1119" i="4"/>
  <c r="K1118" i="4"/>
  <c r="K769" i="4"/>
  <c r="K2492" i="4"/>
  <c r="K2247" i="4"/>
  <c r="K2244" i="4"/>
  <c r="K926" i="4"/>
  <c r="K649" i="4"/>
  <c r="K458" i="4"/>
  <c r="K1503" i="4"/>
  <c r="K1502" i="4"/>
  <c r="K856" i="4"/>
  <c r="K1965" i="4"/>
  <c r="K1450" i="4"/>
  <c r="K1769" i="4"/>
  <c r="K803" i="4"/>
  <c r="K2409" i="4"/>
  <c r="K1065" i="4"/>
  <c r="K2024" i="4"/>
  <c r="K1538" i="4"/>
  <c r="K666" i="4"/>
  <c r="K1925" i="4"/>
  <c r="AD162" i="4"/>
  <c r="AD319" i="4"/>
  <c r="AD321" i="4"/>
  <c r="AD322" i="4"/>
  <c r="AD320" i="4"/>
  <c r="AD323" i="4"/>
  <c r="AD324" i="4"/>
  <c r="AD192" i="4"/>
  <c r="AD204" i="4"/>
  <c r="AD236" i="4"/>
  <c r="AD143" i="4"/>
  <c r="AD37" i="4"/>
  <c r="AD185" i="4"/>
  <c r="AD121" i="4"/>
  <c r="AD55" i="4"/>
  <c r="AD517" i="4"/>
  <c r="AD453" i="4"/>
  <c r="AD389" i="4"/>
  <c r="AD88" i="4"/>
  <c r="AD486" i="4"/>
  <c r="AD99" i="4"/>
  <c r="AD491" i="4"/>
  <c r="AD427" i="4"/>
  <c r="AD166" i="4"/>
  <c r="AD36" i="4"/>
  <c r="AD180" i="4"/>
  <c r="AD114" i="4"/>
  <c r="AD50" i="4"/>
  <c r="AD512" i="4"/>
  <c r="AD448" i="4"/>
  <c r="AD384" i="4"/>
  <c r="AD305" i="4"/>
  <c r="AD241" i="4"/>
  <c r="AD346" i="4"/>
  <c r="AD282" i="4"/>
  <c r="AD218" i="4"/>
  <c r="AD402" i="4"/>
  <c r="AD339" i="4"/>
  <c r="AD271" i="4"/>
  <c r="AD207" i="4"/>
  <c r="AD304" i="4"/>
  <c r="AD240" i="4"/>
  <c r="AD515" i="4"/>
  <c r="AD447" i="4"/>
  <c r="AD383" i="4"/>
  <c r="AD76" i="4"/>
  <c r="AD474" i="4"/>
  <c r="AD134" i="4"/>
  <c r="AD70" i="4"/>
  <c r="AD532" i="4"/>
  <c r="AD468" i="4"/>
  <c r="AD404" i="4"/>
  <c r="AD341" i="4"/>
  <c r="AD277" i="4"/>
  <c r="AD213" i="4"/>
  <c r="AD318" i="4"/>
  <c r="AD254" i="4"/>
  <c r="AD438" i="4"/>
  <c r="AD374" i="4"/>
  <c r="AD307" i="4"/>
  <c r="AD243" i="4"/>
  <c r="AD348" i="4"/>
  <c r="AD252" i="4"/>
  <c r="AD103" i="4"/>
  <c r="AD519" i="4"/>
  <c r="AD161" i="4"/>
  <c r="AD97" i="4"/>
  <c r="AD31" i="4"/>
  <c r="AD493" i="4"/>
  <c r="AD429" i="4"/>
  <c r="AD170" i="4"/>
  <c r="AD40" i="4"/>
  <c r="AD199" i="4"/>
  <c r="AD33" i="4"/>
  <c r="AD467" i="4"/>
  <c r="AD403" i="4"/>
  <c r="AD116" i="4"/>
  <c r="AD514" i="4"/>
  <c r="AD154" i="4"/>
  <c r="AD90" i="4"/>
  <c r="AD26" i="4"/>
  <c r="AD488" i="4"/>
  <c r="AD424" i="4"/>
  <c r="AD361" i="4"/>
  <c r="AD297" i="4"/>
  <c r="AD233" i="4"/>
  <c r="AD338" i="4"/>
  <c r="AD274" i="4"/>
  <c r="AD210" i="4"/>
  <c r="AD394" i="4"/>
  <c r="AD331" i="4"/>
  <c r="AD263" i="4"/>
  <c r="AD368" i="4"/>
  <c r="AD296" i="4"/>
  <c r="AD232" i="4"/>
  <c r="AD503" i="4"/>
  <c r="AD439" i="4"/>
  <c r="AD375" i="4"/>
  <c r="AD60" i="4"/>
  <c r="AD458" i="4"/>
  <c r="AD126" i="4"/>
  <c r="AD62" i="4"/>
  <c r="AD524" i="4"/>
  <c r="AD460" i="4"/>
  <c r="AD396" i="4"/>
  <c r="AD333" i="4"/>
  <c r="AD269" i="4"/>
  <c r="AD205" i="4"/>
  <c r="AD310" i="4"/>
  <c r="AD246" i="4"/>
  <c r="AD430" i="4"/>
  <c r="AD367" i="4"/>
  <c r="AD299" i="4"/>
  <c r="AD235" i="4"/>
  <c r="AD340" i="4"/>
  <c r="AD276" i="4"/>
  <c r="AD212" i="4"/>
  <c r="AD220" i="4"/>
  <c r="AD328" i="4"/>
  <c r="AD256" i="4"/>
  <c r="AD21" i="4"/>
  <c r="AD463" i="4"/>
  <c r="AD399" i="4"/>
  <c r="AD108" i="4"/>
  <c r="AD506" i="4"/>
  <c r="AD150" i="4"/>
  <c r="AD86" i="4"/>
  <c r="AD22" i="4"/>
  <c r="AD484" i="4"/>
  <c r="AD420" i="4"/>
  <c r="AD357" i="4"/>
  <c r="AD293" i="4"/>
  <c r="AD229" i="4"/>
  <c r="AD334" i="4"/>
  <c r="AD270" i="4"/>
  <c r="AD206" i="4"/>
  <c r="AD390" i="4"/>
  <c r="AD327" i="4"/>
  <c r="AD259" i="4"/>
  <c r="AD364" i="4"/>
  <c r="AD284" i="4"/>
  <c r="AD127" i="4"/>
  <c r="AD25" i="4"/>
  <c r="AD177" i="4"/>
  <c r="AD113" i="4"/>
  <c r="AD47" i="4"/>
  <c r="AD509" i="4"/>
  <c r="AD445" i="4"/>
  <c r="AD381" i="4"/>
  <c r="AD72" i="4"/>
  <c r="AD470" i="4"/>
  <c r="AD77" i="4"/>
  <c r="AD483" i="4"/>
  <c r="AD419" i="4"/>
  <c r="AD148" i="4"/>
  <c r="AD20" i="4"/>
  <c r="AD172" i="4"/>
  <c r="AD106" i="4"/>
  <c r="AD42" i="4"/>
  <c r="AD504" i="4"/>
  <c r="AD440" i="4"/>
  <c r="AD376" i="4"/>
  <c r="AD313" i="4"/>
  <c r="AD249" i="4"/>
  <c r="AD354" i="4"/>
  <c r="AD258" i="4"/>
  <c r="AD442" i="4"/>
  <c r="AD378" i="4"/>
  <c r="AD311" i="4"/>
  <c r="AD247" i="4"/>
  <c r="AD352" i="4"/>
  <c r="AD280" i="4"/>
  <c r="AD216" i="4"/>
  <c r="AD487" i="4"/>
  <c r="AD423" i="4"/>
  <c r="AD156" i="4"/>
  <c r="AD28" i="4"/>
  <c r="AD176" i="4"/>
  <c r="AD46" i="4"/>
  <c r="AD444" i="4"/>
  <c r="AD317" i="4"/>
  <c r="AD358" i="4"/>
  <c r="AD230" i="4"/>
  <c r="AD283" i="4"/>
  <c r="AD195" i="4"/>
  <c r="AD91" i="4"/>
  <c r="AD202" i="4"/>
  <c r="AD153" i="4"/>
  <c r="AD89" i="4"/>
  <c r="AD23" i="4"/>
  <c r="AD485" i="4"/>
  <c r="AD421" i="4"/>
  <c r="AD152" i="4"/>
  <c r="AD24" i="4"/>
  <c r="AD179" i="4"/>
  <c r="AD13" i="4"/>
  <c r="AD459" i="4"/>
  <c r="AD395" i="4"/>
  <c r="AD100" i="4"/>
  <c r="AD498" i="4"/>
  <c r="AD146" i="4"/>
  <c r="AD82" i="4"/>
  <c r="AD18" i="4"/>
  <c r="AD480" i="4"/>
  <c r="AD416" i="4"/>
  <c r="AD353" i="4"/>
  <c r="AD273" i="4"/>
  <c r="AD209" i="4"/>
  <c r="AD314" i="4"/>
  <c r="AD250" i="4"/>
  <c r="AD434" i="4"/>
  <c r="AD371" i="4"/>
  <c r="AD303" i="4"/>
  <c r="AD239" i="4"/>
  <c r="AD344" i="4"/>
  <c r="AD272" i="4"/>
  <c r="AD208" i="4"/>
  <c r="AD479" i="4"/>
  <c r="AD415" i="4"/>
  <c r="AD140" i="4"/>
  <c r="AD538" i="4"/>
  <c r="AD168" i="4"/>
  <c r="AD102" i="4"/>
  <c r="AD38" i="4"/>
  <c r="AD500" i="4"/>
  <c r="AD436" i="4"/>
  <c r="AD373" i="4"/>
  <c r="AD309" i="4"/>
  <c r="AD245" i="4"/>
  <c r="AD350" i="4"/>
  <c r="AD286" i="4"/>
  <c r="AD222" i="4"/>
  <c r="AD406" i="4"/>
  <c r="AD343" i="4"/>
  <c r="AD275" i="4"/>
  <c r="AD211" i="4"/>
  <c r="AD300" i="4"/>
  <c r="AD155" i="4"/>
  <c r="AD49" i="4"/>
  <c r="AD193" i="4"/>
  <c r="AD129" i="4"/>
  <c r="AD63" i="4"/>
  <c r="AD525" i="4"/>
  <c r="AD461" i="4"/>
  <c r="AD397" i="4"/>
  <c r="AD104" i="4"/>
  <c r="AD502" i="4"/>
  <c r="AD119" i="4"/>
  <c r="AD499" i="4"/>
  <c r="AD435" i="4"/>
  <c r="AD182" i="4"/>
  <c r="AD52" i="4"/>
  <c r="AD188" i="4"/>
  <c r="AD122" i="4"/>
  <c r="AD58" i="4"/>
  <c r="AD520" i="4"/>
  <c r="AD456" i="4"/>
  <c r="AD392" i="4"/>
  <c r="AD329" i="4"/>
  <c r="AD265" i="4"/>
  <c r="AD370" i="4"/>
  <c r="AD306" i="4"/>
  <c r="AD242" i="4"/>
  <c r="AD426" i="4"/>
  <c r="AD363" i="4"/>
  <c r="AD295" i="4"/>
  <c r="AD231" i="4"/>
  <c r="AD336" i="4"/>
  <c r="AD264" i="4"/>
  <c r="AD41" i="4"/>
  <c r="AD471" i="4"/>
  <c r="AD407" i="4"/>
  <c r="AD124" i="4"/>
  <c r="AD522" i="4"/>
  <c r="AD158" i="4"/>
  <c r="AD94" i="4"/>
  <c r="AD30" i="4"/>
  <c r="AD492" i="4"/>
  <c r="AD428" i="4"/>
  <c r="AD365" i="4"/>
  <c r="AD301" i="4"/>
  <c r="AD237" i="4"/>
  <c r="AD342" i="4"/>
  <c r="AD278" i="4"/>
  <c r="AD214" i="4"/>
  <c r="AD398" i="4"/>
  <c r="AD335" i="4"/>
  <c r="AD267" i="4"/>
  <c r="AD372" i="4"/>
  <c r="AD308" i="4"/>
  <c r="AD244" i="4"/>
  <c r="AD268" i="4"/>
  <c r="AD360" i="4"/>
  <c r="AD288" i="4"/>
  <c r="AD224" i="4"/>
  <c r="AD495" i="4"/>
  <c r="AD431" i="4"/>
  <c r="AD174" i="4"/>
  <c r="AD44" i="4"/>
  <c r="AD184" i="4"/>
  <c r="AD118" i="4"/>
  <c r="AD54" i="4"/>
  <c r="AD516" i="4"/>
  <c r="AD452" i="4"/>
  <c r="AD388" i="4"/>
  <c r="AD325" i="4"/>
  <c r="AD261" i="4"/>
  <c r="AD366" i="4"/>
  <c r="AD302" i="4"/>
  <c r="AD238" i="4"/>
  <c r="AD422" i="4"/>
  <c r="AD359" i="4"/>
  <c r="AD291" i="4"/>
  <c r="AD227" i="4"/>
  <c r="AD332" i="4"/>
  <c r="AD183" i="4"/>
  <c r="AD73" i="4"/>
  <c r="AD194" i="4"/>
  <c r="AD145" i="4"/>
  <c r="AD79" i="4"/>
  <c r="AD15" i="4"/>
  <c r="AD477" i="4"/>
  <c r="AD413" i="4"/>
  <c r="AD136" i="4"/>
  <c r="AD534" i="4"/>
  <c r="AD159" i="4"/>
  <c r="AD523" i="4"/>
  <c r="AD451" i="4"/>
  <c r="AD387" i="4"/>
  <c r="AD84" i="4"/>
  <c r="AD482" i="4"/>
  <c r="AD138" i="4"/>
  <c r="AD74" i="4"/>
  <c r="AD536" i="4"/>
  <c r="AD472" i="4"/>
  <c r="AD408" i="4"/>
  <c r="AD345" i="4"/>
  <c r="AD281" i="4"/>
  <c r="AD217" i="4"/>
  <c r="AD290" i="4"/>
  <c r="AD226" i="4"/>
  <c r="AD410" i="4"/>
  <c r="AD347" i="4"/>
  <c r="AD279" i="4"/>
  <c r="AD215" i="4"/>
  <c r="AD312" i="4"/>
  <c r="AD248" i="4"/>
  <c r="AD527" i="4"/>
  <c r="AD455" i="4"/>
  <c r="AD391" i="4"/>
  <c r="AD92" i="4"/>
  <c r="AD490" i="4"/>
  <c r="AD142" i="4"/>
  <c r="AD78" i="4"/>
  <c r="AD14" i="4"/>
  <c r="AD476" i="4"/>
  <c r="AD412" i="4"/>
  <c r="AD349" i="4"/>
  <c r="AD285" i="4"/>
  <c r="AD221" i="4"/>
  <c r="AD326" i="4"/>
  <c r="AD262" i="4"/>
  <c r="AD446" i="4"/>
  <c r="AD382" i="4"/>
  <c r="AD315" i="4"/>
  <c r="AD251" i="4"/>
  <c r="AD356" i="4"/>
  <c r="AD292" i="4"/>
  <c r="AD228" i="4"/>
  <c r="AD110" i="4"/>
  <c r="AD508" i="4"/>
  <c r="AD380" i="4"/>
  <c r="AD253" i="4"/>
  <c r="AD294" i="4"/>
  <c r="AD414" i="4"/>
  <c r="AD351" i="4"/>
  <c r="AD219" i="4"/>
  <c r="AD260" i="4"/>
  <c r="AD316" i="4"/>
  <c r="AD223" i="4"/>
  <c r="AD355" i="4"/>
  <c r="AD450" i="4"/>
  <c r="AD330" i="4"/>
  <c r="AD337" i="4"/>
  <c r="AD496" i="4"/>
  <c r="AD98" i="4"/>
  <c r="AD68" i="4"/>
  <c r="AD443" i="4"/>
  <c r="AD454" i="4"/>
  <c r="AD186" i="4"/>
  <c r="AD533" i="4"/>
  <c r="AD169" i="4"/>
  <c r="AD115" i="4"/>
  <c r="AD418" i="4"/>
  <c r="AD298" i="4"/>
  <c r="AD225" i="4"/>
  <c r="AD369" i="4"/>
  <c r="AD464" i="4"/>
  <c r="AD66" i="4"/>
  <c r="AD164" i="4"/>
  <c r="AD132" i="4"/>
  <c r="AD475" i="4"/>
  <c r="AD139" i="4"/>
  <c r="AD120" i="4"/>
  <c r="AD437" i="4"/>
  <c r="AD39" i="4"/>
  <c r="AD137" i="4"/>
  <c r="AD61" i="4"/>
  <c r="AD151" i="4"/>
  <c r="AD160" i="4"/>
  <c r="AD529" i="4"/>
  <c r="AD157" i="4"/>
  <c r="AD147" i="4"/>
  <c r="AD16" i="4"/>
  <c r="AD393" i="4"/>
  <c r="AD497" i="4"/>
  <c r="AD75" i="4"/>
  <c r="AD189" i="4"/>
  <c r="AD123" i="4"/>
  <c r="AD131" i="4"/>
  <c r="AD128" i="4"/>
  <c r="AD505" i="4"/>
  <c r="AD141" i="4"/>
  <c r="AD107" i="4"/>
  <c r="AD510" i="4"/>
  <c r="AD377" i="4"/>
  <c r="AD481" i="4"/>
  <c r="AD67" i="4"/>
  <c r="AD181" i="4"/>
  <c r="AD95" i="4"/>
  <c r="AD111" i="4"/>
  <c r="AD80" i="4"/>
  <c r="AD489" i="4"/>
  <c r="AD125" i="4"/>
  <c r="AD81" i="4"/>
  <c r="AD478" i="4"/>
  <c r="AD178" i="4"/>
  <c r="AD473" i="4"/>
  <c r="AD51" i="4"/>
  <c r="AD165" i="4"/>
  <c r="AD69" i="4"/>
  <c r="AD65" i="4"/>
  <c r="AD32" i="4"/>
  <c r="AD465" i="4"/>
  <c r="AD101" i="4"/>
  <c r="AD57" i="4"/>
  <c r="AD462" i="4"/>
  <c r="AD144" i="4"/>
  <c r="AD457" i="4"/>
  <c r="AD35" i="4"/>
  <c r="AD149" i="4"/>
  <c r="AD45" i="4"/>
  <c r="AD287" i="4"/>
  <c r="AD386" i="4"/>
  <c r="AD266" i="4"/>
  <c r="AD257" i="4"/>
  <c r="AD432" i="4"/>
  <c r="AD34" i="4"/>
  <c r="AD466" i="4"/>
  <c r="AD379" i="4"/>
  <c r="AD53" i="4"/>
  <c r="AD56" i="4"/>
  <c r="AD469" i="4"/>
  <c r="AD71" i="4"/>
  <c r="AD535" i="4"/>
  <c r="AD255" i="4"/>
  <c r="AD234" i="4"/>
  <c r="AD362" i="4"/>
  <c r="AD289" i="4"/>
  <c r="AD400" i="4"/>
  <c r="AD528" i="4"/>
  <c r="AD130" i="4"/>
  <c r="AD530" i="4"/>
  <c r="AD411" i="4"/>
  <c r="AD511" i="4"/>
  <c r="AD518" i="4"/>
  <c r="AD405" i="4"/>
  <c r="AD501" i="4"/>
  <c r="AD105" i="4"/>
  <c r="AD201" i="4"/>
  <c r="AD171" i="4"/>
  <c r="AD526" i="4"/>
  <c r="AD449" i="4"/>
  <c r="AD85" i="4"/>
  <c r="AD17" i="4"/>
  <c r="AD187" i="4"/>
  <c r="AD112" i="4"/>
  <c r="AD441" i="4"/>
  <c r="AD27" i="4"/>
  <c r="AD133" i="4"/>
  <c r="AD29" i="4"/>
  <c r="AD203" i="4"/>
  <c r="AD494" i="4"/>
  <c r="AD425" i="4"/>
  <c r="AD59" i="4"/>
  <c r="AD198" i="4"/>
  <c r="AD87" i="4"/>
  <c r="AD96" i="4"/>
  <c r="AD433" i="4"/>
  <c r="AD537" i="4"/>
  <c r="AD117" i="4"/>
  <c r="AD531" i="4"/>
  <c r="AD191" i="4"/>
  <c r="AD196" i="4"/>
  <c r="AD409" i="4"/>
  <c r="AD43" i="4"/>
  <c r="AD197" i="4"/>
  <c r="AD200" i="4"/>
  <c r="AD64" i="4"/>
  <c r="AD417" i="4"/>
  <c r="AD521" i="4"/>
  <c r="AD109" i="4"/>
  <c r="AD507" i="4"/>
  <c r="AD163" i="4"/>
  <c r="AD167" i="4"/>
  <c r="AD385" i="4"/>
  <c r="AD19" i="4"/>
  <c r="AD173" i="4"/>
  <c r="AD175" i="4"/>
  <c r="AD48" i="4"/>
  <c r="AD401" i="4"/>
  <c r="AD513" i="4"/>
  <c r="AD93" i="4"/>
  <c r="AD190" i="4"/>
  <c r="AD135" i="4"/>
  <c r="K1493" i="4"/>
  <c r="AD9" i="4"/>
  <c r="AD7" i="4"/>
  <c r="AD5" i="4"/>
  <c r="AD6" i="4"/>
  <c r="AD8" i="4"/>
  <c r="AD11" i="4"/>
  <c r="AD10" i="4"/>
  <c r="AD12" i="4"/>
  <c r="K686" i="4"/>
  <c r="K404" i="4"/>
  <c r="K2388" i="4"/>
  <c r="K2233" i="4"/>
  <c r="K2372" i="4"/>
  <c r="K2225" i="4"/>
  <c r="K2353" i="4"/>
  <c r="K2464" i="4"/>
  <c r="K2053" i="4"/>
  <c r="K2135" i="4"/>
  <c r="K2306" i="4"/>
  <c r="K1794" i="4"/>
  <c r="K1283" i="4"/>
  <c r="K2132" i="4"/>
  <c r="K1621" i="4"/>
  <c r="K1109" i="4"/>
  <c r="K1282" i="4"/>
  <c r="K814" i="4"/>
  <c r="K1616" i="4"/>
  <c r="K1104" i="4"/>
  <c r="K975" i="4"/>
  <c r="K537" i="4"/>
  <c r="K693" i="4"/>
  <c r="K512" i="4"/>
  <c r="K2398" i="4"/>
  <c r="K2243" i="4"/>
  <c r="K1775" i="4"/>
  <c r="K1902" i="4"/>
  <c r="K1391" i="4"/>
  <c r="K2240" i="4"/>
  <c r="K1728" i="4"/>
  <c r="K1217" i="4"/>
  <c r="K1390" i="4"/>
  <c r="K922" i="4"/>
  <c r="K1019" i="4"/>
  <c r="K1212" i="4"/>
  <c r="K744" i="4"/>
  <c r="K645" i="4"/>
  <c r="K454" i="4"/>
  <c r="K620" i="4"/>
  <c r="K2456" i="4"/>
  <c r="K2181" i="4"/>
  <c r="K2418" i="4"/>
  <c r="K2263" i="4"/>
  <c r="K1795" i="4"/>
  <c r="K1922" i="4"/>
  <c r="K1411" i="4"/>
  <c r="K2260" i="4"/>
  <c r="K1748" i="4"/>
  <c r="K1237" i="4"/>
  <c r="K1410" i="4"/>
  <c r="K1488" i="4"/>
  <c r="K942" i="4"/>
  <c r="K203" i="4"/>
  <c r="K1059" i="4"/>
  <c r="K655" i="4"/>
  <c r="K1232" i="4"/>
  <c r="K293" i="4"/>
  <c r="K764" i="4"/>
  <c r="K474" i="4"/>
  <c r="K273" i="4"/>
  <c r="K2115" i="4"/>
  <c r="K1020" i="4"/>
  <c r="K841" i="4"/>
  <c r="K409" i="4"/>
  <c r="K575" i="4"/>
  <c r="K380" i="4"/>
  <c r="K308" i="4"/>
  <c r="K2286" i="4"/>
  <c r="K2371" i="4"/>
  <c r="K1821" i="4"/>
  <c r="K1519" i="4"/>
  <c r="K2030" i="4"/>
  <c r="K1729" i="4"/>
  <c r="K1774" i="4"/>
  <c r="K1263" i="4"/>
  <c r="K1601" i="4"/>
  <c r="K2112" i="4"/>
  <c r="K1087" i="4"/>
  <c r="K1856" i="4"/>
  <c r="K1345" i="4"/>
  <c r="K1050" i="4"/>
  <c r="K1518" i="4"/>
  <c r="K1596" i="4"/>
  <c r="K1262" i="4"/>
  <c r="K794" i="4"/>
  <c r="K1084" i="4"/>
  <c r="K877" i="4"/>
  <c r="K1340" i="4"/>
  <c r="K955" i="4"/>
  <c r="K872" i="4"/>
  <c r="K517" i="4"/>
  <c r="K763" i="4"/>
  <c r="K673" i="4"/>
  <c r="K582" i="4"/>
  <c r="K492" i="4"/>
  <c r="K427" i="4"/>
  <c r="K282" i="4"/>
  <c r="K303" i="4"/>
  <c r="K183" i="4"/>
  <c r="K320" i="4"/>
  <c r="K659" i="4"/>
  <c r="K768" i="4"/>
  <c r="K1236" i="4"/>
  <c r="K1067" i="4"/>
  <c r="K946" i="4"/>
  <c r="K1414" i="4"/>
  <c r="K1241" i="4"/>
  <c r="K1752" i="4"/>
  <c r="K2264" i="4"/>
  <c r="K1415" i="4"/>
  <c r="K1926" i="4"/>
  <c r="K1799" i="4"/>
  <c r="K2267" i="4"/>
  <c r="K2422" i="4"/>
  <c r="K504" i="4"/>
  <c r="K685" i="4"/>
  <c r="K529" i="4"/>
  <c r="K967" i="4"/>
  <c r="K1096" i="4"/>
  <c r="K1608" i="4"/>
  <c r="K806" i="4"/>
  <c r="K1274" i="4"/>
  <c r="K1101" i="4"/>
  <c r="K1613" i="4"/>
  <c r="K2124" i="4"/>
  <c r="K1275" i="4"/>
  <c r="K1786" i="4"/>
  <c r="K2298" i="4"/>
  <c r="K2127" i="4"/>
  <c r="K2045" i="4"/>
  <c r="K516" i="4"/>
  <c r="K697" i="4"/>
  <c r="K541" i="4"/>
  <c r="K979" i="4"/>
  <c r="K1108" i="4"/>
  <c r="K1620" i="4"/>
  <c r="K818" i="4"/>
  <c r="K1286" i="4"/>
  <c r="K1113" i="4"/>
  <c r="K1625" i="4"/>
  <c r="K2136" i="4"/>
  <c r="K1287" i="4"/>
  <c r="K1798" i="4"/>
  <c r="K2310" i="4"/>
  <c r="K2139" i="4"/>
  <c r="K265" i="4"/>
  <c r="K277" i="4"/>
  <c r="K466" i="4"/>
  <c r="K644" i="4"/>
  <c r="K756" i="4"/>
  <c r="K1224" i="4"/>
  <c r="K1043" i="4"/>
  <c r="K934" i="4"/>
  <c r="K1402" i="4"/>
  <c r="K1229" i="4"/>
  <c r="K1740" i="4"/>
  <c r="K2252" i="4"/>
  <c r="K1403" i="4"/>
  <c r="K1914" i="4"/>
  <c r="K1787" i="4"/>
  <c r="K2255" i="4"/>
  <c r="K2410" i="4"/>
  <c r="K2173" i="4"/>
  <c r="K478" i="4"/>
  <c r="K849" i="4"/>
  <c r="K1024" i="4"/>
  <c r="K1492" i="4"/>
  <c r="K690" i="4"/>
  <c r="K1158" i="4"/>
  <c r="K1670" i="4"/>
  <c r="K1497" i="4"/>
  <c r="K2008" i="4"/>
  <c r="K1159" i="4"/>
  <c r="K1671" i="4"/>
  <c r="K2182" i="4"/>
  <c r="K2011" i="4"/>
  <c r="K2501" i="4"/>
  <c r="K294" i="4"/>
  <c r="K439" i="4"/>
  <c r="K594" i="4"/>
  <c r="K775" i="4"/>
  <c r="K884" i="4"/>
  <c r="K1352" i="4"/>
  <c r="K889" i="4"/>
  <c r="K1062" i="4"/>
  <c r="K1530" i="4"/>
  <c r="K1357" i="4"/>
  <c r="K1868" i="4"/>
  <c r="K1741" i="4"/>
  <c r="K1531" i="4"/>
  <c r="K2042" i="4"/>
  <c r="K1845" i="4"/>
  <c r="K2383" i="4"/>
  <c r="K2301" i="4"/>
  <c r="K306" i="4"/>
  <c r="K451" i="4"/>
  <c r="K606" i="4"/>
  <c r="K787" i="4"/>
  <c r="K896" i="4"/>
  <c r="K1364" i="4"/>
  <c r="K901" i="4"/>
  <c r="K993" i="4"/>
  <c r="K1542" i="4"/>
  <c r="K1369" i="4"/>
  <c r="K1880" i="4"/>
  <c r="K1753" i="4"/>
  <c r="K1543" i="4"/>
  <c r="K2054" i="4"/>
  <c r="K1869" i="4"/>
  <c r="K2358" i="4"/>
  <c r="K316" i="4"/>
  <c r="K386" i="4"/>
  <c r="K567" i="4"/>
  <c r="K401" i="4"/>
  <c r="K825" i="4"/>
  <c r="K1012" i="4"/>
  <c r="K1480" i="4"/>
  <c r="K678" i="4"/>
  <c r="K1146" i="4"/>
  <c r="K1658" i="4"/>
  <c r="K1485" i="4"/>
  <c r="K1996" i="4"/>
  <c r="K1147" i="4"/>
  <c r="K1659" i="4"/>
  <c r="K2170" i="4"/>
  <c r="K1999" i="4"/>
  <c r="K2489" i="4"/>
  <c r="K1917" i="4"/>
  <c r="K2407" i="4"/>
  <c r="K301" i="4"/>
  <c r="K30" i="4"/>
  <c r="K128" i="4"/>
  <c r="K193" i="4"/>
  <c r="K75" i="4"/>
  <c r="K102" i="4"/>
  <c r="K62" i="4"/>
  <c r="K133" i="4"/>
  <c r="K34" i="4"/>
  <c r="K43" i="4"/>
  <c r="K70" i="4"/>
  <c r="K123" i="4"/>
  <c r="K64" i="4"/>
  <c r="K130" i="4"/>
  <c r="K124" i="4"/>
  <c r="K194" i="4"/>
  <c r="K55" i="4"/>
  <c r="K113" i="4"/>
  <c r="K178" i="4"/>
  <c r="K121" i="4"/>
  <c r="K81" i="4"/>
  <c r="K23" i="4"/>
  <c r="K59" i="4"/>
  <c r="K165" i="4"/>
  <c r="K66" i="4"/>
  <c r="K187" i="4"/>
  <c r="K131" i="4"/>
  <c r="K91" i="4"/>
  <c r="K86" i="4"/>
  <c r="K71" i="4"/>
  <c r="K184" i="4"/>
  <c r="K99" i="4"/>
  <c r="K108" i="4"/>
  <c r="K101" i="4"/>
  <c r="K167" i="4"/>
  <c r="K161" i="4"/>
  <c r="K166" i="4"/>
  <c r="K180" i="4"/>
  <c r="K138" i="4"/>
  <c r="K150" i="4"/>
  <c r="K33" i="4"/>
  <c r="K57" i="4"/>
  <c r="K24" i="4"/>
  <c r="K200" i="4"/>
  <c r="K118" i="4"/>
  <c r="K103" i="4"/>
  <c r="K60" i="4"/>
  <c r="K116" i="4"/>
  <c r="K140" i="4"/>
  <c r="K115" i="4"/>
  <c r="K196" i="4"/>
  <c r="K156" i="4"/>
  <c r="K84" i="4"/>
  <c r="K145" i="4"/>
  <c r="K181" i="4"/>
  <c r="K39" i="4"/>
  <c r="K185" i="4"/>
  <c r="K38" i="4"/>
  <c r="K152" i="4"/>
  <c r="K6" i="4"/>
  <c r="K10" i="4"/>
  <c r="K153" i="4"/>
  <c r="K13" i="4"/>
  <c r="K21" i="4"/>
  <c r="K172" i="4"/>
  <c r="K147" i="4"/>
  <c r="K199" i="4"/>
  <c r="K97" i="4"/>
  <c r="K82" i="4"/>
  <c r="K8" i="4"/>
  <c r="K100" i="4"/>
  <c r="K168" i="4"/>
  <c r="K90" i="4"/>
  <c r="K114" i="4"/>
  <c r="K198" i="4"/>
  <c r="K54" i="4"/>
  <c r="K136" i="4"/>
  <c r="K58" i="4"/>
  <c r="K67" i="4"/>
  <c r="K173" i="4"/>
  <c r="K47" i="4"/>
  <c r="K51" i="4"/>
  <c r="K49" i="4"/>
  <c r="K9" i="4"/>
  <c r="K17" i="4"/>
  <c r="K135" i="4"/>
  <c r="K107" i="4"/>
  <c r="K154" i="4"/>
  <c r="K12" i="4"/>
  <c r="K35" i="4"/>
  <c r="K177" i="4"/>
  <c r="K56" i="4"/>
  <c r="K98" i="4"/>
  <c r="K78" i="4"/>
  <c r="K182" i="4"/>
  <c r="K144" i="4"/>
  <c r="K163" i="4"/>
  <c r="K16" i="4"/>
  <c r="K388" i="4"/>
  <c r="K186" i="4"/>
  <c r="K44" i="4"/>
  <c r="K15" i="4"/>
  <c r="K72" i="4"/>
  <c r="K122" i="4"/>
  <c r="K119" i="4"/>
  <c r="K201" i="4"/>
  <c r="K137" i="4"/>
  <c r="K40" i="4"/>
  <c r="K95" i="4"/>
  <c r="K151" i="4"/>
  <c r="K170" i="4"/>
  <c r="K83" i="4"/>
  <c r="K157" i="4"/>
  <c r="K63" i="4"/>
  <c r="K179" i="4"/>
  <c r="K45" i="4"/>
  <c r="K188" i="4"/>
  <c r="K192" i="4"/>
  <c r="K65" i="4"/>
  <c r="K28" i="4"/>
  <c r="K22" i="4"/>
  <c r="K106" i="4"/>
  <c r="K132" i="4"/>
  <c r="K93" i="4"/>
  <c r="K127" i="4"/>
  <c r="K88" i="4"/>
  <c r="K74" i="4"/>
  <c r="K5" i="4"/>
  <c r="K61" i="4"/>
  <c r="K80" i="4"/>
  <c r="K120" i="4"/>
  <c r="K42" i="4"/>
  <c r="K195" i="4"/>
  <c r="K110" i="4"/>
  <c r="K175" i="4"/>
  <c r="K52" i="4"/>
  <c r="K126" i="4"/>
  <c r="K160" i="4"/>
  <c r="K164" i="4"/>
  <c r="K29" i="4"/>
  <c r="K27" i="4"/>
  <c r="K18" i="4"/>
  <c r="K143" i="4"/>
  <c r="K169" i="4"/>
  <c r="K174" i="4"/>
  <c r="K112" i="4"/>
  <c r="K109" i="4"/>
  <c r="K111" i="4"/>
  <c r="K190" i="4"/>
  <c r="K142" i="4"/>
  <c r="K117" i="4"/>
  <c r="K141" i="4"/>
  <c r="K79" i="4"/>
  <c r="K68" i="4"/>
  <c r="K139" i="4"/>
  <c r="K48" i="4"/>
  <c r="K146" i="4"/>
  <c r="K155" i="4"/>
  <c r="K32" i="4"/>
  <c r="K36" i="4"/>
  <c r="K89" i="4"/>
  <c r="K25" i="4"/>
  <c r="K20" i="4"/>
  <c r="K11" i="4"/>
  <c r="K41" i="4"/>
  <c r="K46" i="4"/>
  <c r="K149" i="4"/>
  <c r="K189" i="4"/>
  <c r="K96" i="4"/>
  <c r="K162" i="4"/>
  <c r="K171" i="4"/>
  <c r="K197" i="4"/>
  <c r="K94" i="4"/>
  <c r="K191" i="4"/>
  <c r="K105" i="4"/>
  <c r="K7" i="4"/>
  <c r="K85" i="4"/>
  <c r="K14" i="4"/>
  <c r="K76" i="4"/>
  <c r="K69" i="4"/>
  <c r="K73" i="4"/>
  <c r="K37" i="4"/>
  <c r="K26" i="4"/>
  <c r="K19" i="4"/>
  <c r="K125" i="4"/>
  <c r="K129" i="4"/>
  <c r="K31" i="4"/>
  <c r="K134" i="4"/>
  <c r="K148" i="4"/>
  <c r="K87" i="4"/>
  <c r="K158" i="4"/>
  <c r="K104" i="4"/>
  <c r="K92" i="4"/>
  <c r="K159" i="4"/>
  <c r="K53" i="4"/>
  <c r="K176" i="4"/>
  <c r="K50" i="4"/>
  <c r="K77" i="4"/>
  <c r="K413" i="4"/>
  <c r="K579" i="4"/>
  <c r="B207" i="1"/>
  <c r="K4" i="4" s="1"/>
  <c r="AE539" i="4" l="1"/>
  <c r="AE543" i="4"/>
  <c r="AE547" i="4"/>
  <c r="AE551" i="4"/>
  <c r="AE555" i="4"/>
  <c r="AE559" i="4"/>
  <c r="AE563" i="4"/>
  <c r="AE567" i="4"/>
  <c r="AE571" i="4"/>
  <c r="AE575" i="4"/>
  <c r="AE579" i="4"/>
  <c r="AE583" i="4"/>
  <c r="AE587" i="4"/>
  <c r="AE591" i="4"/>
  <c r="AE595" i="4"/>
  <c r="AE599" i="4"/>
  <c r="AE603" i="4"/>
  <c r="AE607" i="4"/>
  <c r="AE611" i="4"/>
  <c r="AE615" i="4"/>
  <c r="AE619" i="4"/>
  <c r="AE623" i="4"/>
  <c r="AE627" i="4"/>
  <c r="AE631" i="4"/>
  <c r="AE635" i="4"/>
  <c r="AE639" i="4"/>
  <c r="AE643" i="4"/>
  <c r="AE647" i="4"/>
  <c r="AE651" i="4"/>
  <c r="AE655" i="4"/>
  <c r="AE659" i="4"/>
  <c r="AE663" i="4"/>
  <c r="AE667" i="4"/>
  <c r="AE671" i="4"/>
  <c r="AE675" i="4"/>
  <c r="AE679" i="4"/>
  <c r="AE683" i="4"/>
  <c r="AE687" i="4"/>
  <c r="AE691" i="4"/>
  <c r="AE695" i="4"/>
  <c r="AE699" i="4"/>
  <c r="AE703" i="4"/>
  <c r="AE707" i="4"/>
  <c r="AE711" i="4"/>
  <c r="AE715" i="4"/>
  <c r="AE719" i="4"/>
  <c r="AE723" i="4"/>
  <c r="AE727" i="4"/>
  <c r="AE731" i="4"/>
  <c r="AE735" i="4"/>
  <c r="AE739" i="4"/>
  <c r="AE743" i="4"/>
  <c r="AE747" i="4"/>
  <c r="AE751" i="4"/>
  <c r="AE755" i="4"/>
  <c r="AE759" i="4"/>
  <c r="AE763" i="4"/>
  <c r="AE767" i="4"/>
  <c r="AE771" i="4"/>
  <c r="AE775" i="4"/>
  <c r="AE779" i="4"/>
  <c r="AE783" i="4"/>
  <c r="AE787" i="4"/>
  <c r="AE791" i="4"/>
  <c r="AE795" i="4"/>
  <c r="AE799" i="4"/>
  <c r="AE803" i="4"/>
  <c r="AE807" i="4"/>
  <c r="AE811" i="4"/>
  <c r="AE815" i="4"/>
  <c r="AE819" i="4"/>
  <c r="AE823" i="4"/>
  <c r="AE827" i="4"/>
  <c r="AE831" i="4"/>
  <c r="AE835" i="4"/>
  <c r="AE839" i="4"/>
  <c r="AE843" i="4"/>
  <c r="AE847" i="4"/>
  <c r="AE851" i="4"/>
  <c r="AE855" i="4"/>
  <c r="AE859" i="4"/>
  <c r="AE863" i="4"/>
  <c r="AE867" i="4"/>
  <c r="AE871" i="4"/>
  <c r="AE875" i="4"/>
  <c r="AE879" i="4"/>
  <c r="AE883" i="4"/>
  <c r="AE887" i="4"/>
  <c r="AE891" i="4"/>
  <c r="AE895" i="4"/>
  <c r="AE899" i="4"/>
  <c r="AE903" i="4"/>
  <c r="AE907" i="4"/>
  <c r="AE911" i="4"/>
  <c r="AE915" i="4"/>
  <c r="AE919" i="4"/>
  <c r="AE923" i="4"/>
  <c r="AE927" i="4"/>
  <c r="AE931" i="4"/>
  <c r="AE935" i="4"/>
  <c r="AE939" i="4"/>
  <c r="AE943" i="4"/>
  <c r="AE947" i="4"/>
  <c r="AE951" i="4"/>
  <c r="AE955" i="4"/>
  <c r="AE959" i="4"/>
  <c r="AE963" i="4"/>
  <c r="AE967" i="4"/>
  <c r="AE971" i="4"/>
  <c r="AE975" i="4"/>
  <c r="AE979" i="4"/>
  <c r="AE983" i="4"/>
  <c r="AE987" i="4"/>
  <c r="AE991" i="4"/>
  <c r="AE995" i="4"/>
  <c r="AE999" i="4"/>
  <c r="AE1003" i="4"/>
  <c r="AE1007" i="4"/>
  <c r="AE1011" i="4"/>
  <c r="AE1015" i="4"/>
  <c r="AE1019" i="4"/>
  <c r="AE1023" i="4"/>
  <c r="AE1027" i="4"/>
  <c r="AE1031" i="4"/>
  <c r="AE1035" i="4"/>
  <c r="AE1039" i="4"/>
  <c r="AE1043" i="4"/>
  <c r="AE1047" i="4"/>
  <c r="AE1051" i="4"/>
  <c r="AE1055" i="4"/>
  <c r="AE1059" i="4"/>
  <c r="AE1063" i="4"/>
  <c r="AE1067" i="4"/>
  <c r="AE1071" i="4"/>
  <c r="AE1075" i="4"/>
  <c r="AE1079" i="4"/>
  <c r="AE1083" i="4"/>
  <c r="AE1087" i="4"/>
  <c r="AE1091" i="4"/>
  <c r="AE1095" i="4"/>
  <c r="AE1099" i="4"/>
  <c r="AE1103" i="4"/>
  <c r="AE1107" i="4"/>
  <c r="AE1111" i="4"/>
  <c r="AE1115" i="4"/>
  <c r="AE1119" i="4"/>
  <c r="AE1123" i="4"/>
  <c r="AE1127" i="4"/>
  <c r="AE1131" i="4"/>
  <c r="AE1135" i="4"/>
  <c r="AE1139" i="4"/>
  <c r="AE1143" i="4"/>
  <c r="AE1147" i="4"/>
  <c r="AE1151" i="4"/>
  <c r="AE1155" i="4"/>
  <c r="AE1159" i="4"/>
  <c r="AE1163" i="4"/>
  <c r="AE1167" i="4"/>
  <c r="AE1171" i="4"/>
  <c r="AE1175" i="4"/>
  <c r="AE1179" i="4"/>
  <c r="AE1183" i="4"/>
  <c r="AE1187" i="4"/>
  <c r="AE1191" i="4"/>
  <c r="AE1195" i="4"/>
  <c r="AE1199" i="4"/>
  <c r="AE1203" i="4"/>
  <c r="AE1207" i="4"/>
  <c r="AE1211" i="4"/>
  <c r="AE1215" i="4"/>
  <c r="AE1219" i="4"/>
  <c r="AE1223" i="4"/>
  <c r="AE1227" i="4"/>
  <c r="AE1231" i="4"/>
  <c r="AE1235" i="4"/>
  <c r="AE1239" i="4"/>
  <c r="AE1243" i="4"/>
  <c r="AE1247" i="4"/>
  <c r="AE1251" i="4"/>
  <c r="AE1255" i="4"/>
  <c r="AE1259" i="4"/>
  <c r="AE1263" i="4"/>
  <c r="AE1267" i="4"/>
  <c r="AE1271" i="4"/>
  <c r="AE1275" i="4"/>
  <c r="AE1279" i="4"/>
  <c r="AE1283" i="4"/>
  <c r="AE1287" i="4"/>
  <c r="AE1291" i="4"/>
  <c r="AE1295" i="4"/>
  <c r="AE1299" i="4"/>
  <c r="AE1303" i="4"/>
  <c r="AE1307" i="4"/>
  <c r="AE1311" i="4"/>
  <c r="AE1315" i="4"/>
  <c r="AE1319" i="4"/>
  <c r="AE1323" i="4"/>
  <c r="AE1327" i="4"/>
  <c r="AE1331" i="4"/>
  <c r="AE1335" i="4"/>
  <c r="AE1339" i="4"/>
  <c r="AE1343" i="4"/>
  <c r="AE1347" i="4"/>
  <c r="AE1351" i="4"/>
  <c r="AE1355" i="4"/>
  <c r="AE1359" i="4"/>
  <c r="AE1363" i="4"/>
  <c r="AE1367" i="4"/>
  <c r="AE1371" i="4"/>
  <c r="AE1375" i="4"/>
  <c r="AE1379" i="4"/>
  <c r="AE1383" i="4"/>
  <c r="AE1387" i="4"/>
  <c r="AE1391" i="4"/>
  <c r="AE1395" i="4"/>
  <c r="AE1399" i="4"/>
  <c r="AE1403" i="4"/>
  <c r="AE1407" i="4"/>
  <c r="AE1411" i="4"/>
  <c r="AE1415" i="4"/>
  <c r="AE1419" i="4"/>
  <c r="AE1423" i="4"/>
  <c r="AE1427" i="4"/>
  <c r="AE1431" i="4"/>
  <c r="AE1435" i="4"/>
  <c r="AE1439" i="4"/>
  <c r="AE1443" i="4"/>
  <c r="AE1447" i="4"/>
  <c r="AE1451" i="4"/>
  <c r="AE1455" i="4"/>
  <c r="AE1459" i="4"/>
  <c r="AE1463" i="4"/>
  <c r="AE1467" i="4"/>
  <c r="AE1471" i="4"/>
  <c r="AE1475" i="4"/>
  <c r="AE1479" i="4"/>
  <c r="AE1483" i="4"/>
  <c r="AE1487" i="4"/>
  <c r="AE1491" i="4"/>
  <c r="AE1495" i="4"/>
  <c r="AE1499" i="4"/>
  <c r="AE1503" i="4"/>
  <c r="AE1507" i="4"/>
  <c r="AE1511" i="4"/>
  <c r="AE1515" i="4"/>
  <c r="AE1519" i="4"/>
  <c r="AE1523" i="4"/>
  <c r="AE1527" i="4"/>
  <c r="AE1531" i="4"/>
  <c r="AE1535" i="4"/>
  <c r="AE1539" i="4"/>
  <c r="AE1543" i="4"/>
  <c r="AE1547" i="4"/>
  <c r="AE1551" i="4"/>
  <c r="AE1555" i="4"/>
  <c r="AE1559" i="4"/>
  <c r="AE1563" i="4"/>
  <c r="AE1567" i="4"/>
  <c r="AE1571" i="4"/>
  <c r="AE1575" i="4"/>
  <c r="AE1579" i="4"/>
  <c r="AE1583" i="4"/>
  <c r="AE1587" i="4"/>
  <c r="AE1591" i="4"/>
  <c r="AE1595" i="4"/>
  <c r="AE1599" i="4"/>
  <c r="AE1603" i="4"/>
  <c r="AE1607" i="4"/>
  <c r="AE1611" i="4"/>
  <c r="AE1615" i="4"/>
  <c r="AE1619" i="4"/>
  <c r="AE1623" i="4"/>
  <c r="AE1627" i="4"/>
  <c r="AE1631" i="4"/>
  <c r="AE1635" i="4"/>
  <c r="AE1639" i="4"/>
  <c r="AE1643" i="4"/>
  <c r="AE1647" i="4"/>
  <c r="AE1651" i="4"/>
  <c r="AE1655" i="4"/>
  <c r="AE1659" i="4"/>
  <c r="AE1663" i="4"/>
  <c r="AE1667" i="4"/>
  <c r="AE1671" i="4"/>
  <c r="AE1675" i="4"/>
  <c r="AE1679" i="4"/>
  <c r="AE1683" i="4"/>
  <c r="AE1687" i="4"/>
  <c r="AE1691" i="4"/>
  <c r="AE1695" i="4"/>
  <c r="AE1699" i="4"/>
  <c r="AE1703" i="4"/>
  <c r="AE1707" i="4"/>
  <c r="AE1711" i="4"/>
  <c r="AE1715" i="4"/>
  <c r="AE1719" i="4"/>
  <c r="AE1723" i="4"/>
  <c r="AE1727" i="4"/>
  <c r="AE1731" i="4"/>
  <c r="AE1735" i="4"/>
  <c r="AE1739" i="4"/>
  <c r="AE1743" i="4"/>
  <c r="AE1747" i="4"/>
  <c r="AE1751" i="4"/>
  <c r="AE1755" i="4"/>
  <c r="AE1759" i="4"/>
  <c r="AE1763" i="4"/>
  <c r="AE1767" i="4"/>
  <c r="AE1771" i="4"/>
  <c r="AE1775" i="4"/>
  <c r="AE1779" i="4"/>
  <c r="AE1783" i="4"/>
  <c r="AE1787" i="4"/>
  <c r="AE1791" i="4"/>
  <c r="AE1795" i="4"/>
  <c r="AE1799" i="4"/>
  <c r="AE1803" i="4"/>
  <c r="AE1807" i="4"/>
  <c r="AE1811" i="4"/>
  <c r="AE1815" i="4"/>
  <c r="AE1819" i="4"/>
  <c r="AE1823" i="4"/>
  <c r="AE1827" i="4"/>
  <c r="AE1831" i="4"/>
  <c r="AE1835" i="4"/>
  <c r="AE1839" i="4"/>
  <c r="AE1843" i="4"/>
  <c r="AE1847" i="4"/>
  <c r="AE1851" i="4"/>
  <c r="AE1855" i="4"/>
  <c r="AE1859" i="4"/>
  <c r="AE1863" i="4"/>
  <c r="AE1867" i="4"/>
  <c r="AE1871" i="4"/>
  <c r="AE1875" i="4"/>
  <c r="AE1879" i="4"/>
  <c r="AE1883" i="4"/>
  <c r="AE1887" i="4"/>
  <c r="AE1891" i="4"/>
  <c r="AE1895" i="4"/>
  <c r="AE1899" i="4"/>
  <c r="AE1903" i="4"/>
  <c r="AE1907" i="4"/>
  <c r="AE1911" i="4"/>
  <c r="AE1915" i="4"/>
  <c r="AE1919" i="4"/>
  <c r="AE1923" i="4"/>
  <c r="AE1927" i="4"/>
  <c r="AE1931" i="4"/>
  <c r="AE1935" i="4"/>
  <c r="AE1939" i="4"/>
  <c r="AE1943" i="4"/>
  <c r="AE1947" i="4"/>
  <c r="AE1951" i="4"/>
  <c r="AE1955" i="4"/>
  <c r="AE1959" i="4"/>
  <c r="AE1963" i="4"/>
  <c r="AE1967" i="4"/>
  <c r="AE1971" i="4"/>
  <c r="AE1975" i="4"/>
  <c r="AE1979" i="4"/>
  <c r="AE1983" i="4"/>
  <c r="AE1987" i="4"/>
  <c r="AE1991" i="4"/>
  <c r="AE1995" i="4"/>
  <c r="AE1999" i="4"/>
  <c r="AE2003" i="4"/>
  <c r="AE2007" i="4"/>
  <c r="AE2011" i="4"/>
  <c r="AE2015" i="4"/>
  <c r="AE2019" i="4"/>
  <c r="AE2023" i="4"/>
  <c r="AE2027" i="4"/>
  <c r="AE2031" i="4"/>
  <c r="AE2035" i="4"/>
  <c r="AE2039" i="4"/>
  <c r="AE2043" i="4"/>
  <c r="AE2047" i="4"/>
  <c r="AE2051" i="4"/>
  <c r="AE2055" i="4"/>
  <c r="AE2059" i="4"/>
  <c r="AE2063" i="4"/>
  <c r="AE2067" i="4"/>
  <c r="AE2071" i="4"/>
  <c r="AE2075" i="4"/>
  <c r="AE2079" i="4"/>
  <c r="AE2083" i="4"/>
  <c r="AE2087" i="4"/>
  <c r="AE2091" i="4"/>
  <c r="AE2095" i="4"/>
  <c r="AE2099" i="4"/>
  <c r="AE2103" i="4"/>
  <c r="AE2107" i="4"/>
  <c r="AE2111" i="4"/>
  <c r="AE2115" i="4"/>
  <c r="AE2119" i="4"/>
  <c r="AE2123" i="4"/>
  <c r="AE2127" i="4"/>
  <c r="AE2131" i="4"/>
  <c r="AE2135" i="4"/>
  <c r="AE2139" i="4"/>
  <c r="AE2143" i="4"/>
  <c r="AE2147" i="4"/>
  <c r="AE2151" i="4"/>
  <c r="AE2155" i="4"/>
  <c r="AE2159" i="4"/>
  <c r="AE2163" i="4"/>
  <c r="AE2167" i="4"/>
  <c r="AE2171" i="4"/>
  <c r="AE2175" i="4"/>
  <c r="AE2179" i="4"/>
  <c r="AE2183" i="4"/>
  <c r="AE2187" i="4"/>
  <c r="AE2191" i="4"/>
  <c r="AE2195" i="4"/>
  <c r="AE2199" i="4"/>
  <c r="AE2203" i="4"/>
  <c r="AE2207" i="4"/>
  <c r="AE2211" i="4"/>
  <c r="AE2215" i="4"/>
  <c r="AE2219" i="4"/>
  <c r="AE2223" i="4"/>
  <c r="AE2227" i="4"/>
  <c r="AE2231" i="4"/>
  <c r="AE2235" i="4"/>
  <c r="AE2239" i="4"/>
  <c r="AE2243" i="4"/>
  <c r="AE2247" i="4"/>
  <c r="AE2251" i="4"/>
  <c r="AE2255" i="4"/>
  <c r="AE2259" i="4"/>
  <c r="AE2263" i="4"/>
  <c r="AE2267" i="4"/>
  <c r="AE2271" i="4"/>
  <c r="AE2275" i="4"/>
  <c r="AE2279" i="4"/>
  <c r="AE2283" i="4"/>
  <c r="AE2287" i="4"/>
  <c r="AE2291" i="4"/>
  <c r="AE2295" i="4"/>
  <c r="AE2299" i="4"/>
  <c r="AE2303" i="4"/>
  <c r="AE2307" i="4"/>
  <c r="AE2311" i="4"/>
  <c r="AE2315" i="4"/>
  <c r="AE2319" i="4"/>
  <c r="AE2323" i="4"/>
  <c r="AE2327" i="4"/>
  <c r="AE2331" i="4"/>
  <c r="AE2335" i="4"/>
  <c r="AE2339" i="4"/>
  <c r="AE2343" i="4"/>
  <c r="AE2347" i="4"/>
  <c r="AE2351" i="4"/>
  <c r="AE2355" i="4"/>
  <c r="AE2359" i="4"/>
  <c r="AE2363" i="4"/>
  <c r="AE2367" i="4"/>
  <c r="AE2371" i="4"/>
  <c r="AE2375" i="4"/>
  <c r="AE2379" i="4"/>
  <c r="AE2383" i="4"/>
  <c r="AE2387" i="4"/>
  <c r="AE2391" i="4"/>
  <c r="AE2395" i="4"/>
  <c r="AE2399" i="4"/>
  <c r="AE2403" i="4"/>
  <c r="AE2407" i="4"/>
  <c r="AE2411" i="4"/>
  <c r="AE2415" i="4"/>
  <c r="AE2419" i="4"/>
  <c r="AE2423" i="4"/>
  <c r="AE2427" i="4"/>
  <c r="AE2431" i="4"/>
  <c r="AE2435" i="4"/>
  <c r="AE2439" i="4"/>
  <c r="AE2443" i="4"/>
  <c r="AE2447" i="4"/>
  <c r="AE2451" i="4"/>
  <c r="AE2455" i="4"/>
  <c r="AE2459" i="4"/>
  <c r="AE2463" i="4"/>
  <c r="AE2467" i="4"/>
  <c r="AE2471" i="4"/>
  <c r="AE2475" i="4"/>
  <c r="AE2479" i="4"/>
  <c r="AE2483" i="4"/>
  <c r="AE2487" i="4"/>
  <c r="AE2491" i="4"/>
  <c r="AE2495" i="4"/>
  <c r="AE2499" i="4"/>
  <c r="AE540" i="4"/>
  <c r="AE544" i="4"/>
  <c r="AE548" i="4"/>
  <c r="AE552" i="4"/>
  <c r="AE556" i="4"/>
  <c r="AE560" i="4"/>
  <c r="AE564" i="4"/>
  <c r="AE568" i="4"/>
  <c r="AE572" i="4"/>
  <c r="AE576" i="4"/>
  <c r="AE580" i="4"/>
  <c r="AE584" i="4"/>
  <c r="AE588" i="4"/>
  <c r="AE592" i="4"/>
  <c r="AE596" i="4"/>
  <c r="AE600" i="4"/>
  <c r="AE604" i="4"/>
  <c r="AE608" i="4"/>
  <c r="AE612" i="4"/>
  <c r="AE616" i="4"/>
  <c r="AE620" i="4"/>
  <c r="AE624" i="4"/>
  <c r="AE628" i="4"/>
  <c r="AE632" i="4"/>
  <c r="AE636" i="4"/>
  <c r="AE640" i="4"/>
  <c r="AE644" i="4"/>
  <c r="AE648" i="4"/>
  <c r="AE652" i="4"/>
  <c r="AE656" i="4"/>
  <c r="AE660" i="4"/>
  <c r="AE664" i="4"/>
  <c r="AE668" i="4"/>
  <c r="AE672" i="4"/>
  <c r="AE676" i="4"/>
  <c r="AE680" i="4"/>
  <c r="AE684" i="4"/>
  <c r="AE688" i="4"/>
  <c r="AE692" i="4"/>
  <c r="AE696" i="4"/>
  <c r="AE700" i="4"/>
  <c r="AE704" i="4"/>
  <c r="AE708" i="4"/>
  <c r="AE712" i="4"/>
  <c r="AE716" i="4"/>
  <c r="AE720" i="4"/>
  <c r="AE724" i="4"/>
  <c r="AE728" i="4"/>
  <c r="AE732" i="4"/>
  <c r="AE736" i="4"/>
  <c r="AE740" i="4"/>
  <c r="AE744" i="4"/>
  <c r="AE748" i="4"/>
  <c r="AE752" i="4"/>
  <c r="AE756" i="4"/>
  <c r="AE760" i="4"/>
  <c r="AE764" i="4"/>
  <c r="AE768" i="4"/>
  <c r="AE772" i="4"/>
  <c r="AE776" i="4"/>
  <c r="AE780" i="4"/>
  <c r="AE784" i="4"/>
  <c r="AE788" i="4"/>
  <c r="AE792" i="4"/>
  <c r="AE796" i="4"/>
  <c r="AE800" i="4"/>
  <c r="AE804" i="4"/>
  <c r="AE808" i="4"/>
  <c r="AE812" i="4"/>
  <c r="AE816" i="4"/>
  <c r="AE820" i="4"/>
  <c r="AE824" i="4"/>
  <c r="AE828" i="4"/>
  <c r="AE832" i="4"/>
  <c r="AE836" i="4"/>
  <c r="AE840" i="4"/>
  <c r="AE844" i="4"/>
  <c r="AE848" i="4"/>
  <c r="AE852" i="4"/>
  <c r="AE856" i="4"/>
  <c r="AE860" i="4"/>
  <c r="AE864" i="4"/>
  <c r="AE868" i="4"/>
  <c r="AE872" i="4"/>
  <c r="AE876" i="4"/>
  <c r="AE880" i="4"/>
  <c r="AE884" i="4"/>
  <c r="AE888" i="4"/>
  <c r="AE892" i="4"/>
  <c r="AE896" i="4"/>
  <c r="AE900" i="4"/>
  <c r="AE904" i="4"/>
  <c r="AE908" i="4"/>
  <c r="AE912" i="4"/>
  <c r="AE916" i="4"/>
  <c r="AE920" i="4"/>
  <c r="AE924" i="4"/>
  <c r="AE928" i="4"/>
  <c r="AE932" i="4"/>
  <c r="AE936" i="4"/>
  <c r="AE940" i="4"/>
  <c r="AE944" i="4"/>
  <c r="AE948" i="4"/>
  <c r="AE952" i="4"/>
  <c r="AE956" i="4"/>
  <c r="AE960" i="4"/>
  <c r="AE964" i="4"/>
  <c r="AE968" i="4"/>
  <c r="AE972" i="4"/>
  <c r="AE976" i="4"/>
  <c r="AE980" i="4"/>
  <c r="AE984" i="4"/>
  <c r="AE988" i="4"/>
  <c r="AE992" i="4"/>
  <c r="AE996" i="4"/>
  <c r="AE1000" i="4"/>
  <c r="AE1004" i="4"/>
  <c r="AE1008" i="4"/>
  <c r="AE1012" i="4"/>
  <c r="AE1016" i="4"/>
  <c r="AE1020" i="4"/>
  <c r="AE1024" i="4"/>
  <c r="AE1028" i="4"/>
  <c r="AE1032" i="4"/>
  <c r="AE1036" i="4"/>
  <c r="AE1040" i="4"/>
  <c r="AE1044" i="4"/>
  <c r="AE1048" i="4"/>
  <c r="AE1052" i="4"/>
  <c r="AE1056" i="4"/>
  <c r="AE1060" i="4"/>
  <c r="AE1064" i="4"/>
  <c r="AE1068" i="4"/>
  <c r="AE1072" i="4"/>
  <c r="AE1076" i="4"/>
  <c r="AE1080" i="4"/>
  <c r="AE1084" i="4"/>
  <c r="AE1088" i="4"/>
  <c r="AE1092" i="4"/>
  <c r="AE1096" i="4"/>
  <c r="AE1100" i="4"/>
  <c r="AE1104" i="4"/>
  <c r="AE1108" i="4"/>
  <c r="AE1112" i="4"/>
  <c r="AE1116" i="4"/>
  <c r="AE1120" i="4"/>
  <c r="AE1124" i="4"/>
  <c r="AE1128" i="4"/>
  <c r="AE1132" i="4"/>
  <c r="AE1136" i="4"/>
  <c r="AE1140" i="4"/>
  <c r="AE1144" i="4"/>
  <c r="AE1148" i="4"/>
  <c r="AE1152" i="4"/>
  <c r="AE1156" i="4"/>
  <c r="AE1160" i="4"/>
  <c r="AE1164" i="4"/>
  <c r="AE1168" i="4"/>
  <c r="AE1172" i="4"/>
  <c r="AE1176" i="4"/>
  <c r="AE1180" i="4"/>
  <c r="AE1184" i="4"/>
  <c r="AE1188" i="4"/>
  <c r="AE1192" i="4"/>
  <c r="AE1196" i="4"/>
  <c r="AE1200" i="4"/>
  <c r="AE1204" i="4"/>
  <c r="AE1208" i="4"/>
  <c r="AE1212" i="4"/>
  <c r="AE1216" i="4"/>
  <c r="AE1220" i="4"/>
  <c r="AE1224" i="4"/>
  <c r="AE1228" i="4"/>
  <c r="AE1232" i="4"/>
  <c r="AE1236" i="4"/>
  <c r="AE1240" i="4"/>
  <c r="AE1244" i="4"/>
  <c r="AE1248" i="4"/>
  <c r="AE1252" i="4"/>
  <c r="AE1256" i="4"/>
  <c r="AE1260" i="4"/>
  <c r="AE1264" i="4"/>
  <c r="AE1268" i="4"/>
  <c r="AE1272" i="4"/>
  <c r="AE1276" i="4"/>
  <c r="AE1280" i="4"/>
  <c r="AE1284" i="4"/>
  <c r="AE1288" i="4"/>
  <c r="AE1292" i="4"/>
  <c r="AE1296" i="4"/>
  <c r="AE1300" i="4"/>
  <c r="AE1304" i="4"/>
  <c r="AE1308" i="4"/>
  <c r="AE1312" i="4"/>
  <c r="AE1316" i="4"/>
  <c r="AE1320" i="4"/>
  <c r="AE1324" i="4"/>
  <c r="AE1328" i="4"/>
  <c r="AE1332" i="4"/>
  <c r="AE1336" i="4"/>
  <c r="AE1340" i="4"/>
  <c r="AE1344" i="4"/>
  <c r="AE1348" i="4"/>
  <c r="AE1352" i="4"/>
  <c r="AE1356" i="4"/>
  <c r="AE1360" i="4"/>
  <c r="AE1364" i="4"/>
  <c r="AE1368" i="4"/>
  <c r="AE1372" i="4"/>
  <c r="AE1376" i="4"/>
  <c r="AE1380" i="4"/>
  <c r="AE1384" i="4"/>
  <c r="AE1388" i="4"/>
  <c r="AE1392" i="4"/>
  <c r="AE1396" i="4"/>
  <c r="AE1400" i="4"/>
  <c r="AE1404" i="4"/>
  <c r="AE1408" i="4"/>
  <c r="AE1412" i="4"/>
  <c r="AE1416" i="4"/>
  <c r="AE1420" i="4"/>
  <c r="AE1424" i="4"/>
  <c r="AE1428" i="4"/>
  <c r="AE1432" i="4"/>
  <c r="AE1436" i="4"/>
  <c r="AE1440" i="4"/>
  <c r="AE1444" i="4"/>
  <c r="AE1448" i="4"/>
  <c r="AE1452" i="4"/>
  <c r="AE1456" i="4"/>
  <c r="AE1460" i="4"/>
  <c r="AE1464" i="4"/>
  <c r="AE1468" i="4"/>
  <c r="AE1472" i="4"/>
  <c r="AE1476" i="4"/>
  <c r="AE1480" i="4"/>
  <c r="AE1484" i="4"/>
  <c r="AE1488" i="4"/>
  <c r="AE1492" i="4"/>
  <c r="AE1496" i="4"/>
  <c r="AE1500" i="4"/>
  <c r="AE1504" i="4"/>
  <c r="AE1508" i="4"/>
  <c r="AE1512" i="4"/>
  <c r="AE1516" i="4"/>
  <c r="AE1520" i="4"/>
  <c r="AE1524" i="4"/>
  <c r="AE1528" i="4"/>
  <c r="AE1532" i="4"/>
  <c r="AE1536" i="4"/>
  <c r="AE1540" i="4"/>
  <c r="AE1544" i="4"/>
  <c r="AE1548" i="4"/>
  <c r="AE1552" i="4"/>
  <c r="AE1556" i="4"/>
  <c r="AE1560" i="4"/>
  <c r="AE1564" i="4"/>
  <c r="AE1568" i="4"/>
  <c r="AE1572" i="4"/>
  <c r="AE1576" i="4"/>
  <c r="AE1580" i="4"/>
  <c r="AE1584" i="4"/>
  <c r="AE1588" i="4"/>
  <c r="AE1592" i="4"/>
  <c r="AE1596" i="4"/>
  <c r="AE1600" i="4"/>
  <c r="AE1604" i="4"/>
  <c r="AE1608" i="4"/>
  <c r="AE1612" i="4"/>
  <c r="AE1616" i="4"/>
  <c r="AE1620" i="4"/>
  <c r="AE1624" i="4"/>
  <c r="AE1628" i="4"/>
  <c r="AE1632" i="4"/>
  <c r="AE1636" i="4"/>
  <c r="AE1640" i="4"/>
  <c r="AE1644" i="4"/>
  <c r="AE1648" i="4"/>
  <c r="AE1652" i="4"/>
  <c r="AE1656" i="4"/>
  <c r="AE1660" i="4"/>
  <c r="AE1664" i="4"/>
  <c r="AE1668" i="4"/>
  <c r="AE1672" i="4"/>
  <c r="AE1676" i="4"/>
  <c r="AE1680" i="4"/>
  <c r="AE1684" i="4"/>
  <c r="AE1688" i="4"/>
  <c r="AE1692" i="4"/>
  <c r="AE1696" i="4"/>
  <c r="AE1700" i="4"/>
  <c r="AE1704" i="4"/>
  <c r="AE1708" i="4"/>
  <c r="AE1712" i="4"/>
  <c r="AE1716" i="4"/>
  <c r="AE1720" i="4"/>
  <c r="AE1724" i="4"/>
  <c r="AE1728" i="4"/>
  <c r="AE1732" i="4"/>
  <c r="AE1736" i="4"/>
  <c r="AE1740" i="4"/>
  <c r="AE1744" i="4"/>
  <c r="AE1748" i="4"/>
  <c r="AE1752" i="4"/>
  <c r="AE1756" i="4"/>
  <c r="AE1760" i="4"/>
  <c r="AE1764" i="4"/>
  <c r="AE1768" i="4"/>
  <c r="AE1772" i="4"/>
  <c r="AE1776" i="4"/>
  <c r="AE1780" i="4"/>
  <c r="AE1784" i="4"/>
  <c r="AE1788" i="4"/>
  <c r="AE1792" i="4"/>
  <c r="AE1796" i="4"/>
  <c r="AE1800" i="4"/>
  <c r="AE1804" i="4"/>
  <c r="AE1808" i="4"/>
  <c r="AE1812" i="4"/>
  <c r="AE1816" i="4"/>
  <c r="AE1820" i="4"/>
  <c r="AE1824" i="4"/>
  <c r="AE1828" i="4"/>
  <c r="AE1832" i="4"/>
  <c r="AE1836" i="4"/>
  <c r="AE1840" i="4"/>
  <c r="AE1844" i="4"/>
  <c r="AE1848" i="4"/>
  <c r="AE1852" i="4"/>
  <c r="AE1856" i="4"/>
  <c r="AE1860" i="4"/>
  <c r="AE1864" i="4"/>
  <c r="AE1868" i="4"/>
  <c r="AE1872" i="4"/>
  <c r="AE1876" i="4"/>
  <c r="AE1880" i="4"/>
  <c r="AE1884" i="4"/>
  <c r="AE1888" i="4"/>
  <c r="AE1892" i="4"/>
  <c r="AE1896" i="4"/>
  <c r="AE1900" i="4"/>
  <c r="AE1904" i="4"/>
  <c r="AE1908" i="4"/>
  <c r="AE1912" i="4"/>
  <c r="AE1916" i="4"/>
  <c r="AE1920" i="4"/>
  <c r="AE1924" i="4"/>
  <c r="AE1928" i="4"/>
  <c r="AE1932" i="4"/>
  <c r="AE1936" i="4"/>
  <c r="AE1940" i="4"/>
  <c r="AE1944" i="4"/>
  <c r="AE1948" i="4"/>
  <c r="AE1952" i="4"/>
  <c r="AE1956" i="4"/>
  <c r="AE1960" i="4"/>
  <c r="AE1964" i="4"/>
  <c r="AE1968" i="4"/>
  <c r="AE1972" i="4"/>
  <c r="AE1976" i="4"/>
  <c r="AE1980" i="4"/>
  <c r="AE1984" i="4"/>
  <c r="AE1988" i="4"/>
  <c r="AE1992" i="4"/>
  <c r="AE1996" i="4"/>
  <c r="AE2000" i="4"/>
  <c r="AE2004" i="4"/>
  <c r="AE2008" i="4"/>
  <c r="AE2012" i="4"/>
  <c r="AE2016" i="4"/>
  <c r="AE2020" i="4"/>
  <c r="AE2024" i="4"/>
  <c r="AE2028" i="4"/>
  <c r="AE2032" i="4"/>
  <c r="AE2036" i="4"/>
  <c r="AE2040" i="4"/>
  <c r="AE2044" i="4"/>
  <c r="AE2048" i="4"/>
  <c r="AE2052" i="4"/>
  <c r="AE2056" i="4"/>
  <c r="AE2060" i="4"/>
  <c r="AE2064" i="4"/>
  <c r="AE2068" i="4"/>
  <c r="AE2072" i="4"/>
  <c r="AE2076" i="4"/>
  <c r="AE2080" i="4"/>
  <c r="AE2084" i="4"/>
  <c r="AE2088" i="4"/>
  <c r="AE2092" i="4"/>
  <c r="AE2096" i="4"/>
  <c r="AE2100" i="4"/>
  <c r="AE2104" i="4"/>
  <c r="AE2108" i="4"/>
  <c r="AE2112" i="4"/>
  <c r="AE2116" i="4"/>
  <c r="AE2120" i="4"/>
  <c r="AE2124" i="4"/>
  <c r="AE2128" i="4"/>
  <c r="AE2132" i="4"/>
  <c r="AE2136" i="4"/>
  <c r="AE2140" i="4"/>
  <c r="AE2144" i="4"/>
  <c r="AE2148" i="4"/>
  <c r="AE2152" i="4"/>
  <c r="AE2156" i="4"/>
  <c r="AE2160" i="4"/>
  <c r="AE2164" i="4"/>
  <c r="AE2168" i="4"/>
  <c r="AE2172" i="4"/>
  <c r="AE2176" i="4"/>
  <c r="AE2180" i="4"/>
  <c r="AE2184" i="4"/>
  <c r="AE2188" i="4"/>
  <c r="AE2192" i="4"/>
  <c r="AE2196" i="4"/>
  <c r="AE2200" i="4"/>
  <c r="AE2204" i="4"/>
  <c r="AE2208" i="4"/>
  <c r="AE2212" i="4"/>
  <c r="AE2216" i="4"/>
  <c r="AE2220" i="4"/>
  <c r="AE2224" i="4"/>
  <c r="AE2228" i="4"/>
  <c r="AE2232" i="4"/>
  <c r="AE2236" i="4"/>
  <c r="AE2240" i="4"/>
  <c r="AE2244" i="4"/>
  <c r="AE2248" i="4"/>
  <c r="AE2252" i="4"/>
  <c r="AE2256" i="4"/>
  <c r="AE2260" i="4"/>
  <c r="AE2264" i="4"/>
  <c r="AE2268" i="4"/>
  <c r="AE2272" i="4"/>
  <c r="AE2276" i="4"/>
  <c r="AE2280" i="4"/>
  <c r="AE2284" i="4"/>
  <c r="AE2288" i="4"/>
  <c r="AE2292" i="4"/>
  <c r="AE2296" i="4"/>
  <c r="AE2300" i="4"/>
  <c r="AE2304" i="4"/>
  <c r="AE2308" i="4"/>
  <c r="AE2312" i="4"/>
  <c r="AE2316" i="4"/>
  <c r="AE2320" i="4"/>
  <c r="AE2324" i="4"/>
  <c r="AE2328" i="4"/>
  <c r="AE2332" i="4"/>
  <c r="AE2336" i="4"/>
  <c r="AE2340" i="4"/>
  <c r="AE2344" i="4"/>
  <c r="AE2348" i="4"/>
  <c r="AE2352" i="4"/>
  <c r="AE2356" i="4"/>
  <c r="AE2360" i="4"/>
  <c r="AE2364" i="4"/>
  <c r="AE2368" i="4"/>
  <c r="AE2372" i="4"/>
  <c r="AE2376" i="4"/>
  <c r="AE2380" i="4"/>
  <c r="AE2384" i="4"/>
  <c r="AE2388" i="4"/>
  <c r="AE2392" i="4"/>
  <c r="AE2396" i="4"/>
  <c r="AE2400" i="4"/>
  <c r="AE2404" i="4"/>
  <c r="AE2408" i="4"/>
  <c r="AE2412" i="4"/>
  <c r="AE2416" i="4"/>
  <c r="AE2420" i="4"/>
  <c r="AE2424" i="4"/>
  <c r="AE2428" i="4"/>
  <c r="AE2432" i="4"/>
  <c r="AE2436" i="4"/>
  <c r="AE2440" i="4"/>
  <c r="AE2444" i="4"/>
  <c r="AE2448" i="4"/>
  <c r="AE2452" i="4"/>
  <c r="AE2456" i="4"/>
  <c r="AE2460" i="4"/>
  <c r="AE2464" i="4"/>
  <c r="AE2468" i="4"/>
  <c r="AE2472" i="4"/>
  <c r="AE2476" i="4"/>
  <c r="AE2480" i="4"/>
  <c r="AE2484" i="4"/>
  <c r="AE2488" i="4"/>
  <c r="AE2492" i="4"/>
  <c r="AE2496" i="4"/>
  <c r="AE2500" i="4"/>
  <c r="AE541" i="4"/>
  <c r="AE545" i="4"/>
  <c r="AE549" i="4"/>
  <c r="AE553" i="4"/>
  <c r="AE557" i="4"/>
  <c r="AE561" i="4"/>
  <c r="AE565" i="4"/>
  <c r="AE569" i="4"/>
  <c r="AE573" i="4"/>
  <c r="AE577" i="4"/>
  <c r="AE581" i="4"/>
  <c r="AE585" i="4"/>
  <c r="AE589" i="4"/>
  <c r="AE593" i="4"/>
  <c r="AE597" i="4"/>
  <c r="AE601" i="4"/>
  <c r="AE605" i="4"/>
  <c r="AE609" i="4"/>
  <c r="AE613" i="4"/>
  <c r="AE617" i="4"/>
  <c r="AE621" i="4"/>
  <c r="AE625" i="4"/>
  <c r="AE629" i="4"/>
  <c r="AE633" i="4"/>
  <c r="AE637" i="4"/>
  <c r="AE641" i="4"/>
  <c r="AE645" i="4"/>
  <c r="AE649" i="4"/>
  <c r="AE653" i="4"/>
  <c r="AE657" i="4"/>
  <c r="AE661" i="4"/>
  <c r="AE665" i="4"/>
  <c r="AE669" i="4"/>
  <c r="AE673" i="4"/>
  <c r="AE677" i="4"/>
  <c r="AE681" i="4"/>
  <c r="AE685" i="4"/>
  <c r="AE689" i="4"/>
  <c r="AE693" i="4"/>
  <c r="AE697" i="4"/>
  <c r="AE701" i="4"/>
  <c r="AE705" i="4"/>
  <c r="AE709" i="4"/>
  <c r="AE713" i="4"/>
  <c r="AE717" i="4"/>
  <c r="AE721" i="4"/>
  <c r="AE725" i="4"/>
  <c r="AE729" i="4"/>
  <c r="AE733" i="4"/>
  <c r="AE737" i="4"/>
  <c r="AE741" i="4"/>
  <c r="AE745" i="4"/>
  <c r="AE749" i="4"/>
  <c r="AE753" i="4"/>
  <c r="AE757" i="4"/>
  <c r="AE761" i="4"/>
  <c r="AE765" i="4"/>
  <c r="AE769" i="4"/>
  <c r="AE773" i="4"/>
  <c r="AE777" i="4"/>
  <c r="AE781" i="4"/>
  <c r="AE785" i="4"/>
  <c r="AE789" i="4"/>
  <c r="AE793" i="4"/>
  <c r="AE797" i="4"/>
  <c r="AE801" i="4"/>
  <c r="AE805" i="4"/>
  <c r="AE809" i="4"/>
  <c r="AE813" i="4"/>
  <c r="AE817" i="4"/>
  <c r="AE821" i="4"/>
  <c r="AE825" i="4"/>
  <c r="AE829" i="4"/>
  <c r="AE833" i="4"/>
  <c r="AE837" i="4"/>
  <c r="AE841" i="4"/>
  <c r="AE845" i="4"/>
  <c r="AE849" i="4"/>
  <c r="AE853" i="4"/>
  <c r="AE857" i="4"/>
  <c r="AE861" i="4"/>
  <c r="AE865" i="4"/>
  <c r="AE869" i="4"/>
  <c r="AE873" i="4"/>
  <c r="AE877" i="4"/>
  <c r="AE881" i="4"/>
  <c r="AE885" i="4"/>
  <c r="AE889" i="4"/>
  <c r="AE893" i="4"/>
  <c r="AE897" i="4"/>
  <c r="AE901" i="4"/>
  <c r="AE905" i="4"/>
  <c r="AE909" i="4"/>
  <c r="AE913" i="4"/>
  <c r="AE917" i="4"/>
  <c r="AE921" i="4"/>
  <c r="AE925" i="4"/>
  <c r="AE929" i="4"/>
  <c r="AE933" i="4"/>
  <c r="AE937" i="4"/>
  <c r="AE941" i="4"/>
  <c r="AE945" i="4"/>
  <c r="AE949" i="4"/>
  <c r="AE953" i="4"/>
  <c r="AE957" i="4"/>
  <c r="AE961" i="4"/>
  <c r="AE965" i="4"/>
  <c r="AE969" i="4"/>
  <c r="AE973" i="4"/>
  <c r="AE977" i="4"/>
  <c r="AE981" i="4"/>
  <c r="AE985" i="4"/>
  <c r="AE989" i="4"/>
  <c r="AE993" i="4"/>
  <c r="AE997" i="4"/>
  <c r="AE1001" i="4"/>
  <c r="AE1005" i="4"/>
  <c r="AE1009" i="4"/>
  <c r="AE1013" i="4"/>
  <c r="AE1017" i="4"/>
  <c r="AE1021" i="4"/>
  <c r="AE1025" i="4"/>
  <c r="AE1029" i="4"/>
  <c r="AE1033" i="4"/>
  <c r="AE1037" i="4"/>
  <c r="AE1041" i="4"/>
  <c r="AE1045" i="4"/>
  <c r="AE1049" i="4"/>
  <c r="AE1053" i="4"/>
  <c r="AE1057" i="4"/>
  <c r="AE1061" i="4"/>
  <c r="AE1065" i="4"/>
  <c r="AE1069" i="4"/>
  <c r="AE1073" i="4"/>
  <c r="AE1077" i="4"/>
  <c r="AE1081" i="4"/>
  <c r="AE1085" i="4"/>
  <c r="AE1089" i="4"/>
  <c r="AE1093" i="4"/>
  <c r="AE1097" i="4"/>
  <c r="AE1101" i="4"/>
  <c r="AE1105" i="4"/>
  <c r="AE1109" i="4"/>
  <c r="AE1113" i="4"/>
  <c r="AE1117" i="4"/>
  <c r="AE1121" i="4"/>
  <c r="AE1125" i="4"/>
  <c r="AE1129" i="4"/>
  <c r="AE1133" i="4"/>
  <c r="AE1137" i="4"/>
  <c r="AE1141" i="4"/>
  <c r="AE1145" i="4"/>
  <c r="AE1149" i="4"/>
  <c r="AE1153" i="4"/>
  <c r="AE1157" i="4"/>
  <c r="AE1161" i="4"/>
  <c r="AE1165" i="4"/>
  <c r="AE1169" i="4"/>
  <c r="AE1173" i="4"/>
  <c r="AE1177" i="4"/>
  <c r="AE1181" i="4"/>
  <c r="AE1185" i="4"/>
  <c r="AE1189" i="4"/>
  <c r="AE1193" i="4"/>
  <c r="AE1197" i="4"/>
  <c r="AE1201" i="4"/>
  <c r="AE1205" i="4"/>
  <c r="AE1209" i="4"/>
  <c r="AE1213" i="4"/>
  <c r="AE1217" i="4"/>
  <c r="AE1221" i="4"/>
  <c r="AE1225" i="4"/>
  <c r="AE1229" i="4"/>
  <c r="AE1233" i="4"/>
  <c r="AE1237" i="4"/>
  <c r="AE1241" i="4"/>
  <c r="AE1245" i="4"/>
  <c r="AE1249" i="4"/>
  <c r="AE1253" i="4"/>
  <c r="AE1257" i="4"/>
  <c r="AE1261" i="4"/>
  <c r="AE1265" i="4"/>
  <c r="AE1269" i="4"/>
  <c r="AE1273" i="4"/>
  <c r="AE1277" i="4"/>
  <c r="AE1281" i="4"/>
  <c r="AE1285" i="4"/>
  <c r="AE1289" i="4"/>
  <c r="AE1293" i="4"/>
  <c r="AE1297" i="4"/>
  <c r="AE1301" i="4"/>
  <c r="AE1305" i="4"/>
  <c r="AE1309" i="4"/>
  <c r="AE1313" i="4"/>
  <c r="AE1317" i="4"/>
  <c r="AE1321" i="4"/>
  <c r="AE1325" i="4"/>
  <c r="AE1329" i="4"/>
  <c r="AE1333" i="4"/>
  <c r="AE1337" i="4"/>
  <c r="AE1341" i="4"/>
  <c r="AE1345" i="4"/>
  <c r="AE1349" i="4"/>
  <c r="AE1353" i="4"/>
  <c r="AE1357" i="4"/>
  <c r="AE1361" i="4"/>
  <c r="AE1365" i="4"/>
  <c r="AE1369" i="4"/>
  <c r="AE1373" i="4"/>
  <c r="AE1377" i="4"/>
  <c r="AE1381" i="4"/>
  <c r="AE1385" i="4"/>
  <c r="AE1389" i="4"/>
  <c r="AE1393" i="4"/>
  <c r="AE1397" i="4"/>
  <c r="AE1401" i="4"/>
  <c r="AE1405" i="4"/>
  <c r="AE1409" i="4"/>
  <c r="AE1413" i="4"/>
  <c r="AE1417" i="4"/>
  <c r="AE1421" i="4"/>
  <c r="AE1425" i="4"/>
  <c r="AE1429" i="4"/>
  <c r="AE1433" i="4"/>
  <c r="AE1437" i="4"/>
  <c r="AE1441" i="4"/>
  <c r="AE1445" i="4"/>
  <c r="AE1449" i="4"/>
  <c r="AE1453" i="4"/>
  <c r="AE1457" i="4"/>
  <c r="AE1461" i="4"/>
  <c r="AE1465" i="4"/>
  <c r="AE1469" i="4"/>
  <c r="AE1473" i="4"/>
  <c r="AE1477" i="4"/>
  <c r="AE1481" i="4"/>
  <c r="AE1485" i="4"/>
  <c r="AE1489" i="4"/>
  <c r="AE1493" i="4"/>
  <c r="AE1497" i="4"/>
  <c r="AE1501" i="4"/>
  <c r="AE1505" i="4"/>
  <c r="AE1509" i="4"/>
  <c r="AE1513" i="4"/>
  <c r="AE1517" i="4"/>
  <c r="AE1521" i="4"/>
  <c r="AE1525" i="4"/>
  <c r="AE1529" i="4"/>
  <c r="AE1533" i="4"/>
  <c r="AE1537" i="4"/>
  <c r="AE1541" i="4"/>
  <c r="AE1545" i="4"/>
  <c r="AE1549" i="4"/>
  <c r="AE1553" i="4"/>
  <c r="AE1557" i="4"/>
  <c r="AE1561" i="4"/>
  <c r="AE1565" i="4"/>
  <c r="AE1569" i="4"/>
  <c r="AE1573" i="4"/>
  <c r="AE1577" i="4"/>
  <c r="AE1581" i="4"/>
  <c r="AE1585" i="4"/>
  <c r="AE1589" i="4"/>
  <c r="AE1593" i="4"/>
  <c r="AE1597" i="4"/>
  <c r="AE1601" i="4"/>
  <c r="AE1605" i="4"/>
  <c r="AE1609" i="4"/>
  <c r="AE1613" i="4"/>
  <c r="AE1617" i="4"/>
  <c r="AE1621" i="4"/>
  <c r="AE1625" i="4"/>
  <c r="AE1629" i="4"/>
  <c r="AE1633" i="4"/>
  <c r="AE1637" i="4"/>
  <c r="AE1641" i="4"/>
  <c r="AE1645" i="4"/>
  <c r="AE1649" i="4"/>
  <c r="AE1653" i="4"/>
  <c r="AE1657" i="4"/>
  <c r="AE1661" i="4"/>
  <c r="AE1665" i="4"/>
  <c r="AE1669" i="4"/>
  <c r="AE1673" i="4"/>
  <c r="AE1677" i="4"/>
  <c r="AE1681" i="4"/>
  <c r="AE1685" i="4"/>
  <c r="AE1689" i="4"/>
  <c r="AE1693" i="4"/>
  <c r="AE1697" i="4"/>
  <c r="AE1701" i="4"/>
  <c r="AE1705" i="4"/>
  <c r="AE1709" i="4"/>
  <c r="AE1713" i="4"/>
  <c r="AE1717" i="4"/>
  <c r="AE1721" i="4"/>
  <c r="AE1725" i="4"/>
  <c r="AE1729" i="4"/>
  <c r="AE1733" i="4"/>
  <c r="AE1737" i="4"/>
  <c r="AE1741" i="4"/>
  <c r="AE1745" i="4"/>
  <c r="AE1749" i="4"/>
  <c r="AE1753" i="4"/>
  <c r="AE1757" i="4"/>
  <c r="AE1761" i="4"/>
  <c r="AE1765" i="4"/>
  <c r="AE1769" i="4"/>
  <c r="AE1773" i="4"/>
  <c r="AE1777" i="4"/>
  <c r="AE1781" i="4"/>
  <c r="AE1785" i="4"/>
  <c r="AE1789" i="4"/>
  <c r="AE1793" i="4"/>
  <c r="AE1797" i="4"/>
  <c r="AE1801" i="4"/>
  <c r="AE1805" i="4"/>
  <c r="AE1809" i="4"/>
  <c r="AE1813" i="4"/>
  <c r="AE1817" i="4"/>
  <c r="AE1821" i="4"/>
  <c r="AE1825" i="4"/>
  <c r="AE1829" i="4"/>
  <c r="AE1833" i="4"/>
  <c r="AE1837" i="4"/>
  <c r="AE1841" i="4"/>
  <c r="AE1845" i="4"/>
  <c r="AE1849" i="4"/>
  <c r="AE1853" i="4"/>
  <c r="AE1857" i="4"/>
  <c r="AE1861" i="4"/>
  <c r="AE1865" i="4"/>
  <c r="AE1869" i="4"/>
  <c r="AE1873" i="4"/>
  <c r="AE1877" i="4"/>
  <c r="AE1881" i="4"/>
  <c r="AE1885" i="4"/>
  <c r="AE1889" i="4"/>
  <c r="AE1893" i="4"/>
  <c r="AE1897" i="4"/>
  <c r="AE1901" i="4"/>
  <c r="AE1905" i="4"/>
  <c r="AE1909" i="4"/>
  <c r="AE1913" i="4"/>
  <c r="AE1917" i="4"/>
  <c r="AE1921" i="4"/>
  <c r="AE1925" i="4"/>
  <c r="AE1929" i="4"/>
  <c r="AE1933" i="4"/>
  <c r="AE1937" i="4"/>
  <c r="AE1941" i="4"/>
  <c r="AE1945" i="4"/>
  <c r="AE1949" i="4"/>
  <c r="AE1953" i="4"/>
  <c r="AE1957" i="4"/>
  <c r="AE1961" i="4"/>
  <c r="AE1965" i="4"/>
  <c r="AE1969" i="4"/>
  <c r="AE1973" i="4"/>
  <c r="AE1977" i="4"/>
  <c r="AE1981" i="4"/>
  <c r="AE1985" i="4"/>
  <c r="AE1989" i="4"/>
  <c r="AE1993" i="4"/>
  <c r="AE1997" i="4"/>
  <c r="AE2001" i="4"/>
  <c r="AE2005" i="4"/>
  <c r="AE2009" i="4"/>
  <c r="AE2013" i="4"/>
  <c r="AE2017" i="4"/>
  <c r="AE2021" i="4"/>
  <c r="AE2025" i="4"/>
  <c r="AE2029" i="4"/>
  <c r="AE2033" i="4"/>
  <c r="AE2037" i="4"/>
  <c r="AE2041" i="4"/>
  <c r="AE2045" i="4"/>
  <c r="AE2049" i="4"/>
  <c r="AE2053" i="4"/>
  <c r="AE2057" i="4"/>
  <c r="AE2061" i="4"/>
  <c r="AE2065" i="4"/>
  <c r="AE2069" i="4"/>
  <c r="AE2073" i="4"/>
  <c r="AE2077" i="4"/>
  <c r="AE2081" i="4"/>
  <c r="AE2085" i="4"/>
  <c r="AE2089" i="4"/>
  <c r="AE2093" i="4"/>
  <c r="AE2097" i="4"/>
  <c r="AE2101" i="4"/>
  <c r="AE2105" i="4"/>
  <c r="AE2109" i="4"/>
  <c r="AE2113" i="4"/>
  <c r="AE2117" i="4"/>
  <c r="AE2121" i="4"/>
  <c r="AE2125" i="4"/>
  <c r="AE2129" i="4"/>
  <c r="AE2133" i="4"/>
  <c r="AE2137" i="4"/>
  <c r="AE2141" i="4"/>
  <c r="AE2145" i="4"/>
  <c r="AE2149" i="4"/>
  <c r="AE2153" i="4"/>
  <c r="AE2157" i="4"/>
  <c r="AE2161" i="4"/>
  <c r="AE2165" i="4"/>
  <c r="AE2169" i="4"/>
  <c r="AE2173" i="4"/>
  <c r="AE2177" i="4"/>
  <c r="AE2181" i="4"/>
  <c r="AE2185" i="4"/>
  <c r="AE2189" i="4"/>
  <c r="AE2193" i="4"/>
  <c r="AE2197" i="4"/>
  <c r="AE2201" i="4"/>
  <c r="AE2205" i="4"/>
  <c r="AE2209" i="4"/>
  <c r="AE2213" i="4"/>
  <c r="AE2217" i="4"/>
  <c r="AE2221" i="4"/>
  <c r="AE2225" i="4"/>
  <c r="AE2229" i="4"/>
  <c r="AE2233" i="4"/>
  <c r="AE2237" i="4"/>
  <c r="AE2241" i="4"/>
  <c r="AE2245" i="4"/>
  <c r="AE2249" i="4"/>
  <c r="AE2253" i="4"/>
  <c r="AE2257" i="4"/>
  <c r="AE2261" i="4"/>
  <c r="AE2265" i="4"/>
  <c r="AE2269" i="4"/>
  <c r="AE2273" i="4"/>
  <c r="AE2277" i="4"/>
  <c r="AE2281" i="4"/>
  <c r="AE2285" i="4"/>
  <c r="AE2289" i="4"/>
  <c r="AE2293" i="4"/>
  <c r="AE2297" i="4"/>
  <c r="AE2301" i="4"/>
  <c r="AE2305" i="4"/>
  <c r="AE2309" i="4"/>
  <c r="AE2313" i="4"/>
  <c r="AE2317" i="4"/>
  <c r="AE2321" i="4"/>
  <c r="AE2325" i="4"/>
  <c r="AE2329" i="4"/>
  <c r="AE2333" i="4"/>
  <c r="AE2337" i="4"/>
  <c r="AE2341" i="4"/>
  <c r="AE2345" i="4"/>
  <c r="AE2349" i="4"/>
  <c r="AE2353" i="4"/>
  <c r="AE2357" i="4"/>
  <c r="AE2361" i="4"/>
  <c r="AE2365" i="4"/>
  <c r="AE2369" i="4"/>
  <c r="AE2373" i="4"/>
  <c r="AE2377" i="4"/>
  <c r="AE2381" i="4"/>
  <c r="AE2385" i="4"/>
  <c r="AE2389" i="4"/>
  <c r="AE2393" i="4"/>
  <c r="AE2397" i="4"/>
  <c r="AE2401" i="4"/>
  <c r="AE2405" i="4"/>
  <c r="AE2409" i="4"/>
  <c r="AE2413" i="4"/>
  <c r="AE2417" i="4"/>
  <c r="AE2421" i="4"/>
  <c r="AE2425" i="4"/>
  <c r="AE2429" i="4"/>
  <c r="AE2433" i="4"/>
  <c r="AE2437" i="4"/>
  <c r="AE2441" i="4"/>
  <c r="AE2445" i="4"/>
  <c r="AE2449" i="4"/>
  <c r="AE2453" i="4"/>
  <c r="AE2457" i="4"/>
  <c r="AE2461" i="4"/>
  <c r="AE2465" i="4"/>
  <c r="AE2469" i="4"/>
  <c r="AE2473" i="4"/>
  <c r="AE2477" i="4"/>
  <c r="AE2481" i="4"/>
  <c r="AE2485" i="4"/>
  <c r="AE2489" i="4"/>
  <c r="AE2493" i="4"/>
  <c r="AE2497" i="4"/>
  <c r="AE2501" i="4"/>
  <c r="AE542" i="4"/>
  <c r="AE546" i="4"/>
  <c r="AE550" i="4"/>
  <c r="AE554" i="4"/>
  <c r="AE558" i="4"/>
  <c r="AE562" i="4"/>
  <c r="AE566" i="4"/>
  <c r="AE570" i="4"/>
  <c r="AE574" i="4"/>
  <c r="AE578" i="4"/>
  <c r="AE582" i="4"/>
  <c r="AE586" i="4"/>
  <c r="AE590" i="4"/>
  <c r="AE594" i="4"/>
  <c r="AE598" i="4"/>
  <c r="AE602" i="4"/>
  <c r="AE606" i="4"/>
  <c r="AE610" i="4"/>
  <c r="AE614" i="4"/>
  <c r="AE618" i="4"/>
  <c r="AE622" i="4"/>
  <c r="AE626" i="4"/>
  <c r="AE630" i="4"/>
  <c r="AE634" i="4"/>
  <c r="AE638" i="4"/>
  <c r="AE642" i="4"/>
  <c r="AE646" i="4"/>
  <c r="AE650" i="4"/>
  <c r="AE654" i="4"/>
  <c r="AE658" i="4"/>
  <c r="AE662" i="4"/>
  <c r="AE666" i="4"/>
  <c r="AE670" i="4"/>
  <c r="AE674" i="4"/>
  <c r="AE678" i="4"/>
  <c r="AE682" i="4"/>
  <c r="AE686" i="4"/>
  <c r="AE690" i="4"/>
  <c r="AE694" i="4"/>
  <c r="AE698" i="4"/>
  <c r="AE702" i="4"/>
  <c r="AE706" i="4"/>
  <c r="AE710" i="4"/>
  <c r="AE714" i="4"/>
  <c r="AE718" i="4"/>
  <c r="AE722" i="4"/>
  <c r="AE726" i="4"/>
  <c r="AE730" i="4"/>
  <c r="AE734" i="4"/>
  <c r="AE738" i="4"/>
  <c r="AE742" i="4"/>
  <c r="AE746" i="4"/>
  <c r="AE750" i="4"/>
  <c r="AE754" i="4"/>
  <c r="AE758" i="4"/>
  <c r="AE762" i="4"/>
  <c r="AE766" i="4"/>
  <c r="AE770" i="4"/>
  <c r="AE774" i="4"/>
  <c r="AE778" i="4"/>
  <c r="AE782" i="4"/>
  <c r="AE786" i="4"/>
  <c r="AE790" i="4"/>
  <c r="AE794" i="4"/>
  <c r="AE798" i="4"/>
  <c r="AE802" i="4"/>
  <c r="AE806" i="4"/>
  <c r="AE810" i="4"/>
  <c r="AE814" i="4"/>
  <c r="AE818" i="4"/>
  <c r="AE822" i="4"/>
  <c r="AE826" i="4"/>
  <c r="AE830" i="4"/>
  <c r="AE834" i="4"/>
  <c r="AE838" i="4"/>
  <c r="AE842" i="4"/>
  <c r="AE846" i="4"/>
  <c r="AE850" i="4"/>
  <c r="AE854" i="4"/>
  <c r="AE858" i="4"/>
  <c r="AE862" i="4"/>
  <c r="AE866" i="4"/>
  <c r="AE870" i="4"/>
  <c r="AE874" i="4"/>
  <c r="AE878" i="4"/>
  <c r="AE882" i="4"/>
  <c r="AE886" i="4"/>
  <c r="AE890" i="4"/>
  <c r="AE894" i="4"/>
  <c r="AE898" i="4"/>
  <c r="AE902" i="4"/>
  <c r="AE906" i="4"/>
  <c r="AE910" i="4"/>
  <c r="AE914" i="4"/>
  <c r="AE918" i="4"/>
  <c r="AE922" i="4"/>
  <c r="AE926" i="4"/>
  <c r="AE930" i="4"/>
  <c r="AE934" i="4"/>
  <c r="AE938" i="4"/>
  <c r="AE942" i="4"/>
  <c r="AE946" i="4"/>
  <c r="AE950" i="4"/>
  <c r="AE954" i="4"/>
  <c r="AE958" i="4"/>
  <c r="AE962" i="4"/>
  <c r="AE966" i="4"/>
  <c r="AE970" i="4"/>
  <c r="AE974" i="4"/>
  <c r="AE978" i="4"/>
  <c r="AE982" i="4"/>
  <c r="AE986" i="4"/>
  <c r="AE990" i="4"/>
  <c r="AE994" i="4"/>
  <c r="AE998" i="4"/>
  <c r="AE1002" i="4"/>
  <c r="AE1006" i="4"/>
  <c r="AE1010" i="4"/>
  <c r="AE1014" i="4"/>
  <c r="AE1018" i="4"/>
  <c r="AE1022" i="4"/>
  <c r="AE1026" i="4"/>
  <c r="AE1030" i="4"/>
  <c r="AE1034" i="4"/>
  <c r="AE1038" i="4"/>
  <c r="AE1042" i="4"/>
  <c r="AE1046" i="4"/>
  <c r="AE1050" i="4"/>
  <c r="AE1054" i="4"/>
  <c r="AE1058" i="4"/>
  <c r="AE1062" i="4"/>
  <c r="AE1066" i="4"/>
  <c r="AE1070" i="4"/>
  <c r="AE1074" i="4"/>
  <c r="AE1078" i="4"/>
  <c r="AE1082" i="4"/>
  <c r="AE1086" i="4"/>
  <c r="AE1090" i="4"/>
  <c r="AE1094" i="4"/>
  <c r="AE1098" i="4"/>
  <c r="AE1102" i="4"/>
  <c r="AE1106" i="4"/>
  <c r="AE1110" i="4"/>
  <c r="AE1114" i="4"/>
  <c r="AE1118" i="4"/>
  <c r="AE1122" i="4"/>
  <c r="AE1126" i="4"/>
  <c r="AE1130" i="4"/>
  <c r="AE1134" i="4"/>
  <c r="AE1138" i="4"/>
  <c r="AE1142" i="4"/>
  <c r="AE1146" i="4"/>
  <c r="AE1150" i="4"/>
  <c r="AE1154" i="4"/>
  <c r="AE1158" i="4"/>
  <c r="AE1162" i="4"/>
  <c r="AE1166" i="4"/>
  <c r="AE1170" i="4"/>
  <c r="AE1174" i="4"/>
  <c r="AE1178" i="4"/>
  <c r="AE1182" i="4"/>
  <c r="AE1186" i="4"/>
  <c r="AE1190" i="4"/>
  <c r="AE1194" i="4"/>
  <c r="AE1198" i="4"/>
  <c r="AE1202" i="4"/>
  <c r="AE1206" i="4"/>
  <c r="AE1210" i="4"/>
  <c r="AE1214" i="4"/>
  <c r="AE1218" i="4"/>
  <c r="AE1222" i="4"/>
  <c r="AE1226" i="4"/>
  <c r="AE1230" i="4"/>
  <c r="AE1234" i="4"/>
  <c r="AE1238" i="4"/>
  <c r="AE1242" i="4"/>
  <c r="AE1246" i="4"/>
  <c r="AE1250" i="4"/>
  <c r="AE1254" i="4"/>
  <c r="AE1258" i="4"/>
  <c r="AE1262" i="4"/>
  <c r="AE1266" i="4"/>
  <c r="AE1270" i="4"/>
  <c r="AE1274" i="4"/>
  <c r="AE1278" i="4"/>
  <c r="AE1282" i="4"/>
  <c r="AE1286" i="4"/>
  <c r="AE1290" i="4"/>
  <c r="AE1294" i="4"/>
  <c r="AE1298" i="4"/>
  <c r="AE1302" i="4"/>
  <c r="AE1306" i="4"/>
  <c r="AE1310" i="4"/>
  <c r="AE1314" i="4"/>
  <c r="AE1318" i="4"/>
  <c r="AE1322" i="4"/>
  <c r="AE1326" i="4"/>
  <c r="AE1330" i="4"/>
  <c r="AE1334" i="4"/>
  <c r="AE1338" i="4"/>
  <c r="AE1342" i="4"/>
  <c r="AE1346" i="4"/>
  <c r="AE1350" i="4"/>
  <c r="AE1354" i="4"/>
  <c r="AE1358" i="4"/>
  <c r="AE1362" i="4"/>
  <c r="AE1366" i="4"/>
  <c r="AE1370" i="4"/>
  <c r="AE1374" i="4"/>
  <c r="AE1378" i="4"/>
  <c r="AE1382" i="4"/>
  <c r="AE1386" i="4"/>
  <c r="AE1390" i="4"/>
  <c r="AE1394" i="4"/>
  <c r="AE1398" i="4"/>
  <c r="AE1402" i="4"/>
  <c r="AE1406" i="4"/>
  <c r="AE1410" i="4"/>
  <c r="AE1414" i="4"/>
  <c r="AE1418" i="4"/>
  <c r="AE1422" i="4"/>
  <c r="AE1426" i="4"/>
  <c r="AE1430" i="4"/>
  <c r="AE1434" i="4"/>
  <c r="AE1438" i="4"/>
  <c r="AE1442" i="4"/>
  <c r="AE1446" i="4"/>
  <c r="AE1450" i="4"/>
  <c r="AE1454" i="4"/>
  <c r="AE1458" i="4"/>
  <c r="AE1462" i="4"/>
  <c r="AE1466" i="4"/>
  <c r="AE1470" i="4"/>
  <c r="AE1474" i="4"/>
  <c r="AE1478" i="4"/>
  <c r="AE1482" i="4"/>
  <c r="AE1486" i="4"/>
  <c r="AE1490" i="4"/>
  <c r="AE1494" i="4"/>
  <c r="AE1498" i="4"/>
  <c r="AE1502" i="4"/>
  <c r="AE1506" i="4"/>
  <c r="AE1510" i="4"/>
  <c r="AE1514" i="4"/>
  <c r="AE1518" i="4"/>
  <c r="AE1522" i="4"/>
  <c r="AE1526" i="4"/>
  <c r="AE1530" i="4"/>
  <c r="AE1534" i="4"/>
  <c r="AE1538" i="4"/>
  <c r="AE1542" i="4"/>
  <c r="AE1546" i="4"/>
  <c r="AE1550" i="4"/>
  <c r="AE1554" i="4"/>
  <c r="AE1558" i="4"/>
  <c r="AE1562" i="4"/>
  <c r="AE1566" i="4"/>
  <c r="AE1570" i="4"/>
  <c r="AE1574" i="4"/>
  <c r="AE1578" i="4"/>
  <c r="AE1582" i="4"/>
  <c r="AE1586" i="4"/>
  <c r="AE1590" i="4"/>
  <c r="AE1594" i="4"/>
  <c r="AE1598" i="4"/>
  <c r="AE1602" i="4"/>
  <c r="AE1606" i="4"/>
  <c r="AE1610" i="4"/>
  <c r="AE1614" i="4"/>
  <c r="AE1618" i="4"/>
  <c r="AE1622" i="4"/>
  <c r="AE1626" i="4"/>
  <c r="AE1630" i="4"/>
  <c r="AE1634" i="4"/>
  <c r="AE1638" i="4"/>
  <c r="AE1642" i="4"/>
  <c r="AE1646" i="4"/>
  <c r="AE1650" i="4"/>
  <c r="AE1654" i="4"/>
  <c r="AE1658" i="4"/>
  <c r="AE1662" i="4"/>
  <c r="AE1666" i="4"/>
  <c r="AE1670" i="4"/>
  <c r="AE1674" i="4"/>
  <c r="AE1678" i="4"/>
  <c r="AE1682" i="4"/>
  <c r="AE1686" i="4"/>
  <c r="AE1690" i="4"/>
  <c r="AE1694" i="4"/>
  <c r="AE1698" i="4"/>
  <c r="AE1702" i="4"/>
  <c r="AE1706" i="4"/>
  <c r="AE1710" i="4"/>
  <c r="AE1714" i="4"/>
  <c r="AE1718" i="4"/>
  <c r="AE1722" i="4"/>
  <c r="AE1726" i="4"/>
  <c r="AE1730" i="4"/>
  <c r="AE1734" i="4"/>
  <c r="AE1738" i="4"/>
  <c r="AE1742" i="4"/>
  <c r="AE1746" i="4"/>
  <c r="AE1750" i="4"/>
  <c r="AE1754" i="4"/>
  <c r="AE1758" i="4"/>
  <c r="AE1762" i="4"/>
  <c r="AE1766" i="4"/>
  <c r="AE1770" i="4"/>
  <c r="AE1774" i="4"/>
  <c r="AE1778" i="4"/>
  <c r="AE1782" i="4"/>
  <c r="AE1786" i="4"/>
  <c r="AE1790" i="4"/>
  <c r="AE1794" i="4"/>
  <c r="AE1798" i="4"/>
  <c r="AE1802" i="4"/>
  <c r="AE1806" i="4"/>
  <c r="AE1810" i="4"/>
  <c r="AE1814" i="4"/>
  <c r="AE1818" i="4"/>
  <c r="AE1822" i="4"/>
  <c r="AE1826" i="4"/>
  <c r="AE1830" i="4"/>
  <c r="AE1834" i="4"/>
  <c r="AE1838" i="4"/>
  <c r="AE1842" i="4"/>
  <c r="AE1846" i="4"/>
  <c r="AE1850" i="4"/>
  <c r="AE1854" i="4"/>
  <c r="AE1858" i="4"/>
  <c r="AE1862" i="4"/>
  <c r="AE1866" i="4"/>
  <c r="AE1870" i="4"/>
  <c r="AE1874" i="4"/>
  <c r="AE1878" i="4"/>
  <c r="AE1882" i="4"/>
  <c r="AE1886" i="4"/>
  <c r="AE1890" i="4"/>
  <c r="AE1894" i="4"/>
  <c r="AE1898" i="4"/>
  <c r="AE1902" i="4"/>
  <c r="AE1906" i="4"/>
  <c r="AE1910" i="4"/>
  <c r="AE1914" i="4"/>
  <c r="AE1918" i="4"/>
  <c r="AE1922" i="4"/>
  <c r="AE1926" i="4"/>
  <c r="AE1930" i="4"/>
  <c r="AE1934" i="4"/>
  <c r="AE1938" i="4"/>
  <c r="AE1942" i="4"/>
  <c r="AE1946" i="4"/>
  <c r="AE1950" i="4"/>
  <c r="AE1954" i="4"/>
  <c r="AE1958" i="4"/>
  <c r="AE1962" i="4"/>
  <c r="AE1966" i="4"/>
  <c r="AE1970" i="4"/>
  <c r="AE1974" i="4"/>
  <c r="AE1978" i="4"/>
  <c r="AE1982" i="4"/>
  <c r="AE1986" i="4"/>
  <c r="AE1990" i="4"/>
  <c r="AE1994" i="4"/>
  <c r="AE1998" i="4"/>
  <c r="AE2002" i="4"/>
  <c r="AE2006" i="4"/>
  <c r="AE2010" i="4"/>
  <c r="AE2014" i="4"/>
  <c r="AE2018" i="4"/>
  <c r="AE2022" i="4"/>
  <c r="AE2026" i="4"/>
  <c r="AE2030" i="4"/>
  <c r="AE2034" i="4"/>
  <c r="AE2038" i="4"/>
  <c r="AE2042" i="4"/>
  <c r="AE2046" i="4"/>
  <c r="AE2050" i="4"/>
  <c r="AE2054" i="4"/>
  <c r="AE2058" i="4"/>
  <c r="AE2062" i="4"/>
  <c r="AE2066" i="4"/>
  <c r="AE2070" i="4"/>
  <c r="AE2074" i="4"/>
  <c r="AE2078" i="4"/>
  <c r="AE2082" i="4"/>
  <c r="AE2086" i="4"/>
  <c r="AE2090" i="4"/>
  <c r="AE2094" i="4"/>
  <c r="AE2098" i="4"/>
  <c r="AE2102" i="4"/>
  <c r="AE2106" i="4"/>
  <c r="AE2110" i="4"/>
  <c r="AE2114" i="4"/>
  <c r="AE2118" i="4"/>
  <c r="AE2122" i="4"/>
  <c r="AE2126" i="4"/>
  <c r="AE2130" i="4"/>
  <c r="AE2134" i="4"/>
  <c r="AE2138" i="4"/>
  <c r="AE2142" i="4"/>
  <c r="AE2146" i="4"/>
  <c r="AE2150" i="4"/>
  <c r="AE2154" i="4"/>
  <c r="AE2158" i="4"/>
  <c r="AE2162" i="4"/>
  <c r="AE2166" i="4"/>
  <c r="AE2170" i="4"/>
  <c r="AE2174" i="4"/>
  <c r="AE2178" i="4"/>
  <c r="AE2182" i="4"/>
  <c r="AE2186" i="4"/>
  <c r="AE2190" i="4"/>
  <c r="AE2194" i="4"/>
  <c r="AE2198" i="4"/>
  <c r="AE2202" i="4"/>
  <c r="AE2206" i="4"/>
  <c r="AE2210" i="4"/>
  <c r="AE2214" i="4"/>
  <c r="AE2218" i="4"/>
  <c r="AE2222" i="4"/>
  <c r="AE2226" i="4"/>
  <c r="AE2230" i="4"/>
  <c r="AE2234" i="4"/>
  <c r="AE2238" i="4"/>
  <c r="AE2242" i="4"/>
  <c r="AE2246" i="4"/>
  <c r="AE2250" i="4"/>
  <c r="AE2254" i="4"/>
  <c r="AE2258" i="4"/>
  <c r="AE2262" i="4"/>
  <c r="AE2266" i="4"/>
  <c r="AE2270" i="4"/>
  <c r="AE2274" i="4"/>
  <c r="AE2278" i="4"/>
  <c r="AE2282" i="4"/>
  <c r="AE2286" i="4"/>
  <c r="AE2290" i="4"/>
  <c r="AE2294" i="4"/>
  <c r="AE2298" i="4"/>
  <c r="AE2302" i="4"/>
  <c r="AE2306" i="4"/>
  <c r="AE2310" i="4"/>
  <c r="AE2314" i="4"/>
  <c r="AE2318" i="4"/>
  <c r="AE2322" i="4"/>
  <c r="AE2326" i="4"/>
  <c r="AE2330" i="4"/>
  <c r="AE2334" i="4"/>
  <c r="AE2338" i="4"/>
  <c r="AE2342" i="4"/>
  <c r="AE2346" i="4"/>
  <c r="AE2350" i="4"/>
  <c r="AE2354" i="4"/>
  <c r="AE2358" i="4"/>
  <c r="AE2362" i="4"/>
  <c r="AE2366" i="4"/>
  <c r="AE2370" i="4"/>
  <c r="AE2374" i="4"/>
  <c r="AE2378" i="4"/>
  <c r="AE2382" i="4"/>
  <c r="AE2386" i="4"/>
  <c r="AE2390" i="4"/>
  <c r="AE2394" i="4"/>
  <c r="AE2398" i="4"/>
  <c r="AE2402" i="4"/>
  <c r="AE2406" i="4"/>
  <c r="AE2410" i="4"/>
  <c r="AE2414" i="4"/>
  <c r="AE2418" i="4"/>
  <c r="AE2422" i="4"/>
  <c r="AE2426" i="4"/>
  <c r="AE2430" i="4"/>
  <c r="AE2434" i="4"/>
  <c r="AE2438" i="4"/>
  <c r="AE2442" i="4"/>
  <c r="AE2446" i="4"/>
  <c r="AE2450" i="4"/>
  <c r="AE2454" i="4"/>
  <c r="AE2458" i="4"/>
  <c r="AE2462" i="4"/>
  <c r="AE2466" i="4"/>
  <c r="AE2470" i="4"/>
  <c r="AE2474" i="4"/>
  <c r="AE2478" i="4"/>
  <c r="AE2482" i="4"/>
  <c r="AE2486" i="4"/>
  <c r="AE2490" i="4"/>
  <c r="AE2494" i="4"/>
  <c r="AE2498" i="4"/>
  <c r="AE2502" i="4"/>
  <c r="AE225" i="4"/>
  <c r="AE229" i="4"/>
  <c r="AE233" i="4"/>
  <c r="AE237" i="4"/>
  <c r="AE241" i="4"/>
  <c r="AE245" i="4"/>
  <c r="AE249" i="4"/>
  <c r="AE253" i="4"/>
  <c r="AE257" i="4"/>
  <c r="AE261" i="4"/>
  <c r="AE265" i="4"/>
  <c r="AE269" i="4"/>
  <c r="AE273" i="4"/>
  <c r="AE277" i="4"/>
  <c r="AE281" i="4"/>
  <c r="AE285" i="4"/>
  <c r="AE289" i="4"/>
  <c r="AE293" i="4"/>
  <c r="AE297" i="4"/>
  <c r="AE301" i="4"/>
  <c r="AE305" i="4"/>
  <c r="AE309" i="4"/>
  <c r="AE313" i="4"/>
  <c r="AE317" i="4"/>
  <c r="AE321" i="4"/>
  <c r="AE325" i="4"/>
  <c r="AE329" i="4"/>
  <c r="AE333" i="4"/>
  <c r="AE337" i="4"/>
  <c r="AE341" i="4"/>
  <c r="AE345" i="4"/>
  <c r="AE349" i="4"/>
  <c r="AE353" i="4"/>
  <c r="AE357" i="4"/>
  <c r="AE361" i="4"/>
  <c r="AE365" i="4"/>
  <c r="AE369" i="4"/>
  <c r="AE373" i="4"/>
  <c r="AE377" i="4"/>
  <c r="AE381" i="4"/>
  <c r="AE385" i="4"/>
  <c r="AE389" i="4"/>
  <c r="AE393" i="4"/>
  <c r="AE397" i="4"/>
  <c r="AE401" i="4"/>
  <c r="AE405" i="4"/>
  <c r="AE409" i="4"/>
  <c r="AE417" i="4"/>
  <c r="AE427" i="4"/>
  <c r="AE437" i="4"/>
  <c r="AE445" i="4"/>
  <c r="AE455" i="4"/>
  <c r="AE465" i="4"/>
  <c r="AE471" i="4"/>
  <c r="AE481" i="4"/>
  <c r="AE491" i="4"/>
  <c r="AE501" i="4"/>
  <c r="AE511" i="4"/>
  <c r="AE521" i="4"/>
  <c r="AE531" i="4"/>
  <c r="AE218" i="4"/>
  <c r="AE205" i="4"/>
  <c r="AE226" i="4"/>
  <c r="AE230" i="4"/>
  <c r="AE234" i="4"/>
  <c r="AE238" i="4"/>
  <c r="AE242" i="4"/>
  <c r="AE246" i="4"/>
  <c r="AE250" i="4"/>
  <c r="AE254" i="4"/>
  <c r="AE258" i="4"/>
  <c r="AE262" i="4"/>
  <c r="AE266" i="4"/>
  <c r="AE270" i="4"/>
  <c r="AE274" i="4"/>
  <c r="AE278" i="4"/>
  <c r="AE282" i="4"/>
  <c r="AE286" i="4"/>
  <c r="AE290" i="4"/>
  <c r="AE294" i="4"/>
  <c r="AE298" i="4"/>
  <c r="AE302" i="4"/>
  <c r="AE306" i="4"/>
  <c r="AE310" i="4"/>
  <c r="AE314" i="4"/>
  <c r="AE318" i="4"/>
  <c r="AE322" i="4"/>
  <c r="AE326" i="4"/>
  <c r="AE330" i="4"/>
  <c r="AE334" i="4"/>
  <c r="AE338" i="4"/>
  <c r="AE342" i="4"/>
  <c r="AE346" i="4"/>
  <c r="AE350" i="4"/>
  <c r="AE354" i="4"/>
  <c r="AE358" i="4"/>
  <c r="AE362" i="4"/>
  <c r="AE366" i="4"/>
  <c r="AE370" i="4"/>
  <c r="AE374" i="4"/>
  <c r="AE378" i="4"/>
  <c r="AE382" i="4"/>
  <c r="AE386" i="4"/>
  <c r="AE390" i="4"/>
  <c r="AE394" i="4"/>
  <c r="AE398" i="4"/>
  <c r="AE402" i="4"/>
  <c r="AE406" i="4"/>
  <c r="AE410" i="4"/>
  <c r="AE414" i="4"/>
  <c r="AE418" i="4"/>
  <c r="AE422" i="4"/>
  <c r="AE426" i="4"/>
  <c r="AE430" i="4"/>
  <c r="AE434" i="4"/>
  <c r="AE438" i="4"/>
  <c r="AE442" i="4"/>
  <c r="AE446" i="4"/>
  <c r="AE450" i="4"/>
  <c r="AE454" i="4"/>
  <c r="AE458" i="4"/>
  <c r="AE462" i="4"/>
  <c r="AE466" i="4"/>
  <c r="AE470" i="4"/>
  <c r="AE474" i="4"/>
  <c r="AE478" i="4"/>
  <c r="AE482" i="4"/>
  <c r="AE486" i="4"/>
  <c r="AE490" i="4"/>
  <c r="AE494" i="4"/>
  <c r="AE498" i="4"/>
  <c r="AE502" i="4"/>
  <c r="AE506" i="4"/>
  <c r="AE510" i="4"/>
  <c r="AE514" i="4"/>
  <c r="AE518" i="4"/>
  <c r="AE522" i="4"/>
  <c r="AE526" i="4"/>
  <c r="AE530" i="4"/>
  <c r="AE534" i="4"/>
  <c r="AE538" i="4"/>
  <c r="AE219" i="4"/>
  <c r="AE223" i="4"/>
  <c r="AE206" i="4"/>
  <c r="AE210" i="4"/>
  <c r="AE214" i="4"/>
  <c r="AE415" i="4"/>
  <c r="AE421" i="4"/>
  <c r="AE429" i="4"/>
  <c r="AE435" i="4"/>
  <c r="AE443" i="4"/>
  <c r="AE449" i="4"/>
  <c r="AE457" i="4"/>
  <c r="AE463" i="4"/>
  <c r="AE473" i="4"/>
  <c r="AE479" i="4"/>
  <c r="AE487" i="4"/>
  <c r="AE493" i="4"/>
  <c r="AE499" i="4"/>
  <c r="AE507" i="4"/>
  <c r="AE513" i="4"/>
  <c r="AE519" i="4"/>
  <c r="AE527" i="4"/>
  <c r="AE533" i="4"/>
  <c r="AE216" i="4"/>
  <c r="AE224" i="4"/>
  <c r="AE211" i="4"/>
  <c r="AE215" i="4"/>
  <c r="AE227" i="4"/>
  <c r="AE231" i="4"/>
  <c r="AE235" i="4"/>
  <c r="AE239" i="4"/>
  <c r="AE243" i="4"/>
  <c r="AE247" i="4"/>
  <c r="AE251" i="4"/>
  <c r="AE255" i="4"/>
  <c r="AE259" i="4"/>
  <c r="AE263" i="4"/>
  <c r="AE267" i="4"/>
  <c r="AE271" i="4"/>
  <c r="AE275" i="4"/>
  <c r="AE279" i="4"/>
  <c r="AE283" i="4"/>
  <c r="AE287" i="4"/>
  <c r="AE291" i="4"/>
  <c r="AE295" i="4"/>
  <c r="AE299" i="4"/>
  <c r="AE303" i="4"/>
  <c r="AE307" i="4"/>
  <c r="AE311" i="4"/>
  <c r="AE315" i="4"/>
  <c r="AE319" i="4"/>
  <c r="AE323" i="4"/>
  <c r="AE327" i="4"/>
  <c r="AE331" i="4"/>
  <c r="AE335" i="4"/>
  <c r="AE339" i="4"/>
  <c r="AE343" i="4"/>
  <c r="AE347" i="4"/>
  <c r="AE351" i="4"/>
  <c r="AE355" i="4"/>
  <c r="AE359" i="4"/>
  <c r="AE363" i="4"/>
  <c r="AE367" i="4"/>
  <c r="AE371" i="4"/>
  <c r="AE375" i="4"/>
  <c r="AE379" i="4"/>
  <c r="AE383" i="4"/>
  <c r="AE387" i="4"/>
  <c r="AE391" i="4"/>
  <c r="AE395" i="4"/>
  <c r="AE399" i="4"/>
  <c r="AE403" i="4"/>
  <c r="AE407" i="4"/>
  <c r="AE413" i="4"/>
  <c r="AE423" i="4"/>
  <c r="AE431" i="4"/>
  <c r="AE441" i="4"/>
  <c r="AE451" i="4"/>
  <c r="AE459" i="4"/>
  <c r="AE467" i="4"/>
  <c r="AE475" i="4"/>
  <c r="AE485" i="4"/>
  <c r="AE495" i="4"/>
  <c r="AE505" i="4"/>
  <c r="AE515" i="4"/>
  <c r="AE525" i="4"/>
  <c r="AE535" i="4"/>
  <c r="AE222" i="4"/>
  <c r="AE209" i="4"/>
  <c r="AE228" i="4"/>
  <c r="AE232" i="4"/>
  <c r="AE236" i="4"/>
  <c r="AE240" i="4"/>
  <c r="AE244" i="4"/>
  <c r="AE248" i="4"/>
  <c r="AE252" i="4"/>
  <c r="AE256" i="4"/>
  <c r="AE260" i="4"/>
  <c r="AE264" i="4"/>
  <c r="AE268" i="4"/>
  <c r="AE272" i="4"/>
  <c r="AE276" i="4"/>
  <c r="AE280" i="4"/>
  <c r="AE284" i="4"/>
  <c r="AE288" i="4"/>
  <c r="AE292" i="4"/>
  <c r="AE296" i="4"/>
  <c r="AE300" i="4"/>
  <c r="AE304" i="4"/>
  <c r="AE308" i="4"/>
  <c r="AE312" i="4"/>
  <c r="AE316" i="4"/>
  <c r="AE320" i="4"/>
  <c r="AE324" i="4"/>
  <c r="AE328" i="4"/>
  <c r="AE332" i="4"/>
  <c r="AE336" i="4"/>
  <c r="AE340" i="4"/>
  <c r="AE344" i="4"/>
  <c r="AE348" i="4"/>
  <c r="AE352" i="4"/>
  <c r="AE356" i="4"/>
  <c r="AE360" i="4"/>
  <c r="AE364" i="4"/>
  <c r="AE368" i="4"/>
  <c r="AE372" i="4"/>
  <c r="AE376" i="4"/>
  <c r="AE380" i="4"/>
  <c r="AE384" i="4"/>
  <c r="AE388" i="4"/>
  <c r="AE392" i="4"/>
  <c r="AE396" i="4"/>
  <c r="AE400" i="4"/>
  <c r="AE404" i="4"/>
  <c r="AE408" i="4"/>
  <c r="AE412" i="4"/>
  <c r="AE416" i="4"/>
  <c r="AE420" i="4"/>
  <c r="AE424" i="4"/>
  <c r="AE428" i="4"/>
  <c r="AE432" i="4"/>
  <c r="AE436" i="4"/>
  <c r="AE440" i="4"/>
  <c r="AE444" i="4"/>
  <c r="AE448" i="4"/>
  <c r="AE452" i="4"/>
  <c r="AE456" i="4"/>
  <c r="AE460" i="4"/>
  <c r="AE464" i="4"/>
  <c r="AE468" i="4"/>
  <c r="AE472" i="4"/>
  <c r="AE476" i="4"/>
  <c r="AE480" i="4"/>
  <c r="AE484" i="4"/>
  <c r="AE488" i="4"/>
  <c r="AE492" i="4"/>
  <c r="AE496" i="4"/>
  <c r="AE500" i="4"/>
  <c r="AE504" i="4"/>
  <c r="AE508" i="4"/>
  <c r="AE512" i="4"/>
  <c r="AE516" i="4"/>
  <c r="AE520" i="4"/>
  <c r="AE524" i="4"/>
  <c r="AE528" i="4"/>
  <c r="AE532" i="4"/>
  <c r="AE536" i="4"/>
  <c r="AE217" i="4"/>
  <c r="AE221" i="4"/>
  <c r="AE204" i="4"/>
  <c r="AE208" i="4"/>
  <c r="AE212" i="4"/>
  <c r="AE411" i="4"/>
  <c r="AE419" i="4"/>
  <c r="AE425" i="4"/>
  <c r="AE433" i="4"/>
  <c r="AE439" i="4"/>
  <c r="AE447" i="4"/>
  <c r="AE453" i="4"/>
  <c r="AE461" i="4"/>
  <c r="AE469" i="4"/>
  <c r="AE477" i="4"/>
  <c r="AE483" i="4"/>
  <c r="AE489" i="4"/>
  <c r="AE497" i="4"/>
  <c r="AE503" i="4"/>
  <c r="AE509" i="4"/>
  <c r="AE517" i="4"/>
  <c r="AE523" i="4"/>
  <c r="AE529" i="4"/>
  <c r="AE537" i="4"/>
  <c r="AE220" i="4"/>
  <c r="AE207" i="4"/>
  <c r="AE213" i="4"/>
  <c r="N5" i="4"/>
  <c r="W5" i="4" s="1"/>
  <c r="P5" i="4" s="1"/>
  <c r="AO2502" i="4" l="1"/>
  <c r="AQ2502" i="4"/>
  <c r="AU2502" i="4" s="1"/>
  <c r="AN2502" i="4"/>
  <c r="AH2502" i="4"/>
  <c r="AO2494" i="4"/>
  <c r="AQ2494" i="4"/>
  <c r="AU2494" i="4" s="1"/>
  <c r="AN2494" i="4"/>
  <c r="AH2494" i="4"/>
  <c r="AO2486" i="4"/>
  <c r="AQ2486" i="4"/>
  <c r="AU2486" i="4" s="1"/>
  <c r="AN2486" i="4"/>
  <c r="AH2486" i="4"/>
  <c r="AO2478" i="4"/>
  <c r="AQ2478" i="4"/>
  <c r="AU2478" i="4" s="1"/>
  <c r="AN2478" i="4"/>
  <c r="AH2478" i="4"/>
  <c r="AO2470" i="4"/>
  <c r="AQ2470" i="4"/>
  <c r="AU2470" i="4" s="1"/>
  <c r="AN2470" i="4"/>
  <c r="AH2470" i="4"/>
  <c r="AO2462" i="4"/>
  <c r="AQ2462" i="4"/>
  <c r="AU2462" i="4" s="1"/>
  <c r="AN2462" i="4"/>
  <c r="AH2462" i="4"/>
  <c r="AO2454" i="4"/>
  <c r="AQ2454" i="4"/>
  <c r="AU2454" i="4" s="1"/>
  <c r="AN2454" i="4"/>
  <c r="AH2454" i="4"/>
  <c r="AO2446" i="4"/>
  <c r="AQ2446" i="4"/>
  <c r="AU2446" i="4" s="1"/>
  <c r="AN2446" i="4"/>
  <c r="AH2446" i="4"/>
  <c r="AO2438" i="4"/>
  <c r="AQ2438" i="4"/>
  <c r="AU2438" i="4" s="1"/>
  <c r="AN2438" i="4"/>
  <c r="AH2438" i="4"/>
  <c r="AO2430" i="4"/>
  <c r="AQ2430" i="4"/>
  <c r="AU2430" i="4" s="1"/>
  <c r="AN2430" i="4"/>
  <c r="AH2430" i="4"/>
  <c r="AO2422" i="4"/>
  <c r="AQ2422" i="4"/>
  <c r="AU2422" i="4" s="1"/>
  <c r="AN2422" i="4"/>
  <c r="AH2422" i="4"/>
  <c r="AO2414" i="4"/>
  <c r="AQ2414" i="4"/>
  <c r="AU2414" i="4" s="1"/>
  <c r="AN2414" i="4"/>
  <c r="AH2414" i="4"/>
  <c r="AO2406" i="4"/>
  <c r="AQ2406" i="4"/>
  <c r="AU2406" i="4" s="1"/>
  <c r="AN2406" i="4"/>
  <c r="AH2406" i="4"/>
  <c r="AO2398" i="4"/>
  <c r="AQ2398" i="4"/>
  <c r="AU2398" i="4" s="1"/>
  <c r="AN2398" i="4"/>
  <c r="AH2398" i="4"/>
  <c r="AO2390" i="4"/>
  <c r="AQ2390" i="4"/>
  <c r="AU2390" i="4" s="1"/>
  <c r="AN2390" i="4"/>
  <c r="AH2390" i="4"/>
  <c r="AO2382" i="4"/>
  <c r="AQ2382" i="4"/>
  <c r="AU2382" i="4" s="1"/>
  <c r="AN2382" i="4"/>
  <c r="AH2382" i="4"/>
  <c r="AO2374" i="4"/>
  <c r="AQ2374" i="4"/>
  <c r="AU2374" i="4" s="1"/>
  <c r="AN2374" i="4"/>
  <c r="AH2374" i="4"/>
  <c r="AO2366" i="4"/>
  <c r="AQ2366" i="4"/>
  <c r="AU2366" i="4" s="1"/>
  <c r="AN2366" i="4"/>
  <c r="AH2366" i="4"/>
  <c r="AO2358" i="4"/>
  <c r="AQ2358" i="4"/>
  <c r="AU2358" i="4" s="1"/>
  <c r="AN2358" i="4"/>
  <c r="AH2358" i="4"/>
  <c r="AO2350" i="4"/>
  <c r="AQ2350" i="4"/>
  <c r="AU2350" i="4" s="1"/>
  <c r="AN2350" i="4"/>
  <c r="AH2350" i="4"/>
  <c r="AO2342" i="4"/>
  <c r="AQ2342" i="4"/>
  <c r="AU2342" i="4" s="1"/>
  <c r="AN2342" i="4"/>
  <c r="AH2342" i="4"/>
  <c r="AO2334" i="4"/>
  <c r="AQ2334" i="4"/>
  <c r="AU2334" i="4" s="1"/>
  <c r="AN2334" i="4"/>
  <c r="AH2334" i="4"/>
  <c r="AO2326" i="4"/>
  <c r="AQ2326" i="4"/>
  <c r="AU2326" i="4" s="1"/>
  <c r="AN2326" i="4"/>
  <c r="AH2326" i="4"/>
  <c r="AO2318" i="4"/>
  <c r="AQ2318" i="4"/>
  <c r="AU2318" i="4" s="1"/>
  <c r="AN2318" i="4"/>
  <c r="AH2318" i="4"/>
  <c r="AO2310" i="4"/>
  <c r="AQ2310" i="4"/>
  <c r="AU2310" i="4" s="1"/>
  <c r="AN2310" i="4"/>
  <c r="AH2310" i="4"/>
  <c r="AO2302" i="4"/>
  <c r="AQ2302" i="4"/>
  <c r="AU2302" i="4" s="1"/>
  <c r="AN2302" i="4"/>
  <c r="AH2302" i="4"/>
  <c r="AO2294" i="4"/>
  <c r="AQ2294" i="4"/>
  <c r="AU2294" i="4" s="1"/>
  <c r="AN2294" i="4"/>
  <c r="AH2294" i="4"/>
  <c r="AO2286" i="4"/>
  <c r="AQ2286" i="4"/>
  <c r="AU2286" i="4" s="1"/>
  <c r="AN2286" i="4"/>
  <c r="AH2286" i="4"/>
  <c r="AO2278" i="4"/>
  <c r="AQ2278" i="4"/>
  <c r="AU2278" i="4" s="1"/>
  <c r="AN2278" i="4"/>
  <c r="AH2278" i="4"/>
  <c r="AO2270" i="4"/>
  <c r="AQ2270" i="4"/>
  <c r="AU2270" i="4" s="1"/>
  <c r="AN2270" i="4"/>
  <c r="AH2270" i="4"/>
  <c r="AO2262" i="4"/>
  <c r="AQ2262" i="4"/>
  <c r="AU2262" i="4" s="1"/>
  <c r="AN2262" i="4"/>
  <c r="AH2262" i="4"/>
  <c r="AO2254" i="4"/>
  <c r="AQ2254" i="4"/>
  <c r="AU2254" i="4" s="1"/>
  <c r="AN2254" i="4"/>
  <c r="AH2254" i="4"/>
  <c r="AO2246" i="4"/>
  <c r="AQ2246" i="4"/>
  <c r="AU2246" i="4" s="1"/>
  <c r="AN2246" i="4"/>
  <c r="AH2246" i="4"/>
  <c r="AO2238" i="4"/>
  <c r="AQ2238" i="4"/>
  <c r="AU2238" i="4" s="1"/>
  <c r="AN2238" i="4"/>
  <c r="AH2238" i="4"/>
  <c r="AO2230" i="4"/>
  <c r="AQ2230" i="4"/>
  <c r="AU2230" i="4" s="1"/>
  <c r="AN2230" i="4"/>
  <c r="AH2230" i="4"/>
  <c r="AO2222" i="4"/>
  <c r="AQ2222" i="4"/>
  <c r="AU2222" i="4" s="1"/>
  <c r="AN2222" i="4"/>
  <c r="AH2222" i="4"/>
  <c r="AO2214" i="4"/>
  <c r="AQ2214" i="4"/>
  <c r="AU2214" i="4" s="1"/>
  <c r="AN2214" i="4"/>
  <c r="AH2214" i="4"/>
  <c r="AO2206" i="4"/>
  <c r="AQ2206" i="4"/>
  <c r="AU2206" i="4" s="1"/>
  <c r="AN2206" i="4"/>
  <c r="AH2206" i="4"/>
  <c r="AO2198" i="4"/>
  <c r="AQ2198" i="4"/>
  <c r="AU2198" i="4" s="1"/>
  <c r="AN2198" i="4"/>
  <c r="AH2198" i="4"/>
  <c r="AO2190" i="4"/>
  <c r="AQ2190" i="4"/>
  <c r="AU2190" i="4" s="1"/>
  <c r="AN2190" i="4"/>
  <c r="AH2190" i="4"/>
  <c r="AO2182" i="4"/>
  <c r="AQ2182" i="4"/>
  <c r="AU2182" i="4" s="1"/>
  <c r="AN2182" i="4"/>
  <c r="AH2182" i="4"/>
  <c r="AO2174" i="4"/>
  <c r="AQ2174" i="4"/>
  <c r="AU2174" i="4" s="1"/>
  <c r="AN2174" i="4"/>
  <c r="AH2174" i="4"/>
  <c r="AO2166" i="4"/>
  <c r="AQ2166" i="4"/>
  <c r="AU2166" i="4" s="1"/>
  <c r="AN2166" i="4"/>
  <c r="AH2166" i="4"/>
  <c r="AO2158" i="4"/>
  <c r="AQ2158" i="4"/>
  <c r="AU2158" i="4" s="1"/>
  <c r="AN2158" i="4"/>
  <c r="AH2158" i="4"/>
  <c r="AO2150" i="4"/>
  <c r="AQ2150" i="4"/>
  <c r="AU2150" i="4" s="1"/>
  <c r="AN2150" i="4"/>
  <c r="AH2150" i="4"/>
  <c r="AO2142" i="4"/>
  <c r="AQ2142" i="4"/>
  <c r="AU2142" i="4" s="1"/>
  <c r="AN2142" i="4"/>
  <c r="AH2142" i="4"/>
  <c r="AO2134" i="4"/>
  <c r="AQ2134" i="4"/>
  <c r="AU2134" i="4" s="1"/>
  <c r="AN2134" i="4"/>
  <c r="AH2134" i="4"/>
  <c r="AO2126" i="4"/>
  <c r="AQ2126" i="4"/>
  <c r="AU2126" i="4" s="1"/>
  <c r="AN2126" i="4"/>
  <c r="AH2126" i="4"/>
  <c r="AO2118" i="4"/>
  <c r="AQ2118" i="4"/>
  <c r="AU2118" i="4" s="1"/>
  <c r="AN2118" i="4"/>
  <c r="AH2118" i="4"/>
  <c r="AO2110" i="4"/>
  <c r="AQ2110" i="4"/>
  <c r="AU2110" i="4" s="1"/>
  <c r="AN2110" i="4"/>
  <c r="AH2110" i="4"/>
  <c r="AO2102" i="4"/>
  <c r="AQ2102" i="4"/>
  <c r="AU2102" i="4" s="1"/>
  <c r="AN2102" i="4"/>
  <c r="AH2102" i="4"/>
  <c r="AO2094" i="4"/>
  <c r="AQ2094" i="4"/>
  <c r="AU2094" i="4" s="1"/>
  <c r="AN2094" i="4"/>
  <c r="AH2094" i="4"/>
  <c r="AO2086" i="4"/>
  <c r="AQ2086" i="4"/>
  <c r="AU2086" i="4" s="1"/>
  <c r="AN2086" i="4"/>
  <c r="AH2086" i="4"/>
  <c r="AO2078" i="4"/>
  <c r="AQ2078" i="4"/>
  <c r="AU2078" i="4" s="1"/>
  <c r="AN2078" i="4"/>
  <c r="AH2078" i="4"/>
  <c r="AO2070" i="4"/>
  <c r="AQ2070" i="4"/>
  <c r="AU2070" i="4" s="1"/>
  <c r="AN2070" i="4"/>
  <c r="AH2070" i="4"/>
  <c r="AO2062" i="4"/>
  <c r="AQ2062" i="4"/>
  <c r="AU2062" i="4" s="1"/>
  <c r="AN2062" i="4"/>
  <c r="AH2062" i="4"/>
  <c r="AO2054" i="4"/>
  <c r="AQ2054" i="4"/>
  <c r="AU2054" i="4" s="1"/>
  <c r="AN2054" i="4"/>
  <c r="AH2054" i="4"/>
  <c r="AO2046" i="4"/>
  <c r="AQ2046" i="4"/>
  <c r="AU2046" i="4" s="1"/>
  <c r="AN2046" i="4"/>
  <c r="AH2046" i="4"/>
  <c r="AO2038" i="4"/>
  <c r="AQ2038" i="4"/>
  <c r="AU2038" i="4" s="1"/>
  <c r="AN2038" i="4"/>
  <c r="AH2038" i="4"/>
  <c r="AO2030" i="4"/>
  <c r="AQ2030" i="4"/>
  <c r="AU2030" i="4" s="1"/>
  <c r="AN2030" i="4"/>
  <c r="AH2030" i="4"/>
  <c r="AO2022" i="4"/>
  <c r="AQ2022" i="4"/>
  <c r="AU2022" i="4" s="1"/>
  <c r="AN2022" i="4"/>
  <c r="AH2022" i="4"/>
  <c r="AO2014" i="4"/>
  <c r="AQ2014" i="4"/>
  <c r="AU2014" i="4" s="1"/>
  <c r="AN2014" i="4"/>
  <c r="AH2014" i="4"/>
  <c r="AO2006" i="4"/>
  <c r="AQ2006" i="4"/>
  <c r="AU2006" i="4" s="1"/>
  <c r="AN2006" i="4"/>
  <c r="AH2006" i="4"/>
  <c r="AO1998" i="4"/>
  <c r="AQ1998" i="4"/>
  <c r="AU1998" i="4" s="1"/>
  <c r="AN1998" i="4"/>
  <c r="AH1998" i="4"/>
  <c r="AO1990" i="4"/>
  <c r="AQ1990" i="4"/>
  <c r="AU1990" i="4" s="1"/>
  <c r="AN1990" i="4"/>
  <c r="AH1990" i="4"/>
  <c r="AO1982" i="4"/>
  <c r="AQ1982" i="4"/>
  <c r="AU1982" i="4" s="1"/>
  <c r="AN1982" i="4"/>
  <c r="AH1982" i="4"/>
  <c r="AO1974" i="4"/>
  <c r="AQ1974" i="4"/>
  <c r="AU1974" i="4" s="1"/>
  <c r="AN1974" i="4"/>
  <c r="AH1974" i="4"/>
  <c r="AO1966" i="4"/>
  <c r="AQ1966" i="4"/>
  <c r="AU1966" i="4" s="1"/>
  <c r="AN1966" i="4"/>
  <c r="AH1966" i="4"/>
  <c r="AO1958" i="4"/>
  <c r="AQ1958" i="4"/>
  <c r="AU1958" i="4" s="1"/>
  <c r="AN1958" i="4"/>
  <c r="AH1958" i="4"/>
  <c r="AO1950" i="4"/>
  <c r="AQ1950" i="4"/>
  <c r="AU1950" i="4" s="1"/>
  <c r="AN1950" i="4"/>
  <c r="AH1950" i="4"/>
  <c r="AO1942" i="4"/>
  <c r="AQ1942" i="4"/>
  <c r="AU1942" i="4" s="1"/>
  <c r="AN1942" i="4"/>
  <c r="AH1942" i="4"/>
  <c r="AO1934" i="4"/>
  <c r="AQ1934" i="4"/>
  <c r="AU1934" i="4" s="1"/>
  <c r="AN1934" i="4"/>
  <c r="AH1934" i="4"/>
  <c r="AO1926" i="4"/>
  <c r="AQ1926" i="4"/>
  <c r="AU1926" i="4" s="1"/>
  <c r="AN1926" i="4"/>
  <c r="AH1926" i="4"/>
  <c r="AO1918" i="4"/>
  <c r="AQ1918" i="4"/>
  <c r="AU1918" i="4" s="1"/>
  <c r="AN1918" i="4"/>
  <c r="AH1918" i="4"/>
  <c r="AO1910" i="4"/>
  <c r="AQ1910" i="4"/>
  <c r="AU1910" i="4" s="1"/>
  <c r="AN1910" i="4"/>
  <c r="AH1910" i="4"/>
  <c r="AO1902" i="4"/>
  <c r="AQ1902" i="4"/>
  <c r="AU1902" i="4" s="1"/>
  <c r="AN1902" i="4"/>
  <c r="AH1902" i="4"/>
  <c r="AO1894" i="4"/>
  <c r="AQ1894" i="4"/>
  <c r="AU1894" i="4" s="1"/>
  <c r="AN1894" i="4"/>
  <c r="AH1894" i="4"/>
  <c r="AO1886" i="4"/>
  <c r="AQ1886" i="4"/>
  <c r="AU1886" i="4" s="1"/>
  <c r="AN1886" i="4"/>
  <c r="AH1886" i="4"/>
  <c r="AO1878" i="4"/>
  <c r="AQ1878" i="4"/>
  <c r="AU1878" i="4" s="1"/>
  <c r="AN1878" i="4"/>
  <c r="AH1878" i="4"/>
  <c r="AO1870" i="4"/>
  <c r="AQ1870" i="4"/>
  <c r="AU1870" i="4" s="1"/>
  <c r="AN1870" i="4"/>
  <c r="AH1870" i="4"/>
  <c r="AO1862" i="4"/>
  <c r="AQ1862" i="4"/>
  <c r="AU1862" i="4" s="1"/>
  <c r="AN1862" i="4"/>
  <c r="AH1862" i="4"/>
  <c r="AO1854" i="4"/>
  <c r="AQ1854" i="4"/>
  <c r="AU1854" i="4" s="1"/>
  <c r="AN1854" i="4"/>
  <c r="AH1854" i="4"/>
  <c r="AO1846" i="4"/>
  <c r="AQ1846" i="4"/>
  <c r="AU1846" i="4" s="1"/>
  <c r="AN1846" i="4"/>
  <c r="AH1846" i="4"/>
  <c r="AO1838" i="4"/>
  <c r="AQ1838" i="4"/>
  <c r="AU1838" i="4" s="1"/>
  <c r="AN1838" i="4"/>
  <c r="AH1838" i="4"/>
  <c r="AO1830" i="4"/>
  <c r="AQ1830" i="4"/>
  <c r="AU1830" i="4" s="1"/>
  <c r="AN1830" i="4"/>
  <c r="AH1830" i="4"/>
  <c r="AO1822" i="4"/>
  <c r="AQ1822" i="4"/>
  <c r="AU1822" i="4" s="1"/>
  <c r="AN1822" i="4"/>
  <c r="AH1822" i="4"/>
  <c r="AO1814" i="4"/>
  <c r="AQ1814" i="4"/>
  <c r="AU1814" i="4" s="1"/>
  <c r="AN1814" i="4"/>
  <c r="AH1814" i="4"/>
  <c r="AO1806" i="4"/>
  <c r="AQ1806" i="4"/>
  <c r="AU1806" i="4" s="1"/>
  <c r="AN1806" i="4"/>
  <c r="AH1806" i="4"/>
  <c r="AO1798" i="4"/>
  <c r="AQ1798" i="4"/>
  <c r="AU1798" i="4" s="1"/>
  <c r="AN1798" i="4"/>
  <c r="AH1798" i="4"/>
  <c r="AO1790" i="4"/>
  <c r="AQ1790" i="4"/>
  <c r="AU1790" i="4" s="1"/>
  <c r="AN1790" i="4"/>
  <c r="AH1790" i="4"/>
  <c r="AO1782" i="4"/>
  <c r="AQ1782" i="4"/>
  <c r="AU1782" i="4" s="1"/>
  <c r="AN1782" i="4"/>
  <c r="AH1782" i="4"/>
  <c r="AO1774" i="4"/>
  <c r="AQ1774" i="4"/>
  <c r="AU1774" i="4" s="1"/>
  <c r="AN1774" i="4"/>
  <c r="AH1774" i="4"/>
  <c r="AO1766" i="4"/>
  <c r="AQ1766" i="4"/>
  <c r="AU1766" i="4" s="1"/>
  <c r="AN1766" i="4"/>
  <c r="AH1766" i="4"/>
  <c r="AO1758" i="4"/>
  <c r="AQ1758" i="4"/>
  <c r="AU1758" i="4" s="1"/>
  <c r="AN1758" i="4"/>
  <c r="AH1758" i="4"/>
  <c r="AO1750" i="4"/>
  <c r="AQ1750" i="4"/>
  <c r="AU1750" i="4" s="1"/>
  <c r="AN1750" i="4"/>
  <c r="AH1750" i="4"/>
  <c r="AO1742" i="4"/>
  <c r="AQ1742" i="4"/>
  <c r="AU1742" i="4" s="1"/>
  <c r="AN1742" i="4"/>
  <c r="AH1742" i="4"/>
  <c r="AO1734" i="4"/>
  <c r="AQ1734" i="4"/>
  <c r="AU1734" i="4" s="1"/>
  <c r="AN1734" i="4"/>
  <c r="AH1734" i="4"/>
  <c r="AO1726" i="4"/>
  <c r="AQ1726" i="4"/>
  <c r="AU1726" i="4" s="1"/>
  <c r="AN1726" i="4"/>
  <c r="AH1726" i="4"/>
  <c r="AO1718" i="4"/>
  <c r="AQ1718" i="4"/>
  <c r="AU1718" i="4" s="1"/>
  <c r="AN1718" i="4"/>
  <c r="AH1718" i="4"/>
  <c r="AO1710" i="4"/>
  <c r="AQ1710" i="4"/>
  <c r="AU1710" i="4" s="1"/>
  <c r="AN1710" i="4"/>
  <c r="AH1710" i="4"/>
  <c r="AO1702" i="4"/>
  <c r="AQ1702" i="4"/>
  <c r="AU1702" i="4" s="1"/>
  <c r="AN1702" i="4"/>
  <c r="AH1702" i="4"/>
  <c r="AO1694" i="4"/>
  <c r="AQ1694" i="4"/>
  <c r="AU1694" i="4" s="1"/>
  <c r="AN1694" i="4"/>
  <c r="AH1694" i="4"/>
  <c r="AO1686" i="4"/>
  <c r="AQ1686" i="4"/>
  <c r="AU1686" i="4" s="1"/>
  <c r="AN1686" i="4"/>
  <c r="AH1686" i="4"/>
  <c r="AO1678" i="4"/>
  <c r="AQ1678" i="4"/>
  <c r="AU1678" i="4" s="1"/>
  <c r="AN1678" i="4"/>
  <c r="AH1678" i="4"/>
  <c r="AO1670" i="4"/>
  <c r="AQ1670" i="4"/>
  <c r="AU1670" i="4" s="1"/>
  <c r="AN1670" i="4"/>
  <c r="AH1670" i="4"/>
  <c r="AO1662" i="4"/>
  <c r="AQ1662" i="4"/>
  <c r="AU1662" i="4" s="1"/>
  <c r="AN1662" i="4"/>
  <c r="AH1662" i="4"/>
  <c r="AO1654" i="4"/>
  <c r="AQ1654" i="4"/>
  <c r="AU1654" i="4" s="1"/>
  <c r="AN1654" i="4"/>
  <c r="AH1654" i="4"/>
  <c r="AO1646" i="4"/>
  <c r="AQ1646" i="4"/>
  <c r="AU1646" i="4" s="1"/>
  <c r="AN1646" i="4"/>
  <c r="AH1646" i="4"/>
  <c r="AO1638" i="4"/>
  <c r="AQ1638" i="4"/>
  <c r="AU1638" i="4" s="1"/>
  <c r="AN1638" i="4"/>
  <c r="AH1638" i="4"/>
  <c r="AO1630" i="4"/>
  <c r="AQ1630" i="4"/>
  <c r="AU1630" i="4" s="1"/>
  <c r="AN1630" i="4"/>
  <c r="AH1630" i="4"/>
  <c r="AO1622" i="4"/>
  <c r="AQ1622" i="4"/>
  <c r="AU1622" i="4" s="1"/>
  <c r="AN1622" i="4"/>
  <c r="AH1622" i="4"/>
  <c r="AO1614" i="4"/>
  <c r="AQ1614" i="4"/>
  <c r="AU1614" i="4" s="1"/>
  <c r="AN1614" i="4"/>
  <c r="AH1614" i="4"/>
  <c r="AO1606" i="4"/>
  <c r="AQ1606" i="4"/>
  <c r="AU1606" i="4" s="1"/>
  <c r="AN1606" i="4"/>
  <c r="AH1606" i="4"/>
  <c r="AO1598" i="4"/>
  <c r="AQ1598" i="4"/>
  <c r="AU1598" i="4" s="1"/>
  <c r="AN1598" i="4"/>
  <c r="AH1598" i="4"/>
  <c r="AO1590" i="4"/>
  <c r="AQ1590" i="4"/>
  <c r="AU1590" i="4" s="1"/>
  <c r="AN1590" i="4"/>
  <c r="AH1590" i="4"/>
  <c r="AO1582" i="4"/>
  <c r="AQ1582" i="4"/>
  <c r="AU1582" i="4" s="1"/>
  <c r="AN1582" i="4"/>
  <c r="AH1582" i="4"/>
  <c r="AO1574" i="4"/>
  <c r="AQ1574" i="4"/>
  <c r="AU1574" i="4" s="1"/>
  <c r="AN1574" i="4"/>
  <c r="AH1574" i="4"/>
  <c r="AO1566" i="4"/>
  <c r="AQ1566" i="4"/>
  <c r="AU1566" i="4" s="1"/>
  <c r="AN1566" i="4"/>
  <c r="AH1566" i="4"/>
  <c r="AO1558" i="4"/>
  <c r="AQ1558" i="4"/>
  <c r="AU1558" i="4" s="1"/>
  <c r="AN1558" i="4"/>
  <c r="AH1558" i="4"/>
  <c r="AO1550" i="4"/>
  <c r="AQ1550" i="4"/>
  <c r="AU1550" i="4" s="1"/>
  <c r="AN1550" i="4"/>
  <c r="AH1550" i="4"/>
  <c r="AO1542" i="4"/>
  <c r="AQ1542" i="4"/>
  <c r="AU1542" i="4" s="1"/>
  <c r="AN1542" i="4"/>
  <c r="AH1542" i="4"/>
  <c r="AO1534" i="4"/>
  <c r="AQ1534" i="4"/>
  <c r="AU1534" i="4" s="1"/>
  <c r="AN1534" i="4"/>
  <c r="AH1534" i="4"/>
  <c r="AO1526" i="4"/>
  <c r="AQ1526" i="4"/>
  <c r="AU1526" i="4" s="1"/>
  <c r="AN1526" i="4"/>
  <c r="AH1526" i="4"/>
  <c r="AO1518" i="4"/>
  <c r="AQ1518" i="4"/>
  <c r="AU1518" i="4" s="1"/>
  <c r="AN1518" i="4"/>
  <c r="AH1518" i="4"/>
  <c r="AO1510" i="4"/>
  <c r="AQ1510" i="4"/>
  <c r="AU1510" i="4" s="1"/>
  <c r="AN1510" i="4"/>
  <c r="AH1510" i="4"/>
  <c r="AO1502" i="4"/>
  <c r="AQ1502" i="4"/>
  <c r="AU1502" i="4" s="1"/>
  <c r="AN1502" i="4"/>
  <c r="AH1502" i="4"/>
  <c r="AO1494" i="4"/>
  <c r="AQ1494" i="4"/>
  <c r="AU1494" i="4" s="1"/>
  <c r="AN1494" i="4"/>
  <c r="AH1494" i="4"/>
  <c r="AO1486" i="4"/>
  <c r="AQ1486" i="4"/>
  <c r="AU1486" i="4" s="1"/>
  <c r="AN1486" i="4"/>
  <c r="AH1486" i="4"/>
  <c r="AO1478" i="4"/>
  <c r="AQ1478" i="4"/>
  <c r="AU1478" i="4" s="1"/>
  <c r="AN1478" i="4"/>
  <c r="AH1478" i="4"/>
  <c r="AO1470" i="4"/>
  <c r="AQ1470" i="4"/>
  <c r="AU1470" i="4" s="1"/>
  <c r="AN1470" i="4"/>
  <c r="AH1470" i="4"/>
  <c r="AO1462" i="4"/>
  <c r="AQ1462" i="4"/>
  <c r="AU1462" i="4" s="1"/>
  <c r="AN1462" i="4"/>
  <c r="AH1462" i="4"/>
  <c r="AO1454" i="4"/>
  <c r="AQ1454" i="4"/>
  <c r="AU1454" i="4" s="1"/>
  <c r="AN1454" i="4"/>
  <c r="AH1454" i="4"/>
  <c r="AO1446" i="4"/>
  <c r="AQ1446" i="4"/>
  <c r="AU1446" i="4" s="1"/>
  <c r="AN1446" i="4"/>
  <c r="AH1446" i="4"/>
  <c r="AO1438" i="4"/>
  <c r="AQ1438" i="4"/>
  <c r="AU1438" i="4" s="1"/>
  <c r="AN1438" i="4"/>
  <c r="AH1438" i="4"/>
  <c r="AO1430" i="4"/>
  <c r="AQ1430" i="4"/>
  <c r="AU1430" i="4" s="1"/>
  <c r="AN1430" i="4"/>
  <c r="AH1430" i="4"/>
  <c r="AO1422" i="4"/>
  <c r="AQ1422" i="4"/>
  <c r="AU1422" i="4" s="1"/>
  <c r="AN1422" i="4"/>
  <c r="AH1422" i="4"/>
  <c r="AO1414" i="4"/>
  <c r="AQ1414" i="4"/>
  <c r="AU1414" i="4" s="1"/>
  <c r="AN1414" i="4"/>
  <c r="AH1414" i="4"/>
  <c r="AO1406" i="4"/>
  <c r="AQ1406" i="4"/>
  <c r="AU1406" i="4" s="1"/>
  <c r="AN1406" i="4"/>
  <c r="AH1406" i="4"/>
  <c r="AO1398" i="4"/>
  <c r="AQ1398" i="4"/>
  <c r="AU1398" i="4" s="1"/>
  <c r="AN1398" i="4"/>
  <c r="AH1398" i="4"/>
  <c r="AO1390" i="4"/>
  <c r="AQ1390" i="4"/>
  <c r="AU1390" i="4" s="1"/>
  <c r="AN1390" i="4"/>
  <c r="AH1390" i="4"/>
  <c r="AO1382" i="4"/>
  <c r="AQ1382" i="4"/>
  <c r="AU1382" i="4" s="1"/>
  <c r="AN1382" i="4"/>
  <c r="AH1382" i="4"/>
  <c r="AO1374" i="4"/>
  <c r="AQ1374" i="4"/>
  <c r="AU1374" i="4" s="1"/>
  <c r="AN1374" i="4"/>
  <c r="AH1374" i="4"/>
  <c r="AO1366" i="4"/>
  <c r="AQ1366" i="4"/>
  <c r="AU1366" i="4" s="1"/>
  <c r="AN1366" i="4"/>
  <c r="AH1366" i="4"/>
  <c r="AO1358" i="4"/>
  <c r="AQ1358" i="4"/>
  <c r="AU1358" i="4" s="1"/>
  <c r="AN1358" i="4"/>
  <c r="AH1358" i="4"/>
  <c r="AO1350" i="4"/>
  <c r="AQ1350" i="4"/>
  <c r="AU1350" i="4" s="1"/>
  <c r="AN1350" i="4"/>
  <c r="AH1350" i="4"/>
  <c r="AO1342" i="4"/>
  <c r="AQ1342" i="4"/>
  <c r="AU1342" i="4" s="1"/>
  <c r="AN1342" i="4"/>
  <c r="AH1342" i="4"/>
  <c r="AO1334" i="4"/>
  <c r="AQ1334" i="4"/>
  <c r="AU1334" i="4" s="1"/>
  <c r="AN1334" i="4"/>
  <c r="AH1334" i="4"/>
  <c r="AO1326" i="4"/>
  <c r="AQ1326" i="4"/>
  <c r="AU1326" i="4" s="1"/>
  <c r="AN1326" i="4"/>
  <c r="AH1326" i="4"/>
  <c r="AO1318" i="4"/>
  <c r="AQ1318" i="4"/>
  <c r="AU1318" i="4" s="1"/>
  <c r="AN1318" i="4"/>
  <c r="AH1318" i="4"/>
  <c r="AO1310" i="4"/>
  <c r="AQ1310" i="4"/>
  <c r="AU1310" i="4" s="1"/>
  <c r="AN1310" i="4"/>
  <c r="AH1310" i="4"/>
  <c r="AO1302" i="4"/>
  <c r="AQ1302" i="4"/>
  <c r="AU1302" i="4" s="1"/>
  <c r="AN1302" i="4"/>
  <c r="AH1302" i="4"/>
  <c r="AO1294" i="4"/>
  <c r="AQ1294" i="4"/>
  <c r="AU1294" i="4" s="1"/>
  <c r="AN1294" i="4"/>
  <c r="AH1294" i="4"/>
  <c r="AO1286" i="4"/>
  <c r="AQ1286" i="4"/>
  <c r="AU1286" i="4" s="1"/>
  <c r="AN1286" i="4"/>
  <c r="AH1286" i="4"/>
  <c r="AO1278" i="4"/>
  <c r="AQ1278" i="4"/>
  <c r="AU1278" i="4" s="1"/>
  <c r="AN1278" i="4"/>
  <c r="AH1278" i="4"/>
  <c r="AO1270" i="4"/>
  <c r="AQ1270" i="4"/>
  <c r="AU1270" i="4" s="1"/>
  <c r="AN1270" i="4"/>
  <c r="AH1270" i="4"/>
  <c r="AO1262" i="4"/>
  <c r="AQ1262" i="4"/>
  <c r="AU1262" i="4" s="1"/>
  <c r="AN1262" i="4"/>
  <c r="AH1262" i="4"/>
  <c r="AO1254" i="4"/>
  <c r="AQ1254" i="4"/>
  <c r="AU1254" i="4" s="1"/>
  <c r="AN1254" i="4"/>
  <c r="AH1254" i="4"/>
  <c r="AO1246" i="4"/>
  <c r="AQ1246" i="4"/>
  <c r="AU1246" i="4" s="1"/>
  <c r="AN1246" i="4"/>
  <c r="AH1246" i="4"/>
  <c r="AO1238" i="4"/>
  <c r="AQ1238" i="4"/>
  <c r="AU1238" i="4" s="1"/>
  <c r="AN1238" i="4"/>
  <c r="AH1238" i="4"/>
  <c r="AO1230" i="4"/>
  <c r="AQ1230" i="4"/>
  <c r="AU1230" i="4" s="1"/>
  <c r="AN1230" i="4"/>
  <c r="AH1230" i="4"/>
  <c r="AO1222" i="4"/>
  <c r="AQ1222" i="4"/>
  <c r="AU1222" i="4" s="1"/>
  <c r="AN1222" i="4"/>
  <c r="AH1222" i="4"/>
  <c r="AO1214" i="4"/>
  <c r="AQ1214" i="4"/>
  <c r="AU1214" i="4" s="1"/>
  <c r="AN1214" i="4"/>
  <c r="AH1214" i="4"/>
  <c r="AO1206" i="4"/>
  <c r="AQ1206" i="4"/>
  <c r="AU1206" i="4" s="1"/>
  <c r="AN1206" i="4"/>
  <c r="AH1206" i="4"/>
  <c r="AO1198" i="4"/>
  <c r="AQ1198" i="4"/>
  <c r="AU1198" i="4" s="1"/>
  <c r="AN1198" i="4"/>
  <c r="AH1198" i="4"/>
  <c r="AO1190" i="4"/>
  <c r="AQ1190" i="4"/>
  <c r="AU1190" i="4" s="1"/>
  <c r="AN1190" i="4"/>
  <c r="AH1190" i="4"/>
  <c r="AO1182" i="4"/>
  <c r="AQ1182" i="4"/>
  <c r="AU1182" i="4" s="1"/>
  <c r="AN1182" i="4"/>
  <c r="AH1182" i="4"/>
  <c r="AO1174" i="4"/>
  <c r="AQ1174" i="4"/>
  <c r="AU1174" i="4" s="1"/>
  <c r="AN1174" i="4"/>
  <c r="AH1174" i="4"/>
  <c r="AO1166" i="4"/>
  <c r="AQ1166" i="4"/>
  <c r="AU1166" i="4" s="1"/>
  <c r="AN1166" i="4"/>
  <c r="AH1166" i="4"/>
  <c r="AO1158" i="4"/>
  <c r="AQ1158" i="4"/>
  <c r="AU1158" i="4" s="1"/>
  <c r="AN1158" i="4"/>
  <c r="AH1158" i="4"/>
  <c r="AO1150" i="4"/>
  <c r="AQ1150" i="4"/>
  <c r="AU1150" i="4" s="1"/>
  <c r="AN1150" i="4"/>
  <c r="AH1150" i="4"/>
  <c r="AO1142" i="4"/>
  <c r="AQ1142" i="4"/>
  <c r="AU1142" i="4" s="1"/>
  <c r="AN1142" i="4"/>
  <c r="AH1142" i="4"/>
  <c r="AO1134" i="4"/>
  <c r="AQ1134" i="4"/>
  <c r="AU1134" i="4" s="1"/>
  <c r="AN1134" i="4"/>
  <c r="AH1134" i="4"/>
  <c r="AO1126" i="4"/>
  <c r="AQ1126" i="4"/>
  <c r="AU1126" i="4" s="1"/>
  <c r="AN1126" i="4"/>
  <c r="AH1126" i="4"/>
  <c r="AO1118" i="4"/>
  <c r="AQ1118" i="4"/>
  <c r="AU1118" i="4" s="1"/>
  <c r="AN1118" i="4"/>
  <c r="AH1118" i="4"/>
  <c r="AO1110" i="4"/>
  <c r="AQ1110" i="4"/>
  <c r="AU1110" i="4" s="1"/>
  <c r="AN1110" i="4"/>
  <c r="AH1110" i="4"/>
  <c r="AO1102" i="4"/>
  <c r="AQ1102" i="4"/>
  <c r="AU1102" i="4" s="1"/>
  <c r="AN1102" i="4"/>
  <c r="AH1102" i="4"/>
  <c r="AO1094" i="4"/>
  <c r="AQ1094" i="4"/>
  <c r="AU1094" i="4" s="1"/>
  <c r="AN1094" i="4"/>
  <c r="AH1094" i="4"/>
  <c r="AO1086" i="4"/>
  <c r="AQ1086" i="4"/>
  <c r="AU1086" i="4" s="1"/>
  <c r="AN1086" i="4"/>
  <c r="AH1086" i="4"/>
  <c r="AO1078" i="4"/>
  <c r="AQ1078" i="4"/>
  <c r="AU1078" i="4" s="1"/>
  <c r="AN1078" i="4"/>
  <c r="AH1078" i="4"/>
  <c r="AO1070" i="4"/>
  <c r="AQ1070" i="4"/>
  <c r="AU1070" i="4" s="1"/>
  <c r="AN1070" i="4"/>
  <c r="AH1070" i="4"/>
  <c r="AO1062" i="4"/>
  <c r="AQ1062" i="4"/>
  <c r="AU1062" i="4" s="1"/>
  <c r="AN1062" i="4"/>
  <c r="AH1062" i="4"/>
  <c r="AO1054" i="4"/>
  <c r="AQ1054" i="4"/>
  <c r="AU1054" i="4" s="1"/>
  <c r="AN1054" i="4"/>
  <c r="AH1054" i="4"/>
  <c r="AO1046" i="4"/>
  <c r="AQ1046" i="4"/>
  <c r="AU1046" i="4" s="1"/>
  <c r="AN1046" i="4"/>
  <c r="AH1046" i="4"/>
  <c r="AO1038" i="4"/>
  <c r="AQ1038" i="4"/>
  <c r="AU1038" i="4" s="1"/>
  <c r="AN1038" i="4"/>
  <c r="AH1038" i="4"/>
  <c r="AO1030" i="4"/>
  <c r="AQ1030" i="4"/>
  <c r="AU1030" i="4" s="1"/>
  <c r="AN1030" i="4"/>
  <c r="AH1030" i="4"/>
  <c r="AO1022" i="4"/>
  <c r="AQ1022" i="4"/>
  <c r="AU1022" i="4" s="1"/>
  <c r="AN1022" i="4"/>
  <c r="AH1022" i="4"/>
  <c r="AO1014" i="4"/>
  <c r="AQ1014" i="4"/>
  <c r="AU1014" i="4" s="1"/>
  <c r="AN1014" i="4"/>
  <c r="AH1014" i="4"/>
  <c r="AO1006" i="4"/>
  <c r="AQ1006" i="4"/>
  <c r="AU1006" i="4" s="1"/>
  <c r="AN1006" i="4"/>
  <c r="AH1006" i="4"/>
  <c r="AO998" i="4"/>
  <c r="AQ998" i="4"/>
  <c r="AU998" i="4" s="1"/>
  <c r="AN998" i="4"/>
  <c r="AH998" i="4"/>
  <c r="AO990" i="4"/>
  <c r="AQ990" i="4"/>
  <c r="AU990" i="4" s="1"/>
  <c r="AN990" i="4"/>
  <c r="AH990" i="4"/>
  <c r="AO982" i="4"/>
  <c r="AQ982" i="4"/>
  <c r="AU982" i="4" s="1"/>
  <c r="AN982" i="4"/>
  <c r="AH982" i="4"/>
  <c r="AO974" i="4"/>
  <c r="AQ974" i="4"/>
  <c r="AU974" i="4" s="1"/>
  <c r="AN974" i="4"/>
  <c r="AH974" i="4"/>
  <c r="AO966" i="4"/>
  <c r="AQ966" i="4"/>
  <c r="AU966" i="4" s="1"/>
  <c r="AN966" i="4"/>
  <c r="AH966" i="4"/>
  <c r="AO958" i="4"/>
  <c r="AQ958" i="4"/>
  <c r="AU958" i="4" s="1"/>
  <c r="AN958" i="4"/>
  <c r="AH958" i="4"/>
  <c r="AO950" i="4"/>
  <c r="AQ950" i="4"/>
  <c r="AU950" i="4" s="1"/>
  <c r="AN950" i="4"/>
  <c r="AH950" i="4"/>
  <c r="AO942" i="4"/>
  <c r="AQ942" i="4"/>
  <c r="AU942" i="4" s="1"/>
  <c r="AN942" i="4"/>
  <c r="AH942" i="4"/>
  <c r="AO934" i="4"/>
  <c r="AQ934" i="4"/>
  <c r="AU934" i="4" s="1"/>
  <c r="AN934" i="4"/>
  <c r="AH934" i="4"/>
  <c r="AO926" i="4"/>
  <c r="AQ926" i="4"/>
  <c r="AU926" i="4" s="1"/>
  <c r="AN926" i="4"/>
  <c r="AH926" i="4"/>
  <c r="AO918" i="4"/>
  <c r="AQ918" i="4"/>
  <c r="AU918" i="4" s="1"/>
  <c r="AN918" i="4"/>
  <c r="AH918" i="4"/>
  <c r="AO910" i="4"/>
  <c r="AQ910" i="4"/>
  <c r="AU910" i="4" s="1"/>
  <c r="AN910" i="4"/>
  <c r="AH910" i="4"/>
  <c r="AO902" i="4"/>
  <c r="AQ902" i="4"/>
  <c r="AU902" i="4" s="1"/>
  <c r="AN902" i="4"/>
  <c r="AH902" i="4"/>
  <c r="AO894" i="4"/>
  <c r="AQ894" i="4"/>
  <c r="AU894" i="4" s="1"/>
  <c r="AN894" i="4"/>
  <c r="AH894" i="4"/>
  <c r="AO886" i="4"/>
  <c r="AQ886" i="4"/>
  <c r="AU886" i="4" s="1"/>
  <c r="AN886" i="4"/>
  <c r="AH886" i="4"/>
  <c r="AO878" i="4"/>
  <c r="AQ878" i="4"/>
  <c r="AU878" i="4" s="1"/>
  <c r="AN878" i="4"/>
  <c r="AH878" i="4"/>
  <c r="AO870" i="4"/>
  <c r="AQ870" i="4"/>
  <c r="AU870" i="4" s="1"/>
  <c r="AN870" i="4"/>
  <c r="AH870" i="4"/>
  <c r="AO862" i="4"/>
  <c r="AQ862" i="4"/>
  <c r="AU862" i="4" s="1"/>
  <c r="AN862" i="4"/>
  <c r="AH862" i="4"/>
  <c r="AO854" i="4"/>
  <c r="AQ854" i="4"/>
  <c r="AU854" i="4" s="1"/>
  <c r="AN854" i="4"/>
  <c r="AH854" i="4"/>
  <c r="AO846" i="4"/>
  <c r="AQ846" i="4"/>
  <c r="AU846" i="4" s="1"/>
  <c r="AN846" i="4"/>
  <c r="AH846" i="4"/>
  <c r="AO838" i="4"/>
  <c r="AQ838" i="4"/>
  <c r="AU838" i="4" s="1"/>
  <c r="AN838" i="4"/>
  <c r="AH838" i="4"/>
  <c r="AO830" i="4"/>
  <c r="AQ830" i="4"/>
  <c r="AU830" i="4" s="1"/>
  <c r="AN830" i="4"/>
  <c r="AH830" i="4"/>
  <c r="AO822" i="4"/>
  <c r="AQ822" i="4"/>
  <c r="AU822" i="4" s="1"/>
  <c r="AN822" i="4"/>
  <c r="AH822" i="4"/>
  <c r="AO814" i="4"/>
  <c r="AQ814" i="4"/>
  <c r="AU814" i="4" s="1"/>
  <c r="AN814" i="4"/>
  <c r="AH814" i="4"/>
  <c r="AO806" i="4"/>
  <c r="AQ806" i="4"/>
  <c r="AU806" i="4" s="1"/>
  <c r="AN806" i="4"/>
  <c r="AH806" i="4"/>
  <c r="AO798" i="4"/>
  <c r="AQ798" i="4"/>
  <c r="AU798" i="4" s="1"/>
  <c r="AN798" i="4"/>
  <c r="AH798" i="4"/>
  <c r="AO790" i="4"/>
  <c r="AQ790" i="4"/>
  <c r="AU790" i="4" s="1"/>
  <c r="AN790" i="4"/>
  <c r="AH790" i="4"/>
  <c r="AO782" i="4"/>
  <c r="AQ782" i="4"/>
  <c r="AU782" i="4" s="1"/>
  <c r="AN782" i="4"/>
  <c r="AH782" i="4"/>
  <c r="AO774" i="4"/>
  <c r="AQ774" i="4"/>
  <c r="AU774" i="4" s="1"/>
  <c r="AN774" i="4"/>
  <c r="AH774" i="4"/>
  <c r="AQ766" i="4"/>
  <c r="AU766" i="4" s="1"/>
  <c r="AO766" i="4"/>
  <c r="AN766" i="4"/>
  <c r="AH766" i="4"/>
  <c r="AQ758" i="4"/>
  <c r="AU758" i="4" s="1"/>
  <c r="AO758" i="4"/>
  <c r="AN758" i="4"/>
  <c r="AH758" i="4"/>
  <c r="AQ750" i="4"/>
  <c r="AU750" i="4" s="1"/>
  <c r="AO750" i="4"/>
  <c r="AN750" i="4"/>
  <c r="AH750" i="4"/>
  <c r="AQ742" i="4"/>
  <c r="AU742" i="4" s="1"/>
  <c r="AO742" i="4"/>
  <c r="AN742" i="4"/>
  <c r="AH742" i="4"/>
  <c r="AO734" i="4"/>
  <c r="AQ734" i="4"/>
  <c r="AU734" i="4" s="1"/>
  <c r="AN734" i="4"/>
  <c r="AH734" i="4"/>
  <c r="AO726" i="4"/>
  <c r="AQ726" i="4"/>
  <c r="AU726" i="4" s="1"/>
  <c r="AN726" i="4"/>
  <c r="AH726" i="4"/>
  <c r="AO718" i="4"/>
  <c r="AQ718" i="4"/>
  <c r="AU718" i="4" s="1"/>
  <c r="AN718" i="4"/>
  <c r="AH718" i="4"/>
  <c r="AO710" i="4"/>
  <c r="AQ710" i="4"/>
  <c r="AU710" i="4" s="1"/>
  <c r="AN710" i="4"/>
  <c r="AH710" i="4"/>
  <c r="AO702" i="4"/>
  <c r="AQ702" i="4"/>
  <c r="AU702" i="4" s="1"/>
  <c r="AN702" i="4"/>
  <c r="AH702" i="4"/>
  <c r="AO694" i="4"/>
  <c r="AQ694" i="4"/>
  <c r="AU694" i="4" s="1"/>
  <c r="AN694" i="4"/>
  <c r="AH694" i="4"/>
  <c r="AO686" i="4"/>
  <c r="AQ686" i="4"/>
  <c r="AU686" i="4" s="1"/>
  <c r="AN686" i="4"/>
  <c r="AH686" i="4"/>
  <c r="AO678" i="4"/>
  <c r="AQ678" i="4"/>
  <c r="AU678" i="4" s="1"/>
  <c r="AN678" i="4"/>
  <c r="AH678" i="4"/>
  <c r="AO670" i="4"/>
  <c r="AQ670" i="4"/>
  <c r="AU670" i="4" s="1"/>
  <c r="AN670" i="4"/>
  <c r="AH670" i="4"/>
  <c r="AO662" i="4"/>
  <c r="AQ662" i="4"/>
  <c r="AU662" i="4" s="1"/>
  <c r="AN662" i="4"/>
  <c r="AH662" i="4"/>
  <c r="AO654" i="4"/>
  <c r="AQ654" i="4"/>
  <c r="AU654" i="4" s="1"/>
  <c r="AN654" i="4"/>
  <c r="AH654" i="4"/>
  <c r="AO646" i="4"/>
  <c r="AQ646" i="4"/>
  <c r="AU646" i="4" s="1"/>
  <c r="AN646" i="4"/>
  <c r="AH646" i="4"/>
  <c r="AO638" i="4"/>
  <c r="AQ638" i="4"/>
  <c r="AU638" i="4" s="1"/>
  <c r="AN638" i="4"/>
  <c r="AH638" i="4"/>
  <c r="AO630" i="4"/>
  <c r="AQ630" i="4"/>
  <c r="AU630" i="4" s="1"/>
  <c r="AN630" i="4"/>
  <c r="AH630" i="4"/>
  <c r="AO622" i="4"/>
  <c r="AQ622" i="4"/>
  <c r="AU622" i="4" s="1"/>
  <c r="AN622" i="4"/>
  <c r="AH622" i="4"/>
  <c r="AO614" i="4"/>
  <c r="AQ614" i="4"/>
  <c r="AU614" i="4" s="1"/>
  <c r="AN614" i="4"/>
  <c r="AH614" i="4"/>
  <c r="AO606" i="4"/>
  <c r="AQ606" i="4"/>
  <c r="AU606" i="4" s="1"/>
  <c r="AN606" i="4"/>
  <c r="AH606" i="4"/>
  <c r="AO598" i="4"/>
  <c r="AQ598" i="4"/>
  <c r="AU598" i="4" s="1"/>
  <c r="AN598" i="4"/>
  <c r="AH598" i="4"/>
  <c r="AO590" i="4"/>
  <c r="AQ590" i="4"/>
  <c r="AU590" i="4" s="1"/>
  <c r="AN590" i="4"/>
  <c r="AH590" i="4"/>
  <c r="AO582" i="4"/>
  <c r="AQ582" i="4"/>
  <c r="AU582" i="4" s="1"/>
  <c r="AN582" i="4"/>
  <c r="AH582" i="4"/>
  <c r="AO574" i="4"/>
  <c r="AQ574" i="4"/>
  <c r="AU574" i="4" s="1"/>
  <c r="AN574" i="4"/>
  <c r="AH574" i="4"/>
  <c r="AO566" i="4"/>
  <c r="AQ566" i="4"/>
  <c r="AU566" i="4" s="1"/>
  <c r="AN566" i="4"/>
  <c r="AH566" i="4"/>
  <c r="AO558" i="4"/>
  <c r="AQ558" i="4"/>
  <c r="AU558" i="4" s="1"/>
  <c r="AN558" i="4"/>
  <c r="AH558" i="4"/>
  <c r="AO550" i="4"/>
  <c r="AQ550" i="4"/>
  <c r="AU550" i="4" s="1"/>
  <c r="AN550" i="4"/>
  <c r="AH550" i="4"/>
  <c r="AO542" i="4"/>
  <c r="AQ542" i="4"/>
  <c r="AU542" i="4" s="1"/>
  <c r="AN542" i="4"/>
  <c r="AH542" i="4"/>
  <c r="AO2497" i="4"/>
  <c r="AN2497" i="4"/>
  <c r="AQ2497" i="4"/>
  <c r="AU2497" i="4" s="1"/>
  <c r="AH2497" i="4"/>
  <c r="AO2489" i="4"/>
  <c r="AN2489" i="4"/>
  <c r="AQ2489" i="4"/>
  <c r="AU2489" i="4" s="1"/>
  <c r="AH2489" i="4"/>
  <c r="AO2481" i="4"/>
  <c r="AN2481" i="4"/>
  <c r="AQ2481" i="4"/>
  <c r="AU2481" i="4" s="1"/>
  <c r="AH2481" i="4"/>
  <c r="AO2473" i="4"/>
  <c r="AN2473" i="4"/>
  <c r="AQ2473" i="4"/>
  <c r="AU2473" i="4" s="1"/>
  <c r="AH2473" i="4"/>
  <c r="AO2465" i="4"/>
  <c r="AN2465" i="4"/>
  <c r="AQ2465" i="4"/>
  <c r="AU2465" i="4" s="1"/>
  <c r="AH2465" i="4"/>
  <c r="AO2457" i="4"/>
  <c r="AN2457" i="4"/>
  <c r="AQ2457" i="4"/>
  <c r="AU2457" i="4" s="1"/>
  <c r="AH2457" i="4"/>
  <c r="AO2449" i="4"/>
  <c r="AN2449" i="4"/>
  <c r="AQ2449" i="4"/>
  <c r="AU2449" i="4" s="1"/>
  <c r="AH2449" i="4"/>
  <c r="AO2441" i="4"/>
  <c r="AN2441" i="4"/>
  <c r="AQ2441" i="4"/>
  <c r="AU2441" i="4" s="1"/>
  <c r="AH2441" i="4"/>
  <c r="AO2433" i="4"/>
  <c r="AN2433" i="4"/>
  <c r="AQ2433" i="4"/>
  <c r="AU2433" i="4" s="1"/>
  <c r="AH2433" i="4"/>
  <c r="AO2425" i="4"/>
  <c r="AN2425" i="4"/>
  <c r="AQ2425" i="4"/>
  <c r="AU2425" i="4" s="1"/>
  <c r="AH2425" i="4"/>
  <c r="AO2417" i="4"/>
  <c r="AN2417" i="4"/>
  <c r="AQ2417" i="4"/>
  <c r="AU2417" i="4" s="1"/>
  <c r="AH2417" i="4"/>
  <c r="AO2409" i="4"/>
  <c r="AN2409" i="4"/>
  <c r="AQ2409" i="4"/>
  <c r="AU2409" i="4" s="1"/>
  <c r="AH2409" i="4"/>
  <c r="AO2401" i="4"/>
  <c r="AN2401" i="4"/>
  <c r="AQ2401" i="4"/>
  <c r="AU2401" i="4" s="1"/>
  <c r="AH2401" i="4"/>
  <c r="AO2393" i="4"/>
  <c r="AN2393" i="4"/>
  <c r="AQ2393" i="4"/>
  <c r="AU2393" i="4" s="1"/>
  <c r="AH2393" i="4"/>
  <c r="AO2385" i="4"/>
  <c r="AN2385" i="4"/>
  <c r="AQ2385" i="4"/>
  <c r="AU2385" i="4" s="1"/>
  <c r="AH2385" i="4"/>
  <c r="AO2377" i="4"/>
  <c r="AN2377" i="4"/>
  <c r="AQ2377" i="4"/>
  <c r="AU2377" i="4" s="1"/>
  <c r="AH2377" i="4"/>
  <c r="AO2369" i="4"/>
  <c r="AN2369" i="4"/>
  <c r="AQ2369" i="4"/>
  <c r="AU2369" i="4" s="1"/>
  <c r="AH2369" i="4"/>
  <c r="AO2361" i="4"/>
  <c r="AN2361" i="4"/>
  <c r="AQ2361" i="4"/>
  <c r="AU2361" i="4" s="1"/>
  <c r="AH2361" i="4"/>
  <c r="AO2353" i="4"/>
  <c r="AN2353" i="4"/>
  <c r="AQ2353" i="4"/>
  <c r="AU2353" i="4" s="1"/>
  <c r="AH2353" i="4"/>
  <c r="AO2345" i="4"/>
  <c r="AN2345" i="4"/>
  <c r="AQ2345" i="4"/>
  <c r="AU2345" i="4" s="1"/>
  <c r="AH2345" i="4"/>
  <c r="AO2337" i="4"/>
  <c r="AN2337" i="4"/>
  <c r="AQ2337" i="4"/>
  <c r="AU2337" i="4" s="1"/>
  <c r="AH2337" i="4"/>
  <c r="AO2329" i="4"/>
  <c r="AN2329" i="4"/>
  <c r="AQ2329" i="4"/>
  <c r="AU2329" i="4" s="1"/>
  <c r="AH2329" i="4"/>
  <c r="AO2321" i="4"/>
  <c r="AN2321" i="4"/>
  <c r="AQ2321" i="4"/>
  <c r="AU2321" i="4" s="1"/>
  <c r="AH2321" i="4"/>
  <c r="AO2313" i="4"/>
  <c r="AN2313" i="4"/>
  <c r="AQ2313" i="4"/>
  <c r="AU2313" i="4" s="1"/>
  <c r="AH2313" i="4"/>
  <c r="AO2305" i="4"/>
  <c r="AN2305" i="4"/>
  <c r="AQ2305" i="4"/>
  <c r="AU2305" i="4" s="1"/>
  <c r="AH2305" i="4"/>
  <c r="AO2297" i="4"/>
  <c r="AN2297" i="4"/>
  <c r="AQ2297" i="4"/>
  <c r="AU2297" i="4" s="1"/>
  <c r="AH2297" i="4"/>
  <c r="AO2289" i="4"/>
  <c r="AN2289" i="4"/>
  <c r="AQ2289" i="4"/>
  <c r="AU2289" i="4" s="1"/>
  <c r="AH2289" i="4"/>
  <c r="AO2281" i="4"/>
  <c r="AN2281" i="4"/>
  <c r="AQ2281" i="4"/>
  <c r="AU2281" i="4" s="1"/>
  <c r="AH2281" i="4"/>
  <c r="AO2273" i="4"/>
  <c r="AN2273" i="4"/>
  <c r="AQ2273" i="4"/>
  <c r="AU2273" i="4" s="1"/>
  <c r="AH2273" i="4"/>
  <c r="AO2265" i="4"/>
  <c r="AN2265" i="4"/>
  <c r="AQ2265" i="4"/>
  <c r="AU2265" i="4" s="1"/>
  <c r="AH2265" i="4"/>
  <c r="AO2257" i="4"/>
  <c r="AN2257" i="4"/>
  <c r="AQ2257" i="4"/>
  <c r="AU2257" i="4" s="1"/>
  <c r="AH2257" i="4"/>
  <c r="AO2249" i="4"/>
  <c r="AN2249" i="4"/>
  <c r="AQ2249" i="4"/>
  <c r="AU2249" i="4" s="1"/>
  <c r="AH2249" i="4"/>
  <c r="AO2241" i="4"/>
  <c r="AN2241" i="4"/>
  <c r="AQ2241" i="4"/>
  <c r="AU2241" i="4" s="1"/>
  <c r="AH2241" i="4"/>
  <c r="AO2233" i="4"/>
  <c r="AN2233" i="4"/>
  <c r="AQ2233" i="4"/>
  <c r="AU2233" i="4" s="1"/>
  <c r="AH2233" i="4"/>
  <c r="AO2225" i="4"/>
  <c r="AN2225" i="4"/>
  <c r="AQ2225" i="4"/>
  <c r="AU2225" i="4" s="1"/>
  <c r="AH2225" i="4"/>
  <c r="AO2217" i="4"/>
  <c r="AN2217" i="4"/>
  <c r="AQ2217" i="4"/>
  <c r="AU2217" i="4" s="1"/>
  <c r="AH2217" i="4"/>
  <c r="AO2209" i="4"/>
  <c r="AN2209" i="4"/>
  <c r="AQ2209" i="4"/>
  <c r="AU2209" i="4" s="1"/>
  <c r="AH2209" i="4"/>
  <c r="AO2201" i="4"/>
  <c r="AN2201" i="4"/>
  <c r="AQ2201" i="4"/>
  <c r="AU2201" i="4" s="1"/>
  <c r="AH2201" i="4"/>
  <c r="AO2193" i="4"/>
  <c r="AN2193" i="4"/>
  <c r="AQ2193" i="4"/>
  <c r="AU2193" i="4" s="1"/>
  <c r="AH2193" i="4"/>
  <c r="AO2185" i="4"/>
  <c r="AN2185" i="4"/>
  <c r="AQ2185" i="4"/>
  <c r="AU2185" i="4" s="1"/>
  <c r="AH2185" i="4"/>
  <c r="AO2177" i="4"/>
  <c r="AN2177" i="4"/>
  <c r="AQ2177" i="4"/>
  <c r="AU2177" i="4" s="1"/>
  <c r="AH2177" i="4"/>
  <c r="AO2169" i="4"/>
  <c r="AN2169" i="4"/>
  <c r="AQ2169" i="4"/>
  <c r="AU2169" i="4" s="1"/>
  <c r="AH2169" i="4"/>
  <c r="AO2161" i="4"/>
  <c r="AN2161" i="4"/>
  <c r="AQ2161" i="4"/>
  <c r="AU2161" i="4" s="1"/>
  <c r="AH2161" i="4"/>
  <c r="AO2153" i="4"/>
  <c r="AN2153" i="4"/>
  <c r="AQ2153" i="4"/>
  <c r="AU2153" i="4" s="1"/>
  <c r="AH2153" i="4"/>
  <c r="AO2145" i="4"/>
  <c r="AN2145" i="4"/>
  <c r="AQ2145" i="4"/>
  <c r="AU2145" i="4" s="1"/>
  <c r="AH2145" i="4"/>
  <c r="AO2137" i="4"/>
  <c r="AN2137" i="4"/>
  <c r="AQ2137" i="4"/>
  <c r="AU2137" i="4" s="1"/>
  <c r="AH2137" i="4"/>
  <c r="AO2129" i="4"/>
  <c r="AN2129" i="4"/>
  <c r="AQ2129" i="4"/>
  <c r="AU2129" i="4" s="1"/>
  <c r="AH2129" i="4"/>
  <c r="AO2121" i="4"/>
  <c r="AN2121" i="4"/>
  <c r="AQ2121" i="4"/>
  <c r="AU2121" i="4" s="1"/>
  <c r="AH2121" i="4"/>
  <c r="AO2113" i="4"/>
  <c r="AQ2113" i="4"/>
  <c r="AU2113" i="4" s="1"/>
  <c r="AN2113" i="4"/>
  <c r="AH2113" i="4"/>
  <c r="AO2105" i="4"/>
  <c r="AQ2105" i="4"/>
  <c r="AU2105" i="4" s="1"/>
  <c r="AN2105" i="4"/>
  <c r="AH2105" i="4"/>
  <c r="AO2097" i="4"/>
  <c r="AQ2097" i="4"/>
  <c r="AU2097" i="4" s="1"/>
  <c r="AN2097" i="4"/>
  <c r="AH2097" i="4"/>
  <c r="AO2089" i="4"/>
  <c r="AQ2089" i="4"/>
  <c r="AU2089" i="4" s="1"/>
  <c r="AN2089" i="4"/>
  <c r="AH2089" i="4"/>
  <c r="AO2081" i="4"/>
  <c r="AQ2081" i="4"/>
  <c r="AU2081" i="4" s="1"/>
  <c r="AN2081" i="4"/>
  <c r="AH2081" i="4"/>
  <c r="AO2073" i="4"/>
  <c r="AQ2073" i="4"/>
  <c r="AU2073" i="4" s="1"/>
  <c r="AN2073" i="4"/>
  <c r="AH2073" i="4"/>
  <c r="AO2065" i="4"/>
  <c r="AQ2065" i="4"/>
  <c r="AU2065" i="4" s="1"/>
  <c r="AN2065" i="4"/>
  <c r="AH2065" i="4"/>
  <c r="AO2057" i="4"/>
  <c r="AQ2057" i="4"/>
  <c r="AU2057" i="4" s="1"/>
  <c r="AN2057" i="4"/>
  <c r="AH2057" i="4"/>
  <c r="AO2049" i="4"/>
  <c r="AQ2049" i="4"/>
  <c r="AU2049" i="4" s="1"/>
  <c r="AN2049" i="4"/>
  <c r="AH2049" i="4"/>
  <c r="AO2041" i="4"/>
  <c r="AQ2041" i="4"/>
  <c r="AU2041" i="4" s="1"/>
  <c r="AN2041" i="4"/>
  <c r="AH2041" i="4"/>
  <c r="AO2033" i="4"/>
  <c r="AQ2033" i="4"/>
  <c r="AU2033" i="4" s="1"/>
  <c r="AN2033" i="4"/>
  <c r="AH2033" i="4"/>
  <c r="AO2025" i="4"/>
  <c r="AQ2025" i="4"/>
  <c r="AU2025" i="4" s="1"/>
  <c r="AN2025" i="4"/>
  <c r="AH2025" i="4"/>
  <c r="AO2017" i="4"/>
  <c r="AQ2017" i="4"/>
  <c r="AU2017" i="4" s="1"/>
  <c r="AN2017" i="4"/>
  <c r="AH2017" i="4"/>
  <c r="AO2009" i="4"/>
  <c r="AQ2009" i="4"/>
  <c r="AU2009" i="4" s="1"/>
  <c r="AN2009" i="4"/>
  <c r="AH2009" i="4"/>
  <c r="AO2001" i="4"/>
  <c r="AQ2001" i="4"/>
  <c r="AU2001" i="4" s="1"/>
  <c r="AN2001" i="4"/>
  <c r="AH2001" i="4"/>
  <c r="AO1993" i="4"/>
  <c r="AQ1993" i="4"/>
  <c r="AU1993" i="4" s="1"/>
  <c r="AN1993" i="4"/>
  <c r="AH1993" i="4"/>
  <c r="AO1985" i="4"/>
  <c r="AQ1985" i="4"/>
  <c r="AU1985" i="4" s="1"/>
  <c r="AN1985" i="4"/>
  <c r="AH1985" i="4"/>
  <c r="AO1977" i="4"/>
  <c r="AQ1977" i="4"/>
  <c r="AU1977" i="4" s="1"/>
  <c r="AN1977" i="4"/>
  <c r="AH1977" i="4"/>
  <c r="AO1969" i="4"/>
  <c r="AQ1969" i="4"/>
  <c r="AU1969" i="4" s="1"/>
  <c r="AN1969" i="4"/>
  <c r="AH1969" i="4"/>
  <c r="AO1961" i="4"/>
  <c r="AQ1961" i="4"/>
  <c r="AU1961" i="4" s="1"/>
  <c r="AN1961" i="4"/>
  <c r="AH1961" i="4"/>
  <c r="AO1953" i="4"/>
  <c r="AQ1953" i="4"/>
  <c r="AU1953" i="4" s="1"/>
  <c r="AN1953" i="4"/>
  <c r="AH1953" i="4"/>
  <c r="AO1945" i="4"/>
  <c r="AQ1945" i="4"/>
  <c r="AU1945" i="4" s="1"/>
  <c r="AN1945" i="4"/>
  <c r="AH1945" i="4"/>
  <c r="AO1937" i="4"/>
  <c r="AQ1937" i="4"/>
  <c r="AU1937" i="4" s="1"/>
  <c r="AN1937" i="4"/>
  <c r="AH1937" i="4"/>
  <c r="AO1929" i="4"/>
  <c r="AQ1929" i="4"/>
  <c r="AU1929" i="4" s="1"/>
  <c r="AN1929" i="4"/>
  <c r="AH1929" i="4"/>
  <c r="AO1921" i="4"/>
  <c r="AQ1921" i="4"/>
  <c r="AU1921" i="4" s="1"/>
  <c r="AN1921" i="4"/>
  <c r="AH1921" i="4"/>
  <c r="AO1913" i="4"/>
  <c r="AQ1913" i="4"/>
  <c r="AU1913" i="4" s="1"/>
  <c r="AN1913" i="4"/>
  <c r="AH1913" i="4"/>
  <c r="AO1905" i="4"/>
  <c r="AQ1905" i="4"/>
  <c r="AU1905" i="4" s="1"/>
  <c r="AN1905" i="4"/>
  <c r="AH1905" i="4"/>
  <c r="AO1897" i="4"/>
  <c r="AQ1897" i="4"/>
  <c r="AU1897" i="4" s="1"/>
  <c r="AN1897" i="4"/>
  <c r="AH1897" i="4"/>
  <c r="AO1889" i="4"/>
  <c r="AQ1889" i="4"/>
  <c r="AU1889" i="4" s="1"/>
  <c r="AN1889" i="4"/>
  <c r="AH1889" i="4"/>
  <c r="AO1881" i="4"/>
  <c r="AQ1881" i="4"/>
  <c r="AU1881" i="4" s="1"/>
  <c r="AN1881" i="4"/>
  <c r="AH1881" i="4"/>
  <c r="AO1873" i="4"/>
  <c r="AQ1873" i="4"/>
  <c r="AU1873" i="4" s="1"/>
  <c r="AN1873" i="4"/>
  <c r="AH1873" i="4"/>
  <c r="AO1865" i="4"/>
  <c r="AQ1865" i="4"/>
  <c r="AU1865" i="4" s="1"/>
  <c r="AN1865" i="4"/>
  <c r="AH1865" i="4"/>
  <c r="AO1857" i="4"/>
  <c r="AQ1857" i="4"/>
  <c r="AU1857" i="4" s="1"/>
  <c r="AN1857" i="4"/>
  <c r="AH1857" i="4"/>
  <c r="AO1849" i="4"/>
  <c r="AQ1849" i="4"/>
  <c r="AU1849" i="4" s="1"/>
  <c r="AN1849" i="4"/>
  <c r="AH1849" i="4"/>
  <c r="AO1841" i="4"/>
  <c r="AQ1841" i="4"/>
  <c r="AU1841" i="4" s="1"/>
  <c r="AN1841" i="4"/>
  <c r="AH1841" i="4"/>
  <c r="AO1833" i="4"/>
  <c r="AQ1833" i="4"/>
  <c r="AU1833" i="4" s="1"/>
  <c r="AN1833" i="4"/>
  <c r="AH1833" i="4"/>
  <c r="AO1825" i="4"/>
  <c r="AQ1825" i="4"/>
  <c r="AU1825" i="4" s="1"/>
  <c r="AN1825" i="4"/>
  <c r="AH1825" i="4"/>
  <c r="AO1817" i="4"/>
  <c r="AQ1817" i="4"/>
  <c r="AU1817" i="4" s="1"/>
  <c r="AN1817" i="4"/>
  <c r="AH1817" i="4"/>
  <c r="AO1809" i="4"/>
  <c r="AQ1809" i="4"/>
  <c r="AU1809" i="4" s="1"/>
  <c r="AN1809" i="4"/>
  <c r="AH1809" i="4"/>
  <c r="AO1801" i="4"/>
  <c r="AQ1801" i="4"/>
  <c r="AU1801" i="4" s="1"/>
  <c r="AN1801" i="4"/>
  <c r="AH1801" i="4"/>
  <c r="AO1793" i="4"/>
  <c r="AQ1793" i="4"/>
  <c r="AU1793" i="4" s="1"/>
  <c r="AN1793" i="4"/>
  <c r="AH1793" i="4"/>
  <c r="AO1785" i="4"/>
  <c r="AQ1785" i="4"/>
  <c r="AU1785" i="4" s="1"/>
  <c r="AN1785" i="4"/>
  <c r="AH1785" i="4"/>
  <c r="AO1777" i="4"/>
  <c r="AQ1777" i="4"/>
  <c r="AU1777" i="4" s="1"/>
  <c r="AN1777" i="4"/>
  <c r="AH1777" i="4"/>
  <c r="AO1769" i="4"/>
  <c r="AQ1769" i="4"/>
  <c r="AU1769" i="4" s="1"/>
  <c r="AN1769" i="4"/>
  <c r="AH1769" i="4"/>
  <c r="AO1761" i="4"/>
  <c r="AQ1761" i="4"/>
  <c r="AU1761" i="4" s="1"/>
  <c r="AN1761" i="4"/>
  <c r="AH1761" i="4"/>
  <c r="AO1753" i="4"/>
  <c r="AQ1753" i="4"/>
  <c r="AU1753" i="4" s="1"/>
  <c r="AN1753" i="4"/>
  <c r="AH1753" i="4"/>
  <c r="AO1745" i="4"/>
  <c r="AQ1745" i="4"/>
  <c r="AU1745" i="4" s="1"/>
  <c r="AN1745" i="4"/>
  <c r="AH1745" i="4"/>
  <c r="AO1737" i="4"/>
  <c r="AQ1737" i="4"/>
  <c r="AU1737" i="4" s="1"/>
  <c r="AN1737" i="4"/>
  <c r="AH1737" i="4"/>
  <c r="AO1729" i="4"/>
  <c r="AQ1729" i="4"/>
  <c r="AU1729" i="4" s="1"/>
  <c r="AN1729" i="4"/>
  <c r="AH1729" i="4"/>
  <c r="AO1721" i="4"/>
  <c r="AQ1721" i="4"/>
  <c r="AU1721" i="4" s="1"/>
  <c r="AN1721" i="4"/>
  <c r="AH1721" i="4"/>
  <c r="AO1713" i="4"/>
  <c r="AQ1713" i="4"/>
  <c r="AU1713" i="4" s="1"/>
  <c r="AN1713" i="4"/>
  <c r="AH1713" i="4"/>
  <c r="AO1705" i="4"/>
  <c r="AQ1705" i="4"/>
  <c r="AU1705" i="4" s="1"/>
  <c r="AN1705" i="4"/>
  <c r="AH1705" i="4"/>
  <c r="AO1697" i="4"/>
  <c r="AQ1697" i="4"/>
  <c r="AU1697" i="4" s="1"/>
  <c r="AN1697" i="4"/>
  <c r="AH1697" i="4"/>
  <c r="AO1689" i="4"/>
  <c r="AQ1689" i="4"/>
  <c r="AU1689" i="4" s="1"/>
  <c r="AN1689" i="4"/>
  <c r="AH1689" i="4"/>
  <c r="AO1681" i="4"/>
  <c r="AQ1681" i="4"/>
  <c r="AU1681" i="4" s="1"/>
  <c r="AN1681" i="4"/>
  <c r="AH1681" i="4"/>
  <c r="AO1673" i="4"/>
  <c r="AQ1673" i="4"/>
  <c r="AU1673" i="4" s="1"/>
  <c r="AN1673" i="4"/>
  <c r="AH1673" i="4"/>
  <c r="AO1665" i="4"/>
  <c r="AQ1665" i="4"/>
  <c r="AU1665" i="4" s="1"/>
  <c r="AN1665" i="4"/>
  <c r="AH1665" i="4"/>
  <c r="AO1657" i="4"/>
  <c r="AQ1657" i="4"/>
  <c r="AU1657" i="4" s="1"/>
  <c r="AN1657" i="4"/>
  <c r="AH1657" i="4"/>
  <c r="AO1649" i="4"/>
  <c r="AQ1649" i="4"/>
  <c r="AU1649" i="4" s="1"/>
  <c r="AN1649" i="4"/>
  <c r="AH1649" i="4"/>
  <c r="AO1641" i="4"/>
  <c r="AQ1641" i="4"/>
  <c r="AU1641" i="4" s="1"/>
  <c r="AN1641" i="4"/>
  <c r="AH1641" i="4"/>
  <c r="AO1633" i="4"/>
  <c r="AQ1633" i="4"/>
  <c r="AU1633" i="4" s="1"/>
  <c r="AN1633" i="4"/>
  <c r="AH1633" i="4"/>
  <c r="AO1625" i="4"/>
  <c r="AQ1625" i="4"/>
  <c r="AU1625" i="4" s="1"/>
  <c r="AN1625" i="4"/>
  <c r="AH1625" i="4"/>
  <c r="AO1617" i="4"/>
  <c r="AQ1617" i="4"/>
  <c r="AU1617" i="4" s="1"/>
  <c r="AN1617" i="4"/>
  <c r="AH1617" i="4"/>
  <c r="AO1609" i="4"/>
  <c r="AQ1609" i="4"/>
  <c r="AU1609" i="4" s="1"/>
  <c r="AN1609" i="4"/>
  <c r="AH1609" i="4"/>
  <c r="AO1601" i="4"/>
  <c r="AQ1601" i="4"/>
  <c r="AU1601" i="4" s="1"/>
  <c r="AN1601" i="4"/>
  <c r="AH1601" i="4"/>
  <c r="AO1593" i="4"/>
  <c r="AQ1593" i="4"/>
  <c r="AU1593" i="4" s="1"/>
  <c r="AN1593" i="4"/>
  <c r="AH1593" i="4"/>
  <c r="AO1585" i="4"/>
  <c r="AQ1585" i="4"/>
  <c r="AU1585" i="4" s="1"/>
  <c r="AN1585" i="4"/>
  <c r="AH1585" i="4"/>
  <c r="AO1577" i="4"/>
  <c r="AQ1577" i="4"/>
  <c r="AU1577" i="4" s="1"/>
  <c r="AN1577" i="4"/>
  <c r="AH1577" i="4"/>
  <c r="AO1569" i="4"/>
  <c r="AQ1569" i="4"/>
  <c r="AU1569" i="4" s="1"/>
  <c r="AN1569" i="4"/>
  <c r="AH1569" i="4"/>
  <c r="AO1561" i="4"/>
  <c r="AQ1561" i="4"/>
  <c r="AU1561" i="4" s="1"/>
  <c r="AN1561" i="4"/>
  <c r="AH1561" i="4"/>
  <c r="AO1553" i="4"/>
  <c r="AQ1553" i="4"/>
  <c r="AU1553" i="4" s="1"/>
  <c r="AN1553" i="4"/>
  <c r="AH1553" i="4"/>
  <c r="AO1545" i="4"/>
  <c r="AQ1545" i="4"/>
  <c r="AU1545" i="4" s="1"/>
  <c r="AN1545" i="4"/>
  <c r="AH1545" i="4"/>
  <c r="AO1537" i="4"/>
  <c r="AQ1537" i="4"/>
  <c r="AU1537" i="4" s="1"/>
  <c r="AN1537" i="4"/>
  <c r="AH1537" i="4"/>
  <c r="AO1529" i="4"/>
  <c r="AQ1529" i="4"/>
  <c r="AU1529" i="4" s="1"/>
  <c r="AN1529" i="4"/>
  <c r="AH1529" i="4"/>
  <c r="AO1521" i="4"/>
  <c r="AQ1521" i="4"/>
  <c r="AU1521" i="4" s="1"/>
  <c r="AN1521" i="4"/>
  <c r="AH1521" i="4"/>
  <c r="AO1513" i="4"/>
  <c r="AQ1513" i="4"/>
  <c r="AU1513" i="4" s="1"/>
  <c r="AN1513" i="4"/>
  <c r="AH1513" i="4"/>
  <c r="AO1505" i="4"/>
  <c r="AQ1505" i="4"/>
  <c r="AU1505" i="4" s="1"/>
  <c r="AN1505" i="4"/>
  <c r="AH1505" i="4"/>
  <c r="AO1497" i="4"/>
  <c r="AQ1497" i="4"/>
  <c r="AU1497" i="4" s="1"/>
  <c r="AN1497" i="4"/>
  <c r="AH1497" i="4"/>
  <c r="AO1489" i="4"/>
  <c r="AQ1489" i="4"/>
  <c r="AU1489" i="4" s="1"/>
  <c r="AN1489" i="4"/>
  <c r="AH1489" i="4"/>
  <c r="AO1481" i="4"/>
  <c r="AQ1481" i="4"/>
  <c r="AU1481" i="4" s="1"/>
  <c r="AN1481" i="4"/>
  <c r="AH1481" i="4"/>
  <c r="AO1473" i="4"/>
  <c r="AQ1473" i="4"/>
  <c r="AU1473" i="4" s="1"/>
  <c r="AN1473" i="4"/>
  <c r="AH1473" i="4"/>
  <c r="AO1465" i="4"/>
  <c r="AQ1465" i="4"/>
  <c r="AU1465" i="4" s="1"/>
  <c r="AN1465" i="4"/>
  <c r="AH1465" i="4"/>
  <c r="AO1457" i="4"/>
  <c r="AQ1457" i="4"/>
  <c r="AU1457" i="4" s="1"/>
  <c r="AN1457" i="4"/>
  <c r="AH1457" i="4"/>
  <c r="AO1449" i="4"/>
  <c r="AQ1449" i="4"/>
  <c r="AU1449" i="4" s="1"/>
  <c r="AN1449" i="4"/>
  <c r="AH1449" i="4"/>
  <c r="AO1441" i="4"/>
  <c r="AQ1441" i="4"/>
  <c r="AU1441" i="4" s="1"/>
  <c r="AN1441" i="4"/>
  <c r="AH1441" i="4"/>
  <c r="AO1433" i="4"/>
  <c r="AQ1433" i="4"/>
  <c r="AU1433" i="4" s="1"/>
  <c r="AN1433" i="4"/>
  <c r="AH1433" i="4"/>
  <c r="AO1425" i="4"/>
  <c r="AQ1425" i="4"/>
  <c r="AU1425" i="4" s="1"/>
  <c r="AN1425" i="4"/>
  <c r="AH1425" i="4"/>
  <c r="AO1417" i="4"/>
  <c r="AQ1417" i="4"/>
  <c r="AU1417" i="4" s="1"/>
  <c r="AN1417" i="4"/>
  <c r="AH1417" i="4"/>
  <c r="AO1409" i="4"/>
  <c r="AQ1409" i="4"/>
  <c r="AU1409" i="4" s="1"/>
  <c r="AN1409" i="4"/>
  <c r="AH1409" i="4"/>
  <c r="AO1401" i="4"/>
  <c r="AQ1401" i="4"/>
  <c r="AU1401" i="4" s="1"/>
  <c r="AN1401" i="4"/>
  <c r="AH1401" i="4"/>
  <c r="AO1393" i="4"/>
  <c r="AQ1393" i="4"/>
  <c r="AU1393" i="4" s="1"/>
  <c r="AN1393" i="4"/>
  <c r="AH1393" i="4"/>
  <c r="AO1385" i="4"/>
  <c r="AQ1385" i="4"/>
  <c r="AU1385" i="4" s="1"/>
  <c r="AN1385" i="4"/>
  <c r="AH1385" i="4"/>
  <c r="AO1377" i="4"/>
  <c r="AQ1377" i="4"/>
  <c r="AU1377" i="4" s="1"/>
  <c r="AN1377" i="4"/>
  <c r="AH1377" i="4"/>
  <c r="AO1369" i="4"/>
  <c r="AQ1369" i="4"/>
  <c r="AU1369" i="4" s="1"/>
  <c r="AN1369" i="4"/>
  <c r="AH1369" i="4"/>
  <c r="AO1361" i="4"/>
  <c r="AQ1361" i="4"/>
  <c r="AU1361" i="4" s="1"/>
  <c r="AN1361" i="4"/>
  <c r="AH1361" i="4"/>
  <c r="AO1353" i="4"/>
  <c r="AQ1353" i="4"/>
  <c r="AU1353" i="4" s="1"/>
  <c r="AN1353" i="4"/>
  <c r="AH1353" i="4"/>
  <c r="AO1345" i="4"/>
  <c r="AQ1345" i="4"/>
  <c r="AU1345" i="4" s="1"/>
  <c r="AN1345" i="4"/>
  <c r="AH1345" i="4"/>
  <c r="AO1337" i="4"/>
  <c r="AQ1337" i="4"/>
  <c r="AU1337" i="4" s="1"/>
  <c r="AN1337" i="4"/>
  <c r="AH1337" i="4"/>
  <c r="AO1329" i="4"/>
  <c r="AQ1329" i="4"/>
  <c r="AU1329" i="4" s="1"/>
  <c r="AN1329" i="4"/>
  <c r="AH1329" i="4"/>
  <c r="AO1321" i="4"/>
  <c r="AQ1321" i="4"/>
  <c r="AU1321" i="4" s="1"/>
  <c r="AN1321" i="4"/>
  <c r="AH1321" i="4"/>
  <c r="AO1313" i="4"/>
  <c r="AQ1313" i="4"/>
  <c r="AU1313" i="4" s="1"/>
  <c r="AN1313" i="4"/>
  <c r="AH1313" i="4"/>
  <c r="AO1305" i="4"/>
  <c r="AQ1305" i="4"/>
  <c r="AU1305" i="4" s="1"/>
  <c r="AN1305" i="4"/>
  <c r="AH1305" i="4"/>
  <c r="AO1297" i="4"/>
  <c r="AQ1297" i="4"/>
  <c r="AU1297" i="4" s="1"/>
  <c r="AN1297" i="4"/>
  <c r="AH1297" i="4"/>
  <c r="AO1289" i="4"/>
  <c r="AQ1289" i="4"/>
  <c r="AU1289" i="4" s="1"/>
  <c r="AN1289" i="4"/>
  <c r="AH1289" i="4"/>
  <c r="AO1281" i="4"/>
  <c r="AQ1281" i="4"/>
  <c r="AU1281" i="4" s="1"/>
  <c r="AN1281" i="4"/>
  <c r="AH1281" i="4"/>
  <c r="AO1273" i="4"/>
  <c r="AQ1273" i="4"/>
  <c r="AU1273" i="4" s="1"/>
  <c r="AN1273" i="4"/>
  <c r="AH1273" i="4"/>
  <c r="AO1265" i="4"/>
  <c r="AQ1265" i="4"/>
  <c r="AU1265" i="4" s="1"/>
  <c r="AN1265" i="4"/>
  <c r="AH1265" i="4"/>
  <c r="AO1257" i="4"/>
  <c r="AQ1257" i="4"/>
  <c r="AU1257" i="4" s="1"/>
  <c r="AN1257" i="4"/>
  <c r="AH1257" i="4"/>
  <c r="AO1249" i="4"/>
  <c r="AQ1249" i="4"/>
  <c r="AU1249" i="4" s="1"/>
  <c r="AN1249" i="4"/>
  <c r="AH1249" i="4"/>
  <c r="AO1241" i="4"/>
  <c r="AQ1241" i="4"/>
  <c r="AU1241" i="4" s="1"/>
  <c r="AN1241" i="4"/>
  <c r="AH1241" i="4"/>
  <c r="AO1233" i="4"/>
  <c r="AQ1233" i="4"/>
  <c r="AU1233" i="4" s="1"/>
  <c r="AN1233" i="4"/>
  <c r="AH1233" i="4"/>
  <c r="AO1225" i="4"/>
  <c r="AQ1225" i="4"/>
  <c r="AU1225" i="4" s="1"/>
  <c r="AN1225" i="4"/>
  <c r="AH1225" i="4"/>
  <c r="AO1217" i="4"/>
  <c r="AQ1217" i="4"/>
  <c r="AU1217" i="4" s="1"/>
  <c r="AN1217" i="4"/>
  <c r="AH1217" i="4"/>
  <c r="AO1209" i="4"/>
  <c r="AQ1209" i="4"/>
  <c r="AU1209" i="4" s="1"/>
  <c r="AN1209" i="4"/>
  <c r="AH1209" i="4"/>
  <c r="AO1201" i="4"/>
  <c r="AQ1201" i="4"/>
  <c r="AU1201" i="4" s="1"/>
  <c r="AN1201" i="4"/>
  <c r="AH1201" i="4"/>
  <c r="AO1193" i="4"/>
  <c r="AQ1193" i="4"/>
  <c r="AU1193" i="4" s="1"/>
  <c r="AN1193" i="4"/>
  <c r="AH1193" i="4"/>
  <c r="AO1185" i="4"/>
  <c r="AQ1185" i="4"/>
  <c r="AU1185" i="4" s="1"/>
  <c r="AN1185" i="4"/>
  <c r="AH1185" i="4"/>
  <c r="AO1177" i="4"/>
  <c r="AQ1177" i="4"/>
  <c r="AU1177" i="4" s="1"/>
  <c r="AN1177" i="4"/>
  <c r="AH1177" i="4"/>
  <c r="AO1169" i="4"/>
  <c r="AQ1169" i="4"/>
  <c r="AU1169" i="4" s="1"/>
  <c r="AN1169" i="4"/>
  <c r="AH1169" i="4"/>
  <c r="AO1161" i="4"/>
  <c r="AQ1161" i="4"/>
  <c r="AU1161" i="4" s="1"/>
  <c r="AN1161" i="4"/>
  <c r="AH1161" i="4"/>
  <c r="AO1153" i="4"/>
  <c r="AQ1153" i="4"/>
  <c r="AU1153" i="4" s="1"/>
  <c r="AN1153" i="4"/>
  <c r="AH1153" i="4"/>
  <c r="AO1145" i="4"/>
  <c r="AQ1145" i="4"/>
  <c r="AU1145" i="4" s="1"/>
  <c r="AN1145" i="4"/>
  <c r="AH1145" i="4"/>
  <c r="AO1137" i="4"/>
  <c r="AQ1137" i="4"/>
  <c r="AU1137" i="4" s="1"/>
  <c r="AN1137" i="4"/>
  <c r="AH1137" i="4"/>
  <c r="AO1129" i="4"/>
  <c r="AQ1129" i="4"/>
  <c r="AU1129" i="4" s="1"/>
  <c r="AN1129" i="4"/>
  <c r="AH1129" i="4"/>
  <c r="AO1121" i="4"/>
  <c r="AQ1121" i="4"/>
  <c r="AU1121" i="4" s="1"/>
  <c r="AN1121" i="4"/>
  <c r="AH1121" i="4"/>
  <c r="AO1113" i="4"/>
  <c r="AQ1113" i="4"/>
  <c r="AU1113" i="4" s="1"/>
  <c r="AN1113" i="4"/>
  <c r="AH1113" i="4"/>
  <c r="AO1105" i="4"/>
  <c r="AQ1105" i="4"/>
  <c r="AU1105" i="4" s="1"/>
  <c r="AN1105" i="4"/>
  <c r="AH1105" i="4"/>
  <c r="AO1097" i="4"/>
  <c r="AQ1097" i="4"/>
  <c r="AU1097" i="4" s="1"/>
  <c r="AN1097" i="4"/>
  <c r="AH1097" i="4"/>
  <c r="AO1089" i="4"/>
  <c r="AQ1089" i="4"/>
  <c r="AU1089" i="4" s="1"/>
  <c r="AN1089" i="4"/>
  <c r="AH1089" i="4"/>
  <c r="AO1081" i="4"/>
  <c r="AQ1081" i="4"/>
  <c r="AU1081" i="4" s="1"/>
  <c r="AN1081" i="4"/>
  <c r="AH1081" i="4"/>
  <c r="AO1073" i="4"/>
  <c r="AQ1073" i="4"/>
  <c r="AU1073" i="4" s="1"/>
  <c r="AN1073" i="4"/>
  <c r="AH1073" i="4"/>
  <c r="AO1065" i="4"/>
  <c r="AQ1065" i="4"/>
  <c r="AU1065" i="4" s="1"/>
  <c r="AN1065" i="4"/>
  <c r="AH1065" i="4"/>
  <c r="AO1057" i="4"/>
  <c r="AQ1057" i="4"/>
  <c r="AU1057" i="4" s="1"/>
  <c r="AN1057" i="4"/>
  <c r="AH1057" i="4"/>
  <c r="AO1049" i="4"/>
  <c r="AQ1049" i="4"/>
  <c r="AU1049" i="4" s="1"/>
  <c r="AN1049" i="4"/>
  <c r="AH1049" i="4"/>
  <c r="AO1041" i="4"/>
  <c r="AQ1041" i="4"/>
  <c r="AU1041" i="4" s="1"/>
  <c r="AN1041" i="4"/>
  <c r="AH1041" i="4"/>
  <c r="AO1033" i="4"/>
  <c r="AQ1033" i="4"/>
  <c r="AU1033" i="4" s="1"/>
  <c r="AN1033" i="4"/>
  <c r="AH1033" i="4"/>
  <c r="AO1025" i="4"/>
  <c r="AQ1025" i="4"/>
  <c r="AU1025" i="4" s="1"/>
  <c r="AN1025" i="4"/>
  <c r="AH1025" i="4"/>
  <c r="AO1017" i="4"/>
  <c r="AQ1017" i="4"/>
  <c r="AU1017" i="4" s="1"/>
  <c r="AN1017" i="4"/>
  <c r="AH1017" i="4"/>
  <c r="AO1009" i="4"/>
  <c r="AQ1009" i="4"/>
  <c r="AU1009" i="4" s="1"/>
  <c r="AN1009" i="4"/>
  <c r="AH1009" i="4"/>
  <c r="AO1001" i="4"/>
  <c r="AQ1001" i="4"/>
  <c r="AU1001" i="4" s="1"/>
  <c r="AN1001" i="4"/>
  <c r="AH1001" i="4"/>
  <c r="AO993" i="4"/>
  <c r="AQ993" i="4"/>
  <c r="AU993" i="4" s="1"/>
  <c r="AN993" i="4"/>
  <c r="AH993" i="4"/>
  <c r="AO985" i="4"/>
  <c r="AQ985" i="4"/>
  <c r="AU985" i="4" s="1"/>
  <c r="AN985" i="4"/>
  <c r="AH985" i="4"/>
  <c r="AO977" i="4"/>
  <c r="AQ977" i="4"/>
  <c r="AU977" i="4" s="1"/>
  <c r="AN977" i="4"/>
  <c r="AH977" i="4"/>
  <c r="AO969" i="4"/>
  <c r="AQ969" i="4"/>
  <c r="AU969" i="4" s="1"/>
  <c r="AN969" i="4"/>
  <c r="AH969" i="4"/>
  <c r="AO961" i="4"/>
  <c r="AQ961" i="4"/>
  <c r="AU961" i="4" s="1"/>
  <c r="AN961" i="4"/>
  <c r="AH961" i="4"/>
  <c r="AO953" i="4"/>
  <c r="AQ953" i="4"/>
  <c r="AU953" i="4" s="1"/>
  <c r="AN953" i="4"/>
  <c r="AH953" i="4"/>
  <c r="AO945" i="4"/>
  <c r="AQ945" i="4"/>
  <c r="AU945" i="4" s="1"/>
  <c r="AN945" i="4"/>
  <c r="AH945" i="4"/>
  <c r="AO937" i="4"/>
  <c r="AQ937" i="4"/>
  <c r="AU937" i="4" s="1"/>
  <c r="AN937" i="4"/>
  <c r="AH937" i="4"/>
  <c r="AO929" i="4"/>
  <c r="AQ929" i="4"/>
  <c r="AU929" i="4" s="1"/>
  <c r="AN929" i="4"/>
  <c r="AH929" i="4"/>
  <c r="AO921" i="4"/>
  <c r="AQ921" i="4"/>
  <c r="AU921" i="4" s="1"/>
  <c r="AN921" i="4"/>
  <c r="AH921" i="4"/>
  <c r="AO913" i="4"/>
  <c r="AQ913" i="4"/>
  <c r="AU913" i="4" s="1"/>
  <c r="AN913" i="4"/>
  <c r="AH913" i="4"/>
  <c r="AO905" i="4"/>
  <c r="AQ905" i="4"/>
  <c r="AU905" i="4" s="1"/>
  <c r="AN905" i="4"/>
  <c r="AH905" i="4"/>
  <c r="AO897" i="4"/>
  <c r="AQ897" i="4"/>
  <c r="AU897" i="4" s="1"/>
  <c r="AN897" i="4"/>
  <c r="AH897" i="4"/>
  <c r="AO889" i="4"/>
  <c r="AQ889" i="4"/>
  <c r="AU889" i="4" s="1"/>
  <c r="AN889" i="4"/>
  <c r="AH889" i="4"/>
  <c r="AO881" i="4"/>
  <c r="AQ881" i="4"/>
  <c r="AU881" i="4" s="1"/>
  <c r="AN881" i="4"/>
  <c r="AH881" i="4"/>
  <c r="AO873" i="4"/>
  <c r="AQ873" i="4"/>
  <c r="AU873" i="4" s="1"/>
  <c r="AN873" i="4"/>
  <c r="AH873" i="4"/>
  <c r="AO865" i="4"/>
  <c r="AQ865" i="4"/>
  <c r="AU865" i="4" s="1"/>
  <c r="AN865" i="4"/>
  <c r="AH865" i="4"/>
  <c r="AO857" i="4"/>
  <c r="AQ857" i="4"/>
  <c r="AU857" i="4" s="1"/>
  <c r="AN857" i="4"/>
  <c r="AH857" i="4"/>
  <c r="AO849" i="4"/>
  <c r="AQ849" i="4"/>
  <c r="AU849" i="4" s="1"/>
  <c r="AN849" i="4"/>
  <c r="AH849" i="4"/>
  <c r="AO841" i="4"/>
  <c r="AQ841" i="4"/>
  <c r="AU841" i="4" s="1"/>
  <c r="AN841" i="4"/>
  <c r="AH841" i="4"/>
  <c r="AO833" i="4"/>
  <c r="AQ833" i="4"/>
  <c r="AU833" i="4" s="1"/>
  <c r="AN833" i="4"/>
  <c r="AH833" i="4"/>
  <c r="AO825" i="4"/>
  <c r="AQ825" i="4"/>
  <c r="AU825" i="4" s="1"/>
  <c r="AN825" i="4"/>
  <c r="AH825" i="4"/>
  <c r="AO817" i="4"/>
  <c r="AQ817" i="4"/>
  <c r="AU817" i="4" s="1"/>
  <c r="AN817" i="4"/>
  <c r="AH817" i="4"/>
  <c r="AO809" i="4"/>
  <c r="AQ809" i="4"/>
  <c r="AU809" i="4" s="1"/>
  <c r="AN809" i="4"/>
  <c r="AH809" i="4"/>
  <c r="AO801" i="4"/>
  <c r="AQ801" i="4"/>
  <c r="AU801" i="4" s="1"/>
  <c r="AN801" i="4"/>
  <c r="AH801" i="4"/>
  <c r="AO793" i="4"/>
  <c r="AQ793" i="4"/>
  <c r="AU793" i="4" s="1"/>
  <c r="AN793" i="4"/>
  <c r="AH793" i="4"/>
  <c r="AO785" i="4"/>
  <c r="AQ785" i="4"/>
  <c r="AU785" i="4" s="1"/>
  <c r="AN785" i="4"/>
  <c r="AH785" i="4"/>
  <c r="AO777" i="4"/>
  <c r="AQ777" i="4"/>
  <c r="AU777" i="4" s="1"/>
  <c r="AN777" i="4"/>
  <c r="AH777" i="4"/>
  <c r="AO769" i="4"/>
  <c r="AQ769" i="4"/>
  <c r="AU769" i="4" s="1"/>
  <c r="AN769" i="4"/>
  <c r="AH769" i="4"/>
  <c r="AQ761" i="4"/>
  <c r="AU761" i="4" s="1"/>
  <c r="AO761" i="4"/>
  <c r="AN761" i="4"/>
  <c r="AH761" i="4"/>
  <c r="AQ753" i="4"/>
  <c r="AU753" i="4" s="1"/>
  <c r="AO753" i="4"/>
  <c r="AN753" i="4"/>
  <c r="AH753" i="4"/>
  <c r="AQ745" i="4"/>
  <c r="AU745" i="4" s="1"/>
  <c r="AO745" i="4"/>
  <c r="AN745" i="4"/>
  <c r="AH745" i="4"/>
  <c r="AO737" i="4"/>
  <c r="AQ737" i="4"/>
  <c r="AU737" i="4" s="1"/>
  <c r="AN737" i="4"/>
  <c r="AH737" i="4"/>
  <c r="AO729" i="4"/>
  <c r="AQ729" i="4"/>
  <c r="AU729" i="4" s="1"/>
  <c r="AN729" i="4"/>
  <c r="AH729" i="4"/>
  <c r="AO721" i="4"/>
  <c r="AQ721" i="4"/>
  <c r="AU721" i="4" s="1"/>
  <c r="AN721" i="4"/>
  <c r="AH721" i="4"/>
  <c r="AO713" i="4"/>
  <c r="AQ713" i="4"/>
  <c r="AU713" i="4" s="1"/>
  <c r="AN713" i="4"/>
  <c r="AH713" i="4"/>
  <c r="AO705" i="4"/>
  <c r="AQ705" i="4"/>
  <c r="AU705" i="4" s="1"/>
  <c r="AN705" i="4"/>
  <c r="AH705" i="4"/>
  <c r="AO697" i="4"/>
  <c r="AQ697" i="4"/>
  <c r="AU697" i="4" s="1"/>
  <c r="AN697" i="4"/>
  <c r="AH697" i="4"/>
  <c r="AO689" i="4"/>
  <c r="AQ689" i="4"/>
  <c r="AU689" i="4" s="1"/>
  <c r="AN689" i="4"/>
  <c r="AH689" i="4"/>
  <c r="AO681" i="4"/>
  <c r="AQ681" i="4"/>
  <c r="AU681" i="4" s="1"/>
  <c r="AN681" i="4"/>
  <c r="AH681" i="4"/>
  <c r="AO673" i="4"/>
  <c r="AQ673" i="4"/>
  <c r="AU673" i="4" s="1"/>
  <c r="AN673" i="4"/>
  <c r="AH673" i="4"/>
  <c r="AO665" i="4"/>
  <c r="AQ665" i="4"/>
  <c r="AU665" i="4" s="1"/>
  <c r="AN665" i="4"/>
  <c r="AH665" i="4"/>
  <c r="AO657" i="4"/>
  <c r="AQ657" i="4"/>
  <c r="AU657" i="4" s="1"/>
  <c r="AN657" i="4"/>
  <c r="AH657" i="4"/>
  <c r="AO649" i="4"/>
  <c r="AQ649" i="4"/>
  <c r="AU649" i="4" s="1"/>
  <c r="AN649" i="4"/>
  <c r="AH649" i="4"/>
  <c r="AO641" i="4"/>
  <c r="AQ641" i="4"/>
  <c r="AU641" i="4" s="1"/>
  <c r="AN641" i="4"/>
  <c r="AH641" i="4"/>
  <c r="AO633" i="4"/>
  <c r="AQ633" i="4"/>
  <c r="AU633" i="4" s="1"/>
  <c r="AN633" i="4"/>
  <c r="AH633" i="4"/>
  <c r="AO625" i="4"/>
  <c r="AQ625" i="4"/>
  <c r="AU625" i="4" s="1"/>
  <c r="AN625" i="4"/>
  <c r="AH625" i="4"/>
  <c r="AO617" i="4"/>
  <c r="AQ617" i="4"/>
  <c r="AU617" i="4" s="1"/>
  <c r="AN617" i="4"/>
  <c r="AH617" i="4"/>
  <c r="AO609" i="4"/>
  <c r="AQ609" i="4"/>
  <c r="AU609" i="4" s="1"/>
  <c r="AN609" i="4"/>
  <c r="AH609" i="4"/>
  <c r="AO601" i="4"/>
  <c r="AQ601" i="4"/>
  <c r="AU601" i="4" s="1"/>
  <c r="AN601" i="4"/>
  <c r="AH601" i="4"/>
  <c r="AO593" i="4"/>
  <c r="AQ593" i="4"/>
  <c r="AU593" i="4" s="1"/>
  <c r="AN593" i="4"/>
  <c r="AH593" i="4"/>
  <c r="AO585" i="4"/>
  <c r="AQ585" i="4"/>
  <c r="AU585" i="4" s="1"/>
  <c r="AN585" i="4"/>
  <c r="AH585" i="4"/>
  <c r="AO577" i="4"/>
  <c r="AQ577" i="4"/>
  <c r="AU577" i="4" s="1"/>
  <c r="AN577" i="4"/>
  <c r="AH577" i="4"/>
  <c r="AO569" i="4"/>
  <c r="AQ569" i="4"/>
  <c r="AU569" i="4" s="1"/>
  <c r="AN569" i="4"/>
  <c r="AH569" i="4"/>
  <c r="AO561" i="4"/>
  <c r="AQ561" i="4"/>
  <c r="AU561" i="4" s="1"/>
  <c r="AN561" i="4"/>
  <c r="AH561" i="4"/>
  <c r="AO553" i="4"/>
  <c r="AQ553" i="4"/>
  <c r="AU553" i="4" s="1"/>
  <c r="AN553" i="4"/>
  <c r="AH553" i="4"/>
  <c r="AO545" i="4"/>
  <c r="AQ545" i="4"/>
  <c r="AU545" i="4" s="1"/>
  <c r="AN545" i="4"/>
  <c r="AH545" i="4"/>
  <c r="AO2500" i="4"/>
  <c r="AQ2500" i="4"/>
  <c r="AU2500" i="4" s="1"/>
  <c r="AN2500" i="4"/>
  <c r="AH2500" i="4"/>
  <c r="AO2492" i="4"/>
  <c r="AQ2492" i="4"/>
  <c r="AU2492" i="4" s="1"/>
  <c r="AN2492" i="4"/>
  <c r="AH2492" i="4"/>
  <c r="AO2484" i="4"/>
  <c r="AQ2484" i="4"/>
  <c r="AU2484" i="4" s="1"/>
  <c r="AN2484" i="4"/>
  <c r="AH2484" i="4"/>
  <c r="AO2476" i="4"/>
  <c r="AQ2476" i="4"/>
  <c r="AU2476" i="4" s="1"/>
  <c r="AN2476" i="4"/>
  <c r="AH2476" i="4"/>
  <c r="AO2468" i="4"/>
  <c r="AQ2468" i="4"/>
  <c r="AU2468" i="4" s="1"/>
  <c r="AN2468" i="4"/>
  <c r="AH2468" i="4"/>
  <c r="AO2460" i="4"/>
  <c r="AQ2460" i="4"/>
  <c r="AU2460" i="4" s="1"/>
  <c r="AN2460" i="4"/>
  <c r="AH2460" i="4"/>
  <c r="AO2452" i="4"/>
  <c r="AQ2452" i="4"/>
  <c r="AU2452" i="4" s="1"/>
  <c r="AN2452" i="4"/>
  <c r="AH2452" i="4"/>
  <c r="AO2444" i="4"/>
  <c r="AQ2444" i="4"/>
  <c r="AU2444" i="4" s="1"/>
  <c r="AN2444" i="4"/>
  <c r="AH2444" i="4"/>
  <c r="AO2436" i="4"/>
  <c r="AQ2436" i="4"/>
  <c r="AU2436" i="4" s="1"/>
  <c r="AN2436" i="4"/>
  <c r="AH2436" i="4"/>
  <c r="AO2428" i="4"/>
  <c r="AQ2428" i="4"/>
  <c r="AU2428" i="4" s="1"/>
  <c r="AN2428" i="4"/>
  <c r="AH2428" i="4"/>
  <c r="AO2420" i="4"/>
  <c r="AQ2420" i="4"/>
  <c r="AU2420" i="4" s="1"/>
  <c r="AN2420" i="4"/>
  <c r="AH2420" i="4"/>
  <c r="AO2412" i="4"/>
  <c r="AQ2412" i="4"/>
  <c r="AU2412" i="4" s="1"/>
  <c r="AN2412" i="4"/>
  <c r="AH2412" i="4"/>
  <c r="AO2404" i="4"/>
  <c r="AQ2404" i="4"/>
  <c r="AU2404" i="4" s="1"/>
  <c r="AN2404" i="4"/>
  <c r="AH2404" i="4"/>
  <c r="AO2396" i="4"/>
  <c r="AQ2396" i="4"/>
  <c r="AU2396" i="4" s="1"/>
  <c r="AN2396" i="4"/>
  <c r="AH2396" i="4"/>
  <c r="AO2388" i="4"/>
  <c r="AQ2388" i="4"/>
  <c r="AU2388" i="4" s="1"/>
  <c r="AN2388" i="4"/>
  <c r="AH2388" i="4"/>
  <c r="AO2380" i="4"/>
  <c r="AQ2380" i="4"/>
  <c r="AU2380" i="4" s="1"/>
  <c r="AN2380" i="4"/>
  <c r="AH2380" i="4"/>
  <c r="AO2372" i="4"/>
  <c r="AQ2372" i="4"/>
  <c r="AU2372" i="4" s="1"/>
  <c r="AN2372" i="4"/>
  <c r="AH2372" i="4"/>
  <c r="AO2364" i="4"/>
  <c r="AQ2364" i="4"/>
  <c r="AU2364" i="4" s="1"/>
  <c r="AN2364" i="4"/>
  <c r="AH2364" i="4"/>
  <c r="AO2356" i="4"/>
  <c r="AQ2356" i="4"/>
  <c r="AU2356" i="4" s="1"/>
  <c r="AN2356" i="4"/>
  <c r="AH2356" i="4"/>
  <c r="AO2348" i="4"/>
  <c r="AQ2348" i="4"/>
  <c r="AU2348" i="4" s="1"/>
  <c r="AN2348" i="4"/>
  <c r="AH2348" i="4"/>
  <c r="AO2340" i="4"/>
  <c r="AQ2340" i="4"/>
  <c r="AU2340" i="4" s="1"/>
  <c r="AN2340" i="4"/>
  <c r="AH2340" i="4"/>
  <c r="AO2332" i="4"/>
  <c r="AQ2332" i="4"/>
  <c r="AU2332" i="4" s="1"/>
  <c r="AN2332" i="4"/>
  <c r="AH2332" i="4"/>
  <c r="AO2324" i="4"/>
  <c r="AQ2324" i="4"/>
  <c r="AU2324" i="4" s="1"/>
  <c r="AN2324" i="4"/>
  <c r="AH2324" i="4"/>
  <c r="AO2316" i="4"/>
  <c r="AQ2316" i="4"/>
  <c r="AU2316" i="4" s="1"/>
  <c r="AN2316" i="4"/>
  <c r="AH2316" i="4"/>
  <c r="AO2308" i="4"/>
  <c r="AQ2308" i="4"/>
  <c r="AU2308" i="4" s="1"/>
  <c r="AN2308" i="4"/>
  <c r="AH2308" i="4"/>
  <c r="AO2300" i="4"/>
  <c r="AQ2300" i="4"/>
  <c r="AU2300" i="4" s="1"/>
  <c r="AN2300" i="4"/>
  <c r="AH2300" i="4"/>
  <c r="AO2292" i="4"/>
  <c r="AQ2292" i="4"/>
  <c r="AU2292" i="4" s="1"/>
  <c r="AN2292" i="4"/>
  <c r="AH2292" i="4"/>
  <c r="AO2284" i="4"/>
  <c r="AQ2284" i="4"/>
  <c r="AU2284" i="4" s="1"/>
  <c r="AN2284" i="4"/>
  <c r="AH2284" i="4"/>
  <c r="AO2276" i="4"/>
  <c r="AQ2276" i="4"/>
  <c r="AU2276" i="4" s="1"/>
  <c r="AN2276" i="4"/>
  <c r="AH2276" i="4"/>
  <c r="AO2268" i="4"/>
  <c r="AQ2268" i="4"/>
  <c r="AU2268" i="4" s="1"/>
  <c r="AN2268" i="4"/>
  <c r="AH2268" i="4"/>
  <c r="AO2260" i="4"/>
  <c r="AQ2260" i="4"/>
  <c r="AU2260" i="4" s="1"/>
  <c r="AN2260" i="4"/>
  <c r="AH2260" i="4"/>
  <c r="AO2252" i="4"/>
  <c r="AQ2252" i="4"/>
  <c r="AU2252" i="4" s="1"/>
  <c r="AN2252" i="4"/>
  <c r="AH2252" i="4"/>
  <c r="AO2244" i="4"/>
  <c r="AQ2244" i="4"/>
  <c r="AU2244" i="4" s="1"/>
  <c r="AN2244" i="4"/>
  <c r="AH2244" i="4"/>
  <c r="AO2236" i="4"/>
  <c r="AQ2236" i="4"/>
  <c r="AU2236" i="4" s="1"/>
  <c r="AN2236" i="4"/>
  <c r="AH2236" i="4"/>
  <c r="AO2228" i="4"/>
  <c r="AQ2228" i="4"/>
  <c r="AU2228" i="4" s="1"/>
  <c r="AN2228" i="4"/>
  <c r="AH2228" i="4"/>
  <c r="AO2220" i="4"/>
  <c r="AQ2220" i="4"/>
  <c r="AU2220" i="4" s="1"/>
  <c r="AN2220" i="4"/>
  <c r="AH2220" i="4"/>
  <c r="AO2212" i="4"/>
  <c r="AQ2212" i="4"/>
  <c r="AU2212" i="4" s="1"/>
  <c r="AN2212" i="4"/>
  <c r="AH2212" i="4"/>
  <c r="AO2204" i="4"/>
  <c r="AQ2204" i="4"/>
  <c r="AU2204" i="4" s="1"/>
  <c r="AN2204" i="4"/>
  <c r="AH2204" i="4"/>
  <c r="AO2196" i="4"/>
  <c r="AQ2196" i="4"/>
  <c r="AU2196" i="4" s="1"/>
  <c r="AN2196" i="4"/>
  <c r="AH2196" i="4"/>
  <c r="AO2188" i="4"/>
  <c r="AQ2188" i="4"/>
  <c r="AU2188" i="4" s="1"/>
  <c r="AN2188" i="4"/>
  <c r="AH2188" i="4"/>
  <c r="AO2180" i="4"/>
  <c r="AQ2180" i="4"/>
  <c r="AU2180" i="4" s="1"/>
  <c r="AN2180" i="4"/>
  <c r="AH2180" i="4"/>
  <c r="AO2172" i="4"/>
  <c r="AQ2172" i="4"/>
  <c r="AU2172" i="4" s="1"/>
  <c r="AN2172" i="4"/>
  <c r="AH2172" i="4"/>
  <c r="AO2164" i="4"/>
  <c r="AQ2164" i="4"/>
  <c r="AU2164" i="4" s="1"/>
  <c r="AN2164" i="4"/>
  <c r="AH2164" i="4"/>
  <c r="AO2156" i="4"/>
  <c r="AQ2156" i="4"/>
  <c r="AU2156" i="4" s="1"/>
  <c r="AN2156" i="4"/>
  <c r="AH2156" i="4"/>
  <c r="AO2148" i="4"/>
  <c r="AQ2148" i="4"/>
  <c r="AU2148" i="4" s="1"/>
  <c r="AN2148" i="4"/>
  <c r="AH2148" i="4"/>
  <c r="AO2140" i="4"/>
  <c r="AQ2140" i="4"/>
  <c r="AU2140" i="4" s="1"/>
  <c r="AN2140" i="4"/>
  <c r="AH2140" i="4"/>
  <c r="AO2132" i="4"/>
  <c r="AQ2132" i="4"/>
  <c r="AU2132" i="4" s="1"/>
  <c r="AN2132" i="4"/>
  <c r="AH2132" i="4"/>
  <c r="AO2124" i="4"/>
  <c r="AQ2124" i="4"/>
  <c r="AU2124" i="4" s="1"/>
  <c r="AN2124" i="4"/>
  <c r="AH2124" i="4"/>
  <c r="AO2116" i="4"/>
  <c r="AQ2116" i="4"/>
  <c r="AU2116" i="4" s="1"/>
  <c r="AN2116" i="4"/>
  <c r="AH2116" i="4"/>
  <c r="AO2108" i="4"/>
  <c r="AQ2108" i="4"/>
  <c r="AU2108" i="4" s="1"/>
  <c r="AN2108" i="4"/>
  <c r="AH2108" i="4"/>
  <c r="AO2100" i="4"/>
  <c r="AQ2100" i="4"/>
  <c r="AU2100" i="4" s="1"/>
  <c r="AN2100" i="4"/>
  <c r="AH2100" i="4"/>
  <c r="AO2092" i="4"/>
  <c r="AQ2092" i="4"/>
  <c r="AU2092" i="4" s="1"/>
  <c r="AN2092" i="4"/>
  <c r="AH2092" i="4"/>
  <c r="AO2084" i="4"/>
  <c r="AQ2084" i="4"/>
  <c r="AU2084" i="4" s="1"/>
  <c r="AN2084" i="4"/>
  <c r="AH2084" i="4"/>
  <c r="AO2076" i="4"/>
  <c r="AQ2076" i="4"/>
  <c r="AU2076" i="4" s="1"/>
  <c r="AN2076" i="4"/>
  <c r="AH2076" i="4"/>
  <c r="AO2068" i="4"/>
  <c r="AQ2068" i="4"/>
  <c r="AU2068" i="4" s="1"/>
  <c r="AN2068" i="4"/>
  <c r="AH2068" i="4"/>
  <c r="AO2060" i="4"/>
  <c r="AQ2060" i="4"/>
  <c r="AU2060" i="4" s="1"/>
  <c r="AN2060" i="4"/>
  <c r="AH2060" i="4"/>
  <c r="AO2052" i="4"/>
  <c r="AQ2052" i="4"/>
  <c r="AU2052" i="4" s="1"/>
  <c r="AN2052" i="4"/>
  <c r="AH2052" i="4"/>
  <c r="AO2044" i="4"/>
  <c r="AQ2044" i="4"/>
  <c r="AU2044" i="4" s="1"/>
  <c r="AN2044" i="4"/>
  <c r="AH2044" i="4"/>
  <c r="AO2036" i="4"/>
  <c r="AQ2036" i="4"/>
  <c r="AU2036" i="4" s="1"/>
  <c r="AN2036" i="4"/>
  <c r="AH2036" i="4"/>
  <c r="AO2028" i="4"/>
  <c r="AQ2028" i="4"/>
  <c r="AU2028" i="4" s="1"/>
  <c r="AN2028" i="4"/>
  <c r="AH2028" i="4"/>
  <c r="AO2020" i="4"/>
  <c r="AQ2020" i="4"/>
  <c r="AU2020" i="4" s="1"/>
  <c r="AN2020" i="4"/>
  <c r="AH2020" i="4"/>
  <c r="AO2012" i="4"/>
  <c r="AQ2012" i="4"/>
  <c r="AU2012" i="4" s="1"/>
  <c r="AN2012" i="4"/>
  <c r="AH2012" i="4"/>
  <c r="AO2004" i="4"/>
  <c r="AQ2004" i="4"/>
  <c r="AU2004" i="4" s="1"/>
  <c r="AN2004" i="4"/>
  <c r="AH2004" i="4"/>
  <c r="AO1996" i="4"/>
  <c r="AQ1996" i="4"/>
  <c r="AU1996" i="4" s="1"/>
  <c r="AN1996" i="4"/>
  <c r="AH1996" i="4"/>
  <c r="AO1988" i="4"/>
  <c r="AQ1988" i="4"/>
  <c r="AU1988" i="4" s="1"/>
  <c r="AN1988" i="4"/>
  <c r="AH1988" i="4"/>
  <c r="AO1980" i="4"/>
  <c r="AQ1980" i="4"/>
  <c r="AU1980" i="4" s="1"/>
  <c r="AN1980" i="4"/>
  <c r="AH1980" i="4"/>
  <c r="AO1972" i="4"/>
  <c r="AQ1972" i="4"/>
  <c r="AU1972" i="4" s="1"/>
  <c r="AN1972" i="4"/>
  <c r="AH1972" i="4"/>
  <c r="AO1964" i="4"/>
  <c r="AQ1964" i="4"/>
  <c r="AU1964" i="4" s="1"/>
  <c r="AN1964" i="4"/>
  <c r="AH1964" i="4"/>
  <c r="AO1956" i="4"/>
  <c r="AQ1956" i="4"/>
  <c r="AU1956" i="4" s="1"/>
  <c r="AN1956" i="4"/>
  <c r="AH1956" i="4"/>
  <c r="AO1948" i="4"/>
  <c r="AQ1948" i="4"/>
  <c r="AU1948" i="4" s="1"/>
  <c r="AN1948" i="4"/>
  <c r="AH1948" i="4"/>
  <c r="AO1940" i="4"/>
  <c r="AQ1940" i="4"/>
  <c r="AU1940" i="4" s="1"/>
  <c r="AN1940" i="4"/>
  <c r="AH1940" i="4"/>
  <c r="AO1932" i="4"/>
  <c r="AQ1932" i="4"/>
  <c r="AU1932" i="4" s="1"/>
  <c r="AN1932" i="4"/>
  <c r="AH1932" i="4"/>
  <c r="AO1924" i="4"/>
  <c r="AQ1924" i="4"/>
  <c r="AU1924" i="4" s="1"/>
  <c r="AN1924" i="4"/>
  <c r="AH1924" i="4"/>
  <c r="AO1916" i="4"/>
  <c r="AQ1916" i="4"/>
  <c r="AU1916" i="4" s="1"/>
  <c r="AN1916" i="4"/>
  <c r="AH1916" i="4"/>
  <c r="AO1908" i="4"/>
  <c r="AQ1908" i="4"/>
  <c r="AU1908" i="4" s="1"/>
  <c r="AN1908" i="4"/>
  <c r="AH1908" i="4"/>
  <c r="AO1900" i="4"/>
  <c r="AQ1900" i="4"/>
  <c r="AU1900" i="4" s="1"/>
  <c r="AN1900" i="4"/>
  <c r="AH1900" i="4"/>
  <c r="AO1892" i="4"/>
  <c r="AQ1892" i="4"/>
  <c r="AU1892" i="4" s="1"/>
  <c r="AN1892" i="4"/>
  <c r="AH1892" i="4"/>
  <c r="AO1884" i="4"/>
  <c r="AQ1884" i="4"/>
  <c r="AU1884" i="4" s="1"/>
  <c r="AN1884" i="4"/>
  <c r="AH1884" i="4"/>
  <c r="AO1876" i="4"/>
  <c r="AQ1876" i="4"/>
  <c r="AU1876" i="4" s="1"/>
  <c r="AN1876" i="4"/>
  <c r="AH1876" i="4"/>
  <c r="AO1868" i="4"/>
  <c r="AQ1868" i="4"/>
  <c r="AU1868" i="4" s="1"/>
  <c r="AN1868" i="4"/>
  <c r="AH1868" i="4"/>
  <c r="AO1860" i="4"/>
  <c r="AQ1860" i="4"/>
  <c r="AU1860" i="4" s="1"/>
  <c r="AN1860" i="4"/>
  <c r="AH1860" i="4"/>
  <c r="AO1852" i="4"/>
  <c r="AQ1852" i="4"/>
  <c r="AU1852" i="4" s="1"/>
  <c r="AN1852" i="4"/>
  <c r="AH1852" i="4"/>
  <c r="AO1844" i="4"/>
  <c r="AQ1844" i="4"/>
  <c r="AU1844" i="4" s="1"/>
  <c r="AN1844" i="4"/>
  <c r="AH1844" i="4"/>
  <c r="AO1836" i="4"/>
  <c r="AQ1836" i="4"/>
  <c r="AU1836" i="4" s="1"/>
  <c r="AN1836" i="4"/>
  <c r="AH1836" i="4"/>
  <c r="AO1828" i="4"/>
  <c r="AQ1828" i="4"/>
  <c r="AU1828" i="4" s="1"/>
  <c r="AN1828" i="4"/>
  <c r="AH1828" i="4"/>
  <c r="AO1820" i="4"/>
  <c r="AQ1820" i="4"/>
  <c r="AU1820" i="4" s="1"/>
  <c r="AN1820" i="4"/>
  <c r="AH1820" i="4"/>
  <c r="AO1812" i="4"/>
  <c r="AQ1812" i="4"/>
  <c r="AU1812" i="4" s="1"/>
  <c r="AN1812" i="4"/>
  <c r="AH1812" i="4"/>
  <c r="AO1804" i="4"/>
  <c r="AQ1804" i="4"/>
  <c r="AU1804" i="4" s="1"/>
  <c r="AN1804" i="4"/>
  <c r="AH1804" i="4"/>
  <c r="AO1796" i="4"/>
  <c r="AQ1796" i="4"/>
  <c r="AU1796" i="4" s="1"/>
  <c r="AN1796" i="4"/>
  <c r="AH1796" i="4"/>
  <c r="AO1788" i="4"/>
  <c r="AQ1788" i="4"/>
  <c r="AU1788" i="4" s="1"/>
  <c r="AN1788" i="4"/>
  <c r="AH1788" i="4"/>
  <c r="AO1780" i="4"/>
  <c r="AQ1780" i="4"/>
  <c r="AU1780" i="4" s="1"/>
  <c r="AN1780" i="4"/>
  <c r="AH1780" i="4"/>
  <c r="AO1772" i="4"/>
  <c r="AQ1772" i="4"/>
  <c r="AU1772" i="4" s="1"/>
  <c r="AN1772" i="4"/>
  <c r="AH1772" i="4"/>
  <c r="AO1764" i="4"/>
  <c r="AQ1764" i="4"/>
  <c r="AU1764" i="4" s="1"/>
  <c r="AN1764" i="4"/>
  <c r="AH1764" i="4"/>
  <c r="AO1756" i="4"/>
  <c r="AQ1756" i="4"/>
  <c r="AU1756" i="4" s="1"/>
  <c r="AN1756" i="4"/>
  <c r="AH1756" i="4"/>
  <c r="AO1748" i="4"/>
  <c r="AQ1748" i="4"/>
  <c r="AU1748" i="4" s="1"/>
  <c r="AN1748" i="4"/>
  <c r="AH1748" i="4"/>
  <c r="AO1740" i="4"/>
  <c r="AQ1740" i="4"/>
  <c r="AU1740" i="4" s="1"/>
  <c r="AN1740" i="4"/>
  <c r="AH1740" i="4"/>
  <c r="AO1732" i="4"/>
  <c r="AQ1732" i="4"/>
  <c r="AU1732" i="4" s="1"/>
  <c r="AN1732" i="4"/>
  <c r="AH1732" i="4"/>
  <c r="AO1724" i="4"/>
  <c r="AQ1724" i="4"/>
  <c r="AU1724" i="4" s="1"/>
  <c r="AN1724" i="4"/>
  <c r="AH1724" i="4"/>
  <c r="AO1716" i="4"/>
  <c r="AQ1716" i="4"/>
  <c r="AU1716" i="4" s="1"/>
  <c r="AN1716" i="4"/>
  <c r="AH1716" i="4"/>
  <c r="AO1708" i="4"/>
  <c r="AQ1708" i="4"/>
  <c r="AU1708" i="4" s="1"/>
  <c r="AN1708" i="4"/>
  <c r="AH1708" i="4"/>
  <c r="AO1700" i="4"/>
  <c r="AQ1700" i="4"/>
  <c r="AU1700" i="4" s="1"/>
  <c r="AN1700" i="4"/>
  <c r="AH1700" i="4"/>
  <c r="AO1692" i="4"/>
  <c r="AQ1692" i="4"/>
  <c r="AU1692" i="4" s="1"/>
  <c r="AN1692" i="4"/>
  <c r="AH1692" i="4"/>
  <c r="AO1684" i="4"/>
  <c r="AQ1684" i="4"/>
  <c r="AU1684" i="4" s="1"/>
  <c r="AN1684" i="4"/>
  <c r="AH1684" i="4"/>
  <c r="AO1676" i="4"/>
  <c r="AQ1676" i="4"/>
  <c r="AU1676" i="4" s="1"/>
  <c r="AN1676" i="4"/>
  <c r="AH1676" i="4"/>
  <c r="AO1668" i="4"/>
  <c r="AQ1668" i="4"/>
  <c r="AU1668" i="4" s="1"/>
  <c r="AN1668" i="4"/>
  <c r="AH1668" i="4"/>
  <c r="AO1660" i="4"/>
  <c r="AQ1660" i="4"/>
  <c r="AU1660" i="4" s="1"/>
  <c r="AN1660" i="4"/>
  <c r="AH1660" i="4"/>
  <c r="AO1652" i="4"/>
  <c r="AQ1652" i="4"/>
  <c r="AU1652" i="4" s="1"/>
  <c r="AN1652" i="4"/>
  <c r="AH1652" i="4"/>
  <c r="AO1644" i="4"/>
  <c r="AQ1644" i="4"/>
  <c r="AU1644" i="4" s="1"/>
  <c r="AN1644" i="4"/>
  <c r="AH1644" i="4"/>
  <c r="AO1636" i="4"/>
  <c r="AQ1636" i="4"/>
  <c r="AU1636" i="4" s="1"/>
  <c r="AN1636" i="4"/>
  <c r="AH1636" i="4"/>
  <c r="AO1628" i="4"/>
  <c r="AQ1628" i="4"/>
  <c r="AU1628" i="4" s="1"/>
  <c r="AN1628" i="4"/>
  <c r="AH1628" i="4"/>
  <c r="AO1620" i="4"/>
  <c r="AQ1620" i="4"/>
  <c r="AU1620" i="4" s="1"/>
  <c r="AN1620" i="4"/>
  <c r="AH1620" i="4"/>
  <c r="AO1612" i="4"/>
  <c r="AQ1612" i="4"/>
  <c r="AU1612" i="4" s="1"/>
  <c r="AN1612" i="4"/>
  <c r="AH1612" i="4"/>
  <c r="AO1604" i="4"/>
  <c r="AQ1604" i="4"/>
  <c r="AU1604" i="4" s="1"/>
  <c r="AN1604" i="4"/>
  <c r="AH1604" i="4"/>
  <c r="AO1596" i="4"/>
  <c r="AQ1596" i="4"/>
  <c r="AU1596" i="4" s="1"/>
  <c r="AN1596" i="4"/>
  <c r="AH1596" i="4"/>
  <c r="AO1588" i="4"/>
  <c r="AQ1588" i="4"/>
  <c r="AU1588" i="4" s="1"/>
  <c r="AN1588" i="4"/>
  <c r="AH1588" i="4"/>
  <c r="AO1580" i="4"/>
  <c r="AQ1580" i="4"/>
  <c r="AU1580" i="4" s="1"/>
  <c r="AN1580" i="4"/>
  <c r="AH1580" i="4"/>
  <c r="AO1572" i="4"/>
  <c r="AQ1572" i="4"/>
  <c r="AU1572" i="4" s="1"/>
  <c r="AN1572" i="4"/>
  <c r="AH1572" i="4"/>
  <c r="AO1564" i="4"/>
  <c r="AQ1564" i="4"/>
  <c r="AU1564" i="4" s="1"/>
  <c r="AN1564" i="4"/>
  <c r="AH1564" i="4"/>
  <c r="AO1556" i="4"/>
  <c r="AQ1556" i="4"/>
  <c r="AU1556" i="4" s="1"/>
  <c r="AN1556" i="4"/>
  <c r="AH1556" i="4"/>
  <c r="AO1548" i="4"/>
  <c r="AQ1548" i="4"/>
  <c r="AU1548" i="4" s="1"/>
  <c r="AN1548" i="4"/>
  <c r="AH1548" i="4"/>
  <c r="AO1540" i="4"/>
  <c r="AQ1540" i="4"/>
  <c r="AU1540" i="4" s="1"/>
  <c r="AN1540" i="4"/>
  <c r="AH1540" i="4"/>
  <c r="AO1532" i="4"/>
  <c r="AQ1532" i="4"/>
  <c r="AU1532" i="4" s="1"/>
  <c r="AN1532" i="4"/>
  <c r="AH1532" i="4"/>
  <c r="AO1524" i="4"/>
  <c r="AQ1524" i="4"/>
  <c r="AU1524" i="4" s="1"/>
  <c r="AN1524" i="4"/>
  <c r="AH1524" i="4"/>
  <c r="AO1516" i="4"/>
  <c r="AQ1516" i="4"/>
  <c r="AU1516" i="4" s="1"/>
  <c r="AN1516" i="4"/>
  <c r="AH1516" i="4"/>
  <c r="AO1508" i="4"/>
  <c r="AQ1508" i="4"/>
  <c r="AU1508" i="4" s="1"/>
  <c r="AN1508" i="4"/>
  <c r="AH1508" i="4"/>
  <c r="AO1500" i="4"/>
  <c r="AQ1500" i="4"/>
  <c r="AU1500" i="4" s="1"/>
  <c r="AN1500" i="4"/>
  <c r="AH1500" i="4"/>
  <c r="AO1492" i="4"/>
  <c r="AQ1492" i="4"/>
  <c r="AU1492" i="4" s="1"/>
  <c r="AN1492" i="4"/>
  <c r="AH1492" i="4"/>
  <c r="AO1484" i="4"/>
  <c r="AQ1484" i="4"/>
  <c r="AU1484" i="4" s="1"/>
  <c r="AN1484" i="4"/>
  <c r="AH1484" i="4"/>
  <c r="AO1476" i="4"/>
  <c r="AQ1476" i="4"/>
  <c r="AU1476" i="4" s="1"/>
  <c r="AN1476" i="4"/>
  <c r="AH1476" i="4"/>
  <c r="AO1468" i="4"/>
  <c r="AQ1468" i="4"/>
  <c r="AU1468" i="4" s="1"/>
  <c r="AN1468" i="4"/>
  <c r="AH1468" i="4"/>
  <c r="AO1460" i="4"/>
  <c r="AQ1460" i="4"/>
  <c r="AU1460" i="4" s="1"/>
  <c r="AN1460" i="4"/>
  <c r="AH1460" i="4"/>
  <c r="AO1452" i="4"/>
  <c r="AQ1452" i="4"/>
  <c r="AU1452" i="4" s="1"/>
  <c r="AN1452" i="4"/>
  <c r="AH1452" i="4"/>
  <c r="AO1444" i="4"/>
  <c r="AQ1444" i="4"/>
  <c r="AU1444" i="4" s="1"/>
  <c r="AN1444" i="4"/>
  <c r="AH1444" i="4"/>
  <c r="AO1436" i="4"/>
  <c r="AQ1436" i="4"/>
  <c r="AU1436" i="4" s="1"/>
  <c r="AN1436" i="4"/>
  <c r="AH1436" i="4"/>
  <c r="AO1428" i="4"/>
  <c r="AQ1428" i="4"/>
  <c r="AU1428" i="4" s="1"/>
  <c r="AN1428" i="4"/>
  <c r="AH1428" i="4"/>
  <c r="AO1420" i="4"/>
  <c r="AQ1420" i="4"/>
  <c r="AU1420" i="4" s="1"/>
  <c r="AN1420" i="4"/>
  <c r="AH1420" i="4"/>
  <c r="AO1412" i="4"/>
  <c r="AQ1412" i="4"/>
  <c r="AU1412" i="4" s="1"/>
  <c r="AN1412" i="4"/>
  <c r="AH1412" i="4"/>
  <c r="AO1404" i="4"/>
  <c r="AQ1404" i="4"/>
  <c r="AU1404" i="4" s="1"/>
  <c r="AN1404" i="4"/>
  <c r="AH1404" i="4"/>
  <c r="AO1396" i="4"/>
  <c r="AQ1396" i="4"/>
  <c r="AU1396" i="4" s="1"/>
  <c r="AN1396" i="4"/>
  <c r="AH1396" i="4"/>
  <c r="AO1388" i="4"/>
  <c r="AQ1388" i="4"/>
  <c r="AU1388" i="4" s="1"/>
  <c r="AN1388" i="4"/>
  <c r="AH1388" i="4"/>
  <c r="AO1380" i="4"/>
  <c r="AQ1380" i="4"/>
  <c r="AU1380" i="4" s="1"/>
  <c r="AN1380" i="4"/>
  <c r="AH1380" i="4"/>
  <c r="AO1372" i="4"/>
  <c r="AQ1372" i="4"/>
  <c r="AU1372" i="4" s="1"/>
  <c r="AN1372" i="4"/>
  <c r="AH1372" i="4"/>
  <c r="AO1364" i="4"/>
  <c r="AQ1364" i="4"/>
  <c r="AU1364" i="4" s="1"/>
  <c r="AN1364" i="4"/>
  <c r="AH1364" i="4"/>
  <c r="AO1356" i="4"/>
  <c r="AQ1356" i="4"/>
  <c r="AU1356" i="4" s="1"/>
  <c r="AN1356" i="4"/>
  <c r="AH1356" i="4"/>
  <c r="AO1348" i="4"/>
  <c r="AQ1348" i="4"/>
  <c r="AU1348" i="4" s="1"/>
  <c r="AN1348" i="4"/>
  <c r="AH1348" i="4"/>
  <c r="AO1340" i="4"/>
  <c r="AQ1340" i="4"/>
  <c r="AU1340" i="4" s="1"/>
  <c r="AN1340" i="4"/>
  <c r="AH1340" i="4"/>
  <c r="AO1332" i="4"/>
  <c r="AQ1332" i="4"/>
  <c r="AU1332" i="4" s="1"/>
  <c r="AN1332" i="4"/>
  <c r="AH1332" i="4"/>
  <c r="AO1324" i="4"/>
  <c r="AQ1324" i="4"/>
  <c r="AU1324" i="4" s="1"/>
  <c r="AN1324" i="4"/>
  <c r="AH1324" i="4"/>
  <c r="AO1316" i="4"/>
  <c r="AQ1316" i="4"/>
  <c r="AU1316" i="4" s="1"/>
  <c r="AN1316" i="4"/>
  <c r="AH1316" i="4"/>
  <c r="AO1308" i="4"/>
  <c r="AQ1308" i="4"/>
  <c r="AU1308" i="4" s="1"/>
  <c r="AN1308" i="4"/>
  <c r="AH1308" i="4"/>
  <c r="AO1300" i="4"/>
  <c r="AQ1300" i="4"/>
  <c r="AU1300" i="4" s="1"/>
  <c r="AN1300" i="4"/>
  <c r="AH1300" i="4"/>
  <c r="AO1292" i="4"/>
  <c r="AQ1292" i="4"/>
  <c r="AU1292" i="4" s="1"/>
  <c r="AN1292" i="4"/>
  <c r="AH1292" i="4"/>
  <c r="AO1284" i="4"/>
  <c r="AQ1284" i="4"/>
  <c r="AU1284" i="4" s="1"/>
  <c r="AN1284" i="4"/>
  <c r="AH1284" i="4"/>
  <c r="AO1276" i="4"/>
  <c r="AQ1276" i="4"/>
  <c r="AU1276" i="4" s="1"/>
  <c r="AN1276" i="4"/>
  <c r="AH1276" i="4"/>
  <c r="AO1268" i="4"/>
  <c r="AQ1268" i="4"/>
  <c r="AU1268" i="4" s="1"/>
  <c r="AN1268" i="4"/>
  <c r="AH1268" i="4"/>
  <c r="AO1260" i="4"/>
  <c r="AQ1260" i="4"/>
  <c r="AU1260" i="4" s="1"/>
  <c r="AN1260" i="4"/>
  <c r="AH1260" i="4"/>
  <c r="AO1252" i="4"/>
  <c r="AQ1252" i="4"/>
  <c r="AU1252" i="4" s="1"/>
  <c r="AN1252" i="4"/>
  <c r="AH1252" i="4"/>
  <c r="AO1244" i="4"/>
  <c r="AQ1244" i="4"/>
  <c r="AU1244" i="4" s="1"/>
  <c r="AN1244" i="4"/>
  <c r="AH1244" i="4"/>
  <c r="AO1236" i="4"/>
  <c r="AQ1236" i="4"/>
  <c r="AU1236" i="4" s="1"/>
  <c r="AN1236" i="4"/>
  <c r="AH1236" i="4"/>
  <c r="AO1228" i="4"/>
  <c r="AQ1228" i="4"/>
  <c r="AU1228" i="4" s="1"/>
  <c r="AN1228" i="4"/>
  <c r="AH1228" i="4"/>
  <c r="AO1220" i="4"/>
  <c r="AQ1220" i="4"/>
  <c r="AU1220" i="4" s="1"/>
  <c r="AN1220" i="4"/>
  <c r="AH1220" i="4"/>
  <c r="AO1212" i="4"/>
  <c r="AQ1212" i="4"/>
  <c r="AU1212" i="4" s="1"/>
  <c r="AN1212" i="4"/>
  <c r="AH1212" i="4"/>
  <c r="AO1204" i="4"/>
  <c r="AQ1204" i="4"/>
  <c r="AU1204" i="4" s="1"/>
  <c r="AN1204" i="4"/>
  <c r="AH1204" i="4"/>
  <c r="AO1196" i="4"/>
  <c r="AQ1196" i="4"/>
  <c r="AU1196" i="4" s="1"/>
  <c r="AN1196" i="4"/>
  <c r="AH1196" i="4"/>
  <c r="AO1188" i="4"/>
  <c r="AQ1188" i="4"/>
  <c r="AU1188" i="4" s="1"/>
  <c r="AN1188" i="4"/>
  <c r="AH1188" i="4"/>
  <c r="AO1180" i="4"/>
  <c r="AQ1180" i="4"/>
  <c r="AU1180" i="4" s="1"/>
  <c r="AN1180" i="4"/>
  <c r="AH1180" i="4"/>
  <c r="AO1172" i="4"/>
  <c r="AQ1172" i="4"/>
  <c r="AU1172" i="4" s="1"/>
  <c r="AN1172" i="4"/>
  <c r="AH1172" i="4"/>
  <c r="AO1164" i="4"/>
  <c r="AQ1164" i="4"/>
  <c r="AU1164" i="4" s="1"/>
  <c r="AN1164" i="4"/>
  <c r="AH1164" i="4"/>
  <c r="AO1156" i="4"/>
  <c r="AQ1156" i="4"/>
  <c r="AU1156" i="4" s="1"/>
  <c r="AN1156" i="4"/>
  <c r="AH1156" i="4"/>
  <c r="AO1148" i="4"/>
  <c r="AQ1148" i="4"/>
  <c r="AU1148" i="4" s="1"/>
  <c r="AN1148" i="4"/>
  <c r="AH1148" i="4"/>
  <c r="AO1140" i="4"/>
  <c r="AQ1140" i="4"/>
  <c r="AU1140" i="4" s="1"/>
  <c r="AN1140" i="4"/>
  <c r="AH1140" i="4"/>
  <c r="AO1132" i="4"/>
  <c r="AQ1132" i="4"/>
  <c r="AU1132" i="4" s="1"/>
  <c r="AN1132" i="4"/>
  <c r="AH1132" i="4"/>
  <c r="AO1124" i="4"/>
  <c r="AQ1124" i="4"/>
  <c r="AU1124" i="4" s="1"/>
  <c r="AN1124" i="4"/>
  <c r="AH1124" i="4"/>
  <c r="AO1116" i="4"/>
  <c r="AQ1116" i="4"/>
  <c r="AU1116" i="4" s="1"/>
  <c r="AN1116" i="4"/>
  <c r="AH1116" i="4"/>
  <c r="AO1108" i="4"/>
  <c r="AQ1108" i="4"/>
  <c r="AU1108" i="4" s="1"/>
  <c r="AN1108" i="4"/>
  <c r="AH1108" i="4"/>
  <c r="AO1100" i="4"/>
  <c r="AQ1100" i="4"/>
  <c r="AU1100" i="4" s="1"/>
  <c r="AN1100" i="4"/>
  <c r="AH1100" i="4"/>
  <c r="AO1092" i="4"/>
  <c r="AQ1092" i="4"/>
  <c r="AU1092" i="4" s="1"/>
  <c r="AN1092" i="4"/>
  <c r="AH1092" i="4"/>
  <c r="AO1084" i="4"/>
  <c r="AQ1084" i="4"/>
  <c r="AU1084" i="4" s="1"/>
  <c r="AN1084" i="4"/>
  <c r="AH1084" i="4"/>
  <c r="AO1076" i="4"/>
  <c r="AQ1076" i="4"/>
  <c r="AU1076" i="4" s="1"/>
  <c r="AN1076" i="4"/>
  <c r="AH1076" i="4"/>
  <c r="AO1068" i="4"/>
  <c r="AQ1068" i="4"/>
  <c r="AU1068" i="4" s="1"/>
  <c r="AN1068" i="4"/>
  <c r="AH1068" i="4"/>
  <c r="AO1060" i="4"/>
  <c r="AQ1060" i="4"/>
  <c r="AU1060" i="4" s="1"/>
  <c r="AN1060" i="4"/>
  <c r="AH1060" i="4"/>
  <c r="AO1052" i="4"/>
  <c r="AQ1052" i="4"/>
  <c r="AU1052" i="4" s="1"/>
  <c r="AN1052" i="4"/>
  <c r="AH1052" i="4"/>
  <c r="AO1044" i="4"/>
  <c r="AQ1044" i="4"/>
  <c r="AU1044" i="4" s="1"/>
  <c r="AN1044" i="4"/>
  <c r="AH1044" i="4"/>
  <c r="AO1036" i="4"/>
  <c r="AQ1036" i="4"/>
  <c r="AU1036" i="4" s="1"/>
  <c r="AN1036" i="4"/>
  <c r="AH1036" i="4"/>
  <c r="AO1028" i="4"/>
  <c r="AQ1028" i="4"/>
  <c r="AU1028" i="4" s="1"/>
  <c r="AN1028" i="4"/>
  <c r="AH1028" i="4"/>
  <c r="AO1020" i="4"/>
  <c r="AQ1020" i="4"/>
  <c r="AU1020" i="4" s="1"/>
  <c r="AN1020" i="4"/>
  <c r="AH1020" i="4"/>
  <c r="AO1012" i="4"/>
  <c r="AQ1012" i="4"/>
  <c r="AU1012" i="4" s="1"/>
  <c r="AN1012" i="4"/>
  <c r="AH1012" i="4"/>
  <c r="AO1004" i="4"/>
  <c r="AQ1004" i="4"/>
  <c r="AU1004" i="4" s="1"/>
  <c r="AN1004" i="4"/>
  <c r="AH1004" i="4"/>
  <c r="AO996" i="4"/>
  <c r="AQ996" i="4"/>
  <c r="AU996" i="4" s="1"/>
  <c r="AN996" i="4"/>
  <c r="AH996" i="4"/>
  <c r="AO988" i="4"/>
  <c r="AQ988" i="4"/>
  <c r="AU988" i="4" s="1"/>
  <c r="AN988" i="4"/>
  <c r="AH988" i="4"/>
  <c r="AO980" i="4"/>
  <c r="AQ980" i="4"/>
  <c r="AU980" i="4" s="1"/>
  <c r="AN980" i="4"/>
  <c r="AH980" i="4"/>
  <c r="AO972" i="4"/>
  <c r="AQ972" i="4"/>
  <c r="AU972" i="4" s="1"/>
  <c r="AN972" i="4"/>
  <c r="AH972" i="4"/>
  <c r="AO964" i="4"/>
  <c r="AQ964" i="4"/>
  <c r="AU964" i="4" s="1"/>
  <c r="AN964" i="4"/>
  <c r="AH964" i="4"/>
  <c r="AO956" i="4"/>
  <c r="AQ956" i="4"/>
  <c r="AU956" i="4" s="1"/>
  <c r="AN956" i="4"/>
  <c r="AH956" i="4"/>
  <c r="AO948" i="4"/>
  <c r="AQ948" i="4"/>
  <c r="AU948" i="4" s="1"/>
  <c r="AN948" i="4"/>
  <c r="AH948" i="4"/>
  <c r="AO940" i="4"/>
  <c r="AQ940" i="4"/>
  <c r="AU940" i="4" s="1"/>
  <c r="AN940" i="4"/>
  <c r="AH940" i="4"/>
  <c r="AO932" i="4"/>
  <c r="AQ932" i="4"/>
  <c r="AU932" i="4" s="1"/>
  <c r="AN932" i="4"/>
  <c r="AH932" i="4"/>
  <c r="AO924" i="4"/>
  <c r="AQ924" i="4"/>
  <c r="AU924" i="4" s="1"/>
  <c r="AN924" i="4"/>
  <c r="AH924" i="4"/>
  <c r="AO916" i="4"/>
  <c r="AQ916" i="4"/>
  <c r="AU916" i="4" s="1"/>
  <c r="AN916" i="4"/>
  <c r="AH916" i="4"/>
  <c r="AO908" i="4"/>
  <c r="AQ908" i="4"/>
  <c r="AU908" i="4" s="1"/>
  <c r="AN908" i="4"/>
  <c r="AH908" i="4"/>
  <c r="AO900" i="4"/>
  <c r="AQ900" i="4"/>
  <c r="AU900" i="4" s="1"/>
  <c r="AN900" i="4"/>
  <c r="AH900" i="4"/>
  <c r="AO892" i="4"/>
  <c r="AQ892" i="4"/>
  <c r="AU892" i="4" s="1"/>
  <c r="AN892" i="4"/>
  <c r="AH892" i="4"/>
  <c r="AO884" i="4"/>
  <c r="AQ884" i="4"/>
  <c r="AU884" i="4" s="1"/>
  <c r="AN884" i="4"/>
  <c r="AH884" i="4"/>
  <c r="AO876" i="4"/>
  <c r="AQ876" i="4"/>
  <c r="AU876" i="4" s="1"/>
  <c r="AN876" i="4"/>
  <c r="AH876" i="4"/>
  <c r="AO868" i="4"/>
  <c r="AQ868" i="4"/>
  <c r="AU868" i="4" s="1"/>
  <c r="AN868" i="4"/>
  <c r="AH868" i="4"/>
  <c r="AO860" i="4"/>
  <c r="AQ860" i="4"/>
  <c r="AU860" i="4" s="1"/>
  <c r="AN860" i="4"/>
  <c r="AH860" i="4"/>
  <c r="AO852" i="4"/>
  <c r="AQ852" i="4"/>
  <c r="AU852" i="4" s="1"/>
  <c r="AN852" i="4"/>
  <c r="AH852" i="4"/>
  <c r="AO844" i="4"/>
  <c r="AQ844" i="4"/>
  <c r="AU844" i="4" s="1"/>
  <c r="AN844" i="4"/>
  <c r="AH844" i="4"/>
  <c r="AO836" i="4"/>
  <c r="AQ836" i="4"/>
  <c r="AU836" i="4" s="1"/>
  <c r="AN836" i="4"/>
  <c r="AH836" i="4"/>
  <c r="AO828" i="4"/>
  <c r="AQ828" i="4"/>
  <c r="AU828" i="4" s="1"/>
  <c r="AN828" i="4"/>
  <c r="AH828" i="4"/>
  <c r="AO820" i="4"/>
  <c r="AQ820" i="4"/>
  <c r="AU820" i="4" s="1"/>
  <c r="AN820" i="4"/>
  <c r="AH820" i="4"/>
  <c r="AO812" i="4"/>
  <c r="AQ812" i="4"/>
  <c r="AU812" i="4" s="1"/>
  <c r="AN812" i="4"/>
  <c r="AH812" i="4"/>
  <c r="AO804" i="4"/>
  <c r="AQ804" i="4"/>
  <c r="AU804" i="4" s="1"/>
  <c r="AN804" i="4"/>
  <c r="AH804" i="4"/>
  <c r="AO796" i="4"/>
  <c r="AQ796" i="4"/>
  <c r="AU796" i="4" s="1"/>
  <c r="AN796" i="4"/>
  <c r="AH796" i="4"/>
  <c r="AO788" i="4"/>
  <c r="AQ788" i="4"/>
  <c r="AU788" i="4" s="1"/>
  <c r="AN788" i="4"/>
  <c r="AH788" i="4"/>
  <c r="AO780" i="4"/>
  <c r="AQ780" i="4"/>
  <c r="AU780" i="4" s="1"/>
  <c r="AN780" i="4"/>
  <c r="AH780" i="4"/>
  <c r="AO772" i="4"/>
  <c r="AQ772" i="4"/>
  <c r="AU772" i="4" s="1"/>
  <c r="AN772" i="4"/>
  <c r="AH772" i="4"/>
  <c r="AQ764" i="4"/>
  <c r="AU764" i="4" s="1"/>
  <c r="AO764" i="4"/>
  <c r="AN764" i="4"/>
  <c r="AH764" i="4"/>
  <c r="AQ756" i="4"/>
  <c r="AU756" i="4" s="1"/>
  <c r="AO756" i="4"/>
  <c r="AN756" i="4"/>
  <c r="AH756" i="4"/>
  <c r="AQ748" i="4"/>
  <c r="AU748" i="4" s="1"/>
  <c r="AO748" i="4"/>
  <c r="AN748" i="4"/>
  <c r="AH748" i="4"/>
  <c r="AO740" i="4"/>
  <c r="AQ740" i="4"/>
  <c r="AU740" i="4" s="1"/>
  <c r="AN740" i="4"/>
  <c r="AH740" i="4"/>
  <c r="AO732" i="4"/>
  <c r="AQ732" i="4"/>
  <c r="AU732" i="4" s="1"/>
  <c r="AN732" i="4"/>
  <c r="AH732" i="4"/>
  <c r="AO724" i="4"/>
  <c r="AQ724" i="4"/>
  <c r="AU724" i="4" s="1"/>
  <c r="AN724" i="4"/>
  <c r="AH724" i="4"/>
  <c r="AO716" i="4"/>
  <c r="AQ716" i="4"/>
  <c r="AU716" i="4" s="1"/>
  <c r="AN716" i="4"/>
  <c r="AH716" i="4"/>
  <c r="AO708" i="4"/>
  <c r="AQ708" i="4"/>
  <c r="AU708" i="4" s="1"/>
  <c r="AN708" i="4"/>
  <c r="AH708" i="4"/>
  <c r="AO700" i="4"/>
  <c r="AQ700" i="4"/>
  <c r="AU700" i="4" s="1"/>
  <c r="AN700" i="4"/>
  <c r="AH700" i="4"/>
  <c r="AO692" i="4"/>
  <c r="AQ692" i="4"/>
  <c r="AU692" i="4" s="1"/>
  <c r="AN692" i="4"/>
  <c r="AH692" i="4"/>
  <c r="AO684" i="4"/>
  <c r="AQ684" i="4"/>
  <c r="AU684" i="4" s="1"/>
  <c r="AN684" i="4"/>
  <c r="AH684" i="4"/>
  <c r="AO676" i="4"/>
  <c r="AQ676" i="4"/>
  <c r="AU676" i="4" s="1"/>
  <c r="AN676" i="4"/>
  <c r="AH676" i="4"/>
  <c r="AO668" i="4"/>
  <c r="AQ668" i="4"/>
  <c r="AU668" i="4" s="1"/>
  <c r="AN668" i="4"/>
  <c r="AH668" i="4"/>
  <c r="AO660" i="4"/>
  <c r="AQ660" i="4"/>
  <c r="AU660" i="4" s="1"/>
  <c r="AN660" i="4"/>
  <c r="AH660" i="4"/>
  <c r="AO652" i="4"/>
  <c r="AQ652" i="4"/>
  <c r="AU652" i="4" s="1"/>
  <c r="AN652" i="4"/>
  <c r="AH652" i="4"/>
  <c r="AO644" i="4"/>
  <c r="AQ644" i="4"/>
  <c r="AU644" i="4" s="1"/>
  <c r="AN644" i="4"/>
  <c r="AH644" i="4"/>
  <c r="AO636" i="4"/>
  <c r="AQ636" i="4"/>
  <c r="AU636" i="4" s="1"/>
  <c r="AN636" i="4"/>
  <c r="AH636" i="4"/>
  <c r="AO628" i="4"/>
  <c r="AQ628" i="4"/>
  <c r="AU628" i="4" s="1"/>
  <c r="AN628" i="4"/>
  <c r="AH628" i="4"/>
  <c r="AO620" i="4"/>
  <c r="AQ620" i="4"/>
  <c r="AU620" i="4" s="1"/>
  <c r="AN620" i="4"/>
  <c r="AH620" i="4"/>
  <c r="AO612" i="4"/>
  <c r="AQ612" i="4"/>
  <c r="AU612" i="4" s="1"/>
  <c r="AN612" i="4"/>
  <c r="AH612" i="4"/>
  <c r="AO604" i="4"/>
  <c r="AQ604" i="4"/>
  <c r="AU604" i="4" s="1"/>
  <c r="AN604" i="4"/>
  <c r="AH604" i="4"/>
  <c r="AO596" i="4"/>
  <c r="AQ596" i="4"/>
  <c r="AU596" i="4" s="1"/>
  <c r="AN596" i="4"/>
  <c r="AH596" i="4"/>
  <c r="AO588" i="4"/>
  <c r="AQ588" i="4"/>
  <c r="AU588" i="4" s="1"/>
  <c r="AN588" i="4"/>
  <c r="AH588" i="4"/>
  <c r="AO580" i="4"/>
  <c r="AQ580" i="4"/>
  <c r="AU580" i="4" s="1"/>
  <c r="AN580" i="4"/>
  <c r="AH580" i="4"/>
  <c r="AO572" i="4"/>
  <c r="AQ572" i="4"/>
  <c r="AU572" i="4" s="1"/>
  <c r="AN572" i="4"/>
  <c r="AH572" i="4"/>
  <c r="AO564" i="4"/>
  <c r="AQ564" i="4"/>
  <c r="AU564" i="4" s="1"/>
  <c r="AN564" i="4"/>
  <c r="AH564" i="4"/>
  <c r="AO556" i="4"/>
  <c r="AQ556" i="4"/>
  <c r="AU556" i="4" s="1"/>
  <c r="AN556" i="4"/>
  <c r="AH556" i="4"/>
  <c r="AO548" i="4"/>
  <c r="AQ548" i="4"/>
  <c r="AU548" i="4" s="1"/>
  <c r="AN548" i="4"/>
  <c r="AH548" i="4"/>
  <c r="AO540" i="4"/>
  <c r="AQ540" i="4"/>
  <c r="AU540" i="4" s="1"/>
  <c r="AN540" i="4"/>
  <c r="AH540" i="4"/>
  <c r="AO2495" i="4"/>
  <c r="AN2495" i="4"/>
  <c r="AQ2495" i="4"/>
  <c r="AU2495" i="4" s="1"/>
  <c r="AH2495" i="4"/>
  <c r="AO2487" i="4"/>
  <c r="AN2487" i="4"/>
  <c r="AQ2487" i="4"/>
  <c r="AU2487" i="4" s="1"/>
  <c r="AH2487" i="4"/>
  <c r="AO2479" i="4"/>
  <c r="AN2479" i="4"/>
  <c r="AQ2479" i="4"/>
  <c r="AU2479" i="4" s="1"/>
  <c r="AH2479" i="4"/>
  <c r="AO2471" i="4"/>
  <c r="AN2471" i="4"/>
  <c r="AQ2471" i="4"/>
  <c r="AU2471" i="4" s="1"/>
  <c r="AH2471" i="4"/>
  <c r="AO2463" i="4"/>
  <c r="AN2463" i="4"/>
  <c r="AQ2463" i="4"/>
  <c r="AU2463" i="4" s="1"/>
  <c r="AH2463" i="4"/>
  <c r="AO2455" i="4"/>
  <c r="AN2455" i="4"/>
  <c r="AQ2455" i="4"/>
  <c r="AU2455" i="4" s="1"/>
  <c r="AH2455" i="4"/>
  <c r="AO2447" i="4"/>
  <c r="AN2447" i="4"/>
  <c r="AQ2447" i="4"/>
  <c r="AU2447" i="4" s="1"/>
  <c r="AH2447" i="4"/>
  <c r="AO2439" i="4"/>
  <c r="AN2439" i="4"/>
  <c r="AQ2439" i="4"/>
  <c r="AU2439" i="4" s="1"/>
  <c r="AH2439" i="4"/>
  <c r="AO2431" i="4"/>
  <c r="AN2431" i="4"/>
  <c r="AQ2431" i="4"/>
  <c r="AU2431" i="4" s="1"/>
  <c r="AH2431" i="4"/>
  <c r="AO2423" i="4"/>
  <c r="AN2423" i="4"/>
  <c r="AQ2423" i="4"/>
  <c r="AU2423" i="4" s="1"/>
  <c r="AH2423" i="4"/>
  <c r="AO2415" i="4"/>
  <c r="AN2415" i="4"/>
  <c r="AQ2415" i="4"/>
  <c r="AU2415" i="4" s="1"/>
  <c r="AH2415" i="4"/>
  <c r="AO2407" i="4"/>
  <c r="AN2407" i="4"/>
  <c r="AQ2407" i="4"/>
  <c r="AU2407" i="4" s="1"/>
  <c r="AH2407" i="4"/>
  <c r="AO2399" i="4"/>
  <c r="AN2399" i="4"/>
  <c r="AQ2399" i="4"/>
  <c r="AU2399" i="4" s="1"/>
  <c r="AH2399" i="4"/>
  <c r="AO2391" i="4"/>
  <c r="AN2391" i="4"/>
  <c r="AQ2391" i="4"/>
  <c r="AU2391" i="4" s="1"/>
  <c r="AH2391" i="4"/>
  <c r="AO2383" i="4"/>
  <c r="AN2383" i="4"/>
  <c r="AQ2383" i="4"/>
  <c r="AU2383" i="4" s="1"/>
  <c r="AH2383" i="4"/>
  <c r="AO2375" i="4"/>
  <c r="AN2375" i="4"/>
  <c r="AQ2375" i="4"/>
  <c r="AU2375" i="4" s="1"/>
  <c r="AH2375" i="4"/>
  <c r="AO2367" i="4"/>
  <c r="AN2367" i="4"/>
  <c r="AQ2367" i="4"/>
  <c r="AU2367" i="4" s="1"/>
  <c r="AH2367" i="4"/>
  <c r="AO2359" i="4"/>
  <c r="AN2359" i="4"/>
  <c r="AQ2359" i="4"/>
  <c r="AU2359" i="4" s="1"/>
  <c r="AH2359" i="4"/>
  <c r="AO2351" i="4"/>
  <c r="AN2351" i="4"/>
  <c r="AQ2351" i="4"/>
  <c r="AU2351" i="4" s="1"/>
  <c r="AH2351" i="4"/>
  <c r="AO2343" i="4"/>
  <c r="AN2343" i="4"/>
  <c r="AQ2343" i="4"/>
  <c r="AU2343" i="4" s="1"/>
  <c r="AH2343" i="4"/>
  <c r="AO2335" i="4"/>
  <c r="AN2335" i="4"/>
  <c r="AQ2335" i="4"/>
  <c r="AU2335" i="4" s="1"/>
  <c r="AH2335" i="4"/>
  <c r="AO2327" i="4"/>
  <c r="AN2327" i="4"/>
  <c r="AQ2327" i="4"/>
  <c r="AU2327" i="4" s="1"/>
  <c r="AH2327" i="4"/>
  <c r="AO2319" i="4"/>
  <c r="AN2319" i="4"/>
  <c r="AQ2319" i="4"/>
  <c r="AU2319" i="4" s="1"/>
  <c r="AH2319" i="4"/>
  <c r="AO2311" i="4"/>
  <c r="AN2311" i="4"/>
  <c r="AQ2311" i="4"/>
  <c r="AU2311" i="4" s="1"/>
  <c r="AH2311" i="4"/>
  <c r="AO2303" i="4"/>
  <c r="AN2303" i="4"/>
  <c r="AQ2303" i="4"/>
  <c r="AU2303" i="4" s="1"/>
  <c r="AH2303" i="4"/>
  <c r="AO2295" i="4"/>
  <c r="AN2295" i="4"/>
  <c r="AQ2295" i="4"/>
  <c r="AU2295" i="4" s="1"/>
  <c r="AH2295" i="4"/>
  <c r="AO2287" i="4"/>
  <c r="AN2287" i="4"/>
  <c r="AQ2287" i="4"/>
  <c r="AU2287" i="4" s="1"/>
  <c r="AH2287" i="4"/>
  <c r="AO2279" i="4"/>
  <c r="AN2279" i="4"/>
  <c r="AQ2279" i="4"/>
  <c r="AU2279" i="4" s="1"/>
  <c r="AH2279" i="4"/>
  <c r="AO2271" i="4"/>
  <c r="AN2271" i="4"/>
  <c r="AQ2271" i="4"/>
  <c r="AU2271" i="4" s="1"/>
  <c r="AH2271" i="4"/>
  <c r="AO2263" i="4"/>
  <c r="AN2263" i="4"/>
  <c r="AQ2263" i="4"/>
  <c r="AU2263" i="4" s="1"/>
  <c r="AH2263" i="4"/>
  <c r="AO2255" i="4"/>
  <c r="AN2255" i="4"/>
  <c r="AQ2255" i="4"/>
  <c r="AU2255" i="4" s="1"/>
  <c r="AH2255" i="4"/>
  <c r="AO2247" i="4"/>
  <c r="AN2247" i="4"/>
  <c r="AQ2247" i="4"/>
  <c r="AU2247" i="4" s="1"/>
  <c r="AH2247" i="4"/>
  <c r="AO2239" i="4"/>
  <c r="AN2239" i="4"/>
  <c r="AQ2239" i="4"/>
  <c r="AU2239" i="4" s="1"/>
  <c r="AH2239" i="4"/>
  <c r="AO2231" i="4"/>
  <c r="AN2231" i="4"/>
  <c r="AQ2231" i="4"/>
  <c r="AU2231" i="4" s="1"/>
  <c r="AH2231" i="4"/>
  <c r="AO2223" i="4"/>
  <c r="AN2223" i="4"/>
  <c r="AQ2223" i="4"/>
  <c r="AU2223" i="4" s="1"/>
  <c r="AH2223" i="4"/>
  <c r="AO2215" i="4"/>
  <c r="AN2215" i="4"/>
  <c r="AQ2215" i="4"/>
  <c r="AU2215" i="4" s="1"/>
  <c r="AH2215" i="4"/>
  <c r="AO2207" i="4"/>
  <c r="AN2207" i="4"/>
  <c r="AQ2207" i="4"/>
  <c r="AU2207" i="4" s="1"/>
  <c r="AH2207" i="4"/>
  <c r="AO2199" i="4"/>
  <c r="AN2199" i="4"/>
  <c r="AQ2199" i="4"/>
  <c r="AU2199" i="4" s="1"/>
  <c r="AH2199" i="4"/>
  <c r="AO2191" i="4"/>
  <c r="AN2191" i="4"/>
  <c r="AQ2191" i="4"/>
  <c r="AU2191" i="4" s="1"/>
  <c r="AH2191" i="4"/>
  <c r="AO2183" i="4"/>
  <c r="AN2183" i="4"/>
  <c r="AQ2183" i="4"/>
  <c r="AU2183" i="4" s="1"/>
  <c r="AH2183" i="4"/>
  <c r="AO2175" i="4"/>
  <c r="AN2175" i="4"/>
  <c r="AQ2175" i="4"/>
  <c r="AU2175" i="4" s="1"/>
  <c r="AH2175" i="4"/>
  <c r="AO2167" i="4"/>
  <c r="AN2167" i="4"/>
  <c r="AQ2167" i="4"/>
  <c r="AU2167" i="4" s="1"/>
  <c r="AH2167" i="4"/>
  <c r="AO2159" i="4"/>
  <c r="AN2159" i="4"/>
  <c r="AQ2159" i="4"/>
  <c r="AU2159" i="4" s="1"/>
  <c r="AH2159" i="4"/>
  <c r="AO2151" i="4"/>
  <c r="AN2151" i="4"/>
  <c r="AQ2151" i="4"/>
  <c r="AU2151" i="4" s="1"/>
  <c r="AH2151" i="4"/>
  <c r="AO2143" i="4"/>
  <c r="AN2143" i="4"/>
  <c r="AQ2143" i="4"/>
  <c r="AU2143" i="4" s="1"/>
  <c r="AH2143" i="4"/>
  <c r="AO2135" i="4"/>
  <c r="AN2135" i="4"/>
  <c r="AQ2135" i="4"/>
  <c r="AU2135" i="4" s="1"/>
  <c r="AH2135" i="4"/>
  <c r="AO2127" i="4"/>
  <c r="AN2127" i="4"/>
  <c r="AQ2127" i="4"/>
  <c r="AU2127" i="4" s="1"/>
  <c r="AH2127" i="4"/>
  <c r="AO2119" i="4"/>
  <c r="AN2119" i="4"/>
  <c r="AQ2119" i="4"/>
  <c r="AU2119" i="4" s="1"/>
  <c r="AH2119" i="4"/>
  <c r="AO2111" i="4"/>
  <c r="AQ2111" i="4"/>
  <c r="AU2111" i="4" s="1"/>
  <c r="AN2111" i="4"/>
  <c r="AH2111" i="4"/>
  <c r="AO2103" i="4"/>
  <c r="AQ2103" i="4"/>
  <c r="AU2103" i="4" s="1"/>
  <c r="AN2103" i="4"/>
  <c r="AH2103" i="4"/>
  <c r="AO2095" i="4"/>
  <c r="AQ2095" i="4"/>
  <c r="AU2095" i="4" s="1"/>
  <c r="AN2095" i="4"/>
  <c r="AH2095" i="4"/>
  <c r="AO2087" i="4"/>
  <c r="AQ2087" i="4"/>
  <c r="AU2087" i="4" s="1"/>
  <c r="AN2087" i="4"/>
  <c r="AH2087" i="4"/>
  <c r="AO2079" i="4"/>
  <c r="AQ2079" i="4"/>
  <c r="AU2079" i="4" s="1"/>
  <c r="AN2079" i="4"/>
  <c r="AH2079" i="4"/>
  <c r="AO2071" i="4"/>
  <c r="AQ2071" i="4"/>
  <c r="AU2071" i="4" s="1"/>
  <c r="AN2071" i="4"/>
  <c r="AH2071" i="4"/>
  <c r="AO2063" i="4"/>
  <c r="AQ2063" i="4"/>
  <c r="AU2063" i="4" s="1"/>
  <c r="AN2063" i="4"/>
  <c r="AH2063" i="4"/>
  <c r="AO2055" i="4"/>
  <c r="AQ2055" i="4"/>
  <c r="AU2055" i="4" s="1"/>
  <c r="AN2055" i="4"/>
  <c r="AH2055" i="4"/>
  <c r="AO2047" i="4"/>
  <c r="AQ2047" i="4"/>
  <c r="AU2047" i="4" s="1"/>
  <c r="AN2047" i="4"/>
  <c r="AH2047" i="4"/>
  <c r="AO2039" i="4"/>
  <c r="AQ2039" i="4"/>
  <c r="AU2039" i="4" s="1"/>
  <c r="AN2039" i="4"/>
  <c r="AH2039" i="4"/>
  <c r="AO2031" i="4"/>
  <c r="AQ2031" i="4"/>
  <c r="AU2031" i="4" s="1"/>
  <c r="AN2031" i="4"/>
  <c r="AH2031" i="4"/>
  <c r="AO2023" i="4"/>
  <c r="AQ2023" i="4"/>
  <c r="AU2023" i="4" s="1"/>
  <c r="AN2023" i="4"/>
  <c r="AH2023" i="4"/>
  <c r="AO2015" i="4"/>
  <c r="AQ2015" i="4"/>
  <c r="AU2015" i="4" s="1"/>
  <c r="AN2015" i="4"/>
  <c r="AH2015" i="4"/>
  <c r="AO2007" i="4"/>
  <c r="AQ2007" i="4"/>
  <c r="AU2007" i="4" s="1"/>
  <c r="AN2007" i="4"/>
  <c r="AH2007" i="4"/>
  <c r="AO1999" i="4"/>
  <c r="AQ1999" i="4"/>
  <c r="AU1999" i="4" s="1"/>
  <c r="AN1999" i="4"/>
  <c r="AH1999" i="4"/>
  <c r="AO1991" i="4"/>
  <c r="AQ1991" i="4"/>
  <c r="AU1991" i="4" s="1"/>
  <c r="AN1991" i="4"/>
  <c r="AH1991" i="4"/>
  <c r="AO1983" i="4"/>
  <c r="AQ1983" i="4"/>
  <c r="AU1983" i="4" s="1"/>
  <c r="AN1983" i="4"/>
  <c r="AH1983" i="4"/>
  <c r="AO1975" i="4"/>
  <c r="AQ1975" i="4"/>
  <c r="AU1975" i="4" s="1"/>
  <c r="AN1975" i="4"/>
  <c r="AH1975" i="4"/>
  <c r="AO1967" i="4"/>
  <c r="AQ1967" i="4"/>
  <c r="AU1967" i="4" s="1"/>
  <c r="AN1967" i="4"/>
  <c r="AH1967" i="4"/>
  <c r="AO1959" i="4"/>
  <c r="AQ1959" i="4"/>
  <c r="AU1959" i="4" s="1"/>
  <c r="AN1959" i="4"/>
  <c r="AH1959" i="4"/>
  <c r="AO1951" i="4"/>
  <c r="AQ1951" i="4"/>
  <c r="AU1951" i="4" s="1"/>
  <c r="AN1951" i="4"/>
  <c r="AH1951" i="4"/>
  <c r="AO1943" i="4"/>
  <c r="AQ1943" i="4"/>
  <c r="AU1943" i="4" s="1"/>
  <c r="AN1943" i="4"/>
  <c r="AH1943" i="4"/>
  <c r="AO1935" i="4"/>
  <c r="AQ1935" i="4"/>
  <c r="AU1935" i="4" s="1"/>
  <c r="AN1935" i="4"/>
  <c r="AH1935" i="4"/>
  <c r="AO1927" i="4"/>
  <c r="AQ1927" i="4"/>
  <c r="AU1927" i="4" s="1"/>
  <c r="AN1927" i="4"/>
  <c r="AH1927" i="4"/>
  <c r="AO1919" i="4"/>
  <c r="AQ1919" i="4"/>
  <c r="AU1919" i="4" s="1"/>
  <c r="AN1919" i="4"/>
  <c r="AH1919" i="4"/>
  <c r="AO1911" i="4"/>
  <c r="AQ1911" i="4"/>
  <c r="AU1911" i="4" s="1"/>
  <c r="AN1911" i="4"/>
  <c r="AH1911" i="4"/>
  <c r="AO1903" i="4"/>
  <c r="AQ1903" i="4"/>
  <c r="AU1903" i="4" s="1"/>
  <c r="AN1903" i="4"/>
  <c r="AH1903" i="4"/>
  <c r="AO1895" i="4"/>
  <c r="AQ1895" i="4"/>
  <c r="AU1895" i="4" s="1"/>
  <c r="AN1895" i="4"/>
  <c r="AH1895" i="4"/>
  <c r="AO1887" i="4"/>
  <c r="AQ1887" i="4"/>
  <c r="AU1887" i="4" s="1"/>
  <c r="AN1887" i="4"/>
  <c r="AH1887" i="4"/>
  <c r="AO1879" i="4"/>
  <c r="AQ1879" i="4"/>
  <c r="AU1879" i="4" s="1"/>
  <c r="AN1879" i="4"/>
  <c r="AH1879" i="4"/>
  <c r="AO1871" i="4"/>
  <c r="AQ1871" i="4"/>
  <c r="AU1871" i="4" s="1"/>
  <c r="AN1871" i="4"/>
  <c r="AH1871" i="4"/>
  <c r="AO1863" i="4"/>
  <c r="AQ1863" i="4"/>
  <c r="AU1863" i="4" s="1"/>
  <c r="AN1863" i="4"/>
  <c r="AH1863" i="4"/>
  <c r="AO1855" i="4"/>
  <c r="AQ1855" i="4"/>
  <c r="AU1855" i="4" s="1"/>
  <c r="AN1855" i="4"/>
  <c r="AH1855" i="4"/>
  <c r="AO1847" i="4"/>
  <c r="AQ1847" i="4"/>
  <c r="AU1847" i="4" s="1"/>
  <c r="AN1847" i="4"/>
  <c r="AH1847" i="4"/>
  <c r="AO1839" i="4"/>
  <c r="AQ1839" i="4"/>
  <c r="AU1839" i="4" s="1"/>
  <c r="AN1839" i="4"/>
  <c r="AH1839" i="4"/>
  <c r="AO1831" i="4"/>
  <c r="AQ1831" i="4"/>
  <c r="AU1831" i="4" s="1"/>
  <c r="AN1831" i="4"/>
  <c r="AH1831" i="4"/>
  <c r="AO1823" i="4"/>
  <c r="AQ1823" i="4"/>
  <c r="AU1823" i="4" s="1"/>
  <c r="AN1823" i="4"/>
  <c r="AH1823" i="4"/>
  <c r="AO1815" i="4"/>
  <c r="AQ1815" i="4"/>
  <c r="AU1815" i="4" s="1"/>
  <c r="AN1815" i="4"/>
  <c r="AH1815" i="4"/>
  <c r="AO1807" i="4"/>
  <c r="AQ1807" i="4"/>
  <c r="AU1807" i="4" s="1"/>
  <c r="AN1807" i="4"/>
  <c r="AH1807" i="4"/>
  <c r="AO1799" i="4"/>
  <c r="AQ1799" i="4"/>
  <c r="AU1799" i="4" s="1"/>
  <c r="AN1799" i="4"/>
  <c r="AH1799" i="4"/>
  <c r="AO1791" i="4"/>
  <c r="AQ1791" i="4"/>
  <c r="AU1791" i="4" s="1"/>
  <c r="AN1791" i="4"/>
  <c r="AH1791" i="4"/>
  <c r="AO1783" i="4"/>
  <c r="AQ1783" i="4"/>
  <c r="AU1783" i="4" s="1"/>
  <c r="AN1783" i="4"/>
  <c r="AH1783" i="4"/>
  <c r="AO1775" i="4"/>
  <c r="AQ1775" i="4"/>
  <c r="AU1775" i="4" s="1"/>
  <c r="AN1775" i="4"/>
  <c r="AH1775" i="4"/>
  <c r="AO1767" i="4"/>
  <c r="AQ1767" i="4"/>
  <c r="AU1767" i="4" s="1"/>
  <c r="AN1767" i="4"/>
  <c r="AH1767" i="4"/>
  <c r="AO1759" i="4"/>
  <c r="AQ1759" i="4"/>
  <c r="AU1759" i="4" s="1"/>
  <c r="AN1759" i="4"/>
  <c r="AH1759" i="4"/>
  <c r="AO1751" i="4"/>
  <c r="AQ1751" i="4"/>
  <c r="AU1751" i="4" s="1"/>
  <c r="AN1751" i="4"/>
  <c r="AH1751" i="4"/>
  <c r="AO1743" i="4"/>
  <c r="AQ1743" i="4"/>
  <c r="AU1743" i="4" s="1"/>
  <c r="AN1743" i="4"/>
  <c r="AH1743" i="4"/>
  <c r="AO1735" i="4"/>
  <c r="AQ1735" i="4"/>
  <c r="AU1735" i="4" s="1"/>
  <c r="AN1735" i="4"/>
  <c r="AH1735" i="4"/>
  <c r="AO1727" i="4"/>
  <c r="AQ1727" i="4"/>
  <c r="AU1727" i="4" s="1"/>
  <c r="AN1727" i="4"/>
  <c r="AH1727" i="4"/>
  <c r="AO1719" i="4"/>
  <c r="AQ1719" i="4"/>
  <c r="AU1719" i="4" s="1"/>
  <c r="AN1719" i="4"/>
  <c r="AH1719" i="4"/>
  <c r="AO1711" i="4"/>
  <c r="AQ1711" i="4"/>
  <c r="AU1711" i="4" s="1"/>
  <c r="AN1711" i="4"/>
  <c r="AH1711" i="4"/>
  <c r="AO1703" i="4"/>
  <c r="AQ1703" i="4"/>
  <c r="AU1703" i="4" s="1"/>
  <c r="AN1703" i="4"/>
  <c r="AH1703" i="4"/>
  <c r="AO1695" i="4"/>
  <c r="AQ1695" i="4"/>
  <c r="AU1695" i="4" s="1"/>
  <c r="AN1695" i="4"/>
  <c r="AH1695" i="4"/>
  <c r="AO1687" i="4"/>
  <c r="AQ1687" i="4"/>
  <c r="AU1687" i="4" s="1"/>
  <c r="AN1687" i="4"/>
  <c r="AH1687" i="4"/>
  <c r="AO1679" i="4"/>
  <c r="AQ1679" i="4"/>
  <c r="AU1679" i="4" s="1"/>
  <c r="AN1679" i="4"/>
  <c r="AH1679" i="4"/>
  <c r="AO1671" i="4"/>
  <c r="AQ1671" i="4"/>
  <c r="AU1671" i="4" s="1"/>
  <c r="AN1671" i="4"/>
  <c r="AH1671" i="4"/>
  <c r="AO1663" i="4"/>
  <c r="AQ1663" i="4"/>
  <c r="AU1663" i="4" s="1"/>
  <c r="AN1663" i="4"/>
  <c r="AH1663" i="4"/>
  <c r="AO1655" i="4"/>
  <c r="AQ1655" i="4"/>
  <c r="AU1655" i="4" s="1"/>
  <c r="AN1655" i="4"/>
  <c r="AH1655" i="4"/>
  <c r="AO1647" i="4"/>
  <c r="AQ1647" i="4"/>
  <c r="AU1647" i="4" s="1"/>
  <c r="AN1647" i="4"/>
  <c r="AH1647" i="4"/>
  <c r="AO1639" i="4"/>
  <c r="AQ1639" i="4"/>
  <c r="AU1639" i="4" s="1"/>
  <c r="AN1639" i="4"/>
  <c r="AH1639" i="4"/>
  <c r="AO1631" i="4"/>
  <c r="AQ1631" i="4"/>
  <c r="AU1631" i="4" s="1"/>
  <c r="AN1631" i="4"/>
  <c r="AH1631" i="4"/>
  <c r="AO1623" i="4"/>
  <c r="AQ1623" i="4"/>
  <c r="AU1623" i="4" s="1"/>
  <c r="AN1623" i="4"/>
  <c r="AH1623" i="4"/>
  <c r="AO1615" i="4"/>
  <c r="AQ1615" i="4"/>
  <c r="AU1615" i="4" s="1"/>
  <c r="AN1615" i="4"/>
  <c r="AH1615" i="4"/>
  <c r="AO1607" i="4"/>
  <c r="AQ1607" i="4"/>
  <c r="AU1607" i="4" s="1"/>
  <c r="AN1607" i="4"/>
  <c r="AH1607" i="4"/>
  <c r="AO1599" i="4"/>
  <c r="AQ1599" i="4"/>
  <c r="AU1599" i="4" s="1"/>
  <c r="AN1599" i="4"/>
  <c r="AH1599" i="4"/>
  <c r="AO1591" i="4"/>
  <c r="AQ1591" i="4"/>
  <c r="AU1591" i="4" s="1"/>
  <c r="AN1591" i="4"/>
  <c r="AH1591" i="4"/>
  <c r="AO1583" i="4"/>
  <c r="AQ1583" i="4"/>
  <c r="AU1583" i="4" s="1"/>
  <c r="AN1583" i="4"/>
  <c r="AH1583" i="4"/>
  <c r="AO1575" i="4"/>
  <c r="AQ1575" i="4"/>
  <c r="AU1575" i="4" s="1"/>
  <c r="AN1575" i="4"/>
  <c r="AH1575" i="4"/>
  <c r="AO1567" i="4"/>
  <c r="AQ1567" i="4"/>
  <c r="AU1567" i="4" s="1"/>
  <c r="AN1567" i="4"/>
  <c r="AH1567" i="4"/>
  <c r="AO1559" i="4"/>
  <c r="AQ1559" i="4"/>
  <c r="AU1559" i="4" s="1"/>
  <c r="AN1559" i="4"/>
  <c r="AH1559" i="4"/>
  <c r="AO1551" i="4"/>
  <c r="AQ1551" i="4"/>
  <c r="AU1551" i="4" s="1"/>
  <c r="AN1551" i="4"/>
  <c r="AH1551" i="4"/>
  <c r="AO1543" i="4"/>
  <c r="AQ1543" i="4"/>
  <c r="AU1543" i="4" s="1"/>
  <c r="AN1543" i="4"/>
  <c r="AH1543" i="4"/>
  <c r="AO1535" i="4"/>
  <c r="AQ1535" i="4"/>
  <c r="AU1535" i="4" s="1"/>
  <c r="AN1535" i="4"/>
  <c r="AH1535" i="4"/>
  <c r="AO1527" i="4"/>
  <c r="AQ1527" i="4"/>
  <c r="AU1527" i="4" s="1"/>
  <c r="AN1527" i="4"/>
  <c r="AH1527" i="4"/>
  <c r="AO1519" i="4"/>
  <c r="AQ1519" i="4"/>
  <c r="AU1519" i="4" s="1"/>
  <c r="AN1519" i="4"/>
  <c r="AH1519" i="4"/>
  <c r="AO1511" i="4"/>
  <c r="AQ1511" i="4"/>
  <c r="AU1511" i="4" s="1"/>
  <c r="AN1511" i="4"/>
  <c r="AH1511" i="4"/>
  <c r="AO1503" i="4"/>
  <c r="AQ1503" i="4"/>
  <c r="AU1503" i="4" s="1"/>
  <c r="AN1503" i="4"/>
  <c r="AH1503" i="4"/>
  <c r="AO1495" i="4"/>
  <c r="AQ1495" i="4"/>
  <c r="AU1495" i="4" s="1"/>
  <c r="AN1495" i="4"/>
  <c r="AH1495" i="4"/>
  <c r="AO1487" i="4"/>
  <c r="AQ1487" i="4"/>
  <c r="AU1487" i="4" s="1"/>
  <c r="AN1487" i="4"/>
  <c r="AH1487" i="4"/>
  <c r="AO1479" i="4"/>
  <c r="AQ1479" i="4"/>
  <c r="AU1479" i="4" s="1"/>
  <c r="AN1479" i="4"/>
  <c r="AH1479" i="4"/>
  <c r="AO1471" i="4"/>
  <c r="AQ1471" i="4"/>
  <c r="AU1471" i="4" s="1"/>
  <c r="AN1471" i="4"/>
  <c r="AH1471" i="4"/>
  <c r="AO1463" i="4"/>
  <c r="AQ1463" i="4"/>
  <c r="AU1463" i="4" s="1"/>
  <c r="AN1463" i="4"/>
  <c r="AH1463" i="4"/>
  <c r="AO1455" i="4"/>
  <c r="AQ1455" i="4"/>
  <c r="AU1455" i="4" s="1"/>
  <c r="AN1455" i="4"/>
  <c r="AH1455" i="4"/>
  <c r="AO1447" i="4"/>
  <c r="AQ1447" i="4"/>
  <c r="AU1447" i="4" s="1"/>
  <c r="AN1447" i="4"/>
  <c r="AH1447" i="4"/>
  <c r="AO1439" i="4"/>
  <c r="AQ1439" i="4"/>
  <c r="AU1439" i="4" s="1"/>
  <c r="AN1439" i="4"/>
  <c r="AH1439" i="4"/>
  <c r="AO1431" i="4"/>
  <c r="AQ1431" i="4"/>
  <c r="AU1431" i="4" s="1"/>
  <c r="AN1431" i="4"/>
  <c r="AH1431" i="4"/>
  <c r="AO1423" i="4"/>
  <c r="AQ1423" i="4"/>
  <c r="AU1423" i="4" s="1"/>
  <c r="AN1423" i="4"/>
  <c r="AH1423" i="4"/>
  <c r="AO1415" i="4"/>
  <c r="AQ1415" i="4"/>
  <c r="AU1415" i="4" s="1"/>
  <c r="AN1415" i="4"/>
  <c r="AH1415" i="4"/>
  <c r="AO1407" i="4"/>
  <c r="AQ1407" i="4"/>
  <c r="AU1407" i="4" s="1"/>
  <c r="AN1407" i="4"/>
  <c r="AH1407" i="4"/>
  <c r="AO1399" i="4"/>
  <c r="AQ1399" i="4"/>
  <c r="AU1399" i="4" s="1"/>
  <c r="AN1399" i="4"/>
  <c r="AH1399" i="4"/>
  <c r="AO1391" i="4"/>
  <c r="AQ1391" i="4"/>
  <c r="AU1391" i="4" s="1"/>
  <c r="AN1391" i="4"/>
  <c r="AH1391" i="4"/>
  <c r="AO1383" i="4"/>
  <c r="AQ1383" i="4"/>
  <c r="AU1383" i="4" s="1"/>
  <c r="AN1383" i="4"/>
  <c r="AH1383" i="4"/>
  <c r="AO1375" i="4"/>
  <c r="AQ1375" i="4"/>
  <c r="AU1375" i="4" s="1"/>
  <c r="AN1375" i="4"/>
  <c r="AH1375" i="4"/>
  <c r="AO1367" i="4"/>
  <c r="AQ1367" i="4"/>
  <c r="AU1367" i="4" s="1"/>
  <c r="AN1367" i="4"/>
  <c r="AH1367" i="4"/>
  <c r="AO1359" i="4"/>
  <c r="AQ1359" i="4"/>
  <c r="AU1359" i="4" s="1"/>
  <c r="AN1359" i="4"/>
  <c r="AH1359" i="4"/>
  <c r="AO1351" i="4"/>
  <c r="AQ1351" i="4"/>
  <c r="AU1351" i="4" s="1"/>
  <c r="AN1351" i="4"/>
  <c r="AH1351" i="4"/>
  <c r="AO1343" i="4"/>
  <c r="AQ1343" i="4"/>
  <c r="AU1343" i="4" s="1"/>
  <c r="AN1343" i="4"/>
  <c r="AH1343" i="4"/>
  <c r="AO1335" i="4"/>
  <c r="AQ1335" i="4"/>
  <c r="AU1335" i="4" s="1"/>
  <c r="AN1335" i="4"/>
  <c r="AH1335" i="4"/>
  <c r="AO1327" i="4"/>
  <c r="AQ1327" i="4"/>
  <c r="AU1327" i="4" s="1"/>
  <c r="AN1327" i="4"/>
  <c r="AH1327" i="4"/>
  <c r="AO1319" i="4"/>
  <c r="AQ1319" i="4"/>
  <c r="AU1319" i="4" s="1"/>
  <c r="AN1319" i="4"/>
  <c r="AH1319" i="4"/>
  <c r="AO1311" i="4"/>
  <c r="AQ1311" i="4"/>
  <c r="AU1311" i="4" s="1"/>
  <c r="AN1311" i="4"/>
  <c r="AH1311" i="4"/>
  <c r="AO1303" i="4"/>
  <c r="AQ1303" i="4"/>
  <c r="AU1303" i="4" s="1"/>
  <c r="AN1303" i="4"/>
  <c r="AH1303" i="4"/>
  <c r="AO1295" i="4"/>
  <c r="AQ1295" i="4"/>
  <c r="AU1295" i="4" s="1"/>
  <c r="AN1295" i="4"/>
  <c r="AH1295" i="4"/>
  <c r="AO1287" i="4"/>
  <c r="AQ1287" i="4"/>
  <c r="AU1287" i="4" s="1"/>
  <c r="AN1287" i="4"/>
  <c r="AH1287" i="4"/>
  <c r="AO1279" i="4"/>
  <c r="AQ1279" i="4"/>
  <c r="AU1279" i="4" s="1"/>
  <c r="AN1279" i="4"/>
  <c r="AH1279" i="4"/>
  <c r="AO1271" i="4"/>
  <c r="AQ1271" i="4"/>
  <c r="AU1271" i="4" s="1"/>
  <c r="AN1271" i="4"/>
  <c r="AH1271" i="4"/>
  <c r="AO1263" i="4"/>
  <c r="AQ1263" i="4"/>
  <c r="AU1263" i="4" s="1"/>
  <c r="AN1263" i="4"/>
  <c r="AH1263" i="4"/>
  <c r="AO1255" i="4"/>
  <c r="AQ1255" i="4"/>
  <c r="AU1255" i="4" s="1"/>
  <c r="AN1255" i="4"/>
  <c r="AH1255" i="4"/>
  <c r="AO1247" i="4"/>
  <c r="AQ1247" i="4"/>
  <c r="AU1247" i="4" s="1"/>
  <c r="AN1247" i="4"/>
  <c r="AH1247" i="4"/>
  <c r="AO1239" i="4"/>
  <c r="AQ1239" i="4"/>
  <c r="AU1239" i="4" s="1"/>
  <c r="AN1239" i="4"/>
  <c r="AH1239" i="4"/>
  <c r="AO1231" i="4"/>
  <c r="AQ1231" i="4"/>
  <c r="AU1231" i="4" s="1"/>
  <c r="AN1231" i="4"/>
  <c r="AH1231" i="4"/>
  <c r="AO1223" i="4"/>
  <c r="AQ1223" i="4"/>
  <c r="AU1223" i="4" s="1"/>
  <c r="AN1223" i="4"/>
  <c r="AH1223" i="4"/>
  <c r="AO1215" i="4"/>
  <c r="AQ1215" i="4"/>
  <c r="AU1215" i="4" s="1"/>
  <c r="AN1215" i="4"/>
  <c r="AH1215" i="4"/>
  <c r="AO1207" i="4"/>
  <c r="AQ1207" i="4"/>
  <c r="AU1207" i="4" s="1"/>
  <c r="AN1207" i="4"/>
  <c r="AH1207" i="4"/>
  <c r="AO1199" i="4"/>
  <c r="AQ1199" i="4"/>
  <c r="AU1199" i="4" s="1"/>
  <c r="AN1199" i="4"/>
  <c r="AH1199" i="4"/>
  <c r="AO1191" i="4"/>
  <c r="AQ1191" i="4"/>
  <c r="AU1191" i="4" s="1"/>
  <c r="AN1191" i="4"/>
  <c r="AH1191" i="4"/>
  <c r="AO1183" i="4"/>
  <c r="AQ1183" i="4"/>
  <c r="AU1183" i="4" s="1"/>
  <c r="AN1183" i="4"/>
  <c r="AH1183" i="4"/>
  <c r="AO1175" i="4"/>
  <c r="AQ1175" i="4"/>
  <c r="AU1175" i="4" s="1"/>
  <c r="AN1175" i="4"/>
  <c r="AH1175" i="4"/>
  <c r="AO1167" i="4"/>
  <c r="AQ1167" i="4"/>
  <c r="AU1167" i="4" s="1"/>
  <c r="AN1167" i="4"/>
  <c r="AH1167" i="4"/>
  <c r="AO1159" i="4"/>
  <c r="AQ1159" i="4"/>
  <c r="AU1159" i="4" s="1"/>
  <c r="AN1159" i="4"/>
  <c r="AH1159" i="4"/>
  <c r="AO1151" i="4"/>
  <c r="AQ1151" i="4"/>
  <c r="AU1151" i="4" s="1"/>
  <c r="AN1151" i="4"/>
  <c r="AH1151" i="4"/>
  <c r="AO1143" i="4"/>
  <c r="AQ1143" i="4"/>
  <c r="AU1143" i="4" s="1"/>
  <c r="AN1143" i="4"/>
  <c r="AH1143" i="4"/>
  <c r="AO1135" i="4"/>
  <c r="AQ1135" i="4"/>
  <c r="AU1135" i="4" s="1"/>
  <c r="AN1135" i="4"/>
  <c r="AH1135" i="4"/>
  <c r="AO1127" i="4"/>
  <c r="AQ1127" i="4"/>
  <c r="AU1127" i="4" s="1"/>
  <c r="AN1127" i="4"/>
  <c r="AH1127" i="4"/>
  <c r="AO1119" i="4"/>
  <c r="AQ1119" i="4"/>
  <c r="AU1119" i="4" s="1"/>
  <c r="AN1119" i="4"/>
  <c r="AH1119" i="4"/>
  <c r="AO1111" i="4"/>
  <c r="AQ1111" i="4"/>
  <c r="AU1111" i="4" s="1"/>
  <c r="AN1111" i="4"/>
  <c r="AH1111" i="4"/>
  <c r="AO1103" i="4"/>
  <c r="AQ1103" i="4"/>
  <c r="AU1103" i="4" s="1"/>
  <c r="AN1103" i="4"/>
  <c r="AH1103" i="4"/>
  <c r="AO1095" i="4"/>
  <c r="AQ1095" i="4"/>
  <c r="AU1095" i="4" s="1"/>
  <c r="AN1095" i="4"/>
  <c r="AH1095" i="4"/>
  <c r="AO1087" i="4"/>
  <c r="AQ1087" i="4"/>
  <c r="AU1087" i="4" s="1"/>
  <c r="AN1087" i="4"/>
  <c r="AH1087" i="4"/>
  <c r="AO1079" i="4"/>
  <c r="AQ1079" i="4"/>
  <c r="AU1079" i="4" s="1"/>
  <c r="AN1079" i="4"/>
  <c r="AH1079" i="4"/>
  <c r="AO1071" i="4"/>
  <c r="AQ1071" i="4"/>
  <c r="AU1071" i="4" s="1"/>
  <c r="AN1071" i="4"/>
  <c r="AH1071" i="4"/>
  <c r="AO1063" i="4"/>
  <c r="AQ1063" i="4"/>
  <c r="AU1063" i="4" s="1"/>
  <c r="AN1063" i="4"/>
  <c r="AH1063" i="4"/>
  <c r="AO1055" i="4"/>
  <c r="AQ1055" i="4"/>
  <c r="AU1055" i="4" s="1"/>
  <c r="AN1055" i="4"/>
  <c r="AH1055" i="4"/>
  <c r="AO1047" i="4"/>
  <c r="AQ1047" i="4"/>
  <c r="AU1047" i="4" s="1"/>
  <c r="AN1047" i="4"/>
  <c r="AH1047" i="4"/>
  <c r="AO1039" i="4"/>
  <c r="AQ1039" i="4"/>
  <c r="AU1039" i="4" s="1"/>
  <c r="AN1039" i="4"/>
  <c r="AH1039" i="4"/>
  <c r="AO1031" i="4"/>
  <c r="AQ1031" i="4"/>
  <c r="AU1031" i="4" s="1"/>
  <c r="AN1031" i="4"/>
  <c r="AH1031" i="4"/>
  <c r="AO1023" i="4"/>
  <c r="AQ1023" i="4"/>
  <c r="AU1023" i="4" s="1"/>
  <c r="AN1023" i="4"/>
  <c r="AH1023" i="4"/>
  <c r="AO1015" i="4"/>
  <c r="AQ1015" i="4"/>
  <c r="AU1015" i="4" s="1"/>
  <c r="AN1015" i="4"/>
  <c r="AH1015" i="4"/>
  <c r="AO1007" i="4"/>
  <c r="AQ1007" i="4"/>
  <c r="AU1007" i="4" s="1"/>
  <c r="AN1007" i="4"/>
  <c r="AH1007" i="4"/>
  <c r="AO999" i="4"/>
  <c r="AQ999" i="4"/>
  <c r="AU999" i="4" s="1"/>
  <c r="AN999" i="4"/>
  <c r="AH999" i="4"/>
  <c r="AO991" i="4"/>
  <c r="AQ991" i="4"/>
  <c r="AU991" i="4" s="1"/>
  <c r="AN991" i="4"/>
  <c r="AH991" i="4"/>
  <c r="AO983" i="4"/>
  <c r="AQ983" i="4"/>
  <c r="AU983" i="4" s="1"/>
  <c r="AN983" i="4"/>
  <c r="AH983" i="4"/>
  <c r="AO975" i="4"/>
  <c r="AQ975" i="4"/>
  <c r="AU975" i="4" s="1"/>
  <c r="AN975" i="4"/>
  <c r="AH975" i="4"/>
  <c r="AO967" i="4"/>
  <c r="AQ967" i="4"/>
  <c r="AU967" i="4" s="1"/>
  <c r="AN967" i="4"/>
  <c r="AH967" i="4"/>
  <c r="AO959" i="4"/>
  <c r="AQ959" i="4"/>
  <c r="AU959" i="4" s="1"/>
  <c r="AN959" i="4"/>
  <c r="AH959" i="4"/>
  <c r="AO951" i="4"/>
  <c r="AQ951" i="4"/>
  <c r="AU951" i="4" s="1"/>
  <c r="AN951" i="4"/>
  <c r="AH951" i="4"/>
  <c r="AO943" i="4"/>
  <c r="AQ943" i="4"/>
  <c r="AU943" i="4" s="1"/>
  <c r="AN943" i="4"/>
  <c r="AH943" i="4"/>
  <c r="AO935" i="4"/>
  <c r="AQ935" i="4"/>
  <c r="AU935" i="4" s="1"/>
  <c r="AN935" i="4"/>
  <c r="AH935" i="4"/>
  <c r="AO927" i="4"/>
  <c r="AQ927" i="4"/>
  <c r="AU927" i="4" s="1"/>
  <c r="AN927" i="4"/>
  <c r="AH927" i="4"/>
  <c r="AO919" i="4"/>
  <c r="AQ919" i="4"/>
  <c r="AU919" i="4" s="1"/>
  <c r="AN919" i="4"/>
  <c r="AH919" i="4"/>
  <c r="AO911" i="4"/>
  <c r="AQ911" i="4"/>
  <c r="AU911" i="4" s="1"/>
  <c r="AN911" i="4"/>
  <c r="AH911" i="4"/>
  <c r="AO903" i="4"/>
  <c r="AQ903" i="4"/>
  <c r="AU903" i="4" s="1"/>
  <c r="AN903" i="4"/>
  <c r="AH903" i="4"/>
  <c r="AO895" i="4"/>
  <c r="AQ895" i="4"/>
  <c r="AU895" i="4" s="1"/>
  <c r="AN895" i="4"/>
  <c r="AH895" i="4"/>
  <c r="AO887" i="4"/>
  <c r="AQ887" i="4"/>
  <c r="AU887" i="4" s="1"/>
  <c r="AN887" i="4"/>
  <c r="AH887" i="4"/>
  <c r="AO879" i="4"/>
  <c r="AQ879" i="4"/>
  <c r="AU879" i="4" s="1"/>
  <c r="AN879" i="4"/>
  <c r="AH879" i="4"/>
  <c r="AO871" i="4"/>
  <c r="AQ871" i="4"/>
  <c r="AU871" i="4" s="1"/>
  <c r="AN871" i="4"/>
  <c r="AH871" i="4"/>
  <c r="AO863" i="4"/>
  <c r="AQ863" i="4"/>
  <c r="AU863" i="4" s="1"/>
  <c r="AN863" i="4"/>
  <c r="AH863" i="4"/>
  <c r="AO855" i="4"/>
  <c r="AQ855" i="4"/>
  <c r="AU855" i="4" s="1"/>
  <c r="AN855" i="4"/>
  <c r="AH855" i="4"/>
  <c r="AO847" i="4"/>
  <c r="AQ847" i="4"/>
  <c r="AU847" i="4" s="1"/>
  <c r="AN847" i="4"/>
  <c r="AH847" i="4"/>
  <c r="AO839" i="4"/>
  <c r="AQ839" i="4"/>
  <c r="AU839" i="4" s="1"/>
  <c r="AN839" i="4"/>
  <c r="AH839" i="4"/>
  <c r="AO831" i="4"/>
  <c r="AQ831" i="4"/>
  <c r="AU831" i="4" s="1"/>
  <c r="AN831" i="4"/>
  <c r="AH831" i="4"/>
  <c r="AO823" i="4"/>
  <c r="AQ823" i="4"/>
  <c r="AU823" i="4" s="1"/>
  <c r="AN823" i="4"/>
  <c r="AH823" i="4"/>
  <c r="AO815" i="4"/>
  <c r="AQ815" i="4"/>
  <c r="AU815" i="4" s="1"/>
  <c r="AN815" i="4"/>
  <c r="AH815" i="4"/>
  <c r="AO807" i="4"/>
  <c r="AQ807" i="4"/>
  <c r="AU807" i="4" s="1"/>
  <c r="AN807" i="4"/>
  <c r="AH807" i="4"/>
  <c r="AO799" i="4"/>
  <c r="AQ799" i="4"/>
  <c r="AU799" i="4" s="1"/>
  <c r="AN799" i="4"/>
  <c r="AH799" i="4"/>
  <c r="AO791" i="4"/>
  <c r="AQ791" i="4"/>
  <c r="AU791" i="4" s="1"/>
  <c r="AN791" i="4"/>
  <c r="AH791" i="4"/>
  <c r="AO783" i="4"/>
  <c r="AQ783" i="4"/>
  <c r="AU783" i="4" s="1"/>
  <c r="AN783" i="4"/>
  <c r="AH783" i="4"/>
  <c r="AO775" i="4"/>
  <c r="AQ775" i="4"/>
  <c r="AU775" i="4" s="1"/>
  <c r="AN775" i="4"/>
  <c r="AH775" i="4"/>
  <c r="AO767" i="4"/>
  <c r="AQ767" i="4"/>
  <c r="AU767" i="4" s="1"/>
  <c r="AN767" i="4"/>
  <c r="AH767" i="4"/>
  <c r="AQ759" i="4"/>
  <c r="AU759" i="4" s="1"/>
  <c r="AO759" i="4"/>
  <c r="AN759" i="4"/>
  <c r="AH759" i="4"/>
  <c r="AQ751" i="4"/>
  <c r="AU751" i="4" s="1"/>
  <c r="AO751" i="4"/>
  <c r="AN751" i="4"/>
  <c r="AH751" i="4"/>
  <c r="AQ743" i="4"/>
  <c r="AU743" i="4" s="1"/>
  <c r="AO743" i="4"/>
  <c r="AN743" i="4"/>
  <c r="AH743" i="4"/>
  <c r="AO735" i="4"/>
  <c r="AQ735" i="4"/>
  <c r="AU735" i="4" s="1"/>
  <c r="AN735" i="4"/>
  <c r="AH735" i="4"/>
  <c r="AO727" i="4"/>
  <c r="AQ727" i="4"/>
  <c r="AU727" i="4" s="1"/>
  <c r="AN727" i="4"/>
  <c r="AH727" i="4"/>
  <c r="AO719" i="4"/>
  <c r="AQ719" i="4"/>
  <c r="AU719" i="4" s="1"/>
  <c r="AN719" i="4"/>
  <c r="AH719" i="4"/>
  <c r="AO711" i="4"/>
  <c r="AQ711" i="4"/>
  <c r="AU711" i="4" s="1"/>
  <c r="AN711" i="4"/>
  <c r="AH711" i="4"/>
  <c r="AO703" i="4"/>
  <c r="AQ703" i="4"/>
  <c r="AU703" i="4" s="1"/>
  <c r="AN703" i="4"/>
  <c r="AH703" i="4"/>
  <c r="AO695" i="4"/>
  <c r="AQ695" i="4"/>
  <c r="AU695" i="4" s="1"/>
  <c r="AN695" i="4"/>
  <c r="AH695" i="4"/>
  <c r="AO687" i="4"/>
  <c r="AQ687" i="4"/>
  <c r="AU687" i="4" s="1"/>
  <c r="AN687" i="4"/>
  <c r="AH687" i="4"/>
  <c r="AO679" i="4"/>
  <c r="AQ679" i="4"/>
  <c r="AU679" i="4" s="1"/>
  <c r="AN679" i="4"/>
  <c r="AH679" i="4"/>
  <c r="AO671" i="4"/>
  <c r="AQ671" i="4"/>
  <c r="AU671" i="4" s="1"/>
  <c r="AN671" i="4"/>
  <c r="AH671" i="4"/>
  <c r="AO663" i="4"/>
  <c r="AQ663" i="4"/>
  <c r="AU663" i="4" s="1"/>
  <c r="AN663" i="4"/>
  <c r="AH663" i="4"/>
  <c r="AO655" i="4"/>
  <c r="AQ655" i="4"/>
  <c r="AU655" i="4" s="1"/>
  <c r="AN655" i="4"/>
  <c r="AH655" i="4"/>
  <c r="AO647" i="4"/>
  <c r="AQ647" i="4"/>
  <c r="AU647" i="4" s="1"/>
  <c r="AN647" i="4"/>
  <c r="AH647" i="4"/>
  <c r="AO639" i="4"/>
  <c r="AQ639" i="4"/>
  <c r="AU639" i="4" s="1"/>
  <c r="AN639" i="4"/>
  <c r="AH639" i="4"/>
  <c r="AO631" i="4"/>
  <c r="AQ631" i="4"/>
  <c r="AU631" i="4" s="1"/>
  <c r="AN631" i="4"/>
  <c r="AH631" i="4"/>
  <c r="AO623" i="4"/>
  <c r="AQ623" i="4"/>
  <c r="AU623" i="4" s="1"/>
  <c r="AN623" i="4"/>
  <c r="AH623" i="4"/>
  <c r="AO615" i="4"/>
  <c r="AQ615" i="4"/>
  <c r="AU615" i="4" s="1"/>
  <c r="AN615" i="4"/>
  <c r="AH615" i="4"/>
  <c r="AO607" i="4"/>
  <c r="AQ607" i="4"/>
  <c r="AU607" i="4" s="1"/>
  <c r="AN607" i="4"/>
  <c r="AH607" i="4"/>
  <c r="AO599" i="4"/>
  <c r="AQ599" i="4"/>
  <c r="AU599" i="4" s="1"/>
  <c r="AN599" i="4"/>
  <c r="AH599" i="4"/>
  <c r="AO591" i="4"/>
  <c r="AQ591" i="4"/>
  <c r="AU591" i="4" s="1"/>
  <c r="AN591" i="4"/>
  <c r="AH591" i="4"/>
  <c r="AO583" i="4"/>
  <c r="AQ583" i="4"/>
  <c r="AU583" i="4" s="1"/>
  <c r="AN583" i="4"/>
  <c r="AH583" i="4"/>
  <c r="AO575" i="4"/>
  <c r="AQ575" i="4"/>
  <c r="AU575" i="4" s="1"/>
  <c r="AN575" i="4"/>
  <c r="AH575" i="4"/>
  <c r="AO567" i="4"/>
  <c r="AQ567" i="4"/>
  <c r="AU567" i="4" s="1"/>
  <c r="AN567" i="4"/>
  <c r="AH567" i="4"/>
  <c r="AO559" i="4"/>
  <c r="AQ559" i="4"/>
  <c r="AU559" i="4" s="1"/>
  <c r="AN559" i="4"/>
  <c r="AH559" i="4"/>
  <c r="AO551" i="4"/>
  <c r="AQ551" i="4"/>
  <c r="AU551" i="4" s="1"/>
  <c r="AN551" i="4"/>
  <c r="AH551" i="4"/>
  <c r="AO543" i="4"/>
  <c r="AQ543" i="4"/>
  <c r="AU543" i="4" s="1"/>
  <c r="AN543" i="4"/>
  <c r="AH543" i="4"/>
  <c r="AO2498" i="4"/>
  <c r="AQ2498" i="4"/>
  <c r="AU2498" i="4" s="1"/>
  <c r="AN2498" i="4"/>
  <c r="AH2498" i="4"/>
  <c r="AO2490" i="4"/>
  <c r="AQ2490" i="4"/>
  <c r="AU2490" i="4" s="1"/>
  <c r="AN2490" i="4"/>
  <c r="AH2490" i="4"/>
  <c r="AO2482" i="4"/>
  <c r="AQ2482" i="4"/>
  <c r="AU2482" i="4" s="1"/>
  <c r="AN2482" i="4"/>
  <c r="AH2482" i="4"/>
  <c r="AO2474" i="4"/>
  <c r="AQ2474" i="4"/>
  <c r="AU2474" i="4" s="1"/>
  <c r="AN2474" i="4"/>
  <c r="AH2474" i="4"/>
  <c r="AO2466" i="4"/>
  <c r="AQ2466" i="4"/>
  <c r="AU2466" i="4" s="1"/>
  <c r="AN2466" i="4"/>
  <c r="AH2466" i="4"/>
  <c r="AO2458" i="4"/>
  <c r="AQ2458" i="4"/>
  <c r="AU2458" i="4" s="1"/>
  <c r="AN2458" i="4"/>
  <c r="AH2458" i="4"/>
  <c r="AO2450" i="4"/>
  <c r="AQ2450" i="4"/>
  <c r="AU2450" i="4" s="1"/>
  <c r="AN2450" i="4"/>
  <c r="AH2450" i="4"/>
  <c r="AO2442" i="4"/>
  <c r="AQ2442" i="4"/>
  <c r="AU2442" i="4" s="1"/>
  <c r="AN2442" i="4"/>
  <c r="AH2442" i="4"/>
  <c r="AO2434" i="4"/>
  <c r="AQ2434" i="4"/>
  <c r="AU2434" i="4" s="1"/>
  <c r="AN2434" i="4"/>
  <c r="AH2434" i="4"/>
  <c r="AO2426" i="4"/>
  <c r="AQ2426" i="4"/>
  <c r="AU2426" i="4" s="1"/>
  <c r="AN2426" i="4"/>
  <c r="AH2426" i="4"/>
  <c r="AO2418" i="4"/>
  <c r="AQ2418" i="4"/>
  <c r="AU2418" i="4" s="1"/>
  <c r="AN2418" i="4"/>
  <c r="AH2418" i="4"/>
  <c r="AO2410" i="4"/>
  <c r="AQ2410" i="4"/>
  <c r="AU2410" i="4" s="1"/>
  <c r="AN2410" i="4"/>
  <c r="AH2410" i="4"/>
  <c r="AO2402" i="4"/>
  <c r="AQ2402" i="4"/>
  <c r="AU2402" i="4" s="1"/>
  <c r="AN2402" i="4"/>
  <c r="AH2402" i="4"/>
  <c r="AO2394" i="4"/>
  <c r="AQ2394" i="4"/>
  <c r="AU2394" i="4" s="1"/>
  <c r="AN2394" i="4"/>
  <c r="AH2394" i="4"/>
  <c r="AO2386" i="4"/>
  <c r="AQ2386" i="4"/>
  <c r="AU2386" i="4" s="1"/>
  <c r="AN2386" i="4"/>
  <c r="AH2386" i="4"/>
  <c r="AO2378" i="4"/>
  <c r="AQ2378" i="4"/>
  <c r="AU2378" i="4" s="1"/>
  <c r="AN2378" i="4"/>
  <c r="AH2378" i="4"/>
  <c r="AO2370" i="4"/>
  <c r="AQ2370" i="4"/>
  <c r="AU2370" i="4" s="1"/>
  <c r="AN2370" i="4"/>
  <c r="AH2370" i="4"/>
  <c r="AO2362" i="4"/>
  <c r="AQ2362" i="4"/>
  <c r="AU2362" i="4" s="1"/>
  <c r="AN2362" i="4"/>
  <c r="AH2362" i="4"/>
  <c r="AO2354" i="4"/>
  <c r="AQ2354" i="4"/>
  <c r="AU2354" i="4" s="1"/>
  <c r="AN2354" i="4"/>
  <c r="AH2354" i="4"/>
  <c r="AO2346" i="4"/>
  <c r="AQ2346" i="4"/>
  <c r="AU2346" i="4" s="1"/>
  <c r="AN2346" i="4"/>
  <c r="AH2346" i="4"/>
  <c r="AO2338" i="4"/>
  <c r="AQ2338" i="4"/>
  <c r="AU2338" i="4" s="1"/>
  <c r="AN2338" i="4"/>
  <c r="AH2338" i="4"/>
  <c r="AO2330" i="4"/>
  <c r="AQ2330" i="4"/>
  <c r="AU2330" i="4" s="1"/>
  <c r="AN2330" i="4"/>
  <c r="AH2330" i="4"/>
  <c r="AO2322" i="4"/>
  <c r="AQ2322" i="4"/>
  <c r="AU2322" i="4" s="1"/>
  <c r="AN2322" i="4"/>
  <c r="AH2322" i="4"/>
  <c r="AO2314" i="4"/>
  <c r="AQ2314" i="4"/>
  <c r="AU2314" i="4" s="1"/>
  <c r="AN2314" i="4"/>
  <c r="AH2314" i="4"/>
  <c r="AO2306" i="4"/>
  <c r="AQ2306" i="4"/>
  <c r="AU2306" i="4" s="1"/>
  <c r="AN2306" i="4"/>
  <c r="AH2306" i="4"/>
  <c r="AO2298" i="4"/>
  <c r="AQ2298" i="4"/>
  <c r="AU2298" i="4" s="1"/>
  <c r="AN2298" i="4"/>
  <c r="AH2298" i="4"/>
  <c r="AO2290" i="4"/>
  <c r="AQ2290" i="4"/>
  <c r="AU2290" i="4" s="1"/>
  <c r="AN2290" i="4"/>
  <c r="AH2290" i="4"/>
  <c r="AO2282" i="4"/>
  <c r="AQ2282" i="4"/>
  <c r="AU2282" i="4" s="1"/>
  <c r="AN2282" i="4"/>
  <c r="AH2282" i="4"/>
  <c r="AO2274" i="4"/>
  <c r="AQ2274" i="4"/>
  <c r="AU2274" i="4" s="1"/>
  <c r="AN2274" i="4"/>
  <c r="AH2274" i="4"/>
  <c r="AO2266" i="4"/>
  <c r="AQ2266" i="4"/>
  <c r="AU2266" i="4" s="1"/>
  <c r="AN2266" i="4"/>
  <c r="AH2266" i="4"/>
  <c r="AO2258" i="4"/>
  <c r="AQ2258" i="4"/>
  <c r="AU2258" i="4" s="1"/>
  <c r="AN2258" i="4"/>
  <c r="AH2258" i="4"/>
  <c r="AO2250" i="4"/>
  <c r="AQ2250" i="4"/>
  <c r="AU2250" i="4" s="1"/>
  <c r="AN2250" i="4"/>
  <c r="AH2250" i="4"/>
  <c r="AO2242" i="4"/>
  <c r="AQ2242" i="4"/>
  <c r="AU2242" i="4" s="1"/>
  <c r="AN2242" i="4"/>
  <c r="AH2242" i="4"/>
  <c r="AO2234" i="4"/>
  <c r="AQ2234" i="4"/>
  <c r="AU2234" i="4" s="1"/>
  <c r="AN2234" i="4"/>
  <c r="AH2234" i="4"/>
  <c r="AO2226" i="4"/>
  <c r="AQ2226" i="4"/>
  <c r="AU2226" i="4" s="1"/>
  <c r="AN2226" i="4"/>
  <c r="AH2226" i="4"/>
  <c r="AO2218" i="4"/>
  <c r="AQ2218" i="4"/>
  <c r="AU2218" i="4" s="1"/>
  <c r="AN2218" i="4"/>
  <c r="AH2218" i="4"/>
  <c r="AO2210" i="4"/>
  <c r="AQ2210" i="4"/>
  <c r="AU2210" i="4" s="1"/>
  <c r="AN2210" i="4"/>
  <c r="AH2210" i="4"/>
  <c r="AO2202" i="4"/>
  <c r="AQ2202" i="4"/>
  <c r="AU2202" i="4" s="1"/>
  <c r="AN2202" i="4"/>
  <c r="AH2202" i="4"/>
  <c r="AO2194" i="4"/>
  <c r="AQ2194" i="4"/>
  <c r="AU2194" i="4" s="1"/>
  <c r="AN2194" i="4"/>
  <c r="AH2194" i="4"/>
  <c r="AO2186" i="4"/>
  <c r="AQ2186" i="4"/>
  <c r="AU2186" i="4" s="1"/>
  <c r="AN2186" i="4"/>
  <c r="AH2186" i="4"/>
  <c r="AO2178" i="4"/>
  <c r="AQ2178" i="4"/>
  <c r="AU2178" i="4" s="1"/>
  <c r="AN2178" i="4"/>
  <c r="AH2178" i="4"/>
  <c r="AO2170" i="4"/>
  <c r="AQ2170" i="4"/>
  <c r="AU2170" i="4" s="1"/>
  <c r="AN2170" i="4"/>
  <c r="AH2170" i="4"/>
  <c r="AO2162" i="4"/>
  <c r="AQ2162" i="4"/>
  <c r="AU2162" i="4" s="1"/>
  <c r="AN2162" i="4"/>
  <c r="AH2162" i="4"/>
  <c r="AO2154" i="4"/>
  <c r="AQ2154" i="4"/>
  <c r="AU2154" i="4" s="1"/>
  <c r="AN2154" i="4"/>
  <c r="AH2154" i="4"/>
  <c r="AO2146" i="4"/>
  <c r="AQ2146" i="4"/>
  <c r="AU2146" i="4" s="1"/>
  <c r="AN2146" i="4"/>
  <c r="AH2146" i="4"/>
  <c r="AO2138" i="4"/>
  <c r="AQ2138" i="4"/>
  <c r="AU2138" i="4" s="1"/>
  <c r="AN2138" i="4"/>
  <c r="AH2138" i="4"/>
  <c r="AO2130" i="4"/>
  <c r="AQ2130" i="4"/>
  <c r="AU2130" i="4" s="1"/>
  <c r="AN2130" i="4"/>
  <c r="AH2130" i="4"/>
  <c r="AO2122" i="4"/>
  <c r="AQ2122" i="4"/>
  <c r="AU2122" i="4" s="1"/>
  <c r="AN2122" i="4"/>
  <c r="AH2122" i="4"/>
  <c r="AO2114" i="4"/>
  <c r="AQ2114" i="4"/>
  <c r="AU2114" i="4" s="1"/>
  <c r="AN2114" i="4"/>
  <c r="AH2114" i="4"/>
  <c r="AO2106" i="4"/>
  <c r="AQ2106" i="4"/>
  <c r="AU2106" i="4" s="1"/>
  <c r="AN2106" i="4"/>
  <c r="AH2106" i="4"/>
  <c r="AO2098" i="4"/>
  <c r="AQ2098" i="4"/>
  <c r="AU2098" i="4" s="1"/>
  <c r="AN2098" i="4"/>
  <c r="AH2098" i="4"/>
  <c r="AO2090" i="4"/>
  <c r="AQ2090" i="4"/>
  <c r="AU2090" i="4" s="1"/>
  <c r="AN2090" i="4"/>
  <c r="AH2090" i="4"/>
  <c r="AO2082" i="4"/>
  <c r="AQ2082" i="4"/>
  <c r="AU2082" i="4" s="1"/>
  <c r="AN2082" i="4"/>
  <c r="AH2082" i="4"/>
  <c r="AO2074" i="4"/>
  <c r="AQ2074" i="4"/>
  <c r="AU2074" i="4" s="1"/>
  <c r="AN2074" i="4"/>
  <c r="AH2074" i="4"/>
  <c r="AO2066" i="4"/>
  <c r="AQ2066" i="4"/>
  <c r="AU2066" i="4" s="1"/>
  <c r="AN2066" i="4"/>
  <c r="AH2066" i="4"/>
  <c r="AO2058" i="4"/>
  <c r="AQ2058" i="4"/>
  <c r="AU2058" i="4" s="1"/>
  <c r="AN2058" i="4"/>
  <c r="AH2058" i="4"/>
  <c r="AO2050" i="4"/>
  <c r="AQ2050" i="4"/>
  <c r="AU2050" i="4" s="1"/>
  <c r="AN2050" i="4"/>
  <c r="AH2050" i="4"/>
  <c r="AO2042" i="4"/>
  <c r="AQ2042" i="4"/>
  <c r="AU2042" i="4" s="1"/>
  <c r="AN2042" i="4"/>
  <c r="AH2042" i="4"/>
  <c r="AO2034" i="4"/>
  <c r="AQ2034" i="4"/>
  <c r="AU2034" i="4" s="1"/>
  <c r="AN2034" i="4"/>
  <c r="AH2034" i="4"/>
  <c r="AO2026" i="4"/>
  <c r="AQ2026" i="4"/>
  <c r="AU2026" i="4" s="1"/>
  <c r="AN2026" i="4"/>
  <c r="AH2026" i="4"/>
  <c r="AO2018" i="4"/>
  <c r="AQ2018" i="4"/>
  <c r="AU2018" i="4" s="1"/>
  <c r="AN2018" i="4"/>
  <c r="AH2018" i="4"/>
  <c r="AO2010" i="4"/>
  <c r="AQ2010" i="4"/>
  <c r="AU2010" i="4" s="1"/>
  <c r="AN2010" i="4"/>
  <c r="AH2010" i="4"/>
  <c r="AO2002" i="4"/>
  <c r="AQ2002" i="4"/>
  <c r="AU2002" i="4" s="1"/>
  <c r="AN2002" i="4"/>
  <c r="AH2002" i="4"/>
  <c r="AO1994" i="4"/>
  <c r="AQ1994" i="4"/>
  <c r="AU1994" i="4" s="1"/>
  <c r="AN1994" i="4"/>
  <c r="AH1994" i="4"/>
  <c r="AO1986" i="4"/>
  <c r="AQ1986" i="4"/>
  <c r="AU1986" i="4" s="1"/>
  <c r="AN1986" i="4"/>
  <c r="AH1986" i="4"/>
  <c r="AO1978" i="4"/>
  <c r="AQ1978" i="4"/>
  <c r="AU1978" i="4" s="1"/>
  <c r="AN1978" i="4"/>
  <c r="AH1978" i="4"/>
  <c r="AO1970" i="4"/>
  <c r="AQ1970" i="4"/>
  <c r="AU1970" i="4" s="1"/>
  <c r="AN1970" i="4"/>
  <c r="AH1970" i="4"/>
  <c r="AO1962" i="4"/>
  <c r="AQ1962" i="4"/>
  <c r="AU1962" i="4" s="1"/>
  <c r="AN1962" i="4"/>
  <c r="AH1962" i="4"/>
  <c r="AO1954" i="4"/>
  <c r="AQ1954" i="4"/>
  <c r="AU1954" i="4" s="1"/>
  <c r="AN1954" i="4"/>
  <c r="AH1954" i="4"/>
  <c r="AO1946" i="4"/>
  <c r="AQ1946" i="4"/>
  <c r="AU1946" i="4" s="1"/>
  <c r="AN1946" i="4"/>
  <c r="AH1946" i="4"/>
  <c r="AO1938" i="4"/>
  <c r="AQ1938" i="4"/>
  <c r="AU1938" i="4" s="1"/>
  <c r="AN1938" i="4"/>
  <c r="AH1938" i="4"/>
  <c r="AO1930" i="4"/>
  <c r="AQ1930" i="4"/>
  <c r="AU1930" i="4" s="1"/>
  <c r="AN1930" i="4"/>
  <c r="AH1930" i="4"/>
  <c r="AO1922" i="4"/>
  <c r="AQ1922" i="4"/>
  <c r="AU1922" i="4" s="1"/>
  <c r="AN1922" i="4"/>
  <c r="AH1922" i="4"/>
  <c r="AO1914" i="4"/>
  <c r="AQ1914" i="4"/>
  <c r="AU1914" i="4" s="1"/>
  <c r="AN1914" i="4"/>
  <c r="AH1914" i="4"/>
  <c r="AO1906" i="4"/>
  <c r="AQ1906" i="4"/>
  <c r="AU1906" i="4" s="1"/>
  <c r="AN1906" i="4"/>
  <c r="AH1906" i="4"/>
  <c r="AO1898" i="4"/>
  <c r="AQ1898" i="4"/>
  <c r="AU1898" i="4" s="1"/>
  <c r="AN1898" i="4"/>
  <c r="AH1898" i="4"/>
  <c r="AO1890" i="4"/>
  <c r="AQ1890" i="4"/>
  <c r="AU1890" i="4" s="1"/>
  <c r="AN1890" i="4"/>
  <c r="AH1890" i="4"/>
  <c r="AO1882" i="4"/>
  <c r="AQ1882" i="4"/>
  <c r="AU1882" i="4" s="1"/>
  <c r="AN1882" i="4"/>
  <c r="AH1882" i="4"/>
  <c r="AO1874" i="4"/>
  <c r="AQ1874" i="4"/>
  <c r="AU1874" i="4" s="1"/>
  <c r="AN1874" i="4"/>
  <c r="AH1874" i="4"/>
  <c r="AO1866" i="4"/>
  <c r="AQ1866" i="4"/>
  <c r="AU1866" i="4" s="1"/>
  <c r="AN1866" i="4"/>
  <c r="AH1866" i="4"/>
  <c r="AO1858" i="4"/>
  <c r="AQ1858" i="4"/>
  <c r="AU1858" i="4" s="1"/>
  <c r="AN1858" i="4"/>
  <c r="AH1858" i="4"/>
  <c r="AO1850" i="4"/>
  <c r="AQ1850" i="4"/>
  <c r="AU1850" i="4" s="1"/>
  <c r="AN1850" i="4"/>
  <c r="AH1850" i="4"/>
  <c r="AO1842" i="4"/>
  <c r="AQ1842" i="4"/>
  <c r="AU1842" i="4" s="1"/>
  <c r="AN1842" i="4"/>
  <c r="AH1842" i="4"/>
  <c r="AO1834" i="4"/>
  <c r="AQ1834" i="4"/>
  <c r="AU1834" i="4" s="1"/>
  <c r="AN1834" i="4"/>
  <c r="AH1834" i="4"/>
  <c r="AO1826" i="4"/>
  <c r="AQ1826" i="4"/>
  <c r="AU1826" i="4" s="1"/>
  <c r="AN1826" i="4"/>
  <c r="AH1826" i="4"/>
  <c r="AO1818" i="4"/>
  <c r="AQ1818" i="4"/>
  <c r="AU1818" i="4" s="1"/>
  <c r="AN1818" i="4"/>
  <c r="AH1818" i="4"/>
  <c r="AO1810" i="4"/>
  <c r="AQ1810" i="4"/>
  <c r="AU1810" i="4" s="1"/>
  <c r="AN1810" i="4"/>
  <c r="AH1810" i="4"/>
  <c r="AO1802" i="4"/>
  <c r="AQ1802" i="4"/>
  <c r="AU1802" i="4" s="1"/>
  <c r="AN1802" i="4"/>
  <c r="AH1802" i="4"/>
  <c r="AO1794" i="4"/>
  <c r="AQ1794" i="4"/>
  <c r="AU1794" i="4" s="1"/>
  <c r="AN1794" i="4"/>
  <c r="AH1794" i="4"/>
  <c r="AO1786" i="4"/>
  <c r="AQ1786" i="4"/>
  <c r="AU1786" i="4" s="1"/>
  <c r="AN1786" i="4"/>
  <c r="AH1786" i="4"/>
  <c r="AO1778" i="4"/>
  <c r="AQ1778" i="4"/>
  <c r="AU1778" i="4" s="1"/>
  <c r="AN1778" i="4"/>
  <c r="AH1778" i="4"/>
  <c r="AO1770" i="4"/>
  <c r="AQ1770" i="4"/>
  <c r="AU1770" i="4" s="1"/>
  <c r="AN1770" i="4"/>
  <c r="AH1770" i="4"/>
  <c r="AO1762" i="4"/>
  <c r="AQ1762" i="4"/>
  <c r="AU1762" i="4" s="1"/>
  <c r="AN1762" i="4"/>
  <c r="AH1762" i="4"/>
  <c r="AO1754" i="4"/>
  <c r="AQ1754" i="4"/>
  <c r="AU1754" i="4" s="1"/>
  <c r="AN1754" i="4"/>
  <c r="AH1754" i="4"/>
  <c r="AO1746" i="4"/>
  <c r="AQ1746" i="4"/>
  <c r="AU1746" i="4" s="1"/>
  <c r="AN1746" i="4"/>
  <c r="AH1746" i="4"/>
  <c r="AO1738" i="4"/>
  <c r="AQ1738" i="4"/>
  <c r="AU1738" i="4" s="1"/>
  <c r="AN1738" i="4"/>
  <c r="AH1738" i="4"/>
  <c r="AO1730" i="4"/>
  <c r="AQ1730" i="4"/>
  <c r="AU1730" i="4" s="1"/>
  <c r="AN1730" i="4"/>
  <c r="AH1730" i="4"/>
  <c r="AO1722" i="4"/>
  <c r="AQ1722" i="4"/>
  <c r="AU1722" i="4" s="1"/>
  <c r="AN1722" i="4"/>
  <c r="AH1722" i="4"/>
  <c r="AO1714" i="4"/>
  <c r="AQ1714" i="4"/>
  <c r="AU1714" i="4" s="1"/>
  <c r="AN1714" i="4"/>
  <c r="AH1714" i="4"/>
  <c r="AO1706" i="4"/>
  <c r="AQ1706" i="4"/>
  <c r="AU1706" i="4" s="1"/>
  <c r="AN1706" i="4"/>
  <c r="AH1706" i="4"/>
  <c r="AO1698" i="4"/>
  <c r="AQ1698" i="4"/>
  <c r="AU1698" i="4" s="1"/>
  <c r="AN1698" i="4"/>
  <c r="AH1698" i="4"/>
  <c r="AO1690" i="4"/>
  <c r="AQ1690" i="4"/>
  <c r="AU1690" i="4" s="1"/>
  <c r="AN1690" i="4"/>
  <c r="AH1690" i="4"/>
  <c r="AO1682" i="4"/>
  <c r="AQ1682" i="4"/>
  <c r="AU1682" i="4" s="1"/>
  <c r="AN1682" i="4"/>
  <c r="AH1682" i="4"/>
  <c r="AO1674" i="4"/>
  <c r="AQ1674" i="4"/>
  <c r="AU1674" i="4" s="1"/>
  <c r="AN1674" i="4"/>
  <c r="AH1674" i="4"/>
  <c r="AO1666" i="4"/>
  <c r="AQ1666" i="4"/>
  <c r="AU1666" i="4" s="1"/>
  <c r="AN1666" i="4"/>
  <c r="AH1666" i="4"/>
  <c r="AO1658" i="4"/>
  <c r="AQ1658" i="4"/>
  <c r="AU1658" i="4" s="1"/>
  <c r="AN1658" i="4"/>
  <c r="AH1658" i="4"/>
  <c r="AO1650" i="4"/>
  <c r="AQ1650" i="4"/>
  <c r="AU1650" i="4" s="1"/>
  <c r="AN1650" i="4"/>
  <c r="AH1650" i="4"/>
  <c r="AO1642" i="4"/>
  <c r="AQ1642" i="4"/>
  <c r="AU1642" i="4" s="1"/>
  <c r="AN1642" i="4"/>
  <c r="AH1642" i="4"/>
  <c r="AO1634" i="4"/>
  <c r="AQ1634" i="4"/>
  <c r="AU1634" i="4" s="1"/>
  <c r="AN1634" i="4"/>
  <c r="AH1634" i="4"/>
  <c r="AO1626" i="4"/>
  <c r="AQ1626" i="4"/>
  <c r="AU1626" i="4" s="1"/>
  <c r="AN1626" i="4"/>
  <c r="AH1626" i="4"/>
  <c r="AO1618" i="4"/>
  <c r="AQ1618" i="4"/>
  <c r="AU1618" i="4" s="1"/>
  <c r="AN1618" i="4"/>
  <c r="AH1618" i="4"/>
  <c r="AO1610" i="4"/>
  <c r="AQ1610" i="4"/>
  <c r="AU1610" i="4" s="1"/>
  <c r="AN1610" i="4"/>
  <c r="AH1610" i="4"/>
  <c r="AO1602" i="4"/>
  <c r="AQ1602" i="4"/>
  <c r="AU1602" i="4" s="1"/>
  <c r="AN1602" i="4"/>
  <c r="AH1602" i="4"/>
  <c r="AO1594" i="4"/>
  <c r="AQ1594" i="4"/>
  <c r="AU1594" i="4" s="1"/>
  <c r="AN1594" i="4"/>
  <c r="AH1594" i="4"/>
  <c r="AO1586" i="4"/>
  <c r="AQ1586" i="4"/>
  <c r="AU1586" i="4" s="1"/>
  <c r="AN1586" i="4"/>
  <c r="AH1586" i="4"/>
  <c r="AO1578" i="4"/>
  <c r="AQ1578" i="4"/>
  <c r="AU1578" i="4" s="1"/>
  <c r="AN1578" i="4"/>
  <c r="AH1578" i="4"/>
  <c r="AO1570" i="4"/>
  <c r="AQ1570" i="4"/>
  <c r="AU1570" i="4" s="1"/>
  <c r="AN1570" i="4"/>
  <c r="AH1570" i="4"/>
  <c r="AO1562" i="4"/>
  <c r="AQ1562" i="4"/>
  <c r="AU1562" i="4" s="1"/>
  <c r="AN1562" i="4"/>
  <c r="AH1562" i="4"/>
  <c r="AO1554" i="4"/>
  <c r="AQ1554" i="4"/>
  <c r="AU1554" i="4" s="1"/>
  <c r="AN1554" i="4"/>
  <c r="AH1554" i="4"/>
  <c r="AO1546" i="4"/>
  <c r="AQ1546" i="4"/>
  <c r="AU1546" i="4" s="1"/>
  <c r="AN1546" i="4"/>
  <c r="AH1546" i="4"/>
  <c r="AO1538" i="4"/>
  <c r="AQ1538" i="4"/>
  <c r="AU1538" i="4" s="1"/>
  <c r="AN1538" i="4"/>
  <c r="AH1538" i="4"/>
  <c r="AO1530" i="4"/>
  <c r="AQ1530" i="4"/>
  <c r="AU1530" i="4" s="1"/>
  <c r="AN1530" i="4"/>
  <c r="AH1530" i="4"/>
  <c r="AO1522" i="4"/>
  <c r="AQ1522" i="4"/>
  <c r="AU1522" i="4" s="1"/>
  <c r="AN1522" i="4"/>
  <c r="AH1522" i="4"/>
  <c r="AO1514" i="4"/>
  <c r="AQ1514" i="4"/>
  <c r="AU1514" i="4" s="1"/>
  <c r="AN1514" i="4"/>
  <c r="AH1514" i="4"/>
  <c r="AO1506" i="4"/>
  <c r="AQ1506" i="4"/>
  <c r="AU1506" i="4" s="1"/>
  <c r="AN1506" i="4"/>
  <c r="AH1506" i="4"/>
  <c r="AO1498" i="4"/>
  <c r="AQ1498" i="4"/>
  <c r="AU1498" i="4" s="1"/>
  <c r="AN1498" i="4"/>
  <c r="AH1498" i="4"/>
  <c r="AO1490" i="4"/>
  <c r="AQ1490" i="4"/>
  <c r="AU1490" i="4" s="1"/>
  <c r="AN1490" i="4"/>
  <c r="AH1490" i="4"/>
  <c r="AO1482" i="4"/>
  <c r="AQ1482" i="4"/>
  <c r="AU1482" i="4" s="1"/>
  <c r="AN1482" i="4"/>
  <c r="AH1482" i="4"/>
  <c r="AO1474" i="4"/>
  <c r="AQ1474" i="4"/>
  <c r="AU1474" i="4" s="1"/>
  <c r="AN1474" i="4"/>
  <c r="AH1474" i="4"/>
  <c r="AO1466" i="4"/>
  <c r="AQ1466" i="4"/>
  <c r="AU1466" i="4" s="1"/>
  <c r="AN1466" i="4"/>
  <c r="AH1466" i="4"/>
  <c r="AO1458" i="4"/>
  <c r="AQ1458" i="4"/>
  <c r="AU1458" i="4" s="1"/>
  <c r="AN1458" i="4"/>
  <c r="AH1458" i="4"/>
  <c r="AO1450" i="4"/>
  <c r="AQ1450" i="4"/>
  <c r="AU1450" i="4" s="1"/>
  <c r="AN1450" i="4"/>
  <c r="AH1450" i="4"/>
  <c r="AO1442" i="4"/>
  <c r="AQ1442" i="4"/>
  <c r="AU1442" i="4" s="1"/>
  <c r="AN1442" i="4"/>
  <c r="AH1442" i="4"/>
  <c r="AO1434" i="4"/>
  <c r="AQ1434" i="4"/>
  <c r="AU1434" i="4" s="1"/>
  <c r="AN1434" i="4"/>
  <c r="AH1434" i="4"/>
  <c r="AO1426" i="4"/>
  <c r="AQ1426" i="4"/>
  <c r="AU1426" i="4" s="1"/>
  <c r="AN1426" i="4"/>
  <c r="AH1426" i="4"/>
  <c r="AO1418" i="4"/>
  <c r="AQ1418" i="4"/>
  <c r="AU1418" i="4" s="1"/>
  <c r="AN1418" i="4"/>
  <c r="AH1418" i="4"/>
  <c r="AO1410" i="4"/>
  <c r="AQ1410" i="4"/>
  <c r="AU1410" i="4" s="1"/>
  <c r="AN1410" i="4"/>
  <c r="AH1410" i="4"/>
  <c r="AO1402" i="4"/>
  <c r="AQ1402" i="4"/>
  <c r="AU1402" i="4" s="1"/>
  <c r="AN1402" i="4"/>
  <c r="AH1402" i="4"/>
  <c r="AO1394" i="4"/>
  <c r="AQ1394" i="4"/>
  <c r="AU1394" i="4" s="1"/>
  <c r="AN1394" i="4"/>
  <c r="AH1394" i="4"/>
  <c r="AO1386" i="4"/>
  <c r="AQ1386" i="4"/>
  <c r="AU1386" i="4" s="1"/>
  <c r="AN1386" i="4"/>
  <c r="AH1386" i="4"/>
  <c r="AO1378" i="4"/>
  <c r="AQ1378" i="4"/>
  <c r="AU1378" i="4" s="1"/>
  <c r="AN1378" i="4"/>
  <c r="AH1378" i="4"/>
  <c r="AO1370" i="4"/>
  <c r="AQ1370" i="4"/>
  <c r="AU1370" i="4" s="1"/>
  <c r="AN1370" i="4"/>
  <c r="AH1370" i="4"/>
  <c r="AO1362" i="4"/>
  <c r="AQ1362" i="4"/>
  <c r="AU1362" i="4" s="1"/>
  <c r="AN1362" i="4"/>
  <c r="AH1362" i="4"/>
  <c r="AO1354" i="4"/>
  <c r="AQ1354" i="4"/>
  <c r="AU1354" i="4" s="1"/>
  <c r="AN1354" i="4"/>
  <c r="AH1354" i="4"/>
  <c r="AO1346" i="4"/>
  <c r="AQ1346" i="4"/>
  <c r="AU1346" i="4" s="1"/>
  <c r="AN1346" i="4"/>
  <c r="AH1346" i="4"/>
  <c r="AO1338" i="4"/>
  <c r="AQ1338" i="4"/>
  <c r="AU1338" i="4" s="1"/>
  <c r="AN1338" i="4"/>
  <c r="AH1338" i="4"/>
  <c r="AO1330" i="4"/>
  <c r="AQ1330" i="4"/>
  <c r="AU1330" i="4" s="1"/>
  <c r="AN1330" i="4"/>
  <c r="AH1330" i="4"/>
  <c r="AO1322" i="4"/>
  <c r="AQ1322" i="4"/>
  <c r="AU1322" i="4" s="1"/>
  <c r="AN1322" i="4"/>
  <c r="AH1322" i="4"/>
  <c r="AO1314" i="4"/>
  <c r="AQ1314" i="4"/>
  <c r="AU1314" i="4" s="1"/>
  <c r="AN1314" i="4"/>
  <c r="AH1314" i="4"/>
  <c r="AO1306" i="4"/>
  <c r="AQ1306" i="4"/>
  <c r="AU1306" i="4" s="1"/>
  <c r="AN1306" i="4"/>
  <c r="AH1306" i="4"/>
  <c r="AO1298" i="4"/>
  <c r="AQ1298" i="4"/>
  <c r="AU1298" i="4" s="1"/>
  <c r="AN1298" i="4"/>
  <c r="AH1298" i="4"/>
  <c r="AO1290" i="4"/>
  <c r="AQ1290" i="4"/>
  <c r="AU1290" i="4" s="1"/>
  <c r="AN1290" i="4"/>
  <c r="AH1290" i="4"/>
  <c r="AO1282" i="4"/>
  <c r="AQ1282" i="4"/>
  <c r="AU1282" i="4" s="1"/>
  <c r="AN1282" i="4"/>
  <c r="AH1282" i="4"/>
  <c r="AO1274" i="4"/>
  <c r="AQ1274" i="4"/>
  <c r="AU1274" i="4" s="1"/>
  <c r="AN1274" i="4"/>
  <c r="AH1274" i="4"/>
  <c r="AO1266" i="4"/>
  <c r="AQ1266" i="4"/>
  <c r="AU1266" i="4" s="1"/>
  <c r="AN1266" i="4"/>
  <c r="AH1266" i="4"/>
  <c r="AO1258" i="4"/>
  <c r="AQ1258" i="4"/>
  <c r="AU1258" i="4" s="1"/>
  <c r="AN1258" i="4"/>
  <c r="AH1258" i="4"/>
  <c r="AO1250" i="4"/>
  <c r="AQ1250" i="4"/>
  <c r="AU1250" i="4" s="1"/>
  <c r="AN1250" i="4"/>
  <c r="AH1250" i="4"/>
  <c r="AO1242" i="4"/>
  <c r="AQ1242" i="4"/>
  <c r="AU1242" i="4" s="1"/>
  <c r="AN1242" i="4"/>
  <c r="AH1242" i="4"/>
  <c r="AO1234" i="4"/>
  <c r="AQ1234" i="4"/>
  <c r="AU1234" i="4" s="1"/>
  <c r="AN1234" i="4"/>
  <c r="AH1234" i="4"/>
  <c r="AO1226" i="4"/>
  <c r="AQ1226" i="4"/>
  <c r="AU1226" i="4" s="1"/>
  <c r="AN1226" i="4"/>
  <c r="AH1226" i="4"/>
  <c r="AO1218" i="4"/>
  <c r="AQ1218" i="4"/>
  <c r="AU1218" i="4" s="1"/>
  <c r="AN1218" i="4"/>
  <c r="AH1218" i="4"/>
  <c r="AO1210" i="4"/>
  <c r="AQ1210" i="4"/>
  <c r="AU1210" i="4" s="1"/>
  <c r="AN1210" i="4"/>
  <c r="AH1210" i="4"/>
  <c r="AO1202" i="4"/>
  <c r="AQ1202" i="4"/>
  <c r="AU1202" i="4" s="1"/>
  <c r="AN1202" i="4"/>
  <c r="AH1202" i="4"/>
  <c r="AO1194" i="4"/>
  <c r="AQ1194" i="4"/>
  <c r="AU1194" i="4" s="1"/>
  <c r="AN1194" i="4"/>
  <c r="AH1194" i="4"/>
  <c r="AO1186" i="4"/>
  <c r="AQ1186" i="4"/>
  <c r="AU1186" i="4" s="1"/>
  <c r="AN1186" i="4"/>
  <c r="AH1186" i="4"/>
  <c r="AO1178" i="4"/>
  <c r="AQ1178" i="4"/>
  <c r="AU1178" i="4" s="1"/>
  <c r="AN1178" i="4"/>
  <c r="AH1178" i="4"/>
  <c r="AO1170" i="4"/>
  <c r="AQ1170" i="4"/>
  <c r="AU1170" i="4" s="1"/>
  <c r="AN1170" i="4"/>
  <c r="AH1170" i="4"/>
  <c r="AO1162" i="4"/>
  <c r="AQ1162" i="4"/>
  <c r="AU1162" i="4" s="1"/>
  <c r="AN1162" i="4"/>
  <c r="AH1162" i="4"/>
  <c r="AO1154" i="4"/>
  <c r="AQ1154" i="4"/>
  <c r="AU1154" i="4" s="1"/>
  <c r="AN1154" i="4"/>
  <c r="AH1154" i="4"/>
  <c r="AO1146" i="4"/>
  <c r="AQ1146" i="4"/>
  <c r="AU1146" i="4" s="1"/>
  <c r="AN1146" i="4"/>
  <c r="AH1146" i="4"/>
  <c r="AO1138" i="4"/>
  <c r="AQ1138" i="4"/>
  <c r="AU1138" i="4" s="1"/>
  <c r="AN1138" i="4"/>
  <c r="AH1138" i="4"/>
  <c r="AO1130" i="4"/>
  <c r="AQ1130" i="4"/>
  <c r="AU1130" i="4" s="1"/>
  <c r="AN1130" i="4"/>
  <c r="AH1130" i="4"/>
  <c r="AO1122" i="4"/>
  <c r="AQ1122" i="4"/>
  <c r="AU1122" i="4" s="1"/>
  <c r="AN1122" i="4"/>
  <c r="AH1122" i="4"/>
  <c r="AO1114" i="4"/>
  <c r="AQ1114" i="4"/>
  <c r="AU1114" i="4" s="1"/>
  <c r="AN1114" i="4"/>
  <c r="AH1114" i="4"/>
  <c r="AO1106" i="4"/>
  <c r="AQ1106" i="4"/>
  <c r="AU1106" i="4" s="1"/>
  <c r="AN1106" i="4"/>
  <c r="AH1106" i="4"/>
  <c r="AO1098" i="4"/>
  <c r="AQ1098" i="4"/>
  <c r="AU1098" i="4" s="1"/>
  <c r="AN1098" i="4"/>
  <c r="AH1098" i="4"/>
  <c r="AO1090" i="4"/>
  <c r="AQ1090" i="4"/>
  <c r="AU1090" i="4" s="1"/>
  <c r="AN1090" i="4"/>
  <c r="AH1090" i="4"/>
  <c r="AO1082" i="4"/>
  <c r="AQ1082" i="4"/>
  <c r="AU1082" i="4" s="1"/>
  <c r="AN1082" i="4"/>
  <c r="AH1082" i="4"/>
  <c r="AO1074" i="4"/>
  <c r="AQ1074" i="4"/>
  <c r="AU1074" i="4" s="1"/>
  <c r="AN1074" i="4"/>
  <c r="AH1074" i="4"/>
  <c r="AO1066" i="4"/>
  <c r="AQ1066" i="4"/>
  <c r="AU1066" i="4" s="1"/>
  <c r="AN1066" i="4"/>
  <c r="AH1066" i="4"/>
  <c r="AO1058" i="4"/>
  <c r="AQ1058" i="4"/>
  <c r="AU1058" i="4" s="1"/>
  <c r="AN1058" i="4"/>
  <c r="AH1058" i="4"/>
  <c r="AO1050" i="4"/>
  <c r="AQ1050" i="4"/>
  <c r="AU1050" i="4" s="1"/>
  <c r="AN1050" i="4"/>
  <c r="AH1050" i="4"/>
  <c r="AO1042" i="4"/>
  <c r="AQ1042" i="4"/>
  <c r="AU1042" i="4" s="1"/>
  <c r="AN1042" i="4"/>
  <c r="AH1042" i="4"/>
  <c r="AO1034" i="4"/>
  <c r="AQ1034" i="4"/>
  <c r="AU1034" i="4" s="1"/>
  <c r="AN1034" i="4"/>
  <c r="AH1034" i="4"/>
  <c r="AO1026" i="4"/>
  <c r="AQ1026" i="4"/>
  <c r="AU1026" i="4" s="1"/>
  <c r="AN1026" i="4"/>
  <c r="AH1026" i="4"/>
  <c r="AO1018" i="4"/>
  <c r="AQ1018" i="4"/>
  <c r="AU1018" i="4" s="1"/>
  <c r="AN1018" i="4"/>
  <c r="AH1018" i="4"/>
  <c r="AO1010" i="4"/>
  <c r="AQ1010" i="4"/>
  <c r="AU1010" i="4" s="1"/>
  <c r="AN1010" i="4"/>
  <c r="AH1010" i="4"/>
  <c r="AO1002" i="4"/>
  <c r="AQ1002" i="4"/>
  <c r="AU1002" i="4" s="1"/>
  <c r="AN1002" i="4"/>
  <c r="AH1002" i="4"/>
  <c r="AO994" i="4"/>
  <c r="AQ994" i="4"/>
  <c r="AU994" i="4" s="1"/>
  <c r="AN994" i="4"/>
  <c r="AH994" i="4"/>
  <c r="AO986" i="4"/>
  <c r="AQ986" i="4"/>
  <c r="AU986" i="4" s="1"/>
  <c r="AN986" i="4"/>
  <c r="AH986" i="4"/>
  <c r="AO978" i="4"/>
  <c r="AQ978" i="4"/>
  <c r="AU978" i="4" s="1"/>
  <c r="AN978" i="4"/>
  <c r="AH978" i="4"/>
  <c r="AO970" i="4"/>
  <c r="AQ970" i="4"/>
  <c r="AU970" i="4" s="1"/>
  <c r="AN970" i="4"/>
  <c r="AH970" i="4"/>
  <c r="AO962" i="4"/>
  <c r="AQ962" i="4"/>
  <c r="AU962" i="4" s="1"/>
  <c r="AN962" i="4"/>
  <c r="AH962" i="4"/>
  <c r="AO954" i="4"/>
  <c r="AQ954" i="4"/>
  <c r="AU954" i="4" s="1"/>
  <c r="AN954" i="4"/>
  <c r="AH954" i="4"/>
  <c r="AO946" i="4"/>
  <c r="AQ946" i="4"/>
  <c r="AU946" i="4" s="1"/>
  <c r="AN946" i="4"/>
  <c r="AH946" i="4"/>
  <c r="AO938" i="4"/>
  <c r="AQ938" i="4"/>
  <c r="AU938" i="4" s="1"/>
  <c r="AN938" i="4"/>
  <c r="AH938" i="4"/>
  <c r="AO930" i="4"/>
  <c r="AQ930" i="4"/>
  <c r="AU930" i="4" s="1"/>
  <c r="AN930" i="4"/>
  <c r="AH930" i="4"/>
  <c r="AO922" i="4"/>
  <c r="AQ922" i="4"/>
  <c r="AU922" i="4" s="1"/>
  <c r="AN922" i="4"/>
  <c r="AH922" i="4"/>
  <c r="AO914" i="4"/>
  <c r="AQ914" i="4"/>
  <c r="AU914" i="4" s="1"/>
  <c r="AN914" i="4"/>
  <c r="AH914" i="4"/>
  <c r="AO906" i="4"/>
  <c r="AQ906" i="4"/>
  <c r="AU906" i="4" s="1"/>
  <c r="AN906" i="4"/>
  <c r="AH906" i="4"/>
  <c r="AO898" i="4"/>
  <c r="AQ898" i="4"/>
  <c r="AU898" i="4" s="1"/>
  <c r="AN898" i="4"/>
  <c r="AH898" i="4"/>
  <c r="AO890" i="4"/>
  <c r="AQ890" i="4"/>
  <c r="AU890" i="4" s="1"/>
  <c r="AN890" i="4"/>
  <c r="AH890" i="4"/>
  <c r="AO882" i="4"/>
  <c r="AQ882" i="4"/>
  <c r="AU882" i="4" s="1"/>
  <c r="AN882" i="4"/>
  <c r="AH882" i="4"/>
  <c r="AO874" i="4"/>
  <c r="AQ874" i="4"/>
  <c r="AU874" i="4" s="1"/>
  <c r="AN874" i="4"/>
  <c r="AH874" i="4"/>
  <c r="AO866" i="4"/>
  <c r="AQ866" i="4"/>
  <c r="AU866" i="4" s="1"/>
  <c r="AN866" i="4"/>
  <c r="AH866" i="4"/>
  <c r="AO858" i="4"/>
  <c r="AQ858" i="4"/>
  <c r="AU858" i="4" s="1"/>
  <c r="AN858" i="4"/>
  <c r="AH858" i="4"/>
  <c r="AO850" i="4"/>
  <c r="AQ850" i="4"/>
  <c r="AU850" i="4" s="1"/>
  <c r="AN850" i="4"/>
  <c r="AH850" i="4"/>
  <c r="AO842" i="4"/>
  <c r="AQ842" i="4"/>
  <c r="AU842" i="4" s="1"/>
  <c r="AN842" i="4"/>
  <c r="AH842" i="4"/>
  <c r="AO834" i="4"/>
  <c r="AQ834" i="4"/>
  <c r="AU834" i="4" s="1"/>
  <c r="AN834" i="4"/>
  <c r="AH834" i="4"/>
  <c r="AO826" i="4"/>
  <c r="AQ826" i="4"/>
  <c r="AU826" i="4" s="1"/>
  <c r="AN826" i="4"/>
  <c r="AH826" i="4"/>
  <c r="AO818" i="4"/>
  <c r="AQ818" i="4"/>
  <c r="AU818" i="4" s="1"/>
  <c r="AN818" i="4"/>
  <c r="AH818" i="4"/>
  <c r="AO810" i="4"/>
  <c r="AQ810" i="4"/>
  <c r="AU810" i="4" s="1"/>
  <c r="AN810" i="4"/>
  <c r="AH810" i="4"/>
  <c r="AO802" i="4"/>
  <c r="AQ802" i="4"/>
  <c r="AU802" i="4" s="1"/>
  <c r="AN802" i="4"/>
  <c r="AH802" i="4"/>
  <c r="AO794" i="4"/>
  <c r="AQ794" i="4"/>
  <c r="AU794" i="4" s="1"/>
  <c r="AN794" i="4"/>
  <c r="AH794" i="4"/>
  <c r="AO786" i="4"/>
  <c r="AQ786" i="4"/>
  <c r="AU786" i="4" s="1"/>
  <c r="AN786" i="4"/>
  <c r="AH786" i="4"/>
  <c r="AO778" i="4"/>
  <c r="AQ778" i="4"/>
  <c r="AU778" i="4" s="1"/>
  <c r="AN778" i="4"/>
  <c r="AH778" i="4"/>
  <c r="AO770" i="4"/>
  <c r="AQ770" i="4"/>
  <c r="AU770" i="4" s="1"/>
  <c r="AN770" i="4"/>
  <c r="AH770" i="4"/>
  <c r="AQ762" i="4"/>
  <c r="AU762" i="4" s="1"/>
  <c r="AO762" i="4"/>
  <c r="AN762" i="4"/>
  <c r="AH762" i="4"/>
  <c r="AQ754" i="4"/>
  <c r="AU754" i="4" s="1"/>
  <c r="AO754" i="4"/>
  <c r="AN754" i="4"/>
  <c r="AH754" i="4"/>
  <c r="AQ746" i="4"/>
  <c r="AU746" i="4" s="1"/>
  <c r="AO746" i="4"/>
  <c r="AN746" i="4"/>
  <c r="AH746" i="4"/>
  <c r="AO738" i="4"/>
  <c r="AQ738" i="4"/>
  <c r="AU738" i="4" s="1"/>
  <c r="AN738" i="4"/>
  <c r="AH738" i="4"/>
  <c r="AO730" i="4"/>
  <c r="AQ730" i="4"/>
  <c r="AU730" i="4" s="1"/>
  <c r="AN730" i="4"/>
  <c r="AH730" i="4"/>
  <c r="AO722" i="4"/>
  <c r="AQ722" i="4"/>
  <c r="AU722" i="4" s="1"/>
  <c r="AN722" i="4"/>
  <c r="AH722" i="4"/>
  <c r="AO714" i="4"/>
  <c r="AQ714" i="4"/>
  <c r="AU714" i="4" s="1"/>
  <c r="AN714" i="4"/>
  <c r="AH714" i="4"/>
  <c r="AO706" i="4"/>
  <c r="AQ706" i="4"/>
  <c r="AU706" i="4" s="1"/>
  <c r="AN706" i="4"/>
  <c r="AH706" i="4"/>
  <c r="AO698" i="4"/>
  <c r="AQ698" i="4"/>
  <c r="AU698" i="4" s="1"/>
  <c r="AN698" i="4"/>
  <c r="AH698" i="4"/>
  <c r="AO690" i="4"/>
  <c r="AQ690" i="4"/>
  <c r="AU690" i="4" s="1"/>
  <c r="AN690" i="4"/>
  <c r="AH690" i="4"/>
  <c r="AO682" i="4"/>
  <c r="AQ682" i="4"/>
  <c r="AU682" i="4" s="1"/>
  <c r="AN682" i="4"/>
  <c r="AH682" i="4"/>
  <c r="AO674" i="4"/>
  <c r="AQ674" i="4"/>
  <c r="AU674" i="4" s="1"/>
  <c r="AN674" i="4"/>
  <c r="AH674" i="4"/>
  <c r="AO666" i="4"/>
  <c r="AQ666" i="4"/>
  <c r="AU666" i="4" s="1"/>
  <c r="AN666" i="4"/>
  <c r="AH666" i="4"/>
  <c r="AO658" i="4"/>
  <c r="AQ658" i="4"/>
  <c r="AU658" i="4" s="1"/>
  <c r="AN658" i="4"/>
  <c r="AH658" i="4"/>
  <c r="AO650" i="4"/>
  <c r="AQ650" i="4"/>
  <c r="AU650" i="4" s="1"/>
  <c r="AN650" i="4"/>
  <c r="AH650" i="4"/>
  <c r="AO642" i="4"/>
  <c r="AQ642" i="4"/>
  <c r="AU642" i="4" s="1"/>
  <c r="AN642" i="4"/>
  <c r="AH642" i="4"/>
  <c r="AO634" i="4"/>
  <c r="AQ634" i="4"/>
  <c r="AU634" i="4" s="1"/>
  <c r="AN634" i="4"/>
  <c r="AH634" i="4"/>
  <c r="AO626" i="4"/>
  <c r="AQ626" i="4"/>
  <c r="AU626" i="4" s="1"/>
  <c r="AN626" i="4"/>
  <c r="AH626" i="4"/>
  <c r="AO618" i="4"/>
  <c r="AQ618" i="4"/>
  <c r="AU618" i="4" s="1"/>
  <c r="AN618" i="4"/>
  <c r="AH618" i="4"/>
  <c r="AO610" i="4"/>
  <c r="AQ610" i="4"/>
  <c r="AU610" i="4" s="1"/>
  <c r="AN610" i="4"/>
  <c r="AH610" i="4"/>
  <c r="AO602" i="4"/>
  <c r="AQ602" i="4"/>
  <c r="AU602" i="4" s="1"/>
  <c r="AN602" i="4"/>
  <c r="AH602" i="4"/>
  <c r="AO594" i="4"/>
  <c r="AQ594" i="4"/>
  <c r="AU594" i="4" s="1"/>
  <c r="AN594" i="4"/>
  <c r="AH594" i="4"/>
  <c r="AO586" i="4"/>
  <c r="AQ586" i="4"/>
  <c r="AU586" i="4" s="1"/>
  <c r="AN586" i="4"/>
  <c r="AH586" i="4"/>
  <c r="AO578" i="4"/>
  <c r="AQ578" i="4"/>
  <c r="AU578" i="4" s="1"/>
  <c r="AN578" i="4"/>
  <c r="AH578" i="4"/>
  <c r="AO570" i="4"/>
  <c r="AQ570" i="4"/>
  <c r="AU570" i="4" s="1"/>
  <c r="AN570" i="4"/>
  <c r="AH570" i="4"/>
  <c r="AO562" i="4"/>
  <c r="AQ562" i="4"/>
  <c r="AU562" i="4" s="1"/>
  <c r="AN562" i="4"/>
  <c r="AH562" i="4"/>
  <c r="AO554" i="4"/>
  <c r="AQ554" i="4"/>
  <c r="AU554" i="4" s="1"/>
  <c r="AN554" i="4"/>
  <c r="AH554" i="4"/>
  <c r="AO546" i="4"/>
  <c r="AQ546" i="4"/>
  <c r="AU546" i="4" s="1"/>
  <c r="AN546" i="4"/>
  <c r="AH546" i="4"/>
  <c r="AO2501" i="4"/>
  <c r="AQ2501" i="4"/>
  <c r="AU2501" i="4" s="1"/>
  <c r="AN2501" i="4"/>
  <c r="AH2501" i="4"/>
  <c r="AO2493" i="4"/>
  <c r="AN2493" i="4"/>
  <c r="AQ2493" i="4"/>
  <c r="AU2493" i="4" s="1"/>
  <c r="AH2493" i="4"/>
  <c r="AO2485" i="4"/>
  <c r="AN2485" i="4"/>
  <c r="AQ2485" i="4"/>
  <c r="AU2485" i="4" s="1"/>
  <c r="AH2485" i="4"/>
  <c r="AO2477" i="4"/>
  <c r="AN2477" i="4"/>
  <c r="AQ2477" i="4"/>
  <c r="AU2477" i="4" s="1"/>
  <c r="AH2477" i="4"/>
  <c r="AO2469" i="4"/>
  <c r="AN2469" i="4"/>
  <c r="AQ2469" i="4"/>
  <c r="AU2469" i="4" s="1"/>
  <c r="AH2469" i="4"/>
  <c r="AO2461" i="4"/>
  <c r="AN2461" i="4"/>
  <c r="AQ2461" i="4"/>
  <c r="AU2461" i="4" s="1"/>
  <c r="AH2461" i="4"/>
  <c r="AO2453" i="4"/>
  <c r="AN2453" i="4"/>
  <c r="AQ2453" i="4"/>
  <c r="AU2453" i="4" s="1"/>
  <c r="AH2453" i="4"/>
  <c r="AO2445" i="4"/>
  <c r="AN2445" i="4"/>
  <c r="AQ2445" i="4"/>
  <c r="AU2445" i="4" s="1"/>
  <c r="AH2445" i="4"/>
  <c r="AO2437" i="4"/>
  <c r="AN2437" i="4"/>
  <c r="AQ2437" i="4"/>
  <c r="AU2437" i="4" s="1"/>
  <c r="AH2437" i="4"/>
  <c r="AO2429" i="4"/>
  <c r="AN2429" i="4"/>
  <c r="AQ2429" i="4"/>
  <c r="AU2429" i="4" s="1"/>
  <c r="AH2429" i="4"/>
  <c r="AO2421" i="4"/>
  <c r="AN2421" i="4"/>
  <c r="AQ2421" i="4"/>
  <c r="AU2421" i="4" s="1"/>
  <c r="AH2421" i="4"/>
  <c r="AO2413" i="4"/>
  <c r="AN2413" i="4"/>
  <c r="AQ2413" i="4"/>
  <c r="AU2413" i="4" s="1"/>
  <c r="AH2413" i="4"/>
  <c r="AO2405" i="4"/>
  <c r="AN2405" i="4"/>
  <c r="AQ2405" i="4"/>
  <c r="AU2405" i="4" s="1"/>
  <c r="AH2405" i="4"/>
  <c r="AO2397" i="4"/>
  <c r="AN2397" i="4"/>
  <c r="AQ2397" i="4"/>
  <c r="AU2397" i="4" s="1"/>
  <c r="AH2397" i="4"/>
  <c r="AO2389" i="4"/>
  <c r="AN2389" i="4"/>
  <c r="AQ2389" i="4"/>
  <c r="AU2389" i="4" s="1"/>
  <c r="AH2389" i="4"/>
  <c r="AO2381" i="4"/>
  <c r="AN2381" i="4"/>
  <c r="AQ2381" i="4"/>
  <c r="AU2381" i="4" s="1"/>
  <c r="AH2381" i="4"/>
  <c r="AO2373" i="4"/>
  <c r="AN2373" i="4"/>
  <c r="AQ2373" i="4"/>
  <c r="AU2373" i="4" s="1"/>
  <c r="AH2373" i="4"/>
  <c r="AO2365" i="4"/>
  <c r="AN2365" i="4"/>
  <c r="AQ2365" i="4"/>
  <c r="AU2365" i="4" s="1"/>
  <c r="AH2365" i="4"/>
  <c r="AO2357" i="4"/>
  <c r="AN2357" i="4"/>
  <c r="AQ2357" i="4"/>
  <c r="AU2357" i="4" s="1"/>
  <c r="AH2357" i="4"/>
  <c r="AO2349" i="4"/>
  <c r="AN2349" i="4"/>
  <c r="AQ2349" i="4"/>
  <c r="AU2349" i="4" s="1"/>
  <c r="AH2349" i="4"/>
  <c r="AO2341" i="4"/>
  <c r="AN2341" i="4"/>
  <c r="AQ2341" i="4"/>
  <c r="AU2341" i="4" s="1"/>
  <c r="AH2341" i="4"/>
  <c r="AO2333" i="4"/>
  <c r="AN2333" i="4"/>
  <c r="AQ2333" i="4"/>
  <c r="AU2333" i="4" s="1"/>
  <c r="AH2333" i="4"/>
  <c r="AO2325" i="4"/>
  <c r="AN2325" i="4"/>
  <c r="AQ2325" i="4"/>
  <c r="AU2325" i="4" s="1"/>
  <c r="AH2325" i="4"/>
  <c r="AO2317" i="4"/>
  <c r="AN2317" i="4"/>
  <c r="AQ2317" i="4"/>
  <c r="AU2317" i="4" s="1"/>
  <c r="AH2317" i="4"/>
  <c r="AO2309" i="4"/>
  <c r="AN2309" i="4"/>
  <c r="AQ2309" i="4"/>
  <c r="AU2309" i="4" s="1"/>
  <c r="AH2309" i="4"/>
  <c r="AO2301" i="4"/>
  <c r="AN2301" i="4"/>
  <c r="AQ2301" i="4"/>
  <c r="AU2301" i="4" s="1"/>
  <c r="AH2301" i="4"/>
  <c r="AO2293" i="4"/>
  <c r="AN2293" i="4"/>
  <c r="AQ2293" i="4"/>
  <c r="AU2293" i="4" s="1"/>
  <c r="AH2293" i="4"/>
  <c r="AO2285" i="4"/>
  <c r="AN2285" i="4"/>
  <c r="AQ2285" i="4"/>
  <c r="AU2285" i="4" s="1"/>
  <c r="AH2285" i="4"/>
  <c r="AO2277" i="4"/>
  <c r="AN2277" i="4"/>
  <c r="AQ2277" i="4"/>
  <c r="AU2277" i="4" s="1"/>
  <c r="AH2277" i="4"/>
  <c r="AO2269" i="4"/>
  <c r="AN2269" i="4"/>
  <c r="AQ2269" i="4"/>
  <c r="AU2269" i="4" s="1"/>
  <c r="AH2269" i="4"/>
  <c r="AO2261" i="4"/>
  <c r="AN2261" i="4"/>
  <c r="AQ2261" i="4"/>
  <c r="AU2261" i="4" s="1"/>
  <c r="AH2261" i="4"/>
  <c r="AO2253" i="4"/>
  <c r="AN2253" i="4"/>
  <c r="AQ2253" i="4"/>
  <c r="AU2253" i="4" s="1"/>
  <c r="AH2253" i="4"/>
  <c r="AO2245" i="4"/>
  <c r="AN2245" i="4"/>
  <c r="AQ2245" i="4"/>
  <c r="AU2245" i="4" s="1"/>
  <c r="AH2245" i="4"/>
  <c r="AO2237" i="4"/>
  <c r="AN2237" i="4"/>
  <c r="AQ2237" i="4"/>
  <c r="AU2237" i="4" s="1"/>
  <c r="AH2237" i="4"/>
  <c r="AO2229" i="4"/>
  <c r="AN2229" i="4"/>
  <c r="AQ2229" i="4"/>
  <c r="AU2229" i="4" s="1"/>
  <c r="AH2229" i="4"/>
  <c r="AO2221" i="4"/>
  <c r="AN2221" i="4"/>
  <c r="AQ2221" i="4"/>
  <c r="AU2221" i="4" s="1"/>
  <c r="AH2221" i="4"/>
  <c r="AO2213" i="4"/>
  <c r="AN2213" i="4"/>
  <c r="AQ2213" i="4"/>
  <c r="AU2213" i="4" s="1"/>
  <c r="AH2213" i="4"/>
  <c r="AO2205" i="4"/>
  <c r="AN2205" i="4"/>
  <c r="AQ2205" i="4"/>
  <c r="AU2205" i="4" s="1"/>
  <c r="AH2205" i="4"/>
  <c r="AO2197" i="4"/>
  <c r="AN2197" i="4"/>
  <c r="AQ2197" i="4"/>
  <c r="AU2197" i="4" s="1"/>
  <c r="AH2197" i="4"/>
  <c r="AO2189" i="4"/>
  <c r="AN2189" i="4"/>
  <c r="AQ2189" i="4"/>
  <c r="AU2189" i="4" s="1"/>
  <c r="AH2189" i="4"/>
  <c r="AO2181" i="4"/>
  <c r="AN2181" i="4"/>
  <c r="AQ2181" i="4"/>
  <c r="AU2181" i="4" s="1"/>
  <c r="AH2181" i="4"/>
  <c r="AO2173" i="4"/>
  <c r="AN2173" i="4"/>
  <c r="AQ2173" i="4"/>
  <c r="AU2173" i="4" s="1"/>
  <c r="AH2173" i="4"/>
  <c r="AO2165" i="4"/>
  <c r="AN2165" i="4"/>
  <c r="AQ2165" i="4"/>
  <c r="AU2165" i="4" s="1"/>
  <c r="AH2165" i="4"/>
  <c r="AO2157" i="4"/>
  <c r="AN2157" i="4"/>
  <c r="AQ2157" i="4"/>
  <c r="AU2157" i="4" s="1"/>
  <c r="AH2157" i="4"/>
  <c r="AO2149" i="4"/>
  <c r="AN2149" i="4"/>
  <c r="AQ2149" i="4"/>
  <c r="AU2149" i="4" s="1"/>
  <c r="AH2149" i="4"/>
  <c r="AO2141" i="4"/>
  <c r="AN2141" i="4"/>
  <c r="AQ2141" i="4"/>
  <c r="AU2141" i="4" s="1"/>
  <c r="AH2141" i="4"/>
  <c r="AO2133" i="4"/>
  <c r="AN2133" i="4"/>
  <c r="AQ2133" i="4"/>
  <c r="AU2133" i="4" s="1"/>
  <c r="AH2133" i="4"/>
  <c r="AO2125" i="4"/>
  <c r="AN2125" i="4"/>
  <c r="AQ2125" i="4"/>
  <c r="AU2125" i="4" s="1"/>
  <c r="AH2125" i="4"/>
  <c r="AO2117" i="4"/>
  <c r="AQ2117" i="4"/>
  <c r="AU2117" i="4" s="1"/>
  <c r="AN2117" i="4"/>
  <c r="AH2117" i="4"/>
  <c r="AO2109" i="4"/>
  <c r="AQ2109" i="4"/>
  <c r="AU2109" i="4" s="1"/>
  <c r="AN2109" i="4"/>
  <c r="AH2109" i="4"/>
  <c r="AO2101" i="4"/>
  <c r="AQ2101" i="4"/>
  <c r="AU2101" i="4" s="1"/>
  <c r="AN2101" i="4"/>
  <c r="AH2101" i="4"/>
  <c r="AO2093" i="4"/>
  <c r="AQ2093" i="4"/>
  <c r="AU2093" i="4" s="1"/>
  <c r="AN2093" i="4"/>
  <c r="AH2093" i="4"/>
  <c r="AO2085" i="4"/>
  <c r="AQ2085" i="4"/>
  <c r="AU2085" i="4" s="1"/>
  <c r="AN2085" i="4"/>
  <c r="AH2085" i="4"/>
  <c r="AO2077" i="4"/>
  <c r="AQ2077" i="4"/>
  <c r="AU2077" i="4" s="1"/>
  <c r="AN2077" i="4"/>
  <c r="AH2077" i="4"/>
  <c r="AO2069" i="4"/>
  <c r="AQ2069" i="4"/>
  <c r="AU2069" i="4" s="1"/>
  <c r="AN2069" i="4"/>
  <c r="AH2069" i="4"/>
  <c r="AO2061" i="4"/>
  <c r="AQ2061" i="4"/>
  <c r="AU2061" i="4" s="1"/>
  <c r="AN2061" i="4"/>
  <c r="AH2061" i="4"/>
  <c r="AO2053" i="4"/>
  <c r="AQ2053" i="4"/>
  <c r="AU2053" i="4" s="1"/>
  <c r="AN2053" i="4"/>
  <c r="AH2053" i="4"/>
  <c r="AO2045" i="4"/>
  <c r="AQ2045" i="4"/>
  <c r="AU2045" i="4" s="1"/>
  <c r="AN2045" i="4"/>
  <c r="AH2045" i="4"/>
  <c r="AO2037" i="4"/>
  <c r="AQ2037" i="4"/>
  <c r="AU2037" i="4" s="1"/>
  <c r="AN2037" i="4"/>
  <c r="AH2037" i="4"/>
  <c r="AO2029" i="4"/>
  <c r="AQ2029" i="4"/>
  <c r="AU2029" i="4" s="1"/>
  <c r="AN2029" i="4"/>
  <c r="AH2029" i="4"/>
  <c r="AO2021" i="4"/>
  <c r="AQ2021" i="4"/>
  <c r="AU2021" i="4" s="1"/>
  <c r="AN2021" i="4"/>
  <c r="AH2021" i="4"/>
  <c r="AO2013" i="4"/>
  <c r="AQ2013" i="4"/>
  <c r="AU2013" i="4" s="1"/>
  <c r="AN2013" i="4"/>
  <c r="AH2013" i="4"/>
  <c r="AO2005" i="4"/>
  <c r="AQ2005" i="4"/>
  <c r="AU2005" i="4" s="1"/>
  <c r="AN2005" i="4"/>
  <c r="AH2005" i="4"/>
  <c r="AO1997" i="4"/>
  <c r="AQ1997" i="4"/>
  <c r="AU1997" i="4" s="1"/>
  <c r="AN1997" i="4"/>
  <c r="AH1997" i="4"/>
  <c r="AO1989" i="4"/>
  <c r="AQ1989" i="4"/>
  <c r="AU1989" i="4" s="1"/>
  <c r="AN1989" i="4"/>
  <c r="AH1989" i="4"/>
  <c r="AO1981" i="4"/>
  <c r="AQ1981" i="4"/>
  <c r="AU1981" i="4" s="1"/>
  <c r="AN1981" i="4"/>
  <c r="AH1981" i="4"/>
  <c r="AO1973" i="4"/>
  <c r="AQ1973" i="4"/>
  <c r="AU1973" i="4" s="1"/>
  <c r="AN1973" i="4"/>
  <c r="AH1973" i="4"/>
  <c r="AO1965" i="4"/>
  <c r="AQ1965" i="4"/>
  <c r="AU1965" i="4" s="1"/>
  <c r="AN1965" i="4"/>
  <c r="AH1965" i="4"/>
  <c r="AO1957" i="4"/>
  <c r="AQ1957" i="4"/>
  <c r="AU1957" i="4" s="1"/>
  <c r="AN1957" i="4"/>
  <c r="AH1957" i="4"/>
  <c r="AO1949" i="4"/>
  <c r="AQ1949" i="4"/>
  <c r="AU1949" i="4" s="1"/>
  <c r="AN1949" i="4"/>
  <c r="AH1949" i="4"/>
  <c r="AO1941" i="4"/>
  <c r="AQ1941" i="4"/>
  <c r="AU1941" i="4" s="1"/>
  <c r="AN1941" i="4"/>
  <c r="AH1941" i="4"/>
  <c r="AO1933" i="4"/>
  <c r="AQ1933" i="4"/>
  <c r="AU1933" i="4" s="1"/>
  <c r="AN1933" i="4"/>
  <c r="AH1933" i="4"/>
  <c r="AO1925" i="4"/>
  <c r="AQ1925" i="4"/>
  <c r="AU1925" i="4" s="1"/>
  <c r="AN1925" i="4"/>
  <c r="AH1925" i="4"/>
  <c r="AO1917" i="4"/>
  <c r="AQ1917" i="4"/>
  <c r="AU1917" i="4" s="1"/>
  <c r="AN1917" i="4"/>
  <c r="AH1917" i="4"/>
  <c r="AO1909" i="4"/>
  <c r="AQ1909" i="4"/>
  <c r="AU1909" i="4" s="1"/>
  <c r="AN1909" i="4"/>
  <c r="AH1909" i="4"/>
  <c r="AO1901" i="4"/>
  <c r="AQ1901" i="4"/>
  <c r="AU1901" i="4" s="1"/>
  <c r="AN1901" i="4"/>
  <c r="AH1901" i="4"/>
  <c r="AO1893" i="4"/>
  <c r="AQ1893" i="4"/>
  <c r="AU1893" i="4" s="1"/>
  <c r="AN1893" i="4"/>
  <c r="AH1893" i="4"/>
  <c r="AO1885" i="4"/>
  <c r="AQ1885" i="4"/>
  <c r="AU1885" i="4" s="1"/>
  <c r="AN1885" i="4"/>
  <c r="AH1885" i="4"/>
  <c r="AO1877" i="4"/>
  <c r="AQ1877" i="4"/>
  <c r="AU1877" i="4" s="1"/>
  <c r="AN1877" i="4"/>
  <c r="AH1877" i="4"/>
  <c r="AO1869" i="4"/>
  <c r="AQ1869" i="4"/>
  <c r="AU1869" i="4" s="1"/>
  <c r="AN1869" i="4"/>
  <c r="AH1869" i="4"/>
  <c r="AO1861" i="4"/>
  <c r="AQ1861" i="4"/>
  <c r="AU1861" i="4" s="1"/>
  <c r="AN1861" i="4"/>
  <c r="AH1861" i="4"/>
  <c r="AO1853" i="4"/>
  <c r="AQ1853" i="4"/>
  <c r="AU1853" i="4" s="1"/>
  <c r="AN1853" i="4"/>
  <c r="AH1853" i="4"/>
  <c r="AO1845" i="4"/>
  <c r="AQ1845" i="4"/>
  <c r="AU1845" i="4" s="1"/>
  <c r="AN1845" i="4"/>
  <c r="AH1845" i="4"/>
  <c r="AO1837" i="4"/>
  <c r="AQ1837" i="4"/>
  <c r="AU1837" i="4" s="1"/>
  <c r="AN1837" i="4"/>
  <c r="AH1837" i="4"/>
  <c r="AO1829" i="4"/>
  <c r="AQ1829" i="4"/>
  <c r="AU1829" i="4" s="1"/>
  <c r="AN1829" i="4"/>
  <c r="AH1829" i="4"/>
  <c r="AO1821" i="4"/>
  <c r="AQ1821" i="4"/>
  <c r="AU1821" i="4" s="1"/>
  <c r="AN1821" i="4"/>
  <c r="AH1821" i="4"/>
  <c r="AO1813" i="4"/>
  <c r="AQ1813" i="4"/>
  <c r="AU1813" i="4" s="1"/>
  <c r="AN1813" i="4"/>
  <c r="AH1813" i="4"/>
  <c r="AO1805" i="4"/>
  <c r="AQ1805" i="4"/>
  <c r="AU1805" i="4" s="1"/>
  <c r="AN1805" i="4"/>
  <c r="AH1805" i="4"/>
  <c r="AO1797" i="4"/>
  <c r="AQ1797" i="4"/>
  <c r="AU1797" i="4" s="1"/>
  <c r="AN1797" i="4"/>
  <c r="AH1797" i="4"/>
  <c r="AO1789" i="4"/>
  <c r="AQ1789" i="4"/>
  <c r="AU1789" i="4" s="1"/>
  <c r="AN1789" i="4"/>
  <c r="AH1789" i="4"/>
  <c r="AO1781" i="4"/>
  <c r="AQ1781" i="4"/>
  <c r="AU1781" i="4" s="1"/>
  <c r="AN1781" i="4"/>
  <c r="AH1781" i="4"/>
  <c r="AO1773" i="4"/>
  <c r="AQ1773" i="4"/>
  <c r="AU1773" i="4" s="1"/>
  <c r="AN1773" i="4"/>
  <c r="AH1773" i="4"/>
  <c r="AO1765" i="4"/>
  <c r="AQ1765" i="4"/>
  <c r="AU1765" i="4" s="1"/>
  <c r="AN1765" i="4"/>
  <c r="AH1765" i="4"/>
  <c r="AO1757" i="4"/>
  <c r="AQ1757" i="4"/>
  <c r="AU1757" i="4" s="1"/>
  <c r="AN1757" i="4"/>
  <c r="AH1757" i="4"/>
  <c r="AO1749" i="4"/>
  <c r="AQ1749" i="4"/>
  <c r="AU1749" i="4" s="1"/>
  <c r="AN1749" i="4"/>
  <c r="AH1749" i="4"/>
  <c r="AO1741" i="4"/>
  <c r="AQ1741" i="4"/>
  <c r="AU1741" i="4" s="1"/>
  <c r="AN1741" i="4"/>
  <c r="AH1741" i="4"/>
  <c r="AO1733" i="4"/>
  <c r="AQ1733" i="4"/>
  <c r="AU1733" i="4" s="1"/>
  <c r="AN1733" i="4"/>
  <c r="AH1733" i="4"/>
  <c r="AO1725" i="4"/>
  <c r="AQ1725" i="4"/>
  <c r="AU1725" i="4" s="1"/>
  <c r="AN1725" i="4"/>
  <c r="AH1725" i="4"/>
  <c r="AO1717" i="4"/>
  <c r="AQ1717" i="4"/>
  <c r="AU1717" i="4" s="1"/>
  <c r="AN1717" i="4"/>
  <c r="AH1717" i="4"/>
  <c r="AO1709" i="4"/>
  <c r="AQ1709" i="4"/>
  <c r="AU1709" i="4" s="1"/>
  <c r="AN1709" i="4"/>
  <c r="AH1709" i="4"/>
  <c r="AO1701" i="4"/>
  <c r="AQ1701" i="4"/>
  <c r="AU1701" i="4" s="1"/>
  <c r="AN1701" i="4"/>
  <c r="AH1701" i="4"/>
  <c r="AO1693" i="4"/>
  <c r="AQ1693" i="4"/>
  <c r="AU1693" i="4" s="1"/>
  <c r="AN1693" i="4"/>
  <c r="AH1693" i="4"/>
  <c r="AO1685" i="4"/>
  <c r="AQ1685" i="4"/>
  <c r="AU1685" i="4" s="1"/>
  <c r="AN1685" i="4"/>
  <c r="AH1685" i="4"/>
  <c r="AO1677" i="4"/>
  <c r="AQ1677" i="4"/>
  <c r="AU1677" i="4" s="1"/>
  <c r="AN1677" i="4"/>
  <c r="AH1677" i="4"/>
  <c r="AO1669" i="4"/>
  <c r="AQ1669" i="4"/>
  <c r="AU1669" i="4" s="1"/>
  <c r="AN1669" i="4"/>
  <c r="AH1669" i="4"/>
  <c r="AO1661" i="4"/>
  <c r="AQ1661" i="4"/>
  <c r="AU1661" i="4" s="1"/>
  <c r="AN1661" i="4"/>
  <c r="AH1661" i="4"/>
  <c r="AO1653" i="4"/>
  <c r="AQ1653" i="4"/>
  <c r="AU1653" i="4" s="1"/>
  <c r="AN1653" i="4"/>
  <c r="AH1653" i="4"/>
  <c r="AO1645" i="4"/>
  <c r="AQ1645" i="4"/>
  <c r="AU1645" i="4" s="1"/>
  <c r="AN1645" i="4"/>
  <c r="AH1645" i="4"/>
  <c r="AO1637" i="4"/>
  <c r="AQ1637" i="4"/>
  <c r="AU1637" i="4" s="1"/>
  <c r="AN1637" i="4"/>
  <c r="AH1637" i="4"/>
  <c r="AO1629" i="4"/>
  <c r="AQ1629" i="4"/>
  <c r="AU1629" i="4" s="1"/>
  <c r="AN1629" i="4"/>
  <c r="AH1629" i="4"/>
  <c r="AO1621" i="4"/>
  <c r="AQ1621" i="4"/>
  <c r="AU1621" i="4" s="1"/>
  <c r="AN1621" i="4"/>
  <c r="AH1621" i="4"/>
  <c r="AO1613" i="4"/>
  <c r="AQ1613" i="4"/>
  <c r="AU1613" i="4" s="1"/>
  <c r="AN1613" i="4"/>
  <c r="AH1613" i="4"/>
  <c r="AO1605" i="4"/>
  <c r="AQ1605" i="4"/>
  <c r="AU1605" i="4" s="1"/>
  <c r="AN1605" i="4"/>
  <c r="AH1605" i="4"/>
  <c r="AO1597" i="4"/>
  <c r="AQ1597" i="4"/>
  <c r="AU1597" i="4" s="1"/>
  <c r="AN1597" i="4"/>
  <c r="AH1597" i="4"/>
  <c r="AO1589" i="4"/>
  <c r="AQ1589" i="4"/>
  <c r="AU1589" i="4" s="1"/>
  <c r="AN1589" i="4"/>
  <c r="AH1589" i="4"/>
  <c r="AO1581" i="4"/>
  <c r="AQ1581" i="4"/>
  <c r="AU1581" i="4" s="1"/>
  <c r="AN1581" i="4"/>
  <c r="AH1581" i="4"/>
  <c r="AO1573" i="4"/>
  <c r="AQ1573" i="4"/>
  <c r="AU1573" i="4" s="1"/>
  <c r="AN1573" i="4"/>
  <c r="AH1573" i="4"/>
  <c r="AO1565" i="4"/>
  <c r="AQ1565" i="4"/>
  <c r="AU1565" i="4" s="1"/>
  <c r="AN1565" i="4"/>
  <c r="AH1565" i="4"/>
  <c r="AO1557" i="4"/>
  <c r="AQ1557" i="4"/>
  <c r="AU1557" i="4" s="1"/>
  <c r="AN1557" i="4"/>
  <c r="AH1557" i="4"/>
  <c r="AO1549" i="4"/>
  <c r="AQ1549" i="4"/>
  <c r="AU1549" i="4" s="1"/>
  <c r="AN1549" i="4"/>
  <c r="AH1549" i="4"/>
  <c r="AO1541" i="4"/>
  <c r="AQ1541" i="4"/>
  <c r="AU1541" i="4" s="1"/>
  <c r="AN1541" i="4"/>
  <c r="AH1541" i="4"/>
  <c r="AO1533" i="4"/>
  <c r="AQ1533" i="4"/>
  <c r="AU1533" i="4" s="1"/>
  <c r="AN1533" i="4"/>
  <c r="AH1533" i="4"/>
  <c r="AO1525" i="4"/>
  <c r="AQ1525" i="4"/>
  <c r="AU1525" i="4" s="1"/>
  <c r="AN1525" i="4"/>
  <c r="AH1525" i="4"/>
  <c r="AO1517" i="4"/>
  <c r="AQ1517" i="4"/>
  <c r="AU1517" i="4" s="1"/>
  <c r="AN1517" i="4"/>
  <c r="AH1517" i="4"/>
  <c r="AO1509" i="4"/>
  <c r="AQ1509" i="4"/>
  <c r="AU1509" i="4" s="1"/>
  <c r="AN1509" i="4"/>
  <c r="AH1509" i="4"/>
  <c r="AO1501" i="4"/>
  <c r="AQ1501" i="4"/>
  <c r="AU1501" i="4" s="1"/>
  <c r="AN1501" i="4"/>
  <c r="AH1501" i="4"/>
  <c r="AO1493" i="4"/>
  <c r="AQ1493" i="4"/>
  <c r="AU1493" i="4" s="1"/>
  <c r="AN1493" i="4"/>
  <c r="AH1493" i="4"/>
  <c r="AO1485" i="4"/>
  <c r="AQ1485" i="4"/>
  <c r="AU1485" i="4" s="1"/>
  <c r="AN1485" i="4"/>
  <c r="AH1485" i="4"/>
  <c r="AO1477" i="4"/>
  <c r="AQ1477" i="4"/>
  <c r="AU1477" i="4" s="1"/>
  <c r="AN1477" i="4"/>
  <c r="AH1477" i="4"/>
  <c r="AO1469" i="4"/>
  <c r="AQ1469" i="4"/>
  <c r="AU1469" i="4" s="1"/>
  <c r="AN1469" i="4"/>
  <c r="AH1469" i="4"/>
  <c r="AO1461" i="4"/>
  <c r="AQ1461" i="4"/>
  <c r="AU1461" i="4" s="1"/>
  <c r="AN1461" i="4"/>
  <c r="AH1461" i="4"/>
  <c r="AO1453" i="4"/>
  <c r="AQ1453" i="4"/>
  <c r="AU1453" i="4" s="1"/>
  <c r="AN1453" i="4"/>
  <c r="AH1453" i="4"/>
  <c r="AO1445" i="4"/>
  <c r="AQ1445" i="4"/>
  <c r="AU1445" i="4" s="1"/>
  <c r="AN1445" i="4"/>
  <c r="AH1445" i="4"/>
  <c r="AO1437" i="4"/>
  <c r="AQ1437" i="4"/>
  <c r="AU1437" i="4" s="1"/>
  <c r="AN1437" i="4"/>
  <c r="AH1437" i="4"/>
  <c r="AO1429" i="4"/>
  <c r="AQ1429" i="4"/>
  <c r="AU1429" i="4" s="1"/>
  <c r="AN1429" i="4"/>
  <c r="AH1429" i="4"/>
  <c r="AO1421" i="4"/>
  <c r="AQ1421" i="4"/>
  <c r="AU1421" i="4" s="1"/>
  <c r="AN1421" i="4"/>
  <c r="AH1421" i="4"/>
  <c r="AO1413" i="4"/>
  <c r="AQ1413" i="4"/>
  <c r="AU1413" i="4" s="1"/>
  <c r="AN1413" i="4"/>
  <c r="AH1413" i="4"/>
  <c r="AO1405" i="4"/>
  <c r="AQ1405" i="4"/>
  <c r="AU1405" i="4" s="1"/>
  <c r="AN1405" i="4"/>
  <c r="AH1405" i="4"/>
  <c r="AO1397" i="4"/>
  <c r="AQ1397" i="4"/>
  <c r="AU1397" i="4" s="1"/>
  <c r="AN1397" i="4"/>
  <c r="AH1397" i="4"/>
  <c r="AO1389" i="4"/>
  <c r="AQ1389" i="4"/>
  <c r="AU1389" i="4" s="1"/>
  <c r="AN1389" i="4"/>
  <c r="AH1389" i="4"/>
  <c r="AO1381" i="4"/>
  <c r="AQ1381" i="4"/>
  <c r="AU1381" i="4" s="1"/>
  <c r="AN1381" i="4"/>
  <c r="AH1381" i="4"/>
  <c r="AO1373" i="4"/>
  <c r="AQ1373" i="4"/>
  <c r="AU1373" i="4" s="1"/>
  <c r="AN1373" i="4"/>
  <c r="AH1373" i="4"/>
  <c r="AO1365" i="4"/>
  <c r="AQ1365" i="4"/>
  <c r="AU1365" i="4" s="1"/>
  <c r="AN1365" i="4"/>
  <c r="AH1365" i="4"/>
  <c r="AO1357" i="4"/>
  <c r="AQ1357" i="4"/>
  <c r="AU1357" i="4" s="1"/>
  <c r="AN1357" i="4"/>
  <c r="AH1357" i="4"/>
  <c r="AO1349" i="4"/>
  <c r="AQ1349" i="4"/>
  <c r="AU1349" i="4" s="1"/>
  <c r="AN1349" i="4"/>
  <c r="AH1349" i="4"/>
  <c r="AO1341" i="4"/>
  <c r="AQ1341" i="4"/>
  <c r="AU1341" i="4" s="1"/>
  <c r="AN1341" i="4"/>
  <c r="AH1341" i="4"/>
  <c r="AO1333" i="4"/>
  <c r="AQ1333" i="4"/>
  <c r="AU1333" i="4" s="1"/>
  <c r="AN1333" i="4"/>
  <c r="AH1333" i="4"/>
  <c r="AO1325" i="4"/>
  <c r="AQ1325" i="4"/>
  <c r="AU1325" i="4" s="1"/>
  <c r="AN1325" i="4"/>
  <c r="AH1325" i="4"/>
  <c r="AO1317" i="4"/>
  <c r="AQ1317" i="4"/>
  <c r="AU1317" i="4" s="1"/>
  <c r="AN1317" i="4"/>
  <c r="AH1317" i="4"/>
  <c r="AO1309" i="4"/>
  <c r="AQ1309" i="4"/>
  <c r="AU1309" i="4" s="1"/>
  <c r="AN1309" i="4"/>
  <c r="AH1309" i="4"/>
  <c r="AO1301" i="4"/>
  <c r="AQ1301" i="4"/>
  <c r="AU1301" i="4" s="1"/>
  <c r="AN1301" i="4"/>
  <c r="AH1301" i="4"/>
  <c r="AO1293" i="4"/>
  <c r="AQ1293" i="4"/>
  <c r="AU1293" i="4" s="1"/>
  <c r="AN1293" i="4"/>
  <c r="AH1293" i="4"/>
  <c r="AO1285" i="4"/>
  <c r="AQ1285" i="4"/>
  <c r="AU1285" i="4" s="1"/>
  <c r="AN1285" i="4"/>
  <c r="AH1285" i="4"/>
  <c r="AO1277" i="4"/>
  <c r="AQ1277" i="4"/>
  <c r="AU1277" i="4" s="1"/>
  <c r="AN1277" i="4"/>
  <c r="AH1277" i="4"/>
  <c r="AO1269" i="4"/>
  <c r="AQ1269" i="4"/>
  <c r="AU1269" i="4" s="1"/>
  <c r="AN1269" i="4"/>
  <c r="AH1269" i="4"/>
  <c r="AO1261" i="4"/>
  <c r="AQ1261" i="4"/>
  <c r="AU1261" i="4" s="1"/>
  <c r="AN1261" i="4"/>
  <c r="AH1261" i="4"/>
  <c r="AO1253" i="4"/>
  <c r="AQ1253" i="4"/>
  <c r="AU1253" i="4" s="1"/>
  <c r="AN1253" i="4"/>
  <c r="AH1253" i="4"/>
  <c r="AO1245" i="4"/>
  <c r="AQ1245" i="4"/>
  <c r="AU1245" i="4" s="1"/>
  <c r="AN1245" i="4"/>
  <c r="AH1245" i="4"/>
  <c r="AO1237" i="4"/>
  <c r="AQ1237" i="4"/>
  <c r="AU1237" i="4" s="1"/>
  <c r="AN1237" i="4"/>
  <c r="AH1237" i="4"/>
  <c r="AO1229" i="4"/>
  <c r="AQ1229" i="4"/>
  <c r="AU1229" i="4" s="1"/>
  <c r="AN1229" i="4"/>
  <c r="AH1229" i="4"/>
  <c r="AO1221" i="4"/>
  <c r="AQ1221" i="4"/>
  <c r="AU1221" i="4" s="1"/>
  <c r="AN1221" i="4"/>
  <c r="AH1221" i="4"/>
  <c r="AO1213" i="4"/>
  <c r="AQ1213" i="4"/>
  <c r="AU1213" i="4" s="1"/>
  <c r="AN1213" i="4"/>
  <c r="AH1213" i="4"/>
  <c r="AO1205" i="4"/>
  <c r="AQ1205" i="4"/>
  <c r="AU1205" i="4" s="1"/>
  <c r="AN1205" i="4"/>
  <c r="AH1205" i="4"/>
  <c r="AO1197" i="4"/>
  <c r="AQ1197" i="4"/>
  <c r="AU1197" i="4" s="1"/>
  <c r="AN1197" i="4"/>
  <c r="AH1197" i="4"/>
  <c r="AO1189" i="4"/>
  <c r="AQ1189" i="4"/>
  <c r="AU1189" i="4" s="1"/>
  <c r="AN1189" i="4"/>
  <c r="AH1189" i="4"/>
  <c r="AO1181" i="4"/>
  <c r="AQ1181" i="4"/>
  <c r="AU1181" i="4" s="1"/>
  <c r="AN1181" i="4"/>
  <c r="AH1181" i="4"/>
  <c r="AO1173" i="4"/>
  <c r="AQ1173" i="4"/>
  <c r="AU1173" i="4" s="1"/>
  <c r="AN1173" i="4"/>
  <c r="AH1173" i="4"/>
  <c r="AO1165" i="4"/>
  <c r="AQ1165" i="4"/>
  <c r="AU1165" i="4" s="1"/>
  <c r="AN1165" i="4"/>
  <c r="AH1165" i="4"/>
  <c r="AO1157" i="4"/>
  <c r="AQ1157" i="4"/>
  <c r="AU1157" i="4" s="1"/>
  <c r="AN1157" i="4"/>
  <c r="AH1157" i="4"/>
  <c r="AO1149" i="4"/>
  <c r="AQ1149" i="4"/>
  <c r="AU1149" i="4" s="1"/>
  <c r="AN1149" i="4"/>
  <c r="AH1149" i="4"/>
  <c r="AO1141" i="4"/>
  <c r="AQ1141" i="4"/>
  <c r="AU1141" i="4" s="1"/>
  <c r="AN1141" i="4"/>
  <c r="AH1141" i="4"/>
  <c r="AO1133" i="4"/>
  <c r="AQ1133" i="4"/>
  <c r="AU1133" i="4" s="1"/>
  <c r="AN1133" i="4"/>
  <c r="AH1133" i="4"/>
  <c r="AO1125" i="4"/>
  <c r="AQ1125" i="4"/>
  <c r="AU1125" i="4" s="1"/>
  <c r="AN1125" i="4"/>
  <c r="AH1125" i="4"/>
  <c r="AO1117" i="4"/>
  <c r="AQ1117" i="4"/>
  <c r="AU1117" i="4" s="1"/>
  <c r="AN1117" i="4"/>
  <c r="AH1117" i="4"/>
  <c r="AO1109" i="4"/>
  <c r="AQ1109" i="4"/>
  <c r="AU1109" i="4" s="1"/>
  <c r="AN1109" i="4"/>
  <c r="AH1109" i="4"/>
  <c r="AO1101" i="4"/>
  <c r="AQ1101" i="4"/>
  <c r="AU1101" i="4" s="1"/>
  <c r="AN1101" i="4"/>
  <c r="AH1101" i="4"/>
  <c r="AO1093" i="4"/>
  <c r="AQ1093" i="4"/>
  <c r="AU1093" i="4" s="1"/>
  <c r="AN1093" i="4"/>
  <c r="AH1093" i="4"/>
  <c r="AO1085" i="4"/>
  <c r="AQ1085" i="4"/>
  <c r="AU1085" i="4" s="1"/>
  <c r="AN1085" i="4"/>
  <c r="AH1085" i="4"/>
  <c r="AO1077" i="4"/>
  <c r="AQ1077" i="4"/>
  <c r="AU1077" i="4" s="1"/>
  <c r="AN1077" i="4"/>
  <c r="AH1077" i="4"/>
  <c r="AO1069" i="4"/>
  <c r="AQ1069" i="4"/>
  <c r="AU1069" i="4" s="1"/>
  <c r="AN1069" i="4"/>
  <c r="AH1069" i="4"/>
  <c r="AO1061" i="4"/>
  <c r="AQ1061" i="4"/>
  <c r="AU1061" i="4" s="1"/>
  <c r="AN1061" i="4"/>
  <c r="AH1061" i="4"/>
  <c r="AO1053" i="4"/>
  <c r="AQ1053" i="4"/>
  <c r="AU1053" i="4" s="1"/>
  <c r="AN1053" i="4"/>
  <c r="AH1053" i="4"/>
  <c r="AO1045" i="4"/>
  <c r="AQ1045" i="4"/>
  <c r="AU1045" i="4" s="1"/>
  <c r="AN1045" i="4"/>
  <c r="AH1045" i="4"/>
  <c r="AO1037" i="4"/>
  <c r="AQ1037" i="4"/>
  <c r="AU1037" i="4" s="1"/>
  <c r="AN1037" i="4"/>
  <c r="AH1037" i="4"/>
  <c r="AO1029" i="4"/>
  <c r="AQ1029" i="4"/>
  <c r="AU1029" i="4" s="1"/>
  <c r="AN1029" i="4"/>
  <c r="AH1029" i="4"/>
  <c r="AO1021" i="4"/>
  <c r="AQ1021" i="4"/>
  <c r="AU1021" i="4" s="1"/>
  <c r="AN1021" i="4"/>
  <c r="AH1021" i="4"/>
  <c r="AO1013" i="4"/>
  <c r="AQ1013" i="4"/>
  <c r="AU1013" i="4" s="1"/>
  <c r="AN1013" i="4"/>
  <c r="AH1013" i="4"/>
  <c r="AO1005" i="4"/>
  <c r="AQ1005" i="4"/>
  <c r="AU1005" i="4" s="1"/>
  <c r="AN1005" i="4"/>
  <c r="AH1005" i="4"/>
  <c r="AO997" i="4"/>
  <c r="AQ997" i="4"/>
  <c r="AU997" i="4" s="1"/>
  <c r="AN997" i="4"/>
  <c r="AH997" i="4"/>
  <c r="AO989" i="4"/>
  <c r="AQ989" i="4"/>
  <c r="AU989" i="4" s="1"/>
  <c r="AN989" i="4"/>
  <c r="AH989" i="4"/>
  <c r="AO981" i="4"/>
  <c r="AQ981" i="4"/>
  <c r="AU981" i="4" s="1"/>
  <c r="AN981" i="4"/>
  <c r="AH981" i="4"/>
  <c r="AO973" i="4"/>
  <c r="AQ973" i="4"/>
  <c r="AU973" i="4" s="1"/>
  <c r="AN973" i="4"/>
  <c r="AH973" i="4"/>
  <c r="AO965" i="4"/>
  <c r="AQ965" i="4"/>
  <c r="AU965" i="4" s="1"/>
  <c r="AN965" i="4"/>
  <c r="AH965" i="4"/>
  <c r="AO957" i="4"/>
  <c r="AQ957" i="4"/>
  <c r="AU957" i="4" s="1"/>
  <c r="AN957" i="4"/>
  <c r="AH957" i="4"/>
  <c r="AO949" i="4"/>
  <c r="AQ949" i="4"/>
  <c r="AU949" i="4" s="1"/>
  <c r="AN949" i="4"/>
  <c r="AH949" i="4"/>
  <c r="AO941" i="4"/>
  <c r="AQ941" i="4"/>
  <c r="AU941" i="4" s="1"/>
  <c r="AN941" i="4"/>
  <c r="AH941" i="4"/>
  <c r="AO933" i="4"/>
  <c r="AQ933" i="4"/>
  <c r="AU933" i="4" s="1"/>
  <c r="AN933" i="4"/>
  <c r="AH933" i="4"/>
  <c r="AO925" i="4"/>
  <c r="AQ925" i="4"/>
  <c r="AU925" i="4" s="1"/>
  <c r="AN925" i="4"/>
  <c r="AH925" i="4"/>
  <c r="AO917" i="4"/>
  <c r="AQ917" i="4"/>
  <c r="AU917" i="4" s="1"/>
  <c r="AN917" i="4"/>
  <c r="AH917" i="4"/>
  <c r="AO909" i="4"/>
  <c r="AQ909" i="4"/>
  <c r="AU909" i="4" s="1"/>
  <c r="AN909" i="4"/>
  <c r="AH909" i="4"/>
  <c r="AO901" i="4"/>
  <c r="AQ901" i="4"/>
  <c r="AU901" i="4" s="1"/>
  <c r="AN901" i="4"/>
  <c r="AH901" i="4"/>
  <c r="AO893" i="4"/>
  <c r="AQ893" i="4"/>
  <c r="AU893" i="4" s="1"/>
  <c r="AN893" i="4"/>
  <c r="AH893" i="4"/>
  <c r="AO885" i="4"/>
  <c r="AQ885" i="4"/>
  <c r="AU885" i="4" s="1"/>
  <c r="AN885" i="4"/>
  <c r="AH885" i="4"/>
  <c r="AO877" i="4"/>
  <c r="AQ877" i="4"/>
  <c r="AU877" i="4" s="1"/>
  <c r="AN877" i="4"/>
  <c r="AH877" i="4"/>
  <c r="AO869" i="4"/>
  <c r="AQ869" i="4"/>
  <c r="AU869" i="4" s="1"/>
  <c r="AN869" i="4"/>
  <c r="AH869" i="4"/>
  <c r="AO861" i="4"/>
  <c r="AQ861" i="4"/>
  <c r="AU861" i="4" s="1"/>
  <c r="AN861" i="4"/>
  <c r="AH861" i="4"/>
  <c r="AO853" i="4"/>
  <c r="AQ853" i="4"/>
  <c r="AU853" i="4" s="1"/>
  <c r="AN853" i="4"/>
  <c r="AH853" i="4"/>
  <c r="AO845" i="4"/>
  <c r="AQ845" i="4"/>
  <c r="AU845" i="4" s="1"/>
  <c r="AN845" i="4"/>
  <c r="AH845" i="4"/>
  <c r="AO837" i="4"/>
  <c r="AQ837" i="4"/>
  <c r="AU837" i="4" s="1"/>
  <c r="AN837" i="4"/>
  <c r="AH837" i="4"/>
  <c r="AO829" i="4"/>
  <c r="AQ829" i="4"/>
  <c r="AU829" i="4" s="1"/>
  <c r="AN829" i="4"/>
  <c r="AH829" i="4"/>
  <c r="AO821" i="4"/>
  <c r="AQ821" i="4"/>
  <c r="AU821" i="4" s="1"/>
  <c r="AN821" i="4"/>
  <c r="AH821" i="4"/>
  <c r="AO813" i="4"/>
  <c r="AQ813" i="4"/>
  <c r="AU813" i="4" s="1"/>
  <c r="AN813" i="4"/>
  <c r="AH813" i="4"/>
  <c r="AO805" i="4"/>
  <c r="AQ805" i="4"/>
  <c r="AU805" i="4" s="1"/>
  <c r="AN805" i="4"/>
  <c r="AH805" i="4"/>
  <c r="AO797" i="4"/>
  <c r="AQ797" i="4"/>
  <c r="AU797" i="4" s="1"/>
  <c r="AN797" i="4"/>
  <c r="AH797" i="4"/>
  <c r="AO789" i="4"/>
  <c r="AQ789" i="4"/>
  <c r="AU789" i="4" s="1"/>
  <c r="AN789" i="4"/>
  <c r="AH789" i="4"/>
  <c r="AO781" i="4"/>
  <c r="AQ781" i="4"/>
  <c r="AU781" i="4" s="1"/>
  <c r="AN781" i="4"/>
  <c r="AH781" i="4"/>
  <c r="AO773" i="4"/>
  <c r="AQ773" i="4"/>
  <c r="AU773" i="4" s="1"/>
  <c r="AN773" i="4"/>
  <c r="AH773" i="4"/>
  <c r="AQ765" i="4"/>
  <c r="AU765" i="4" s="1"/>
  <c r="AO765" i="4"/>
  <c r="AN765" i="4"/>
  <c r="AH765" i="4"/>
  <c r="AQ757" i="4"/>
  <c r="AU757" i="4" s="1"/>
  <c r="AO757" i="4"/>
  <c r="AN757" i="4"/>
  <c r="AH757" i="4"/>
  <c r="AQ749" i="4"/>
  <c r="AU749" i="4" s="1"/>
  <c r="AO749" i="4"/>
  <c r="AN749" i="4"/>
  <c r="AH749" i="4"/>
  <c r="AQ741" i="4"/>
  <c r="AU741" i="4" s="1"/>
  <c r="AO741" i="4"/>
  <c r="AN741" i="4"/>
  <c r="AH741" i="4"/>
  <c r="AO733" i="4"/>
  <c r="AQ733" i="4"/>
  <c r="AU733" i="4" s="1"/>
  <c r="AN733" i="4"/>
  <c r="AH733" i="4"/>
  <c r="AO725" i="4"/>
  <c r="AQ725" i="4"/>
  <c r="AU725" i="4" s="1"/>
  <c r="AN725" i="4"/>
  <c r="AH725" i="4"/>
  <c r="AO717" i="4"/>
  <c r="AQ717" i="4"/>
  <c r="AU717" i="4" s="1"/>
  <c r="AN717" i="4"/>
  <c r="AH717" i="4"/>
  <c r="AO709" i="4"/>
  <c r="AQ709" i="4"/>
  <c r="AU709" i="4" s="1"/>
  <c r="AN709" i="4"/>
  <c r="AH709" i="4"/>
  <c r="AO701" i="4"/>
  <c r="AQ701" i="4"/>
  <c r="AU701" i="4" s="1"/>
  <c r="AN701" i="4"/>
  <c r="AH701" i="4"/>
  <c r="AO693" i="4"/>
  <c r="AQ693" i="4"/>
  <c r="AU693" i="4" s="1"/>
  <c r="AN693" i="4"/>
  <c r="AH693" i="4"/>
  <c r="AO685" i="4"/>
  <c r="AQ685" i="4"/>
  <c r="AU685" i="4" s="1"/>
  <c r="AN685" i="4"/>
  <c r="AH685" i="4"/>
  <c r="AO677" i="4"/>
  <c r="AQ677" i="4"/>
  <c r="AU677" i="4" s="1"/>
  <c r="AN677" i="4"/>
  <c r="AH677" i="4"/>
  <c r="AO669" i="4"/>
  <c r="AQ669" i="4"/>
  <c r="AU669" i="4" s="1"/>
  <c r="AN669" i="4"/>
  <c r="AH669" i="4"/>
  <c r="AO661" i="4"/>
  <c r="AQ661" i="4"/>
  <c r="AU661" i="4" s="1"/>
  <c r="AN661" i="4"/>
  <c r="AH661" i="4"/>
  <c r="AO653" i="4"/>
  <c r="AQ653" i="4"/>
  <c r="AU653" i="4" s="1"/>
  <c r="AN653" i="4"/>
  <c r="AH653" i="4"/>
  <c r="AO645" i="4"/>
  <c r="AQ645" i="4"/>
  <c r="AU645" i="4" s="1"/>
  <c r="AN645" i="4"/>
  <c r="AH645" i="4"/>
  <c r="AO637" i="4"/>
  <c r="AQ637" i="4"/>
  <c r="AU637" i="4" s="1"/>
  <c r="AN637" i="4"/>
  <c r="AH637" i="4"/>
  <c r="AO629" i="4"/>
  <c r="AQ629" i="4"/>
  <c r="AU629" i="4" s="1"/>
  <c r="AN629" i="4"/>
  <c r="AH629" i="4"/>
  <c r="AO621" i="4"/>
  <c r="AQ621" i="4"/>
  <c r="AU621" i="4" s="1"/>
  <c r="AN621" i="4"/>
  <c r="AH621" i="4"/>
  <c r="AO613" i="4"/>
  <c r="AQ613" i="4"/>
  <c r="AU613" i="4" s="1"/>
  <c r="AN613" i="4"/>
  <c r="AH613" i="4"/>
  <c r="AO605" i="4"/>
  <c r="AQ605" i="4"/>
  <c r="AU605" i="4" s="1"/>
  <c r="AN605" i="4"/>
  <c r="AH605" i="4"/>
  <c r="AO597" i="4"/>
  <c r="AQ597" i="4"/>
  <c r="AU597" i="4" s="1"/>
  <c r="AN597" i="4"/>
  <c r="AH597" i="4"/>
  <c r="AO589" i="4"/>
  <c r="AQ589" i="4"/>
  <c r="AU589" i="4" s="1"/>
  <c r="AN589" i="4"/>
  <c r="AH589" i="4"/>
  <c r="AO581" i="4"/>
  <c r="AQ581" i="4"/>
  <c r="AU581" i="4" s="1"/>
  <c r="AN581" i="4"/>
  <c r="AH581" i="4"/>
  <c r="AO573" i="4"/>
  <c r="AQ573" i="4"/>
  <c r="AU573" i="4" s="1"/>
  <c r="AN573" i="4"/>
  <c r="AH573" i="4"/>
  <c r="AO565" i="4"/>
  <c r="AQ565" i="4"/>
  <c r="AU565" i="4" s="1"/>
  <c r="AN565" i="4"/>
  <c r="AH565" i="4"/>
  <c r="AO557" i="4"/>
  <c r="AQ557" i="4"/>
  <c r="AU557" i="4" s="1"/>
  <c r="AN557" i="4"/>
  <c r="AH557" i="4"/>
  <c r="AO549" i="4"/>
  <c r="AQ549" i="4"/>
  <c r="AU549" i="4" s="1"/>
  <c r="AN549" i="4"/>
  <c r="AH549" i="4"/>
  <c r="AO541" i="4"/>
  <c r="AQ541" i="4"/>
  <c r="AU541" i="4" s="1"/>
  <c r="AN541" i="4"/>
  <c r="AH541" i="4"/>
  <c r="AO2496" i="4"/>
  <c r="AQ2496" i="4"/>
  <c r="AU2496" i="4" s="1"/>
  <c r="AN2496" i="4"/>
  <c r="AH2496" i="4"/>
  <c r="AO2488" i="4"/>
  <c r="AQ2488" i="4"/>
  <c r="AU2488" i="4" s="1"/>
  <c r="AN2488" i="4"/>
  <c r="AH2488" i="4"/>
  <c r="AO2480" i="4"/>
  <c r="AQ2480" i="4"/>
  <c r="AU2480" i="4" s="1"/>
  <c r="AN2480" i="4"/>
  <c r="AH2480" i="4"/>
  <c r="AO2472" i="4"/>
  <c r="AQ2472" i="4"/>
  <c r="AU2472" i="4" s="1"/>
  <c r="AN2472" i="4"/>
  <c r="AH2472" i="4"/>
  <c r="AO2464" i="4"/>
  <c r="AQ2464" i="4"/>
  <c r="AU2464" i="4" s="1"/>
  <c r="AN2464" i="4"/>
  <c r="AH2464" i="4"/>
  <c r="AO2456" i="4"/>
  <c r="AQ2456" i="4"/>
  <c r="AU2456" i="4" s="1"/>
  <c r="AN2456" i="4"/>
  <c r="AH2456" i="4"/>
  <c r="AO2448" i="4"/>
  <c r="AQ2448" i="4"/>
  <c r="AU2448" i="4" s="1"/>
  <c r="AN2448" i="4"/>
  <c r="AH2448" i="4"/>
  <c r="AO2440" i="4"/>
  <c r="AQ2440" i="4"/>
  <c r="AU2440" i="4" s="1"/>
  <c r="AN2440" i="4"/>
  <c r="AH2440" i="4"/>
  <c r="AO2432" i="4"/>
  <c r="AQ2432" i="4"/>
  <c r="AU2432" i="4" s="1"/>
  <c r="AN2432" i="4"/>
  <c r="AH2432" i="4"/>
  <c r="AO2424" i="4"/>
  <c r="AQ2424" i="4"/>
  <c r="AU2424" i="4" s="1"/>
  <c r="AN2424" i="4"/>
  <c r="AH2424" i="4"/>
  <c r="AO2416" i="4"/>
  <c r="AQ2416" i="4"/>
  <c r="AU2416" i="4" s="1"/>
  <c r="AN2416" i="4"/>
  <c r="AH2416" i="4"/>
  <c r="AO2408" i="4"/>
  <c r="AQ2408" i="4"/>
  <c r="AU2408" i="4" s="1"/>
  <c r="AN2408" i="4"/>
  <c r="AH2408" i="4"/>
  <c r="AO2400" i="4"/>
  <c r="AQ2400" i="4"/>
  <c r="AU2400" i="4" s="1"/>
  <c r="AN2400" i="4"/>
  <c r="AH2400" i="4"/>
  <c r="AO2392" i="4"/>
  <c r="AQ2392" i="4"/>
  <c r="AU2392" i="4" s="1"/>
  <c r="AN2392" i="4"/>
  <c r="AH2392" i="4"/>
  <c r="AO2384" i="4"/>
  <c r="AQ2384" i="4"/>
  <c r="AU2384" i="4" s="1"/>
  <c r="AN2384" i="4"/>
  <c r="AH2384" i="4"/>
  <c r="AO2376" i="4"/>
  <c r="AQ2376" i="4"/>
  <c r="AU2376" i="4" s="1"/>
  <c r="AN2376" i="4"/>
  <c r="AH2376" i="4"/>
  <c r="AO2368" i="4"/>
  <c r="AQ2368" i="4"/>
  <c r="AU2368" i="4" s="1"/>
  <c r="AN2368" i="4"/>
  <c r="AH2368" i="4"/>
  <c r="AO2360" i="4"/>
  <c r="AQ2360" i="4"/>
  <c r="AU2360" i="4" s="1"/>
  <c r="AN2360" i="4"/>
  <c r="AH2360" i="4"/>
  <c r="AO2352" i="4"/>
  <c r="AQ2352" i="4"/>
  <c r="AU2352" i="4" s="1"/>
  <c r="AN2352" i="4"/>
  <c r="AH2352" i="4"/>
  <c r="AO2344" i="4"/>
  <c r="AQ2344" i="4"/>
  <c r="AU2344" i="4" s="1"/>
  <c r="AN2344" i="4"/>
  <c r="AH2344" i="4"/>
  <c r="AO2336" i="4"/>
  <c r="AQ2336" i="4"/>
  <c r="AU2336" i="4" s="1"/>
  <c r="AN2336" i="4"/>
  <c r="AH2336" i="4"/>
  <c r="AO2328" i="4"/>
  <c r="AQ2328" i="4"/>
  <c r="AU2328" i="4" s="1"/>
  <c r="AN2328" i="4"/>
  <c r="AH2328" i="4"/>
  <c r="AO2320" i="4"/>
  <c r="AQ2320" i="4"/>
  <c r="AU2320" i="4" s="1"/>
  <c r="AN2320" i="4"/>
  <c r="AH2320" i="4"/>
  <c r="AO2312" i="4"/>
  <c r="AQ2312" i="4"/>
  <c r="AU2312" i="4" s="1"/>
  <c r="AN2312" i="4"/>
  <c r="AH2312" i="4"/>
  <c r="AO2304" i="4"/>
  <c r="AQ2304" i="4"/>
  <c r="AU2304" i="4" s="1"/>
  <c r="AN2304" i="4"/>
  <c r="AH2304" i="4"/>
  <c r="AO2296" i="4"/>
  <c r="AQ2296" i="4"/>
  <c r="AU2296" i="4" s="1"/>
  <c r="AN2296" i="4"/>
  <c r="AH2296" i="4"/>
  <c r="AO2288" i="4"/>
  <c r="AQ2288" i="4"/>
  <c r="AU2288" i="4" s="1"/>
  <c r="AN2288" i="4"/>
  <c r="AH2288" i="4"/>
  <c r="AO2280" i="4"/>
  <c r="AQ2280" i="4"/>
  <c r="AU2280" i="4" s="1"/>
  <c r="AN2280" i="4"/>
  <c r="AH2280" i="4"/>
  <c r="AO2272" i="4"/>
  <c r="AQ2272" i="4"/>
  <c r="AU2272" i="4" s="1"/>
  <c r="AN2272" i="4"/>
  <c r="AH2272" i="4"/>
  <c r="AO2264" i="4"/>
  <c r="AQ2264" i="4"/>
  <c r="AU2264" i="4" s="1"/>
  <c r="AN2264" i="4"/>
  <c r="AH2264" i="4"/>
  <c r="AO2256" i="4"/>
  <c r="AQ2256" i="4"/>
  <c r="AU2256" i="4" s="1"/>
  <c r="AN2256" i="4"/>
  <c r="AH2256" i="4"/>
  <c r="AO2248" i="4"/>
  <c r="AQ2248" i="4"/>
  <c r="AU2248" i="4" s="1"/>
  <c r="AN2248" i="4"/>
  <c r="AH2248" i="4"/>
  <c r="AO2240" i="4"/>
  <c r="AQ2240" i="4"/>
  <c r="AU2240" i="4" s="1"/>
  <c r="AN2240" i="4"/>
  <c r="AH2240" i="4"/>
  <c r="AO2232" i="4"/>
  <c r="AQ2232" i="4"/>
  <c r="AU2232" i="4" s="1"/>
  <c r="AN2232" i="4"/>
  <c r="AH2232" i="4"/>
  <c r="AO2224" i="4"/>
  <c r="AQ2224" i="4"/>
  <c r="AU2224" i="4" s="1"/>
  <c r="AN2224" i="4"/>
  <c r="AH2224" i="4"/>
  <c r="AO2216" i="4"/>
  <c r="AQ2216" i="4"/>
  <c r="AU2216" i="4" s="1"/>
  <c r="AN2216" i="4"/>
  <c r="AH2216" i="4"/>
  <c r="AO2208" i="4"/>
  <c r="AQ2208" i="4"/>
  <c r="AU2208" i="4" s="1"/>
  <c r="AN2208" i="4"/>
  <c r="AH2208" i="4"/>
  <c r="AO2200" i="4"/>
  <c r="AQ2200" i="4"/>
  <c r="AU2200" i="4" s="1"/>
  <c r="AN2200" i="4"/>
  <c r="AH2200" i="4"/>
  <c r="AO2192" i="4"/>
  <c r="AQ2192" i="4"/>
  <c r="AU2192" i="4" s="1"/>
  <c r="AN2192" i="4"/>
  <c r="AH2192" i="4"/>
  <c r="AO2184" i="4"/>
  <c r="AQ2184" i="4"/>
  <c r="AU2184" i="4" s="1"/>
  <c r="AN2184" i="4"/>
  <c r="AH2184" i="4"/>
  <c r="AO2176" i="4"/>
  <c r="AQ2176" i="4"/>
  <c r="AU2176" i="4" s="1"/>
  <c r="AN2176" i="4"/>
  <c r="AH2176" i="4"/>
  <c r="AO2168" i="4"/>
  <c r="AQ2168" i="4"/>
  <c r="AU2168" i="4" s="1"/>
  <c r="AN2168" i="4"/>
  <c r="AH2168" i="4"/>
  <c r="AO2160" i="4"/>
  <c r="AQ2160" i="4"/>
  <c r="AU2160" i="4" s="1"/>
  <c r="AN2160" i="4"/>
  <c r="AH2160" i="4"/>
  <c r="AO2152" i="4"/>
  <c r="AQ2152" i="4"/>
  <c r="AU2152" i="4" s="1"/>
  <c r="AN2152" i="4"/>
  <c r="AH2152" i="4"/>
  <c r="AO2144" i="4"/>
  <c r="AQ2144" i="4"/>
  <c r="AU2144" i="4" s="1"/>
  <c r="AN2144" i="4"/>
  <c r="AH2144" i="4"/>
  <c r="AO2136" i="4"/>
  <c r="AQ2136" i="4"/>
  <c r="AU2136" i="4" s="1"/>
  <c r="AN2136" i="4"/>
  <c r="AH2136" i="4"/>
  <c r="AO2128" i="4"/>
  <c r="AQ2128" i="4"/>
  <c r="AU2128" i="4" s="1"/>
  <c r="AN2128" i="4"/>
  <c r="AH2128" i="4"/>
  <c r="AO2120" i="4"/>
  <c r="AQ2120" i="4"/>
  <c r="AU2120" i="4" s="1"/>
  <c r="AN2120" i="4"/>
  <c r="AH2120" i="4"/>
  <c r="AO2112" i="4"/>
  <c r="AQ2112" i="4"/>
  <c r="AU2112" i="4" s="1"/>
  <c r="AN2112" i="4"/>
  <c r="AH2112" i="4"/>
  <c r="AO2104" i="4"/>
  <c r="AQ2104" i="4"/>
  <c r="AU2104" i="4" s="1"/>
  <c r="AN2104" i="4"/>
  <c r="AH2104" i="4"/>
  <c r="AO2096" i="4"/>
  <c r="AQ2096" i="4"/>
  <c r="AU2096" i="4" s="1"/>
  <c r="AN2096" i="4"/>
  <c r="AH2096" i="4"/>
  <c r="AO2088" i="4"/>
  <c r="AQ2088" i="4"/>
  <c r="AU2088" i="4" s="1"/>
  <c r="AN2088" i="4"/>
  <c r="AH2088" i="4"/>
  <c r="AO2080" i="4"/>
  <c r="AQ2080" i="4"/>
  <c r="AU2080" i="4" s="1"/>
  <c r="AN2080" i="4"/>
  <c r="AH2080" i="4"/>
  <c r="AO2072" i="4"/>
  <c r="AQ2072" i="4"/>
  <c r="AU2072" i="4" s="1"/>
  <c r="AN2072" i="4"/>
  <c r="AH2072" i="4"/>
  <c r="AO2064" i="4"/>
  <c r="AQ2064" i="4"/>
  <c r="AU2064" i="4" s="1"/>
  <c r="AN2064" i="4"/>
  <c r="AH2064" i="4"/>
  <c r="AO2056" i="4"/>
  <c r="AQ2056" i="4"/>
  <c r="AU2056" i="4" s="1"/>
  <c r="AN2056" i="4"/>
  <c r="AH2056" i="4"/>
  <c r="AO2048" i="4"/>
  <c r="AQ2048" i="4"/>
  <c r="AU2048" i="4" s="1"/>
  <c r="AN2048" i="4"/>
  <c r="AH2048" i="4"/>
  <c r="AO2040" i="4"/>
  <c r="AQ2040" i="4"/>
  <c r="AU2040" i="4" s="1"/>
  <c r="AN2040" i="4"/>
  <c r="AH2040" i="4"/>
  <c r="AO2032" i="4"/>
  <c r="AQ2032" i="4"/>
  <c r="AU2032" i="4" s="1"/>
  <c r="AN2032" i="4"/>
  <c r="AH2032" i="4"/>
  <c r="AO2024" i="4"/>
  <c r="AQ2024" i="4"/>
  <c r="AU2024" i="4" s="1"/>
  <c r="AN2024" i="4"/>
  <c r="AH2024" i="4"/>
  <c r="AO2016" i="4"/>
  <c r="AQ2016" i="4"/>
  <c r="AU2016" i="4" s="1"/>
  <c r="AN2016" i="4"/>
  <c r="AH2016" i="4"/>
  <c r="AO2008" i="4"/>
  <c r="AQ2008" i="4"/>
  <c r="AU2008" i="4" s="1"/>
  <c r="AN2008" i="4"/>
  <c r="AH2008" i="4"/>
  <c r="AO2000" i="4"/>
  <c r="AQ2000" i="4"/>
  <c r="AU2000" i="4" s="1"/>
  <c r="AN2000" i="4"/>
  <c r="AH2000" i="4"/>
  <c r="AO1992" i="4"/>
  <c r="AQ1992" i="4"/>
  <c r="AU1992" i="4" s="1"/>
  <c r="AN1992" i="4"/>
  <c r="AH1992" i="4"/>
  <c r="AO1984" i="4"/>
  <c r="AQ1984" i="4"/>
  <c r="AU1984" i="4" s="1"/>
  <c r="AN1984" i="4"/>
  <c r="AH1984" i="4"/>
  <c r="AO1976" i="4"/>
  <c r="AQ1976" i="4"/>
  <c r="AU1976" i="4" s="1"/>
  <c r="AN1976" i="4"/>
  <c r="AH1976" i="4"/>
  <c r="AO1968" i="4"/>
  <c r="AQ1968" i="4"/>
  <c r="AU1968" i="4" s="1"/>
  <c r="AN1968" i="4"/>
  <c r="AH1968" i="4"/>
  <c r="AO1960" i="4"/>
  <c r="AQ1960" i="4"/>
  <c r="AU1960" i="4" s="1"/>
  <c r="AN1960" i="4"/>
  <c r="AH1960" i="4"/>
  <c r="AO1952" i="4"/>
  <c r="AQ1952" i="4"/>
  <c r="AU1952" i="4" s="1"/>
  <c r="AN1952" i="4"/>
  <c r="AH1952" i="4"/>
  <c r="AO1944" i="4"/>
  <c r="AQ1944" i="4"/>
  <c r="AU1944" i="4" s="1"/>
  <c r="AN1944" i="4"/>
  <c r="AH1944" i="4"/>
  <c r="AO1936" i="4"/>
  <c r="AQ1936" i="4"/>
  <c r="AU1936" i="4" s="1"/>
  <c r="AN1936" i="4"/>
  <c r="AH1936" i="4"/>
  <c r="AO1928" i="4"/>
  <c r="AQ1928" i="4"/>
  <c r="AU1928" i="4" s="1"/>
  <c r="AN1928" i="4"/>
  <c r="AH1928" i="4"/>
  <c r="AO1920" i="4"/>
  <c r="AQ1920" i="4"/>
  <c r="AU1920" i="4" s="1"/>
  <c r="AN1920" i="4"/>
  <c r="AH1920" i="4"/>
  <c r="AO1912" i="4"/>
  <c r="AQ1912" i="4"/>
  <c r="AU1912" i="4" s="1"/>
  <c r="AN1912" i="4"/>
  <c r="AH1912" i="4"/>
  <c r="AO1904" i="4"/>
  <c r="AQ1904" i="4"/>
  <c r="AU1904" i="4" s="1"/>
  <c r="AN1904" i="4"/>
  <c r="AH1904" i="4"/>
  <c r="AO1896" i="4"/>
  <c r="AQ1896" i="4"/>
  <c r="AU1896" i="4" s="1"/>
  <c r="AN1896" i="4"/>
  <c r="AH1896" i="4"/>
  <c r="AO1888" i="4"/>
  <c r="AQ1888" i="4"/>
  <c r="AU1888" i="4" s="1"/>
  <c r="AN1888" i="4"/>
  <c r="AH1888" i="4"/>
  <c r="AO1880" i="4"/>
  <c r="AQ1880" i="4"/>
  <c r="AU1880" i="4" s="1"/>
  <c r="AN1880" i="4"/>
  <c r="AH1880" i="4"/>
  <c r="AO1872" i="4"/>
  <c r="AQ1872" i="4"/>
  <c r="AU1872" i="4" s="1"/>
  <c r="AN1872" i="4"/>
  <c r="AH1872" i="4"/>
  <c r="AO1864" i="4"/>
  <c r="AQ1864" i="4"/>
  <c r="AU1864" i="4" s="1"/>
  <c r="AN1864" i="4"/>
  <c r="AH1864" i="4"/>
  <c r="AO1856" i="4"/>
  <c r="AQ1856" i="4"/>
  <c r="AU1856" i="4" s="1"/>
  <c r="AN1856" i="4"/>
  <c r="AH1856" i="4"/>
  <c r="AO1848" i="4"/>
  <c r="AQ1848" i="4"/>
  <c r="AU1848" i="4" s="1"/>
  <c r="AN1848" i="4"/>
  <c r="AH1848" i="4"/>
  <c r="AO1840" i="4"/>
  <c r="AQ1840" i="4"/>
  <c r="AU1840" i="4" s="1"/>
  <c r="AN1840" i="4"/>
  <c r="AH1840" i="4"/>
  <c r="AO1832" i="4"/>
  <c r="AQ1832" i="4"/>
  <c r="AU1832" i="4" s="1"/>
  <c r="AN1832" i="4"/>
  <c r="AH1832" i="4"/>
  <c r="AO1824" i="4"/>
  <c r="AQ1824" i="4"/>
  <c r="AU1824" i="4" s="1"/>
  <c r="AN1824" i="4"/>
  <c r="AH1824" i="4"/>
  <c r="AO1816" i="4"/>
  <c r="AQ1816" i="4"/>
  <c r="AU1816" i="4" s="1"/>
  <c r="AN1816" i="4"/>
  <c r="AH1816" i="4"/>
  <c r="AO1808" i="4"/>
  <c r="AQ1808" i="4"/>
  <c r="AU1808" i="4" s="1"/>
  <c r="AN1808" i="4"/>
  <c r="AH1808" i="4"/>
  <c r="AO1800" i="4"/>
  <c r="AQ1800" i="4"/>
  <c r="AU1800" i="4" s="1"/>
  <c r="AN1800" i="4"/>
  <c r="AH1800" i="4"/>
  <c r="AO1792" i="4"/>
  <c r="AQ1792" i="4"/>
  <c r="AU1792" i="4" s="1"/>
  <c r="AN1792" i="4"/>
  <c r="AH1792" i="4"/>
  <c r="AO1784" i="4"/>
  <c r="AQ1784" i="4"/>
  <c r="AU1784" i="4" s="1"/>
  <c r="AN1784" i="4"/>
  <c r="AH1784" i="4"/>
  <c r="AO1776" i="4"/>
  <c r="AQ1776" i="4"/>
  <c r="AU1776" i="4" s="1"/>
  <c r="AN1776" i="4"/>
  <c r="AH1776" i="4"/>
  <c r="AO1768" i="4"/>
  <c r="AQ1768" i="4"/>
  <c r="AU1768" i="4" s="1"/>
  <c r="AN1768" i="4"/>
  <c r="AH1768" i="4"/>
  <c r="AO1760" i="4"/>
  <c r="AQ1760" i="4"/>
  <c r="AU1760" i="4" s="1"/>
  <c r="AN1760" i="4"/>
  <c r="AH1760" i="4"/>
  <c r="AO1752" i="4"/>
  <c r="AQ1752" i="4"/>
  <c r="AU1752" i="4" s="1"/>
  <c r="AN1752" i="4"/>
  <c r="AH1752" i="4"/>
  <c r="AO1744" i="4"/>
  <c r="AQ1744" i="4"/>
  <c r="AU1744" i="4" s="1"/>
  <c r="AN1744" i="4"/>
  <c r="AH1744" i="4"/>
  <c r="AO1736" i="4"/>
  <c r="AQ1736" i="4"/>
  <c r="AU1736" i="4" s="1"/>
  <c r="AN1736" i="4"/>
  <c r="AH1736" i="4"/>
  <c r="AO1728" i="4"/>
  <c r="AQ1728" i="4"/>
  <c r="AU1728" i="4" s="1"/>
  <c r="AN1728" i="4"/>
  <c r="AH1728" i="4"/>
  <c r="AO1720" i="4"/>
  <c r="AQ1720" i="4"/>
  <c r="AU1720" i="4" s="1"/>
  <c r="AN1720" i="4"/>
  <c r="AH1720" i="4"/>
  <c r="AO1712" i="4"/>
  <c r="AQ1712" i="4"/>
  <c r="AU1712" i="4" s="1"/>
  <c r="AN1712" i="4"/>
  <c r="AH1712" i="4"/>
  <c r="AO1704" i="4"/>
  <c r="AQ1704" i="4"/>
  <c r="AU1704" i="4" s="1"/>
  <c r="AN1704" i="4"/>
  <c r="AH1704" i="4"/>
  <c r="AO1696" i="4"/>
  <c r="AQ1696" i="4"/>
  <c r="AU1696" i="4" s="1"/>
  <c r="AN1696" i="4"/>
  <c r="AH1696" i="4"/>
  <c r="AO1688" i="4"/>
  <c r="AQ1688" i="4"/>
  <c r="AU1688" i="4" s="1"/>
  <c r="AN1688" i="4"/>
  <c r="AH1688" i="4"/>
  <c r="AO1680" i="4"/>
  <c r="AQ1680" i="4"/>
  <c r="AU1680" i="4" s="1"/>
  <c r="AN1680" i="4"/>
  <c r="AH1680" i="4"/>
  <c r="AO1672" i="4"/>
  <c r="AQ1672" i="4"/>
  <c r="AU1672" i="4" s="1"/>
  <c r="AN1672" i="4"/>
  <c r="AH1672" i="4"/>
  <c r="AO1664" i="4"/>
  <c r="AQ1664" i="4"/>
  <c r="AU1664" i="4" s="1"/>
  <c r="AN1664" i="4"/>
  <c r="AH1664" i="4"/>
  <c r="AO1656" i="4"/>
  <c r="AQ1656" i="4"/>
  <c r="AU1656" i="4" s="1"/>
  <c r="AN1656" i="4"/>
  <c r="AH1656" i="4"/>
  <c r="AO1648" i="4"/>
  <c r="AQ1648" i="4"/>
  <c r="AU1648" i="4" s="1"/>
  <c r="AN1648" i="4"/>
  <c r="AH1648" i="4"/>
  <c r="AO1640" i="4"/>
  <c r="AQ1640" i="4"/>
  <c r="AU1640" i="4" s="1"/>
  <c r="AN1640" i="4"/>
  <c r="AH1640" i="4"/>
  <c r="AO1632" i="4"/>
  <c r="AQ1632" i="4"/>
  <c r="AU1632" i="4" s="1"/>
  <c r="AN1632" i="4"/>
  <c r="AH1632" i="4"/>
  <c r="AO1624" i="4"/>
  <c r="AQ1624" i="4"/>
  <c r="AU1624" i="4" s="1"/>
  <c r="AN1624" i="4"/>
  <c r="AH1624" i="4"/>
  <c r="AO1616" i="4"/>
  <c r="AQ1616" i="4"/>
  <c r="AU1616" i="4" s="1"/>
  <c r="AN1616" i="4"/>
  <c r="AH1616" i="4"/>
  <c r="AO1608" i="4"/>
  <c r="AQ1608" i="4"/>
  <c r="AU1608" i="4" s="1"/>
  <c r="AN1608" i="4"/>
  <c r="AH1608" i="4"/>
  <c r="AO1600" i="4"/>
  <c r="AQ1600" i="4"/>
  <c r="AU1600" i="4" s="1"/>
  <c r="AN1600" i="4"/>
  <c r="AH1600" i="4"/>
  <c r="AO1592" i="4"/>
  <c r="AQ1592" i="4"/>
  <c r="AU1592" i="4" s="1"/>
  <c r="AN1592" i="4"/>
  <c r="AH1592" i="4"/>
  <c r="AO1584" i="4"/>
  <c r="AQ1584" i="4"/>
  <c r="AU1584" i="4" s="1"/>
  <c r="AN1584" i="4"/>
  <c r="AH1584" i="4"/>
  <c r="AO1576" i="4"/>
  <c r="AQ1576" i="4"/>
  <c r="AU1576" i="4" s="1"/>
  <c r="AN1576" i="4"/>
  <c r="AH1576" i="4"/>
  <c r="AO1568" i="4"/>
  <c r="AQ1568" i="4"/>
  <c r="AU1568" i="4" s="1"/>
  <c r="AN1568" i="4"/>
  <c r="AH1568" i="4"/>
  <c r="AO1560" i="4"/>
  <c r="AQ1560" i="4"/>
  <c r="AU1560" i="4" s="1"/>
  <c r="AN1560" i="4"/>
  <c r="AH1560" i="4"/>
  <c r="AO1552" i="4"/>
  <c r="AQ1552" i="4"/>
  <c r="AU1552" i="4" s="1"/>
  <c r="AN1552" i="4"/>
  <c r="AH1552" i="4"/>
  <c r="AO1544" i="4"/>
  <c r="AQ1544" i="4"/>
  <c r="AU1544" i="4" s="1"/>
  <c r="AN1544" i="4"/>
  <c r="AH1544" i="4"/>
  <c r="AO1536" i="4"/>
  <c r="AQ1536" i="4"/>
  <c r="AU1536" i="4" s="1"/>
  <c r="AN1536" i="4"/>
  <c r="AH1536" i="4"/>
  <c r="AO1528" i="4"/>
  <c r="AQ1528" i="4"/>
  <c r="AU1528" i="4" s="1"/>
  <c r="AN1528" i="4"/>
  <c r="AH1528" i="4"/>
  <c r="AO1520" i="4"/>
  <c r="AQ1520" i="4"/>
  <c r="AU1520" i="4" s="1"/>
  <c r="AN1520" i="4"/>
  <c r="AH1520" i="4"/>
  <c r="AO1512" i="4"/>
  <c r="AQ1512" i="4"/>
  <c r="AU1512" i="4" s="1"/>
  <c r="AN1512" i="4"/>
  <c r="AH1512" i="4"/>
  <c r="AO1504" i="4"/>
  <c r="AQ1504" i="4"/>
  <c r="AU1504" i="4" s="1"/>
  <c r="AN1504" i="4"/>
  <c r="AH1504" i="4"/>
  <c r="AO1496" i="4"/>
  <c r="AQ1496" i="4"/>
  <c r="AU1496" i="4" s="1"/>
  <c r="AN1496" i="4"/>
  <c r="AH1496" i="4"/>
  <c r="AO1488" i="4"/>
  <c r="AQ1488" i="4"/>
  <c r="AU1488" i="4" s="1"/>
  <c r="AN1488" i="4"/>
  <c r="AH1488" i="4"/>
  <c r="AO1480" i="4"/>
  <c r="AQ1480" i="4"/>
  <c r="AU1480" i="4" s="1"/>
  <c r="AN1480" i="4"/>
  <c r="AH1480" i="4"/>
  <c r="AO1472" i="4"/>
  <c r="AQ1472" i="4"/>
  <c r="AU1472" i="4" s="1"/>
  <c r="AN1472" i="4"/>
  <c r="AH1472" i="4"/>
  <c r="AO1464" i="4"/>
  <c r="AQ1464" i="4"/>
  <c r="AU1464" i="4" s="1"/>
  <c r="AN1464" i="4"/>
  <c r="AH1464" i="4"/>
  <c r="AO1456" i="4"/>
  <c r="AQ1456" i="4"/>
  <c r="AU1456" i="4" s="1"/>
  <c r="AN1456" i="4"/>
  <c r="AH1456" i="4"/>
  <c r="AO1448" i="4"/>
  <c r="AQ1448" i="4"/>
  <c r="AU1448" i="4" s="1"/>
  <c r="AN1448" i="4"/>
  <c r="AH1448" i="4"/>
  <c r="AO1440" i="4"/>
  <c r="AQ1440" i="4"/>
  <c r="AU1440" i="4" s="1"/>
  <c r="AN1440" i="4"/>
  <c r="AH1440" i="4"/>
  <c r="AO1432" i="4"/>
  <c r="AQ1432" i="4"/>
  <c r="AU1432" i="4" s="1"/>
  <c r="AN1432" i="4"/>
  <c r="AH1432" i="4"/>
  <c r="AO1424" i="4"/>
  <c r="AQ1424" i="4"/>
  <c r="AU1424" i="4" s="1"/>
  <c r="AN1424" i="4"/>
  <c r="AH1424" i="4"/>
  <c r="AO1416" i="4"/>
  <c r="AQ1416" i="4"/>
  <c r="AU1416" i="4" s="1"/>
  <c r="AN1416" i="4"/>
  <c r="AH1416" i="4"/>
  <c r="AO1408" i="4"/>
  <c r="AQ1408" i="4"/>
  <c r="AU1408" i="4" s="1"/>
  <c r="AN1408" i="4"/>
  <c r="AH1408" i="4"/>
  <c r="AO1400" i="4"/>
  <c r="AQ1400" i="4"/>
  <c r="AU1400" i="4" s="1"/>
  <c r="AN1400" i="4"/>
  <c r="AH1400" i="4"/>
  <c r="AO1392" i="4"/>
  <c r="AQ1392" i="4"/>
  <c r="AU1392" i="4" s="1"/>
  <c r="AN1392" i="4"/>
  <c r="AH1392" i="4"/>
  <c r="AO1384" i="4"/>
  <c r="AQ1384" i="4"/>
  <c r="AU1384" i="4" s="1"/>
  <c r="AN1384" i="4"/>
  <c r="AH1384" i="4"/>
  <c r="AO1376" i="4"/>
  <c r="AQ1376" i="4"/>
  <c r="AU1376" i="4" s="1"/>
  <c r="AN1376" i="4"/>
  <c r="AH1376" i="4"/>
  <c r="AO1368" i="4"/>
  <c r="AQ1368" i="4"/>
  <c r="AU1368" i="4" s="1"/>
  <c r="AN1368" i="4"/>
  <c r="AH1368" i="4"/>
  <c r="AO1360" i="4"/>
  <c r="AQ1360" i="4"/>
  <c r="AU1360" i="4" s="1"/>
  <c r="AN1360" i="4"/>
  <c r="AH1360" i="4"/>
  <c r="AO1352" i="4"/>
  <c r="AQ1352" i="4"/>
  <c r="AU1352" i="4" s="1"/>
  <c r="AN1352" i="4"/>
  <c r="AH1352" i="4"/>
  <c r="AO1344" i="4"/>
  <c r="AQ1344" i="4"/>
  <c r="AU1344" i="4" s="1"/>
  <c r="AN1344" i="4"/>
  <c r="AH1344" i="4"/>
  <c r="AO1336" i="4"/>
  <c r="AQ1336" i="4"/>
  <c r="AU1336" i="4" s="1"/>
  <c r="AN1336" i="4"/>
  <c r="AH1336" i="4"/>
  <c r="AO1328" i="4"/>
  <c r="AQ1328" i="4"/>
  <c r="AU1328" i="4" s="1"/>
  <c r="AN1328" i="4"/>
  <c r="AH1328" i="4"/>
  <c r="AO1320" i="4"/>
  <c r="AQ1320" i="4"/>
  <c r="AU1320" i="4" s="1"/>
  <c r="AN1320" i="4"/>
  <c r="AH1320" i="4"/>
  <c r="AO1312" i="4"/>
  <c r="AQ1312" i="4"/>
  <c r="AU1312" i="4" s="1"/>
  <c r="AN1312" i="4"/>
  <c r="AH1312" i="4"/>
  <c r="AO1304" i="4"/>
  <c r="AQ1304" i="4"/>
  <c r="AU1304" i="4" s="1"/>
  <c r="AN1304" i="4"/>
  <c r="AH1304" i="4"/>
  <c r="AO1296" i="4"/>
  <c r="AQ1296" i="4"/>
  <c r="AU1296" i="4" s="1"/>
  <c r="AN1296" i="4"/>
  <c r="AH1296" i="4"/>
  <c r="AO1288" i="4"/>
  <c r="AQ1288" i="4"/>
  <c r="AU1288" i="4" s="1"/>
  <c r="AN1288" i="4"/>
  <c r="AH1288" i="4"/>
  <c r="AO1280" i="4"/>
  <c r="AQ1280" i="4"/>
  <c r="AU1280" i="4" s="1"/>
  <c r="AN1280" i="4"/>
  <c r="AH1280" i="4"/>
  <c r="AO1272" i="4"/>
  <c r="AQ1272" i="4"/>
  <c r="AU1272" i="4" s="1"/>
  <c r="AN1272" i="4"/>
  <c r="AH1272" i="4"/>
  <c r="AO1264" i="4"/>
  <c r="AQ1264" i="4"/>
  <c r="AU1264" i="4" s="1"/>
  <c r="AN1264" i="4"/>
  <c r="AH1264" i="4"/>
  <c r="AO1256" i="4"/>
  <c r="AQ1256" i="4"/>
  <c r="AU1256" i="4" s="1"/>
  <c r="AN1256" i="4"/>
  <c r="AH1256" i="4"/>
  <c r="AO1248" i="4"/>
  <c r="AQ1248" i="4"/>
  <c r="AU1248" i="4" s="1"/>
  <c r="AN1248" i="4"/>
  <c r="AH1248" i="4"/>
  <c r="AO1240" i="4"/>
  <c r="AQ1240" i="4"/>
  <c r="AU1240" i="4" s="1"/>
  <c r="AN1240" i="4"/>
  <c r="AH1240" i="4"/>
  <c r="AO1232" i="4"/>
  <c r="AQ1232" i="4"/>
  <c r="AU1232" i="4" s="1"/>
  <c r="AN1232" i="4"/>
  <c r="AH1232" i="4"/>
  <c r="AO1224" i="4"/>
  <c r="AQ1224" i="4"/>
  <c r="AU1224" i="4" s="1"/>
  <c r="AN1224" i="4"/>
  <c r="AH1224" i="4"/>
  <c r="AO1216" i="4"/>
  <c r="AQ1216" i="4"/>
  <c r="AU1216" i="4" s="1"/>
  <c r="AN1216" i="4"/>
  <c r="AH1216" i="4"/>
  <c r="AO1208" i="4"/>
  <c r="AQ1208" i="4"/>
  <c r="AU1208" i="4" s="1"/>
  <c r="AN1208" i="4"/>
  <c r="AH1208" i="4"/>
  <c r="AO1200" i="4"/>
  <c r="AQ1200" i="4"/>
  <c r="AU1200" i="4" s="1"/>
  <c r="AN1200" i="4"/>
  <c r="AH1200" i="4"/>
  <c r="AO1192" i="4"/>
  <c r="AQ1192" i="4"/>
  <c r="AU1192" i="4" s="1"/>
  <c r="AN1192" i="4"/>
  <c r="AH1192" i="4"/>
  <c r="AO1184" i="4"/>
  <c r="AQ1184" i="4"/>
  <c r="AU1184" i="4" s="1"/>
  <c r="AN1184" i="4"/>
  <c r="AH1184" i="4"/>
  <c r="AO1176" i="4"/>
  <c r="AQ1176" i="4"/>
  <c r="AU1176" i="4" s="1"/>
  <c r="AN1176" i="4"/>
  <c r="AH1176" i="4"/>
  <c r="AO1168" i="4"/>
  <c r="AQ1168" i="4"/>
  <c r="AU1168" i="4" s="1"/>
  <c r="AN1168" i="4"/>
  <c r="AH1168" i="4"/>
  <c r="AO1160" i="4"/>
  <c r="AQ1160" i="4"/>
  <c r="AU1160" i="4" s="1"/>
  <c r="AN1160" i="4"/>
  <c r="AH1160" i="4"/>
  <c r="AO1152" i="4"/>
  <c r="AQ1152" i="4"/>
  <c r="AU1152" i="4" s="1"/>
  <c r="AN1152" i="4"/>
  <c r="AH1152" i="4"/>
  <c r="AO1144" i="4"/>
  <c r="AQ1144" i="4"/>
  <c r="AU1144" i="4" s="1"/>
  <c r="AN1144" i="4"/>
  <c r="AH1144" i="4"/>
  <c r="AO1136" i="4"/>
  <c r="AQ1136" i="4"/>
  <c r="AU1136" i="4" s="1"/>
  <c r="AN1136" i="4"/>
  <c r="AH1136" i="4"/>
  <c r="AO1128" i="4"/>
  <c r="AQ1128" i="4"/>
  <c r="AU1128" i="4" s="1"/>
  <c r="AN1128" i="4"/>
  <c r="AH1128" i="4"/>
  <c r="AO1120" i="4"/>
  <c r="AQ1120" i="4"/>
  <c r="AU1120" i="4" s="1"/>
  <c r="AN1120" i="4"/>
  <c r="AH1120" i="4"/>
  <c r="AO1112" i="4"/>
  <c r="AQ1112" i="4"/>
  <c r="AU1112" i="4" s="1"/>
  <c r="AN1112" i="4"/>
  <c r="AH1112" i="4"/>
  <c r="AO1104" i="4"/>
  <c r="AQ1104" i="4"/>
  <c r="AU1104" i="4" s="1"/>
  <c r="AN1104" i="4"/>
  <c r="AH1104" i="4"/>
  <c r="AO1096" i="4"/>
  <c r="AQ1096" i="4"/>
  <c r="AU1096" i="4" s="1"/>
  <c r="AN1096" i="4"/>
  <c r="AH1096" i="4"/>
  <c r="AO1088" i="4"/>
  <c r="AQ1088" i="4"/>
  <c r="AU1088" i="4" s="1"/>
  <c r="AN1088" i="4"/>
  <c r="AH1088" i="4"/>
  <c r="AO1080" i="4"/>
  <c r="AQ1080" i="4"/>
  <c r="AU1080" i="4" s="1"/>
  <c r="AN1080" i="4"/>
  <c r="AH1080" i="4"/>
  <c r="AO1072" i="4"/>
  <c r="AQ1072" i="4"/>
  <c r="AU1072" i="4" s="1"/>
  <c r="AN1072" i="4"/>
  <c r="AH1072" i="4"/>
  <c r="AO1064" i="4"/>
  <c r="AQ1064" i="4"/>
  <c r="AU1064" i="4" s="1"/>
  <c r="AN1064" i="4"/>
  <c r="AH1064" i="4"/>
  <c r="AO1056" i="4"/>
  <c r="AQ1056" i="4"/>
  <c r="AU1056" i="4" s="1"/>
  <c r="AN1056" i="4"/>
  <c r="AH1056" i="4"/>
  <c r="AO1048" i="4"/>
  <c r="AQ1048" i="4"/>
  <c r="AU1048" i="4" s="1"/>
  <c r="AN1048" i="4"/>
  <c r="AH1048" i="4"/>
  <c r="AO1040" i="4"/>
  <c r="AQ1040" i="4"/>
  <c r="AU1040" i="4" s="1"/>
  <c r="AN1040" i="4"/>
  <c r="AH1040" i="4"/>
  <c r="AO1032" i="4"/>
  <c r="AQ1032" i="4"/>
  <c r="AU1032" i="4" s="1"/>
  <c r="AN1032" i="4"/>
  <c r="AH1032" i="4"/>
  <c r="AO1024" i="4"/>
  <c r="AQ1024" i="4"/>
  <c r="AU1024" i="4" s="1"/>
  <c r="AN1024" i="4"/>
  <c r="AH1024" i="4"/>
  <c r="AO1016" i="4"/>
  <c r="AQ1016" i="4"/>
  <c r="AU1016" i="4" s="1"/>
  <c r="AN1016" i="4"/>
  <c r="AH1016" i="4"/>
  <c r="AO1008" i="4"/>
  <c r="AQ1008" i="4"/>
  <c r="AU1008" i="4" s="1"/>
  <c r="AN1008" i="4"/>
  <c r="AH1008" i="4"/>
  <c r="AO1000" i="4"/>
  <c r="AQ1000" i="4"/>
  <c r="AU1000" i="4" s="1"/>
  <c r="AN1000" i="4"/>
  <c r="AH1000" i="4"/>
  <c r="AO992" i="4"/>
  <c r="AQ992" i="4"/>
  <c r="AU992" i="4" s="1"/>
  <c r="AN992" i="4"/>
  <c r="AH992" i="4"/>
  <c r="AO984" i="4"/>
  <c r="AQ984" i="4"/>
  <c r="AU984" i="4" s="1"/>
  <c r="AN984" i="4"/>
  <c r="AH984" i="4"/>
  <c r="AO976" i="4"/>
  <c r="AQ976" i="4"/>
  <c r="AU976" i="4" s="1"/>
  <c r="AN976" i="4"/>
  <c r="AH976" i="4"/>
  <c r="AO968" i="4"/>
  <c r="AQ968" i="4"/>
  <c r="AU968" i="4" s="1"/>
  <c r="AN968" i="4"/>
  <c r="AH968" i="4"/>
  <c r="AO960" i="4"/>
  <c r="AQ960" i="4"/>
  <c r="AU960" i="4" s="1"/>
  <c r="AN960" i="4"/>
  <c r="AH960" i="4"/>
  <c r="AO952" i="4"/>
  <c r="AQ952" i="4"/>
  <c r="AU952" i="4" s="1"/>
  <c r="AN952" i="4"/>
  <c r="AH952" i="4"/>
  <c r="AO944" i="4"/>
  <c r="AQ944" i="4"/>
  <c r="AU944" i="4" s="1"/>
  <c r="AN944" i="4"/>
  <c r="AH944" i="4"/>
  <c r="AO936" i="4"/>
  <c r="AQ936" i="4"/>
  <c r="AU936" i="4" s="1"/>
  <c r="AN936" i="4"/>
  <c r="AH936" i="4"/>
  <c r="AO928" i="4"/>
  <c r="AQ928" i="4"/>
  <c r="AU928" i="4" s="1"/>
  <c r="AN928" i="4"/>
  <c r="AH928" i="4"/>
  <c r="AO920" i="4"/>
  <c r="AQ920" i="4"/>
  <c r="AU920" i="4" s="1"/>
  <c r="AN920" i="4"/>
  <c r="AH920" i="4"/>
  <c r="AO912" i="4"/>
  <c r="AQ912" i="4"/>
  <c r="AU912" i="4" s="1"/>
  <c r="AN912" i="4"/>
  <c r="AH912" i="4"/>
  <c r="AO904" i="4"/>
  <c r="AQ904" i="4"/>
  <c r="AU904" i="4" s="1"/>
  <c r="AN904" i="4"/>
  <c r="AH904" i="4"/>
  <c r="AO896" i="4"/>
  <c r="AQ896" i="4"/>
  <c r="AU896" i="4" s="1"/>
  <c r="AN896" i="4"/>
  <c r="AH896" i="4"/>
  <c r="AO888" i="4"/>
  <c r="AQ888" i="4"/>
  <c r="AU888" i="4" s="1"/>
  <c r="AN888" i="4"/>
  <c r="AH888" i="4"/>
  <c r="AO880" i="4"/>
  <c r="AQ880" i="4"/>
  <c r="AU880" i="4" s="1"/>
  <c r="AN880" i="4"/>
  <c r="AH880" i="4"/>
  <c r="AO872" i="4"/>
  <c r="AQ872" i="4"/>
  <c r="AU872" i="4" s="1"/>
  <c r="AN872" i="4"/>
  <c r="AH872" i="4"/>
  <c r="AO864" i="4"/>
  <c r="AQ864" i="4"/>
  <c r="AU864" i="4" s="1"/>
  <c r="AN864" i="4"/>
  <c r="AH864" i="4"/>
  <c r="AO856" i="4"/>
  <c r="AQ856" i="4"/>
  <c r="AU856" i="4" s="1"/>
  <c r="AN856" i="4"/>
  <c r="AH856" i="4"/>
  <c r="AO848" i="4"/>
  <c r="AQ848" i="4"/>
  <c r="AU848" i="4" s="1"/>
  <c r="AN848" i="4"/>
  <c r="AH848" i="4"/>
  <c r="AO840" i="4"/>
  <c r="AQ840" i="4"/>
  <c r="AU840" i="4" s="1"/>
  <c r="AN840" i="4"/>
  <c r="AH840" i="4"/>
  <c r="AO832" i="4"/>
  <c r="AQ832" i="4"/>
  <c r="AU832" i="4" s="1"/>
  <c r="AN832" i="4"/>
  <c r="AH832" i="4"/>
  <c r="AO824" i="4"/>
  <c r="AQ824" i="4"/>
  <c r="AU824" i="4" s="1"/>
  <c r="AN824" i="4"/>
  <c r="AH824" i="4"/>
  <c r="AO816" i="4"/>
  <c r="AQ816" i="4"/>
  <c r="AU816" i="4" s="1"/>
  <c r="AN816" i="4"/>
  <c r="AH816" i="4"/>
  <c r="AO808" i="4"/>
  <c r="AQ808" i="4"/>
  <c r="AU808" i="4" s="1"/>
  <c r="AN808" i="4"/>
  <c r="AH808" i="4"/>
  <c r="AO800" i="4"/>
  <c r="AQ800" i="4"/>
  <c r="AU800" i="4" s="1"/>
  <c r="AN800" i="4"/>
  <c r="AH800" i="4"/>
  <c r="AO792" i="4"/>
  <c r="AQ792" i="4"/>
  <c r="AU792" i="4" s="1"/>
  <c r="AN792" i="4"/>
  <c r="AH792" i="4"/>
  <c r="AO784" i="4"/>
  <c r="AQ784" i="4"/>
  <c r="AU784" i="4" s="1"/>
  <c r="AN784" i="4"/>
  <c r="AH784" i="4"/>
  <c r="AO776" i="4"/>
  <c r="AQ776" i="4"/>
  <c r="AU776" i="4" s="1"/>
  <c r="AN776" i="4"/>
  <c r="AH776" i="4"/>
  <c r="AO768" i="4"/>
  <c r="AQ768" i="4"/>
  <c r="AU768" i="4" s="1"/>
  <c r="AN768" i="4"/>
  <c r="AH768" i="4"/>
  <c r="AQ760" i="4"/>
  <c r="AU760" i="4" s="1"/>
  <c r="AO760" i="4"/>
  <c r="AN760" i="4"/>
  <c r="AH760" i="4"/>
  <c r="AQ752" i="4"/>
  <c r="AU752" i="4" s="1"/>
  <c r="AO752" i="4"/>
  <c r="AN752" i="4"/>
  <c r="AH752" i="4"/>
  <c r="AQ744" i="4"/>
  <c r="AU744" i="4" s="1"/>
  <c r="AO744" i="4"/>
  <c r="AN744" i="4"/>
  <c r="AH744" i="4"/>
  <c r="AO736" i="4"/>
  <c r="AQ736" i="4"/>
  <c r="AU736" i="4" s="1"/>
  <c r="AN736" i="4"/>
  <c r="AH736" i="4"/>
  <c r="AO728" i="4"/>
  <c r="AQ728" i="4"/>
  <c r="AU728" i="4" s="1"/>
  <c r="AN728" i="4"/>
  <c r="AH728" i="4"/>
  <c r="AO720" i="4"/>
  <c r="AQ720" i="4"/>
  <c r="AU720" i="4" s="1"/>
  <c r="AN720" i="4"/>
  <c r="AH720" i="4"/>
  <c r="AO712" i="4"/>
  <c r="AQ712" i="4"/>
  <c r="AU712" i="4" s="1"/>
  <c r="AN712" i="4"/>
  <c r="AH712" i="4"/>
  <c r="AO704" i="4"/>
  <c r="AQ704" i="4"/>
  <c r="AU704" i="4" s="1"/>
  <c r="AN704" i="4"/>
  <c r="AH704" i="4"/>
  <c r="AO696" i="4"/>
  <c r="AQ696" i="4"/>
  <c r="AU696" i="4" s="1"/>
  <c r="AN696" i="4"/>
  <c r="AH696" i="4"/>
  <c r="AO688" i="4"/>
  <c r="AQ688" i="4"/>
  <c r="AU688" i="4" s="1"/>
  <c r="AN688" i="4"/>
  <c r="AH688" i="4"/>
  <c r="AO680" i="4"/>
  <c r="AQ680" i="4"/>
  <c r="AU680" i="4" s="1"/>
  <c r="AN680" i="4"/>
  <c r="AH680" i="4"/>
  <c r="AO672" i="4"/>
  <c r="AQ672" i="4"/>
  <c r="AU672" i="4" s="1"/>
  <c r="AN672" i="4"/>
  <c r="AH672" i="4"/>
  <c r="AO664" i="4"/>
  <c r="AQ664" i="4"/>
  <c r="AU664" i="4" s="1"/>
  <c r="AN664" i="4"/>
  <c r="AH664" i="4"/>
  <c r="AO656" i="4"/>
  <c r="AQ656" i="4"/>
  <c r="AU656" i="4" s="1"/>
  <c r="AN656" i="4"/>
  <c r="AH656" i="4"/>
  <c r="AO648" i="4"/>
  <c r="AQ648" i="4"/>
  <c r="AU648" i="4" s="1"/>
  <c r="AN648" i="4"/>
  <c r="AH648" i="4"/>
  <c r="AO640" i="4"/>
  <c r="AQ640" i="4"/>
  <c r="AU640" i="4" s="1"/>
  <c r="AN640" i="4"/>
  <c r="AH640" i="4"/>
  <c r="AO632" i="4"/>
  <c r="AQ632" i="4"/>
  <c r="AU632" i="4" s="1"/>
  <c r="AN632" i="4"/>
  <c r="AH632" i="4"/>
  <c r="AO624" i="4"/>
  <c r="AQ624" i="4"/>
  <c r="AU624" i="4" s="1"/>
  <c r="AN624" i="4"/>
  <c r="AH624" i="4"/>
  <c r="AO616" i="4"/>
  <c r="AQ616" i="4"/>
  <c r="AU616" i="4" s="1"/>
  <c r="AN616" i="4"/>
  <c r="AH616" i="4"/>
  <c r="AO608" i="4"/>
  <c r="AQ608" i="4"/>
  <c r="AU608" i="4" s="1"/>
  <c r="AN608" i="4"/>
  <c r="AH608" i="4"/>
  <c r="AO600" i="4"/>
  <c r="AQ600" i="4"/>
  <c r="AU600" i="4" s="1"/>
  <c r="AN600" i="4"/>
  <c r="AH600" i="4"/>
  <c r="AO592" i="4"/>
  <c r="AQ592" i="4"/>
  <c r="AU592" i="4" s="1"/>
  <c r="AN592" i="4"/>
  <c r="AH592" i="4"/>
  <c r="AO584" i="4"/>
  <c r="AQ584" i="4"/>
  <c r="AU584" i="4" s="1"/>
  <c r="AN584" i="4"/>
  <c r="AH584" i="4"/>
  <c r="AO576" i="4"/>
  <c r="AQ576" i="4"/>
  <c r="AU576" i="4" s="1"/>
  <c r="AN576" i="4"/>
  <c r="AH576" i="4"/>
  <c r="AO568" i="4"/>
  <c r="AQ568" i="4"/>
  <c r="AU568" i="4" s="1"/>
  <c r="AN568" i="4"/>
  <c r="AH568" i="4"/>
  <c r="AO560" i="4"/>
  <c r="AQ560" i="4"/>
  <c r="AU560" i="4" s="1"/>
  <c r="AN560" i="4"/>
  <c r="AH560" i="4"/>
  <c r="AO552" i="4"/>
  <c r="AQ552" i="4"/>
  <c r="AU552" i="4" s="1"/>
  <c r="AN552" i="4"/>
  <c r="AH552" i="4"/>
  <c r="AO544" i="4"/>
  <c r="AQ544" i="4"/>
  <c r="AU544" i="4" s="1"/>
  <c r="AN544" i="4"/>
  <c r="AH544" i="4"/>
  <c r="AO2499" i="4"/>
  <c r="AQ2499" i="4"/>
  <c r="AU2499" i="4" s="1"/>
  <c r="AN2499" i="4"/>
  <c r="AH2499" i="4"/>
  <c r="AO2491" i="4"/>
  <c r="AN2491" i="4"/>
  <c r="AQ2491" i="4"/>
  <c r="AU2491" i="4" s="1"/>
  <c r="AH2491" i="4"/>
  <c r="AO2483" i="4"/>
  <c r="AN2483" i="4"/>
  <c r="AQ2483" i="4"/>
  <c r="AU2483" i="4" s="1"/>
  <c r="AH2483" i="4"/>
  <c r="AO2475" i="4"/>
  <c r="AN2475" i="4"/>
  <c r="AQ2475" i="4"/>
  <c r="AU2475" i="4" s="1"/>
  <c r="AH2475" i="4"/>
  <c r="AO2467" i="4"/>
  <c r="AN2467" i="4"/>
  <c r="AQ2467" i="4"/>
  <c r="AU2467" i="4" s="1"/>
  <c r="AH2467" i="4"/>
  <c r="AO2459" i="4"/>
  <c r="AN2459" i="4"/>
  <c r="AQ2459" i="4"/>
  <c r="AU2459" i="4" s="1"/>
  <c r="AH2459" i="4"/>
  <c r="AO2451" i="4"/>
  <c r="AN2451" i="4"/>
  <c r="AQ2451" i="4"/>
  <c r="AU2451" i="4" s="1"/>
  <c r="AH2451" i="4"/>
  <c r="AO2443" i="4"/>
  <c r="AN2443" i="4"/>
  <c r="AQ2443" i="4"/>
  <c r="AU2443" i="4" s="1"/>
  <c r="AH2443" i="4"/>
  <c r="AO2435" i="4"/>
  <c r="AN2435" i="4"/>
  <c r="AQ2435" i="4"/>
  <c r="AU2435" i="4" s="1"/>
  <c r="AH2435" i="4"/>
  <c r="AO2427" i="4"/>
  <c r="AN2427" i="4"/>
  <c r="AQ2427" i="4"/>
  <c r="AU2427" i="4" s="1"/>
  <c r="AH2427" i="4"/>
  <c r="AO2419" i="4"/>
  <c r="AN2419" i="4"/>
  <c r="AQ2419" i="4"/>
  <c r="AU2419" i="4" s="1"/>
  <c r="AH2419" i="4"/>
  <c r="AO2411" i="4"/>
  <c r="AN2411" i="4"/>
  <c r="AQ2411" i="4"/>
  <c r="AU2411" i="4" s="1"/>
  <c r="AH2411" i="4"/>
  <c r="AO2403" i="4"/>
  <c r="AN2403" i="4"/>
  <c r="AQ2403" i="4"/>
  <c r="AU2403" i="4" s="1"/>
  <c r="AH2403" i="4"/>
  <c r="AO2395" i="4"/>
  <c r="AN2395" i="4"/>
  <c r="AQ2395" i="4"/>
  <c r="AU2395" i="4" s="1"/>
  <c r="AH2395" i="4"/>
  <c r="AO2387" i="4"/>
  <c r="AN2387" i="4"/>
  <c r="AQ2387" i="4"/>
  <c r="AU2387" i="4" s="1"/>
  <c r="AH2387" i="4"/>
  <c r="AO2379" i="4"/>
  <c r="AN2379" i="4"/>
  <c r="AQ2379" i="4"/>
  <c r="AU2379" i="4" s="1"/>
  <c r="AH2379" i="4"/>
  <c r="AO2371" i="4"/>
  <c r="AN2371" i="4"/>
  <c r="AQ2371" i="4"/>
  <c r="AU2371" i="4" s="1"/>
  <c r="AH2371" i="4"/>
  <c r="AO2363" i="4"/>
  <c r="AN2363" i="4"/>
  <c r="AQ2363" i="4"/>
  <c r="AU2363" i="4" s="1"/>
  <c r="AH2363" i="4"/>
  <c r="AO2355" i="4"/>
  <c r="AN2355" i="4"/>
  <c r="AQ2355" i="4"/>
  <c r="AU2355" i="4" s="1"/>
  <c r="AH2355" i="4"/>
  <c r="AO2347" i="4"/>
  <c r="AN2347" i="4"/>
  <c r="AQ2347" i="4"/>
  <c r="AU2347" i="4" s="1"/>
  <c r="AH2347" i="4"/>
  <c r="AO2339" i="4"/>
  <c r="AN2339" i="4"/>
  <c r="AQ2339" i="4"/>
  <c r="AU2339" i="4" s="1"/>
  <c r="AH2339" i="4"/>
  <c r="AO2331" i="4"/>
  <c r="AN2331" i="4"/>
  <c r="AQ2331" i="4"/>
  <c r="AU2331" i="4" s="1"/>
  <c r="AH2331" i="4"/>
  <c r="AO2323" i="4"/>
  <c r="AN2323" i="4"/>
  <c r="AQ2323" i="4"/>
  <c r="AU2323" i="4" s="1"/>
  <c r="AH2323" i="4"/>
  <c r="AO2315" i="4"/>
  <c r="AN2315" i="4"/>
  <c r="AQ2315" i="4"/>
  <c r="AU2315" i="4" s="1"/>
  <c r="AH2315" i="4"/>
  <c r="AO2307" i="4"/>
  <c r="AN2307" i="4"/>
  <c r="AQ2307" i="4"/>
  <c r="AU2307" i="4" s="1"/>
  <c r="AH2307" i="4"/>
  <c r="AO2299" i="4"/>
  <c r="AN2299" i="4"/>
  <c r="AQ2299" i="4"/>
  <c r="AU2299" i="4" s="1"/>
  <c r="AH2299" i="4"/>
  <c r="AO2291" i="4"/>
  <c r="AN2291" i="4"/>
  <c r="AQ2291" i="4"/>
  <c r="AU2291" i="4" s="1"/>
  <c r="AH2291" i="4"/>
  <c r="AO2283" i="4"/>
  <c r="AN2283" i="4"/>
  <c r="AQ2283" i="4"/>
  <c r="AU2283" i="4" s="1"/>
  <c r="AH2283" i="4"/>
  <c r="AO2275" i="4"/>
  <c r="AN2275" i="4"/>
  <c r="AQ2275" i="4"/>
  <c r="AU2275" i="4" s="1"/>
  <c r="AH2275" i="4"/>
  <c r="AO2267" i="4"/>
  <c r="AN2267" i="4"/>
  <c r="AQ2267" i="4"/>
  <c r="AU2267" i="4" s="1"/>
  <c r="AH2267" i="4"/>
  <c r="AO2259" i="4"/>
  <c r="AN2259" i="4"/>
  <c r="AQ2259" i="4"/>
  <c r="AU2259" i="4" s="1"/>
  <c r="AH2259" i="4"/>
  <c r="AO2251" i="4"/>
  <c r="AN2251" i="4"/>
  <c r="AQ2251" i="4"/>
  <c r="AU2251" i="4" s="1"/>
  <c r="AH2251" i="4"/>
  <c r="AO2243" i="4"/>
  <c r="AN2243" i="4"/>
  <c r="AQ2243" i="4"/>
  <c r="AU2243" i="4" s="1"/>
  <c r="AH2243" i="4"/>
  <c r="AO2235" i="4"/>
  <c r="AN2235" i="4"/>
  <c r="AQ2235" i="4"/>
  <c r="AU2235" i="4" s="1"/>
  <c r="AH2235" i="4"/>
  <c r="AO2227" i="4"/>
  <c r="AN2227" i="4"/>
  <c r="AQ2227" i="4"/>
  <c r="AU2227" i="4" s="1"/>
  <c r="AH2227" i="4"/>
  <c r="AO2219" i="4"/>
  <c r="AN2219" i="4"/>
  <c r="AQ2219" i="4"/>
  <c r="AU2219" i="4" s="1"/>
  <c r="AH2219" i="4"/>
  <c r="AO2211" i="4"/>
  <c r="AN2211" i="4"/>
  <c r="AQ2211" i="4"/>
  <c r="AU2211" i="4" s="1"/>
  <c r="AH2211" i="4"/>
  <c r="AO2203" i="4"/>
  <c r="AN2203" i="4"/>
  <c r="AQ2203" i="4"/>
  <c r="AU2203" i="4" s="1"/>
  <c r="AH2203" i="4"/>
  <c r="AO2195" i="4"/>
  <c r="AN2195" i="4"/>
  <c r="AQ2195" i="4"/>
  <c r="AU2195" i="4" s="1"/>
  <c r="AH2195" i="4"/>
  <c r="AO2187" i="4"/>
  <c r="AN2187" i="4"/>
  <c r="AQ2187" i="4"/>
  <c r="AU2187" i="4" s="1"/>
  <c r="AH2187" i="4"/>
  <c r="AO2179" i="4"/>
  <c r="AN2179" i="4"/>
  <c r="AQ2179" i="4"/>
  <c r="AU2179" i="4" s="1"/>
  <c r="AH2179" i="4"/>
  <c r="AO2171" i="4"/>
  <c r="AN2171" i="4"/>
  <c r="AQ2171" i="4"/>
  <c r="AU2171" i="4" s="1"/>
  <c r="AH2171" i="4"/>
  <c r="AO2163" i="4"/>
  <c r="AN2163" i="4"/>
  <c r="AQ2163" i="4"/>
  <c r="AU2163" i="4" s="1"/>
  <c r="AH2163" i="4"/>
  <c r="AO2155" i="4"/>
  <c r="AN2155" i="4"/>
  <c r="AQ2155" i="4"/>
  <c r="AU2155" i="4" s="1"/>
  <c r="AH2155" i="4"/>
  <c r="AO2147" i="4"/>
  <c r="AN2147" i="4"/>
  <c r="AQ2147" i="4"/>
  <c r="AU2147" i="4" s="1"/>
  <c r="AH2147" i="4"/>
  <c r="AO2139" i="4"/>
  <c r="AN2139" i="4"/>
  <c r="AQ2139" i="4"/>
  <c r="AU2139" i="4" s="1"/>
  <c r="AH2139" i="4"/>
  <c r="AO2131" i="4"/>
  <c r="AN2131" i="4"/>
  <c r="AQ2131" i="4"/>
  <c r="AU2131" i="4" s="1"/>
  <c r="AH2131" i="4"/>
  <c r="AO2123" i="4"/>
  <c r="AN2123" i="4"/>
  <c r="AQ2123" i="4"/>
  <c r="AU2123" i="4" s="1"/>
  <c r="AH2123" i="4"/>
  <c r="AO2115" i="4"/>
  <c r="AQ2115" i="4"/>
  <c r="AU2115" i="4" s="1"/>
  <c r="AN2115" i="4"/>
  <c r="AH2115" i="4"/>
  <c r="AO2107" i="4"/>
  <c r="AQ2107" i="4"/>
  <c r="AU2107" i="4" s="1"/>
  <c r="AN2107" i="4"/>
  <c r="AH2107" i="4"/>
  <c r="AO2099" i="4"/>
  <c r="AQ2099" i="4"/>
  <c r="AU2099" i="4" s="1"/>
  <c r="AN2099" i="4"/>
  <c r="AH2099" i="4"/>
  <c r="AO2091" i="4"/>
  <c r="AQ2091" i="4"/>
  <c r="AU2091" i="4" s="1"/>
  <c r="AN2091" i="4"/>
  <c r="AH2091" i="4"/>
  <c r="AO2083" i="4"/>
  <c r="AQ2083" i="4"/>
  <c r="AU2083" i="4" s="1"/>
  <c r="AN2083" i="4"/>
  <c r="AH2083" i="4"/>
  <c r="AO2075" i="4"/>
  <c r="AQ2075" i="4"/>
  <c r="AU2075" i="4" s="1"/>
  <c r="AN2075" i="4"/>
  <c r="AH2075" i="4"/>
  <c r="AO2067" i="4"/>
  <c r="AQ2067" i="4"/>
  <c r="AU2067" i="4" s="1"/>
  <c r="AN2067" i="4"/>
  <c r="AH2067" i="4"/>
  <c r="AO2059" i="4"/>
  <c r="AQ2059" i="4"/>
  <c r="AU2059" i="4" s="1"/>
  <c r="AN2059" i="4"/>
  <c r="AH2059" i="4"/>
  <c r="AO2051" i="4"/>
  <c r="AQ2051" i="4"/>
  <c r="AU2051" i="4" s="1"/>
  <c r="AN2051" i="4"/>
  <c r="AH2051" i="4"/>
  <c r="AO2043" i="4"/>
  <c r="AQ2043" i="4"/>
  <c r="AU2043" i="4" s="1"/>
  <c r="AN2043" i="4"/>
  <c r="AH2043" i="4"/>
  <c r="AO2035" i="4"/>
  <c r="AQ2035" i="4"/>
  <c r="AU2035" i="4" s="1"/>
  <c r="AN2035" i="4"/>
  <c r="AH2035" i="4"/>
  <c r="AO2027" i="4"/>
  <c r="AQ2027" i="4"/>
  <c r="AU2027" i="4" s="1"/>
  <c r="AN2027" i="4"/>
  <c r="AH2027" i="4"/>
  <c r="AO2019" i="4"/>
  <c r="AQ2019" i="4"/>
  <c r="AU2019" i="4" s="1"/>
  <c r="AN2019" i="4"/>
  <c r="AH2019" i="4"/>
  <c r="AO2011" i="4"/>
  <c r="AQ2011" i="4"/>
  <c r="AU2011" i="4" s="1"/>
  <c r="AN2011" i="4"/>
  <c r="AH2011" i="4"/>
  <c r="AO2003" i="4"/>
  <c r="AQ2003" i="4"/>
  <c r="AU2003" i="4" s="1"/>
  <c r="AN2003" i="4"/>
  <c r="AH2003" i="4"/>
  <c r="AO1995" i="4"/>
  <c r="AQ1995" i="4"/>
  <c r="AU1995" i="4" s="1"/>
  <c r="AN1995" i="4"/>
  <c r="AH1995" i="4"/>
  <c r="AO1987" i="4"/>
  <c r="AQ1987" i="4"/>
  <c r="AU1987" i="4" s="1"/>
  <c r="AN1987" i="4"/>
  <c r="AH1987" i="4"/>
  <c r="AO1979" i="4"/>
  <c r="AQ1979" i="4"/>
  <c r="AU1979" i="4" s="1"/>
  <c r="AN1979" i="4"/>
  <c r="AH1979" i="4"/>
  <c r="AO1971" i="4"/>
  <c r="AQ1971" i="4"/>
  <c r="AU1971" i="4" s="1"/>
  <c r="AN1971" i="4"/>
  <c r="AH1971" i="4"/>
  <c r="AO1963" i="4"/>
  <c r="AQ1963" i="4"/>
  <c r="AU1963" i="4" s="1"/>
  <c r="AN1963" i="4"/>
  <c r="AH1963" i="4"/>
  <c r="AO1955" i="4"/>
  <c r="AQ1955" i="4"/>
  <c r="AU1955" i="4" s="1"/>
  <c r="AN1955" i="4"/>
  <c r="AH1955" i="4"/>
  <c r="AO1947" i="4"/>
  <c r="AQ1947" i="4"/>
  <c r="AU1947" i="4" s="1"/>
  <c r="AN1947" i="4"/>
  <c r="AH1947" i="4"/>
  <c r="AO1939" i="4"/>
  <c r="AQ1939" i="4"/>
  <c r="AU1939" i="4" s="1"/>
  <c r="AN1939" i="4"/>
  <c r="AH1939" i="4"/>
  <c r="AO1931" i="4"/>
  <c r="AQ1931" i="4"/>
  <c r="AU1931" i="4" s="1"/>
  <c r="AN1931" i="4"/>
  <c r="AH1931" i="4"/>
  <c r="AO1923" i="4"/>
  <c r="AQ1923" i="4"/>
  <c r="AU1923" i="4" s="1"/>
  <c r="AN1923" i="4"/>
  <c r="AH1923" i="4"/>
  <c r="AO1915" i="4"/>
  <c r="AQ1915" i="4"/>
  <c r="AU1915" i="4" s="1"/>
  <c r="AN1915" i="4"/>
  <c r="AH1915" i="4"/>
  <c r="AO1907" i="4"/>
  <c r="AQ1907" i="4"/>
  <c r="AU1907" i="4" s="1"/>
  <c r="AN1907" i="4"/>
  <c r="AH1907" i="4"/>
  <c r="AO1899" i="4"/>
  <c r="AQ1899" i="4"/>
  <c r="AU1899" i="4" s="1"/>
  <c r="AN1899" i="4"/>
  <c r="AH1899" i="4"/>
  <c r="AO1891" i="4"/>
  <c r="AQ1891" i="4"/>
  <c r="AU1891" i="4" s="1"/>
  <c r="AN1891" i="4"/>
  <c r="AH1891" i="4"/>
  <c r="AO1883" i="4"/>
  <c r="AQ1883" i="4"/>
  <c r="AU1883" i="4" s="1"/>
  <c r="AN1883" i="4"/>
  <c r="AH1883" i="4"/>
  <c r="AO1875" i="4"/>
  <c r="AQ1875" i="4"/>
  <c r="AU1875" i="4" s="1"/>
  <c r="AN1875" i="4"/>
  <c r="AH1875" i="4"/>
  <c r="AO1867" i="4"/>
  <c r="AQ1867" i="4"/>
  <c r="AU1867" i="4" s="1"/>
  <c r="AN1867" i="4"/>
  <c r="AH1867" i="4"/>
  <c r="AO1859" i="4"/>
  <c r="AQ1859" i="4"/>
  <c r="AU1859" i="4" s="1"/>
  <c r="AN1859" i="4"/>
  <c r="AH1859" i="4"/>
  <c r="AO1851" i="4"/>
  <c r="AQ1851" i="4"/>
  <c r="AU1851" i="4" s="1"/>
  <c r="AN1851" i="4"/>
  <c r="AH1851" i="4"/>
  <c r="AO1843" i="4"/>
  <c r="AQ1843" i="4"/>
  <c r="AU1843" i="4" s="1"/>
  <c r="AN1843" i="4"/>
  <c r="AH1843" i="4"/>
  <c r="AO1835" i="4"/>
  <c r="AQ1835" i="4"/>
  <c r="AU1835" i="4" s="1"/>
  <c r="AN1835" i="4"/>
  <c r="AH1835" i="4"/>
  <c r="AO1827" i="4"/>
  <c r="AQ1827" i="4"/>
  <c r="AU1827" i="4" s="1"/>
  <c r="AN1827" i="4"/>
  <c r="AH1827" i="4"/>
  <c r="AO1819" i="4"/>
  <c r="AQ1819" i="4"/>
  <c r="AU1819" i="4" s="1"/>
  <c r="AN1819" i="4"/>
  <c r="AH1819" i="4"/>
  <c r="AO1811" i="4"/>
  <c r="AQ1811" i="4"/>
  <c r="AU1811" i="4" s="1"/>
  <c r="AN1811" i="4"/>
  <c r="AH1811" i="4"/>
  <c r="AO1803" i="4"/>
  <c r="AQ1803" i="4"/>
  <c r="AU1803" i="4" s="1"/>
  <c r="AN1803" i="4"/>
  <c r="AH1803" i="4"/>
  <c r="AO1795" i="4"/>
  <c r="AQ1795" i="4"/>
  <c r="AU1795" i="4" s="1"/>
  <c r="AN1795" i="4"/>
  <c r="AH1795" i="4"/>
  <c r="AO1787" i="4"/>
  <c r="AQ1787" i="4"/>
  <c r="AU1787" i="4" s="1"/>
  <c r="AN1787" i="4"/>
  <c r="AH1787" i="4"/>
  <c r="AO1779" i="4"/>
  <c r="AQ1779" i="4"/>
  <c r="AU1779" i="4" s="1"/>
  <c r="AN1779" i="4"/>
  <c r="AH1779" i="4"/>
  <c r="AO1771" i="4"/>
  <c r="AQ1771" i="4"/>
  <c r="AU1771" i="4" s="1"/>
  <c r="AN1771" i="4"/>
  <c r="AH1771" i="4"/>
  <c r="AO1763" i="4"/>
  <c r="AQ1763" i="4"/>
  <c r="AU1763" i="4" s="1"/>
  <c r="AN1763" i="4"/>
  <c r="AH1763" i="4"/>
  <c r="AO1755" i="4"/>
  <c r="AQ1755" i="4"/>
  <c r="AU1755" i="4" s="1"/>
  <c r="AN1755" i="4"/>
  <c r="AH1755" i="4"/>
  <c r="AO1747" i="4"/>
  <c r="AQ1747" i="4"/>
  <c r="AU1747" i="4" s="1"/>
  <c r="AN1747" i="4"/>
  <c r="AH1747" i="4"/>
  <c r="AO1739" i="4"/>
  <c r="AQ1739" i="4"/>
  <c r="AU1739" i="4" s="1"/>
  <c r="AN1739" i="4"/>
  <c r="AH1739" i="4"/>
  <c r="AO1731" i="4"/>
  <c r="AQ1731" i="4"/>
  <c r="AU1731" i="4" s="1"/>
  <c r="AN1731" i="4"/>
  <c r="AH1731" i="4"/>
  <c r="AO1723" i="4"/>
  <c r="AQ1723" i="4"/>
  <c r="AU1723" i="4" s="1"/>
  <c r="AN1723" i="4"/>
  <c r="AH1723" i="4"/>
  <c r="AO1715" i="4"/>
  <c r="AQ1715" i="4"/>
  <c r="AU1715" i="4" s="1"/>
  <c r="AN1715" i="4"/>
  <c r="AH1715" i="4"/>
  <c r="AO1707" i="4"/>
  <c r="AQ1707" i="4"/>
  <c r="AU1707" i="4" s="1"/>
  <c r="AN1707" i="4"/>
  <c r="AH1707" i="4"/>
  <c r="AO1699" i="4"/>
  <c r="AQ1699" i="4"/>
  <c r="AU1699" i="4" s="1"/>
  <c r="AN1699" i="4"/>
  <c r="AH1699" i="4"/>
  <c r="AO1691" i="4"/>
  <c r="AQ1691" i="4"/>
  <c r="AU1691" i="4" s="1"/>
  <c r="AN1691" i="4"/>
  <c r="AH1691" i="4"/>
  <c r="AO1683" i="4"/>
  <c r="AQ1683" i="4"/>
  <c r="AU1683" i="4" s="1"/>
  <c r="AN1683" i="4"/>
  <c r="AH1683" i="4"/>
  <c r="AO1675" i="4"/>
  <c r="AQ1675" i="4"/>
  <c r="AU1675" i="4" s="1"/>
  <c r="AN1675" i="4"/>
  <c r="AH1675" i="4"/>
  <c r="AO1667" i="4"/>
  <c r="AQ1667" i="4"/>
  <c r="AU1667" i="4" s="1"/>
  <c r="AN1667" i="4"/>
  <c r="AH1667" i="4"/>
  <c r="AO1659" i="4"/>
  <c r="AQ1659" i="4"/>
  <c r="AU1659" i="4" s="1"/>
  <c r="AN1659" i="4"/>
  <c r="AH1659" i="4"/>
  <c r="AO1651" i="4"/>
  <c r="AQ1651" i="4"/>
  <c r="AU1651" i="4" s="1"/>
  <c r="AN1651" i="4"/>
  <c r="AH1651" i="4"/>
  <c r="AO1643" i="4"/>
  <c r="AQ1643" i="4"/>
  <c r="AU1643" i="4" s="1"/>
  <c r="AN1643" i="4"/>
  <c r="AH1643" i="4"/>
  <c r="AO1635" i="4"/>
  <c r="AQ1635" i="4"/>
  <c r="AU1635" i="4" s="1"/>
  <c r="AN1635" i="4"/>
  <c r="AH1635" i="4"/>
  <c r="AO1627" i="4"/>
  <c r="AQ1627" i="4"/>
  <c r="AU1627" i="4" s="1"/>
  <c r="AN1627" i="4"/>
  <c r="AH1627" i="4"/>
  <c r="AO1619" i="4"/>
  <c r="AQ1619" i="4"/>
  <c r="AU1619" i="4" s="1"/>
  <c r="AN1619" i="4"/>
  <c r="AH1619" i="4"/>
  <c r="AO1611" i="4"/>
  <c r="AQ1611" i="4"/>
  <c r="AU1611" i="4" s="1"/>
  <c r="AN1611" i="4"/>
  <c r="AH1611" i="4"/>
  <c r="AO1603" i="4"/>
  <c r="AQ1603" i="4"/>
  <c r="AU1603" i="4" s="1"/>
  <c r="AN1603" i="4"/>
  <c r="AH1603" i="4"/>
  <c r="AO1595" i="4"/>
  <c r="AQ1595" i="4"/>
  <c r="AU1595" i="4" s="1"/>
  <c r="AN1595" i="4"/>
  <c r="AH1595" i="4"/>
  <c r="AO1587" i="4"/>
  <c r="AQ1587" i="4"/>
  <c r="AU1587" i="4" s="1"/>
  <c r="AN1587" i="4"/>
  <c r="AH1587" i="4"/>
  <c r="AO1579" i="4"/>
  <c r="AQ1579" i="4"/>
  <c r="AU1579" i="4" s="1"/>
  <c r="AN1579" i="4"/>
  <c r="AH1579" i="4"/>
  <c r="AO1571" i="4"/>
  <c r="AQ1571" i="4"/>
  <c r="AU1571" i="4" s="1"/>
  <c r="AN1571" i="4"/>
  <c r="AH1571" i="4"/>
  <c r="AO1563" i="4"/>
  <c r="AQ1563" i="4"/>
  <c r="AU1563" i="4" s="1"/>
  <c r="AN1563" i="4"/>
  <c r="AH1563" i="4"/>
  <c r="AO1555" i="4"/>
  <c r="AQ1555" i="4"/>
  <c r="AU1555" i="4" s="1"/>
  <c r="AN1555" i="4"/>
  <c r="AH1555" i="4"/>
  <c r="AO1547" i="4"/>
  <c r="AQ1547" i="4"/>
  <c r="AU1547" i="4" s="1"/>
  <c r="AN1547" i="4"/>
  <c r="AH1547" i="4"/>
  <c r="AO1539" i="4"/>
  <c r="AQ1539" i="4"/>
  <c r="AU1539" i="4" s="1"/>
  <c r="AN1539" i="4"/>
  <c r="AH1539" i="4"/>
  <c r="AO1531" i="4"/>
  <c r="AQ1531" i="4"/>
  <c r="AU1531" i="4" s="1"/>
  <c r="AN1531" i="4"/>
  <c r="AH1531" i="4"/>
  <c r="AO1523" i="4"/>
  <c r="AQ1523" i="4"/>
  <c r="AU1523" i="4" s="1"/>
  <c r="AN1523" i="4"/>
  <c r="AH1523" i="4"/>
  <c r="AO1515" i="4"/>
  <c r="AQ1515" i="4"/>
  <c r="AU1515" i="4" s="1"/>
  <c r="AN1515" i="4"/>
  <c r="AH1515" i="4"/>
  <c r="AO1507" i="4"/>
  <c r="AQ1507" i="4"/>
  <c r="AU1507" i="4" s="1"/>
  <c r="AN1507" i="4"/>
  <c r="AH1507" i="4"/>
  <c r="AO1499" i="4"/>
  <c r="AQ1499" i="4"/>
  <c r="AU1499" i="4" s="1"/>
  <c r="AN1499" i="4"/>
  <c r="AH1499" i="4"/>
  <c r="AO1491" i="4"/>
  <c r="AQ1491" i="4"/>
  <c r="AU1491" i="4" s="1"/>
  <c r="AN1491" i="4"/>
  <c r="AH1491" i="4"/>
  <c r="AO1483" i="4"/>
  <c r="AQ1483" i="4"/>
  <c r="AU1483" i="4" s="1"/>
  <c r="AN1483" i="4"/>
  <c r="AH1483" i="4"/>
  <c r="AO1475" i="4"/>
  <c r="AQ1475" i="4"/>
  <c r="AU1475" i="4" s="1"/>
  <c r="AN1475" i="4"/>
  <c r="AH1475" i="4"/>
  <c r="AO1467" i="4"/>
  <c r="AQ1467" i="4"/>
  <c r="AU1467" i="4" s="1"/>
  <c r="AN1467" i="4"/>
  <c r="AH1467" i="4"/>
  <c r="AO1459" i="4"/>
  <c r="AQ1459" i="4"/>
  <c r="AU1459" i="4" s="1"/>
  <c r="AN1459" i="4"/>
  <c r="AH1459" i="4"/>
  <c r="AO1451" i="4"/>
  <c r="AQ1451" i="4"/>
  <c r="AU1451" i="4" s="1"/>
  <c r="AN1451" i="4"/>
  <c r="AH1451" i="4"/>
  <c r="AO1443" i="4"/>
  <c r="AQ1443" i="4"/>
  <c r="AU1443" i="4" s="1"/>
  <c r="AN1443" i="4"/>
  <c r="AH1443" i="4"/>
  <c r="AO1435" i="4"/>
  <c r="AQ1435" i="4"/>
  <c r="AU1435" i="4" s="1"/>
  <c r="AN1435" i="4"/>
  <c r="AH1435" i="4"/>
  <c r="AO1427" i="4"/>
  <c r="AQ1427" i="4"/>
  <c r="AU1427" i="4" s="1"/>
  <c r="AN1427" i="4"/>
  <c r="AH1427" i="4"/>
  <c r="AO1419" i="4"/>
  <c r="AQ1419" i="4"/>
  <c r="AU1419" i="4" s="1"/>
  <c r="AN1419" i="4"/>
  <c r="AH1419" i="4"/>
  <c r="AO1411" i="4"/>
  <c r="AQ1411" i="4"/>
  <c r="AU1411" i="4" s="1"/>
  <c r="AN1411" i="4"/>
  <c r="AH1411" i="4"/>
  <c r="AO1403" i="4"/>
  <c r="AQ1403" i="4"/>
  <c r="AU1403" i="4" s="1"/>
  <c r="AN1403" i="4"/>
  <c r="AH1403" i="4"/>
  <c r="AO1395" i="4"/>
  <c r="AQ1395" i="4"/>
  <c r="AU1395" i="4" s="1"/>
  <c r="AN1395" i="4"/>
  <c r="AH1395" i="4"/>
  <c r="AO1387" i="4"/>
  <c r="AQ1387" i="4"/>
  <c r="AU1387" i="4" s="1"/>
  <c r="AN1387" i="4"/>
  <c r="AH1387" i="4"/>
  <c r="AO1379" i="4"/>
  <c r="AQ1379" i="4"/>
  <c r="AU1379" i="4" s="1"/>
  <c r="AN1379" i="4"/>
  <c r="AH1379" i="4"/>
  <c r="AO1371" i="4"/>
  <c r="AQ1371" i="4"/>
  <c r="AU1371" i="4" s="1"/>
  <c r="AN1371" i="4"/>
  <c r="AH1371" i="4"/>
  <c r="AO1363" i="4"/>
  <c r="AQ1363" i="4"/>
  <c r="AU1363" i="4" s="1"/>
  <c r="AN1363" i="4"/>
  <c r="AH1363" i="4"/>
  <c r="AO1355" i="4"/>
  <c r="AQ1355" i="4"/>
  <c r="AU1355" i="4" s="1"/>
  <c r="AN1355" i="4"/>
  <c r="AH1355" i="4"/>
  <c r="AO1347" i="4"/>
  <c r="AQ1347" i="4"/>
  <c r="AU1347" i="4" s="1"/>
  <c r="AN1347" i="4"/>
  <c r="AH1347" i="4"/>
  <c r="AO1339" i="4"/>
  <c r="AQ1339" i="4"/>
  <c r="AU1339" i="4" s="1"/>
  <c r="AN1339" i="4"/>
  <c r="AH1339" i="4"/>
  <c r="AO1331" i="4"/>
  <c r="AQ1331" i="4"/>
  <c r="AU1331" i="4" s="1"/>
  <c r="AN1331" i="4"/>
  <c r="AH1331" i="4"/>
  <c r="AO1323" i="4"/>
  <c r="AQ1323" i="4"/>
  <c r="AU1323" i="4" s="1"/>
  <c r="AN1323" i="4"/>
  <c r="AH1323" i="4"/>
  <c r="AO1315" i="4"/>
  <c r="AQ1315" i="4"/>
  <c r="AU1315" i="4" s="1"/>
  <c r="AN1315" i="4"/>
  <c r="AH1315" i="4"/>
  <c r="AO1307" i="4"/>
  <c r="AQ1307" i="4"/>
  <c r="AU1307" i="4" s="1"/>
  <c r="AN1307" i="4"/>
  <c r="AH1307" i="4"/>
  <c r="AO1299" i="4"/>
  <c r="AQ1299" i="4"/>
  <c r="AU1299" i="4" s="1"/>
  <c r="AN1299" i="4"/>
  <c r="AH1299" i="4"/>
  <c r="AO1291" i="4"/>
  <c r="AQ1291" i="4"/>
  <c r="AU1291" i="4" s="1"/>
  <c r="AN1291" i="4"/>
  <c r="AH1291" i="4"/>
  <c r="AO1283" i="4"/>
  <c r="AQ1283" i="4"/>
  <c r="AU1283" i="4" s="1"/>
  <c r="AN1283" i="4"/>
  <c r="AH1283" i="4"/>
  <c r="AO1275" i="4"/>
  <c r="AQ1275" i="4"/>
  <c r="AU1275" i="4" s="1"/>
  <c r="AN1275" i="4"/>
  <c r="AH1275" i="4"/>
  <c r="AO1267" i="4"/>
  <c r="AQ1267" i="4"/>
  <c r="AU1267" i="4" s="1"/>
  <c r="AN1267" i="4"/>
  <c r="AH1267" i="4"/>
  <c r="AO1259" i="4"/>
  <c r="AQ1259" i="4"/>
  <c r="AU1259" i="4" s="1"/>
  <c r="AN1259" i="4"/>
  <c r="AH1259" i="4"/>
  <c r="AO1251" i="4"/>
  <c r="AQ1251" i="4"/>
  <c r="AU1251" i="4" s="1"/>
  <c r="AN1251" i="4"/>
  <c r="AH1251" i="4"/>
  <c r="AO1243" i="4"/>
  <c r="AQ1243" i="4"/>
  <c r="AU1243" i="4" s="1"/>
  <c r="AN1243" i="4"/>
  <c r="AH1243" i="4"/>
  <c r="AO1235" i="4"/>
  <c r="AQ1235" i="4"/>
  <c r="AU1235" i="4" s="1"/>
  <c r="AN1235" i="4"/>
  <c r="AH1235" i="4"/>
  <c r="AO1227" i="4"/>
  <c r="AQ1227" i="4"/>
  <c r="AU1227" i="4" s="1"/>
  <c r="AN1227" i="4"/>
  <c r="AH1227" i="4"/>
  <c r="AO1219" i="4"/>
  <c r="AQ1219" i="4"/>
  <c r="AU1219" i="4" s="1"/>
  <c r="AN1219" i="4"/>
  <c r="AH1219" i="4"/>
  <c r="AO1211" i="4"/>
  <c r="AQ1211" i="4"/>
  <c r="AU1211" i="4" s="1"/>
  <c r="AN1211" i="4"/>
  <c r="AH1211" i="4"/>
  <c r="AO1203" i="4"/>
  <c r="AQ1203" i="4"/>
  <c r="AU1203" i="4" s="1"/>
  <c r="AN1203" i="4"/>
  <c r="AH1203" i="4"/>
  <c r="AO1195" i="4"/>
  <c r="AQ1195" i="4"/>
  <c r="AU1195" i="4" s="1"/>
  <c r="AN1195" i="4"/>
  <c r="AH1195" i="4"/>
  <c r="AO1187" i="4"/>
  <c r="AQ1187" i="4"/>
  <c r="AU1187" i="4" s="1"/>
  <c r="AN1187" i="4"/>
  <c r="AH1187" i="4"/>
  <c r="AO1179" i="4"/>
  <c r="AQ1179" i="4"/>
  <c r="AU1179" i="4" s="1"/>
  <c r="AN1179" i="4"/>
  <c r="AH1179" i="4"/>
  <c r="AO1171" i="4"/>
  <c r="AQ1171" i="4"/>
  <c r="AU1171" i="4" s="1"/>
  <c r="AN1171" i="4"/>
  <c r="AH1171" i="4"/>
  <c r="AO1163" i="4"/>
  <c r="AQ1163" i="4"/>
  <c r="AU1163" i="4" s="1"/>
  <c r="AN1163" i="4"/>
  <c r="AH1163" i="4"/>
  <c r="AO1155" i="4"/>
  <c r="AQ1155" i="4"/>
  <c r="AU1155" i="4" s="1"/>
  <c r="AN1155" i="4"/>
  <c r="AH1155" i="4"/>
  <c r="AO1147" i="4"/>
  <c r="AQ1147" i="4"/>
  <c r="AU1147" i="4" s="1"/>
  <c r="AN1147" i="4"/>
  <c r="AH1147" i="4"/>
  <c r="AO1139" i="4"/>
  <c r="AQ1139" i="4"/>
  <c r="AU1139" i="4" s="1"/>
  <c r="AN1139" i="4"/>
  <c r="AH1139" i="4"/>
  <c r="AO1131" i="4"/>
  <c r="AQ1131" i="4"/>
  <c r="AU1131" i="4" s="1"/>
  <c r="AN1131" i="4"/>
  <c r="AH1131" i="4"/>
  <c r="AO1123" i="4"/>
  <c r="AQ1123" i="4"/>
  <c r="AU1123" i="4" s="1"/>
  <c r="AN1123" i="4"/>
  <c r="AH1123" i="4"/>
  <c r="AO1115" i="4"/>
  <c r="AQ1115" i="4"/>
  <c r="AU1115" i="4" s="1"/>
  <c r="AN1115" i="4"/>
  <c r="AH1115" i="4"/>
  <c r="AO1107" i="4"/>
  <c r="AQ1107" i="4"/>
  <c r="AU1107" i="4" s="1"/>
  <c r="AN1107" i="4"/>
  <c r="AH1107" i="4"/>
  <c r="AO1099" i="4"/>
  <c r="AQ1099" i="4"/>
  <c r="AU1099" i="4" s="1"/>
  <c r="AN1099" i="4"/>
  <c r="AH1099" i="4"/>
  <c r="AO1091" i="4"/>
  <c r="AQ1091" i="4"/>
  <c r="AU1091" i="4" s="1"/>
  <c r="AN1091" i="4"/>
  <c r="AH1091" i="4"/>
  <c r="AO1083" i="4"/>
  <c r="AQ1083" i="4"/>
  <c r="AU1083" i="4" s="1"/>
  <c r="AN1083" i="4"/>
  <c r="AH1083" i="4"/>
  <c r="AO1075" i="4"/>
  <c r="AQ1075" i="4"/>
  <c r="AU1075" i="4" s="1"/>
  <c r="AN1075" i="4"/>
  <c r="AH1075" i="4"/>
  <c r="AO1067" i="4"/>
  <c r="AQ1067" i="4"/>
  <c r="AU1067" i="4" s="1"/>
  <c r="AN1067" i="4"/>
  <c r="AH1067" i="4"/>
  <c r="AO1059" i="4"/>
  <c r="AQ1059" i="4"/>
  <c r="AU1059" i="4" s="1"/>
  <c r="AN1059" i="4"/>
  <c r="AH1059" i="4"/>
  <c r="AO1051" i="4"/>
  <c r="AQ1051" i="4"/>
  <c r="AU1051" i="4" s="1"/>
  <c r="AN1051" i="4"/>
  <c r="AH1051" i="4"/>
  <c r="AO1043" i="4"/>
  <c r="AQ1043" i="4"/>
  <c r="AU1043" i="4" s="1"/>
  <c r="AN1043" i="4"/>
  <c r="AH1043" i="4"/>
  <c r="AO1035" i="4"/>
  <c r="AQ1035" i="4"/>
  <c r="AU1035" i="4" s="1"/>
  <c r="AN1035" i="4"/>
  <c r="AH1035" i="4"/>
  <c r="AO1027" i="4"/>
  <c r="AQ1027" i="4"/>
  <c r="AU1027" i="4" s="1"/>
  <c r="AN1027" i="4"/>
  <c r="AH1027" i="4"/>
  <c r="AO1019" i="4"/>
  <c r="AQ1019" i="4"/>
  <c r="AU1019" i="4" s="1"/>
  <c r="AN1019" i="4"/>
  <c r="AH1019" i="4"/>
  <c r="AO1011" i="4"/>
  <c r="AQ1011" i="4"/>
  <c r="AU1011" i="4" s="1"/>
  <c r="AN1011" i="4"/>
  <c r="AH1011" i="4"/>
  <c r="AO1003" i="4"/>
  <c r="AQ1003" i="4"/>
  <c r="AU1003" i="4" s="1"/>
  <c r="AN1003" i="4"/>
  <c r="AH1003" i="4"/>
  <c r="AO995" i="4"/>
  <c r="AQ995" i="4"/>
  <c r="AU995" i="4" s="1"/>
  <c r="AN995" i="4"/>
  <c r="AH995" i="4"/>
  <c r="AO987" i="4"/>
  <c r="AQ987" i="4"/>
  <c r="AU987" i="4" s="1"/>
  <c r="AN987" i="4"/>
  <c r="AH987" i="4"/>
  <c r="AO979" i="4"/>
  <c r="AQ979" i="4"/>
  <c r="AU979" i="4" s="1"/>
  <c r="AN979" i="4"/>
  <c r="AH979" i="4"/>
  <c r="AO971" i="4"/>
  <c r="AQ971" i="4"/>
  <c r="AU971" i="4" s="1"/>
  <c r="AN971" i="4"/>
  <c r="AH971" i="4"/>
  <c r="AO963" i="4"/>
  <c r="AQ963" i="4"/>
  <c r="AU963" i="4" s="1"/>
  <c r="AN963" i="4"/>
  <c r="AH963" i="4"/>
  <c r="AO955" i="4"/>
  <c r="AQ955" i="4"/>
  <c r="AU955" i="4" s="1"/>
  <c r="AN955" i="4"/>
  <c r="AH955" i="4"/>
  <c r="AO947" i="4"/>
  <c r="AQ947" i="4"/>
  <c r="AU947" i="4" s="1"/>
  <c r="AN947" i="4"/>
  <c r="AH947" i="4"/>
  <c r="AO939" i="4"/>
  <c r="AQ939" i="4"/>
  <c r="AU939" i="4" s="1"/>
  <c r="AN939" i="4"/>
  <c r="AH939" i="4"/>
  <c r="AO931" i="4"/>
  <c r="AQ931" i="4"/>
  <c r="AU931" i="4" s="1"/>
  <c r="AN931" i="4"/>
  <c r="AH931" i="4"/>
  <c r="AO923" i="4"/>
  <c r="AQ923" i="4"/>
  <c r="AU923" i="4" s="1"/>
  <c r="AN923" i="4"/>
  <c r="AH923" i="4"/>
  <c r="AO915" i="4"/>
  <c r="AQ915" i="4"/>
  <c r="AU915" i="4" s="1"/>
  <c r="AN915" i="4"/>
  <c r="AH915" i="4"/>
  <c r="AO907" i="4"/>
  <c r="AQ907" i="4"/>
  <c r="AU907" i="4" s="1"/>
  <c r="AN907" i="4"/>
  <c r="AH907" i="4"/>
  <c r="AO899" i="4"/>
  <c r="AQ899" i="4"/>
  <c r="AU899" i="4" s="1"/>
  <c r="AN899" i="4"/>
  <c r="AH899" i="4"/>
  <c r="AO891" i="4"/>
  <c r="AQ891" i="4"/>
  <c r="AU891" i="4" s="1"/>
  <c r="AN891" i="4"/>
  <c r="AH891" i="4"/>
  <c r="AO883" i="4"/>
  <c r="AQ883" i="4"/>
  <c r="AU883" i="4" s="1"/>
  <c r="AN883" i="4"/>
  <c r="AH883" i="4"/>
  <c r="AO875" i="4"/>
  <c r="AQ875" i="4"/>
  <c r="AU875" i="4" s="1"/>
  <c r="AN875" i="4"/>
  <c r="AH875" i="4"/>
  <c r="AO867" i="4"/>
  <c r="AQ867" i="4"/>
  <c r="AU867" i="4" s="1"/>
  <c r="AN867" i="4"/>
  <c r="AH867" i="4"/>
  <c r="AO859" i="4"/>
  <c r="AQ859" i="4"/>
  <c r="AU859" i="4" s="1"/>
  <c r="AN859" i="4"/>
  <c r="AH859" i="4"/>
  <c r="AO851" i="4"/>
  <c r="AQ851" i="4"/>
  <c r="AU851" i="4" s="1"/>
  <c r="AN851" i="4"/>
  <c r="AH851" i="4"/>
  <c r="AO843" i="4"/>
  <c r="AQ843" i="4"/>
  <c r="AU843" i="4" s="1"/>
  <c r="AN843" i="4"/>
  <c r="AH843" i="4"/>
  <c r="AO835" i="4"/>
  <c r="AQ835" i="4"/>
  <c r="AU835" i="4" s="1"/>
  <c r="AN835" i="4"/>
  <c r="AH835" i="4"/>
  <c r="AO827" i="4"/>
  <c r="AQ827" i="4"/>
  <c r="AU827" i="4" s="1"/>
  <c r="AN827" i="4"/>
  <c r="AH827" i="4"/>
  <c r="AO819" i="4"/>
  <c r="AQ819" i="4"/>
  <c r="AU819" i="4" s="1"/>
  <c r="AN819" i="4"/>
  <c r="AH819" i="4"/>
  <c r="AO811" i="4"/>
  <c r="AQ811" i="4"/>
  <c r="AU811" i="4" s="1"/>
  <c r="AN811" i="4"/>
  <c r="AH811" i="4"/>
  <c r="AO803" i="4"/>
  <c r="AQ803" i="4"/>
  <c r="AU803" i="4" s="1"/>
  <c r="AN803" i="4"/>
  <c r="AH803" i="4"/>
  <c r="AO795" i="4"/>
  <c r="AQ795" i="4"/>
  <c r="AU795" i="4" s="1"/>
  <c r="AN795" i="4"/>
  <c r="AH795" i="4"/>
  <c r="AO787" i="4"/>
  <c r="AQ787" i="4"/>
  <c r="AU787" i="4" s="1"/>
  <c r="AN787" i="4"/>
  <c r="AH787" i="4"/>
  <c r="AO779" i="4"/>
  <c r="AQ779" i="4"/>
  <c r="AU779" i="4" s="1"/>
  <c r="AN779" i="4"/>
  <c r="AH779" i="4"/>
  <c r="AO771" i="4"/>
  <c r="AQ771" i="4"/>
  <c r="AU771" i="4" s="1"/>
  <c r="AN771" i="4"/>
  <c r="AH771" i="4"/>
  <c r="AQ763" i="4"/>
  <c r="AU763" i="4" s="1"/>
  <c r="AO763" i="4"/>
  <c r="AN763" i="4"/>
  <c r="AH763" i="4"/>
  <c r="AQ755" i="4"/>
  <c r="AU755" i="4" s="1"/>
  <c r="AO755" i="4"/>
  <c r="AN755" i="4"/>
  <c r="AH755" i="4"/>
  <c r="AQ747" i="4"/>
  <c r="AU747" i="4" s="1"/>
  <c r="AO747" i="4"/>
  <c r="AN747" i="4"/>
  <c r="AH747" i="4"/>
  <c r="AO739" i="4"/>
  <c r="AQ739" i="4"/>
  <c r="AU739" i="4" s="1"/>
  <c r="AN739" i="4"/>
  <c r="AH739" i="4"/>
  <c r="AO731" i="4"/>
  <c r="AQ731" i="4"/>
  <c r="AU731" i="4" s="1"/>
  <c r="AN731" i="4"/>
  <c r="AH731" i="4"/>
  <c r="AO723" i="4"/>
  <c r="AQ723" i="4"/>
  <c r="AU723" i="4" s="1"/>
  <c r="AN723" i="4"/>
  <c r="AH723" i="4"/>
  <c r="AO715" i="4"/>
  <c r="AQ715" i="4"/>
  <c r="AU715" i="4" s="1"/>
  <c r="AN715" i="4"/>
  <c r="AH715" i="4"/>
  <c r="AO707" i="4"/>
  <c r="AQ707" i="4"/>
  <c r="AU707" i="4" s="1"/>
  <c r="AN707" i="4"/>
  <c r="AH707" i="4"/>
  <c r="AO699" i="4"/>
  <c r="AQ699" i="4"/>
  <c r="AU699" i="4" s="1"/>
  <c r="AN699" i="4"/>
  <c r="AH699" i="4"/>
  <c r="AO691" i="4"/>
  <c r="AQ691" i="4"/>
  <c r="AU691" i="4" s="1"/>
  <c r="AN691" i="4"/>
  <c r="AH691" i="4"/>
  <c r="AO683" i="4"/>
  <c r="AQ683" i="4"/>
  <c r="AU683" i="4" s="1"/>
  <c r="AN683" i="4"/>
  <c r="AH683" i="4"/>
  <c r="AO675" i="4"/>
  <c r="AQ675" i="4"/>
  <c r="AU675" i="4" s="1"/>
  <c r="AN675" i="4"/>
  <c r="AH675" i="4"/>
  <c r="AO667" i="4"/>
  <c r="AQ667" i="4"/>
  <c r="AU667" i="4" s="1"/>
  <c r="AN667" i="4"/>
  <c r="AH667" i="4"/>
  <c r="AO659" i="4"/>
  <c r="AQ659" i="4"/>
  <c r="AU659" i="4" s="1"/>
  <c r="AN659" i="4"/>
  <c r="AH659" i="4"/>
  <c r="AO651" i="4"/>
  <c r="AQ651" i="4"/>
  <c r="AU651" i="4" s="1"/>
  <c r="AN651" i="4"/>
  <c r="AH651" i="4"/>
  <c r="AO643" i="4"/>
  <c r="AQ643" i="4"/>
  <c r="AU643" i="4" s="1"/>
  <c r="AN643" i="4"/>
  <c r="AH643" i="4"/>
  <c r="AO635" i="4"/>
  <c r="AQ635" i="4"/>
  <c r="AU635" i="4" s="1"/>
  <c r="AN635" i="4"/>
  <c r="AH635" i="4"/>
  <c r="AO627" i="4"/>
  <c r="AQ627" i="4"/>
  <c r="AU627" i="4" s="1"/>
  <c r="AN627" i="4"/>
  <c r="AH627" i="4"/>
  <c r="AO619" i="4"/>
  <c r="AQ619" i="4"/>
  <c r="AU619" i="4" s="1"/>
  <c r="AN619" i="4"/>
  <c r="AH619" i="4"/>
  <c r="AO611" i="4"/>
  <c r="AQ611" i="4"/>
  <c r="AU611" i="4" s="1"/>
  <c r="AN611" i="4"/>
  <c r="AH611" i="4"/>
  <c r="AO603" i="4"/>
  <c r="AQ603" i="4"/>
  <c r="AU603" i="4" s="1"/>
  <c r="AN603" i="4"/>
  <c r="AH603" i="4"/>
  <c r="AO595" i="4"/>
  <c r="AQ595" i="4"/>
  <c r="AU595" i="4" s="1"/>
  <c r="AN595" i="4"/>
  <c r="AH595" i="4"/>
  <c r="AO587" i="4"/>
  <c r="AQ587" i="4"/>
  <c r="AU587" i="4" s="1"/>
  <c r="AN587" i="4"/>
  <c r="AH587" i="4"/>
  <c r="AO579" i="4"/>
  <c r="AQ579" i="4"/>
  <c r="AU579" i="4" s="1"/>
  <c r="AN579" i="4"/>
  <c r="AH579" i="4"/>
  <c r="AO571" i="4"/>
  <c r="AQ571" i="4"/>
  <c r="AU571" i="4" s="1"/>
  <c r="AN571" i="4"/>
  <c r="AH571" i="4"/>
  <c r="AO563" i="4"/>
  <c r="AQ563" i="4"/>
  <c r="AU563" i="4" s="1"/>
  <c r="AN563" i="4"/>
  <c r="AH563" i="4"/>
  <c r="AO555" i="4"/>
  <c r="AQ555" i="4"/>
  <c r="AU555" i="4" s="1"/>
  <c r="AN555" i="4"/>
  <c r="AH555" i="4"/>
  <c r="AO547" i="4"/>
  <c r="AQ547" i="4"/>
  <c r="AU547" i="4" s="1"/>
  <c r="AN547" i="4"/>
  <c r="AH547" i="4"/>
  <c r="AO539" i="4"/>
  <c r="AQ539" i="4"/>
  <c r="AU539" i="4" s="1"/>
  <c r="AN539" i="4"/>
  <c r="AH539" i="4"/>
  <c r="AQ207" i="4"/>
  <c r="AU207" i="4" s="1"/>
  <c r="AO207" i="4"/>
  <c r="AH207" i="4"/>
  <c r="AN207" i="4"/>
  <c r="AQ537" i="4"/>
  <c r="AU537" i="4" s="1"/>
  <c r="AO537" i="4"/>
  <c r="AH537" i="4"/>
  <c r="AN537" i="4"/>
  <c r="AQ523" i="4"/>
  <c r="AU523" i="4" s="1"/>
  <c r="AO523" i="4"/>
  <c r="AH523" i="4"/>
  <c r="AN523" i="4"/>
  <c r="AQ509" i="4"/>
  <c r="AU509" i="4" s="1"/>
  <c r="AO509" i="4"/>
  <c r="AH509" i="4"/>
  <c r="AN509" i="4"/>
  <c r="AQ497" i="4"/>
  <c r="AU497" i="4" s="1"/>
  <c r="AO497" i="4"/>
  <c r="AH497" i="4"/>
  <c r="AN497" i="4"/>
  <c r="AQ483" i="4"/>
  <c r="AU483" i="4" s="1"/>
  <c r="AO483" i="4"/>
  <c r="AH483" i="4"/>
  <c r="AN483" i="4"/>
  <c r="AQ469" i="4"/>
  <c r="AU469" i="4" s="1"/>
  <c r="AO469" i="4"/>
  <c r="AH469" i="4"/>
  <c r="AN469" i="4"/>
  <c r="AQ453" i="4"/>
  <c r="AU453" i="4" s="1"/>
  <c r="AO453" i="4"/>
  <c r="AN453" i="4"/>
  <c r="AH453" i="4"/>
  <c r="AQ439" i="4"/>
  <c r="AU439" i="4" s="1"/>
  <c r="AO439" i="4"/>
  <c r="AN439" i="4"/>
  <c r="AH439" i="4"/>
  <c r="AQ425" i="4"/>
  <c r="AU425" i="4" s="1"/>
  <c r="AO425" i="4"/>
  <c r="AN425" i="4"/>
  <c r="AH425" i="4"/>
  <c r="AQ411" i="4"/>
  <c r="AU411" i="4" s="1"/>
  <c r="AO411" i="4"/>
  <c r="AN411" i="4"/>
  <c r="AH411" i="4"/>
  <c r="AQ208" i="4"/>
  <c r="AU208" i="4" s="1"/>
  <c r="AO208" i="4"/>
  <c r="AH208" i="4"/>
  <c r="AN208" i="4"/>
  <c r="AQ221" i="4"/>
  <c r="AU221" i="4" s="1"/>
  <c r="AO221" i="4"/>
  <c r="AN221" i="4"/>
  <c r="AH221" i="4"/>
  <c r="AQ536" i="4"/>
  <c r="AU536" i="4" s="1"/>
  <c r="AO536" i="4"/>
  <c r="AN536" i="4"/>
  <c r="AH536" i="4"/>
  <c r="AQ528" i="4"/>
  <c r="AU528" i="4" s="1"/>
  <c r="AO528" i="4"/>
  <c r="AN528" i="4"/>
  <c r="AH528" i="4"/>
  <c r="AQ520" i="4"/>
  <c r="AU520" i="4" s="1"/>
  <c r="AO520" i="4"/>
  <c r="AN520" i="4"/>
  <c r="AH520" i="4"/>
  <c r="AQ512" i="4"/>
  <c r="AU512" i="4" s="1"/>
  <c r="AO512" i="4"/>
  <c r="AN512" i="4"/>
  <c r="AH512" i="4"/>
  <c r="AQ504" i="4"/>
  <c r="AU504" i="4" s="1"/>
  <c r="AO504" i="4"/>
  <c r="AN504" i="4"/>
  <c r="AH504" i="4"/>
  <c r="AQ496" i="4"/>
  <c r="AU496" i="4" s="1"/>
  <c r="AO496" i="4"/>
  <c r="AN496" i="4"/>
  <c r="AH496" i="4"/>
  <c r="AQ488" i="4"/>
  <c r="AU488" i="4" s="1"/>
  <c r="AO488" i="4"/>
  <c r="AN488" i="4"/>
  <c r="AH488" i="4"/>
  <c r="AQ480" i="4"/>
  <c r="AU480" i="4" s="1"/>
  <c r="AO480" i="4"/>
  <c r="AN480" i="4"/>
  <c r="AH480" i="4"/>
  <c r="AQ472" i="4"/>
  <c r="AU472" i="4" s="1"/>
  <c r="AO472" i="4"/>
  <c r="AN472" i="4"/>
  <c r="AH472" i="4"/>
  <c r="AQ464" i="4"/>
  <c r="AU464" i="4" s="1"/>
  <c r="AO464" i="4"/>
  <c r="AN464" i="4"/>
  <c r="AH464" i="4"/>
  <c r="AQ456" i="4"/>
  <c r="AU456" i="4" s="1"/>
  <c r="AO456" i="4"/>
  <c r="AN456" i="4"/>
  <c r="AH456" i="4"/>
  <c r="AQ448" i="4"/>
  <c r="AU448" i="4" s="1"/>
  <c r="AO448" i="4"/>
  <c r="AN448" i="4"/>
  <c r="AH448" i="4"/>
  <c r="AQ440" i="4"/>
  <c r="AU440" i="4" s="1"/>
  <c r="AO440" i="4"/>
  <c r="AN440" i="4"/>
  <c r="AH440" i="4"/>
  <c r="AQ432" i="4"/>
  <c r="AU432" i="4" s="1"/>
  <c r="AO432" i="4"/>
  <c r="AN432" i="4"/>
  <c r="AH432" i="4"/>
  <c r="AQ424" i="4"/>
  <c r="AU424" i="4" s="1"/>
  <c r="AO424" i="4"/>
  <c r="AN424" i="4"/>
  <c r="AH424" i="4"/>
  <c r="AQ416" i="4"/>
  <c r="AU416" i="4" s="1"/>
  <c r="AO416" i="4"/>
  <c r="AN416" i="4"/>
  <c r="AH416" i="4"/>
  <c r="AQ408" i="4"/>
  <c r="AU408" i="4" s="1"/>
  <c r="AO408" i="4"/>
  <c r="AN408" i="4"/>
  <c r="AH408" i="4"/>
  <c r="AQ400" i="4"/>
  <c r="AU400" i="4" s="1"/>
  <c r="AO400" i="4"/>
  <c r="AN400" i="4"/>
  <c r="AH400" i="4"/>
  <c r="AQ392" i="4"/>
  <c r="AU392" i="4" s="1"/>
  <c r="AO392" i="4"/>
  <c r="AN392" i="4"/>
  <c r="AH392" i="4"/>
  <c r="AQ384" i="4"/>
  <c r="AU384" i="4" s="1"/>
  <c r="AO384" i="4"/>
  <c r="AN384" i="4"/>
  <c r="AH384" i="4"/>
  <c r="AQ376" i="4"/>
  <c r="AU376" i="4" s="1"/>
  <c r="AO376" i="4"/>
  <c r="AN376" i="4"/>
  <c r="AH376" i="4"/>
  <c r="AQ368" i="4"/>
  <c r="AU368" i="4" s="1"/>
  <c r="AO368" i="4"/>
  <c r="AN368" i="4"/>
  <c r="AH368" i="4"/>
  <c r="AQ360" i="4"/>
  <c r="AU360" i="4" s="1"/>
  <c r="AO360" i="4"/>
  <c r="AN360" i="4"/>
  <c r="AH360" i="4"/>
  <c r="AQ352" i="4"/>
  <c r="AU352" i="4" s="1"/>
  <c r="AO352" i="4"/>
  <c r="AN352" i="4"/>
  <c r="AH352" i="4"/>
  <c r="AQ344" i="4"/>
  <c r="AU344" i="4" s="1"/>
  <c r="AO344" i="4"/>
  <c r="AN344" i="4"/>
  <c r="AH344" i="4"/>
  <c r="AQ336" i="4"/>
  <c r="AU336" i="4" s="1"/>
  <c r="AO336" i="4"/>
  <c r="AN336" i="4"/>
  <c r="AH336" i="4"/>
  <c r="AQ328" i="4"/>
  <c r="AU328" i="4" s="1"/>
  <c r="AO328" i="4"/>
  <c r="AN328" i="4"/>
  <c r="AH328" i="4"/>
  <c r="AQ320" i="4"/>
  <c r="AU320" i="4" s="1"/>
  <c r="AO320" i="4"/>
  <c r="AN320" i="4"/>
  <c r="AH320" i="4"/>
  <c r="AQ312" i="4"/>
  <c r="AU312" i="4" s="1"/>
  <c r="AO312" i="4"/>
  <c r="AN312" i="4"/>
  <c r="AH312" i="4"/>
  <c r="AQ304" i="4"/>
  <c r="AU304" i="4" s="1"/>
  <c r="AO304" i="4"/>
  <c r="AN304" i="4"/>
  <c r="AH304" i="4"/>
  <c r="AQ296" i="4"/>
  <c r="AU296" i="4" s="1"/>
  <c r="AO296" i="4"/>
  <c r="AN296" i="4"/>
  <c r="AH296" i="4"/>
  <c r="AQ288" i="4"/>
  <c r="AU288" i="4" s="1"/>
  <c r="AO288" i="4"/>
  <c r="AN288" i="4"/>
  <c r="AH288" i="4"/>
  <c r="AN280" i="4"/>
  <c r="AQ280" i="4"/>
  <c r="AU280" i="4" s="1"/>
  <c r="AO280" i="4"/>
  <c r="AH280" i="4"/>
  <c r="AN272" i="4"/>
  <c r="AQ272" i="4"/>
  <c r="AU272" i="4" s="1"/>
  <c r="AO272" i="4"/>
  <c r="AH272" i="4"/>
  <c r="AN264" i="4"/>
  <c r="AQ264" i="4"/>
  <c r="AU264" i="4" s="1"/>
  <c r="AO264" i="4"/>
  <c r="AH264" i="4"/>
  <c r="AN256" i="4"/>
  <c r="AQ256" i="4"/>
  <c r="AU256" i="4" s="1"/>
  <c r="AO256" i="4"/>
  <c r="AH256" i="4"/>
  <c r="AN248" i="4"/>
  <c r="AQ248" i="4"/>
  <c r="AU248" i="4" s="1"/>
  <c r="AO248" i="4"/>
  <c r="AH248" i="4"/>
  <c r="AN240" i="4"/>
  <c r="AQ240" i="4"/>
  <c r="AU240" i="4" s="1"/>
  <c r="AO240" i="4"/>
  <c r="AH240" i="4"/>
  <c r="AN232" i="4"/>
  <c r="AQ232" i="4"/>
  <c r="AU232" i="4" s="1"/>
  <c r="AO232" i="4"/>
  <c r="AH232" i="4"/>
  <c r="AQ209" i="4"/>
  <c r="AU209" i="4" s="1"/>
  <c r="AO209" i="4"/>
  <c r="AH209" i="4"/>
  <c r="AN209" i="4"/>
  <c r="AQ535" i="4"/>
  <c r="AU535" i="4" s="1"/>
  <c r="AO535" i="4"/>
  <c r="AH535" i="4"/>
  <c r="AN535" i="4"/>
  <c r="AQ515" i="4"/>
  <c r="AU515" i="4" s="1"/>
  <c r="AO515" i="4"/>
  <c r="AH515" i="4"/>
  <c r="AN515" i="4"/>
  <c r="AQ495" i="4"/>
  <c r="AU495" i="4" s="1"/>
  <c r="AO495" i="4"/>
  <c r="AH495" i="4"/>
  <c r="AN495" i="4"/>
  <c r="AQ475" i="4"/>
  <c r="AU475" i="4" s="1"/>
  <c r="AO475" i="4"/>
  <c r="AH475" i="4"/>
  <c r="AN475" i="4"/>
  <c r="AQ459" i="4"/>
  <c r="AU459" i="4" s="1"/>
  <c r="AO459" i="4"/>
  <c r="AN459" i="4"/>
  <c r="AH459" i="4"/>
  <c r="AQ441" i="4"/>
  <c r="AU441" i="4" s="1"/>
  <c r="AO441" i="4"/>
  <c r="AN441" i="4"/>
  <c r="AH441" i="4"/>
  <c r="AQ423" i="4"/>
  <c r="AU423" i="4" s="1"/>
  <c r="AO423" i="4"/>
  <c r="AN423" i="4"/>
  <c r="AH423" i="4"/>
  <c r="AQ407" i="4"/>
  <c r="AU407" i="4" s="1"/>
  <c r="AO407" i="4"/>
  <c r="AN407" i="4"/>
  <c r="AH407" i="4"/>
  <c r="AQ399" i="4"/>
  <c r="AU399" i="4" s="1"/>
  <c r="AO399" i="4"/>
  <c r="AN399" i="4"/>
  <c r="AH399" i="4"/>
  <c r="AQ391" i="4"/>
  <c r="AU391" i="4" s="1"/>
  <c r="AO391" i="4"/>
  <c r="AN391" i="4"/>
  <c r="AH391" i="4"/>
  <c r="AQ383" i="4"/>
  <c r="AU383" i="4" s="1"/>
  <c r="AO383" i="4"/>
  <c r="AN383" i="4"/>
  <c r="AH383" i="4"/>
  <c r="AQ375" i="4"/>
  <c r="AU375" i="4" s="1"/>
  <c r="AO375" i="4"/>
  <c r="AN375" i="4"/>
  <c r="AH375" i="4"/>
  <c r="AQ367" i="4"/>
  <c r="AU367" i="4" s="1"/>
  <c r="AO367" i="4"/>
  <c r="AN367" i="4"/>
  <c r="AH367" i="4"/>
  <c r="AQ359" i="4"/>
  <c r="AU359" i="4" s="1"/>
  <c r="AO359" i="4"/>
  <c r="AN359" i="4"/>
  <c r="AH359" i="4"/>
  <c r="AQ351" i="4"/>
  <c r="AU351" i="4" s="1"/>
  <c r="AO351" i="4"/>
  <c r="AN351" i="4"/>
  <c r="AH351" i="4"/>
  <c r="AQ343" i="4"/>
  <c r="AU343" i="4" s="1"/>
  <c r="AO343" i="4"/>
  <c r="AN343" i="4"/>
  <c r="AH343" i="4"/>
  <c r="AQ335" i="4"/>
  <c r="AU335" i="4" s="1"/>
  <c r="AO335" i="4"/>
  <c r="AN335" i="4"/>
  <c r="AH335" i="4"/>
  <c r="AQ327" i="4"/>
  <c r="AU327" i="4" s="1"/>
  <c r="AO327" i="4"/>
  <c r="AN327" i="4"/>
  <c r="AH327" i="4"/>
  <c r="AQ319" i="4"/>
  <c r="AU319" i="4" s="1"/>
  <c r="AO319" i="4"/>
  <c r="AN319" i="4"/>
  <c r="AH319" i="4"/>
  <c r="AQ311" i="4"/>
  <c r="AU311" i="4" s="1"/>
  <c r="AO311" i="4"/>
  <c r="AN311" i="4"/>
  <c r="AH311" i="4"/>
  <c r="AQ303" i="4"/>
  <c r="AU303" i="4" s="1"/>
  <c r="AO303" i="4"/>
  <c r="AN303" i="4"/>
  <c r="AH303" i="4"/>
  <c r="AQ295" i="4"/>
  <c r="AU295" i="4" s="1"/>
  <c r="AO295" i="4"/>
  <c r="AN295" i="4"/>
  <c r="AH295" i="4"/>
  <c r="AQ287" i="4"/>
  <c r="AU287" i="4" s="1"/>
  <c r="AO287" i="4"/>
  <c r="AN287" i="4"/>
  <c r="AH287" i="4"/>
  <c r="AQ279" i="4"/>
  <c r="AU279" i="4" s="1"/>
  <c r="AO279" i="4"/>
  <c r="AN279" i="4"/>
  <c r="AH279" i="4"/>
  <c r="AQ271" i="4"/>
  <c r="AU271" i="4" s="1"/>
  <c r="AO271" i="4"/>
  <c r="AN271" i="4"/>
  <c r="AH271" i="4"/>
  <c r="AQ263" i="4"/>
  <c r="AU263" i="4" s="1"/>
  <c r="AO263" i="4"/>
  <c r="AN263" i="4"/>
  <c r="AH263" i="4"/>
  <c r="AQ255" i="4"/>
  <c r="AU255" i="4" s="1"/>
  <c r="AO255" i="4"/>
  <c r="AN255" i="4"/>
  <c r="AH255" i="4"/>
  <c r="AQ247" i="4"/>
  <c r="AU247" i="4" s="1"/>
  <c r="AO247" i="4"/>
  <c r="AN247" i="4"/>
  <c r="AH247" i="4"/>
  <c r="AQ239" i="4"/>
  <c r="AU239" i="4" s="1"/>
  <c r="AO239" i="4"/>
  <c r="AN239" i="4"/>
  <c r="AH239" i="4"/>
  <c r="AQ231" i="4"/>
  <c r="AU231" i="4" s="1"/>
  <c r="AO231" i="4"/>
  <c r="AN231" i="4"/>
  <c r="AH231" i="4"/>
  <c r="AQ215" i="4"/>
  <c r="AU215" i="4" s="1"/>
  <c r="AO215" i="4"/>
  <c r="AN215" i="4"/>
  <c r="AH215" i="4"/>
  <c r="AN224" i="4"/>
  <c r="AQ224" i="4"/>
  <c r="AU224" i="4" s="1"/>
  <c r="AO224" i="4"/>
  <c r="AH224" i="4"/>
  <c r="AQ533" i="4"/>
  <c r="AU533" i="4" s="1"/>
  <c r="AO533" i="4"/>
  <c r="AH533" i="4"/>
  <c r="AN533" i="4"/>
  <c r="AQ519" i="4"/>
  <c r="AU519" i="4" s="1"/>
  <c r="AO519" i="4"/>
  <c r="AH519" i="4"/>
  <c r="AN519" i="4"/>
  <c r="AQ507" i="4"/>
  <c r="AU507" i="4" s="1"/>
  <c r="AO507" i="4"/>
  <c r="AH507" i="4"/>
  <c r="AN507" i="4"/>
  <c r="AQ493" i="4"/>
  <c r="AU493" i="4" s="1"/>
  <c r="AO493" i="4"/>
  <c r="AH493" i="4"/>
  <c r="AN493" i="4"/>
  <c r="AQ479" i="4"/>
  <c r="AU479" i="4" s="1"/>
  <c r="AO479" i="4"/>
  <c r="AH479" i="4"/>
  <c r="AN479" i="4"/>
  <c r="AQ463" i="4"/>
  <c r="AU463" i="4" s="1"/>
  <c r="AO463" i="4"/>
  <c r="AN463" i="4"/>
  <c r="AH463" i="4"/>
  <c r="AQ449" i="4"/>
  <c r="AU449" i="4" s="1"/>
  <c r="AO449" i="4"/>
  <c r="AN449" i="4"/>
  <c r="AH449" i="4"/>
  <c r="AQ435" i="4"/>
  <c r="AU435" i="4" s="1"/>
  <c r="AO435" i="4"/>
  <c r="AN435" i="4"/>
  <c r="AH435" i="4"/>
  <c r="AQ421" i="4"/>
  <c r="AU421" i="4" s="1"/>
  <c r="AO421" i="4"/>
  <c r="AN421" i="4"/>
  <c r="AH421" i="4"/>
  <c r="AN214" i="4"/>
  <c r="AQ214" i="4"/>
  <c r="AU214" i="4" s="1"/>
  <c r="AO214" i="4"/>
  <c r="AH214" i="4"/>
  <c r="AQ206" i="4"/>
  <c r="AU206" i="4" s="1"/>
  <c r="AO206" i="4"/>
  <c r="AH206" i="4"/>
  <c r="AN206" i="4"/>
  <c r="AQ219" i="4"/>
  <c r="AU219" i="4" s="1"/>
  <c r="AO219" i="4"/>
  <c r="AN219" i="4"/>
  <c r="AH219" i="4"/>
  <c r="AQ534" i="4"/>
  <c r="AU534" i="4" s="1"/>
  <c r="AO534" i="4"/>
  <c r="AN534" i="4"/>
  <c r="AH534" i="4"/>
  <c r="AQ526" i="4"/>
  <c r="AU526" i="4" s="1"/>
  <c r="AO526" i="4"/>
  <c r="AN526" i="4"/>
  <c r="AH526" i="4"/>
  <c r="AQ518" i="4"/>
  <c r="AU518" i="4" s="1"/>
  <c r="AO518" i="4"/>
  <c r="AN518" i="4"/>
  <c r="AH518" i="4"/>
  <c r="AQ510" i="4"/>
  <c r="AU510" i="4" s="1"/>
  <c r="AO510" i="4"/>
  <c r="AN510" i="4"/>
  <c r="AH510" i="4"/>
  <c r="AQ502" i="4"/>
  <c r="AU502" i="4" s="1"/>
  <c r="AO502" i="4"/>
  <c r="AN502" i="4"/>
  <c r="AH502" i="4"/>
  <c r="AQ494" i="4"/>
  <c r="AU494" i="4" s="1"/>
  <c r="AO494" i="4"/>
  <c r="AN494" i="4"/>
  <c r="AH494" i="4"/>
  <c r="AQ486" i="4"/>
  <c r="AU486" i="4" s="1"/>
  <c r="AO486" i="4"/>
  <c r="AN486" i="4"/>
  <c r="AH486" i="4"/>
  <c r="AQ478" i="4"/>
  <c r="AU478" i="4" s="1"/>
  <c r="AO478" i="4"/>
  <c r="AN478" i="4"/>
  <c r="AH478" i="4"/>
  <c r="AQ470" i="4"/>
  <c r="AU470" i="4" s="1"/>
  <c r="AO470" i="4"/>
  <c r="AN470" i="4"/>
  <c r="AH470" i="4"/>
  <c r="AQ462" i="4"/>
  <c r="AU462" i="4" s="1"/>
  <c r="AO462" i="4"/>
  <c r="AN462" i="4"/>
  <c r="AH462" i="4"/>
  <c r="AQ454" i="4"/>
  <c r="AU454" i="4" s="1"/>
  <c r="AO454" i="4"/>
  <c r="AN454" i="4"/>
  <c r="AH454" i="4"/>
  <c r="AQ446" i="4"/>
  <c r="AU446" i="4" s="1"/>
  <c r="AO446" i="4"/>
  <c r="AN446" i="4"/>
  <c r="AH446" i="4"/>
  <c r="AQ438" i="4"/>
  <c r="AU438" i="4" s="1"/>
  <c r="AO438" i="4"/>
  <c r="AN438" i="4"/>
  <c r="AH438" i="4"/>
  <c r="AQ430" i="4"/>
  <c r="AU430" i="4" s="1"/>
  <c r="AO430" i="4"/>
  <c r="AN430" i="4"/>
  <c r="AH430" i="4"/>
  <c r="AQ422" i="4"/>
  <c r="AU422" i="4" s="1"/>
  <c r="AO422" i="4"/>
  <c r="AN422" i="4"/>
  <c r="AH422" i="4"/>
  <c r="AQ414" i="4"/>
  <c r="AU414" i="4" s="1"/>
  <c r="AO414" i="4"/>
  <c r="AN414" i="4"/>
  <c r="AH414" i="4"/>
  <c r="AQ406" i="4"/>
  <c r="AU406" i="4" s="1"/>
  <c r="AO406" i="4"/>
  <c r="AN406" i="4"/>
  <c r="AH406" i="4"/>
  <c r="AQ398" i="4"/>
  <c r="AU398" i="4" s="1"/>
  <c r="AO398" i="4"/>
  <c r="AN398" i="4"/>
  <c r="AH398" i="4"/>
  <c r="AQ390" i="4"/>
  <c r="AU390" i="4" s="1"/>
  <c r="AO390" i="4"/>
  <c r="AN390" i="4"/>
  <c r="AH390" i="4"/>
  <c r="AQ382" i="4"/>
  <c r="AU382" i="4" s="1"/>
  <c r="AO382" i="4"/>
  <c r="AN382" i="4"/>
  <c r="AH382" i="4"/>
  <c r="AQ374" i="4"/>
  <c r="AU374" i="4" s="1"/>
  <c r="AO374" i="4"/>
  <c r="AN374" i="4"/>
  <c r="AH374" i="4"/>
  <c r="AQ366" i="4"/>
  <c r="AU366" i="4" s="1"/>
  <c r="AO366" i="4"/>
  <c r="AN366" i="4"/>
  <c r="AH366" i="4"/>
  <c r="AQ358" i="4"/>
  <c r="AU358" i="4" s="1"/>
  <c r="AO358" i="4"/>
  <c r="AN358" i="4"/>
  <c r="AH358" i="4"/>
  <c r="AQ350" i="4"/>
  <c r="AU350" i="4" s="1"/>
  <c r="AO350" i="4"/>
  <c r="AN350" i="4"/>
  <c r="AH350" i="4"/>
  <c r="AQ342" i="4"/>
  <c r="AU342" i="4" s="1"/>
  <c r="AO342" i="4"/>
  <c r="AN342" i="4"/>
  <c r="AH342" i="4"/>
  <c r="AQ334" i="4"/>
  <c r="AU334" i="4" s="1"/>
  <c r="AO334" i="4"/>
  <c r="AN334" i="4"/>
  <c r="AH334" i="4"/>
  <c r="AQ326" i="4"/>
  <c r="AU326" i="4" s="1"/>
  <c r="AO326" i="4"/>
  <c r="AN326" i="4"/>
  <c r="AH326" i="4"/>
  <c r="AQ318" i="4"/>
  <c r="AU318" i="4" s="1"/>
  <c r="AO318" i="4"/>
  <c r="AN318" i="4"/>
  <c r="AH318" i="4"/>
  <c r="AQ310" i="4"/>
  <c r="AU310" i="4" s="1"/>
  <c r="AO310" i="4"/>
  <c r="AN310" i="4"/>
  <c r="AH310" i="4"/>
  <c r="AQ302" i="4"/>
  <c r="AU302" i="4" s="1"/>
  <c r="AO302" i="4"/>
  <c r="AN302" i="4"/>
  <c r="AH302" i="4"/>
  <c r="AQ294" i="4"/>
  <c r="AU294" i="4" s="1"/>
  <c r="AO294" i="4"/>
  <c r="AN294" i="4"/>
  <c r="AH294" i="4"/>
  <c r="AN286" i="4"/>
  <c r="AQ286" i="4"/>
  <c r="AU286" i="4" s="1"/>
  <c r="AO286" i="4"/>
  <c r="AH286" i="4"/>
  <c r="AN278" i="4"/>
  <c r="AQ278" i="4"/>
  <c r="AU278" i="4" s="1"/>
  <c r="AO278" i="4"/>
  <c r="AH278" i="4"/>
  <c r="AN270" i="4"/>
  <c r="AQ270" i="4"/>
  <c r="AU270" i="4" s="1"/>
  <c r="AO270" i="4"/>
  <c r="AH270" i="4"/>
  <c r="AN262" i="4"/>
  <c r="AQ262" i="4"/>
  <c r="AU262" i="4" s="1"/>
  <c r="AO262" i="4"/>
  <c r="AH262" i="4"/>
  <c r="AN254" i="4"/>
  <c r="AQ254" i="4"/>
  <c r="AU254" i="4" s="1"/>
  <c r="AO254" i="4"/>
  <c r="AH254" i="4"/>
  <c r="AN246" i="4"/>
  <c r="AQ246" i="4"/>
  <c r="AU246" i="4" s="1"/>
  <c r="AO246" i="4"/>
  <c r="AH246" i="4"/>
  <c r="AN238" i="4"/>
  <c r="AQ238" i="4"/>
  <c r="AU238" i="4" s="1"/>
  <c r="AO238" i="4"/>
  <c r="AH238" i="4"/>
  <c r="AN230" i="4"/>
  <c r="AQ230" i="4"/>
  <c r="AU230" i="4" s="1"/>
  <c r="AO230" i="4"/>
  <c r="AH230" i="4"/>
  <c r="AQ205" i="4"/>
  <c r="AU205" i="4" s="1"/>
  <c r="AO205" i="4"/>
  <c r="AH205" i="4"/>
  <c r="AN205" i="4"/>
  <c r="AQ531" i="4"/>
  <c r="AU531" i="4" s="1"/>
  <c r="AO531" i="4"/>
  <c r="AH531" i="4"/>
  <c r="AN531" i="4"/>
  <c r="AQ511" i="4"/>
  <c r="AU511" i="4" s="1"/>
  <c r="AO511" i="4"/>
  <c r="AH511" i="4"/>
  <c r="AN511" i="4"/>
  <c r="AQ491" i="4"/>
  <c r="AU491" i="4" s="1"/>
  <c r="AO491" i="4"/>
  <c r="AH491" i="4"/>
  <c r="AN491" i="4"/>
  <c r="AQ471" i="4"/>
  <c r="AU471" i="4" s="1"/>
  <c r="AO471" i="4"/>
  <c r="AH471" i="4"/>
  <c r="AN471" i="4"/>
  <c r="AQ455" i="4"/>
  <c r="AU455" i="4" s="1"/>
  <c r="AO455" i="4"/>
  <c r="AN455" i="4"/>
  <c r="AH455" i="4"/>
  <c r="AQ437" i="4"/>
  <c r="AU437" i="4" s="1"/>
  <c r="AO437" i="4"/>
  <c r="AN437" i="4"/>
  <c r="AH437" i="4"/>
  <c r="AQ417" i="4"/>
  <c r="AU417" i="4" s="1"/>
  <c r="AO417" i="4"/>
  <c r="AN417" i="4"/>
  <c r="AH417" i="4"/>
  <c r="AQ405" i="4"/>
  <c r="AU405" i="4" s="1"/>
  <c r="AO405" i="4"/>
  <c r="AN405" i="4"/>
  <c r="AH405" i="4"/>
  <c r="AQ397" i="4"/>
  <c r="AU397" i="4" s="1"/>
  <c r="AO397" i="4"/>
  <c r="AN397" i="4"/>
  <c r="AH397" i="4"/>
  <c r="AQ389" i="4"/>
  <c r="AU389" i="4" s="1"/>
  <c r="AO389" i="4"/>
  <c r="AN389" i="4"/>
  <c r="AH389" i="4"/>
  <c r="AQ381" i="4"/>
  <c r="AU381" i="4" s="1"/>
  <c r="AO381" i="4"/>
  <c r="AN381" i="4"/>
  <c r="AH381" i="4"/>
  <c r="AQ373" i="4"/>
  <c r="AU373" i="4" s="1"/>
  <c r="AO373" i="4"/>
  <c r="AN373" i="4"/>
  <c r="AH373" i="4"/>
  <c r="AQ365" i="4"/>
  <c r="AU365" i="4" s="1"/>
  <c r="AO365" i="4"/>
  <c r="AN365" i="4"/>
  <c r="AH365" i="4"/>
  <c r="AQ357" i="4"/>
  <c r="AU357" i="4" s="1"/>
  <c r="AO357" i="4"/>
  <c r="AN357" i="4"/>
  <c r="AH357" i="4"/>
  <c r="AQ349" i="4"/>
  <c r="AU349" i="4" s="1"/>
  <c r="AO349" i="4"/>
  <c r="AN349" i="4"/>
  <c r="AH349" i="4"/>
  <c r="AQ341" i="4"/>
  <c r="AU341" i="4" s="1"/>
  <c r="AO341" i="4"/>
  <c r="AN341" i="4"/>
  <c r="AH341" i="4"/>
  <c r="AQ333" i="4"/>
  <c r="AU333" i="4" s="1"/>
  <c r="AO333" i="4"/>
  <c r="AN333" i="4"/>
  <c r="AH333" i="4"/>
  <c r="AQ325" i="4"/>
  <c r="AU325" i="4" s="1"/>
  <c r="AO325" i="4"/>
  <c r="AN325" i="4"/>
  <c r="AH325" i="4"/>
  <c r="AQ317" i="4"/>
  <c r="AU317" i="4" s="1"/>
  <c r="AO317" i="4"/>
  <c r="AN317" i="4"/>
  <c r="AH317" i="4"/>
  <c r="AQ309" i="4"/>
  <c r="AU309" i="4" s="1"/>
  <c r="AO309" i="4"/>
  <c r="AN309" i="4"/>
  <c r="AH309" i="4"/>
  <c r="AQ301" i="4"/>
  <c r="AU301" i="4" s="1"/>
  <c r="AO301" i="4"/>
  <c r="AN301" i="4"/>
  <c r="AH301" i="4"/>
  <c r="AQ293" i="4"/>
  <c r="AU293" i="4" s="1"/>
  <c r="AO293" i="4"/>
  <c r="AN293" i="4"/>
  <c r="AH293" i="4"/>
  <c r="AQ285" i="4"/>
  <c r="AU285" i="4" s="1"/>
  <c r="AO285" i="4"/>
  <c r="AN285" i="4"/>
  <c r="AH285" i="4"/>
  <c r="AQ277" i="4"/>
  <c r="AU277" i="4" s="1"/>
  <c r="AO277" i="4"/>
  <c r="AN277" i="4"/>
  <c r="AH277" i="4"/>
  <c r="AQ269" i="4"/>
  <c r="AU269" i="4" s="1"/>
  <c r="AO269" i="4"/>
  <c r="AN269" i="4"/>
  <c r="AH269" i="4"/>
  <c r="AQ261" i="4"/>
  <c r="AU261" i="4" s="1"/>
  <c r="AO261" i="4"/>
  <c r="AN261" i="4"/>
  <c r="AH261" i="4"/>
  <c r="AQ253" i="4"/>
  <c r="AU253" i="4" s="1"/>
  <c r="AO253" i="4"/>
  <c r="AN253" i="4"/>
  <c r="AH253" i="4"/>
  <c r="AQ245" i="4"/>
  <c r="AU245" i="4" s="1"/>
  <c r="AO245" i="4"/>
  <c r="AN245" i="4"/>
  <c r="AH245" i="4"/>
  <c r="AQ237" i="4"/>
  <c r="AU237" i="4" s="1"/>
  <c r="AO237" i="4"/>
  <c r="AN237" i="4"/>
  <c r="AH237" i="4"/>
  <c r="AQ229" i="4"/>
  <c r="AU229" i="4" s="1"/>
  <c r="AO229" i="4"/>
  <c r="AN229" i="4"/>
  <c r="AH229" i="4"/>
  <c r="AQ213" i="4"/>
  <c r="AU213" i="4" s="1"/>
  <c r="AO213" i="4"/>
  <c r="AN213" i="4"/>
  <c r="AH213" i="4"/>
  <c r="AN220" i="4"/>
  <c r="AQ220" i="4"/>
  <c r="AU220" i="4" s="1"/>
  <c r="AO220" i="4"/>
  <c r="AH220" i="4"/>
  <c r="AQ529" i="4"/>
  <c r="AU529" i="4" s="1"/>
  <c r="AO529" i="4"/>
  <c r="AH529" i="4"/>
  <c r="AN529" i="4"/>
  <c r="AQ517" i="4"/>
  <c r="AU517" i="4" s="1"/>
  <c r="AO517" i="4"/>
  <c r="AH517" i="4"/>
  <c r="AN517" i="4"/>
  <c r="AQ503" i="4"/>
  <c r="AU503" i="4" s="1"/>
  <c r="AO503" i="4"/>
  <c r="AH503" i="4"/>
  <c r="AN503" i="4"/>
  <c r="AQ489" i="4"/>
  <c r="AU489" i="4" s="1"/>
  <c r="AO489" i="4"/>
  <c r="AH489" i="4"/>
  <c r="AN489" i="4"/>
  <c r="AQ477" i="4"/>
  <c r="AU477" i="4" s="1"/>
  <c r="AO477" i="4"/>
  <c r="AH477" i="4"/>
  <c r="AN477" i="4"/>
  <c r="AQ461" i="4"/>
  <c r="AU461" i="4" s="1"/>
  <c r="AO461" i="4"/>
  <c r="AN461" i="4"/>
  <c r="AH461" i="4"/>
  <c r="AQ447" i="4"/>
  <c r="AU447" i="4" s="1"/>
  <c r="AO447" i="4"/>
  <c r="AN447" i="4"/>
  <c r="AH447" i="4"/>
  <c r="AQ433" i="4"/>
  <c r="AU433" i="4" s="1"/>
  <c r="AO433" i="4"/>
  <c r="AN433" i="4"/>
  <c r="AH433" i="4"/>
  <c r="AQ419" i="4"/>
  <c r="AU419" i="4" s="1"/>
  <c r="AO419" i="4"/>
  <c r="AN419" i="4"/>
  <c r="AH419" i="4"/>
  <c r="AN212" i="4"/>
  <c r="AQ212" i="4"/>
  <c r="AU212" i="4" s="1"/>
  <c r="AO212" i="4"/>
  <c r="AH212" i="4"/>
  <c r="AQ204" i="4"/>
  <c r="AU204" i="4" s="1"/>
  <c r="AO204" i="4"/>
  <c r="AH204" i="4"/>
  <c r="AN204" i="4"/>
  <c r="AQ217" i="4"/>
  <c r="AU217" i="4" s="1"/>
  <c r="AO217" i="4"/>
  <c r="AN217" i="4"/>
  <c r="AH217" i="4"/>
  <c r="AQ532" i="4"/>
  <c r="AU532" i="4" s="1"/>
  <c r="AO532" i="4"/>
  <c r="AN532" i="4"/>
  <c r="AH532" i="4"/>
  <c r="AQ524" i="4"/>
  <c r="AU524" i="4" s="1"/>
  <c r="AO524" i="4"/>
  <c r="AN524" i="4"/>
  <c r="AH524" i="4"/>
  <c r="AQ516" i="4"/>
  <c r="AU516" i="4" s="1"/>
  <c r="AO516" i="4"/>
  <c r="AN516" i="4"/>
  <c r="AH516" i="4"/>
  <c r="AQ508" i="4"/>
  <c r="AU508" i="4" s="1"/>
  <c r="AO508" i="4"/>
  <c r="AN508" i="4"/>
  <c r="AH508" i="4"/>
  <c r="AQ500" i="4"/>
  <c r="AU500" i="4" s="1"/>
  <c r="AO500" i="4"/>
  <c r="AN500" i="4"/>
  <c r="AH500" i="4"/>
  <c r="AQ492" i="4"/>
  <c r="AU492" i="4" s="1"/>
  <c r="AO492" i="4"/>
  <c r="AN492" i="4"/>
  <c r="AH492" i="4"/>
  <c r="AQ484" i="4"/>
  <c r="AU484" i="4" s="1"/>
  <c r="AO484" i="4"/>
  <c r="AN484" i="4"/>
  <c r="AH484" i="4"/>
  <c r="AQ476" i="4"/>
  <c r="AU476" i="4" s="1"/>
  <c r="AO476" i="4"/>
  <c r="AN476" i="4"/>
  <c r="AH476" i="4"/>
  <c r="AQ468" i="4"/>
  <c r="AU468" i="4" s="1"/>
  <c r="AO468" i="4"/>
  <c r="AN468" i="4"/>
  <c r="AH468" i="4"/>
  <c r="AQ460" i="4"/>
  <c r="AU460" i="4" s="1"/>
  <c r="AO460" i="4"/>
  <c r="AN460" i="4"/>
  <c r="AH460" i="4"/>
  <c r="AQ452" i="4"/>
  <c r="AU452" i="4" s="1"/>
  <c r="AO452" i="4"/>
  <c r="AN452" i="4"/>
  <c r="AH452" i="4"/>
  <c r="AQ444" i="4"/>
  <c r="AU444" i="4" s="1"/>
  <c r="AO444" i="4"/>
  <c r="AN444" i="4"/>
  <c r="AH444" i="4"/>
  <c r="AQ436" i="4"/>
  <c r="AU436" i="4" s="1"/>
  <c r="AO436" i="4"/>
  <c r="AN436" i="4"/>
  <c r="AH436" i="4"/>
  <c r="AQ428" i="4"/>
  <c r="AU428" i="4" s="1"/>
  <c r="AO428" i="4"/>
  <c r="AN428" i="4"/>
  <c r="AH428" i="4"/>
  <c r="AQ420" i="4"/>
  <c r="AU420" i="4" s="1"/>
  <c r="AO420" i="4"/>
  <c r="AN420" i="4"/>
  <c r="AH420" i="4"/>
  <c r="AQ412" i="4"/>
  <c r="AU412" i="4" s="1"/>
  <c r="AO412" i="4"/>
  <c r="AN412" i="4"/>
  <c r="AH412" i="4"/>
  <c r="AQ404" i="4"/>
  <c r="AU404" i="4" s="1"/>
  <c r="AO404" i="4"/>
  <c r="AN404" i="4"/>
  <c r="AH404" i="4"/>
  <c r="AQ396" i="4"/>
  <c r="AU396" i="4" s="1"/>
  <c r="AO396" i="4"/>
  <c r="AN396" i="4"/>
  <c r="AH396" i="4"/>
  <c r="AQ388" i="4"/>
  <c r="AU388" i="4" s="1"/>
  <c r="AO388" i="4"/>
  <c r="AN388" i="4"/>
  <c r="AH388" i="4"/>
  <c r="AQ380" i="4"/>
  <c r="AU380" i="4" s="1"/>
  <c r="AO380" i="4"/>
  <c r="AN380" i="4"/>
  <c r="AH380" i="4"/>
  <c r="AQ372" i="4"/>
  <c r="AU372" i="4" s="1"/>
  <c r="AO372" i="4"/>
  <c r="AN372" i="4"/>
  <c r="AH372" i="4"/>
  <c r="AQ364" i="4"/>
  <c r="AU364" i="4" s="1"/>
  <c r="AO364" i="4"/>
  <c r="AN364" i="4"/>
  <c r="AH364" i="4"/>
  <c r="AQ356" i="4"/>
  <c r="AU356" i="4" s="1"/>
  <c r="AO356" i="4"/>
  <c r="AN356" i="4"/>
  <c r="AH356" i="4"/>
  <c r="AQ348" i="4"/>
  <c r="AU348" i="4" s="1"/>
  <c r="AO348" i="4"/>
  <c r="AN348" i="4"/>
  <c r="AH348" i="4"/>
  <c r="AQ340" i="4"/>
  <c r="AU340" i="4" s="1"/>
  <c r="AO340" i="4"/>
  <c r="AN340" i="4"/>
  <c r="AH340" i="4"/>
  <c r="AQ332" i="4"/>
  <c r="AU332" i="4" s="1"/>
  <c r="AO332" i="4"/>
  <c r="AN332" i="4"/>
  <c r="AH332" i="4"/>
  <c r="AQ324" i="4"/>
  <c r="AU324" i="4" s="1"/>
  <c r="AO324" i="4"/>
  <c r="AN324" i="4"/>
  <c r="AH324" i="4"/>
  <c r="AQ316" i="4"/>
  <c r="AU316" i="4" s="1"/>
  <c r="AO316" i="4"/>
  <c r="AN316" i="4"/>
  <c r="AH316" i="4"/>
  <c r="AQ308" i="4"/>
  <c r="AU308" i="4" s="1"/>
  <c r="AO308" i="4"/>
  <c r="AN308" i="4"/>
  <c r="AH308" i="4"/>
  <c r="AQ300" i="4"/>
  <c r="AU300" i="4" s="1"/>
  <c r="AO300" i="4"/>
  <c r="AN300" i="4"/>
  <c r="AH300" i="4"/>
  <c r="AQ292" i="4"/>
  <c r="AU292" i="4" s="1"/>
  <c r="AO292" i="4"/>
  <c r="AN292" i="4"/>
  <c r="AH292" i="4"/>
  <c r="AN284" i="4"/>
  <c r="AQ284" i="4"/>
  <c r="AU284" i="4" s="1"/>
  <c r="AO284" i="4"/>
  <c r="AH284" i="4"/>
  <c r="AN276" i="4"/>
  <c r="AQ276" i="4"/>
  <c r="AU276" i="4" s="1"/>
  <c r="AO276" i="4"/>
  <c r="AH276" i="4"/>
  <c r="AN268" i="4"/>
  <c r="AQ268" i="4"/>
  <c r="AU268" i="4" s="1"/>
  <c r="AO268" i="4"/>
  <c r="AH268" i="4"/>
  <c r="AN260" i="4"/>
  <c r="AQ260" i="4"/>
  <c r="AU260" i="4" s="1"/>
  <c r="AO260" i="4"/>
  <c r="AH260" i="4"/>
  <c r="AN252" i="4"/>
  <c r="AQ252" i="4"/>
  <c r="AU252" i="4" s="1"/>
  <c r="AO252" i="4"/>
  <c r="AH252" i="4"/>
  <c r="AN244" i="4"/>
  <c r="AQ244" i="4"/>
  <c r="AU244" i="4" s="1"/>
  <c r="AO244" i="4"/>
  <c r="AH244" i="4"/>
  <c r="AN236" i="4"/>
  <c r="AQ236" i="4"/>
  <c r="AU236" i="4" s="1"/>
  <c r="AO236" i="4"/>
  <c r="AH236" i="4"/>
  <c r="AN228" i="4"/>
  <c r="AQ228" i="4"/>
  <c r="AU228" i="4" s="1"/>
  <c r="AO228" i="4"/>
  <c r="AH228" i="4"/>
  <c r="AN222" i="4"/>
  <c r="AQ222" i="4"/>
  <c r="AU222" i="4" s="1"/>
  <c r="AO222" i="4"/>
  <c r="AH222" i="4"/>
  <c r="AQ525" i="4"/>
  <c r="AU525" i="4" s="1"/>
  <c r="AO525" i="4"/>
  <c r="AH525" i="4"/>
  <c r="AN525" i="4"/>
  <c r="AQ505" i="4"/>
  <c r="AU505" i="4" s="1"/>
  <c r="AO505" i="4"/>
  <c r="AH505" i="4"/>
  <c r="AN505" i="4"/>
  <c r="AQ485" i="4"/>
  <c r="AU485" i="4" s="1"/>
  <c r="AO485" i="4"/>
  <c r="AH485" i="4"/>
  <c r="AN485" i="4"/>
  <c r="AQ467" i="4"/>
  <c r="AU467" i="4" s="1"/>
  <c r="AO467" i="4"/>
  <c r="AH467" i="4"/>
  <c r="AN467" i="4"/>
  <c r="AQ451" i="4"/>
  <c r="AU451" i="4" s="1"/>
  <c r="AO451" i="4"/>
  <c r="AN451" i="4"/>
  <c r="AH451" i="4"/>
  <c r="AQ431" i="4"/>
  <c r="AU431" i="4" s="1"/>
  <c r="AO431" i="4"/>
  <c r="AN431" i="4"/>
  <c r="AH431" i="4"/>
  <c r="AQ413" i="4"/>
  <c r="AU413" i="4" s="1"/>
  <c r="AO413" i="4"/>
  <c r="AN413" i="4"/>
  <c r="AH413" i="4"/>
  <c r="AQ403" i="4"/>
  <c r="AU403" i="4" s="1"/>
  <c r="AO403" i="4"/>
  <c r="AN403" i="4"/>
  <c r="AH403" i="4"/>
  <c r="AQ395" i="4"/>
  <c r="AU395" i="4" s="1"/>
  <c r="AO395" i="4"/>
  <c r="AN395" i="4"/>
  <c r="AH395" i="4"/>
  <c r="AQ387" i="4"/>
  <c r="AU387" i="4" s="1"/>
  <c r="AO387" i="4"/>
  <c r="AN387" i="4"/>
  <c r="AH387" i="4"/>
  <c r="AQ379" i="4"/>
  <c r="AU379" i="4" s="1"/>
  <c r="AO379" i="4"/>
  <c r="AN379" i="4"/>
  <c r="AH379" i="4"/>
  <c r="AQ371" i="4"/>
  <c r="AU371" i="4" s="1"/>
  <c r="AO371" i="4"/>
  <c r="AN371" i="4"/>
  <c r="AH371" i="4"/>
  <c r="AQ363" i="4"/>
  <c r="AU363" i="4" s="1"/>
  <c r="AO363" i="4"/>
  <c r="AN363" i="4"/>
  <c r="AH363" i="4"/>
  <c r="AQ355" i="4"/>
  <c r="AU355" i="4" s="1"/>
  <c r="AO355" i="4"/>
  <c r="AN355" i="4"/>
  <c r="AH355" i="4"/>
  <c r="AQ347" i="4"/>
  <c r="AU347" i="4" s="1"/>
  <c r="AO347" i="4"/>
  <c r="AN347" i="4"/>
  <c r="AH347" i="4"/>
  <c r="AQ339" i="4"/>
  <c r="AU339" i="4" s="1"/>
  <c r="AO339" i="4"/>
  <c r="AN339" i="4"/>
  <c r="AH339" i="4"/>
  <c r="AQ331" i="4"/>
  <c r="AU331" i="4" s="1"/>
  <c r="AO331" i="4"/>
  <c r="AN331" i="4"/>
  <c r="AH331" i="4"/>
  <c r="AQ323" i="4"/>
  <c r="AU323" i="4" s="1"/>
  <c r="AO323" i="4"/>
  <c r="AN323" i="4"/>
  <c r="AH323" i="4"/>
  <c r="AQ315" i="4"/>
  <c r="AU315" i="4" s="1"/>
  <c r="AO315" i="4"/>
  <c r="AN315" i="4"/>
  <c r="AH315" i="4"/>
  <c r="AQ307" i="4"/>
  <c r="AU307" i="4" s="1"/>
  <c r="AO307" i="4"/>
  <c r="AN307" i="4"/>
  <c r="AH307" i="4"/>
  <c r="AQ299" i="4"/>
  <c r="AU299" i="4" s="1"/>
  <c r="AO299" i="4"/>
  <c r="AN299" i="4"/>
  <c r="AH299" i="4"/>
  <c r="AQ291" i="4"/>
  <c r="AU291" i="4" s="1"/>
  <c r="AO291" i="4"/>
  <c r="AN291" i="4"/>
  <c r="AH291" i="4"/>
  <c r="AQ283" i="4"/>
  <c r="AU283" i="4" s="1"/>
  <c r="AO283" i="4"/>
  <c r="AN283" i="4"/>
  <c r="AH283" i="4"/>
  <c r="AQ275" i="4"/>
  <c r="AU275" i="4" s="1"/>
  <c r="AO275" i="4"/>
  <c r="AN275" i="4"/>
  <c r="AH275" i="4"/>
  <c r="AQ267" i="4"/>
  <c r="AU267" i="4" s="1"/>
  <c r="AO267" i="4"/>
  <c r="AN267" i="4"/>
  <c r="AH267" i="4"/>
  <c r="AQ259" i="4"/>
  <c r="AU259" i="4" s="1"/>
  <c r="AO259" i="4"/>
  <c r="AN259" i="4"/>
  <c r="AH259" i="4"/>
  <c r="AQ251" i="4"/>
  <c r="AU251" i="4" s="1"/>
  <c r="AO251" i="4"/>
  <c r="AN251" i="4"/>
  <c r="AH251" i="4"/>
  <c r="AQ243" i="4"/>
  <c r="AU243" i="4" s="1"/>
  <c r="AO243" i="4"/>
  <c r="AN243" i="4"/>
  <c r="AH243" i="4"/>
  <c r="AQ235" i="4"/>
  <c r="AU235" i="4" s="1"/>
  <c r="AO235" i="4"/>
  <c r="AN235" i="4"/>
  <c r="AH235" i="4"/>
  <c r="AQ227" i="4"/>
  <c r="AU227" i="4" s="1"/>
  <c r="AO227" i="4"/>
  <c r="AN227" i="4"/>
  <c r="AH227" i="4"/>
  <c r="AQ211" i="4"/>
  <c r="AU211" i="4" s="1"/>
  <c r="AO211" i="4"/>
  <c r="AH211" i="4"/>
  <c r="AN211" i="4"/>
  <c r="AN216" i="4"/>
  <c r="AQ216" i="4"/>
  <c r="AU216" i="4" s="1"/>
  <c r="AO216" i="4"/>
  <c r="AH216" i="4"/>
  <c r="AQ527" i="4"/>
  <c r="AU527" i="4" s="1"/>
  <c r="AO527" i="4"/>
  <c r="AH527" i="4"/>
  <c r="AN527" i="4"/>
  <c r="AQ513" i="4"/>
  <c r="AU513" i="4" s="1"/>
  <c r="AO513" i="4"/>
  <c r="AH513" i="4"/>
  <c r="AN513" i="4"/>
  <c r="AQ499" i="4"/>
  <c r="AU499" i="4" s="1"/>
  <c r="AO499" i="4"/>
  <c r="AH499" i="4"/>
  <c r="AN499" i="4"/>
  <c r="AQ487" i="4"/>
  <c r="AU487" i="4" s="1"/>
  <c r="AO487" i="4"/>
  <c r="AH487" i="4"/>
  <c r="AN487" i="4"/>
  <c r="AQ473" i="4"/>
  <c r="AU473" i="4" s="1"/>
  <c r="AO473" i="4"/>
  <c r="AH473" i="4"/>
  <c r="AN473" i="4"/>
  <c r="AQ457" i="4"/>
  <c r="AU457" i="4" s="1"/>
  <c r="AO457" i="4"/>
  <c r="AN457" i="4"/>
  <c r="AH457" i="4"/>
  <c r="AQ443" i="4"/>
  <c r="AU443" i="4" s="1"/>
  <c r="AO443" i="4"/>
  <c r="AN443" i="4"/>
  <c r="AH443" i="4"/>
  <c r="AQ429" i="4"/>
  <c r="AU429" i="4" s="1"/>
  <c r="AO429" i="4"/>
  <c r="AN429" i="4"/>
  <c r="AH429" i="4"/>
  <c r="AQ415" i="4"/>
  <c r="AU415" i="4" s="1"/>
  <c r="AO415" i="4"/>
  <c r="AN415" i="4"/>
  <c r="AH415" i="4"/>
  <c r="AQ210" i="4"/>
  <c r="AU210" i="4" s="1"/>
  <c r="AO210" i="4"/>
  <c r="AH210" i="4"/>
  <c r="AN210" i="4"/>
  <c r="AQ223" i="4"/>
  <c r="AU223" i="4" s="1"/>
  <c r="AO223" i="4"/>
  <c r="AN223" i="4"/>
  <c r="AH223" i="4"/>
  <c r="AQ538" i="4"/>
  <c r="AU538" i="4" s="1"/>
  <c r="AO538" i="4"/>
  <c r="AN538" i="4"/>
  <c r="AH538" i="4"/>
  <c r="AQ530" i="4"/>
  <c r="AU530" i="4" s="1"/>
  <c r="AO530" i="4"/>
  <c r="AN530" i="4"/>
  <c r="AH530" i="4"/>
  <c r="AQ522" i="4"/>
  <c r="AU522" i="4" s="1"/>
  <c r="AO522" i="4"/>
  <c r="AN522" i="4"/>
  <c r="AH522" i="4"/>
  <c r="AQ514" i="4"/>
  <c r="AU514" i="4" s="1"/>
  <c r="AO514" i="4"/>
  <c r="AN514" i="4"/>
  <c r="AH514" i="4"/>
  <c r="AQ506" i="4"/>
  <c r="AU506" i="4" s="1"/>
  <c r="AO506" i="4"/>
  <c r="AN506" i="4"/>
  <c r="AH506" i="4"/>
  <c r="AQ498" i="4"/>
  <c r="AU498" i="4" s="1"/>
  <c r="AO498" i="4"/>
  <c r="AN498" i="4"/>
  <c r="AH498" i="4"/>
  <c r="AQ490" i="4"/>
  <c r="AU490" i="4" s="1"/>
  <c r="AO490" i="4"/>
  <c r="AN490" i="4"/>
  <c r="AH490" i="4"/>
  <c r="AQ482" i="4"/>
  <c r="AU482" i="4" s="1"/>
  <c r="AO482" i="4"/>
  <c r="AN482" i="4"/>
  <c r="AH482" i="4"/>
  <c r="AQ474" i="4"/>
  <c r="AU474" i="4" s="1"/>
  <c r="AO474" i="4"/>
  <c r="AN474" i="4"/>
  <c r="AH474" i="4"/>
  <c r="AQ466" i="4"/>
  <c r="AU466" i="4" s="1"/>
  <c r="AO466" i="4"/>
  <c r="AN466" i="4"/>
  <c r="AH466" i="4"/>
  <c r="AQ458" i="4"/>
  <c r="AU458" i="4" s="1"/>
  <c r="AO458" i="4"/>
  <c r="AN458" i="4"/>
  <c r="AH458" i="4"/>
  <c r="AQ450" i="4"/>
  <c r="AU450" i="4" s="1"/>
  <c r="AO450" i="4"/>
  <c r="AN450" i="4"/>
  <c r="AH450" i="4"/>
  <c r="AQ442" i="4"/>
  <c r="AU442" i="4" s="1"/>
  <c r="AO442" i="4"/>
  <c r="AN442" i="4"/>
  <c r="AH442" i="4"/>
  <c r="AQ434" i="4"/>
  <c r="AU434" i="4" s="1"/>
  <c r="AO434" i="4"/>
  <c r="AN434" i="4"/>
  <c r="AH434" i="4"/>
  <c r="AQ426" i="4"/>
  <c r="AU426" i="4" s="1"/>
  <c r="AO426" i="4"/>
  <c r="AN426" i="4"/>
  <c r="AH426" i="4"/>
  <c r="AQ418" i="4"/>
  <c r="AU418" i="4" s="1"/>
  <c r="AO418" i="4"/>
  <c r="AN418" i="4"/>
  <c r="AH418" i="4"/>
  <c r="AQ410" i="4"/>
  <c r="AU410" i="4" s="1"/>
  <c r="AO410" i="4"/>
  <c r="AN410" i="4"/>
  <c r="AH410" i="4"/>
  <c r="AQ402" i="4"/>
  <c r="AU402" i="4" s="1"/>
  <c r="AO402" i="4"/>
  <c r="AN402" i="4"/>
  <c r="AH402" i="4"/>
  <c r="AQ394" i="4"/>
  <c r="AU394" i="4" s="1"/>
  <c r="AO394" i="4"/>
  <c r="AN394" i="4"/>
  <c r="AH394" i="4"/>
  <c r="AQ386" i="4"/>
  <c r="AU386" i="4" s="1"/>
  <c r="AO386" i="4"/>
  <c r="AN386" i="4"/>
  <c r="AH386" i="4"/>
  <c r="AQ378" i="4"/>
  <c r="AU378" i="4" s="1"/>
  <c r="AO378" i="4"/>
  <c r="AN378" i="4"/>
  <c r="AH378" i="4"/>
  <c r="AQ370" i="4"/>
  <c r="AU370" i="4" s="1"/>
  <c r="AO370" i="4"/>
  <c r="AN370" i="4"/>
  <c r="AH370" i="4"/>
  <c r="AQ362" i="4"/>
  <c r="AU362" i="4" s="1"/>
  <c r="AO362" i="4"/>
  <c r="AN362" i="4"/>
  <c r="AH362" i="4"/>
  <c r="AQ354" i="4"/>
  <c r="AU354" i="4" s="1"/>
  <c r="AO354" i="4"/>
  <c r="AN354" i="4"/>
  <c r="AH354" i="4"/>
  <c r="AQ346" i="4"/>
  <c r="AU346" i="4" s="1"/>
  <c r="AO346" i="4"/>
  <c r="AN346" i="4"/>
  <c r="AH346" i="4"/>
  <c r="AQ338" i="4"/>
  <c r="AU338" i="4" s="1"/>
  <c r="AO338" i="4"/>
  <c r="AN338" i="4"/>
  <c r="AH338" i="4"/>
  <c r="AQ330" i="4"/>
  <c r="AU330" i="4" s="1"/>
  <c r="AO330" i="4"/>
  <c r="AN330" i="4"/>
  <c r="AH330" i="4"/>
  <c r="AQ322" i="4"/>
  <c r="AU322" i="4" s="1"/>
  <c r="AO322" i="4"/>
  <c r="AN322" i="4"/>
  <c r="AH322" i="4"/>
  <c r="AQ314" i="4"/>
  <c r="AU314" i="4" s="1"/>
  <c r="AO314" i="4"/>
  <c r="AN314" i="4"/>
  <c r="AH314" i="4"/>
  <c r="AQ306" i="4"/>
  <c r="AU306" i="4" s="1"/>
  <c r="AO306" i="4"/>
  <c r="AN306" i="4"/>
  <c r="AH306" i="4"/>
  <c r="AQ298" i="4"/>
  <c r="AU298" i="4" s="1"/>
  <c r="AO298" i="4"/>
  <c r="AN298" i="4"/>
  <c r="AH298" i="4"/>
  <c r="AQ290" i="4"/>
  <c r="AU290" i="4" s="1"/>
  <c r="AO290" i="4"/>
  <c r="AN290" i="4"/>
  <c r="AH290" i="4"/>
  <c r="AN282" i="4"/>
  <c r="AQ282" i="4"/>
  <c r="AU282" i="4" s="1"/>
  <c r="AO282" i="4"/>
  <c r="AH282" i="4"/>
  <c r="AN274" i="4"/>
  <c r="AQ274" i="4"/>
  <c r="AU274" i="4" s="1"/>
  <c r="AO274" i="4"/>
  <c r="AH274" i="4"/>
  <c r="AN266" i="4"/>
  <c r="AQ266" i="4"/>
  <c r="AU266" i="4" s="1"/>
  <c r="AO266" i="4"/>
  <c r="AH266" i="4"/>
  <c r="AN258" i="4"/>
  <c r="AQ258" i="4"/>
  <c r="AU258" i="4" s="1"/>
  <c r="AO258" i="4"/>
  <c r="AH258" i="4"/>
  <c r="AN250" i="4"/>
  <c r="AQ250" i="4"/>
  <c r="AU250" i="4" s="1"/>
  <c r="AO250" i="4"/>
  <c r="AH250" i="4"/>
  <c r="AN242" i="4"/>
  <c r="AQ242" i="4"/>
  <c r="AU242" i="4" s="1"/>
  <c r="AO242" i="4"/>
  <c r="AH242" i="4"/>
  <c r="AN234" i="4"/>
  <c r="AQ234" i="4"/>
  <c r="AU234" i="4" s="1"/>
  <c r="AO234" i="4"/>
  <c r="AH234" i="4"/>
  <c r="AN226" i="4"/>
  <c r="AQ226" i="4"/>
  <c r="AU226" i="4" s="1"/>
  <c r="AO226" i="4"/>
  <c r="AH226" i="4"/>
  <c r="AN218" i="4"/>
  <c r="AQ218" i="4"/>
  <c r="AU218" i="4" s="1"/>
  <c r="AO218" i="4"/>
  <c r="AH218" i="4"/>
  <c r="AQ521" i="4"/>
  <c r="AU521" i="4" s="1"/>
  <c r="AO521" i="4"/>
  <c r="AH521" i="4"/>
  <c r="AN521" i="4"/>
  <c r="AQ501" i="4"/>
  <c r="AU501" i="4" s="1"/>
  <c r="AO501" i="4"/>
  <c r="AH501" i="4"/>
  <c r="AN501" i="4"/>
  <c r="AQ481" i="4"/>
  <c r="AU481" i="4" s="1"/>
  <c r="AO481" i="4"/>
  <c r="AH481" i="4"/>
  <c r="AN481" i="4"/>
  <c r="AQ465" i="4"/>
  <c r="AU465" i="4" s="1"/>
  <c r="AO465" i="4"/>
  <c r="AH465" i="4"/>
  <c r="AN465" i="4"/>
  <c r="AQ445" i="4"/>
  <c r="AU445" i="4" s="1"/>
  <c r="AO445" i="4"/>
  <c r="AN445" i="4"/>
  <c r="AH445" i="4"/>
  <c r="AQ427" i="4"/>
  <c r="AU427" i="4" s="1"/>
  <c r="AO427" i="4"/>
  <c r="AN427" i="4"/>
  <c r="AH427" i="4"/>
  <c r="AQ409" i="4"/>
  <c r="AU409" i="4" s="1"/>
  <c r="AO409" i="4"/>
  <c r="AN409" i="4"/>
  <c r="AH409" i="4"/>
  <c r="AQ401" i="4"/>
  <c r="AU401" i="4" s="1"/>
  <c r="AO401" i="4"/>
  <c r="AN401" i="4"/>
  <c r="AH401" i="4"/>
  <c r="AQ393" i="4"/>
  <c r="AU393" i="4" s="1"/>
  <c r="AO393" i="4"/>
  <c r="AN393" i="4"/>
  <c r="AH393" i="4"/>
  <c r="AQ385" i="4"/>
  <c r="AU385" i="4" s="1"/>
  <c r="AO385" i="4"/>
  <c r="AN385" i="4"/>
  <c r="AH385" i="4"/>
  <c r="AQ377" i="4"/>
  <c r="AU377" i="4" s="1"/>
  <c r="AO377" i="4"/>
  <c r="AN377" i="4"/>
  <c r="AH377" i="4"/>
  <c r="AQ369" i="4"/>
  <c r="AU369" i="4" s="1"/>
  <c r="AO369" i="4"/>
  <c r="AN369" i="4"/>
  <c r="AH369" i="4"/>
  <c r="AQ361" i="4"/>
  <c r="AU361" i="4" s="1"/>
  <c r="AO361" i="4"/>
  <c r="AN361" i="4"/>
  <c r="AH361" i="4"/>
  <c r="AQ353" i="4"/>
  <c r="AU353" i="4" s="1"/>
  <c r="AO353" i="4"/>
  <c r="AN353" i="4"/>
  <c r="AH353" i="4"/>
  <c r="AQ345" i="4"/>
  <c r="AU345" i="4" s="1"/>
  <c r="AO345" i="4"/>
  <c r="AN345" i="4"/>
  <c r="AH345" i="4"/>
  <c r="AQ337" i="4"/>
  <c r="AU337" i="4" s="1"/>
  <c r="AO337" i="4"/>
  <c r="AN337" i="4"/>
  <c r="AH337" i="4"/>
  <c r="AQ329" i="4"/>
  <c r="AU329" i="4" s="1"/>
  <c r="AO329" i="4"/>
  <c r="AN329" i="4"/>
  <c r="AH329" i="4"/>
  <c r="AQ321" i="4"/>
  <c r="AU321" i="4" s="1"/>
  <c r="AO321" i="4"/>
  <c r="AN321" i="4"/>
  <c r="AH321" i="4"/>
  <c r="AQ313" i="4"/>
  <c r="AU313" i="4" s="1"/>
  <c r="AO313" i="4"/>
  <c r="AN313" i="4"/>
  <c r="AH313" i="4"/>
  <c r="AQ305" i="4"/>
  <c r="AU305" i="4" s="1"/>
  <c r="AO305" i="4"/>
  <c r="AN305" i="4"/>
  <c r="AH305" i="4"/>
  <c r="AQ297" i="4"/>
  <c r="AU297" i="4" s="1"/>
  <c r="AO297" i="4"/>
  <c r="AN297" i="4"/>
  <c r="AH297" i="4"/>
  <c r="AQ289" i="4"/>
  <c r="AU289" i="4" s="1"/>
  <c r="AO289" i="4"/>
  <c r="AN289" i="4"/>
  <c r="AH289" i="4"/>
  <c r="AQ281" i="4"/>
  <c r="AU281" i="4" s="1"/>
  <c r="AO281" i="4"/>
  <c r="AN281" i="4"/>
  <c r="AH281" i="4"/>
  <c r="AQ273" i="4"/>
  <c r="AU273" i="4" s="1"/>
  <c r="AO273" i="4"/>
  <c r="AN273" i="4"/>
  <c r="AH273" i="4"/>
  <c r="AQ265" i="4"/>
  <c r="AU265" i="4" s="1"/>
  <c r="AO265" i="4"/>
  <c r="AN265" i="4"/>
  <c r="AH265" i="4"/>
  <c r="AQ257" i="4"/>
  <c r="AU257" i="4" s="1"/>
  <c r="AO257" i="4"/>
  <c r="AN257" i="4"/>
  <c r="AH257" i="4"/>
  <c r="AQ249" i="4"/>
  <c r="AU249" i="4" s="1"/>
  <c r="AO249" i="4"/>
  <c r="AN249" i="4"/>
  <c r="AH249" i="4"/>
  <c r="AQ241" i="4"/>
  <c r="AU241" i="4" s="1"/>
  <c r="AO241" i="4"/>
  <c r="AN241" i="4"/>
  <c r="AH241" i="4"/>
  <c r="AQ233" i="4"/>
  <c r="AU233" i="4" s="1"/>
  <c r="AO233" i="4"/>
  <c r="AN233" i="4"/>
  <c r="AH233" i="4"/>
  <c r="AQ225" i="4"/>
  <c r="AU225" i="4" s="1"/>
  <c r="AO225" i="4"/>
  <c r="AN225" i="4"/>
  <c r="AH225" i="4"/>
  <c r="AE7" i="4"/>
  <c r="AE11" i="4"/>
  <c r="AE15" i="4"/>
  <c r="AE19" i="4"/>
  <c r="AE23" i="4"/>
  <c r="AE27" i="4"/>
  <c r="AE31" i="4"/>
  <c r="AE35" i="4"/>
  <c r="AE39" i="4"/>
  <c r="AE43" i="4"/>
  <c r="AE47" i="4"/>
  <c r="AE51" i="4"/>
  <c r="AE55" i="4"/>
  <c r="AE59" i="4"/>
  <c r="AE63" i="4"/>
  <c r="AE67" i="4"/>
  <c r="AE71" i="4"/>
  <c r="AE75" i="4"/>
  <c r="AE79" i="4"/>
  <c r="AE83" i="4"/>
  <c r="AE87" i="4"/>
  <c r="AE91" i="4"/>
  <c r="AE95" i="4"/>
  <c r="AE99" i="4"/>
  <c r="AE103" i="4"/>
  <c r="AE107" i="4"/>
  <c r="AE111" i="4"/>
  <c r="AE115" i="4"/>
  <c r="AE8" i="4"/>
  <c r="AE12" i="4"/>
  <c r="AE16" i="4"/>
  <c r="AE20" i="4"/>
  <c r="AE24" i="4"/>
  <c r="AE28" i="4"/>
  <c r="AE32" i="4"/>
  <c r="AE36" i="4"/>
  <c r="AE40" i="4"/>
  <c r="AE44" i="4"/>
  <c r="AE48" i="4"/>
  <c r="AE52" i="4"/>
  <c r="AE60" i="4"/>
  <c r="AE64" i="4"/>
  <c r="AE68" i="4"/>
  <c r="AE76" i="4"/>
  <c r="AE84" i="4"/>
  <c r="AE92" i="4"/>
  <c r="AE100" i="4"/>
  <c r="AE108" i="4"/>
  <c r="AE116" i="4"/>
  <c r="AE128" i="4"/>
  <c r="AE140" i="4"/>
  <c r="AE148" i="4"/>
  <c r="AE160" i="4"/>
  <c r="AE168" i="4"/>
  <c r="AE127" i="4"/>
  <c r="AE151" i="4"/>
  <c r="AE167" i="4"/>
  <c r="AE179" i="4"/>
  <c r="AE191" i="4"/>
  <c r="AE203" i="4"/>
  <c r="AE117" i="4"/>
  <c r="AE141" i="4"/>
  <c r="AE157" i="4"/>
  <c r="AE178" i="4"/>
  <c r="AE186" i="4"/>
  <c r="AE198" i="4"/>
  <c r="AE9" i="4"/>
  <c r="AE13" i="4"/>
  <c r="AE17" i="4"/>
  <c r="AE21" i="4"/>
  <c r="AE25" i="4"/>
  <c r="AE29" i="4"/>
  <c r="AE33" i="4"/>
  <c r="AE37" i="4"/>
  <c r="AE41" i="4"/>
  <c r="AE45" i="4"/>
  <c r="AE49" i="4"/>
  <c r="AE53" i="4"/>
  <c r="AE57" i="4"/>
  <c r="AE61" i="4"/>
  <c r="AE65" i="4"/>
  <c r="AE69" i="4"/>
  <c r="AE73" i="4"/>
  <c r="AE77" i="4"/>
  <c r="AE81" i="4"/>
  <c r="AE85" i="4"/>
  <c r="AE89" i="4"/>
  <c r="AE93" i="4"/>
  <c r="AE97" i="4"/>
  <c r="AE101" i="4"/>
  <c r="AE105" i="4"/>
  <c r="AE109" i="4"/>
  <c r="AE113" i="4"/>
  <c r="AE6" i="4"/>
  <c r="AE10" i="4"/>
  <c r="AE14" i="4"/>
  <c r="AE18" i="4"/>
  <c r="AE22" i="4"/>
  <c r="AE26" i="4"/>
  <c r="AE30" i="4"/>
  <c r="AE34" i="4"/>
  <c r="AE38" i="4"/>
  <c r="AE42" i="4"/>
  <c r="AE46" i="4"/>
  <c r="AE50" i="4"/>
  <c r="AE54" i="4"/>
  <c r="AE58" i="4"/>
  <c r="AE62" i="4"/>
  <c r="AE66" i="4"/>
  <c r="AE70" i="4"/>
  <c r="AE74" i="4"/>
  <c r="AE78" i="4"/>
  <c r="AE82" i="4"/>
  <c r="AE86" i="4"/>
  <c r="AE90" i="4"/>
  <c r="AE94" i="4"/>
  <c r="AE98" i="4"/>
  <c r="AE102" i="4"/>
  <c r="AE106" i="4"/>
  <c r="AE110" i="4"/>
  <c r="AE114" i="4"/>
  <c r="AE118" i="4"/>
  <c r="AE122" i="4"/>
  <c r="AE126" i="4"/>
  <c r="AE130" i="4"/>
  <c r="AE134" i="4"/>
  <c r="AE138" i="4"/>
  <c r="AE142" i="4"/>
  <c r="AE146" i="4"/>
  <c r="AE150" i="4"/>
  <c r="AE154" i="4"/>
  <c r="AE158" i="4"/>
  <c r="AE162" i="4"/>
  <c r="AE166" i="4"/>
  <c r="AE170" i="4"/>
  <c r="AE174" i="4"/>
  <c r="AE123" i="4"/>
  <c r="AE131" i="4"/>
  <c r="AE139" i="4"/>
  <c r="AE147" i="4"/>
  <c r="AE155" i="4"/>
  <c r="AE163" i="4"/>
  <c r="AE171" i="4"/>
  <c r="AE177" i="4"/>
  <c r="AE181" i="4"/>
  <c r="AE185" i="4"/>
  <c r="AE189" i="4"/>
  <c r="AE193" i="4"/>
  <c r="AE197" i="4"/>
  <c r="AE201" i="4"/>
  <c r="AE5" i="4"/>
  <c r="AE121" i="4"/>
  <c r="AE129" i="4"/>
  <c r="AE137" i="4"/>
  <c r="AE145" i="4"/>
  <c r="AE153" i="4"/>
  <c r="AE161" i="4"/>
  <c r="AE169" i="4"/>
  <c r="AE176" i="4"/>
  <c r="AE180" i="4"/>
  <c r="AE184" i="4"/>
  <c r="AE188" i="4"/>
  <c r="AE192" i="4"/>
  <c r="AE196" i="4"/>
  <c r="AE200" i="4"/>
  <c r="AE56" i="4"/>
  <c r="AE72" i="4"/>
  <c r="AE80" i="4"/>
  <c r="AE88" i="4"/>
  <c r="AE96" i="4"/>
  <c r="AE104" i="4"/>
  <c r="AE112" i="4"/>
  <c r="AE120" i="4"/>
  <c r="AE124" i="4"/>
  <c r="AE132" i="4"/>
  <c r="AE136" i="4"/>
  <c r="AE144" i="4"/>
  <c r="AE152" i="4"/>
  <c r="AE156" i="4"/>
  <c r="AE164" i="4"/>
  <c r="AE172" i="4"/>
  <c r="AE119" i="4"/>
  <c r="AE135" i="4"/>
  <c r="AE143" i="4"/>
  <c r="AE159" i="4"/>
  <c r="AE175" i="4"/>
  <c r="AE183" i="4"/>
  <c r="AE187" i="4"/>
  <c r="AE195" i="4"/>
  <c r="AE199" i="4"/>
  <c r="AE125" i="4"/>
  <c r="AE133" i="4"/>
  <c r="AE149" i="4"/>
  <c r="AE165" i="4"/>
  <c r="AE173" i="4"/>
  <c r="AE182" i="4"/>
  <c r="AE190" i="4"/>
  <c r="AE194" i="4"/>
  <c r="AE202" i="4"/>
  <c r="N4" i="4"/>
  <c r="W4" i="4" s="1"/>
  <c r="P4" i="4" s="1"/>
  <c r="AG2123" i="4" l="1"/>
  <c r="AF2123" i="4"/>
  <c r="AR2123" i="4" s="1"/>
  <c r="AG2131" i="4"/>
  <c r="AF2131" i="4"/>
  <c r="AR2131" i="4" s="1"/>
  <c r="AG2139" i="4"/>
  <c r="AF2139" i="4"/>
  <c r="AR2139" i="4" s="1"/>
  <c r="AG2147" i="4"/>
  <c r="AF2147" i="4"/>
  <c r="AR2147" i="4" s="1"/>
  <c r="AG2155" i="4"/>
  <c r="AF2155" i="4"/>
  <c r="AR2155" i="4" s="1"/>
  <c r="AG2163" i="4"/>
  <c r="AF2163" i="4"/>
  <c r="AR2163" i="4" s="1"/>
  <c r="AG2171" i="4"/>
  <c r="AF2171" i="4"/>
  <c r="AR2171" i="4" s="1"/>
  <c r="AG2179" i="4"/>
  <c r="AF2179" i="4"/>
  <c r="AR2179" i="4" s="1"/>
  <c r="AG2187" i="4"/>
  <c r="AF2187" i="4"/>
  <c r="AR2187" i="4" s="1"/>
  <c r="AG2195" i="4"/>
  <c r="AF2195" i="4"/>
  <c r="AR2195" i="4" s="1"/>
  <c r="AG2203" i="4"/>
  <c r="AF2203" i="4"/>
  <c r="AR2203" i="4" s="1"/>
  <c r="AG2211" i="4"/>
  <c r="AF2211" i="4"/>
  <c r="AR2211" i="4" s="1"/>
  <c r="AG2219" i="4"/>
  <c r="AF2219" i="4"/>
  <c r="AR2219" i="4" s="1"/>
  <c r="AG2227" i="4"/>
  <c r="AF2227" i="4"/>
  <c r="AR2227" i="4" s="1"/>
  <c r="AG2235" i="4"/>
  <c r="AF2235" i="4"/>
  <c r="AR2235" i="4" s="1"/>
  <c r="AG2243" i="4"/>
  <c r="AF2243" i="4"/>
  <c r="AR2243" i="4" s="1"/>
  <c r="AG2251" i="4"/>
  <c r="AF2251" i="4"/>
  <c r="AR2251" i="4" s="1"/>
  <c r="AG2259" i="4"/>
  <c r="AF2259" i="4"/>
  <c r="AR2259" i="4" s="1"/>
  <c r="AG2267" i="4"/>
  <c r="AF2267" i="4"/>
  <c r="AR2267" i="4" s="1"/>
  <c r="AG2275" i="4"/>
  <c r="AF2275" i="4"/>
  <c r="AR2275" i="4" s="1"/>
  <c r="AG2283" i="4"/>
  <c r="AF2283" i="4"/>
  <c r="AR2283" i="4" s="1"/>
  <c r="AG2291" i="4"/>
  <c r="AF2291" i="4"/>
  <c r="AR2291" i="4" s="1"/>
  <c r="AG2299" i="4"/>
  <c r="AF2299" i="4"/>
  <c r="AR2299" i="4" s="1"/>
  <c r="AG2307" i="4"/>
  <c r="AF2307" i="4"/>
  <c r="AR2307" i="4" s="1"/>
  <c r="AG2315" i="4"/>
  <c r="AF2315" i="4"/>
  <c r="AR2315" i="4" s="1"/>
  <c r="AG2323" i="4"/>
  <c r="AF2323" i="4"/>
  <c r="AR2323" i="4" s="1"/>
  <c r="AG2331" i="4"/>
  <c r="AF2331" i="4"/>
  <c r="AR2331" i="4" s="1"/>
  <c r="AG2339" i="4"/>
  <c r="AF2339" i="4"/>
  <c r="AR2339" i="4" s="1"/>
  <c r="AG2347" i="4"/>
  <c r="AF2347" i="4"/>
  <c r="AR2347" i="4" s="1"/>
  <c r="AG2355" i="4"/>
  <c r="AF2355" i="4"/>
  <c r="AR2355" i="4" s="1"/>
  <c r="AG2363" i="4"/>
  <c r="AF2363" i="4"/>
  <c r="AR2363" i="4" s="1"/>
  <c r="AG2371" i="4"/>
  <c r="AF2371" i="4"/>
  <c r="AR2371" i="4" s="1"/>
  <c r="AG2379" i="4"/>
  <c r="AF2379" i="4"/>
  <c r="AR2379" i="4" s="1"/>
  <c r="AG2387" i="4"/>
  <c r="AF2387" i="4"/>
  <c r="AR2387" i="4" s="1"/>
  <c r="AG2395" i="4"/>
  <c r="AF2395" i="4"/>
  <c r="AR2395" i="4" s="1"/>
  <c r="AG2403" i="4"/>
  <c r="AF2403" i="4"/>
  <c r="AR2403" i="4" s="1"/>
  <c r="AG2411" i="4"/>
  <c r="AF2411" i="4"/>
  <c r="AR2411" i="4" s="1"/>
  <c r="AG2419" i="4"/>
  <c r="AF2419" i="4"/>
  <c r="AR2419" i="4" s="1"/>
  <c r="AG2427" i="4"/>
  <c r="AF2427" i="4"/>
  <c r="AR2427" i="4" s="1"/>
  <c r="AG2435" i="4"/>
  <c r="AF2435" i="4"/>
  <c r="AR2435" i="4" s="1"/>
  <c r="AG2443" i="4"/>
  <c r="AF2443" i="4"/>
  <c r="AR2443" i="4" s="1"/>
  <c r="AG2451" i="4"/>
  <c r="AF2451" i="4"/>
  <c r="AR2451" i="4" s="1"/>
  <c r="AG2459" i="4"/>
  <c r="AF2459" i="4"/>
  <c r="AR2459" i="4" s="1"/>
  <c r="AG2467" i="4"/>
  <c r="AF2467" i="4"/>
  <c r="AR2467" i="4" s="1"/>
  <c r="AG2475" i="4"/>
  <c r="AF2475" i="4"/>
  <c r="AR2475" i="4" s="1"/>
  <c r="AG2483" i="4"/>
  <c r="AF2483" i="4"/>
  <c r="AR2483" i="4" s="1"/>
  <c r="AG2491" i="4"/>
  <c r="AF2491" i="4"/>
  <c r="AR2491" i="4" s="1"/>
  <c r="AG2125" i="4"/>
  <c r="AF2125" i="4"/>
  <c r="AR2125" i="4" s="1"/>
  <c r="AG2133" i="4"/>
  <c r="AF2133" i="4"/>
  <c r="AR2133" i="4" s="1"/>
  <c r="AG2141" i="4"/>
  <c r="AF2141" i="4"/>
  <c r="AR2141" i="4" s="1"/>
  <c r="AG2149" i="4"/>
  <c r="AF2149" i="4"/>
  <c r="AR2149" i="4" s="1"/>
  <c r="AG2157" i="4"/>
  <c r="AF2157" i="4"/>
  <c r="AR2157" i="4" s="1"/>
  <c r="AG2165" i="4"/>
  <c r="AF2165" i="4"/>
  <c r="AR2165" i="4" s="1"/>
  <c r="AG2173" i="4"/>
  <c r="AF2173" i="4"/>
  <c r="AR2173" i="4" s="1"/>
  <c r="AG2181" i="4"/>
  <c r="AF2181" i="4"/>
  <c r="AR2181" i="4" s="1"/>
  <c r="AG2189" i="4"/>
  <c r="AF2189" i="4"/>
  <c r="AR2189" i="4" s="1"/>
  <c r="AG2197" i="4"/>
  <c r="AF2197" i="4"/>
  <c r="AR2197" i="4" s="1"/>
  <c r="AG2205" i="4"/>
  <c r="AF2205" i="4"/>
  <c r="AR2205" i="4" s="1"/>
  <c r="AG2213" i="4"/>
  <c r="AF2213" i="4"/>
  <c r="AR2213" i="4" s="1"/>
  <c r="AG2221" i="4"/>
  <c r="AF2221" i="4"/>
  <c r="AR2221" i="4" s="1"/>
  <c r="AG2229" i="4"/>
  <c r="AF2229" i="4"/>
  <c r="AR2229" i="4" s="1"/>
  <c r="AG2237" i="4"/>
  <c r="AF2237" i="4"/>
  <c r="AR2237" i="4" s="1"/>
  <c r="AG2245" i="4"/>
  <c r="AF2245" i="4"/>
  <c r="AR2245" i="4" s="1"/>
  <c r="AG2253" i="4"/>
  <c r="AF2253" i="4"/>
  <c r="AR2253" i="4" s="1"/>
  <c r="AG2261" i="4"/>
  <c r="AF2261" i="4"/>
  <c r="AR2261" i="4" s="1"/>
  <c r="AG2269" i="4"/>
  <c r="AF2269" i="4"/>
  <c r="AR2269" i="4" s="1"/>
  <c r="AG2277" i="4"/>
  <c r="AF2277" i="4"/>
  <c r="AR2277" i="4" s="1"/>
  <c r="AG2285" i="4"/>
  <c r="AF2285" i="4"/>
  <c r="AR2285" i="4" s="1"/>
  <c r="AG2293" i="4"/>
  <c r="AF2293" i="4"/>
  <c r="AR2293" i="4" s="1"/>
  <c r="AG2301" i="4"/>
  <c r="AF2301" i="4"/>
  <c r="AR2301" i="4" s="1"/>
  <c r="AG2309" i="4"/>
  <c r="AF2309" i="4"/>
  <c r="AR2309" i="4" s="1"/>
  <c r="AG2317" i="4"/>
  <c r="AF2317" i="4"/>
  <c r="AR2317" i="4" s="1"/>
  <c r="AG2325" i="4"/>
  <c r="AF2325" i="4"/>
  <c r="AR2325" i="4" s="1"/>
  <c r="AG2333" i="4"/>
  <c r="AF2333" i="4"/>
  <c r="AR2333" i="4" s="1"/>
  <c r="AG2341" i="4"/>
  <c r="AF2341" i="4"/>
  <c r="AR2341" i="4" s="1"/>
  <c r="AG2349" i="4"/>
  <c r="AF2349" i="4"/>
  <c r="AR2349" i="4" s="1"/>
  <c r="AG2357" i="4"/>
  <c r="AF2357" i="4"/>
  <c r="AR2357" i="4" s="1"/>
  <c r="AG2365" i="4"/>
  <c r="AF2365" i="4"/>
  <c r="AR2365" i="4" s="1"/>
  <c r="AG2373" i="4"/>
  <c r="AF2373" i="4"/>
  <c r="AR2373" i="4" s="1"/>
  <c r="AG2381" i="4"/>
  <c r="AF2381" i="4"/>
  <c r="AR2381" i="4" s="1"/>
  <c r="AG2389" i="4"/>
  <c r="AF2389" i="4"/>
  <c r="AR2389" i="4" s="1"/>
  <c r="AG2397" i="4"/>
  <c r="AF2397" i="4"/>
  <c r="AR2397" i="4" s="1"/>
  <c r="AG2405" i="4"/>
  <c r="AF2405" i="4"/>
  <c r="AR2405" i="4" s="1"/>
  <c r="AG2413" i="4"/>
  <c r="AF2413" i="4"/>
  <c r="AR2413" i="4" s="1"/>
  <c r="AG2421" i="4"/>
  <c r="AF2421" i="4"/>
  <c r="AR2421" i="4" s="1"/>
  <c r="AG2429" i="4"/>
  <c r="AF2429" i="4"/>
  <c r="AR2429" i="4" s="1"/>
  <c r="AG2437" i="4"/>
  <c r="AF2437" i="4"/>
  <c r="AR2437" i="4" s="1"/>
  <c r="AG2445" i="4"/>
  <c r="AF2445" i="4"/>
  <c r="AR2445" i="4" s="1"/>
  <c r="AG2453" i="4"/>
  <c r="AF2453" i="4"/>
  <c r="AR2453" i="4" s="1"/>
  <c r="AG2461" i="4"/>
  <c r="AF2461" i="4"/>
  <c r="AR2461" i="4" s="1"/>
  <c r="AG2469" i="4"/>
  <c r="AF2469" i="4"/>
  <c r="AR2469" i="4" s="1"/>
  <c r="AG2477" i="4"/>
  <c r="AF2477" i="4"/>
  <c r="AR2477" i="4" s="1"/>
  <c r="AG2485" i="4"/>
  <c r="AF2485" i="4"/>
  <c r="AR2485" i="4" s="1"/>
  <c r="AG2493" i="4"/>
  <c r="AF2493" i="4"/>
  <c r="AR2493" i="4" s="1"/>
  <c r="AG2119" i="4"/>
  <c r="AF2119" i="4"/>
  <c r="AR2119" i="4" s="1"/>
  <c r="AG2127" i="4"/>
  <c r="AF2127" i="4"/>
  <c r="AR2127" i="4" s="1"/>
  <c r="AG2135" i="4"/>
  <c r="AF2135" i="4"/>
  <c r="AR2135" i="4" s="1"/>
  <c r="AG2143" i="4"/>
  <c r="AF2143" i="4"/>
  <c r="AR2143" i="4" s="1"/>
  <c r="AG2151" i="4"/>
  <c r="AF2151" i="4"/>
  <c r="AR2151" i="4" s="1"/>
  <c r="AG2159" i="4"/>
  <c r="AF2159" i="4"/>
  <c r="AR2159" i="4" s="1"/>
  <c r="AG2167" i="4"/>
  <c r="AF2167" i="4"/>
  <c r="AR2167" i="4" s="1"/>
  <c r="AG2175" i="4"/>
  <c r="AF2175" i="4"/>
  <c r="AR2175" i="4" s="1"/>
  <c r="AG2183" i="4"/>
  <c r="AF2183" i="4"/>
  <c r="AR2183" i="4" s="1"/>
  <c r="AG2191" i="4"/>
  <c r="AF2191" i="4"/>
  <c r="AR2191" i="4" s="1"/>
  <c r="AG2199" i="4"/>
  <c r="AF2199" i="4"/>
  <c r="AR2199" i="4" s="1"/>
  <c r="AG2207" i="4"/>
  <c r="AF2207" i="4"/>
  <c r="AR2207" i="4" s="1"/>
  <c r="AG2215" i="4"/>
  <c r="AF2215" i="4"/>
  <c r="AR2215" i="4" s="1"/>
  <c r="AG2223" i="4"/>
  <c r="AF2223" i="4"/>
  <c r="AR2223" i="4" s="1"/>
  <c r="AG2231" i="4"/>
  <c r="AF2231" i="4"/>
  <c r="AR2231" i="4" s="1"/>
  <c r="AG2239" i="4"/>
  <c r="AF2239" i="4"/>
  <c r="AR2239" i="4" s="1"/>
  <c r="AG2247" i="4"/>
  <c r="AF2247" i="4"/>
  <c r="AR2247" i="4" s="1"/>
  <c r="AG2255" i="4"/>
  <c r="AF2255" i="4"/>
  <c r="AR2255" i="4" s="1"/>
  <c r="AG2263" i="4"/>
  <c r="AF2263" i="4"/>
  <c r="AR2263" i="4" s="1"/>
  <c r="AG2271" i="4"/>
  <c r="AF2271" i="4"/>
  <c r="AR2271" i="4" s="1"/>
  <c r="AG2279" i="4"/>
  <c r="AF2279" i="4"/>
  <c r="AR2279" i="4" s="1"/>
  <c r="AG2287" i="4"/>
  <c r="AF2287" i="4"/>
  <c r="AR2287" i="4" s="1"/>
  <c r="AG2295" i="4"/>
  <c r="AF2295" i="4"/>
  <c r="AR2295" i="4" s="1"/>
  <c r="AG2303" i="4"/>
  <c r="AF2303" i="4"/>
  <c r="AR2303" i="4" s="1"/>
  <c r="AG2311" i="4"/>
  <c r="AF2311" i="4"/>
  <c r="AR2311" i="4" s="1"/>
  <c r="AG2319" i="4"/>
  <c r="AF2319" i="4"/>
  <c r="AR2319" i="4" s="1"/>
  <c r="AG2327" i="4"/>
  <c r="AF2327" i="4"/>
  <c r="AR2327" i="4" s="1"/>
  <c r="AG2335" i="4"/>
  <c r="AF2335" i="4"/>
  <c r="AR2335" i="4" s="1"/>
  <c r="AG2343" i="4"/>
  <c r="AF2343" i="4"/>
  <c r="AR2343" i="4" s="1"/>
  <c r="AG2351" i="4"/>
  <c r="AF2351" i="4"/>
  <c r="AR2351" i="4" s="1"/>
  <c r="AG2359" i="4"/>
  <c r="AF2359" i="4"/>
  <c r="AR2359" i="4" s="1"/>
  <c r="AG2367" i="4"/>
  <c r="AF2367" i="4"/>
  <c r="AR2367" i="4" s="1"/>
  <c r="AG2375" i="4"/>
  <c r="AF2375" i="4"/>
  <c r="AR2375" i="4" s="1"/>
  <c r="AG2383" i="4"/>
  <c r="AF2383" i="4"/>
  <c r="AR2383" i="4" s="1"/>
  <c r="AG2391" i="4"/>
  <c r="AF2391" i="4"/>
  <c r="AR2391" i="4" s="1"/>
  <c r="AG2399" i="4"/>
  <c r="AF2399" i="4"/>
  <c r="AR2399" i="4" s="1"/>
  <c r="AG2407" i="4"/>
  <c r="AF2407" i="4"/>
  <c r="AR2407" i="4" s="1"/>
  <c r="AG2415" i="4"/>
  <c r="AF2415" i="4"/>
  <c r="AR2415" i="4" s="1"/>
  <c r="AG2423" i="4"/>
  <c r="AF2423" i="4"/>
  <c r="AR2423" i="4" s="1"/>
  <c r="AG2431" i="4"/>
  <c r="AF2431" i="4"/>
  <c r="AR2431" i="4" s="1"/>
  <c r="AG2439" i="4"/>
  <c r="AF2439" i="4"/>
  <c r="AR2439" i="4" s="1"/>
  <c r="AG2447" i="4"/>
  <c r="AF2447" i="4"/>
  <c r="AR2447" i="4" s="1"/>
  <c r="AG2455" i="4"/>
  <c r="AF2455" i="4"/>
  <c r="AR2455" i="4" s="1"/>
  <c r="AG2463" i="4"/>
  <c r="AF2463" i="4"/>
  <c r="AR2463" i="4" s="1"/>
  <c r="AG2471" i="4"/>
  <c r="AF2471" i="4"/>
  <c r="AR2471" i="4" s="1"/>
  <c r="AG2479" i="4"/>
  <c r="AF2479" i="4"/>
  <c r="AR2479" i="4" s="1"/>
  <c r="AG2487" i="4"/>
  <c r="AF2487" i="4"/>
  <c r="AR2487" i="4" s="1"/>
  <c r="AG2495" i="4"/>
  <c r="AF2495" i="4"/>
  <c r="AR2495" i="4" s="1"/>
  <c r="AG2121" i="4"/>
  <c r="AF2121" i="4"/>
  <c r="AR2121" i="4" s="1"/>
  <c r="AG2129" i="4"/>
  <c r="AF2129" i="4"/>
  <c r="AR2129" i="4" s="1"/>
  <c r="AG2137" i="4"/>
  <c r="AF2137" i="4"/>
  <c r="AR2137" i="4" s="1"/>
  <c r="AG2145" i="4"/>
  <c r="AF2145" i="4"/>
  <c r="AR2145" i="4" s="1"/>
  <c r="AG2153" i="4"/>
  <c r="AF2153" i="4"/>
  <c r="AR2153" i="4" s="1"/>
  <c r="AG2161" i="4"/>
  <c r="AF2161" i="4"/>
  <c r="AR2161" i="4" s="1"/>
  <c r="AG2169" i="4"/>
  <c r="AF2169" i="4"/>
  <c r="AR2169" i="4" s="1"/>
  <c r="AG2177" i="4"/>
  <c r="AF2177" i="4"/>
  <c r="AR2177" i="4" s="1"/>
  <c r="AG2185" i="4"/>
  <c r="AF2185" i="4"/>
  <c r="AR2185" i="4" s="1"/>
  <c r="AG2193" i="4"/>
  <c r="AF2193" i="4"/>
  <c r="AR2193" i="4" s="1"/>
  <c r="AG2201" i="4"/>
  <c r="AF2201" i="4"/>
  <c r="AR2201" i="4" s="1"/>
  <c r="AG2209" i="4"/>
  <c r="AF2209" i="4"/>
  <c r="AR2209" i="4" s="1"/>
  <c r="AG2217" i="4"/>
  <c r="AF2217" i="4"/>
  <c r="AR2217" i="4" s="1"/>
  <c r="AG2225" i="4"/>
  <c r="AF2225" i="4"/>
  <c r="AR2225" i="4" s="1"/>
  <c r="AG2233" i="4"/>
  <c r="AF2233" i="4"/>
  <c r="AR2233" i="4" s="1"/>
  <c r="AG2241" i="4"/>
  <c r="AF2241" i="4"/>
  <c r="AR2241" i="4" s="1"/>
  <c r="AG2249" i="4"/>
  <c r="AF2249" i="4"/>
  <c r="AR2249" i="4" s="1"/>
  <c r="AG2257" i="4"/>
  <c r="AF2257" i="4"/>
  <c r="AR2257" i="4" s="1"/>
  <c r="AG2265" i="4"/>
  <c r="AF2265" i="4"/>
  <c r="AR2265" i="4" s="1"/>
  <c r="AG2273" i="4"/>
  <c r="AF2273" i="4"/>
  <c r="AR2273" i="4" s="1"/>
  <c r="AG2281" i="4"/>
  <c r="AF2281" i="4"/>
  <c r="AR2281" i="4" s="1"/>
  <c r="AG2289" i="4"/>
  <c r="AF2289" i="4"/>
  <c r="AR2289" i="4" s="1"/>
  <c r="AG2297" i="4"/>
  <c r="AF2297" i="4"/>
  <c r="AR2297" i="4" s="1"/>
  <c r="AG2305" i="4"/>
  <c r="AF2305" i="4"/>
  <c r="AR2305" i="4" s="1"/>
  <c r="AG2313" i="4"/>
  <c r="AF2313" i="4"/>
  <c r="AR2313" i="4" s="1"/>
  <c r="AG2321" i="4"/>
  <c r="AF2321" i="4"/>
  <c r="AR2321" i="4" s="1"/>
  <c r="AG2329" i="4"/>
  <c r="AF2329" i="4"/>
  <c r="AR2329" i="4" s="1"/>
  <c r="AG2337" i="4"/>
  <c r="AF2337" i="4"/>
  <c r="AR2337" i="4" s="1"/>
  <c r="AG2345" i="4"/>
  <c r="AF2345" i="4"/>
  <c r="AR2345" i="4" s="1"/>
  <c r="AG2353" i="4"/>
  <c r="AF2353" i="4"/>
  <c r="AR2353" i="4" s="1"/>
  <c r="AG2361" i="4"/>
  <c r="AF2361" i="4"/>
  <c r="AR2361" i="4" s="1"/>
  <c r="AG2369" i="4"/>
  <c r="AF2369" i="4"/>
  <c r="AR2369" i="4" s="1"/>
  <c r="AG2377" i="4"/>
  <c r="AF2377" i="4"/>
  <c r="AR2377" i="4" s="1"/>
  <c r="AG2385" i="4"/>
  <c r="AF2385" i="4"/>
  <c r="AR2385" i="4" s="1"/>
  <c r="AG2393" i="4"/>
  <c r="AF2393" i="4"/>
  <c r="AR2393" i="4" s="1"/>
  <c r="AG2401" i="4"/>
  <c r="AF2401" i="4"/>
  <c r="AR2401" i="4" s="1"/>
  <c r="AG2409" i="4"/>
  <c r="AF2409" i="4"/>
  <c r="AR2409" i="4" s="1"/>
  <c r="AG2417" i="4"/>
  <c r="AF2417" i="4"/>
  <c r="AR2417" i="4" s="1"/>
  <c r="AG2425" i="4"/>
  <c r="AF2425" i="4"/>
  <c r="AR2425" i="4" s="1"/>
  <c r="AG2433" i="4"/>
  <c r="AF2433" i="4"/>
  <c r="AR2433" i="4" s="1"/>
  <c r="AG2441" i="4"/>
  <c r="AF2441" i="4"/>
  <c r="AR2441" i="4" s="1"/>
  <c r="AG2449" i="4"/>
  <c r="AF2449" i="4"/>
  <c r="AR2449" i="4" s="1"/>
  <c r="AG2457" i="4"/>
  <c r="AF2457" i="4"/>
  <c r="AR2457" i="4" s="1"/>
  <c r="AG2465" i="4"/>
  <c r="AF2465" i="4"/>
  <c r="AR2465" i="4" s="1"/>
  <c r="AG2473" i="4"/>
  <c r="AF2473" i="4"/>
  <c r="AR2473" i="4" s="1"/>
  <c r="AG2481" i="4"/>
  <c r="AF2481" i="4"/>
  <c r="AR2481" i="4" s="1"/>
  <c r="AG2489" i="4"/>
  <c r="AF2489" i="4"/>
  <c r="AR2489" i="4" s="1"/>
  <c r="AG2497" i="4"/>
  <c r="AF2497" i="4"/>
  <c r="AR2497" i="4" s="1"/>
  <c r="AG539" i="4"/>
  <c r="AF539" i="4"/>
  <c r="AR539" i="4" s="1"/>
  <c r="AG547" i="4"/>
  <c r="AF547" i="4"/>
  <c r="AR547" i="4" s="1"/>
  <c r="AG555" i="4"/>
  <c r="AF555" i="4"/>
  <c r="AR555" i="4" s="1"/>
  <c r="AG563" i="4"/>
  <c r="AF563" i="4"/>
  <c r="AR563" i="4" s="1"/>
  <c r="AG571" i="4"/>
  <c r="AF571" i="4"/>
  <c r="AR571" i="4" s="1"/>
  <c r="AG579" i="4"/>
  <c r="AF579" i="4"/>
  <c r="AR579" i="4" s="1"/>
  <c r="AG587" i="4"/>
  <c r="AF587" i="4"/>
  <c r="AR587" i="4" s="1"/>
  <c r="AG595" i="4"/>
  <c r="AF595" i="4"/>
  <c r="AR595" i="4" s="1"/>
  <c r="AG603" i="4"/>
  <c r="AF603" i="4"/>
  <c r="AR603" i="4" s="1"/>
  <c r="AG611" i="4"/>
  <c r="AF611" i="4"/>
  <c r="AR611" i="4" s="1"/>
  <c r="AG619" i="4"/>
  <c r="AF619" i="4"/>
  <c r="AR619" i="4" s="1"/>
  <c r="AG627" i="4"/>
  <c r="AF627" i="4"/>
  <c r="AR627" i="4" s="1"/>
  <c r="AG635" i="4"/>
  <c r="AF635" i="4"/>
  <c r="AR635" i="4" s="1"/>
  <c r="AG643" i="4"/>
  <c r="AF643" i="4"/>
  <c r="AR643" i="4" s="1"/>
  <c r="AG651" i="4"/>
  <c r="AF651" i="4"/>
  <c r="AR651" i="4" s="1"/>
  <c r="AG659" i="4"/>
  <c r="AF659" i="4"/>
  <c r="AR659" i="4" s="1"/>
  <c r="AG667" i="4"/>
  <c r="AF667" i="4"/>
  <c r="AR667" i="4" s="1"/>
  <c r="AG675" i="4"/>
  <c r="AF675" i="4"/>
  <c r="AR675" i="4" s="1"/>
  <c r="AG683" i="4"/>
  <c r="AF683" i="4"/>
  <c r="AR683" i="4" s="1"/>
  <c r="AG691" i="4"/>
  <c r="AF691" i="4"/>
  <c r="AR691" i="4" s="1"/>
  <c r="AG699" i="4"/>
  <c r="AF699" i="4"/>
  <c r="AR699" i="4" s="1"/>
  <c r="AG707" i="4"/>
  <c r="AF707" i="4"/>
  <c r="AR707" i="4" s="1"/>
  <c r="AG715" i="4"/>
  <c r="AF715" i="4"/>
  <c r="AR715" i="4" s="1"/>
  <c r="AG723" i="4"/>
  <c r="AF723" i="4"/>
  <c r="AR723" i="4" s="1"/>
  <c r="AG731" i="4"/>
  <c r="AF731" i="4"/>
  <c r="AR731" i="4" s="1"/>
  <c r="AG739" i="4"/>
  <c r="AF739" i="4"/>
  <c r="AR739" i="4" s="1"/>
  <c r="AG747" i="4"/>
  <c r="AF747" i="4"/>
  <c r="AR747" i="4" s="1"/>
  <c r="AG755" i="4"/>
  <c r="AF755" i="4"/>
  <c r="AR755" i="4" s="1"/>
  <c r="AG763" i="4"/>
  <c r="AF763" i="4"/>
  <c r="AR763" i="4" s="1"/>
  <c r="AG771" i="4"/>
  <c r="AF771" i="4"/>
  <c r="AR771" i="4" s="1"/>
  <c r="AG779" i="4"/>
  <c r="AF779" i="4"/>
  <c r="AR779" i="4" s="1"/>
  <c r="AG787" i="4"/>
  <c r="AF787" i="4"/>
  <c r="AR787" i="4" s="1"/>
  <c r="AG795" i="4"/>
  <c r="AF795" i="4"/>
  <c r="AR795" i="4" s="1"/>
  <c r="AG803" i="4"/>
  <c r="AF803" i="4"/>
  <c r="AR803" i="4" s="1"/>
  <c r="AG811" i="4"/>
  <c r="AF811" i="4"/>
  <c r="AR811" i="4" s="1"/>
  <c r="AG819" i="4"/>
  <c r="AF819" i="4"/>
  <c r="AR819" i="4" s="1"/>
  <c r="AG827" i="4"/>
  <c r="AF827" i="4"/>
  <c r="AR827" i="4" s="1"/>
  <c r="AG835" i="4"/>
  <c r="AF835" i="4"/>
  <c r="AR835" i="4" s="1"/>
  <c r="AG843" i="4"/>
  <c r="AF843" i="4"/>
  <c r="AR843" i="4" s="1"/>
  <c r="AG851" i="4"/>
  <c r="AF851" i="4"/>
  <c r="AR851" i="4" s="1"/>
  <c r="AG859" i="4"/>
  <c r="AF859" i="4"/>
  <c r="AR859" i="4" s="1"/>
  <c r="AG867" i="4"/>
  <c r="AF867" i="4"/>
  <c r="AR867" i="4" s="1"/>
  <c r="AG875" i="4"/>
  <c r="AF875" i="4"/>
  <c r="AR875" i="4" s="1"/>
  <c r="AG883" i="4"/>
  <c r="AF883" i="4"/>
  <c r="AR883" i="4" s="1"/>
  <c r="AG891" i="4"/>
  <c r="AF891" i="4"/>
  <c r="AR891" i="4" s="1"/>
  <c r="AG899" i="4"/>
  <c r="AF899" i="4"/>
  <c r="AR899" i="4" s="1"/>
  <c r="AG907" i="4"/>
  <c r="AF907" i="4"/>
  <c r="AR907" i="4" s="1"/>
  <c r="AG915" i="4"/>
  <c r="AF915" i="4"/>
  <c r="AR915" i="4" s="1"/>
  <c r="AG923" i="4"/>
  <c r="AF923" i="4"/>
  <c r="AR923" i="4" s="1"/>
  <c r="AG931" i="4"/>
  <c r="AF931" i="4"/>
  <c r="AR931" i="4" s="1"/>
  <c r="AG939" i="4"/>
  <c r="AF939" i="4"/>
  <c r="AR939" i="4" s="1"/>
  <c r="AG947" i="4"/>
  <c r="AF947" i="4"/>
  <c r="AR947" i="4" s="1"/>
  <c r="AG955" i="4"/>
  <c r="AF955" i="4"/>
  <c r="AR955" i="4" s="1"/>
  <c r="AG963" i="4"/>
  <c r="AF963" i="4"/>
  <c r="AR963" i="4" s="1"/>
  <c r="AG971" i="4"/>
  <c r="AF971" i="4"/>
  <c r="AR971" i="4" s="1"/>
  <c r="AG979" i="4"/>
  <c r="AF979" i="4"/>
  <c r="AR979" i="4" s="1"/>
  <c r="AG987" i="4"/>
  <c r="AF987" i="4"/>
  <c r="AR987" i="4" s="1"/>
  <c r="AG995" i="4"/>
  <c r="AF995" i="4"/>
  <c r="AR995" i="4" s="1"/>
  <c r="AG1003" i="4"/>
  <c r="AF1003" i="4"/>
  <c r="AR1003" i="4" s="1"/>
  <c r="AG1011" i="4"/>
  <c r="AF1011" i="4"/>
  <c r="AR1011" i="4" s="1"/>
  <c r="AG1019" i="4"/>
  <c r="AF1019" i="4"/>
  <c r="AR1019" i="4" s="1"/>
  <c r="AG1027" i="4"/>
  <c r="AF1027" i="4"/>
  <c r="AR1027" i="4" s="1"/>
  <c r="AG1035" i="4"/>
  <c r="AF1035" i="4"/>
  <c r="AR1035" i="4" s="1"/>
  <c r="AF1043" i="4"/>
  <c r="AR1043" i="4" s="1"/>
  <c r="AG1043" i="4"/>
  <c r="AF1051" i="4"/>
  <c r="AR1051" i="4" s="1"/>
  <c r="AG1051" i="4"/>
  <c r="AF1059" i="4"/>
  <c r="AR1059" i="4" s="1"/>
  <c r="AG1059" i="4"/>
  <c r="AF1067" i="4"/>
  <c r="AR1067" i="4" s="1"/>
  <c r="AG1067" i="4"/>
  <c r="AF1075" i="4"/>
  <c r="AR1075" i="4" s="1"/>
  <c r="AG1075" i="4"/>
  <c r="AF1083" i="4"/>
  <c r="AR1083" i="4" s="1"/>
  <c r="AG1083" i="4"/>
  <c r="AF1091" i="4"/>
  <c r="AR1091" i="4" s="1"/>
  <c r="AG1091" i="4"/>
  <c r="AF1099" i="4"/>
  <c r="AR1099" i="4" s="1"/>
  <c r="AG1099" i="4"/>
  <c r="AF1107" i="4"/>
  <c r="AR1107" i="4" s="1"/>
  <c r="AG1107" i="4"/>
  <c r="AF1115" i="4"/>
  <c r="AR1115" i="4" s="1"/>
  <c r="AG1115" i="4"/>
  <c r="AF1123" i="4"/>
  <c r="AR1123" i="4" s="1"/>
  <c r="AG1123" i="4"/>
  <c r="AF1131" i="4"/>
  <c r="AR1131" i="4" s="1"/>
  <c r="AG1131" i="4"/>
  <c r="AF1139" i="4"/>
  <c r="AR1139" i="4" s="1"/>
  <c r="AG1139" i="4"/>
  <c r="AF1147" i="4"/>
  <c r="AR1147" i="4" s="1"/>
  <c r="AG1147" i="4"/>
  <c r="AF1155" i="4"/>
  <c r="AR1155" i="4" s="1"/>
  <c r="AG1155" i="4"/>
  <c r="AF1163" i="4"/>
  <c r="AR1163" i="4" s="1"/>
  <c r="AG1163" i="4"/>
  <c r="AF1171" i="4"/>
  <c r="AR1171" i="4" s="1"/>
  <c r="AG1171" i="4"/>
  <c r="AF1179" i="4"/>
  <c r="AR1179" i="4" s="1"/>
  <c r="AG1179" i="4"/>
  <c r="AF1187" i="4"/>
  <c r="AR1187" i="4" s="1"/>
  <c r="AG1187" i="4"/>
  <c r="AF1195" i="4"/>
  <c r="AR1195" i="4" s="1"/>
  <c r="AG1195" i="4"/>
  <c r="AF1203" i="4"/>
  <c r="AR1203" i="4" s="1"/>
  <c r="AG1203" i="4"/>
  <c r="AF1211" i="4"/>
  <c r="AR1211" i="4" s="1"/>
  <c r="AG1211" i="4"/>
  <c r="AF1219" i="4"/>
  <c r="AR1219" i="4" s="1"/>
  <c r="AG1219" i="4"/>
  <c r="AF1227" i="4"/>
  <c r="AR1227" i="4" s="1"/>
  <c r="AG1227" i="4"/>
  <c r="AF1235" i="4"/>
  <c r="AR1235" i="4" s="1"/>
  <c r="AG1235" i="4"/>
  <c r="AF1243" i="4"/>
  <c r="AR1243" i="4" s="1"/>
  <c r="AG1243" i="4"/>
  <c r="AF1251" i="4"/>
  <c r="AR1251" i="4" s="1"/>
  <c r="AG1251" i="4"/>
  <c r="AF1259" i="4"/>
  <c r="AR1259" i="4" s="1"/>
  <c r="AG1259" i="4"/>
  <c r="AF1267" i="4"/>
  <c r="AR1267" i="4" s="1"/>
  <c r="AG1267" i="4"/>
  <c r="AF1275" i="4"/>
  <c r="AR1275" i="4" s="1"/>
  <c r="AG1275" i="4"/>
  <c r="AF1283" i="4"/>
  <c r="AR1283" i="4" s="1"/>
  <c r="AG1283" i="4"/>
  <c r="AF1291" i="4"/>
  <c r="AR1291" i="4" s="1"/>
  <c r="AG1291" i="4"/>
  <c r="AF1299" i="4"/>
  <c r="AR1299" i="4" s="1"/>
  <c r="AG1299" i="4"/>
  <c r="AG1307" i="4"/>
  <c r="AF1307" i="4"/>
  <c r="AR1307" i="4" s="1"/>
  <c r="AG1315" i="4"/>
  <c r="AF1315" i="4"/>
  <c r="AR1315" i="4" s="1"/>
  <c r="AG1323" i="4"/>
  <c r="AF1323" i="4"/>
  <c r="AR1323" i="4" s="1"/>
  <c r="AG1331" i="4"/>
  <c r="AF1331" i="4"/>
  <c r="AR1331" i="4" s="1"/>
  <c r="AG1339" i="4"/>
  <c r="AF1339" i="4"/>
  <c r="AR1339" i="4" s="1"/>
  <c r="AG1347" i="4"/>
  <c r="AF1347" i="4"/>
  <c r="AR1347" i="4" s="1"/>
  <c r="AG1355" i="4"/>
  <c r="AF1355" i="4"/>
  <c r="AR1355" i="4" s="1"/>
  <c r="AG1363" i="4"/>
  <c r="AF1363" i="4"/>
  <c r="AR1363" i="4" s="1"/>
  <c r="AG1371" i="4"/>
  <c r="AF1371" i="4"/>
  <c r="AR1371" i="4" s="1"/>
  <c r="AG1379" i="4"/>
  <c r="AF1379" i="4"/>
  <c r="AR1379" i="4" s="1"/>
  <c r="AG1387" i="4"/>
  <c r="AF1387" i="4"/>
  <c r="AR1387" i="4" s="1"/>
  <c r="AG1395" i="4"/>
  <c r="AF1395" i="4"/>
  <c r="AR1395" i="4" s="1"/>
  <c r="AG1403" i="4"/>
  <c r="AF1403" i="4"/>
  <c r="AR1403" i="4" s="1"/>
  <c r="AG1411" i="4"/>
  <c r="AF1411" i="4"/>
  <c r="AR1411" i="4" s="1"/>
  <c r="AG1419" i="4"/>
  <c r="AF1419" i="4"/>
  <c r="AR1419" i="4" s="1"/>
  <c r="AG1427" i="4"/>
  <c r="AF1427" i="4"/>
  <c r="AR1427" i="4" s="1"/>
  <c r="AG1435" i="4"/>
  <c r="AF1435" i="4"/>
  <c r="AR1435" i="4" s="1"/>
  <c r="AG1443" i="4"/>
  <c r="AF1443" i="4"/>
  <c r="AR1443" i="4" s="1"/>
  <c r="AG1451" i="4"/>
  <c r="AF1451" i="4"/>
  <c r="AR1451" i="4" s="1"/>
  <c r="AG1459" i="4"/>
  <c r="AF1459" i="4"/>
  <c r="AR1459" i="4" s="1"/>
  <c r="AG1467" i="4"/>
  <c r="AF1467" i="4"/>
  <c r="AR1467" i="4" s="1"/>
  <c r="AG1475" i="4"/>
  <c r="AF1475" i="4"/>
  <c r="AR1475" i="4" s="1"/>
  <c r="AG1483" i="4"/>
  <c r="AF1483" i="4"/>
  <c r="AR1483" i="4" s="1"/>
  <c r="AG1491" i="4"/>
  <c r="AF1491" i="4"/>
  <c r="AR1491" i="4" s="1"/>
  <c r="AG1499" i="4"/>
  <c r="AF1499" i="4"/>
  <c r="AR1499" i="4" s="1"/>
  <c r="AG1507" i="4"/>
  <c r="AF1507" i="4"/>
  <c r="AR1507" i="4" s="1"/>
  <c r="AG1515" i="4"/>
  <c r="AF1515" i="4"/>
  <c r="AR1515" i="4" s="1"/>
  <c r="AG1523" i="4"/>
  <c r="AF1523" i="4"/>
  <c r="AR1523" i="4" s="1"/>
  <c r="AG1531" i="4"/>
  <c r="AF1531" i="4"/>
  <c r="AR1531" i="4" s="1"/>
  <c r="AG1539" i="4"/>
  <c r="AF1539" i="4"/>
  <c r="AR1539" i="4" s="1"/>
  <c r="AG1547" i="4"/>
  <c r="AF1547" i="4"/>
  <c r="AR1547" i="4" s="1"/>
  <c r="AG1555" i="4"/>
  <c r="AF1555" i="4"/>
  <c r="AR1555" i="4" s="1"/>
  <c r="AG1563" i="4"/>
  <c r="AF1563" i="4"/>
  <c r="AR1563" i="4" s="1"/>
  <c r="AG1571" i="4"/>
  <c r="AF1571" i="4"/>
  <c r="AR1571" i="4" s="1"/>
  <c r="AG1579" i="4"/>
  <c r="AF1579" i="4"/>
  <c r="AR1579" i="4" s="1"/>
  <c r="AG1587" i="4"/>
  <c r="AF1587" i="4"/>
  <c r="AR1587" i="4" s="1"/>
  <c r="AG1595" i="4"/>
  <c r="AF1595" i="4"/>
  <c r="AR1595" i="4" s="1"/>
  <c r="AG1603" i="4"/>
  <c r="AF1603" i="4"/>
  <c r="AR1603" i="4" s="1"/>
  <c r="AG1611" i="4"/>
  <c r="AF1611" i="4"/>
  <c r="AR1611" i="4" s="1"/>
  <c r="AG1619" i="4"/>
  <c r="AF1619" i="4"/>
  <c r="AR1619" i="4" s="1"/>
  <c r="AG1627" i="4"/>
  <c r="AF1627" i="4"/>
  <c r="AR1627" i="4" s="1"/>
  <c r="AG1635" i="4"/>
  <c r="AF1635" i="4"/>
  <c r="AR1635" i="4" s="1"/>
  <c r="AG1643" i="4"/>
  <c r="AF1643" i="4"/>
  <c r="AR1643" i="4" s="1"/>
  <c r="AG1651" i="4"/>
  <c r="AF1651" i="4"/>
  <c r="AR1651" i="4" s="1"/>
  <c r="AG1659" i="4"/>
  <c r="AF1659" i="4"/>
  <c r="AR1659" i="4" s="1"/>
  <c r="AG1667" i="4"/>
  <c r="AF1667" i="4"/>
  <c r="AR1667" i="4" s="1"/>
  <c r="AG1675" i="4"/>
  <c r="AF1675" i="4"/>
  <c r="AR1675" i="4" s="1"/>
  <c r="AG1683" i="4"/>
  <c r="AF1683" i="4"/>
  <c r="AR1683" i="4" s="1"/>
  <c r="AG1691" i="4"/>
  <c r="AF1691" i="4"/>
  <c r="AR1691" i="4" s="1"/>
  <c r="AG1699" i="4"/>
  <c r="AF1699" i="4"/>
  <c r="AR1699" i="4" s="1"/>
  <c r="AG1707" i="4"/>
  <c r="AF1707" i="4"/>
  <c r="AR1707" i="4" s="1"/>
  <c r="AG1715" i="4"/>
  <c r="AF1715" i="4"/>
  <c r="AR1715" i="4" s="1"/>
  <c r="AG1723" i="4"/>
  <c r="AF1723" i="4"/>
  <c r="AR1723" i="4" s="1"/>
  <c r="AG1731" i="4"/>
  <c r="AF1731" i="4"/>
  <c r="AR1731" i="4" s="1"/>
  <c r="AG1739" i="4"/>
  <c r="AF1739" i="4"/>
  <c r="AR1739" i="4" s="1"/>
  <c r="AG1747" i="4"/>
  <c r="AF1747" i="4"/>
  <c r="AR1747" i="4" s="1"/>
  <c r="AG1755" i="4"/>
  <c r="AF1755" i="4"/>
  <c r="AR1755" i="4" s="1"/>
  <c r="AG1763" i="4"/>
  <c r="AF1763" i="4"/>
  <c r="AR1763" i="4" s="1"/>
  <c r="AG1771" i="4"/>
  <c r="AF1771" i="4"/>
  <c r="AR1771" i="4" s="1"/>
  <c r="AG1779" i="4"/>
  <c r="AF1779" i="4"/>
  <c r="AR1779" i="4" s="1"/>
  <c r="AG1787" i="4"/>
  <c r="AF1787" i="4"/>
  <c r="AR1787" i="4" s="1"/>
  <c r="AG1795" i="4"/>
  <c r="AF1795" i="4"/>
  <c r="AR1795" i="4" s="1"/>
  <c r="AG1803" i="4"/>
  <c r="AF1803" i="4"/>
  <c r="AR1803" i="4" s="1"/>
  <c r="AG1811" i="4"/>
  <c r="AF1811" i="4"/>
  <c r="AR1811" i="4" s="1"/>
  <c r="AG1819" i="4"/>
  <c r="AF1819" i="4"/>
  <c r="AR1819" i="4" s="1"/>
  <c r="AG1827" i="4"/>
  <c r="AF1827" i="4"/>
  <c r="AR1827" i="4" s="1"/>
  <c r="AG1835" i="4"/>
  <c r="AF1835" i="4"/>
  <c r="AR1835" i="4" s="1"/>
  <c r="AG1843" i="4"/>
  <c r="AF1843" i="4"/>
  <c r="AR1843" i="4" s="1"/>
  <c r="AG1851" i="4"/>
  <c r="AF1851" i="4"/>
  <c r="AR1851" i="4" s="1"/>
  <c r="AG1859" i="4"/>
  <c r="AF1859" i="4"/>
  <c r="AR1859" i="4" s="1"/>
  <c r="AG1867" i="4"/>
  <c r="AF1867" i="4"/>
  <c r="AR1867" i="4" s="1"/>
  <c r="AG1875" i="4"/>
  <c r="AF1875" i="4"/>
  <c r="AR1875" i="4" s="1"/>
  <c r="AG1883" i="4"/>
  <c r="AF1883" i="4"/>
  <c r="AR1883" i="4" s="1"/>
  <c r="AG1891" i="4"/>
  <c r="AF1891" i="4"/>
  <c r="AR1891" i="4" s="1"/>
  <c r="AG1899" i="4"/>
  <c r="AF1899" i="4"/>
  <c r="AR1899" i="4" s="1"/>
  <c r="AG1907" i="4"/>
  <c r="AF1907" i="4"/>
  <c r="AR1907" i="4" s="1"/>
  <c r="AG1915" i="4"/>
  <c r="AF1915" i="4"/>
  <c r="AR1915" i="4" s="1"/>
  <c r="AG1923" i="4"/>
  <c r="AF1923" i="4"/>
  <c r="AR1923" i="4" s="1"/>
  <c r="AG1931" i="4"/>
  <c r="AF1931" i="4"/>
  <c r="AR1931" i="4" s="1"/>
  <c r="AG1939" i="4"/>
  <c r="AF1939" i="4"/>
  <c r="AR1939" i="4" s="1"/>
  <c r="AG1947" i="4"/>
  <c r="AF1947" i="4"/>
  <c r="AR1947" i="4" s="1"/>
  <c r="AG1955" i="4"/>
  <c r="AF1955" i="4"/>
  <c r="AR1955" i="4" s="1"/>
  <c r="AG1963" i="4"/>
  <c r="AF1963" i="4"/>
  <c r="AR1963" i="4" s="1"/>
  <c r="AG1971" i="4"/>
  <c r="AF1971" i="4"/>
  <c r="AR1971" i="4" s="1"/>
  <c r="AG1979" i="4"/>
  <c r="AF1979" i="4"/>
  <c r="AR1979" i="4" s="1"/>
  <c r="AG1987" i="4"/>
  <c r="AF1987" i="4"/>
  <c r="AR1987" i="4" s="1"/>
  <c r="AG1995" i="4"/>
  <c r="AF1995" i="4"/>
  <c r="AR1995" i="4" s="1"/>
  <c r="AG2003" i="4"/>
  <c r="AF2003" i="4"/>
  <c r="AR2003" i="4" s="1"/>
  <c r="AG2011" i="4"/>
  <c r="AF2011" i="4"/>
  <c r="AR2011" i="4" s="1"/>
  <c r="AG2019" i="4"/>
  <c r="AF2019" i="4"/>
  <c r="AR2019" i="4" s="1"/>
  <c r="AG2027" i="4"/>
  <c r="AF2027" i="4"/>
  <c r="AR2027" i="4" s="1"/>
  <c r="AG2035" i="4"/>
  <c r="AF2035" i="4"/>
  <c r="AR2035" i="4" s="1"/>
  <c r="AG2043" i="4"/>
  <c r="AF2043" i="4"/>
  <c r="AR2043" i="4" s="1"/>
  <c r="AG2051" i="4"/>
  <c r="AF2051" i="4"/>
  <c r="AR2051" i="4" s="1"/>
  <c r="AG2059" i="4"/>
  <c r="AF2059" i="4"/>
  <c r="AR2059" i="4" s="1"/>
  <c r="AG2067" i="4"/>
  <c r="AF2067" i="4"/>
  <c r="AR2067" i="4" s="1"/>
  <c r="AG2075" i="4"/>
  <c r="AF2075" i="4"/>
  <c r="AR2075" i="4" s="1"/>
  <c r="AG2083" i="4"/>
  <c r="AF2083" i="4"/>
  <c r="AR2083" i="4" s="1"/>
  <c r="AG2091" i="4"/>
  <c r="AF2091" i="4"/>
  <c r="AR2091" i="4" s="1"/>
  <c r="AG2099" i="4"/>
  <c r="AF2099" i="4"/>
  <c r="AR2099" i="4" s="1"/>
  <c r="AG2107" i="4"/>
  <c r="AF2107" i="4"/>
  <c r="AR2107" i="4" s="1"/>
  <c r="AG2115" i="4"/>
  <c r="AF2115" i="4"/>
  <c r="AR2115" i="4" s="1"/>
  <c r="AG2499" i="4"/>
  <c r="AF2499" i="4"/>
  <c r="AR2499" i="4" s="1"/>
  <c r="AG544" i="4"/>
  <c r="AF544" i="4"/>
  <c r="AR544" i="4" s="1"/>
  <c r="AG552" i="4"/>
  <c r="AF552" i="4"/>
  <c r="AR552" i="4" s="1"/>
  <c r="AG560" i="4"/>
  <c r="AF560" i="4"/>
  <c r="AR560" i="4" s="1"/>
  <c r="AG568" i="4"/>
  <c r="AF568" i="4"/>
  <c r="AR568" i="4" s="1"/>
  <c r="AG576" i="4"/>
  <c r="AF576" i="4"/>
  <c r="AR576" i="4" s="1"/>
  <c r="AG584" i="4"/>
  <c r="AF584" i="4"/>
  <c r="AR584" i="4" s="1"/>
  <c r="AG592" i="4"/>
  <c r="AF592" i="4"/>
  <c r="AR592" i="4" s="1"/>
  <c r="AG600" i="4"/>
  <c r="AF600" i="4"/>
  <c r="AR600" i="4" s="1"/>
  <c r="AG608" i="4"/>
  <c r="AF608" i="4"/>
  <c r="AR608" i="4" s="1"/>
  <c r="AG616" i="4"/>
  <c r="AF616" i="4"/>
  <c r="AR616" i="4" s="1"/>
  <c r="AG624" i="4"/>
  <c r="AF624" i="4"/>
  <c r="AR624" i="4" s="1"/>
  <c r="AG632" i="4"/>
  <c r="AF632" i="4"/>
  <c r="AR632" i="4" s="1"/>
  <c r="AG640" i="4"/>
  <c r="AF640" i="4"/>
  <c r="AR640" i="4" s="1"/>
  <c r="AG648" i="4"/>
  <c r="AF648" i="4"/>
  <c r="AR648" i="4" s="1"/>
  <c r="AG656" i="4"/>
  <c r="AF656" i="4"/>
  <c r="AR656" i="4" s="1"/>
  <c r="AG664" i="4"/>
  <c r="AF664" i="4"/>
  <c r="AR664" i="4" s="1"/>
  <c r="AG672" i="4"/>
  <c r="AF672" i="4"/>
  <c r="AR672" i="4" s="1"/>
  <c r="AG680" i="4"/>
  <c r="AF680" i="4"/>
  <c r="AR680" i="4" s="1"/>
  <c r="AG688" i="4"/>
  <c r="AF688" i="4"/>
  <c r="AR688" i="4" s="1"/>
  <c r="AG696" i="4"/>
  <c r="AF696" i="4"/>
  <c r="AR696" i="4" s="1"/>
  <c r="AG704" i="4"/>
  <c r="AF704" i="4"/>
  <c r="AR704" i="4" s="1"/>
  <c r="AG712" i="4"/>
  <c r="AF712" i="4"/>
  <c r="AR712" i="4" s="1"/>
  <c r="AG720" i="4"/>
  <c r="AF720" i="4"/>
  <c r="AR720" i="4" s="1"/>
  <c r="AG728" i="4"/>
  <c r="AF728" i="4"/>
  <c r="AR728" i="4" s="1"/>
  <c r="AG736" i="4"/>
  <c r="AF736" i="4"/>
  <c r="AR736" i="4" s="1"/>
  <c r="AG744" i="4"/>
  <c r="AF744" i="4"/>
  <c r="AR744" i="4" s="1"/>
  <c r="AG752" i="4"/>
  <c r="AF752" i="4"/>
  <c r="AR752" i="4" s="1"/>
  <c r="AG760" i="4"/>
  <c r="AF760" i="4"/>
  <c r="AR760" i="4" s="1"/>
  <c r="AG768" i="4"/>
  <c r="AF768" i="4"/>
  <c r="AR768" i="4" s="1"/>
  <c r="AG776" i="4"/>
  <c r="AF776" i="4"/>
  <c r="AR776" i="4" s="1"/>
  <c r="AG784" i="4"/>
  <c r="AF784" i="4"/>
  <c r="AR784" i="4" s="1"/>
  <c r="AG792" i="4"/>
  <c r="AF792" i="4"/>
  <c r="AR792" i="4" s="1"/>
  <c r="AG800" i="4"/>
  <c r="AF800" i="4"/>
  <c r="AR800" i="4" s="1"/>
  <c r="AG808" i="4"/>
  <c r="AF808" i="4"/>
  <c r="AR808" i="4" s="1"/>
  <c r="AG816" i="4"/>
  <c r="AF816" i="4"/>
  <c r="AR816" i="4" s="1"/>
  <c r="AG824" i="4"/>
  <c r="AF824" i="4"/>
  <c r="AR824" i="4" s="1"/>
  <c r="AG832" i="4"/>
  <c r="AF832" i="4"/>
  <c r="AR832" i="4" s="1"/>
  <c r="AG840" i="4"/>
  <c r="AF840" i="4"/>
  <c r="AR840" i="4" s="1"/>
  <c r="AG848" i="4"/>
  <c r="AF848" i="4"/>
  <c r="AR848" i="4" s="1"/>
  <c r="AG856" i="4"/>
  <c r="AF856" i="4"/>
  <c r="AR856" i="4" s="1"/>
  <c r="AG864" i="4"/>
  <c r="AF864" i="4"/>
  <c r="AR864" i="4" s="1"/>
  <c r="AG872" i="4"/>
  <c r="AF872" i="4"/>
  <c r="AR872" i="4" s="1"/>
  <c r="AG880" i="4"/>
  <c r="AF880" i="4"/>
  <c r="AR880" i="4" s="1"/>
  <c r="AG888" i="4"/>
  <c r="AF888" i="4"/>
  <c r="AR888" i="4" s="1"/>
  <c r="AG896" i="4"/>
  <c r="AF896" i="4"/>
  <c r="AR896" i="4" s="1"/>
  <c r="AG904" i="4"/>
  <c r="AF904" i="4"/>
  <c r="AR904" i="4" s="1"/>
  <c r="AG912" i="4"/>
  <c r="AF912" i="4"/>
  <c r="AR912" i="4" s="1"/>
  <c r="AG920" i="4"/>
  <c r="AF920" i="4"/>
  <c r="AR920" i="4" s="1"/>
  <c r="AG928" i="4"/>
  <c r="AF928" i="4"/>
  <c r="AR928" i="4" s="1"/>
  <c r="AG936" i="4"/>
  <c r="AF936" i="4"/>
  <c r="AR936" i="4" s="1"/>
  <c r="AG944" i="4"/>
  <c r="AF944" i="4"/>
  <c r="AR944" i="4" s="1"/>
  <c r="AG952" i="4"/>
  <c r="AF952" i="4"/>
  <c r="AR952" i="4" s="1"/>
  <c r="AG960" i="4"/>
  <c r="AF960" i="4"/>
  <c r="AR960" i="4" s="1"/>
  <c r="AG968" i="4"/>
  <c r="AF968" i="4"/>
  <c r="AR968" i="4" s="1"/>
  <c r="AG976" i="4"/>
  <c r="AF976" i="4"/>
  <c r="AR976" i="4" s="1"/>
  <c r="AG984" i="4"/>
  <c r="AF984" i="4"/>
  <c r="AR984" i="4" s="1"/>
  <c r="AG992" i="4"/>
  <c r="AF992" i="4"/>
  <c r="AR992" i="4" s="1"/>
  <c r="AG1000" i="4"/>
  <c r="AF1000" i="4"/>
  <c r="AR1000" i="4" s="1"/>
  <c r="AG1008" i="4"/>
  <c r="AF1008" i="4"/>
  <c r="AR1008" i="4" s="1"/>
  <c r="AG1016" i="4"/>
  <c r="AF1016" i="4"/>
  <c r="AR1016" i="4" s="1"/>
  <c r="AG1024" i="4"/>
  <c r="AF1024" i="4"/>
  <c r="AR1024" i="4" s="1"/>
  <c r="AG1032" i="4"/>
  <c r="AF1032" i="4"/>
  <c r="AR1032" i="4" s="1"/>
  <c r="AG1040" i="4"/>
  <c r="AF1040" i="4"/>
  <c r="AR1040" i="4" s="1"/>
  <c r="AG1048" i="4"/>
  <c r="AF1048" i="4"/>
  <c r="AR1048" i="4" s="1"/>
  <c r="AG1056" i="4"/>
  <c r="AF1056" i="4"/>
  <c r="AR1056" i="4" s="1"/>
  <c r="AG1064" i="4"/>
  <c r="AF1064" i="4"/>
  <c r="AR1064" i="4" s="1"/>
  <c r="AG1072" i="4"/>
  <c r="AF1072" i="4"/>
  <c r="AR1072" i="4" s="1"/>
  <c r="AG1080" i="4"/>
  <c r="AF1080" i="4"/>
  <c r="AR1080" i="4" s="1"/>
  <c r="AG1088" i="4"/>
  <c r="AF1088" i="4"/>
  <c r="AR1088" i="4" s="1"/>
  <c r="AG1096" i="4"/>
  <c r="AF1096" i="4"/>
  <c r="AR1096" i="4" s="1"/>
  <c r="AG1104" i="4"/>
  <c r="AF1104" i="4"/>
  <c r="AR1104" i="4" s="1"/>
  <c r="AG1112" i="4"/>
  <c r="AF1112" i="4"/>
  <c r="AR1112" i="4" s="1"/>
  <c r="AG1120" i="4"/>
  <c r="AF1120" i="4"/>
  <c r="AR1120" i="4" s="1"/>
  <c r="AG1128" i="4"/>
  <c r="AF1128" i="4"/>
  <c r="AR1128" i="4" s="1"/>
  <c r="AG1136" i="4"/>
  <c r="AF1136" i="4"/>
  <c r="AR1136" i="4" s="1"/>
  <c r="AG1144" i="4"/>
  <c r="AF1144" i="4"/>
  <c r="AR1144" i="4" s="1"/>
  <c r="AG1152" i="4"/>
  <c r="AF1152" i="4"/>
  <c r="AR1152" i="4" s="1"/>
  <c r="AG1160" i="4"/>
  <c r="AF1160" i="4"/>
  <c r="AR1160" i="4" s="1"/>
  <c r="AG1168" i="4"/>
  <c r="AF1168" i="4"/>
  <c r="AR1168" i="4" s="1"/>
  <c r="AG1176" i="4"/>
  <c r="AF1176" i="4"/>
  <c r="AR1176" i="4" s="1"/>
  <c r="AG1184" i="4"/>
  <c r="AF1184" i="4"/>
  <c r="AR1184" i="4" s="1"/>
  <c r="AG1192" i="4"/>
  <c r="AF1192" i="4"/>
  <c r="AR1192" i="4" s="1"/>
  <c r="AG1200" i="4"/>
  <c r="AF1200" i="4"/>
  <c r="AR1200" i="4" s="1"/>
  <c r="AG1208" i="4"/>
  <c r="AF1208" i="4"/>
  <c r="AR1208" i="4" s="1"/>
  <c r="AG1216" i="4"/>
  <c r="AF1216" i="4"/>
  <c r="AR1216" i="4" s="1"/>
  <c r="AG1224" i="4"/>
  <c r="AF1224" i="4"/>
  <c r="AR1224" i="4" s="1"/>
  <c r="AG1232" i="4"/>
  <c r="AF1232" i="4"/>
  <c r="AR1232" i="4" s="1"/>
  <c r="AG1240" i="4"/>
  <c r="AF1240" i="4"/>
  <c r="AR1240" i="4" s="1"/>
  <c r="AG1248" i="4"/>
  <c r="AF1248" i="4"/>
  <c r="AR1248" i="4" s="1"/>
  <c r="AG1256" i="4"/>
  <c r="AF1256" i="4"/>
  <c r="AR1256" i="4" s="1"/>
  <c r="AG1264" i="4"/>
  <c r="AF1264" i="4"/>
  <c r="AR1264" i="4" s="1"/>
  <c r="AG1272" i="4"/>
  <c r="AF1272" i="4"/>
  <c r="AR1272" i="4" s="1"/>
  <c r="AG1280" i="4"/>
  <c r="AF1280" i="4"/>
  <c r="AR1280" i="4" s="1"/>
  <c r="AG1288" i="4"/>
  <c r="AF1288" i="4"/>
  <c r="AR1288" i="4" s="1"/>
  <c r="AG1296" i="4"/>
  <c r="AF1296" i="4"/>
  <c r="AR1296" i="4" s="1"/>
  <c r="AG1304" i="4"/>
  <c r="AF1304" i="4"/>
  <c r="AR1304" i="4" s="1"/>
  <c r="AG1312" i="4"/>
  <c r="AF1312" i="4"/>
  <c r="AR1312" i="4" s="1"/>
  <c r="AG1320" i="4"/>
  <c r="AF1320" i="4"/>
  <c r="AR1320" i="4" s="1"/>
  <c r="AG1328" i="4"/>
  <c r="AF1328" i="4"/>
  <c r="AR1328" i="4" s="1"/>
  <c r="AG1336" i="4"/>
  <c r="AF1336" i="4"/>
  <c r="AR1336" i="4" s="1"/>
  <c r="AG1344" i="4"/>
  <c r="AF1344" i="4"/>
  <c r="AR1344" i="4" s="1"/>
  <c r="AG1352" i="4"/>
  <c r="AF1352" i="4"/>
  <c r="AR1352" i="4" s="1"/>
  <c r="AG1360" i="4"/>
  <c r="AF1360" i="4"/>
  <c r="AR1360" i="4" s="1"/>
  <c r="AG1368" i="4"/>
  <c r="AF1368" i="4"/>
  <c r="AR1368" i="4" s="1"/>
  <c r="AG1376" i="4"/>
  <c r="AF1376" i="4"/>
  <c r="AR1376" i="4" s="1"/>
  <c r="AG1384" i="4"/>
  <c r="AF1384" i="4"/>
  <c r="AR1384" i="4" s="1"/>
  <c r="AG1392" i="4"/>
  <c r="AF1392" i="4"/>
  <c r="AR1392" i="4" s="1"/>
  <c r="AG1400" i="4"/>
  <c r="AF1400" i="4"/>
  <c r="AR1400" i="4" s="1"/>
  <c r="AG1408" i="4"/>
  <c r="AF1408" i="4"/>
  <c r="AR1408" i="4" s="1"/>
  <c r="AG1416" i="4"/>
  <c r="AF1416" i="4"/>
  <c r="AR1416" i="4" s="1"/>
  <c r="AG1424" i="4"/>
  <c r="AF1424" i="4"/>
  <c r="AR1424" i="4" s="1"/>
  <c r="AG1432" i="4"/>
  <c r="AF1432" i="4"/>
  <c r="AR1432" i="4" s="1"/>
  <c r="AG1440" i="4"/>
  <c r="AF1440" i="4"/>
  <c r="AR1440" i="4" s="1"/>
  <c r="AG1448" i="4"/>
  <c r="AF1448" i="4"/>
  <c r="AR1448" i="4" s="1"/>
  <c r="AG1456" i="4"/>
  <c r="AF1456" i="4"/>
  <c r="AR1456" i="4" s="1"/>
  <c r="AG1464" i="4"/>
  <c r="AF1464" i="4"/>
  <c r="AR1464" i="4" s="1"/>
  <c r="AG1472" i="4"/>
  <c r="AF1472" i="4"/>
  <c r="AR1472" i="4" s="1"/>
  <c r="AG1480" i="4"/>
  <c r="AF1480" i="4"/>
  <c r="AR1480" i="4" s="1"/>
  <c r="AG1488" i="4"/>
  <c r="AF1488" i="4"/>
  <c r="AR1488" i="4" s="1"/>
  <c r="AG1496" i="4"/>
  <c r="AF1496" i="4"/>
  <c r="AR1496" i="4" s="1"/>
  <c r="AG1504" i="4"/>
  <c r="AF1504" i="4"/>
  <c r="AR1504" i="4" s="1"/>
  <c r="AG1512" i="4"/>
  <c r="AF1512" i="4"/>
  <c r="AR1512" i="4" s="1"/>
  <c r="AG1520" i="4"/>
  <c r="AF1520" i="4"/>
  <c r="AR1520" i="4" s="1"/>
  <c r="AG1528" i="4"/>
  <c r="AF1528" i="4"/>
  <c r="AR1528" i="4" s="1"/>
  <c r="AG1536" i="4"/>
  <c r="AF1536" i="4"/>
  <c r="AR1536" i="4" s="1"/>
  <c r="AG1544" i="4"/>
  <c r="AF1544" i="4"/>
  <c r="AR1544" i="4" s="1"/>
  <c r="AG1552" i="4"/>
  <c r="AF1552" i="4"/>
  <c r="AR1552" i="4" s="1"/>
  <c r="AG1560" i="4"/>
  <c r="AF1560" i="4"/>
  <c r="AR1560" i="4" s="1"/>
  <c r="AG1568" i="4"/>
  <c r="AF1568" i="4"/>
  <c r="AR1568" i="4" s="1"/>
  <c r="AG1576" i="4"/>
  <c r="AF1576" i="4"/>
  <c r="AR1576" i="4" s="1"/>
  <c r="AG1584" i="4"/>
  <c r="AF1584" i="4"/>
  <c r="AR1584" i="4" s="1"/>
  <c r="AG1592" i="4"/>
  <c r="AF1592" i="4"/>
  <c r="AR1592" i="4" s="1"/>
  <c r="AG1600" i="4"/>
  <c r="AF1600" i="4"/>
  <c r="AR1600" i="4" s="1"/>
  <c r="AG1608" i="4"/>
  <c r="AF1608" i="4"/>
  <c r="AR1608" i="4" s="1"/>
  <c r="AG1616" i="4"/>
  <c r="AF1616" i="4"/>
  <c r="AR1616" i="4" s="1"/>
  <c r="AG1624" i="4"/>
  <c r="AF1624" i="4"/>
  <c r="AR1624" i="4" s="1"/>
  <c r="AG1632" i="4"/>
  <c r="AF1632" i="4"/>
  <c r="AR1632" i="4" s="1"/>
  <c r="AG1640" i="4"/>
  <c r="AF1640" i="4"/>
  <c r="AR1640" i="4" s="1"/>
  <c r="AG1648" i="4"/>
  <c r="AF1648" i="4"/>
  <c r="AR1648" i="4" s="1"/>
  <c r="AG1656" i="4"/>
  <c r="AF1656" i="4"/>
  <c r="AR1656" i="4" s="1"/>
  <c r="AG1664" i="4"/>
  <c r="AF1664" i="4"/>
  <c r="AR1664" i="4" s="1"/>
  <c r="AG1672" i="4"/>
  <c r="AF1672" i="4"/>
  <c r="AR1672" i="4" s="1"/>
  <c r="AG1680" i="4"/>
  <c r="AF1680" i="4"/>
  <c r="AR1680" i="4" s="1"/>
  <c r="AG1688" i="4"/>
  <c r="AF1688" i="4"/>
  <c r="AR1688" i="4" s="1"/>
  <c r="AG1696" i="4"/>
  <c r="AF1696" i="4"/>
  <c r="AR1696" i="4" s="1"/>
  <c r="AG1704" i="4"/>
  <c r="AF1704" i="4"/>
  <c r="AR1704" i="4" s="1"/>
  <c r="AG1712" i="4"/>
  <c r="AF1712" i="4"/>
  <c r="AR1712" i="4" s="1"/>
  <c r="AG1720" i="4"/>
  <c r="AF1720" i="4"/>
  <c r="AR1720" i="4" s="1"/>
  <c r="AG1728" i="4"/>
  <c r="AF1728" i="4"/>
  <c r="AR1728" i="4" s="1"/>
  <c r="AG1736" i="4"/>
  <c r="AF1736" i="4"/>
  <c r="AR1736" i="4" s="1"/>
  <c r="AG1744" i="4"/>
  <c r="AF1744" i="4"/>
  <c r="AR1744" i="4" s="1"/>
  <c r="AG1752" i="4"/>
  <c r="AF1752" i="4"/>
  <c r="AR1752" i="4" s="1"/>
  <c r="AG1760" i="4"/>
  <c r="AF1760" i="4"/>
  <c r="AR1760" i="4" s="1"/>
  <c r="AG1768" i="4"/>
  <c r="AF1768" i="4"/>
  <c r="AR1768" i="4" s="1"/>
  <c r="AG1776" i="4"/>
  <c r="AF1776" i="4"/>
  <c r="AR1776" i="4" s="1"/>
  <c r="AG1784" i="4"/>
  <c r="AF1784" i="4"/>
  <c r="AR1784" i="4" s="1"/>
  <c r="AG1792" i="4"/>
  <c r="AF1792" i="4"/>
  <c r="AR1792" i="4" s="1"/>
  <c r="AG1800" i="4"/>
  <c r="AF1800" i="4"/>
  <c r="AR1800" i="4" s="1"/>
  <c r="AG1808" i="4"/>
  <c r="AF1808" i="4"/>
  <c r="AR1808" i="4" s="1"/>
  <c r="AG1816" i="4"/>
  <c r="AF1816" i="4"/>
  <c r="AR1816" i="4" s="1"/>
  <c r="AG1824" i="4"/>
  <c r="AF1824" i="4"/>
  <c r="AR1824" i="4" s="1"/>
  <c r="AG1832" i="4"/>
  <c r="AF1832" i="4"/>
  <c r="AR1832" i="4" s="1"/>
  <c r="AG1840" i="4"/>
  <c r="AF1840" i="4"/>
  <c r="AR1840" i="4" s="1"/>
  <c r="AG1848" i="4"/>
  <c r="AF1848" i="4"/>
  <c r="AR1848" i="4" s="1"/>
  <c r="AG1856" i="4"/>
  <c r="AF1856" i="4"/>
  <c r="AR1856" i="4" s="1"/>
  <c r="AG1864" i="4"/>
  <c r="AF1864" i="4"/>
  <c r="AR1864" i="4" s="1"/>
  <c r="AG1872" i="4"/>
  <c r="AF1872" i="4"/>
  <c r="AR1872" i="4" s="1"/>
  <c r="AG1880" i="4"/>
  <c r="AF1880" i="4"/>
  <c r="AR1880" i="4" s="1"/>
  <c r="AG1888" i="4"/>
  <c r="AF1888" i="4"/>
  <c r="AR1888" i="4" s="1"/>
  <c r="AG1896" i="4"/>
  <c r="AF1896" i="4"/>
  <c r="AR1896" i="4" s="1"/>
  <c r="AG1904" i="4"/>
  <c r="AF1904" i="4"/>
  <c r="AR1904" i="4" s="1"/>
  <c r="AG1912" i="4"/>
  <c r="AF1912" i="4"/>
  <c r="AR1912" i="4" s="1"/>
  <c r="AG1920" i="4"/>
  <c r="AF1920" i="4"/>
  <c r="AR1920" i="4" s="1"/>
  <c r="AG1928" i="4"/>
  <c r="AF1928" i="4"/>
  <c r="AR1928" i="4" s="1"/>
  <c r="AG1936" i="4"/>
  <c r="AF1936" i="4"/>
  <c r="AR1936" i="4" s="1"/>
  <c r="AG1944" i="4"/>
  <c r="AF1944" i="4"/>
  <c r="AR1944" i="4" s="1"/>
  <c r="AG1952" i="4"/>
  <c r="AF1952" i="4"/>
  <c r="AR1952" i="4" s="1"/>
  <c r="AG1960" i="4"/>
  <c r="AF1960" i="4"/>
  <c r="AR1960" i="4" s="1"/>
  <c r="AG1968" i="4"/>
  <c r="AF1968" i="4"/>
  <c r="AR1968" i="4" s="1"/>
  <c r="AG1976" i="4"/>
  <c r="AF1976" i="4"/>
  <c r="AR1976" i="4" s="1"/>
  <c r="AG1984" i="4"/>
  <c r="AF1984" i="4"/>
  <c r="AR1984" i="4" s="1"/>
  <c r="AG1992" i="4"/>
  <c r="AF1992" i="4"/>
  <c r="AR1992" i="4" s="1"/>
  <c r="AG2000" i="4"/>
  <c r="AF2000" i="4"/>
  <c r="AR2000" i="4" s="1"/>
  <c r="AG2008" i="4"/>
  <c r="AF2008" i="4"/>
  <c r="AR2008" i="4" s="1"/>
  <c r="AG2016" i="4"/>
  <c r="AF2016" i="4"/>
  <c r="AR2016" i="4" s="1"/>
  <c r="AG2024" i="4"/>
  <c r="AF2024" i="4"/>
  <c r="AR2024" i="4" s="1"/>
  <c r="AG2032" i="4"/>
  <c r="AF2032" i="4"/>
  <c r="AR2032" i="4" s="1"/>
  <c r="AG2040" i="4"/>
  <c r="AF2040" i="4"/>
  <c r="AR2040" i="4" s="1"/>
  <c r="AG2048" i="4"/>
  <c r="AF2048" i="4"/>
  <c r="AR2048" i="4" s="1"/>
  <c r="AG2056" i="4"/>
  <c r="AF2056" i="4"/>
  <c r="AR2056" i="4" s="1"/>
  <c r="AG2064" i="4"/>
  <c r="AF2064" i="4"/>
  <c r="AR2064" i="4" s="1"/>
  <c r="AG2072" i="4"/>
  <c r="AF2072" i="4"/>
  <c r="AR2072" i="4" s="1"/>
  <c r="AG2080" i="4"/>
  <c r="AF2080" i="4"/>
  <c r="AR2080" i="4" s="1"/>
  <c r="AG2088" i="4"/>
  <c r="AF2088" i="4"/>
  <c r="AR2088" i="4" s="1"/>
  <c r="AG2096" i="4"/>
  <c r="AF2096" i="4"/>
  <c r="AR2096" i="4" s="1"/>
  <c r="AG2104" i="4"/>
  <c r="AF2104" i="4"/>
  <c r="AR2104" i="4" s="1"/>
  <c r="AG2112" i="4"/>
  <c r="AF2112" i="4"/>
  <c r="AR2112" i="4" s="1"/>
  <c r="AG2120" i="4"/>
  <c r="AF2120" i="4"/>
  <c r="AR2120" i="4" s="1"/>
  <c r="AG2128" i="4"/>
  <c r="AF2128" i="4"/>
  <c r="AR2128" i="4" s="1"/>
  <c r="AG2136" i="4"/>
  <c r="AF2136" i="4"/>
  <c r="AR2136" i="4" s="1"/>
  <c r="AG2144" i="4"/>
  <c r="AF2144" i="4"/>
  <c r="AR2144" i="4" s="1"/>
  <c r="AG2152" i="4"/>
  <c r="AF2152" i="4"/>
  <c r="AR2152" i="4" s="1"/>
  <c r="AG2160" i="4"/>
  <c r="AF2160" i="4"/>
  <c r="AR2160" i="4" s="1"/>
  <c r="AG2168" i="4"/>
  <c r="AF2168" i="4"/>
  <c r="AR2168" i="4" s="1"/>
  <c r="AG2176" i="4"/>
  <c r="AF2176" i="4"/>
  <c r="AR2176" i="4" s="1"/>
  <c r="AG2184" i="4"/>
  <c r="AF2184" i="4"/>
  <c r="AR2184" i="4" s="1"/>
  <c r="AG2192" i="4"/>
  <c r="AF2192" i="4"/>
  <c r="AR2192" i="4" s="1"/>
  <c r="AG2200" i="4"/>
  <c r="AF2200" i="4"/>
  <c r="AR2200" i="4" s="1"/>
  <c r="AG2208" i="4"/>
  <c r="AF2208" i="4"/>
  <c r="AR2208" i="4" s="1"/>
  <c r="AG2216" i="4"/>
  <c r="AF2216" i="4"/>
  <c r="AR2216" i="4" s="1"/>
  <c r="AG2224" i="4"/>
  <c r="AF2224" i="4"/>
  <c r="AR2224" i="4" s="1"/>
  <c r="AG2232" i="4"/>
  <c r="AF2232" i="4"/>
  <c r="AR2232" i="4" s="1"/>
  <c r="AG2240" i="4"/>
  <c r="AF2240" i="4"/>
  <c r="AR2240" i="4" s="1"/>
  <c r="AG2248" i="4"/>
  <c r="AF2248" i="4"/>
  <c r="AR2248" i="4" s="1"/>
  <c r="AG2256" i="4"/>
  <c r="AF2256" i="4"/>
  <c r="AR2256" i="4" s="1"/>
  <c r="AG2264" i="4"/>
  <c r="AF2264" i="4"/>
  <c r="AR2264" i="4" s="1"/>
  <c r="AG2272" i="4"/>
  <c r="AF2272" i="4"/>
  <c r="AR2272" i="4" s="1"/>
  <c r="AG2280" i="4"/>
  <c r="AF2280" i="4"/>
  <c r="AR2280" i="4" s="1"/>
  <c r="AG2288" i="4"/>
  <c r="AF2288" i="4"/>
  <c r="AR2288" i="4" s="1"/>
  <c r="AG2296" i="4"/>
  <c r="AF2296" i="4"/>
  <c r="AR2296" i="4" s="1"/>
  <c r="AG2304" i="4"/>
  <c r="AF2304" i="4"/>
  <c r="AR2304" i="4" s="1"/>
  <c r="AG2312" i="4"/>
  <c r="AF2312" i="4"/>
  <c r="AR2312" i="4" s="1"/>
  <c r="AG2320" i="4"/>
  <c r="AF2320" i="4"/>
  <c r="AR2320" i="4" s="1"/>
  <c r="AG2328" i="4"/>
  <c r="AF2328" i="4"/>
  <c r="AR2328" i="4" s="1"/>
  <c r="AG2336" i="4"/>
  <c r="AF2336" i="4"/>
  <c r="AR2336" i="4" s="1"/>
  <c r="AG2344" i="4"/>
  <c r="AF2344" i="4"/>
  <c r="AR2344" i="4" s="1"/>
  <c r="AG2352" i="4"/>
  <c r="AF2352" i="4"/>
  <c r="AR2352" i="4" s="1"/>
  <c r="AG2360" i="4"/>
  <c r="AF2360" i="4"/>
  <c r="AR2360" i="4" s="1"/>
  <c r="AG2368" i="4"/>
  <c r="AF2368" i="4"/>
  <c r="AR2368" i="4" s="1"/>
  <c r="AG2376" i="4"/>
  <c r="AF2376" i="4"/>
  <c r="AR2376" i="4" s="1"/>
  <c r="AG2384" i="4"/>
  <c r="AF2384" i="4"/>
  <c r="AR2384" i="4" s="1"/>
  <c r="AG2392" i="4"/>
  <c r="AF2392" i="4"/>
  <c r="AR2392" i="4" s="1"/>
  <c r="AG2400" i="4"/>
  <c r="AF2400" i="4"/>
  <c r="AR2400" i="4" s="1"/>
  <c r="AG2408" i="4"/>
  <c r="AF2408" i="4"/>
  <c r="AR2408" i="4" s="1"/>
  <c r="AG2416" i="4"/>
  <c r="AF2416" i="4"/>
  <c r="AR2416" i="4" s="1"/>
  <c r="AG2424" i="4"/>
  <c r="AF2424" i="4"/>
  <c r="AR2424" i="4" s="1"/>
  <c r="AG2432" i="4"/>
  <c r="AF2432" i="4"/>
  <c r="AR2432" i="4" s="1"/>
  <c r="AG2440" i="4"/>
  <c r="AF2440" i="4"/>
  <c r="AR2440" i="4" s="1"/>
  <c r="AG2448" i="4"/>
  <c r="AF2448" i="4"/>
  <c r="AR2448" i="4" s="1"/>
  <c r="AG2456" i="4"/>
  <c r="AF2456" i="4"/>
  <c r="AR2456" i="4" s="1"/>
  <c r="AG2464" i="4"/>
  <c r="AF2464" i="4"/>
  <c r="AR2464" i="4" s="1"/>
  <c r="AG2472" i="4"/>
  <c r="AF2472" i="4"/>
  <c r="AR2472" i="4" s="1"/>
  <c r="AG2480" i="4"/>
  <c r="AF2480" i="4"/>
  <c r="AR2480" i="4" s="1"/>
  <c r="AG2488" i="4"/>
  <c r="AF2488" i="4"/>
  <c r="AR2488" i="4" s="1"/>
  <c r="AG2496" i="4"/>
  <c r="AF2496" i="4"/>
  <c r="AR2496" i="4" s="1"/>
  <c r="AG541" i="4"/>
  <c r="AF541" i="4"/>
  <c r="AR541" i="4" s="1"/>
  <c r="AG549" i="4"/>
  <c r="AF549" i="4"/>
  <c r="AR549" i="4" s="1"/>
  <c r="AG557" i="4"/>
  <c r="AF557" i="4"/>
  <c r="AR557" i="4" s="1"/>
  <c r="AG565" i="4"/>
  <c r="AF565" i="4"/>
  <c r="AR565" i="4" s="1"/>
  <c r="AG573" i="4"/>
  <c r="AF573" i="4"/>
  <c r="AR573" i="4" s="1"/>
  <c r="AG581" i="4"/>
  <c r="AF581" i="4"/>
  <c r="AR581" i="4" s="1"/>
  <c r="AG589" i="4"/>
  <c r="AF589" i="4"/>
  <c r="AR589" i="4" s="1"/>
  <c r="AG597" i="4"/>
  <c r="AF597" i="4"/>
  <c r="AR597" i="4" s="1"/>
  <c r="AG605" i="4"/>
  <c r="AF605" i="4"/>
  <c r="AR605" i="4" s="1"/>
  <c r="AG613" i="4"/>
  <c r="AF613" i="4"/>
  <c r="AR613" i="4" s="1"/>
  <c r="AG621" i="4"/>
  <c r="AF621" i="4"/>
  <c r="AR621" i="4" s="1"/>
  <c r="AG629" i="4"/>
  <c r="AF629" i="4"/>
  <c r="AR629" i="4" s="1"/>
  <c r="AG637" i="4"/>
  <c r="AF637" i="4"/>
  <c r="AR637" i="4" s="1"/>
  <c r="AG645" i="4"/>
  <c r="AF645" i="4"/>
  <c r="AR645" i="4" s="1"/>
  <c r="AG653" i="4"/>
  <c r="AF653" i="4"/>
  <c r="AR653" i="4" s="1"/>
  <c r="AG661" i="4"/>
  <c r="AF661" i="4"/>
  <c r="AR661" i="4" s="1"/>
  <c r="AG669" i="4"/>
  <c r="AF669" i="4"/>
  <c r="AR669" i="4" s="1"/>
  <c r="AG677" i="4"/>
  <c r="AF677" i="4"/>
  <c r="AR677" i="4" s="1"/>
  <c r="AG685" i="4"/>
  <c r="AF685" i="4"/>
  <c r="AR685" i="4" s="1"/>
  <c r="AG693" i="4"/>
  <c r="AF693" i="4"/>
  <c r="AR693" i="4" s="1"/>
  <c r="AG701" i="4"/>
  <c r="AF701" i="4"/>
  <c r="AR701" i="4" s="1"/>
  <c r="AG709" i="4"/>
  <c r="AF709" i="4"/>
  <c r="AR709" i="4" s="1"/>
  <c r="AG717" i="4"/>
  <c r="AF717" i="4"/>
  <c r="AR717" i="4" s="1"/>
  <c r="AG725" i="4"/>
  <c r="AF725" i="4"/>
  <c r="AR725" i="4" s="1"/>
  <c r="AG733" i="4"/>
  <c r="AF733" i="4"/>
  <c r="AR733" i="4" s="1"/>
  <c r="AG741" i="4"/>
  <c r="AF741" i="4"/>
  <c r="AR741" i="4" s="1"/>
  <c r="AG749" i="4"/>
  <c r="AF749" i="4"/>
  <c r="AR749" i="4" s="1"/>
  <c r="AG757" i="4"/>
  <c r="AF757" i="4"/>
  <c r="AR757" i="4" s="1"/>
  <c r="AG765" i="4"/>
  <c r="AF765" i="4"/>
  <c r="AR765" i="4" s="1"/>
  <c r="AG773" i="4"/>
  <c r="AF773" i="4"/>
  <c r="AR773" i="4" s="1"/>
  <c r="AG781" i="4"/>
  <c r="AF781" i="4"/>
  <c r="AR781" i="4" s="1"/>
  <c r="AG789" i="4"/>
  <c r="AF789" i="4"/>
  <c r="AR789" i="4" s="1"/>
  <c r="AG797" i="4"/>
  <c r="AF797" i="4"/>
  <c r="AR797" i="4" s="1"/>
  <c r="AG805" i="4"/>
  <c r="AF805" i="4"/>
  <c r="AR805" i="4" s="1"/>
  <c r="AG813" i="4"/>
  <c r="AF813" i="4"/>
  <c r="AR813" i="4" s="1"/>
  <c r="AG821" i="4"/>
  <c r="AF821" i="4"/>
  <c r="AR821" i="4" s="1"/>
  <c r="AG829" i="4"/>
  <c r="AF829" i="4"/>
  <c r="AR829" i="4" s="1"/>
  <c r="AG837" i="4"/>
  <c r="AF837" i="4"/>
  <c r="AR837" i="4" s="1"/>
  <c r="AG845" i="4"/>
  <c r="AF845" i="4"/>
  <c r="AR845" i="4" s="1"/>
  <c r="AG853" i="4"/>
  <c r="AF853" i="4"/>
  <c r="AR853" i="4" s="1"/>
  <c r="AG861" i="4"/>
  <c r="AF861" i="4"/>
  <c r="AR861" i="4" s="1"/>
  <c r="AG869" i="4"/>
  <c r="AF869" i="4"/>
  <c r="AR869" i="4" s="1"/>
  <c r="AG877" i="4"/>
  <c r="AF877" i="4"/>
  <c r="AR877" i="4" s="1"/>
  <c r="AG885" i="4"/>
  <c r="AF885" i="4"/>
  <c r="AR885" i="4" s="1"/>
  <c r="AG893" i="4"/>
  <c r="AF893" i="4"/>
  <c r="AR893" i="4" s="1"/>
  <c r="AG901" i="4"/>
  <c r="AF901" i="4"/>
  <c r="AR901" i="4" s="1"/>
  <c r="AG909" i="4"/>
  <c r="AF909" i="4"/>
  <c r="AR909" i="4" s="1"/>
  <c r="AG917" i="4"/>
  <c r="AF917" i="4"/>
  <c r="AR917" i="4" s="1"/>
  <c r="AG925" i="4"/>
  <c r="AF925" i="4"/>
  <c r="AR925" i="4" s="1"/>
  <c r="AG933" i="4"/>
  <c r="AF933" i="4"/>
  <c r="AR933" i="4" s="1"/>
  <c r="AG941" i="4"/>
  <c r="AF941" i="4"/>
  <c r="AR941" i="4" s="1"/>
  <c r="AG949" i="4"/>
  <c r="AF949" i="4"/>
  <c r="AR949" i="4" s="1"/>
  <c r="AG957" i="4"/>
  <c r="AF957" i="4"/>
  <c r="AR957" i="4" s="1"/>
  <c r="AG965" i="4"/>
  <c r="AF965" i="4"/>
  <c r="AR965" i="4" s="1"/>
  <c r="AG973" i="4"/>
  <c r="AF973" i="4"/>
  <c r="AR973" i="4" s="1"/>
  <c r="AG981" i="4"/>
  <c r="AF981" i="4"/>
  <c r="AR981" i="4" s="1"/>
  <c r="AG989" i="4"/>
  <c r="AF989" i="4"/>
  <c r="AR989" i="4" s="1"/>
  <c r="AG997" i="4"/>
  <c r="AF997" i="4"/>
  <c r="AR997" i="4" s="1"/>
  <c r="AG1005" i="4"/>
  <c r="AF1005" i="4"/>
  <c r="AR1005" i="4" s="1"/>
  <c r="AG1013" i="4"/>
  <c r="AF1013" i="4"/>
  <c r="AR1013" i="4" s="1"/>
  <c r="AG1021" i="4"/>
  <c r="AF1021" i="4"/>
  <c r="AR1021" i="4" s="1"/>
  <c r="AG1029" i="4"/>
  <c r="AF1029" i="4"/>
  <c r="AR1029" i="4" s="1"/>
  <c r="AG1037" i="4"/>
  <c r="AF1037" i="4"/>
  <c r="AR1037" i="4" s="1"/>
  <c r="AG1045" i="4"/>
  <c r="AF1045" i="4"/>
  <c r="AR1045" i="4" s="1"/>
  <c r="AG1053" i="4"/>
  <c r="AF1053" i="4"/>
  <c r="AR1053" i="4" s="1"/>
  <c r="AG1061" i="4"/>
  <c r="AF1061" i="4"/>
  <c r="AR1061" i="4" s="1"/>
  <c r="AG1069" i="4"/>
  <c r="AF1069" i="4"/>
  <c r="AR1069" i="4" s="1"/>
  <c r="AG1077" i="4"/>
  <c r="AF1077" i="4"/>
  <c r="AR1077" i="4" s="1"/>
  <c r="AG1085" i="4"/>
  <c r="AF1085" i="4"/>
  <c r="AR1085" i="4" s="1"/>
  <c r="AG1093" i="4"/>
  <c r="AF1093" i="4"/>
  <c r="AR1093" i="4" s="1"/>
  <c r="AG1101" i="4"/>
  <c r="AF1101" i="4"/>
  <c r="AR1101" i="4" s="1"/>
  <c r="AG1109" i="4"/>
  <c r="AF1109" i="4"/>
  <c r="AR1109" i="4" s="1"/>
  <c r="AG1117" i="4"/>
  <c r="AF1117" i="4"/>
  <c r="AR1117" i="4" s="1"/>
  <c r="AG1125" i="4"/>
  <c r="AF1125" i="4"/>
  <c r="AR1125" i="4" s="1"/>
  <c r="AG1133" i="4"/>
  <c r="AF1133" i="4"/>
  <c r="AR1133" i="4" s="1"/>
  <c r="AG1141" i="4"/>
  <c r="AF1141" i="4"/>
  <c r="AR1141" i="4" s="1"/>
  <c r="AG1149" i="4"/>
  <c r="AF1149" i="4"/>
  <c r="AR1149" i="4" s="1"/>
  <c r="AG1157" i="4"/>
  <c r="AF1157" i="4"/>
  <c r="AR1157" i="4" s="1"/>
  <c r="AG1165" i="4"/>
  <c r="AF1165" i="4"/>
  <c r="AR1165" i="4" s="1"/>
  <c r="AG1173" i="4"/>
  <c r="AF1173" i="4"/>
  <c r="AR1173" i="4" s="1"/>
  <c r="AG1181" i="4"/>
  <c r="AF1181" i="4"/>
  <c r="AR1181" i="4" s="1"/>
  <c r="AG1189" i="4"/>
  <c r="AF1189" i="4"/>
  <c r="AR1189" i="4" s="1"/>
  <c r="AG1197" i="4"/>
  <c r="AF1197" i="4"/>
  <c r="AR1197" i="4" s="1"/>
  <c r="AG1205" i="4"/>
  <c r="AF1205" i="4"/>
  <c r="AR1205" i="4" s="1"/>
  <c r="AG1213" i="4"/>
  <c r="AF1213" i="4"/>
  <c r="AR1213" i="4" s="1"/>
  <c r="AG1221" i="4"/>
  <c r="AF1221" i="4"/>
  <c r="AR1221" i="4" s="1"/>
  <c r="AG1229" i="4"/>
  <c r="AF1229" i="4"/>
  <c r="AR1229" i="4" s="1"/>
  <c r="AG1237" i="4"/>
  <c r="AF1237" i="4"/>
  <c r="AR1237" i="4" s="1"/>
  <c r="AG1245" i="4"/>
  <c r="AF1245" i="4"/>
  <c r="AR1245" i="4" s="1"/>
  <c r="AG1253" i="4"/>
  <c r="AF1253" i="4"/>
  <c r="AR1253" i="4" s="1"/>
  <c r="AG1261" i="4"/>
  <c r="AF1261" i="4"/>
  <c r="AR1261" i="4" s="1"/>
  <c r="AG1269" i="4"/>
  <c r="AF1269" i="4"/>
  <c r="AR1269" i="4" s="1"/>
  <c r="AG1277" i="4"/>
  <c r="AF1277" i="4"/>
  <c r="AR1277" i="4" s="1"/>
  <c r="AG1285" i="4"/>
  <c r="AF1285" i="4"/>
  <c r="AR1285" i="4" s="1"/>
  <c r="AG1293" i="4"/>
  <c r="AF1293" i="4"/>
  <c r="AR1293" i="4" s="1"/>
  <c r="AG1301" i="4"/>
  <c r="AF1301" i="4"/>
  <c r="AR1301" i="4" s="1"/>
  <c r="AG1309" i="4"/>
  <c r="AF1309" i="4"/>
  <c r="AR1309" i="4" s="1"/>
  <c r="AG1317" i="4"/>
  <c r="AF1317" i="4"/>
  <c r="AR1317" i="4" s="1"/>
  <c r="AG1325" i="4"/>
  <c r="AF1325" i="4"/>
  <c r="AR1325" i="4" s="1"/>
  <c r="AG1333" i="4"/>
  <c r="AF1333" i="4"/>
  <c r="AR1333" i="4" s="1"/>
  <c r="AG1341" i="4"/>
  <c r="AF1341" i="4"/>
  <c r="AR1341" i="4" s="1"/>
  <c r="AG1349" i="4"/>
  <c r="AF1349" i="4"/>
  <c r="AR1349" i="4" s="1"/>
  <c r="AG1357" i="4"/>
  <c r="AF1357" i="4"/>
  <c r="AR1357" i="4" s="1"/>
  <c r="AG1365" i="4"/>
  <c r="AF1365" i="4"/>
  <c r="AR1365" i="4" s="1"/>
  <c r="AG1373" i="4"/>
  <c r="AF1373" i="4"/>
  <c r="AR1373" i="4" s="1"/>
  <c r="AG1381" i="4"/>
  <c r="AF1381" i="4"/>
  <c r="AR1381" i="4" s="1"/>
  <c r="AG1389" i="4"/>
  <c r="AF1389" i="4"/>
  <c r="AR1389" i="4" s="1"/>
  <c r="AG1397" i="4"/>
  <c r="AF1397" i="4"/>
  <c r="AR1397" i="4" s="1"/>
  <c r="AG1405" i="4"/>
  <c r="AF1405" i="4"/>
  <c r="AR1405" i="4" s="1"/>
  <c r="AG1413" i="4"/>
  <c r="AF1413" i="4"/>
  <c r="AR1413" i="4" s="1"/>
  <c r="AG1421" i="4"/>
  <c r="AF1421" i="4"/>
  <c r="AR1421" i="4" s="1"/>
  <c r="AG1429" i="4"/>
  <c r="AF1429" i="4"/>
  <c r="AR1429" i="4" s="1"/>
  <c r="AG1437" i="4"/>
  <c r="AF1437" i="4"/>
  <c r="AR1437" i="4" s="1"/>
  <c r="AG1445" i="4"/>
  <c r="AF1445" i="4"/>
  <c r="AR1445" i="4" s="1"/>
  <c r="AG1453" i="4"/>
  <c r="AF1453" i="4"/>
  <c r="AR1453" i="4" s="1"/>
  <c r="AG1461" i="4"/>
  <c r="AF1461" i="4"/>
  <c r="AR1461" i="4" s="1"/>
  <c r="AG1469" i="4"/>
  <c r="AF1469" i="4"/>
  <c r="AR1469" i="4" s="1"/>
  <c r="AG1477" i="4"/>
  <c r="AF1477" i="4"/>
  <c r="AR1477" i="4" s="1"/>
  <c r="AG1485" i="4"/>
  <c r="AF1485" i="4"/>
  <c r="AR1485" i="4" s="1"/>
  <c r="AG1493" i="4"/>
  <c r="AF1493" i="4"/>
  <c r="AR1493" i="4" s="1"/>
  <c r="AG1501" i="4"/>
  <c r="AF1501" i="4"/>
  <c r="AR1501" i="4" s="1"/>
  <c r="AG1509" i="4"/>
  <c r="AF1509" i="4"/>
  <c r="AR1509" i="4" s="1"/>
  <c r="AG1517" i="4"/>
  <c r="AF1517" i="4"/>
  <c r="AR1517" i="4" s="1"/>
  <c r="AG1525" i="4"/>
  <c r="AF1525" i="4"/>
  <c r="AR1525" i="4" s="1"/>
  <c r="AG1533" i="4"/>
  <c r="AF1533" i="4"/>
  <c r="AR1533" i="4" s="1"/>
  <c r="AG1541" i="4"/>
  <c r="AF1541" i="4"/>
  <c r="AR1541" i="4" s="1"/>
  <c r="AG1549" i="4"/>
  <c r="AF1549" i="4"/>
  <c r="AR1549" i="4" s="1"/>
  <c r="AG1557" i="4"/>
  <c r="AF1557" i="4"/>
  <c r="AR1557" i="4" s="1"/>
  <c r="AG1565" i="4"/>
  <c r="AF1565" i="4"/>
  <c r="AR1565" i="4" s="1"/>
  <c r="AG1573" i="4"/>
  <c r="AF1573" i="4"/>
  <c r="AR1573" i="4" s="1"/>
  <c r="AG1581" i="4"/>
  <c r="AF1581" i="4"/>
  <c r="AR1581" i="4" s="1"/>
  <c r="AG1589" i="4"/>
  <c r="AF1589" i="4"/>
  <c r="AR1589" i="4" s="1"/>
  <c r="AG1597" i="4"/>
  <c r="AF1597" i="4"/>
  <c r="AR1597" i="4" s="1"/>
  <c r="AG1605" i="4"/>
  <c r="AF1605" i="4"/>
  <c r="AR1605" i="4" s="1"/>
  <c r="AG1613" i="4"/>
  <c r="AF1613" i="4"/>
  <c r="AR1613" i="4" s="1"/>
  <c r="AG1621" i="4"/>
  <c r="AF1621" i="4"/>
  <c r="AR1621" i="4" s="1"/>
  <c r="AG1629" i="4"/>
  <c r="AF1629" i="4"/>
  <c r="AR1629" i="4" s="1"/>
  <c r="AG1637" i="4"/>
  <c r="AF1637" i="4"/>
  <c r="AR1637" i="4" s="1"/>
  <c r="AG1645" i="4"/>
  <c r="AF1645" i="4"/>
  <c r="AR1645" i="4" s="1"/>
  <c r="AG1653" i="4"/>
  <c r="AF1653" i="4"/>
  <c r="AR1653" i="4" s="1"/>
  <c r="AG1661" i="4"/>
  <c r="AF1661" i="4"/>
  <c r="AR1661" i="4" s="1"/>
  <c r="AG1669" i="4"/>
  <c r="AF1669" i="4"/>
  <c r="AR1669" i="4" s="1"/>
  <c r="AG1677" i="4"/>
  <c r="AF1677" i="4"/>
  <c r="AR1677" i="4" s="1"/>
  <c r="AG1685" i="4"/>
  <c r="AF1685" i="4"/>
  <c r="AR1685" i="4" s="1"/>
  <c r="AG1693" i="4"/>
  <c r="AF1693" i="4"/>
  <c r="AR1693" i="4" s="1"/>
  <c r="AG1701" i="4"/>
  <c r="AF1701" i="4"/>
  <c r="AR1701" i="4" s="1"/>
  <c r="AG1709" i="4"/>
  <c r="AF1709" i="4"/>
  <c r="AR1709" i="4" s="1"/>
  <c r="AG1717" i="4"/>
  <c r="AF1717" i="4"/>
  <c r="AR1717" i="4" s="1"/>
  <c r="AG1725" i="4"/>
  <c r="AF1725" i="4"/>
  <c r="AR1725" i="4" s="1"/>
  <c r="AG1733" i="4"/>
  <c r="AF1733" i="4"/>
  <c r="AR1733" i="4" s="1"/>
  <c r="AG1741" i="4"/>
  <c r="AF1741" i="4"/>
  <c r="AR1741" i="4" s="1"/>
  <c r="AG1749" i="4"/>
  <c r="AF1749" i="4"/>
  <c r="AR1749" i="4" s="1"/>
  <c r="AG1757" i="4"/>
  <c r="AF1757" i="4"/>
  <c r="AR1757" i="4" s="1"/>
  <c r="AG1765" i="4"/>
  <c r="AF1765" i="4"/>
  <c r="AR1765" i="4" s="1"/>
  <c r="AG1773" i="4"/>
  <c r="AF1773" i="4"/>
  <c r="AR1773" i="4" s="1"/>
  <c r="AG1781" i="4"/>
  <c r="AF1781" i="4"/>
  <c r="AR1781" i="4" s="1"/>
  <c r="AG1789" i="4"/>
  <c r="AF1789" i="4"/>
  <c r="AR1789" i="4" s="1"/>
  <c r="AG1797" i="4"/>
  <c r="AF1797" i="4"/>
  <c r="AR1797" i="4" s="1"/>
  <c r="AG1805" i="4"/>
  <c r="AF1805" i="4"/>
  <c r="AR1805" i="4" s="1"/>
  <c r="AG1813" i="4"/>
  <c r="AF1813" i="4"/>
  <c r="AR1813" i="4" s="1"/>
  <c r="AG1821" i="4"/>
  <c r="AF1821" i="4"/>
  <c r="AR1821" i="4" s="1"/>
  <c r="AG1829" i="4"/>
  <c r="AF1829" i="4"/>
  <c r="AR1829" i="4" s="1"/>
  <c r="AG1837" i="4"/>
  <c r="AF1837" i="4"/>
  <c r="AR1837" i="4" s="1"/>
  <c r="AG1845" i="4"/>
  <c r="AF1845" i="4"/>
  <c r="AR1845" i="4" s="1"/>
  <c r="AG1853" i="4"/>
  <c r="AF1853" i="4"/>
  <c r="AR1853" i="4" s="1"/>
  <c r="AG1861" i="4"/>
  <c r="AF1861" i="4"/>
  <c r="AR1861" i="4" s="1"/>
  <c r="AG1869" i="4"/>
  <c r="AF1869" i="4"/>
  <c r="AR1869" i="4" s="1"/>
  <c r="AG1877" i="4"/>
  <c r="AF1877" i="4"/>
  <c r="AR1877" i="4" s="1"/>
  <c r="AG1885" i="4"/>
  <c r="AF1885" i="4"/>
  <c r="AR1885" i="4" s="1"/>
  <c r="AG1893" i="4"/>
  <c r="AF1893" i="4"/>
  <c r="AR1893" i="4" s="1"/>
  <c r="AG1901" i="4"/>
  <c r="AF1901" i="4"/>
  <c r="AR1901" i="4" s="1"/>
  <c r="AG1909" i="4"/>
  <c r="AF1909" i="4"/>
  <c r="AR1909" i="4" s="1"/>
  <c r="AG1917" i="4"/>
  <c r="AF1917" i="4"/>
  <c r="AR1917" i="4" s="1"/>
  <c r="AG1925" i="4"/>
  <c r="AF1925" i="4"/>
  <c r="AR1925" i="4" s="1"/>
  <c r="AG1933" i="4"/>
  <c r="AF1933" i="4"/>
  <c r="AR1933" i="4" s="1"/>
  <c r="AG1941" i="4"/>
  <c r="AF1941" i="4"/>
  <c r="AR1941" i="4" s="1"/>
  <c r="AG1949" i="4"/>
  <c r="AF1949" i="4"/>
  <c r="AR1949" i="4" s="1"/>
  <c r="AG1957" i="4"/>
  <c r="AF1957" i="4"/>
  <c r="AR1957" i="4" s="1"/>
  <c r="AG1965" i="4"/>
  <c r="AF1965" i="4"/>
  <c r="AR1965" i="4" s="1"/>
  <c r="AG1973" i="4"/>
  <c r="AF1973" i="4"/>
  <c r="AR1973" i="4" s="1"/>
  <c r="AG1981" i="4"/>
  <c r="AF1981" i="4"/>
  <c r="AR1981" i="4" s="1"/>
  <c r="AG1989" i="4"/>
  <c r="AF1989" i="4"/>
  <c r="AR1989" i="4" s="1"/>
  <c r="AG1997" i="4"/>
  <c r="AF1997" i="4"/>
  <c r="AR1997" i="4" s="1"/>
  <c r="AG2005" i="4"/>
  <c r="AF2005" i="4"/>
  <c r="AR2005" i="4" s="1"/>
  <c r="AG2013" i="4"/>
  <c r="AF2013" i="4"/>
  <c r="AR2013" i="4" s="1"/>
  <c r="AG2021" i="4"/>
  <c r="AF2021" i="4"/>
  <c r="AR2021" i="4" s="1"/>
  <c r="AG2029" i="4"/>
  <c r="AF2029" i="4"/>
  <c r="AR2029" i="4" s="1"/>
  <c r="AG2037" i="4"/>
  <c r="AF2037" i="4"/>
  <c r="AR2037" i="4" s="1"/>
  <c r="AG2045" i="4"/>
  <c r="AF2045" i="4"/>
  <c r="AR2045" i="4" s="1"/>
  <c r="AG2053" i="4"/>
  <c r="AF2053" i="4"/>
  <c r="AR2053" i="4" s="1"/>
  <c r="AG2061" i="4"/>
  <c r="AF2061" i="4"/>
  <c r="AR2061" i="4" s="1"/>
  <c r="AG2069" i="4"/>
  <c r="AF2069" i="4"/>
  <c r="AR2069" i="4" s="1"/>
  <c r="AG2077" i="4"/>
  <c r="AF2077" i="4"/>
  <c r="AR2077" i="4" s="1"/>
  <c r="AG2085" i="4"/>
  <c r="AF2085" i="4"/>
  <c r="AR2085" i="4" s="1"/>
  <c r="AG2093" i="4"/>
  <c r="AF2093" i="4"/>
  <c r="AR2093" i="4" s="1"/>
  <c r="AG2101" i="4"/>
  <c r="AF2101" i="4"/>
  <c r="AR2101" i="4" s="1"/>
  <c r="AG2109" i="4"/>
  <c r="AF2109" i="4"/>
  <c r="AR2109" i="4" s="1"/>
  <c r="AG2117" i="4"/>
  <c r="AF2117" i="4"/>
  <c r="AR2117" i="4" s="1"/>
  <c r="AG2501" i="4"/>
  <c r="AF2501" i="4"/>
  <c r="AR2501" i="4" s="1"/>
  <c r="AG546" i="4"/>
  <c r="AF546" i="4"/>
  <c r="AR546" i="4" s="1"/>
  <c r="AG554" i="4"/>
  <c r="AF554" i="4"/>
  <c r="AR554" i="4" s="1"/>
  <c r="AG562" i="4"/>
  <c r="AF562" i="4"/>
  <c r="AR562" i="4" s="1"/>
  <c r="AG570" i="4"/>
  <c r="AF570" i="4"/>
  <c r="AR570" i="4" s="1"/>
  <c r="AG578" i="4"/>
  <c r="AF578" i="4"/>
  <c r="AR578" i="4" s="1"/>
  <c r="AG586" i="4"/>
  <c r="AF586" i="4"/>
  <c r="AR586" i="4" s="1"/>
  <c r="AG594" i="4"/>
  <c r="AF594" i="4"/>
  <c r="AR594" i="4" s="1"/>
  <c r="AG602" i="4"/>
  <c r="AF602" i="4"/>
  <c r="AR602" i="4" s="1"/>
  <c r="AG610" i="4"/>
  <c r="AF610" i="4"/>
  <c r="AR610" i="4" s="1"/>
  <c r="AG618" i="4"/>
  <c r="AF618" i="4"/>
  <c r="AR618" i="4" s="1"/>
  <c r="AG626" i="4"/>
  <c r="AF626" i="4"/>
  <c r="AR626" i="4" s="1"/>
  <c r="AG634" i="4"/>
  <c r="AF634" i="4"/>
  <c r="AR634" i="4" s="1"/>
  <c r="AG642" i="4"/>
  <c r="AF642" i="4"/>
  <c r="AR642" i="4" s="1"/>
  <c r="AG650" i="4"/>
  <c r="AF650" i="4"/>
  <c r="AR650" i="4" s="1"/>
  <c r="AG658" i="4"/>
  <c r="AF658" i="4"/>
  <c r="AR658" i="4" s="1"/>
  <c r="AG666" i="4"/>
  <c r="AF666" i="4"/>
  <c r="AR666" i="4" s="1"/>
  <c r="AG674" i="4"/>
  <c r="AF674" i="4"/>
  <c r="AR674" i="4" s="1"/>
  <c r="AG682" i="4"/>
  <c r="AF682" i="4"/>
  <c r="AR682" i="4" s="1"/>
  <c r="AG690" i="4"/>
  <c r="AF690" i="4"/>
  <c r="AR690" i="4" s="1"/>
  <c r="AG698" i="4"/>
  <c r="AF698" i="4"/>
  <c r="AR698" i="4" s="1"/>
  <c r="AG706" i="4"/>
  <c r="AF706" i="4"/>
  <c r="AR706" i="4" s="1"/>
  <c r="AG714" i="4"/>
  <c r="AF714" i="4"/>
  <c r="AR714" i="4" s="1"/>
  <c r="AG722" i="4"/>
  <c r="AF722" i="4"/>
  <c r="AR722" i="4" s="1"/>
  <c r="AG730" i="4"/>
  <c r="AF730" i="4"/>
  <c r="AR730" i="4" s="1"/>
  <c r="AG738" i="4"/>
  <c r="AF738" i="4"/>
  <c r="AR738" i="4" s="1"/>
  <c r="AG746" i="4"/>
  <c r="AF746" i="4"/>
  <c r="AR746" i="4" s="1"/>
  <c r="AG754" i="4"/>
  <c r="AF754" i="4"/>
  <c r="AR754" i="4" s="1"/>
  <c r="AG762" i="4"/>
  <c r="AF762" i="4"/>
  <c r="AR762" i="4" s="1"/>
  <c r="AG770" i="4"/>
  <c r="AF770" i="4"/>
  <c r="AR770" i="4" s="1"/>
  <c r="AG778" i="4"/>
  <c r="AF778" i="4"/>
  <c r="AR778" i="4" s="1"/>
  <c r="AG786" i="4"/>
  <c r="AF786" i="4"/>
  <c r="AR786" i="4" s="1"/>
  <c r="AG794" i="4"/>
  <c r="AF794" i="4"/>
  <c r="AR794" i="4" s="1"/>
  <c r="AG802" i="4"/>
  <c r="AF802" i="4"/>
  <c r="AR802" i="4" s="1"/>
  <c r="AG810" i="4"/>
  <c r="AF810" i="4"/>
  <c r="AR810" i="4" s="1"/>
  <c r="AG818" i="4"/>
  <c r="AF818" i="4"/>
  <c r="AR818" i="4" s="1"/>
  <c r="AG826" i="4"/>
  <c r="AF826" i="4"/>
  <c r="AR826" i="4" s="1"/>
  <c r="AG834" i="4"/>
  <c r="AF834" i="4"/>
  <c r="AR834" i="4" s="1"/>
  <c r="AG842" i="4"/>
  <c r="AF842" i="4"/>
  <c r="AR842" i="4" s="1"/>
  <c r="AG850" i="4"/>
  <c r="AF850" i="4"/>
  <c r="AR850" i="4" s="1"/>
  <c r="AG858" i="4"/>
  <c r="AF858" i="4"/>
  <c r="AR858" i="4" s="1"/>
  <c r="AG866" i="4"/>
  <c r="AF866" i="4"/>
  <c r="AR866" i="4" s="1"/>
  <c r="AG874" i="4"/>
  <c r="AF874" i="4"/>
  <c r="AR874" i="4" s="1"/>
  <c r="AG882" i="4"/>
  <c r="AF882" i="4"/>
  <c r="AR882" i="4" s="1"/>
  <c r="AG890" i="4"/>
  <c r="AF890" i="4"/>
  <c r="AR890" i="4" s="1"/>
  <c r="AG898" i="4"/>
  <c r="AF898" i="4"/>
  <c r="AR898" i="4" s="1"/>
  <c r="AG906" i="4"/>
  <c r="AF906" i="4"/>
  <c r="AR906" i="4" s="1"/>
  <c r="AG914" i="4"/>
  <c r="AF914" i="4"/>
  <c r="AR914" i="4" s="1"/>
  <c r="AG922" i="4"/>
  <c r="AF922" i="4"/>
  <c r="AR922" i="4" s="1"/>
  <c r="AG930" i="4"/>
  <c r="AF930" i="4"/>
  <c r="AR930" i="4" s="1"/>
  <c r="AG938" i="4"/>
  <c r="AF938" i="4"/>
  <c r="AR938" i="4" s="1"/>
  <c r="AG946" i="4"/>
  <c r="AF946" i="4"/>
  <c r="AR946" i="4" s="1"/>
  <c r="AG954" i="4"/>
  <c r="AF954" i="4"/>
  <c r="AR954" i="4" s="1"/>
  <c r="AG962" i="4"/>
  <c r="AF962" i="4"/>
  <c r="AR962" i="4" s="1"/>
  <c r="AG970" i="4"/>
  <c r="AF970" i="4"/>
  <c r="AR970" i="4" s="1"/>
  <c r="AG978" i="4"/>
  <c r="AF978" i="4"/>
  <c r="AR978" i="4" s="1"/>
  <c r="AG986" i="4"/>
  <c r="AF986" i="4"/>
  <c r="AR986" i="4" s="1"/>
  <c r="AG994" i="4"/>
  <c r="AF994" i="4"/>
  <c r="AR994" i="4" s="1"/>
  <c r="AG1002" i="4"/>
  <c r="AF1002" i="4"/>
  <c r="AR1002" i="4" s="1"/>
  <c r="AG1010" i="4"/>
  <c r="AF1010" i="4"/>
  <c r="AR1010" i="4" s="1"/>
  <c r="AG1018" i="4"/>
  <c r="AF1018" i="4"/>
  <c r="AR1018" i="4" s="1"/>
  <c r="AG1026" i="4"/>
  <c r="AF1026" i="4"/>
  <c r="AR1026" i="4" s="1"/>
  <c r="AG1034" i="4"/>
  <c r="AF1034" i="4"/>
  <c r="AR1034" i="4" s="1"/>
  <c r="AG1042" i="4"/>
  <c r="AF1042" i="4"/>
  <c r="AR1042" i="4" s="1"/>
  <c r="AG1050" i="4"/>
  <c r="AF1050" i="4"/>
  <c r="AR1050" i="4" s="1"/>
  <c r="AG1058" i="4"/>
  <c r="AF1058" i="4"/>
  <c r="AR1058" i="4" s="1"/>
  <c r="AG1066" i="4"/>
  <c r="AF1066" i="4"/>
  <c r="AR1066" i="4" s="1"/>
  <c r="AG1074" i="4"/>
  <c r="AF1074" i="4"/>
  <c r="AR1074" i="4" s="1"/>
  <c r="AG1082" i="4"/>
  <c r="AF1082" i="4"/>
  <c r="AR1082" i="4" s="1"/>
  <c r="AG1090" i="4"/>
  <c r="AF1090" i="4"/>
  <c r="AR1090" i="4" s="1"/>
  <c r="AG1098" i="4"/>
  <c r="AF1098" i="4"/>
  <c r="AR1098" i="4" s="1"/>
  <c r="AG1106" i="4"/>
  <c r="AF1106" i="4"/>
  <c r="AR1106" i="4" s="1"/>
  <c r="AG1114" i="4"/>
  <c r="AF1114" i="4"/>
  <c r="AR1114" i="4" s="1"/>
  <c r="AG1122" i="4"/>
  <c r="AF1122" i="4"/>
  <c r="AR1122" i="4" s="1"/>
  <c r="AG1130" i="4"/>
  <c r="AF1130" i="4"/>
  <c r="AR1130" i="4" s="1"/>
  <c r="AG1138" i="4"/>
  <c r="AF1138" i="4"/>
  <c r="AR1138" i="4" s="1"/>
  <c r="AG1146" i="4"/>
  <c r="AF1146" i="4"/>
  <c r="AR1146" i="4" s="1"/>
  <c r="AG1154" i="4"/>
  <c r="AF1154" i="4"/>
  <c r="AR1154" i="4" s="1"/>
  <c r="AG1162" i="4"/>
  <c r="AF1162" i="4"/>
  <c r="AR1162" i="4" s="1"/>
  <c r="AG1170" i="4"/>
  <c r="AF1170" i="4"/>
  <c r="AR1170" i="4" s="1"/>
  <c r="AG1178" i="4"/>
  <c r="AF1178" i="4"/>
  <c r="AR1178" i="4" s="1"/>
  <c r="AG1186" i="4"/>
  <c r="AF1186" i="4"/>
  <c r="AR1186" i="4" s="1"/>
  <c r="AG1194" i="4"/>
  <c r="AF1194" i="4"/>
  <c r="AR1194" i="4" s="1"/>
  <c r="AG1202" i="4"/>
  <c r="AF1202" i="4"/>
  <c r="AR1202" i="4" s="1"/>
  <c r="AG1210" i="4"/>
  <c r="AF1210" i="4"/>
  <c r="AR1210" i="4" s="1"/>
  <c r="AG1218" i="4"/>
  <c r="AF1218" i="4"/>
  <c r="AR1218" i="4" s="1"/>
  <c r="AG1226" i="4"/>
  <c r="AF1226" i="4"/>
  <c r="AR1226" i="4" s="1"/>
  <c r="AG1234" i="4"/>
  <c r="AF1234" i="4"/>
  <c r="AR1234" i="4" s="1"/>
  <c r="AG1242" i="4"/>
  <c r="AF1242" i="4"/>
  <c r="AR1242" i="4" s="1"/>
  <c r="AG1250" i="4"/>
  <c r="AF1250" i="4"/>
  <c r="AR1250" i="4" s="1"/>
  <c r="AG1258" i="4"/>
  <c r="AF1258" i="4"/>
  <c r="AR1258" i="4" s="1"/>
  <c r="AG1266" i="4"/>
  <c r="AF1266" i="4"/>
  <c r="AR1266" i="4" s="1"/>
  <c r="AG1274" i="4"/>
  <c r="AF1274" i="4"/>
  <c r="AR1274" i="4" s="1"/>
  <c r="AG1282" i="4"/>
  <c r="AF1282" i="4"/>
  <c r="AR1282" i="4" s="1"/>
  <c r="AG1290" i="4"/>
  <c r="AF1290" i="4"/>
  <c r="AR1290" i="4" s="1"/>
  <c r="AG1298" i="4"/>
  <c r="AF1298" i="4"/>
  <c r="AR1298" i="4" s="1"/>
  <c r="AG1306" i="4"/>
  <c r="AF1306" i="4"/>
  <c r="AR1306" i="4" s="1"/>
  <c r="AG1314" i="4"/>
  <c r="AF1314" i="4"/>
  <c r="AR1314" i="4" s="1"/>
  <c r="AG1322" i="4"/>
  <c r="AF1322" i="4"/>
  <c r="AR1322" i="4" s="1"/>
  <c r="AG1330" i="4"/>
  <c r="AF1330" i="4"/>
  <c r="AR1330" i="4" s="1"/>
  <c r="AG1338" i="4"/>
  <c r="AF1338" i="4"/>
  <c r="AR1338" i="4" s="1"/>
  <c r="AG1346" i="4"/>
  <c r="AF1346" i="4"/>
  <c r="AR1346" i="4" s="1"/>
  <c r="AG1354" i="4"/>
  <c r="AF1354" i="4"/>
  <c r="AR1354" i="4" s="1"/>
  <c r="AG1362" i="4"/>
  <c r="AF1362" i="4"/>
  <c r="AR1362" i="4" s="1"/>
  <c r="AG1370" i="4"/>
  <c r="AF1370" i="4"/>
  <c r="AR1370" i="4" s="1"/>
  <c r="AG1378" i="4"/>
  <c r="AF1378" i="4"/>
  <c r="AR1378" i="4" s="1"/>
  <c r="AG1386" i="4"/>
  <c r="AF1386" i="4"/>
  <c r="AR1386" i="4" s="1"/>
  <c r="AG1394" i="4"/>
  <c r="AF1394" i="4"/>
  <c r="AR1394" i="4" s="1"/>
  <c r="AG1402" i="4"/>
  <c r="AF1402" i="4"/>
  <c r="AR1402" i="4" s="1"/>
  <c r="AG1410" i="4"/>
  <c r="AF1410" i="4"/>
  <c r="AR1410" i="4" s="1"/>
  <c r="AG1418" i="4"/>
  <c r="AF1418" i="4"/>
  <c r="AR1418" i="4" s="1"/>
  <c r="AG1426" i="4"/>
  <c r="AF1426" i="4"/>
  <c r="AR1426" i="4" s="1"/>
  <c r="AG1434" i="4"/>
  <c r="AF1434" i="4"/>
  <c r="AR1434" i="4" s="1"/>
  <c r="AG1442" i="4"/>
  <c r="AF1442" i="4"/>
  <c r="AR1442" i="4" s="1"/>
  <c r="AG1450" i="4"/>
  <c r="AF1450" i="4"/>
  <c r="AR1450" i="4" s="1"/>
  <c r="AG1458" i="4"/>
  <c r="AF1458" i="4"/>
  <c r="AR1458" i="4" s="1"/>
  <c r="AG1466" i="4"/>
  <c r="AF1466" i="4"/>
  <c r="AR1466" i="4" s="1"/>
  <c r="AG1474" i="4"/>
  <c r="AF1474" i="4"/>
  <c r="AR1474" i="4" s="1"/>
  <c r="AG1482" i="4"/>
  <c r="AF1482" i="4"/>
  <c r="AR1482" i="4" s="1"/>
  <c r="AG1490" i="4"/>
  <c r="AF1490" i="4"/>
  <c r="AR1490" i="4" s="1"/>
  <c r="AG1498" i="4"/>
  <c r="AF1498" i="4"/>
  <c r="AR1498" i="4" s="1"/>
  <c r="AG1506" i="4"/>
  <c r="AF1506" i="4"/>
  <c r="AR1506" i="4" s="1"/>
  <c r="AG1514" i="4"/>
  <c r="AF1514" i="4"/>
  <c r="AR1514" i="4" s="1"/>
  <c r="AG1522" i="4"/>
  <c r="AF1522" i="4"/>
  <c r="AR1522" i="4" s="1"/>
  <c r="AG1530" i="4"/>
  <c r="AF1530" i="4"/>
  <c r="AR1530" i="4" s="1"/>
  <c r="AG1538" i="4"/>
  <c r="AF1538" i="4"/>
  <c r="AR1538" i="4" s="1"/>
  <c r="AG1546" i="4"/>
  <c r="AF1546" i="4"/>
  <c r="AR1546" i="4" s="1"/>
  <c r="AG1554" i="4"/>
  <c r="AF1554" i="4"/>
  <c r="AR1554" i="4" s="1"/>
  <c r="AG1562" i="4"/>
  <c r="AF1562" i="4"/>
  <c r="AR1562" i="4" s="1"/>
  <c r="AG1570" i="4"/>
  <c r="AF1570" i="4"/>
  <c r="AR1570" i="4" s="1"/>
  <c r="AG1578" i="4"/>
  <c r="AF1578" i="4"/>
  <c r="AR1578" i="4" s="1"/>
  <c r="AG1586" i="4"/>
  <c r="AF1586" i="4"/>
  <c r="AR1586" i="4" s="1"/>
  <c r="AG1594" i="4"/>
  <c r="AF1594" i="4"/>
  <c r="AR1594" i="4" s="1"/>
  <c r="AG1602" i="4"/>
  <c r="AF1602" i="4"/>
  <c r="AR1602" i="4" s="1"/>
  <c r="AG1610" i="4"/>
  <c r="AF1610" i="4"/>
  <c r="AR1610" i="4" s="1"/>
  <c r="AG1618" i="4"/>
  <c r="AF1618" i="4"/>
  <c r="AR1618" i="4" s="1"/>
  <c r="AG1626" i="4"/>
  <c r="AF1626" i="4"/>
  <c r="AR1626" i="4" s="1"/>
  <c r="AG1634" i="4"/>
  <c r="AF1634" i="4"/>
  <c r="AR1634" i="4" s="1"/>
  <c r="AG1642" i="4"/>
  <c r="AF1642" i="4"/>
  <c r="AR1642" i="4" s="1"/>
  <c r="AG1650" i="4"/>
  <c r="AF1650" i="4"/>
  <c r="AR1650" i="4" s="1"/>
  <c r="AG1658" i="4"/>
  <c r="AF1658" i="4"/>
  <c r="AR1658" i="4" s="1"/>
  <c r="AG1666" i="4"/>
  <c r="AF1666" i="4"/>
  <c r="AR1666" i="4" s="1"/>
  <c r="AG1674" i="4"/>
  <c r="AF1674" i="4"/>
  <c r="AR1674" i="4" s="1"/>
  <c r="AG1682" i="4"/>
  <c r="AF1682" i="4"/>
  <c r="AR1682" i="4" s="1"/>
  <c r="AG1690" i="4"/>
  <c r="AF1690" i="4"/>
  <c r="AR1690" i="4" s="1"/>
  <c r="AG1698" i="4"/>
  <c r="AF1698" i="4"/>
  <c r="AR1698" i="4" s="1"/>
  <c r="AG1706" i="4"/>
  <c r="AF1706" i="4"/>
  <c r="AR1706" i="4" s="1"/>
  <c r="AG1714" i="4"/>
  <c r="AF1714" i="4"/>
  <c r="AR1714" i="4" s="1"/>
  <c r="AG1722" i="4"/>
  <c r="AF1722" i="4"/>
  <c r="AR1722" i="4" s="1"/>
  <c r="AG1730" i="4"/>
  <c r="AF1730" i="4"/>
  <c r="AR1730" i="4" s="1"/>
  <c r="AG1738" i="4"/>
  <c r="AF1738" i="4"/>
  <c r="AR1738" i="4" s="1"/>
  <c r="AG1746" i="4"/>
  <c r="AF1746" i="4"/>
  <c r="AR1746" i="4" s="1"/>
  <c r="AG1754" i="4"/>
  <c r="AF1754" i="4"/>
  <c r="AR1754" i="4" s="1"/>
  <c r="AG1762" i="4"/>
  <c r="AF1762" i="4"/>
  <c r="AR1762" i="4" s="1"/>
  <c r="AG1770" i="4"/>
  <c r="AF1770" i="4"/>
  <c r="AR1770" i="4" s="1"/>
  <c r="AG1778" i="4"/>
  <c r="AF1778" i="4"/>
  <c r="AR1778" i="4" s="1"/>
  <c r="AG1786" i="4"/>
  <c r="AF1786" i="4"/>
  <c r="AR1786" i="4" s="1"/>
  <c r="AG1794" i="4"/>
  <c r="AF1794" i="4"/>
  <c r="AR1794" i="4" s="1"/>
  <c r="AG1802" i="4"/>
  <c r="AF1802" i="4"/>
  <c r="AR1802" i="4" s="1"/>
  <c r="AG1810" i="4"/>
  <c r="AF1810" i="4"/>
  <c r="AR1810" i="4" s="1"/>
  <c r="AG1818" i="4"/>
  <c r="AF1818" i="4"/>
  <c r="AR1818" i="4" s="1"/>
  <c r="AG1826" i="4"/>
  <c r="AF1826" i="4"/>
  <c r="AR1826" i="4" s="1"/>
  <c r="AG1834" i="4"/>
  <c r="AF1834" i="4"/>
  <c r="AR1834" i="4" s="1"/>
  <c r="AG1842" i="4"/>
  <c r="AF1842" i="4"/>
  <c r="AR1842" i="4" s="1"/>
  <c r="AG1850" i="4"/>
  <c r="AF1850" i="4"/>
  <c r="AR1850" i="4" s="1"/>
  <c r="AG1858" i="4"/>
  <c r="AF1858" i="4"/>
  <c r="AR1858" i="4" s="1"/>
  <c r="AG1866" i="4"/>
  <c r="AF1866" i="4"/>
  <c r="AR1866" i="4" s="1"/>
  <c r="AG1874" i="4"/>
  <c r="AF1874" i="4"/>
  <c r="AR1874" i="4" s="1"/>
  <c r="AG1882" i="4"/>
  <c r="AF1882" i="4"/>
  <c r="AR1882" i="4" s="1"/>
  <c r="AG1890" i="4"/>
  <c r="AF1890" i="4"/>
  <c r="AR1890" i="4" s="1"/>
  <c r="AG1898" i="4"/>
  <c r="AF1898" i="4"/>
  <c r="AR1898" i="4" s="1"/>
  <c r="AG1906" i="4"/>
  <c r="AF1906" i="4"/>
  <c r="AR1906" i="4" s="1"/>
  <c r="AG1914" i="4"/>
  <c r="AF1914" i="4"/>
  <c r="AR1914" i="4" s="1"/>
  <c r="AG1922" i="4"/>
  <c r="AF1922" i="4"/>
  <c r="AR1922" i="4" s="1"/>
  <c r="AG1930" i="4"/>
  <c r="AF1930" i="4"/>
  <c r="AR1930" i="4" s="1"/>
  <c r="AG1938" i="4"/>
  <c r="AF1938" i="4"/>
  <c r="AR1938" i="4" s="1"/>
  <c r="AG1946" i="4"/>
  <c r="AF1946" i="4"/>
  <c r="AR1946" i="4" s="1"/>
  <c r="AG1954" i="4"/>
  <c r="AF1954" i="4"/>
  <c r="AR1954" i="4" s="1"/>
  <c r="AG1962" i="4"/>
  <c r="AF1962" i="4"/>
  <c r="AR1962" i="4" s="1"/>
  <c r="AG1970" i="4"/>
  <c r="AF1970" i="4"/>
  <c r="AR1970" i="4" s="1"/>
  <c r="AG1978" i="4"/>
  <c r="AF1978" i="4"/>
  <c r="AR1978" i="4" s="1"/>
  <c r="AG1986" i="4"/>
  <c r="AF1986" i="4"/>
  <c r="AR1986" i="4" s="1"/>
  <c r="AG1994" i="4"/>
  <c r="AF1994" i="4"/>
  <c r="AR1994" i="4" s="1"/>
  <c r="AG2002" i="4"/>
  <c r="AF2002" i="4"/>
  <c r="AR2002" i="4" s="1"/>
  <c r="AG2010" i="4"/>
  <c r="AF2010" i="4"/>
  <c r="AR2010" i="4" s="1"/>
  <c r="AG2018" i="4"/>
  <c r="AF2018" i="4"/>
  <c r="AR2018" i="4" s="1"/>
  <c r="AG2026" i="4"/>
  <c r="AF2026" i="4"/>
  <c r="AR2026" i="4" s="1"/>
  <c r="AG2034" i="4"/>
  <c r="AF2034" i="4"/>
  <c r="AR2034" i="4" s="1"/>
  <c r="AG2042" i="4"/>
  <c r="AF2042" i="4"/>
  <c r="AR2042" i="4" s="1"/>
  <c r="AG2050" i="4"/>
  <c r="AF2050" i="4"/>
  <c r="AR2050" i="4" s="1"/>
  <c r="AG2058" i="4"/>
  <c r="AF2058" i="4"/>
  <c r="AR2058" i="4" s="1"/>
  <c r="AG2066" i="4"/>
  <c r="AF2066" i="4"/>
  <c r="AR2066" i="4" s="1"/>
  <c r="AG2074" i="4"/>
  <c r="AF2074" i="4"/>
  <c r="AR2074" i="4" s="1"/>
  <c r="AG2082" i="4"/>
  <c r="AF2082" i="4"/>
  <c r="AR2082" i="4" s="1"/>
  <c r="AG2090" i="4"/>
  <c r="AF2090" i="4"/>
  <c r="AR2090" i="4" s="1"/>
  <c r="AG2098" i="4"/>
  <c r="AF2098" i="4"/>
  <c r="AR2098" i="4" s="1"/>
  <c r="AG2106" i="4"/>
  <c r="AF2106" i="4"/>
  <c r="AR2106" i="4" s="1"/>
  <c r="AG2114" i="4"/>
  <c r="AF2114" i="4"/>
  <c r="AR2114" i="4" s="1"/>
  <c r="AG2122" i="4"/>
  <c r="AF2122" i="4"/>
  <c r="AR2122" i="4" s="1"/>
  <c r="AG2130" i="4"/>
  <c r="AF2130" i="4"/>
  <c r="AR2130" i="4" s="1"/>
  <c r="AG2138" i="4"/>
  <c r="AF2138" i="4"/>
  <c r="AR2138" i="4" s="1"/>
  <c r="AG2146" i="4"/>
  <c r="AF2146" i="4"/>
  <c r="AR2146" i="4" s="1"/>
  <c r="AG2154" i="4"/>
  <c r="AF2154" i="4"/>
  <c r="AR2154" i="4" s="1"/>
  <c r="AG2162" i="4"/>
  <c r="AF2162" i="4"/>
  <c r="AR2162" i="4" s="1"/>
  <c r="AG2170" i="4"/>
  <c r="AF2170" i="4"/>
  <c r="AR2170" i="4" s="1"/>
  <c r="AG2178" i="4"/>
  <c r="AF2178" i="4"/>
  <c r="AR2178" i="4" s="1"/>
  <c r="AG2186" i="4"/>
  <c r="AF2186" i="4"/>
  <c r="AR2186" i="4" s="1"/>
  <c r="AG2194" i="4"/>
  <c r="AF2194" i="4"/>
  <c r="AR2194" i="4" s="1"/>
  <c r="AG2202" i="4"/>
  <c r="AF2202" i="4"/>
  <c r="AR2202" i="4" s="1"/>
  <c r="AG2210" i="4"/>
  <c r="AF2210" i="4"/>
  <c r="AR2210" i="4" s="1"/>
  <c r="AG2218" i="4"/>
  <c r="AF2218" i="4"/>
  <c r="AR2218" i="4" s="1"/>
  <c r="AG2226" i="4"/>
  <c r="AF2226" i="4"/>
  <c r="AR2226" i="4" s="1"/>
  <c r="AG2234" i="4"/>
  <c r="AF2234" i="4"/>
  <c r="AR2234" i="4" s="1"/>
  <c r="AG2242" i="4"/>
  <c r="AF2242" i="4"/>
  <c r="AR2242" i="4" s="1"/>
  <c r="AG2250" i="4"/>
  <c r="AF2250" i="4"/>
  <c r="AR2250" i="4" s="1"/>
  <c r="AG2258" i="4"/>
  <c r="AF2258" i="4"/>
  <c r="AR2258" i="4" s="1"/>
  <c r="AG2266" i="4"/>
  <c r="AF2266" i="4"/>
  <c r="AR2266" i="4" s="1"/>
  <c r="AG2274" i="4"/>
  <c r="AF2274" i="4"/>
  <c r="AR2274" i="4" s="1"/>
  <c r="AG2282" i="4"/>
  <c r="AF2282" i="4"/>
  <c r="AR2282" i="4" s="1"/>
  <c r="AG2290" i="4"/>
  <c r="AF2290" i="4"/>
  <c r="AR2290" i="4" s="1"/>
  <c r="AG2298" i="4"/>
  <c r="AF2298" i="4"/>
  <c r="AR2298" i="4" s="1"/>
  <c r="AG2306" i="4"/>
  <c r="AF2306" i="4"/>
  <c r="AR2306" i="4" s="1"/>
  <c r="AG2314" i="4"/>
  <c r="AF2314" i="4"/>
  <c r="AR2314" i="4" s="1"/>
  <c r="AG2322" i="4"/>
  <c r="AF2322" i="4"/>
  <c r="AR2322" i="4" s="1"/>
  <c r="AG2330" i="4"/>
  <c r="AF2330" i="4"/>
  <c r="AR2330" i="4" s="1"/>
  <c r="AG2338" i="4"/>
  <c r="AF2338" i="4"/>
  <c r="AR2338" i="4" s="1"/>
  <c r="AG2346" i="4"/>
  <c r="AF2346" i="4"/>
  <c r="AR2346" i="4" s="1"/>
  <c r="AG2354" i="4"/>
  <c r="AF2354" i="4"/>
  <c r="AR2354" i="4" s="1"/>
  <c r="AG2362" i="4"/>
  <c r="AF2362" i="4"/>
  <c r="AR2362" i="4" s="1"/>
  <c r="AG2370" i="4"/>
  <c r="AF2370" i="4"/>
  <c r="AR2370" i="4" s="1"/>
  <c r="AG2378" i="4"/>
  <c r="AF2378" i="4"/>
  <c r="AR2378" i="4" s="1"/>
  <c r="AG2386" i="4"/>
  <c r="AF2386" i="4"/>
  <c r="AR2386" i="4" s="1"/>
  <c r="AG2394" i="4"/>
  <c r="AF2394" i="4"/>
  <c r="AR2394" i="4" s="1"/>
  <c r="AG2402" i="4"/>
  <c r="AF2402" i="4"/>
  <c r="AR2402" i="4" s="1"/>
  <c r="AG2410" i="4"/>
  <c r="AF2410" i="4"/>
  <c r="AR2410" i="4" s="1"/>
  <c r="AG2418" i="4"/>
  <c r="AF2418" i="4"/>
  <c r="AR2418" i="4" s="1"/>
  <c r="AG2426" i="4"/>
  <c r="AF2426" i="4"/>
  <c r="AR2426" i="4" s="1"/>
  <c r="AG2434" i="4"/>
  <c r="AF2434" i="4"/>
  <c r="AR2434" i="4" s="1"/>
  <c r="AG2442" i="4"/>
  <c r="AF2442" i="4"/>
  <c r="AR2442" i="4" s="1"/>
  <c r="AG2450" i="4"/>
  <c r="AF2450" i="4"/>
  <c r="AR2450" i="4" s="1"/>
  <c r="AG2458" i="4"/>
  <c r="AF2458" i="4"/>
  <c r="AR2458" i="4" s="1"/>
  <c r="AG2466" i="4"/>
  <c r="AF2466" i="4"/>
  <c r="AR2466" i="4" s="1"/>
  <c r="AG2474" i="4"/>
  <c r="AF2474" i="4"/>
  <c r="AR2474" i="4" s="1"/>
  <c r="AG2482" i="4"/>
  <c r="AF2482" i="4"/>
  <c r="AR2482" i="4" s="1"/>
  <c r="AG2490" i="4"/>
  <c r="AF2490" i="4"/>
  <c r="AR2490" i="4" s="1"/>
  <c r="AG2498" i="4"/>
  <c r="AF2498" i="4"/>
  <c r="AR2498" i="4" s="1"/>
  <c r="AG543" i="4"/>
  <c r="AF543" i="4"/>
  <c r="AR543" i="4" s="1"/>
  <c r="AG551" i="4"/>
  <c r="AF551" i="4"/>
  <c r="AR551" i="4" s="1"/>
  <c r="AG559" i="4"/>
  <c r="AF559" i="4"/>
  <c r="AR559" i="4" s="1"/>
  <c r="AG567" i="4"/>
  <c r="AF567" i="4"/>
  <c r="AR567" i="4" s="1"/>
  <c r="AG575" i="4"/>
  <c r="AF575" i="4"/>
  <c r="AR575" i="4" s="1"/>
  <c r="AG583" i="4"/>
  <c r="AF583" i="4"/>
  <c r="AR583" i="4" s="1"/>
  <c r="AG591" i="4"/>
  <c r="AF591" i="4"/>
  <c r="AR591" i="4" s="1"/>
  <c r="AG599" i="4"/>
  <c r="AF599" i="4"/>
  <c r="AR599" i="4" s="1"/>
  <c r="AG607" i="4"/>
  <c r="AF607" i="4"/>
  <c r="AR607" i="4" s="1"/>
  <c r="AG615" i="4"/>
  <c r="AF615" i="4"/>
  <c r="AR615" i="4" s="1"/>
  <c r="AG623" i="4"/>
  <c r="AF623" i="4"/>
  <c r="AR623" i="4" s="1"/>
  <c r="AG631" i="4"/>
  <c r="AF631" i="4"/>
  <c r="AR631" i="4" s="1"/>
  <c r="AG639" i="4"/>
  <c r="AF639" i="4"/>
  <c r="AR639" i="4" s="1"/>
  <c r="AG647" i="4"/>
  <c r="AF647" i="4"/>
  <c r="AR647" i="4" s="1"/>
  <c r="AG655" i="4"/>
  <c r="AF655" i="4"/>
  <c r="AR655" i="4" s="1"/>
  <c r="AG663" i="4"/>
  <c r="AF663" i="4"/>
  <c r="AR663" i="4" s="1"/>
  <c r="AG671" i="4"/>
  <c r="AF671" i="4"/>
  <c r="AR671" i="4" s="1"/>
  <c r="AG679" i="4"/>
  <c r="AF679" i="4"/>
  <c r="AR679" i="4" s="1"/>
  <c r="AG687" i="4"/>
  <c r="AF687" i="4"/>
  <c r="AR687" i="4" s="1"/>
  <c r="AG695" i="4"/>
  <c r="AF695" i="4"/>
  <c r="AR695" i="4" s="1"/>
  <c r="AG703" i="4"/>
  <c r="AF703" i="4"/>
  <c r="AR703" i="4" s="1"/>
  <c r="AG711" i="4"/>
  <c r="AF711" i="4"/>
  <c r="AR711" i="4" s="1"/>
  <c r="AG719" i="4"/>
  <c r="AF719" i="4"/>
  <c r="AR719" i="4" s="1"/>
  <c r="AG727" i="4"/>
  <c r="AF727" i="4"/>
  <c r="AR727" i="4" s="1"/>
  <c r="AG735" i="4"/>
  <c r="AF735" i="4"/>
  <c r="AR735" i="4" s="1"/>
  <c r="AG743" i="4"/>
  <c r="AF743" i="4"/>
  <c r="AR743" i="4" s="1"/>
  <c r="AG751" i="4"/>
  <c r="AF751" i="4"/>
  <c r="AR751" i="4" s="1"/>
  <c r="AG759" i="4"/>
  <c r="AF759" i="4"/>
  <c r="AR759" i="4" s="1"/>
  <c r="AG767" i="4"/>
  <c r="AF767" i="4"/>
  <c r="AR767" i="4" s="1"/>
  <c r="AG775" i="4"/>
  <c r="AF775" i="4"/>
  <c r="AR775" i="4" s="1"/>
  <c r="AG783" i="4"/>
  <c r="AF783" i="4"/>
  <c r="AR783" i="4" s="1"/>
  <c r="AG791" i="4"/>
  <c r="AF791" i="4"/>
  <c r="AR791" i="4" s="1"/>
  <c r="AG799" i="4"/>
  <c r="AF799" i="4"/>
  <c r="AR799" i="4" s="1"/>
  <c r="AG807" i="4"/>
  <c r="AF807" i="4"/>
  <c r="AR807" i="4" s="1"/>
  <c r="AG815" i="4"/>
  <c r="AF815" i="4"/>
  <c r="AR815" i="4" s="1"/>
  <c r="AG823" i="4"/>
  <c r="AF823" i="4"/>
  <c r="AR823" i="4" s="1"/>
  <c r="AG831" i="4"/>
  <c r="AF831" i="4"/>
  <c r="AR831" i="4" s="1"/>
  <c r="AG839" i="4"/>
  <c r="AF839" i="4"/>
  <c r="AR839" i="4" s="1"/>
  <c r="AG847" i="4"/>
  <c r="AF847" i="4"/>
  <c r="AR847" i="4" s="1"/>
  <c r="AG855" i="4"/>
  <c r="AF855" i="4"/>
  <c r="AR855" i="4" s="1"/>
  <c r="AG863" i="4"/>
  <c r="AF863" i="4"/>
  <c r="AR863" i="4" s="1"/>
  <c r="AG871" i="4"/>
  <c r="AF871" i="4"/>
  <c r="AR871" i="4" s="1"/>
  <c r="AG879" i="4"/>
  <c r="AF879" i="4"/>
  <c r="AR879" i="4" s="1"/>
  <c r="AG887" i="4"/>
  <c r="AF887" i="4"/>
  <c r="AR887" i="4" s="1"/>
  <c r="AG895" i="4"/>
  <c r="AF895" i="4"/>
  <c r="AR895" i="4" s="1"/>
  <c r="AG903" i="4"/>
  <c r="AF903" i="4"/>
  <c r="AR903" i="4" s="1"/>
  <c r="AG911" i="4"/>
  <c r="AF911" i="4"/>
  <c r="AR911" i="4" s="1"/>
  <c r="AG919" i="4"/>
  <c r="AF919" i="4"/>
  <c r="AR919" i="4" s="1"/>
  <c r="AG927" i="4"/>
  <c r="AF927" i="4"/>
  <c r="AR927" i="4" s="1"/>
  <c r="AG935" i="4"/>
  <c r="AF935" i="4"/>
  <c r="AR935" i="4" s="1"/>
  <c r="AG943" i="4"/>
  <c r="AF943" i="4"/>
  <c r="AR943" i="4" s="1"/>
  <c r="AG951" i="4"/>
  <c r="AF951" i="4"/>
  <c r="AR951" i="4" s="1"/>
  <c r="AG959" i="4"/>
  <c r="AF959" i="4"/>
  <c r="AR959" i="4" s="1"/>
  <c r="AG967" i="4"/>
  <c r="AF967" i="4"/>
  <c r="AR967" i="4" s="1"/>
  <c r="AG975" i="4"/>
  <c r="AF975" i="4"/>
  <c r="AR975" i="4" s="1"/>
  <c r="AG983" i="4"/>
  <c r="AF983" i="4"/>
  <c r="AR983" i="4" s="1"/>
  <c r="AG991" i="4"/>
  <c r="AF991" i="4"/>
  <c r="AR991" i="4" s="1"/>
  <c r="AG999" i="4"/>
  <c r="AF999" i="4"/>
  <c r="AR999" i="4" s="1"/>
  <c r="AG1007" i="4"/>
  <c r="AF1007" i="4"/>
  <c r="AR1007" i="4" s="1"/>
  <c r="AG1015" i="4"/>
  <c r="AF1015" i="4"/>
  <c r="AR1015" i="4" s="1"/>
  <c r="AG1023" i="4"/>
  <c r="AF1023" i="4"/>
  <c r="AR1023" i="4" s="1"/>
  <c r="AG1031" i="4"/>
  <c r="AF1031" i="4"/>
  <c r="AR1031" i="4" s="1"/>
  <c r="AG1039" i="4"/>
  <c r="AF1039" i="4"/>
  <c r="AR1039" i="4" s="1"/>
  <c r="AF1047" i="4"/>
  <c r="AR1047" i="4" s="1"/>
  <c r="AG1047" i="4"/>
  <c r="AF1055" i="4"/>
  <c r="AR1055" i="4" s="1"/>
  <c r="AG1055" i="4"/>
  <c r="AF1063" i="4"/>
  <c r="AR1063" i="4" s="1"/>
  <c r="AG1063" i="4"/>
  <c r="AF1071" i="4"/>
  <c r="AR1071" i="4" s="1"/>
  <c r="AG1071" i="4"/>
  <c r="AF1079" i="4"/>
  <c r="AR1079" i="4" s="1"/>
  <c r="AG1079" i="4"/>
  <c r="AF1087" i="4"/>
  <c r="AR1087" i="4" s="1"/>
  <c r="AG1087" i="4"/>
  <c r="AF1095" i="4"/>
  <c r="AR1095" i="4" s="1"/>
  <c r="AG1095" i="4"/>
  <c r="AF1103" i="4"/>
  <c r="AR1103" i="4" s="1"/>
  <c r="AG1103" i="4"/>
  <c r="AF1111" i="4"/>
  <c r="AR1111" i="4" s="1"/>
  <c r="AG1111" i="4"/>
  <c r="AF1119" i="4"/>
  <c r="AR1119" i="4" s="1"/>
  <c r="AG1119" i="4"/>
  <c r="AF1127" i="4"/>
  <c r="AR1127" i="4" s="1"/>
  <c r="AG1127" i="4"/>
  <c r="AF1135" i="4"/>
  <c r="AR1135" i="4" s="1"/>
  <c r="AG1135" i="4"/>
  <c r="AF1143" i="4"/>
  <c r="AR1143" i="4" s="1"/>
  <c r="AG1143" i="4"/>
  <c r="AF1151" i="4"/>
  <c r="AR1151" i="4" s="1"/>
  <c r="AG1151" i="4"/>
  <c r="AF1159" i="4"/>
  <c r="AR1159" i="4" s="1"/>
  <c r="AG1159" i="4"/>
  <c r="AF1167" i="4"/>
  <c r="AR1167" i="4" s="1"/>
  <c r="AG1167" i="4"/>
  <c r="AF1175" i="4"/>
  <c r="AR1175" i="4" s="1"/>
  <c r="AG1175" i="4"/>
  <c r="AF1183" i="4"/>
  <c r="AR1183" i="4" s="1"/>
  <c r="AG1183" i="4"/>
  <c r="AF1191" i="4"/>
  <c r="AR1191" i="4" s="1"/>
  <c r="AG1191" i="4"/>
  <c r="AF1199" i="4"/>
  <c r="AR1199" i="4" s="1"/>
  <c r="AG1199" i="4"/>
  <c r="AF1207" i="4"/>
  <c r="AR1207" i="4" s="1"/>
  <c r="AG1207" i="4"/>
  <c r="AF1215" i="4"/>
  <c r="AR1215" i="4" s="1"/>
  <c r="AG1215" i="4"/>
  <c r="AF1223" i="4"/>
  <c r="AR1223" i="4" s="1"/>
  <c r="AG1223" i="4"/>
  <c r="AF1231" i="4"/>
  <c r="AR1231" i="4" s="1"/>
  <c r="AG1231" i="4"/>
  <c r="AF1239" i="4"/>
  <c r="AR1239" i="4" s="1"/>
  <c r="AG1239" i="4"/>
  <c r="AF1247" i="4"/>
  <c r="AR1247" i="4" s="1"/>
  <c r="AG1247" i="4"/>
  <c r="AF1255" i="4"/>
  <c r="AR1255" i="4" s="1"/>
  <c r="AG1255" i="4"/>
  <c r="AF1263" i="4"/>
  <c r="AR1263" i="4" s="1"/>
  <c r="AG1263" i="4"/>
  <c r="AF1271" i="4"/>
  <c r="AR1271" i="4" s="1"/>
  <c r="AG1271" i="4"/>
  <c r="AF1279" i="4"/>
  <c r="AR1279" i="4" s="1"/>
  <c r="AG1279" i="4"/>
  <c r="AF1287" i="4"/>
  <c r="AR1287" i="4" s="1"/>
  <c r="AG1287" i="4"/>
  <c r="AF1295" i="4"/>
  <c r="AR1295" i="4" s="1"/>
  <c r="AG1295" i="4"/>
  <c r="AG1303" i="4"/>
  <c r="AF1303" i="4"/>
  <c r="AR1303" i="4" s="1"/>
  <c r="AG1311" i="4"/>
  <c r="AF1311" i="4"/>
  <c r="AR1311" i="4" s="1"/>
  <c r="AG1319" i="4"/>
  <c r="AF1319" i="4"/>
  <c r="AR1319" i="4" s="1"/>
  <c r="AG1327" i="4"/>
  <c r="AF1327" i="4"/>
  <c r="AR1327" i="4" s="1"/>
  <c r="AG1335" i="4"/>
  <c r="AF1335" i="4"/>
  <c r="AR1335" i="4" s="1"/>
  <c r="AG1343" i="4"/>
  <c r="AF1343" i="4"/>
  <c r="AR1343" i="4" s="1"/>
  <c r="AG1351" i="4"/>
  <c r="AF1351" i="4"/>
  <c r="AR1351" i="4" s="1"/>
  <c r="AG1359" i="4"/>
  <c r="AF1359" i="4"/>
  <c r="AR1359" i="4" s="1"/>
  <c r="AG1367" i="4"/>
  <c r="AF1367" i="4"/>
  <c r="AR1367" i="4" s="1"/>
  <c r="AG1375" i="4"/>
  <c r="AF1375" i="4"/>
  <c r="AR1375" i="4" s="1"/>
  <c r="AG1383" i="4"/>
  <c r="AF1383" i="4"/>
  <c r="AR1383" i="4" s="1"/>
  <c r="AG1391" i="4"/>
  <c r="AF1391" i="4"/>
  <c r="AR1391" i="4" s="1"/>
  <c r="AG1399" i="4"/>
  <c r="AF1399" i="4"/>
  <c r="AR1399" i="4" s="1"/>
  <c r="AG1407" i="4"/>
  <c r="AF1407" i="4"/>
  <c r="AR1407" i="4" s="1"/>
  <c r="AG1415" i="4"/>
  <c r="AF1415" i="4"/>
  <c r="AR1415" i="4" s="1"/>
  <c r="AG1423" i="4"/>
  <c r="AF1423" i="4"/>
  <c r="AR1423" i="4" s="1"/>
  <c r="AG1431" i="4"/>
  <c r="AF1431" i="4"/>
  <c r="AR1431" i="4" s="1"/>
  <c r="AG1439" i="4"/>
  <c r="AF1439" i="4"/>
  <c r="AR1439" i="4" s="1"/>
  <c r="AG1447" i="4"/>
  <c r="AF1447" i="4"/>
  <c r="AR1447" i="4" s="1"/>
  <c r="AG1455" i="4"/>
  <c r="AF1455" i="4"/>
  <c r="AR1455" i="4" s="1"/>
  <c r="AG1463" i="4"/>
  <c r="AF1463" i="4"/>
  <c r="AR1463" i="4" s="1"/>
  <c r="AG1471" i="4"/>
  <c r="AF1471" i="4"/>
  <c r="AR1471" i="4" s="1"/>
  <c r="AG1479" i="4"/>
  <c r="AF1479" i="4"/>
  <c r="AR1479" i="4" s="1"/>
  <c r="AG1487" i="4"/>
  <c r="AF1487" i="4"/>
  <c r="AR1487" i="4" s="1"/>
  <c r="AG1495" i="4"/>
  <c r="AF1495" i="4"/>
  <c r="AR1495" i="4" s="1"/>
  <c r="AG1503" i="4"/>
  <c r="AF1503" i="4"/>
  <c r="AR1503" i="4" s="1"/>
  <c r="AG1511" i="4"/>
  <c r="AF1511" i="4"/>
  <c r="AR1511" i="4" s="1"/>
  <c r="AG1519" i="4"/>
  <c r="AF1519" i="4"/>
  <c r="AR1519" i="4" s="1"/>
  <c r="AG1527" i="4"/>
  <c r="AF1527" i="4"/>
  <c r="AR1527" i="4" s="1"/>
  <c r="AG1535" i="4"/>
  <c r="AF1535" i="4"/>
  <c r="AR1535" i="4" s="1"/>
  <c r="AG1543" i="4"/>
  <c r="AF1543" i="4"/>
  <c r="AR1543" i="4" s="1"/>
  <c r="AG1551" i="4"/>
  <c r="AF1551" i="4"/>
  <c r="AR1551" i="4" s="1"/>
  <c r="AG1559" i="4"/>
  <c r="AF1559" i="4"/>
  <c r="AR1559" i="4" s="1"/>
  <c r="AG1567" i="4"/>
  <c r="AF1567" i="4"/>
  <c r="AR1567" i="4" s="1"/>
  <c r="AG1575" i="4"/>
  <c r="AF1575" i="4"/>
  <c r="AR1575" i="4" s="1"/>
  <c r="AG1583" i="4"/>
  <c r="AF1583" i="4"/>
  <c r="AR1583" i="4" s="1"/>
  <c r="AG1591" i="4"/>
  <c r="AF1591" i="4"/>
  <c r="AR1591" i="4" s="1"/>
  <c r="AG1599" i="4"/>
  <c r="AF1599" i="4"/>
  <c r="AR1599" i="4" s="1"/>
  <c r="AG1607" i="4"/>
  <c r="AF1607" i="4"/>
  <c r="AR1607" i="4" s="1"/>
  <c r="AG1615" i="4"/>
  <c r="AF1615" i="4"/>
  <c r="AR1615" i="4" s="1"/>
  <c r="AG1623" i="4"/>
  <c r="AF1623" i="4"/>
  <c r="AR1623" i="4" s="1"/>
  <c r="AG1631" i="4"/>
  <c r="AF1631" i="4"/>
  <c r="AR1631" i="4" s="1"/>
  <c r="AG1639" i="4"/>
  <c r="AF1639" i="4"/>
  <c r="AR1639" i="4" s="1"/>
  <c r="AG1647" i="4"/>
  <c r="AF1647" i="4"/>
  <c r="AR1647" i="4" s="1"/>
  <c r="AG1655" i="4"/>
  <c r="AF1655" i="4"/>
  <c r="AR1655" i="4" s="1"/>
  <c r="AG1663" i="4"/>
  <c r="AF1663" i="4"/>
  <c r="AR1663" i="4" s="1"/>
  <c r="AG1671" i="4"/>
  <c r="AF1671" i="4"/>
  <c r="AR1671" i="4" s="1"/>
  <c r="AG1679" i="4"/>
  <c r="AF1679" i="4"/>
  <c r="AR1679" i="4" s="1"/>
  <c r="AG1687" i="4"/>
  <c r="AF1687" i="4"/>
  <c r="AR1687" i="4" s="1"/>
  <c r="AG1695" i="4"/>
  <c r="AF1695" i="4"/>
  <c r="AR1695" i="4" s="1"/>
  <c r="AG1703" i="4"/>
  <c r="AF1703" i="4"/>
  <c r="AR1703" i="4" s="1"/>
  <c r="AG1711" i="4"/>
  <c r="AF1711" i="4"/>
  <c r="AR1711" i="4" s="1"/>
  <c r="AG1719" i="4"/>
  <c r="AF1719" i="4"/>
  <c r="AR1719" i="4" s="1"/>
  <c r="AG1727" i="4"/>
  <c r="AF1727" i="4"/>
  <c r="AR1727" i="4" s="1"/>
  <c r="AG1735" i="4"/>
  <c r="AF1735" i="4"/>
  <c r="AR1735" i="4" s="1"/>
  <c r="AG1743" i="4"/>
  <c r="AF1743" i="4"/>
  <c r="AR1743" i="4" s="1"/>
  <c r="AG1751" i="4"/>
  <c r="AF1751" i="4"/>
  <c r="AR1751" i="4" s="1"/>
  <c r="AG1759" i="4"/>
  <c r="AF1759" i="4"/>
  <c r="AR1759" i="4" s="1"/>
  <c r="AG1767" i="4"/>
  <c r="AF1767" i="4"/>
  <c r="AR1767" i="4" s="1"/>
  <c r="AG1775" i="4"/>
  <c r="AF1775" i="4"/>
  <c r="AR1775" i="4" s="1"/>
  <c r="AG1783" i="4"/>
  <c r="AF1783" i="4"/>
  <c r="AR1783" i="4" s="1"/>
  <c r="AG1791" i="4"/>
  <c r="AF1791" i="4"/>
  <c r="AR1791" i="4" s="1"/>
  <c r="AG1799" i="4"/>
  <c r="AF1799" i="4"/>
  <c r="AR1799" i="4" s="1"/>
  <c r="AG1807" i="4"/>
  <c r="AF1807" i="4"/>
  <c r="AR1807" i="4" s="1"/>
  <c r="AG1815" i="4"/>
  <c r="AF1815" i="4"/>
  <c r="AR1815" i="4" s="1"/>
  <c r="AG1823" i="4"/>
  <c r="AF1823" i="4"/>
  <c r="AR1823" i="4" s="1"/>
  <c r="AG1831" i="4"/>
  <c r="AF1831" i="4"/>
  <c r="AR1831" i="4" s="1"/>
  <c r="AG1839" i="4"/>
  <c r="AF1839" i="4"/>
  <c r="AR1839" i="4" s="1"/>
  <c r="AG1847" i="4"/>
  <c r="AF1847" i="4"/>
  <c r="AR1847" i="4" s="1"/>
  <c r="AG1855" i="4"/>
  <c r="AF1855" i="4"/>
  <c r="AR1855" i="4" s="1"/>
  <c r="AG1863" i="4"/>
  <c r="AF1863" i="4"/>
  <c r="AR1863" i="4" s="1"/>
  <c r="AG1871" i="4"/>
  <c r="AF1871" i="4"/>
  <c r="AR1871" i="4" s="1"/>
  <c r="AG1879" i="4"/>
  <c r="AF1879" i="4"/>
  <c r="AR1879" i="4" s="1"/>
  <c r="AG1887" i="4"/>
  <c r="AF1887" i="4"/>
  <c r="AR1887" i="4" s="1"/>
  <c r="AG1895" i="4"/>
  <c r="AF1895" i="4"/>
  <c r="AR1895" i="4" s="1"/>
  <c r="AG1903" i="4"/>
  <c r="AF1903" i="4"/>
  <c r="AR1903" i="4" s="1"/>
  <c r="AG1911" i="4"/>
  <c r="AF1911" i="4"/>
  <c r="AR1911" i="4" s="1"/>
  <c r="AG1919" i="4"/>
  <c r="AF1919" i="4"/>
  <c r="AR1919" i="4" s="1"/>
  <c r="AG1927" i="4"/>
  <c r="AF1927" i="4"/>
  <c r="AR1927" i="4" s="1"/>
  <c r="AG1935" i="4"/>
  <c r="AF1935" i="4"/>
  <c r="AR1935" i="4" s="1"/>
  <c r="AG1943" i="4"/>
  <c r="AF1943" i="4"/>
  <c r="AR1943" i="4" s="1"/>
  <c r="AG1951" i="4"/>
  <c r="AF1951" i="4"/>
  <c r="AR1951" i="4" s="1"/>
  <c r="AG1959" i="4"/>
  <c r="AF1959" i="4"/>
  <c r="AR1959" i="4" s="1"/>
  <c r="AG1967" i="4"/>
  <c r="AF1967" i="4"/>
  <c r="AR1967" i="4" s="1"/>
  <c r="AG1975" i="4"/>
  <c r="AF1975" i="4"/>
  <c r="AR1975" i="4" s="1"/>
  <c r="AG1983" i="4"/>
  <c r="AF1983" i="4"/>
  <c r="AR1983" i="4" s="1"/>
  <c r="AG1991" i="4"/>
  <c r="AF1991" i="4"/>
  <c r="AR1991" i="4" s="1"/>
  <c r="AG1999" i="4"/>
  <c r="AF1999" i="4"/>
  <c r="AR1999" i="4" s="1"/>
  <c r="AG2007" i="4"/>
  <c r="AF2007" i="4"/>
  <c r="AR2007" i="4" s="1"/>
  <c r="AG2015" i="4"/>
  <c r="AF2015" i="4"/>
  <c r="AR2015" i="4" s="1"/>
  <c r="AG2023" i="4"/>
  <c r="AF2023" i="4"/>
  <c r="AR2023" i="4" s="1"/>
  <c r="AG2031" i="4"/>
  <c r="AF2031" i="4"/>
  <c r="AR2031" i="4" s="1"/>
  <c r="AG2039" i="4"/>
  <c r="AF2039" i="4"/>
  <c r="AR2039" i="4" s="1"/>
  <c r="AG2047" i="4"/>
  <c r="AF2047" i="4"/>
  <c r="AR2047" i="4" s="1"/>
  <c r="AG2055" i="4"/>
  <c r="AF2055" i="4"/>
  <c r="AR2055" i="4" s="1"/>
  <c r="AG2063" i="4"/>
  <c r="AF2063" i="4"/>
  <c r="AR2063" i="4" s="1"/>
  <c r="AG2071" i="4"/>
  <c r="AF2071" i="4"/>
  <c r="AR2071" i="4" s="1"/>
  <c r="AG2079" i="4"/>
  <c r="AF2079" i="4"/>
  <c r="AR2079" i="4" s="1"/>
  <c r="AG2087" i="4"/>
  <c r="AF2087" i="4"/>
  <c r="AR2087" i="4" s="1"/>
  <c r="AG2095" i="4"/>
  <c r="AF2095" i="4"/>
  <c r="AR2095" i="4" s="1"/>
  <c r="AG2103" i="4"/>
  <c r="AF2103" i="4"/>
  <c r="AR2103" i="4" s="1"/>
  <c r="AG2111" i="4"/>
  <c r="AF2111" i="4"/>
  <c r="AR2111" i="4" s="1"/>
  <c r="AG540" i="4"/>
  <c r="AF540" i="4"/>
  <c r="AR540" i="4" s="1"/>
  <c r="AG548" i="4"/>
  <c r="AF548" i="4"/>
  <c r="AR548" i="4" s="1"/>
  <c r="AG556" i="4"/>
  <c r="AF556" i="4"/>
  <c r="AR556" i="4" s="1"/>
  <c r="AG564" i="4"/>
  <c r="AF564" i="4"/>
  <c r="AR564" i="4" s="1"/>
  <c r="AG572" i="4"/>
  <c r="AF572" i="4"/>
  <c r="AR572" i="4" s="1"/>
  <c r="AG580" i="4"/>
  <c r="AF580" i="4"/>
  <c r="AR580" i="4" s="1"/>
  <c r="AG588" i="4"/>
  <c r="AF588" i="4"/>
  <c r="AR588" i="4" s="1"/>
  <c r="AG596" i="4"/>
  <c r="AF596" i="4"/>
  <c r="AR596" i="4" s="1"/>
  <c r="AG604" i="4"/>
  <c r="AF604" i="4"/>
  <c r="AR604" i="4" s="1"/>
  <c r="AG612" i="4"/>
  <c r="AF612" i="4"/>
  <c r="AR612" i="4" s="1"/>
  <c r="AG620" i="4"/>
  <c r="AF620" i="4"/>
  <c r="AR620" i="4" s="1"/>
  <c r="AG628" i="4"/>
  <c r="AF628" i="4"/>
  <c r="AR628" i="4" s="1"/>
  <c r="AG636" i="4"/>
  <c r="AF636" i="4"/>
  <c r="AR636" i="4" s="1"/>
  <c r="AG644" i="4"/>
  <c r="AF644" i="4"/>
  <c r="AR644" i="4" s="1"/>
  <c r="AG652" i="4"/>
  <c r="AF652" i="4"/>
  <c r="AR652" i="4" s="1"/>
  <c r="AG660" i="4"/>
  <c r="AF660" i="4"/>
  <c r="AR660" i="4" s="1"/>
  <c r="AG668" i="4"/>
  <c r="AF668" i="4"/>
  <c r="AR668" i="4" s="1"/>
  <c r="AG676" i="4"/>
  <c r="AF676" i="4"/>
  <c r="AR676" i="4" s="1"/>
  <c r="AG684" i="4"/>
  <c r="AF684" i="4"/>
  <c r="AR684" i="4" s="1"/>
  <c r="AG692" i="4"/>
  <c r="AF692" i="4"/>
  <c r="AR692" i="4" s="1"/>
  <c r="AG700" i="4"/>
  <c r="AF700" i="4"/>
  <c r="AR700" i="4" s="1"/>
  <c r="AG708" i="4"/>
  <c r="AF708" i="4"/>
  <c r="AR708" i="4" s="1"/>
  <c r="AG716" i="4"/>
  <c r="AF716" i="4"/>
  <c r="AR716" i="4" s="1"/>
  <c r="AG724" i="4"/>
  <c r="AF724" i="4"/>
  <c r="AR724" i="4" s="1"/>
  <c r="AG732" i="4"/>
  <c r="AF732" i="4"/>
  <c r="AR732" i="4" s="1"/>
  <c r="AG740" i="4"/>
  <c r="AF740" i="4"/>
  <c r="AR740" i="4" s="1"/>
  <c r="AG748" i="4"/>
  <c r="AF748" i="4"/>
  <c r="AR748" i="4" s="1"/>
  <c r="AG756" i="4"/>
  <c r="AF756" i="4"/>
  <c r="AR756" i="4" s="1"/>
  <c r="AG764" i="4"/>
  <c r="AF764" i="4"/>
  <c r="AR764" i="4" s="1"/>
  <c r="AG772" i="4"/>
  <c r="AF772" i="4"/>
  <c r="AR772" i="4" s="1"/>
  <c r="AG780" i="4"/>
  <c r="AF780" i="4"/>
  <c r="AR780" i="4" s="1"/>
  <c r="AG788" i="4"/>
  <c r="AF788" i="4"/>
  <c r="AR788" i="4" s="1"/>
  <c r="AG796" i="4"/>
  <c r="AF796" i="4"/>
  <c r="AR796" i="4" s="1"/>
  <c r="AG804" i="4"/>
  <c r="AF804" i="4"/>
  <c r="AR804" i="4" s="1"/>
  <c r="AG812" i="4"/>
  <c r="AF812" i="4"/>
  <c r="AR812" i="4" s="1"/>
  <c r="AG820" i="4"/>
  <c r="AF820" i="4"/>
  <c r="AR820" i="4" s="1"/>
  <c r="AG828" i="4"/>
  <c r="AF828" i="4"/>
  <c r="AR828" i="4" s="1"/>
  <c r="AG836" i="4"/>
  <c r="AF836" i="4"/>
  <c r="AR836" i="4" s="1"/>
  <c r="AG844" i="4"/>
  <c r="AF844" i="4"/>
  <c r="AR844" i="4" s="1"/>
  <c r="AG852" i="4"/>
  <c r="AF852" i="4"/>
  <c r="AR852" i="4" s="1"/>
  <c r="AG860" i="4"/>
  <c r="AF860" i="4"/>
  <c r="AR860" i="4" s="1"/>
  <c r="AG868" i="4"/>
  <c r="AF868" i="4"/>
  <c r="AR868" i="4" s="1"/>
  <c r="AG876" i="4"/>
  <c r="AF876" i="4"/>
  <c r="AR876" i="4" s="1"/>
  <c r="AG884" i="4"/>
  <c r="AF884" i="4"/>
  <c r="AR884" i="4" s="1"/>
  <c r="AG892" i="4"/>
  <c r="AF892" i="4"/>
  <c r="AR892" i="4" s="1"/>
  <c r="AG900" i="4"/>
  <c r="AF900" i="4"/>
  <c r="AR900" i="4" s="1"/>
  <c r="AG908" i="4"/>
  <c r="AF908" i="4"/>
  <c r="AR908" i="4" s="1"/>
  <c r="AG916" i="4"/>
  <c r="AF916" i="4"/>
  <c r="AR916" i="4" s="1"/>
  <c r="AG924" i="4"/>
  <c r="AF924" i="4"/>
  <c r="AR924" i="4" s="1"/>
  <c r="AG932" i="4"/>
  <c r="AF932" i="4"/>
  <c r="AR932" i="4" s="1"/>
  <c r="AG940" i="4"/>
  <c r="AF940" i="4"/>
  <c r="AR940" i="4" s="1"/>
  <c r="AG948" i="4"/>
  <c r="AF948" i="4"/>
  <c r="AR948" i="4" s="1"/>
  <c r="AG956" i="4"/>
  <c r="AF956" i="4"/>
  <c r="AR956" i="4" s="1"/>
  <c r="AG964" i="4"/>
  <c r="AF964" i="4"/>
  <c r="AR964" i="4" s="1"/>
  <c r="AG972" i="4"/>
  <c r="AF972" i="4"/>
  <c r="AR972" i="4" s="1"/>
  <c r="AG980" i="4"/>
  <c r="AF980" i="4"/>
  <c r="AR980" i="4" s="1"/>
  <c r="AG988" i="4"/>
  <c r="AF988" i="4"/>
  <c r="AR988" i="4" s="1"/>
  <c r="AG996" i="4"/>
  <c r="AF996" i="4"/>
  <c r="AR996" i="4" s="1"/>
  <c r="AG1004" i="4"/>
  <c r="AF1004" i="4"/>
  <c r="AR1004" i="4" s="1"/>
  <c r="AG1012" i="4"/>
  <c r="AF1012" i="4"/>
  <c r="AR1012" i="4" s="1"/>
  <c r="AG1020" i="4"/>
  <c r="AF1020" i="4"/>
  <c r="AR1020" i="4" s="1"/>
  <c r="AG1028" i="4"/>
  <c r="AF1028" i="4"/>
  <c r="AR1028" i="4" s="1"/>
  <c r="AG1036" i="4"/>
  <c r="AF1036" i="4"/>
  <c r="AR1036" i="4" s="1"/>
  <c r="AG1044" i="4"/>
  <c r="AF1044" i="4"/>
  <c r="AR1044" i="4" s="1"/>
  <c r="AG1052" i="4"/>
  <c r="AF1052" i="4"/>
  <c r="AR1052" i="4" s="1"/>
  <c r="AG1060" i="4"/>
  <c r="AF1060" i="4"/>
  <c r="AR1060" i="4" s="1"/>
  <c r="AG1068" i="4"/>
  <c r="AF1068" i="4"/>
  <c r="AR1068" i="4" s="1"/>
  <c r="AG1076" i="4"/>
  <c r="AF1076" i="4"/>
  <c r="AR1076" i="4" s="1"/>
  <c r="AG1084" i="4"/>
  <c r="AF1084" i="4"/>
  <c r="AR1084" i="4" s="1"/>
  <c r="AG1092" i="4"/>
  <c r="AF1092" i="4"/>
  <c r="AR1092" i="4" s="1"/>
  <c r="AG1100" i="4"/>
  <c r="AF1100" i="4"/>
  <c r="AR1100" i="4" s="1"/>
  <c r="AG1108" i="4"/>
  <c r="AF1108" i="4"/>
  <c r="AR1108" i="4" s="1"/>
  <c r="AG1116" i="4"/>
  <c r="AF1116" i="4"/>
  <c r="AR1116" i="4" s="1"/>
  <c r="AG1124" i="4"/>
  <c r="AF1124" i="4"/>
  <c r="AR1124" i="4" s="1"/>
  <c r="AG1132" i="4"/>
  <c r="AF1132" i="4"/>
  <c r="AR1132" i="4" s="1"/>
  <c r="AG1140" i="4"/>
  <c r="AF1140" i="4"/>
  <c r="AR1140" i="4" s="1"/>
  <c r="AG1148" i="4"/>
  <c r="AF1148" i="4"/>
  <c r="AR1148" i="4" s="1"/>
  <c r="AG1156" i="4"/>
  <c r="AF1156" i="4"/>
  <c r="AR1156" i="4" s="1"/>
  <c r="AG1164" i="4"/>
  <c r="AF1164" i="4"/>
  <c r="AR1164" i="4" s="1"/>
  <c r="AG1172" i="4"/>
  <c r="AF1172" i="4"/>
  <c r="AR1172" i="4" s="1"/>
  <c r="AG1180" i="4"/>
  <c r="AF1180" i="4"/>
  <c r="AR1180" i="4" s="1"/>
  <c r="AG1188" i="4"/>
  <c r="AF1188" i="4"/>
  <c r="AR1188" i="4" s="1"/>
  <c r="AG1196" i="4"/>
  <c r="AF1196" i="4"/>
  <c r="AR1196" i="4" s="1"/>
  <c r="AG1204" i="4"/>
  <c r="AF1204" i="4"/>
  <c r="AR1204" i="4" s="1"/>
  <c r="AG1212" i="4"/>
  <c r="AF1212" i="4"/>
  <c r="AR1212" i="4" s="1"/>
  <c r="AG1220" i="4"/>
  <c r="AF1220" i="4"/>
  <c r="AR1220" i="4" s="1"/>
  <c r="AG1228" i="4"/>
  <c r="AF1228" i="4"/>
  <c r="AR1228" i="4" s="1"/>
  <c r="AG1236" i="4"/>
  <c r="AF1236" i="4"/>
  <c r="AR1236" i="4" s="1"/>
  <c r="AG1244" i="4"/>
  <c r="AF1244" i="4"/>
  <c r="AR1244" i="4" s="1"/>
  <c r="AG1252" i="4"/>
  <c r="AF1252" i="4"/>
  <c r="AR1252" i="4" s="1"/>
  <c r="AG1260" i="4"/>
  <c r="AF1260" i="4"/>
  <c r="AR1260" i="4" s="1"/>
  <c r="AG1268" i="4"/>
  <c r="AF1268" i="4"/>
  <c r="AR1268" i="4" s="1"/>
  <c r="AG1276" i="4"/>
  <c r="AF1276" i="4"/>
  <c r="AR1276" i="4" s="1"/>
  <c r="AG1284" i="4"/>
  <c r="AF1284" i="4"/>
  <c r="AR1284" i="4" s="1"/>
  <c r="AG1292" i="4"/>
  <c r="AF1292" i="4"/>
  <c r="AR1292" i="4" s="1"/>
  <c r="AG1300" i="4"/>
  <c r="AF1300" i="4"/>
  <c r="AR1300" i="4" s="1"/>
  <c r="AG1308" i="4"/>
  <c r="AF1308" i="4"/>
  <c r="AR1308" i="4" s="1"/>
  <c r="AG1316" i="4"/>
  <c r="AF1316" i="4"/>
  <c r="AR1316" i="4" s="1"/>
  <c r="AG1324" i="4"/>
  <c r="AF1324" i="4"/>
  <c r="AR1324" i="4" s="1"/>
  <c r="AG1332" i="4"/>
  <c r="AF1332" i="4"/>
  <c r="AR1332" i="4" s="1"/>
  <c r="AG1340" i="4"/>
  <c r="AF1340" i="4"/>
  <c r="AR1340" i="4" s="1"/>
  <c r="AG1348" i="4"/>
  <c r="AF1348" i="4"/>
  <c r="AR1348" i="4" s="1"/>
  <c r="AG1356" i="4"/>
  <c r="AF1356" i="4"/>
  <c r="AR1356" i="4" s="1"/>
  <c r="AG1364" i="4"/>
  <c r="AF1364" i="4"/>
  <c r="AR1364" i="4" s="1"/>
  <c r="AG1372" i="4"/>
  <c r="AF1372" i="4"/>
  <c r="AR1372" i="4" s="1"/>
  <c r="AG1380" i="4"/>
  <c r="AF1380" i="4"/>
  <c r="AR1380" i="4" s="1"/>
  <c r="AG1388" i="4"/>
  <c r="AF1388" i="4"/>
  <c r="AR1388" i="4" s="1"/>
  <c r="AG1396" i="4"/>
  <c r="AF1396" i="4"/>
  <c r="AR1396" i="4" s="1"/>
  <c r="AG1404" i="4"/>
  <c r="AF1404" i="4"/>
  <c r="AR1404" i="4" s="1"/>
  <c r="AG1412" i="4"/>
  <c r="AF1412" i="4"/>
  <c r="AR1412" i="4" s="1"/>
  <c r="AG1420" i="4"/>
  <c r="AF1420" i="4"/>
  <c r="AR1420" i="4" s="1"/>
  <c r="AG1428" i="4"/>
  <c r="AF1428" i="4"/>
  <c r="AR1428" i="4" s="1"/>
  <c r="AG1436" i="4"/>
  <c r="AF1436" i="4"/>
  <c r="AR1436" i="4" s="1"/>
  <c r="AG1444" i="4"/>
  <c r="AF1444" i="4"/>
  <c r="AR1444" i="4" s="1"/>
  <c r="AG1452" i="4"/>
  <c r="AF1452" i="4"/>
  <c r="AR1452" i="4" s="1"/>
  <c r="AG1460" i="4"/>
  <c r="AF1460" i="4"/>
  <c r="AR1460" i="4" s="1"/>
  <c r="AG1468" i="4"/>
  <c r="AF1468" i="4"/>
  <c r="AR1468" i="4" s="1"/>
  <c r="AG1476" i="4"/>
  <c r="AF1476" i="4"/>
  <c r="AR1476" i="4" s="1"/>
  <c r="AG1484" i="4"/>
  <c r="AF1484" i="4"/>
  <c r="AR1484" i="4" s="1"/>
  <c r="AG1492" i="4"/>
  <c r="AF1492" i="4"/>
  <c r="AR1492" i="4" s="1"/>
  <c r="AG1500" i="4"/>
  <c r="AF1500" i="4"/>
  <c r="AR1500" i="4" s="1"/>
  <c r="AG1508" i="4"/>
  <c r="AF1508" i="4"/>
  <c r="AR1508" i="4" s="1"/>
  <c r="AG1516" i="4"/>
  <c r="AF1516" i="4"/>
  <c r="AR1516" i="4" s="1"/>
  <c r="AG1524" i="4"/>
  <c r="AF1524" i="4"/>
  <c r="AR1524" i="4" s="1"/>
  <c r="AG1532" i="4"/>
  <c r="AF1532" i="4"/>
  <c r="AR1532" i="4" s="1"/>
  <c r="AG1540" i="4"/>
  <c r="AF1540" i="4"/>
  <c r="AR1540" i="4" s="1"/>
  <c r="AG1548" i="4"/>
  <c r="AF1548" i="4"/>
  <c r="AR1548" i="4" s="1"/>
  <c r="AG1556" i="4"/>
  <c r="AF1556" i="4"/>
  <c r="AR1556" i="4" s="1"/>
  <c r="AG1564" i="4"/>
  <c r="AF1564" i="4"/>
  <c r="AR1564" i="4" s="1"/>
  <c r="AG1572" i="4"/>
  <c r="AF1572" i="4"/>
  <c r="AR1572" i="4" s="1"/>
  <c r="AG1580" i="4"/>
  <c r="AF1580" i="4"/>
  <c r="AR1580" i="4" s="1"/>
  <c r="AG1588" i="4"/>
  <c r="AF1588" i="4"/>
  <c r="AR1588" i="4" s="1"/>
  <c r="AG1596" i="4"/>
  <c r="AF1596" i="4"/>
  <c r="AR1596" i="4" s="1"/>
  <c r="AG1604" i="4"/>
  <c r="AF1604" i="4"/>
  <c r="AR1604" i="4" s="1"/>
  <c r="AG1612" i="4"/>
  <c r="AF1612" i="4"/>
  <c r="AR1612" i="4" s="1"/>
  <c r="AG1620" i="4"/>
  <c r="AF1620" i="4"/>
  <c r="AR1620" i="4" s="1"/>
  <c r="AG1628" i="4"/>
  <c r="AF1628" i="4"/>
  <c r="AR1628" i="4" s="1"/>
  <c r="AG1636" i="4"/>
  <c r="AF1636" i="4"/>
  <c r="AR1636" i="4" s="1"/>
  <c r="AG1644" i="4"/>
  <c r="AF1644" i="4"/>
  <c r="AR1644" i="4" s="1"/>
  <c r="AG1652" i="4"/>
  <c r="AF1652" i="4"/>
  <c r="AR1652" i="4" s="1"/>
  <c r="AG1660" i="4"/>
  <c r="AF1660" i="4"/>
  <c r="AR1660" i="4" s="1"/>
  <c r="AG1668" i="4"/>
  <c r="AF1668" i="4"/>
  <c r="AR1668" i="4" s="1"/>
  <c r="AG1676" i="4"/>
  <c r="AF1676" i="4"/>
  <c r="AR1676" i="4" s="1"/>
  <c r="AG1684" i="4"/>
  <c r="AF1684" i="4"/>
  <c r="AR1684" i="4" s="1"/>
  <c r="AG1692" i="4"/>
  <c r="AF1692" i="4"/>
  <c r="AR1692" i="4" s="1"/>
  <c r="AG1700" i="4"/>
  <c r="AF1700" i="4"/>
  <c r="AR1700" i="4" s="1"/>
  <c r="AG1708" i="4"/>
  <c r="AF1708" i="4"/>
  <c r="AR1708" i="4" s="1"/>
  <c r="AG1716" i="4"/>
  <c r="AF1716" i="4"/>
  <c r="AR1716" i="4" s="1"/>
  <c r="AG1724" i="4"/>
  <c r="AF1724" i="4"/>
  <c r="AR1724" i="4" s="1"/>
  <c r="AG1732" i="4"/>
  <c r="AF1732" i="4"/>
  <c r="AR1732" i="4" s="1"/>
  <c r="AG1740" i="4"/>
  <c r="AF1740" i="4"/>
  <c r="AR1740" i="4" s="1"/>
  <c r="AG1748" i="4"/>
  <c r="AF1748" i="4"/>
  <c r="AR1748" i="4" s="1"/>
  <c r="AG1756" i="4"/>
  <c r="AF1756" i="4"/>
  <c r="AR1756" i="4" s="1"/>
  <c r="AG1764" i="4"/>
  <c r="AF1764" i="4"/>
  <c r="AR1764" i="4" s="1"/>
  <c r="AG1772" i="4"/>
  <c r="AF1772" i="4"/>
  <c r="AR1772" i="4" s="1"/>
  <c r="AG1780" i="4"/>
  <c r="AF1780" i="4"/>
  <c r="AR1780" i="4" s="1"/>
  <c r="AG1788" i="4"/>
  <c r="AF1788" i="4"/>
  <c r="AR1788" i="4" s="1"/>
  <c r="AG1796" i="4"/>
  <c r="AF1796" i="4"/>
  <c r="AR1796" i="4" s="1"/>
  <c r="AG1804" i="4"/>
  <c r="AF1804" i="4"/>
  <c r="AR1804" i="4" s="1"/>
  <c r="AG1812" i="4"/>
  <c r="AF1812" i="4"/>
  <c r="AR1812" i="4" s="1"/>
  <c r="AG1820" i="4"/>
  <c r="AF1820" i="4"/>
  <c r="AR1820" i="4" s="1"/>
  <c r="AG1828" i="4"/>
  <c r="AF1828" i="4"/>
  <c r="AR1828" i="4" s="1"/>
  <c r="AG1836" i="4"/>
  <c r="AF1836" i="4"/>
  <c r="AR1836" i="4" s="1"/>
  <c r="AG1844" i="4"/>
  <c r="AF1844" i="4"/>
  <c r="AR1844" i="4" s="1"/>
  <c r="AG1852" i="4"/>
  <c r="AF1852" i="4"/>
  <c r="AR1852" i="4" s="1"/>
  <c r="AG1860" i="4"/>
  <c r="AF1860" i="4"/>
  <c r="AR1860" i="4" s="1"/>
  <c r="AG1868" i="4"/>
  <c r="AF1868" i="4"/>
  <c r="AR1868" i="4" s="1"/>
  <c r="AG1876" i="4"/>
  <c r="AF1876" i="4"/>
  <c r="AR1876" i="4" s="1"/>
  <c r="AG1884" i="4"/>
  <c r="AF1884" i="4"/>
  <c r="AR1884" i="4" s="1"/>
  <c r="AG1892" i="4"/>
  <c r="AF1892" i="4"/>
  <c r="AR1892" i="4" s="1"/>
  <c r="AG1900" i="4"/>
  <c r="AF1900" i="4"/>
  <c r="AR1900" i="4" s="1"/>
  <c r="AG1908" i="4"/>
  <c r="AF1908" i="4"/>
  <c r="AR1908" i="4" s="1"/>
  <c r="AG1916" i="4"/>
  <c r="AF1916" i="4"/>
  <c r="AR1916" i="4" s="1"/>
  <c r="AG1924" i="4"/>
  <c r="AF1924" i="4"/>
  <c r="AR1924" i="4" s="1"/>
  <c r="AG1932" i="4"/>
  <c r="AF1932" i="4"/>
  <c r="AR1932" i="4" s="1"/>
  <c r="AG1940" i="4"/>
  <c r="AF1940" i="4"/>
  <c r="AR1940" i="4" s="1"/>
  <c r="AG1948" i="4"/>
  <c r="AF1948" i="4"/>
  <c r="AR1948" i="4" s="1"/>
  <c r="AG1956" i="4"/>
  <c r="AF1956" i="4"/>
  <c r="AR1956" i="4" s="1"/>
  <c r="AG1964" i="4"/>
  <c r="AF1964" i="4"/>
  <c r="AR1964" i="4" s="1"/>
  <c r="AG1972" i="4"/>
  <c r="AF1972" i="4"/>
  <c r="AR1972" i="4" s="1"/>
  <c r="AG1980" i="4"/>
  <c r="AF1980" i="4"/>
  <c r="AR1980" i="4" s="1"/>
  <c r="AG1988" i="4"/>
  <c r="AF1988" i="4"/>
  <c r="AR1988" i="4" s="1"/>
  <c r="AG1996" i="4"/>
  <c r="AF1996" i="4"/>
  <c r="AR1996" i="4" s="1"/>
  <c r="AG2004" i="4"/>
  <c r="AF2004" i="4"/>
  <c r="AR2004" i="4" s="1"/>
  <c r="AG2012" i="4"/>
  <c r="AF2012" i="4"/>
  <c r="AR2012" i="4" s="1"/>
  <c r="AG2020" i="4"/>
  <c r="AF2020" i="4"/>
  <c r="AR2020" i="4" s="1"/>
  <c r="AG2028" i="4"/>
  <c r="AF2028" i="4"/>
  <c r="AR2028" i="4" s="1"/>
  <c r="AG2036" i="4"/>
  <c r="AF2036" i="4"/>
  <c r="AR2036" i="4" s="1"/>
  <c r="AG2044" i="4"/>
  <c r="AF2044" i="4"/>
  <c r="AR2044" i="4" s="1"/>
  <c r="AG2052" i="4"/>
  <c r="AF2052" i="4"/>
  <c r="AR2052" i="4" s="1"/>
  <c r="AG2060" i="4"/>
  <c r="AF2060" i="4"/>
  <c r="AR2060" i="4" s="1"/>
  <c r="AG2068" i="4"/>
  <c r="AF2068" i="4"/>
  <c r="AR2068" i="4" s="1"/>
  <c r="AG2076" i="4"/>
  <c r="AF2076" i="4"/>
  <c r="AR2076" i="4" s="1"/>
  <c r="AG2084" i="4"/>
  <c r="AF2084" i="4"/>
  <c r="AR2084" i="4" s="1"/>
  <c r="AG2092" i="4"/>
  <c r="AF2092" i="4"/>
  <c r="AR2092" i="4" s="1"/>
  <c r="AG2100" i="4"/>
  <c r="AF2100" i="4"/>
  <c r="AR2100" i="4" s="1"/>
  <c r="AG2108" i="4"/>
  <c r="AF2108" i="4"/>
  <c r="AR2108" i="4" s="1"/>
  <c r="AG2116" i="4"/>
  <c r="AF2116" i="4"/>
  <c r="AR2116" i="4" s="1"/>
  <c r="AG2124" i="4"/>
  <c r="AF2124" i="4"/>
  <c r="AR2124" i="4" s="1"/>
  <c r="AG2132" i="4"/>
  <c r="AF2132" i="4"/>
  <c r="AR2132" i="4" s="1"/>
  <c r="AG2140" i="4"/>
  <c r="AF2140" i="4"/>
  <c r="AR2140" i="4" s="1"/>
  <c r="AG2148" i="4"/>
  <c r="AF2148" i="4"/>
  <c r="AR2148" i="4" s="1"/>
  <c r="AG2156" i="4"/>
  <c r="AF2156" i="4"/>
  <c r="AR2156" i="4" s="1"/>
  <c r="AG2164" i="4"/>
  <c r="AF2164" i="4"/>
  <c r="AR2164" i="4" s="1"/>
  <c r="AG2172" i="4"/>
  <c r="AF2172" i="4"/>
  <c r="AR2172" i="4" s="1"/>
  <c r="AG2180" i="4"/>
  <c r="AF2180" i="4"/>
  <c r="AR2180" i="4" s="1"/>
  <c r="AG2188" i="4"/>
  <c r="AF2188" i="4"/>
  <c r="AR2188" i="4" s="1"/>
  <c r="AG2196" i="4"/>
  <c r="AF2196" i="4"/>
  <c r="AR2196" i="4" s="1"/>
  <c r="AG2204" i="4"/>
  <c r="AF2204" i="4"/>
  <c r="AR2204" i="4" s="1"/>
  <c r="AG2212" i="4"/>
  <c r="AF2212" i="4"/>
  <c r="AR2212" i="4" s="1"/>
  <c r="AG2220" i="4"/>
  <c r="AF2220" i="4"/>
  <c r="AR2220" i="4" s="1"/>
  <c r="AG2228" i="4"/>
  <c r="AF2228" i="4"/>
  <c r="AR2228" i="4" s="1"/>
  <c r="AG2236" i="4"/>
  <c r="AF2236" i="4"/>
  <c r="AR2236" i="4" s="1"/>
  <c r="AG2244" i="4"/>
  <c r="AF2244" i="4"/>
  <c r="AR2244" i="4" s="1"/>
  <c r="AG2252" i="4"/>
  <c r="AF2252" i="4"/>
  <c r="AR2252" i="4" s="1"/>
  <c r="AG2260" i="4"/>
  <c r="AF2260" i="4"/>
  <c r="AR2260" i="4" s="1"/>
  <c r="AG2268" i="4"/>
  <c r="AF2268" i="4"/>
  <c r="AR2268" i="4" s="1"/>
  <c r="AG2276" i="4"/>
  <c r="AF2276" i="4"/>
  <c r="AR2276" i="4" s="1"/>
  <c r="AG2284" i="4"/>
  <c r="AF2284" i="4"/>
  <c r="AR2284" i="4" s="1"/>
  <c r="AG2292" i="4"/>
  <c r="AF2292" i="4"/>
  <c r="AR2292" i="4" s="1"/>
  <c r="AG2300" i="4"/>
  <c r="AF2300" i="4"/>
  <c r="AR2300" i="4" s="1"/>
  <c r="AG2308" i="4"/>
  <c r="AF2308" i="4"/>
  <c r="AR2308" i="4" s="1"/>
  <c r="AG2316" i="4"/>
  <c r="AF2316" i="4"/>
  <c r="AR2316" i="4" s="1"/>
  <c r="AG2324" i="4"/>
  <c r="AF2324" i="4"/>
  <c r="AR2324" i="4" s="1"/>
  <c r="AG2332" i="4"/>
  <c r="AF2332" i="4"/>
  <c r="AR2332" i="4" s="1"/>
  <c r="AG2340" i="4"/>
  <c r="AF2340" i="4"/>
  <c r="AR2340" i="4" s="1"/>
  <c r="AG2348" i="4"/>
  <c r="AF2348" i="4"/>
  <c r="AR2348" i="4" s="1"/>
  <c r="AG2356" i="4"/>
  <c r="AF2356" i="4"/>
  <c r="AR2356" i="4" s="1"/>
  <c r="AG2364" i="4"/>
  <c r="AF2364" i="4"/>
  <c r="AR2364" i="4" s="1"/>
  <c r="AG2372" i="4"/>
  <c r="AF2372" i="4"/>
  <c r="AR2372" i="4" s="1"/>
  <c r="AG2380" i="4"/>
  <c r="AF2380" i="4"/>
  <c r="AR2380" i="4" s="1"/>
  <c r="AG2388" i="4"/>
  <c r="AF2388" i="4"/>
  <c r="AR2388" i="4" s="1"/>
  <c r="AG2396" i="4"/>
  <c r="AF2396" i="4"/>
  <c r="AR2396" i="4" s="1"/>
  <c r="AG2404" i="4"/>
  <c r="AF2404" i="4"/>
  <c r="AR2404" i="4" s="1"/>
  <c r="AG2412" i="4"/>
  <c r="AF2412" i="4"/>
  <c r="AR2412" i="4" s="1"/>
  <c r="AG2420" i="4"/>
  <c r="AF2420" i="4"/>
  <c r="AR2420" i="4" s="1"/>
  <c r="AG2428" i="4"/>
  <c r="AF2428" i="4"/>
  <c r="AR2428" i="4" s="1"/>
  <c r="AG2436" i="4"/>
  <c r="AF2436" i="4"/>
  <c r="AR2436" i="4" s="1"/>
  <c r="AG2444" i="4"/>
  <c r="AF2444" i="4"/>
  <c r="AR2444" i="4" s="1"/>
  <c r="AG2452" i="4"/>
  <c r="AF2452" i="4"/>
  <c r="AR2452" i="4" s="1"/>
  <c r="AG2460" i="4"/>
  <c r="AF2460" i="4"/>
  <c r="AR2460" i="4" s="1"/>
  <c r="AG2468" i="4"/>
  <c r="AF2468" i="4"/>
  <c r="AR2468" i="4" s="1"/>
  <c r="AG2476" i="4"/>
  <c r="AF2476" i="4"/>
  <c r="AR2476" i="4" s="1"/>
  <c r="AG2484" i="4"/>
  <c r="AF2484" i="4"/>
  <c r="AR2484" i="4" s="1"/>
  <c r="AG2492" i="4"/>
  <c r="AF2492" i="4"/>
  <c r="AR2492" i="4" s="1"/>
  <c r="AG2500" i="4"/>
  <c r="AF2500" i="4"/>
  <c r="AR2500" i="4" s="1"/>
  <c r="AG545" i="4"/>
  <c r="AF545" i="4"/>
  <c r="AR545" i="4" s="1"/>
  <c r="AG553" i="4"/>
  <c r="AF553" i="4"/>
  <c r="AR553" i="4" s="1"/>
  <c r="AG561" i="4"/>
  <c r="AF561" i="4"/>
  <c r="AR561" i="4" s="1"/>
  <c r="AG569" i="4"/>
  <c r="AF569" i="4"/>
  <c r="AR569" i="4" s="1"/>
  <c r="AG577" i="4"/>
  <c r="AF577" i="4"/>
  <c r="AR577" i="4" s="1"/>
  <c r="AG585" i="4"/>
  <c r="AF585" i="4"/>
  <c r="AR585" i="4" s="1"/>
  <c r="AG593" i="4"/>
  <c r="AF593" i="4"/>
  <c r="AR593" i="4" s="1"/>
  <c r="AG601" i="4"/>
  <c r="AF601" i="4"/>
  <c r="AR601" i="4" s="1"/>
  <c r="AG609" i="4"/>
  <c r="AF609" i="4"/>
  <c r="AR609" i="4" s="1"/>
  <c r="AG617" i="4"/>
  <c r="AF617" i="4"/>
  <c r="AR617" i="4" s="1"/>
  <c r="AG625" i="4"/>
  <c r="AF625" i="4"/>
  <c r="AR625" i="4" s="1"/>
  <c r="AG633" i="4"/>
  <c r="AF633" i="4"/>
  <c r="AR633" i="4" s="1"/>
  <c r="AG641" i="4"/>
  <c r="AF641" i="4"/>
  <c r="AR641" i="4" s="1"/>
  <c r="AG649" i="4"/>
  <c r="AF649" i="4"/>
  <c r="AR649" i="4" s="1"/>
  <c r="AG657" i="4"/>
  <c r="AF657" i="4"/>
  <c r="AR657" i="4" s="1"/>
  <c r="AG665" i="4"/>
  <c r="AF665" i="4"/>
  <c r="AR665" i="4" s="1"/>
  <c r="AG673" i="4"/>
  <c r="AF673" i="4"/>
  <c r="AR673" i="4" s="1"/>
  <c r="AG681" i="4"/>
  <c r="AF681" i="4"/>
  <c r="AR681" i="4" s="1"/>
  <c r="AG689" i="4"/>
  <c r="AF689" i="4"/>
  <c r="AR689" i="4" s="1"/>
  <c r="AG697" i="4"/>
  <c r="AF697" i="4"/>
  <c r="AR697" i="4" s="1"/>
  <c r="AG705" i="4"/>
  <c r="AF705" i="4"/>
  <c r="AR705" i="4" s="1"/>
  <c r="AG713" i="4"/>
  <c r="AF713" i="4"/>
  <c r="AR713" i="4" s="1"/>
  <c r="AG721" i="4"/>
  <c r="AF721" i="4"/>
  <c r="AR721" i="4" s="1"/>
  <c r="AG729" i="4"/>
  <c r="AF729" i="4"/>
  <c r="AR729" i="4" s="1"/>
  <c r="AG737" i="4"/>
  <c r="AF737" i="4"/>
  <c r="AR737" i="4" s="1"/>
  <c r="AG745" i="4"/>
  <c r="AF745" i="4"/>
  <c r="AR745" i="4" s="1"/>
  <c r="AG753" i="4"/>
  <c r="AF753" i="4"/>
  <c r="AR753" i="4" s="1"/>
  <c r="AG761" i="4"/>
  <c r="AF761" i="4"/>
  <c r="AR761" i="4" s="1"/>
  <c r="AG769" i="4"/>
  <c r="AF769" i="4"/>
  <c r="AR769" i="4" s="1"/>
  <c r="AG777" i="4"/>
  <c r="AF777" i="4"/>
  <c r="AR777" i="4" s="1"/>
  <c r="AG785" i="4"/>
  <c r="AF785" i="4"/>
  <c r="AR785" i="4" s="1"/>
  <c r="AG793" i="4"/>
  <c r="AF793" i="4"/>
  <c r="AR793" i="4" s="1"/>
  <c r="AG801" i="4"/>
  <c r="AF801" i="4"/>
  <c r="AR801" i="4" s="1"/>
  <c r="AG809" i="4"/>
  <c r="AF809" i="4"/>
  <c r="AR809" i="4" s="1"/>
  <c r="AG817" i="4"/>
  <c r="AF817" i="4"/>
  <c r="AR817" i="4" s="1"/>
  <c r="AG825" i="4"/>
  <c r="AF825" i="4"/>
  <c r="AR825" i="4" s="1"/>
  <c r="AG833" i="4"/>
  <c r="AF833" i="4"/>
  <c r="AR833" i="4" s="1"/>
  <c r="AG841" i="4"/>
  <c r="AF841" i="4"/>
  <c r="AR841" i="4" s="1"/>
  <c r="AG849" i="4"/>
  <c r="AF849" i="4"/>
  <c r="AR849" i="4" s="1"/>
  <c r="AG857" i="4"/>
  <c r="AF857" i="4"/>
  <c r="AR857" i="4" s="1"/>
  <c r="AG865" i="4"/>
  <c r="AF865" i="4"/>
  <c r="AR865" i="4" s="1"/>
  <c r="AG873" i="4"/>
  <c r="AF873" i="4"/>
  <c r="AR873" i="4" s="1"/>
  <c r="AG881" i="4"/>
  <c r="AF881" i="4"/>
  <c r="AR881" i="4" s="1"/>
  <c r="AG889" i="4"/>
  <c r="AF889" i="4"/>
  <c r="AR889" i="4" s="1"/>
  <c r="AG897" i="4"/>
  <c r="AF897" i="4"/>
  <c r="AR897" i="4" s="1"/>
  <c r="AG905" i="4"/>
  <c r="AF905" i="4"/>
  <c r="AR905" i="4" s="1"/>
  <c r="AG913" i="4"/>
  <c r="AF913" i="4"/>
  <c r="AR913" i="4" s="1"/>
  <c r="AG921" i="4"/>
  <c r="AF921" i="4"/>
  <c r="AR921" i="4" s="1"/>
  <c r="AG929" i="4"/>
  <c r="AF929" i="4"/>
  <c r="AR929" i="4" s="1"/>
  <c r="AG937" i="4"/>
  <c r="AF937" i="4"/>
  <c r="AR937" i="4" s="1"/>
  <c r="AG945" i="4"/>
  <c r="AF945" i="4"/>
  <c r="AR945" i="4" s="1"/>
  <c r="AG953" i="4"/>
  <c r="AF953" i="4"/>
  <c r="AR953" i="4" s="1"/>
  <c r="AG961" i="4"/>
  <c r="AF961" i="4"/>
  <c r="AR961" i="4" s="1"/>
  <c r="AG969" i="4"/>
  <c r="AF969" i="4"/>
  <c r="AR969" i="4" s="1"/>
  <c r="AG977" i="4"/>
  <c r="AF977" i="4"/>
  <c r="AR977" i="4" s="1"/>
  <c r="AG985" i="4"/>
  <c r="AF985" i="4"/>
  <c r="AR985" i="4" s="1"/>
  <c r="AG993" i="4"/>
  <c r="AF993" i="4"/>
  <c r="AR993" i="4" s="1"/>
  <c r="AG1001" i="4"/>
  <c r="AF1001" i="4"/>
  <c r="AR1001" i="4" s="1"/>
  <c r="AG1009" i="4"/>
  <c r="AF1009" i="4"/>
  <c r="AR1009" i="4" s="1"/>
  <c r="AG1017" i="4"/>
  <c r="AF1017" i="4"/>
  <c r="AR1017" i="4" s="1"/>
  <c r="AG1025" i="4"/>
  <c r="AF1025" i="4"/>
  <c r="AR1025" i="4" s="1"/>
  <c r="AG1033" i="4"/>
  <c r="AF1033" i="4"/>
  <c r="AR1033" i="4" s="1"/>
  <c r="AG1041" i="4"/>
  <c r="AF1041" i="4"/>
  <c r="AR1041" i="4" s="1"/>
  <c r="AG1049" i="4"/>
  <c r="AF1049" i="4"/>
  <c r="AR1049" i="4" s="1"/>
  <c r="AG1057" i="4"/>
  <c r="AF1057" i="4"/>
  <c r="AR1057" i="4" s="1"/>
  <c r="AG1065" i="4"/>
  <c r="AF1065" i="4"/>
  <c r="AR1065" i="4" s="1"/>
  <c r="AG1073" i="4"/>
  <c r="AF1073" i="4"/>
  <c r="AR1073" i="4" s="1"/>
  <c r="AG1081" i="4"/>
  <c r="AF1081" i="4"/>
  <c r="AR1081" i="4" s="1"/>
  <c r="AG1089" i="4"/>
  <c r="AF1089" i="4"/>
  <c r="AR1089" i="4" s="1"/>
  <c r="AG1097" i="4"/>
  <c r="AF1097" i="4"/>
  <c r="AR1097" i="4" s="1"/>
  <c r="AG1105" i="4"/>
  <c r="AF1105" i="4"/>
  <c r="AR1105" i="4" s="1"/>
  <c r="AG1113" i="4"/>
  <c r="AF1113" i="4"/>
  <c r="AR1113" i="4" s="1"/>
  <c r="AG1121" i="4"/>
  <c r="AF1121" i="4"/>
  <c r="AR1121" i="4" s="1"/>
  <c r="AG1129" i="4"/>
  <c r="AF1129" i="4"/>
  <c r="AR1129" i="4" s="1"/>
  <c r="AG1137" i="4"/>
  <c r="AF1137" i="4"/>
  <c r="AR1137" i="4" s="1"/>
  <c r="AG1145" i="4"/>
  <c r="AF1145" i="4"/>
  <c r="AR1145" i="4" s="1"/>
  <c r="AG1153" i="4"/>
  <c r="AF1153" i="4"/>
  <c r="AR1153" i="4" s="1"/>
  <c r="AG1161" i="4"/>
  <c r="AF1161" i="4"/>
  <c r="AR1161" i="4" s="1"/>
  <c r="AG1169" i="4"/>
  <c r="AF1169" i="4"/>
  <c r="AR1169" i="4" s="1"/>
  <c r="AG1177" i="4"/>
  <c r="AF1177" i="4"/>
  <c r="AR1177" i="4" s="1"/>
  <c r="AG1185" i="4"/>
  <c r="AF1185" i="4"/>
  <c r="AR1185" i="4" s="1"/>
  <c r="AG1193" i="4"/>
  <c r="AF1193" i="4"/>
  <c r="AR1193" i="4" s="1"/>
  <c r="AG1201" i="4"/>
  <c r="AF1201" i="4"/>
  <c r="AR1201" i="4" s="1"/>
  <c r="AG1209" i="4"/>
  <c r="AF1209" i="4"/>
  <c r="AR1209" i="4" s="1"/>
  <c r="AG1217" i="4"/>
  <c r="AF1217" i="4"/>
  <c r="AR1217" i="4" s="1"/>
  <c r="AG1225" i="4"/>
  <c r="AF1225" i="4"/>
  <c r="AR1225" i="4" s="1"/>
  <c r="AG1233" i="4"/>
  <c r="AF1233" i="4"/>
  <c r="AR1233" i="4" s="1"/>
  <c r="AG1241" i="4"/>
  <c r="AF1241" i="4"/>
  <c r="AR1241" i="4" s="1"/>
  <c r="AG1249" i="4"/>
  <c r="AF1249" i="4"/>
  <c r="AR1249" i="4" s="1"/>
  <c r="AG1257" i="4"/>
  <c r="AF1257" i="4"/>
  <c r="AR1257" i="4" s="1"/>
  <c r="AG1265" i="4"/>
  <c r="AF1265" i="4"/>
  <c r="AR1265" i="4" s="1"/>
  <c r="AG1273" i="4"/>
  <c r="AF1273" i="4"/>
  <c r="AR1273" i="4" s="1"/>
  <c r="AG1281" i="4"/>
  <c r="AF1281" i="4"/>
  <c r="AR1281" i="4" s="1"/>
  <c r="AG1289" i="4"/>
  <c r="AF1289" i="4"/>
  <c r="AR1289" i="4" s="1"/>
  <c r="AG1297" i="4"/>
  <c r="AF1297" i="4"/>
  <c r="AR1297" i="4" s="1"/>
  <c r="AG1305" i="4"/>
  <c r="AF1305" i="4"/>
  <c r="AR1305" i="4" s="1"/>
  <c r="AG1313" i="4"/>
  <c r="AF1313" i="4"/>
  <c r="AR1313" i="4" s="1"/>
  <c r="AG1321" i="4"/>
  <c r="AF1321" i="4"/>
  <c r="AR1321" i="4" s="1"/>
  <c r="AG1329" i="4"/>
  <c r="AF1329" i="4"/>
  <c r="AR1329" i="4" s="1"/>
  <c r="AG1337" i="4"/>
  <c r="AF1337" i="4"/>
  <c r="AR1337" i="4" s="1"/>
  <c r="AG1345" i="4"/>
  <c r="AF1345" i="4"/>
  <c r="AR1345" i="4" s="1"/>
  <c r="AG1353" i="4"/>
  <c r="AF1353" i="4"/>
  <c r="AR1353" i="4" s="1"/>
  <c r="AG1361" i="4"/>
  <c r="AF1361" i="4"/>
  <c r="AR1361" i="4" s="1"/>
  <c r="AG1369" i="4"/>
  <c r="AF1369" i="4"/>
  <c r="AR1369" i="4" s="1"/>
  <c r="AG1377" i="4"/>
  <c r="AF1377" i="4"/>
  <c r="AR1377" i="4" s="1"/>
  <c r="AG1385" i="4"/>
  <c r="AF1385" i="4"/>
  <c r="AR1385" i="4" s="1"/>
  <c r="AG1393" i="4"/>
  <c r="AF1393" i="4"/>
  <c r="AR1393" i="4" s="1"/>
  <c r="AG1401" i="4"/>
  <c r="AF1401" i="4"/>
  <c r="AR1401" i="4" s="1"/>
  <c r="AG1409" i="4"/>
  <c r="AF1409" i="4"/>
  <c r="AR1409" i="4" s="1"/>
  <c r="AG1417" i="4"/>
  <c r="AF1417" i="4"/>
  <c r="AR1417" i="4" s="1"/>
  <c r="AG1425" i="4"/>
  <c r="AF1425" i="4"/>
  <c r="AR1425" i="4" s="1"/>
  <c r="AG1433" i="4"/>
  <c r="AF1433" i="4"/>
  <c r="AR1433" i="4" s="1"/>
  <c r="AG1441" i="4"/>
  <c r="AF1441" i="4"/>
  <c r="AR1441" i="4" s="1"/>
  <c r="AG1449" i="4"/>
  <c r="AF1449" i="4"/>
  <c r="AR1449" i="4" s="1"/>
  <c r="AG1457" i="4"/>
  <c r="AF1457" i="4"/>
  <c r="AR1457" i="4" s="1"/>
  <c r="AG1465" i="4"/>
  <c r="AF1465" i="4"/>
  <c r="AR1465" i="4" s="1"/>
  <c r="AG1473" i="4"/>
  <c r="AF1473" i="4"/>
  <c r="AR1473" i="4" s="1"/>
  <c r="AG1481" i="4"/>
  <c r="AF1481" i="4"/>
  <c r="AR1481" i="4" s="1"/>
  <c r="AG1489" i="4"/>
  <c r="AF1489" i="4"/>
  <c r="AR1489" i="4" s="1"/>
  <c r="AG1497" i="4"/>
  <c r="AF1497" i="4"/>
  <c r="AR1497" i="4" s="1"/>
  <c r="AG1505" i="4"/>
  <c r="AF1505" i="4"/>
  <c r="AR1505" i="4" s="1"/>
  <c r="AG1513" i="4"/>
  <c r="AF1513" i="4"/>
  <c r="AR1513" i="4" s="1"/>
  <c r="AG1521" i="4"/>
  <c r="AF1521" i="4"/>
  <c r="AR1521" i="4" s="1"/>
  <c r="AG1529" i="4"/>
  <c r="AF1529" i="4"/>
  <c r="AR1529" i="4" s="1"/>
  <c r="AG1537" i="4"/>
  <c r="AF1537" i="4"/>
  <c r="AR1537" i="4" s="1"/>
  <c r="AG1545" i="4"/>
  <c r="AF1545" i="4"/>
  <c r="AR1545" i="4" s="1"/>
  <c r="AG1553" i="4"/>
  <c r="AF1553" i="4"/>
  <c r="AR1553" i="4" s="1"/>
  <c r="AG1561" i="4"/>
  <c r="AF1561" i="4"/>
  <c r="AR1561" i="4" s="1"/>
  <c r="AG1569" i="4"/>
  <c r="AF1569" i="4"/>
  <c r="AR1569" i="4" s="1"/>
  <c r="AG1577" i="4"/>
  <c r="AF1577" i="4"/>
  <c r="AR1577" i="4" s="1"/>
  <c r="AG1585" i="4"/>
  <c r="AF1585" i="4"/>
  <c r="AR1585" i="4" s="1"/>
  <c r="AG1593" i="4"/>
  <c r="AF1593" i="4"/>
  <c r="AR1593" i="4" s="1"/>
  <c r="AG1601" i="4"/>
  <c r="AF1601" i="4"/>
  <c r="AR1601" i="4" s="1"/>
  <c r="AG1609" i="4"/>
  <c r="AF1609" i="4"/>
  <c r="AR1609" i="4" s="1"/>
  <c r="AG1617" i="4"/>
  <c r="AF1617" i="4"/>
  <c r="AR1617" i="4" s="1"/>
  <c r="AG1625" i="4"/>
  <c r="AF1625" i="4"/>
  <c r="AR1625" i="4" s="1"/>
  <c r="AG1633" i="4"/>
  <c r="AF1633" i="4"/>
  <c r="AR1633" i="4" s="1"/>
  <c r="AG1641" i="4"/>
  <c r="AF1641" i="4"/>
  <c r="AR1641" i="4" s="1"/>
  <c r="AG1649" i="4"/>
  <c r="AF1649" i="4"/>
  <c r="AR1649" i="4" s="1"/>
  <c r="AG1657" i="4"/>
  <c r="AF1657" i="4"/>
  <c r="AR1657" i="4" s="1"/>
  <c r="AG1665" i="4"/>
  <c r="AF1665" i="4"/>
  <c r="AR1665" i="4" s="1"/>
  <c r="AG1673" i="4"/>
  <c r="AF1673" i="4"/>
  <c r="AR1673" i="4" s="1"/>
  <c r="AG1681" i="4"/>
  <c r="AF1681" i="4"/>
  <c r="AR1681" i="4" s="1"/>
  <c r="AG1689" i="4"/>
  <c r="AF1689" i="4"/>
  <c r="AR1689" i="4" s="1"/>
  <c r="AG1697" i="4"/>
  <c r="AF1697" i="4"/>
  <c r="AR1697" i="4" s="1"/>
  <c r="AG1705" i="4"/>
  <c r="AF1705" i="4"/>
  <c r="AR1705" i="4" s="1"/>
  <c r="AG1713" i="4"/>
  <c r="AF1713" i="4"/>
  <c r="AR1713" i="4" s="1"/>
  <c r="AG1721" i="4"/>
  <c r="AF1721" i="4"/>
  <c r="AR1721" i="4" s="1"/>
  <c r="AG1729" i="4"/>
  <c r="AF1729" i="4"/>
  <c r="AR1729" i="4" s="1"/>
  <c r="AG1737" i="4"/>
  <c r="AF1737" i="4"/>
  <c r="AR1737" i="4" s="1"/>
  <c r="AG1745" i="4"/>
  <c r="AF1745" i="4"/>
  <c r="AR1745" i="4" s="1"/>
  <c r="AG1753" i="4"/>
  <c r="AF1753" i="4"/>
  <c r="AR1753" i="4" s="1"/>
  <c r="AG1761" i="4"/>
  <c r="AF1761" i="4"/>
  <c r="AR1761" i="4" s="1"/>
  <c r="AG1769" i="4"/>
  <c r="AF1769" i="4"/>
  <c r="AR1769" i="4" s="1"/>
  <c r="AG1777" i="4"/>
  <c r="AF1777" i="4"/>
  <c r="AR1777" i="4" s="1"/>
  <c r="AG1785" i="4"/>
  <c r="AF1785" i="4"/>
  <c r="AR1785" i="4" s="1"/>
  <c r="AG1793" i="4"/>
  <c r="AF1793" i="4"/>
  <c r="AR1793" i="4" s="1"/>
  <c r="AG1801" i="4"/>
  <c r="AF1801" i="4"/>
  <c r="AR1801" i="4" s="1"/>
  <c r="AG1809" i="4"/>
  <c r="AF1809" i="4"/>
  <c r="AR1809" i="4" s="1"/>
  <c r="AG1817" i="4"/>
  <c r="AF1817" i="4"/>
  <c r="AR1817" i="4" s="1"/>
  <c r="AG1825" i="4"/>
  <c r="AF1825" i="4"/>
  <c r="AR1825" i="4" s="1"/>
  <c r="AG1833" i="4"/>
  <c r="AF1833" i="4"/>
  <c r="AR1833" i="4" s="1"/>
  <c r="AG1841" i="4"/>
  <c r="AF1841" i="4"/>
  <c r="AR1841" i="4" s="1"/>
  <c r="AG1849" i="4"/>
  <c r="AF1849" i="4"/>
  <c r="AR1849" i="4" s="1"/>
  <c r="AG1857" i="4"/>
  <c r="AF1857" i="4"/>
  <c r="AR1857" i="4" s="1"/>
  <c r="AG1865" i="4"/>
  <c r="AF1865" i="4"/>
  <c r="AR1865" i="4" s="1"/>
  <c r="AG1873" i="4"/>
  <c r="AF1873" i="4"/>
  <c r="AR1873" i="4" s="1"/>
  <c r="AG1881" i="4"/>
  <c r="AF1881" i="4"/>
  <c r="AR1881" i="4" s="1"/>
  <c r="AG1889" i="4"/>
  <c r="AF1889" i="4"/>
  <c r="AR1889" i="4" s="1"/>
  <c r="AG1897" i="4"/>
  <c r="AF1897" i="4"/>
  <c r="AR1897" i="4" s="1"/>
  <c r="AG1905" i="4"/>
  <c r="AF1905" i="4"/>
  <c r="AR1905" i="4" s="1"/>
  <c r="AG1913" i="4"/>
  <c r="AF1913" i="4"/>
  <c r="AR1913" i="4" s="1"/>
  <c r="AG1921" i="4"/>
  <c r="AF1921" i="4"/>
  <c r="AR1921" i="4" s="1"/>
  <c r="AG1929" i="4"/>
  <c r="AF1929" i="4"/>
  <c r="AR1929" i="4" s="1"/>
  <c r="AG1937" i="4"/>
  <c r="AF1937" i="4"/>
  <c r="AR1937" i="4" s="1"/>
  <c r="AG1945" i="4"/>
  <c r="AF1945" i="4"/>
  <c r="AR1945" i="4" s="1"/>
  <c r="AG1953" i="4"/>
  <c r="AF1953" i="4"/>
  <c r="AR1953" i="4" s="1"/>
  <c r="AG1961" i="4"/>
  <c r="AF1961" i="4"/>
  <c r="AR1961" i="4" s="1"/>
  <c r="AG1969" i="4"/>
  <c r="AF1969" i="4"/>
  <c r="AR1969" i="4" s="1"/>
  <c r="AG1977" i="4"/>
  <c r="AF1977" i="4"/>
  <c r="AR1977" i="4" s="1"/>
  <c r="AG1985" i="4"/>
  <c r="AF1985" i="4"/>
  <c r="AR1985" i="4" s="1"/>
  <c r="AG1993" i="4"/>
  <c r="AF1993" i="4"/>
  <c r="AR1993" i="4" s="1"/>
  <c r="AG2001" i="4"/>
  <c r="AF2001" i="4"/>
  <c r="AR2001" i="4" s="1"/>
  <c r="AG2009" i="4"/>
  <c r="AF2009" i="4"/>
  <c r="AR2009" i="4" s="1"/>
  <c r="AG2017" i="4"/>
  <c r="AF2017" i="4"/>
  <c r="AR2017" i="4" s="1"/>
  <c r="AG2025" i="4"/>
  <c r="AF2025" i="4"/>
  <c r="AR2025" i="4" s="1"/>
  <c r="AG2033" i="4"/>
  <c r="AF2033" i="4"/>
  <c r="AR2033" i="4" s="1"/>
  <c r="AG2041" i="4"/>
  <c r="AF2041" i="4"/>
  <c r="AR2041" i="4" s="1"/>
  <c r="AG2049" i="4"/>
  <c r="AF2049" i="4"/>
  <c r="AR2049" i="4" s="1"/>
  <c r="AG2057" i="4"/>
  <c r="AF2057" i="4"/>
  <c r="AR2057" i="4" s="1"/>
  <c r="AG2065" i="4"/>
  <c r="AF2065" i="4"/>
  <c r="AR2065" i="4" s="1"/>
  <c r="AG2073" i="4"/>
  <c r="AF2073" i="4"/>
  <c r="AR2073" i="4" s="1"/>
  <c r="AG2081" i="4"/>
  <c r="AF2081" i="4"/>
  <c r="AR2081" i="4" s="1"/>
  <c r="AG2089" i="4"/>
  <c r="AF2089" i="4"/>
  <c r="AR2089" i="4" s="1"/>
  <c r="AG2097" i="4"/>
  <c r="AF2097" i="4"/>
  <c r="AR2097" i="4" s="1"/>
  <c r="AG2105" i="4"/>
  <c r="AF2105" i="4"/>
  <c r="AR2105" i="4" s="1"/>
  <c r="AG2113" i="4"/>
  <c r="AF2113" i="4"/>
  <c r="AR2113" i="4" s="1"/>
  <c r="AG542" i="4"/>
  <c r="AF542" i="4"/>
  <c r="AR542" i="4" s="1"/>
  <c r="AG550" i="4"/>
  <c r="AF550" i="4"/>
  <c r="AR550" i="4" s="1"/>
  <c r="AG558" i="4"/>
  <c r="AF558" i="4"/>
  <c r="AR558" i="4" s="1"/>
  <c r="AG566" i="4"/>
  <c r="AF566" i="4"/>
  <c r="AR566" i="4" s="1"/>
  <c r="AG574" i="4"/>
  <c r="AF574" i="4"/>
  <c r="AR574" i="4" s="1"/>
  <c r="AG582" i="4"/>
  <c r="AF582" i="4"/>
  <c r="AR582" i="4" s="1"/>
  <c r="AG590" i="4"/>
  <c r="AF590" i="4"/>
  <c r="AR590" i="4" s="1"/>
  <c r="AG598" i="4"/>
  <c r="AF598" i="4"/>
  <c r="AR598" i="4" s="1"/>
  <c r="AG606" i="4"/>
  <c r="AF606" i="4"/>
  <c r="AR606" i="4" s="1"/>
  <c r="AG614" i="4"/>
  <c r="AF614" i="4"/>
  <c r="AR614" i="4" s="1"/>
  <c r="AG622" i="4"/>
  <c r="AF622" i="4"/>
  <c r="AR622" i="4" s="1"/>
  <c r="AG630" i="4"/>
  <c r="AF630" i="4"/>
  <c r="AR630" i="4" s="1"/>
  <c r="AG638" i="4"/>
  <c r="AF638" i="4"/>
  <c r="AR638" i="4" s="1"/>
  <c r="AG646" i="4"/>
  <c r="AF646" i="4"/>
  <c r="AR646" i="4" s="1"/>
  <c r="AG654" i="4"/>
  <c r="AF654" i="4"/>
  <c r="AR654" i="4" s="1"/>
  <c r="AG662" i="4"/>
  <c r="AF662" i="4"/>
  <c r="AR662" i="4" s="1"/>
  <c r="AG670" i="4"/>
  <c r="AF670" i="4"/>
  <c r="AR670" i="4" s="1"/>
  <c r="AG678" i="4"/>
  <c r="AF678" i="4"/>
  <c r="AR678" i="4" s="1"/>
  <c r="AG686" i="4"/>
  <c r="AF686" i="4"/>
  <c r="AR686" i="4" s="1"/>
  <c r="AG694" i="4"/>
  <c r="AF694" i="4"/>
  <c r="AR694" i="4" s="1"/>
  <c r="AG702" i="4"/>
  <c r="AF702" i="4"/>
  <c r="AR702" i="4" s="1"/>
  <c r="AG710" i="4"/>
  <c r="AF710" i="4"/>
  <c r="AR710" i="4" s="1"/>
  <c r="AG718" i="4"/>
  <c r="AF718" i="4"/>
  <c r="AR718" i="4" s="1"/>
  <c r="AG726" i="4"/>
  <c r="AF726" i="4"/>
  <c r="AR726" i="4" s="1"/>
  <c r="AG734" i="4"/>
  <c r="AF734" i="4"/>
  <c r="AR734" i="4" s="1"/>
  <c r="AG742" i="4"/>
  <c r="AF742" i="4"/>
  <c r="AR742" i="4" s="1"/>
  <c r="AG750" i="4"/>
  <c r="AF750" i="4"/>
  <c r="AR750" i="4" s="1"/>
  <c r="AG758" i="4"/>
  <c r="AF758" i="4"/>
  <c r="AR758" i="4" s="1"/>
  <c r="AG766" i="4"/>
  <c r="AF766" i="4"/>
  <c r="AR766" i="4" s="1"/>
  <c r="AG774" i="4"/>
  <c r="AF774" i="4"/>
  <c r="AR774" i="4" s="1"/>
  <c r="AG782" i="4"/>
  <c r="AF782" i="4"/>
  <c r="AR782" i="4" s="1"/>
  <c r="AG790" i="4"/>
  <c r="AF790" i="4"/>
  <c r="AR790" i="4" s="1"/>
  <c r="AG798" i="4"/>
  <c r="AF798" i="4"/>
  <c r="AR798" i="4" s="1"/>
  <c r="AG806" i="4"/>
  <c r="AF806" i="4"/>
  <c r="AR806" i="4" s="1"/>
  <c r="AG814" i="4"/>
  <c r="AF814" i="4"/>
  <c r="AR814" i="4" s="1"/>
  <c r="AG822" i="4"/>
  <c r="AF822" i="4"/>
  <c r="AR822" i="4" s="1"/>
  <c r="AG830" i="4"/>
  <c r="AF830" i="4"/>
  <c r="AR830" i="4" s="1"/>
  <c r="AG838" i="4"/>
  <c r="AF838" i="4"/>
  <c r="AR838" i="4" s="1"/>
  <c r="AG846" i="4"/>
  <c r="AF846" i="4"/>
  <c r="AR846" i="4" s="1"/>
  <c r="AG854" i="4"/>
  <c r="AF854" i="4"/>
  <c r="AR854" i="4" s="1"/>
  <c r="AG862" i="4"/>
  <c r="AF862" i="4"/>
  <c r="AR862" i="4" s="1"/>
  <c r="AG870" i="4"/>
  <c r="AF870" i="4"/>
  <c r="AR870" i="4" s="1"/>
  <c r="AG878" i="4"/>
  <c r="AF878" i="4"/>
  <c r="AR878" i="4" s="1"/>
  <c r="AG886" i="4"/>
  <c r="AF886" i="4"/>
  <c r="AR886" i="4" s="1"/>
  <c r="AG894" i="4"/>
  <c r="AF894" i="4"/>
  <c r="AR894" i="4" s="1"/>
  <c r="AG902" i="4"/>
  <c r="AF902" i="4"/>
  <c r="AR902" i="4" s="1"/>
  <c r="AG910" i="4"/>
  <c r="AF910" i="4"/>
  <c r="AR910" i="4" s="1"/>
  <c r="AG918" i="4"/>
  <c r="AF918" i="4"/>
  <c r="AR918" i="4" s="1"/>
  <c r="AG926" i="4"/>
  <c r="AF926" i="4"/>
  <c r="AR926" i="4" s="1"/>
  <c r="AG934" i="4"/>
  <c r="AF934" i="4"/>
  <c r="AR934" i="4" s="1"/>
  <c r="AG942" i="4"/>
  <c r="AF942" i="4"/>
  <c r="AR942" i="4" s="1"/>
  <c r="AG950" i="4"/>
  <c r="AF950" i="4"/>
  <c r="AR950" i="4" s="1"/>
  <c r="AG958" i="4"/>
  <c r="AF958" i="4"/>
  <c r="AR958" i="4" s="1"/>
  <c r="AG966" i="4"/>
  <c r="AF966" i="4"/>
  <c r="AR966" i="4" s="1"/>
  <c r="AG974" i="4"/>
  <c r="AF974" i="4"/>
  <c r="AR974" i="4" s="1"/>
  <c r="AG982" i="4"/>
  <c r="AF982" i="4"/>
  <c r="AR982" i="4" s="1"/>
  <c r="AG990" i="4"/>
  <c r="AF990" i="4"/>
  <c r="AR990" i="4" s="1"/>
  <c r="AG998" i="4"/>
  <c r="AF998" i="4"/>
  <c r="AR998" i="4" s="1"/>
  <c r="AG1006" i="4"/>
  <c r="AF1006" i="4"/>
  <c r="AR1006" i="4" s="1"/>
  <c r="AG1014" i="4"/>
  <c r="AF1014" i="4"/>
  <c r="AR1014" i="4" s="1"/>
  <c r="AG1022" i="4"/>
  <c r="AF1022" i="4"/>
  <c r="AR1022" i="4" s="1"/>
  <c r="AG1030" i="4"/>
  <c r="AF1030" i="4"/>
  <c r="AR1030" i="4" s="1"/>
  <c r="AG1038" i="4"/>
  <c r="AF1038" i="4"/>
  <c r="AR1038" i="4" s="1"/>
  <c r="AG1046" i="4"/>
  <c r="AF1046" i="4"/>
  <c r="AR1046" i="4" s="1"/>
  <c r="AG1054" i="4"/>
  <c r="AF1054" i="4"/>
  <c r="AR1054" i="4" s="1"/>
  <c r="AG1062" i="4"/>
  <c r="AF1062" i="4"/>
  <c r="AR1062" i="4" s="1"/>
  <c r="AG1070" i="4"/>
  <c r="AF1070" i="4"/>
  <c r="AR1070" i="4" s="1"/>
  <c r="AG1078" i="4"/>
  <c r="AF1078" i="4"/>
  <c r="AR1078" i="4" s="1"/>
  <c r="AG1086" i="4"/>
  <c r="AF1086" i="4"/>
  <c r="AR1086" i="4" s="1"/>
  <c r="AG1094" i="4"/>
  <c r="AF1094" i="4"/>
  <c r="AR1094" i="4" s="1"/>
  <c r="AG1102" i="4"/>
  <c r="AF1102" i="4"/>
  <c r="AR1102" i="4" s="1"/>
  <c r="AG1110" i="4"/>
  <c r="AF1110" i="4"/>
  <c r="AR1110" i="4" s="1"/>
  <c r="AG1118" i="4"/>
  <c r="AF1118" i="4"/>
  <c r="AR1118" i="4" s="1"/>
  <c r="AG1126" i="4"/>
  <c r="AF1126" i="4"/>
  <c r="AR1126" i="4" s="1"/>
  <c r="AG1134" i="4"/>
  <c r="AF1134" i="4"/>
  <c r="AR1134" i="4" s="1"/>
  <c r="AG1142" i="4"/>
  <c r="AF1142" i="4"/>
  <c r="AR1142" i="4" s="1"/>
  <c r="AG1150" i="4"/>
  <c r="AF1150" i="4"/>
  <c r="AR1150" i="4" s="1"/>
  <c r="AG1158" i="4"/>
  <c r="AF1158" i="4"/>
  <c r="AR1158" i="4" s="1"/>
  <c r="AG1166" i="4"/>
  <c r="AF1166" i="4"/>
  <c r="AR1166" i="4" s="1"/>
  <c r="AG1174" i="4"/>
  <c r="AF1174" i="4"/>
  <c r="AR1174" i="4" s="1"/>
  <c r="AG1182" i="4"/>
  <c r="AF1182" i="4"/>
  <c r="AR1182" i="4" s="1"/>
  <c r="AG1190" i="4"/>
  <c r="AF1190" i="4"/>
  <c r="AR1190" i="4" s="1"/>
  <c r="AG1198" i="4"/>
  <c r="AF1198" i="4"/>
  <c r="AR1198" i="4" s="1"/>
  <c r="AG1206" i="4"/>
  <c r="AF1206" i="4"/>
  <c r="AR1206" i="4" s="1"/>
  <c r="AG1214" i="4"/>
  <c r="AF1214" i="4"/>
  <c r="AR1214" i="4" s="1"/>
  <c r="AG1222" i="4"/>
  <c r="AF1222" i="4"/>
  <c r="AR1222" i="4" s="1"/>
  <c r="AG1230" i="4"/>
  <c r="AF1230" i="4"/>
  <c r="AR1230" i="4" s="1"/>
  <c r="AG1238" i="4"/>
  <c r="AF1238" i="4"/>
  <c r="AR1238" i="4" s="1"/>
  <c r="AG1246" i="4"/>
  <c r="AF1246" i="4"/>
  <c r="AR1246" i="4" s="1"/>
  <c r="AG1254" i="4"/>
  <c r="AF1254" i="4"/>
  <c r="AR1254" i="4" s="1"/>
  <c r="AG1262" i="4"/>
  <c r="AF1262" i="4"/>
  <c r="AR1262" i="4" s="1"/>
  <c r="AG1270" i="4"/>
  <c r="AF1270" i="4"/>
  <c r="AR1270" i="4" s="1"/>
  <c r="AG1278" i="4"/>
  <c r="AF1278" i="4"/>
  <c r="AR1278" i="4" s="1"/>
  <c r="AG1286" i="4"/>
  <c r="AF1286" i="4"/>
  <c r="AR1286" i="4" s="1"/>
  <c r="AG1294" i="4"/>
  <c r="AF1294" i="4"/>
  <c r="AR1294" i="4" s="1"/>
  <c r="AG1302" i="4"/>
  <c r="AF1302" i="4"/>
  <c r="AR1302" i="4" s="1"/>
  <c r="AG1310" i="4"/>
  <c r="AF1310" i="4"/>
  <c r="AR1310" i="4" s="1"/>
  <c r="AG1318" i="4"/>
  <c r="AF1318" i="4"/>
  <c r="AR1318" i="4" s="1"/>
  <c r="AG1326" i="4"/>
  <c r="AF1326" i="4"/>
  <c r="AR1326" i="4" s="1"/>
  <c r="AG1334" i="4"/>
  <c r="AF1334" i="4"/>
  <c r="AR1334" i="4" s="1"/>
  <c r="AG1342" i="4"/>
  <c r="AF1342" i="4"/>
  <c r="AR1342" i="4" s="1"/>
  <c r="AG1350" i="4"/>
  <c r="AF1350" i="4"/>
  <c r="AR1350" i="4" s="1"/>
  <c r="AG1358" i="4"/>
  <c r="AF1358" i="4"/>
  <c r="AR1358" i="4" s="1"/>
  <c r="AG1366" i="4"/>
  <c r="AF1366" i="4"/>
  <c r="AR1366" i="4" s="1"/>
  <c r="AG1374" i="4"/>
  <c r="AF1374" i="4"/>
  <c r="AR1374" i="4" s="1"/>
  <c r="AG1382" i="4"/>
  <c r="AF1382" i="4"/>
  <c r="AR1382" i="4" s="1"/>
  <c r="AG1390" i="4"/>
  <c r="AF1390" i="4"/>
  <c r="AR1390" i="4" s="1"/>
  <c r="AG1398" i="4"/>
  <c r="AF1398" i="4"/>
  <c r="AR1398" i="4" s="1"/>
  <c r="AG1406" i="4"/>
  <c r="AF1406" i="4"/>
  <c r="AR1406" i="4" s="1"/>
  <c r="AG1414" i="4"/>
  <c r="AF1414" i="4"/>
  <c r="AR1414" i="4" s="1"/>
  <c r="AG1422" i="4"/>
  <c r="AF1422" i="4"/>
  <c r="AR1422" i="4" s="1"/>
  <c r="AG1430" i="4"/>
  <c r="AF1430" i="4"/>
  <c r="AR1430" i="4" s="1"/>
  <c r="AG1438" i="4"/>
  <c r="AF1438" i="4"/>
  <c r="AR1438" i="4" s="1"/>
  <c r="AG1446" i="4"/>
  <c r="AF1446" i="4"/>
  <c r="AR1446" i="4" s="1"/>
  <c r="AG1454" i="4"/>
  <c r="AF1454" i="4"/>
  <c r="AR1454" i="4" s="1"/>
  <c r="AG1462" i="4"/>
  <c r="AF1462" i="4"/>
  <c r="AR1462" i="4" s="1"/>
  <c r="AG1470" i="4"/>
  <c r="AF1470" i="4"/>
  <c r="AR1470" i="4" s="1"/>
  <c r="AG1478" i="4"/>
  <c r="AF1478" i="4"/>
  <c r="AR1478" i="4" s="1"/>
  <c r="AG1486" i="4"/>
  <c r="AF1486" i="4"/>
  <c r="AR1486" i="4" s="1"/>
  <c r="AG1494" i="4"/>
  <c r="AF1494" i="4"/>
  <c r="AR1494" i="4" s="1"/>
  <c r="AG1502" i="4"/>
  <c r="AF1502" i="4"/>
  <c r="AR1502" i="4" s="1"/>
  <c r="AG1510" i="4"/>
  <c r="AF1510" i="4"/>
  <c r="AR1510" i="4" s="1"/>
  <c r="AG1518" i="4"/>
  <c r="AF1518" i="4"/>
  <c r="AR1518" i="4" s="1"/>
  <c r="AG1526" i="4"/>
  <c r="AF1526" i="4"/>
  <c r="AR1526" i="4" s="1"/>
  <c r="AG1534" i="4"/>
  <c r="AF1534" i="4"/>
  <c r="AR1534" i="4" s="1"/>
  <c r="AG1542" i="4"/>
  <c r="AF1542" i="4"/>
  <c r="AR1542" i="4" s="1"/>
  <c r="AG1550" i="4"/>
  <c r="AF1550" i="4"/>
  <c r="AR1550" i="4" s="1"/>
  <c r="AG1558" i="4"/>
  <c r="AF1558" i="4"/>
  <c r="AR1558" i="4" s="1"/>
  <c r="AG1566" i="4"/>
  <c r="AF1566" i="4"/>
  <c r="AR1566" i="4" s="1"/>
  <c r="AG1574" i="4"/>
  <c r="AF1574" i="4"/>
  <c r="AR1574" i="4" s="1"/>
  <c r="AG1582" i="4"/>
  <c r="AF1582" i="4"/>
  <c r="AR1582" i="4" s="1"/>
  <c r="AG1590" i="4"/>
  <c r="AF1590" i="4"/>
  <c r="AR1590" i="4" s="1"/>
  <c r="AG1598" i="4"/>
  <c r="AF1598" i="4"/>
  <c r="AR1598" i="4" s="1"/>
  <c r="AG1606" i="4"/>
  <c r="AF1606" i="4"/>
  <c r="AR1606" i="4" s="1"/>
  <c r="AG1614" i="4"/>
  <c r="AF1614" i="4"/>
  <c r="AR1614" i="4" s="1"/>
  <c r="AG1622" i="4"/>
  <c r="AF1622" i="4"/>
  <c r="AR1622" i="4" s="1"/>
  <c r="AG1630" i="4"/>
  <c r="AF1630" i="4"/>
  <c r="AR1630" i="4" s="1"/>
  <c r="AG1638" i="4"/>
  <c r="AF1638" i="4"/>
  <c r="AR1638" i="4" s="1"/>
  <c r="AG1646" i="4"/>
  <c r="AF1646" i="4"/>
  <c r="AR1646" i="4" s="1"/>
  <c r="AG1654" i="4"/>
  <c r="AF1654" i="4"/>
  <c r="AR1654" i="4" s="1"/>
  <c r="AG1662" i="4"/>
  <c r="AF1662" i="4"/>
  <c r="AR1662" i="4" s="1"/>
  <c r="AG1670" i="4"/>
  <c r="AF1670" i="4"/>
  <c r="AR1670" i="4" s="1"/>
  <c r="AG1678" i="4"/>
  <c r="AF1678" i="4"/>
  <c r="AR1678" i="4" s="1"/>
  <c r="AG1686" i="4"/>
  <c r="AF1686" i="4"/>
  <c r="AR1686" i="4" s="1"/>
  <c r="AG1694" i="4"/>
  <c r="AF1694" i="4"/>
  <c r="AR1694" i="4" s="1"/>
  <c r="AG1702" i="4"/>
  <c r="AF1702" i="4"/>
  <c r="AR1702" i="4" s="1"/>
  <c r="AG1710" i="4"/>
  <c r="AF1710" i="4"/>
  <c r="AR1710" i="4" s="1"/>
  <c r="AG1718" i="4"/>
  <c r="AF1718" i="4"/>
  <c r="AR1718" i="4" s="1"/>
  <c r="AG1726" i="4"/>
  <c r="AF1726" i="4"/>
  <c r="AR1726" i="4" s="1"/>
  <c r="AG1734" i="4"/>
  <c r="AF1734" i="4"/>
  <c r="AR1734" i="4" s="1"/>
  <c r="AG1742" i="4"/>
  <c r="AF1742" i="4"/>
  <c r="AR1742" i="4" s="1"/>
  <c r="AG1750" i="4"/>
  <c r="AF1750" i="4"/>
  <c r="AR1750" i="4" s="1"/>
  <c r="AG1758" i="4"/>
  <c r="AF1758" i="4"/>
  <c r="AR1758" i="4" s="1"/>
  <c r="AG1766" i="4"/>
  <c r="AF1766" i="4"/>
  <c r="AR1766" i="4" s="1"/>
  <c r="AG1774" i="4"/>
  <c r="AF1774" i="4"/>
  <c r="AR1774" i="4" s="1"/>
  <c r="AG1782" i="4"/>
  <c r="AF1782" i="4"/>
  <c r="AR1782" i="4" s="1"/>
  <c r="AG1790" i="4"/>
  <c r="AF1790" i="4"/>
  <c r="AR1790" i="4" s="1"/>
  <c r="AG1798" i="4"/>
  <c r="AF1798" i="4"/>
  <c r="AR1798" i="4" s="1"/>
  <c r="AG1806" i="4"/>
  <c r="AF1806" i="4"/>
  <c r="AR1806" i="4" s="1"/>
  <c r="AG1814" i="4"/>
  <c r="AF1814" i="4"/>
  <c r="AR1814" i="4" s="1"/>
  <c r="AG1822" i="4"/>
  <c r="AF1822" i="4"/>
  <c r="AR1822" i="4" s="1"/>
  <c r="AG1830" i="4"/>
  <c r="AF1830" i="4"/>
  <c r="AR1830" i="4" s="1"/>
  <c r="AG1838" i="4"/>
  <c r="AF1838" i="4"/>
  <c r="AR1838" i="4" s="1"/>
  <c r="AG1846" i="4"/>
  <c r="AF1846" i="4"/>
  <c r="AR1846" i="4" s="1"/>
  <c r="AG1854" i="4"/>
  <c r="AF1854" i="4"/>
  <c r="AR1854" i="4" s="1"/>
  <c r="AG1862" i="4"/>
  <c r="AF1862" i="4"/>
  <c r="AR1862" i="4" s="1"/>
  <c r="AG1870" i="4"/>
  <c r="AF1870" i="4"/>
  <c r="AR1870" i="4" s="1"/>
  <c r="AG1878" i="4"/>
  <c r="AF1878" i="4"/>
  <c r="AR1878" i="4" s="1"/>
  <c r="AG1886" i="4"/>
  <c r="AF1886" i="4"/>
  <c r="AR1886" i="4" s="1"/>
  <c r="AG1894" i="4"/>
  <c r="AF1894" i="4"/>
  <c r="AR1894" i="4" s="1"/>
  <c r="AG1902" i="4"/>
  <c r="AF1902" i="4"/>
  <c r="AR1902" i="4" s="1"/>
  <c r="AG1910" i="4"/>
  <c r="AF1910" i="4"/>
  <c r="AR1910" i="4" s="1"/>
  <c r="AG1918" i="4"/>
  <c r="AF1918" i="4"/>
  <c r="AR1918" i="4" s="1"/>
  <c r="AG1926" i="4"/>
  <c r="AF1926" i="4"/>
  <c r="AR1926" i="4" s="1"/>
  <c r="AG1934" i="4"/>
  <c r="AF1934" i="4"/>
  <c r="AR1934" i="4" s="1"/>
  <c r="AG1942" i="4"/>
  <c r="AF1942" i="4"/>
  <c r="AR1942" i="4" s="1"/>
  <c r="AG1950" i="4"/>
  <c r="AF1950" i="4"/>
  <c r="AR1950" i="4" s="1"/>
  <c r="AG1958" i="4"/>
  <c r="AF1958" i="4"/>
  <c r="AR1958" i="4" s="1"/>
  <c r="AG1966" i="4"/>
  <c r="AF1966" i="4"/>
  <c r="AR1966" i="4" s="1"/>
  <c r="AG1974" i="4"/>
  <c r="AF1974" i="4"/>
  <c r="AR1974" i="4" s="1"/>
  <c r="AG1982" i="4"/>
  <c r="AF1982" i="4"/>
  <c r="AR1982" i="4" s="1"/>
  <c r="AG1990" i="4"/>
  <c r="AF1990" i="4"/>
  <c r="AR1990" i="4" s="1"/>
  <c r="AG1998" i="4"/>
  <c r="AF1998" i="4"/>
  <c r="AR1998" i="4" s="1"/>
  <c r="AG2006" i="4"/>
  <c r="AF2006" i="4"/>
  <c r="AR2006" i="4" s="1"/>
  <c r="AG2014" i="4"/>
  <c r="AF2014" i="4"/>
  <c r="AR2014" i="4" s="1"/>
  <c r="AG2022" i="4"/>
  <c r="AF2022" i="4"/>
  <c r="AR2022" i="4" s="1"/>
  <c r="AG2030" i="4"/>
  <c r="AF2030" i="4"/>
  <c r="AR2030" i="4" s="1"/>
  <c r="AG2038" i="4"/>
  <c r="AF2038" i="4"/>
  <c r="AR2038" i="4" s="1"/>
  <c r="AG2046" i="4"/>
  <c r="AF2046" i="4"/>
  <c r="AR2046" i="4" s="1"/>
  <c r="AG2054" i="4"/>
  <c r="AF2054" i="4"/>
  <c r="AR2054" i="4" s="1"/>
  <c r="AG2062" i="4"/>
  <c r="AF2062" i="4"/>
  <c r="AR2062" i="4" s="1"/>
  <c r="AG2070" i="4"/>
  <c r="AF2070" i="4"/>
  <c r="AR2070" i="4" s="1"/>
  <c r="AG2078" i="4"/>
  <c r="AF2078" i="4"/>
  <c r="AR2078" i="4" s="1"/>
  <c r="AG2086" i="4"/>
  <c r="AF2086" i="4"/>
  <c r="AR2086" i="4" s="1"/>
  <c r="AG2094" i="4"/>
  <c r="AF2094" i="4"/>
  <c r="AR2094" i="4" s="1"/>
  <c r="AG2102" i="4"/>
  <c r="AF2102" i="4"/>
  <c r="AR2102" i="4" s="1"/>
  <c r="AG2110" i="4"/>
  <c r="AF2110" i="4"/>
  <c r="AR2110" i="4" s="1"/>
  <c r="AG2118" i="4"/>
  <c r="AF2118" i="4"/>
  <c r="AR2118" i="4" s="1"/>
  <c r="AG2126" i="4"/>
  <c r="AF2126" i="4"/>
  <c r="AR2126" i="4" s="1"/>
  <c r="AG2134" i="4"/>
  <c r="AF2134" i="4"/>
  <c r="AR2134" i="4" s="1"/>
  <c r="AG2142" i="4"/>
  <c r="AF2142" i="4"/>
  <c r="AR2142" i="4" s="1"/>
  <c r="AG2150" i="4"/>
  <c r="AF2150" i="4"/>
  <c r="AR2150" i="4" s="1"/>
  <c r="AG2158" i="4"/>
  <c r="AF2158" i="4"/>
  <c r="AR2158" i="4" s="1"/>
  <c r="AG2166" i="4"/>
  <c r="AF2166" i="4"/>
  <c r="AR2166" i="4" s="1"/>
  <c r="AG2174" i="4"/>
  <c r="AF2174" i="4"/>
  <c r="AR2174" i="4" s="1"/>
  <c r="AG2182" i="4"/>
  <c r="AF2182" i="4"/>
  <c r="AR2182" i="4" s="1"/>
  <c r="AG2190" i="4"/>
  <c r="AF2190" i="4"/>
  <c r="AR2190" i="4" s="1"/>
  <c r="AG2198" i="4"/>
  <c r="AF2198" i="4"/>
  <c r="AR2198" i="4" s="1"/>
  <c r="AG2206" i="4"/>
  <c r="AF2206" i="4"/>
  <c r="AR2206" i="4" s="1"/>
  <c r="AG2214" i="4"/>
  <c r="AF2214" i="4"/>
  <c r="AR2214" i="4" s="1"/>
  <c r="AG2222" i="4"/>
  <c r="AF2222" i="4"/>
  <c r="AR2222" i="4" s="1"/>
  <c r="AG2230" i="4"/>
  <c r="AF2230" i="4"/>
  <c r="AR2230" i="4" s="1"/>
  <c r="AG2238" i="4"/>
  <c r="AF2238" i="4"/>
  <c r="AR2238" i="4" s="1"/>
  <c r="AG2246" i="4"/>
  <c r="AF2246" i="4"/>
  <c r="AR2246" i="4" s="1"/>
  <c r="AG2254" i="4"/>
  <c r="AF2254" i="4"/>
  <c r="AR2254" i="4" s="1"/>
  <c r="AG2262" i="4"/>
  <c r="AF2262" i="4"/>
  <c r="AR2262" i="4" s="1"/>
  <c r="AG2270" i="4"/>
  <c r="AF2270" i="4"/>
  <c r="AR2270" i="4" s="1"/>
  <c r="AG2278" i="4"/>
  <c r="AF2278" i="4"/>
  <c r="AR2278" i="4" s="1"/>
  <c r="AG2286" i="4"/>
  <c r="AF2286" i="4"/>
  <c r="AR2286" i="4" s="1"/>
  <c r="AG2294" i="4"/>
  <c r="AF2294" i="4"/>
  <c r="AR2294" i="4" s="1"/>
  <c r="AG2302" i="4"/>
  <c r="AF2302" i="4"/>
  <c r="AR2302" i="4" s="1"/>
  <c r="AG2310" i="4"/>
  <c r="AF2310" i="4"/>
  <c r="AR2310" i="4" s="1"/>
  <c r="AG2318" i="4"/>
  <c r="AF2318" i="4"/>
  <c r="AR2318" i="4" s="1"/>
  <c r="AG2326" i="4"/>
  <c r="AF2326" i="4"/>
  <c r="AR2326" i="4" s="1"/>
  <c r="AG2334" i="4"/>
  <c r="AF2334" i="4"/>
  <c r="AR2334" i="4" s="1"/>
  <c r="AG2342" i="4"/>
  <c r="AF2342" i="4"/>
  <c r="AR2342" i="4" s="1"/>
  <c r="AG2350" i="4"/>
  <c r="AF2350" i="4"/>
  <c r="AR2350" i="4" s="1"/>
  <c r="AG2358" i="4"/>
  <c r="AF2358" i="4"/>
  <c r="AR2358" i="4" s="1"/>
  <c r="AG2366" i="4"/>
  <c r="AF2366" i="4"/>
  <c r="AR2366" i="4" s="1"/>
  <c r="AG2374" i="4"/>
  <c r="AF2374" i="4"/>
  <c r="AR2374" i="4" s="1"/>
  <c r="AG2382" i="4"/>
  <c r="AF2382" i="4"/>
  <c r="AR2382" i="4" s="1"/>
  <c r="AG2390" i="4"/>
  <c r="AF2390" i="4"/>
  <c r="AR2390" i="4" s="1"/>
  <c r="AG2398" i="4"/>
  <c r="AF2398" i="4"/>
  <c r="AR2398" i="4" s="1"/>
  <c r="AG2406" i="4"/>
  <c r="AF2406" i="4"/>
  <c r="AR2406" i="4" s="1"/>
  <c r="AG2414" i="4"/>
  <c r="AF2414" i="4"/>
  <c r="AR2414" i="4" s="1"/>
  <c r="AG2422" i="4"/>
  <c r="AF2422" i="4"/>
  <c r="AR2422" i="4" s="1"/>
  <c r="AG2430" i="4"/>
  <c r="AF2430" i="4"/>
  <c r="AR2430" i="4" s="1"/>
  <c r="AG2438" i="4"/>
  <c r="AF2438" i="4"/>
  <c r="AR2438" i="4" s="1"/>
  <c r="AG2446" i="4"/>
  <c r="AF2446" i="4"/>
  <c r="AR2446" i="4" s="1"/>
  <c r="AG2454" i="4"/>
  <c r="AF2454" i="4"/>
  <c r="AR2454" i="4" s="1"/>
  <c r="AG2462" i="4"/>
  <c r="AF2462" i="4"/>
  <c r="AR2462" i="4" s="1"/>
  <c r="AG2470" i="4"/>
  <c r="AF2470" i="4"/>
  <c r="AR2470" i="4" s="1"/>
  <c r="AG2478" i="4"/>
  <c r="AF2478" i="4"/>
  <c r="AR2478" i="4" s="1"/>
  <c r="AG2486" i="4"/>
  <c r="AF2486" i="4"/>
  <c r="AR2486" i="4" s="1"/>
  <c r="AG2494" i="4"/>
  <c r="AF2494" i="4"/>
  <c r="AR2494" i="4" s="1"/>
  <c r="AG2502" i="4"/>
  <c r="AF2502" i="4"/>
  <c r="AR2502" i="4" s="1"/>
  <c r="AG465" i="4"/>
  <c r="AF465" i="4"/>
  <c r="AR465" i="4" s="1"/>
  <c r="AG481" i="4"/>
  <c r="AF481" i="4"/>
  <c r="AR481" i="4" s="1"/>
  <c r="AG501" i="4"/>
  <c r="AF501" i="4"/>
  <c r="AR501" i="4" s="1"/>
  <c r="AG521" i="4"/>
  <c r="AF521" i="4"/>
  <c r="AR521" i="4" s="1"/>
  <c r="AG210" i="4"/>
  <c r="AF210" i="4"/>
  <c r="AR210" i="4" s="1"/>
  <c r="AG473" i="4"/>
  <c r="AF473" i="4"/>
  <c r="AR473" i="4" s="1"/>
  <c r="AG487" i="4"/>
  <c r="AF487" i="4"/>
  <c r="AR487" i="4" s="1"/>
  <c r="AG499" i="4"/>
  <c r="AF499" i="4"/>
  <c r="AR499" i="4" s="1"/>
  <c r="AG513" i="4"/>
  <c r="AF513" i="4"/>
  <c r="AR513" i="4" s="1"/>
  <c r="AG527" i="4"/>
  <c r="AF527" i="4"/>
  <c r="AR527" i="4" s="1"/>
  <c r="AG211" i="4"/>
  <c r="AF211" i="4"/>
  <c r="AR211" i="4" s="1"/>
  <c r="AG467" i="4"/>
  <c r="AF467" i="4"/>
  <c r="AR467" i="4" s="1"/>
  <c r="AG485" i="4"/>
  <c r="AF485" i="4"/>
  <c r="AR485" i="4" s="1"/>
  <c r="AG505" i="4"/>
  <c r="AF505" i="4"/>
  <c r="AR505" i="4" s="1"/>
  <c r="AG525" i="4"/>
  <c r="AF525" i="4"/>
  <c r="AR525" i="4" s="1"/>
  <c r="AG204" i="4"/>
  <c r="AF204" i="4"/>
  <c r="AR204" i="4" s="1"/>
  <c r="AG477" i="4"/>
  <c r="AF477" i="4"/>
  <c r="AR477" i="4" s="1"/>
  <c r="AG489" i="4"/>
  <c r="AF489" i="4"/>
  <c r="AR489" i="4" s="1"/>
  <c r="AG503" i="4"/>
  <c r="AF503" i="4"/>
  <c r="AR503" i="4" s="1"/>
  <c r="AG517" i="4"/>
  <c r="AF517" i="4"/>
  <c r="AR517" i="4" s="1"/>
  <c r="AG529" i="4"/>
  <c r="AF529" i="4"/>
  <c r="AR529" i="4" s="1"/>
  <c r="AG471" i="4"/>
  <c r="AF471" i="4"/>
  <c r="AR471" i="4" s="1"/>
  <c r="AG491" i="4"/>
  <c r="AF491" i="4"/>
  <c r="AR491" i="4" s="1"/>
  <c r="AG511" i="4"/>
  <c r="AF511" i="4"/>
  <c r="AR511" i="4" s="1"/>
  <c r="AG531" i="4"/>
  <c r="AF531" i="4"/>
  <c r="AR531" i="4" s="1"/>
  <c r="AG205" i="4"/>
  <c r="AF205" i="4"/>
  <c r="AR205" i="4" s="1"/>
  <c r="AG206" i="4"/>
  <c r="AF206" i="4"/>
  <c r="AR206" i="4" s="1"/>
  <c r="AG479" i="4"/>
  <c r="AF479" i="4"/>
  <c r="AR479" i="4" s="1"/>
  <c r="AG493" i="4"/>
  <c r="AF493" i="4"/>
  <c r="AR493" i="4" s="1"/>
  <c r="AG507" i="4"/>
  <c r="AF507" i="4"/>
  <c r="AR507" i="4" s="1"/>
  <c r="AG519" i="4"/>
  <c r="AF519" i="4"/>
  <c r="AR519" i="4" s="1"/>
  <c r="AG533" i="4"/>
  <c r="AF533" i="4"/>
  <c r="AR533" i="4" s="1"/>
  <c r="AG475" i="4"/>
  <c r="AF475" i="4"/>
  <c r="AR475" i="4" s="1"/>
  <c r="AG495" i="4"/>
  <c r="AF495" i="4"/>
  <c r="AR495" i="4" s="1"/>
  <c r="AG515" i="4"/>
  <c r="AF515" i="4"/>
  <c r="AR515" i="4" s="1"/>
  <c r="AG535" i="4"/>
  <c r="AF535" i="4"/>
  <c r="AR535" i="4" s="1"/>
  <c r="AG209" i="4"/>
  <c r="AF209" i="4"/>
  <c r="AR209" i="4" s="1"/>
  <c r="AG208" i="4"/>
  <c r="AF208" i="4"/>
  <c r="AR208" i="4" s="1"/>
  <c r="AG469" i="4"/>
  <c r="AF469" i="4"/>
  <c r="AR469" i="4" s="1"/>
  <c r="AG483" i="4"/>
  <c r="AF483" i="4"/>
  <c r="AR483" i="4" s="1"/>
  <c r="AG497" i="4"/>
  <c r="AF497" i="4"/>
  <c r="AR497" i="4" s="1"/>
  <c r="AG509" i="4"/>
  <c r="AF509" i="4"/>
  <c r="AR509" i="4" s="1"/>
  <c r="AG523" i="4"/>
  <c r="AF523" i="4"/>
  <c r="AR523" i="4" s="1"/>
  <c r="AG537" i="4"/>
  <c r="AF537" i="4"/>
  <c r="AR537" i="4" s="1"/>
  <c r="AG207" i="4"/>
  <c r="AF207" i="4"/>
  <c r="AR207" i="4" s="1"/>
  <c r="AG225" i="4"/>
  <c r="AF225" i="4"/>
  <c r="AR225" i="4" s="1"/>
  <c r="AG233" i="4"/>
  <c r="AF233" i="4"/>
  <c r="AR233" i="4" s="1"/>
  <c r="AG241" i="4"/>
  <c r="AF241" i="4"/>
  <c r="AR241" i="4" s="1"/>
  <c r="AG249" i="4"/>
  <c r="AF249" i="4"/>
  <c r="AR249" i="4" s="1"/>
  <c r="AG257" i="4"/>
  <c r="AF257" i="4"/>
  <c r="AR257" i="4" s="1"/>
  <c r="AG265" i="4"/>
  <c r="AF265" i="4"/>
  <c r="AR265" i="4" s="1"/>
  <c r="AG273" i="4"/>
  <c r="AF273" i="4"/>
  <c r="AR273" i="4" s="1"/>
  <c r="AG281" i="4"/>
  <c r="AF281" i="4"/>
  <c r="AR281" i="4" s="1"/>
  <c r="AG289" i="4"/>
  <c r="AF289" i="4"/>
  <c r="AR289" i="4" s="1"/>
  <c r="AG297" i="4"/>
  <c r="AF297" i="4"/>
  <c r="AR297" i="4" s="1"/>
  <c r="AG305" i="4"/>
  <c r="AF305" i="4"/>
  <c r="AR305" i="4" s="1"/>
  <c r="AG313" i="4"/>
  <c r="AF313" i="4"/>
  <c r="AR313" i="4" s="1"/>
  <c r="AG321" i="4"/>
  <c r="AF321" i="4"/>
  <c r="AR321" i="4" s="1"/>
  <c r="AG329" i="4"/>
  <c r="AF329" i="4"/>
  <c r="AR329" i="4" s="1"/>
  <c r="AG337" i="4"/>
  <c r="AF337" i="4"/>
  <c r="AR337" i="4" s="1"/>
  <c r="AG345" i="4"/>
  <c r="AF345" i="4"/>
  <c r="AR345" i="4" s="1"/>
  <c r="AG353" i="4"/>
  <c r="AF353" i="4"/>
  <c r="AR353" i="4" s="1"/>
  <c r="AG361" i="4"/>
  <c r="AF361" i="4"/>
  <c r="AR361" i="4" s="1"/>
  <c r="AG369" i="4"/>
  <c r="AF369" i="4"/>
  <c r="AR369" i="4" s="1"/>
  <c r="AG377" i="4"/>
  <c r="AF377" i="4"/>
  <c r="AR377" i="4" s="1"/>
  <c r="AG385" i="4"/>
  <c r="AF385" i="4"/>
  <c r="AR385" i="4" s="1"/>
  <c r="AG393" i="4"/>
  <c r="AF393" i="4"/>
  <c r="AR393" i="4" s="1"/>
  <c r="AG401" i="4"/>
  <c r="AF401" i="4"/>
  <c r="AR401" i="4" s="1"/>
  <c r="AG409" i="4"/>
  <c r="AF409" i="4"/>
  <c r="AR409" i="4" s="1"/>
  <c r="AG427" i="4"/>
  <c r="AF427" i="4"/>
  <c r="AR427" i="4" s="1"/>
  <c r="AG445" i="4"/>
  <c r="AF445" i="4"/>
  <c r="AR445" i="4" s="1"/>
  <c r="AG218" i="4"/>
  <c r="AF218" i="4"/>
  <c r="AR218" i="4" s="1"/>
  <c r="AG226" i="4"/>
  <c r="AF226" i="4"/>
  <c r="AR226" i="4" s="1"/>
  <c r="AG234" i="4"/>
  <c r="AF234" i="4"/>
  <c r="AR234" i="4" s="1"/>
  <c r="AG242" i="4"/>
  <c r="AF242" i="4"/>
  <c r="AR242" i="4" s="1"/>
  <c r="AG250" i="4"/>
  <c r="AF250" i="4"/>
  <c r="AR250" i="4" s="1"/>
  <c r="AG258" i="4"/>
  <c r="AF258" i="4"/>
  <c r="AR258" i="4" s="1"/>
  <c r="AG266" i="4"/>
  <c r="AF266" i="4"/>
  <c r="AR266" i="4" s="1"/>
  <c r="AG274" i="4"/>
  <c r="AF274" i="4"/>
  <c r="AR274" i="4" s="1"/>
  <c r="AG282" i="4"/>
  <c r="AF282" i="4"/>
  <c r="AR282" i="4" s="1"/>
  <c r="AG290" i="4"/>
  <c r="AF290" i="4"/>
  <c r="AR290" i="4" s="1"/>
  <c r="AG298" i="4"/>
  <c r="AF298" i="4"/>
  <c r="AR298" i="4" s="1"/>
  <c r="AG306" i="4"/>
  <c r="AF306" i="4"/>
  <c r="AR306" i="4" s="1"/>
  <c r="AG314" i="4"/>
  <c r="AF314" i="4"/>
  <c r="AR314" i="4" s="1"/>
  <c r="AG322" i="4"/>
  <c r="AF322" i="4"/>
  <c r="AR322" i="4" s="1"/>
  <c r="AG330" i="4"/>
  <c r="AF330" i="4"/>
  <c r="AR330" i="4" s="1"/>
  <c r="AG338" i="4"/>
  <c r="AF338" i="4"/>
  <c r="AR338" i="4" s="1"/>
  <c r="AG346" i="4"/>
  <c r="AF346" i="4"/>
  <c r="AR346" i="4" s="1"/>
  <c r="AG354" i="4"/>
  <c r="AF354" i="4"/>
  <c r="AR354" i="4" s="1"/>
  <c r="AG362" i="4"/>
  <c r="AF362" i="4"/>
  <c r="AR362" i="4" s="1"/>
  <c r="AG370" i="4"/>
  <c r="AF370" i="4"/>
  <c r="AR370" i="4" s="1"/>
  <c r="AG378" i="4"/>
  <c r="AF378" i="4"/>
  <c r="AR378" i="4" s="1"/>
  <c r="AG386" i="4"/>
  <c r="AF386" i="4"/>
  <c r="AR386" i="4" s="1"/>
  <c r="AG394" i="4"/>
  <c r="AF394" i="4"/>
  <c r="AR394" i="4" s="1"/>
  <c r="AG402" i="4"/>
  <c r="AF402" i="4"/>
  <c r="AR402" i="4" s="1"/>
  <c r="AG410" i="4"/>
  <c r="AF410" i="4"/>
  <c r="AR410" i="4" s="1"/>
  <c r="AG418" i="4"/>
  <c r="AF418" i="4"/>
  <c r="AR418" i="4" s="1"/>
  <c r="AG426" i="4"/>
  <c r="AF426" i="4"/>
  <c r="AR426" i="4" s="1"/>
  <c r="AG434" i="4"/>
  <c r="AF434" i="4"/>
  <c r="AR434" i="4" s="1"/>
  <c r="AG442" i="4"/>
  <c r="AF442" i="4"/>
  <c r="AR442" i="4" s="1"/>
  <c r="AG450" i="4"/>
  <c r="AF450" i="4"/>
  <c r="AR450" i="4" s="1"/>
  <c r="AG458" i="4"/>
  <c r="AF458" i="4"/>
  <c r="AR458" i="4" s="1"/>
  <c r="AG466" i="4"/>
  <c r="AF466" i="4"/>
  <c r="AR466" i="4" s="1"/>
  <c r="AG474" i="4"/>
  <c r="AF474" i="4"/>
  <c r="AR474" i="4" s="1"/>
  <c r="AG482" i="4"/>
  <c r="AF482" i="4"/>
  <c r="AR482" i="4" s="1"/>
  <c r="AG490" i="4"/>
  <c r="AF490" i="4"/>
  <c r="AR490" i="4" s="1"/>
  <c r="AG498" i="4"/>
  <c r="AF498" i="4"/>
  <c r="AR498" i="4" s="1"/>
  <c r="AG506" i="4"/>
  <c r="AF506" i="4"/>
  <c r="AR506" i="4" s="1"/>
  <c r="AG514" i="4"/>
  <c r="AF514" i="4"/>
  <c r="AR514" i="4" s="1"/>
  <c r="AG522" i="4"/>
  <c r="AF522" i="4"/>
  <c r="AR522" i="4" s="1"/>
  <c r="AG530" i="4"/>
  <c r="AF530" i="4"/>
  <c r="AR530" i="4" s="1"/>
  <c r="AG538" i="4"/>
  <c r="AF538" i="4"/>
  <c r="AR538" i="4" s="1"/>
  <c r="AG223" i="4"/>
  <c r="AF223" i="4"/>
  <c r="AR223" i="4" s="1"/>
  <c r="AG415" i="4"/>
  <c r="AF415" i="4"/>
  <c r="AR415" i="4" s="1"/>
  <c r="AG429" i="4"/>
  <c r="AF429" i="4"/>
  <c r="AR429" i="4" s="1"/>
  <c r="AG443" i="4"/>
  <c r="AF443" i="4"/>
  <c r="AR443" i="4" s="1"/>
  <c r="AG457" i="4"/>
  <c r="AF457" i="4"/>
  <c r="AR457" i="4" s="1"/>
  <c r="AG216" i="4"/>
  <c r="AF216" i="4"/>
  <c r="AR216" i="4" s="1"/>
  <c r="AG227" i="4"/>
  <c r="AF227" i="4"/>
  <c r="AR227" i="4" s="1"/>
  <c r="AG235" i="4"/>
  <c r="AF235" i="4"/>
  <c r="AR235" i="4" s="1"/>
  <c r="AG243" i="4"/>
  <c r="AF243" i="4"/>
  <c r="AR243" i="4" s="1"/>
  <c r="AG251" i="4"/>
  <c r="AF251" i="4"/>
  <c r="AR251" i="4" s="1"/>
  <c r="AG259" i="4"/>
  <c r="AF259" i="4"/>
  <c r="AR259" i="4" s="1"/>
  <c r="AG267" i="4"/>
  <c r="AF267" i="4"/>
  <c r="AR267" i="4" s="1"/>
  <c r="AG275" i="4"/>
  <c r="AF275" i="4"/>
  <c r="AR275" i="4" s="1"/>
  <c r="AG283" i="4"/>
  <c r="AF283" i="4"/>
  <c r="AR283" i="4" s="1"/>
  <c r="AG291" i="4"/>
  <c r="AF291" i="4"/>
  <c r="AR291" i="4" s="1"/>
  <c r="AG299" i="4"/>
  <c r="AF299" i="4"/>
  <c r="AR299" i="4" s="1"/>
  <c r="AG307" i="4"/>
  <c r="AF307" i="4"/>
  <c r="AR307" i="4" s="1"/>
  <c r="AG315" i="4"/>
  <c r="AF315" i="4"/>
  <c r="AR315" i="4" s="1"/>
  <c r="AG323" i="4"/>
  <c r="AF323" i="4"/>
  <c r="AR323" i="4" s="1"/>
  <c r="AG331" i="4"/>
  <c r="AF331" i="4"/>
  <c r="AR331" i="4" s="1"/>
  <c r="AG339" i="4"/>
  <c r="AF339" i="4"/>
  <c r="AR339" i="4" s="1"/>
  <c r="AG347" i="4"/>
  <c r="AF347" i="4"/>
  <c r="AR347" i="4" s="1"/>
  <c r="AG355" i="4"/>
  <c r="AF355" i="4"/>
  <c r="AR355" i="4" s="1"/>
  <c r="AG363" i="4"/>
  <c r="AF363" i="4"/>
  <c r="AR363" i="4" s="1"/>
  <c r="AG371" i="4"/>
  <c r="AF371" i="4"/>
  <c r="AR371" i="4" s="1"/>
  <c r="AG379" i="4"/>
  <c r="AF379" i="4"/>
  <c r="AR379" i="4" s="1"/>
  <c r="AG387" i="4"/>
  <c r="AF387" i="4"/>
  <c r="AR387" i="4" s="1"/>
  <c r="AG395" i="4"/>
  <c r="AF395" i="4"/>
  <c r="AR395" i="4" s="1"/>
  <c r="AG403" i="4"/>
  <c r="AF403" i="4"/>
  <c r="AR403" i="4" s="1"/>
  <c r="AG413" i="4"/>
  <c r="AF413" i="4"/>
  <c r="AR413" i="4" s="1"/>
  <c r="AG431" i="4"/>
  <c r="AF431" i="4"/>
  <c r="AR431" i="4" s="1"/>
  <c r="AG451" i="4"/>
  <c r="AF451" i="4"/>
  <c r="AR451" i="4" s="1"/>
  <c r="AG222" i="4"/>
  <c r="AF222" i="4"/>
  <c r="AR222" i="4" s="1"/>
  <c r="AG228" i="4"/>
  <c r="AF228" i="4"/>
  <c r="AR228" i="4" s="1"/>
  <c r="AG236" i="4"/>
  <c r="AF236" i="4"/>
  <c r="AR236" i="4" s="1"/>
  <c r="AG244" i="4"/>
  <c r="AF244" i="4"/>
  <c r="AR244" i="4" s="1"/>
  <c r="AG252" i="4"/>
  <c r="AF252" i="4"/>
  <c r="AR252" i="4" s="1"/>
  <c r="AG260" i="4"/>
  <c r="AF260" i="4"/>
  <c r="AR260" i="4" s="1"/>
  <c r="AG268" i="4"/>
  <c r="AF268" i="4"/>
  <c r="AR268" i="4" s="1"/>
  <c r="AG276" i="4"/>
  <c r="AF276" i="4"/>
  <c r="AR276" i="4" s="1"/>
  <c r="AG284" i="4"/>
  <c r="AF284" i="4"/>
  <c r="AR284" i="4" s="1"/>
  <c r="AG292" i="4"/>
  <c r="AF292" i="4"/>
  <c r="AR292" i="4" s="1"/>
  <c r="AG300" i="4"/>
  <c r="AF300" i="4"/>
  <c r="AR300" i="4" s="1"/>
  <c r="AG308" i="4"/>
  <c r="AF308" i="4"/>
  <c r="AR308" i="4" s="1"/>
  <c r="AG316" i="4"/>
  <c r="AF316" i="4"/>
  <c r="AR316" i="4" s="1"/>
  <c r="AG324" i="4"/>
  <c r="AF324" i="4"/>
  <c r="AR324" i="4" s="1"/>
  <c r="AG332" i="4"/>
  <c r="AF332" i="4"/>
  <c r="AR332" i="4" s="1"/>
  <c r="AG340" i="4"/>
  <c r="AF340" i="4"/>
  <c r="AR340" i="4" s="1"/>
  <c r="AG348" i="4"/>
  <c r="AF348" i="4"/>
  <c r="AR348" i="4" s="1"/>
  <c r="AG356" i="4"/>
  <c r="AF356" i="4"/>
  <c r="AR356" i="4" s="1"/>
  <c r="AG364" i="4"/>
  <c r="AF364" i="4"/>
  <c r="AR364" i="4" s="1"/>
  <c r="AG372" i="4"/>
  <c r="AF372" i="4"/>
  <c r="AR372" i="4" s="1"/>
  <c r="AG380" i="4"/>
  <c r="AF380" i="4"/>
  <c r="AR380" i="4" s="1"/>
  <c r="AG388" i="4"/>
  <c r="AF388" i="4"/>
  <c r="AR388" i="4" s="1"/>
  <c r="AG396" i="4"/>
  <c r="AF396" i="4"/>
  <c r="AR396" i="4" s="1"/>
  <c r="AG404" i="4"/>
  <c r="AF404" i="4"/>
  <c r="AR404" i="4" s="1"/>
  <c r="AG412" i="4"/>
  <c r="AF412" i="4"/>
  <c r="AR412" i="4" s="1"/>
  <c r="AG420" i="4"/>
  <c r="AF420" i="4"/>
  <c r="AR420" i="4" s="1"/>
  <c r="AG428" i="4"/>
  <c r="AF428" i="4"/>
  <c r="AR428" i="4" s="1"/>
  <c r="AG436" i="4"/>
  <c r="AF436" i="4"/>
  <c r="AR436" i="4" s="1"/>
  <c r="AG444" i="4"/>
  <c r="AF444" i="4"/>
  <c r="AR444" i="4" s="1"/>
  <c r="AG452" i="4"/>
  <c r="AF452" i="4"/>
  <c r="AR452" i="4" s="1"/>
  <c r="AG460" i="4"/>
  <c r="AF460" i="4"/>
  <c r="AR460" i="4" s="1"/>
  <c r="AG468" i="4"/>
  <c r="AF468" i="4"/>
  <c r="AR468" i="4" s="1"/>
  <c r="AG476" i="4"/>
  <c r="AF476" i="4"/>
  <c r="AR476" i="4" s="1"/>
  <c r="AG484" i="4"/>
  <c r="AF484" i="4"/>
  <c r="AR484" i="4" s="1"/>
  <c r="AG492" i="4"/>
  <c r="AF492" i="4"/>
  <c r="AR492" i="4" s="1"/>
  <c r="AG500" i="4"/>
  <c r="AF500" i="4"/>
  <c r="AR500" i="4" s="1"/>
  <c r="AG508" i="4"/>
  <c r="AF508" i="4"/>
  <c r="AR508" i="4" s="1"/>
  <c r="AG516" i="4"/>
  <c r="AF516" i="4"/>
  <c r="AR516" i="4" s="1"/>
  <c r="AG524" i="4"/>
  <c r="AF524" i="4"/>
  <c r="AR524" i="4" s="1"/>
  <c r="AG532" i="4"/>
  <c r="AF532" i="4"/>
  <c r="AR532" i="4" s="1"/>
  <c r="AG217" i="4"/>
  <c r="AF217" i="4"/>
  <c r="AR217" i="4" s="1"/>
  <c r="AG212" i="4"/>
  <c r="AF212" i="4"/>
  <c r="AR212" i="4" s="1"/>
  <c r="AG419" i="4"/>
  <c r="AF419" i="4"/>
  <c r="AR419" i="4" s="1"/>
  <c r="AG433" i="4"/>
  <c r="AF433" i="4"/>
  <c r="AR433" i="4" s="1"/>
  <c r="AG447" i="4"/>
  <c r="AF447" i="4"/>
  <c r="AR447" i="4" s="1"/>
  <c r="AG461" i="4"/>
  <c r="AF461" i="4"/>
  <c r="AR461" i="4" s="1"/>
  <c r="AG220" i="4"/>
  <c r="AF220" i="4"/>
  <c r="AR220" i="4" s="1"/>
  <c r="AG213" i="4"/>
  <c r="AF213" i="4"/>
  <c r="AR213" i="4" s="1"/>
  <c r="AG229" i="4"/>
  <c r="AF229" i="4"/>
  <c r="AR229" i="4" s="1"/>
  <c r="AG237" i="4"/>
  <c r="AF237" i="4"/>
  <c r="AR237" i="4" s="1"/>
  <c r="AG245" i="4"/>
  <c r="AF245" i="4"/>
  <c r="AR245" i="4" s="1"/>
  <c r="AG253" i="4"/>
  <c r="AF253" i="4"/>
  <c r="AR253" i="4" s="1"/>
  <c r="AG261" i="4"/>
  <c r="AF261" i="4"/>
  <c r="AR261" i="4" s="1"/>
  <c r="AG269" i="4"/>
  <c r="AF269" i="4"/>
  <c r="AR269" i="4" s="1"/>
  <c r="AG277" i="4"/>
  <c r="AF277" i="4"/>
  <c r="AR277" i="4" s="1"/>
  <c r="AG285" i="4"/>
  <c r="AF285" i="4"/>
  <c r="AR285" i="4" s="1"/>
  <c r="AG293" i="4"/>
  <c r="AF293" i="4"/>
  <c r="AR293" i="4" s="1"/>
  <c r="AG301" i="4"/>
  <c r="AF301" i="4"/>
  <c r="AR301" i="4" s="1"/>
  <c r="AG309" i="4"/>
  <c r="AF309" i="4"/>
  <c r="AR309" i="4" s="1"/>
  <c r="AG317" i="4"/>
  <c r="AF317" i="4"/>
  <c r="AR317" i="4" s="1"/>
  <c r="AG325" i="4"/>
  <c r="AF325" i="4"/>
  <c r="AR325" i="4" s="1"/>
  <c r="AG333" i="4"/>
  <c r="AF333" i="4"/>
  <c r="AR333" i="4" s="1"/>
  <c r="AG341" i="4"/>
  <c r="AF341" i="4"/>
  <c r="AR341" i="4" s="1"/>
  <c r="AG349" i="4"/>
  <c r="AF349" i="4"/>
  <c r="AR349" i="4" s="1"/>
  <c r="AG357" i="4"/>
  <c r="AF357" i="4"/>
  <c r="AR357" i="4" s="1"/>
  <c r="AG365" i="4"/>
  <c r="AF365" i="4"/>
  <c r="AR365" i="4" s="1"/>
  <c r="AG373" i="4"/>
  <c r="AF373" i="4"/>
  <c r="AR373" i="4" s="1"/>
  <c r="AG381" i="4"/>
  <c r="AF381" i="4"/>
  <c r="AR381" i="4" s="1"/>
  <c r="AG389" i="4"/>
  <c r="AF389" i="4"/>
  <c r="AR389" i="4" s="1"/>
  <c r="AG397" i="4"/>
  <c r="AF397" i="4"/>
  <c r="AR397" i="4" s="1"/>
  <c r="AG405" i="4"/>
  <c r="AF405" i="4"/>
  <c r="AR405" i="4" s="1"/>
  <c r="AG417" i="4"/>
  <c r="AF417" i="4"/>
  <c r="AR417" i="4" s="1"/>
  <c r="AG437" i="4"/>
  <c r="AF437" i="4"/>
  <c r="AR437" i="4" s="1"/>
  <c r="AG455" i="4"/>
  <c r="AF455" i="4"/>
  <c r="AR455" i="4" s="1"/>
  <c r="AG230" i="4"/>
  <c r="AF230" i="4"/>
  <c r="AR230" i="4" s="1"/>
  <c r="AG238" i="4"/>
  <c r="AF238" i="4"/>
  <c r="AR238" i="4" s="1"/>
  <c r="AG246" i="4"/>
  <c r="AF246" i="4"/>
  <c r="AR246" i="4" s="1"/>
  <c r="AG254" i="4"/>
  <c r="AF254" i="4"/>
  <c r="AR254" i="4" s="1"/>
  <c r="AG262" i="4"/>
  <c r="AF262" i="4"/>
  <c r="AR262" i="4" s="1"/>
  <c r="AG270" i="4"/>
  <c r="AF270" i="4"/>
  <c r="AR270" i="4" s="1"/>
  <c r="AG278" i="4"/>
  <c r="AF278" i="4"/>
  <c r="AR278" i="4" s="1"/>
  <c r="AG286" i="4"/>
  <c r="AF286" i="4"/>
  <c r="AR286" i="4" s="1"/>
  <c r="AG294" i="4"/>
  <c r="AF294" i="4"/>
  <c r="AR294" i="4" s="1"/>
  <c r="AG302" i="4"/>
  <c r="AF302" i="4"/>
  <c r="AR302" i="4" s="1"/>
  <c r="AG310" i="4"/>
  <c r="AF310" i="4"/>
  <c r="AR310" i="4" s="1"/>
  <c r="AG318" i="4"/>
  <c r="AF318" i="4"/>
  <c r="AR318" i="4" s="1"/>
  <c r="AG326" i="4"/>
  <c r="AF326" i="4"/>
  <c r="AR326" i="4" s="1"/>
  <c r="AG334" i="4"/>
  <c r="AF334" i="4"/>
  <c r="AR334" i="4" s="1"/>
  <c r="AG342" i="4"/>
  <c r="AF342" i="4"/>
  <c r="AR342" i="4" s="1"/>
  <c r="AG350" i="4"/>
  <c r="AF350" i="4"/>
  <c r="AR350" i="4" s="1"/>
  <c r="AG358" i="4"/>
  <c r="AF358" i="4"/>
  <c r="AR358" i="4" s="1"/>
  <c r="AG366" i="4"/>
  <c r="AF366" i="4"/>
  <c r="AR366" i="4" s="1"/>
  <c r="AG374" i="4"/>
  <c r="AF374" i="4"/>
  <c r="AR374" i="4" s="1"/>
  <c r="AG382" i="4"/>
  <c r="AF382" i="4"/>
  <c r="AR382" i="4" s="1"/>
  <c r="AG390" i="4"/>
  <c r="AF390" i="4"/>
  <c r="AR390" i="4" s="1"/>
  <c r="AG398" i="4"/>
  <c r="AF398" i="4"/>
  <c r="AR398" i="4" s="1"/>
  <c r="AG406" i="4"/>
  <c r="AF406" i="4"/>
  <c r="AR406" i="4" s="1"/>
  <c r="AG414" i="4"/>
  <c r="AF414" i="4"/>
  <c r="AR414" i="4" s="1"/>
  <c r="AG422" i="4"/>
  <c r="AF422" i="4"/>
  <c r="AR422" i="4" s="1"/>
  <c r="AG430" i="4"/>
  <c r="AF430" i="4"/>
  <c r="AR430" i="4" s="1"/>
  <c r="AG438" i="4"/>
  <c r="AF438" i="4"/>
  <c r="AR438" i="4" s="1"/>
  <c r="AG446" i="4"/>
  <c r="AF446" i="4"/>
  <c r="AR446" i="4" s="1"/>
  <c r="AG454" i="4"/>
  <c r="AF454" i="4"/>
  <c r="AR454" i="4" s="1"/>
  <c r="AG462" i="4"/>
  <c r="AF462" i="4"/>
  <c r="AR462" i="4" s="1"/>
  <c r="AG470" i="4"/>
  <c r="AF470" i="4"/>
  <c r="AR470" i="4" s="1"/>
  <c r="AG478" i="4"/>
  <c r="AF478" i="4"/>
  <c r="AR478" i="4" s="1"/>
  <c r="AG486" i="4"/>
  <c r="AF486" i="4"/>
  <c r="AR486" i="4" s="1"/>
  <c r="AG494" i="4"/>
  <c r="AF494" i="4"/>
  <c r="AR494" i="4" s="1"/>
  <c r="AG502" i="4"/>
  <c r="AF502" i="4"/>
  <c r="AR502" i="4" s="1"/>
  <c r="AG510" i="4"/>
  <c r="AF510" i="4"/>
  <c r="AR510" i="4" s="1"/>
  <c r="AG518" i="4"/>
  <c r="AF518" i="4"/>
  <c r="AR518" i="4" s="1"/>
  <c r="AG526" i="4"/>
  <c r="AF526" i="4"/>
  <c r="AR526" i="4" s="1"/>
  <c r="AG534" i="4"/>
  <c r="AF534" i="4"/>
  <c r="AR534" i="4" s="1"/>
  <c r="AG219" i="4"/>
  <c r="AF219" i="4"/>
  <c r="AR219" i="4" s="1"/>
  <c r="AG214" i="4"/>
  <c r="AF214" i="4"/>
  <c r="AR214" i="4" s="1"/>
  <c r="AG421" i="4"/>
  <c r="AF421" i="4"/>
  <c r="AR421" i="4" s="1"/>
  <c r="AG435" i="4"/>
  <c r="AF435" i="4"/>
  <c r="AR435" i="4" s="1"/>
  <c r="AG449" i="4"/>
  <c r="AF449" i="4"/>
  <c r="AR449" i="4" s="1"/>
  <c r="AG463" i="4"/>
  <c r="AF463" i="4"/>
  <c r="AR463" i="4" s="1"/>
  <c r="AG224" i="4"/>
  <c r="AF224" i="4"/>
  <c r="AR224" i="4" s="1"/>
  <c r="AG215" i="4"/>
  <c r="AF215" i="4"/>
  <c r="AR215" i="4" s="1"/>
  <c r="AG231" i="4"/>
  <c r="AF231" i="4"/>
  <c r="AR231" i="4" s="1"/>
  <c r="AG239" i="4"/>
  <c r="AF239" i="4"/>
  <c r="AR239" i="4" s="1"/>
  <c r="AG247" i="4"/>
  <c r="AF247" i="4"/>
  <c r="AR247" i="4" s="1"/>
  <c r="AG255" i="4"/>
  <c r="AF255" i="4"/>
  <c r="AR255" i="4" s="1"/>
  <c r="AG263" i="4"/>
  <c r="AF263" i="4"/>
  <c r="AR263" i="4" s="1"/>
  <c r="AG271" i="4"/>
  <c r="AF271" i="4"/>
  <c r="AR271" i="4" s="1"/>
  <c r="AG279" i="4"/>
  <c r="AF279" i="4"/>
  <c r="AR279" i="4" s="1"/>
  <c r="AG287" i="4"/>
  <c r="AF287" i="4"/>
  <c r="AR287" i="4" s="1"/>
  <c r="AG295" i="4"/>
  <c r="AF295" i="4"/>
  <c r="AR295" i="4" s="1"/>
  <c r="AG303" i="4"/>
  <c r="AF303" i="4"/>
  <c r="AR303" i="4" s="1"/>
  <c r="AG311" i="4"/>
  <c r="AF311" i="4"/>
  <c r="AR311" i="4" s="1"/>
  <c r="AG319" i="4"/>
  <c r="AF319" i="4"/>
  <c r="AR319" i="4" s="1"/>
  <c r="AG327" i="4"/>
  <c r="AF327" i="4"/>
  <c r="AR327" i="4" s="1"/>
  <c r="AG335" i="4"/>
  <c r="AF335" i="4"/>
  <c r="AR335" i="4" s="1"/>
  <c r="AG343" i="4"/>
  <c r="AF343" i="4"/>
  <c r="AR343" i="4" s="1"/>
  <c r="AG351" i="4"/>
  <c r="AF351" i="4"/>
  <c r="AR351" i="4" s="1"/>
  <c r="AG359" i="4"/>
  <c r="AF359" i="4"/>
  <c r="AR359" i="4" s="1"/>
  <c r="AG367" i="4"/>
  <c r="AF367" i="4"/>
  <c r="AR367" i="4" s="1"/>
  <c r="AG375" i="4"/>
  <c r="AF375" i="4"/>
  <c r="AR375" i="4" s="1"/>
  <c r="AG383" i="4"/>
  <c r="AF383" i="4"/>
  <c r="AR383" i="4" s="1"/>
  <c r="AG391" i="4"/>
  <c r="AF391" i="4"/>
  <c r="AR391" i="4" s="1"/>
  <c r="AG399" i="4"/>
  <c r="AF399" i="4"/>
  <c r="AR399" i="4" s="1"/>
  <c r="AG407" i="4"/>
  <c r="AF407" i="4"/>
  <c r="AR407" i="4" s="1"/>
  <c r="AG423" i="4"/>
  <c r="AF423" i="4"/>
  <c r="AR423" i="4" s="1"/>
  <c r="AG441" i="4"/>
  <c r="AF441" i="4"/>
  <c r="AR441" i="4" s="1"/>
  <c r="AG459" i="4"/>
  <c r="AF459" i="4"/>
  <c r="AR459" i="4" s="1"/>
  <c r="AG232" i="4"/>
  <c r="AF232" i="4"/>
  <c r="AR232" i="4" s="1"/>
  <c r="AG240" i="4"/>
  <c r="AF240" i="4"/>
  <c r="AR240" i="4" s="1"/>
  <c r="AG248" i="4"/>
  <c r="AF248" i="4"/>
  <c r="AR248" i="4" s="1"/>
  <c r="AG256" i="4"/>
  <c r="AF256" i="4"/>
  <c r="AR256" i="4" s="1"/>
  <c r="AG264" i="4"/>
  <c r="AF264" i="4"/>
  <c r="AR264" i="4" s="1"/>
  <c r="AG272" i="4"/>
  <c r="AF272" i="4"/>
  <c r="AR272" i="4" s="1"/>
  <c r="AG280" i="4"/>
  <c r="AF280" i="4"/>
  <c r="AR280" i="4" s="1"/>
  <c r="AG288" i="4"/>
  <c r="AF288" i="4"/>
  <c r="AR288" i="4" s="1"/>
  <c r="AG296" i="4"/>
  <c r="AF296" i="4"/>
  <c r="AR296" i="4" s="1"/>
  <c r="AG304" i="4"/>
  <c r="AF304" i="4"/>
  <c r="AR304" i="4" s="1"/>
  <c r="AG312" i="4"/>
  <c r="AF312" i="4"/>
  <c r="AR312" i="4" s="1"/>
  <c r="AG320" i="4"/>
  <c r="AF320" i="4"/>
  <c r="AR320" i="4" s="1"/>
  <c r="AG328" i="4"/>
  <c r="AF328" i="4"/>
  <c r="AR328" i="4" s="1"/>
  <c r="AG336" i="4"/>
  <c r="AF336" i="4"/>
  <c r="AR336" i="4" s="1"/>
  <c r="AG344" i="4"/>
  <c r="AF344" i="4"/>
  <c r="AR344" i="4" s="1"/>
  <c r="AG352" i="4"/>
  <c r="AF352" i="4"/>
  <c r="AR352" i="4" s="1"/>
  <c r="AG360" i="4"/>
  <c r="AF360" i="4"/>
  <c r="AR360" i="4" s="1"/>
  <c r="AG368" i="4"/>
  <c r="AF368" i="4"/>
  <c r="AR368" i="4" s="1"/>
  <c r="AG376" i="4"/>
  <c r="AF376" i="4"/>
  <c r="AR376" i="4" s="1"/>
  <c r="AG384" i="4"/>
  <c r="AF384" i="4"/>
  <c r="AR384" i="4" s="1"/>
  <c r="AG392" i="4"/>
  <c r="AF392" i="4"/>
  <c r="AR392" i="4" s="1"/>
  <c r="AG400" i="4"/>
  <c r="AF400" i="4"/>
  <c r="AR400" i="4" s="1"/>
  <c r="AG408" i="4"/>
  <c r="AF408" i="4"/>
  <c r="AR408" i="4" s="1"/>
  <c r="AG416" i="4"/>
  <c r="AF416" i="4"/>
  <c r="AR416" i="4" s="1"/>
  <c r="AG424" i="4"/>
  <c r="AF424" i="4"/>
  <c r="AR424" i="4" s="1"/>
  <c r="AG432" i="4"/>
  <c r="AF432" i="4"/>
  <c r="AR432" i="4" s="1"/>
  <c r="AG440" i="4"/>
  <c r="AF440" i="4"/>
  <c r="AR440" i="4" s="1"/>
  <c r="AG448" i="4"/>
  <c r="AF448" i="4"/>
  <c r="AR448" i="4" s="1"/>
  <c r="AG456" i="4"/>
  <c r="AF456" i="4"/>
  <c r="AR456" i="4" s="1"/>
  <c r="AG464" i="4"/>
  <c r="AF464" i="4"/>
  <c r="AR464" i="4" s="1"/>
  <c r="AG472" i="4"/>
  <c r="AF472" i="4"/>
  <c r="AR472" i="4" s="1"/>
  <c r="AG480" i="4"/>
  <c r="AF480" i="4"/>
  <c r="AR480" i="4" s="1"/>
  <c r="AG488" i="4"/>
  <c r="AF488" i="4"/>
  <c r="AR488" i="4" s="1"/>
  <c r="AG496" i="4"/>
  <c r="AF496" i="4"/>
  <c r="AR496" i="4" s="1"/>
  <c r="AG504" i="4"/>
  <c r="AF504" i="4"/>
  <c r="AR504" i="4" s="1"/>
  <c r="AG512" i="4"/>
  <c r="AF512" i="4"/>
  <c r="AR512" i="4" s="1"/>
  <c r="AG520" i="4"/>
  <c r="AF520" i="4"/>
  <c r="AR520" i="4" s="1"/>
  <c r="AG528" i="4"/>
  <c r="AF528" i="4"/>
  <c r="AR528" i="4" s="1"/>
  <c r="AG536" i="4"/>
  <c r="AF536" i="4"/>
  <c r="AR536" i="4" s="1"/>
  <c r="AG221" i="4"/>
  <c r="AF221" i="4"/>
  <c r="AR221" i="4" s="1"/>
  <c r="AG411" i="4"/>
  <c r="AF411" i="4"/>
  <c r="AR411" i="4" s="1"/>
  <c r="AG425" i="4"/>
  <c r="AF425" i="4"/>
  <c r="AR425" i="4" s="1"/>
  <c r="AG439" i="4"/>
  <c r="AF439" i="4"/>
  <c r="AR439" i="4" s="1"/>
  <c r="AG453" i="4"/>
  <c r="AF453" i="4"/>
  <c r="AR453" i="4" s="1"/>
  <c r="AQ194" i="4"/>
  <c r="AU194" i="4" s="1"/>
  <c r="AO194" i="4"/>
  <c r="AQ182" i="4"/>
  <c r="AU182" i="4" s="1"/>
  <c r="AO182" i="4"/>
  <c r="AQ165" i="4"/>
  <c r="AU165" i="4" s="1"/>
  <c r="AO165" i="4"/>
  <c r="AQ133" i="4"/>
  <c r="AU133" i="4" s="1"/>
  <c r="AO133" i="4"/>
  <c r="AQ199" i="4"/>
  <c r="AU199" i="4" s="1"/>
  <c r="AO199" i="4"/>
  <c r="AQ187" i="4"/>
  <c r="AU187" i="4" s="1"/>
  <c r="AO187" i="4"/>
  <c r="AQ175" i="4"/>
  <c r="AU175" i="4" s="1"/>
  <c r="AO175" i="4"/>
  <c r="AQ143" i="4"/>
  <c r="AU143" i="4" s="1"/>
  <c r="AO143" i="4"/>
  <c r="AQ119" i="4"/>
  <c r="AU119" i="4" s="1"/>
  <c r="AO119" i="4"/>
  <c r="AQ164" i="4"/>
  <c r="AU164" i="4" s="1"/>
  <c r="AO164" i="4"/>
  <c r="AQ152" i="4"/>
  <c r="AU152" i="4" s="1"/>
  <c r="AO152" i="4"/>
  <c r="AQ136" i="4"/>
  <c r="AU136" i="4" s="1"/>
  <c r="AO136" i="4"/>
  <c r="AQ124" i="4"/>
  <c r="AU124" i="4" s="1"/>
  <c r="AO124" i="4"/>
  <c r="AQ112" i="4"/>
  <c r="AU112" i="4" s="1"/>
  <c r="AO112" i="4"/>
  <c r="AQ96" i="4"/>
  <c r="AU96" i="4" s="1"/>
  <c r="AO96" i="4"/>
  <c r="AQ80" i="4"/>
  <c r="AU80" i="4" s="1"/>
  <c r="AO80" i="4"/>
  <c r="AQ56" i="4"/>
  <c r="AU56" i="4" s="1"/>
  <c r="AO56" i="4"/>
  <c r="AQ196" i="4"/>
  <c r="AU196" i="4" s="1"/>
  <c r="AO196" i="4"/>
  <c r="AQ188" i="4"/>
  <c r="AU188" i="4" s="1"/>
  <c r="AO188" i="4"/>
  <c r="AQ180" i="4"/>
  <c r="AU180" i="4" s="1"/>
  <c r="AO180" i="4"/>
  <c r="AQ169" i="4"/>
  <c r="AU169" i="4" s="1"/>
  <c r="AO169" i="4"/>
  <c r="AQ153" i="4"/>
  <c r="AU153" i="4" s="1"/>
  <c r="AO153" i="4"/>
  <c r="AQ137" i="4"/>
  <c r="AU137" i="4" s="1"/>
  <c r="AO137" i="4"/>
  <c r="AQ121" i="4"/>
  <c r="AU121" i="4" s="1"/>
  <c r="AO121" i="4"/>
  <c r="AQ201" i="4"/>
  <c r="AU201" i="4" s="1"/>
  <c r="AO201" i="4"/>
  <c r="AQ193" i="4"/>
  <c r="AU193" i="4" s="1"/>
  <c r="AO193" i="4"/>
  <c r="AQ185" i="4"/>
  <c r="AU185" i="4" s="1"/>
  <c r="AO185" i="4"/>
  <c r="AQ177" i="4"/>
  <c r="AU177" i="4" s="1"/>
  <c r="AO177" i="4"/>
  <c r="AQ163" i="4"/>
  <c r="AU163" i="4" s="1"/>
  <c r="AO163" i="4"/>
  <c r="AQ147" i="4"/>
  <c r="AU147" i="4" s="1"/>
  <c r="AO147" i="4"/>
  <c r="AQ131" i="4"/>
  <c r="AU131" i="4" s="1"/>
  <c r="AO131" i="4"/>
  <c r="AQ174" i="4"/>
  <c r="AU174" i="4" s="1"/>
  <c r="AO174" i="4"/>
  <c r="AQ166" i="4"/>
  <c r="AU166" i="4" s="1"/>
  <c r="AO166" i="4"/>
  <c r="AQ158" i="4"/>
  <c r="AU158" i="4" s="1"/>
  <c r="AO158" i="4"/>
  <c r="AQ150" i="4"/>
  <c r="AU150" i="4" s="1"/>
  <c r="AO150" i="4"/>
  <c r="AQ142" i="4"/>
  <c r="AU142" i="4" s="1"/>
  <c r="AO142" i="4"/>
  <c r="AQ134" i="4"/>
  <c r="AU134" i="4" s="1"/>
  <c r="AO134" i="4"/>
  <c r="AQ126" i="4"/>
  <c r="AU126" i="4" s="1"/>
  <c r="AO126" i="4"/>
  <c r="AQ118" i="4"/>
  <c r="AU118" i="4" s="1"/>
  <c r="AO118" i="4"/>
  <c r="AQ110" i="4"/>
  <c r="AU110" i="4" s="1"/>
  <c r="AO110" i="4"/>
  <c r="AQ102" i="4"/>
  <c r="AU102" i="4" s="1"/>
  <c r="AO102" i="4"/>
  <c r="AQ94" i="4"/>
  <c r="AU94" i="4" s="1"/>
  <c r="AO94" i="4"/>
  <c r="AQ86" i="4"/>
  <c r="AU86" i="4" s="1"/>
  <c r="AO86" i="4"/>
  <c r="AQ78" i="4"/>
  <c r="AU78" i="4" s="1"/>
  <c r="AO78" i="4"/>
  <c r="AQ70" i="4"/>
  <c r="AU70" i="4" s="1"/>
  <c r="AO70" i="4"/>
  <c r="AQ62" i="4"/>
  <c r="AU62" i="4" s="1"/>
  <c r="AO62" i="4"/>
  <c r="AQ54" i="4"/>
  <c r="AU54" i="4" s="1"/>
  <c r="AO54" i="4"/>
  <c r="AQ46" i="4"/>
  <c r="AU46" i="4" s="1"/>
  <c r="AO46" i="4"/>
  <c r="AQ38" i="4"/>
  <c r="AU38" i="4" s="1"/>
  <c r="AO38" i="4"/>
  <c r="AQ30" i="4"/>
  <c r="AU30" i="4" s="1"/>
  <c r="AO30" i="4"/>
  <c r="AQ22" i="4"/>
  <c r="AU22" i="4" s="1"/>
  <c r="AO22" i="4"/>
  <c r="AQ14" i="4"/>
  <c r="AU14" i="4" s="1"/>
  <c r="AO14" i="4"/>
  <c r="AQ6" i="4"/>
  <c r="AU6" i="4" s="1"/>
  <c r="AO6" i="4"/>
  <c r="AQ109" i="4"/>
  <c r="AU109" i="4" s="1"/>
  <c r="AO109" i="4"/>
  <c r="AQ101" i="4"/>
  <c r="AU101" i="4" s="1"/>
  <c r="AO101" i="4"/>
  <c r="AQ93" i="4"/>
  <c r="AU93" i="4" s="1"/>
  <c r="AO93" i="4"/>
  <c r="AQ85" i="4"/>
  <c r="AU85" i="4" s="1"/>
  <c r="AO85" i="4"/>
  <c r="AQ77" i="4"/>
  <c r="AU77" i="4" s="1"/>
  <c r="AO77" i="4"/>
  <c r="AQ69" i="4"/>
  <c r="AU69" i="4" s="1"/>
  <c r="AO69" i="4"/>
  <c r="AQ61" i="4"/>
  <c r="AU61" i="4" s="1"/>
  <c r="AO61" i="4"/>
  <c r="AQ53" i="4"/>
  <c r="AU53" i="4" s="1"/>
  <c r="AO53" i="4"/>
  <c r="AQ45" i="4"/>
  <c r="AU45" i="4" s="1"/>
  <c r="AO45" i="4"/>
  <c r="AQ37" i="4"/>
  <c r="AU37" i="4" s="1"/>
  <c r="AO37" i="4"/>
  <c r="AQ29" i="4"/>
  <c r="AU29" i="4" s="1"/>
  <c r="AO29" i="4"/>
  <c r="AQ21" i="4"/>
  <c r="AU21" i="4" s="1"/>
  <c r="AO21" i="4"/>
  <c r="AQ13" i="4"/>
  <c r="AU13" i="4" s="1"/>
  <c r="AO13" i="4"/>
  <c r="AQ198" i="4"/>
  <c r="AU198" i="4" s="1"/>
  <c r="AO198" i="4"/>
  <c r="AQ178" i="4"/>
  <c r="AU178" i="4" s="1"/>
  <c r="AO178" i="4"/>
  <c r="AQ141" i="4"/>
  <c r="AU141" i="4" s="1"/>
  <c r="AO141" i="4"/>
  <c r="AQ203" i="4"/>
  <c r="AU203" i="4" s="1"/>
  <c r="AO203" i="4"/>
  <c r="AQ179" i="4"/>
  <c r="AU179" i="4" s="1"/>
  <c r="AO179" i="4"/>
  <c r="AQ151" i="4"/>
  <c r="AU151" i="4" s="1"/>
  <c r="AO151" i="4"/>
  <c r="AQ168" i="4"/>
  <c r="AU168" i="4" s="1"/>
  <c r="AO168" i="4"/>
  <c r="AQ148" i="4"/>
  <c r="AU148" i="4" s="1"/>
  <c r="AO148" i="4"/>
  <c r="AQ128" i="4"/>
  <c r="AU128" i="4" s="1"/>
  <c r="AO128" i="4"/>
  <c r="AQ108" i="4"/>
  <c r="AU108" i="4" s="1"/>
  <c r="AO108" i="4"/>
  <c r="AQ92" i="4"/>
  <c r="AU92" i="4" s="1"/>
  <c r="AO92" i="4"/>
  <c r="AQ76" i="4"/>
  <c r="AU76" i="4" s="1"/>
  <c r="AO76" i="4"/>
  <c r="AQ64" i="4"/>
  <c r="AU64" i="4" s="1"/>
  <c r="AO64" i="4"/>
  <c r="AQ52" i="4"/>
  <c r="AU52" i="4" s="1"/>
  <c r="AO52" i="4"/>
  <c r="AQ44" i="4"/>
  <c r="AU44" i="4" s="1"/>
  <c r="AO44" i="4"/>
  <c r="AQ36" i="4"/>
  <c r="AU36" i="4" s="1"/>
  <c r="AO36" i="4"/>
  <c r="AQ28" i="4"/>
  <c r="AU28" i="4" s="1"/>
  <c r="AO28" i="4"/>
  <c r="AQ20" i="4"/>
  <c r="AU20" i="4" s="1"/>
  <c r="AO20" i="4"/>
  <c r="AQ12" i="4"/>
  <c r="AU12" i="4" s="1"/>
  <c r="AO12" i="4"/>
  <c r="AQ115" i="4"/>
  <c r="AU115" i="4" s="1"/>
  <c r="AO115" i="4"/>
  <c r="AQ107" i="4"/>
  <c r="AU107" i="4" s="1"/>
  <c r="AO107" i="4"/>
  <c r="AQ99" i="4"/>
  <c r="AU99" i="4" s="1"/>
  <c r="AO99" i="4"/>
  <c r="AQ91" i="4"/>
  <c r="AU91" i="4" s="1"/>
  <c r="AO91" i="4"/>
  <c r="AQ83" i="4"/>
  <c r="AU83" i="4" s="1"/>
  <c r="AO83" i="4"/>
  <c r="AQ75" i="4"/>
  <c r="AU75" i="4" s="1"/>
  <c r="AO75" i="4"/>
  <c r="AQ67" i="4"/>
  <c r="AU67" i="4" s="1"/>
  <c r="AO67" i="4"/>
  <c r="AQ59" i="4"/>
  <c r="AU59" i="4" s="1"/>
  <c r="AO59" i="4"/>
  <c r="AQ51" i="4"/>
  <c r="AU51" i="4" s="1"/>
  <c r="AO51" i="4"/>
  <c r="AQ43" i="4"/>
  <c r="AU43" i="4" s="1"/>
  <c r="AO43" i="4"/>
  <c r="AQ35" i="4"/>
  <c r="AU35" i="4" s="1"/>
  <c r="AO35" i="4"/>
  <c r="AQ27" i="4"/>
  <c r="AU27" i="4" s="1"/>
  <c r="AO27" i="4"/>
  <c r="AQ19" i="4"/>
  <c r="AU19" i="4" s="1"/>
  <c r="AO19" i="4"/>
  <c r="AQ11" i="4"/>
  <c r="AU11" i="4" s="1"/>
  <c r="AO11" i="4"/>
  <c r="AQ202" i="4"/>
  <c r="AU202" i="4" s="1"/>
  <c r="AO202" i="4"/>
  <c r="AQ190" i="4"/>
  <c r="AU190" i="4" s="1"/>
  <c r="AO190" i="4"/>
  <c r="AQ173" i="4"/>
  <c r="AU173" i="4" s="1"/>
  <c r="AO173" i="4"/>
  <c r="AQ149" i="4"/>
  <c r="AU149" i="4" s="1"/>
  <c r="AO149" i="4"/>
  <c r="AQ125" i="4"/>
  <c r="AU125" i="4" s="1"/>
  <c r="AO125" i="4"/>
  <c r="AQ195" i="4"/>
  <c r="AU195" i="4" s="1"/>
  <c r="AO195" i="4"/>
  <c r="AQ183" i="4"/>
  <c r="AU183" i="4" s="1"/>
  <c r="AO183" i="4"/>
  <c r="AQ159" i="4"/>
  <c r="AU159" i="4" s="1"/>
  <c r="AO159" i="4"/>
  <c r="AQ135" i="4"/>
  <c r="AU135" i="4" s="1"/>
  <c r="AO135" i="4"/>
  <c r="AQ172" i="4"/>
  <c r="AU172" i="4" s="1"/>
  <c r="AO172" i="4"/>
  <c r="AQ156" i="4"/>
  <c r="AU156" i="4" s="1"/>
  <c r="AO156" i="4"/>
  <c r="AQ144" i="4"/>
  <c r="AU144" i="4" s="1"/>
  <c r="AO144" i="4"/>
  <c r="AQ132" i="4"/>
  <c r="AU132" i="4" s="1"/>
  <c r="AO132" i="4"/>
  <c r="AQ120" i="4"/>
  <c r="AU120" i="4" s="1"/>
  <c r="AO120" i="4"/>
  <c r="AQ104" i="4"/>
  <c r="AU104" i="4" s="1"/>
  <c r="AO104" i="4"/>
  <c r="AQ88" i="4"/>
  <c r="AU88" i="4" s="1"/>
  <c r="AO88" i="4"/>
  <c r="AQ72" i="4"/>
  <c r="AU72" i="4" s="1"/>
  <c r="AO72" i="4"/>
  <c r="AQ200" i="4"/>
  <c r="AU200" i="4" s="1"/>
  <c r="AO200" i="4"/>
  <c r="AQ192" i="4"/>
  <c r="AU192" i="4" s="1"/>
  <c r="AO192" i="4"/>
  <c r="AQ184" i="4"/>
  <c r="AU184" i="4" s="1"/>
  <c r="AO184" i="4"/>
  <c r="AQ176" i="4"/>
  <c r="AU176" i="4" s="1"/>
  <c r="AO176" i="4"/>
  <c r="AQ161" i="4"/>
  <c r="AU161" i="4" s="1"/>
  <c r="AO161" i="4"/>
  <c r="AQ145" i="4"/>
  <c r="AU145" i="4" s="1"/>
  <c r="AO145" i="4"/>
  <c r="AQ129" i="4"/>
  <c r="AU129" i="4" s="1"/>
  <c r="AO129" i="4"/>
  <c r="AQ5" i="4"/>
  <c r="AU5" i="4" s="1"/>
  <c r="AO5" i="4"/>
  <c r="AQ197" i="4"/>
  <c r="AU197" i="4" s="1"/>
  <c r="AO197" i="4"/>
  <c r="AQ189" i="4"/>
  <c r="AU189" i="4" s="1"/>
  <c r="AO189" i="4"/>
  <c r="AQ181" i="4"/>
  <c r="AU181" i="4" s="1"/>
  <c r="AO181" i="4"/>
  <c r="AQ171" i="4"/>
  <c r="AU171" i="4" s="1"/>
  <c r="AO171" i="4"/>
  <c r="AQ155" i="4"/>
  <c r="AU155" i="4" s="1"/>
  <c r="AO155" i="4"/>
  <c r="AQ139" i="4"/>
  <c r="AU139" i="4" s="1"/>
  <c r="AO139" i="4"/>
  <c r="AQ123" i="4"/>
  <c r="AU123" i="4" s="1"/>
  <c r="AO123" i="4"/>
  <c r="AQ170" i="4"/>
  <c r="AU170" i="4" s="1"/>
  <c r="AO170" i="4"/>
  <c r="AQ162" i="4"/>
  <c r="AU162" i="4" s="1"/>
  <c r="AO162" i="4"/>
  <c r="AQ154" i="4"/>
  <c r="AU154" i="4" s="1"/>
  <c r="AO154" i="4"/>
  <c r="AQ146" i="4"/>
  <c r="AU146" i="4" s="1"/>
  <c r="AO146" i="4"/>
  <c r="AQ138" i="4"/>
  <c r="AU138" i="4" s="1"/>
  <c r="AO138" i="4"/>
  <c r="AQ130" i="4"/>
  <c r="AU130" i="4" s="1"/>
  <c r="AO130" i="4"/>
  <c r="AQ122" i="4"/>
  <c r="AU122" i="4" s="1"/>
  <c r="AO122" i="4"/>
  <c r="AQ114" i="4"/>
  <c r="AU114" i="4" s="1"/>
  <c r="AO114" i="4"/>
  <c r="AQ106" i="4"/>
  <c r="AU106" i="4" s="1"/>
  <c r="AO106" i="4"/>
  <c r="AQ98" i="4"/>
  <c r="AU98" i="4" s="1"/>
  <c r="AO98" i="4"/>
  <c r="AQ90" i="4"/>
  <c r="AU90" i="4" s="1"/>
  <c r="AO90" i="4"/>
  <c r="AQ82" i="4"/>
  <c r="AU82" i="4" s="1"/>
  <c r="AO82" i="4"/>
  <c r="AQ74" i="4"/>
  <c r="AU74" i="4" s="1"/>
  <c r="AO74" i="4"/>
  <c r="AQ66" i="4"/>
  <c r="AU66" i="4" s="1"/>
  <c r="AO66" i="4"/>
  <c r="AQ58" i="4"/>
  <c r="AU58" i="4" s="1"/>
  <c r="AO58" i="4"/>
  <c r="AQ50" i="4"/>
  <c r="AU50" i="4" s="1"/>
  <c r="AO50" i="4"/>
  <c r="AQ42" i="4"/>
  <c r="AU42" i="4" s="1"/>
  <c r="AO42" i="4"/>
  <c r="AQ34" i="4"/>
  <c r="AU34" i="4" s="1"/>
  <c r="AO34" i="4"/>
  <c r="AQ26" i="4"/>
  <c r="AU26" i="4" s="1"/>
  <c r="AO26" i="4"/>
  <c r="AQ18" i="4"/>
  <c r="AU18" i="4" s="1"/>
  <c r="AO18" i="4"/>
  <c r="AQ10" i="4"/>
  <c r="AU10" i="4" s="1"/>
  <c r="AO10" i="4"/>
  <c r="AQ113" i="4"/>
  <c r="AU113" i="4" s="1"/>
  <c r="AO113" i="4"/>
  <c r="AQ105" i="4"/>
  <c r="AU105" i="4" s="1"/>
  <c r="AO105" i="4"/>
  <c r="AQ97" i="4"/>
  <c r="AU97" i="4" s="1"/>
  <c r="AO97" i="4"/>
  <c r="AQ89" i="4"/>
  <c r="AU89" i="4" s="1"/>
  <c r="AO89" i="4"/>
  <c r="AQ81" i="4"/>
  <c r="AU81" i="4" s="1"/>
  <c r="AO81" i="4"/>
  <c r="AQ73" i="4"/>
  <c r="AU73" i="4" s="1"/>
  <c r="AO73" i="4"/>
  <c r="AQ65" i="4"/>
  <c r="AU65" i="4" s="1"/>
  <c r="AO65" i="4"/>
  <c r="AQ57" i="4"/>
  <c r="AU57" i="4" s="1"/>
  <c r="AO57" i="4"/>
  <c r="AQ49" i="4"/>
  <c r="AU49" i="4" s="1"/>
  <c r="AO49" i="4"/>
  <c r="AQ41" i="4"/>
  <c r="AU41" i="4" s="1"/>
  <c r="AO41" i="4"/>
  <c r="AQ33" i="4"/>
  <c r="AU33" i="4" s="1"/>
  <c r="AO33" i="4"/>
  <c r="AQ25" i="4"/>
  <c r="AU25" i="4" s="1"/>
  <c r="AO25" i="4"/>
  <c r="AQ17" i="4"/>
  <c r="AU17" i="4" s="1"/>
  <c r="AO17" i="4"/>
  <c r="AQ9" i="4"/>
  <c r="AU9" i="4" s="1"/>
  <c r="AO9" i="4"/>
  <c r="AQ186" i="4"/>
  <c r="AU186" i="4" s="1"/>
  <c r="AO186" i="4"/>
  <c r="AQ157" i="4"/>
  <c r="AU157" i="4" s="1"/>
  <c r="AO157" i="4"/>
  <c r="AQ117" i="4"/>
  <c r="AU117" i="4" s="1"/>
  <c r="AO117" i="4"/>
  <c r="AQ191" i="4"/>
  <c r="AU191" i="4" s="1"/>
  <c r="AO191" i="4"/>
  <c r="AQ167" i="4"/>
  <c r="AU167" i="4" s="1"/>
  <c r="AO167" i="4"/>
  <c r="AQ127" i="4"/>
  <c r="AU127" i="4" s="1"/>
  <c r="AO127" i="4"/>
  <c r="AQ160" i="4"/>
  <c r="AU160" i="4" s="1"/>
  <c r="AO160" i="4"/>
  <c r="AQ140" i="4"/>
  <c r="AU140" i="4" s="1"/>
  <c r="AO140" i="4"/>
  <c r="AQ116" i="4"/>
  <c r="AU116" i="4" s="1"/>
  <c r="AO116" i="4"/>
  <c r="AQ100" i="4"/>
  <c r="AU100" i="4" s="1"/>
  <c r="AO100" i="4"/>
  <c r="AQ84" i="4"/>
  <c r="AU84" i="4" s="1"/>
  <c r="AO84" i="4"/>
  <c r="AQ68" i="4"/>
  <c r="AU68" i="4" s="1"/>
  <c r="AO68" i="4"/>
  <c r="AQ60" i="4"/>
  <c r="AU60" i="4" s="1"/>
  <c r="AO60" i="4"/>
  <c r="AQ48" i="4"/>
  <c r="AU48" i="4" s="1"/>
  <c r="AO48" i="4"/>
  <c r="AQ40" i="4"/>
  <c r="AU40" i="4" s="1"/>
  <c r="AO40" i="4"/>
  <c r="AQ32" i="4"/>
  <c r="AU32" i="4" s="1"/>
  <c r="AO32" i="4"/>
  <c r="AQ24" i="4"/>
  <c r="AU24" i="4" s="1"/>
  <c r="AO24" i="4"/>
  <c r="AQ16" i="4"/>
  <c r="AU16" i="4" s="1"/>
  <c r="AO16" i="4"/>
  <c r="AQ8" i="4"/>
  <c r="AU8" i="4" s="1"/>
  <c r="AO8" i="4"/>
  <c r="AQ111" i="4"/>
  <c r="AU111" i="4" s="1"/>
  <c r="AO111" i="4"/>
  <c r="AQ103" i="4"/>
  <c r="AU103" i="4" s="1"/>
  <c r="AO103" i="4"/>
  <c r="AQ95" i="4"/>
  <c r="AU95" i="4" s="1"/>
  <c r="AO95" i="4"/>
  <c r="AQ87" i="4"/>
  <c r="AU87" i="4" s="1"/>
  <c r="AO87" i="4"/>
  <c r="AQ79" i="4"/>
  <c r="AU79" i="4" s="1"/>
  <c r="AO79" i="4"/>
  <c r="AQ71" i="4"/>
  <c r="AU71" i="4" s="1"/>
  <c r="AO71" i="4"/>
  <c r="AQ63" i="4"/>
  <c r="AU63" i="4" s="1"/>
  <c r="AO63" i="4"/>
  <c r="AQ55" i="4"/>
  <c r="AU55" i="4" s="1"/>
  <c r="AO55" i="4"/>
  <c r="AQ47" i="4"/>
  <c r="AU47" i="4" s="1"/>
  <c r="AO47" i="4"/>
  <c r="AQ39" i="4"/>
  <c r="AU39" i="4" s="1"/>
  <c r="AO39" i="4"/>
  <c r="AQ31" i="4"/>
  <c r="AU31" i="4" s="1"/>
  <c r="AO31" i="4"/>
  <c r="AQ23" i="4"/>
  <c r="AU23" i="4" s="1"/>
  <c r="AO23" i="4"/>
  <c r="AQ15" i="4"/>
  <c r="AU15" i="4" s="1"/>
  <c r="AO15" i="4"/>
  <c r="AQ7" i="4"/>
  <c r="AU7" i="4" s="1"/>
  <c r="AO7" i="4"/>
  <c r="AN194" i="4"/>
  <c r="AH194" i="4"/>
  <c r="AN182" i="4"/>
  <c r="AH182" i="4"/>
  <c r="AN165" i="4"/>
  <c r="AH165" i="4"/>
  <c r="AN133" i="4"/>
  <c r="AH133" i="4"/>
  <c r="AN199" i="4"/>
  <c r="AH199" i="4"/>
  <c r="AN187" i="4"/>
  <c r="AH187" i="4"/>
  <c r="AN175" i="4"/>
  <c r="AH175" i="4"/>
  <c r="AN143" i="4"/>
  <c r="AH143" i="4"/>
  <c r="AN119" i="4"/>
  <c r="AH119" i="4"/>
  <c r="AN164" i="4"/>
  <c r="AH164" i="4"/>
  <c r="AN152" i="4"/>
  <c r="AH152" i="4"/>
  <c r="AN136" i="4"/>
  <c r="AH136" i="4"/>
  <c r="AN124" i="4"/>
  <c r="AH124" i="4"/>
  <c r="AN112" i="4"/>
  <c r="AH112" i="4"/>
  <c r="AN96" i="4"/>
  <c r="AH96" i="4"/>
  <c r="AN80" i="4"/>
  <c r="AH80" i="4"/>
  <c r="AN56" i="4"/>
  <c r="AH56" i="4"/>
  <c r="AN196" i="4"/>
  <c r="AH196" i="4"/>
  <c r="AN188" i="4"/>
  <c r="AH188" i="4"/>
  <c r="AN180" i="4"/>
  <c r="AH180" i="4"/>
  <c r="AN169" i="4"/>
  <c r="AH169" i="4"/>
  <c r="AN153" i="4"/>
  <c r="AH153" i="4"/>
  <c r="AN137" i="4"/>
  <c r="AH137" i="4"/>
  <c r="AN121" i="4"/>
  <c r="AH121" i="4"/>
  <c r="AN201" i="4"/>
  <c r="AH201" i="4"/>
  <c r="AN193" i="4"/>
  <c r="AH193" i="4"/>
  <c r="AN185" i="4"/>
  <c r="AH185" i="4"/>
  <c r="AN177" i="4"/>
  <c r="AH177" i="4"/>
  <c r="AN163" i="4"/>
  <c r="AH163" i="4"/>
  <c r="AN147" i="4"/>
  <c r="AH147" i="4"/>
  <c r="AN131" i="4"/>
  <c r="AH131" i="4"/>
  <c r="AN174" i="4"/>
  <c r="AH174" i="4"/>
  <c r="AN166" i="4"/>
  <c r="AH166" i="4"/>
  <c r="AN158" i="4"/>
  <c r="AH158" i="4"/>
  <c r="AN150" i="4"/>
  <c r="AH150" i="4"/>
  <c r="AN142" i="4"/>
  <c r="AH142" i="4"/>
  <c r="AN134" i="4"/>
  <c r="AH134" i="4"/>
  <c r="AN126" i="4"/>
  <c r="AH126" i="4"/>
  <c r="AN118" i="4"/>
  <c r="AH118" i="4"/>
  <c r="AN110" i="4"/>
  <c r="AH110" i="4"/>
  <c r="AN102" i="4"/>
  <c r="AH102" i="4"/>
  <c r="AN94" i="4"/>
  <c r="AH94" i="4"/>
  <c r="AN86" i="4"/>
  <c r="AH86" i="4"/>
  <c r="AN78" i="4"/>
  <c r="AH78" i="4"/>
  <c r="AN70" i="4"/>
  <c r="AH70" i="4"/>
  <c r="AN62" i="4"/>
  <c r="AH62" i="4"/>
  <c r="AN54" i="4"/>
  <c r="AH54" i="4"/>
  <c r="AN46" i="4"/>
  <c r="AH46" i="4"/>
  <c r="AN38" i="4"/>
  <c r="AH38" i="4"/>
  <c r="AN30" i="4"/>
  <c r="AH30" i="4"/>
  <c r="AN22" i="4"/>
  <c r="AH22" i="4"/>
  <c r="AN14" i="4"/>
  <c r="AH14" i="4"/>
  <c r="AN6" i="4"/>
  <c r="AH6" i="4"/>
  <c r="AN109" i="4"/>
  <c r="AH109" i="4"/>
  <c r="AN101" i="4"/>
  <c r="AH101" i="4"/>
  <c r="AN93" i="4"/>
  <c r="AH93" i="4"/>
  <c r="AN85" i="4"/>
  <c r="AH85" i="4"/>
  <c r="AN77" i="4"/>
  <c r="AH77" i="4"/>
  <c r="AN69" i="4"/>
  <c r="AH69" i="4"/>
  <c r="AN61" i="4"/>
  <c r="AH61" i="4"/>
  <c r="AN53" i="4"/>
  <c r="AH53" i="4"/>
  <c r="AN45" i="4"/>
  <c r="AH45" i="4"/>
  <c r="AN37" i="4"/>
  <c r="AH37" i="4"/>
  <c r="AN29" i="4"/>
  <c r="AH29" i="4"/>
  <c r="AN21" i="4"/>
  <c r="AH21" i="4"/>
  <c r="AN13" i="4"/>
  <c r="AH13" i="4"/>
  <c r="AN198" i="4"/>
  <c r="AH198" i="4"/>
  <c r="AN178" i="4"/>
  <c r="AH178" i="4"/>
  <c r="AN141" i="4"/>
  <c r="AH141" i="4"/>
  <c r="AN203" i="4"/>
  <c r="AH203" i="4"/>
  <c r="AN179" i="4"/>
  <c r="AH179" i="4"/>
  <c r="AN151" i="4"/>
  <c r="AH151" i="4"/>
  <c r="AN168" i="4"/>
  <c r="AH168" i="4"/>
  <c r="AN148" i="4"/>
  <c r="AH148" i="4"/>
  <c r="AN128" i="4"/>
  <c r="AH128" i="4"/>
  <c r="AN108" i="4"/>
  <c r="AH108" i="4"/>
  <c r="AN92" i="4"/>
  <c r="AH92" i="4"/>
  <c r="AN76" i="4"/>
  <c r="AH76" i="4"/>
  <c r="AN64" i="4"/>
  <c r="AH64" i="4"/>
  <c r="AN52" i="4"/>
  <c r="AH52" i="4"/>
  <c r="AN44" i="4"/>
  <c r="AH44" i="4"/>
  <c r="AN36" i="4"/>
  <c r="AH36" i="4"/>
  <c r="AN28" i="4"/>
  <c r="AH28" i="4"/>
  <c r="AN20" i="4"/>
  <c r="AH20" i="4"/>
  <c r="AN12" i="4"/>
  <c r="AH12" i="4"/>
  <c r="AN115" i="4"/>
  <c r="AH115" i="4"/>
  <c r="AN107" i="4"/>
  <c r="AH107" i="4"/>
  <c r="AN99" i="4"/>
  <c r="AH99" i="4"/>
  <c r="AN91" i="4"/>
  <c r="AH91" i="4"/>
  <c r="AN83" i="4"/>
  <c r="AH83" i="4"/>
  <c r="AN75" i="4"/>
  <c r="AH75" i="4"/>
  <c r="AN67" i="4"/>
  <c r="AH67" i="4"/>
  <c r="AN59" i="4"/>
  <c r="AH59" i="4"/>
  <c r="AN51" i="4"/>
  <c r="AH51" i="4"/>
  <c r="AN43" i="4"/>
  <c r="AH43" i="4"/>
  <c r="AN35" i="4"/>
  <c r="AH35" i="4"/>
  <c r="AN27" i="4"/>
  <c r="AH27" i="4"/>
  <c r="AN19" i="4"/>
  <c r="AH19" i="4"/>
  <c r="AN11" i="4"/>
  <c r="AH11" i="4"/>
  <c r="AN202" i="4"/>
  <c r="AH202" i="4"/>
  <c r="AN190" i="4"/>
  <c r="AH190" i="4"/>
  <c r="AN173" i="4"/>
  <c r="AH173" i="4"/>
  <c r="AN149" i="4"/>
  <c r="AH149" i="4"/>
  <c r="AN125" i="4"/>
  <c r="AH125" i="4"/>
  <c r="AN195" i="4"/>
  <c r="AH195" i="4"/>
  <c r="AN183" i="4"/>
  <c r="AH183" i="4"/>
  <c r="AN159" i="4"/>
  <c r="AH159" i="4"/>
  <c r="AN135" i="4"/>
  <c r="AH135" i="4"/>
  <c r="AN172" i="4"/>
  <c r="AH172" i="4"/>
  <c r="AN156" i="4"/>
  <c r="AH156" i="4"/>
  <c r="AN144" i="4"/>
  <c r="AH144" i="4"/>
  <c r="AN132" i="4"/>
  <c r="AH132" i="4"/>
  <c r="AN120" i="4"/>
  <c r="AH120" i="4"/>
  <c r="AN104" i="4"/>
  <c r="AH104" i="4"/>
  <c r="AN88" i="4"/>
  <c r="AH88" i="4"/>
  <c r="AN72" i="4"/>
  <c r="AH72" i="4"/>
  <c r="AN200" i="4"/>
  <c r="AH200" i="4"/>
  <c r="AN192" i="4"/>
  <c r="AH192" i="4"/>
  <c r="AN184" i="4"/>
  <c r="AH184" i="4"/>
  <c r="AN176" i="4"/>
  <c r="AH176" i="4"/>
  <c r="AN161" i="4"/>
  <c r="AH161" i="4"/>
  <c r="AN145" i="4"/>
  <c r="AH145" i="4"/>
  <c r="AN129" i="4"/>
  <c r="AH129" i="4"/>
  <c r="AN5" i="4"/>
  <c r="AH5" i="4"/>
  <c r="AN197" i="4"/>
  <c r="AH197" i="4"/>
  <c r="AN189" i="4"/>
  <c r="AH189" i="4"/>
  <c r="AN181" i="4"/>
  <c r="AH181" i="4"/>
  <c r="AN171" i="4"/>
  <c r="AH171" i="4"/>
  <c r="AN155" i="4"/>
  <c r="AH155" i="4"/>
  <c r="AN139" i="4"/>
  <c r="AH139" i="4"/>
  <c r="AN123" i="4"/>
  <c r="AH123" i="4"/>
  <c r="AN170" i="4"/>
  <c r="AH170" i="4"/>
  <c r="AN162" i="4"/>
  <c r="AH162" i="4"/>
  <c r="AN154" i="4"/>
  <c r="AH154" i="4"/>
  <c r="AN146" i="4"/>
  <c r="AH146" i="4"/>
  <c r="AN138" i="4"/>
  <c r="AH138" i="4"/>
  <c r="AN130" i="4"/>
  <c r="AH130" i="4"/>
  <c r="AN122" i="4"/>
  <c r="AH122" i="4"/>
  <c r="AN114" i="4"/>
  <c r="AH114" i="4"/>
  <c r="AN106" i="4"/>
  <c r="AH106" i="4"/>
  <c r="AN98" i="4"/>
  <c r="AH98" i="4"/>
  <c r="AN90" i="4"/>
  <c r="AH90" i="4"/>
  <c r="AN82" i="4"/>
  <c r="AH82" i="4"/>
  <c r="AN74" i="4"/>
  <c r="AH74" i="4"/>
  <c r="AN66" i="4"/>
  <c r="AH66" i="4"/>
  <c r="AN58" i="4"/>
  <c r="AH58" i="4"/>
  <c r="AN50" i="4"/>
  <c r="AH50" i="4"/>
  <c r="AN42" i="4"/>
  <c r="AH42" i="4"/>
  <c r="AN34" i="4"/>
  <c r="AH34" i="4"/>
  <c r="AN26" i="4"/>
  <c r="AH26" i="4"/>
  <c r="AN18" i="4"/>
  <c r="AH18" i="4"/>
  <c r="AN10" i="4"/>
  <c r="AH10" i="4"/>
  <c r="AN113" i="4"/>
  <c r="AH113" i="4"/>
  <c r="AN105" i="4"/>
  <c r="AH105" i="4"/>
  <c r="AN97" i="4"/>
  <c r="AH97" i="4"/>
  <c r="AN89" i="4"/>
  <c r="AH89" i="4"/>
  <c r="AN81" i="4"/>
  <c r="AH81" i="4"/>
  <c r="AN73" i="4"/>
  <c r="AH73" i="4"/>
  <c r="AN65" i="4"/>
  <c r="AH65" i="4"/>
  <c r="AN57" i="4"/>
  <c r="AH57" i="4"/>
  <c r="AN49" i="4"/>
  <c r="AH49" i="4"/>
  <c r="AN41" i="4"/>
  <c r="AH41" i="4"/>
  <c r="AN33" i="4"/>
  <c r="AH33" i="4"/>
  <c r="AN25" i="4"/>
  <c r="AH25" i="4"/>
  <c r="AN17" i="4"/>
  <c r="AH17" i="4"/>
  <c r="AN9" i="4"/>
  <c r="AH9" i="4"/>
  <c r="AN186" i="4"/>
  <c r="AH186" i="4"/>
  <c r="AN157" i="4"/>
  <c r="AH157" i="4"/>
  <c r="AN117" i="4"/>
  <c r="AH117" i="4"/>
  <c r="AN191" i="4"/>
  <c r="AH191" i="4"/>
  <c r="AN167" i="4"/>
  <c r="AH167" i="4"/>
  <c r="AN127" i="4"/>
  <c r="AH127" i="4"/>
  <c r="AN160" i="4"/>
  <c r="AH160" i="4"/>
  <c r="AN140" i="4"/>
  <c r="AH140" i="4"/>
  <c r="AN116" i="4"/>
  <c r="AH116" i="4"/>
  <c r="AN100" i="4"/>
  <c r="AH100" i="4"/>
  <c r="AN84" i="4"/>
  <c r="AH84" i="4"/>
  <c r="AN68" i="4"/>
  <c r="AH68" i="4"/>
  <c r="AN60" i="4"/>
  <c r="AH60" i="4"/>
  <c r="AN48" i="4"/>
  <c r="AH48" i="4"/>
  <c r="AN40" i="4"/>
  <c r="AH40" i="4"/>
  <c r="AN32" i="4"/>
  <c r="AH32" i="4"/>
  <c r="AN24" i="4"/>
  <c r="AH24" i="4"/>
  <c r="AN16" i="4"/>
  <c r="AH16" i="4"/>
  <c r="AN8" i="4"/>
  <c r="AH8" i="4"/>
  <c r="AN111" i="4"/>
  <c r="AH111" i="4"/>
  <c r="AN103" i="4"/>
  <c r="AH103" i="4"/>
  <c r="AN95" i="4"/>
  <c r="AH95" i="4"/>
  <c r="AN87" i="4"/>
  <c r="AH87" i="4"/>
  <c r="AN79" i="4"/>
  <c r="AH79" i="4"/>
  <c r="AN71" i="4"/>
  <c r="AH71" i="4"/>
  <c r="AN63" i="4"/>
  <c r="AH63" i="4"/>
  <c r="AN55" i="4"/>
  <c r="AH55" i="4"/>
  <c r="AN47" i="4"/>
  <c r="AH47" i="4"/>
  <c r="AN39" i="4"/>
  <c r="AH39" i="4"/>
  <c r="AN31" i="4"/>
  <c r="AH31" i="4"/>
  <c r="AN23" i="4"/>
  <c r="AH23" i="4"/>
  <c r="AN15" i="4"/>
  <c r="AH15" i="4"/>
  <c r="AN7" i="4"/>
  <c r="AH7" i="4"/>
  <c r="T4" i="4"/>
  <c r="O4" i="4"/>
  <c r="U4" i="4" l="1"/>
  <c r="A4" i="4" s="1"/>
  <c r="AP542" i="4"/>
  <c r="AP550" i="4"/>
  <c r="AP558" i="4"/>
  <c r="AP566" i="4"/>
  <c r="AP574" i="4"/>
  <c r="AP582" i="4"/>
  <c r="AP590" i="4"/>
  <c r="AP598" i="4"/>
  <c r="AP606" i="4"/>
  <c r="AP614" i="4"/>
  <c r="AP622" i="4"/>
  <c r="AP630" i="4"/>
  <c r="AP638" i="4"/>
  <c r="AP650" i="4"/>
  <c r="AP666" i="4"/>
  <c r="AP680" i="4"/>
  <c r="AP696" i="4"/>
  <c r="AP710" i="4"/>
  <c r="AP718" i="4"/>
  <c r="AP730" i="4"/>
  <c r="AP746" i="4"/>
  <c r="AP762" i="4"/>
  <c r="AP778" i="4"/>
  <c r="AP794" i="4"/>
  <c r="AP810" i="4"/>
  <c r="AP826" i="4"/>
  <c r="AP842" i="4"/>
  <c r="AP858" i="4"/>
  <c r="AP867" i="4"/>
  <c r="AP875" i="4"/>
  <c r="AP887" i="4"/>
  <c r="AP903" i="4"/>
  <c r="AP919" i="4"/>
  <c r="AP935" i="4"/>
  <c r="AP951" i="4"/>
  <c r="AP967" i="4"/>
  <c r="AP983" i="4"/>
  <c r="AP999" i="4"/>
  <c r="AP1015" i="4"/>
  <c r="AP1031" i="4"/>
  <c r="AP1047" i="4"/>
  <c r="AP1063" i="4"/>
  <c r="AP1079" i="4"/>
  <c r="AP1095" i="4"/>
  <c r="AP1111" i="4"/>
  <c r="AP1127" i="4"/>
  <c r="AP1137" i="4"/>
  <c r="AP1145" i="4"/>
  <c r="AP1153" i="4"/>
  <c r="AP1161" i="4"/>
  <c r="AP1169" i="4"/>
  <c r="AP1177" i="4"/>
  <c r="AP1185" i="4"/>
  <c r="AP1193" i="4"/>
  <c r="AP1201" i="4"/>
  <c r="AP1209" i="4"/>
  <c r="AP1217" i="4"/>
  <c r="AP1225" i="4"/>
  <c r="AP1233" i="4"/>
  <c r="AP1241" i="4"/>
  <c r="AP1249" i="4"/>
  <c r="AP1257" i="4"/>
  <c r="AP1265" i="4"/>
  <c r="AP1273" i="4"/>
  <c r="AP1281" i="4"/>
  <c r="AP1289" i="4"/>
  <c r="AP1297" i="4"/>
  <c r="AP1305" i="4"/>
  <c r="AP1313" i="4"/>
  <c r="AP1321" i="4"/>
  <c r="AP1329" i="4"/>
  <c r="AP1337" i="4"/>
  <c r="AP1345" i="4"/>
  <c r="AP1353" i="4"/>
  <c r="AP1361" i="4"/>
  <c r="AP1369" i="4"/>
  <c r="AP1377" i="4"/>
  <c r="AP1385" i="4"/>
  <c r="AP1393" i="4"/>
  <c r="AP1401" i="4"/>
  <c r="AP1409" i="4"/>
  <c r="AP1417" i="4"/>
  <c r="AP1425" i="4"/>
  <c r="AP1433" i="4"/>
  <c r="AP1441" i="4"/>
  <c r="AP1449" i="4"/>
  <c r="AP1457" i="4"/>
  <c r="AP1465" i="4"/>
  <c r="AP1473" i="4"/>
  <c r="AP1481" i="4"/>
  <c r="AP1489" i="4"/>
  <c r="AP1497" i="4"/>
  <c r="AP1505" i="4"/>
  <c r="AP1513" i="4"/>
  <c r="AP1521" i="4"/>
  <c r="AP1529" i="4"/>
  <c r="AP1537" i="4"/>
  <c r="AP1545" i="4"/>
  <c r="AP1553" i="4"/>
  <c r="AP1561" i="4"/>
  <c r="AP1569" i="4"/>
  <c r="AP1577" i="4"/>
  <c r="AP1585" i="4"/>
  <c r="AP1593" i="4"/>
  <c r="AP1601" i="4"/>
  <c r="AP1609" i="4"/>
  <c r="AP1617" i="4"/>
  <c r="AP1625" i="4"/>
  <c r="AP1633" i="4"/>
  <c r="AP1641" i="4"/>
  <c r="AP1649" i="4"/>
  <c r="AP1657" i="4"/>
  <c r="AP1665" i="4"/>
  <c r="AP1674" i="4"/>
  <c r="AP1682" i="4"/>
  <c r="AP1690" i="4"/>
  <c r="AP1698" i="4"/>
  <c r="AP1706" i="4"/>
  <c r="AP1716" i="4"/>
  <c r="AP1724" i="4"/>
  <c r="AP1732" i="4"/>
  <c r="AP1740" i="4"/>
  <c r="AP1748" i="4"/>
  <c r="AP1756" i="4"/>
  <c r="AP1764" i="4"/>
  <c r="AP1772" i="4"/>
  <c r="AP1780" i="4"/>
  <c r="AP1788" i="4"/>
  <c r="AP1796" i="4"/>
  <c r="AP1804" i="4"/>
  <c r="AP1812" i="4"/>
  <c r="AP1820" i="4"/>
  <c r="AP1828" i="4"/>
  <c r="AP1836" i="4"/>
  <c r="AP1844" i="4"/>
  <c r="AP1852" i="4"/>
  <c r="AP1860" i="4"/>
  <c r="AP1868" i="4"/>
  <c r="AP1876" i="4"/>
  <c r="AP1884" i="4"/>
  <c r="AP1892" i="4"/>
  <c r="AP1900" i="4"/>
  <c r="AP1908" i="4"/>
  <c r="AP1916" i="4"/>
  <c r="AP1924" i="4"/>
  <c r="AP1932" i="4"/>
  <c r="AP1940" i="4"/>
  <c r="AP1948" i="4"/>
  <c r="AP1956" i="4"/>
  <c r="AP1964" i="4"/>
  <c r="AP1972" i="4"/>
  <c r="AP1980" i="4"/>
  <c r="AP1988" i="4"/>
  <c r="AP1996" i="4"/>
  <c r="AP2004" i="4"/>
  <c r="AP2012" i="4"/>
  <c r="AP2020" i="4"/>
  <c r="AP2028" i="4"/>
  <c r="AP2036" i="4"/>
  <c r="AP2044" i="4"/>
  <c r="AP2052" i="4"/>
  <c r="AP2060" i="4"/>
  <c r="AP2068" i="4"/>
  <c r="AP2076" i="4"/>
  <c r="AP2084" i="4"/>
  <c r="AP2092" i="4"/>
  <c r="AP2100" i="4"/>
  <c r="AP2108" i="4"/>
  <c r="AP2116" i="4"/>
  <c r="AP2124" i="4"/>
  <c r="AP2132" i="4"/>
  <c r="AP2140" i="4"/>
  <c r="AP2148" i="4"/>
  <c r="AP2156" i="4"/>
  <c r="AP2164" i="4"/>
  <c r="AP2172" i="4"/>
  <c r="AP2180" i="4"/>
  <c r="AP2188" i="4"/>
  <c r="AP2196" i="4"/>
  <c r="AP2204" i="4"/>
  <c r="AP2212" i="4"/>
  <c r="AP2220" i="4"/>
  <c r="AP2228" i="4"/>
  <c r="AP2236" i="4"/>
  <c r="AP2244" i="4"/>
  <c r="AP2252" i="4"/>
  <c r="AP2260" i="4"/>
  <c r="AP2268" i="4"/>
  <c r="AP2276" i="4"/>
  <c r="AP2284" i="4"/>
  <c r="AP2292" i="4"/>
  <c r="AP2300" i="4"/>
  <c r="AP2308" i="4"/>
  <c r="AP2316" i="4"/>
  <c r="AP2324" i="4"/>
  <c r="AP2332" i="4"/>
  <c r="AP2340" i="4"/>
  <c r="AP2348" i="4"/>
  <c r="AP2356" i="4"/>
  <c r="AP2364" i="4"/>
  <c r="AP2372" i="4"/>
  <c r="AP2380" i="4"/>
  <c r="AP2388" i="4"/>
  <c r="AP2396" i="4"/>
  <c r="AP2404" i="4"/>
  <c r="AP2412" i="4"/>
  <c r="AP2420" i="4"/>
  <c r="AP2428" i="4"/>
  <c r="AP2436" i="4"/>
  <c r="AP2444" i="4"/>
  <c r="AP2452" i="4"/>
  <c r="AP2460" i="4"/>
  <c r="AP2468" i="4"/>
  <c r="AP2476" i="4"/>
  <c r="AP2484" i="4"/>
  <c r="AP2492" i="4"/>
  <c r="AP2500" i="4"/>
  <c r="AP544" i="4"/>
  <c r="AP552" i="4"/>
  <c r="AP560" i="4"/>
  <c r="AP568" i="4"/>
  <c r="AP576" i="4"/>
  <c r="AP584" i="4"/>
  <c r="AP592" i="4"/>
  <c r="AP600" i="4"/>
  <c r="AP608" i="4"/>
  <c r="AP616" i="4"/>
  <c r="AP624" i="4"/>
  <c r="AP632" i="4"/>
  <c r="AP640" i="4"/>
  <c r="AP654" i="4"/>
  <c r="AP670" i="4"/>
  <c r="AP684" i="4"/>
  <c r="AP700" i="4"/>
  <c r="AP712" i="4"/>
  <c r="AP720" i="4"/>
  <c r="AP734" i="4"/>
  <c r="AP750" i="4"/>
  <c r="AP766" i="4"/>
  <c r="AP782" i="4"/>
  <c r="AP798" i="4"/>
  <c r="AP814" i="4"/>
  <c r="AP830" i="4"/>
  <c r="AP846" i="4"/>
  <c r="AP861" i="4"/>
  <c r="AP869" i="4"/>
  <c r="AP877" i="4"/>
  <c r="AP891" i="4"/>
  <c r="AP907" i="4"/>
  <c r="AP923" i="4"/>
  <c r="AP939" i="4"/>
  <c r="AP955" i="4"/>
  <c r="AP971" i="4"/>
  <c r="AP987" i="4"/>
  <c r="AP1003" i="4"/>
  <c r="AP1019" i="4"/>
  <c r="AP1035" i="4"/>
  <c r="AP1051" i="4"/>
  <c r="AP1067" i="4"/>
  <c r="AP1083" i="4"/>
  <c r="AP1099" i="4"/>
  <c r="AP1115" i="4"/>
  <c r="AP1131" i="4"/>
  <c r="AP1139" i="4"/>
  <c r="AP1147" i="4"/>
  <c r="AP1155" i="4"/>
  <c r="AP1163" i="4"/>
  <c r="AP1171" i="4"/>
  <c r="AP1179" i="4"/>
  <c r="AP1187" i="4"/>
  <c r="AP1195" i="4"/>
  <c r="AP1203" i="4"/>
  <c r="AP1211" i="4"/>
  <c r="AP1219" i="4"/>
  <c r="AP1227" i="4"/>
  <c r="AP1235" i="4"/>
  <c r="AP1243" i="4"/>
  <c r="AP1251" i="4"/>
  <c r="AP1259" i="4"/>
  <c r="AP1267" i="4"/>
  <c r="AP1275" i="4"/>
  <c r="AP1283" i="4"/>
  <c r="AP1291" i="4"/>
  <c r="AP1299" i="4"/>
  <c r="AP1307" i="4"/>
  <c r="AP1315" i="4"/>
  <c r="AP1323" i="4"/>
  <c r="AP1331" i="4"/>
  <c r="AP1339" i="4"/>
  <c r="AP1347" i="4"/>
  <c r="AP1355" i="4"/>
  <c r="AP1363" i="4"/>
  <c r="AP1371" i="4"/>
  <c r="AP1379" i="4"/>
  <c r="AP1387" i="4"/>
  <c r="AP1395" i="4"/>
  <c r="AP1403" i="4"/>
  <c r="AP1411" i="4"/>
  <c r="AP1419" i="4"/>
  <c r="AP1427" i="4"/>
  <c r="AP1435" i="4"/>
  <c r="AP1443" i="4"/>
  <c r="AP1451" i="4"/>
  <c r="AP1459" i="4"/>
  <c r="AP1467" i="4"/>
  <c r="AP1475" i="4"/>
  <c r="AP1483" i="4"/>
  <c r="AP1491" i="4"/>
  <c r="AP1499" i="4"/>
  <c r="AP1507" i="4"/>
  <c r="AP1515" i="4"/>
  <c r="AP1523" i="4"/>
  <c r="AP1531" i="4"/>
  <c r="AP1539" i="4"/>
  <c r="AP1547" i="4"/>
  <c r="AP1555" i="4"/>
  <c r="AP1563" i="4"/>
  <c r="AP1571" i="4"/>
  <c r="AP1579" i="4"/>
  <c r="AP1587" i="4"/>
  <c r="AP1595" i="4"/>
  <c r="AP1603" i="4"/>
  <c r="AP1611" i="4"/>
  <c r="AP1619" i="4"/>
  <c r="AP1627" i="4"/>
  <c r="AP1635" i="4"/>
  <c r="AP1643" i="4"/>
  <c r="AP1651" i="4"/>
  <c r="AP1659" i="4"/>
  <c r="AP1667" i="4"/>
  <c r="AP1676" i="4"/>
  <c r="AP1684" i="4"/>
  <c r="AP1692" i="4"/>
  <c r="AP1700" i="4"/>
  <c r="AP1708" i="4"/>
  <c r="AP1718" i="4"/>
  <c r="AP1726" i="4"/>
  <c r="AP1734" i="4"/>
  <c r="AP1742" i="4"/>
  <c r="AP1750" i="4"/>
  <c r="AP1758" i="4"/>
  <c r="AP1766" i="4"/>
  <c r="AP1774" i="4"/>
  <c r="AP1782" i="4"/>
  <c r="AP1790" i="4"/>
  <c r="AP1798" i="4"/>
  <c r="AP1806" i="4"/>
  <c r="AP1814" i="4"/>
  <c r="AP1822" i="4"/>
  <c r="AP1830" i="4"/>
  <c r="AP1838" i="4"/>
  <c r="AP1846" i="4"/>
  <c r="AP1854" i="4"/>
  <c r="AP1862" i="4"/>
  <c r="AP1870" i="4"/>
  <c r="AP1878" i="4"/>
  <c r="AP1886" i="4"/>
  <c r="AP1894" i="4"/>
  <c r="AP1902" i="4"/>
  <c r="AP1910" i="4"/>
  <c r="AP1918" i="4"/>
  <c r="AP1926" i="4"/>
  <c r="AP1934" i="4"/>
  <c r="AP1942" i="4"/>
  <c r="AP1950" i="4"/>
  <c r="AP1958" i="4"/>
  <c r="AP1966" i="4"/>
  <c r="AP1974" i="4"/>
  <c r="AP1982" i="4"/>
  <c r="AP1990" i="4"/>
  <c r="AP1998" i="4"/>
  <c r="AP2006" i="4"/>
  <c r="AP2014" i="4"/>
  <c r="AP2022" i="4"/>
  <c r="AP2030" i="4"/>
  <c r="AP2038" i="4"/>
  <c r="AP2046" i="4"/>
  <c r="AP2054" i="4"/>
  <c r="AP2062" i="4"/>
  <c r="AP2070" i="4"/>
  <c r="AP2078" i="4"/>
  <c r="AP2086" i="4"/>
  <c r="AP2094" i="4"/>
  <c r="AP2102" i="4"/>
  <c r="AP2110" i="4"/>
  <c r="AP2118" i="4"/>
  <c r="AP2126" i="4"/>
  <c r="AP2134" i="4"/>
  <c r="AP2142" i="4"/>
  <c r="AP2150" i="4"/>
  <c r="AP2158" i="4"/>
  <c r="AP2166" i="4"/>
  <c r="AP2174" i="4"/>
  <c r="AP2182" i="4"/>
  <c r="AP2190" i="4"/>
  <c r="AP2198" i="4"/>
  <c r="AP2206" i="4"/>
  <c r="AP2214" i="4"/>
  <c r="AP2222" i="4"/>
  <c r="AP2230" i="4"/>
  <c r="AP2238" i="4"/>
  <c r="AP2246" i="4"/>
  <c r="AP2254" i="4"/>
  <c r="AP2262" i="4"/>
  <c r="AP2270" i="4"/>
  <c r="AP2278" i="4"/>
  <c r="AP2286" i="4"/>
  <c r="AP2294" i="4"/>
  <c r="AP2302" i="4"/>
  <c r="AP2310" i="4"/>
  <c r="AP2318" i="4"/>
  <c r="AP2326" i="4"/>
  <c r="AP2334" i="4"/>
  <c r="AP2342" i="4"/>
  <c r="AP2350" i="4"/>
  <c r="AP2358" i="4"/>
  <c r="AP2366" i="4"/>
  <c r="AP2374" i="4"/>
  <c r="AP2382" i="4"/>
  <c r="AP2390" i="4"/>
  <c r="AP2398" i="4"/>
  <c r="AP2406" i="4"/>
  <c r="AP2414" i="4"/>
  <c r="AP2422" i="4"/>
  <c r="AP2430" i="4"/>
  <c r="AP2438" i="4"/>
  <c r="AP2446" i="4"/>
  <c r="AP2454" i="4"/>
  <c r="AP2462" i="4"/>
  <c r="AP2470" i="4"/>
  <c r="AP2478" i="4"/>
  <c r="AP2486" i="4"/>
  <c r="AP2494" i="4"/>
  <c r="AP2502" i="4"/>
  <c r="AP2487" i="4"/>
  <c r="AP2471" i="4"/>
  <c r="AP2455" i="4"/>
  <c r="AP2439" i="4"/>
  <c r="AP2423" i="4"/>
  <c r="AP2407" i="4"/>
  <c r="AP2391" i="4"/>
  <c r="AP2375" i="4"/>
  <c r="AP2359" i="4"/>
  <c r="AP2343" i="4"/>
  <c r="AP2327" i="4"/>
  <c r="AP2311" i="4"/>
  <c r="AP2295" i="4"/>
  <c r="AP2279" i="4"/>
  <c r="AP2263" i="4"/>
  <c r="AP2247" i="4"/>
  <c r="AP2231" i="4"/>
  <c r="AP2215" i="4"/>
  <c r="AP2199" i="4"/>
  <c r="AP2183" i="4"/>
  <c r="AP2167" i="4"/>
  <c r="AP2151" i="4"/>
  <c r="AP2135" i="4"/>
  <c r="AP2119" i="4"/>
  <c r="AP2103" i="4"/>
  <c r="AP2087" i="4"/>
  <c r="AP2071" i="4"/>
  <c r="AP2055" i="4"/>
  <c r="AP2039" i="4"/>
  <c r="AP2023" i="4"/>
  <c r="AP2007" i="4"/>
  <c r="AP1991" i="4"/>
  <c r="AP1975" i="4"/>
  <c r="AP1959" i="4"/>
  <c r="AP1943" i="4"/>
  <c r="AP1927" i="4"/>
  <c r="AP1911" i="4"/>
  <c r="AP1895" i="4"/>
  <c r="AP1879" i="4"/>
  <c r="AP1863" i="4"/>
  <c r="AP1847" i="4"/>
  <c r="AP1831" i="4"/>
  <c r="AP1815" i="4"/>
  <c r="AP1799" i="4"/>
  <c r="AP1783" i="4"/>
  <c r="AP1767" i="4"/>
  <c r="AP1751" i="4"/>
  <c r="AP1735" i="4"/>
  <c r="AP1719" i="4"/>
  <c r="AP1701" i="4"/>
  <c r="AP1685" i="4"/>
  <c r="AP1668" i="4"/>
  <c r="AP1652" i="4"/>
  <c r="AP1636" i="4"/>
  <c r="AP1620" i="4"/>
  <c r="AP1604" i="4"/>
  <c r="AP1588" i="4"/>
  <c r="AP1572" i="4"/>
  <c r="AP1556" i="4"/>
  <c r="AP1540" i="4"/>
  <c r="AP1524" i="4"/>
  <c r="AP1508" i="4"/>
  <c r="AP1492" i="4"/>
  <c r="AP1476" i="4"/>
  <c r="AP1460" i="4"/>
  <c r="AP1444" i="4"/>
  <c r="AP1428" i="4"/>
  <c r="AP1412" i="4"/>
  <c r="AP1396" i="4"/>
  <c r="AP1380" i="4"/>
  <c r="AP1364" i="4"/>
  <c r="AP1348" i="4"/>
  <c r="AP1332" i="4"/>
  <c r="AP1316" i="4"/>
  <c r="AP1300" i="4"/>
  <c r="AP1284" i="4"/>
  <c r="AP1268" i="4"/>
  <c r="AP1252" i="4"/>
  <c r="AP1236" i="4"/>
  <c r="AP1220" i="4"/>
  <c r="AP1204" i="4"/>
  <c r="AP1188" i="4"/>
  <c r="AP1172" i="4"/>
  <c r="AP1156" i="4"/>
  <c r="AP1140" i="4"/>
  <c r="AP1124" i="4"/>
  <c r="AP1108" i="4"/>
  <c r="AP1092" i="4"/>
  <c r="AP1076" i="4"/>
  <c r="AP1060" i="4"/>
  <c r="AP1044" i="4"/>
  <c r="AP1028" i="4"/>
  <c r="AP1012" i="4"/>
  <c r="AP996" i="4"/>
  <c r="AP980" i="4"/>
  <c r="AP964" i="4"/>
  <c r="AP948" i="4"/>
  <c r="AP932" i="4"/>
  <c r="AP916" i="4"/>
  <c r="AP884" i="4"/>
  <c r="AP866" i="4"/>
  <c r="AP849" i="4"/>
  <c r="AP833" i="4"/>
  <c r="AP817" i="4"/>
  <c r="AP801" i="4"/>
  <c r="AP785" i="4"/>
  <c r="AP769" i="4"/>
  <c r="AP753" i="4"/>
  <c r="AP737" i="4"/>
  <c r="AP721" i="4"/>
  <c r="AP703" i="4"/>
  <c r="AP687" i="4"/>
  <c r="AP671" i="4"/>
  <c r="AP655" i="4"/>
  <c r="AP637" i="4"/>
  <c r="AP621" i="4"/>
  <c r="AP605" i="4"/>
  <c r="AP589" i="4"/>
  <c r="AP573" i="4"/>
  <c r="AP557" i="4"/>
  <c r="AP541" i="4"/>
  <c r="AP2489" i="4"/>
  <c r="AP2473" i="4"/>
  <c r="AP2457" i="4"/>
  <c r="AP2441" i="4"/>
  <c r="AP2425" i="4"/>
  <c r="AP2409" i="4"/>
  <c r="AP2393" i="4"/>
  <c r="AP2377" i="4"/>
  <c r="AP2361" i="4"/>
  <c r="AP2345" i="4"/>
  <c r="AP2329" i="4"/>
  <c r="AP2313" i="4"/>
  <c r="AP2297" i="4"/>
  <c r="AP2281" i="4"/>
  <c r="AP2265" i="4"/>
  <c r="AP2249" i="4"/>
  <c r="AP2233" i="4"/>
  <c r="AP2217" i="4"/>
  <c r="AP2201" i="4"/>
  <c r="AP2185" i="4"/>
  <c r="AP2169" i="4"/>
  <c r="AP2153" i="4"/>
  <c r="AP2137" i="4"/>
  <c r="AP2121" i="4"/>
  <c r="AP2105" i="4"/>
  <c r="AP2089" i="4"/>
  <c r="AP2073" i="4"/>
  <c r="AP2057" i="4"/>
  <c r="AP2041" i="4"/>
  <c r="AP2025" i="4"/>
  <c r="AP2009" i="4"/>
  <c r="AP1993" i="4"/>
  <c r="AP1977" i="4"/>
  <c r="AP1961" i="4"/>
  <c r="AP1945" i="4"/>
  <c r="AP1929" i="4"/>
  <c r="AP1913" i="4"/>
  <c r="AP1897" i="4"/>
  <c r="AP1881" i="4"/>
  <c r="AP1865" i="4"/>
  <c r="AP1849" i="4"/>
  <c r="AP1833" i="4"/>
  <c r="AP1817" i="4"/>
  <c r="AP1801" i="4"/>
  <c r="AP1785" i="4"/>
  <c r="AP1769" i="4"/>
  <c r="AP1753" i="4"/>
  <c r="AP1737" i="4"/>
  <c r="AP1721" i="4"/>
  <c r="AP1707" i="4"/>
  <c r="AP1691" i="4"/>
  <c r="AP1675" i="4"/>
  <c r="AP1662" i="4"/>
  <c r="AP1646" i="4"/>
  <c r="AP1630" i="4"/>
  <c r="AP1614" i="4"/>
  <c r="AP1598" i="4"/>
  <c r="AP1582" i="4"/>
  <c r="AP1566" i="4"/>
  <c r="AP1550" i="4"/>
  <c r="AP1534" i="4"/>
  <c r="AP1518" i="4"/>
  <c r="AP1502" i="4"/>
  <c r="AP1486" i="4"/>
  <c r="AP1470" i="4"/>
  <c r="AP1454" i="4"/>
  <c r="AP1438" i="4"/>
  <c r="AP1422" i="4"/>
  <c r="AP1406" i="4"/>
  <c r="AP1390" i="4"/>
  <c r="AP1374" i="4"/>
  <c r="AP1358" i="4"/>
  <c r="AP1342" i="4"/>
  <c r="AP1326" i="4"/>
  <c r="AP1310" i="4"/>
  <c r="AP1294" i="4"/>
  <c r="AP1278" i="4"/>
  <c r="AP1262" i="4"/>
  <c r="AP1246" i="4"/>
  <c r="AP1230" i="4"/>
  <c r="AP1214" i="4"/>
  <c r="AP1198" i="4"/>
  <c r="AP1182" i="4"/>
  <c r="AP1166" i="4"/>
  <c r="AP1150" i="4"/>
  <c r="AP1134" i="4"/>
  <c r="AP1120" i="4"/>
  <c r="AP1104" i="4"/>
  <c r="AP1088" i="4"/>
  <c r="AP1072" i="4"/>
  <c r="AP1056" i="4"/>
  <c r="AP1040" i="4"/>
  <c r="AP1024" i="4"/>
  <c r="AP1008" i="4"/>
  <c r="AP992" i="4"/>
  <c r="AP976" i="4"/>
  <c r="AP960" i="4"/>
  <c r="AP944" i="4"/>
  <c r="AP928" i="4"/>
  <c r="AP912" i="4"/>
  <c r="AP880" i="4"/>
  <c r="AP864" i="4"/>
  <c r="AP851" i="4"/>
  <c r="AP835" i="4"/>
  <c r="AP819" i="4"/>
  <c r="AP803" i="4"/>
  <c r="AP787" i="4"/>
  <c r="AP771" i="4"/>
  <c r="AP755" i="4"/>
  <c r="AP739" i="4"/>
  <c r="AP723" i="4"/>
  <c r="AP707" i="4"/>
  <c r="AP691" i="4"/>
  <c r="AP675" i="4"/>
  <c r="AP661" i="4"/>
  <c r="AP645" i="4"/>
  <c r="AP631" i="4"/>
  <c r="AP615" i="4"/>
  <c r="AP599" i="4"/>
  <c r="AP583" i="4"/>
  <c r="AP567" i="4"/>
  <c r="AP551" i="4"/>
  <c r="AP1711" i="4"/>
  <c r="AP1117" i="4"/>
  <c r="AP1101" i="4"/>
  <c r="AP1085" i="4"/>
  <c r="AP1069" i="4"/>
  <c r="AP1053" i="4"/>
  <c r="AP1037" i="4"/>
  <c r="AP1021" i="4"/>
  <c r="AP1005" i="4"/>
  <c r="AP989" i="4"/>
  <c r="AP973" i="4"/>
  <c r="AP957" i="4"/>
  <c r="AP941" i="4"/>
  <c r="AP925" i="4"/>
  <c r="AP910" i="4"/>
  <c r="AP902" i="4"/>
  <c r="AP894" i="4"/>
  <c r="AP886" i="4"/>
  <c r="AP856" i="4"/>
  <c r="AP840" i="4"/>
  <c r="AP824" i="4"/>
  <c r="AP808" i="4"/>
  <c r="AP792" i="4"/>
  <c r="AP776" i="4"/>
  <c r="AP760" i="4"/>
  <c r="AP744" i="4"/>
  <c r="AP728" i="4"/>
  <c r="AP660" i="4"/>
  <c r="AP644" i="4"/>
  <c r="AP694" i="4"/>
  <c r="AP678" i="4"/>
  <c r="AP2491" i="4"/>
  <c r="AP2475" i="4"/>
  <c r="AP2459" i="4"/>
  <c r="AP2443" i="4"/>
  <c r="AP2427" i="4"/>
  <c r="AP2411" i="4"/>
  <c r="AP2395" i="4"/>
  <c r="AP2379" i="4"/>
  <c r="AP2363" i="4"/>
  <c r="AP2347" i="4"/>
  <c r="AP2331" i="4"/>
  <c r="AP2315" i="4"/>
  <c r="AP2299" i="4"/>
  <c r="AP2283" i="4"/>
  <c r="AP2267" i="4"/>
  <c r="AP2251" i="4"/>
  <c r="AP2235" i="4"/>
  <c r="AP2219" i="4"/>
  <c r="AP2203" i="4"/>
  <c r="AP2187" i="4"/>
  <c r="AP2171" i="4"/>
  <c r="AP2155" i="4"/>
  <c r="AP2139" i="4"/>
  <c r="AP2123" i="4"/>
  <c r="AP2107" i="4"/>
  <c r="AP2091" i="4"/>
  <c r="AP2075" i="4"/>
  <c r="AP2059" i="4"/>
  <c r="AP2043" i="4"/>
  <c r="AP2027" i="4"/>
  <c r="AP2011" i="4"/>
  <c r="AP1995" i="4"/>
  <c r="AP1979" i="4"/>
  <c r="AP1963" i="4"/>
  <c r="AP1947" i="4"/>
  <c r="AP1931" i="4"/>
  <c r="AP1915" i="4"/>
  <c r="AP1899" i="4"/>
  <c r="AP1883" i="4"/>
  <c r="AP1867" i="4"/>
  <c r="AP1851" i="4"/>
  <c r="AP1835" i="4"/>
  <c r="AP1819" i="4"/>
  <c r="AP1803" i="4"/>
  <c r="AP1787" i="4"/>
  <c r="AP1771" i="4"/>
  <c r="AP1755" i="4"/>
  <c r="AP1739" i="4"/>
  <c r="AP1723" i="4"/>
  <c r="AP1705" i="4"/>
  <c r="AP1689" i="4"/>
  <c r="AP1673" i="4"/>
  <c r="AP1656" i="4"/>
  <c r="AP1640" i="4"/>
  <c r="AP1624" i="4"/>
  <c r="AP1608" i="4"/>
  <c r="AP1592" i="4"/>
  <c r="AP1576" i="4"/>
  <c r="AP1560" i="4"/>
  <c r="AP1544" i="4"/>
  <c r="AP1528" i="4"/>
  <c r="AP1512" i="4"/>
  <c r="AP1496" i="4"/>
  <c r="AP1480" i="4"/>
  <c r="AP1464" i="4"/>
  <c r="AP1448" i="4"/>
  <c r="AP1432" i="4"/>
  <c r="AP1416" i="4"/>
  <c r="AP1400" i="4"/>
  <c r="AP1384" i="4"/>
  <c r="AP1368" i="4"/>
  <c r="AP1352" i="4"/>
  <c r="AP1336" i="4"/>
  <c r="AP1320" i="4"/>
  <c r="AP1304" i="4"/>
  <c r="AP1288" i="4"/>
  <c r="AP1272" i="4"/>
  <c r="AP1256" i="4"/>
  <c r="AP1240" i="4"/>
  <c r="AP1224" i="4"/>
  <c r="AP1208" i="4"/>
  <c r="AP1192" i="4"/>
  <c r="AP1176" i="4"/>
  <c r="AP1160" i="4"/>
  <c r="AP1144" i="4"/>
  <c r="AP1126" i="4"/>
  <c r="AP1110" i="4"/>
  <c r="AP1094" i="4"/>
  <c r="AP1078" i="4"/>
  <c r="AP1062" i="4"/>
  <c r="AP1046" i="4"/>
  <c r="AP1030" i="4"/>
  <c r="AP1014" i="4"/>
  <c r="AP998" i="4"/>
  <c r="AP982" i="4"/>
  <c r="AP966" i="4"/>
  <c r="AP950" i="4"/>
  <c r="AP934" i="4"/>
  <c r="AP918" i="4"/>
  <c r="AP892" i="4"/>
  <c r="AP870" i="4"/>
  <c r="AP855" i="4"/>
  <c r="AP839" i="4"/>
  <c r="AP823" i="4"/>
  <c r="AP807" i="4"/>
  <c r="AP791" i="4"/>
  <c r="AP775" i="4"/>
  <c r="AP759" i="4"/>
  <c r="AP743" i="4"/>
  <c r="AP727" i="4"/>
  <c r="AP709" i="4"/>
  <c r="AP693" i="4"/>
  <c r="AP677" i="4"/>
  <c r="AP657" i="4"/>
  <c r="AP641" i="4"/>
  <c r="AP625" i="4"/>
  <c r="AP609" i="4"/>
  <c r="AP593" i="4"/>
  <c r="AP577" i="4"/>
  <c r="AP561" i="4"/>
  <c r="AP545" i="4"/>
  <c r="AP2493" i="4"/>
  <c r="AP2477" i="4"/>
  <c r="AP2461" i="4"/>
  <c r="AP2445" i="4"/>
  <c r="AP2429" i="4"/>
  <c r="AP2413" i="4"/>
  <c r="AP2397" i="4"/>
  <c r="AP2381" i="4"/>
  <c r="AP2365" i="4"/>
  <c r="AP2349" i="4"/>
  <c r="AP2333" i="4"/>
  <c r="AP2317" i="4"/>
  <c r="AP2301" i="4"/>
  <c r="AP2285" i="4"/>
  <c r="AP2269" i="4"/>
  <c r="AP2253" i="4"/>
  <c r="AP2237" i="4"/>
  <c r="AP2221" i="4"/>
  <c r="AP2205" i="4"/>
  <c r="AP2189" i="4"/>
  <c r="AP2173" i="4"/>
  <c r="AP2157" i="4"/>
  <c r="AP2141" i="4"/>
  <c r="AP2125" i="4"/>
  <c r="AP2109" i="4"/>
  <c r="AP2093" i="4"/>
  <c r="AP2077" i="4"/>
  <c r="AP2061" i="4"/>
  <c r="AP2045" i="4"/>
  <c r="AP2029" i="4"/>
  <c r="AP2013" i="4"/>
  <c r="AP1997" i="4"/>
  <c r="AP1981" i="4"/>
  <c r="AP1965" i="4"/>
  <c r="AP1949" i="4"/>
  <c r="AP1933" i="4"/>
  <c r="AP1917" i="4"/>
  <c r="AP1901" i="4"/>
  <c r="AP1885" i="4"/>
  <c r="AP1869" i="4"/>
  <c r="AP1853" i="4"/>
  <c r="AP1837" i="4"/>
  <c r="AP1821" i="4"/>
  <c r="AP1805" i="4"/>
  <c r="AP1789" i="4"/>
  <c r="AP1773" i="4"/>
  <c r="AP1757" i="4"/>
  <c r="AP1741" i="4"/>
  <c r="AP1725" i="4"/>
  <c r="AP1712" i="4"/>
  <c r="AP1695" i="4"/>
  <c r="AP1679" i="4"/>
  <c r="AP1666" i="4"/>
  <c r="AP1650" i="4"/>
  <c r="AP1634" i="4"/>
  <c r="AP1618" i="4"/>
  <c r="AP1602" i="4"/>
  <c r="AP1586" i="4"/>
  <c r="AP1570" i="4"/>
  <c r="AP1554" i="4"/>
  <c r="AP1538" i="4"/>
  <c r="AP1522" i="4"/>
  <c r="AP1506" i="4"/>
  <c r="AP1490" i="4"/>
  <c r="AP1474" i="4"/>
  <c r="AP1458" i="4"/>
  <c r="AP1442" i="4"/>
  <c r="AP1410" i="4"/>
  <c r="AP1394" i="4"/>
  <c r="AP1378" i="4"/>
  <c r="AP1362" i="4"/>
  <c r="AP1346" i="4"/>
  <c r="AP1282" i="4"/>
  <c r="AP1234" i="4"/>
  <c r="AP1186" i="4"/>
  <c r="AP1154" i="4"/>
  <c r="AP1106" i="4"/>
  <c r="AP1074" i="4"/>
  <c r="AP1042" i="4"/>
  <c r="AP1010" i="4"/>
  <c r="AP978" i="4"/>
  <c r="AP930" i="4"/>
  <c r="AP888" i="4"/>
  <c r="AP837" i="4"/>
  <c r="AP789" i="4"/>
  <c r="AP757" i="4"/>
  <c r="AP711" i="4"/>
  <c r="AP667" i="4"/>
  <c r="AP619" i="4"/>
  <c r="AP587" i="4"/>
  <c r="AP539" i="4"/>
  <c r="AP1105" i="4"/>
  <c r="AP1057" i="4"/>
  <c r="AP1025" i="4"/>
  <c r="AP977" i="4"/>
  <c r="AP945" i="4"/>
  <c r="AP913" i="4"/>
  <c r="AP889" i="4"/>
  <c r="AP844" i="4"/>
  <c r="AP812" i="4"/>
  <c r="AP748" i="4"/>
  <c r="AP664" i="4"/>
  <c r="AP682" i="4"/>
  <c r="AP546" i="4"/>
  <c r="AP554" i="4"/>
  <c r="AP562" i="4"/>
  <c r="AP570" i="4"/>
  <c r="AP578" i="4"/>
  <c r="AP586" i="4"/>
  <c r="AP594" i="4"/>
  <c r="AP602" i="4"/>
  <c r="AP610" i="4"/>
  <c r="AP618" i="4"/>
  <c r="AP626" i="4"/>
  <c r="AP634" i="4"/>
  <c r="AP642" i="4"/>
  <c r="AP658" i="4"/>
  <c r="AP672" i="4"/>
  <c r="AP688" i="4"/>
  <c r="AP704" i="4"/>
  <c r="AP714" i="4"/>
  <c r="AP722" i="4"/>
  <c r="AP738" i="4"/>
  <c r="AP754" i="4"/>
  <c r="AP770" i="4"/>
  <c r="AP786" i="4"/>
  <c r="AP802" i="4"/>
  <c r="AP818" i="4"/>
  <c r="AP834" i="4"/>
  <c r="AP850" i="4"/>
  <c r="AP863" i="4"/>
  <c r="AP871" i="4"/>
  <c r="AP879" i="4"/>
  <c r="AP895" i="4"/>
  <c r="AP911" i="4"/>
  <c r="AP927" i="4"/>
  <c r="AP943" i="4"/>
  <c r="AP959" i="4"/>
  <c r="AP975" i="4"/>
  <c r="AP991" i="4"/>
  <c r="AP1007" i="4"/>
  <c r="AP1023" i="4"/>
  <c r="AP1039" i="4"/>
  <c r="AP1055" i="4"/>
  <c r="AP1071" i="4"/>
  <c r="AP1087" i="4"/>
  <c r="AP1103" i="4"/>
  <c r="AP1119" i="4"/>
  <c r="AP1133" i="4"/>
  <c r="AP1141" i="4"/>
  <c r="AP1149" i="4"/>
  <c r="AP1157" i="4"/>
  <c r="AP1165" i="4"/>
  <c r="AP1173" i="4"/>
  <c r="AP1181" i="4"/>
  <c r="AP1189" i="4"/>
  <c r="AP1197" i="4"/>
  <c r="AP1205" i="4"/>
  <c r="AP1213" i="4"/>
  <c r="AP1221" i="4"/>
  <c r="AP1229" i="4"/>
  <c r="AP1237" i="4"/>
  <c r="AP1245" i="4"/>
  <c r="AP1253" i="4"/>
  <c r="AP1261" i="4"/>
  <c r="AP1269" i="4"/>
  <c r="AP1277" i="4"/>
  <c r="AP1285" i="4"/>
  <c r="AP1293" i="4"/>
  <c r="AP1301" i="4"/>
  <c r="AP1309" i="4"/>
  <c r="AP1317" i="4"/>
  <c r="AP1325" i="4"/>
  <c r="AP1333" i="4"/>
  <c r="AP1341" i="4"/>
  <c r="AP1349" i="4"/>
  <c r="AP1357" i="4"/>
  <c r="AP1365" i="4"/>
  <c r="AP1373" i="4"/>
  <c r="AP1381" i="4"/>
  <c r="AP1389" i="4"/>
  <c r="AP1397" i="4"/>
  <c r="AP1405" i="4"/>
  <c r="AP1413" i="4"/>
  <c r="AP1421" i="4"/>
  <c r="AP1429" i="4"/>
  <c r="AP1437" i="4"/>
  <c r="AP1445" i="4"/>
  <c r="AP1453" i="4"/>
  <c r="AP1461" i="4"/>
  <c r="AP1469" i="4"/>
  <c r="AP1477" i="4"/>
  <c r="AP1485" i="4"/>
  <c r="AP1493" i="4"/>
  <c r="AP1501" i="4"/>
  <c r="AP1509" i="4"/>
  <c r="AP1517" i="4"/>
  <c r="AP1525" i="4"/>
  <c r="AP1533" i="4"/>
  <c r="AP1541" i="4"/>
  <c r="AP1549" i="4"/>
  <c r="AP1557" i="4"/>
  <c r="AP1565" i="4"/>
  <c r="AP1573" i="4"/>
  <c r="AP1581" i="4"/>
  <c r="AP1589" i="4"/>
  <c r="AP1597" i="4"/>
  <c r="AP1605" i="4"/>
  <c r="AP1613" i="4"/>
  <c r="AP1621" i="4"/>
  <c r="AP1629" i="4"/>
  <c r="AP1637" i="4"/>
  <c r="AP1645" i="4"/>
  <c r="AP1653" i="4"/>
  <c r="AP1661" i="4"/>
  <c r="AP1669" i="4"/>
  <c r="AP1678" i="4"/>
  <c r="AP1686" i="4"/>
  <c r="AP1694" i="4"/>
  <c r="AP1702" i="4"/>
  <c r="AP1710" i="4"/>
  <c r="AP1720" i="4"/>
  <c r="AP1728" i="4"/>
  <c r="AP1736" i="4"/>
  <c r="AP1744" i="4"/>
  <c r="AP1752" i="4"/>
  <c r="AP1760" i="4"/>
  <c r="AP1768" i="4"/>
  <c r="AP1776" i="4"/>
  <c r="AP1784" i="4"/>
  <c r="AP1792" i="4"/>
  <c r="AP1800" i="4"/>
  <c r="AP1808" i="4"/>
  <c r="AP1816" i="4"/>
  <c r="AP1824" i="4"/>
  <c r="AP1832" i="4"/>
  <c r="AP1840" i="4"/>
  <c r="AP1848" i="4"/>
  <c r="AP1856" i="4"/>
  <c r="AP1864" i="4"/>
  <c r="AP1872" i="4"/>
  <c r="AP1880" i="4"/>
  <c r="AP1888" i="4"/>
  <c r="AP1896" i="4"/>
  <c r="AP1904" i="4"/>
  <c r="AP1912" i="4"/>
  <c r="AP1920" i="4"/>
  <c r="AP1928" i="4"/>
  <c r="AP1936" i="4"/>
  <c r="AP1944" i="4"/>
  <c r="AP1952" i="4"/>
  <c r="AP1960" i="4"/>
  <c r="AP1968" i="4"/>
  <c r="AP1976" i="4"/>
  <c r="AP1984" i="4"/>
  <c r="AP1992" i="4"/>
  <c r="AP2000" i="4"/>
  <c r="AP2008" i="4"/>
  <c r="AP2016" i="4"/>
  <c r="AP2024" i="4"/>
  <c r="AP2032" i="4"/>
  <c r="AP2040" i="4"/>
  <c r="AP2048" i="4"/>
  <c r="AP2056" i="4"/>
  <c r="AP2064" i="4"/>
  <c r="AP2072" i="4"/>
  <c r="AP2080" i="4"/>
  <c r="AP2088" i="4"/>
  <c r="AP2096" i="4"/>
  <c r="AP2104" i="4"/>
  <c r="AP2112" i="4"/>
  <c r="AP2120" i="4"/>
  <c r="AP2128" i="4"/>
  <c r="AP2136" i="4"/>
  <c r="AP2144" i="4"/>
  <c r="AP2152" i="4"/>
  <c r="AP2160" i="4"/>
  <c r="AP2168" i="4"/>
  <c r="AP2176" i="4"/>
  <c r="AP2184" i="4"/>
  <c r="AP2192" i="4"/>
  <c r="AP2200" i="4"/>
  <c r="AP2208" i="4"/>
  <c r="AP2216" i="4"/>
  <c r="AP2224" i="4"/>
  <c r="AP2232" i="4"/>
  <c r="AP2240" i="4"/>
  <c r="AP2248" i="4"/>
  <c r="AP2256" i="4"/>
  <c r="AP2264" i="4"/>
  <c r="AP2272" i="4"/>
  <c r="AP2280" i="4"/>
  <c r="AP2288" i="4"/>
  <c r="AP2296" i="4"/>
  <c r="AP2304" i="4"/>
  <c r="AP2312" i="4"/>
  <c r="AP2320" i="4"/>
  <c r="AP2328" i="4"/>
  <c r="AP2336" i="4"/>
  <c r="AP2344" i="4"/>
  <c r="AP2352" i="4"/>
  <c r="AP2360" i="4"/>
  <c r="AP2368" i="4"/>
  <c r="AP2376" i="4"/>
  <c r="AP2384" i="4"/>
  <c r="AP2392" i="4"/>
  <c r="AP2400" i="4"/>
  <c r="AP2408" i="4"/>
  <c r="AP2416" i="4"/>
  <c r="AP2424" i="4"/>
  <c r="AP2432" i="4"/>
  <c r="AP2440" i="4"/>
  <c r="AP2448" i="4"/>
  <c r="AP2456" i="4"/>
  <c r="AP2464" i="4"/>
  <c r="AP2472" i="4"/>
  <c r="AP2480" i="4"/>
  <c r="AP2488" i="4"/>
  <c r="AP2496" i="4"/>
  <c r="AP540" i="4"/>
  <c r="AP548" i="4"/>
  <c r="AP556" i="4"/>
  <c r="AP564" i="4"/>
  <c r="AP572" i="4"/>
  <c r="AP580" i="4"/>
  <c r="AP588" i="4"/>
  <c r="AP596" i="4"/>
  <c r="AP604" i="4"/>
  <c r="AP612" i="4"/>
  <c r="AP620" i="4"/>
  <c r="AP628" i="4"/>
  <c r="AP636" i="4"/>
  <c r="AP646" i="4"/>
  <c r="AP662" i="4"/>
  <c r="AP676" i="4"/>
  <c r="AP692" i="4"/>
  <c r="AP708" i="4"/>
  <c r="AP716" i="4"/>
  <c r="AP726" i="4"/>
  <c r="AP742" i="4"/>
  <c r="AP758" i="4"/>
  <c r="AP774" i="4"/>
  <c r="AP790" i="4"/>
  <c r="AP806" i="4"/>
  <c r="AP822" i="4"/>
  <c r="AP838" i="4"/>
  <c r="AP854" i="4"/>
  <c r="AP865" i="4"/>
  <c r="AP873" i="4"/>
  <c r="AP883" i="4"/>
  <c r="AP899" i="4"/>
  <c r="AP915" i="4"/>
  <c r="AP931" i="4"/>
  <c r="AP947" i="4"/>
  <c r="AP963" i="4"/>
  <c r="AP979" i="4"/>
  <c r="AP995" i="4"/>
  <c r="AP1011" i="4"/>
  <c r="AP1027" i="4"/>
  <c r="AP1043" i="4"/>
  <c r="AP1059" i="4"/>
  <c r="AP1075" i="4"/>
  <c r="AP1091" i="4"/>
  <c r="AP1107" i="4"/>
  <c r="AP1123" i="4"/>
  <c r="AP1135" i="4"/>
  <c r="AP1143" i="4"/>
  <c r="AP1151" i="4"/>
  <c r="AP1159" i="4"/>
  <c r="AP1167" i="4"/>
  <c r="AP1175" i="4"/>
  <c r="AP1183" i="4"/>
  <c r="AP1191" i="4"/>
  <c r="AP1199" i="4"/>
  <c r="AP1207" i="4"/>
  <c r="AP1215" i="4"/>
  <c r="AP1223" i="4"/>
  <c r="AP1231" i="4"/>
  <c r="AP1239" i="4"/>
  <c r="AP1247" i="4"/>
  <c r="AP1255" i="4"/>
  <c r="AP1263" i="4"/>
  <c r="AP1271" i="4"/>
  <c r="AP1279" i="4"/>
  <c r="AP1287" i="4"/>
  <c r="AP1295" i="4"/>
  <c r="AP1303" i="4"/>
  <c r="AP1311" i="4"/>
  <c r="AP1319" i="4"/>
  <c r="AP1327" i="4"/>
  <c r="AP1335" i="4"/>
  <c r="AP1343" i="4"/>
  <c r="AP1351" i="4"/>
  <c r="AP1359" i="4"/>
  <c r="AP1367" i="4"/>
  <c r="AP1375" i="4"/>
  <c r="AP1383" i="4"/>
  <c r="AP1391" i="4"/>
  <c r="AP1399" i="4"/>
  <c r="AP1407" i="4"/>
  <c r="AP1415" i="4"/>
  <c r="AP1423" i="4"/>
  <c r="AP1431" i="4"/>
  <c r="AP1439" i="4"/>
  <c r="AP1447" i="4"/>
  <c r="AP1455" i="4"/>
  <c r="AP1463" i="4"/>
  <c r="AP1471" i="4"/>
  <c r="AP1479" i="4"/>
  <c r="AP1487" i="4"/>
  <c r="AP1495" i="4"/>
  <c r="AP1503" i="4"/>
  <c r="AP1511" i="4"/>
  <c r="AP1519" i="4"/>
  <c r="AP1527" i="4"/>
  <c r="AP1535" i="4"/>
  <c r="AP1543" i="4"/>
  <c r="AP1551" i="4"/>
  <c r="AP1559" i="4"/>
  <c r="AP1567" i="4"/>
  <c r="AP1575" i="4"/>
  <c r="AP1583" i="4"/>
  <c r="AP1591" i="4"/>
  <c r="AP1599" i="4"/>
  <c r="AP1607" i="4"/>
  <c r="AP1615" i="4"/>
  <c r="AP1623" i="4"/>
  <c r="AP1631" i="4"/>
  <c r="AP1639" i="4"/>
  <c r="AP1647" i="4"/>
  <c r="AP1655" i="4"/>
  <c r="AP1663" i="4"/>
  <c r="AP1672" i="4"/>
  <c r="AP1680" i="4"/>
  <c r="AP1688" i="4"/>
  <c r="AP1696" i="4"/>
  <c r="AP1704" i="4"/>
  <c r="AP1714" i="4"/>
  <c r="AP1722" i="4"/>
  <c r="AP1730" i="4"/>
  <c r="AP1738" i="4"/>
  <c r="AP1746" i="4"/>
  <c r="AP1754" i="4"/>
  <c r="AP1762" i="4"/>
  <c r="AP1770" i="4"/>
  <c r="AP1778" i="4"/>
  <c r="AP1786" i="4"/>
  <c r="AP1794" i="4"/>
  <c r="AP1802" i="4"/>
  <c r="AP1810" i="4"/>
  <c r="AP1818" i="4"/>
  <c r="AP1826" i="4"/>
  <c r="AP1834" i="4"/>
  <c r="AP1842" i="4"/>
  <c r="AP1850" i="4"/>
  <c r="AP1858" i="4"/>
  <c r="AP1866" i="4"/>
  <c r="AP1874" i="4"/>
  <c r="AP1882" i="4"/>
  <c r="AP1890" i="4"/>
  <c r="AP1898" i="4"/>
  <c r="AP1906" i="4"/>
  <c r="AP1914" i="4"/>
  <c r="AP1922" i="4"/>
  <c r="AP1930" i="4"/>
  <c r="AP1938" i="4"/>
  <c r="AP1946" i="4"/>
  <c r="AP1954" i="4"/>
  <c r="AP1962" i="4"/>
  <c r="AP1970" i="4"/>
  <c r="AP1978" i="4"/>
  <c r="AP1986" i="4"/>
  <c r="AP1994" i="4"/>
  <c r="AP2002" i="4"/>
  <c r="AP2010" i="4"/>
  <c r="AP2018" i="4"/>
  <c r="AP2026" i="4"/>
  <c r="AP2034" i="4"/>
  <c r="AP2042" i="4"/>
  <c r="AP2050" i="4"/>
  <c r="AP2058" i="4"/>
  <c r="AP2066" i="4"/>
  <c r="AP2074" i="4"/>
  <c r="AP2082" i="4"/>
  <c r="AP2090" i="4"/>
  <c r="AP2098" i="4"/>
  <c r="AP2106" i="4"/>
  <c r="AP2114" i="4"/>
  <c r="AP2122" i="4"/>
  <c r="AP2130" i="4"/>
  <c r="AP2138" i="4"/>
  <c r="AP2146" i="4"/>
  <c r="AP2154" i="4"/>
  <c r="AP2162" i="4"/>
  <c r="AP2170" i="4"/>
  <c r="AP2178" i="4"/>
  <c r="AP2186" i="4"/>
  <c r="AP2194" i="4"/>
  <c r="AP2202" i="4"/>
  <c r="AP2210" i="4"/>
  <c r="AP2218" i="4"/>
  <c r="AP2226" i="4"/>
  <c r="AP2234" i="4"/>
  <c r="AP2242" i="4"/>
  <c r="AP2250" i="4"/>
  <c r="AP2258" i="4"/>
  <c r="AP2266" i="4"/>
  <c r="AP2274" i="4"/>
  <c r="AP2282" i="4"/>
  <c r="AP2290" i="4"/>
  <c r="AP2298" i="4"/>
  <c r="AP2306" i="4"/>
  <c r="AP2314" i="4"/>
  <c r="AP2322" i="4"/>
  <c r="AP2330" i="4"/>
  <c r="AP2338" i="4"/>
  <c r="AP2346" i="4"/>
  <c r="AP2354" i="4"/>
  <c r="AP2362" i="4"/>
  <c r="AP2370" i="4"/>
  <c r="AP2378" i="4"/>
  <c r="AP2386" i="4"/>
  <c r="AP2394" i="4"/>
  <c r="AP2402" i="4"/>
  <c r="AP2410" i="4"/>
  <c r="AP2418" i="4"/>
  <c r="AP2426" i="4"/>
  <c r="AP2434" i="4"/>
  <c r="AP2442" i="4"/>
  <c r="AP2450" i="4"/>
  <c r="AP2458" i="4"/>
  <c r="AP2466" i="4"/>
  <c r="AP2474" i="4"/>
  <c r="AP2482" i="4"/>
  <c r="AP2490" i="4"/>
  <c r="AP2498" i="4"/>
  <c r="AP2495" i="4"/>
  <c r="AP2479" i="4"/>
  <c r="AP2463" i="4"/>
  <c r="AP2447" i="4"/>
  <c r="AP2431" i="4"/>
  <c r="AP2415" i="4"/>
  <c r="AP2399" i="4"/>
  <c r="AP2383" i="4"/>
  <c r="AP2367" i="4"/>
  <c r="AP2351" i="4"/>
  <c r="AP2335" i="4"/>
  <c r="AP2319" i="4"/>
  <c r="AP2303" i="4"/>
  <c r="AP2287" i="4"/>
  <c r="AP2271" i="4"/>
  <c r="AP2255" i="4"/>
  <c r="AP2239" i="4"/>
  <c r="AP2223" i="4"/>
  <c r="AP2207" i="4"/>
  <c r="AP2191" i="4"/>
  <c r="AP2175" i="4"/>
  <c r="AP2159" i="4"/>
  <c r="AP2143" i="4"/>
  <c r="AP2127" i="4"/>
  <c r="AP2111" i="4"/>
  <c r="AP2095" i="4"/>
  <c r="AP2079" i="4"/>
  <c r="AP2063" i="4"/>
  <c r="AP2047" i="4"/>
  <c r="AP2031" i="4"/>
  <c r="AP2015" i="4"/>
  <c r="AP1999" i="4"/>
  <c r="AP1983" i="4"/>
  <c r="AP1967" i="4"/>
  <c r="AP1951" i="4"/>
  <c r="AP1935" i="4"/>
  <c r="AP1919" i="4"/>
  <c r="AP1903" i="4"/>
  <c r="AP1887" i="4"/>
  <c r="AP1871" i="4"/>
  <c r="AP1855" i="4"/>
  <c r="AP1839" i="4"/>
  <c r="AP1823" i="4"/>
  <c r="AP1807" i="4"/>
  <c r="AP1791" i="4"/>
  <c r="AP1775" i="4"/>
  <c r="AP1759" i="4"/>
  <c r="AP1743" i="4"/>
  <c r="AP1727" i="4"/>
  <c r="AP1709" i="4"/>
  <c r="AP1693" i="4"/>
  <c r="AP1677" i="4"/>
  <c r="AP1660" i="4"/>
  <c r="AP1644" i="4"/>
  <c r="AP1628" i="4"/>
  <c r="AP1612" i="4"/>
  <c r="AP1596" i="4"/>
  <c r="AP1580" i="4"/>
  <c r="AP1564" i="4"/>
  <c r="AP1548" i="4"/>
  <c r="AP1532" i="4"/>
  <c r="AP1516" i="4"/>
  <c r="AP1500" i="4"/>
  <c r="AP1484" i="4"/>
  <c r="AP1468" i="4"/>
  <c r="AP1452" i="4"/>
  <c r="AP1436" i="4"/>
  <c r="AP1420" i="4"/>
  <c r="AP1404" i="4"/>
  <c r="AP1388" i="4"/>
  <c r="AP1372" i="4"/>
  <c r="AP1356" i="4"/>
  <c r="AP1340" i="4"/>
  <c r="AP1324" i="4"/>
  <c r="AP1308" i="4"/>
  <c r="AP1292" i="4"/>
  <c r="AP1276" i="4"/>
  <c r="AP1260" i="4"/>
  <c r="AP1244" i="4"/>
  <c r="AP1228" i="4"/>
  <c r="AP1212" i="4"/>
  <c r="AP1196" i="4"/>
  <c r="AP1180" i="4"/>
  <c r="AP1164" i="4"/>
  <c r="AP1148" i="4"/>
  <c r="AP1132" i="4"/>
  <c r="AP1116" i="4"/>
  <c r="AP1100" i="4"/>
  <c r="AP1084" i="4"/>
  <c r="AP1068" i="4"/>
  <c r="AP1052" i="4"/>
  <c r="AP1036" i="4"/>
  <c r="AP1020" i="4"/>
  <c r="AP1004" i="4"/>
  <c r="AP988" i="4"/>
  <c r="AP972" i="4"/>
  <c r="AP956" i="4"/>
  <c r="AP940" i="4"/>
  <c r="AP924" i="4"/>
  <c r="AP900" i="4"/>
  <c r="AP874" i="4"/>
  <c r="AP857" i="4"/>
  <c r="AP841" i="4"/>
  <c r="AP825" i="4"/>
  <c r="AP809" i="4"/>
  <c r="AP793" i="4"/>
  <c r="AP777" i="4"/>
  <c r="AP761" i="4"/>
  <c r="AP745" i="4"/>
  <c r="AP729" i="4"/>
  <c r="AP713" i="4"/>
  <c r="AP695" i="4"/>
  <c r="AP679" i="4"/>
  <c r="AP663" i="4"/>
  <c r="AP647" i="4"/>
  <c r="AP629" i="4"/>
  <c r="AP613" i="4"/>
  <c r="AP597" i="4"/>
  <c r="AP581" i="4"/>
  <c r="AP565" i="4"/>
  <c r="AP549" i="4"/>
  <c r="AP2497" i="4"/>
  <c r="AP2481" i="4"/>
  <c r="AP2465" i="4"/>
  <c r="AP2449" i="4"/>
  <c r="AP2433" i="4"/>
  <c r="AP2417" i="4"/>
  <c r="AP2401" i="4"/>
  <c r="AP2385" i="4"/>
  <c r="AP2369" i="4"/>
  <c r="AP2353" i="4"/>
  <c r="AP2337" i="4"/>
  <c r="AP2321" i="4"/>
  <c r="AP2305" i="4"/>
  <c r="AP2289" i="4"/>
  <c r="AP2273" i="4"/>
  <c r="AP2257" i="4"/>
  <c r="AP2241" i="4"/>
  <c r="AP2225" i="4"/>
  <c r="AP2209" i="4"/>
  <c r="AP2193" i="4"/>
  <c r="AP2177" i="4"/>
  <c r="AP2161" i="4"/>
  <c r="AP2145" i="4"/>
  <c r="AP2129" i="4"/>
  <c r="AP2113" i="4"/>
  <c r="AP2097" i="4"/>
  <c r="AP2081" i="4"/>
  <c r="AP2065" i="4"/>
  <c r="AP2049" i="4"/>
  <c r="AP2033" i="4"/>
  <c r="AP2017" i="4"/>
  <c r="AP2001" i="4"/>
  <c r="AP1985" i="4"/>
  <c r="AP1969" i="4"/>
  <c r="AP1953" i="4"/>
  <c r="AP1937" i="4"/>
  <c r="AP1921" i="4"/>
  <c r="AP1905" i="4"/>
  <c r="AP1889" i="4"/>
  <c r="AP1873" i="4"/>
  <c r="AP1857" i="4"/>
  <c r="AP1841" i="4"/>
  <c r="AP1825" i="4"/>
  <c r="AP1809" i="4"/>
  <c r="AP1793" i="4"/>
  <c r="AP1777" i="4"/>
  <c r="AP1761" i="4"/>
  <c r="AP1745" i="4"/>
  <c r="AP1729" i="4"/>
  <c r="AP1713" i="4"/>
  <c r="AP1699" i="4"/>
  <c r="AP1683" i="4"/>
  <c r="AP1670" i="4"/>
  <c r="AP1654" i="4"/>
  <c r="AP1638" i="4"/>
  <c r="AP1622" i="4"/>
  <c r="AP1606" i="4"/>
  <c r="AP1590" i="4"/>
  <c r="AP1574" i="4"/>
  <c r="AP1558" i="4"/>
  <c r="AP1542" i="4"/>
  <c r="AP1526" i="4"/>
  <c r="AP1510" i="4"/>
  <c r="AP1494" i="4"/>
  <c r="AP1478" i="4"/>
  <c r="AP1462" i="4"/>
  <c r="AP1446" i="4"/>
  <c r="AP1430" i="4"/>
  <c r="AP1414" i="4"/>
  <c r="AP1398" i="4"/>
  <c r="AP1382" i="4"/>
  <c r="AP1366" i="4"/>
  <c r="AP1350" i="4"/>
  <c r="AP1334" i="4"/>
  <c r="AP1318" i="4"/>
  <c r="AP1302" i="4"/>
  <c r="AP1286" i="4"/>
  <c r="AP1270" i="4"/>
  <c r="AP1254" i="4"/>
  <c r="AP1238" i="4"/>
  <c r="AP1222" i="4"/>
  <c r="AP1206" i="4"/>
  <c r="AP1190" i="4"/>
  <c r="AP1174" i="4"/>
  <c r="AP1158" i="4"/>
  <c r="AP1142" i="4"/>
  <c r="AP1128" i="4"/>
  <c r="AP1112" i="4"/>
  <c r="AP1096" i="4"/>
  <c r="AP1080" i="4"/>
  <c r="AP1064" i="4"/>
  <c r="AP1048" i="4"/>
  <c r="AP1032" i="4"/>
  <c r="AP1016" i="4"/>
  <c r="AP1000" i="4"/>
  <c r="AP984" i="4"/>
  <c r="AP968" i="4"/>
  <c r="AP952" i="4"/>
  <c r="AP936" i="4"/>
  <c r="AP920" i="4"/>
  <c r="AP896" i="4"/>
  <c r="AP872" i="4"/>
  <c r="AP859" i="4"/>
  <c r="AP843" i="4"/>
  <c r="AP827" i="4"/>
  <c r="AP811" i="4"/>
  <c r="AP795" i="4"/>
  <c r="AP779" i="4"/>
  <c r="AP763" i="4"/>
  <c r="AP747" i="4"/>
  <c r="AP731" i="4"/>
  <c r="AP715" i="4"/>
  <c r="AP699" i="4"/>
  <c r="AP683" i="4"/>
  <c r="AP669" i="4"/>
  <c r="AP653" i="4"/>
  <c r="AP639" i="4"/>
  <c r="AP623" i="4"/>
  <c r="AP607" i="4"/>
  <c r="AP591" i="4"/>
  <c r="AP575" i="4"/>
  <c r="AP559" i="4"/>
  <c r="AP543" i="4"/>
  <c r="AP1125" i="4"/>
  <c r="AP1109" i="4"/>
  <c r="AP1093" i="4"/>
  <c r="AP1077" i="4"/>
  <c r="AP1061" i="4"/>
  <c r="AP1045" i="4"/>
  <c r="AP1029" i="4"/>
  <c r="AP1013" i="4"/>
  <c r="AP997" i="4"/>
  <c r="AP981" i="4"/>
  <c r="AP965" i="4"/>
  <c r="AP949" i="4"/>
  <c r="AP933" i="4"/>
  <c r="AP917" i="4"/>
  <c r="AP906" i="4"/>
  <c r="AP898" i="4"/>
  <c r="AP890" i="4"/>
  <c r="AP882" i="4"/>
  <c r="AP848" i="4"/>
  <c r="AP832" i="4"/>
  <c r="AP816" i="4"/>
  <c r="AP800" i="4"/>
  <c r="AP784" i="4"/>
  <c r="AP768" i="4"/>
  <c r="AP752" i="4"/>
  <c r="AP736" i="4"/>
  <c r="AP668" i="4"/>
  <c r="AP652" i="4"/>
  <c r="AP702" i="4"/>
  <c r="AP686" i="4"/>
  <c r="AP2499" i="4"/>
  <c r="AP2483" i="4"/>
  <c r="AP2467" i="4"/>
  <c r="AP2451" i="4"/>
  <c r="AP2435" i="4"/>
  <c r="AP2419" i="4"/>
  <c r="AP2403" i="4"/>
  <c r="AP2387" i="4"/>
  <c r="AP2371" i="4"/>
  <c r="AP2355" i="4"/>
  <c r="AP2339" i="4"/>
  <c r="AP2323" i="4"/>
  <c r="AP2307" i="4"/>
  <c r="AP2291" i="4"/>
  <c r="AP2275" i="4"/>
  <c r="AP2259" i="4"/>
  <c r="AP2243" i="4"/>
  <c r="AP2227" i="4"/>
  <c r="AP2211" i="4"/>
  <c r="AP2195" i="4"/>
  <c r="AP2179" i="4"/>
  <c r="AP2163" i="4"/>
  <c r="AP2147" i="4"/>
  <c r="AP2131" i="4"/>
  <c r="AP2115" i="4"/>
  <c r="AP2099" i="4"/>
  <c r="AP2083" i="4"/>
  <c r="AP2067" i="4"/>
  <c r="AP2051" i="4"/>
  <c r="AP2035" i="4"/>
  <c r="AP2019" i="4"/>
  <c r="AP2003" i="4"/>
  <c r="AP1987" i="4"/>
  <c r="AP1971" i="4"/>
  <c r="AP1955" i="4"/>
  <c r="AP1939" i="4"/>
  <c r="AP1923" i="4"/>
  <c r="AP1907" i="4"/>
  <c r="AP1891" i="4"/>
  <c r="AP1875" i="4"/>
  <c r="AP1859" i="4"/>
  <c r="AP1843" i="4"/>
  <c r="AP1827" i="4"/>
  <c r="AP1811" i="4"/>
  <c r="AP1795" i="4"/>
  <c r="AP1779" i="4"/>
  <c r="AP1763" i="4"/>
  <c r="AP1747" i="4"/>
  <c r="AP1731" i="4"/>
  <c r="AP1715" i="4"/>
  <c r="AP1697" i="4"/>
  <c r="AP1681" i="4"/>
  <c r="AP1664" i="4"/>
  <c r="AP1648" i="4"/>
  <c r="AP1632" i="4"/>
  <c r="AP1616" i="4"/>
  <c r="AP1600" i="4"/>
  <c r="AP1584" i="4"/>
  <c r="AP1568" i="4"/>
  <c r="AP1552" i="4"/>
  <c r="AP1536" i="4"/>
  <c r="AP1520" i="4"/>
  <c r="AP1504" i="4"/>
  <c r="AP1488" i="4"/>
  <c r="AP1472" i="4"/>
  <c r="AP1456" i="4"/>
  <c r="AP1440" i="4"/>
  <c r="AP1424" i="4"/>
  <c r="AP1408" i="4"/>
  <c r="AP1392" i="4"/>
  <c r="AP1376" i="4"/>
  <c r="AP1360" i="4"/>
  <c r="AP1344" i="4"/>
  <c r="AP1328" i="4"/>
  <c r="AP1312" i="4"/>
  <c r="AP1296" i="4"/>
  <c r="AP1280" i="4"/>
  <c r="AP1264" i="4"/>
  <c r="AP1248" i="4"/>
  <c r="AP1232" i="4"/>
  <c r="AP1216" i="4"/>
  <c r="AP1200" i="4"/>
  <c r="AP1184" i="4"/>
  <c r="AP1168" i="4"/>
  <c r="AP1152" i="4"/>
  <c r="AP1136" i="4"/>
  <c r="AP1118" i="4"/>
  <c r="AP1102" i="4"/>
  <c r="AP1086" i="4"/>
  <c r="AP1070" i="4"/>
  <c r="AP1054" i="4"/>
  <c r="AP1038" i="4"/>
  <c r="AP1022" i="4"/>
  <c r="AP1006" i="4"/>
  <c r="AP990" i="4"/>
  <c r="AP974" i="4"/>
  <c r="AP958" i="4"/>
  <c r="AP942" i="4"/>
  <c r="AP926" i="4"/>
  <c r="AP908" i="4"/>
  <c r="AP878" i="4"/>
  <c r="AP862" i="4"/>
  <c r="AP847" i="4"/>
  <c r="AP831" i="4"/>
  <c r="AP815" i="4"/>
  <c r="AP799" i="4"/>
  <c r="AP783" i="4"/>
  <c r="AP767" i="4"/>
  <c r="AP751" i="4"/>
  <c r="AP735" i="4"/>
  <c r="AP717" i="4"/>
  <c r="AP701" i="4"/>
  <c r="AP685" i="4"/>
  <c r="AP665" i="4"/>
  <c r="AP649" i="4"/>
  <c r="AP633" i="4"/>
  <c r="AP617" i="4"/>
  <c r="AP601" i="4"/>
  <c r="AP585" i="4"/>
  <c r="AP569" i="4"/>
  <c r="AP553" i="4"/>
  <c r="AP2501" i="4"/>
  <c r="AP2485" i="4"/>
  <c r="AP2469" i="4"/>
  <c r="AP2453" i="4"/>
  <c r="AP2437" i="4"/>
  <c r="AP2421" i="4"/>
  <c r="AP2405" i="4"/>
  <c r="AP2389" i="4"/>
  <c r="AP2373" i="4"/>
  <c r="AP2357" i="4"/>
  <c r="AP2341" i="4"/>
  <c r="AP2325" i="4"/>
  <c r="AP2309" i="4"/>
  <c r="AP2293" i="4"/>
  <c r="AP2277" i="4"/>
  <c r="AP2261" i="4"/>
  <c r="AP2245" i="4"/>
  <c r="AP2229" i="4"/>
  <c r="AP2213" i="4"/>
  <c r="AP2197" i="4"/>
  <c r="AP2181" i="4"/>
  <c r="AP2165" i="4"/>
  <c r="AP2149" i="4"/>
  <c r="AP2133" i="4"/>
  <c r="AP2117" i="4"/>
  <c r="AP2101" i="4"/>
  <c r="AP2085" i="4"/>
  <c r="AP2069" i="4"/>
  <c r="AP2053" i="4"/>
  <c r="AP2037" i="4"/>
  <c r="AP2021" i="4"/>
  <c r="AP2005" i="4"/>
  <c r="AP1989" i="4"/>
  <c r="AP1973" i="4"/>
  <c r="AP1957" i="4"/>
  <c r="AP1941" i="4"/>
  <c r="AP1925" i="4"/>
  <c r="AP1909" i="4"/>
  <c r="AP1893" i="4"/>
  <c r="AP1877" i="4"/>
  <c r="AP1861" i="4"/>
  <c r="AP1845" i="4"/>
  <c r="AP1829" i="4"/>
  <c r="AP1813" i="4"/>
  <c r="AP1797" i="4"/>
  <c r="AP1781" i="4"/>
  <c r="AP1765" i="4"/>
  <c r="AP1749" i="4"/>
  <c r="AP1733" i="4"/>
  <c r="AP1717" i="4"/>
  <c r="AP1703" i="4"/>
  <c r="AP1687" i="4"/>
  <c r="AP1671" i="4"/>
  <c r="AP1658" i="4"/>
  <c r="AP1642" i="4"/>
  <c r="AP1626" i="4"/>
  <c r="AP1610" i="4"/>
  <c r="AP1594" i="4"/>
  <c r="AP1578" i="4"/>
  <c r="AP1562" i="4"/>
  <c r="AP1546" i="4"/>
  <c r="AP1530" i="4"/>
  <c r="AP1514" i="4"/>
  <c r="AP1498" i="4"/>
  <c r="AP1482" i="4"/>
  <c r="AP1466" i="4"/>
  <c r="AP1450" i="4"/>
  <c r="AP1434" i="4"/>
  <c r="AP1418" i="4"/>
  <c r="AP1402" i="4"/>
  <c r="AP1386" i="4"/>
  <c r="AP1370" i="4"/>
  <c r="AP1354" i="4"/>
  <c r="AP1338" i="4"/>
  <c r="AP1322" i="4"/>
  <c r="AP1306" i="4"/>
  <c r="AP1290" i="4"/>
  <c r="AP1274" i="4"/>
  <c r="AP1258" i="4"/>
  <c r="AP1242" i="4"/>
  <c r="AP1226" i="4"/>
  <c r="AP1210" i="4"/>
  <c r="AP1194" i="4"/>
  <c r="AP1178" i="4"/>
  <c r="AP1162" i="4"/>
  <c r="AP1146" i="4"/>
  <c r="AP1130" i="4"/>
  <c r="AP1114" i="4"/>
  <c r="AP1098" i="4"/>
  <c r="AP1082" i="4"/>
  <c r="AP1066" i="4"/>
  <c r="AP1050" i="4"/>
  <c r="AP1034" i="4"/>
  <c r="AP1018" i="4"/>
  <c r="AP1002" i="4"/>
  <c r="AP986" i="4"/>
  <c r="AP970" i="4"/>
  <c r="AP954" i="4"/>
  <c r="AP938" i="4"/>
  <c r="AP922" i="4"/>
  <c r="AP904" i="4"/>
  <c r="AP876" i="4"/>
  <c r="AP860" i="4"/>
  <c r="AP845" i="4"/>
  <c r="AP829" i="4"/>
  <c r="AP813" i="4"/>
  <c r="AP797" i="4"/>
  <c r="AP781" i="4"/>
  <c r="AP765" i="4"/>
  <c r="AP749" i="4"/>
  <c r="AP733" i="4"/>
  <c r="AP719" i="4"/>
  <c r="AP705" i="4"/>
  <c r="AP689" i="4"/>
  <c r="AP673" i="4"/>
  <c r="AP659" i="4"/>
  <c r="AP643" i="4"/>
  <c r="AP627" i="4"/>
  <c r="AP611" i="4"/>
  <c r="AP595" i="4"/>
  <c r="AP579" i="4"/>
  <c r="AP563" i="4"/>
  <c r="AP547" i="4"/>
  <c r="AP1129" i="4"/>
  <c r="AP1113" i="4"/>
  <c r="AP1097" i="4"/>
  <c r="AP1081" i="4"/>
  <c r="AP1065" i="4"/>
  <c r="AP1049" i="4"/>
  <c r="AP1033" i="4"/>
  <c r="AP1017" i="4"/>
  <c r="AP1001" i="4"/>
  <c r="AP985" i="4"/>
  <c r="AP969" i="4"/>
  <c r="AP953" i="4"/>
  <c r="AP937" i="4"/>
  <c r="AP921" i="4"/>
  <c r="AP909" i="4"/>
  <c r="AP901" i="4"/>
  <c r="AP893" i="4"/>
  <c r="AP885" i="4"/>
  <c r="AP852" i="4"/>
  <c r="AP836" i="4"/>
  <c r="AP820" i="4"/>
  <c r="AP804" i="4"/>
  <c r="AP788" i="4"/>
  <c r="AP772" i="4"/>
  <c r="AP756" i="4"/>
  <c r="AP740" i="4"/>
  <c r="AP724" i="4"/>
  <c r="AP656" i="4"/>
  <c r="AP706" i="4"/>
  <c r="AP690" i="4"/>
  <c r="AP674" i="4"/>
  <c r="AP1426" i="4"/>
  <c r="AP1330" i="4"/>
  <c r="AP1314" i="4"/>
  <c r="AP1298" i="4"/>
  <c r="AP1266" i="4"/>
  <c r="AP1250" i="4"/>
  <c r="AP1218" i="4"/>
  <c r="AP1202" i="4"/>
  <c r="AP1170" i="4"/>
  <c r="AP1138" i="4"/>
  <c r="AP1122" i="4"/>
  <c r="AP1090" i="4"/>
  <c r="AP1058" i="4"/>
  <c r="AP1026" i="4"/>
  <c r="AP994" i="4"/>
  <c r="AP962" i="4"/>
  <c r="AP946" i="4"/>
  <c r="AP914" i="4"/>
  <c r="AP868" i="4"/>
  <c r="AP853" i="4"/>
  <c r="AP821" i="4"/>
  <c r="AP805" i="4"/>
  <c r="AP773" i="4"/>
  <c r="AP741" i="4"/>
  <c r="AP725" i="4"/>
  <c r="AP697" i="4"/>
  <c r="AP681" i="4"/>
  <c r="AP651" i="4"/>
  <c r="AP635" i="4"/>
  <c r="AP603" i="4"/>
  <c r="AP571" i="4"/>
  <c r="AP555" i="4"/>
  <c r="AP1121" i="4"/>
  <c r="AP1089" i="4"/>
  <c r="AP1073" i="4"/>
  <c r="AP1041" i="4"/>
  <c r="AP1009" i="4"/>
  <c r="AP993" i="4"/>
  <c r="AP961" i="4"/>
  <c r="AP929" i="4"/>
  <c r="AP905" i="4"/>
  <c r="AP897" i="4"/>
  <c r="AP881" i="4"/>
  <c r="AP828" i="4"/>
  <c r="AP796" i="4"/>
  <c r="AP780" i="4"/>
  <c r="AP764" i="4"/>
  <c r="AP732" i="4"/>
  <c r="AP648" i="4"/>
  <c r="AP698" i="4"/>
  <c r="AP204" i="4"/>
  <c r="AP208" i="4"/>
  <c r="AP212" i="4"/>
  <c r="AP216" i="4"/>
  <c r="AP220" i="4"/>
  <c r="AP224" i="4"/>
  <c r="AP228" i="4"/>
  <c r="AP232" i="4"/>
  <c r="AP236" i="4"/>
  <c r="AP240" i="4"/>
  <c r="AP244" i="4"/>
  <c r="AP248" i="4"/>
  <c r="AP252" i="4"/>
  <c r="AP256" i="4"/>
  <c r="AP260" i="4"/>
  <c r="AP264" i="4"/>
  <c r="AP268" i="4"/>
  <c r="AP272" i="4"/>
  <c r="AP276" i="4"/>
  <c r="AP280" i="4"/>
  <c r="AP284" i="4"/>
  <c r="AP288" i="4"/>
  <c r="AP292" i="4"/>
  <c r="AP296" i="4"/>
  <c r="AP300" i="4"/>
  <c r="AP304" i="4"/>
  <c r="AP308" i="4"/>
  <c r="AP312" i="4"/>
  <c r="AP316" i="4"/>
  <c r="AP320" i="4"/>
  <c r="AP324" i="4"/>
  <c r="AP328" i="4"/>
  <c r="AP332" i="4"/>
  <c r="AP336" i="4"/>
  <c r="AP340" i="4"/>
  <c r="AP344" i="4"/>
  <c r="AP348" i="4"/>
  <c r="AP352" i="4"/>
  <c r="AP356" i="4"/>
  <c r="AP360" i="4"/>
  <c r="AP364" i="4"/>
  <c r="AP368" i="4"/>
  <c r="AP372" i="4"/>
  <c r="AP376" i="4"/>
  <c r="AP380" i="4"/>
  <c r="AP384" i="4"/>
  <c r="AP388" i="4"/>
  <c r="AP392" i="4"/>
  <c r="AP396" i="4"/>
  <c r="AP400" i="4"/>
  <c r="AP404" i="4"/>
  <c r="AP408" i="4"/>
  <c r="AP412" i="4"/>
  <c r="AP416" i="4"/>
  <c r="AP420" i="4"/>
  <c r="AP424" i="4"/>
  <c r="AP428" i="4"/>
  <c r="AP432" i="4"/>
  <c r="AP436" i="4"/>
  <c r="AP440" i="4"/>
  <c r="AP444" i="4"/>
  <c r="AP448" i="4"/>
  <c r="AP452" i="4"/>
  <c r="AP456" i="4"/>
  <c r="AP460" i="4"/>
  <c r="AP464" i="4"/>
  <c r="AP468" i="4"/>
  <c r="AP472" i="4"/>
  <c r="AP476" i="4"/>
  <c r="AP480" i="4"/>
  <c r="AP484" i="4"/>
  <c r="AP488" i="4"/>
  <c r="AP492" i="4"/>
  <c r="AP496" i="4"/>
  <c r="AP500" i="4"/>
  <c r="AP504" i="4"/>
  <c r="AP508" i="4"/>
  <c r="AP512" i="4"/>
  <c r="AP516" i="4"/>
  <c r="AP520" i="4"/>
  <c r="AP524" i="4"/>
  <c r="AP528" i="4"/>
  <c r="AP532" i="4"/>
  <c r="AP536" i="4"/>
  <c r="AP205" i="4"/>
  <c r="AP209" i="4"/>
  <c r="AP213" i="4"/>
  <c r="AP217" i="4"/>
  <c r="AP221" i="4"/>
  <c r="AP225" i="4"/>
  <c r="AP229" i="4"/>
  <c r="AP233" i="4"/>
  <c r="AP237" i="4"/>
  <c r="AP241" i="4"/>
  <c r="AP245" i="4"/>
  <c r="AP249" i="4"/>
  <c r="AP253" i="4"/>
  <c r="AP257" i="4"/>
  <c r="AP261" i="4"/>
  <c r="AP265" i="4"/>
  <c r="AP269" i="4"/>
  <c r="AP273" i="4"/>
  <c r="AP277" i="4"/>
  <c r="AP281" i="4"/>
  <c r="AP285" i="4"/>
  <c r="AP289" i="4"/>
  <c r="AP293" i="4"/>
  <c r="AP297" i="4"/>
  <c r="AP301" i="4"/>
  <c r="AP305" i="4"/>
  <c r="AP309" i="4"/>
  <c r="AP313" i="4"/>
  <c r="AP317" i="4"/>
  <c r="AP321" i="4"/>
  <c r="AP325" i="4"/>
  <c r="AP329" i="4"/>
  <c r="AP333" i="4"/>
  <c r="AP337" i="4"/>
  <c r="AP341" i="4"/>
  <c r="AP345" i="4"/>
  <c r="AP349" i="4"/>
  <c r="AP353" i="4"/>
  <c r="AP357" i="4"/>
  <c r="AP361" i="4"/>
  <c r="AP365" i="4"/>
  <c r="AP369" i="4"/>
  <c r="AP373" i="4"/>
  <c r="AP377" i="4"/>
  <c r="AP381" i="4"/>
  <c r="AP385" i="4"/>
  <c r="AP389" i="4"/>
  <c r="AP393" i="4"/>
  <c r="AP397" i="4"/>
  <c r="AP401" i="4"/>
  <c r="AP405" i="4"/>
  <c r="AP409" i="4"/>
  <c r="AP413" i="4"/>
  <c r="AP417" i="4"/>
  <c r="AP421" i="4"/>
  <c r="AP425" i="4"/>
  <c r="AP429" i="4"/>
  <c r="AP433" i="4"/>
  <c r="AP437" i="4"/>
  <c r="AP441" i="4"/>
  <c r="AP445" i="4"/>
  <c r="AP449" i="4"/>
  <c r="AP453" i="4"/>
  <c r="AP457" i="4"/>
  <c r="AP461" i="4"/>
  <c r="AP465" i="4"/>
  <c r="AP469" i="4"/>
  <c r="AP473" i="4"/>
  <c r="AP477" i="4"/>
  <c r="AP481" i="4"/>
  <c r="AP485" i="4"/>
  <c r="AP489" i="4"/>
  <c r="AP497" i="4"/>
  <c r="AP501" i="4"/>
  <c r="AP509" i="4"/>
  <c r="AP517" i="4"/>
  <c r="AP525" i="4"/>
  <c r="AP537" i="4"/>
  <c r="AP206" i="4"/>
  <c r="AP210" i="4"/>
  <c r="AP214" i="4"/>
  <c r="AP218" i="4"/>
  <c r="AP222" i="4"/>
  <c r="AP226" i="4"/>
  <c r="AP230" i="4"/>
  <c r="AP234" i="4"/>
  <c r="AP238" i="4"/>
  <c r="AP242" i="4"/>
  <c r="AP246" i="4"/>
  <c r="AP250" i="4"/>
  <c r="AP254" i="4"/>
  <c r="AP258" i="4"/>
  <c r="AP262" i="4"/>
  <c r="AP266" i="4"/>
  <c r="AP270" i="4"/>
  <c r="AP274" i="4"/>
  <c r="AP278" i="4"/>
  <c r="AP282" i="4"/>
  <c r="AP286" i="4"/>
  <c r="AP290" i="4"/>
  <c r="AP294" i="4"/>
  <c r="AP298" i="4"/>
  <c r="AP302" i="4"/>
  <c r="AP306" i="4"/>
  <c r="AP310" i="4"/>
  <c r="AP314" i="4"/>
  <c r="AP318" i="4"/>
  <c r="AP322" i="4"/>
  <c r="AP326" i="4"/>
  <c r="AP330" i="4"/>
  <c r="AP334" i="4"/>
  <c r="AP338" i="4"/>
  <c r="AP342" i="4"/>
  <c r="AP346" i="4"/>
  <c r="AP350" i="4"/>
  <c r="AP354" i="4"/>
  <c r="AP358" i="4"/>
  <c r="AP362" i="4"/>
  <c r="AP366" i="4"/>
  <c r="AP370" i="4"/>
  <c r="AP374" i="4"/>
  <c r="AP378" i="4"/>
  <c r="AP382" i="4"/>
  <c r="AP386" i="4"/>
  <c r="AP390" i="4"/>
  <c r="AP394" i="4"/>
  <c r="AP398" i="4"/>
  <c r="AP402" i="4"/>
  <c r="AP406" i="4"/>
  <c r="AP410" i="4"/>
  <c r="AP414" i="4"/>
  <c r="AP418" i="4"/>
  <c r="AP422" i="4"/>
  <c r="AP426" i="4"/>
  <c r="AP430" i="4"/>
  <c r="AP434" i="4"/>
  <c r="AP438" i="4"/>
  <c r="AP442" i="4"/>
  <c r="AP446" i="4"/>
  <c r="AP450" i="4"/>
  <c r="AP454" i="4"/>
  <c r="AP458" i="4"/>
  <c r="AP462" i="4"/>
  <c r="AP466" i="4"/>
  <c r="AP470" i="4"/>
  <c r="AP474" i="4"/>
  <c r="AP478" i="4"/>
  <c r="AP482" i="4"/>
  <c r="AP486" i="4"/>
  <c r="AP490" i="4"/>
  <c r="AP494" i="4"/>
  <c r="AP498" i="4"/>
  <c r="AP502" i="4"/>
  <c r="AP506" i="4"/>
  <c r="AP510" i="4"/>
  <c r="AP514" i="4"/>
  <c r="AP518" i="4"/>
  <c r="AP522" i="4"/>
  <c r="AP526" i="4"/>
  <c r="AP530" i="4"/>
  <c r="AP534" i="4"/>
  <c r="AP538" i="4"/>
  <c r="AP207" i="4"/>
  <c r="AP211" i="4"/>
  <c r="AP215" i="4"/>
  <c r="AP219" i="4"/>
  <c r="AP223" i="4"/>
  <c r="AP227" i="4"/>
  <c r="AP231" i="4"/>
  <c r="AP235" i="4"/>
  <c r="AP239" i="4"/>
  <c r="AP243" i="4"/>
  <c r="AP247" i="4"/>
  <c r="AP251" i="4"/>
  <c r="AP255" i="4"/>
  <c r="AP259" i="4"/>
  <c r="AP263" i="4"/>
  <c r="AP267" i="4"/>
  <c r="AP271" i="4"/>
  <c r="AP275" i="4"/>
  <c r="AP279" i="4"/>
  <c r="AP283" i="4"/>
  <c r="AP287" i="4"/>
  <c r="AP291" i="4"/>
  <c r="AP295" i="4"/>
  <c r="AP299" i="4"/>
  <c r="AP303" i="4"/>
  <c r="AP307" i="4"/>
  <c r="AP311" i="4"/>
  <c r="AP315" i="4"/>
  <c r="AP319" i="4"/>
  <c r="AP323" i="4"/>
  <c r="AP327" i="4"/>
  <c r="AP331" i="4"/>
  <c r="AP335" i="4"/>
  <c r="AP339" i="4"/>
  <c r="AP343" i="4"/>
  <c r="AP347" i="4"/>
  <c r="AP351" i="4"/>
  <c r="AP355" i="4"/>
  <c r="AP359" i="4"/>
  <c r="AP363" i="4"/>
  <c r="AP367" i="4"/>
  <c r="AP371" i="4"/>
  <c r="AP375" i="4"/>
  <c r="AP379" i="4"/>
  <c r="AP383" i="4"/>
  <c r="AP387" i="4"/>
  <c r="AP391" i="4"/>
  <c r="AP395" i="4"/>
  <c r="AP399" i="4"/>
  <c r="AP403" i="4"/>
  <c r="AP407" i="4"/>
  <c r="AP411" i="4"/>
  <c r="AP415" i="4"/>
  <c r="AP419" i="4"/>
  <c r="AP423" i="4"/>
  <c r="AP427" i="4"/>
  <c r="AP431" i="4"/>
  <c r="AP435" i="4"/>
  <c r="AP439" i="4"/>
  <c r="AP443" i="4"/>
  <c r="AP447" i="4"/>
  <c r="AP451" i="4"/>
  <c r="AP455" i="4"/>
  <c r="AP459" i="4"/>
  <c r="AP463" i="4"/>
  <c r="AP467" i="4"/>
  <c r="AP471" i="4"/>
  <c r="AP475" i="4"/>
  <c r="AP479" i="4"/>
  <c r="AP483" i="4"/>
  <c r="AP487" i="4"/>
  <c r="AP491" i="4"/>
  <c r="AP495" i="4"/>
  <c r="AP499" i="4"/>
  <c r="AP503" i="4"/>
  <c r="AP507" i="4"/>
  <c r="AP511" i="4"/>
  <c r="AP515" i="4"/>
  <c r="AP519" i="4"/>
  <c r="AP523" i="4"/>
  <c r="AP527" i="4"/>
  <c r="AP531" i="4"/>
  <c r="AP535" i="4"/>
  <c r="AP493" i="4"/>
  <c r="AP505" i="4"/>
  <c r="AP513" i="4"/>
  <c r="AP521" i="4"/>
  <c r="AP529" i="4"/>
  <c r="AP533" i="4"/>
  <c r="AF7" i="4"/>
  <c r="AR7" i="4" s="1"/>
  <c r="AG7" i="4"/>
  <c r="AF15" i="4"/>
  <c r="AR15" i="4" s="1"/>
  <c r="AG15" i="4"/>
  <c r="AF23" i="4"/>
  <c r="AR23" i="4" s="1"/>
  <c r="AG23" i="4"/>
  <c r="AF31" i="4"/>
  <c r="AR31" i="4" s="1"/>
  <c r="AG31" i="4"/>
  <c r="AF39" i="4"/>
  <c r="AR39" i="4" s="1"/>
  <c r="AG39" i="4"/>
  <c r="AF47" i="4"/>
  <c r="AR47" i="4" s="1"/>
  <c r="AG47" i="4"/>
  <c r="AF55" i="4"/>
  <c r="AR55" i="4" s="1"/>
  <c r="AG55" i="4"/>
  <c r="AF63" i="4"/>
  <c r="AR63" i="4" s="1"/>
  <c r="AG63" i="4"/>
  <c r="AF71" i="4"/>
  <c r="AR71" i="4" s="1"/>
  <c r="AG71" i="4"/>
  <c r="AF79" i="4"/>
  <c r="AR79" i="4" s="1"/>
  <c r="AG79" i="4"/>
  <c r="AF87" i="4"/>
  <c r="AR87" i="4" s="1"/>
  <c r="AG87" i="4"/>
  <c r="AF95" i="4"/>
  <c r="AR95" i="4" s="1"/>
  <c r="AG95" i="4"/>
  <c r="AF103" i="4"/>
  <c r="AR103" i="4" s="1"/>
  <c r="AG103" i="4"/>
  <c r="AF111" i="4"/>
  <c r="AR111" i="4" s="1"/>
  <c r="AG111" i="4"/>
  <c r="AF8" i="4"/>
  <c r="AR8" i="4" s="1"/>
  <c r="AG8" i="4"/>
  <c r="AF16" i="4"/>
  <c r="AR16" i="4" s="1"/>
  <c r="AG16" i="4"/>
  <c r="AF24" i="4"/>
  <c r="AR24" i="4" s="1"/>
  <c r="AG24" i="4"/>
  <c r="AF32" i="4"/>
  <c r="AR32" i="4" s="1"/>
  <c r="AG32" i="4"/>
  <c r="AF40" i="4"/>
  <c r="AR40" i="4" s="1"/>
  <c r="AG40" i="4"/>
  <c r="AF48" i="4"/>
  <c r="AR48" i="4" s="1"/>
  <c r="AG48" i="4"/>
  <c r="AF60" i="4"/>
  <c r="AR60" i="4" s="1"/>
  <c r="AG60" i="4"/>
  <c r="AF68" i="4"/>
  <c r="AR68" i="4" s="1"/>
  <c r="AG68" i="4"/>
  <c r="AF84" i="4"/>
  <c r="AR84" i="4" s="1"/>
  <c r="AG84" i="4"/>
  <c r="AF100" i="4"/>
  <c r="AR100" i="4" s="1"/>
  <c r="AG100" i="4"/>
  <c r="AF116" i="4"/>
  <c r="AR116" i="4" s="1"/>
  <c r="AG116" i="4"/>
  <c r="AF140" i="4"/>
  <c r="AR140" i="4" s="1"/>
  <c r="AG140" i="4"/>
  <c r="AF160" i="4"/>
  <c r="AR160" i="4" s="1"/>
  <c r="AG160" i="4"/>
  <c r="AF127" i="4"/>
  <c r="AR127" i="4" s="1"/>
  <c r="AG127" i="4"/>
  <c r="AF167" i="4"/>
  <c r="AR167" i="4" s="1"/>
  <c r="AG167" i="4"/>
  <c r="AF191" i="4"/>
  <c r="AR191" i="4" s="1"/>
  <c r="AG191" i="4"/>
  <c r="AF117" i="4"/>
  <c r="AR117" i="4" s="1"/>
  <c r="AG117" i="4"/>
  <c r="AF157" i="4"/>
  <c r="AR157" i="4" s="1"/>
  <c r="AG157" i="4"/>
  <c r="AF186" i="4"/>
  <c r="AR186" i="4" s="1"/>
  <c r="AG186" i="4"/>
  <c r="AF9" i="4"/>
  <c r="AR9" i="4" s="1"/>
  <c r="AG9" i="4"/>
  <c r="AF17" i="4"/>
  <c r="AR17" i="4" s="1"/>
  <c r="AG17" i="4"/>
  <c r="AF25" i="4"/>
  <c r="AR25" i="4" s="1"/>
  <c r="AG25" i="4"/>
  <c r="AF33" i="4"/>
  <c r="AR33" i="4" s="1"/>
  <c r="AG33" i="4"/>
  <c r="AF41" i="4"/>
  <c r="AR41" i="4" s="1"/>
  <c r="AG41" i="4"/>
  <c r="AF49" i="4"/>
  <c r="AR49" i="4" s="1"/>
  <c r="AG49" i="4"/>
  <c r="AF57" i="4"/>
  <c r="AR57" i="4" s="1"/>
  <c r="AG57" i="4"/>
  <c r="AF65" i="4"/>
  <c r="AR65" i="4" s="1"/>
  <c r="AG65" i="4"/>
  <c r="AF73" i="4"/>
  <c r="AR73" i="4" s="1"/>
  <c r="AG73" i="4"/>
  <c r="AF81" i="4"/>
  <c r="AR81" i="4" s="1"/>
  <c r="AG81" i="4"/>
  <c r="AF89" i="4"/>
  <c r="AR89" i="4" s="1"/>
  <c r="AG89" i="4"/>
  <c r="AF97" i="4"/>
  <c r="AR97" i="4" s="1"/>
  <c r="AG97" i="4"/>
  <c r="AF105" i="4"/>
  <c r="AR105" i="4" s="1"/>
  <c r="AG105" i="4"/>
  <c r="AF113" i="4"/>
  <c r="AR113" i="4" s="1"/>
  <c r="AG113" i="4"/>
  <c r="AF10" i="4"/>
  <c r="AR10" i="4" s="1"/>
  <c r="AG10" i="4"/>
  <c r="AF18" i="4"/>
  <c r="AR18" i="4" s="1"/>
  <c r="AG18" i="4"/>
  <c r="AF26" i="4"/>
  <c r="AR26" i="4" s="1"/>
  <c r="AG26" i="4"/>
  <c r="AF34" i="4"/>
  <c r="AR34" i="4" s="1"/>
  <c r="AG34" i="4"/>
  <c r="AF42" i="4"/>
  <c r="AR42" i="4" s="1"/>
  <c r="AG42" i="4"/>
  <c r="AF50" i="4"/>
  <c r="AR50" i="4" s="1"/>
  <c r="AG50" i="4"/>
  <c r="AF58" i="4"/>
  <c r="AR58" i="4" s="1"/>
  <c r="AG58" i="4"/>
  <c r="AF66" i="4"/>
  <c r="AR66" i="4" s="1"/>
  <c r="AG66" i="4"/>
  <c r="AF74" i="4"/>
  <c r="AR74" i="4" s="1"/>
  <c r="AG74" i="4"/>
  <c r="AF82" i="4"/>
  <c r="AR82" i="4" s="1"/>
  <c r="AG82" i="4"/>
  <c r="AF90" i="4"/>
  <c r="AR90" i="4" s="1"/>
  <c r="AG90" i="4"/>
  <c r="AF98" i="4"/>
  <c r="AR98" i="4" s="1"/>
  <c r="AG98" i="4"/>
  <c r="AF106" i="4"/>
  <c r="AR106" i="4" s="1"/>
  <c r="AG106" i="4"/>
  <c r="AF114" i="4"/>
  <c r="AR114" i="4" s="1"/>
  <c r="AG114" i="4"/>
  <c r="AF122" i="4"/>
  <c r="AR122" i="4" s="1"/>
  <c r="AG122" i="4"/>
  <c r="AF130" i="4"/>
  <c r="AR130" i="4" s="1"/>
  <c r="AG130" i="4"/>
  <c r="AF138" i="4"/>
  <c r="AR138" i="4" s="1"/>
  <c r="AG138" i="4"/>
  <c r="AF146" i="4"/>
  <c r="AR146" i="4" s="1"/>
  <c r="AG146" i="4"/>
  <c r="AF154" i="4"/>
  <c r="AR154" i="4" s="1"/>
  <c r="AG154" i="4"/>
  <c r="AF162" i="4"/>
  <c r="AR162" i="4" s="1"/>
  <c r="AG162" i="4"/>
  <c r="AF170" i="4"/>
  <c r="AR170" i="4" s="1"/>
  <c r="AG170" i="4"/>
  <c r="AF123" i="4"/>
  <c r="AR123" i="4" s="1"/>
  <c r="AG123" i="4"/>
  <c r="AF139" i="4"/>
  <c r="AR139" i="4" s="1"/>
  <c r="AG139" i="4"/>
  <c r="AF155" i="4"/>
  <c r="AR155" i="4" s="1"/>
  <c r="AG155" i="4"/>
  <c r="AF171" i="4"/>
  <c r="AR171" i="4" s="1"/>
  <c r="AG171" i="4"/>
  <c r="AF181" i="4"/>
  <c r="AR181" i="4" s="1"/>
  <c r="AG181" i="4"/>
  <c r="AF189" i="4"/>
  <c r="AR189" i="4" s="1"/>
  <c r="AG189" i="4"/>
  <c r="AF197" i="4"/>
  <c r="AR197" i="4" s="1"/>
  <c r="AG197" i="4"/>
  <c r="AF5" i="4"/>
  <c r="AR5" i="4" s="1"/>
  <c r="AG5" i="4"/>
  <c r="AF129" i="4"/>
  <c r="AR129" i="4" s="1"/>
  <c r="AG129" i="4"/>
  <c r="AF145" i="4"/>
  <c r="AR145" i="4" s="1"/>
  <c r="AG145" i="4"/>
  <c r="AF161" i="4"/>
  <c r="AR161" i="4" s="1"/>
  <c r="AG161" i="4"/>
  <c r="AF176" i="4"/>
  <c r="AR176" i="4" s="1"/>
  <c r="AG176" i="4"/>
  <c r="AF184" i="4"/>
  <c r="AR184" i="4" s="1"/>
  <c r="AG184" i="4"/>
  <c r="AF192" i="4"/>
  <c r="AR192" i="4" s="1"/>
  <c r="AG192" i="4"/>
  <c r="AF200" i="4"/>
  <c r="AR200" i="4" s="1"/>
  <c r="AG200" i="4"/>
  <c r="AF72" i="4"/>
  <c r="AR72" i="4" s="1"/>
  <c r="AG72" i="4"/>
  <c r="AF88" i="4"/>
  <c r="AR88" i="4" s="1"/>
  <c r="AG88" i="4"/>
  <c r="AF104" i="4"/>
  <c r="AR104" i="4" s="1"/>
  <c r="AG104" i="4"/>
  <c r="AF120" i="4"/>
  <c r="AR120" i="4" s="1"/>
  <c r="AG120" i="4"/>
  <c r="AF132" i="4"/>
  <c r="AR132" i="4" s="1"/>
  <c r="AG132" i="4"/>
  <c r="AF144" i="4"/>
  <c r="AR144" i="4" s="1"/>
  <c r="AG144" i="4"/>
  <c r="AF156" i="4"/>
  <c r="AR156" i="4" s="1"/>
  <c r="AG156" i="4"/>
  <c r="AF172" i="4"/>
  <c r="AR172" i="4" s="1"/>
  <c r="AG172" i="4"/>
  <c r="AF135" i="4"/>
  <c r="AR135" i="4" s="1"/>
  <c r="AG135" i="4"/>
  <c r="AF159" i="4"/>
  <c r="AR159" i="4" s="1"/>
  <c r="AG159" i="4"/>
  <c r="AF183" i="4"/>
  <c r="AR183" i="4" s="1"/>
  <c r="AG183" i="4"/>
  <c r="AF195" i="4"/>
  <c r="AR195" i="4" s="1"/>
  <c r="AG195" i="4"/>
  <c r="AF125" i="4"/>
  <c r="AR125" i="4" s="1"/>
  <c r="AG125" i="4"/>
  <c r="AF149" i="4"/>
  <c r="AR149" i="4" s="1"/>
  <c r="AG149" i="4"/>
  <c r="AF173" i="4"/>
  <c r="AR173" i="4" s="1"/>
  <c r="AG173" i="4"/>
  <c r="AF190" i="4"/>
  <c r="AR190" i="4" s="1"/>
  <c r="AG190" i="4"/>
  <c r="AF202" i="4"/>
  <c r="AR202" i="4" s="1"/>
  <c r="AG202" i="4"/>
  <c r="AF11" i="4"/>
  <c r="AR11" i="4" s="1"/>
  <c r="AG11" i="4"/>
  <c r="AF19" i="4"/>
  <c r="AR19" i="4" s="1"/>
  <c r="AG19" i="4"/>
  <c r="AF27" i="4"/>
  <c r="AR27" i="4" s="1"/>
  <c r="AG27" i="4"/>
  <c r="AF35" i="4"/>
  <c r="AR35" i="4" s="1"/>
  <c r="AG35" i="4"/>
  <c r="AF43" i="4"/>
  <c r="AR43" i="4" s="1"/>
  <c r="AG43" i="4"/>
  <c r="AF51" i="4"/>
  <c r="AR51" i="4" s="1"/>
  <c r="AG51" i="4"/>
  <c r="AF59" i="4"/>
  <c r="AR59" i="4" s="1"/>
  <c r="AG59" i="4"/>
  <c r="AF67" i="4"/>
  <c r="AR67" i="4" s="1"/>
  <c r="AG67" i="4"/>
  <c r="AF75" i="4"/>
  <c r="AR75" i="4" s="1"/>
  <c r="AG75" i="4"/>
  <c r="AF83" i="4"/>
  <c r="AR83" i="4" s="1"/>
  <c r="AG83" i="4"/>
  <c r="AF91" i="4"/>
  <c r="AR91" i="4" s="1"/>
  <c r="AG91" i="4"/>
  <c r="AF99" i="4"/>
  <c r="AR99" i="4" s="1"/>
  <c r="AG99" i="4"/>
  <c r="AF107" i="4"/>
  <c r="AR107" i="4" s="1"/>
  <c r="AG107" i="4"/>
  <c r="AF115" i="4"/>
  <c r="AR115" i="4" s="1"/>
  <c r="AG115" i="4"/>
  <c r="AF12" i="4"/>
  <c r="AR12" i="4" s="1"/>
  <c r="AG12" i="4"/>
  <c r="AF20" i="4"/>
  <c r="AR20" i="4" s="1"/>
  <c r="AG20" i="4"/>
  <c r="AF28" i="4"/>
  <c r="AR28" i="4" s="1"/>
  <c r="AG28" i="4"/>
  <c r="AF36" i="4"/>
  <c r="AR36" i="4" s="1"/>
  <c r="AG36" i="4"/>
  <c r="AF44" i="4"/>
  <c r="AR44" i="4" s="1"/>
  <c r="AG44" i="4"/>
  <c r="AF52" i="4"/>
  <c r="AR52" i="4" s="1"/>
  <c r="AG52" i="4"/>
  <c r="AF64" i="4"/>
  <c r="AR64" i="4" s="1"/>
  <c r="AG64" i="4"/>
  <c r="AF76" i="4"/>
  <c r="AR76" i="4" s="1"/>
  <c r="AG76" i="4"/>
  <c r="AF92" i="4"/>
  <c r="AR92" i="4" s="1"/>
  <c r="AG92" i="4"/>
  <c r="AF108" i="4"/>
  <c r="AR108" i="4" s="1"/>
  <c r="AG108" i="4"/>
  <c r="AF128" i="4"/>
  <c r="AR128" i="4" s="1"/>
  <c r="AG128" i="4"/>
  <c r="AF148" i="4"/>
  <c r="AR148" i="4" s="1"/>
  <c r="AG148" i="4"/>
  <c r="AF168" i="4"/>
  <c r="AR168" i="4" s="1"/>
  <c r="AG168" i="4"/>
  <c r="AF151" i="4"/>
  <c r="AR151" i="4" s="1"/>
  <c r="AG151" i="4"/>
  <c r="AF179" i="4"/>
  <c r="AR179" i="4" s="1"/>
  <c r="AG179" i="4"/>
  <c r="AF203" i="4"/>
  <c r="AR203" i="4" s="1"/>
  <c r="AG203" i="4"/>
  <c r="AF141" i="4"/>
  <c r="AR141" i="4" s="1"/>
  <c r="AG141" i="4"/>
  <c r="AF178" i="4"/>
  <c r="AR178" i="4" s="1"/>
  <c r="AG178" i="4"/>
  <c r="AF198" i="4"/>
  <c r="AR198" i="4" s="1"/>
  <c r="AG198" i="4"/>
  <c r="AF13" i="4"/>
  <c r="AR13" i="4" s="1"/>
  <c r="AG13" i="4"/>
  <c r="AF21" i="4"/>
  <c r="AR21" i="4" s="1"/>
  <c r="AG21" i="4"/>
  <c r="AF29" i="4"/>
  <c r="AR29" i="4" s="1"/>
  <c r="AG29" i="4"/>
  <c r="AF37" i="4"/>
  <c r="AR37" i="4" s="1"/>
  <c r="AG37" i="4"/>
  <c r="AF45" i="4"/>
  <c r="AR45" i="4" s="1"/>
  <c r="AG45" i="4"/>
  <c r="AF53" i="4"/>
  <c r="AR53" i="4" s="1"/>
  <c r="AG53" i="4"/>
  <c r="AF61" i="4"/>
  <c r="AR61" i="4" s="1"/>
  <c r="AG61" i="4"/>
  <c r="AF69" i="4"/>
  <c r="AR69" i="4" s="1"/>
  <c r="AG69" i="4"/>
  <c r="AF77" i="4"/>
  <c r="AR77" i="4" s="1"/>
  <c r="AG77" i="4"/>
  <c r="AF85" i="4"/>
  <c r="AR85" i="4" s="1"/>
  <c r="AG85" i="4"/>
  <c r="AF93" i="4"/>
  <c r="AR93" i="4" s="1"/>
  <c r="AG93" i="4"/>
  <c r="AF101" i="4"/>
  <c r="AR101" i="4" s="1"/>
  <c r="AG101" i="4"/>
  <c r="AF109" i="4"/>
  <c r="AR109" i="4" s="1"/>
  <c r="AG109" i="4"/>
  <c r="AF6" i="4"/>
  <c r="AR6" i="4" s="1"/>
  <c r="AG6" i="4"/>
  <c r="AF14" i="4"/>
  <c r="AR14" i="4" s="1"/>
  <c r="AG14" i="4"/>
  <c r="AF22" i="4"/>
  <c r="AR22" i="4" s="1"/>
  <c r="AG22" i="4"/>
  <c r="AF30" i="4"/>
  <c r="AR30" i="4" s="1"/>
  <c r="AG30" i="4"/>
  <c r="AF38" i="4"/>
  <c r="AR38" i="4" s="1"/>
  <c r="AG38" i="4"/>
  <c r="AF46" i="4"/>
  <c r="AR46" i="4" s="1"/>
  <c r="AG46" i="4"/>
  <c r="AF54" i="4"/>
  <c r="AR54" i="4" s="1"/>
  <c r="AG54" i="4"/>
  <c r="AF62" i="4"/>
  <c r="AR62" i="4" s="1"/>
  <c r="AG62" i="4"/>
  <c r="AF70" i="4"/>
  <c r="AR70" i="4" s="1"/>
  <c r="AG70" i="4"/>
  <c r="AF78" i="4"/>
  <c r="AR78" i="4" s="1"/>
  <c r="AG78" i="4"/>
  <c r="AF86" i="4"/>
  <c r="AR86" i="4" s="1"/>
  <c r="AG86" i="4"/>
  <c r="AF94" i="4"/>
  <c r="AR94" i="4" s="1"/>
  <c r="AG94" i="4"/>
  <c r="AF102" i="4"/>
  <c r="AR102" i="4" s="1"/>
  <c r="AG102" i="4"/>
  <c r="AF110" i="4"/>
  <c r="AR110" i="4" s="1"/>
  <c r="AG110" i="4"/>
  <c r="AF118" i="4"/>
  <c r="AR118" i="4" s="1"/>
  <c r="AG118" i="4"/>
  <c r="AF126" i="4"/>
  <c r="AR126" i="4" s="1"/>
  <c r="AG126" i="4"/>
  <c r="AF134" i="4"/>
  <c r="AR134" i="4" s="1"/>
  <c r="AG134" i="4"/>
  <c r="AF142" i="4"/>
  <c r="AR142" i="4" s="1"/>
  <c r="AG142" i="4"/>
  <c r="AF150" i="4"/>
  <c r="AR150" i="4" s="1"/>
  <c r="AG150" i="4"/>
  <c r="AF158" i="4"/>
  <c r="AR158" i="4" s="1"/>
  <c r="AG158" i="4"/>
  <c r="AF166" i="4"/>
  <c r="AR166" i="4" s="1"/>
  <c r="AG166" i="4"/>
  <c r="AF174" i="4"/>
  <c r="AR174" i="4" s="1"/>
  <c r="AG174" i="4"/>
  <c r="AF131" i="4"/>
  <c r="AR131" i="4" s="1"/>
  <c r="AG131" i="4"/>
  <c r="AF147" i="4"/>
  <c r="AR147" i="4" s="1"/>
  <c r="AG147" i="4"/>
  <c r="AF163" i="4"/>
  <c r="AR163" i="4" s="1"/>
  <c r="AG163" i="4"/>
  <c r="AF177" i="4"/>
  <c r="AR177" i="4" s="1"/>
  <c r="AG177" i="4"/>
  <c r="AF185" i="4"/>
  <c r="AR185" i="4" s="1"/>
  <c r="AG185" i="4"/>
  <c r="AF193" i="4"/>
  <c r="AR193" i="4" s="1"/>
  <c r="AG193" i="4"/>
  <c r="AF201" i="4"/>
  <c r="AR201" i="4" s="1"/>
  <c r="AG201" i="4"/>
  <c r="AF121" i="4"/>
  <c r="AR121" i="4" s="1"/>
  <c r="AG121" i="4"/>
  <c r="AF137" i="4"/>
  <c r="AR137" i="4" s="1"/>
  <c r="AG137" i="4"/>
  <c r="AF153" i="4"/>
  <c r="AR153" i="4" s="1"/>
  <c r="AG153" i="4"/>
  <c r="AF169" i="4"/>
  <c r="AR169" i="4" s="1"/>
  <c r="AG169" i="4"/>
  <c r="AF180" i="4"/>
  <c r="AR180" i="4" s="1"/>
  <c r="AG180" i="4"/>
  <c r="AF188" i="4"/>
  <c r="AR188" i="4" s="1"/>
  <c r="AG188" i="4"/>
  <c r="AF196" i="4"/>
  <c r="AR196" i="4" s="1"/>
  <c r="AG196" i="4"/>
  <c r="AF56" i="4"/>
  <c r="AR56" i="4" s="1"/>
  <c r="AG56" i="4"/>
  <c r="AF80" i="4"/>
  <c r="AR80" i="4" s="1"/>
  <c r="AG80" i="4"/>
  <c r="AF96" i="4"/>
  <c r="AR96" i="4" s="1"/>
  <c r="AG96" i="4"/>
  <c r="AF112" i="4"/>
  <c r="AR112" i="4" s="1"/>
  <c r="AG112" i="4"/>
  <c r="AF124" i="4"/>
  <c r="AR124" i="4" s="1"/>
  <c r="AG124" i="4"/>
  <c r="AF136" i="4"/>
  <c r="AR136" i="4" s="1"/>
  <c r="AG136" i="4"/>
  <c r="AF152" i="4"/>
  <c r="AR152" i="4" s="1"/>
  <c r="AG152" i="4"/>
  <c r="AF164" i="4"/>
  <c r="AR164" i="4" s="1"/>
  <c r="AG164" i="4"/>
  <c r="AF119" i="4"/>
  <c r="AR119" i="4" s="1"/>
  <c r="AG119" i="4"/>
  <c r="AF143" i="4"/>
  <c r="AR143" i="4" s="1"/>
  <c r="AG143" i="4"/>
  <c r="AF175" i="4"/>
  <c r="AR175" i="4" s="1"/>
  <c r="AG175" i="4"/>
  <c r="AF187" i="4"/>
  <c r="AR187" i="4" s="1"/>
  <c r="AG187" i="4"/>
  <c r="AF199" i="4"/>
  <c r="AR199" i="4" s="1"/>
  <c r="AG199" i="4"/>
  <c r="AF133" i="4"/>
  <c r="AR133" i="4" s="1"/>
  <c r="AG133" i="4"/>
  <c r="AF165" i="4"/>
  <c r="AR165" i="4" s="1"/>
  <c r="AG165" i="4"/>
  <c r="AF182" i="4"/>
  <c r="AR182" i="4" s="1"/>
  <c r="AG182" i="4"/>
  <c r="AF194" i="4"/>
  <c r="AR194" i="4" s="1"/>
  <c r="AG194" i="4"/>
  <c r="AP6" i="4"/>
  <c r="AP10" i="4"/>
  <c r="AP14" i="4"/>
  <c r="AP18" i="4"/>
  <c r="AP22" i="4"/>
  <c r="AP26" i="4"/>
  <c r="AP30" i="4"/>
  <c r="AP34" i="4"/>
  <c r="AP38" i="4"/>
  <c r="AP42" i="4"/>
  <c r="AP46" i="4"/>
  <c r="AP50" i="4"/>
  <c r="AP54" i="4"/>
  <c r="AP58" i="4"/>
  <c r="AP62" i="4"/>
  <c r="AP66" i="4"/>
  <c r="AP70" i="4"/>
  <c r="AP74" i="4"/>
  <c r="AP78" i="4"/>
  <c r="AP82" i="4"/>
  <c r="AP86" i="4"/>
  <c r="AP90" i="4"/>
  <c r="AP94" i="4"/>
  <c r="AP98" i="4"/>
  <c r="AP102" i="4"/>
  <c r="AP106" i="4"/>
  <c r="AP110" i="4"/>
  <c r="AP114" i="4"/>
  <c r="AP118" i="4"/>
  <c r="AP122" i="4"/>
  <c r="AP9" i="4"/>
  <c r="AP17" i="4"/>
  <c r="AP25" i="4"/>
  <c r="AP33" i="4"/>
  <c r="AP41" i="4"/>
  <c r="AP49" i="4"/>
  <c r="AP57" i="4"/>
  <c r="AP65" i="4"/>
  <c r="AP73" i="4"/>
  <c r="AP81" i="4"/>
  <c r="AP89" i="4"/>
  <c r="AP97" i="4"/>
  <c r="AP105" i="4"/>
  <c r="AP113" i="4"/>
  <c r="AP121" i="4"/>
  <c r="AP126" i="4"/>
  <c r="AP130" i="4"/>
  <c r="AP134" i="4"/>
  <c r="AP138" i="4"/>
  <c r="AP142" i="4"/>
  <c r="AP146" i="4"/>
  <c r="AP150" i="4"/>
  <c r="AP154" i="4"/>
  <c r="AP158" i="4"/>
  <c r="AP162" i="4"/>
  <c r="AP166" i="4"/>
  <c r="AP170" i="4"/>
  <c r="AP174" i="4"/>
  <c r="AP178" i="4"/>
  <c r="AP182" i="4"/>
  <c r="AP186" i="4"/>
  <c r="AP190" i="4"/>
  <c r="AP194" i="4"/>
  <c r="AP198" i="4"/>
  <c r="AP202" i="4"/>
  <c r="AP7" i="4"/>
  <c r="AP15" i="4"/>
  <c r="AP23" i="4"/>
  <c r="AP31" i="4"/>
  <c r="AP39" i="4"/>
  <c r="AP47" i="4"/>
  <c r="AP55" i="4"/>
  <c r="AP63" i="4"/>
  <c r="AP71" i="4"/>
  <c r="AP79" i="4"/>
  <c r="AP87" i="4"/>
  <c r="AP95" i="4"/>
  <c r="AP103" i="4"/>
  <c r="AP111" i="4"/>
  <c r="AP119" i="4"/>
  <c r="AP125" i="4"/>
  <c r="AP129" i="4"/>
  <c r="AP133" i="4"/>
  <c r="AP137" i="4"/>
  <c r="AP141" i="4"/>
  <c r="AP145" i="4"/>
  <c r="AP149" i="4"/>
  <c r="AP153" i="4"/>
  <c r="AP157" i="4"/>
  <c r="AP161" i="4"/>
  <c r="AP165" i="4"/>
  <c r="AP169" i="4"/>
  <c r="AP173" i="4"/>
  <c r="AP177" i="4"/>
  <c r="AP181" i="4"/>
  <c r="AP185" i="4"/>
  <c r="AP189" i="4"/>
  <c r="AP193" i="4"/>
  <c r="AP197" i="4"/>
  <c r="AP201" i="4"/>
  <c r="AP8" i="4"/>
  <c r="AP12" i="4"/>
  <c r="AP16" i="4"/>
  <c r="AP20" i="4"/>
  <c r="AP24" i="4"/>
  <c r="AP28" i="4"/>
  <c r="AP32" i="4"/>
  <c r="AP36" i="4"/>
  <c r="AP40" i="4"/>
  <c r="AP44" i="4"/>
  <c r="AP48" i="4"/>
  <c r="AP52" i="4"/>
  <c r="AP56" i="4"/>
  <c r="AP60" i="4"/>
  <c r="AP64" i="4"/>
  <c r="AP68" i="4"/>
  <c r="AP72" i="4"/>
  <c r="AP76" i="4"/>
  <c r="AP80" i="4"/>
  <c r="AP84" i="4"/>
  <c r="AP88" i="4"/>
  <c r="AP92" i="4"/>
  <c r="AP96" i="4"/>
  <c r="AP100" i="4"/>
  <c r="AP104" i="4"/>
  <c r="AP108" i="4"/>
  <c r="AP112" i="4"/>
  <c r="AP116" i="4"/>
  <c r="AP120" i="4"/>
  <c r="AP5" i="4"/>
  <c r="AP13" i="4"/>
  <c r="AP21" i="4"/>
  <c r="AP29" i="4"/>
  <c r="AP37" i="4"/>
  <c r="AP45" i="4"/>
  <c r="AP53" i="4"/>
  <c r="AP61" i="4"/>
  <c r="AP69" i="4"/>
  <c r="AP77" i="4"/>
  <c r="AP85" i="4"/>
  <c r="AP93" i="4"/>
  <c r="AP101" i="4"/>
  <c r="AP109" i="4"/>
  <c r="AP117" i="4"/>
  <c r="AP124" i="4"/>
  <c r="AP128" i="4"/>
  <c r="AP132" i="4"/>
  <c r="AP136" i="4"/>
  <c r="AP140" i="4"/>
  <c r="AP144" i="4"/>
  <c r="AP148" i="4"/>
  <c r="AP152" i="4"/>
  <c r="AP156" i="4"/>
  <c r="AP160" i="4"/>
  <c r="AP164" i="4"/>
  <c r="AP168" i="4"/>
  <c r="AP172" i="4"/>
  <c r="AP176" i="4"/>
  <c r="AP180" i="4"/>
  <c r="AP184" i="4"/>
  <c r="AP188" i="4"/>
  <c r="AP192" i="4"/>
  <c r="AP196" i="4"/>
  <c r="AP200" i="4"/>
  <c r="AP11" i="4"/>
  <c r="AP19" i="4"/>
  <c r="AP27" i="4"/>
  <c r="AP35" i="4"/>
  <c r="AP43" i="4"/>
  <c r="AP51" i="4"/>
  <c r="AP59" i="4"/>
  <c r="AP67" i="4"/>
  <c r="AP75" i="4"/>
  <c r="AP83" i="4"/>
  <c r="AP91" i="4"/>
  <c r="AP99" i="4"/>
  <c r="AP107" i="4"/>
  <c r="AP115" i="4"/>
  <c r="AP123" i="4"/>
  <c r="AP127" i="4"/>
  <c r="AP131" i="4"/>
  <c r="AP135" i="4"/>
  <c r="AP139" i="4"/>
  <c r="AP143" i="4"/>
  <c r="AP147" i="4"/>
  <c r="AP151" i="4"/>
  <c r="AP155" i="4"/>
  <c r="AP159" i="4"/>
  <c r="AP163" i="4"/>
  <c r="AP167" i="4"/>
  <c r="AP171" i="4"/>
  <c r="AP175" i="4"/>
  <c r="AP179" i="4"/>
  <c r="AP183" i="4"/>
  <c r="AP187" i="4"/>
  <c r="AP191" i="4"/>
  <c r="AP195" i="4"/>
  <c r="AP199" i="4"/>
  <c r="AP203" i="4"/>
  <c r="L4" i="4"/>
  <c r="M4" i="4" s="1"/>
  <c r="V4" i="4"/>
  <c r="N8" i="4"/>
  <c r="W8" i="4" s="1"/>
  <c r="P8" i="4" s="1"/>
  <c r="N12" i="4"/>
  <c r="W12" i="4" s="1"/>
  <c r="P12" i="4" s="1"/>
  <c r="N16" i="4"/>
  <c r="W16" i="4" s="1"/>
  <c r="P16" i="4" s="1"/>
  <c r="N20" i="4"/>
  <c r="W20" i="4" s="1"/>
  <c r="P20" i="4" s="1"/>
  <c r="N24" i="4"/>
  <c r="W24" i="4" s="1"/>
  <c r="P24" i="4" s="1"/>
  <c r="N28" i="4"/>
  <c r="W28" i="4" s="1"/>
  <c r="P28" i="4" s="1"/>
  <c r="N32" i="4"/>
  <c r="W32" i="4" s="1"/>
  <c r="P32" i="4" s="1"/>
  <c r="N36" i="4"/>
  <c r="W36" i="4" s="1"/>
  <c r="P36" i="4" s="1"/>
  <c r="N40" i="4"/>
  <c r="W40" i="4" s="1"/>
  <c r="P40" i="4" s="1"/>
  <c r="N44" i="4"/>
  <c r="W44" i="4" s="1"/>
  <c r="P44" i="4" s="1"/>
  <c r="N48" i="4"/>
  <c r="W48" i="4" s="1"/>
  <c r="P48" i="4" s="1"/>
  <c r="N52" i="4"/>
  <c r="W52" i="4" s="1"/>
  <c r="P52" i="4" s="1"/>
  <c r="N56" i="4"/>
  <c r="W56" i="4" s="1"/>
  <c r="P56" i="4" s="1"/>
  <c r="N60" i="4"/>
  <c r="W60" i="4" s="1"/>
  <c r="P60" i="4" s="1"/>
  <c r="N64" i="4"/>
  <c r="W64" i="4" s="1"/>
  <c r="P64" i="4" s="1"/>
  <c r="N68" i="4"/>
  <c r="W68" i="4" s="1"/>
  <c r="P68" i="4" s="1"/>
  <c r="N72" i="4"/>
  <c r="W72" i="4" s="1"/>
  <c r="P72" i="4" s="1"/>
  <c r="N76" i="4"/>
  <c r="W76" i="4" s="1"/>
  <c r="P76" i="4" s="1"/>
  <c r="N80" i="4"/>
  <c r="W80" i="4" s="1"/>
  <c r="P80" i="4" s="1"/>
  <c r="N84" i="4"/>
  <c r="W84" i="4" s="1"/>
  <c r="P84" i="4" s="1"/>
  <c r="N88" i="4"/>
  <c r="W88" i="4" s="1"/>
  <c r="P88" i="4" s="1"/>
  <c r="N92" i="4"/>
  <c r="W92" i="4" s="1"/>
  <c r="P92" i="4" s="1"/>
  <c r="N96" i="4"/>
  <c r="W96" i="4" s="1"/>
  <c r="P96" i="4" s="1"/>
  <c r="N100" i="4"/>
  <c r="W100" i="4" s="1"/>
  <c r="P100" i="4" s="1"/>
  <c r="N104" i="4"/>
  <c r="W104" i="4" s="1"/>
  <c r="P104" i="4" s="1"/>
  <c r="N9" i="4"/>
  <c r="W9" i="4" s="1"/>
  <c r="P9" i="4" s="1"/>
  <c r="N13" i="4"/>
  <c r="W13" i="4" s="1"/>
  <c r="P13" i="4" s="1"/>
  <c r="N17" i="4"/>
  <c r="W17" i="4" s="1"/>
  <c r="P17" i="4" s="1"/>
  <c r="N21" i="4"/>
  <c r="W21" i="4" s="1"/>
  <c r="P21" i="4" s="1"/>
  <c r="N25" i="4"/>
  <c r="W25" i="4" s="1"/>
  <c r="P25" i="4" s="1"/>
  <c r="N29" i="4"/>
  <c r="W29" i="4" s="1"/>
  <c r="P29" i="4" s="1"/>
  <c r="N33" i="4"/>
  <c r="W33" i="4" s="1"/>
  <c r="P33" i="4" s="1"/>
  <c r="N37" i="4"/>
  <c r="W37" i="4" s="1"/>
  <c r="P37" i="4" s="1"/>
  <c r="N41" i="4"/>
  <c r="W41" i="4" s="1"/>
  <c r="P41" i="4" s="1"/>
  <c r="N45" i="4"/>
  <c r="W45" i="4" s="1"/>
  <c r="P45" i="4" s="1"/>
  <c r="N49" i="4"/>
  <c r="W49" i="4" s="1"/>
  <c r="P49" i="4" s="1"/>
  <c r="N53" i="4"/>
  <c r="W53" i="4" s="1"/>
  <c r="P53" i="4" s="1"/>
  <c r="N57" i="4"/>
  <c r="W57" i="4" s="1"/>
  <c r="P57" i="4" s="1"/>
  <c r="N61" i="4"/>
  <c r="W61" i="4" s="1"/>
  <c r="P61" i="4" s="1"/>
  <c r="N65" i="4"/>
  <c r="W65" i="4" s="1"/>
  <c r="P65" i="4" s="1"/>
  <c r="N69" i="4"/>
  <c r="W69" i="4" s="1"/>
  <c r="P69" i="4" s="1"/>
  <c r="N73" i="4"/>
  <c r="W73" i="4" s="1"/>
  <c r="P73" i="4" s="1"/>
  <c r="N77" i="4"/>
  <c r="W77" i="4" s="1"/>
  <c r="P77" i="4" s="1"/>
  <c r="N81" i="4"/>
  <c r="W81" i="4" s="1"/>
  <c r="P81" i="4" s="1"/>
  <c r="N85" i="4"/>
  <c r="W85" i="4" s="1"/>
  <c r="P85" i="4" s="1"/>
  <c r="N89" i="4"/>
  <c r="W89" i="4" s="1"/>
  <c r="P89" i="4" s="1"/>
  <c r="N93" i="4"/>
  <c r="W93" i="4" s="1"/>
  <c r="P93" i="4" s="1"/>
  <c r="N97" i="4"/>
  <c r="W97" i="4" s="1"/>
  <c r="P97" i="4" s="1"/>
  <c r="N101" i="4"/>
  <c r="W101" i="4" s="1"/>
  <c r="P101" i="4" s="1"/>
  <c r="N105" i="4"/>
  <c r="W105" i="4" s="1"/>
  <c r="P105" i="4" s="1"/>
  <c r="N109" i="4"/>
  <c r="W109" i="4" s="1"/>
  <c r="P109" i="4" s="1"/>
  <c r="N113" i="4"/>
  <c r="W113" i="4" s="1"/>
  <c r="P113" i="4" s="1"/>
  <c r="N117" i="4"/>
  <c r="W117" i="4" s="1"/>
  <c r="P117" i="4" s="1"/>
  <c r="N121" i="4"/>
  <c r="W121" i="4" s="1"/>
  <c r="P121" i="4" s="1"/>
  <c r="N125" i="4"/>
  <c r="W125" i="4" s="1"/>
  <c r="P125" i="4" s="1"/>
  <c r="N129" i="4"/>
  <c r="W129" i="4" s="1"/>
  <c r="P129" i="4" s="1"/>
  <c r="N133" i="4"/>
  <c r="W133" i="4" s="1"/>
  <c r="P133" i="4" s="1"/>
  <c r="N137" i="4"/>
  <c r="W137" i="4" s="1"/>
  <c r="P137" i="4" s="1"/>
  <c r="N141" i="4"/>
  <c r="W141" i="4" s="1"/>
  <c r="P141" i="4" s="1"/>
  <c r="N145" i="4"/>
  <c r="W145" i="4" s="1"/>
  <c r="P145" i="4" s="1"/>
  <c r="N149" i="4"/>
  <c r="W149" i="4" s="1"/>
  <c r="P149" i="4" s="1"/>
  <c r="N153" i="4"/>
  <c r="W153" i="4" s="1"/>
  <c r="P153" i="4" s="1"/>
  <c r="N157" i="4"/>
  <c r="W157" i="4" s="1"/>
  <c r="P157" i="4" s="1"/>
  <c r="N161" i="4"/>
  <c r="W161" i="4" s="1"/>
  <c r="P161" i="4" s="1"/>
  <c r="N165" i="4"/>
  <c r="W165" i="4" s="1"/>
  <c r="P165" i="4" s="1"/>
  <c r="N169" i="4"/>
  <c r="W169" i="4" s="1"/>
  <c r="P169" i="4" s="1"/>
  <c r="N173" i="4"/>
  <c r="W173" i="4" s="1"/>
  <c r="P173" i="4" s="1"/>
  <c r="N112" i="4"/>
  <c r="W112" i="4" s="1"/>
  <c r="P112" i="4" s="1"/>
  <c r="N120" i="4"/>
  <c r="W120" i="4" s="1"/>
  <c r="P120" i="4" s="1"/>
  <c r="N128" i="4"/>
  <c r="W128" i="4" s="1"/>
  <c r="P128" i="4" s="1"/>
  <c r="N136" i="4"/>
  <c r="W136" i="4" s="1"/>
  <c r="P136" i="4" s="1"/>
  <c r="N144" i="4"/>
  <c r="W144" i="4" s="1"/>
  <c r="P144" i="4" s="1"/>
  <c r="N152" i="4"/>
  <c r="W152" i="4" s="1"/>
  <c r="P152" i="4" s="1"/>
  <c r="N160" i="4"/>
  <c r="W160" i="4" s="1"/>
  <c r="P160" i="4" s="1"/>
  <c r="N168" i="4"/>
  <c r="W168" i="4" s="1"/>
  <c r="P168" i="4" s="1"/>
  <c r="N175" i="4"/>
  <c r="W175" i="4" s="1"/>
  <c r="P175" i="4" s="1"/>
  <c r="N179" i="4"/>
  <c r="W179" i="4" s="1"/>
  <c r="P179" i="4" s="1"/>
  <c r="N183" i="4"/>
  <c r="W183" i="4" s="1"/>
  <c r="P183" i="4" s="1"/>
  <c r="N187" i="4"/>
  <c r="W187" i="4" s="1"/>
  <c r="P187" i="4" s="1"/>
  <c r="N191" i="4"/>
  <c r="W191" i="4" s="1"/>
  <c r="P191" i="4" s="1"/>
  <c r="N195" i="4"/>
  <c r="W195" i="4" s="1"/>
  <c r="P195" i="4" s="1"/>
  <c r="N199" i="4"/>
  <c r="W199" i="4" s="1"/>
  <c r="P199" i="4" s="1"/>
  <c r="N203" i="4"/>
  <c r="W203" i="4" s="1"/>
  <c r="P203" i="4" s="1"/>
  <c r="N207" i="4"/>
  <c r="W207" i="4" s="1"/>
  <c r="P207" i="4" s="1"/>
  <c r="N211" i="4"/>
  <c r="W211" i="4" s="1"/>
  <c r="P211" i="4" s="1"/>
  <c r="N215" i="4"/>
  <c r="W215" i="4" s="1"/>
  <c r="P215" i="4" s="1"/>
  <c r="N219" i="4"/>
  <c r="W219" i="4" s="1"/>
  <c r="P219" i="4" s="1"/>
  <c r="N223" i="4"/>
  <c r="W223" i="4" s="1"/>
  <c r="P223" i="4" s="1"/>
  <c r="N227" i="4"/>
  <c r="W227" i="4" s="1"/>
  <c r="P227" i="4" s="1"/>
  <c r="N231" i="4"/>
  <c r="W231" i="4" s="1"/>
  <c r="P231" i="4" s="1"/>
  <c r="N235" i="4"/>
  <c r="W235" i="4" s="1"/>
  <c r="P235" i="4" s="1"/>
  <c r="N239" i="4"/>
  <c r="W239" i="4" s="1"/>
  <c r="P239" i="4" s="1"/>
  <c r="N243" i="4"/>
  <c r="W243" i="4" s="1"/>
  <c r="P243" i="4" s="1"/>
  <c r="N247" i="4"/>
  <c r="W247" i="4" s="1"/>
  <c r="P247" i="4" s="1"/>
  <c r="N251" i="4"/>
  <c r="W251" i="4" s="1"/>
  <c r="P251" i="4" s="1"/>
  <c r="N255" i="4"/>
  <c r="W255" i="4" s="1"/>
  <c r="P255" i="4" s="1"/>
  <c r="N259" i="4"/>
  <c r="W259" i="4" s="1"/>
  <c r="P259" i="4" s="1"/>
  <c r="N263" i="4"/>
  <c r="W263" i="4" s="1"/>
  <c r="P263" i="4" s="1"/>
  <c r="N267" i="4"/>
  <c r="W267" i="4" s="1"/>
  <c r="P267" i="4" s="1"/>
  <c r="N271" i="4"/>
  <c r="W271" i="4" s="1"/>
  <c r="P271" i="4" s="1"/>
  <c r="N275" i="4"/>
  <c r="W275" i="4" s="1"/>
  <c r="P275" i="4" s="1"/>
  <c r="N279" i="4"/>
  <c r="W279" i="4" s="1"/>
  <c r="P279" i="4" s="1"/>
  <c r="N283" i="4"/>
  <c r="W283" i="4" s="1"/>
  <c r="P283" i="4" s="1"/>
  <c r="N287" i="4"/>
  <c r="W287" i="4" s="1"/>
  <c r="P287" i="4" s="1"/>
  <c r="N291" i="4"/>
  <c r="W291" i="4" s="1"/>
  <c r="P291" i="4" s="1"/>
  <c r="N295" i="4"/>
  <c r="W295" i="4" s="1"/>
  <c r="P295" i="4" s="1"/>
  <c r="N299" i="4"/>
  <c r="W299" i="4" s="1"/>
  <c r="P299" i="4" s="1"/>
  <c r="N303" i="4"/>
  <c r="W303" i="4" s="1"/>
  <c r="P303" i="4" s="1"/>
  <c r="N307" i="4"/>
  <c r="W307" i="4" s="1"/>
  <c r="P307" i="4" s="1"/>
  <c r="N110" i="4"/>
  <c r="W110" i="4" s="1"/>
  <c r="P110" i="4" s="1"/>
  <c r="N118" i="4"/>
  <c r="W118" i="4" s="1"/>
  <c r="P118" i="4" s="1"/>
  <c r="N126" i="4"/>
  <c r="W126" i="4" s="1"/>
  <c r="P126" i="4" s="1"/>
  <c r="N134" i="4"/>
  <c r="W134" i="4" s="1"/>
  <c r="P134" i="4" s="1"/>
  <c r="N142" i="4"/>
  <c r="W142" i="4" s="1"/>
  <c r="P142" i="4" s="1"/>
  <c r="N150" i="4"/>
  <c r="W150" i="4" s="1"/>
  <c r="P150" i="4" s="1"/>
  <c r="N158" i="4"/>
  <c r="W158" i="4" s="1"/>
  <c r="P158" i="4" s="1"/>
  <c r="N166" i="4"/>
  <c r="W166" i="4" s="1"/>
  <c r="P166" i="4" s="1"/>
  <c r="N174" i="4"/>
  <c r="W174" i="4" s="1"/>
  <c r="P174" i="4" s="1"/>
  <c r="N178" i="4"/>
  <c r="W178" i="4" s="1"/>
  <c r="P178" i="4" s="1"/>
  <c r="N182" i="4"/>
  <c r="W182" i="4" s="1"/>
  <c r="P182" i="4" s="1"/>
  <c r="N186" i="4"/>
  <c r="W186" i="4" s="1"/>
  <c r="P186" i="4" s="1"/>
  <c r="N190" i="4"/>
  <c r="W190" i="4" s="1"/>
  <c r="P190" i="4" s="1"/>
  <c r="N194" i="4"/>
  <c r="W194" i="4" s="1"/>
  <c r="P194" i="4" s="1"/>
  <c r="N198" i="4"/>
  <c r="W198" i="4" s="1"/>
  <c r="P198" i="4" s="1"/>
  <c r="N202" i="4"/>
  <c r="W202" i="4" s="1"/>
  <c r="P202" i="4" s="1"/>
  <c r="N206" i="4"/>
  <c r="W206" i="4" s="1"/>
  <c r="P206" i="4" s="1"/>
  <c r="N210" i="4"/>
  <c r="W210" i="4" s="1"/>
  <c r="P210" i="4" s="1"/>
  <c r="N214" i="4"/>
  <c r="W214" i="4" s="1"/>
  <c r="P214" i="4" s="1"/>
  <c r="N218" i="4"/>
  <c r="W218" i="4" s="1"/>
  <c r="P218" i="4" s="1"/>
  <c r="N222" i="4"/>
  <c r="W222" i="4" s="1"/>
  <c r="P222" i="4" s="1"/>
  <c r="N226" i="4"/>
  <c r="W226" i="4" s="1"/>
  <c r="P226" i="4" s="1"/>
  <c r="N230" i="4"/>
  <c r="W230" i="4" s="1"/>
  <c r="P230" i="4" s="1"/>
  <c r="N234" i="4"/>
  <c r="W234" i="4" s="1"/>
  <c r="P234" i="4" s="1"/>
  <c r="N238" i="4"/>
  <c r="W238" i="4" s="1"/>
  <c r="P238" i="4" s="1"/>
  <c r="N242" i="4"/>
  <c r="W242" i="4" s="1"/>
  <c r="P242" i="4" s="1"/>
  <c r="N246" i="4"/>
  <c r="W246" i="4" s="1"/>
  <c r="P246" i="4" s="1"/>
  <c r="N250" i="4"/>
  <c r="W250" i="4" s="1"/>
  <c r="P250" i="4" s="1"/>
  <c r="N254" i="4"/>
  <c r="W254" i="4" s="1"/>
  <c r="P254" i="4" s="1"/>
  <c r="N258" i="4"/>
  <c r="W258" i="4" s="1"/>
  <c r="P258" i="4" s="1"/>
  <c r="N262" i="4"/>
  <c r="W262" i="4" s="1"/>
  <c r="P262" i="4" s="1"/>
  <c r="N266" i="4"/>
  <c r="W266" i="4" s="1"/>
  <c r="P266" i="4" s="1"/>
  <c r="N270" i="4"/>
  <c r="W270" i="4" s="1"/>
  <c r="P270" i="4" s="1"/>
  <c r="N274" i="4"/>
  <c r="W274" i="4" s="1"/>
  <c r="P274" i="4" s="1"/>
  <c r="N278" i="4"/>
  <c r="W278" i="4" s="1"/>
  <c r="P278" i="4" s="1"/>
  <c r="N282" i="4"/>
  <c r="W282" i="4" s="1"/>
  <c r="P282" i="4" s="1"/>
  <c r="N286" i="4"/>
  <c r="W286" i="4" s="1"/>
  <c r="P286" i="4" s="1"/>
  <c r="N290" i="4"/>
  <c r="W290" i="4" s="1"/>
  <c r="P290" i="4" s="1"/>
  <c r="N294" i="4"/>
  <c r="W294" i="4" s="1"/>
  <c r="P294" i="4" s="1"/>
  <c r="N298" i="4"/>
  <c r="W298" i="4" s="1"/>
  <c r="P298" i="4" s="1"/>
  <c r="N302" i="4"/>
  <c r="W302" i="4" s="1"/>
  <c r="P302" i="4" s="1"/>
  <c r="N306" i="4"/>
  <c r="W306" i="4" s="1"/>
  <c r="P306" i="4" s="1"/>
  <c r="N310" i="4"/>
  <c r="W310" i="4" s="1"/>
  <c r="P310" i="4" s="1"/>
  <c r="N314" i="4"/>
  <c r="W314" i="4" s="1"/>
  <c r="P314" i="4" s="1"/>
  <c r="N318" i="4"/>
  <c r="W318" i="4" s="1"/>
  <c r="P318" i="4" s="1"/>
  <c r="N322" i="4"/>
  <c r="W322" i="4" s="1"/>
  <c r="P322" i="4" s="1"/>
  <c r="N326" i="4"/>
  <c r="W326" i="4" s="1"/>
  <c r="P326" i="4" s="1"/>
  <c r="N330" i="4"/>
  <c r="W330" i="4" s="1"/>
  <c r="P330" i="4" s="1"/>
  <c r="N334" i="4"/>
  <c r="W334" i="4" s="1"/>
  <c r="P334" i="4" s="1"/>
  <c r="N338" i="4"/>
  <c r="W338" i="4" s="1"/>
  <c r="P338" i="4" s="1"/>
  <c r="N342" i="4"/>
  <c r="W342" i="4" s="1"/>
  <c r="P342" i="4" s="1"/>
  <c r="N346" i="4"/>
  <c r="W346" i="4" s="1"/>
  <c r="P346" i="4" s="1"/>
  <c r="N350" i="4"/>
  <c r="W350" i="4" s="1"/>
  <c r="P350" i="4" s="1"/>
  <c r="N354" i="4"/>
  <c r="W354" i="4" s="1"/>
  <c r="P354" i="4" s="1"/>
  <c r="N358" i="4"/>
  <c r="W358" i="4" s="1"/>
  <c r="P358" i="4" s="1"/>
  <c r="N362" i="4"/>
  <c r="W362" i="4" s="1"/>
  <c r="P362" i="4" s="1"/>
  <c r="N366" i="4"/>
  <c r="W366" i="4" s="1"/>
  <c r="P366" i="4" s="1"/>
  <c r="N370" i="4"/>
  <c r="W370" i="4" s="1"/>
  <c r="P370" i="4" s="1"/>
  <c r="N374" i="4"/>
  <c r="W374" i="4" s="1"/>
  <c r="P374" i="4" s="1"/>
  <c r="N378" i="4"/>
  <c r="W378" i="4" s="1"/>
  <c r="P378" i="4" s="1"/>
  <c r="N382" i="4"/>
  <c r="W382" i="4" s="1"/>
  <c r="P382" i="4" s="1"/>
  <c r="N386" i="4"/>
  <c r="W386" i="4" s="1"/>
  <c r="P386" i="4" s="1"/>
  <c r="N390" i="4"/>
  <c r="W390" i="4" s="1"/>
  <c r="P390" i="4" s="1"/>
  <c r="N394" i="4"/>
  <c r="W394" i="4" s="1"/>
  <c r="P394" i="4" s="1"/>
  <c r="N398" i="4"/>
  <c r="W398" i="4" s="1"/>
  <c r="P398" i="4" s="1"/>
  <c r="N402" i="4"/>
  <c r="W402" i="4" s="1"/>
  <c r="P402" i="4" s="1"/>
  <c r="N406" i="4"/>
  <c r="W406" i="4" s="1"/>
  <c r="P406" i="4" s="1"/>
  <c r="N410" i="4"/>
  <c r="W410" i="4" s="1"/>
  <c r="P410" i="4" s="1"/>
  <c r="N414" i="4"/>
  <c r="W414" i="4" s="1"/>
  <c r="P414" i="4" s="1"/>
  <c r="N418" i="4"/>
  <c r="W418" i="4" s="1"/>
  <c r="P418" i="4" s="1"/>
  <c r="N422" i="4"/>
  <c r="W422" i="4" s="1"/>
  <c r="P422" i="4" s="1"/>
  <c r="N426" i="4"/>
  <c r="W426" i="4" s="1"/>
  <c r="P426" i="4" s="1"/>
  <c r="N430" i="4"/>
  <c r="W430" i="4" s="1"/>
  <c r="P430" i="4" s="1"/>
  <c r="N434" i="4"/>
  <c r="W434" i="4" s="1"/>
  <c r="P434" i="4" s="1"/>
  <c r="N438" i="4"/>
  <c r="W438" i="4" s="1"/>
  <c r="P438" i="4" s="1"/>
  <c r="N442" i="4"/>
  <c r="W442" i="4" s="1"/>
  <c r="P442" i="4" s="1"/>
  <c r="N311" i="4"/>
  <c r="W311" i="4" s="1"/>
  <c r="P311" i="4" s="1"/>
  <c r="N319" i="4"/>
  <c r="W319" i="4" s="1"/>
  <c r="P319" i="4" s="1"/>
  <c r="N327" i="4"/>
  <c r="W327" i="4" s="1"/>
  <c r="P327" i="4" s="1"/>
  <c r="N335" i="4"/>
  <c r="W335" i="4" s="1"/>
  <c r="P335" i="4" s="1"/>
  <c r="N343" i="4"/>
  <c r="W343" i="4" s="1"/>
  <c r="P343" i="4" s="1"/>
  <c r="N351" i="4"/>
  <c r="W351" i="4" s="1"/>
  <c r="P351" i="4" s="1"/>
  <c r="N359" i="4"/>
  <c r="W359" i="4" s="1"/>
  <c r="P359" i="4" s="1"/>
  <c r="N367" i="4"/>
  <c r="W367" i="4" s="1"/>
  <c r="P367" i="4" s="1"/>
  <c r="N375" i="4"/>
  <c r="W375" i="4" s="1"/>
  <c r="P375" i="4" s="1"/>
  <c r="N383" i="4"/>
  <c r="W383" i="4" s="1"/>
  <c r="P383" i="4" s="1"/>
  <c r="N391" i="4"/>
  <c r="W391" i="4" s="1"/>
  <c r="P391" i="4" s="1"/>
  <c r="N399" i="4"/>
  <c r="W399" i="4" s="1"/>
  <c r="P399" i="4" s="1"/>
  <c r="N407" i="4"/>
  <c r="W407" i="4" s="1"/>
  <c r="P407" i="4" s="1"/>
  <c r="N415" i="4"/>
  <c r="W415" i="4" s="1"/>
  <c r="P415" i="4" s="1"/>
  <c r="N423" i="4"/>
  <c r="W423" i="4" s="1"/>
  <c r="P423" i="4" s="1"/>
  <c r="N431" i="4"/>
  <c r="W431" i="4" s="1"/>
  <c r="P431" i="4" s="1"/>
  <c r="N439" i="4"/>
  <c r="W439" i="4" s="1"/>
  <c r="P439" i="4" s="1"/>
  <c r="N446" i="4"/>
  <c r="W446" i="4" s="1"/>
  <c r="P446" i="4" s="1"/>
  <c r="N450" i="4"/>
  <c r="W450" i="4" s="1"/>
  <c r="P450" i="4" s="1"/>
  <c r="N454" i="4"/>
  <c r="W454" i="4" s="1"/>
  <c r="P454" i="4" s="1"/>
  <c r="N458" i="4"/>
  <c r="W458" i="4" s="1"/>
  <c r="P458" i="4" s="1"/>
  <c r="N462" i="4"/>
  <c r="W462" i="4" s="1"/>
  <c r="P462" i="4" s="1"/>
  <c r="N466" i="4"/>
  <c r="W466" i="4" s="1"/>
  <c r="P466" i="4" s="1"/>
  <c r="N470" i="4"/>
  <c r="W470" i="4" s="1"/>
  <c r="P470" i="4" s="1"/>
  <c r="N474" i="4"/>
  <c r="W474" i="4" s="1"/>
  <c r="P474" i="4" s="1"/>
  <c r="N478" i="4"/>
  <c r="W478" i="4" s="1"/>
  <c r="P478" i="4" s="1"/>
  <c r="N482" i="4"/>
  <c r="W482" i="4" s="1"/>
  <c r="P482" i="4" s="1"/>
  <c r="N486" i="4"/>
  <c r="W486" i="4" s="1"/>
  <c r="P486" i="4" s="1"/>
  <c r="N490" i="4"/>
  <c r="W490" i="4" s="1"/>
  <c r="P490" i="4" s="1"/>
  <c r="N494" i="4"/>
  <c r="W494" i="4" s="1"/>
  <c r="P494" i="4" s="1"/>
  <c r="N498" i="4"/>
  <c r="W498" i="4" s="1"/>
  <c r="P498" i="4" s="1"/>
  <c r="N502" i="4"/>
  <c r="W502" i="4" s="1"/>
  <c r="P502" i="4" s="1"/>
  <c r="N506" i="4"/>
  <c r="N510" i="4"/>
  <c r="N514" i="4"/>
  <c r="N518" i="4"/>
  <c r="N522" i="4"/>
  <c r="N526" i="4"/>
  <c r="N530" i="4"/>
  <c r="N534" i="4"/>
  <c r="N538" i="4"/>
  <c r="N542" i="4"/>
  <c r="N546" i="4"/>
  <c r="N550" i="4"/>
  <c r="N554" i="4"/>
  <c r="N558" i="4"/>
  <c r="N562" i="4"/>
  <c r="N566" i="4"/>
  <c r="N570" i="4"/>
  <c r="N574" i="4"/>
  <c r="N578" i="4"/>
  <c r="N582" i="4"/>
  <c r="N586" i="4"/>
  <c r="N590" i="4"/>
  <c r="N594" i="4"/>
  <c r="N598" i="4"/>
  <c r="N602" i="4"/>
  <c r="N606" i="4"/>
  <c r="N610" i="4"/>
  <c r="N614" i="4"/>
  <c r="N618" i="4"/>
  <c r="N622" i="4"/>
  <c r="N626" i="4"/>
  <c r="N630" i="4"/>
  <c r="N634" i="4"/>
  <c r="N638" i="4"/>
  <c r="N642" i="4"/>
  <c r="N646" i="4"/>
  <c r="N650" i="4"/>
  <c r="N654" i="4"/>
  <c r="N658" i="4"/>
  <c r="N662" i="4"/>
  <c r="N666" i="4"/>
  <c r="N670" i="4"/>
  <c r="N674" i="4"/>
  <c r="N678" i="4"/>
  <c r="N682" i="4"/>
  <c r="N686" i="4"/>
  <c r="N317" i="4"/>
  <c r="W317" i="4" s="1"/>
  <c r="P317" i="4" s="1"/>
  <c r="N325" i="4"/>
  <c r="W325" i="4" s="1"/>
  <c r="P325" i="4" s="1"/>
  <c r="N333" i="4"/>
  <c r="W333" i="4" s="1"/>
  <c r="P333" i="4" s="1"/>
  <c r="N341" i="4"/>
  <c r="W341" i="4" s="1"/>
  <c r="P341" i="4" s="1"/>
  <c r="N349" i="4"/>
  <c r="W349" i="4" s="1"/>
  <c r="P349" i="4" s="1"/>
  <c r="N357" i="4"/>
  <c r="W357" i="4" s="1"/>
  <c r="P357" i="4" s="1"/>
  <c r="N365" i="4"/>
  <c r="W365" i="4" s="1"/>
  <c r="P365" i="4" s="1"/>
  <c r="N373" i="4"/>
  <c r="W373" i="4" s="1"/>
  <c r="P373" i="4" s="1"/>
  <c r="N381" i="4"/>
  <c r="W381" i="4" s="1"/>
  <c r="P381" i="4" s="1"/>
  <c r="N389" i="4"/>
  <c r="W389" i="4" s="1"/>
  <c r="P389" i="4" s="1"/>
  <c r="N397" i="4"/>
  <c r="W397" i="4" s="1"/>
  <c r="P397" i="4" s="1"/>
  <c r="N405" i="4"/>
  <c r="W405" i="4" s="1"/>
  <c r="P405" i="4" s="1"/>
  <c r="N413" i="4"/>
  <c r="W413" i="4" s="1"/>
  <c r="P413" i="4" s="1"/>
  <c r="N421" i="4"/>
  <c r="W421" i="4" s="1"/>
  <c r="P421" i="4" s="1"/>
  <c r="N429" i="4"/>
  <c r="W429" i="4" s="1"/>
  <c r="P429" i="4" s="1"/>
  <c r="N437" i="4"/>
  <c r="W437" i="4" s="1"/>
  <c r="P437" i="4" s="1"/>
  <c r="N445" i="4"/>
  <c r="W445" i="4" s="1"/>
  <c r="P445" i="4" s="1"/>
  <c r="N449" i="4"/>
  <c r="W449" i="4" s="1"/>
  <c r="P449" i="4" s="1"/>
  <c r="N453" i="4"/>
  <c r="W453" i="4" s="1"/>
  <c r="P453" i="4" s="1"/>
  <c r="N457" i="4"/>
  <c r="W457" i="4" s="1"/>
  <c r="P457" i="4" s="1"/>
  <c r="N461" i="4"/>
  <c r="W461" i="4" s="1"/>
  <c r="P461" i="4" s="1"/>
  <c r="N465" i="4"/>
  <c r="W465" i="4" s="1"/>
  <c r="P465" i="4" s="1"/>
  <c r="N469" i="4"/>
  <c r="W469" i="4" s="1"/>
  <c r="P469" i="4" s="1"/>
  <c r="N473" i="4"/>
  <c r="W473" i="4" s="1"/>
  <c r="P473" i="4" s="1"/>
  <c r="N477" i="4"/>
  <c r="W477" i="4" s="1"/>
  <c r="P477" i="4" s="1"/>
  <c r="N481" i="4"/>
  <c r="W481" i="4" s="1"/>
  <c r="P481" i="4" s="1"/>
  <c r="N485" i="4"/>
  <c r="W485" i="4" s="1"/>
  <c r="P485" i="4" s="1"/>
  <c r="N489" i="4"/>
  <c r="W489" i="4" s="1"/>
  <c r="P489" i="4" s="1"/>
  <c r="N493" i="4"/>
  <c r="W493" i="4" s="1"/>
  <c r="P493" i="4" s="1"/>
  <c r="N497" i="4"/>
  <c r="W497" i="4" s="1"/>
  <c r="P497" i="4" s="1"/>
  <c r="N501" i="4"/>
  <c r="W501" i="4" s="1"/>
  <c r="P501" i="4" s="1"/>
  <c r="N505" i="4"/>
  <c r="N509" i="4"/>
  <c r="N513" i="4"/>
  <c r="N517" i="4"/>
  <c r="N521" i="4"/>
  <c r="N525" i="4"/>
  <c r="N529" i="4"/>
  <c r="N533" i="4"/>
  <c r="N537" i="4"/>
  <c r="N541" i="4"/>
  <c r="N545" i="4"/>
  <c r="N549" i="4"/>
  <c r="N553" i="4"/>
  <c r="N557" i="4"/>
  <c r="N561" i="4"/>
  <c r="N565" i="4"/>
  <c r="N569" i="4"/>
  <c r="N573" i="4"/>
  <c r="N577" i="4"/>
  <c r="N581" i="4"/>
  <c r="N585" i="4"/>
  <c r="N589" i="4"/>
  <c r="N593" i="4"/>
  <c r="N597" i="4"/>
  <c r="N601" i="4"/>
  <c r="N605" i="4"/>
  <c r="N609" i="4"/>
  <c r="N613" i="4"/>
  <c r="N617" i="4"/>
  <c r="N621" i="4"/>
  <c r="N625" i="4"/>
  <c r="N629" i="4"/>
  <c r="N633" i="4"/>
  <c r="N637" i="4"/>
  <c r="N641" i="4"/>
  <c r="N645" i="4"/>
  <c r="N649" i="4"/>
  <c r="N653" i="4"/>
  <c r="N657" i="4"/>
  <c r="N661" i="4"/>
  <c r="N665" i="4"/>
  <c r="N669" i="4"/>
  <c r="N673" i="4"/>
  <c r="N677" i="4"/>
  <c r="N681" i="4"/>
  <c r="N685" i="4"/>
  <c r="N689" i="4"/>
  <c r="N693" i="4"/>
  <c r="N697" i="4"/>
  <c r="N701" i="4"/>
  <c r="N705" i="4"/>
  <c r="N709" i="4"/>
  <c r="N713" i="4"/>
  <c r="N717" i="4"/>
  <c r="N692" i="4"/>
  <c r="N700" i="4"/>
  <c r="N708" i="4"/>
  <c r="N716" i="4"/>
  <c r="N721" i="4"/>
  <c r="N725" i="4"/>
  <c r="N729" i="4"/>
  <c r="N733" i="4"/>
  <c r="N737" i="4"/>
  <c r="N741" i="4"/>
  <c r="N745" i="4"/>
  <c r="N749" i="4"/>
  <c r="N753" i="4"/>
  <c r="N757" i="4"/>
  <c r="N761" i="4"/>
  <c r="N765" i="4"/>
  <c r="N769" i="4"/>
  <c r="N773" i="4"/>
  <c r="N777" i="4"/>
  <c r="N781" i="4"/>
  <c r="N785" i="4"/>
  <c r="N789" i="4"/>
  <c r="N793" i="4"/>
  <c r="N797" i="4"/>
  <c r="N801" i="4"/>
  <c r="N805" i="4"/>
  <c r="N809" i="4"/>
  <c r="N813" i="4"/>
  <c r="N817" i="4"/>
  <c r="N821" i="4"/>
  <c r="N825" i="4"/>
  <c r="N829" i="4"/>
  <c r="N833" i="4"/>
  <c r="N837" i="4"/>
  <c r="N841" i="4"/>
  <c r="N845" i="4"/>
  <c r="N849" i="4"/>
  <c r="N853" i="4"/>
  <c r="N857" i="4"/>
  <c r="N861" i="4"/>
  <c r="N865" i="4"/>
  <c r="N869" i="4"/>
  <c r="N873" i="4"/>
  <c r="N877" i="4"/>
  <c r="N881" i="4"/>
  <c r="N885" i="4"/>
  <c r="N889" i="4"/>
  <c r="N893" i="4"/>
  <c r="N897" i="4"/>
  <c r="N901" i="4"/>
  <c r="N905" i="4"/>
  <c r="N909" i="4"/>
  <c r="N913" i="4"/>
  <c r="N917" i="4"/>
  <c r="N921" i="4"/>
  <c r="N925" i="4"/>
  <c r="N929" i="4"/>
  <c r="N933" i="4"/>
  <c r="N937" i="4"/>
  <c r="N941" i="4"/>
  <c r="N945" i="4"/>
  <c r="N949" i="4"/>
  <c r="N953" i="4"/>
  <c r="N957" i="4"/>
  <c r="N961" i="4"/>
  <c r="N965" i="4"/>
  <c r="N969" i="4"/>
  <c r="N973" i="4"/>
  <c r="N977" i="4"/>
  <c r="N981" i="4"/>
  <c r="N985" i="4"/>
  <c r="N989" i="4"/>
  <c r="N993" i="4"/>
  <c r="N997" i="4"/>
  <c r="N1001" i="4"/>
  <c r="N1005" i="4"/>
  <c r="N1009" i="4"/>
  <c r="N1013" i="4"/>
  <c r="N1017" i="4"/>
  <c r="N1021" i="4"/>
  <c r="N1025" i="4"/>
  <c r="N1029" i="4"/>
  <c r="N1033" i="4"/>
  <c r="N1037" i="4"/>
  <c r="N1041" i="4"/>
  <c r="N694" i="4"/>
  <c r="N702" i="4"/>
  <c r="N710" i="4"/>
  <c r="N718" i="4"/>
  <c r="N722" i="4"/>
  <c r="N726" i="4"/>
  <c r="N730" i="4"/>
  <c r="N734" i="4"/>
  <c r="N738" i="4"/>
  <c r="N742" i="4"/>
  <c r="N746" i="4"/>
  <c r="N750" i="4"/>
  <c r="N754" i="4"/>
  <c r="N758" i="4"/>
  <c r="N762" i="4"/>
  <c r="N766" i="4"/>
  <c r="N770" i="4"/>
  <c r="N774" i="4"/>
  <c r="N778" i="4"/>
  <c r="N782" i="4"/>
  <c r="N786" i="4"/>
  <c r="N790" i="4"/>
  <c r="N794" i="4"/>
  <c r="N798" i="4"/>
  <c r="N802" i="4"/>
  <c r="N806" i="4"/>
  <c r="N810" i="4"/>
  <c r="N814" i="4"/>
  <c r="N818" i="4"/>
  <c r="N822" i="4"/>
  <c r="N826" i="4"/>
  <c r="N830" i="4"/>
  <c r="N834" i="4"/>
  <c r="N838" i="4"/>
  <c r="N842" i="4"/>
  <c r="N846" i="4"/>
  <c r="N850" i="4"/>
  <c r="N854" i="4"/>
  <c r="N858" i="4"/>
  <c r="N862" i="4"/>
  <c r="N866" i="4"/>
  <c r="N870" i="4"/>
  <c r="N874" i="4"/>
  <c r="N878" i="4"/>
  <c r="N882" i="4"/>
  <c r="N886" i="4"/>
  <c r="N890" i="4"/>
  <c r="N894" i="4"/>
  <c r="N898" i="4"/>
  <c r="N902" i="4"/>
  <c r="N906" i="4"/>
  <c r="N910" i="4"/>
  <c r="N914" i="4"/>
  <c r="N918" i="4"/>
  <c r="N922" i="4"/>
  <c r="N926" i="4"/>
  <c r="N930" i="4"/>
  <c r="N934" i="4"/>
  <c r="N938" i="4"/>
  <c r="N942" i="4"/>
  <c r="N946" i="4"/>
  <c r="N950" i="4"/>
  <c r="N954" i="4"/>
  <c r="N958" i="4"/>
  <c r="N962" i="4"/>
  <c r="N966" i="4"/>
  <c r="N970" i="4"/>
  <c r="N974" i="4"/>
  <c r="N978" i="4"/>
  <c r="N982" i="4"/>
  <c r="N986" i="4"/>
  <c r="N990" i="4"/>
  <c r="N994" i="4"/>
  <c r="N998" i="4"/>
  <c r="N1002" i="4"/>
  <c r="N1006" i="4"/>
  <c r="N1010" i="4"/>
  <c r="N1014" i="4"/>
  <c r="N1018" i="4"/>
  <c r="N1022" i="4"/>
  <c r="N1026" i="4"/>
  <c r="N1030" i="4"/>
  <c r="N1034" i="4"/>
  <c r="N1038" i="4"/>
  <c r="N1042" i="4"/>
  <c r="N1046" i="4"/>
  <c r="N1050" i="4"/>
  <c r="N1054" i="4"/>
  <c r="N1058" i="4"/>
  <c r="N1062" i="4"/>
  <c r="N1066" i="4"/>
  <c r="N1070" i="4"/>
  <c r="N1074" i="4"/>
  <c r="N1078" i="4"/>
  <c r="N1082" i="4"/>
  <c r="N1086" i="4"/>
  <c r="N1090" i="4"/>
  <c r="N1094" i="4"/>
  <c r="N1098" i="4"/>
  <c r="N1102" i="4"/>
  <c r="N1106" i="4"/>
  <c r="N1110" i="4"/>
  <c r="N1114" i="4"/>
  <c r="N1118" i="4"/>
  <c r="N1122" i="4"/>
  <c r="N1126" i="4"/>
  <c r="N1130" i="4"/>
  <c r="N1134" i="4"/>
  <c r="N1138" i="4"/>
  <c r="N1142" i="4"/>
  <c r="N1146" i="4"/>
  <c r="N1150" i="4"/>
  <c r="N1154" i="4"/>
  <c r="N1158" i="4"/>
  <c r="N1162" i="4"/>
  <c r="N1166" i="4"/>
  <c r="N1170" i="4"/>
  <c r="N1174" i="4"/>
  <c r="N1178" i="4"/>
  <c r="N1182" i="4"/>
  <c r="N1186" i="4"/>
  <c r="N1190" i="4"/>
  <c r="N1194" i="4"/>
  <c r="N1198" i="4"/>
  <c r="N1202" i="4"/>
  <c r="N1206" i="4"/>
  <c r="N1210" i="4"/>
  <c r="N1214" i="4"/>
  <c r="N1047" i="4"/>
  <c r="N1055" i="4"/>
  <c r="N1063" i="4"/>
  <c r="N1071" i="4"/>
  <c r="N1079" i="4"/>
  <c r="N1087" i="4"/>
  <c r="N1095" i="4"/>
  <c r="N1103" i="4"/>
  <c r="N1111" i="4"/>
  <c r="N1119" i="4"/>
  <c r="N1127" i="4"/>
  <c r="N1135" i="4"/>
  <c r="N1143" i="4"/>
  <c r="N1151" i="4"/>
  <c r="N1159" i="4"/>
  <c r="N1167" i="4"/>
  <c r="N1175" i="4"/>
  <c r="N1183" i="4"/>
  <c r="N1191" i="4"/>
  <c r="N1199" i="4"/>
  <c r="N1207" i="4"/>
  <c r="N1215" i="4"/>
  <c r="N1219" i="4"/>
  <c r="N1223" i="4"/>
  <c r="N1227" i="4"/>
  <c r="N1231" i="4"/>
  <c r="N1235" i="4"/>
  <c r="N1239" i="4"/>
  <c r="N1243" i="4"/>
  <c r="N1247" i="4"/>
  <c r="N1251" i="4"/>
  <c r="N1255" i="4"/>
  <c r="N1259" i="4"/>
  <c r="N1263" i="4"/>
  <c r="N1267" i="4"/>
  <c r="N1271" i="4"/>
  <c r="N1275" i="4"/>
  <c r="N1279" i="4"/>
  <c r="N1283" i="4"/>
  <c r="N1287" i="4"/>
  <c r="N1291" i="4"/>
  <c r="N1295" i="4"/>
  <c r="N1299" i="4"/>
  <c r="N1303" i="4"/>
  <c r="N1307" i="4"/>
  <c r="N1311" i="4"/>
  <c r="N1315" i="4"/>
  <c r="N1319" i="4"/>
  <c r="N1323" i="4"/>
  <c r="N1327" i="4"/>
  <c r="N1331" i="4"/>
  <c r="N1335" i="4"/>
  <c r="N1339" i="4"/>
  <c r="N1343" i="4"/>
  <c r="N1347" i="4"/>
  <c r="N1351" i="4"/>
  <c r="N1355" i="4"/>
  <c r="N1359" i="4"/>
  <c r="N1363" i="4"/>
  <c r="N1367" i="4"/>
  <c r="N1371" i="4"/>
  <c r="N1375" i="4"/>
  <c r="N1379" i="4"/>
  <c r="N1383" i="4"/>
  <c r="N1387" i="4"/>
  <c r="N1391" i="4"/>
  <c r="N1395" i="4"/>
  <c r="N1399" i="4"/>
  <c r="N1403" i="4"/>
  <c r="N1407" i="4"/>
  <c r="N1411" i="4"/>
  <c r="N1415" i="4"/>
  <c r="N1419" i="4"/>
  <c r="N1423" i="4"/>
  <c r="N1427" i="4"/>
  <c r="N1431" i="4"/>
  <c r="N1435" i="4"/>
  <c r="N1439" i="4"/>
  <c r="N1443" i="4"/>
  <c r="N1447" i="4"/>
  <c r="N1451" i="4"/>
  <c r="N1455" i="4"/>
  <c r="N1459" i="4"/>
  <c r="N1463" i="4"/>
  <c r="N1467" i="4"/>
  <c r="N1471" i="4"/>
  <c r="N1475" i="4"/>
  <c r="N1479" i="4"/>
  <c r="N1483" i="4"/>
  <c r="N1487" i="4"/>
  <c r="N1491" i="4"/>
  <c r="N1495" i="4"/>
  <c r="N1499" i="4"/>
  <c r="N1503" i="4"/>
  <c r="N1507" i="4"/>
  <c r="N1511" i="4"/>
  <c r="N1515" i="4"/>
  <c r="N1519" i="4"/>
  <c r="N1523" i="4"/>
  <c r="N1527" i="4"/>
  <c r="N1531" i="4"/>
  <c r="N1535" i="4"/>
  <c r="N1539" i="4"/>
  <c r="N1543" i="4"/>
  <c r="N1547" i="4"/>
  <c r="N1551" i="4"/>
  <c r="N1555" i="4"/>
  <c r="N1559" i="4"/>
  <c r="N1563" i="4"/>
  <c r="N1567" i="4"/>
  <c r="N1571" i="4"/>
  <c r="N1575" i="4"/>
  <c r="N1579" i="4"/>
  <c r="N1583" i="4"/>
  <c r="N1587" i="4"/>
  <c r="N1591" i="4"/>
  <c r="N1595" i="4"/>
  <c r="N1049" i="4"/>
  <c r="N1057" i="4"/>
  <c r="N1065" i="4"/>
  <c r="N1073" i="4"/>
  <c r="N1081" i="4"/>
  <c r="N1089" i="4"/>
  <c r="N1097" i="4"/>
  <c r="N1105" i="4"/>
  <c r="N1113" i="4"/>
  <c r="N1121" i="4"/>
  <c r="N1129" i="4"/>
  <c r="N1137" i="4"/>
  <c r="N1145" i="4"/>
  <c r="N1153" i="4"/>
  <c r="N1161" i="4"/>
  <c r="N1169" i="4"/>
  <c r="N1177" i="4"/>
  <c r="N1185" i="4"/>
  <c r="N1193" i="4"/>
  <c r="N1201" i="4"/>
  <c r="N1209" i="4"/>
  <c r="N1216" i="4"/>
  <c r="N1220" i="4"/>
  <c r="N1224" i="4"/>
  <c r="N1228" i="4"/>
  <c r="N1232" i="4"/>
  <c r="N1236" i="4"/>
  <c r="N1240" i="4"/>
  <c r="N1244" i="4"/>
  <c r="N1248" i="4"/>
  <c r="N1252" i="4"/>
  <c r="N1256" i="4"/>
  <c r="N1260" i="4"/>
  <c r="N1264" i="4"/>
  <c r="N1268" i="4"/>
  <c r="N1272" i="4"/>
  <c r="N1276" i="4"/>
  <c r="N1280" i="4"/>
  <c r="N1284" i="4"/>
  <c r="N1288" i="4"/>
  <c r="N1292" i="4"/>
  <c r="N1296" i="4"/>
  <c r="N1300" i="4"/>
  <c r="N1304" i="4"/>
  <c r="N1308" i="4"/>
  <c r="N1312" i="4"/>
  <c r="N1316" i="4"/>
  <c r="N1320" i="4"/>
  <c r="N1324" i="4"/>
  <c r="N1328" i="4"/>
  <c r="N1332" i="4"/>
  <c r="N1336" i="4"/>
  <c r="N1340" i="4"/>
  <c r="N1344" i="4"/>
  <c r="N1348" i="4"/>
  <c r="N1352" i="4"/>
  <c r="N1356" i="4"/>
  <c r="N1360" i="4"/>
  <c r="N1364" i="4"/>
  <c r="N1368" i="4"/>
  <c r="N1372" i="4"/>
  <c r="N1376" i="4"/>
  <c r="N1380" i="4"/>
  <c r="N1384" i="4"/>
  <c r="N1388" i="4"/>
  <c r="N1392" i="4"/>
  <c r="N1396" i="4"/>
  <c r="N1400" i="4"/>
  <c r="N1404" i="4"/>
  <c r="N1408" i="4"/>
  <c r="N1412" i="4"/>
  <c r="N1416" i="4"/>
  <c r="N1420" i="4"/>
  <c r="N1424" i="4"/>
  <c r="N1428" i="4"/>
  <c r="N1432" i="4"/>
  <c r="N1436" i="4"/>
  <c r="N1440" i="4"/>
  <c r="N1444" i="4"/>
  <c r="N1448" i="4"/>
  <c r="N1452" i="4"/>
  <c r="N1456" i="4"/>
  <c r="N1460" i="4"/>
  <c r="N1464" i="4"/>
  <c r="N1468" i="4"/>
  <c r="N1472" i="4"/>
  <c r="N1476" i="4"/>
  <c r="N1480" i="4"/>
  <c r="N1484" i="4"/>
  <c r="N1488" i="4"/>
  <c r="N1492" i="4"/>
  <c r="N1496" i="4"/>
  <c r="N1500" i="4"/>
  <c r="N1504" i="4"/>
  <c r="N1508" i="4"/>
  <c r="N1512" i="4"/>
  <c r="N1516" i="4"/>
  <c r="N1520" i="4"/>
  <c r="N1524" i="4"/>
  <c r="N1528" i="4"/>
  <c r="N1532" i="4"/>
  <c r="N1536" i="4"/>
  <c r="N1540" i="4"/>
  <c r="N1544" i="4"/>
  <c r="N1548" i="4"/>
  <c r="N1552" i="4"/>
  <c r="N1556" i="4"/>
  <c r="N1560" i="4"/>
  <c r="N1564" i="4"/>
  <c r="N1568" i="4"/>
  <c r="N1572" i="4"/>
  <c r="N1576" i="4"/>
  <c r="N1580" i="4"/>
  <c r="N1584" i="4"/>
  <c r="N1588" i="4"/>
  <c r="N1592" i="4"/>
  <c r="N1596" i="4"/>
  <c r="N1600" i="4"/>
  <c r="N1604" i="4"/>
  <c r="N1608" i="4"/>
  <c r="N1612" i="4"/>
  <c r="N1616" i="4"/>
  <c r="N1620" i="4"/>
  <c r="N1624" i="4"/>
  <c r="N1628" i="4"/>
  <c r="N1632" i="4"/>
  <c r="N1636" i="4"/>
  <c r="N1640" i="4"/>
  <c r="N1644" i="4"/>
  <c r="N1648" i="4"/>
  <c r="N1652" i="4"/>
  <c r="N1656" i="4"/>
  <c r="N1660" i="4"/>
  <c r="N1664" i="4"/>
  <c r="N1668" i="4"/>
  <c r="N1672" i="4"/>
  <c r="N1676" i="4"/>
  <c r="N1680" i="4"/>
  <c r="N1684" i="4"/>
  <c r="N1688" i="4"/>
  <c r="N1692" i="4"/>
  <c r="N1696" i="4"/>
  <c r="N1700" i="4"/>
  <c r="N1704" i="4"/>
  <c r="N1708" i="4"/>
  <c r="N1712" i="4"/>
  <c r="N1716" i="4"/>
  <c r="N1720" i="4"/>
  <c r="N1724" i="4"/>
  <c r="N1728" i="4"/>
  <c r="N1732" i="4"/>
  <c r="N1736" i="4"/>
  <c r="N1740" i="4"/>
  <c r="N1744" i="4"/>
  <c r="N1748" i="4"/>
  <c r="N1752" i="4"/>
  <c r="N1756" i="4"/>
  <c r="N1760" i="4"/>
  <c r="N1764" i="4"/>
  <c r="N1768" i="4"/>
  <c r="N1772" i="4"/>
  <c r="N1776" i="4"/>
  <c r="N1780" i="4"/>
  <c r="N1784" i="4"/>
  <c r="N1788" i="4"/>
  <c r="N1792" i="4"/>
  <c r="N1796" i="4"/>
  <c r="N1800" i="4"/>
  <c r="N1804" i="4"/>
  <c r="N1808" i="4"/>
  <c r="N1597" i="4"/>
  <c r="N1605" i="4"/>
  <c r="N1613" i="4"/>
  <c r="N1621" i="4"/>
  <c r="N1629" i="4"/>
  <c r="N1637" i="4"/>
  <c r="N1645" i="4"/>
  <c r="N1653" i="4"/>
  <c r="N1661" i="4"/>
  <c r="N1669" i="4"/>
  <c r="N1677" i="4"/>
  <c r="N1685" i="4"/>
  <c r="N1693" i="4"/>
  <c r="N1701" i="4"/>
  <c r="N1709" i="4"/>
  <c r="N1717" i="4"/>
  <c r="N1725" i="4"/>
  <c r="N1733" i="4"/>
  <c r="N1741" i="4"/>
  <c r="N1749" i="4"/>
  <c r="N1757" i="4"/>
  <c r="N1765" i="4"/>
  <c r="N1773" i="4"/>
  <c r="N1781" i="4"/>
  <c r="N1789" i="4"/>
  <c r="N1797" i="4"/>
  <c r="N1805" i="4"/>
  <c r="N1812" i="4"/>
  <c r="N1816" i="4"/>
  <c r="N1820" i="4"/>
  <c r="N1824" i="4"/>
  <c r="N1828" i="4"/>
  <c r="N1832" i="4"/>
  <c r="N1836" i="4"/>
  <c r="N1840" i="4"/>
  <c r="N1844" i="4"/>
  <c r="N1848" i="4"/>
  <c r="N1852" i="4"/>
  <c r="N1856" i="4"/>
  <c r="N1860" i="4"/>
  <c r="N1864" i="4"/>
  <c r="N1868" i="4"/>
  <c r="N1872" i="4"/>
  <c r="N1876" i="4"/>
  <c r="N1880" i="4"/>
  <c r="N1884" i="4"/>
  <c r="N1888" i="4"/>
  <c r="N1892" i="4"/>
  <c r="N1896" i="4"/>
  <c r="N1900" i="4"/>
  <c r="N1904" i="4"/>
  <c r="N1908" i="4"/>
  <c r="N1912" i="4"/>
  <c r="N1916" i="4"/>
  <c r="N1920" i="4"/>
  <c r="N1924" i="4"/>
  <c r="N1928" i="4"/>
  <c r="N1932" i="4"/>
  <c r="N1936" i="4"/>
  <c r="N1940" i="4"/>
  <c r="N1944" i="4"/>
  <c r="N1948" i="4"/>
  <c r="N1952" i="4"/>
  <c r="N1956" i="4"/>
  <c r="N1960" i="4"/>
  <c r="N1964" i="4"/>
  <c r="N1968" i="4"/>
  <c r="N1972" i="4"/>
  <c r="N1976" i="4"/>
  <c r="N1980" i="4"/>
  <c r="N1984" i="4"/>
  <c r="N1988" i="4"/>
  <c r="N1992" i="4"/>
  <c r="N1996" i="4"/>
  <c r="N2000" i="4"/>
  <c r="N2004" i="4"/>
  <c r="N2008" i="4"/>
  <c r="N2012" i="4"/>
  <c r="N2016" i="4"/>
  <c r="N2020" i="4"/>
  <c r="N2024" i="4"/>
  <c r="N2028" i="4"/>
  <c r="N2032" i="4"/>
  <c r="N2036" i="4"/>
  <c r="N2040" i="4"/>
  <c r="N2044" i="4"/>
  <c r="N2048" i="4"/>
  <c r="N2052" i="4"/>
  <c r="N2056" i="4"/>
  <c r="N2060" i="4"/>
  <c r="N2064" i="4"/>
  <c r="N2068" i="4"/>
  <c r="N2072" i="4"/>
  <c r="N2076" i="4"/>
  <c r="N2080" i="4"/>
  <c r="N2084" i="4"/>
  <c r="N2088" i="4"/>
  <c r="N2092" i="4"/>
  <c r="N2096" i="4"/>
  <c r="N2100" i="4"/>
  <c r="N2104" i="4"/>
  <c r="N2108" i="4"/>
  <c r="N2112" i="4"/>
  <c r="N2116" i="4"/>
  <c r="N2120" i="4"/>
  <c r="N2124" i="4"/>
  <c r="N2128" i="4"/>
  <c r="N2132" i="4"/>
  <c r="N2136" i="4"/>
  <c r="N2140" i="4"/>
  <c r="N2144" i="4"/>
  <c r="N2148" i="4"/>
  <c r="N2152" i="4"/>
  <c r="N2156" i="4"/>
  <c r="N2160" i="4"/>
  <c r="N2164" i="4"/>
  <c r="N2168" i="4"/>
  <c r="N2172" i="4"/>
  <c r="N2176" i="4"/>
  <c r="N2180" i="4"/>
  <c r="N2184" i="4"/>
  <c r="N2188" i="4"/>
  <c r="N2192" i="4"/>
  <c r="N2196" i="4"/>
  <c r="N2200" i="4"/>
  <c r="N2204" i="4"/>
  <c r="N2208" i="4"/>
  <c r="N2212" i="4"/>
  <c r="N2216" i="4"/>
  <c r="N2220" i="4"/>
  <c r="N2224" i="4"/>
  <c r="N2228" i="4"/>
  <c r="N2232" i="4"/>
  <c r="N2236" i="4"/>
  <c r="N2240" i="4"/>
  <c r="N2244" i="4"/>
  <c r="N2248" i="4"/>
  <c r="N2252" i="4"/>
  <c r="N2256" i="4"/>
  <c r="N2260" i="4"/>
  <c r="N2264" i="4"/>
  <c r="N2268" i="4"/>
  <c r="N2272" i="4"/>
  <c r="N2276" i="4"/>
  <c r="N2280" i="4"/>
  <c r="N2284" i="4"/>
  <c r="N2288" i="4"/>
  <c r="N2292" i="4"/>
  <c r="N2296" i="4"/>
  <c r="N2300" i="4"/>
  <c r="N2304" i="4"/>
  <c r="N2308" i="4"/>
  <c r="N2312" i="4"/>
  <c r="N2316" i="4"/>
  <c r="N2320" i="4"/>
  <c r="N2324" i="4"/>
  <c r="N2328" i="4"/>
  <c r="N2332" i="4"/>
  <c r="N2336" i="4"/>
  <c r="N2340" i="4"/>
  <c r="N2344" i="4"/>
  <c r="N2348" i="4"/>
  <c r="N2352" i="4"/>
  <c r="N2356" i="4"/>
  <c r="N2360" i="4"/>
  <c r="N2364" i="4"/>
  <c r="N2368" i="4"/>
  <c r="N2372" i="4"/>
  <c r="N2376" i="4"/>
  <c r="N2380" i="4"/>
  <c r="N2384" i="4"/>
  <c r="N1603" i="4"/>
  <c r="N1611" i="4"/>
  <c r="N1619" i="4"/>
  <c r="N1627" i="4"/>
  <c r="N1635" i="4"/>
  <c r="N1643" i="4"/>
  <c r="N1651" i="4"/>
  <c r="N1659" i="4"/>
  <c r="N1667" i="4"/>
  <c r="N1675" i="4"/>
  <c r="N1683" i="4"/>
  <c r="N1691" i="4"/>
  <c r="N1699" i="4"/>
  <c r="N1707" i="4"/>
  <c r="N1715" i="4"/>
  <c r="N1723" i="4"/>
  <c r="N1731" i="4"/>
  <c r="N1739" i="4"/>
  <c r="N1747" i="4"/>
  <c r="N1755" i="4"/>
  <c r="N1763" i="4"/>
  <c r="N1771" i="4"/>
  <c r="N1779" i="4"/>
  <c r="N1787" i="4"/>
  <c r="N1795" i="4"/>
  <c r="N1803" i="4"/>
  <c r="N1811" i="4"/>
  <c r="N1815" i="4"/>
  <c r="N1819" i="4"/>
  <c r="N1823" i="4"/>
  <c r="N1827" i="4"/>
  <c r="N1831" i="4"/>
  <c r="N1835" i="4"/>
  <c r="N1839" i="4"/>
  <c r="N1843" i="4"/>
  <c r="N1847" i="4"/>
  <c r="N1851" i="4"/>
  <c r="N1855" i="4"/>
  <c r="N1859" i="4"/>
  <c r="N1863" i="4"/>
  <c r="N1867" i="4"/>
  <c r="N1871" i="4"/>
  <c r="N1875" i="4"/>
  <c r="N1879" i="4"/>
  <c r="N1883" i="4"/>
  <c r="N1887" i="4"/>
  <c r="N1891" i="4"/>
  <c r="N1895" i="4"/>
  <c r="N1899" i="4"/>
  <c r="N1903" i="4"/>
  <c r="N1907" i="4"/>
  <c r="N1911" i="4"/>
  <c r="N1915" i="4"/>
  <c r="N1919" i="4"/>
  <c r="N1923" i="4"/>
  <c r="N1927" i="4"/>
  <c r="N1931" i="4"/>
  <c r="N1935" i="4"/>
  <c r="N1939" i="4"/>
  <c r="N1943" i="4"/>
  <c r="N1947" i="4"/>
  <c r="N1951" i="4"/>
  <c r="N1955" i="4"/>
  <c r="N1959" i="4"/>
  <c r="N1963" i="4"/>
  <c r="N1967" i="4"/>
  <c r="N1971" i="4"/>
  <c r="N1975" i="4"/>
  <c r="N1979" i="4"/>
  <c r="N1983" i="4"/>
  <c r="N1987" i="4"/>
  <c r="N1991" i="4"/>
  <c r="N1995" i="4"/>
  <c r="N1999" i="4"/>
  <c r="N2003" i="4"/>
  <c r="N2007" i="4"/>
  <c r="N2011" i="4"/>
  <c r="N2015" i="4"/>
  <c r="N2019" i="4"/>
  <c r="N2023" i="4"/>
  <c r="N2027" i="4"/>
  <c r="N2031" i="4"/>
  <c r="N2035" i="4"/>
  <c r="N2039" i="4"/>
  <c r="N2043" i="4"/>
  <c r="N2047" i="4"/>
  <c r="N2051" i="4"/>
  <c r="N2055" i="4"/>
  <c r="N2059" i="4"/>
  <c r="N2063" i="4"/>
  <c r="N2067" i="4"/>
  <c r="N2071" i="4"/>
  <c r="N2075" i="4"/>
  <c r="N2079" i="4"/>
  <c r="N2083" i="4"/>
  <c r="N2087" i="4"/>
  <c r="N2091" i="4"/>
  <c r="N2095" i="4"/>
  <c r="N2099" i="4"/>
  <c r="N2103" i="4"/>
  <c r="N2107" i="4"/>
  <c r="N2111" i="4"/>
  <c r="N2115" i="4"/>
  <c r="N2119" i="4"/>
  <c r="N2123" i="4"/>
  <c r="N2127" i="4"/>
  <c r="N2131" i="4"/>
  <c r="N2135" i="4"/>
  <c r="N2139" i="4"/>
  <c r="N2143" i="4"/>
  <c r="N2147" i="4"/>
  <c r="N2151" i="4"/>
  <c r="N2155" i="4"/>
  <c r="N2159" i="4"/>
  <c r="N2163" i="4"/>
  <c r="N2167" i="4"/>
  <c r="N2171" i="4"/>
  <c r="N2175" i="4"/>
  <c r="N2179" i="4"/>
  <c r="N2183" i="4"/>
  <c r="N2187" i="4"/>
  <c r="N2191" i="4"/>
  <c r="N2195" i="4"/>
  <c r="N2199" i="4"/>
  <c r="N2203" i="4"/>
  <c r="N2207" i="4"/>
  <c r="N2211" i="4"/>
  <c r="N2215" i="4"/>
  <c r="N2219" i="4"/>
  <c r="N2223" i="4"/>
  <c r="N2227" i="4"/>
  <c r="N2231" i="4"/>
  <c r="N2235" i="4"/>
  <c r="N2239" i="4"/>
  <c r="N2243" i="4"/>
  <c r="N2247" i="4"/>
  <c r="N2251" i="4"/>
  <c r="N2255" i="4"/>
  <c r="N2259" i="4"/>
  <c r="N2263" i="4"/>
  <c r="N2267" i="4"/>
  <c r="N2271" i="4"/>
  <c r="N2275" i="4"/>
  <c r="N2279" i="4"/>
  <c r="N2283" i="4"/>
  <c r="N2287" i="4"/>
  <c r="N2291" i="4"/>
  <c r="N2295" i="4"/>
  <c r="N2299" i="4"/>
  <c r="N2303" i="4"/>
  <c r="N2307" i="4"/>
  <c r="N2311" i="4"/>
  <c r="N2315" i="4"/>
  <c r="N2319" i="4"/>
  <c r="N2323" i="4"/>
  <c r="N2327" i="4"/>
  <c r="N2331" i="4"/>
  <c r="N2335" i="4"/>
  <c r="N2339" i="4"/>
  <c r="N2343" i="4"/>
  <c r="N2347" i="4"/>
  <c r="N2351" i="4"/>
  <c r="N2355" i="4"/>
  <c r="N2359" i="4"/>
  <c r="N2363" i="4"/>
  <c r="N2367" i="4"/>
  <c r="N2371" i="4"/>
  <c r="N2375" i="4"/>
  <c r="N2379" i="4"/>
  <c r="N2383" i="4"/>
  <c r="N2387" i="4"/>
  <c r="N2391" i="4"/>
  <c r="N2395" i="4"/>
  <c r="N2399" i="4"/>
  <c r="N2403" i="4"/>
  <c r="N2407" i="4"/>
  <c r="N2411" i="4"/>
  <c r="N2415" i="4"/>
  <c r="N2419" i="4"/>
  <c r="N2423" i="4"/>
  <c r="N2427" i="4"/>
  <c r="N2431" i="4"/>
  <c r="N2435" i="4"/>
  <c r="N2439" i="4"/>
  <c r="N2443" i="4"/>
  <c r="N2447" i="4"/>
  <c r="N2451" i="4"/>
  <c r="N2455" i="4"/>
  <c r="N2459" i="4"/>
  <c r="N2463" i="4"/>
  <c r="N2467" i="4"/>
  <c r="N2471" i="4"/>
  <c r="N2475" i="4"/>
  <c r="N2479" i="4"/>
  <c r="N2483" i="4"/>
  <c r="N2487" i="4"/>
  <c r="N2491" i="4"/>
  <c r="N2495" i="4"/>
  <c r="N2499" i="4"/>
  <c r="N2390" i="4"/>
  <c r="N2398" i="4"/>
  <c r="N2406" i="4"/>
  <c r="N2414" i="4"/>
  <c r="N2422" i="4"/>
  <c r="N2430" i="4"/>
  <c r="N2438" i="4"/>
  <c r="N2446" i="4"/>
  <c r="N2454" i="4"/>
  <c r="N2462" i="4"/>
  <c r="N2470" i="4"/>
  <c r="N2478" i="4"/>
  <c r="N2486" i="4"/>
  <c r="N2494" i="4"/>
  <c r="N2502" i="4"/>
  <c r="N2388" i="4"/>
  <c r="N2396" i="4"/>
  <c r="N2404" i="4"/>
  <c r="N2412" i="4"/>
  <c r="N2420" i="4"/>
  <c r="N2428" i="4"/>
  <c r="N2436" i="4"/>
  <c r="N2444" i="4"/>
  <c r="N2452" i="4"/>
  <c r="N2460" i="4"/>
  <c r="N2468" i="4"/>
  <c r="N2476" i="4"/>
  <c r="N2484" i="4"/>
  <c r="N2492" i="4"/>
  <c r="N2500" i="4"/>
  <c r="N6" i="4"/>
  <c r="W6" i="4" s="1"/>
  <c r="P6" i="4" s="1"/>
  <c r="N10" i="4"/>
  <c r="W10" i="4" s="1"/>
  <c r="P10" i="4" s="1"/>
  <c r="N14" i="4"/>
  <c r="W14" i="4" s="1"/>
  <c r="P14" i="4" s="1"/>
  <c r="N18" i="4"/>
  <c r="W18" i="4" s="1"/>
  <c r="P18" i="4" s="1"/>
  <c r="N22" i="4"/>
  <c r="W22" i="4" s="1"/>
  <c r="P22" i="4" s="1"/>
  <c r="N26" i="4"/>
  <c r="W26" i="4" s="1"/>
  <c r="P26" i="4" s="1"/>
  <c r="N30" i="4"/>
  <c r="W30" i="4" s="1"/>
  <c r="P30" i="4" s="1"/>
  <c r="N34" i="4"/>
  <c r="W34" i="4" s="1"/>
  <c r="P34" i="4" s="1"/>
  <c r="N38" i="4"/>
  <c r="W38" i="4" s="1"/>
  <c r="P38" i="4" s="1"/>
  <c r="N42" i="4"/>
  <c r="W42" i="4" s="1"/>
  <c r="P42" i="4" s="1"/>
  <c r="N46" i="4"/>
  <c r="W46" i="4" s="1"/>
  <c r="P46" i="4" s="1"/>
  <c r="N50" i="4"/>
  <c r="W50" i="4" s="1"/>
  <c r="P50" i="4" s="1"/>
  <c r="N54" i="4"/>
  <c r="W54" i="4" s="1"/>
  <c r="P54" i="4" s="1"/>
  <c r="N58" i="4"/>
  <c r="W58" i="4" s="1"/>
  <c r="P58" i="4" s="1"/>
  <c r="N62" i="4"/>
  <c r="W62" i="4" s="1"/>
  <c r="P62" i="4" s="1"/>
  <c r="N66" i="4"/>
  <c r="W66" i="4" s="1"/>
  <c r="P66" i="4" s="1"/>
  <c r="N70" i="4"/>
  <c r="W70" i="4" s="1"/>
  <c r="P70" i="4" s="1"/>
  <c r="N74" i="4"/>
  <c r="W74" i="4" s="1"/>
  <c r="P74" i="4" s="1"/>
  <c r="N78" i="4"/>
  <c r="W78" i="4" s="1"/>
  <c r="P78" i="4" s="1"/>
  <c r="N82" i="4"/>
  <c r="W82" i="4" s="1"/>
  <c r="P82" i="4" s="1"/>
  <c r="N86" i="4"/>
  <c r="W86" i="4" s="1"/>
  <c r="P86" i="4" s="1"/>
  <c r="N90" i="4"/>
  <c r="W90" i="4" s="1"/>
  <c r="P90" i="4" s="1"/>
  <c r="N94" i="4"/>
  <c r="W94" i="4" s="1"/>
  <c r="P94" i="4" s="1"/>
  <c r="N98" i="4"/>
  <c r="W98" i="4" s="1"/>
  <c r="P98" i="4" s="1"/>
  <c r="N102" i="4"/>
  <c r="W102" i="4" s="1"/>
  <c r="P102" i="4" s="1"/>
  <c r="N106" i="4"/>
  <c r="W106" i="4" s="1"/>
  <c r="P106" i="4" s="1"/>
  <c r="N7" i="4"/>
  <c r="W7" i="4" s="1"/>
  <c r="P7" i="4" s="1"/>
  <c r="N11" i="4"/>
  <c r="W11" i="4" s="1"/>
  <c r="P11" i="4" s="1"/>
  <c r="N15" i="4"/>
  <c r="W15" i="4" s="1"/>
  <c r="P15" i="4" s="1"/>
  <c r="N19" i="4"/>
  <c r="W19" i="4" s="1"/>
  <c r="P19" i="4" s="1"/>
  <c r="N23" i="4"/>
  <c r="W23" i="4" s="1"/>
  <c r="P23" i="4" s="1"/>
  <c r="N27" i="4"/>
  <c r="W27" i="4" s="1"/>
  <c r="P27" i="4" s="1"/>
  <c r="N31" i="4"/>
  <c r="W31" i="4" s="1"/>
  <c r="P31" i="4" s="1"/>
  <c r="N35" i="4"/>
  <c r="W35" i="4" s="1"/>
  <c r="P35" i="4" s="1"/>
  <c r="N39" i="4"/>
  <c r="W39" i="4" s="1"/>
  <c r="P39" i="4" s="1"/>
  <c r="N43" i="4"/>
  <c r="W43" i="4" s="1"/>
  <c r="P43" i="4" s="1"/>
  <c r="N47" i="4"/>
  <c r="W47" i="4" s="1"/>
  <c r="P47" i="4" s="1"/>
  <c r="N51" i="4"/>
  <c r="W51" i="4" s="1"/>
  <c r="P51" i="4" s="1"/>
  <c r="N55" i="4"/>
  <c r="W55" i="4" s="1"/>
  <c r="P55" i="4" s="1"/>
  <c r="N59" i="4"/>
  <c r="W59" i="4" s="1"/>
  <c r="P59" i="4" s="1"/>
  <c r="N63" i="4"/>
  <c r="W63" i="4" s="1"/>
  <c r="P63" i="4" s="1"/>
  <c r="N67" i="4"/>
  <c r="W67" i="4" s="1"/>
  <c r="P67" i="4" s="1"/>
  <c r="N71" i="4"/>
  <c r="W71" i="4" s="1"/>
  <c r="P71" i="4" s="1"/>
  <c r="N75" i="4"/>
  <c r="W75" i="4" s="1"/>
  <c r="P75" i="4" s="1"/>
  <c r="N79" i="4"/>
  <c r="W79" i="4" s="1"/>
  <c r="P79" i="4" s="1"/>
  <c r="N83" i="4"/>
  <c r="W83" i="4" s="1"/>
  <c r="P83" i="4" s="1"/>
  <c r="N87" i="4"/>
  <c r="W87" i="4" s="1"/>
  <c r="P87" i="4" s="1"/>
  <c r="N91" i="4"/>
  <c r="W91" i="4" s="1"/>
  <c r="P91" i="4" s="1"/>
  <c r="N95" i="4"/>
  <c r="W95" i="4" s="1"/>
  <c r="P95" i="4" s="1"/>
  <c r="N99" i="4"/>
  <c r="W99" i="4" s="1"/>
  <c r="P99" i="4" s="1"/>
  <c r="N103" i="4"/>
  <c r="W103" i="4" s="1"/>
  <c r="P103" i="4" s="1"/>
  <c r="N107" i="4"/>
  <c r="W107" i="4" s="1"/>
  <c r="P107" i="4" s="1"/>
  <c r="N111" i="4"/>
  <c r="W111" i="4" s="1"/>
  <c r="P111" i="4" s="1"/>
  <c r="N115" i="4"/>
  <c r="W115" i="4" s="1"/>
  <c r="P115" i="4" s="1"/>
  <c r="N119" i="4"/>
  <c r="W119" i="4" s="1"/>
  <c r="P119" i="4" s="1"/>
  <c r="N123" i="4"/>
  <c r="W123" i="4" s="1"/>
  <c r="P123" i="4" s="1"/>
  <c r="N127" i="4"/>
  <c r="W127" i="4" s="1"/>
  <c r="P127" i="4" s="1"/>
  <c r="N131" i="4"/>
  <c r="W131" i="4" s="1"/>
  <c r="P131" i="4" s="1"/>
  <c r="N135" i="4"/>
  <c r="W135" i="4" s="1"/>
  <c r="P135" i="4" s="1"/>
  <c r="N139" i="4"/>
  <c r="W139" i="4" s="1"/>
  <c r="P139" i="4" s="1"/>
  <c r="N143" i="4"/>
  <c r="W143" i="4" s="1"/>
  <c r="P143" i="4" s="1"/>
  <c r="N147" i="4"/>
  <c r="W147" i="4" s="1"/>
  <c r="P147" i="4" s="1"/>
  <c r="N151" i="4"/>
  <c r="W151" i="4" s="1"/>
  <c r="P151" i="4" s="1"/>
  <c r="N155" i="4"/>
  <c r="W155" i="4" s="1"/>
  <c r="P155" i="4" s="1"/>
  <c r="N159" i="4"/>
  <c r="W159" i="4" s="1"/>
  <c r="P159" i="4" s="1"/>
  <c r="N163" i="4"/>
  <c r="W163" i="4" s="1"/>
  <c r="P163" i="4" s="1"/>
  <c r="N167" i="4"/>
  <c r="W167" i="4" s="1"/>
  <c r="P167" i="4" s="1"/>
  <c r="N171" i="4"/>
  <c r="W171" i="4" s="1"/>
  <c r="P171" i="4" s="1"/>
  <c r="N108" i="4"/>
  <c r="W108" i="4" s="1"/>
  <c r="P108" i="4" s="1"/>
  <c r="N116" i="4"/>
  <c r="W116" i="4" s="1"/>
  <c r="P116" i="4" s="1"/>
  <c r="N124" i="4"/>
  <c r="W124" i="4" s="1"/>
  <c r="P124" i="4" s="1"/>
  <c r="N132" i="4"/>
  <c r="W132" i="4" s="1"/>
  <c r="P132" i="4" s="1"/>
  <c r="N140" i="4"/>
  <c r="W140" i="4" s="1"/>
  <c r="P140" i="4" s="1"/>
  <c r="N148" i="4"/>
  <c r="W148" i="4" s="1"/>
  <c r="P148" i="4" s="1"/>
  <c r="N156" i="4"/>
  <c r="W156" i="4" s="1"/>
  <c r="P156" i="4" s="1"/>
  <c r="N164" i="4"/>
  <c r="W164" i="4" s="1"/>
  <c r="P164" i="4" s="1"/>
  <c r="N172" i="4"/>
  <c r="W172" i="4" s="1"/>
  <c r="P172" i="4" s="1"/>
  <c r="N177" i="4"/>
  <c r="W177" i="4" s="1"/>
  <c r="P177" i="4" s="1"/>
  <c r="N181" i="4"/>
  <c r="W181" i="4" s="1"/>
  <c r="P181" i="4" s="1"/>
  <c r="N185" i="4"/>
  <c r="W185" i="4" s="1"/>
  <c r="P185" i="4" s="1"/>
  <c r="N189" i="4"/>
  <c r="W189" i="4" s="1"/>
  <c r="P189" i="4" s="1"/>
  <c r="N193" i="4"/>
  <c r="W193" i="4" s="1"/>
  <c r="P193" i="4" s="1"/>
  <c r="N197" i="4"/>
  <c r="W197" i="4" s="1"/>
  <c r="P197" i="4" s="1"/>
  <c r="N201" i="4"/>
  <c r="W201" i="4" s="1"/>
  <c r="P201" i="4" s="1"/>
  <c r="N205" i="4"/>
  <c r="W205" i="4" s="1"/>
  <c r="P205" i="4" s="1"/>
  <c r="N209" i="4"/>
  <c r="W209" i="4" s="1"/>
  <c r="P209" i="4" s="1"/>
  <c r="N213" i="4"/>
  <c r="W213" i="4" s="1"/>
  <c r="P213" i="4" s="1"/>
  <c r="N217" i="4"/>
  <c r="W217" i="4" s="1"/>
  <c r="P217" i="4" s="1"/>
  <c r="N221" i="4"/>
  <c r="W221" i="4" s="1"/>
  <c r="P221" i="4" s="1"/>
  <c r="N225" i="4"/>
  <c r="W225" i="4" s="1"/>
  <c r="P225" i="4" s="1"/>
  <c r="N229" i="4"/>
  <c r="W229" i="4" s="1"/>
  <c r="P229" i="4" s="1"/>
  <c r="N233" i="4"/>
  <c r="W233" i="4" s="1"/>
  <c r="P233" i="4" s="1"/>
  <c r="N237" i="4"/>
  <c r="W237" i="4" s="1"/>
  <c r="P237" i="4" s="1"/>
  <c r="N241" i="4"/>
  <c r="W241" i="4" s="1"/>
  <c r="P241" i="4" s="1"/>
  <c r="N245" i="4"/>
  <c r="W245" i="4" s="1"/>
  <c r="P245" i="4" s="1"/>
  <c r="N249" i="4"/>
  <c r="W249" i="4" s="1"/>
  <c r="P249" i="4" s="1"/>
  <c r="N253" i="4"/>
  <c r="W253" i="4" s="1"/>
  <c r="P253" i="4" s="1"/>
  <c r="N257" i="4"/>
  <c r="W257" i="4" s="1"/>
  <c r="P257" i="4" s="1"/>
  <c r="N261" i="4"/>
  <c r="W261" i="4" s="1"/>
  <c r="P261" i="4" s="1"/>
  <c r="N265" i="4"/>
  <c r="W265" i="4" s="1"/>
  <c r="P265" i="4" s="1"/>
  <c r="N269" i="4"/>
  <c r="W269" i="4" s="1"/>
  <c r="P269" i="4" s="1"/>
  <c r="N273" i="4"/>
  <c r="W273" i="4" s="1"/>
  <c r="P273" i="4" s="1"/>
  <c r="N277" i="4"/>
  <c r="W277" i="4" s="1"/>
  <c r="P277" i="4" s="1"/>
  <c r="N281" i="4"/>
  <c r="W281" i="4" s="1"/>
  <c r="P281" i="4" s="1"/>
  <c r="N285" i="4"/>
  <c r="W285" i="4" s="1"/>
  <c r="P285" i="4" s="1"/>
  <c r="N289" i="4"/>
  <c r="W289" i="4" s="1"/>
  <c r="P289" i="4" s="1"/>
  <c r="N293" i="4"/>
  <c r="W293" i="4" s="1"/>
  <c r="P293" i="4" s="1"/>
  <c r="N297" i="4"/>
  <c r="W297" i="4" s="1"/>
  <c r="P297" i="4" s="1"/>
  <c r="N301" i="4"/>
  <c r="W301" i="4" s="1"/>
  <c r="P301" i="4" s="1"/>
  <c r="N305" i="4"/>
  <c r="W305" i="4" s="1"/>
  <c r="P305" i="4" s="1"/>
  <c r="N309" i="4"/>
  <c r="W309" i="4" s="1"/>
  <c r="P309" i="4" s="1"/>
  <c r="N114" i="4"/>
  <c r="W114" i="4" s="1"/>
  <c r="P114" i="4" s="1"/>
  <c r="N122" i="4"/>
  <c r="W122" i="4" s="1"/>
  <c r="P122" i="4" s="1"/>
  <c r="N130" i="4"/>
  <c r="W130" i="4" s="1"/>
  <c r="P130" i="4" s="1"/>
  <c r="N138" i="4"/>
  <c r="W138" i="4" s="1"/>
  <c r="P138" i="4" s="1"/>
  <c r="N146" i="4"/>
  <c r="W146" i="4" s="1"/>
  <c r="P146" i="4" s="1"/>
  <c r="N154" i="4"/>
  <c r="W154" i="4" s="1"/>
  <c r="P154" i="4" s="1"/>
  <c r="N162" i="4"/>
  <c r="W162" i="4" s="1"/>
  <c r="P162" i="4" s="1"/>
  <c r="N170" i="4"/>
  <c r="W170" i="4" s="1"/>
  <c r="P170" i="4" s="1"/>
  <c r="N176" i="4"/>
  <c r="W176" i="4" s="1"/>
  <c r="P176" i="4" s="1"/>
  <c r="N180" i="4"/>
  <c r="W180" i="4" s="1"/>
  <c r="P180" i="4" s="1"/>
  <c r="N184" i="4"/>
  <c r="W184" i="4" s="1"/>
  <c r="P184" i="4" s="1"/>
  <c r="N188" i="4"/>
  <c r="W188" i="4" s="1"/>
  <c r="P188" i="4" s="1"/>
  <c r="N192" i="4"/>
  <c r="W192" i="4" s="1"/>
  <c r="P192" i="4" s="1"/>
  <c r="N196" i="4"/>
  <c r="W196" i="4" s="1"/>
  <c r="P196" i="4" s="1"/>
  <c r="N200" i="4"/>
  <c r="W200" i="4" s="1"/>
  <c r="P200" i="4" s="1"/>
  <c r="N204" i="4"/>
  <c r="W204" i="4" s="1"/>
  <c r="P204" i="4" s="1"/>
  <c r="N208" i="4"/>
  <c r="W208" i="4" s="1"/>
  <c r="P208" i="4" s="1"/>
  <c r="N212" i="4"/>
  <c r="W212" i="4" s="1"/>
  <c r="P212" i="4" s="1"/>
  <c r="N216" i="4"/>
  <c r="W216" i="4" s="1"/>
  <c r="P216" i="4" s="1"/>
  <c r="N220" i="4"/>
  <c r="W220" i="4" s="1"/>
  <c r="P220" i="4" s="1"/>
  <c r="N224" i="4"/>
  <c r="W224" i="4" s="1"/>
  <c r="P224" i="4" s="1"/>
  <c r="N228" i="4"/>
  <c r="W228" i="4" s="1"/>
  <c r="P228" i="4" s="1"/>
  <c r="N232" i="4"/>
  <c r="W232" i="4" s="1"/>
  <c r="P232" i="4" s="1"/>
  <c r="N236" i="4"/>
  <c r="W236" i="4" s="1"/>
  <c r="P236" i="4" s="1"/>
  <c r="N240" i="4"/>
  <c r="W240" i="4" s="1"/>
  <c r="P240" i="4" s="1"/>
  <c r="N244" i="4"/>
  <c r="W244" i="4" s="1"/>
  <c r="P244" i="4" s="1"/>
  <c r="N248" i="4"/>
  <c r="W248" i="4" s="1"/>
  <c r="P248" i="4" s="1"/>
  <c r="N252" i="4"/>
  <c r="W252" i="4" s="1"/>
  <c r="P252" i="4" s="1"/>
  <c r="N256" i="4"/>
  <c r="W256" i="4" s="1"/>
  <c r="P256" i="4" s="1"/>
  <c r="N260" i="4"/>
  <c r="W260" i="4" s="1"/>
  <c r="P260" i="4" s="1"/>
  <c r="N264" i="4"/>
  <c r="W264" i="4" s="1"/>
  <c r="P264" i="4" s="1"/>
  <c r="N268" i="4"/>
  <c r="W268" i="4" s="1"/>
  <c r="P268" i="4" s="1"/>
  <c r="N272" i="4"/>
  <c r="W272" i="4" s="1"/>
  <c r="P272" i="4" s="1"/>
  <c r="N276" i="4"/>
  <c r="W276" i="4" s="1"/>
  <c r="P276" i="4" s="1"/>
  <c r="N280" i="4"/>
  <c r="W280" i="4" s="1"/>
  <c r="P280" i="4" s="1"/>
  <c r="N284" i="4"/>
  <c r="W284" i="4" s="1"/>
  <c r="P284" i="4" s="1"/>
  <c r="N288" i="4"/>
  <c r="W288" i="4" s="1"/>
  <c r="P288" i="4" s="1"/>
  <c r="N292" i="4"/>
  <c r="W292" i="4" s="1"/>
  <c r="P292" i="4" s="1"/>
  <c r="N296" i="4"/>
  <c r="W296" i="4" s="1"/>
  <c r="P296" i="4" s="1"/>
  <c r="N300" i="4"/>
  <c r="W300" i="4" s="1"/>
  <c r="P300" i="4" s="1"/>
  <c r="N304" i="4"/>
  <c r="W304" i="4" s="1"/>
  <c r="P304" i="4" s="1"/>
  <c r="N308" i="4"/>
  <c r="W308" i="4" s="1"/>
  <c r="P308" i="4" s="1"/>
  <c r="N312" i="4"/>
  <c r="W312" i="4" s="1"/>
  <c r="P312" i="4" s="1"/>
  <c r="N316" i="4"/>
  <c r="W316" i="4" s="1"/>
  <c r="P316" i="4" s="1"/>
  <c r="N320" i="4"/>
  <c r="W320" i="4" s="1"/>
  <c r="P320" i="4" s="1"/>
  <c r="N324" i="4"/>
  <c r="W324" i="4" s="1"/>
  <c r="P324" i="4" s="1"/>
  <c r="N328" i="4"/>
  <c r="W328" i="4" s="1"/>
  <c r="P328" i="4" s="1"/>
  <c r="N332" i="4"/>
  <c r="W332" i="4" s="1"/>
  <c r="P332" i="4" s="1"/>
  <c r="N336" i="4"/>
  <c r="W336" i="4" s="1"/>
  <c r="P336" i="4" s="1"/>
  <c r="N340" i="4"/>
  <c r="W340" i="4" s="1"/>
  <c r="P340" i="4" s="1"/>
  <c r="N344" i="4"/>
  <c r="W344" i="4" s="1"/>
  <c r="P344" i="4" s="1"/>
  <c r="N348" i="4"/>
  <c r="W348" i="4" s="1"/>
  <c r="P348" i="4" s="1"/>
  <c r="N352" i="4"/>
  <c r="W352" i="4" s="1"/>
  <c r="P352" i="4" s="1"/>
  <c r="N356" i="4"/>
  <c r="W356" i="4" s="1"/>
  <c r="P356" i="4" s="1"/>
  <c r="N360" i="4"/>
  <c r="W360" i="4" s="1"/>
  <c r="P360" i="4" s="1"/>
  <c r="N364" i="4"/>
  <c r="W364" i="4" s="1"/>
  <c r="P364" i="4" s="1"/>
  <c r="N368" i="4"/>
  <c r="W368" i="4" s="1"/>
  <c r="P368" i="4" s="1"/>
  <c r="N372" i="4"/>
  <c r="W372" i="4" s="1"/>
  <c r="P372" i="4" s="1"/>
  <c r="N376" i="4"/>
  <c r="W376" i="4" s="1"/>
  <c r="P376" i="4" s="1"/>
  <c r="N380" i="4"/>
  <c r="W380" i="4" s="1"/>
  <c r="P380" i="4" s="1"/>
  <c r="N384" i="4"/>
  <c r="W384" i="4" s="1"/>
  <c r="P384" i="4" s="1"/>
  <c r="N388" i="4"/>
  <c r="W388" i="4" s="1"/>
  <c r="P388" i="4" s="1"/>
  <c r="N392" i="4"/>
  <c r="W392" i="4" s="1"/>
  <c r="P392" i="4" s="1"/>
  <c r="N396" i="4"/>
  <c r="W396" i="4" s="1"/>
  <c r="P396" i="4" s="1"/>
  <c r="N400" i="4"/>
  <c r="W400" i="4" s="1"/>
  <c r="P400" i="4" s="1"/>
  <c r="N404" i="4"/>
  <c r="W404" i="4" s="1"/>
  <c r="P404" i="4" s="1"/>
  <c r="N408" i="4"/>
  <c r="W408" i="4" s="1"/>
  <c r="P408" i="4" s="1"/>
  <c r="N412" i="4"/>
  <c r="W412" i="4" s="1"/>
  <c r="P412" i="4" s="1"/>
  <c r="N416" i="4"/>
  <c r="W416" i="4" s="1"/>
  <c r="P416" i="4" s="1"/>
  <c r="N420" i="4"/>
  <c r="W420" i="4" s="1"/>
  <c r="P420" i="4" s="1"/>
  <c r="N424" i="4"/>
  <c r="W424" i="4" s="1"/>
  <c r="P424" i="4" s="1"/>
  <c r="N428" i="4"/>
  <c r="W428" i="4" s="1"/>
  <c r="P428" i="4" s="1"/>
  <c r="N432" i="4"/>
  <c r="W432" i="4" s="1"/>
  <c r="P432" i="4" s="1"/>
  <c r="N436" i="4"/>
  <c r="W436" i="4" s="1"/>
  <c r="P436" i="4" s="1"/>
  <c r="N440" i="4"/>
  <c r="W440" i="4" s="1"/>
  <c r="P440" i="4" s="1"/>
  <c r="N444" i="4"/>
  <c r="W444" i="4" s="1"/>
  <c r="P444" i="4" s="1"/>
  <c r="N315" i="4"/>
  <c r="W315" i="4" s="1"/>
  <c r="P315" i="4" s="1"/>
  <c r="N323" i="4"/>
  <c r="W323" i="4" s="1"/>
  <c r="P323" i="4" s="1"/>
  <c r="N331" i="4"/>
  <c r="W331" i="4" s="1"/>
  <c r="P331" i="4" s="1"/>
  <c r="N339" i="4"/>
  <c r="W339" i="4" s="1"/>
  <c r="P339" i="4" s="1"/>
  <c r="N347" i="4"/>
  <c r="W347" i="4" s="1"/>
  <c r="P347" i="4" s="1"/>
  <c r="N355" i="4"/>
  <c r="W355" i="4" s="1"/>
  <c r="P355" i="4" s="1"/>
  <c r="N363" i="4"/>
  <c r="W363" i="4" s="1"/>
  <c r="P363" i="4" s="1"/>
  <c r="N371" i="4"/>
  <c r="W371" i="4" s="1"/>
  <c r="P371" i="4" s="1"/>
  <c r="N379" i="4"/>
  <c r="W379" i="4" s="1"/>
  <c r="P379" i="4" s="1"/>
  <c r="N387" i="4"/>
  <c r="W387" i="4" s="1"/>
  <c r="P387" i="4" s="1"/>
  <c r="N395" i="4"/>
  <c r="W395" i="4" s="1"/>
  <c r="P395" i="4" s="1"/>
  <c r="N403" i="4"/>
  <c r="W403" i="4" s="1"/>
  <c r="P403" i="4" s="1"/>
  <c r="N411" i="4"/>
  <c r="W411" i="4" s="1"/>
  <c r="P411" i="4" s="1"/>
  <c r="N419" i="4"/>
  <c r="W419" i="4" s="1"/>
  <c r="P419" i="4" s="1"/>
  <c r="N427" i="4"/>
  <c r="W427" i="4" s="1"/>
  <c r="P427" i="4" s="1"/>
  <c r="N435" i="4"/>
  <c r="W435" i="4" s="1"/>
  <c r="P435" i="4" s="1"/>
  <c r="N443" i="4"/>
  <c r="W443" i="4" s="1"/>
  <c r="P443" i="4" s="1"/>
  <c r="N448" i="4"/>
  <c r="W448" i="4" s="1"/>
  <c r="P448" i="4" s="1"/>
  <c r="N452" i="4"/>
  <c r="W452" i="4" s="1"/>
  <c r="P452" i="4" s="1"/>
  <c r="N456" i="4"/>
  <c r="W456" i="4" s="1"/>
  <c r="P456" i="4" s="1"/>
  <c r="N460" i="4"/>
  <c r="W460" i="4" s="1"/>
  <c r="P460" i="4" s="1"/>
  <c r="N464" i="4"/>
  <c r="W464" i="4" s="1"/>
  <c r="P464" i="4" s="1"/>
  <c r="N468" i="4"/>
  <c r="W468" i="4" s="1"/>
  <c r="P468" i="4" s="1"/>
  <c r="N472" i="4"/>
  <c r="W472" i="4" s="1"/>
  <c r="P472" i="4" s="1"/>
  <c r="N476" i="4"/>
  <c r="W476" i="4" s="1"/>
  <c r="P476" i="4" s="1"/>
  <c r="N480" i="4"/>
  <c r="W480" i="4" s="1"/>
  <c r="P480" i="4" s="1"/>
  <c r="N484" i="4"/>
  <c r="W484" i="4" s="1"/>
  <c r="P484" i="4" s="1"/>
  <c r="N488" i="4"/>
  <c r="W488" i="4" s="1"/>
  <c r="P488" i="4" s="1"/>
  <c r="N492" i="4"/>
  <c r="W492" i="4" s="1"/>
  <c r="P492" i="4" s="1"/>
  <c r="N496" i="4"/>
  <c r="W496" i="4" s="1"/>
  <c r="P496" i="4" s="1"/>
  <c r="N500" i="4"/>
  <c r="W500" i="4" s="1"/>
  <c r="P500" i="4" s="1"/>
  <c r="N504" i="4"/>
  <c r="N508" i="4"/>
  <c r="N512" i="4"/>
  <c r="N516" i="4"/>
  <c r="N520" i="4"/>
  <c r="N524" i="4"/>
  <c r="N528" i="4"/>
  <c r="N532" i="4"/>
  <c r="N536" i="4"/>
  <c r="N540" i="4"/>
  <c r="N544" i="4"/>
  <c r="N548" i="4"/>
  <c r="N552" i="4"/>
  <c r="N556" i="4"/>
  <c r="N560" i="4"/>
  <c r="N564" i="4"/>
  <c r="N568" i="4"/>
  <c r="N572" i="4"/>
  <c r="N576" i="4"/>
  <c r="N580" i="4"/>
  <c r="N584" i="4"/>
  <c r="N588" i="4"/>
  <c r="N592" i="4"/>
  <c r="N596" i="4"/>
  <c r="N600" i="4"/>
  <c r="N604" i="4"/>
  <c r="N608" i="4"/>
  <c r="N612" i="4"/>
  <c r="N616" i="4"/>
  <c r="N620" i="4"/>
  <c r="N624" i="4"/>
  <c r="N628" i="4"/>
  <c r="N632" i="4"/>
  <c r="N636" i="4"/>
  <c r="N640" i="4"/>
  <c r="N644" i="4"/>
  <c r="N648" i="4"/>
  <c r="N652" i="4"/>
  <c r="N656" i="4"/>
  <c r="N660" i="4"/>
  <c r="N664" i="4"/>
  <c r="N668" i="4"/>
  <c r="N672" i="4"/>
  <c r="N676" i="4"/>
  <c r="N680" i="4"/>
  <c r="N684" i="4"/>
  <c r="N313" i="4"/>
  <c r="W313" i="4" s="1"/>
  <c r="P313" i="4" s="1"/>
  <c r="N321" i="4"/>
  <c r="W321" i="4" s="1"/>
  <c r="P321" i="4" s="1"/>
  <c r="N329" i="4"/>
  <c r="W329" i="4" s="1"/>
  <c r="P329" i="4" s="1"/>
  <c r="N337" i="4"/>
  <c r="W337" i="4" s="1"/>
  <c r="P337" i="4" s="1"/>
  <c r="N345" i="4"/>
  <c r="W345" i="4" s="1"/>
  <c r="P345" i="4" s="1"/>
  <c r="N353" i="4"/>
  <c r="W353" i="4" s="1"/>
  <c r="P353" i="4" s="1"/>
  <c r="N361" i="4"/>
  <c r="W361" i="4" s="1"/>
  <c r="P361" i="4" s="1"/>
  <c r="N369" i="4"/>
  <c r="W369" i="4" s="1"/>
  <c r="P369" i="4" s="1"/>
  <c r="N377" i="4"/>
  <c r="W377" i="4" s="1"/>
  <c r="P377" i="4" s="1"/>
  <c r="N385" i="4"/>
  <c r="W385" i="4" s="1"/>
  <c r="P385" i="4" s="1"/>
  <c r="N393" i="4"/>
  <c r="W393" i="4" s="1"/>
  <c r="P393" i="4" s="1"/>
  <c r="N401" i="4"/>
  <c r="W401" i="4" s="1"/>
  <c r="P401" i="4" s="1"/>
  <c r="N409" i="4"/>
  <c r="W409" i="4" s="1"/>
  <c r="P409" i="4" s="1"/>
  <c r="N417" i="4"/>
  <c r="W417" i="4" s="1"/>
  <c r="P417" i="4" s="1"/>
  <c r="N425" i="4"/>
  <c r="W425" i="4" s="1"/>
  <c r="P425" i="4" s="1"/>
  <c r="N433" i="4"/>
  <c r="W433" i="4" s="1"/>
  <c r="P433" i="4" s="1"/>
  <c r="N441" i="4"/>
  <c r="W441" i="4" s="1"/>
  <c r="P441" i="4" s="1"/>
  <c r="N447" i="4"/>
  <c r="W447" i="4" s="1"/>
  <c r="P447" i="4" s="1"/>
  <c r="N451" i="4"/>
  <c r="W451" i="4" s="1"/>
  <c r="P451" i="4" s="1"/>
  <c r="N455" i="4"/>
  <c r="W455" i="4" s="1"/>
  <c r="P455" i="4" s="1"/>
  <c r="N459" i="4"/>
  <c r="W459" i="4" s="1"/>
  <c r="P459" i="4" s="1"/>
  <c r="N463" i="4"/>
  <c r="W463" i="4" s="1"/>
  <c r="P463" i="4" s="1"/>
  <c r="N467" i="4"/>
  <c r="W467" i="4" s="1"/>
  <c r="P467" i="4" s="1"/>
  <c r="N471" i="4"/>
  <c r="W471" i="4" s="1"/>
  <c r="P471" i="4" s="1"/>
  <c r="N475" i="4"/>
  <c r="W475" i="4" s="1"/>
  <c r="P475" i="4" s="1"/>
  <c r="N479" i="4"/>
  <c r="W479" i="4" s="1"/>
  <c r="P479" i="4" s="1"/>
  <c r="N483" i="4"/>
  <c r="W483" i="4" s="1"/>
  <c r="P483" i="4" s="1"/>
  <c r="N487" i="4"/>
  <c r="W487" i="4" s="1"/>
  <c r="P487" i="4" s="1"/>
  <c r="N491" i="4"/>
  <c r="W491" i="4" s="1"/>
  <c r="P491" i="4" s="1"/>
  <c r="N495" i="4"/>
  <c r="W495" i="4" s="1"/>
  <c r="P495" i="4" s="1"/>
  <c r="N499" i="4"/>
  <c r="W499" i="4" s="1"/>
  <c r="P499" i="4" s="1"/>
  <c r="N503" i="4"/>
  <c r="W503" i="4" s="1"/>
  <c r="P503" i="4" s="1"/>
  <c r="O503" i="4" s="1"/>
  <c r="N507" i="4"/>
  <c r="N511" i="4"/>
  <c r="N515" i="4"/>
  <c r="N519" i="4"/>
  <c r="N523" i="4"/>
  <c r="N527" i="4"/>
  <c r="N531" i="4"/>
  <c r="N535" i="4"/>
  <c r="N539" i="4"/>
  <c r="N543" i="4"/>
  <c r="N547" i="4"/>
  <c r="N551" i="4"/>
  <c r="N555" i="4"/>
  <c r="N559" i="4"/>
  <c r="N563" i="4"/>
  <c r="N567" i="4"/>
  <c r="N571" i="4"/>
  <c r="N575" i="4"/>
  <c r="N579" i="4"/>
  <c r="N583" i="4"/>
  <c r="N587" i="4"/>
  <c r="N591" i="4"/>
  <c r="N595" i="4"/>
  <c r="N599" i="4"/>
  <c r="N603" i="4"/>
  <c r="N607" i="4"/>
  <c r="N611" i="4"/>
  <c r="N615" i="4"/>
  <c r="N619" i="4"/>
  <c r="N623" i="4"/>
  <c r="N627" i="4"/>
  <c r="N631" i="4"/>
  <c r="N635" i="4"/>
  <c r="N639" i="4"/>
  <c r="N643" i="4"/>
  <c r="N647" i="4"/>
  <c r="N651" i="4"/>
  <c r="N655" i="4"/>
  <c r="N659" i="4"/>
  <c r="N663" i="4"/>
  <c r="N667" i="4"/>
  <c r="N671" i="4"/>
  <c r="N675" i="4"/>
  <c r="N679" i="4"/>
  <c r="N683" i="4"/>
  <c r="N687" i="4"/>
  <c r="N691" i="4"/>
  <c r="N695" i="4"/>
  <c r="N699" i="4"/>
  <c r="N703" i="4"/>
  <c r="N707" i="4"/>
  <c r="N711" i="4"/>
  <c r="N715" i="4"/>
  <c r="N688" i="4"/>
  <c r="N696" i="4"/>
  <c r="N704" i="4"/>
  <c r="N712" i="4"/>
  <c r="N719" i="4"/>
  <c r="N723" i="4"/>
  <c r="N727" i="4"/>
  <c r="N731" i="4"/>
  <c r="N735" i="4"/>
  <c r="N739" i="4"/>
  <c r="N743" i="4"/>
  <c r="N747" i="4"/>
  <c r="N751" i="4"/>
  <c r="N755" i="4"/>
  <c r="N759" i="4"/>
  <c r="N763" i="4"/>
  <c r="N767" i="4"/>
  <c r="N771" i="4"/>
  <c r="N775" i="4"/>
  <c r="N779" i="4"/>
  <c r="N783" i="4"/>
  <c r="N787" i="4"/>
  <c r="N791" i="4"/>
  <c r="N795" i="4"/>
  <c r="N799" i="4"/>
  <c r="N803" i="4"/>
  <c r="N807" i="4"/>
  <c r="N811" i="4"/>
  <c r="N815" i="4"/>
  <c r="N819" i="4"/>
  <c r="N823" i="4"/>
  <c r="N827" i="4"/>
  <c r="N831" i="4"/>
  <c r="N835" i="4"/>
  <c r="N839" i="4"/>
  <c r="N843" i="4"/>
  <c r="N847" i="4"/>
  <c r="N851" i="4"/>
  <c r="N855" i="4"/>
  <c r="N859" i="4"/>
  <c r="N863" i="4"/>
  <c r="N867" i="4"/>
  <c r="N871" i="4"/>
  <c r="N875" i="4"/>
  <c r="N879" i="4"/>
  <c r="N883" i="4"/>
  <c r="N887" i="4"/>
  <c r="N891" i="4"/>
  <c r="N895" i="4"/>
  <c r="N899" i="4"/>
  <c r="N903" i="4"/>
  <c r="N907" i="4"/>
  <c r="N911" i="4"/>
  <c r="N915" i="4"/>
  <c r="N919" i="4"/>
  <c r="N923" i="4"/>
  <c r="N927" i="4"/>
  <c r="N931" i="4"/>
  <c r="N935" i="4"/>
  <c r="N939" i="4"/>
  <c r="N943" i="4"/>
  <c r="N947" i="4"/>
  <c r="N951" i="4"/>
  <c r="N955" i="4"/>
  <c r="N959" i="4"/>
  <c r="N963" i="4"/>
  <c r="N967" i="4"/>
  <c r="N971" i="4"/>
  <c r="N975" i="4"/>
  <c r="N979" i="4"/>
  <c r="N983" i="4"/>
  <c r="N987" i="4"/>
  <c r="N991" i="4"/>
  <c r="N995" i="4"/>
  <c r="N999" i="4"/>
  <c r="N1003" i="4"/>
  <c r="N1007" i="4"/>
  <c r="N1011" i="4"/>
  <c r="N1015" i="4"/>
  <c r="N1019" i="4"/>
  <c r="N1023" i="4"/>
  <c r="N1027" i="4"/>
  <c r="N1031" i="4"/>
  <c r="N1035" i="4"/>
  <c r="N1039" i="4"/>
  <c r="N690" i="4"/>
  <c r="N698" i="4"/>
  <c r="N706" i="4"/>
  <c r="N714" i="4"/>
  <c r="N720" i="4"/>
  <c r="N724" i="4"/>
  <c r="N728" i="4"/>
  <c r="N732" i="4"/>
  <c r="N736" i="4"/>
  <c r="N740" i="4"/>
  <c r="N744" i="4"/>
  <c r="N748" i="4"/>
  <c r="N752" i="4"/>
  <c r="N756" i="4"/>
  <c r="N760" i="4"/>
  <c r="N764" i="4"/>
  <c r="N768" i="4"/>
  <c r="N772" i="4"/>
  <c r="N776" i="4"/>
  <c r="N780" i="4"/>
  <c r="N784" i="4"/>
  <c r="N788" i="4"/>
  <c r="N792" i="4"/>
  <c r="N796" i="4"/>
  <c r="N800" i="4"/>
  <c r="N804" i="4"/>
  <c r="N808" i="4"/>
  <c r="N812" i="4"/>
  <c r="N816" i="4"/>
  <c r="N820" i="4"/>
  <c r="N824" i="4"/>
  <c r="N828" i="4"/>
  <c r="N832" i="4"/>
  <c r="N836" i="4"/>
  <c r="N840" i="4"/>
  <c r="N844" i="4"/>
  <c r="N848" i="4"/>
  <c r="N852" i="4"/>
  <c r="N856" i="4"/>
  <c r="N860" i="4"/>
  <c r="N864" i="4"/>
  <c r="N868" i="4"/>
  <c r="N872" i="4"/>
  <c r="N876" i="4"/>
  <c r="N880" i="4"/>
  <c r="N884" i="4"/>
  <c r="N888" i="4"/>
  <c r="N892" i="4"/>
  <c r="N896" i="4"/>
  <c r="N900" i="4"/>
  <c r="N904" i="4"/>
  <c r="N908" i="4"/>
  <c r="N912" i="4"/>
  <c r="N916" i="4"/>
  <c r="N920" i="4"/>
  <c r="N924" i="4"/>
  <c r="N928" i="4"/>
  <c r="N932" i="4"/>
  <c r="N936" i="4"/>
  <c r="N940" i="4"/>
  <c r="N944" i="4"/>
  <c r="N948" i="4"/>
  <c r="N952" i="4"/>
  <c r="N956" i="4"/>
  <c r="N960" i="4"/>
  <c r="N964" i="4"/>
  <c r="N968" i="4"/>
  <c r="N972" i="4"/>
  <c r="N976" i="4"/>
  <c r="N980" i="4"/>
  <c r="N984" i="4"/>
  <c r="N988" i="4"/>
  <c r="N992" i="4"/>
  <c r="N996" i="4"/>
  <c r="N1000" i="4"/>
  <c r="N1004" i="4"/>
  <c r="N1008" i="4"/>
  <c r="N1012" i="4"/>
  <c r="N1016" i="4"/>
  <c r="N1020" i="4"/>
  <c r="N1024" i="4"/>
  <c r="N1028" i="4"/>
  <c r="N1032" i="4"/>
  <c r="N1036" i="4"/>
  <c r="N1040" i="4"/>
  <c r="N1044" i="4"/>
  <c r="N1048" i="4"/>
  <c r="N1052" i="4"/>
  <c r="N1056" i="4"/>
  <c r="N1060" i="4"/>
  <c r="N1064" i="4"/>
  <c r="N1068" i="4"/>
  <c r="N1072" i="4"/>
  <c r="N1076" i="4"/>
  <c r="N1080" i="4"/>
  <c r="N1084" i="4"/>
  <c r="N1088" i="4"/>
  <c r="N1092" i="4"/>
  <c r="N1096" i="4"/>
  <c r="N1100" i="4"/>
  <c r="N1104" i="4"/>
  <c r="N1108" i="4"/>
  <c r="N1112" i="4"/>
  <c r="N1116" i="4"/>
  <c r="N1120" i="4"/>
  <c r="N1124" i="4"/>
  <c r="N1128" i="4"/>
  <c r="N1132" i="4"/>
  <c r="N1136" i="4"/>
  <c r="N1140" i="4"/>
  <c r="N1144" i="4"/>
  <c r="N1148" i="4"/>
  <c r="N1152" i="4"/>
  <c r="N1156" i="4"/>
  <c r="N1160" i="4"/>
  <c r="N1164" i="4"/>
  <c r="N1168" i="4"/>
  <c r="N1172" i="4"/>
  <c r="N1176" i="4"/>
  <c r="N1180" i="4"/>
  <c r="N1184" i="4"/>
  <c r="N1188" i="4"/>
  <c r="N1192" i="4"/>
  <c r="N1196" i="4"/>
  <c r="N1200" i="4"/>
  <c r="N1204" i="4"/>
  <c r="N1208" i="4"/>
  <c r="N1212" i="4"/>
  <c r="N1043" i="4"/>
  <c r="N1051" i="4"/>
  <c r="N1059" i="4"/>
  <c r="N1067" i="4"/>
  <c r="N1075" i="4"/>
  <c r="N1083" i="4"/>
  <c r="N1091" i="4"/>
  <c r="N1099" i="4"/>
  <c r="N1107" i="4"/>
  <c r="N1115" i="4"/>
  <c r="N1123" i="4"/>
  <c r="N1131" i="4"/>
  <c r="N1139" i="4"/>
  <c r="N1147" i="4"/>
  <c r="N1155" i="4"/>
  <c r="N1163" i="4"/>
  <c r="N1171" i="4"/>
  <c r="N1179" i="4"/>
  <c r="N1187" i="4"/>
  <c r="N1195" i="4"/>
  <c r="N1203" i="4"/>
  <c r="N1211" i="4"/>
  <c r="N1217" i="4"/>
  <c r="N1221" i="4"/>
  <c r="N1225" i="4"/>
  <c r="N1229" i="4"/>
  <c r="N1233" i="4"/>
  <c r="N1237" i="4"/>
  <c r="N1241" i="4"/>
  <c r="N1245" i="4"/>
  <c r="N1249" i="4"/>
  <c r="N1253" i="4"/>
  <c r="N1257" i="4"/>
  <c r="N1261" i="4"/>
  <c r="N1265" i="4"/>
  <c r="N1269" i="4"/>
  <c r="N1273" i="4"/>
  <c r="N1277" i="4"/>
  <c r="N1281" i="4"/>
  <c r="N1285" i="4"/>
  <c r="N1289" i="4"/>
  <c r="N1293" i="4"/>
  <c r="N1297" i="4"/>
  <c r="N1301" i="4"/>
  <c r="N1305" i="4"/>
  <c r="N1309" i="4"/>
  <c r="N1313" i="4"/>
  <c r="N1317" i="4"/>
  <c r="N1321" i="4"/>
  <c r="N1325" i="4"/>
  <c r="N1329" i="4"/>
  <c r="N1333" i="4"/>
  <c r="N1337" i="4"/>
  <c r="N1341" i="4"/>
  <c r="N1345" i="4"/>
  <c r="N1349" i="4"/>
  <c r="N1353" i="4"/>
  <c r="N1357" i="4"/>
  <c r="N1361" i="4"/>
  <c r="N1365" i="4"/>
  <c r="N1369" i="4"/>
  <c r="N1373" i="4"/>
  <c r="N1377" i="4"/>
  <c r="N1381" i="4"/>
  <c r="N1385" i="4"/>
  <c r="N1389" i="4"/>
  <c r="N1393" i="4"/>
  <c r="N1397" i="4"/>
  <c r="N1401" i="4"/>
  <c r="N1405" i="4"/>
  <c r="N1409" i="4"/>
  <c r="N1413" i="4"/>
  <c r="N1417" i="4"/>
  <c r="N1421" i="4"/>
  <c r="N1425" i="4"/>
  <c r="N1429" i="4"/>
  <c r="N1433" i="4"/>
  <c r="N1437" i="4"/>
  <c r="N1441" i="4"/>
  <c r="N1445" i="4"/>
  <c r="N1449" i="4"/>
  <c r="N1453" i="4"/>
  <c r="N1457" i="4"/>
  <c r="N1461" i="4"/>
  <c r="N1465" i="4"/>
  <c r="N1469" i="4"/>
  <c r="N1473" i="4"/>
  <c r="N1477" i="4"/>
  <c r="N1481" i="4"/>
  <c r="N1485" i="4"/>
  <c r="N1489" i="4"/>
  <c r="N1493" i="4"/>
  <c r="N1497" i="4"/>
  <c r="N1501" i="4"/>
  <c r="N1505" i="4"/>
  <c r="N1509" i="4"/>
  <c r="N1513" i="4"/>
  <c r="N1517" i="4"/>
  <c r="N1521" i="4"/>
  <c r="N1525" i="4"/>
  <c r="N1529" i="4"/>
  <c r="N1533" i="4"/>
  <c r="N1537" i="4"/>
  <c r="N1541" i="4"/>
  <c r="N1545" i="4"/>
  <c r="N1549" i="4"/>
  <c r="N1553" i="4"/>
  <c r="N1557" i="4"/>
  <c r="N1561" i="4"/>
  <c r="N1565" i="4"/>
  <c r="N1569" i="4"/>
  <c r="N1573" i="4"/>
  <c r="N1577" i="4"/>
  <c r="N1581" i="4"/>
  <c r="N1585" i="4"/>
  <c r="N1589" i="4"/>
  <c r="N1593" i="4"/>
  <c r="N1045" i="4"/>
  <c r="N1053" i="4"/>
  <c r="N1061" i="4"/>
  <c r="N1069" i="4"/>
  <c r="N1077" i="4"/>
  <c r="N1085" i="4"/>
  <c r="N1093" i="4"/>
  <c r="N1101" i="4"/>
  <c r="N1109" i="4"/>
  <c r="N1117" i="4"/>
  <c r="N1125" i="4"/>
  <c r="N1133" i="4"/>
  <c r="N1141" i="4"/>
  <c r="N1149" i="4"/>
  <c r="N1157" i="4"/>
  <c r="N1165" i="4"/>
  <c r="N1173" i="4"/>
  <c r="N1181" i="4"/>
  <c r="N1189" i="4"/>
  <c r="N1197" i="4"/>
  <c r="N1205" i="4"/>
  <c r="N1213" i="4"/>
  <c r="N1218" i="4"/>
  <c r="N1222" i="4"/>
  <c r="N1226" i="4"/>
  <c r="N1230" i="4"/>
  <c r="N1234" i="4"/>
  <c r="N1238" i="4"/>
  <c r="N1242" i="4"/>
  <c r="N1246" i="4"/>
  <c r="N1250" i="4"/>
  <c r="N1254" i="4"/>
  <c r="N1258" i="4"/>
  <c r="N1262" i="4"/>
  <c r="N1266" i="4"/>
  <c r="N1270" i="4"/>
  <c r="N1274" i="4"/>
  <c r="N1278" i="4"/>
  <c r="N1282" i="4"/>
  <c r="N1286" i="4"/>
  <c r="N1290" i="4"/>
  <c r="N1294" i="4"/>
  <c r="N1298" i="4"/>
  <c r="N1302" i="4"/>
  <c r="N1306" i="4"/>
  <c r="N1310" i="4"/>
  <c r="N1314" i="4"/>
  <c r="N1318" i="4"/>
  <c r="N1322" i="4"/>
  <c r="N1326" i="4"/>
  <c r="N1330" i="4"/>
  <c r="N1334" i="4"/>
  <c r="N1338" i="4"/>
  <c r="N1342" i="4"/>
  <c r="N1346" i="4"/>
  <c r="N1350" i="4"/>
  <c r="N1354" i="4"/>
  <c r="N1358" i="4"/>
  <c r="N1362" i="4"/>
  <c r="N1366" i="4"/>
  <c r="N1370" i="4"/>
  <c r="N1374" i="4"/>
  <c r="N1378" i="4"/>
  <c r="N1382" i="4"/>
  <c r="N1386" i="4"/>
  <c r="N1390" i="4"/>
  <c r="N1394" i="4"/>
  <c r="N1398" i="4"/>
  <c r="N1402" i="4"/>
  <c r="N1406" i="4"/>
  <c r="N1410" i="4"/>
  <c r="N1414" i="4"/>
  <c r="N1418" i="4"/>
  <c r="N1422" i="4"/>
  <c r="N1426" i="4"/>
  <c r="N1430" i="4"/>
  <c r="N1434" i="4"/>
  <c r="N1438" i="4"/>
  <c r="N1442" i="4"/>
  <c r="N1446" i="4"/>
  <c r="N1450" i="4"/>
  <c r="N1454" i="4"/>
  <c r="N1458" i="4"/>
  <c r="N1462" i="4"/>
  <c r="N1466" i="4"/>
  <c r="N1470" i="4"/>
  <c r="N1474" i="4"/>
  <c r="N1478" i="4"/>
  <c r="N1482" i="4"/>
  <c r="N1486" i="4"/>
  <c r="N1490" i="4"/>
  <c r="N1494" i="4"/>
  <c r="N1498" i="4"/>
  <c r="N1502" i="4"/>
  <c r="N1506" i="4"/>
  <c r="N1510" i="4"/>
  <c r="N1514" i="4"/>
  <c r="N1518" i="4"/>
  <c r="N1522" i="4"/>
  <c r="N1526" i="4"/>
  <c r="N1530" i="4"/>
  <c r="N1534" i="4"/>
  <c r="N1538" i="4"/>
  <c r="N1542" i="4"/>
  <c r="N1546" i="4"/>
  <c r="N1550" i="4"/>
  <c r="N1554" i="4"/>
  <c r="N1558" i="4"/>
  <c r="N1562" i="4"/>
  <c r="N1566" i="4"/>
  <c r="N1570" i="4"/>
  <c r="N1574" i="4"/>
  <c r="N1578" i="4"/>
  <c r="N1582" i="4"/>
  <c r="N1586" i="4"/>
  <c r="N1590" i="4"/>
  <c r="N1594" i="4"/>
  <c r="N1598" i="4"/>
  <c r="N1602" i="4"/>
  <c r="N1606" i="4"/>
  <c r="N1610" i="4"/>
  <c r="N1614" i="4"/>
  <c r="N1618" i="4"/>
  <c r="N1622" i="4"/>
  <c r="N1626" i="4"/>
  <c r="N1630" i="4"/>
  <c r="N1634" i="4"/>
  <c r="N1638" i="4"/>
  <c r="N1642" i="4"/>
  <c r="N1646" i="4"/>
  <c r="N1650" i="4"/>
  <c r="N1654" i="4"/>
  <c r="N1658" i="4"/>
  <c r="N1662" i="4"/>
  <c r="N1666" i="4"/>
  <c r="N1670" i="4"/>
  <c r="N1674" i="4"/>
  <c r="N1678" i="4"/>
  <c r="N1682" i="4"/>
  <c r="N1686" i="4"/>
  <c r="N1690" i="4"/>
  <c r="N1694" i="4"/>
  <c r="N1698" i="4"/>
  <c r="N1702" i="4"/>
  <c r="N1706" i="4"/>
  <c r="N1710" i="4"/>
  <c r="N1714" i="4"/>
  <c r="N1718" i="4"/>
  <c r="N1722" i="4"/>
  <c r="N1726" i="4"/>
  <c r="N1730" i="4"/>
  <c r="N1734" i="4"/>
  <c r="N1738" i="4"/>
  <c r="N1742" i="4"/>
  <c r="N1746" i="4"/>
  <c r="N1750" i="4"/>
  <c r="N1754" i="4"/>
  <c r="N1758" i="4"/>
  <c r="N1762" i="4"/>
  <c r="N1766" i="4"/>
  <c r="N1770" i="4"/>
  <c r="N1774" i="4"/>
  <c r="N1778" i="4"/>
  <c r="N1782" i="4"/>
  <c r="N1786" i="4"/>
  <c r="N1790" i="4"/>
  <c r="N1794" i="4"/>
  <c r="N1798" i="4"/>
  <c r="N1802" i="4"/>
  <c r="N1806" i="4"/>
  <c r="N1810" i="4"/>
  <c r="N1601" i="4"/>
  <c r="N1609" i="4"/>
  <c r="N1617" i="4"/>
  <c r="N1625" i="4"/>
  <c r="N1633" i="4"/>
  <c r="N1641" i="4"/>
  <c r="N1649" i="4"/>
  <c r="N1657" i="4"/>
  <c r="N1665" i="4"/>
  <c r="N1673" i="4"/>
  <c r="N1681" i="4"/>
  <c r="N1689" i="4"/>
  <c r="N1697" i="4"/>
  <c r="N1705" i="4"/>
  <c r="N1713" i="4"/>
  <c r="N1721" i="4"/>
  <c r="N1729" i="4"/>
  <c r="N1737" i="4"/>
  <c r="N1745" i="4"/>
  <c r="N1753" i="4"/>
  <c r="N1761" i="4"/>
  <c r="N1769" i="4"/>
  <c r="N1777" i="4"/>
  <c r="N1785" i="4"/>
  <c r="N1793" i="4"/>
  <c r="N1801" i="4"/>
  <c r="N1809" i="4"/>
  <c r="N1814" i="4"/>
  <c r="N1818" i="4"/>
  <c r="N1822" i="4"/>
  <c r="N1826" i="4"/>
  <c r="N1830" i="4"/>
  <c r="N1834" i="4"/>
  <c r="N1838" i="4"/>
  <c r="N1842" i="4"/>
  <c r="N1846" i="4"/>
  <c r="N1850" i="4"/>
  <c r="N1854" i="4"/>
  <c r="N1858" i="4"/>
  <c r="N1862" i="4"/>
  <c r="N1866" i="4"/>
  <c r="N1870" i="4"/>
  <c r="N1874" i="4"/>
  <c r="N1878" i="4"/>
  <c r="N1882" i="4"/>
  <c r="N1886" i="4"/>
  <c r="N1890" i="4"/>
  <c r="N1894" i="4"/>
  <c r="N1898" i="4"/>
  <c r="N1902" i="4"/>
  <c r="N1906" i="4"/>
  <c r="N1910" i="4"/>
  <c r="N1914" i="4"/>
  <c r="N1918" i="4"/>
  <c r="N1922" i="4"/>
  <c r="N1926" i="4"/>
  <c r="N1930" i="4"/>
  <c r="N1934" i="4"/>
  <c r="N1938" i="4"/>
  <c r="N1942" i="4"/>
  <c r="N1946" i="4"/>
  <c r="N1950" i="4"/>
  <c r="N1954" i="4"/>
  <c r="N1958" i="4"/>
  <c r="N1962" i="4"/>
  <c r="N1966" i="4"/>
  <c r="N1970" i="4"/>
  <c r="N1974" i="4"/>
  <c r="N1978" i="4"/>
  <c r="N1982" i="4"/>
  <c r="N1986" i="4"/>
  <c r="N1990" i="4"/>
  <c r="N1994" i="4"/>
  <c r="N1998" i="4"/>
  <c r="N2002" i="4"/>
  <c r="N2006" i="4"/>
  <c r="N2010" i="4"/>
  <c r="N2014" i="4"/>
  <c r="N2018" i="4"/>
  <c r="N2022" i="4"/>
  <c r="N2026" i="4"/>
  <c r="N2030" i="4"/>
  <c r="N2034" i="4"/>
  <c r="N2038" i="4"/>
  <c r="N2042" i="4"/>
  <c r="N2046" i="4"/>
  <c r="N2050" i="4"/>
  <c r="N2054" i="4"/>
  <c r="N2058" i="4"/>
  <c r="N2062" i="4"/>
  <c r="N2066" i="4"/>
  <c r="N2070" i="4"/>
  <c r="N2074" i="4"/>
  <c r="N2078" i="4"/>
  <c r="N2082" i="4"/>
  <c r="N2086" i="4"/>
  <c r="N2090" i="4"/>
  <c r="N2094" i="4"/>
  <c r="N2098" i="4"/>
  <c r="N2102" i="4"/>
  <c r="N2106" i="4"/>
  <c r="N2110" i="4"/>
  <c r="N2114" i="4"/>
  <c r="N2118" i="4"/>
  <c r="N2122" i="4"/>
  <c r="N2126" i="4"/>
  <c r="N2130" i="4"/>
  <c r="N2134" i="4"/>
  <c r="N2138" i="4"/>
  <c r="N2142" i="4"/>
  <c r="N2146" i="4"/>
  <c r="N2150" i="4"/>
  <c r="N2154" i="4"/>
  <c r="N2158" i="4"/>
  <c r="N2162" i="4"/>
  <c r="N2166" i="4"/>
  <c r="N2170" i="4"/>
  <c r="N2174" i="4"/>
  <c r="N2178" i="4"/>
  <c r="N2182" i="4"/>
  <c r="N2186" i="4"/>
  <c r="N2190" i="4"/>
  <c r="N2194" i="4"/>
  <c r="N2198" i="4"/>
  <c r="N2202" i="4"/>
  <c r="N2206" i="4"/>
  <c r="N2210" i="4"/>
  <c r="N2214" i="4"/>
  <c r="N2218" i="4"/>
  <c r="N2222" i="4"/>
  <c r="N2226" i="4"/>
  <c r="N2230" i="4"/>
  <c r="N2234" i="4"/>
  <c r="N2238" i="4"/>
  <c r="N2242" i="4"/>
  <c r="N2246" i="4"/>
  <c r="N2250" i="4"/>
  <c r="N2254" i="4"/>
  <c r="N2258" i="4"/>
  <c r="N2262" i="4"/>
  <c r="N2266" i="4"/>
  <c r="N2270" i="4"/>
  <c r="N2274" i="4"/>
  <c r="N2278" i="4"/>
  <c r="N2282" i="4"/>
  <c r="N2286" i="4"/>
  <c r="N2290" i="4"/>
  <c r="N2294" i="4"/>
  <c r="N2298" i="4"/>
  <c r="N2302" i="4"/>
  <c r="N2306" i="4"/>
  <c r="N2310" i="4"/>
  <c r="N2314" i="4"/>
  <c r="N2318" i="4"/>
  <c r="N2322" i="4"/>
  <c r="N2326" i="4"/>
  <c r="N2330" i="4"/>
  <c r="N2334" i="4"/>
  <c r="N2338" i="4"/>
  <c r="N2342" i="4"/>
  <c r="N2346" i="4"/>
  <c r="N2350" i="4"/>
  <c r="N2354" i="4"/>
  <c r="N2358" i="4"/>
  <c r="N2362" i="4"/>
  <c r="N2366" i="4"/>
  <c r="N2370" i="4"/>
  <c r="N2374" i="4"/>
  <c r="N2378" i="4"/>
  <c r="N2382" i="4"/>
  <c r="N1599" i="4"/>
  <c r="N1607" i="4"/>
  <c r="N1615" i="4"/>
  <c r="N1623" i="4"/>
  <c r="N1631" i="4"/>
  <c r="N1639" i="4"/>
  <c r="N1647" i="4"/>
  <c r="N1655" i="4"/>
  <c r="N1663" i="4"/>
  <c r="N1671" i="4"/>
  <c r="N1679" i="4"/>
  <c r="N1687" i="4"/>
  <c r="N1695" i="4"/>
  <c r="N1703" i="4"/>
  <c r="N1711" i="4"/>
  <c r="N1719" i="4"/>
  <c r="N1727" i="4"/>
  <c r="N1735" i="4"/>
  <c r="N1743" i="4"/>
  <c r="N1751" i="4"/>
  <c r="N1759" i="4"/>
  <c r="N1767" i="4"/>
  <c r="N1775" i="4"/>
  <c r="N1783" i="4"/>
  <c r="N1791" i="4"/>
  <c r="N1799" i="4"/>
  <c r="N1807" i="4"/>
  <c r="N1813" i="4"/>
  <c r="N1817" i="4"/>
  <c r="N1821" i="4"/>
  <c r="N1825" i="4"/>
  <c r="N1829" i="4"/>
  <c r="N1833" i="4"/>
  <c r="N1837" i="4"/>
  <c r="N1841" i="4"/>
  <c r="N1845" i="4"/>
  <c r="N1849" i="4"/>
  <c r="N1853" i="4"/>
  <c r="N1857" i="4"/>
  <c r="N1861" i="4"/>
  <c r="N1865" i="4"/>
  <c r="N1869" i="4"/>
  <c r="N1873" i="4"/>
  <c r="N1877" i="4"/>
  <c r="N1881" i="4"/>
  <c r="N1885" i="4"/>
  <c r="N1889" i="4"/>
  <c r="N1893" i="4"/>
  <c r="N1897" i="4"/>
  <c r="N1901" i="4"/>
  <c r="N1905" i="4"/>
  <c r="N1909" i="4"/>
  <c r="N1913" i="4"/>
  <c r="N1917" i="4"/>
  <c r="N1921" i="4"/>
  <c r="N1925" i="4"/>
  <c r="N1929" i="4"/>
  <c r="N1933" i="4"/>
  <c r="N1937" i="4"/>
  <c r="N1941" i="4"/>
  <c r="N1945" i="4"/>
  <c r="N1949" i="4"/>
  <c r="N1953" i="4"/>
  <c r="N1957" i="4"/>
  <c r="N1961" i="4"/>
  <c r="N1965" i="4"/>
  <c r="N1969" i="4"/>
  <c r="N1973" i="4"/>
  <c r="N1977" i="4"/>
  <c r="N1981" i="4"/>
  <c r="N1985" i="4"/>
  <c r="N1989" i="4"/>
  <c r="N1993" i="4"/>
  <c r="N1997" i="4"/>
  <c r="N2001" i="4"/>
  <c r="N2005" i="4"/>
  <c r="N2009" i="4"/>
  <c r="N2013" i="4"/>
  <c r="N2017" i="4"/>
  <c r="N2021" i="4"/>
  <c r="N2025" i="4"/>
  <c r="N2029" i="4"/>
  <c r="N2033" i="4"/>
  <c r="N2037" i="4"/>
  <c r="N2041" i="4"/>
  <c r="N2045" i="4"/>
  <c r="N2049" i="4"/>
  <c r="N2053" i="4"/>
  <c r="N2057" i="4"/>
  <c r="N2061" i="4"/>
  <c r="N2065" i="4"/>
  <c r="N2069" i="4"/>
  <c r="N2073" i="4"/>
  <c r="N2077" i="4"/>
  <c r="N2081" i="4"/>
  <c r="N2085" i="4"/>
  <c r="N2089" i="4"/>
  <c r="N2093" i="4"/>
  <c r="N2097" i="4"/>
  <c r="N2101" i="4"/>
  <c r="N2105" i="4"/>
  <c r="N2109" i="4"/>
  <c r="N2113" i="4"/>
  <c r="N2117" i="4"/>
  <c r="N2121" i="4"/>
  <c r="N2125" i="4"/>
  <c r="N2129" i="4"/>
  <c r="N2133" i="4"/>
  <c r="N2137" i="4"/>
  <c r="N2141" i="4"/>
  <c r="N2145" i="4"/>
  <c r="N2149" i="4"/>
  <c r="N2153" i="4"/>
  <c r="N2157" i="4"/>
  <c r="N2161" i="4"/>
  <c r="N2165" i="4"/>
  <c r="N2169" i="4"/>
  <c r="N2173" i="4"/>
  <c r="N2177" i="4"/>
  <c r="N2181" i="4"/>
  <c r="N2185" i="4"/>
  <c r="N2189" i="4"/>
  <c r="N2193" i="4"/>
  <c r="N2197" i="4"/>
  <c r="N2201" i="4"/>
  <c r="N2205" i="4"/>
  <c r="N2209" i="4"/>
  <c r="N2213" i="4"/>
  <c r="N2217" i="4"/>
  <c r="N2221" i="4"/>
  <c r="N2225" i="4"/>
  <c r="N2229" i="4"/>
  <c r="N2233" i="4"/>
  <c r="N2237" i="4"/>
  <c r="N2241" i="4"/>
  <c r="N2245" i="4"/>
  <c r="N2249" i="4"/>
  <c r="N2253" i="4"/>
  <c r="N2257" i="4"/>
  <c r="N2261" i="4"/>
  <c r="N2265" i="4"/>
  <c r="N2269" i="4"/>
  <c r="N2273" i="4"/>
  <c r="N2277" i="4"/>
  <c r="N2281" i="4"/>
  <c r="N2285" i="4"/>
  <c r="N2289" i="4"/>
  <c r="N2293" i="4"/>
  <c r="N2297" i="4"/>
  <c r="N2301" i="4"/>
  <c r="N2305" i="4"/>
  <c r="N2309" i="4"/>
  <c r="N2313" i="4"/>
  <c r="N2317" i="4"/>
  <c r="N2321" i="4"/>
  <c r="N2325" i="4"/>
  <c r="N2329" i="4"/>
  <c r="N2333" i="4"/>
  <c r="N2337" i="4"/>
  <c r="N2341" i="4"/>
  <c r="N2345" i="4"/>
  <c r="N2349" i="4"/>
  <c r="N2353" i="4"/>
  <c r="N2357" i="4"/>
  <c r="N2361" i="4"/>
  <c r="N2365" i="4"/>
  <c r="N2369" i="4"/>
  <c r="N2373" i="4"/>
  <c r="N2377" i="4"/>
  <c r="N2381" i="4"/>
  <c r="N2385" i="4"/>
  <c r="N2389" i="4"/>
  <c r="N2393" i="4"/>
  <c r="N2397" i="4"/>
  <c r="N2401" i="4"/>
  <c r="N2405" i="4"/>
  <c r="N2409" i="4"/>
  <c r="N2413" i="4"/>
  <c r="N2417" i="4"/>
  <c r="N2421" i="4"/>
  <c r="N2425" i="4"/>
  <c r="N2429" i="4"/>
  <c r="N2433" i="4"/>
  <c r="N2437" i="4"/>
  <c r="N2441" i="4"/>
  <c r="N2445" i="4"/>
  <c r="N2449" i="4"/>
  <c r="N2453" i="4"/>
  <c r="N2457" i="4"/>
  <c r="N2461" i="4"/>
  <c r="N2465" i="4"/>
  <c r="N2469" i="4"/>
  <c r="N2473" i="4"/>
  <c r="N2477" i="4"/>
  <c r="N2481" i="4"/>
  <c r="N2485" i="4"/>
  <c r="N2489" i="4"/>
  <c r="N2493" i="4"/>
  <c r="N2497" i="4"/>
  <c r="N2501" i="4"/>
  <c r="N2386" i="4"/>
  <c r="N2394" i="4"/>
  <c r="N2402" i="4"/>
  <c r="N2410" i="4"/>
  <c r="N2418" i="4"/>
  <c r="N2426" i="4"/>
  <c r="N2434" i="4"/>
  <c r="N2442" i="4"/>
  <c r="N2450" i="4"/>
  <c r="N2458" i="4"/>
  <c r="N2466" i="4"/>
  <c r="N2474" i="4"/>
  <c r="N2482" i="4"/>
  <c r="N2490" i="4"/>
  <c r="N2498" i="4"/>
  <c r="N2392" i="4"/>
  <c r="N2400" i="4"/>
  <c r="N2408" i="4"/>
  <c r="N2416" i="4"/>
  <c r="N2424" i="4"/>
  <c r="N2432" i="4"/>
  <c r="N2440" i="4"/>
  <c r="N2448" i="4"/>
  <c r="N2456" i="4"/>
  <c r="N2464" i="4"/>
  <c r="N2472" i="4"/>
  <c r="N2480" i="4"/>
  <c r="N2488" i="4"/>
  <c r="N2496" i="4"/>
  <c r="U503" i="4" l="1"/>
  <c r="A503" i="4" s="1"/>
  <c r="B5" i="5"/>
  <c r="F5" i="5"/>
  <c r="C8" i="5"/>
  <c r="B9" i="5"/>
  <c r="F9" i="5"/>
  <c r="C12" i="5"/>
  <c r="B13" i="5"/>
  <c r="F13" i="5"/>
  <c r="C16" i="5"/>
  <c r="B17" i="5"/>
  <c r="F17" i="5"/>
  <c r="C20" i="5"/>
  <c r="B21" i="5"/>
  <c r="F21" i="5"/>
  <c r="C24" i="5"/>
  <c r="B25" i="5"/>
  <c r="F25" i="5"/>
  <c r="C28" i="5"/>
  <c r="B29" i="5"/>
  <c r="F29" i="5"/>
  <c r="C32" i="5"/>
  <c r="B33" i="5"/>
  <c r="F33" i="5"/>
  <c r="C36" i="5"/>
  <c r="B37" i="5"/>
  <c r="F37" i="5"/>
  <c r="B6" i="5"/>
  <c r="C9" i="5"/>
  <c r="F10" i="5"/>
  <c r="B14" i="5"/>
  <c r="C17" i="5"/>
  <c r="F18" i="5"/>
  <c r="B22" i="5"/>
  <c r="C25" i="5"/>
  <c r="F26" i="5"/>
  <c r="B30" i="5"/>
  <c r="C33" i="5"/>
  <c r="F34" i="5"/>
  <c r="B38" i="5"/>
  <c r="C39" i="5"/>
  <c r="B40" i="5"/>
  <c r="F40" i="5"/>
  <c r="C43" i="5"/>
  <c r="B44" i="5"/>
  <c r="F44" i="5"/>
  <c r="C47" i="5"/>
  <c r="B48" i="5"/>
  <c r="F48" i="5"/>
  <c r="C51" i="5"/>
  <c r="B52" i="5"/>
  <c r="F52" i="5"/>
  <c r="C55" i="5"/>
  <c r="B56" i="5"/>
  <c r="B8" i="5"/>
  <c r="C11" i="5"/>
  <c r="F12" i="5"/>
  <c r="B16" i="5"/>
  <c r="C19" i="5"/>
  <c r="F20" i="5"/>
  <c r="B24" i="5"/>
  <c r="C27" i="5"/>
  <c r="F28" i="5"/>
  <c r="B32" i="5"/>
  <c r="C35" i="5"/>
  <c r="F36" i="5"/>
  <c r="C40" i="5"/>
  <c r="B41" i="5"/>
  <c r="F41" i="5"/>
  <c r="C44" i="5"/>
  <c r="B45" i="5"/>
  <c r="F45" i="5"/>
  <c r="C48" i="5"/>
  <c r="B49" i="5"/>
  <c r="F49" i="5"/>
  <c r="C52" i="5"/>
  <c r="B53" i="5"/>
  <c r="F53" i="5"/>
  <c r="C56" i="5"/>
  <c r="B57" i="5"/>
  <c r="F57" i="5"/>
  <c r="C60" i="5"/>
  <c r="B61" i="5"/>
  <c r="F61" i="5"/>
  <c r="C64" i="5"/>
  <c r="B65" i="5"/>
  <c r="F65" i="5"/>
  <c r="C68" i="5"/>
  <c r="B69" i="5"/>
  <c r="F69" i="5"/>
  <c r="C72" i="5"/>
  <c r="B73" i="5"/>
  <c r="F73" i="5"/>
  <c r="C76" i="5"/>
  <c r="B77" i="5"/>
  <c r="F77" i="5"/>
  <c r="C80" i="5"/>
  <c r="B81" i="5"/>
  <c r="F81" i="5"/>
  <c r="C84" i="5"/>
  <c r="B85" i="5"/>
  <c r="F85" i="5"/>
  <c r="C88" i="5"/>
  <c r="B89" i="5"/>
  <c r="F89" i="5"/>
  <c r="C92" i="5"/>
  <c r="B93" i="5"/>
  <c r="F93" i="5"/>
  <c r="C96" i="5"/>
  <c r="B97" i="5"/>
  <c r="F97" i="5"/>
  <c r="C100" i="5"/>
  <c r="B101" i="5"/>
  <c r="F101" i="5"/>
  <c r="C104" i="5"/>
  <c r="B105" i="5"/>
  <c r="F105" i="5"/>
  <c r="C108" i="5"/>
  <c r="B109" i="5"/>
  <c r="F109" i="5"/>
  <c r="C112" i="5"/>
  <c r="B113" i="5"/>
  <c r="F113" i="5"/>
  <c r="C116" i="5"/>
  <c r="B117" i="5"/>
  <c r="F117" i="5"/>
  <c r="C120" i="5"/>
  <c r="B121" i="5"/>
  <c r="F121" i="5"/>
  <c r="C57" i="5"/>
  <c r="B58" i="5"/>
  <c r="F58" i="5"/>
  <c r="C61" i="5"/>
  <c r="B62" i="5"/>
  <c r="F62" i="5"/>
  <c r="C65" i="5"/>
  <c r="B66" i="5"/>
  <c r="F66" i="5"/>
  <c r="C69" i="5"/>
  <c r="B70" i="5"/>
  <c r="F70" i="5"/>
  <c r="C73" i="5"/>
  <c r="B74" i="5"/>
  <c r="F74" i="5"/>
  <c r="C77" i="5"/>
  <c r="B78" i="5"/>
  <c r="F78" i="5"/>
  <c r="C81" i="5"/>
  <c r="B82" i="5"/>
  <c r="F82" i="5"/>
  <c r="C85" i="5"/>
  <c r="B86" i="5"/>
  <c r="F86" i="5"/>
  <c r="C89" i="5"/>
  <c r="B90" i="5"/>
  <c r="F90" i="5"/>
  <c r="C93" i="5"/>
  <c r="B94" i="5"/>
  <c r="F94" i="5"/>
  <c r="C97" i="5"/>
  <c r="B98" i="5"/>
  <c r="F98" i="5"/>
  <c r="C101" i="5"/>
  <c r="B102" i="5"/>
  <c r="F102" i="5"/>
  <c r="C105" i="5"/>
  <c r="B106" i="5"/>
  <c r="F106" i="5"/>
  <c r="C109" i="5"/>
  <c r="B110" i="5"/>
  <c r="F110" i="5"/>
  <c r="C113" i="5"/>
  <c r="B114" i="5"/>
  <c r="F114" i="5"/>
  <c r="C117" i="5"/>
  <c r="B118" i="5"/>
  <c r="F118" i="5"/>
  <c r="C121" i="5"/>
  <c r="B122" i="5"/>
  <c r="F122" i="5"/>
  <c r="C124" i="5"/>
  <c r="B125" i="5"/>
  <c r="F125" i="5"/>
  <c r="C128" i="5"/>
  <c r="B129" i="5"/>
  <c r="F129" i="5"/>
  <c r="C132" i="5"/>
  <c r="B133" i="5"/>
  <c r="F133" i="5"/>
  <c r="C136" i="5"/>
  <c r="B137" i="5"/>
  <c r="F137" i="5"/>
  <c r="C140" i="5"/>
  <c r="B141" i="5"/>
  <c r="F141" i="5"/>
  <c r="C144" i="5"/>
  <c r="B145" i="5"/>
  <c r="F145" i="5"/>
  <c r="C148" i="5"/>
  <c r="B149" i="5"/>
  <c r="F149" i="5"/>
  <c r="C152" i="5"/>
  <c r="B153" i="5"/>
  <c r="F153" i="5"/>
  <c r="C156" i="5"/>
  <c r="B157" i="5"/>
  <c r="F157" i="5"/>
  <c r="C160" i="5"/>
  <c r="B161" i="5"/>
  <c r="F161" i="5"/>
  <c r="C164" i="5"/>
  <c r="B165" i="5"/>
  <c r="F165" i="5"/>
  <c r="C168" i="5"/>
  <c r="B169" i="5"/>
  <c r="F169" i="5"/>
  <c r="C172" i="5"/>
  <c r="B173" i="5"/>
  <c r="F173" i="5"/>
  <c r="C176" i="5"/>
  <c r="B177" i="5"/>
  <c r="F177" i="5"/>
  <c r="C180" i="5"/>
  <c r="B181" i="5"/>
  <c r="F181" i="5"/>
  <c r="C184" i="5"/>
  <c r="B185" i="5"/>
  <c r="F185" i="5"/>
  <c r="C188" i="5"/>
  <c r="B189" i="5"/>
  <c r="F189" i="5"/>
  <c r="C125" i="5"/>
  <c r="B126" i="5"/>
  <c r="F126" i="5"/>
  <c r="C129" i="5"/>
  <c r="B130" i="5"/>
  <c r="F130" i="5"/>
  <c r="C133" i="5"/>
  <c r="B134" i="5"/>
  <c r="F134" i="5"/>
  <c r="C137" i="5"/>
  <c r="B138" i="5"/>
  <c r="F138" i="5"/>
  <c r="C141" i="5"/>
  <c r="B142" i="5"/>
  <c r="F142" i="5"/>
  <c r="C145" i="5"/>
  <c r="B146" i="5"/>
  <c r="F146" i="5"/>
  <c r="C149" i="5"/>
  <c r="B150" i="5"/>
  <c r="F150" i="5"/>
  <c r="C153" i="5"/>
  <c r="B154" i="5"/>
  <c r="F154" i="5"/>
  <c r="C157" i="5"/>
  <c r="B158" i="5"/>
  <c r="F158" i="5"/>
  <c r="C161" i="5"/>
  <c r="B162" i="5"/>
  <c r="F162" i="5"/>
  <c r="C165" i="5"/>
  <c r="B166" i="5"/>
  <c r="F166" i="5"/>
  <c r="C169" i="5"/>
  <c r="B170" i="5"/>
  <c r="F170" i="5"/>
  <c r="C173" i="5"/>
  <c r="B174" i="5"/>
  <c r="F174" i="5"/>
  <c r="C177" i="5"/>
  <c r="B178" i="5"/>
  <c r="F178" i="5"/>
  <c r="C181" i="5"/>
  <c r="B182" i="5"/>
  <c r="F182" i="5"/>
  <c r="C185" i="5"/>
  <c r="B186" i="5"/>
  <c r="F186" i="5"/>
  <c r="C189" i="5"/>
  <c r="B190" i="5"/>
  <c r="F190" i="5"/>
  <c r="F192" i="5"/>
  <c r="C195" i="5"/>
  <c r="B196" i="5"/>
  <c r="F196" i="5"/>
  <c r="C199" i="5"/>
  <c r="B200" i="5"/>
  <c r="F200" i="5"/>
  <c r="C203" i="5"/>
  <c r="B204" i="5"/>
  <c r="F204" i="5"/>
  <c r="C207" i="5"/>
  <c r="B208" i="5"/>
  <c r="F208" i="5"/>
  <c r="C211" i="5"/>
  <c r="B212" i="5"/>
  <c r="F212" i="5"/>
  <c r="C215" i="5"/>
  <c r="B216" i="5"/>
  <c r="F216" i="5"/>
  <c r="C219" i="5"/>
  <c r="B220" i="5"/>
  <c r="F220" i="5"/>
  <c r="C223" i="5"/>
  <c r="B224" i="5"/>
  <c r="F224" i="5"/>
  <c r="C227" i="5"/>
  <c r="B228" i="5"/>
  <c r="F228" i="5"/>
  <c r="C231" i="5"/>
  <c r="B232" i="5"/>
  <c r="F232" i="5"/>
  <c r="C235" i="5"/>
  <c r="B236" i="5"/>
  <c r="F236" i="5"/>
  <c r="C239" i="5"/>
  <c r="B240" i="5"/>
  <c r="F240" i="5"/>
  <c r="C243" i="5"/>
  <c r="B244" i="5"/>
  <c r="F244" i="5"/>
  <c r="C247" i="5"/>
  <c r="B248" i="5"/>
  <c r="F248" i="5"/>
  <c r="C251" i="5"/>
  <c r="B252" i="5"/>
  <c r="F252" i="5"/>
  <c r="C255" i="5"/>
  <c r="B256" i="5"/>
  <c r="F256" i="5"/>
  <c r="C259" i="5"/>
  <c r="B260" i="5"/>
  <c r="F260" i="5"/>
  <c r="C263" i="5"/>
  <c r="B264" i="5"/>
  <c r="F264" i="5"/>
  <c r="C267" i="5"/>
  <c r="B268" i="5"/>
  <c r="F268" i="5"/>
  <c r="C271" i="5"/>
  <c r="B272" i="5"/>
  <c r="F272" i="5"/>
  <c r="C275" i="5"/>
  <c r="B276" i="5"/>
  <c r="F276" i="5"/>
  <c r="C279" i="5"/>
  <c r="B280" i="5"/>
  <c r="F280" i="5"/>
  <c r="C283" i="5"/>
  <c r="B284" i="5"/>
  <c r="F284" i="5"/>
  <c r="C287" i="5"/>
  <c r="B288" i="5"/>
  <c r="F288" i="5"/>
  <c r="C291" i="5"/>
  <c r="B292" i="5"/>
  <c r="F292" i="5"/>
  <c r="C295" i="5"/>
  <c r="B296" i="5"/>
  <c r="F296" i="5"/>
  <c r="C299" i="5"/>
  <c r="B300" i="5"/>
  <c r="F300" i="5"/>
  <c r="C303" i="5"/>
  <c r="B304" i="5"/>
  <c r="F304" i="5"/>
  <c r="C307" i="5"/>
  <c r="B308" i="5"/>
  <c r="F308" i="5"/>
  <c r="C311" i="5"/>
  <c r="B312" i="5"/>
  <c r="F312" i="5"/>
  <c r="C315" i="5"/>
  <c r="B316" i="5"/>
  <c r="F316" i="5"/>
  <c r="C194" i="5"/>
  <c r="B195" i="5"/>
  <c r="F195" i="5"/>
  <c r="C198" i="5"/>
  <c r="B199" i="5"/>
  <c r="F199" i="5"/>
  <c r="C202" i="5"/>
  <c r="B203" i="5"/>
  <c r="F203" i="5"/>
  <c r="C206" i="5"/>
  <c r="B207" i="5"/>
  <c r="F207" i="5"/>
  <c r="C210" i="5"/>
  <c r="B211" i="5"/>
  <c r="F211" i="5"/>
  <c r="C214" i="5"/>
  <c r="B215" i="5"/>
  <c r="F215" i="5"/>
  <c r="C218" i="5"/>
  <c r="B219" i="5"/>
  <c r="F219" i="5"/>
  <c r="C222" i="5"/>
  <c r="B223" i="5"/>
  <c r="F223" i="5"/>
  <c r="C226" i="5"/>
  <c r="B227" i="5"/>
  <c r="F227" i="5"/>
  <c r="C230" i="5"/>
  <c r="B231" i="5"/>
  <c r="F231" i="5"/>
  <c r="C234" i="5"/>
  <c r="B235" i="5"/>
  <c r="F235" i="5"/>
  <c r="C238" i="5"/>
  <c r="B239" i="5"/>
  <c r="F239" i="5"/>
  <c r="C242" i="5"/>
  <c r="B243" i="5"/>
  <c r="F243" i="5"/>
  <c r="C246" i="5"/>
  <c r="B247" i="5"/>
  <c r="F247" i="5"/>
  <c r="C250" i="5"/>
  <c r="B251" i="5"/>
  <c r="F251" i="5"/>
  <c r="C254" i="5"/>
  <c r="B255" i="5"/>
  <c r="F255" i="5"/>
  <c r="C258" i="5"/>
  <c r="B259" i="5"/>
  <c r="F259" i="5"/>
  <c r="C262" i="5"/>
  <c r="B263" i="5"/>
  <c r="F263" i="5"/>
  <c r="C266" i="5"/>
  <c r="B267" i="5"/>
  <c r="F267" i="5"/>
  <c r="C270" i="5"/>
  <c r="B271" i="5"/>
  <c r="F271" i="5"/>
  <c r="C274" i="5"/>
  <c r="B275" i="5"/>
  <c r="F275" i="5"/>
  <c r="C278" i="5"/>
  <c r="B279" i="5"/>
  <c r="F279" i="5"/>
  <c r="C282" i="5"/>
  <c r="B283" i="5"/>
  <c r="F283" i="5"/>
  <c r="C286" i="5"/>
  <c r="B287" i="5"/>
  <c r="F287" i="5"/>
  <c r="C290" i="5"/>
  <c r="B291" i="5"/>
  <c r="F291" i="5"/>
  <c r="C294" i="5"/>
  <c r="B295" i="5"/>
  <c r="F295" i="5"/>
  <c r="C298" i="5"/>
  <c r="B299" i="5"/>
  <c r="F299" i="5"/>
  <c r="C302" i="5"/>
  <c r="B303" i="5"/>
  <c r="F303" i="5"/>
  <c r="C306" i="5"/>
  <c r="B307" i="5"/>
  <c r="F307" i="5"/>
  <c r="C310" i="5"/>
  <c r="B311" i="5"/>
  <c r="F311" i="5"/>
  <c r="C314" i="5"/>
  <c r="B315" i="5"/>
  <c r="F315" i="5"/>
  <c r="C318" i="5"/>
  <c r="B319" i="5"/>
  <c r="F319" i="5"/>
  <c r="C322" i="5"/>
  <c r="B323" i="5"/>
  <c r="F323" i="5"/>
  <c r="C326" i="5"/>
  <c r="B327" i="5"/>
  <c r="F327" i="5"/>
  <c r="C319" i="5"/>
  <c r="F320" i="5"/>
  <c r="B324" i="5"/>
  <c r="C327" i="5"/>
  <c r="F328" i="5"/>
  <c r="C331" i="5"/>
  <c r="B332" i="5"/>
  <c r="F332" i="5"/>
  <c r="C335" i="5"/>
  <c r="B336" i="5"/>
  <c r="F336" i="5"/>
  <c r="C339" i="5"/>
  <c r="B340" i="5"/>
  <c r="F340" i="5"/>
  <c r="C343" i="5"/>
  <c r="B344" i="5"/>
  <c r="F344" i="5"/>
  <c r="C347" i="5"/>
  <c r="B348" i="5"/>
  <c r="F348" i="5"/>
  <c r="C351" i="5"/>
  <c r="B352" i="5"/>
  <c r="F352" i="5"/>
  <c r="C355" i="5"/>
  <c r="B356" i="5"/>
  <c r="F356" i="5"/>
  <c r="C359" i="5"/>
  <c r="B360" i="5"/>
  <c r="F360" i="5"/>
  <c r="C363" i="5"/>
  <c r="B364" i="5"/>
  <c r="F364" i="5"/>
  <c r="C367" i="5"/>
  <c r="B368" i="5"/>
  <c r="F368" i="5"/>
  <c r="C371" i="5"/>
  <c r="B372" i="5"/>
  <c r="F372" i="5"/>
  <c r="C375" i="5"/>
  <c r="B376" i="5"/>
  <c r="F376" i="5"/>
  <c r="C379" i="5"/>
  <c r="B380" i="5"/>
  <c r="F380" i="5"/>
  <c r="C383" i="5"/>
  <c r="B384" i="5"/>
  <c r="F384" i="5"/>
  <c r="C387" i="5"/>
  <c r="B388" i="5"/>
  <c r="F388" i="5"/>
  <c r="C391" i="5"/>
  <c r="B392" i="5"/>
  <c r="F392" i="5"/>
  <c r="C395" i="5"/>
  <c r="B396" i="5"/>
  <c r="F396" i="5"/>
  <c r="C399" i="5"/>
  <c r="B400" i="5"/>
  <c r="F400" i="5"/>
  <c r="C403" i="5"/>
  <c r="B404" i="5"/>
  <c r="F404" i="5"/>
  <c r="C407" i="5"/>
  <c r="B408" i="5"/>
  <c r="F408" i="5"/>
  <c r="C411" i="5"/>
  <c r="B412" i="5"/>
  <c r="F412" i="5"/>
  <c r="C415" i="5"/>
  <c r="B416" i="5"/>
  <c r="F416" i="5"/>
  <c r="C419" i="5"/>
  <c r="B420" i="5"/>
  <c r="F420" i="5"/>
  <c r="C423" i="5"/>
  <c r="B424" i="5"/>
  <c r="F424" i="5"/>
  <c r="C427" i="5"/>
  <c r="B428" i="5"/>
  <c r="F428" i="5"/>
  <c r="C431" i="5"/>
  <c r="B432" i="5"/>
  <c r="F432" i="5"/>
  <c r="C435" i="5"/>
  <c r="B436" i="5"/>
  <c r="F436" i="5"/>
  <c r="C439" i="5"/>
  <c r="B440" i="5"/>
  <c r="F440" i="5"/>
  <c r="C443" i="5"/>
  <c r="B444" i="5"/>
  <c r="F444" i="5"/>
  <c r="C447" i="5"/>
  <c r="B448" i="5"/>
  <c r="F448" i="5"/>
  <c r="C451" i="5"/>
  <c r="B452" i="5"/>
  <c r="F452" i="5"/>
  <c r="C455" i="5"/>
  <c r="B456" i="5"/>
  <c r="F456" i="5"/>
  <c r="C459" i="5"/>
  <c r="F318" i="5"/>
  <c r="B322" i="5"/>
  <c r="C325" i="5"/>
  <c r="F326" i="5"/>
  <c r="C330" i="5"/>
  <c r="B331" i="5"/>
  <c r="F331" i="5"/>
  <c r="C334" i="5"/>
  <c r="B335" i="5"/>
  <c r="F335" i="5"/>
  <c r="C338" i="5"/>
  <c r="B339" i="5"/>
  <c r="F339" i="5"/>
  <c r="C342" i="5"/>
  <c r="B343" i="5"/>
  <c r="F343" i="5"/>
  <c r="C346" i="5"/>
  <c r="B347" i="5"/>
  <c r="F347" i="5"/>
  <c r="C350" i="5"/>
  <c r="B351" i="5"/>
  <c r="F351" i="5"/>
  <c r="C354" i="5"/>
  <c r="B355" i="5"/>
  <c r="F355" i="5"/>
  <c r="C358" i="5"/>
  <c r="B359" i="5"/>
  <c r="F359" i="5"/>
  <c r="C362" i="5"/>
  <c r="B363" i="5"/>
  <c r="F363" i="5"/>
  <c r="C366" i="5"/>
  <c r="B367" i="5"/>
  <c r="F367" i="5"/>
  <c r="C370" i="5"/>
  <c r="B371" i="5"/>
  <c r="F371" i="5"/>
  <c r="C374" i="5"/>
  <c r="B375" i="5"/>
  <c r="F375" i="5"/>
  <c r="C378" i="5"/>
  <c r="B379" i="5"/>
  <c r="F379" i="5"/>
  <c r="C382" i="5"/>
  <c r="B383" i="5"/>
  <c r="F383" i="5"/>
  <c r="C386" i="5"/>
  <c r="B387" i="5"/>
  <c r="F387" i="5"/>
  <c r="C390" i="5"/>
  <c r="B391" i="5"/>
  <c r="F391" i="5"/>
  <c r="C394" i="5"/>
  <c r="B395" i="5"/>
  <c r="F395" i="5"/>
  <c r="C398" i="5"/>
  <c r="B399" i="5"/>
  <c r="F399" i="5"/>
  <c r="C402" i="5"/>
  <c r="B403" i="5"/>
  <c r="F403" i="5"/>
  <c r="C406" i="5"/>
  <c r="B407" i="5"/>
  <c r="F407" i="5"/>
  <c r="C410" i="5"/>
  <c r="B411" i="5"/>
  <c r="F411" i="5"/>
  <c r="C414" i="5"/>
  <c r="B415" i="5"/>
  <c r="F415" i="5"/>
  <c r="C418" i="5"/>
  <c r="B419" i="5"/>
  <c r="F419" i="5"/>
  <c r="C422" i="5"/>
  <c r="B423" i="5"/>
  <c r="F423" i="5"/>
  <c r="C426" i="5"/>
  <c r="B427" i="5"/>
  <c r="F427" i="5"/>
  <c r="C430" i="5"/>
  <c r="B431" i="5"/>
  <c r="F431" i="5"/>
  <c r="C434" i="5"/>
  <c r="B435" i="5"/>
  <c r="F435" i="5"/>
  <c r="C438" i="5"/>
  <c r="B439" i="5"/>
  <c r="F439" i="5"/>
  <c r="C442" i="5"/>
  <c r="B443" i="5"/>
  <c r="F443" i="5"/>
  <c r="C446" i="5"/>
  <c r="B447" i="5"/>
  <c r="F447" i="5"/>
  <c r="C450" i="5"/>
  <c r="B451" i="5"/>
  <c r="F451" i="5"/>
  <c r="C454" i="5"/>
  <c r="B455" i="5"/>
  <c r="F455" i="5"/>
  <c r="C458" i="5"/>
  <c r="B459" i="5"/>
  <c r="F459" i="5"/>
  <c r="C462" i="5"/>
  <c r="B463" i="5"/>
  <c r="F463" i="5"/>
  <c r="F460" i="5"/>
  <c r="B464" i="5"/>
  <c r="C465" i="5"/>
  <c r="B466" i="5"/>
  <c r="F466" i="5"/>
  <c r="C469" i="5"/>
  <c r="B470" i="5"/>
  <c r="F470" i="5"/>
  <c r="C473" i="5"/>
  <c r="B474" i="5"/>
  <c r="F474" i="5"/>
  <c r="C477" i="5"/>
  <c r="B478" i="5"/>
  <c r="F478" i="5"/>
  <c r="C481" i="5"/>
  <c r="B482" i="5"/>
  <c r="F482" i="5"/>
  <c r="C485" i="5"/>
  <c r="B486" i="5"/>
  <c r="F486" i="5"/>
  <c r="C489" i="5"/>
  <c r="B490" i="5"/>
  <c r="F490" i="5"/>
  <c r="C493" i="5"/>
  <c r="B494" i="5"/>
  <c r="F494" i="5"/>
  <c r="C497" i="5"/>
  <c r="B498" i="5"/>
  <c r="F498" i="5"/>
  <c r="C501" i="5"/>
  <c r="B502" i="5"/>
  <c r="F502" i="5"/>
  <c r="C4" i="5"/>
  <c r="C461" i="5"/>
  <c r="F462" i="5"/>
  <c r="C466" i="5"/>
  <c r="B467" i="5"/>
  <c r="F467" i="5"/>
  <c r="C470" i="5"/>
  <c r="B471" i="5"/>
  <c r="F471" i="5"/>
  <c r="C474" i="5"/>
  <c r="B475" i="5"/>
  <c r="F475" i="5"/>
  <c r="C478" i="5"/>
  <c r="B479" i="5"/>
  <c r="F479" i="5"/>
  <c r="C482" i="5"/>
  <c r="B483" i="5"/>
  <c r="F483" i="5"/>
  <c r="C486" i="5"/>
  <c r="B487" i="5"/>
  <c r="F487" i="5"/>
  <c r="C490" i="5"/>
  <c r="B491" i="5"/>
  <c r="F491" i="5"/>
  <c r="C494" i="5"/>
  <c r="F495" i="5"/>
  <c r="B499" i="5"/>
  <c r="C502" i="5"/>
  <c r="B4" i="5"/>
  <c r="C6" i="5"/>
  <c r="B7" i="5"/>
  <c r="F7" i="5"/>
  <c r="C10" i="5"/>
  <c r="B11" i="5"/>
  <c r="F11" i="5"/>
  <c r="C14" i="5"/>
  <c r="B15" i="5"/>
  <c r="F15" i="5"/>
  <c r="C18" i="5"/>
  <c r="B19" i="5"/>
  <c r="F19" i="5"/>
  <c r="C22" i="5"/>
  <c r="B23" i="5"/>
  <c r="F23" i="5"/>
  <c r="C26" i="5"/>
  <c r="B27" i="5"/>
  <c r="F27" i="5"/>
  <c r="C30" i="5"/>
  <c r="B31" i="5"/>
  <c r="F31" i="5"/>
  <c r="C34" i="5"/>
  <c r="B35" i="5"/>
  <c r="F35" i="5"/>
  <c r="C38" i="5"/>
  <c r="C5" i="5"/>
  <c r="F6" i="5"/>
  <c r="B10" i="5"/>
  <c r="C13" i="5"/>
  <c r="F14" i="5"/>
  <c r="B18" i="5"/>
  <c r="C21" i="5"/>
  <c r="F22" i="5"/>
  <c r="B26" i="5"/>
  <c r="C29" i="5"/>
  <c r="F30" i="5"/>
  <c r="B34" i="5"/>
  <c r="C37" i="5"/>
  <c r="F38" i="5"/>
  <c r="C41" i="5"/>
  <c r="B42" i="5"/>
  <c r="F42" i="5"/>
  <c r="C45" i="5"/>
  <c r="B46" i="5"/>
  <c r="F46" i="5"/>
  <c r="C49" i="5"/>
  <c r="B50" i="5"/>
  <c r="F50" i="5"/>
  <c r="C53" i="5"/>
  <c r="B54" i="5"/>
  <c r="F54" i="5"/>
  <c r="C7" i="5"/>
  <c r="F8" i="5"/>
  <c r="B12" i="5"/>
  <c r="C15" i="5"/>
  <c r="F16" i="5"/>
  <c r="B20" i="5"/>
  <c r="C23" i="5"/>
  <c r="F24" i="5"/>
  <c r="B28" i="5"/>
  <c r="C31" i="5"/>
  <c r="F32" i="5"/>
  <c r="B36" i="5"/>
  <c r="B39" i="5"/>
  <c r="F39" i="5"/>
  <c r="C42" i="5"/>
  <c r="B43" i="5"/>
  <c r="F43" i="5"/>
  <c r="C46" i="5"/>
  <c r="B47" i="5"/>
  <c r="F47" i="5"/>
  <c r="C50" i="5"/>
  <c r="B51" i="5"/>
  <c r="F51" i="5"/>
  <c r="C54" i="5"/>
  <c r="B55" i="5"/>
  <c r="F55" i="5"/>
  <c r="C58" i="5"/>
  <c r="B59" i="5"/>
  <c r="F59" i="5"/>
  <c r="C62" i="5"/>
  <c r="B63" i="5"/>
  <c r="F63" i="5"/>
  <c r="C66" i="5"/>
  <c r="B67" i="5"/>
  <c r="F67" i="5"/>
  <c r="C70" i="5"/>
  <c r="B71" i="5"/>
  <c r="F71" i="5"/>
  <c r="C74" i="5"/>
  <c r="B75" i="5"/>
  <c r="F75" i="5"/>
  <c r="C78" i="5"/>
  <c r="B79" i="5"/>
  <c r="F79" i="5"/>
  <c r="C82" i="5"/>
  <c r="B83" i="5"/>
  <c r="F83" i="5"/>
  <c r="C86" i="5"/>
  <c r="B87" i="5"/>
  <c r="F87" i="5"/>
  <c r="C90" i="5"/>
  <c r="B91" i="5"/>
  <c r="F91" i="5"/>
  <c r="C94" i="5"/>
  <c r="B95" i="5"/>
  <c r="F95" i="5"/>
  <c r="C98" i="5"/>
  <c r="B99" i="5"/>
  <c r="F99" i="5"/>
  <c r="C102" i="5"/>
  <c r="B103" i="5"/>
  <c r="F103" i="5"/>
  <c r="C106" i="5"/>
  <c r="B107" i="5"/>
  <c r="F107" i="5"/>
  <c r="C110" i="5"/>
  <c r="B111" i="5"/>
  <c r="F111" i="5"/>
  <c r="C114" i="5"/>
  <c r="B115" i="5"/>
  <c r="F115" i="5"/>
  <c r="C118" i="5"/>
  <c r="B119" i="5"/>
  <c r="F119" i="5"/>
  <c r="C122" i="5"/>
  <c r="B123" i="5"/>
  <c r="F123" i="5"/>
  <c r="F56" i="5"/>
  <c r="C59" i="5"/>
  <c r="B60" i="5"/>
  <c r="F60" i="5"/>
  <c r="C63" i="5"/>
  <c r="B64" i="5"/>
  <c r="F64" i="5"/>
  <c r="C67" i="5"/>
  <c r="B68" i="5"/>
  <c r="F68" i="5"/>
  <c r="C71" i="5"/>
  <c r="B72" i="5"/>
  <c r="F72" i="5"/>
  <c r="C75" i="5"/>
  <c r="B76" i="5"/>
  <c r="F76" i="5"/>
  <c r="C79" i="5"/>
  <c r="B80" i="5"/>
  <c r="F80" i="5"/>
  <c r="C83" i="5"/>
  <c r="B84" i="5"/>
  <c r="F84" i="5"/>
  <c r="C87" i="5"/>
  <c r="B88" i="5"/>
  <c r="F88" i="5"/>
  <c r="C91" i="5"/>
  <c r="B92" i="5"/>
  <c r="F92" i="5"/>
  <c r="C95" i="5"/>
  <c r="B96" i="5"/>
  <c r="F96" i="5"/>
  <c r="C99" i="5"/>
  <c r="B100" i="5"/>
  <c r="F100" i="5"/>
  <c r="C103" i="5"/>
  <c r="B104" i="5"/>
  <c r="F104" i="5"/>
  <c r="C107" i="5"/>
  <c r="B108" i="5"/>
  <c r="F108" i="5"/>
  <c r="C111" i="5"/>
  <c r="B112" i="5"/>
  <c r="F112" i="5"/>
  <c r="C115" i="5"/>
  <c r="B116" i="5"/>
  <c r="F116" i="5"/>
  <c r="C119" i="5"/>
  <c r="B120" i="5"/>
  <c r="F120" i="5"/>
  <c r="C123" i="5"/>
  <c r="B124" i="5"/>
  <c r="C126" i="5"/>
  <c r="B127" i="5"/>
  <c r="F127" i="5"/>
  <c r="C130" i="5"/>
  <c r="B131" i="5"/>
  <c r="F131" i="5"/>
  <c r="C134" i="5"/>
  <c r="B135" i="5"/>
  <c r="F135" i="5"/>
  <c r="C138" i="5"/>
  <c r="B139" i="5"/>
  <c r="F139" i="5"/>
  <c r="C142" i="5"/>
  <c r="B143" i="5"/>
  <c r="F143" i="5"/>
  <c r="C146" i="5"/>
  <c r="B147" i="5"/>
  <c r="F147" i="5"/>
  <c r="C150" i="5"/>
  <c r="B151" i="5"/>
  <c r="F151" i="5"/>
  <c r="C154" i="5"/>
  <c r="B155" i="5"/>
  <c r="F155" i="5"/>
  <c r="C158" i="5"/>
  <c r="B159" i="5"/>
  <c r="F159" i="5"/>
  <c r="C162" i="5"/>
  <c r="B163" i="5"/>
  <c r="F163" i="5"/>
  <c r="C166" i="5"/>
  <c r="B167" i="5"/>
  <c r="F167" i="5"/>
  <c r="C170" i="5"/>
  <c r="B171" i="5"/>
  <c r="F171" i="5"/>
  <c r="C174" i="5"/>
  <c r="B175" i="5"/>
  <c r="F175" i="5"/>
  <c r="C178" i="5"/>
  <c r="B179" i="5"/>
  <c r="F179" i="5"/>
  <c r="C182" i="5"/>
  <c r="B183" i="5"/>
  <c r="F183" i="5"/>
  <c r="C186" i="5"/>
  <c r="B187" i="5"/>
  <c r="F187" i="5"/>
  <c r="C190" i="5"/>
  <c r="B191" i="5"/>
  <c r="F191" i="5"/>
  <c r="F124" i="5"/>
  <c r="C127" i="5"/>
  <c r="B128" i="5"/>
  <c r="F128" i="5"/>
  <c r="C131" i="5"/>
  <c r="B132" i="5"/>
  <c r="F132" i="5"/>
  <c r="C135" i="5"/>
  <c r="B136" i="5"/>
  <c r="F136" i="5"/>
  <c r="C139" i="5"/>
  <c r="B140" i="5"/>
  <c r="F140" i="5"/>
  <c r="C143" i="5"/>
  <c r="B144" i="5"/>
  <c r="F144" i="5"/>
  <c r="C147" i="5"/>
  <c r="B148" i="5"/>
  <c r="F148" i="5"/>
  <c r="C151" i="5"/>
  <c r="B152" i="5"/>
  <c r="F152" i="5"/>
  <c r="C155" i="5"/>
  <c r="B156" i="5"/>
  <c r="F156" i="5"/>
  <c r="C159" i="5"/>
  <c r="B160" i="5"/>
  <c r="F160" i="5"/>
  <c r="C163" i="5"/>
  <c r="B164" i="5"/>
  <c r="F164" i="5"/>
  <c r="C167" i="5"/>
  <c r="B168" i="5"/>
  <c r="F168" i="5"/>
  <c r="C171" i="5"/>
  <c r="B172" i="5"/>
  <c r="F172" i="5"/>
  <c r="C175" i="5"/>
  <c r="B176" i="5"/>
  <c r="F176" i="5"/>
  <c r="C179" i="5"/>
  <c r="B180" i="5"/>
  <c r="F180" i="5"/>
  <c r="E181" i="5"/>
  <c r="D182" i="5"/>
  <c r="C183" i="5"/>
  <c r="B184" i="5"/>
  <c r="F184" i="5"/>
  <c r="E185" i="5"/>
  <c r="D186" i="5"/>
  <c r="C187" i="5"/>
  <c r="B188" i="5"/>
  <c r="F188" i="5"/>
  <c r="E189" i="5"/>
  <c r="D190" i="5"/>
  <c r="C191" i="5"/>
  <c r="B192" i="5"/>
  <c r="C192" i="5"/>
  <c r="C193" i="5"/>
  <c r="B194" i="5"/>
  <c r="F194" i="5"/>
  <c r="E195" i="5"/>
  <c r="D196" i="5"/>
  <c r="C197" i="5"/>
  <c r="B198" i="5"/>
  <c r="F198" i="5"/>
  <c r="E199" i="5"/>
  <c r="D200" i="5"/>
  <c r="C201" i="5"/>
  <c r="B202" i="5"/>
  <c r="F202" i="5"/>
  <c r="E203" i="5"/>
  <c r="D204" i="5"/>
  <c r="C205" i="5"/>
  <c r="B206" i="5"/>
  <c r="F206" i="5"/>
  <c r="E207" i="5"/>
  <c r="D208" i="5"/>
  <c r="C209" i="5"/>
  <c r="B210" i="5"/>
  <c r="F210" i="5"/>
  <c r="E211" i="5"/>
  <c r="D212" i="5"/>
  <c r="C213" i="5"/>
  <c r="B214" i="5"/>
  <c r="F214" i="5"/>
  <c r="E215" i="5"/>
  <c r="D216" i="5"/>
  <c r="C217" i="5"/>
  <c r="B218" i="5"/>
  <c r="F218" i="5"/>
  <c r="E219" i="5"/>
  <c r="D220" i="5"/>
  <c r="C221" i="5"/>
  <c r="B222" i="5"/>
  <c r="F222" i="5"/>
  <c r="E223" i="5"/>
  <c r="D224" i="5"/>
  <c r="C225" i="5"/>
  <c r="B226" i="5"/>
  <c r="F226" i="5"/>
  <c r="E227" i="5"/>
  <c r="D228" i="5"/>
  <c r="C229" i="5"/>
  <c r="B230" i="5"/>
  <c r="F230" i="5"/>
  <c r="E231" i="5"/>
  <c r="D232" i="5"/>
  <c r="C233" i="5"/>
  <c r="B234" i="5"/>
  <c r="F234" i="5"/>
  <c r="E235" i="5"/>
  <c r="D236" i="5"/>
  <c r="C237" i="5"/>
  <c r="B238" i="5"/>
  <c r="F238" i="5"/>
  <c r="E239" i="5"/>
  <c r="D240" i="5"/>
  <c r="C241" i="5"/>
  <c r="B242" i="5"/>
  <c r="F242" i="5"/>
  <c r="E243" i="5"/>
  <c r="D244" i="5"/>
  <c r="C245" i="5"/>
  <c r="B246" i="5"/>
  <c r="F246" i="5"/>
  <c r="E247" i="5"/>
  <c r="D248" i="5"/>
  <c r="C249" i="5"/>
  <c r="B250" i="5"/>
  <c r="F250" i="5"/>
  <c r="E251" i="5"/>
  <c r="D252" i="5"/>
  <c r="C253" i="5"/>
  <c r="B254" i="5"/>
  <c r="F254" i="5"/>
  <c r="E255" i="5"/>
  <c r="D256" i="5"/>
  <c r="C257" i="5"/>
  <c r="B258" i="5"/>
  <c r="F258" i="5"/>
  <c r="E259" i="5"/>
  <c r="D260" i="5"/>
  <c r="C261" i="5"/>
  <c r="B262" i="5"/>
  <c r="F262" i="5"/>
  <c r="E263" i="5"/>
  <c r="D264" i="5"/>
  <c r="C265" i="5"/>
  <c r="B266" i="5"/>
  <c r="F266" i="5"/>
  <c r="E267" i="5"/>
  <c r="D268" i="5"/>
  <c r="C269" i="5"/>
  <c r="B270" i="5"/>
  <c r="F270" i="5"/>
  <c r="E271" i="5"/>
  <c r="D272" i="5"/>
  <c r="C273" i="5"/>
  <c r="B274" i="5"/>
  <c r="F274" i="5"/>
  <c r="E275" i="5"/>
  <c r="D276" i="5"/>
  <c r="C277" i="5"/>
  <c r="B278" i="5"/>
  <c r="F278" i="5"/>
  <c r="E279" i="5"/>
  <c r="D280" i="5"/>
  <c r="C281" i="5"/>
  <c r="B282" i="5"/>
  <c r="F282" i="5"/>
  <c r="E283" i="5"/>
  <c r="D284" i="5"/>
  <c r="C285" i="5"/>
  <c r="B286" i="5"/>
  <c r="F286" i="5"/>
  <c r="E287" i="5"/>
  <c r="D288" i="5"/>
  <c r="C289" i="5"/>
  <c r="B290" i="5"/>
  <c r="F290" i="5"/>
  <c r="E291" i="5"/>
  <c r="D292" i="5"/>
  <c r="C293" i="5"/>
  <c r="B294" i="5"/>
  <c r="F294" i="5"/>
  <c r="E295" i="5"/>
  <c r="D296" i="5"/>
  <c r="C297" i="5"/>
  <c r="B298" i="5"/>
  <c r="F298" i="5"/>
  <c r="E299" i="5"/>
  <c r="D300" i="5"/>
  <c r="C301" i="5"/>
  <c r="B302" i="5"/>
  <c r="F302" i="5"/>
  <c r="E303" i="5"/>
  <c r="D304" i="5"/>
  <c r="C305" i="5"/>
  <c r="B306" i="5"/>
  <c r="F306" i="5"/>
  <c r="E307" i="5"/>
  <c r="D308" i="5"/>
  <c r="C309" i="5"/>
  <c r="B310" i="5"/>
  <c r="F310" i="5"/>
  <c r="E311" i="5"/>
  <c r="D312" i="5"/>
  <c r="C313" i="5"/>
  <c r="B314" i="5"/>
  <c r="F314" i="5"/>
  <c r="E315" i="5"/>
  <c r="D316" i="5"/>
  <c r="C317" i="5"/>
  <c r="B318" i="5"/>
  <c r="B193" i="5"/>
  <c r="F193" i="5"/>
  <c r="E194" i="5"/>
  <c r="D195" i="5"/>
  <c r="C196" i="5"/>
  <c r="B197" i="5"/>
  <c r="F197" i="5"/>
  <c r="E198" i="5"/>
  <c r="D199" i="5"/>
  <c r="C200" i="5"/>
  <c r="B201" i="5"/>
  <c r="F201" i="5"/>
  <c r="E202" i="5"/>
  <c r="D203" i="5"/>
  <c r="C204" i="5"/>
  <c r="B205" i="5"/>
  <c r="F205" i="5"/>
  <c r="E206" i="5"/>
  <c r="D207" i="5"/>
  <c r="C208" i="5"/>
  <c r="B209" i="5"/>
  <c r="F209" i="5"/>
  <c r="E210" i="5"/>
  <c r="D211" i="5"/>
  <c r="C212" i="5"/>
  <c r="B213" i="5"/>
  <c r="F213" i="5"/>
  <c r="E214" i="5"/>
  <c r="D215" i="5"/>
  <c r="C216" i="5"/>
  <c r="B217" i="5"/>
  <c r="F217" i="5"/>
  <c r="E218" i="5"/>
  <c r="D219" i="5"/>
  <c r="C220" i="5"/>
  <c r="B221" i="5"/>
  <c r="F221" i="5"/>
  <c r="E222" i="5"/>
  <c r="D223" i="5"/>
  <c r="C224" i="5"/>
  <c r="B225" i="5"/>
  <c r="F225" i="5"/>
  <c r="E226" i="5"/>
  <c r="D227" i="5"/>
  <c r="C228" i="5"/>
  <c r="B229" i="5"/>
  <c r="F229" i="5"/>
  <c r="E230" i="5"/>
  <c r="D231" i="5"/>
  <c r="C232" i="5"/>
  <c r="B233" i="5"/>
  <c r="F233" i="5"/>
  <c r="E234" i="5"/>
  <c r="D235" i="5"/>
  <c r="C236" i="5"/>
  <c r="B237" i="5"/>
  <c r="F237" i="5"/>
  <c r="E238" i="5"/>
  <c r="D239" i="5"/>
  <c r="C240" i="5"/>
  <c r="B241" i="5"/>
  <c r="F241" i="5"/>
  <c r="E242" i="5"/>
  <c r="D243" i="5"/>
  <c r="C244" i="5"/>
  <c r="B245" i="5"/>
  <c r="F245" i="5"/>
  <c r="E246" i="5"/>
  <c r="D247" i="5"/>
  <c r="C248" i="5"/>
  <c r="B249" i="5"/>
  <c r="F249" i="5"/>
  <c r="E250" i="5"/>
  <c r="D251" i="5"/>
  <c r="C252" i="5"/>
  <c r="B253" i="5"/>
  <c r="F253" i="5"/>
  <c r="E254" i="5"/>
  <c r="D255" i="5"/>
  <c r="C256" i="5"/>
  <c r="B257" i="5"/>
  <c r="F257" i="5"/>
  <c r="E258" i="5"/>
  <c r="D259" i="5"/>
  <c r="C260" i="5"/>
  <c r="B261" i="5"/>
  <c r="F261" i="5"/>
  <c r="E262" i="5"/>
  <c r="D263" i="5"/>
  <c r="C264" i="5"/>
  <c r="B265" i="5"/>
  <c r="F265" i="5"/>
  <c r="E266" i="5"/>
  <c r="D267" i="5"/>
  <c r="C268" i="5"/>
  <c r="B269" i="5"/>
  <c r="F269" i="5"/>
  <c r="E270" i="5"/>
  <c r="D271" i="5"/>
  <c r="C272" i="5"/>
  <c r="B273" i="5"/>
  <c r="F273" i="5"/>
  <c r="E274" i="5"/>
  <c r="D275" i="5"/>
  <c r="C276" i="5"/>
  <c r="B277" i="5"/>
  <c r="F277" i="5"/>
  <c r="E278" i="5"/>
  <c r="D279" i="5"/>
  <c r="C280" i="5"/>
  <c r="B281" i="5"/>
  <c r="F281" i="5"/>
  <c r="E282" i="5"/>
  <c r="D283" i="5"/>
  <c r="C284" i="5"/>
  <c r="B285" i="5"/>
  <c r="F285" i="5"/>
  <c r="E286" i="5"/>
  <c r="D287" i="5"/>
  <c r="C288" i="5"/>
  <c r="B289" i="5"/>
  <c r="F289" i="5"/>
  <c r="E290" i="5"/>
  <c r="D291" i="5"/>
  <c r="C292" i="5"/>
  <c r="B293" i="5"/>
  <c r="F293" i="5"/>
  <c r="E294" i="5"/>
  <c r="D295" i="5"/>
  <c r="C296" i="5"/>
  <c r="B297" i="5"/>
  <c r="F297" i="5"/>
  <c r="E298" i="5"/>
  <c r="D299" i="5"/>
  <c r="C300" i="5"/>
  <c r="B301" i="5"/>
  <c r="F301" i="5"/>
  <c r="E302" i="5"/>
  <c r="D303" i="5"/>
  <c r="C304" i="5"/>
  <c r="B305" i="5"/>
  <c r="F305" i="5"/>
  <c r="E306" i="5"/>
  <c r="D307" i="5"/>
  <c r="C308" i="5"/>
  <c r="B309" i="5"/>
  <c r="F309" i="5"/>
  <c r="E310" i="5"/>
  <c r="D311" i="5"/>
  <c r="C312" i="5"/>
  <c r="B313" i="5"/>
  <c r="F313" i="5"/>
  <c r="E314" i="5"/>
  <c r="D315" i="5"/>
  <c r="C316" i="5"/>
  <c r="B317" i="5"/>
  <c r="F317" i="5"/>
  <c r="E318" i="5"/>
  <c r="D319" i="5"/>
  <c r="C320" i="5"/>
  <c r="B321" i="5"/>
  <c r="F321" i="5"/>
  <c r="E322" i="5"/>
  <c r="D323" i="5"/>
  <c r="C324" i="5"/>
  <c r="B325" i="5"/>
  <c r="F325" i="5"/>
  <c r="E326" i="5"/>
  <c r="D327" i="5"/>
  <c r="C328" i="5"/>
  <c r="D318" i="5"/>
  <c r="B320" i="5"/>
  <c r="E321" i="5"/>
  <c r="C323" i="5"/>
  <c r="F324" i="5"/>
  <c r="D326" i="5"/>
  <c r="B328" i="5"/>
  <c r="C329" i="5"/>
  <c r="B330" i="5"/>
  <c r="F330" i="5"/>
  <c r="E331" i="5"/>
  <c r="D332" i="5"/>
  <c r="C333" i="5"/>
  <c r="B334" i="5"/>
  <c r="F334" i="5"/>
  <c r="E335" i="5"/>
  <c r="D336" i="5"/>
  <c r="C337" i="5"/>
  <c r="B338" i="5"/>
  <c r="F338" i="5"/>
  <c r="E339" i="5"/>
  <c r="D340" i="5"/>
  <c r="C341" i="5"/>
  <c r="B342" i="5"/>
  <c r="F342" i="5"/>
  <c r="E343" i="5"/>
  <c r="D344" i="5"/>
  <c r="C345" i="5"/>
  <c r="B346" i="5"/>
  <c r="F346" i="5"/>
  <c r="E347" i="5"/>
  <c r="D348" i="5"/>
  <c r="C349" i="5"/>
  <c r="B350" i="5"/>
  <c r="F350" i="5"/>
  <c r="E351" i="5"/>
  <c r="D352" i="5"/>
  <c r="C353" i="5"/>
  <c r="B354" i="5"/>
  <c r="F354" i="5"/>
  <c r="E355" i="5"/>
  <c r="D356" i="5"/>
  <c r="C357" i="5"/>
  <c r="B358" i="5"/>
  <c r="F358" i="5"/>
  <c r="E359" i="5"/>
  <c r="D360" i="5"/>
  <c r="C361" i="5"/>
  <c r="B362" i="5"/>
  <c r="F362" i="5"/>
  <c r="E363" i="5"/>
  <c r="D364" i="5"/>
  <c r="C365" i="5"/>
  <c r="B366" i="5"/>
  <c r="F366" i="5"/>
  <c r="E367" i="5"/>
  <c r="D368" i="5"/>
  <c r="C369" i="5"/>
  <c r="B370" i="5"/>
  <c r="F370" i="5"/>
  <c r="E371" i="5"/>
  <c r="D372" i="5"/>
  <c r="C373" i="5"/>
  <c r="B374" i="5"/>
  <c r="F374" i="5"/>
  <c r="E375" i="5"/>
  <c r="D376" i="5"/>
  <c r="C377" i="5"/>
  <c r="B378" i="5"/>
  <c r="F378" i="5"/>
  <c r="E379" i="5"/>
  <c r="D380" i="5"/>
  <c r="C381" i="5"/>
  <c r="B382" i="5"/>
  <c r="F382" i="5"/>
  <c r="E383" i="5"/>
  <c r="D384" i="5"/>
  <c r="C385" i="5"/>
  <c r="B386" i="5"/>
  <c r="F386" i="5"/>
  <c r="E387" i="5"/>
  <c r="D388" i="5"/>
  <c r="C389" i="5"/>
  <c r="B390" i="5"/>
  <c r="F390" i="5"/>
  <c r="E391" i="5"/>
  <c r="D392" i="5"/>
  <c r="C393" i="5"/>
  <c r="B394" i="5"/>
  <c r="F394" i="5"/>
  <c r="E395" i="5"/>
  <c r="D396" i="5"/>
  <c r="C397" i="5"/>
  <c r="B398" i="5"/>
  <c r="F398" i="5"/>
  <c r="E399" i="5"/>
  <c r="D400" i="5"/>
  <c r="C401" i="5"/>
  <c r="B402" i="5"/>
  <c r="F402" i="5"/>
  <c r="E403" i="5"/>
  <c r="D404" i="5"/>
  <c r="C405" i="5"/>
  <c r="B406" i="5"/>
  <c r="F406" i="5"/>
  <c r="E407" i="5"/>
  <c r="D408" i="5"/>
  <c r="C409" i="5"/>
  <c r="B410" i="5"/>
  <c r="F410" i="5"/>
  <c r="E411" i="5"/>
  <c r="D412" i="5"/>
  <c r="C413" i="5"/>
  <c r="B414" i="5"/>
  <c r="F414" i="5"/>
  <c r="E415" i="5"/>
  <c r="D416" i="5"/>
  <c r="C417" i="5"/>
  <c r="B418" i="5"/>
  <c r="F418" i="5"/>
  <c r="E419" i="5"/>
  <c r="D420" i="5"/>
  <c r="C421" i="5"/>
  <c r="B422" i="5"/>
  <c r="F422" i="5"/>
  <c r="E423" i="5"/>
  <c r="D424" i="5"/>
  <c r="C425" i="5"/>
  <c r="B426" i="5"/>
  <c r="F426" i="5"/>
  <c r="E427" i="5"/>
  <c r="D428" i="5"/>
  <c r="C429" i="5"/>
  <c r="B430" i="5"/>
  <c r="F430" i="5"/>
  <c r="E431" i="5"/>
  <c r="D432" i="5"/>
  <c r="C433" i="5"/>
  <c r="B434" i="5"/>
  <c r="F434" i="5"/>
  <c r="E435" i="5"/>
  <c r="D436" i="5"/>
  <c r="C437" i="5"/>
  <c r="B438" i="5"/>
  <c r="F438" i="5"/>
  <c r="E439" i="5"/>
  <c r="D440" i="5"/>
  <c r="C441" i="5"/>
  <c r="B442" i="5"/>
  <c r="F442" i="5"/>
  <c r="E443" i="5"/>
  <c r="D444" i="5"/>
  <c r="C445" i="5"/>
  <c r="B446" i="5"/>
  <c r="F446" i="5"/>
  <c r="E447" i="5"/>
  <c r="D448" i="5"/>
  <c r="C449" i="5"/>
  <c r="B450" i="5"/>
  <c r="F450" i="5"/>
  <c r="E451" i="5"/>
  <c r="D452" i="5"/>
  <c r="C453" i="5"/>
  <c r="B454" i="5"/>
  <c r="F454" i="5"/>
  <c r="E455" i="5"/>
  <c r="D456" i="5"/>
  <c r="C457" i="5"/>
  <c r="B458" i="5"/>
  <c r="F458" i="5"/>
  <c r="E459" i="5"/>
  <c r="E319" i="5"/>
  <c r="C321" i="5"/>
  <c r="F322" i="5"/>
  <c r="D324" i="5"/>
  <c r="B326" i="5"/>
  <c r="E327" i="5"/>
  <c r="B329" i="5"/>
  <c r="F329" i="5"/>
  <c r="E330" i="5"/>
  <c r="D331" i="5"/>
  <c r="C332" i="5"/>
  <c r="B333" i="5"/>
  <c r="F333" i="5"/>
  <c r="E334" i="5"/>
  <c r="D335" i="5"/>
  <c r="C336" i="5"/>
  <c r="B337" i="5"/>
  <c r="F337" i="5"/>
  <c r="E338" i="5"/>
  <c r="D339" i="5"/>
  <c r="C340" i="5"/>
  <c r="B341" i="5"/>
  <c r="F341" i="5"/>
  <c r="E342" i="5"/>
  <c r="D343" i="5"/>
  <c r="C344" i="5"/>
  <c r="B345" i="5"/>
  <c r="F345" i="5"/>
  <c r="E346" i="5"/>
  <c r="D347" i="5"/>
  <c r="C348" i="5"/>
  <c r="B349" i="5"/>
  <c r="F349" i="5"/>
  <c r="E350" i="5"/>
  <c r="D351" i="5"/>
  <c r="C352" i="5"/>
  <c r="B353" i="5"/>
  <c r="F353" i="5"/>
  <c r="E354" i="5"/>
  <c r="D355" i="5"/>
  <c r="C356" i="5"/>
  <c r="B357" i="5"/>
  <c r="F357" i="5"/>
  <c r="E358" i="5"/>
  <c r="D359" i="5"/>
  <c r="C360" i="5"/>
  <c r="B361" i="5"/>
  <c r="F361" i="5"/>
  <c r="E362" i="5"/>
  <c r="D363" i="5"/>
  <c r="C364" i="5"/>
  <c r="B365" i="5"/>
  <c r="F365" i="5"/>
  <c r="E366" i="5"/>
  <c r="D367" i="5"/>
  <c r="C368" i="5"/>
  <c r="B369" i="5"/>
  <c r="F369" i="5"/>
  <c r="E370" i="5"/>
  <c r="D371" i="5"/>
  <c r="C372" i="5"/>
  <c r="B373" i="5"/>
  <c r="F373" i="5"/>
  <c r="E374" i="5"/>
  <c r="D375" i="5"/>
  <c r="C376" i="5"/>
  <c r="B377" i="5"/>
  <c r="F377" i="5"/>
  <c r="E378" i="5"/>
  <c r="D379" i="5"/>
  <c r="C380" i="5"/>
  <c r="B381" i="5"/>
  <c r="F381" i="5"/>
  <c r="E382" i="5"/>
  <c r="D383" i="5"/>
  <c r="C384" i="5"/>
  <c r="B385" i="5"/>
  <c r="F385" i="5"/>
  <c r="E386" i="5"/>
  <c r="D387" i="5"/>
  <c r="C388" i="5"/>
  <c r="B389" i="5"/>
  <c r="F389" i="5"/>
  <c r="E390" i="5"/>
  <c r="D391" i="5"/>
  <c r="C392" i="5"/>
  <c r="B393" i="5"/>
  <c r="F393" i="5"/>
  <c r="E394" i="5"/>
  <c r="D395" i="5"/>
  <c r="C396" i="5"/>
  <c r="B397" i="5"/>
  <c r="F397" i="5"/>
  <c r="E398" i="5"/>
  <c r="D399" i="5"/>
  <c r="C400" i="5"/>
  <c r="B401" i="5"/>
  <c r="F401" i="5"/>
  <c r="E402" i="5"/>
  <c r="D403" i="5"/>
  <c r="C404" i="5"/>
  <c r="B405" i="5"/>
  <c r="F405" i="5"/>
  <c r="E406" i="5"/>
  <c r="D407" i="5"/>
  <c r="C408" i="5"/>
  <c r="B409" i="5"/>
  <c r="F409" i="5"/>
  <c r="E410" i="5"/>
  <c r="D411" i="5"/>
  <c r="C412" i="5"/>
  <c r="B413" i="5"/>
  <c r="F413" i="5"/>
  <c r="E414" i="5"/>
  <c r="D415" i="5"/>
  <c r="C416" i="5"/>
  <c r="B417" i="5"/>
  <c r="F417" i="5"/>
  <c r="E418" i="5"/>
  <c r="D419" i="5"/>
  <c r="C420" i="5"/>
  <c r="B421" i="5"/>
  <c r="F421" i="5"/>
  <c r="E422" i="5"/>
  <c r="D423" i="5"/>
  <c r="C424" i="5"/>
  <c r="B425" i="5"/>
  <c r="F425" i="5"/>
  <c r="E426" i="5"/>
  <c r="D427" i="5"/>
  <c r="C428" i="5"/>
  <c r="B429" i="5"/>
  <c r="F429" i="5"/>
  <c r="E430" i="5"/>
  <c r="D431" i="5"/>
  <c r="C432" i="5"/>
  <c r="B433" i="5"/>
  <c r="F433" i="5"/>
  <c r="E434" i="5"/>
  <c r="D435" i="5"/>
  <c r="C436" i="5"/>
  <c r="B437" i="5"/>
  <c r="F437" i="5"/>
  <c r="E438" i="5"/>
  <c r="D439" i="5"/>
  <c r="C440" i="5"/>
  <c r="B441" i="5"/>
  <c r="F441" i="5"/>
  <c r="E442" i="5"/>
  <c r="D443" i="5"/>
  <c r="C444" i="5"/>
  <c r="B445" i="5"/>
  <c r="F445" i="5"/>
  <c r="E446" i="5"/>
  <c r="D447" i="5"/>
  <c r="C448" i="5"/>
  <c r="B449" i="5"/>
  <c r="F449" i="5"/>
  <c r="E450" i="5"/>
  <c r="D451" i="5"/>
  <c r="C452" i="5"/>
  <c r="B453" i="5"/>
  <c r="F453" i="5"/>
  <c r="E454" i="5"/>
  <c r="D455" i="5"/>
  <c r="C456" i="5"/>
  <c r="B457" i="5"/>
  <c r="F457" i="5"/>
  <c r="E458" i="5"/>
  <c r="D459" i="5"/>
  <c r="C460" i="5"/>
  <c r="B461" i="5"/>
  <c r="F461" i="5"/>
  <c r="E462" i="5"/>
  <c r="D463" i="5"/>
  <c r="C464" i="5"/>
  <c r="B460" i="5"/>
  <c r="E461" i="5"/>
  <c r="C463" i="5"/>
  <c r="F464" i="5"/>
  <c r="E465" i="5"/>
  <c r="D466" i="5"/>
  <c r="C467" i="5"/>
  <c r="B468" i="5"/>
  <c r="F468" i="5"/>
  <c r="E469" i="5"/>
  <c r="D470" i="5"/>
  <c r="C471" i="5"/>
  <c r="B472" i="5"/>
  <c r="F472" i="5"/>
  <c r="E473" i="5"/>
  <c r="D474" i="5"/>
  <c r="C475" i="5"/>
  <c r="B476" i="5"/>
  <c r="F476" i="5"/>
  <c r="E477" i="5"/>
  <c r="D478" i="5"/>
  <c r="C479" i="5"/>
  <c r="B480" i="5"/>
  <c r="F480" i="5"/>
  <c r="E481" i="5"/>
  <c r="D482" i="5"/>
  <c r="C483" i="5"/>
  <c r="B484" i="5"/>
  <c r="F484" i="5"/>
  <c r="E485" i="5"/>
  <c r="D486" i="5"/>
  <c r="C487" i="5"/>
  <c r="B488" i="5"/>
  <c r="F488" i="5"/>
  <c r="E489" i="5"/>
  <c r="D490" i="5"/>
  <c r="C491" i="5"/>
  <c r="B492" i="5"/>
  <c r="F492" i="5"/>
  <c r="E493" i="5"/>
  <c r="D494" i="5"/>
  <c r="C495" i="5"/>
  <c r="B496" i="5"/>
  <c r="F496" i="5"/>
  <c r="E497" i="5"/>
  <c r="D498" i="5"/>
  <c r="C499" i="5"/>
  <c r="B500" i="5"/>
  <c r="F500" i="5"/>
  <c r="E501" i="5"/>
  <c r="D502" i="5"/>
  <c r="D460" i="5"/>
  <c r="B462" i="5"/>
  <c r="E463" i="5"/>
  <c r="B465" i="5"/>
  <c r="F465" i="5"/>
  <c r="E466" i="5"/>
  <c r="D467" i="5"/>
  <c r="C468" i="5"/>
  <c r="B469" i="5"/>
  <c r="F469" i="5"/>
  <c r="E470" i="5"/>
  <c r="D471" i="5"/>
  <c r="C472" i="5"/>
  <c r="B473" i="5"/>
  <c r="F473" i="5"/>
  <c r="E474" i="5"/>
  <c r="D475" i="5"/>
  <c r="C476" i="5"/>
  <c r="B477" i="5"/>
  <c r="F477" i="5"/>
  <c r="E478" i="5"/>
  <c r="D479" i="5"/>
  <c r="C480" i="5"/>
  <c r="B481" i="5"/>
  <c r="F481" i="5"/>
  <c r="E482" i="5"/>
  <c r="D483" i="5"/>
  <c r="C484" i="5"/>
  <c r="B485" i="5"/>
  <c r="F485" i="5"/>
  <c r="E486" i="5"/>
  <c r="D487" i="5"/>
  <c r="C488" i="5"/>
  <c r="B489" i="5"/>
  <c r="F489" i="5"/>
  <c r="E490" i="5"/>
  <c r="D491" i="5"/>
  <c r="C492" i="5"/>
  <c r="B493" i="5"/>
  <c r="F493" i="5"/>
  <c r="E494" i="5"/>
  <c r="D495" i="5"/>
  <c r="C496" i="5"/>
  <c r="B497" i="5"/>
  <c r="F497" i="5"/>
  <c r="E498" i="5"/>
  <c r="D499" i="5"/>
  <c r="C500" i="5"/>
  <c r="B501" i="5"/>
  <c r="F501" i="5"/>
  <c r="E502" i="5"/>
  <c r="E492" i="5"/>
  <c r="B495" i="5"/>
  <c r="E496" i="5"/>
  <c r="C498" i="5"/>
  <c r="F499" i="5"/>
  <c r="D501" i="5"/>
  <c r="F4" i="5"/>
  <c r="AI5" i="4"/>
  <c r="G4" i="4"/>
  <c r="H4" i="4" s="1"/>
  <c r="I4" i="4" s="1"/>
  <c r="D4" i="4"/>
  <c r="E4" i="4" s="1"/>
  <c r="F4" i="4" s="1"/>
  <c r="B4" i="4"/>
  <c r="C4" i="4" s="1"/>
  <c r="T2488" i="4"/>
  <c r="W2488" i="4"/>
  <c r="P2488" i="4" s="1"/>
  <c r="O2488" i="4" s="1"/>
  <c r="T2472" i="4"/>
  <c r="W2472" i="4"/>
  <c r="P2472" i="4" s="1"/>
  <c r="O2472" i="4" s="1"/>
  <c r="T2456" i="4"/>
  <c r="W2456" i="4"/>
  <c r="P2456" i="4" s="1"/>
  <c r="O2456" i="4" s="1"/>
  <c r="T2440" i="4"/>
  <c r="W2440" i="4"/>
  <c r="P2440" i="4" s="1"/>
  <c r="O2440" i="4" s="1"/>
  <c r="T2424" i="4"/>
  <c r="W2424" i="4"/>
  <c r="P2424" i="4" s="1"/>
  <c r="O2424" i="4" s="1"/>
  <c r="T2408" i="4"/>
  <c r="W2408" i="4"/>
  <c r="P2408" i="4" s="1"/>
  <c r="O2408" i="4" s="1"/>
  <c r="T2392" i="4"/>
  <c r="W2392" i="4"/>
  <c r="P2392" i="4" s="1"/>
  <c r="O2392" i="4" s="1"/>
  <c r="T2498" i="4"/>
  <c r="W2498" i="4"/>
  <c r="P2498" i="4" s="1"/>
  <c r="O2498" i="4" s="1"/>
  <c r="T2482" i="4"/>
  <c r="W2482" i="4"/>
  <c r="P2482" i="4" s="1"/>
  <c r="O2482" i="4" s="1"/>
  <c r="T2466" i="4"/>
  <c r="W2466" i="4"/>
  <c r="P2466" i="4" s="1"/>
  <c r="O2466" i="4" s="1"/>
  <c r="T2450" i="4"/>
  <c r="W2450" i="4"/>
  <c r="P2450" i="4" s="1"/>
  <c r="O2450" i="4" s="1"/>
  <c r="T2434" i="4"/>
  <c r="W2434" i="4"/>
  <c r="P2434" i="4" s="1"/>
  <c r="O2434" i="4" s="1"/>
  <c r="T2418" i="4"/>
  <c r="W2418" i="4"/>
  <c r="P2418" i="4" s="1"/>
  <c r="O2418" i="4" s="1"/>
  <c r="T2402" i="4"/>
  <c r="W2402" i="4"/>
  <c r="P2402" i="4" s="1"/>
  <c r="O2402" i="4" s="1"/>
  <c r="T2386" i="4"/>
  <c r="W2386" i="4"/>
  <c r="P2386" i="4" s="1"/>
  <c r="O2386" i="4" s="1"/>
  <c r="T2501" i="4"/>
  <c r="W2501" i="4"/>
  <c r="P2501" i="4" s="1"/>
  <c r="O2501" i="4" s="1"/>
  <c r="T2493" i="4"/>
  <c r="W2493" i="4"/>
  <c r="P2493" i="4" s="1"/>
  <c r="O2493" i="4" s="1"/>
  <c r="T2485" i="4"/>
  <c r="W2485" i="4"/>
  <c r="P2485" i="4" s="1"/>
  <c r="O2485" i="4" s="1"/>
  <c r="T2477" i="4"/>
  <c r="W2477" i="4"/>
  <c r="P2477" i="4" s="1"/>
  <c r="O2477" i="4" s="1"/>
  <c r="T2469" i="4"/>
  <c r="W2469" i="4"/>
  <c r="P2469" i="4" s="1"/>
  <c r="O2469" i="4" s="1"/>
  <c r="T2461" i="4"/>
  <c r="W2461" i="4"/>
  <c r="P2461" i="4" s="1"/>
  <c r="O2461" i="4" s="1"/>
  <c r="T2453" i="4"/>
  <c r="W2453" i="4"/>
  <c r="P2453" i="4" s="1"/>
  <c r="O2453" i="4" s="1"/>
  <c r="T2445" i="4"/>
  <c r="W2445" i="4"/>
  <c r="P2445" i="4" s="1"/>
  <c r="O2445" i="4" s="1"/>
  <c r="T2437" i="4"/>
  <c r="W2437" i="4"/>
  <c r="P2437" i="4" s="1"/>
  <c r="O2437" i="4" s="1"/>
  <c r="T2429" i="4"/>
  <c r="W2429" i="4"/>
  <c r="P2429" i="4" s="1"/>
  <c r="O2429" i="4" s="1"/>
  <c r="T2421" i="4"/>
  <c r="W2421" i="4"/>
  <c r="P2421" i="4" s="1"/>
  <c r="O2421" i="4" s="1"/>
  <c r="T2413" i="4"/>
  <c r="W2413" i="4"/>
  <c r="P2413" i="4" s="1"/>
  <c r="O2413" i="4" s="1"/>
  <c r="T2405" i="4"/>
  <c r="W2405" i="4"/>
  <c r="P2405" i="4" s="1"/>
  <c r="O2405" i="4" s="1"/>
  <c r="T2397" i="4"/>
  <c r="W2397" i="4"/>
  <c r="P2397" i="4" s="1"/>
  <c r="O2397" i="4" s="1"/>
  <c r="T2389" i="4"/>
  <c r="W2389" i="4"/>
  <c r="P2389" i="4" s="1"/>
  <c r="O2389" i="4" s="1"/>
  <c r="T2381" i="4"/>
  <c r="W2381" i="4"/>
  <c r="P2381" i="4" s="1"/>
  <c r="O2381" i="4" s="1"/>
  <c r="T2373" i="4"/>
  <c r="W2373" i="4"/>
  <c r="P2373" i="4" s="1"/>
  <c r="O2373" i="4" s="1"/>
  <c r="T2365" i="4"/>
  <c r="W2365" i="4"/>
  <c r="P2365" i="4" s="1"/>
  <c r="O2365" i="4" s="1"/>
  <c r="T2357" i="4"/>
  <c r="W2357" i="4"/>
  <c r="P2357" i="4" s="1"/>
  <c r="O2357" i="4" s="1"/>
  <c r="T2349" i="4"/>
  <c r="W2349" i="4"/>
  <c r="P2349" i="4" s="1"/>
  <c r="O2349" i="4" s="1"/>
  <c r="T2341" i="4"/>
  <c r="W2341" i="4"/>
  <c r="P2341" i="4" s="1"/>
  <c r="O2341" i="4" s="1"/>
  <c r="T2333" i="4"/>
  <c r="W2333" i="4"/>
  <c r="P2333" i="4" s="1"/>
  <c r="O2333" i="4" s="1"/>
  <c r="T2325" i="4"/>
  <c r="W2325" i="4"/>
  <c r="P2325" i="4" s="1"/>
  <c r="O2325" i="4" s="1"/>
  <c r="T2317" i="4"/>
  <c r="W2317" i="4"/>
  <c r="P2317" i="4" s="1"/>
  <c r="O2317" i="4" s="1"/>
  <c r="T2309" i="4"/>
  <c r="W2309" i="4"/>
  <c r="P2309" i="4" s="1"/>
  <c r="O2309" i="4" s="1"/>
  <c r="T2301" i="4"/>
  <c r="W2301" i="4"/>
  <c r="P2301" i="4" s="1"/>
  <c r="O2301" i="4" s="1"/>
  <c r="T2293" i="4"/>
  <c r="W2293" i="4"/>
  <c r="P2293" i="4" s="1"/>
  <c r="O2293" i="4" s="1"/>
  <c r="T2285" i="4"/>
  <c r="W2285" i="4"/>
  <c r="P2285" i="4" s="1"/>
  <c r="O2285" i="4" s="1"/>
  <c r="T2277" i="4"/>
  <c r="W2277" i="4"/>
  <c r="P2277" i="4" s="1"/>
  <c r="O2277" i="4" s="1"/>
  <c r="T2269" i="4"/>
  <c r="W2269" i="4"/>
  <c r="P2269" i="4" s="1"/>
  <c r="O2269" i="4" s="1"/>
  <c r="T2261" i="4"/>
  <c r="W2261" i="4"/>
  <c r="P2261" i="4" s="1"/>
  <c r="O2261" i="4" s="1"/>
  <c r="T2253" i="4"/>
  <c r="W2253" i="4"/>
  <c r="P2253" i="4" s="1"/>
  <c r="O2253" i="4" s="1"/>
  <c r="T2245" i="4"/>
  <c r="W2245" i="4"/>
  <c r="P2245" i="4" s="1"/>
  <c r="O2245" i="4" s="1"/>
  <c r="T2237" i="4"/>
  <c r="W2237" i="4"/>
  <c r="P2237" i="4" s="1"/>
  <c r="O2237" i="4" s="1"/>
  <c r="T2229" i="4"/>
  <c r="W2229" i="4"/>
  <c r="P2229" i="4" s="1"/>
  <c r="O2229" i="4" s="1"/>
  <c r="T2221" i="4"/>
  <c r="W2221" i="4"/>
  <c r="P2221" i="4" s="1"/>
  <c r="O2221" i="4" s="1"/>
  <c r="T2213" i="4"/>
  <c r="W2213" i="4"/>
  <c r="P2213" i="4" s="1"/>
  <c r="O2213" i="4" s="1"/>
  <c r="T2205" i="4"/>
  <c r="W2205" i="4"/>
  <c r="P2205" i="4" s="1"/>
  <c r="O2205" i="4" s="1"/>
  <c r="T2197" i="4"/>
  <c r="W2197" i="4"/>
  <c r="P2197" i="4" s="1"/>
  <c r="O2197" i="4" s="1"/>
  <c r="T2189" i="4"/>
  <c r="W2189" i="4"/>
  <c r="P2189" i="4" s="1"/>
  <c r="O2189" i="4" s="1"/>
  <c r="T2181" i="4"/>
  <c r="W2181" i="4"/>
  <c r="P2181" i="4" s="1"/>
  <c r="O2181" i="4" s="1"/>
  <c r="T2173" i="4"/>
  <c r="W2173" i="4"/>
  <c r="P2173" i="4" s="1"/>
  <c r="O2173" i="4" s="1"/>
  <c r="T2165" i="4"/>
  <c r="W2165" i="4"/>
  <c r="P2165" i="4" s="1"/>
  <c r="O2165" i="4" s="1"/>
  <c r="T2157" i="4"/>
  <c r="W2157" i="4"/>
  <c r="P2157" i="4" s="1"/>
  <c r="O2157" i="4" s="1"/>
  <c r="T2149" i="4"/>
  <c r="W2149" i="4"/>
  <c r="P2149" i="4" s="1"/>
  <c r="O2149" i="4" s="1"/>
  <c r="T2141" i="4"/>
  <c r="W2141" i="4"/>
  <c r="P2141" i="4" s="1"/>
  <c r="O2141" i="4" s="1"/>
  <c r="T2133" i="4"/>
  <c r="W2133" i="4"/>
  <c r="P2133" i="4" s="1"/>
  <c r="O2133" i="4" s="1"/>
  <c r="T2125" i="4"/>
  <c r="W2125" i="4"/>
  <c r="P2125" i="4" s="1"/>
  <c r="O2125" i="4" s="1"/>
  <c r="T2117" i="4"/>
  <c r="W2117" i="4"/>
  <c r="P2117" i="4" s="1"/>
  <c r="O2117" i="4" s="1"/>
  <c r="T2109" i="4"/>
  <c r="W2109" i="4"/>
  <c r="P2109" i="4" s="1"/>
  <c r="O2109" i="4" s="1"/>
  <c r="T2101" i="4"/>
  <c r="W2101" i="4"/>
  <c r="P2101" i="4" s="1"/>
  <c r="O2101" i="4" s="1"/>
  <c r="T2093" i="4"/>
  <c r="W2093" i="4"/>
  <c r="P2093" i="4" s="1"/>
  <c r="O2093" i="4" s="1"/>
  <c r="T2085" i="4"/>
  <c r="W2085" i="4"/>
  <c r="P2085" i="4" s="1"/>
  <c r="O2085" i="4" s="1"/>
  <c r="T2077" i="4"/>
  <c r="W2077" i="4"/>
  <c r="P2077" i="4" s="1"/>
  <c r="O2077" i="4" s="1"/>
  <c r="T2069" i="4"/>
  <c r="W2069" i="4"/>
  <c r="P2069" i="4" s="1"/>
  <c r="O2069" i="4" s="1"/>
  <c r="T2061" i="4"/>
  <c r="W2061" i="4"/>
  <c r="P2061" i="4" s="1"/>
  <c r="O2061" i="4" s="1"/>
  <c r="T2053" i="4"/>
  <c r="W2053" i="4"/>
  <c r="P2053" i="4" s="1"/>
  <c r="O2053" i="4" s="1"/>
  <c r="T2045" i="4"/>
  <c r="W2045" i="4"/>
  <c r="P2045" i="4" s="1"/>
  <c r="O2045" i="4" s="1"/>
  <c r="T2037" i="4"/>
  <c r="W2037" i="4"/>
  <c r="P2037" i="4" s="1"/>
  <c r="O2037" i="4" s="1"/>
  <c r="T2029" i="4"/>
  <c r="W2029" i="4"/>
  <c r="P2029" i="4" s="1"/>
  <c r="O2029" i="4" s="1"/>
  <c r="T2021" i="4"/>
  <c r="W2021" i="4"/>
  <c r="P2021" i="4" s="1"/>
  <c r="O2021" i="4" s="1"/>
  <c r="T2013" i="4"/>
  <c r="W2013" i="4"/>
  <c r="P2013" i="4" s="1"/>
  <c r="O2013" i="4" s="1"/>
  <c r="T2005" i="4"/>
  <c r="W2005" i="4"/>
  <c r="P2005" i="4" s="1"/>
  <c r="O2005" i="4" s="1"/>
  <c r="T1997" i="4"/>
  <c r="W1997" i="4"/>
  <c r="P1997" i="4" s="1"/>
  <c r="O1997" i="4" s="1"/>
  <c r="T1989" i="4"/>
  <c r="W1989" i="4"/>
  <c r="P1989" i="4" s="1"/>
  <c r="O1989" i="4" s="1"/>
  <c r="T1981" i="4"/>
  <c r="W1981" i="4"/>
  <c r="P1981" i="4" s="1"/>
  <c r="O1981" i="4" s="1"/>
  <c r="T1973" i="4"/>
  <c r="W1973" i="4"/>
  <c r="P1973" i="4" s="1"/>
  <c r="O1973" i="4" s="1"/>
  <c r="T1965" i="4"/>
  <c r="W1965" i="4"/>
  <c r="P1965" i="4" s="1"/>
  <c r="O1965" i="4" s="1"/>
  <c r="T1957" i="4"/>
  <c r="W1957" i="4"/>
  <c r="P1957" i="4" s="1"/>
  <c r="O1957" i="4" s="1"/>
  <c r="T1949" i="4"/>
  <c r="W1949" i="4"/>
  <c r="P1949" i="4" s="1"/>
  <c r="O1949" i="4" s="1"/>
  <c r="T1941" i="4"/>
  <c r="W1941" i="4"/>
  <c r="P1941" i="4" s="1"/>
  <c r="O1941" i="4" s="1"/>
  <c r="T1933" i="4"/>
  <c r="W1933" i="4"/>
  <c r="P1933" i="4" s="1"/>
  <c r="O1933" i="4" s="1"/>
  <c r="T1925" i="4"/>
  <c r="W1925" i="4"/>
  <c r="P1925" i="4" s="1"/>
  <c r="O1925" i="4" s="1"/>
  <c r="T1917" i="4"/>
  <c r="W1917" i="4"/>
  <c r="P1917" i="4" s="1"/>
  <c r="O1917" i="4" s="1"/>
  <c r="T1909" i="4"/>
  <c r="W1909" i="4"/>
  <c r="P1909" i="4" s="1"/>
  <c r="O1909" i="4" s="1"/>
  <c r="T1901" i="4"/>
  <c r="W1901" i="4"/>
  <c r="P1901" i="4" s="1"/>
  <c r="O1901" i="4" s="1"/>
  <c r="T1893" i="4"/>
  <c r="W1893" i="4"/>
  <c r="P1893" i="4" s="1"/>
  <c r="O1893" i="4" s="1"/>
  <c r="T1885" i="4"/>
  <c r="W1885" i="4"/>
  <c r="P1885" i="4" s="1"/>
  <c r="O1885" i="4" s="1"/>
  <c r="T1877" i="4"/>
  <c r="W1877" i="4"/>
  <c r="P1877" i="4" s="1"/>
  <c r="O1877" i="4" s="1"/>
  <c r="T1869" i="4"/>
  <c r="W1869" i="4"/>
  <c r="P1869" i="4" s="1"/>
  <c r="O1869" i="4" s="1"/>
  <c r="T1861" i="4"/>
  <c r="W1861" i="4"/>
  <c r="P1861" i="4" s="1"/>
  <c r="O1861" i="4" s="1"/>
  <c r="T1853" i="4"/>
  <c r="W1853" i="4"/>
  <c r="P1853" i="4" s="1"/>
  <c r="O1853" i="4" s="1"/>
  <c r="T1845" i="4"/>
  <c r="W1845" i="4"/>
  <c r="P1845" i="4" s="1"/>
  <c r="O1845" i="4" s="1"/>
  <c r="T1837" i="4"/>
  <c r="W1837" i="4"/>
  <c r="P1837" i="4" s="1"/>
  <c r="O1837" i="4" s="1"/>
  <c r="T1829" i="4"/>
  <c r="W1829" i="4"/>
  <c r="P1829" i="4" s="1"/>
  <c r="O1829" i="4" s="1"/>
  <c r="T1821" i="4"/>
  <c r="W1821" i="4"/>
  <c r="P1821" i="4" s="1"/>
  <c r="O1821" i="4" s="1"/>
  <c r="T1813" i="4"/>
  <c r="W1813" i="4"/>
  <c r="P1813" i="4" s="1"/>
  <c r="O1813" i="4" s="1"/>
  <c r="T1799" i="4"/>
  <c r="W1799" i="4"/>
  <c r="P1799" i="4" s="1"/>
  <c r="O1799" i="4" s="1"/>
  <c r="T1783" i="4"/>
  <c r="W1783" i="4"/>
  <c r="P1783" i="4" s="1"/>
  <c r="O1783" i="4" s="1"/>
  <c r="T1767" i="4"/>
  <c r="W1767" i="4"/>
  <c r="P1767" i="4" s="1"/>
  <c r="O1767" i="4" s="1"/>
  <c r="T1751" i="4"/>
  <c r="W1751" i="4"/>
  <c r="P1751" i="4" s="1"/>
  <c r="O1751" i="4" s="1"/>
  <c r="T1735" i="4"/>
  <c r="W1735" i="4"/>
  <c r="P1735" i="4" s="1"/>
  <c r="O1735" i="4" s="1"/>
  <c r="T1719" i="4"/>
  <c r="W1719" i="4"/>
  <c r="P1719" i="4" s="1"/>
  <c r="O1719" i="4" s="1"/>
  <c r="T1703" i="4"/>
  <c r="W1703" i="4"/>
  <c r="P1703" i="4" s="1"/>
  <c r="O1703" i="4" s="1"/>
  <c r="T1687" i="4"/>
  <c r="W1687" i="4"/>
  <c r="P1687" i="4" s="1"/>
  <c r="O1687" i="4" s="1"/>
  <c r="T1671" i="4"/>
  <c r="W1671" i="4"/>
  <c r="P1671" i="4" s="1"/>
  <c r="O1671" i="4" s="1"/>
  <c r="T1655" i="4"/>
  <c r="W1655" i="4"/>
  <c r="P1655" i="4" s="1"/>
  <c r="O1655" i="4" s="1"/>
  <c r="T1639" i="4"/>
  <c r="W1639" i="4"/>
  <c r="P1639" i="4" s="1"/>
  <c r="O1639" i="4" s="1"/>
  <c r="T1623" i="4"/>
  <c r="W1623" i="4"/>
  <c r="P1623" i="4" s="1"/>
  <c r="O1623" i="4" s="1"/>
  <c r="T1607" i="4"/>
  <c r="W1607" i="4"/>
  <c r="P1607" i="4" s="1"/>
  <c r="O1607" i="4" s="1"/>
  <c r="T2382" i="4"/>
  <c r="W2382" i="4"/>
  <c r="P2382" i="4" s="1"/>
  <c r="O2382" i="4" s="1"/>
  <c r="T2374" i="4"/>
  <c r="W2374" i="4"/>
  <c r="P2374" i="4" s="1"/>
  <c r="O2374" i="4" s="1"/>
  <c r="T2366" i="4"/>
  <c r="W2366" i="4"/>
  <c r="P2366" i="4" s="1"/>
  <c r="O2366" i="4" s="1"/>
  <c r="T2358" i="4"/>
  <c r="W2358" i="4"/>
  <c r="P2358" i="4" s="1"/>
  <c r="O2358" i="4" s="1"/>
  <c r="T2350" i="4"/>
  <c r="W2350" i="4"/>
  <c r="P2350" i="4" s="1"/>
  <c r="O2350" i="4" s="1"/>
  <c r="T2342" i="4"/>
  <c r="W2342" i="4"/>
  <c r="P2342" i="4" s="1"/>
  <c r="O2342" i="4" s="1"/>
  <c r="T2334" i="4"/>
  <c r="W2334" i="4"/>
  <c r="P2334" i="4" s="1"/>
  <c r="O2334" i="4" s="1"/>
  <c r="T2326" i="4"/>
  <c r="W2326" i="4"/>
  <c r="P2326" i="4" s="1"/>
  <c r="O2326" i="4" s="1"/>
  <c r="T2318" i="4"/>
  <c r="W2318" i="4"/>
  <c r="P2318" i="4" s="1"/>
  <c r="O2318" i="4" s="1"/>
  <c r="T2310" i="4"/>
  <c r="W2310" i="4"/>
  <c r="P2310" i="4" s="1"/>
  <c r="O2310" i="4" s="1"/>
  <c r="T2302" i="4"/>
  <c r="W2302" i="4"/>
  <c r="P2302" i="4" s="1"/>
  <c r="O2302" i="4" s="1"/>
  <c r="T2294" i="4"/>
  <c r="W2294" i="4"/>
  <c r="P2294" i="4" s="1"/>
  <c r="O2294" i="4" s="1"/>
  <c r="T2286" i="4"/>
  <c r="W2286" i="4"/>
  <c r="P2286" i="4" s="1"/>
  <c r="O2286" i="4" s="1"/>
  <c r="T2278" i="4"/>
  <c r="W2278" i="4"/>
  <c r="P2278" i="4" s="1"/>
  <c r="O2278" i="4" s="1"/>
  <c r="T2270" i="4"/>
  <c r="W2270" i="4"/>
  <c r="P2270" i="4" s="1"/>
  <c r="O2270" i="4" s="1"/>
  <c r="T2262" i="4"/>
  <c r="W2262" i="4"/>
  <c r="P2262" i="4" s="1"/>
  <c r="O2262" i="4" s="1"/>
  <c r="T2254" i="4"/>
  <c r="W2254" i="4"/>
  <c r="P2254" i="4" s="1"/>
  <c r="O2254" i="4" s="1"/>
  <c r="T2246" i="4"/>
  <c r="W2246" i="4"/>
  <c r="P2246" i="4" s="1"/>
  <c r="O2246" i="4" s="1"/>
  <c r="T2238" i="4"/>
  <c r="W2238" i="4"/>
  <c r="P2238" i="4" s="1"/>
  <c r="O2238" i="4" s="1"/>
  <c r="T2230" i="4"/>
  <c r="W2230" i="4"/>
  <c r="P2230" i="4" s="1"/>
  <c r="O2230" i="4" s="1"/>
  <c r="T2222" i="4"/>
  <c r="W2222" i="4"/>
  <c r="P2222" i="4" s="1"/>
  <c r="O2222" i="4" s="1"/>
  <c r="T2214" i="4"/>
  <c r="W2214" i="4"/>
  <c r="P2214" i="4" s="1"/>
  <c r="O2214" i="4" s="1"/>
  <c r="T2206" i="4"/>
  <c r="W2206" i="4"/>
  <c r="P2206" i="4" s="1"/>
  <c r="O2206" i="4" s="1"/>
  <c r="T2198" i="4"/>
  <c r="W2198" i="4"/>
  <c r="P2198" i="4" s="1"/>
  <c r="O2198" i="4" s="1"/>
  <c r="T2190" i="4"/>
  <c r="W2190" i="4"/>
  <c r="P2190" i="4" s="1"/>
  <c r="O2190" i="4" s="1"/>
  <c r="T2182" i="4"/>
  <c r="W2182" i="4"/>
  <c r="P2182" i="4" s="1"/>
  <c r="O2182" i="4" s="1"/>
  <c r="T2174" i="4"/>
  <c r="W2174" i="4"/>
  <c r="P2174" i="4" s="1"/>
  <c r="O2174" i="4" s="1"/>
  <c r="T2166" i="4"/>
  <c r="W2166" i="4"/>
  <c r="P2166" i="4" s="1"/>
  <c r="O2166" i="4" s="1"/>
  <c r="T2158" i="4"/>
  <c r="W2158" i="4"/>
  <c r="P2158" i="4" s="1"/>
  <c r="O2158" i="4" s="1"/>
  <c r="T2150" i="4"/>
  <c r="W2150" i="4"/>
  <c r="P2150" i="4" s="1"/>
  <c r="O2150" i="4" s="1"/>
  <c r="T2142" i="4"/>
  <c r="W2142" i="4"/>
  <c r="P2142" i="4" s="1"/>
  <c r="O2142" i="4" s="1"/>
  <c r="T2134" i="4"/>
  <c r="W2134" i="4"/>
  <c r="P2134" i="4" s="1"/>
  <c r="O2134" i="4" s="1"/>
  <c r="T2126" i="4"/>
  <c r="W2126" i="4"/>
  <c r="P2126" i="4" s="1"/>
  <c r="O2126" i="4" s="1"/>
  <c r="T2118" i="4"/>
  <c r="W2118" i="4"/>
  <c r="P2118" i="4" s="1"/>
  <c r="O2118" i="4" s="1"/>
  <c r="T2110" i="4"/>
  <c r="W2110" i="4"/>
  <c r="P2110" i="4" s="1"/>
  <c r="O2110" i="4" s="1"/>
  <c r="T2102" i="4"/>
  <c r="W2102" i="4"/>
  <c r="P2102" i="4" s="1"/>
  <c r="O2102" i="4" s="1"/>
  <c r="T2094" i="4"/>
  <c r="W2094" i="4"/>
  <c r="P2094" i="4" s="1"/>
  <c r="O2094" i="4" s="1"/>
  <c r="T2086" i="4"/>
  <c r="W2086" i="4"/>
  <c r="P2086" i="4" s="1"/>
  <c r="O2086" i="4" s="1"/>
  <c r="T2078" i="4"/>
  <c r="W2078" i="4"/>
  <c r="P2078" i="4" s="1"/>
  <c r="O2078" i="4" s="1"/>
  <c r="T2070" i="4"/>
  <c r="W2070" i="4"/>
  <c r="P2070" i="4" s="1"/>
  <c r="O2070" i="4" s="1"/>
  <c r="T2062" i="4"/>
  <c r="W2062" i="4"/>
  <c r="P2062" i="4" s="1"/>
  <c r="O2062" i="4" s="1"/>
  <c r="T2054" i="4"/>
  <c r="W2054" i="4"/>
  <c r="P2054" i="4" s="1"/>
  <c r="O2054" i="4" s="1"/>
  <c r="T2046" i="4"/>
  <c r="W2046" i="4"/>
  <c r="P2046" i="4" s="1"/>
  <c r="O2046" i="4" s="1"/>
  <c r="T2038" i="4"/>
  <c r="W2038" i="4"/>
  <c r="P2038" i="4" s="1"/>
  <c r="O2038" i="4" s="1"/>
  <c r="T2030" i="4"/>
  <c r="W2030" i="4"/>
  <c r="P2030" i="4" s="1"/>
  <c r="O2030" i="4" s="1"/>
  <c r="T2022" i="4"/>
  <c r="W2022" i="4"/>
  <c r="P2022" i="4" s="1"/>
  <c r="O2022" i="4" s="1"/>
  <c r="T2014" i="4"/>
  <c r="W2014" i="4"/>
  <c r="P2014" i="4" s="1"/>
  <c r="O2014" i="4" s="1"/>
  <c r="T2006" i="4"/>
  <c r="W2006" i="4"/>
  <c r="P2006" i="4" s="1"/>
  <c r="O2006" i="4" s="1"/>
  <c r="T1998" i="4"/>
  <c r="W1998" i="4"/>
  <c r="P1998" i="4" s="1"/>
  <c r="O1998" i="4" s="1"/>
  <c r="T1990" i="4"/>
  <c r="W1990" i="4"/>
  <c r="P1990" i="4" s="1"/>
  <c r="O1990" i="4" s="1"/>
  <c r="T1982" i="4"/>
  <c r="W1982" i="4"/>
  <c r="P1982" i="4" s="1"/>
  <c r="O1982" i="4" s="1"/>
  <c r="T1974" i="4"/>
  <c r="W1974" i="4"/>
  <c r="P1974" i="4" s="1"/>
  <c r="O1974" i="4" s="1"/>
  <c r="T1966" i="4"/>
  <c r="W1966" i="4"/>
  <c r="P1966" i="4" s="1"/>
  <c r="O1966" i="4" s="1"/>
  <c r="T1958" i="4"/>
  <c r="W1958" i="4"/>
  <c r="P1958" i="4" s="1"/>
  <c r="O1958" i="4" s="1"/>
  <c r="T1950" i="4"/>
  <c r="W1950" i="4"/>
  <c r="P1950" i="4" s="1"/>
  <c r="O1950" i="4" s="1"/>
  <c r="T1942" i="4"/>
  <c r="W1942" i="4"/>
  <c r="P1942" i="4" s="1"/>
  <c r="O1942" i="4" s="1"/>
  <c r="T1934" i="4"/>
  <c r="W1934" i="4"/>
  <c r="P1934" i="4" s="1"/>
  <c r="O1934" i="4" s="1"/>
  <c r="T1926" i="4"/>
  <c r="W1926" i="4"/>
  <c r="P1926" i="4" s="1"/>
  <c r="O1926" i="4" s="1"/>
  <c r="T1918" i="4"/>
  <c r="W1918" i="4"/>
  <c r="P1918" i="4" s="1"/>
  <c r="O1918" i="4" s="1"/>
  <c r="T1910" i="4"/>
  <c r="W1910" i="4"/>
  <c r="P1910" i="4" s="1"/>
  <c r="O1910" i="4" s="1"/>
  <c r="T1902" i="4"/>
  <c r="W1902" i="4"/>
  <c r="P1902" i="4" s="1"/>
  <c r="O1902" i="4" s="1"/>
  <c r="T1894" i="4"/>
  <c r="W1894" i="4"/>
  <c r="P1894" i="4" s="1"/>
  <c r="O1894" i="4" s="1"/>
  <c r="T1886" i="4"/>
  <c r="W1886" i="4"/>
  <c r="P1886" i="4" s="1"/>
  <c r="O1886" i="4" s="1"/>
  <c r="T1878" i="4"/>
  <c r="W1878" i="4"/>
  <c r="P1878" i="4" s="1"/>
  <c r="O1878" i="4" s="1"/>
  <c r="T1870" i="4"/>
  <c r="W1870" i="4"/>
  <c r="P1870" i="4" s="1"/>
  <c r="O1870" i="4" s="1"/>
  <c r="T1862" i="4"/>
  <c r="W1862" i="4"/>
  <c r="P1862" i="4" s="1"/>
  <c r="O1862" i="4" s="1"/>
  <c r="T1854" i="4"/>
  <c r="W1854" i="4"/>
  <c r="P1854" i="4" s="1"/>
  <c r="O1854" i="4" s="1"/>
  <c r="T1846" i="4"/>
  <c r="W1846" i="4"/>
  <c r="P1846" i="4" s="1"/>
  <c r="O1846" i="4" s="1"/>
  <c r="T1838" i="4"/>
  <c r="W1838" i="4"/>
  <c r="P1838" i="4" s="1"/>
  <c r="O1838" i="4" s="1"/>
  <c r="T1830" i="4"/>
  <c r="W1830" i="4"/>
  <c r="P1830" i="4" s="1"/>
  <c r="O1830" i="4" s="1"/>
  <c r="T1822" i="4"/>
  <c r="W1822" i="4"/>
  <c r="P1822" i="4" s="1"/>
  <c r="O1822" i="4" s="1"/>
  <c r="T1814" i="4"/>
  <c r="W1814" i="4"/>
  <c r="P1814" i="4" s="1"/>
  <c r="O1814" i="4" s="1"/>
  <c r="T1801" i="4"/>
  <c r="W1801" i="4"/>
  <c r="P1801" i="4" s="1"/>
  <c r="O1801" i="4" s="1"/>
  <c r="T1785" i="4"/>
  <c r="W1785" i="4"/>
  <c r="P1785" i="4" s="1"/>
  <c r="O1785" i="4" s="1"/>
  <c r="T1769" i="4"/>
  <c r="W1769" i="4"/>
  <c r="P1769" i="4" s="1"/>
  <c r="O1769" i="4" s="1"/>
  <c r="T1753" i="4"/>
  <c r="W1753" i="4"/>
  <c r="P1753" i="4" s="1"/>
  <c r="O1753" i="4" s="1"/>
  <c r="T1737" i="4"/>
  <c r="W1737" i="4"/>
  <c r="P1737" i="4" s="1"/>
  <c r="O1737" i="4" s="1"/>
  <c r="T1721" i="4"/>
  <c r="W1721" i="4"/>
  <c r="P1721" i="4" s="1"/>
  <c r="O1721" i="4" s="1"/>
  <c r="T1705" i="4"/>
  <c r="W1705" i="4"/>
  <c r="P1705" i="4" s="1"/>
  <c r="O1705" i="4" s="1"/>
  <c r="T1689" i="4"/>
  <c r="W1689" i="4"/>
  <c r="P1689" i="4" s="1"/>
  <c r="O1689" i="4" s="1"/>
  <c r="T1673" i="4"/>
  <c r="W1673" i="4"/>
  <c r="P1673" i="4" s="1"/>
  <c r="O1673" i="4" s="1"/>
  <c r="T1657" i="4"/>
  <c r="W1657" i="4"/>
  <c r="P1657" i="4" s="1"/>
  <c r="O1657" i="4" s="1"/>
  <c r="T1641" i="4"/>
  <c r="W1641" i="4"/>
  <c r="P1641" i="4" s="1"/>
  <c r="O1641" i="4" s="1"/>
  <c r="T1625" i="4"/>
  <c r="W1625" i="4"/>
  <c r="P1625" i="4" s="1"/>
  <c r="O1625" i="4" s="1"/>
  <c r="T1609" i="4"/>
  <c r="W1609" i="4"/>
  <c r="P1609" i="4" s="1"/>
  <c r="O1609" i="4" s="1"/>
  <c r="T1810" i="4"/>
  <c r="W1810" i="4"/>
  <c r="P1810" i="4" s="1"/>
  <c r="O1810" i="4" s="1"/>
  <c r="T1802" i="4"/>
  <c r="W1802" i="4"/>
  <c r="P1802" i="4" s="1"/>
  <c r="O1802" i="4" s="1"/>
  <c r="T1794" i="4"/>
  <c r="W1794" i="4"/>
  <c r="P1794" i="4" s="1"/>
  <c r="O1794" i="4" s="1"/>
  <c r="T1786" i="4"/>
  <c r="W1786" i="4"/>
  <c r="P1786" i="4" s="1"/>
  <c r="O1786" i="4" s="1"/>
  <c r="T1778" i="4"/>
  <c r="W1778" i="4"/>
  <c r="P1778" i="4" s="1"/>
  <c r="O1778" i="4" s="1"/>
  <c r="T1770" i="4"/>
  <c r="W1770" i="4"/>
  <c r="P1770" i="4" s="1"/>
  <c r="O1770" i="4" s="1"/>
  <c r="T1762" i="4"/>
  <c r="W1762" i="4"/>
  <c r="P1762" i="4" s="1"/>
  <c r="O1762" i="4" s="1"/>
  <c r="T1754" i="4"/>
  <c r="W1754" i="4"/>
  <c r="P1754" i="4" s="1"/>
  <c r="O1754" i="4" s="1"/>
  <c r="T1746" i="4"/>
  <c r="W1746" i="4"/>
  <c r="P1746" i="4" s="1"/>
  <c r="O1746" i="4" s="1"/>
  <c r="T1738" i="4"/>
  <c r="W1738" i="4"/>
  <c r="P1738" i="4" s="1"/>
  <c r="O1738" i="4" s="1"/>
  <c r="T1730" i="4"/>
  <c r="W1730" i="4"/>
  <c r="P1730" i="4" s="1"/>
  <c r="O1730" i="4" s="1"/>
  <c r="T1722" i="4"/>
  <c r="W1722" i="4"/>
  <c r="P1722" i="4" s="1"/>
  <c r="O1722" i="4" s="1"/>
  <c r="T1714" i="4"/>
  <c r="W1714" i="4"/>
  <c r="P1714" i="4" s="1"/>
  <c r="O1714" i="4" s="1"/>
  <c r="T1706" i="4"/>
  <c r="W1706" i="4"/>
  <c r="P1706" i="4" s="1"/>
  <c r="O1706" i="4" s="1"/>
  <c r="T1698" i="4"/>
  <c r="W1698" i="4"/>
  <c r="P1698" i="4" s="1"/>
  <c r="O1698" i="4" s="1"/>
  <c r="T1690" i="4"/>
  <c r="W1690" i="4"/>
  <c r="P1690" i="4" s="1"/>
  <c r="O1690" i="4" s="1"/>
  <c r="T1682" i="4"/>
  <c r="W1682" i="4"/>
  <c r="P1682" i="4" s="1"/>
  <c r="O1682" i="4" s="1"/>
  <c r="T1674" i="4"/>
  <c r="W1674" i="4"/>
  <c r="P1674" i="4" s="1"/>
  <c r="O1674" i="4" s="1"/>
  <c r="T1666" i="4"/>
  <c r="W1666" i="4"/>
  <c r="P1666" i="4" s="1"/>
  <c r="O1666" i="4" s="1"/>
  <c r="T1658" i="4"/>
  <c r="W1658" i="4"/>
  <c r="P1658" i="4" s="1"/>
  <c r="O1658" i="4" s="1"/>
  <c r="T1650" i="4"/>
  <c r="W1650" i="4"/>
  <c r="P1650" i="4" s="1"/>
  <c r="O1650" i="4" s="1"/>
  <c r="T1642" i="4"/>
  <c r="W1642" i="4"/>
  <c r="P1642" i="4" s="1"/>
  <c r="O1642" i="4" s="1"/>
  <c r="T1634" i="4"/>
  <c r="W1634" i="4"/>
  <c r="P1634" i="4" s="1"/>
  <c r="O1634" i="4" s="1"/>
  <c r="T1626" i="4"/>
  <c r="W1626" i="4"/>
  <c r="P1626" i="4" s="1"/>
  <c r="O1626" i="4" s="1"/>
  <c r="T1618" i="4"/>
  <c r="W1618" i="4"/>
  <c r="P1618" i="4" s="1"/>
  <c r="O1618" i="4" s="1"/>
  <c r="T1610" i="4"/>
  <c r="W1610" i="4"/>
  <c r="P1610" i="4" s="1"/>
  <c r="O1610" i="4" s="1"/>
  <c r="T1602" i="4"/>
  <c r="W1602" i="4"/>
  <c r="P1602" i="4" s="1"/>
  <c r="O1602" i="4" s="1"/>
  <c r="T1594" i="4"/>
  <c r="W1594" i="4"/>
  <c r="P1594" i="4" s="1"/>
  <c r="O1594" i="4" s="1"/>
  <c r="T1586" i="4"/>
  <c r="W1586" i="4"/>
  <c r="P1586" i="4" s="1"/>
  <c r="O1586" i="4" s="1"/>
  <c r="T1578" i="4"/>
  <c r="W1578" i="4"/>
  <c r="P1578" i="4" s="1"/>
  <c r="O1578" i="4" s="1"/>
  <c r="T1570" i="4"/>
  <c r="W1570" i="4"/>
  <c r="P1570" i="4" s="1"/>
  <c r="O1570" i="4" s="1"/>
  <c r="T1562" i="4"/>
  <c r="W1562" i="4"/>
  <c r="P1562" i="4" s="1"/>
  <c r="O1562" i="4" s="1"/>
  <c r="T1554" i="4"/>
  <c r="W1554" i="4"/>
  <c r="P1554" i="4" s="1"/>
  <c r="O1554" i="4" s="1"/>
  <c r="T1546" i="4"/>
  <c r="W1546" i="4"/>
  <c r="P1546" i="4" s="1"/>
  <c r="O1546" i="4" s="1"/>
  <c r="T1538" i="4"/>
  <c r="W1538" i="4"/>
  <c r="P1538" i="4" s="1"/>
  <c r="O1538" i="4" s="1"/>
  <c r="T1530" i="4"/>
  <c r="W1530" i="4"/>
  <c r="P1530" i="4" s="1"/>
  <c r="O1530" i="4" s="1"/>
  <c r="T1522" i="4"/>
  <c r="W1522" i="4"/>
  <c r="P1522" i="4" s="1"/>
  <c r="O1522" i="4" s="1"/>
  <c r="T1514" i="4"/>
  <c r="W1514" i="4"/>
  <c r="P1514" i="4" s="1"/>
  <c r="O1514" i="4" s="1"/>
  <c r="T1506" i="4"/>
  <c r="W1506" i="4"/>
  <c r="P1506" i="4" s="1"/>
  <c r="O1506" i="4" s="1"/>
  <c r="T1498" i="4"/>
  <c r="W1498" i="4"/>
  <c r="P1498" i="4" s="1"/>
  <c r="O1498" i="4" s="1"/>
  <c r="T1490" i="4"/>
  <c r="W1490" i="4"/>
  <c r="P1490" i="4" s="1"/>
  <c r="O1490" i="4" s="1"/>
  <c r="T1482" i="4"/>
  <c r="W1482" i="4"/>
  <c r="P1482" i="4" s="1"/>
  <c r="O1482" i="4" s="1"/>
  <c r="T1474" i="4"/>
  <c r="W1474" i="4"/>
  <c r="P1474" i="4" s="1"/>
  <c r="O1474" i="4" s="1"/>
  <c r="T1466" i="4"/>
  <c r="W1466" i="4"/>
  <c r="P1466" i="4" s="1"/>
  <c r="O1466" i="4" s="1"/>
  <c r="T1458" i="4"/>
  <c r="W1458" i="4"/>
  <c r="P1458" i="4" s="1"/>
  <c r="O1458" i="4" s="1"/>
  <c r="T1450" i="4"/>
  <c r="W1450" i="4"/>
  <c r="P1450" i="4" s="1"/>
  <c r="O1450" i="4" s="1"/>
  <c r="T1442" i="4"/>
  <c r="W1442" i="4"/>
  <c r="P1442" i="4" s="1"/>
  <c r="O1442" i="4" s="1"/>
  <c r="T1434" i="4"/>
  <c r="W1434" i="4"/>
  <c r="P1434" i="4" s="1"/>
  <c r="O1434" i="4" s="1"/>
  <c r="T1426" i="4"/>
  <c r="W1426" i="4"/>
  <c r="P1426" i="4" s="1"/>
  <c r="O1426" i="4" s="1"/>
  <c r="T1418" i="4"/>
  <c r="W1418" i="4"/>
  <c r="P1418" i="4" s="1"/>
  <c r="O1418" i="4" s="1"/>
  <c r="T1410" i="4"/>
  <c r="W1410" i="4"/>
  <c r="P1410" i="4" s="1"/>
  <c r="O1410" i="4" s="1"/>
  <c r="T1402" i="4"/>
  <c r="W1402" i="4"/>
  <c r="P1402" i="4" s="1"/>
  <c r="O1402" i="4" s="1"/>
  <c r="T1394" i="4"/>
  <c r="W1394" i="4"/>
  <c r="P1394" i="4" s="1"/>
  <c r="O1394" i="4" s="1"/>
  <c r="T1386" i="4"/>
  <c r="W1386" i="4"/>
  <c r="P1386" i="4" s="1"/>
  <c r="O1386" i="4" s="1"/>
  <c r="T1378" i="4"/>
  <c r="W1378" i="4"/>
  <c r="P1378" i="4" s="1"/>
  <c r="O1378" i="4" s="1"/>
  <c r="T1370" i="4"/>
  <c r="W1370" i="4"/>
  <c r="P1370" i="4" s="1"/>
  <c r="O1370" i="4" s="1"/>
  <c r="T1362" i="4"/>
  <c r="W1362" i="4"/>
  <c r="P1362" i="4" s="1"/>
  <c r="O1362" i="4" s="1"/>
  <c r="T1354" i="4"/>
  <c r="W1354" i="4"/>
  <c r="P1354" i="4" s="1"/>
  <c r="O1354" i="4" s="1"/>
  <c r="T1346" i="4"/>
  <c r="W1346" i="4"/>
  <c r="P1346" i="4" s="1"/>
  <c r="O1346" i="4" s="1"/>
  <c r="T1338" i="4"/>
  <c r="W1338" i="4"/>
  <c r="P1338" i="4" s="1"/>
  <c r="O1338" i="4" s="1"/>
  <c r="T1330" i="4"/>
  <c r="W1330" i="4"/>
  <c r="P1330" i="4" s="1"/>
  <c r="O1330" i="4" s="1"/>
  <c r="T1322" i="4"/>
  <c r="W1322" i="4"/>
  <c r="P1322" i="4" s="1"/>
  <c r="O1322" i="4" s="1"/>
  <c r="T1314" i="4"/>
  <c r="W1314" i="4"/>
  <c r="P1314" i="4" s="1"/>
  <c r="O1314" i="4" s="1"/>
  <c r="T1306" i="4"/>
  <c r="W1306" i="4"/>
  <c r="P1306" i="4" s="1"/>
  <c r="O1306" i="4" s="1"/>
  <c r="T1298" i="4"/>
  <c r="W1298" i="4"/>
  <c r="P1298" i="4" s="1"/>
  <c r="O1298" i="4" s="1"/>
  <c r="T1290" i="4"/>
  <c r="W1290" i="4"/>
  <c r="P1290" i="4" s="1"/>
  <c r="O1290" i="4" s="1"/>
  <c r="T1282" i="4"/>
  <c r="W1282" i="4"/>
  <c r="P1282" i="4" s="1"/>
  <c r="O1282" i="4" s="1"/>
  <c r="T1274" i="4"/>
  <c r="W1274" i="4"/>
  <c r="P1274" i="4" s="1"/>
  <c r="O1274" i="4" s="1"/>
  <c r="T1266" i="4"/>
  <c r="W1266" i="4"/>
  <c r="P1266" i="4" s="1"/>
  <c r="O1266" i="4" s="1"/>
  <c r="T1258" i="4"/>
  <c r="W1258" i="4"/>
  <c r="P1258" i="4" s="1"/>
  <c r="O1258" i="4" s="1"/>
  <c r="T1250" i="4"/>
  <c r="W1250" i="4"/>
  <c r="P1250" i="4" s="1"/>
  <c r="O1250" i="4" s="1"/>
  <c r="T1242" i="4"/>
  <c r="W1242" i="4"/>
  <c r="P1242" i="4" s="1"/>
  <c r="O1242" i="4" s="1"/>
  <c r="T1234" i="4"/>
  <c r="W1234" i="4"/>
  <c r="P1234" i="4" s="1"/>
  <c r="O1234" i="4" s="1"/>
  <c r="T1226" i="4"/>
  <c r="W1226" i="4"/>
  <c r="P1226" i="4" s="1"/>
  <c r="O1226" i="4" s="1"/>
  <c r="T1218" i="4"/>
  <c r="W1218" i="4"/>
  <c r="P1218" i="4" s="1"/>
  <c r="O1218" i="4" s="1"/>
  <c r="T1205" i="4"/>
  <c r="W1205" i="4"/>
  <c r="P1205" i="4" s="1"/>
  <c r="O1205" i="4" s="1"/>
  <c r="T1189" i="4"/>
  <c r="W1189" i="4"/>
  <c r="P1189" i="4" s="1"/>
  <c r="O1189" i="4" s="1"/>
  <c r="T1173" i="4"/>
  <c r="W1173" i="4"/>
  <c r="P1173" i="4" s="1"/>
  <c r="O1173" i="4" s="1"/>
  <c r="T1157" i="4"/>
  <c r="W1157" i="4"/>
  <c r="P1157" i="4" s="1"/>
  <c r="O1157" i="4" s="1"/>
  <c r="T1141" i="4"/>
  <c r="W1141" i="4"/>
  <c r="P1141" i="4" s="1"/>
  <c r="O1141" i="4" s="1"/>
  <c r="T1125" i="4"/>
  <c r="W1125" i="4"/>
  <c r="P1125" i="4" s="1"/>
  <c r="O1125" i="4" s="1"/>
  <c r="T1109" i="4"/>
  <c r="W1109" i="4"/>
  <c r="P1109" i="4" s="1"/>
  <c r="O1109" i="4" s="1"/>
  <c r="T1093" i="4"/>
  <c r="W1093" i="4"/>
  <c r="P1093" i="4" s="1"/>
  <c r="O1093" i="4" s="1"/>
  <c r="T1077" i="4"/>
  <c r="W1077" i="4"/>
  <c r="P1077" i="4" s="1"/>
  <c r="O1077" i="4" s="1"/>
  <c r="T1061" i="4"/>
  <c r="W1061" i="4"/>
  <c r="P1061" i="4" s="1"/>
  <c r="O1061" i="4" s="1"/>
  <c r="T1045" i="4"/>
  <c r="W1045" i="4"/>
  <c r="P1045" i="4" s="1"/>
  <c r="O1045" i="4" s="1"/>
  <c r="T1589" i="4"/>
  <c r="W1589" i="4"/>
  <c r="P1589" i="4" s="1"/>
  <c r="O1589" i="4" s="1"/>
  <c r="T1581" i="4"/>
  <c r="W1581" i="4"/>
  <c r="P1581" i="4" s="1"/>
  <c r="O1581" i="4" s="1"/>
  <c r="T1573" i="4"/>
  <c r="W1573" i="4"/>
  <c r="P1573" i="4" s="1"/>
  <c r="O1573" i="4" s="1"/>
  <c r="T1565" i="4"/>
  <c r="W1565" i="4"/>
  <c r="P1565" i="4" s="1"/>
  <c r="O1565" i="4" s="1"/>
  <c r="T1557" i="4"/>
  <c r="W1557" i="4"/>
  <c r="P1557" i="4" s="1"/>
  <c r="O1557" i="4" s="1"/>
  <c r="T1549" i="4"/>
  <c r="W1549" i="4"/>
  <c r="P1549" i="4" s="1"/>
  <c r="O1549" i="4" s="1"/>
  <c r="T1541" i="4"/>
  <c r="W1541" i="4"/>
  <c r="P1541" i="4" s="1"/>
  <c r="O1541" i="4" s="1"/>
  <c r="T1533" i="4"/>
  <c r="W1533" i="4"/>
  <c r="P1533" i="4" s="1"/>
  <c r="O1533" i="4" s="1"/>
  <c r="T1525" i="4"/>
  <c r="W1525" i="4"/>
  <c r="P1525" i="4" s="1"/>
  <c r="O1525" i="4" s="1"/>
  <c r="T1517" i="4"/>
  <c r="W1517" i="4"/>
  <c r="P1517" i="4" s="1"/>
  <c r="O1517" i="4" s="1"/>
  <c r="T1509" i="4"/>
  <c r="W1509" i="4"/>
  <c r="P1509" i="4" s="1"/>
  <c r="O1509" i="4" s="1"/>
  <c r="T1501" i="4"/>
  <c r="W1501" i="4"/>
  <c r="P1501" i="4" s="1"/>
  <c r="O1501" i="4" s="1"/>
  <c r="T1493" i="4"/>
  <c r="W1493" i="4"/>
  <c r="P1493" i="4" s="1"/>
  <c r="O1493" i="4" s="1"/>
  <c r="T1485" i="4"/>
  <c r="W1485" i="4"/>
  <c r="P1485" i="4" s="1"/>
  <c r="O1485" i="4" s="1"/>
  <c r="T1477" i="4"/>
  <c r="W1477" i="4"/>
  <c r="P1477" i="4" s="1"/>
  <c r="O1477" i="4" s="1"/>
  <c r="T1469" i="4"/>
  <c r="W1469" i="4"/>
  <c r="P1469" i="4" s="1"/>
  <c r="O1469" i="4" s="1"/>
  <c r="T1461" i="4"/>
  <c r="W1461" i="4"/>
  <c r="P1461" i="4" s="1"/>
  <c r="O1461" i="4" s="1"/>
  <c r="T1453" i="4"/>
  <c r="W1453" i="4"/>
  <c r="P1453" i="4" s="1"/>
  <c r="O1453" i="4" s="1"/>
  <c r="T1445" i="4"/>
  <c r="W1445" i="4"/>
  <c r="P1445" i="4" s="1"/>
  <c r="O1445" i="4" s="1"/>
  <c r="T1437" i="4"/>
  <c r="W1437" i="4"/>
  <c r="P1437" i="4" s="1"/>
  <c r="O1437" i="4" s="1"/>
  <c r="T1429" i="4"/>
  <c r="W1429" i="4"/>
  <c r="P1429" i="4" s="1"/>
  <c r="O1429" i="4" s="1"/>
  <c r="T1421" i="4"/>
  <c r="W1421" i="4"/>
  <c r="P1421" i="4" s="1"/>
  <c r="O1421" i="4" s="1"/>
  <c r="T1413" i="4"/>
  <c r="W1413" i="4"/>
  <c r="P1413" i="4" s="1"/>
  <c r="O1413" i="4" s="1"/>
  <c r="T1405" i="4"/>
  <c r="W1405" i="4"/>
  <c r="P1405" i="4" s="1"/>
  <c r="O1405" i="4" s="1"/>
  <c r="T1397" i="4"/>
  <c r="W1397" i="4"/>
  <c r="P1397" i="4" s="1"/>
  <c r="O1397" i="4" s="1"/>
  <c r="T1389" i="4"/>
  <c r="W1389" i="4"/>
  <c r="P1389" i="4" s="1"/>
  <c r="O1389" i="4" s="1"/>
  <c r="T1381" i="4"/>
  <c r="W1381" i="4"/>
  <c r="P1381" i="4" s="1"/>
  <c r="O1381" i="4" s="1"/>
  <c r="T1373" i="4"/>
  <c r="W1373" i="4"/>
  <c r="P1373" i="4" s="1"/>
  <c r="O1373" i="4" s="1"/>
  <c r="T1365" i="4"/>
  <c r="W1365" i="4"/>
  <c r="P1365" i="4" s="1"/>
  <c r="O1365" i="4" s="1"/>
  <c r="T1357" i="4"/>
  <c r="W1357" i="4"/>
  <c r="P1357" i="4" s="1"/>
  <c r="O1357" i="4" s="1"/>
  <c r="T1349" i="4"/>
  <c r="W1349" i="4"/>
  <c r="P1349" i="4" s="1"/>
  <c r="O1349" i="4" s="1"/>
  <c r="T1341" i="4"/>
  <c r="W1341" i="4"/>
  <c r="P1341" i="4" s="1"/>
  <c r="O1341" i="4" s="1"/>
  <c r="T1333" i="4"/>
  <c r="W1333" i="4"/>
  <c r="P1333" i="4" s="1"/>
  <c r="O1333" i="4" s="1"/>
  <c r="T1325" i="4"/>
  <c r="W1325" i="4"/>
  <c r="P1325" i="4" s="1"/>
  <c r="O1325" i="4" s="1"/>
  <c r="T1317" i="4"/>
  <c r="W1317" i="4"/>
  <c r="P1317" i="4" s="1"/>
  <c r="O1317" i="4" s="1"/>
  <c r="T1309" i="4"/>
  <c r="W1309" i="4"/>
  <c r="P1309" i="4" s="1"/>
  <c r="O1309" i="4" s="1"/>
  <c r="T1301" i="4"/>
  <c r="W1301" i="4"/>
  <c r="P1301" i="4" s="1"/>
  <c r="O1301" i="4" s="1"/>
  <c r="T1293" i="4"/>
  <c r="W1293" i="4"/>
  <c r="P1293" i="4" s="1"/>
  <c r="O1293" i="4" s="1"/>
  <c r="T1285" i="4"/>
  <c r="W1285" i="4"/>
  <c r="P1285" i="4" s="1"/>
  <c r="O1285" i="4" s="1"/>
  <c r="T1277" i="4"/>
  <c r="W1277" i="4"/>
  <c r="P1277" i="4" s="1"/>
  <c r="O1277" i="4" s="1"/>
  <c r="T1269" i="4"/>
  <c r="W1269" i="4"/>
  <c r="P1269" i="4" s="1"/>
  <c r="O1269" i="4" s="1"/>
  <c r="T1261" i="4"/>
  <c r="W1261" i="4"/>
  <c r="P1261" i="4" s="1"/>
  <c r="O1261" i="4" s="1"/>
  <c r="T1253" i="4"/>
  <c r="W1253" i="4"/>
  <c r="P1253" i="4" s="1"/>
  <c r="O1253" i="4" s="1"/>
  <c r="T1245" i="4"/>
  <c r="W1245" i="4"/>
  <c r="P1245" i="4" s="1"/>
  <c r="O1245" i="4" s="1"/>
  <c r="T1237" i="4"/>
  <c r="W1237" i="4"/>
  <c r="P1237" i="4" s="1"/>
  <c r="O1237" i="4" s="1"/>
  <c r="T1229" i="4"/>
  <c r="W1229" i="4"/>
  <c r="P1229" i="4" s="1"/>
  <c r="O1229" i="4" s="1"/>
  <c r="T1221" i="4"/>
  <c r="W1221" i="4"/>
  <c r="P1221" i="4" s="1"/>
  <c r="O1221" i="4" s="1"/>
  <c r="T1211" i="4"/>
  <c r="W1211" i="4"/>
  <c r="P1211" i="4" s="1"/>
  <c r="O1211" i="4" s="1"/>
  <c r="T1195" i="4"/>
  <c r="W1195" i="4"/>
  <c r="P1195" i="4" s="1"/>
  <c r="O1195" i="4" s="1"/>
  <c r="T1179" i="4"/>
  <c r="W1179" i="4"/>
  <c r="P1179" i="4" s="1"/>
  <c r="O1179" i="4" s="1"/>
  <c r="T1163" i="4"/>
  <c r="W1163" i="4"/>
  <c r="P1163" i="4" s="1"/>
  <c r="O1163" i="4" s="1"/>
  <c r="T1147" i="4"/>
  <c r="W1147" i="4"/>
  <c r="P1147" i="4" s="1"/>
  <c r="O1147" i="4" s="1"/>
  <c r="T1131" i="4"/>
  <c r="W1131" i="4"/>
  <c r="P1131" i="4" s="1"/>
  <c r="O1131" i="4" s="1"/>
  <c r="T1115" i="4"/>
  <c r="W1115" i="4"/>
  <c r="P1115" i="4" s="1"/>
  <c r="O1115" i="4" s="1"/>
  <c r="T1099" i="4"/>
  <c r="W1099" i="4"/>
  <c r="P1099" i="4" s="1"/>
  <c r="O1099" i="4" s="1"/>
  <c r="T1083" i="4"/>
  <c r="W1083" i="4"/>
  <c r="P1083" i="4" s="1"/>
  <c r="O1083" i="4" s="1"/>
  <c r="T1067" i="4"/>
  <c r="W1067" i="4"/>
  <c r="P1067" i="4" s="1"/>
  <c r="O1067" i="4" s="1"/>
  <c r="T1051" i="4"/>
  <c r="W1051" i="4"/>
  <c r="P1051" i="4" s="1"/>
  <c r="O1051" i="4" s="1"/>
  <c r="T1212" i="4"/>
  <c r="W1212" i="4"/>
  <c r="P1212" i="4" s="1"/>
  <c r="O1212" i="4" s="1"/>
  <c r="T1204" i="4"/>
  <c r="W1204" i="4"/>
  <c r="P1204" i="4" s="1"/>
  <c r="O1204" i="4" s="1"/>
  <c r="T1196" i="4"/>
  <c r="W1196" i="4"/>
  <c r="P1196" i="4" s="1"/>
  <c r="O1196" i="4" s="1"/>
  <c r="T1188" i="4"/>
  <c r="W1188" i="4"/>
  <c r="P1188" i="4" s="1"/>
  <c r="O1188" i="4" s="1"/>
  <c r="T1180" i="4"/>
  <c r="W1180" i="4"/>
  <c r="P1180" i="4" s="1"/>
  <c r="O1180" i="4" s="1"/>
  <c r="T1172" i="4"/>
  <c r="W1172" i="4"/>
  <c r="P1172" i="4" s="1"/>
  <c r="O1172" i="4" s="1"/>
  <c r="T1164" i="4"/>
  <c r="W1164" i="4"/>
  <c r="P1164" i="4" s="1"/>
  <c r="O1164" i="4" s="1"/>
  <c r="T1156" i="4"/>
  <c r="W1156" i="4"/>
  <c r="P1156" i="4" s="1"/>
  <c r="O1156" i="4" s="1"/>
  <c r="T1148" i="4"/>
  <c r="W1148" i="4"/>
  <c r="P1148" i="4" s="1"/>
  <c r="O1148" i="4" s="1"/>
  <c r="T1140" i="4"/>
  <c r="W1140" i="4"/>
  <c r="P1140" i="4" s="1"/>
  <c r="O1140" i="4" s="1"/>
  <c r="T1132" i="4"/>
  <c r="W1132" i="4"/>
  <c r="P1132" i="4" s="1"/>
  <c r="O1132" i="4" s="1"/>
  <c r="T1124" i="4"/>
  <c r="W1124" i="4"/>
  <c r="P1124" i="4" s="1"/>
  <c r="O1124" i="4" s="1"/>
  <c r="T1116" i="4"/>
  <c r="W1116" i="4"/>
  <c r="P1116" i="4" s="1"/>
  <c r="O1116" i="4" s="1"/>
  <c r="T1108" i="4"/>
  <c r="W1108" i="4"/>
  <c r="P1108" i="4" s="1"/>
  <c r="O1108" i="4" s="1"/>
  <c r="T1100" i="4"/>
  <c r="W1100" i="4"/>
  <c r="P1100" i="4" s="1"/>
  <c r="O1100" i="4" s="1"/>
  <c r="T1092" i="4"/>
  <c r="W1092" i="4"/>
  <c r="P1092" i="4" s="1"/>
  <c r="O1092" i="4" s="1"/>
  <c r="T1084" i="4"/>
  <c r="W1084" i="4"/>
  <c r="P1084" i="4" s="1"/>
  <c r="O1084" i="4" s="1"/>
  <c r="T1076" i="4"/>
  <c r="W1076" i="4"/>
  <c r="P1076" i="4" s="1"/>
  <c r="O1076" i="4" s="1"/>
  <c r="T1068" i="4"/>
  <c r="W1068" i="4"/>
  <c r="P1068" i="4" s="1"/>
  <c r="O1068" i="4" s="1"/>
  <c r="T1060" i="4"/>
  <c r="W1060" i="4"/>
  <c r="P1060" i="4" s="1"/>
  <c r="O1060" i="4" s="1"/>
  <c r="T1052" i="4"/>
  <c r="W1052" i="4"/>
  <c r="P1052" i="4" s="1"/>
  <c r="O1052" i="4" s="1"/>
  <c r="T1044" i="4"/>
  <c r="W1044" i="4"/>
  <c r="P1044" i="4" s="1"/>
  <c r="O1044" i="4" s="1"/>
  <c r="T1036" i="4"/>
  <c r="W1036" i="4"/>
  <c r="P1036" i="4" s="1"/>
  <c r="O1036" i="4" s="1"/>
  <c r="T1028" i="4"/>
  <c r="W1028" i="4"/>
  <c r="P1028" i="4" s="1"/>
  <c r="O1028" i="4" s="1"/>
  <c r="T1020" i="4"/>
  <c r="W1020" i="4"/>
  <c r="P1020" i="4" s="1"/>
  <c r="O1020" i="4" s="1"/>
  <c r="T1012" i="4"/>
  <c r="W1012" i="4"/>
  <c r="P1012" i="4" s="1"/>
  <c r="O1012" i="4" s="1"/>
  <c r="T1004" i="4"/>
  <c r="W1004" i="4"/>
  <c r="P1004" i="4" s="1"/>
  <c r="O1004" i="4" s="1"/>
  <c r="T996" i="4"/>
  <c r="W996" i="4"/>
  <c r="P996" i="4" s="1"/>
  <c r="O996" i="4" s="1"/>
  <c r="T988" i="4"/>
  <c r="W988" i="4"/>
  <c r="P988" i="4" s="1"/>
  <c r="O988" i="4" s="1"/>
  <c r="T980" i="4"/>
  <c r="W980" i="4"/>
  <c r="P980" i="4" s="1"/>
  <c r="O980" i="4" s="1"/>
  <c r="T972" i="4"/>
  <c r="W972" i="4"/>
  <c r="P972" i="4" s="1"/>
  <c r="O972" i="4" s="1"/>
  <c r="T964" i="4"/>
  <c r="W964" i="4"/>
  <c r="P964" i="4" s="1"/>
  <c r="O964" i="4" s="1"/>
  <c r="T956" i="4"/>
  <c r="W956" i="4"/>
  <c r="P956" i="4" s="1"/>
  <c r="O956" i="4" s="1"/>
  <c r="T948" i="4"/>
  <c r="W948" i="4"/>
  <c r="P948" i="4" s="1"/>
  <c r="O948" i="4" s="1"/>
  <c r="T940" i="4"/>
  <c r="W940" i="4"/>
  <c r="P940" i="4" s="1"/>
  <c r="O940" i="4" s="1"/>
  <c r="T932" i="4"/>
  <c r="W932" i="4"/>
  <c r="P932" i="4" s="1"/>
  <c r="O932" i="4" s="1"/>
  <c r="T924" i="4"/>
  <c r="W924" i="4"/>
  <c r="P924" i="4" s="1"/>
  <c r="O924" i="4" s="1"/>
  <c r="T916" i="4"/>
  <c r="W916" i="4"/>
  <c r="P916" i="4" s="1"/>
  <c r="O916" i="4" s="1"/>
  <c r="T908" i="4"/>
  <c r="W908" i="4"/>
  <c r="P908" i="4" s="1"/>
  <c r="O908" i="4" s="1"/>
  <c r="T900" i="4"/>
  <c r="W900" i="4"/>
  <c r="P900" i="4" s="1"/>
  <c r="O900" i="4" s="1"/>
  <c r="T892" i="4"/>
  <c r="W892" i="4"/>
  <c r="P892" i="4" s="1"/>
  <c r="O892" i="4" s="1"/>
  <c r="T884" i="4"/>
  <c r="W884" i="4"/>
  <c r="P884" i="4" s="1"/>
  <c r="O884" i="4" s="1"/>
  <c r="T876" i="4"/>
  <c r="W876" i="4"/>
  <c r="P876" i="4" s="1"/>
  <c r="O876" i="4" s="1"/>
  <c r="T868" i="4"/>
  <c r="W868" i="4"/>
  <c r="P868" i="4" s="1"/>
  <c r="O868" i="4" s="1"/>
  <c r="T860" i="4"/>
  <c r="W860" i="4"/>
  <c r="P860" i="4" s="1"/>
  <c r="O860" i="4" s="1"/>
  <c r="T852" i="4"/>
  <c r="W852" i="4"/>
  <c r="P852" i="4" s="1"/>
  <c r="O852" i="4" s="1"/>
  <c r="T844" i="4"/>
  <c r="W844" i="4"/>
  <c r="P844" i="4" s="1"/>
  <c r="O844" i="4" s="1"/>
  <c r="T836" i="4"/>
  <c r="W836" i="4"/>
  <c r="P836" i="4" s="1"/>
  <c r="O836" i="4" s="1"/>
  <c r="T828" i="4"/>
  <c r="W828" i="4"/>
  <c r="P828" i="4" s="1"/>
  <c r="O828" i="4" s="1"/>
  <c r="T820" i="4"/>
  <c r="W820" i="4"/>
  <c r="P820" i="4" s="1"/>
  <c r="O820" i="4" s="1"/>
  <c r="T812" i="4"/>
  <c r="W812" i="4"/>
  <c r="P812" i="4" s="1"/>
  <c r="O812" i="4" s="1"/>
  <c r="T804" i="4"/>
  <c r="W804" i="4"/>
  <c r="P804" i="4" s="1"/>
  <c r="O804" i="4" s="1"/>
  <c r="T796" i="4"/>
  <c r="W796" i="4"/>
  <c r="P796" i="4" s="1"/>
  <c r="O796" i="4" s="1"/>
  <c r="T788" i="4"/>
  <c r="W788" i="4"/>
  <c r="P788" i="4" s="1"/>
  <c r="O788" i="4" s="1"/>
  <c r="T780" i="4"/>
  <c r="W780" i="4"/>
  <c r="P780" i="4" s="1"/>
  <c r="O780" i="4" s="1"/>
  <c r="T772" i="4"/>
  <c r="W772" i="4"/>
  <c r="P772" i="4" s="1"/>
  <c r="O772" i="4" s="1"/>
  <c r="T764" i="4"/>
  <c r="W764" i="4"/>
  <c r="P764" i="4" s="1"/>
  <c r="O764" i="4" s="1"/>
  <c r="T756" i="4"/>
  <c r="W756" i="4"/>
  <c r="P756" i="4" s="1"/>
  <c r="O756" i="4" s="1"/>
  <c r="T748" i="4"/>
  <c r="W748" i="4"/>
  <c r="P748" i="4" s="1"/>
  <c r="O748" i="4" s="1"/>
  <c r="T740" i="4"/>
  <c r="W740" i="4"/>
  <c r="P740" i="4" s="1"/>
  <c r="O740" i="4" s="1"/>
  <c r="T732" i="4"/>
  <c r="W732" i="4"/>
  <c r="P732" i="4" s="1"/>
  <c r="O732" i="4" s="1"/>
  <c r="T724" i="4"/>
  <c r="W724" i="4"/>
  <c r="P724" i="4" s="1"/>
  <c r="O724" i="4" s="1"/>
  <c r="T714" i="4"/>
  <c r="W714" i="4"/>
  <c r="P714" i="4" s="1"/>
  <c r="O714" i="4" s="1"/>
  <c r="T698" i="4"/>
  <c r="W698" i="4"/>
  <c r="P698" i="4" s="1"/>
  <c r="O698" i="4" s="1"/>
  <c r="T1039" i="4"/>
  <c r="W1039" i="4"/>
  <c r="P1039" i="4" s="1"/>
  <c r="O1039" i="4" s="1"/>
  <c r="T1031" i="4"/>
  <c r="W1031" i="4"/>
  <c r="P1031" i="4" s="1"/>
  <c r="O1031" i="4" s="1"/>
  <c r="T1023" i="4"/>
  <c r="W1023" i="4"/>
  <c r="P1023" i="4" s="1"/>
  <c r="O1023" i="4" s="1"/>
  <c r="T1015" i="4"/>
  <c r="W1015" i="4"/>
  <c r="P1015" i="4" s="1"/>
  <c r="O1015" i="4" s="1"/>
  <c r="T1007" i="4"/>
  <c r="W1007" i="4"/>
  <c r="P1007" i="4" s="1"/>
  <c r="O1007" i="4" s="1"/>
  <c r="T999" i="4"/>
  <c r="W999" i="4"/>
  <c r="P999" i="4" s="1"/>
  <c r="O999" i="4" s="1"/>
  <c r="T991" i="4"/>
  <c r="W991" i="4"/>
  <c r="P991" i="4" s="1"/>
  <c r="O991" i="4" s="1"/>
  <c r="T983" i="4"/>
  <c r="W983" i="4"/>
  <c r="P983" i="4" s="1"/>
  <c r="O983" i="4" s="1"/>
  <c r="T975" i="4"/>
  <c r="W975" i="4"/>
  <c r="P975" i="4" s="1"/>
  <c r="O975" i="4" s="1"/>
  <c r="T967" i="4"/>
  <c r="W967" i="4"/>
  <c r="P967" i="4" s="1"/>
  <c r="O967" i="4" s="1"/>
  <c r="T959" i="4"/>
  <c r="W959" i="4"/>
  <c r="P959" i="4" s="1"/>
  <c r="O959" i="4" s="1"/>
  <c r="T951" i="4"/>
  <c r="W951" i="4"/>
  <c r="P951" i="4" s="1"/>
  <c r="O951" i="4" s="1"/>
  <c r="T943" i="4"/>
  <c r="W943" i="4"/>
  <c r="P943" i="4" s="1"/>
  <c r="O943" i="4" s="1"/>
  <c r="T935" i="4"/>
  <c r="W935" i="4"/>
  <c r="P935" i="4" s="1"/>
  <c r="O935" i="4" s="1"/>
  <c r="T927" i="4"/>
  <c r="W927" i="4"/>
  <c r="P927" i="4" s="1"/>
  <c r="O927" i="4" s="1"/>
  <c r="T919" i="4"/>
  <c r="W919" i="4"/>
  <c r="P919" i="4" s="1"/>
  <c r="O919" i="4" s="1"/>
  <c r="T911" i="4"/>
  <c r="W911" i="4"/>
  <c r="P911" i="4" s="1"/>
  <c r="O911" i="4" s="1"/>
  <c r="T903" i="4"/>
  <c r="W903" i="4"/>
  <c r="P903" i="4" s="1"/>
  <c r="O903" i="4" s="1"/>
  <c r="T895" i="4"/>
  <c r="W895" i="4"/>
  <c r="P895" i="4" s="1"/>
  <c r="O895" i="4" s="1"/>
  <c r="T887" i="4"/>
  <c r="W887" i="4"/>
  <c r="P887" i="4" s="1"/>
  <c r="O887" i="4" s="1"/>
  <c r="T879" i="4"/>
  <c r="W879" i="4"/>
  <c r="P879" i="4" s="1"/>
  <c r="O879" i="4" s="1"/>
  <c r="T871" i="4"/>
  <c r="W871" i="4"/>
  <c r="P871" i="4" s="1"/>
  <c r="O871" i="4" s="1"/>
  <c r="T863" i="4"/>
  <c r="W863" i="4"/>
  <c r="P863" i="4" s="1"/>
  <c r="O863" i="4" s="1"/>
  <c r="T855" i="4"/>
  <c r="W855" i="4"/>
  <c r="P855" i="4" s="1"/>
  <c r="O855" i="4" s="1"/>
  <c r="T847" i="4"/>
  <c r="W847" i="4"/>
  <c r="P847" i="4" s="1"/>
  <c r="O847" i="4" s="1"/>
  <c r="T839" i="4"/>
  <c r="W839" i="4"/>
  <c r="P839" i="4" s="1"/>
  <c r="O839" i="4" s="1"/>
  <c r="T831" i="4"/>
  <c r="W831" i="4"/>
  <c r="P831" i="4" s="1"/>
  <c r="O831" i="4" s="1"/>
  <c r="T823" i="4"/>
  <c r="W823" i="4"/>
  <c r="P823" i="4" s="1"/>
  <c r="O823" i="4" s="1"/>
  <c r="T815" i="4"/>
  <c r="W815" i="4"/>
  <c r="P815" i="4" s="1"/>
  <c r="O815" i="4" s="1"/>
  <c r="T807" i="4"/>
  <c r="W807" i="4"/>
  <c r="P807" i="4" s="1"/>
  <c r="O807" i="4" s="1"/>
  <c r="T799" i="4"/>
  <c r="W799" i="4"/>
  <c r="P799" i="4" s="1"/>
  <c r="O799" i="4" s="1"/>
  <c r="T791" i="4"/>
  <c r="W791" i="4"/>
  <c r="P791" i="4" s="1"/>
  <c r="O791" i="4" s="1"/>
  <c r="T783" i="4"/>
  <c r="W783" i="4"/>
  <c r="P783" i="4" s="1"/>
  <c r="O783" i="4" s="1"/>
  <c r="T775" i="4"/>
  <c r="W775" i="4"/>
  <c r="P775" i="4" s="1"/>
  <c r="O775" i="4" s="1"/>
  <c r="T767" i="4"/>
  <c r="W767" i="4"/>
  <c r="P767" i="4" s="1"/>
  <c r="O767" i="4" s="1"/>
  <c r="T759" i="4"/>
  <c r="W759" i="4"/>
  <c r="P759" i="4" s="1"/>
  <c r="O759" i="4" s="1"/>
  <c r="T751" i="4"/>
  <c r="W751" i="4"/>
  <c r="P751" i="4" s="1"/>
  <c r="O751" i="4" s="1"/>
  <c r="T743" i="4"/>
  <c r="W743" i="4"/>
  <c r="P743" i="4" s="1"/>
  <c r="O743" i="4" s="1"/>
  <c r="T735" i="4"/>
  <c r="W735" i="4"/>
  <c r="P735" i="4" s="1"/>
  <c r="O735" i="4" s="1"/>
  <c r="T727" i="4"/>
  <c r="W727" i="4"/>
  <c r="P727" i="4" s="1"/>
  <c r="O727" i="4" s="1"/>
  <c r="T719" i="4"/>
  <c r="W719" i="4"/>
  <c r="P719" i="4" s="1"/>
  <c r="O719" i="4" s="1"/>
  <c r="T704" i="4"/>
  <c r="W704" i="4"/>
  <c r="P704" i="4" s="1"/>
  <c r="O704" i="4" s="1"/>
  <c r="T688" i="4"/>
  <c r="W688" i="4"/>
  <c r="P688" i="4" s="1"/>
  <c r="O688" i="4" s="1"/>
  <c r="T711" i="4"/>
  <c r="W711" i="4"/>
  <c r="P711" i="4" s="1"/>
  <c r="O711" i="4" s="1"/>
  <c r="T703" i="4"/>
  <c r="W703" i="4"/>
  <c r="P703" i="4" s="1"/>
  <c r="O703" i="4" s="1"/>
  <c r="T695" i="4"/>
  <c r="W695" i="4"/>
  <c r="P695" i="4" s="1"/>
  <c r="O695" i="4" s="1"/>
  <c r="T687" i="4"/>
  <c r="W687" i="4"/>
  <c r="P687" i="4" s="1"/>
  <c r="O687" i="4" s="1"/>
  <c r="T679" i="4"/>
  <c r="W679" i="4"/>
  <c r="P679" i="4" s="1"/>
  <c r="O679" i="4" s="1"/>
  <c r="T671" i="4"/>
  <c r="W671" i="4"/>
  <c r="P671" i="4" s="1"/>
  <c r="O671" i="4" s="1"/>
  <c r="T663" i="4"/>
  <c r="W663" i="4"/>
  <c r="P663" i="4" s="1"/>
  <c r="O663" i="4" s="1"/>
  <c r="T655" i="4"/>
  <c r="W655" i="4"/>
  <c r="P655" i="4" s="1"/>
  <c r="O655" i="4" s="1"/>
  <c r="T647" i="4"/>
  <c r="W647" i="4"/>
  <c r="P647" i="4" s="1"/>
  <c r="O647" i="4" s="1"/>
  <c r="T639" i="4"/>
  <c r="W639" i="4"/>
  <c r="P639" i="4" s="1"/>
  <c r="O639" i="4" s="1"/>
  <c r="T631" i="4"/>
  <c r="W631" i="4"/>
  <c r="P631" i="4" s="1"/>
  <c r="O631" i="4" s="1"/>
  <c r="T623" i="4"/>
  <c r="W623" i="4"/>
  <c r="P623" i="4" s="1"/>
  <c r="O623" i="4" s="1"/>
  <c r="T615" i="4"/>
  <c r="W615" i="4"/>
  <c r="P615" i="4" s="1"/>
  <c r="O615" i="4" s="1"/>
  <c r="T607" i="4"/>
  <c r="W607" i="4"/>
  <c r="P607" i="4" s="1"/>
  <c r="O607" i="4" s="1"/>
  <c r="T599" i="4"/>
  <c r="W599" i="4"/>
  <c r="P599" i="4" s="1"/>
  <c r="O599" i="4" s="1"/>
  <c r="T591" i="4"/>
  <c r="W591" i="4"/>
  <c r="P591" i="4" s="1"/>
  <c r="O591" i="4" s="1"/>
  <c r="T583" i="4"/>
  <c r="W583" i="4"/>
  <c r="P583" i="4" s="1"/>
  <c r="O583" i="4" s="1"/>
  <c r="T575" i="4"/>
  <c r="W575" i="4"/>
  <c r="P575" i="4" s="1"/>
  <c r="O575" i="4" s="1"/>
  <c r="T567" i="4"/>
  <c r="W567" i="4"/>
  <c r="P567" i="4" s="1"/>
  <c r="O567" i="4" s="1"/>
  <c r="T559" i="4"/>
  <c r="W559" i="4"/>
  <c r="P559" i="4" s="1"/>
  <c r="O559" i="4" s="1"/>
  <c r="T551" i="4"/>
  <c r="W551" i="4"/>
  <c r="P551" i="4" s="1"/>
  <c r="O551" i="4" s="1"/>
  <c r="T543" i="4"/>
  <c r="W543" i="4"/>
  <c r="P543" i="4" s="1"/>
  <c r="O543" i="4" s="1"/>
  <c r="T535" i="4"/>
  <c r="W535" i="4"/>
  <c r="P535" i="4" s="1"/>
  <c r="O535" i="4" s="1"/>
  <c r="T527" i="4"/>
  <c r="W527" i="4"/>
  <c r="P527" i="4" s="1"/>
  <c r="O527" i="4" s="1"/>
  <c r="T519" i="4"/>
  <c r="W519" i="4"/>
  <c r="P519" i="4" s="1"/>
  <c r="O519" i="4" s="1"/>
  <c r="T511" i="4"/>
  <c r="W511" i="4"/>
  <c r="P511" i="4" s="1"/>
  <c r="O511" i="4" s="1"/>
  <c r="T684" i="4"/>
  <c r="W684" i="4"/>
  <c r="P684" i="4" s="1"/>
  <c r="O684" i="4" s="1"/>
  <c r="T676" i="4"/>
  <c r="W676" i="4"/>
  <c r="P676" i="4" s="1"/>
  <c r="O676" i="4" s="1"/>
  <c r="T668" i="4"/>
  <c r="W668" i="4"/>
  <c r="P668" i="4" s="1"/>
  <c r="O668" i="4" s="1"/>
  <c r="T660" i="4"/>
  <c r="W660" i="4"/>
  <c r="P660" i="4" s="1"/>
  <c r="O660" i="4" s="1"/>
  <c r="T652" i="4"/>
  <c r="W652" i="4"/>
  <c r="P652" i="4" s="1"/>
  <c r="O652" i="4" s="1"/>
  <c r="T644" i="4"/>
  <c r="W644" i="4"/>
  <c r="P644" i="4" s="1"/>
  <c r="O644" i="4" s="1"/>
  <c r="T636" i="4"/>
  <c r="W636" i="4"/>
  <c r="P636" i="4" s="1"/>
  <c r="O636" i="4" s="1"/>
  <c r="T628" i="4"/>
  <c r="W628" i="4"/>
  <c r="P628" i="4" s="1"/>
  <c r="O628" i="4" s="1"/>
  <c r="T620" i="4"/>
  <c r="W620" i="4"/>
  <c r="P620" i="4" s="1"/>
  <c r="O620" i="4" s="1"/>
  <c r="T612" i="4"/>
  <c r="W612" i="4"/>
  <c r="P612" i="4" s="1"/>
  <c r="O612" i="4" s="1"/>
  <c r="T604" i="4"/>
  <c r="W604" i="4"/>
  <c r="P604" i="4" s="1"/>
  <c r="O604" i="4" s="1"/>
  <c r="T596" i="4"/>
  <c r="W596" i="4"/>
  <c r="P596" i="4" s="1"/>
  <c r="O596" i="4" s="1"/>
  <c r="T588" i="4"/>
  <c r="W588" i="4"/>
  <c r="P588" i="4" s="1"/>
  <c r="O588" i="4" s="1"/>
  <c r="T580" i="4"/>
  <c r="W580" i="4"/>
  <c r="P580" i="4" s="1"/>
  <c r="O580" i="4" s="1"/>
  <c r="T572" i="4"/>
  <c r="W572" i="4"/>
  <c r="P572" i="4" s="1"/>
  <c r="O572" i="4" s="1"/>
  <c r="T564" i="4"/>
  <c r="W564" i="4"/>
  <c r="P564" i="4" s="1"/>
  <c r="O564" i="4" s="1"/>
  <c r="T556" i="4"/>
  <c r="W556" i="4"/>
  <c r="P556" i="4" s="1"/>
  <c r="O556" i="4" s="1"/>
  <c r="T548" i="4"/>
  <c r="W548" i="4"/>
  <c r="P548" i="4" s="1"/>
  <c r="O548" i="4" s="1"/>
  <c r="T540" i="4"/>
  <c r="W540" i="4"/>
  <c r="P540" i="4" s="1"/>
  <c r="O540" i="4" s="1"/>
  <c r="T532" i="4"/>
  <c r="W532" i="4"/>
  <c r="P532" i="4" s="1"/>
  <c r="O532" i="4" s="1"/>
  <c r="T524" i="4"/>
  <c r="W524" i="4"/>
  <c r="P524" i="4" s="1"/>
  <c r="O524" i="4" s="1"/>
  <c r="T516" i="4"/>
  <c r="W516" i="4"/>
  <c r="P516" i="4" s="1"/>
  <c r="O516" i="4" s="1"/>
  <c r="T508" i="4"/>
  <c r="W508" i="4"/>
  <c r="P508" i="4" s="1"/>
  <c r="O508" i="4" s="1"/>
  <c r="T2492" i="4"/>
  <c r="W2492" i="4"/>
  <c r="P2492" i="4" s="1"/>
  <c r="O2492" i="4" s="1"/>
  <c r="T2476" i="4"/>
  <c r="W2476" i="4"/>
  <c r="P2476" i="4" s="1"/>
  <c r="O2476" i="4" s="1"/>
  <c r="T2460" i="4"/>
  <c r="W2460" i="4"/>
  <c r="P2460" i="4" s="1"/>
  <c r="O2460" i="4" s="1"/>
  <c r="T2444" i="4"/>
  <c r="W2444" i="4"/>
  <c r="P2444" i="4" s="1"/>
  <c r="O2444" i="4" s="1"/>
  <c r="T2428" i="4"/>
  <c r="W2428" i="4"/>
  <c r="P2428" i="4" s="1"/>
  <c r="O2428" i="4" s="1"/>
  <c r="T2412" i="4"/>
  <c r="W2412" i="4"/>
  <c r="P2412" i="4" s="1"/>
  <c r="O2412" i="4" s="1"/>
  <c r="T2396" i="4"/>
  <c r="W2396" i="4"/>
  <c r="P2396" i="4" s="1"/>
  <c r="O2396" i="4" s="1"/>
  <c r="T2502" i="4"/>
  <c r="W2502" i="4"/>
  <c r="P2502" i="4" s="1"/>
  <c r="O2502" i="4" s="1"/>
  <c r="T2486" i="4"/>
  <c r="W2486" i="4"/>
  <c r="P2486" i="4" s="1"/>
  <c r="O2486" i="4" s="1"/>
  <c r="T2470" i="4"/>
  <c r="W2470" i="4"/>
  <c r="P2470" i="4" s="1"/>
  <c r="O2470" i="4" s="1"/>
  <c r="T2454" i="4"/>
  <c r="W2454" i="4"/>
  <c r="P2454" i="4" s="1"/>
  <c r="O2454" i="4" s="1"/>
  <c r="T2438" i="4"/>
  <c r="W2438" i="4"/>
  <c r="P2438" i="4" s="1"/>
  <c r="O2438" i="4" s="1"/>
  <c r="T2422" i="4"/>
  <c r="W2422" i="4"/>
  <c r="P2422" i="4" s="1"/>
  <c r="O2422" i="4" s="1"/>
  <c r="T2406" i="4"/>
  <c r="W2406" i="4"/>
  <c r="P2406" i="4" s="1"/>
  <c r="O2406" i="4" s="1"/>
  <c r="T2390" i="4"/>
  <c r="W2390" i="4"/>
  <c r="P2390" i="4" s="1"/>
  <c r="O2390" i="4" s="1"/>
  <c r="T2495" i="4"/>
  <c r="W2495" i="4"/>
  <c r="P2495" i="4" s="1"/>
  <c r="O2495" i="4" s="1"/>
  <c r="T2487" i="4"/>
  <c r="W2487" i="4"/>
  <c r="P2487" i="4" s="1"/>
  <c r="O2487" i="4" s="1"/>
  <c r="T2479" i="4"/>
  <c r="W2479" i="4"/>
  <c r="P2479" i="4" s="1"/>
  <c r="O2479" i="4" s="1"/>
  <c r="T2471" i="4"/>
  <c r="W2471" i="4"/>
  <c r="P2471" i="4" s="1"/>
  <c r="O2471" i="4" s="1"/>
  <c r="T2463" i="4"/>
  <c r="W2463" i="4"/>
  <c r="P2463" i="4" s="1"/>
  <c r="O2463" i="4" s="1"/>
  <c r="T2455" i="4"/>
  <c r="W2455" i="4"/>
  <c r="P2455" i="4" s="1"/>
  <c r="O2455" i="4" s="1"/>
  <c r="T2447" i="4"/>
  <c r="W2447" i="4"/>
  <c r="P2447" i="4" s="1"/>
  <c r="O2447" i="4" s="1"/>
  <c r="T2439" i="4"/>
  <c r="W2439" i="4"/>
  <c r="P2439" i="4" s="1"/>
  <c r="O2439" i="4" s="1"/>
  <c r="T2431" i="4"/>
  <c r="W2431" i="4"/>
  <c r="P2431" i="4" s="1"/>
  <c r="O2431" i="4" s="1"/>
  <c r="T2423" i="4"/>
  <c r="W2423" i="4"/>
  <c r="P2423" i="4" s="1"/>
  <c r="O2423" i="4" s="1"/>
  <c r="T2415" i="4"/>
  <c r="W2415" i="4"/>
  <c r="P2415" i="4" s="1"/>
  <c r="O2415" i="4" s="1"/>
  <c r="T2407" i="4"/>
  <c r="W2407" i="4"/>
  <c r="P2407" i="4" s="1"/>
  <c r="O2407" i="4" s="1"/>
  <c r="T2399" i="4"/>
  <c r="W2399" i="4"/>
  <c r="P2399" i="4" s="1"/>
  <c r="O2399" i="4" s="1"/>
  <c r="T2391" i="4"/>
  <c r="W2391" i="4"/>
  <c r="P2391" i="4" s="1"/>
  <c r="O2391" i="4" s="1"/>
  <c r="T2383" i="4"/>
  <c r="W2383" i="4"/>
  <c r="P2383" i="4" s="1"/>
  <c r="O2383" i="4" s="1"/>
  <c r="T2375" i="4"/>
  <c r="W2375" i="4"/>
  <c r="P2375" i="4" s="1"/>
  <c r="O2375" i="4" s="1"/>
  <c r="T2367" i="4"/>
  <c r="W2367" i="4"/>
  <c r="P2367" i="4" s="1"/>
  <c r="O2367" i="4" s="1"/>
  <c r="T2359" i="4"/>
  <c r="W2359" i="4"/>
  <c r="P2359" i="4" s="1"/>
  <c r="O2359" i="4" s="1"/>
  <c r="T2351" i="4"/>
  <c r="W2351" i="4"/>
  <c r="P2351" i="4" s="1"/>
  <c r="O2351" i="4" s="1"/>
  <c r="T2343" i="4"/>
  <c r="W2343" i="4"/>
  <c r="P2343" i="4" s="1"/>
  <c r="O2343" i="4" s="1"/>
  <c r="T2335" i="4"/>
  <c r="W2335" i="4"/>
  <c r="P2335" i="4" s="1"/>
  <c r="O2335" i="4" s="1"/>
  <c r="T2327" i="4"/>
  <c r="W2327" i="4"/>
  <c r="P2327" i="4" s="1"/>
  <c r="O2327" i="4" s="1"/>
  <c r="T2319" i="4"/>
  <c r="W2319" i="4"/>
  <c r="P2319" i="4" s="1"/>
  <c r="O2319" i="4" s="1"/>
  <c r="T2311" i="4"/>
  <c r="W2311" i="4"/>
  <c r="P2311" i="4" s="1"/>
  <c r="O2311" i="4" s="1"/>
  <c r="T2303" i="4"/>
  <c r="W2303" i="4"/>
  <c r="P2303" i="4" s="1"/>
  <c r="O2303" i="4" s="1"/>
  <c r="T2295" i="4"/>
  <c r="W2295" i="4"/>
  <c r="P2295" i="4" s="1"/>
  <c r="O2295" i="4" s="1"/>
  <c r="T2287" i="4"/>
  <c r="W2287" i="4"/>
  <c r="P2287" i="4" s="1"/>
  <c r="O2287" i="4" s="1"/>
  <c r="T2279" i="4"/>
  <c r="W2279" i="4"/>
  <c r="P2279" i="4" s="1"/>
  <c r="O2279" i="4" s="1"/>
  <c r="T2271" i="4"/>
  <c r="W2271" i="4"/>
  <c r="P2271" i="4" s="1"/>
  <c r="O2271" i="4" s="1"/>
  <c r="T2263" i="4"/>
  <c r="W2263" i="4"/>
  <c r="P2263" i="4" s="1"/>
  <c r="O2263" i="4" s="1"/>
  <c r="T2255" i="4"/>
  <c r="W2255" i="4"/>
  <c r="P2255" i="4" s="1"/>
  <c r="O2255" i="4" s="1"/>
  <c r="T2247" i="4"/>
  <c r="W2247" i="4"/>
  <c r="P2247" i="4" s="1"/>
  <c r="O2247" i="4" s="1"/>
  <c r="T2239" i="4"/>
  <c r="W2239" i="4"/>
  <c r="P2239" i="4" s="1"/>
  <c r="O2239" i="4" s="1"/>
  <c r="T2231" i="4"/>
  <c r="W2231" i="4"/>
  <c r="P2231" i="4" s="1"/>
  <c r="O2231" i="4" s="1"/>
  <c r="T2223" i="4"/>
  <c r="W2223" i="4"/>
  <c r="P2223" i="4" s="1"/>
  <c r="O2223" i="4" s="1"/>
  <c r="T2215" i="4"/>
  <c r="W2215" i="4"/>
  <c r="P2215" i="4" s="1"/>
  <c r="O2215" i="4" s="1"/>
  <c r="T2207" i="4"/>
  <c r="W2207" i="4"/>
  <c r="P2207" i="4" s="1"/>
  <c r="O2207" i="4" s="1"/>
  <c r="T2199" i="4"/>
  <c r="W2199" i="4"/>
  <c r="P2199" i="4" s="1"/>
  <c r="O2199" i="4" s="1"/>
  <c r="T2191" i="4"/>
  <c r="W2191" i="4"/>
  <c r="P2191" i="4" s="1"/>
  <c r="O2191" i="4" s="1"/>
  <c r="T2183" i="4"/>
  <c r="W2183" i="4"/>
  <c r="P2183" i="4" s="1"/>
  <c r="O2183" i="4" s="1"/>
  <c r="T2175" i="4"/>
  <c r="W2175" i="4"/>
  <c r="P2175" i="4" s="1"/>
  <c r="O2175" i="4" s="1"/>
  <c r="T2167" i="4"/>
  <c r="W2167" i="4"/>
  <c r="P2167" i="4" s="1"/>
  <c r="O2167" i="4" s="1"/>
  <c r="T2159" i="4"/>
  <c r="W2159" i="4"/>
  <c r="P2159" i="4" s="1"/>
  <c r="O2159" i="4" s="1"/>
  <c r="T2151" i="4"/>
  <c r="W2151" i="4"/>
  <c r="P2151" i="4" s="1"/>
  <c r="O2151" i="4" s="1"/>
  <c r="T2143" i="4"/>
  <c r="W2143" i="4"/>
  <c r="P2143" i="4" s="1"/>
  <c r="O2143" i="4" s="1"/>
  <c r="T2135" i="4"/>
  <c r="W2135" i="4"/>
  <c r="P2135" i="4" s="1"/>
  <c r="O2135" i="4" s="1"/>
  <c r="T2127" i="4"/>
  <c r="W2127" i="4"/>
  <c r="P2127" i="4" s="1"/>
  <c r="O2127" i="4" s="1"/>
  <c r="T2119" i="4"/>
  <c r="W2119" i="4"/>
  <c r="P2119" i="4" s="1"/>
  <c r="O2119" i="4" s="1"/>
  <c r="T2111" i="4"/>
  <c r="W2111" i="4"/>
  <c r="P2111" i="4" s="1"/>
  <c r="O2111" i="4" s="1"/>
  <c r="T2103" i="4"/>
  <c r="W2103" i="4"/>
  <c r="P2103" i="4" s="1"/>
  <c r="O2103" i="4" s="1"/>
  <c r="T2095" i="4"/>
  <c r="W2095" i="4"/>
  <c r="P2095" i="4" s="1"/>
  <c r="O2095" i="4" s="1"/>
  <c r="T2087" i="4"/>
  <c r="W2087" i="4"/>
  <c r="P2087" i="4" s="1"/>
  <c r="O2087" i="4" s="1"/>
  <c r="T2079" i="4"/>
  <c r="W2079" i="4"/>
  <c r="P2079" i="4" s="1"/>
  <c r="O2079" i="4" s="1"/>
  <c r="T2071" i="4"/>
  <c r="W2071" i="4"/>
  <c r="P2071" i="4" s="1"/>
  <c r="O2071" i="4" s="1"/>
  <c r="T2063" i="4"/>
  <c r="W2063" i="4"/>
  <c r="P2063" i="4" s="1"/>
  <c r="O2063" i="4" s="1"/>
  <c r="T2055" i="4"/>
  <c r="W2055" i="4"/>
  <c r="P2055" i="4" s="1"/>
  <c r="O2055" i="4" s="1"/>
  <c r="T2047" i="4"/>
  <c r="W2047" i="4"/>
  <c r="P2047" i="4" s="1"/>
  <c r="O2047" i="4" s="1"/>
  <c r="T2039" i="4"/>
  <c r="W2039" i="4"/>
  <c r="P2039" i="4" s="1"/>
  <c r="O2039" i="4" s="1"/>
  <c r="T2031" i="4"/>
  <c r="W2031" i="4"/>
  <c r="P2031" i="4" s="1"/>
  <c r="O2031" i="4" s="1"/>
  <c r="T2023" i="4"/>
  <c r="W2023" i="4"/>
  <c r="P2023" i="4" s="1"/>
  <c r="O2023" i="4" s="1"/>
  <c r="T2015" i="4"/>
  <c r="W2015" i="4"/>
  <c r="P2015" i="4" s="1"/>
  <c r="O2015" i="4" s="1"/>
  <c r="T2007" i="4"/>
  <c r="W2007" i="4"/>
  <c r="P2007" i="4" s="1"/>
  <c r="O2007" i="4" s="1"/>
  <c r="T1999" i="4"/>
  <c r="W1999" i="4"/>
  <c r="P1999" i="4" s="1"/>
  <c r="O1999" i="4" s="1"/>
  <c r="T1991" i="4"/>
  <c r="W1991" i="4"/>
  <c r="P1991" i="4" s="1"/>
  <c r="O1991" i="4" s="1"/>
  <c r="T1983" i="4"/>
  <c r="W1983" i="4"/>
  <c r="P1983" i="4" s="1"/>
  <c r="O1983" i="4" s="1"/>
  <c r="T1975" i="4"/>
  <c r="W1975" i="4"/>
  <c r="P1975" i="4" s="1"/>
  <c r="O1975" i="4" s="1"/>
  <c r="T1967" i="4"/>
  <c r="W1967" i="4"/>
  <c r="P1967" i="4" s="1"/>
  <c r="O1967" i="4" s="1"/>
  <c r="T1959" i="4"/>
  <c r="W1959" i="4"/>
  <c r="P1959" i="4" s="1"/>
  <c r="O1959" i="4" s="1"/>
  <c r="T1951" i="4"/>
  <c r="W1951" i="4"/>
  <c r="P1951" i="4" s="1"/>
  <c r="O1951" i="4" s="1"/>
  <c r="T1943" i="4"/>
  <c r="W1943" i="4"/>
  <c r="P1943" i="4" s="1"/>
  <c r="O1943" i="4" s="1"/>
  <c r="T1935" i="4"/>
  <c r="W1935" i="4"/>
  <c r="P1935" i="4" s="1"/>
  <c r="O1935" i="4" s="1"/>
  <c r="T1927" i="4"/>
  <c r="W1927" i="4"/>
  <c r="P1927" i="4" s="1"/>
  <c r="O1927" i="4" s="1"/>
  <c r="T1919" i="4"/>
  <c r="W1919" i="4"/>
  <c r="P1919" i="4" s="1"/>
  <c r="O1919" i="4" s="1"/>
  <c r="T1911" i="4"/>
  <c r="W1911" i="4"/>
  <c r="P1911" i="4" s="1"/>
  <c r="O1911" i="4" s="1"/>
  <c r="T1903" i="4"/>
  <c r="W1903" i="4"/>
  <c r="P1903" i="4" s="1"/>
  <c r="O1903" i="4" s="1"/>
  <c r="T1895" i="4"/>
  <c r="W1895" i="4"/>
  <c r="P1895" i="4" s="1"/>
  <c r="O1895" i="4" s="1"/>
  <c r="T1887" i="4"/>
  <c r="W1887" i="4"/>
  <c r="P1887" i="4" s="1"/>
  <c r="O1887" i="4" s="1"/>
  <c r="T1879" i="4"/>
  <c r="W1879" i="4"/>
  <c r="P1879" i="4" s="1"/>
  <c r="O1879" i="4" s="1"/>
  <c r="T1871" i="4"/>
  <c r="W1871" i="4"/>
  <c r="P1871" i="4" s="1"/>
  <c r="O1871" i="4" s="1"/>
  <c r="T1863" i="4"/>
  <c r="W1863" i="4"/>
  <c r="P1863" i="4" s="1"/>
  <c r="O1863" i="4" s="1"/>
  <c r="T1855" i="4"/>
  <c r="W1855" i="4"/>
  <c r="P1855" i="4" s="1"/>
  <c r="O1855" i="4" s="1"/>
  <c r="T1847" i="4"/>
  <c r="W1847" i="4"/>
  <c r="P1847" i="4" s="1"/>
  <c r="O1847" i="4" s="1"/>
  <c r="T1839" i="4"/>
  <c r="W1839" i="4"/>
  <c r="P1839" i="4" s="1"/>
  <c r="O1839" i="4" s="1"/>
  <c r="T1831" i="4"/>
  <c r="W1831" i="4"/>
  <c r="P1831" i="4" s="1"/>
  <c r="O1831" i="4" s="1"/>
  <c r="T1823" i="4"/>
  <c r="W1823" i="4"/>
  <c r="P1823" i="4" s="1"/>
  <c r="O1823" i="4" s="1"/>
  <c r="T1815" i="4"/>
  <c r="W1815" i="4"/>
  <c r="P1815" i="4" s="1"/>
  <c r="O1815" i="4" s="1"/>
  <c r="T1803" i="4"/>
  <c r="W1803" i="4"/>
  <c r="P1803" i="4" s="1"/>
  <c r="O1803" i="4" s="1"/>
  <c r="T1787" i="4"/>
  <c r="W1787" i="4"/>
  <c r="P1787" i="4" s="1"/>
  <c r="O1787" i="4" s="1"/>
  <c r="T1771" i="4"/>
  <c r="W1771" i="4"/>
  <c r="P1771" i="4" s="1"/>
  <c r="O1771" i="4" s="1"/>
  <c r="T1755" i="4"/>
  <c r="W1755" i="4"/>
  <c r="P1755" i="4" s="1"/>
  <c r="O1755" i="4" s="1"/>
  <c r="T1739" i="4"/>
  <c r="W1739" i="4"/>
  <c r="P1739" i="4" s="1"/>
  <c r="O1739" i="4" s="1"/>
  <c r="T1723" i="4"/>
  <c r="W1723" i="4"/>
  <c r="P1723" i="4" s="1"/>
  <c r="O1723" i="4" s="1"/>
  <c r="T1707" i="4"/>
  <c r="W1707" i="4"/>
  <c r="P1707" i="4" s="1"/>
  <c r="O1707" i="4" s="1"/>
  <c r="T1691" i="4"/>
  <c r="W1691" i="4"/>
  <c r="P1691" i="4" s="1"/>
  <c r="O1691" i="4" s="1"/>
  <c r="T1675" i="4"/>
  <c r="W1675" i="4"/>
  <c r="P1675" i="4" s="1"/>
  <c r="O1675" i="4" s="1"/>
  <c r="T1659" i="4"/>
  <c r="W1659" i="4"/>
  <c r="P1659" i="4" s="1"/>
  <c r="O1659" i="4" s="1"/>
  <c r="T1643" i="4"/>
  <c r="W1643" i="4"/>
  <c r="P1643" i="4" s="1"/>
  <c r="O1643" i="4" s="1"/>
  <c r="T1627" i="4"/>
  <c r="W1627" i="4"/>
  <c r="P1627" i="4" s="1"/>
  <c r="O1627" i="4" s="1"/>
  <c r="T1611" i="4"/>
  <c r="W1611" i="4"/>
  <c r="P1611" i="4" s="1"/>
  <c r="O1611" i="4" s="1"/>
  <c r="T2384" i="4"/>
  <c r="W2384" i="4"/>
  <c r="P2384" i="4" s="1"/>
  <c r="O2384" i="4" s="1"/>
  <c r="T2376" i="4"/>
  <c r="W2376" i="4"/>
  <c r="P2376" i="4" s="1"/>
  <c r="O2376" i="4" s="1"/>
  <c r="T2368" i="4"/>
  <c r="W2368" i="4"/>
  <c r="P2368" i="4" s="1"/>
  <c r="O2368" i="4" s="1"/>
  <c r="T2360" i="4"/>
  <c r="W2360" i="4"/>
  <c r="P2360" i="4" s="1"/>
  <c r="O2360" i="4" s="1"/>
  <c r="T2352" i="4"/>
  <c r="W2352" i="4"/>
  <c r="P2352" i="4" s="1"/>
  <c r="O2352" i="4" s="1"/>
  <c r="T2344" i="4"/>
  <c r="W2344" i="4"/>
  <c r="P2344" i="4" s="1"/>
  <c r="O2344" i="4" s="1"/>
  <c r="T2336" i="4"/>
  <c r="W2336" i="4"/>
  <c r="P2336" i="4" s="1"/>
  <c r="O2336" i="4" s="1"/>
  <c r="T2328" i="4"/>
  <c r="W2328" i="4"/>
  <c r="P2328" i="4" s="1"/>
  <c r="O2328" i="4" s="1"/>
  <c r="T2320" i="4"/>
  <c r="W2320" i="4"/>
  <c r="P2320" i="4" s="1"/>
  <c r="O2320" i="4" s="1"/>
  <c r="T2312" i="4"/>
  <c r="W2312" i="4"/>
  <c r="P2312" i="4" s="1"/>
  <c r="O2312" i="4" s="1"/>
  <c r="T2304" i="4"/>
  <c r="W2304" i="4"/>
  <c r="P2304" i="4" s="1"/>
  <c r="O2304" i="4" s="1"/>
  <c r="T2296" i="4"/>
  <c r="W2296" i="4"/>
  <c r="P2296" i="4" s="1"/>
  <c r="O2296" i="4" s="1"/>
  <c r="T2288" i="4"/>
  <c r="W2288" i="4"/>
  <c r="P2288" i="4" s="1"/>
  <c r="O2288" i="4" s="1"/>
  <c r="T2280" i="4"/>
  <c r="W2280" i="4"/>
  <c r="P2280" i="4" s="1"/>
  <c r="O2280" i="4" s="1"/>
  <c r="T2272" i="4"/>
  <c r="W2272" i="4"/>
  <c r="P2272" i="4" s="1"/>
  <c r="O2272" i="4" s="1"/>
  <c r="T2264" i="4"/>
  <c r="W2264" i="4"/>
  <c r="P2264" i="4" s="1"/>
  <c r="O2264" i="4" s="1"/>
  <c r="T2256" i="4"/>
  <c r="W2256" i="4"/>
  <c r="P2256" i="4" s="1"/>
  <c r="O2256" i="4" s="1"/>
  <c r="T2248" i="4"/>
  <c r="W2248" i="4"/>
  <c r="P2248" i="4" s="1"/>
  <c r="O2248" i="4" s="1"/>
  <c r="T2240" i="4"/>
  <c r="W2240" i="4"/>
  <c r="P2240" i="4" s="1"/>
  <c r="O2240" i="4" s="1"/>
  <c r="T2232" i="4"/>
  <c r="W2232" i="4"/>
  <c r="P2232" i="4" s="1"/>
  <c r="O2232" i="4" s="1"/>
  <c r="T2224" i="4"/>
  <c r="W2224" i="4"/>
  <c r="P2224" i="4" s="1"/>
  <c r="O2224" i="4" s="1"/>
  <c r="T2216" i="4"/>
  <c r="W2216" i="4"/>
  <c r="P2216" i="4" s="1"/>
  <c r="O2216" i="4" s="1"/>
  <c r="T2208" i="4"/>
  <c r="W2208" i="4"/>
  <c r="P2208" i="4" s="1"/>
  <c r="O2208" i="4" s="1"/>
  <c r="T2200" i="4"/>
  <c r="W2200" i="4"/>
  <c r="P2200" i="4" s="1"/>
  <c r="O2200" i="4" s="1"/>
  <c r="T2192" i="4"/>
  <c r="W2192" i="4"/>
  <c r="P2192" i="4" s="1"/>
  <c r="O2192" i="4" s="1"/>
  <c r="T2184" i="4"/>
  <c r="W2184" i="4"/>
  <c r="P2184" i="4" s="1"/>
  <c r="O2184" i="4" s="1"/>
  <c r="T2176" i="4"/>
  <c r="W2176" i="4"/>
  <c r="P2176" i="4" s="1"/>
  <c r="O2176" i="4" s="1"/>
  <c r="T2168" i="4"/>
  <c r="W2168" i="4"/>
  <c r="P2168" i="4" s="1"/>
  <c r="O2168" i="4" s="1"/>
  <c r="T2160" i="4"/>
  <c r="W2160" i="4"/>
  <c r="P2160" i="4" s="1"/>
  <c r="O2160" i="4" s="1"/>
  <c r="T2152" i="4"/>
  <c r="W2152" i="4"/>
  <c r="P2152" i="4" s="1"/>
  <c r="O2152" i="4" s="1"/>
  <c r="T2144" i="4"/>
  <c r="W2144" i="4"/>
  <c r="P2144" i="4" s="1"/>
  <c r="O2144" i="4" s="1"/>
  <c r="T2136" i="4"/>
  <c r="W2136" i="4"/>
  <c r="P2136" i="4" s="1"/>
  <c r="O2136" i="4" s="1"/>
  <c r="T2128" i="4"/>
  <c r="W2128" i="4"/>
  <c r="P2128" i="4" s="1"/>
  <c r="O2128" i="4" s="1"/>
  <c r="T2120" i="4"/>
  <c r="W2120" i="4"/>
  <c r="P2120" i="4" s="1"/>
  <c r="O2120" i="4" s="1"/>
  <c r="T2112" i="4"/>
  <c r="W2112" i="4"/>
  <c r="P2112" i="4" s="1"/>
  <c r="O2112" i="4" s="1"/>
  <c r="T2104" i="4"/>
  <c r="W2104" i="4"/>
  <c r="P2104" i="4" s="1"/>
  <c r="O2104" i="4" s="1"/>
  <c r="T2096" i="4"/>
  <c r="W2096" i="4"/>
  <c r="P2096" i="4" s="1"/>
  <c r="O2096" i="4" s="1"/>
  <c r="T2088" i="4"/>
  <c r="W2088" i="4"/>
  <c r="P2088" i="4" s="1"/>
  <c r="O2088" i="4" s="1"/>
  <c r="T2080" i="4"/>
  <c r="W2080" i="4"/>
  <c r="P2080" i="4" s="1"/>
  <c r="O2080" i="4" s="1"/>
  <c r="T2072" i="4"/>
  <c r="W2072" i="4"/>
  <c r="P2072" i="4" s="1"/>
  <c r="O2072" i="4" s="1"/>
  <c r="T2064" i="4"/>
  <c r="W2064" i="4"/>
  <c r="P2064" i="4" s="1"/>
  <c r="O2064" i="4" s="1"/>
  <c r="T2056" i="4"/>
  <c r="W2056" i="4"/>
  <c r="P2056" i="4" s="1"/>
  <c r="O2056" i="4" s="1"/>
  <c r="T2048" i="4"/>
  <c r="W2048" i="4"/>
  <c r="P2048" i="4" s="1"/>
  <c r="O2048" i="4" s="1"/>
  <c r="T2040" i="4"/>
  <c r="W2040" i="4"/>
  <c r="P2040" i="4" s="1"/>
  <c r="O2040" i="4" s="1"/>
  <c r="T2032" i="4"/>
  <c r="W2032" i="4"/>
  <c r="P2032" i="4" s="1"/>
  <c r="O2032" i="4" s="1"/>
  <c r="T2024" i="4"/>
  <c r="W2024" i="4"/>
  <c r="P2024" i="4" s="1"/>
  <c r="O2024" i="4" s="1"/>
  <c r="T2016" i="4"/>
  <c r="W2016" i="4"/>
  <c r="P2016" i="4" s="1"/>
  <c r="O2016" i="4" s="1"/>
  <c r="T2008" i="4"/>
  <c r="W2008" i="4"/>
  <c r="P2008" i="4" s="1"/>
  <c r="O2008" i="4" s="1"/>
  <c r="T2000" i="4"/>
  <c r="W2000" i="4"/>
  <c r="P2000" i="4" s="1"/>
  <c r="O2000" i="4" s="1"/>
  <c r="T1992" i="4"/>
  <c r="W1992" i="4"/>
  <c r="P1992" i="4" s="1"/>
  <c r="O1992" i="4" s="1"/>
  <c r="T1984" i="4"/>
  <c r="W1984" i="4"/>
  <c r="P1984" i="4" s="1"/>
  <c r="O1984" i="4" s="1"/>
  <c r="T1976" i="4"/>
  <c r="W1976" i="4"/>
  <c r="P1976" i="4" s="1"/>
  <c r="O1976" i="4" s="1"/>
  <c r="T1968" i="4"/>
  <c r="W1968" i="4"/>
  <c r="P1968" i="4" s="1"/>
  <c r="O1968" i="4" s="1"/>
  <c r="T1960" i="4"/>
  <c r="W1960" i="4"/>
  <c r="P1960" i="4" s="1"/>
  <c r="O1960" i="4" s="1"/>
  <c r="T1952" i="4"/>
  <c r="W1952" i="4"/>
  <c r="P1952" i="4" s="1"/>
  <c r="O1952" i="4" s="1"/>
  <c r="T1944" i="4"/>
  <c r="W1944" i="4"/>
  <c r="P1944" i="4" s="1"/>
  <c r="O1944" i="4" s="1"/>
  <c r="T1936" i="4"/>
  <c r="W1936" i="4"/>
  <c r="P1936" i="4" s="1"/>
  <c r="O1936" i="4" s="1"/>
  <c r="T1928" i="4"/>
  <c r="W1928" i="4"/>
  <c r="P1928" i="4" s="1"/>
  <c r="O1928" i="4" s="1"/>
  <c r="T1920" i="4"/>
  <c r="W1920" i="4"/>
  <c r="P1920" i="4" s="1"/>
  <c r="O1920" i="4" s="1"/>
  <c r="T1912" i="4"/>
  <c r="W1912" i="4"/>
  <c r="P1912" i="4" s="1"/>
  <c r="O1912" i="4" s="1"/>
  <c r="T1904" i="4"/>
  <c r="W1904" i="4"/>
  <c r="P1904" i="4" s="1"/>
  <c r="O1904" i="4" s="1"/>
  <c r="T1896" i="4"/>
  <c r="W1896" i="4"/>
  <c r="P1896" i="4" s="1"/>
  <c r="O1896" i="4" s="1"/>
  <c r="T1888" i="4"/>
  <c r="W1888" i="4"/>
  <c r="P1888" i="4" s="1"/>
  <c r="O1888" i="4" s="1"/>
  <c r="T1880" i="4"/>
  <c r="W1880" i="4"/>
  <c r="P1880" i="4" s="1"/>
  <c r="O1880" i="4" s="1"/>
  <c r="T1872" i="4"/>
  <c r="W1872" i="4"/>
  <c r="P1872" i="4" s="1"/>
  <c r="O1872" i="4" s="1"/>
  <c r="T1864" i="4"/>
  <c r="W1864" i="4"/>
  <c r="P1864" i="4" s="1"/>
  <c r="O1864" i="4" s="1"/>
  <c r="T1856" i="4"/>
  <c r="W1856" i="4"/>
  <c r="P1856" i="4" s="1"/>
  <c r="O1856" i="4" s="1"/>
  <c r="T1848" i="4"/>
  <c r="W1848" i="4"/>
  <c r="P1848" i="4" s="1"/>
  <c r="O1848" i="4" s="1"/>
  <c r="T1840" i="4"/>
  <c r="W1840" i="4"/>
  <c r="P1840" i="4" s="1"/>
  <c r="O1840" i="4" s="1"/>
  <c r="T1832" i="4"/>
  <c r="W1832" i="4"/>
  <c r="P1832" i="4" s="1"/>
  <c r="O1832" i="4" s="1"/>
  <c r="T1824" i="4"/>
  <c r="W1824" i="4"/>
  <c r="P1824" i="4" s="1"/>
  <c r="O1824" i="4" s="1"/>
  <c r="T1816" i="4"/>
  <c r="W1816" i="4"/>
  <c r="P1816" i="4" s="1"/>
  <c r="O1816" i="4" s="1"/>
  <c r="T1805" i="4"/>
  <c r="W1805" i="4"/>
  <c r="P1805" i="4" s="1"/>
  <c r="O1805" i="4" s="1"/>
  <c r="T1789" i="4"/>
  <c r="W1789" i="4"/>
  <c r="P1789" i="4" s="1"/>
  <c r="O1789" i="4" s="1"/>
  <c r="T1773" i="4"/>
  <c r="W1773" i="4"/>
  <c r="P1773" i="4" s="1"/>
  <c r="O1773" i="4" s="1"/>
  <c r="T1757" i="4"/>
  <c r="W1757" i="4"/>
  <c r="P1757" i="4" s="1"/>
  <c r="O1757" i="4" s="1"/>
  <c r="T1741" i="4"/>
  <c r="W1741" i="4"/>
  <c r="P1741" i="4" s="1"/>
  <c r="O1741" i="4" s="1"/>
  <c r="T1725" i="4"/>
  <c r="W1725" i="4"/>
  <c r="P1725" i="4" s="1"/>
  <c r="O1725" i="4" s="1"/>
  <c r="T1709" i="4"/>
  <c r="W1709" i="4"/>
  <c r="P1709" i="4" s="1"/>
  <c r="O1709" i="4" s="1"/>
  <c r="T1693" i="4"/>
  <c r="W1693" i="4"/>
  <c r="P1693" i="4" s="1"/>
  <c r="O1693" i="4" s="1"/>
  <c r="T1677" i="4"/>
  <c r="W1677" i="4"/>
  <c r="P1677" i="4" s="1"/>
  <c r="O1677" i="4" s="1"/>
  <c r="T1661" i="4"/>
  <c r="W1661" i="4"/>
  <c r="P1661" i="4" s="1"/>
  <c r="O1661" i="4" s="1"/>
  <c r="T1645" i="4"/>
  <c r="W1645" i="4"/>
  <c r="P1645" i="4" s="1"/>
  <c r="O1645" i="4" s="1"/>
  <c r="T1629" i="4"/>
  <c r="W1629" i="4"/>
  <c r="P1629" i="4" s="1"/>
  <c r="O1629" i="4" s="1"/>
  <c r="T1613" i="4"/>
  <c r="W1613" i="4"/>
  <c r="P1613" i="4" s="1"/>
  <c r="O1613" i="4" s="1"/>
  <c r="T1597" i="4"/>
  <c r="W1597" i="4"/>
  <c r="P1597" i="4" s="1"/>
  <c r="O1597" i="4" s="1"/>
  <c r="T1804" i="4"/>
  <c r="W1804" i="4"/>
  <c r="P1804" i="4" s="1"/>
  <c r="O1804" i="4" s="1"/>
  <c r="T1796" i="4"/>
  <c r="W1796" i="4"/>
  <c r="P1796" i="4" s="1"/>
  <c r="O1796" i="4" s="1"/>
  <c r="T1788" i="4"/>
  <c r="W1788" i="4"/>
  <c r="P1788" i="4" s="1"/>
  <c r="O1788" i="4" s="1"/>
  <c r="T1780" i="4"/>
  <c r="W1780" i="4"/>
  <c r="P1780" i="4" s="1"/>
  <c r="O1780" i="4" s="1"/>
  <c r="T1772" i="4"/>
  <c r="W1772" i="4"/>
  <c r="P1772" i="4" s="1"/>
  <c r="O1772" i="4" s="1"/>
  <c r="T1764" i="4"/>
  <c r="W1764" i="4"/>
  <c r="P1764" i="4" s="1"/>
  <c r="O1764" i="4" s="1"/>
  <c r="T1756" i="4"/>
  <c r="W1756" i="4"/>
  <c r="P1756" i="4" s="1"/>
  <c r="O1756" i="4" s="1"/>
  <c r="T1748" i="4"/>
  <c r="W1748" i="4"/>
  <c r="P1748" i="4" s="1"/>
  <c r="O1748" i="4" s="1"/>
  <c r="T1740" i="4"/>
  <c r="W1740" i="4"/>
  <c r="P1740" i="4" s="1"/>
  <c r="O1740" i="4" s="1"/>
  <c r="T1732" i="4"/>
  <c r="W1732" i="4"/>
  <c r="P1732" i="4" s="1"/>
  <c r="O1732" i="4" s="1"/>
  <c r="T1724" i="4"/>
  <c r="W1724" i="4"/>
  <c r="P1724" i="4" s="1"/>
  <c r="O1724" i="4" s="1"/>
  <c r="T1716" i="4"/>
  <c r="W1716" i="4"/>
  <c r="P1716" i="4" s="1"/>
  <c r="O1716" i="4" s="1"/>
  <c r="T1708" i="4"/>
  <c r="W1708" i="4"/>
  <c r="P1708" i="4" s="1"/>
  <c r="O1708" i="4" s="1"/>
  <c r="T1700" i="4"/>
  <c r="W1700" i="4"/>
  <c r="P1700" i="4" s="1"/>
  <c r="O1700" i="4" s="1"/>
  <c r="T1692" i="4"/>
  <c r="W1692" i="4"/>
  <c r="P1692" i="4" s="1"/>
  <c r="O1692" i="4" s="1"/>
  <c r="T1684" i="4"/>
  <c r="W1684" i="4"/>
  <c r="P1684" i="4" s="1"/>
  <c r="O1684" i="4" s="1"/>
  <c r="T1676" i="4"/>
  <c r="W1676" i="4"/>
  <c r="P1676" i="4" s="1"/>
  <c r="O1676" i="4" s="1"/>
  <c r="T1668" i="4"/>
  <c r="W1668" i="4"/>
  <c r="P1668" i="4" s="1"/>
  <c r="O1668" i="4" s="1"/>
  <c r="T1660" i="4"/>
  <c r="W1660" i="4"/>
  <c r="P1660" i="4" s="1"/>
  <c r="O1660" i="4" s="1"/>
  <c r="T1652" i="4"/>
  <c r="W1652" i="4"/>
  <c r="P1652" i="4" s="1"/>
  <c r="O1652" i="4" s="1"/>
  <c r="T1644" i="4"/>
  <c r="W1644" i="4"/>
  <c r="P1644" i="4" s="1"/>
  <c r="O1644" i="4" s="1"/>
  <c r="T1636" i="4"/>
  <c r="W1636" i="4"/>
  <c r="P1636" i="4" s="1"/>
  <c r="O1636" i="4" s="1"/>
  <c r="T1628" i="4"/>
  <c r="W1628" i="4"/>
  <c r="P1628" i="4" s="1"/>
  <c r="O1628" i="4" s="1"/>
  <c r="T1620" i="4"/>
  <c r="W1620" i="4"/>
  <c r="P1620" i="4" s="1"/>
  <c r="O1620" i="4" s="1"/>
  <c r="T1612" i="4"/>
  <c r="W1612" i="4"/>
  <c r="P1612" i="4" s="1"/>
  <c r="O1612" i="4" s="1"/>
  <c r="T1604" i="4"/>
  <c r="W1604" i="4"/>
  <c r="P1604" i="4" s="1"/>
  <c r="O1604" i="4" s="1"/>
  <c r="T1596" i="4"/>
  <c r="W1596" i="4"/>
  <c r="P1596" i="4" s="1"/>
  <c r="O1596" i="4" s="1"/>
  <c r="T1588" i="4"/>
  <c r="W1588" i="4"/>
  <c r="P1588" i="4" s="1"/>
  <c r="O1588" i="4" s="1"/>
  <c r="T1580" i="4"/>
  <c r="W1580" i="4"/>
  <c r="P1580" i="4" s="1"/>
  <c r="O1580" i="4" s="1"/>
  <c r="T1572" i="4"/>
  <c r="W1572" i="4"/>
  <c r="P1572" i="4" s="1"/>
  <c r="O1572" i="4" s="1"/>
  <c r="T1564" i="4"/>
  <c r="W1564" i="4"/>
  <c r="P1564" i="4" s="1"/>
  <c r="O1564" i="4" s="1"/>
  <c r="T1556" i="4"/>
  <c r="W1556" i="4"/>
  <c r="P1556" i="4" s="1"/>
  <c r="O1556" i="4" s="1"/>
  <c r="T1548" i="4"/>
  <c r="W1548" i="4"/>
  <c r="P1548" i="4" s="1"/>
  <c r="O1548" i="4" s="1"/>
  <c r="T1540" i="4"/>
  <c r="W1540" i="4"/>
  <c r="P1540" i="4" s="1"/>
  <c r="O1540" i="4" s="1"/>
  <c r="T1532" i="4"/>
  <c r="W1532" i="4"/>
  <c r="P1532" i="4" s="1"/>
  <c r="O1532" i="4" s="1"/>
  <c r="T1524" i="4"/>
  <c r="W1524" i="4"/>
  <c r="P1524" i="4" s="1"/>
  <c r="O1524" i="4" s="1"/>
  <c r="T1516" i="4"/>
  <c r="W1516" i="4"/>
  <c r="P1516" i="4" s="1"/>
  <c r="O1516" i="4" s="1"/>
  <c r="T1508" i="4"/>
  <c r="W1508" i="4"/>
  <c r="P1508" i="4" s="1"/>
  <c r="O1508" i="4" s="1"/>
  <c r="T1500" i="4"/>
  <c r="W1500" i="4"/>
  <c r="P1500" i="4" s="1"/>
  <c r="O1500" i="4" s="1"/>
  <c r="T1492" i="4"/>
  <c r="W1492" i="4"/>
  <c r="P1492" i="4" s="1"/>
  <c r="O1492" i="4" s="1"/>
  <c r="T1484" i="4"/>
  <c r="W1484" i="4"/>
  <c r="P1484" i="4" s="1"/>
  <c r="O1484" i="4" s="1"/>
  <c r="T1476" i="4"/>
  <c r="W1476" i="4"/>
  <c r="P1476" i="4" s="1"/>
  <c r="O1476" i="4" s="1"/>
  <c r="T1468" i="4"/>
  <c r="W1468" i="4"/>
  <c r="P1468" i="4" s="1"/>
  <c r="O1468" i="4" s="1"/>
  <c r="T1460" i="4"/>
  <c r="W1460" i="4"/>
  <c r="P1460" i="4" s="1"/>
  <c r="O1460" i="4" s="1"/>
  <c r="T1452" i="4"/>
  <c r="W1452" i="4"/>
  <c r="P1452" i="4" s="1"/>
  <c r="O1452" i="4" s="1"/>
  <c r="T1444" i="4"/>
  <c r="W1444" i="4"/>
  <c r="P1444" i="4" s="1"/>
  <c r="O1444" i="4" s="1"/>
  <c r="T1436" i="4"/>
  <c r="W1436" i="4"/>
  <c r="P1436" i="4" s="1"/>
  <c r="O1436" i="4" s="1"/>
  <c r="T1428" i="4"/>
  <c r="W1428" i="4"/>
  <c r="P1428" i="4" s="1"/>
  <c r="O1428" i="4" s="1"/>
  <c r="T1420" i="4"/>
  <c r="W1420" i="4"/>
  <c r="P1420" i="4" s="1"/>
  <c r="O1420" i="4" s="1"/>
  <c r="T1412" i="4"/>
  <c r="W1412" i="4"/>
  <c r="P1412" i="4" s="1"/>
  <c r="O1412" i="4" s="1"/>
  <c r="T1404" i="4"/>
  <c r="W1404" i="4"/>
  <c r="P1404" i="4" s="1"/>
  <c r="O1404" i="4" s="1"/>
  <c r="T1396" i="4"/>
  <c r="W1396" i="4"/>
  <c r="P1396" i="4" s="1"/>
  <c r="O1396" i="4" s="1"/>
  <c r="T1388" i="4"/>
  <c r="W1388" i="4"/>
  <c r="P1388" i="4" s="1"/>
  <c r="O1388" i="4" s="1"/>
  <c r="T1380" i="4"/>
  <c r="W1380" i="4"/>
  <c r="P1380" i="4" s="1"/>
  <c r="O1380" i="4" s="1"/>
  <c r="T1372" i="4"/>
  <c r="W1372" i="4"/>
  <c r="P1372" i="4" s="1"/>
  <c r="O1372" i="4" s="1"/>
  <c r="T1364" i="4"/>
  <c r="W1364" i="4"/>
  <c r="P1364" i="4" s="1"/>
  <c r="O1364" i="4" s="1"/>
  <c r="T1356" i="4"/>
  <c r="W1356" i="4"/>
  <c r="P1356" i="4" s="1"/>
  <c r="O1356" i="4" s="1"/>
  <c r="T1348" i="4"/>
  <c r="W1348" i="4"/>
  <c r="P1348" i="4" s="1"/>
  <c r="O1348" i="4" s="1"/>
  <c r="T1340" i="4"/>
  <c r="W1340" i="4"/>
  <c r="P1340" i="4" s="1"/>
  <c r="O1340" i="4" s="1"/>
  <c r="T1332" i="4"/>
  <c r="W1332" i="4"/>
  <c r="P1332" i="4" s="1"/>
  <c r="O1332" i="4" s="1"/>
  <c r="T1324" i="4"/>
  <c r="W1324" i="4"/>
  <c r="P1324" i="4" s="1"/>
  <c r="O1324" i="4" s="1"/>
  <c r="T1316" i="4"/>
  <c r="W1316" i="4"/>
  <c r="P1316" i="4" s="1"/>
  <c r="O1316" i="4" s="1"/>
  <c r="T1308" i="4"/>
  <c r="W1308" i="4"/>
  <c r="P1308" i="4" s="1"/>
  <c r="O1308" i="4" s="1"/>
  <c r="T1300" i="4"/>
  <c r="W1300" i="4"/>
  <c r="P1300" i="4" s="1"/>
  <c r="O1300" i="4" s="1"/>
  <c r="T1292" i="4"/>
  <c r="W1292" i="4"/>
  <c r="P1292" i="4" s="1"/>
  <c r="O1292" i="4" s="1"/>
  <c r="T1284" i="4"/>
  <c r="W1284" i="4"/>
  <c r="P1284" i="4" s="1"/>
  <c r="O1284" i="4" s="1"/>
  <c r="T1276" i="4"/>
  <c r="W1276" i="4"/>
  <c r="P1276" i="4" s="1"/>
  <c r="O1276" i="4" s="1"/>
  <c r="T1268" i="4"/>
  <c r="W1268" i="4"/>
  <c r="P1268" i="4" s="1"/>
  <c r="O1268" i="4" s="1"/>
  <c r="T1260" i="4"/>
  <c r="W1260" i="4"/>
  <c r="P1260" i="4" s="1"/>
  <c r="O1260" i="4" s="1"/>
  <c r="T1252" i="4"/>
  <c r="W1252" i="4"/>
  <c r="P1252" i="4" s="1"/>
  <c r="O1252" i="4" s="1"/>
  <c r="T1244" i="4"/>
  <c r="W1244" i="4"/>
  <c r="P1244" i="4" s="1"/>
  <c r="O1244" i="4" s="1"/>
  <c r="T1236" i="4"/>
  <c r="W1236" i="4"/>
  <c r="P1236" i="4" s="1"/>
  <c r="O1236" i="4" s="1"/>
  <c r="T1228" i="4"/>
  <c r="W1228" i="4"/>
  <c r="P1228" i="4" s="1"/>
  <c r="O1228" i="4" s="1"/>
  <c r="T1220" i="4"/>
  <c r="W1220" i="4"/>
  <c r="P1220" i="4" s="1"/>
  <c r="O1220" i="4" s="1"/>
  <c r="T1209" i="4"/>
  <c r="W1209" i="4"/>
  <c r="P1209" i="4" s="1"/>
  <c r="O1209" i="4" s="1"/>
  <c r="T1193" i="4"/>
  <c r="W1193" i="4"/>
  <c r="P1193" i="4" s="1"/>
  <c r="O1193" i="4" s="1"/>
  <c r="T1177" i="4"/>
  <c r="W1177" i="4"/>
  <c r="P1177" i="4" s="1"/>
  <c r="O1177" i="4" s="1"/>
  <c r="T1161" i="4"/>
  <c r="W1161" i="4"/>
  <c r="P1161" i="4" s="1"/>
  <c r="O1161" i="4" s="1"/>
  <c r="T1145" i="4"/>
  <c r="W1145" i="4"/>
  <c r="P1145" i="4" s="1"/>
  <c r="O1145" i="4" s="1"/>
  <c r="T1129" i="4"/>
  <c r="W1129" i="4"/>
  <c r="P1129" i="4" s="1"/>
  <c r="O1129" i="4" s="1"/>
  <c r="T1113" i="4"/>
  <c r="W1113" i="4"/>
  <c r="P1113" i="4" s="1"/>
  <c r="O1113" i="4" s="1"/>
  <c r="T1097" i="4"/>
  <c r="W1097" i="4"/>
  <c r="P1097" i="4" s="1"/>
  <c r="O1097" i="4" s="1"/>
  <c r="T1081" i="4"/>
  <c r="W1081" i="4"/>
  <c r="P1081" i="4" s="1"/>
  <c r="O1081" i="4" s="1"/>
  <c r="T1065" i="4"/>
  <c r="W1065" i="4"/>
  <c r="P1065" i="4" s="1"/>
  <c r="O1065" i="4" s="1"/>
  <c r="T1049" i="4"/>
  <c r="W1049" i="4"/>
  <c r="P1049" i="4" s="1"/>
  <c r="O1049" i="4" s="1"/>
  <c r="T1591" i="4"/>
  <c r="W1591" i="4"/>
  <c r="P1591" i="4" s="1"/>
  <c r="O1591" i="4" s="1"/>
  <c r="T1583" i="4"/>
  <c r="W1583" i="4"/>
  <c r="P1583" i="4" s="1"/>
  <c r="O1583" i="4" s="1"/>
  <c r="T1575" i="4"/>
  <c r="W1575" i="4"/>
  <c r="P1575" i="4" s="1"/>
  <c r="O1575" i="4" s="1"/>
  <c r="T1567" i="4"/>
  <c r="W1567" i="4"/>
  <c r="P1567" i="4" s="1"/>
  <c r="O1567" i="4" s="1"/>
  <c r="T1559" i="4"/>
  <c r="W1559" i="4"/>
  <c r="P1559" i="4" s="1"/>
  <c r="O1559" i="4" s="1"/>
  <c r="T1551" i="4"/>
  <c r="W1551" i="4"/>
  <c r="P1551" i="4" s="1"/>
  <c r="O1551" i="4" s="1"/>
  <c r="T1543" i="4"/>
  <c r="W1543" i="4"/>
  <c r="P1543" i="4" s="1"/>
  <c r="O1543" i="4" s="1"/>
  <c r="T1535" i="4"/>
  <c r="W1535" i="4"/>
  <c r="P1535" i="4" s="1"/>
  <c r="O1535" i="4" s="1"/>
  <c r="T1527" i="4"/>
  <c r="W1527" i="4"/>
  <c r="P1527" i="4" s="1"/>
  <c r="O1527" i="4" s="1"/>
  <c r="T1519" i="4"/>
  <c r="W1519" i="4"/>
  <c r="P1519" i="4" s="1"/>
  <c r="O1519" i="4" s="1"/>
  <c r="T1511" i="4"/>
  <c r="W1511" i="4"/>
  <c r="P1511" i="4" s="1"/>
  <c r="O1511" i="4" s="1"/>
  <c r="T1503" i="4"/>
  <c r="W1503" i="4"/>
  <c r="P1503" i="4" s="1"/>
  <c r="O1503" i="4" s="1"/>
  <c r="T1495" i="4"/>
  <c r="W1495" i="4"/>
  <c r="P1495" i="4" s="1"/>
  <c r="O1495" i="4" s="1"/>
  <c r="T1487" i="4"/>
  <c r="W1487" i="4"/>
  <c r="P1487" i="4" s="1"/>
  <c r="O1487" i="4" s="1"/>
  <c r="T1479" i="4"/>
  <c r="W1479" i="4"/>
  <c r="P1479" i="4" s="1"/>
  <c r="O1479" i="4" s="1"/>
  <c r="T1471" i="4"/>
  <c r="W1471" i="4"/>
  <c r="P1471" i="4" s="1"/>
  <c r="O1471" i="4" s="1"/>
  <c r="T1463" i="4"/>
  <c r="W1463" i="4"/>
  <c r="P1463" i="4" s="1"/>
  <c r="O1463" i="4" s="1"/>
  <c r="T1455" i="4"/>
  <c r="W1455" i="4"/>
  <c r="P1455" i="4" s="1"/>
  <c r="O1455" i="4" s="1"/>
  <c r="T1447" i="4"/>
  <c r="W1447" i="4"/>
  <c r="P1447" i="4" s="1"/>
  <c r="O1447" i="4" s="1"/>
  <c r="T1439" i="4"/>
  <c r="W1439" i="4"/>
  <c r="P1439" i="4" s="1"/>
  <c r="O1439" i="4" s="1"/>
  <c r="T1431" i="4"/>
  <c r="W1431" i="4"/>
  <c r="P1431" i="4" s="1"/>
  <c r="O1431" i="4" s="1"/>
  <c r="T1423" i="4"/>
  <c r="W1423" i="4"/>
  <c r="P1423" i="4" s="1"/>
  <c r="O1423" i="4" s="1"/>
  <c r="T1415" i="4"/>
  <c r="W1415" i="4"/>
  <c r="P1415" i="4" s="1"/>
  <c r="O1415" i="4" s="1"/>
  <c r="T1407" i="4"/>
  <c r="W1407" i="4"/>
  <c r="P1407" i="4" s="1"/>
  <c r="O1407" i="4" s="1"/>
  <c r="T1399" i="4"/>
  <c r="W1399" i="4"/>
  <c r="P1399" i="4" s="1"/>
  <c r="O1399" i="4" s="1"/>
  <c r="T1391" i="4"/>
  <c r="W1391" i="4"/>
  <c r="P1391" i="4" s="1"/>
  <c r="O1391" i="4" s="1"/>
  <c r="T1383" i="4"/>
  <c r="W1383" i="4"/>
  <c r="P1383" i="4" s="1"/>
  <c r="O1383" i="4" s="1"/>
  <c r="T1375" i="4"/>
  <c r="W1375" i="4"/>
  <c r="P1375" i="4" s="1"/>
  <c r="O1375" i="4" s="1"/>
  <c r="T1367" i="4"/>
  <c r="W1367" i="4"/>
  <c r="P1367" i="4" s="1"/>
  <c r="O1367" i="4" s="1"/>
  <c r="T1359" i="4"/>
  <c r="W1359" i="4"/>
  <c r="P1359" i="4" s="1"/>
  <c r="O1359" i="4" s="1"/>
  <c r="T1351" i="4"/>
  <c r="W1351" i="4"/>
  <c r="P1351" i="4" s="1"/>
  <c r="O1351" i="4" s="1"/>
  <c r="T1343" i="4"/>
  <c r="W1343" i="4"/>
  <c r="P1343" i="4" s="1"/>
  <c r="O1343" i="4" s="1"/>
  <c r="T1335" i="4"/>
  <c r="W1335" i="4"/>
  <c r="P1335" i="4" s="1"/>
  <c r="O1335" i="4" s="1"/>
  <c r="T1327" i="4"/>
  <c r="W1327" i="4"/>
  <c r="P1327" i="4" s="1"/>
  <c r="O1327" i="4" s="1"/>
  <c r="T1319" i="4"/>
  <c r="W1319" i="4"/>
  <c r="P1319" i="4" s="1"/>
  <c r="O1319" i="4" s="1"/>
  <c r="T1311" i="4"/>
  <c r="W1311" i="4"/>
  <c r="P1311" i="4" s="1"/>
  <c r="O1311" i="4" s="1"/>
  <c r="T1303" i="4"/>
  <c r="W1303" i="4"/>
  <c r="P1303" i="4" s="1"/>
  <c r="O1303" i="4" s="1"/>
  <c r="T1295" i="4"/>
  <c r="W1295" i="4"/>
  <c r="P1295" i="4" s="1"/>
  <c r="O1295" i="4" s="1"/>
  <c r="T1287" i="4"/>
  <c r="W1287" i="4"/>
  <c r="P1287" i="4" s="1"/>
  <c r="O1287" i="4" s="1"/>
  <c r="T1279" i="4"/>
  <c r="W1279" i="4"/>
  <c r="P1279" i="4" s="1"/>
  <c r="O1279" i="4" s="1"/>
  <c r="T1271" i="4"/>
  <c r="W1271" i="4"/>
  <c r="P1271" i="4" s="1"/>
  <c r="O1271" i="4" s="1"/>
  <c r="T1263" i="4"/>
  <c r="W1263" i="4"/>
  <c r="P1263" i="4" s="1"/>
  <c r="O1263" i="4" s="1"/>
  <c r="T1255" i="4"/>
  <c r="W1255" i="4"/>
  <c r="P1255" i="4" s="1"/>
  <c r="O1255" i="4" s="1"/>
  <c r="T1247" i="4"/>
  <c r="W1247" i="4"/>
  <c r="P1247" i="4" s="1"/>
  <c r="O1247" i="4" s="1"/>
  <c r="T1239" i="4"/>
  <c r="W1239" i="4"/>
  <c r="P1239" i="4" s="1"/>
  <c r="O1239" i="4" s="1"/>
  <c r="T1231" i="4"/>
  <c r="W1231" i="4"/>
  <c r="P1231" i="4" s="1"/>
  <c r="O1231" i="4" s="1"/>
  <c r="T1223" i="4"/>
  <c r="W1223" i="4"/>
  <c r="P1223" i="4" s="1"/>
  <c r="O1223" i="4" s="1"/>
  <c r="T1215" i="4"/>
  <c r="W1215" i="4"/>
  <c r="P1215" i="4" s="1"/>
  <c r="O1215" i="4" s="1"/>
  <c r="T1199" i="4"/>
  <c r="W1199" i="4"/>
  <c r="P1199" i="4" s="1"/>
  <c r="O1199" i="4" s="1"/>
  <c r="T1183" i="4"/>
  <c r="W1183" i="4"/>
  <c r="P1183" i="4" s="1"/>
  <c r="O1183" i="4" s="1"/>
  <c r="T1167" i="4"/>
  <c r="W1167" i="4"/>
  <c r="P1167" i="4" s="1"/>
  <c r="O1167" i="4" s="1"/>
  <c r="T1151" i="4"/>
  <c r="W1151" i="4"/>
  <c r="P1151" i="4" s="1"/>
  <c r="O1151" i="4" s="1"/>
  <c r="T1135" i="4"/>
  <c r="W1135" i="4"/>
  <c r="P1135" i="4" s="1"/>
  <c r="O1135" i="4" s="1"/>
  <c r="T1119" i="4"/>
  <c r="W1119" i="4"/>
  <c r="P1119" i="4" s="1"/>
  <c r="O1119" i="4" s="1"/>
  <c r="T1103" i="4"/>
  <c r="W1103" i="4"/>
  <c r="P1103" i="4" s="1"/>
  <c r="O1103" i="4" s="1"/>
  <c r="T1087" i="4"/>
  <c r="W1087" i="4"/>
  <c r="P1087" i="4" s="1"/>
  <c r="O1087" i="4" s="1"/>
  <c r="T1071" i="4"/>
  <c r="W1071" i="4"/>
  <c r="P1071" i="4" s="1"/>
  <c r="O1071" i="4" s="1"/>
  <c r="T1055" i="4"/>
  <c r="W1055" i="4"/>
  <c r="P1055" i="4" s="1"/>
  <c r="O1055" i="4" s="1"/>
  <c r="T1214" i="4"/>
  <c r="W1214" i="4"/>
  <c r="P1214" i="4" s="1"/>
  <c r="O1214" i="4" s="1"/>
  <c r="T1206" i="4"/>
  <c r="W1206" i="4"/>
  <c r="P1206" i="4" s="1"/>
  <c r="O1206" i="4" s="1"/>
  <c r="T1198" i="4"/>
  <c r="W1198" i="4"/>
  <c r="P1198" i="4" s="1"/>
  <c r="O1198" i="4" s="1"/>
  <c r="T1190" i="4"/>
  <c r="W1190" i="4"/>
  <c r="P1190" i="4" s="1"/>
  <c r="O1190" i="4" s="1"/>
  <c r="T1182" i="4"/>
  <c r="W1182" i="4"/>
  <c r="P1182" i="4" s="1"/>
  <c r="O1182" i="4" s="1"/>
  <c r="T1174" i="4"/>
  <c r="W1174" i="4"/>
  <c r="P1174" i="4" s="1"/>
  <c r="O1174" i="4" s="1"/>
  <c r="T1166" i="4"/>
  <c r="W1166" i="4"/>
  <c r="P1166" i="4" s="1"/>
  <c r="O1166" i="4" s="1"/>
  <c r="T1158" i="4"/>
  <c r="W1158" i="4"/>
  <c r="P1158" i="4" s="1"/>
  <c r="O1158" i="4" s="1"/>
  <c r="T1150" i="4"/>
  <c r="W1150" i="4"/>
  <c r="P1150" i="4" s="1"/>
  <c r="O1150" i="4" s="1"/>
  <c r="T1142" i="4"/>
  <c r="W1142" i="4"/>
  <c r="P1142" i="4" s="1"/>
  <c r="O1142" i="4" s="1"/>
  <c r="T1134" i="4"/>
  <c r="W1134" i="4"/>
  <c r="P1134" i="4" s="1"/>
  <c r="O1134" i="4" s="1"/>
  <c r="T1126" i="4"/>
  <c r="W1126" i="4"/>
  <c r="P1126" i="4" s="1"/>
  <c r="O1126" i="4" s="1"/>
  <c r="T1118" i="4"/>
  <c r="W1118" i="4"/>
  <c r="P1118" i="4" s="1"/>
  <c r="O1118" i="4" s="1"/>
  <c r="T1110" i="4"/>
  <c r="W1110" i="4"/>
  <c r="P1110" i="4" s="1"/>
  <c r="O1110" i="4" s="1"/>
  <c r="T1102" i="4"/>
  <c r="W1102" i="4"/>
  <c r="P1102" i="4" s="1"/>
  <c r="O1102" i="4" s="1"/>
  <c r="T1094" i="4"/>
  <c r="W1094" i="4"/>
  <c r="P1094" i="4" s="1"/>
  <c r="O1094" i="4" s="1"/>
  <c r="T1086" i="4"/>
  <c r="W1086" i="4"/>
  <c r="P1086" i="4" s="1"/>
  <c r="O1086" i="4" s="1"/>
  <c r="T1078" i="4"/>
  <c r="W1078" i="4"/>
  <c r="P1078" i="4" s="1"/>
  <c r="O1078" i="4" s="1"/>
  <c r="T1070" i="4"/>
  <c r="W1070" i="4"/>
  <c r="P1070" i="4" s="1"/>
  <c r="O1070" i="4" s="1"/>
  <c r="T1062" i="4"/>
  <c r="W1062" i="4"/>
  <c r="P1062" i="4" s="1"/>
  <c r="O1062" i="4" s="1"/>
  <c r="T1054" i="4"/>
  <c r="W1054" i="4"/>
  <c r="P1054" i="4" s="1"/>
  <c r="O1054" i="4" s="1"/>
  <c r="T1046" i="4"/>
  <c r="W1046" i="4"/>
  <c r="P1046" i="4" s="1"/>
  <c r="O1046" i="4" s="1"/>
  <c r="T1038" i="4"/>
  <c r="W1038" i="4"/>
  <c r="P1038" i="4" s="1"/>
  <c r="O1038" i="4" s="1"/>
  <c r="T1030" i="4"/>
  <c r="W1030" i="4"/>
  <c r="P1030" i="4" s="1"/>
  <c r="O1030" i="4" s="1"/>
  <c r="T1022" i="4"/>
  <c r="W1022" i="4"/>
  <c r="P1022" i="4" s="1"/>
  <c r="O1022" i="4" s="1"/>
  <c r="T1014" i="4"/>
  <c r="W1014" i="4"/>
  <c r="P1014" i="4" s="1"/>
  <c r="O1014" i="4" s="1"/>
  <c r="T1006" i="4"/>
  <c r="W1006" i="4"/>
  <c r="P1006" i="4" s="1"/>
  <c r="O1006" i="4" s="1"/>
  <c r="T998" i="4"/>
  <c r="W998" i="4"/>
  <c r="P998" i="4" s="1"/>
  <c r="O998" i="4" s="1"/>
  <c r="T990" i="4"/>
  <c r="W990" i="4"/>
  <c r="P990" i="4" s="1"/>
  <c r="O990" i="4" s="1"/>
  <c r="T982" i="4"/>
  <c r="W982" i="4"/>
  <c r="P982" i="4" s="1"/>
  <c r="O982" i="4" s="1"/>
  <c r="T974" i="4"/>
  <c r="W974" i="4"/>
  <c r="P974" i="4" s="1"/>
  <c r="O974" i="4" s="1"/>
  <c r="T966" i="4"/>
  <c r="W966" i="4"/>
  <c r="P966" i="4" s="1"/>
  <c r="O966" i="4" s="1"/>
  <c r="T958" i="4"/>
  <c r="W958" i="4"/>
  <c r="P958" i="4" s="1"/>
  <c r="O958" i="4" s="1"/>
  <c r="T950" i="4"/>
  <c r="W950" i="4"/>
  <c r="P950" i="4" s="1"/>
  <c r="O950" i="4" s="1"/>
  <c r="T942" i="4"/>
  <c r="W942" i="4"/>
  <c r="P942" i="4" s="1"/>
  <c r="O942" i="4" s="1"/>
  <c r="T934" i="4"/>
  <c r="W934" i="4"/>
  <c r="P934" i="4" s="1"/>
  <c r="O934" i="4" s="1"/>
  <c r="T926" i="4"/>
  <c r="W926" i="4"/>
  <c r="P926" i="4" s="1"/>
  <c r="O926" i="4" s="1"/>
  <c r="T918" i="4"/>
  <c r="W918" i="4"/>
  <c r="P918" i="4" s="1"/>
  <c r="O918" i="4" s="1"/>
  <c r="T910" i="4"/>
  <c r="W910" i="4"/>
  <c r="P910" i="4" s="1"/>
  <c r="O910" i="4" s="1"/>
  <c r="T902" i="4"/>
  <c r="W902" i="4"/>
  <c r="P902" i="4" s="1"/>
  <c r="O902" i="4" s="1"/>
  <c r="T894" i="4"/>
  <c r="W894" i="4"/>
  <c r="P894" i="4" s="1"/>
  <c r="O894" i="4" s="1"/>
  <c r="T886" i="4"/>
  <c r="W886" i="4"/>
  <c r="P886" i="4" s="1"/>
  <c r="O886" i="4" s="1"/>
  <c r="T878" i="4"/>
  <c r="W878" i="4"/>
  <c r="P878" i="4" s="1"/>
  <c r="O878" i="4" s="1"/>
  <c r="T870" i="4"/>
  <c r="W870" i="4"/>
  <c r="P870" i="4" s="1"/>
  <c r="O870" i="4" s="1"/>
  <c r="T862" i="4"/>
  <c r="W862" i="4"/>
  <c r="P862" i="4" s="1"/>
  <c r="O862" i="4" s="1"/>
  <c r="T854" i="4"/>
  <c r="W854" i="4"/>
  <c r="P854" i="4" s="1"/>
  <c r="O854" i="4" s="1"/>
  <c r="T846" i="4"/>
  <c r="W846" i="4"/>
  <c r="P846" i="4" s="1"/>
  <c r="O846" i="4" s="1"/>
  <c r="T838" i="4"/>
  <c r="W838" i="4"/>
  <c r="P838" i="4" s="1"/>
  <c r="O838" i="4" s="1"/>
  <c r="T830" i="4"/>
  <c r="W830" i="4"/>
  <c r="P830" i="4" s="1"/>
  <c r="O830" i="4" s="1"/>
  <c r="T822" i="4"/>
  <c r="W822" i="4"/>
  <c r="P822" i="4" s="1"/>
  <c r="O822" i="4" s="1"/>
  <c r="T814" i="4"/>
  <c r="W814" i="4"/>
  <c r="P814" i="4" s="1"/>
  <c r="O814" i="4" s="1"/>
  <c r="T806" i="4"/>
  <c r="W806" i="4"/>
  <c r="P806" i="4" s="1"/>
  <c r="O806" i="4" s="1"/>
  <c r="T798" i="4"/>
  <c r="W798" i="4"/>
  <c r="P798" i="4" s="1"/>
  <c r="O798" i="4" s="1"/>
  <c r="T790" i="4"/>
  <c r="W790" i="4"/>
  <c r="P790" i="4" s="1"/>
  <c r="O790" i="4" s="1"/>
  <c r="T782" i="4"/>
  <c r="W782" i="4"/>
  <c r="P782" i="4" s="1"/>
  <c r="O782" i="4" s="1"/>
  <c r="T774" i="4"/>
  <c r="W774" i="4"/>
  <c r="P774" i="4" s="1"/>
  <c r="O774" i="4" s="1"/>
  <c r="T766" i="4"/>
  <c r="W766" i="4"/>
  <c r="P766" i="4" s="1"/>
  <c r="O766" i="4" s="1"/>
  <c r="T758" i="4"/>
  <c r="W758" i="4"/>
  <c r="P758" i="4" s="1"/>
  <c r="O758" i="4" s="1"/>
  <c r="T750" i="4"/>
  <c r="W750" i="4"/>
  <c r="P750" i="4" s="1"/>
  <c r="O750" i="4" s="1"/>
  <c r="T742" i="4"/>
  <c r="W742" i="4"/>
  <c r="P742" i="4" s="1"/>
  <c r="O742" i="4" s="1"/>
  <c r="T734" i="4"/>
  <c r="W734" i="4"/>
  <c r="P734" i="4" s="1"/>
  <c r="O734" i="4" s="1"/>
  <c r="T726" i="4"/>
  <c r="W726" i="4"/>
  <c r="P726" i="4" s="1"/>
  <c r="O726" i="4" s="1"/>
  <c r="T718" i="4"/>
  <c r="W718" i="4"/>
  <c r="P718" i="4" s="1"/>
  <c r="O718" i="4" s="1"/>
  <c r="T702" i="4"/>
  <c r="W702" i="4"/>
  <c r="P702" i="4" s="1"/>
  <c r="O702" i="4" s="1"/>
  <c r="T1041" i="4"/>
  <c r="W1041" i="4"/>
  <c r="P1041" i="4" s="1"/>
  <c r="O1041" i="4" s="1"/>
  <c r="T1033" i="4"/>
  <c r="W1033" i="4"/>
  <c r="P1033" i="4" s="1"/>
  <c r="O1033" i="4" s="1"/>
  <c r="T1025" i="4"/>
  <c r="W1025" i="4"/>
  <c r="P1025" i="4" s="1"/>
  <c r="O1025" i="4" s="1"/>
  <c r="T1017" i="4"/>
  <c r="W1017" i="4"/>
  <c r="P1017" i="4" s="1"/>
  <c r="O1017" i="4" s="1"/>
  <c r="T1009" i="4"/>
  <c r="W1009" i="4"/>
  <c r="P1009" i="4" s="1"/>
  <c r="O1009" i="4" s="1"/>
  <c r="T1001" i="4"/>
  <c r="W1001" i="4"/>
  <c r="P1001" i="4" s="1"/>
  <c r="O1001" i="4" s="1"/>
  <c r="T993" i="4"/>
  <c r="W993" i="4"/>
  <c r="P993" i="4" s="1"/>
  <c r="O993" i="4" s="1"/>
  <c r="T985" i="4"/>
  <c r="W985" i="4"/>
  <c r="P985" i="4" s="1"/>
  <c r="O985" i="4" s="1"/>
  <c r="T977" i="4"/>
  <c r="W977" i="4"/>
  <c r="P977" i="4" s="1"/>
  <c r="O977" i="4" s="1"/>
  <c r="T969" i="4"/>
  <c r="W969" i="4"/>
  <c r="P969" i="4" s="1"/>
  <c r="O969" i="4" s="1"/>
  <c r="T961" i="4"/>
  <c r="W961" i="4"/>
  <c r="P961" i="4" s="1"/>
  <c r="O961" i="4" s="1"/>
  <c r="T953" i="4"/>
  <c r="W953" i="4"/>
  <c r="P953" i="4" s="1"/>
  <c r="O953" i="4" s="1"/>
  <c r="T945" i="4"/>
  <c r="W945" i="4"/>
  <c r="P945" i="4" s="1"/>
  <c r="O945" i="4" s="1"/>
  <c r="T937" i="4"/>
  <c r="W937" i="4"/>
  <c r="P937" i="4" s="1"/>
  <c r="O937" i="4" s="1"/>
  <c r="T929" i="4"/>
  <c r="W929" i="4"/>
  <c r="P929" i="4" s="1"/>
  <c r="O929" i="4" s="1"/>
  <c r="T921" i="4"/>
  <c r="W921" i="4"/>
  <c r="P921" i="4" s="1"/>
  <c r="O921" i="4" s="1"/>
  <c r="T913" i="4"/>
  <c r="W913" i="4"/>
  <c r="P913" i="4" s="1"/>
  <c r="O913" i="4" s="1"/>
  <c r="T905" i="4"/>
  <c r="W905" i="4"/>
  <c r="P905" i="4" s="1"/>
  <c r="O905" i="4" s="1"/>
  <c r="T897" i="4"/>
  <c r="W897" i="4"/>
  <c r="P897" i="4" s="1"/>
  <c r="O897" i="4" s="1"/>
  <c r="T889" i="4"/>
  <c r="W889" i="4"/>
  <c r="P889" i="4" s="1"/>
  <c r="O889" i="4" s="1"/>
  <c r="T881" i="4"/>
  <c r="W881" i="4"/>
  <c r="P881" i="4" s="1"/>
  <c r="O881" i="4" s="1"/>
  <c r="T873" i="4"/>
  <c r="W873" i="4"/>
  <c r="P873" i="4" s="1"/>
  <c r="O873" i="4" s="1"/>
  <c r="T865" i="4"/>
  <c r="W865" i="4"/>
  <c r="P865" i="4" s="1"/>
  <c r="O865" i="4" s="1"/>
  <c r="T857" i="4"/>
  <c r="W857" i="4"/>
  <c r="P857" i="4" s="1"/>
  <c r="O857" i="4" s="1"/>
  <c r="T849" i="4"/>
  <c r="W849" i="4"/>
  <c r="P849" i="4" s="1"/>
  <c r="O849" i="4" s="1"/>
  <c r="T841" i="4"/>
  <c r="W841" i="4"/>
  <c r="P841" i="4" s="1"/>
  <c r="O841" i="4" s="1"/>
  <c r="T833" i="4"/>
  <c r="W833" i="4"/>
  <c r="P833" i="4" s="1"/>
  <c r="O833" i="4" s="1"/>
  <c r="T825" i="4"/>
  <c r="W825" i="4"/>
  <c r="P825" i="4" s="1"/>
  <c r="O825" i="4" s="1"/>
  <c r="T817" i="4"/>
  <c r="W817" i="4"/>
  <c r="P817" i="4" s="1"/>
  <c r="O817" i="4" s="1"/>
  <c r="T809" i="4"/>
  <c r="W809" i="4"/>
  <c r="P809" i="4" s="1"/>
  <c r="O809" i="4" s="1"/>
  <c r="T801" i="4"/>
  <c r="W801" i="4"/>
  <c r="P801" i="4" s="1"/>
  <c r="O801" i="4" s="1"/>
  <c r="T793" i="4"/>
  <c r="W793" i="4"/>
  <c r="P793" i="4" s="1"/>
  <c r="O793" i="4" s="1"/>
  <c r="T785" i="4"/>
  <c r="W785" i="4"/>
  <c r="P785" i="4" s="1"/>
  <c r="O785" i="4" s="1"/>
  <c r="T777" i="4"/>
  <c r="W777" i="4"/>
  <c r="P777" i="4" s="1"/>
  <c r="O777" i="4" s="1"/>
  <c r="T769" i="4"/>
  <c r="W769" i="4"/>
  <c r="P769" i="4" s="1"/>
  <c r="O769" i="4" s="1"/>
  <c r="T761" i="4"/>
  <c r="W761" i="4"/>
  <c r="P761" i="4" s="1"/>
  <c r="O761" i="4" s="1"/>
  <c r="T753" i="4"/>
  <c r="W753" i="4"/>
  <c r="P753" i="4" s="1"/>
  <c r="O753" i="4" s="1"/>
  <c r="T745" i="4"/>
  <c r="W745" i="4"/>
  <c r="P745" i="4" s="1"/>
  <c r="O745" i="4" s="1"/>
  <c r="T737" i="4"/>
  <c r="W737" i="4"/>
  <c r="P737" i="4" s="1"/>
  <c r="O737" i="4" s="1"/>
  <c r="T729" i="4"/>
  <c r="W729" i="4"/>
  <c r="P729" i="4" s="1"/>
  <c r="O729" i="4" s="1"/>
  <c r="T721" i="4"/>
  <c r="W721" i="4"/>
  <c r="P721" i="4" s="1"/>
  <c r="O721" i="4" s="1"/>
  <c r="T708" i="4"/>
  <c r="W708" i="4"/>
  <c r="P708" i="4" s="1"/>
  <c r="O708" i="4" s="1"/>
  <c r="T692" i="4"/>
  <c r="W692" i="4"/>
  <c r="P692" i="4" s="1"/>
  <c r="O692" i="4" s="1"/>
  <c r="T713" i="4"/>
  <c r="W713" i="4"/>
  <c r="P713" i="4" s="1"/>
  <c r="O713" i="4" s="1"/>
  <c r="T705" i="4"/>
  <c r="W705" i="4"/>
  <c r="P705" i="4" s="1"/>
  <c r="O705" i="4" s="1"/>
  <c r="T697" i="4"/>
  <c r="W697" i="4"/>
  <c r="P697" i="4" s="1"/>
  <c r="O697" i="4" s="1"/>
  <c r="T689" i="4"/>
  <c r="W689" i="4"/>
  <c r="P689" i="4" s="1"/>
  <c r="O689" i="4" s="1"/>
  <c r="T681" i="4"/>
  <c r="W681" i="4"/>
  <c r="P681" i="4" s="1"/>
  <c r="O681" i="4" s="1"/>
  <c r="T673" i="4"/>
  <c r="W673" i="4"/>
  <c r="P673" i="4" s="1"/>
  <c r="O673" i="4" s="1"/>
  <c r="T665" i="4"/>
  <c r="W665" i="4"/>
  <c r="P665" i="4" s="1"/>
  <c r="O665" i="4" s="1"/>
  <c r="T657" i="4"/>
  <c r="W657" i="4"/>
  <c r="P657" i="4" s="1"/>
  <c r="O657" i="4" s="1"/>
  <c r="T649" i="4"/>
  <c r="W649" i="4"/>
  <c r="P649" i="4" s="1"/>
  <c r="O649" i="4" s="1"/>
  <c r="T641" i="4"/>
  <c r="W641" i="4"/>
  <c r="P641" i="4" s="1"/>
  <c r="O641" i="4" s="1"/>
  <c r="T633" i="4"/>
  <c r="W633" i="4"/>
  <c r="P633" i="4" s="1"/>
  <c r="O633" i="4" s="1"/>
  <c r="T625" i="4"/>
  <c r="W625" i="4"/>
  <c r="P625" i="4" s="1"/>
  <c r="O625" i="4" s="1"/>
  <c r="T617" i="4"/>
  <c r="W617" i="4"/>
  <c r="P617" i="4" s="1"/>
  <c r="O617" i="4" s="1"/>
  <c r="T609" i="4"/>
  <c r="W609" i="4"/>
  <c r="P609" i="4" s="1"/>
  <c r="O609" i="4" s="1"/>
  <c r="T601" i="4"/>
  <c r="W601" i="4"/>
  <c r="P601" i="4" s="1"/>
  <c r="O601" i="4" s="1"/>
  <c r="T593" i="4"/>
  <c r="W593" i="4"/>
  <c r="P593" i="4" s="1"/>
  <c r="O593" i="4" s="1"/>
  <c r="T585" i="4"/>
  <c r="W585" i="4"/>
  <c r="P585" i="4" s="1"/>
  <c r="O585" i="4" s="1"/>
  <c r="T577" i="4"/>
  <c r="W577" i="4"/>
  <c r="P577" i="4" s="1"/>
  <c r="O577" i="4" s="1"/>
  <c r="T569" i="4"/>
  <c r="W569" i="4"/>
  <c r="P569" i="4" s="1"/>
  <c r="O569" i="4" s="1"/>
  <c r="T561" i="4"/>
  <c r="W561" i="4"/>
  <c r="P561" i="4" s="1"/>
  <c r="O561" i="4" s="1"/>
  <c r="T553" i="4"/>
  <c r="W553" i="4"/>
  <c r="P553" i="4" s="1"/>
  <c r="O553" i="4" s="1"/>
  <c r="T545" i="4"/>
  <c r="W545" i="4"/>
  <c r="P545" i="4" s="1"/>
  <c r="O545" i="4" s="1"/>
  <c r="T537" i="4"/>
  <c r="W537" i="4"/>
  <c r="P537" i="4" s="1"/>
  <c r="O537" i="4" s="1"/>
  <c r="T529" i="4"/>
  <c r="W529" i="4"/>
  <c r="P529" i="4" s="1"/>
  <c r="O529" i="4" s="1"/>
  <c r="T521" i="4"/>
  <c r="W521" i="4"/>
  <c r="P521" i="4" s="1"/>
  <c r="O521" i="4" s="1"/>
  <c r="T513" i="4"/>
  <c r="W513" i="4"/>
  <c r="P513" i="4" s="1"/>
  <c r="O513" i="4" s="1"/>
  <c r="T505" i="4"/>
  <c r="W505" i="4"/>
  <c r="P505" i="4" s="1"/>
  <c r="O505" i="4" s="1"/>
  <c r="T686" i="4"/>
  <c r="W686" i="4"/>
  <c r="P686" i="4" s="1"/>
  <c r="O686" i="4" s="1"/>
  <c r="T678" i="4"/>
  <c r="W678" i="4"/>
  <c r="P678" i="4" s="1"/>
  <c r="O678" i="4" s="1"/>
  <c r="T670" i="4"/>
  <c r="W670" i="4"/>
  <c r="P670" i="4" s="1"/>
  <c r="O670" i="4" s="1"/>
  <c r="T662" i="4"/>
  <c r="W662" i="4"/>
  <c r="P662" i="4" s="1"/>
  <c r="O662" i="4" s="1"/>
  <c r="T654" i="4"/>
  <c r="W654" i="4"/>
  <c r="P654" i="4" s="1"/>
  <c r="O654" i="4" s="1"/>
  <c r="T646" i="4"/>
  <c r="W646" i="4"/>
  <c r="P646" i="4" s="1"/>
  <c r="O646" i="4" s="1"/>
  <c r="T638" i="4"/>
  <c r="W638" i="4"/>
  <c r="P638" i="4" s="1"/>
  <c r="O638" i="4" s="1"/>
  <c r="T630" i="4"/>
  <c r="W630" i="4"/>
  <c r="P630" i="4" s="1"/>
  <c r="O630" i="4" s="1"/>
  <c r="T622" i="4"/>
  <c r="W622" i="4"/>
  <c r="P622" i="4" s="1"/>
  <c r="O622" i="4" s="1"/>
  <c r="T614" i="4"/>
  <c r="W614" i="4"/>
  <c r="P614" i="4" s="1"/>
  <c r="O614" i="4" s="1"/>
  <c r="T606" i="4"/>
  <c r="W606" i="4"/>
  <c r="P606" i="4" s="1"/>
  <c r="O606" i="4" s="1"/>
  <c r="T598" i="4"/>
  <c r="W598" i="4"/>
  <c r="P598" i="4" s="1"/>
  <c r="O598" i="4" s="1"/>
  <c r="T590" i="4"/>
  <c r="W590" i="4"/>
  <c r="P590" i="4" s="1"/>
  <c r="O590" i="4" s="1"/>
  <c r="T582" i="4"/>
  <c r="W582" i="4"/>
  <c r="P582" i="4" s="1"/>
  <c r="O582" i="4" s="1"/>
  <c r="T574" i="4"/>
  <c r="W574" i="4"/>
  <c r="P574" i="4" s="1"/>
  <c r="O574" i="4" s="1"/>
  <c r="T566" i="4"/>
  <c r="W566" i="4"/>
  <c r="P566" i="4" s="1"/>
  <c r="O566" i="4" s="1"/>
  <c r="T558" i="4"/>
  <c r="W558" i="4"/>
  <c r="P558" i="4" s="1"/>
  <c r="O558" i="4" s="1"/>
  <c r="T550" i="4"/>
  <c r="W550" i="4"/>
  <c r="P550" i="4" s="1"/>
  <c r="O550" i="4" s="1"/>
  <c r="T542" i="4"/>
  <c r="W542" i="4"/>
  <c r="P542" i="4" s="1"/>
  <c r="O542" i="4" s="1"/>
  <c r="T534" i="4"/>
  <c r="W534" i="4"/>
  <c r="P534" i="4" s="1"/>
  <c r="O534" i="4" s="1"/>
  <c r="T526" i="4"/>
  <c r="W526" i="4"/>
  <c r="P526" i="4" s="1"/>
  <c r="O526" i="4" s="1"/>
  <c r="T518" i="4"/>
  <c r="W518" i="4"/>
  <c r="P518" i="4" s="1"/>
  <c r="O518" i="4" s="1"/>
  <c r="T510" i="4"/>
  <c r="W510" i="4"/>
  <c r="P510" i="4" s="1"/>
  <c r="O510" i="4" s="1"/>
  <c r="T2496" i="4"/>
  <c r="W2496" i="4"/>
  <c r="P2496" i="4" s="1"/>
  <c r="O2496" i="4" s="1"/>
  <c r="T2480" i="4"/>
  <c r="W2480" i="4"/>
  <c r="P2480" i="4" s="1"/>
  <c r="O2480" i="4" s="1"/>
  <c r="T2464" i="4"/>
  <c r="W2464" i="4"/>
  <c r="P2464" i="4" s="1"/>
  <c r="O2464" i="4" s="1"/>
  <c r="T2448" i="4"/>
  <c r="W2448" i="4"/>
  <c r="P2448" i="4" s="1"/>
  <c r="O2448" i="4" s="1"/>
  <c r="T2432" i="4"/>
  <c r="W2432" i="4"/>
  <c r="P2432" i="4" s="1"/>
  <c r="O2432" i="4" s="1"/>
  <c r="T2416" i="4"/>
  <c r="W2416" i="4"/>
  <c r="P2416" i="4" s="1"/>
  <c r="O2416" i="4" s="1"/>
  <c r="T2400" i="4"/>
  <c r="W2400" i="4"/>
  <c r="P2400" i="4" s="1"/>
  <c r="O2400" i="4" s="1"/>
  <c r="T2490" i="4"/>
  <c r="W2490" i="4"/>
  <c r="P2490" i="4" s="1"/>
  <c r="O2490" i="4" s="1"/>
  <c r="T2474" i="4"/>
  <c r="W2474" i="4"/>
  <c r="P2474" i="4" s="1"/>
  <c r="O2474" i="4" s="1"/>
  <c r="T2458" i="4"/>
  <c r="W2458" i="4"/>
  <c r="P2458" i="4" s="1"/>
  <c r="O2458" i="4" s="1"/>
  <c r="T2442" i="4"/>
  <c r="W2442" i="4"/>
  <c r="P2442" i="4" s="1"/>
  <c r="O2442" i="4" s="1"/>
  <c r="T2426" i="4"/>
  <c r="W2426" i="4"/>
  <c r="P2426" i="4" s="1"/>
  <c r="O2426" i="4" s="1"/>
  <c r="T2410" i="4"/>
  <c r="W2410" i="4"/>
  <c r="P2410" i="4" s="1"/>
  <c r="O2410" i="4" s="1"/>
  <c r="T2394" i="4"/>
  <c r="W2394" i="4"/>
  <c r="P2394" i="4" s="1"/>
  <c r="O2394" i="4" s="1"/>
  <c r="T2497" i="4"/>
  <c r="W2497" i="4"/>
  <c r="P2497" i="4" s="1"/>
  <c r="O2497" i="4" s="1"/>
  <c r="T2489" i="4"/>
  <c r="W2489" i="4"/>
  <c r="P2489" i="4" s="1"/>
  <c r="O2489" i="4" s="1"/>
  <c r="T2481" i="4"/>
  <c r="W2481" i="4"/>
  <c r="P2481" i="4" s="1"/>
  <c r="O2481" i="4" s="1"/>
  <c r="T2473" i="4"/>
  <c r="W2473" i="4"/>
  <c r="P2473" i="4" s="1"/>
  <c r="O2473" i="4" s="1"/>
  <c r="T2465" i="4"/>
  <c r="W2465" i="4"/>
  <c r="P2465" i="4" s="1"/>
  <c r="O2465" i="4" s="1"/>
  <c r="T2457" i="4"/>
  <c r="W2457" i="4"/>
  <c r="P2457" i="4" s="1"/>
  <c r="O2457" i="4" s="1"/>
  <c r="T2449" i="4"/>
  <c r="W2449" i="4"/>
  <c r="P2449" i="4" s="1"/>
  <c r="O2449" i="4" s="1"/>
  <c r="T2441" i="4"/>
  <c r="W2441" i="4"/>
  <c r="P2441" i="4" s="1"/>
  <c r="O2441" i="4" s="1"/>
  <c r="T2433" i="4"/>
  <c r="W2433" i="4"/>
  <c r="P2433" i="4" s="1"/>
  <c r="O2433" i="4" s="1"/>
  <c r="T2425" i="4"/>
  <c r="W2425" i="4"/>
  <c r="P2425" i="4" s="1"/>
  <c r="O2425" i="4" s="1"/>
  <c r="T2417" i="4"/>
  <c r="W2417" i="4"/>
  <c r="P2417" i="4" s="1"/>
  <c r="O2417" i="4" s="1"/>
  <c r="T2409" i="4"/>
  <c r="W2409" i="4"/>
  <c r="P2409" i="4" s="1"/>
  <c r="O2409" i="4" s="1"/>
  <c r="T2401" i="4"/>
  <c r="W2401" i="4"/>
  <c r="P2401" i="4" s="1"/>
  <c r="O2401" i="4" s="1"/>
  <c r="T2393" i="4"/>
  <c r="W2393" i="4"/>
  <c r="P2393" i="4" s="1"/>
  <c r="O2393" i="4" s="1"/>
  <c r="T2385" i="4"/>
  <c r="W2385" i="4"/>
  <c r="P2385" i="4" s="1"/>
  <c r="O2385" i="4" s="1"/>
  <c r="T2377" i="4"/>
  <c r="W2377" i="4"/>
  <c r="P2377" i="4" s="1"/>
  <c r="O2377" i="4" s="1"/>
  <c r="T2369" i="4"/>
  <c r="W2369" i="4"/>
  <c r="P2369" i="4" s="1"/>
  <c r="O2369" i="4" s="1"/>
  <c r="T2361" i="4"/>
  <c r="W2361" i="4"/>
  <c r="P2361" i="4" s="1"/>
  <c r="O2361" i="4" s="1"/>
  <c r="T2353" i="4"/>
  <c r="W2353" i="4"/>
  <c r="P2353" i="4" s="1"/>
  <c r="O2353" i="4" s="1"/>
  <c r="T2345" i="4"/>
  <c r="W2345" i="4"/>
  <c r="P2345" i="4" s="1"/>
  <c r="O2345" i="4" s="1"/>
  <c r="T2337" i="4"/>
  <c r="W2337" i="4"/>
  <c r="P2337" i="4" s="1"/>
  <c r="O2337" i="4" s="1"/>
  <c r="T2329" i="4"/>
  <c r="W2329" i="4"/>
  <c r="P2329" i="4" s="1"/>
  <c r="O2329" i="4" s="1"/>
  <c r="T2321" i="4"/>
  <c r="W2321" i="4"/>
  <c r="P2321" i="4" s="1"/>
  <c r="O2321" i="4" s="1"/>
  <c r="T2313" i="4"/>
  <c r="W2313" i="4"/>
  <c r="P2313" i="4" s="1"/>
  <c r="O2313" i="4" s="1"/>
  <c r="T2305" i="4"/>
  <c r="W2305" i="4"/>
  <c r="P2305" i="4" s="1"/>
  <c r="O2305" i="4" s="1"/>
  <c r="T2297" i="4"/>
  <c r="W2297" i="4"/>
  <c r="P2297" i="4" s="1"/>
  <c r="O2297" i="4" s="1"/>
  <c r="T2289" i="4"/>
  <c r="W2289" i="4"/>
  <c r="P2289" i="4" s="1"/>
  <c r="O2289" i="4" s="1"/>
  <c r="T2281" i="4"/>
  <c r="W2281" i="4"/>
  <c r="P2281" i="4" s="1"/>
  <c r="O2281" i="4" s="1"/>
  <c r="T2273" i="4"/>
  <c r="W2273" i="4"/>
  <c r="P2273" i="4" s="1"/>
  <c r="O2273" i="4" s="1"/>
  <c r="T2265" i="4"/>
  <c r="W2265" i="4"/>
  <c r="P2265" i="4" s="1"/>
  <c r="O2265" i="4" s="1"/>
  <c r="T2257" i="4"/>
  <c r="W2257" i="4"/>
  <c r="P2257" i="4" s="1"/>
  <c r="O2257" i="4" s="1"/>
  <c r="T2249" i="4"/>
  <c r="W2249" i="4"/>
  <c r="P2249" i="4" s="1"/>
  <c r="O2249" i="4" s="1"/>
  <c r="T2241" i="4"/>
  <c r="W2241" i="4"/>
  <c r="P2241" i="4" s="1"/>
  <c r="O2241" i="4" s="1"/>
  <c r="T2233" i="4"/>
  <c r="W2233" i="4"/>
  <c r="P2233" i="4" s="1"/>
  <c r="O2233" i="4" s="1"/>
  <c r="T2225" i="4"/>
  <c r="W2225" i="4"/>
  <c r="P2225" i="4" s="1"/>
  <c r="O2225" i="4" s="1"/>
  <c r="T2217" i="4"/>
  <c r="W2217" i="4"/>
  <c r="P2217" i="4" s="1"/>
  <c r="O2217" i="4" s="1"/>
  <c r="T2209" i="4"/>
  <c r="W2209" i="4"/>
  <c r="P2209" i="4" s="1"/>
  <c r="O2209" i="4" s="1"/>
  <c r="T2201" i="4"/>
  <c r="W2201" i="4"/>
  <c r="P2201" i="4" s="1"/>
  <c r="O2201" i="4" s="1"/>
  <c r="T2193" i="4"/>
  <c r="W2193" i="4"/>
  <c r="P2193" i="4" s="1"/>
  <c r="O2193" i="4" s="1"/>
  <c r="T2185" i="4"/>
  <c r="W2185" i="4"/>
  <c r="P2185" i="4" s="1"/>
  <c r="O2185" i="4" s="1"/>
  <c r="T2177" i="4"/>
  <c r="W2177" i="4"/>
  <c r="P2177" i="4" s="1"/>
  <c r="O2177" i="4" s="1"/>
  <c r="T2169" i="4"/>
  <c r="W2169" i="4"/>
  <c r="P2169" i="4" s="1"/>
  <c r="O2169" i="4" s="1"/>
  <c r="T2161" i="4"/>
  <c r="W2161" i="4"/>
  <c r="P2161" i="4" s="1"/>
  <c r="O2161" i="4" s="1"/>
  <c r="T2153" i="4"/>
  <c r="W2153" i="4"/>
  <c r="P2153" i="4" s="1"/>
  <c r="O2153" i="4" s="1"/>
  <c r="T2145" i="4"/>
  <c r="W2145" i="4"/>
  <c r="P2145" i="4" s="1"/>
  <c r="O2145" i="4" s="1"/>
  <c r="T2137" i="4"/>
  <c r="W2137" i="4"/>
  <c r="P2137" i="4" s="1"/>
  <c r="O2137" i="4" s="1"/>
  <c r="T2129" i="4"/>
  <c r="W2129" i="4"/>
  <c r="P2129" i="4" s="1"/>
  <c r="O2129" i="4" s="1"/>
  <c r="T2121" i="4"/>
  <c r="W2121" i="4"/>
  <c r="P2121" i="4" s="1"/>
  <c r="O2121" i="4" s="1"/>
  <c r="T2113" i="4"/>
  <c r="W2113" i="4"/>
  <c r="P2113" i="4" s="1"/>
  <c r="O2113" i="4" s="1"/>
  <c r="T2105" i="4"/>
  <c r="W2105" i="4"/>
  <c r="P2105" i="4" s="1"/>
  <c r="O2105" i="4" s="1"/>
  <c r="T2097" i="4"/>
  <c r="W2097" i="4"/>
  <c r="P2097" i="4" s="1"/>
  <c r="O2097" i="4" s="1"/>
  <c r="T2089" i="4"/>
  <c r="W2089" i="4"/>
  <c r="P2089" i="4" s="1"/>
  <c r="O2089" i="4" s="1"/>
  <c r="T2081" i="4"/>
  <c r="W2081" i="4"/>
  <c r="P2081" i="4" s="1"/>
  <c r="O2081" i="4" s="1"/>
  <c r="T2073" i="4"/>
  <c r="W2073" i="4"/>
  <c r="P2073" i="4" s="1"/>
  <c r="O2073" i="4" s="1"/>
  <c r="T2065" i="4"/>
  <c r="W2065" i="4"/>
  <c r="P2065" i="4" s="1"/>
  <c r="O2065" i="4" s="1"/>
  <c r="T2057" i="4"/>
  <c r="W2057" i="4"/>
  <c r="P2057" i="4" s="1"/>
  <c r="O2057" i="4" s="1"/>
  <c r="T2049" i="4"/>
  <c r="W2049" i="4"/>
  <c r="P2049" i="4" s="1"/>
  <c r="O2049" i="4" s="1"/>
  <c r="T2041" i="4"/>
  <c r="W2041" i="4"/>
  <c r="P2041" i="4" s="1"/>
  <c r="O2041" i="4" s="1"/>
  <c r="T2033" i="4"/>
  <c r="W2033" i="4"/>
  <c r="P2033" i="4" s="1"/>
  <c r="O2033" i="4" s="1"/>
  <c r="T2025" i="4"/>
  <c r="W2025" i="4"/>
  <c r="P2025" i="4" s="1"/>
  <c r="O2025" i="4" s="1"/>
  <c r="T2017" i="4"/>
  <c r="W2017" i="4"/>
  <c r="P2017" i="4" s="1"/>
  <c r="O2017" i="4" s="1"/>
  <c r="T2009" i="4"/>
  <c r="W2009" i="4"/>
  <c r="P2009" i="4" s="1"/>
  <c r="O2009" i="4" s="1"/>
  <c r="T2001" i="4"/>
  <c r="W2001" i="4"/>
  <c r="P2001" i="4" s="1"/>
  <c r="O2001" i="4" s="1"/>
  <c r="T1993" i="4"/>
  <c r="W1993" i="4"/>
  <c r="P1993" i="4" s="1"/>
  <c r="O1993" i="4" s="1"/>
  <c r="T1985" i="4"/>
  <c r="W1985" i="4"/>
  <c r="P1985" i="4" s="1"/>
  <c r="O1985" i="4" s="1"/>
  <c r="T1977" i="4"/>
  <c r="W1977" i="4"/>
  <c r="P1977" i="4" s="1"/>
  <c r="O1977" i="4" s="1"/>
  <c r="T1969" i="4"/>
  <c r="W1969" i="4"/>
  <c r="P1969" i="4" s="1"/>
  <c r="O1969" i="4" s="1"/>
  <c r="T1961" i="4"/>
  <c r="W1961" i="4"/>
  <c r="P1961" i="4" s="1"/>
  <c r="O1961" i="4" s="1"/>
  <c r="T1953" i="4"/>
  <c r="W1953" i="4"/>
  <c r="P1953" i="4" s="1"/>
  <c r="O1953" i="4" s="1"/>
  <c r="T1945" i="4"/>
  <c r="W1945" i="4"/>
  <c r="P1945" i="4" s="1"/>
  <c r="O1945" i="4" s="1"/>
  <c r="T1937" i="4"/>
  <c r="W1937" i="4"/>
  <c r="P1937" i="4" s="1"/>
  <c r="O1937" i="4" s="1"/>
  <c r="T1929" i="4"/>
  <c r="W1929" i="4"/>
  <c r="P1929" i="4" s="1"/>
  <c r="O1929" i="4" s="1"/>
  <c r="T1921" i="4"/>
  <c r="W1921" i="4"/>
  <c r="P1921" i="4" s="1"/>
  <c r="O1921" i="4" s="1"/>
  <c r="T1913" i="4"/>
  <c r="W1913" i="4"/>
  <c r="P1913" i="4" s="1"/>
  <c r="O1913" i="4" s="1"/>
  <c r="T1905" i="4"/>
  <c r="W1905" i="4"/>
  <c r="P1905" i="4" s="1"/>
  <c r="O1905" i="4" s="1"/>
  <c r="T1897" i="4"/>
  <c r="W1897" i="4"/>
  <c r="P1897" i="4" s="1"/>
  <c r="O1897" i="4" s="1"/>
  <c r="T1889" i="4"/>
  <c r="W1889" i="4"/>
  <c r="P1889" i="4" s="1"/>
  <c r="O1889" i="4" s="1"/>
  <c r="T1881" i="4"/>
  <c r="W1881" i="4"/>
  <c r="P1881" i="4" s="1"/>
  <c r="O1881" i="4" s="1"/>
  <c r="T1873" i="4"/>
  <c r="W1873" i="4"/>
  <c r="P1873" i="4" s="1"/>
  <c r="O1873" i="4" s="1"/>
  <c r="T1865" i="4"/>
  <c r="W1865" i="4"/>
  <c r="P1865" i="4" s="1"/>
  <c r="O1865" i="4" s="1"/>
  <c r="T1857" i="4"/>
  <c r="W1857" i="4"/>
  <c r="P1857" i="4" s="1"/>
  <c r="O1857" i="4" s="1"/>
  <c r="T1849" i="4"/>
  <c r="W1849" i="4"/>
  <c r="P1849" i="4" s="1"/>
  <c r="O1849" i="4" s="1"/>
  <c r="T1841" i="4"/>
  <c r="W1841" i="4"/>
  <c r="P1841" i="4" s="1"/>
  <c r="O1841" i="4" s="1"/>
  <c r="T1833" i="4"/>
  <c r="W1833" i="4"/>
  <c r="P1833" i="4" s="1"/>
  <c r="O1833" i="4" s="1"/>
  <c r="T1825" i="4"/>
  <c r="W1825" i="4"/>
  <c r="P1825" i="4" s="1"/>
  <c r="O1825" i="4" s="1"/>
  <c r="T1817" i="4"/>
  <c r="W1817" i="4"/>
  <c r="P1817" i="4" s="1"/>
  <c r="O1817" i="4" s="1"/>
  <c r="T1807" i="4"/>
  <c r="W1807" i="4"/>
  <c r="P1807" i="4" s="1"/>
  <c r="O1807" i="4" s="1"/>
  <c r="T1791" i="4"/>
  <c r="W1791" i="4"/>
  <c r="P1791" i="4" s="1"/>
  <c r="O1791" i="4" s="1"/>
  <c r="T1775" i="4"/>
  <c r="W1775" i="4"/>
  <c r="P1775" i="4" s="1"/>
  <c r="O1775" i="4" s="1"/>
  <c r="T1759" i="4"/>
  <c r="W1759" i="4"/>
  <c r="P1759" i="4" s="1"/>
  <c r="O1759" i="4" s="1"/>
  <c r="T1743" i="4"/>
  <c r="W1743" i="4"/>
  <c r="P1743" i="4" s="1"/>
  <c r="O1743" i="4" s="1"/>
  <c r="T1727" i="4"/>
  <c r="W1727" i="4"/>
  <c r="P1727" i="4" s="1"/>
  <c r="O1727" i="4" s="1"/>
  <c r="T1711" i="4"/>
  <c r="W1711" i="4"/>
  <c r="P1711" i="4" s="1"/>
  <c r="O1711" i="4" s="1"/>
  <c r="T1695" i="4"/>
  <c r="W1695" i="4"/>
  <c r="P1695" i="4" s="1"/>
  <c r="O1695" i="4" s="1"/>
  <c r="T1679" i="4"/>
  <c r="W1679" i="4"/>
  <c r="P1679" i="4" s="1"/>
  <c r="O1679" i="4" s="1"/>
  <c r="T1663" i="4"/>
  <c r="W1663" i="4"/>
  <c r="P1663" i="4" s="1"/>
  <c r="O1663" i="4" s="1"/>
  <c r="T1647" i="4"/>
  <c r="W1647" i="4"/>
  <c r="P1647" i="4" s="1"/>
  <c r="O1647" i="4" s="1"/>
  <c r="T1631" i="4"/>
  <c r="W1631" i="4"/>
  <c r="P1631" i="4" s="1"/>
  <c r="O1631" i="4" s="1"/>
  <c r="T1615" i="4"/>
  <c r="W1615" i="4"/>
  <c r="P1615" i="4" s="1"/>
  <c r="O1615" i="4" s="1"/>
  <c r="T1599" i="4"/>
  <c r="W1599" i="4"/>
  <c r="P1599" i="4" s="1"/>
  <c r="O1599" i="4" s="1"/>
  <c r="T2378" i="4"/>
  <c r="W2378" i="4"/>
  <c r="P2378" i="4" s="1"/>
  <c r="O2378" i="4" s="1"/>
  <c r="T2370" i="4"/>
  <c r="W2370" i="4"/>
  <c r="P2370" i="4" s="1"/>
  <c r="O2370" i="4" s="1"/>
  <c r="T2362" i="4"/>
  <c r="W2362" i="4"/>
  <c r="P2362" i="4" s="1"/>
  <c r="O2362" i="4" s="1"/>
  <c r="T2354" i="4"/>
  <c r="W2354" i="4"/>
  <c r="P2354" i="4" s="1"/>
  <c r="O2354" i="4" s="1"/>
  <c r="T2346" i="4"/>
  <c r="W2346" i="4"/>
  <c r="P2346" i="4" s="1"/>
  <c r="O2346" i="4" s="1"/>
  <c r="T2338" i="4"/>
  <c r="W2338" i="4"/>
  <c r="P2338" i="4" s="1"/>
  <c r="O2338" i="4" s="1"/>
  <c r="T2330" i="4"/>
  <c r="W2330" i="4"/>
  <c r="P2330" i="4" s="1"/>
  <c r="O2330" i="4" s="1"/>
  <c r="T2322" i="4"/>
  <c r="W2322" i="4"/>
  <c r="P2322" i="4" s="1"/>
  <c r="O2322" i="4" s="1"/>
  <c r="T2314" i="4"/>
  <c r="W2314" i="4"/>
  <c r="P2314" i="4" s="1"/>
  <c r="O2314" i="4" s="1"/>
  <c r="T2306" i="4"/>
  <c r="W2306" i="4"/>
  <c r="P2306" i="4" s="1"/>
  <c r="O2306" i="4" s="1"/>
  <c r="T2298" i="4"/>
  <c r="W2298" i="4"/>
  <c r="P2298" i="4" s="1"/>
  <c r="O2298" i="4" s="1"/>
  <c r="T2290" i="4"/>
  <c r="W2290" i="4"/>
  <c r="P2290" i="4" s="1"/>
  <c r="O2290" i="4" s="1"/>
  <c r="T2282" i="4"/>
  <c r="W2282" i="4"/>
  <c r="P2282" i="4" s="1"/>
  <c r="O2282" i="4" s="1"/>
  <c r="T2274" i="4"/>
  <c r="W2274" i="4"/>
  <c r="P2274" i="4" s="1"/>
  <c r="O2274" i="4" s="1"/>
  <c r="T2266" i="4"/>
  <c r="W2266" i="4"/>
  <c r="P2266" i="4" s="1"/>
  <c r="O2266" i="4" s="1"/>
  <c r="T2258" i="4"/>
  <c r="W2258" i="4"/>
  <c r="P2258" i="4" s="1"/>
  <c r="O2258" i="4" s="1"/>
  <c r="T2250" i="4"/>
  <c r="W2250" i="4"/>
  <c r="P2250" i="4" s="1"/>
  <c r="O2250" i="4" s="1"/>
  <c r="T2242" i="4"/>
  <c r="W2242" i="4"/>
  <c r="P2242" i="4" s="1"/>
  <c r="O2242" i="4" s="1"/>
  <c r="T2234" i="4"/>
  <c r="W2234" i="4"/>
  <c r="P2234" i="4" s="1"/>
  <c r="O2234" i="4" s="1"/>
  <c r="T2226" i="4"/>
  <c r="W2226" i="4"/>
  <c r="P2226" i="4" s="1"/>
  <c r="O2226" i="4" s="1"/>
  <c r="T2218" i="4"/>
  <c r="W2218" i="4"/>
  <c r="P2218" i="4" s="1"/>
  <c r="O2218" i="4" s="1"/>
  <c r="T2210" i="4"/>
  <c r="W2210" i="4"/>
  <c r="P2210" i="4" s="1"/>
  <c r="O2210" i="4" s="1"/>
  <c r="T2202" i="4"/>
  <c r="W2202" i="4"/>
  <c r="P2202" i="4" s="1"/>
  <c r="O2202" i="4" s="1"/>
  <c r="T2194" i="4"/>
  <c r="W2194" i="4"/>
  <c r="P2194" i="4" s="1"/>
  <c r="O2194" i="4" s="1"/>
  <c r="T2186" i="4"/>
  <c r="W2186" i="4"/>
  <c r="P2186" i="4" s="1"/>
  <c r="O2186" i="4" s="1"/>
  <c r="T2178" i="4"/>
  <c r="W2178" i="4"/>
  <c r="P2178" i="4" s="1"/>
  <c r="O2178" i="4" s="1"/>
  <c r="T2170" i="4"/>
  <c r="W2170" i="4"/>
  <c r="P2170" i="4" s="1"/>
  <c r="O2170" i="4" s="1"/>
  <c r="T2162" i="4"/>
  <c r="W2162" i="4"/>
  <c r="P2162" i="4" s="1"/>
  <c r="O2162" i="4" s="1"/>
  <c r="T2154" i="4"/>
  <c r="W2154" i="4"/>
  <c r="P2154" i="4" s="1"/>
  <c r="O2154" i="4" s="1"/>
  <c r="T2146" i="4"/>
  <c r="W2146" i="4"/>
  <c r="P2146" i="4" s="1"/>
  <c r="O2146" i="4" s="1"/>
  <c r="T2138" i="4"/>
  <c r="W2138" i="4"/>
  <c r="P2138" i="4" s="1"/>
  <c r="O2138" i="4" s="1"/>
  <c r="T2130" i="4"/>
  <c r="W2130" i="4"/>
  <c r="P2130" i="4" s="1"/>
  <c r="O2130" i="4" s="1"/>
  <c r="T2122" i="4"/>
  <c r="W2122" i="4"/>
  <c r="P2122" i="4" s="1"/>
  <c r="O2122" i="4" s="1"/>
  <c r="T2114" i="4"/>
  <c r="W2114" i="4"/>
  <c r="P2114" i="4" s="1"/>
  <c r="O2114" i="4" s="1"/>
  <c r="T2106" i="4"/>
  <c r="W2106" i="4"/>
  <c r="P2106" i="4" s="1"/>
  <c r="O2106" i="4" s="1"/>
  <c r="T2098" i="4"/>
  <c r="W2098" i="4"/>
  <c r="P2098" i="4" s="1"/>
  <c r="O2098" i="4" s="1"/>
  <c r="T2090" i="4"/>
  <c r="W2090" i="4"/>
  <c r="P2090" i="4" s="1"/>
  <c r="O2090" i="4" s="1"/>
  <c r="T2082" i="4"/>
  <c r="W2082" i="4"/>
  <c r="P2082" i="4" s="1"/>
  <c r="O2082" i="4" s="1"/>
  <c r="T2074" i="4"/>
  <c r="W2074" i="4"/>
  <c r="P2074" i="4" s="1"/>
  <c r="O2074" i="4" s="1"/>
  <c r="T2066" i="4"/>
  <c r="W2066" i="4"/>
  <c r="P2066" i="4" s="1"/>
  <c r="O2066" i="4" s="1"/>
  <c r="T2058" i="4"/>
  <c r="W2058" i="4"/>
  <c r="P2058" i="4" s="1"/>
  <c r="O2058" i="4" s="1"/>
  <c r="T2050" i="4"/>
  <c r="W2050" i="4"/>
  <c r="P2050" i="4" s="1"/>
  <c r="O2050" i="4" s="1"/>
  <c r="T2042" i="4"/>
  <c r="W2042" i="4"/>
  <c r="P2042" i="4" s="1"/>
  <c r="O2042" i="4" s="1"/>
  <c r="T2034" i="4"/>
  <c r="W2034" i="4"/>
  <c r="P2034" i="4" s="1"/>
  <c r="O2034" i="4" s="1"/>
  <c r="T2026" i="4"/>
  <c r="W2026" i="4"/>
  <c r="P2026" i="4" s="1"/>
  <c r="O2026" i="4" s="1"/>
  <c r="T2018" i="4"/>
  <c r="W2018" i="4"/>
  <c r="P2018" i="4" s="1"/>
  <c r="O2018" i="4" s="1"/>
  <c r="T2010" i="4"/>
  <c r="W2010" i="4"/>
  <c r="P2010" i="4" s="1"/>
  <c r="O2010" i="4" s="1"/>
  <c r="T2002" i="4"/>
  <c r="W2002" i="4"/>
  <c r="P2002" i="4" s="1"/>
  <c r="O2002" i="4" s="1"/>
  <c r="T1994" i="4"/>
  <c r="W1994" i="4"/>
  <c r="P1994" i="4" s="1"/>
  <c r="O1994" i="4" s="1"/>
  <c r="T1986" i="4"/>
  <c r="W1986" i="4"/>
  <c r="P1986" i="4" s="1"/>
  <c r="O1986" i="4" s="1"/>
  <c r="T1978" i="4"/>
  <c r="W1978" i="4"/>
  <c r="P1978" i="4" s="1"/>
  <c r="O1978" i="4" s="1"/>
  <c r="T1970" i="4"/>
  <c r="W1970" i="4"/>
  <c r="P1970" i="4" s="1"/>
  <c r="O1970" i="4" s="1"/>
  <c r="T1962" i="4"/>
  <c r="W1962" i="4"/>
  <c r="P1962" i="4" s="1"/>
  <c r="O1962" i="4" s="1"/>
  <c r="T1954" i="4"/>
  <c r="W1954" i="4"/>
  <c r="P1954" i="4" s="1"/>
  <c r="O1954" i="4" s="1"/>
  <c r="T1946" i="4"/>
  <c r="W1946" i="4"/>
  <c r="P1946" i="4" s="1"/>
  <c r="O1946" i="4" s="1"/>
  <c r="T1938" i="4"/>
  <c r="W1938" i="4"/>
  <c r="P1938" i="4" s="1"/>
  <c r="O1938" i="4" s="1"/>
  <c r="T1930" i="4"/>
  <c r="W1930" i="4"/>
  <c r="P1930" i="4" s="1"/>
  <c r="O1930" i="4" s="1"/>
  <c r="T1922" i="4"/>
  <c r="W1922" i="4"/>
  <c r="P1922" i="4" s="1"/>
  <c r="O1922" i="4" s="1"/>
  <c r="T1914" i="4"/>
  <c r="W1914" i="4"/>
  <c r="P1914" i="4" s="1"/>
  <c r="O1914" i="4" s="1"/>
  <c r="T1906" i="4"/>
  <c r="W1906" i="4"/>
  <c r="P1906" i="4" s="1"/>
  <c r="O1906" i="4" s="1"/>
  <c r="T1898" i="4"/>
  <c r="W1898" i="4"/>
  <c r="P1898" i="4" s="1"/>
  <c r="O1898" i="4" s="1"/>
  <c r="T1890" i="4"/>
  <c r="W1890" i="4"/>
  <c r="P1890" i="4" s="1"/>
  <c r="O1890" i="4" s="1"/>
  <c r="T1882" i="4"/>
  <c r="W1882" i="4"/>
  <c r="P1882" i="4" s="1"/>
  <c r="O1882" i="4" s="1"/>
  <c r="T1874" i="4"/>
  <c r="W1874" i="4"/>
  <c r="P1874" i="4" s="1"/>
  <c r="O1874" i="4" s="1"/>
  <c r="T1866" i="4"/>
  <c r="W1866" i="4"/>
  <c r="P1866" i="4" s="1"/>
  <c r="O1866" i="4" s="1"/>
  <c r="T1858" i="4"/>
  <c r="W1858" i="4"/>
  <c r="P1858" i="4" s="1"/>
  <c r="O1858" i="4" s="1"/>
  <c r="T1850" i="4"/>
  <c r="W1850" i="4"/>
  <c r="P1850" i="4" s="1"/>
  <c r="O1850" i="4" s="1"/>
  <c r="T1842" i="4"/>
  <c r="W1842" i="4"/>
  <c r="P1842" i="4" s="1"/>
  <c r="O1842" i="4" s="1"/>
  <c r="T1834" i="4"/>
  <c r="W1834" i="4"/>
  <c r="P1834" i="4" s="1"/>
  <c r="O1834" i="4" s="1"/>
  <c r="T1826" i="4"/>
  <c r="W1826" i="4"/>
  <c r="P1826" i="4" s="1"/>
  <c r="O1826" i="4" s="1"/>
  <c r="T1818" i="4"/>
  <c r="W1818" i="4"/>
  <c r="P1818" i="4" s="1"/>
  <c r="O1818" i="4" s="1"/>
  <c r="T1809" i="4"/>
  <c r="W1809" i="4"/>
  <c r="P1809" i="4" s="1"/>
  <c r="O1809" i="4" s="1"/>
  <c r="T1793" i="4"/>
  <c r="W1793" i="4"/>
  <c r="P1793" i="4" s="1"/>
  <c r="O1793" i="4" s="1"/>
  <c r="T1777" i="4"/>
  <c r="W1777" i="4"/>
  <c r="P1777" i="4" s="1"/>
  <c r="O1777" i="4" s="1"/>
  <c r="T1761" i="4"/>
  <c r="W1761" i="4"/>
  <c r="P1761" i="4" s="1"/>
  <c r="O1761" i="4" s="1"/>
  <c r="T1745" i="4"/>
  <c r="W1745" i="4"/>
  <c r="P1745" i="4" s="1"/>
  <c r="O1745" i="4" s="1"/>
  <c r="T1729" i="4"/>
  <c r="W1729" i="4"/>
  <c r="P1729" i="4" s="1"/>
  <c r="O1729" i="4" s="1"/>
  <c r="T1713" i="4"/>
  <c r="W1713" i="4"/>
  <c r="P1713" i="4" s="1"/>
  <c r="O1713" i="4" s="1"/>
  <c r="T1697" i="4"/>
  <c r="W1697" i="4"/>
  <c r="P1697" i="4" s="1"/>
  <c r="O1697" i="4" s="1"/>
  <c r="T1681" i="4"/>
  <c r="W1681" i="4"/>
  <c r="P1681" i="4" s="1"/>
  <c r="O1681" i="4" s="1"/>
  <c r="T1665" i="4"/>
  <c r="W1665" i="4"/>
  <c r="P1665" i="4" s="1"/>
  <c r="O1665" i="4" s="1"/>
  <c r="T1649" i="4"/>
  <c r="W1649" i="4"/>
  <c r="P1649" i="4" s="1"/>
  <c r="O1649" i="4" s="1"/>
  <c r="T1633" i="4"/>
  <c r="W1633" i="4"/>
  <c r="P1633" i="4" s="1"/>
  <c r="O1633" i="4" s="1"/>
  <c r="T1617" i="4"/>
  <c r="W1617" i="4"/>
  <c r="P1617" i="4" s="1"/>
  <c r="O1617" i="4" s="1"/>
  <c r="T1601" i="4"/>
  <c r="W1601" i="4"/>
  <c r="P1601" i="4" s="1"/>
  <c r="O1601" i="4" s="1"/>
  <c r="T1806" i="4"/>
  <c r="W1806" i="4"/>
  <c r="P1806" i="4" s="1"/>
  <c r="O1806" i="4" s="1"/>
  <c r="T1798" i="4"/>
  <c r="W1798" i="4"/>
  <c r="P1798" i="4" s="1"/>
  <c r="O1798" i="4" s="1"/>
  <c r="T1790" i="4"/>
  <c r="W1790" i="4"/>
  <c r="P1790" i="4" s="1"/>
  <c r="O1790" i="4" s="1"/>
  <c r="T1782" i="4"/>
  <c r="W1782" i="4"/>
  <c r="P1782" i="4" s="1"/>
  <c r="O1782" i="4" s="1"/>
  <c r="T1774" i="4"/>
  <c r="W1774" i="4"/>
  <c r="P1774" i="4" s="1"/>
  <c r="O1774" i="4" s="1"/>
  <c r="T1766" i="4"/>
  <c r="W1766" i="4"/>
  <c r="P1766" i="4" s="1"/>
  <c r="O1766" i="4" s="1"/>
  <c r="T1758" i="4"/>
  <c r="W1758" i="4"/>
  <c r="P1758" i="4" s="1"/>
  <c r="O1758" i="4" s="1"/>
  <c r="T1750" i="4"/>
  <c r="W1750" i="4"/>
  <c r="P1750" i="4" s="1"/>
  <c r="O1750" i="4" s="1"/>
  <c r="T1742" i="4"/>
  <c r="W1742" i="4"/>
  <c r="P1742" i="4" s="1"/>
  <c r="O1742" i="4" s="1"/>
  <c r="T1734" i="4"/>
  <c r="W1734" i="4"/>
  <c r="P1734" i="4" s="1"/>
  <c r="O1734" i="4" s="1"/>
  <c r="T1726" i="4"/>
  <c r="W1726" i="4"/>
  <c r="P1726" i="4" s="1"/>
  <c r="O1726" i="4" s="1"/>
  <c r="T1718" i="4"/>
  <c r="W1718" i="4"/>
  <c r="P1718" i="4" s="1"/>
  <c r="O1718" i="4" s="1"/>
  <c r="T1710" i="4"/>
  <c r="W1710" i="4"/>
  <c r="P1710" i="4" s="1"/>
  <c r="O1710" i="4" s="1"/>
  <c r="T1702" i="4"/>
  <c r="W1702" i="4"/>
  <c r="P1702" i="4" s="1"/>
  <c r="O1702" i="4" s="1"/>
  <c r="T1694" i="4"/>
  <c r="W1694" i="4"/>
  <c r="P1694" i="4" s="1"/>
  <c r="O1694" i="4" s="1"/>
  <c r="T1686" i="4"/>
  <c r="W1686" i="4"/>
  <c r="P1686" i="4" s="1"/>
  <c r="O1686" i="4" s="1"/>
  <c r="T1678" i="4"/>
  <c r="W1678" i="4"/>
  <c r="P1678" i="4" s="1"/>
  <c r="O1678" i="4" s="1"/>
  <c r="T1670" i="4"/>
  <c r="W1670" i="4"/>
  <c r="P1670" i="4" s="1"/>
  <c r="O1670" i="4" s="1"/>
  <c r="T1662" i="4"/>
  <c r="W1662" i="4"/>
  <c r="P1662" i="4" s="1"/>
  <c r="O1662" i="4" s="1"/>
  <c r="T1654" i="4"/>
  <c r="W1654" i="4"/>
  <c r="P1654" i="4" s="1"/>
  <c r="O1654" i="4" s="1"/>
  <c r="T1646" i="4"/>
  <c r="W1646" i="4"/>
  <c r="P1646" i="4" s="1"/>
  <c r="O1646" i="4" s="1"/>
  <c r="T1638" i="4"/>
  <c r="W1638" i="4"/>
  <c r="P1638" i="4" s="1"/>
  <c r="O1638" i="4" s="1"/>
  <c r="T1630" i="4"/>
  <c r="W1630" i="4"/>
  <c r="P1630" i="4" s="1"/>
  <c r="O1630" i="4" s="1"/>
  <c r="T1622" i="4"/>
  <c r="W1622" i="4"/>
  <c r="P1622" i="4" s="1"/>
  <c r="O1622" i="4" s="1"/>
  <c r="T1614" i="4"/>
  <c r="W1614" i="4"/>
  <c r="P1614" i="4" s="1"/>
  <c r="O1614" i="4" s="1"/>
  <c r="T1606" i="4"/>
  <c r="W1606" i="4"/>
  <c r="P1606" i="4" s="1"/>
  <c r="O1606" i="4" s="1"/>
  <c r="T1598" i="4"/>
  <c r="W1598" i="4"/>
  <c r="P1598" i="4" s="1"/>
  <c r="O1598" i="4" s="1"/>
  <c r="T1590" i="4"/>
  <c r="W1590" i="4"/>
  <c r="P1590" i="4" s="1"/>
  <c r="O1590" i="4" s="1"/>
  <c r="T1582" i="4"/>
  <c r="W1582" i="4"/>
  <c r="P1582" i="4" s="1"/>
  <c r="O1582" i="4" s="1"/>
  <c r="T1574" i="4"/>
  <c r="W1574" i="4"/>
  <c r="P1574" i="4" s="1"/>
  <c r="O1574" i="4" s="1"/>
  <c r="T1566" i="4"/>
  <c r="W1566" i="4"/>
  <c r="P1566" i="4" s="1"/>
  <c r="O1566" i="4" s="1"/>
  <c r="T1558" i="4"/>
  <c r="W1558" i="4"/>
  <c r="P1558" i="4" s="1"/>
  <c r="O1558" i="4" s="1"/>
  <c r="T1550" i="4"/>
  <c r="W1550" i="4"/>
  <c r="P1550" i="4" s="1"/>
  <c r="O1550" i="4" s="1"/>
  <c r="T1542" i="4"/>
  <c r="W1542" i="4"/>
  <c r="P1542" i="4" s="1"/>
  <c r="O1542" i="4" s="1"/>
  <c r="T1534" i="4"/>
  <c r="W1534" i="4"/>
  <c r="P1534" i="4" s="1"/>
  <c r="O1534" i="4" s="1"/>
  <c r="T1526" i="4"/>
  <c r="W1526" i="4"/>
  <c r="P1526" i="4" s="1"/>
  <c r="O1526" i="4" s="1"/>
  <c r="T1518" i="4"/>
  <c r="W1518" i="4"/>
  <c r="P1518" i="4" s="1"/>
  <c r="O1518" i="4" s="1"/>
  <c r="T1510" i="4"/>
  <c r="W1510" i="4"/>
  <c r="P1510" i="4" s="1"/>
  <c r="O1510" i="4" s="1"/>
  <c r="T1502" i="4"/>
  <c r="W1502" i="4"/>
  <c r="P1502" i="4" s="1"/>
  <c r="O1502" i="4" s="1"/>
  <c r="T1494" i="4"/>
  <c r="W1494" i="4"/>
  <c r="P1494" i="4" s="1"/>
  <c r="O1494" i="4" s="1"/>
  <c r="T1486" i="4"/>
  <c r="W1486" i="4"/>
  <c r="P1486" i="4" s="1"/>
  <c r="O1486" i="4" s="1"/>
  <c r="T1478" i="4"/>
  <c r="W1478" i="4"/>
  <c r="P1478" i="4" s="1"/>
  <c r="O1478" i="4" s="1"/>
  <c r="T1470" i="4"/>
  <c r="W1470" i="4"/>
  <c r="P1470" i="4" s="1"/>
  <c r="O1470" i="4" s="1"/>
  <c r="T1462" i="4"/>
  <c r="W1462" i="4"/>
  <c r="P1462" i="4" s="1"/>
  <c r="O1462" i="4" s="1"/>
  <c r="T1454" i="4"/>
  <c r="W1454" i="4"/>
  <c r="P1454" i="4" s="1"/>
  <c r="O1454" i="4" s="1"/>
  <c r="T1446" i="4"/>
  <c r="W1446" i="4"/>
  <c r="P1446" i="4" s="1"/>
  <c r="O1446" i="4" s="1"/>
  <c r="T1438" i="4"/>
  <c r="W1438" i="4"/>
  <c r="P1438" i="4" s="1"/>
  <c r="O1438" i="4" s="1"/>
  <c r="T1430" i="4"/>
  <c r="W1430" i="4"/>
  <c r="P1430" i="4" s="1"/>
  <c r="O1430" i="4" s="1"/>
  <c r="T1422" i="4"/>
  <c r="W1422" i="4"/>
  <c r="P1422" i="4" s="1"/>
  <c r="O1422" i="4" s="1"/>
  <c r="T1414" i="4"/>
  <c r="W1414" i="4"/>
  <c r="P1414" i="4" s="1"/>
  <c r="O1414" i="4" s="1"/>
  <c r="T1406" i="4"/>
  <c r="W1406" i="4"/>
  <c r="P1406" i="4" s="1"/>
  <c r="O1406" i="4" s="1"/>
  <c r="T1398" i="4"/>
  <c r="W1398" i="4"/>
  <c r="P1398" i="4" s="1"/>
  <c r="O1398" i="4" s="1"/>
  <c r="T1390" i="4"/>
  <c r="W1390" i="4"/>
  <c r="P1390" i="4" s="1"/>
  <c r="O1390" i="4" s="1"/>
  <c r="T1382" i="4"/>
  <c r="W1382" i="4"/>
  <c r="P1382" i="4" s="1"/>
  <c r="O1382" i="4" s="1"/>
  <c r="T1374" i="4"/>
  <c r="W1374" i="4"/>
  <c r="P1374" i="4" s="1"/>
  <c r="O1374" i="4" s="1"/>
  <c r="T1366" i="4"/>
  <c r="W1366" i="4"/>
  <c r="P1366" i="4" s="1"/>
  <c r="O1366" i="4" s="1"/>
  <c r="T1358" i="4"/>
  <c r="W1358" i="4"/>
  <c r="P1358" i="4" s="1"/>
  <c r="O1358" i="4" s="1"/>
  <c r="T1350" i="4"/>
  <c r="W1350" i="4"/>
  <c r="P1350" i="4" s="1"/>
  <c r="O1350" i="4" s="1"/>
  <c r="T1342" i="4"/>
  <c r="W1342" i="4"/>
  <c r="P1342" i="4" s="1"/>
  <c r="O1342" i="4" s="1"/>
  <c r="T1334" i="4"/>
  <c r="W1334" i="4"/>
  <c r="P1334" i="4" s="1"/>
  <c r="O1334" i="4" s="1"/>
  <c r="T1326" i="4"/>
  <c r="W1326" i="4"/>
  <c r="P1326" i="4" s="1"/>
  <c r="O1326" i="4" s="1"/>
  <c r="T1318" i="4"/>
  <c r="W1318" i="4"/>
  <c r="P1318" i="4" s="1"/>
  <c r="O1318" i="4" s="1"/>
  <c r="T1310" i="4"/>
  <c r="W1310" i="4"/>
  <c r="P1310" i="4" s="1"/>
  <c r="O1310" i="4" s="1"/>
  <c r="T1302" i="4"/>
  <c r="W1302" i="4"/>
  <c r="P1302" i="4" s="1"/>
  <c r="O1302" i="4" s="1"/>
  <c r="T1294" i="4"/>
  <c r="W1294" i="4"/>
  <c r="P1294" i="4" s="1"/>
  <c r="O1294" i="4" s="1"/>
  <c r="T1286" i="4"/>
  <c r="W1286" i="4"/>
  <c r="P1286" i="4" s="1"/>
  <c r="O1286" i="4" s="1"/>
  <c r="T1278" i="4"/>
  <c r="W1278" i="4"/>
  <c r="P1278" i="4" s="1"/>
  <c r="O1278" i="4" s="1"/>
  <c r="T1270" i="4"/>
  <c r="W1270" i="4"/>
  <c r="P1270" i="4" s="1"/>
  <c r="O1270" i="4" s="1"/>
  <c r="T1262" i="4"/>
  <c r="W1262" i="4"/>
  <c r="P1262" i="4" s="1"/>
  <c r="O1262" i="4" s="1"/>
  <c r="T1254" i="4"/>
  <c r="W1254" i="4"/>
  <c r="P1254" i="4" s="1"/>
  <c r="O1254" i="4" s="1"/>
  <c r="T1246" i="4"/>
  <c r="W1246" i="4"/>
  <c r="P1246" i="4" s="1"/>
  <c r="O1246" i="4" s="1"/>
  <c r="T1238" i="4"/>
  <c r="W1238" i="4"/>
  <c r="P1238" i="4" s="1"/>
  <c r="O1238" i="4" s="1"/>
  <c r="T1230" i="4"/>
  <c r="W1230" i="4"/>
  <c r="P1230" i="4" s="1"/>
  <c r="O1230" i="4" s="1"/>
  <c r="T1222" i="4"/>
  <c r="W1222" i="4"/>
  <c r="P1222" i="4" s="1"/>
  <c r="O1222" i="4" s="1"/>
  <c r="T1213" i="4"/>
  <c r="W1213" i="4"/>
  <c r="P1213" i="4" s="1"/>
  <c r="O1213" i="4" s="1"/>
  <c r="T1197" i="4"/>
  <c r="W1197" i="4"/>
  <c r="P1197" i="4" s="1"/>
  <c r="O1197" i="4" s="1"/>
  <c r="T1181" i="4"/>
  <c r="W1181" i="4"/>
  <c r="P1181" i="4" s="1"/>
  <c r="O1181" i="4" s="1"/>
  <c r="T1165" i="4"/>
  <c r="W1165" i="4"/>
  <c r="P1165" i="4" s="1"/>
  <c r="O1165" i="4" s="1"/>
  <c r="T1149" i="4"/>
  <c r="W1149" i="4"/>
  <c r="P1149" i="4" s="1"/>
  <c r="O1149" i="4" s="1"/>
  <c r="T1133" i="4"/>
  <c r="W1133" i="4"/>
  <c r="P1133" i="4" s="1"/>
  <c r="O1133" i="4" s="1"/>
  <c r="T1117" i="4"/>
  <c r="W1117" i="4"/>
  <c r="P1117" i="4" s="1"/>
  <c r="O1117" i="4" s="1"/>
  <c r="T1101" i="4"/>
  <c r="W1101" i="4"/>
  <c r="P1101" i="4" s="1"/>
  <c r="O1101" i="4" s="1"/>
  <c r="T1085" i="4"/>
  <c r="W1085" i="4"/>
  <c r="P1085" i="4" s="1"/>
  <c r="O1085" i="4" s="1"/>
  <c r="T1069" i="4"/>
  <c r="W1069" i="4"/>
  <c r="P1069" i="4" s="1"/>
  <c r="O1069" i="4" s="1"/>
  <c r="T1053" i="4"/>
  <c r="W1053" i="4"/>
  <c r="P1053" i="4" s="1"/>
  <c r="O1053" i="4" s="1"/>
  <c r="T1593" i="4"/>
  <c r="W1593" i="4"/>
  <c r="P1593" i="4" s="1"/>
  <c r="O1593" i="4" s="1"/>
  <c r="T1585" i="4"/>
  <c r="W1585" i="4"/>
  <c r="P1585" i="4" s="1"/>
  <c r="O1585" i="4" s="1"/>
  <c r="T1577" i="4"/>
  <c r="W1577" i="4"/>
  <c r="P1577" i="4" s="1"/>
  <c r="O1577" i="4" s="1"/>
  <c r="T1569" i="4"/>
  <c r="W1569" i="4"/>
  <c r="P1569" i="4" s="1"/>
  <c r="O1569" i="4" s="1"/>
  <c r="T1561" i="4"/>
  <c r="W1561" i="4"/>
  <c r="P1561" i="4" s="1"/>
  <c r="O1561" i="4" s="1"/>
  <c r="T1553" i="4"/>
  <c r="W1553" i="4"/>
  <c r="P1553" i="4" s="1"/>
  <c r="O1553" i="4" s="1"/>
  <c r="T1545" i="4"/>
  <c r="W1545" i="4"/>
  <c r="P1545" i="4" s="1"/>
  <c r="O1545" i="4" s="1"/>
  <c r="T1537" i="4"/>
  <c r="W1537" i="4"/>
  <c r="P1537" i="4" s="1"/>
  <c r="O1537" i="4" s="1"/>
  <c r="T1529" i="4"/>
  <c r="W1529" i="4"/>
  <c r="P1529" i="4" s="1"/>
  <c r="O1529" i="4" s="1"/>
  <c r="T1521" i="4"/>
  <c r="W1521" i="4"/>
  <c r="P1521" i="4" s="1"/>
  <c r="O1521" i="4" s="1"/>
  <c r="T1513" i="4"/>
  <c r="W1513" i="4"/>
  <c r="P1513" i="4" s="1"/>
  <c r="O1513" i="4" s="1"/>
  <c r="T1505" i="4"/>
  <c r="W1505" i="4"/>
  <c r="P1505" i="4" s="1"/>
  <c r="O1505" i="4" s="1"/>
  <c r="T1497" i="4"/>
  <c r="W1497" i="4"/>
  <c r="P1497" i="4" s="1"/>
  <c r="O1497" i="4" s="1"/>
  <c r="T1489" i="4"/>
  <c r="W1489" i="4"/>
  <c r="P1489" i="4" s="1"/>
  <c r="O1489" i="4" s="1"/>
  <c r="T1481" i="4"/>
  <c r="W1481" i="4"/>
  <c r="P1481" i="4" s="1"/>
  <c r="O1481" i="4" s="1"/>
  <c r="T1473" i="4"/>
  <c r="W1473" i="4"/>
  <c r="P1473" i="4" s="1"/>
  <c r="O1473" i="4" s="1"/>
  <c r="T1465" i="4"/>
  <c r="W1465" i="4"/>
  <c r="P1465" i="4" s="1"/>
  <c r="O1465" i="4" s="1"/>
  <c r="T1457" i="4"/>
  <c r="W1457" i="4"/>
  <c r="P1457" i="4" s="1"/>
  <c r="O1457" i="4" s="1"/>
  <c r="T1449" i="4"/>
  <c r="W1449" i="4"/>
  <c r="P1449" i="4" s="1"/>
  <c r="O1449" i="4" s="1"/>
  <c r="T1441" i="4"/>
  <c r="W1441" i="4"/>
  <c r="P1441" i="4" s="1"/>
  <c r="O1441" i="4" s="1"/>
  <c r="T1433" i="4"/>
  <c r="W1433" i="4"/>
  <c r="P1433" i="4" s="1"/>
  <c r="O1433" i="4" s="1"/>
  <c r="T1425" i="4"/>
  <c r="W1425" i="4"/>
  <c r="P1425" i="4" s="1"/>
  <c r="O1425" i="4" s="1"/>
  <c r="T1417" i="4"/>
  <c r="W1417" i="4"/>
  <c r="P1417" i="4" s="1"/>
  <c r="O1417" i="4" s="1"/>
  <c r="T1409" i="4"/>
  <c r="W1409" i="4"/>
  <c r="P1409" i="4" s="1"/>
  <c r="O1409" i="4" s="1"/>
  <c r="T1401" i="4"/>
  <c r="W1401" i="4"/>
  <c r="P1401" i="4" s="1"/>
  <c r="O1401" i="4" s="1"/>
  <c r="T1393" i="4"/>
  <c r="W1393" i="4"/>
  <c r="P1393" i="4" s="1"/>
  <c r="O1393" i="4" s="1"/>
  <c r="T1385" i="4"/>
  <c r="W1385" i="4"/>
  <c r="P1385" i="4" s="1"/>
  <c r="O1385" i="4" s="1"/>
  <c r="T1377" i="4"/>
  <c r="W1377" i="4"/>
  <c r="P1377" i="4" s="1"/>
  <c r="O1377" i="4" s="1"/>
  <c r="T1369" i="4"/>
  <c r="W1369" i="4"/>
  <c r="P1369" i="4" s="1"/>
  <c r="O1369" i="4" s="1"/>
  <c r="T1361" i="4"/>
  <c r="W1361" i="4"/>
  <c r="P1361" i="4" s="1"/>
  <c r="O1361" i="4" s="1"/>
  <c r="T1353" i="4"/>
  <c r="W1353" i="4"/>
  <c r="P1353" i="4" s="1"/>
  <c r="O1353" i="4" s="1"/>
  <c r="T1345" i="4"/>
  <c r="W1345" i="4"/>
  <c r="P1345" i="4" s="1"/>
  <c r="O1345" i="4" s="1"/>
  <c r="T1337" i="4"/>
  <c r="W1337" i="4"/>
  <c r="P1337" i="4" s="1"/>
  <c r="O1337" i="4" s="1"/>
  <c r="T1329" i="4"/>
  <c r="W1329" i="4"/>
  <c r="P1329" i="4" s="1"/>
  <c r="O1329" i="4" s="1"/>
  <c r="T1321" i="4"/>
  <c r="W1321" i="4"/>
  <c r="P1321" i="4" s="1"/>
  <c r="O1321" i="4" s="1"/>
  <c r="T1313" i="4"/>
  <c r="W1313" i="4"/>
  <c r="P1313" i="4" s="1"/>
  <c r="O1313" i="4" s="1"/>
  <c r="T1305" i="4"/>
  <c r="W1305" i="4"/>
  <c r="P1305" i="4" s="1"/>
  <c r="O1305" i="4" s="1"/>
  <c r="T1297" i="4"/>
  <c r="W1297" i="4"/>
  <c r="P1297" i="4" s="1"/>
  <c r="O1297" i="4" s="1"/>
  <c r="T1289" i="4"/>
  <c r="W1289" i="4"/>
  <c r="P1289" i="4" s="1"/>
  <c r="O1289" i="4" s="1"/>
  <c r="T1281" i="4"/>
  <c r="W1281" i="4"/>
  <c r="P1281" i="4" s="1"/>
  <c r="O1281" i="4" s="1"/>
  <c r="T1273" i="4"/>
  <c r="W1273" i="4"/>
  <c r="P1273" i="4" s="1"/>
  <c r="O1273" i="4" s="1"/>
  <c r="T1265" i="4"/>
  <c r="W1265" i="4"/>
  <c r="P1265" i="4" s="1"/>
  <c r="O1265" i="4" s="1"/>
  <c r="T1257" i="4"/>
  <c r="W1257" i="4"/>
  <c r="P1257" i="4" s="1"/>
  <c r="O1257" i="4" s="1"/>
  <c r="T1249" i="4"/>
  <c r="W1249" i="4"/>
  <c r="P1249" i="4" s="1"/>
  <c r="O1249" i="4" s="1"/>
  <c r="T1241" i="4"/>
  <c r="W1241" i="4"/>
  <c r="P1241" i="4" s="1"/>
  <c r="O1241" i="4" s="1"/>
  <c r="T1233" i="4"/>
  <c r="W1233" i="4"/>
  <c r="P1233" i="4" s="1"/>
  <c r="O1233" i="4" s="1"/>
  <c r="T1225" i="4"/>
  <c r="W1225" i="4"/>
  <c r="P1225" i="4" s="1"/>
  <c r="O1225" i="4" s="1"/>
  <c r="T1217" i="4"/>
  <c r="W1217" i="4"/>
  <c r="P1217" i="4" s="1"/>
  <c r="O1217" i="4" s="1"/>
  <c r="T1203" i="4"/>
  <c r="W1203" i="4"/>
  <c r="P1203" i="4" s="1"/>
  <c r="O1203" i="4" s="1"/>
  <c r="T1187" i="4"/>
  <c r="W1187" i="4"/>
  <c r="P1187" i="4" s="1"/>
  <c r="O1187" i="4" s="1"/>
  <c r="T1171" i="4"/>
  <c r="W1171" i="4"/>
  <c r="P1171" i="4" s="1"/>
  <c r="O1171" i="4" s="1"/>
  <c r="T1155" i="4"/>
  <c r="W1155" i="4"/>
  <c r="P1155" i="4" s="1"/>
  <c r="O1155" i="4" s="1"/>
  <c r="T1139" i="4"/>
  <c r="W1139" i="4"/>
  <c r="P1139" i="4" s="1"/>
  <c r="O1139" i="4" s="1"/>
  <c r="T1123" i="4"/>
  <c r="W1123" i="4"/>
  <c r="P1123" i="4" s="1"/>
  <c r="O1123" i="4" s="1"/>
  <c r="T1107" i="4"/>
  <c r="W1107" i="4"/>
  <c r="P1107" i="4" s="1"/>
  <c r="O1107" i="4" s="1"/>
  <c r="T1091" i="4"/>
  <c r="W1091" i="4"/>
  <c r="P1091" i="4" s="1"/>
  <c r="O1091" i="4" s="1"/>
  <c r="T1075" i="4"/>
  <c r="W1075" i="4"/>
  <c r="P1075" i="4" s="1"/>
  <c r="O1075" i="4" s="1"/>
  <c r="T1059" i="4"/>
  <c r="W1059" i="4"/>
  <c r="P1059" i="4" s="1"/>
  <c r="O1059" i="4" s="1"/>
  <c r="T1043" i="4"/>
  <c r="W1043" i="4"/>
  <c r="P1043" i="4" s="1"/>
  <c r="O1043" i="4" s="1"/>
  <c r="T1208" i="4"/>
  <c r="W1208" i="4"/>
  <c r="P1208" i="4" s="1"/>
  <c r="O1208" i="4" s="1"/>
  <c r="T1200" i="4"/>
  <c r="W1200" i="4"/>
  <c r="P1200" i="4" s="1"/>
  <c r="O1200" i="4" s="1"/>
  <c r="T1192" i="4"/>
  <c r="W1192" i="4"/>
  <c r="P1192" i="4" s="1"/>
  <c r="O1192" i="4" s="1"/>
  <c r="T1184" i="4"/>
  <c r="W1184" i="4"/>
  <c r="P1184" i="4" s="1"/>
  <c r="O1184" i="4" s="1"/>
  <c r="T1176" i="4"/>
  <c r="W1176" i="4"/>
  <c r="P1176" i="4" s="1"/>
  <c r="O1176" i="4" s="1"/>
  <c r="T1168" i="4"/>
  <c r="W1168" i="4"/>
  <c r="P1168" i="4" s="1"/>
  <c r="O1168" i="4" s="1"/>
  <c r="T1160" i="4"/>
  <c r="W1160" i="4"/>
  <c r="P1160" i="4" s="1"/>
  <c r="O1160" i="4" s="1"/>
  <c r="T1152" i="4"/>
  <c r="W1152" i="4"/>
  <c r="P1152" i="4" s="1"/>
  <c r="O1152" i="4" s="1"/>
  <c r="T1144" i="4"/>
  <c r="W1144" i="4"/>
  <c r="P1144" i="4" s="1"/>
  <c r="O1144" i="4" s="1"/>
  <c r="T1136" i="4"/>
  <c r="W1136" i="4"/>
  <c r="P1136" i="4" s="1"/>
  <c r="O1136" i="4" s="1"/>
  <c r="T1128" i="4"/>
  <c r="W1128" i="4"/>
  <c r="P1128" i="4" s="1"/>
  <c r="O1128" i="4" s="1"/>
  <c r="T1120" i="4"/>
  <c r="W1120" i="4"/>
  <c r="P1120" i="4" s="1"/>
  <c r="O1120" i="4" s="1"/>
  <c r="T1112" i="4"/>
  <c r="W1112" i="4"/>
  <c r="P1112" i="4" s="1"/>
  <c r="O1112" i="4" s="1"/>
  <c r="T1104" i="4"/>
  <c r="W1104" i="4"/>
  <c r="P1104" i="4" s="1"/>
  <c r="O1104" i="4" s="1"/>
  <c r="T1096" i="4"/>
  <c r="W1096" i="4"/>
  <c r="P1096" i="4" s="1"/>
  <c r="O1096" i="4" s="1"/>
  <c r="T1088" i="4"/>
  <c r="W1088" i="4"/>
  <c r="P1088" i="4" s="1"/>
  <c r="O1088" i="4" s="1"/>
  <c r="T1080" i="4"/>
  <c r="W1080" i="4"/>
  <c r="P1080" i="4" s="1"/>
  <c r="O1080" i="4" s="1"/>
  <c r="T1072" i="4"/>
  <c r="W1072" i="4"/>
  <c r="P1072" i="4" s="1"/>
  <c r="O1072" i="4" s="1"/>
  <c r="T1064" i="4"/>
  <c r="W1064" i="4"/>
  <c r="P1064" i="4" s="1"/>
  <c r="O1064" i="4" s="1"/>
  <c r="T1056" i="4"/>
  <c r="W1056" i="4"/>
  <c r="P1056" i="4" s="1"/>
  <c r="O1056" i="4" s="1"/>
  <c r="T1048" i="4"/>
  <c r="W1048" i="4"/>
  <c r="P1048" i="4" s="1"/>
  <c r="O1048" i="4" s="1"/>
  <c r="T1040" i="4"/>
  <c r="W1040" i="4"/>
  <c r="P1040" i="4" s="1"/>
  <c r="O1040" i="4" s="1"/>
  <c r="T1032" i="4"/>
  <c r="W1032" i="4"/>
  <c r="P1032" i="4" s="1"/>
  <c r="O1032" i="4" s="1"/>
  <c r="T1024" i="4"/>
  <c r="W1024" i="4"/>
  <c r="P1024" i="4" s="1"/>
  <c r="O1024" i="4" s="1"/>
  <c r="T1016" i="4"/>
  <c r="W1016" i="4"/>
  <c r="P1016" i="4" s="1"/>
  <c r="O1016" i="4" s="1"/>
  <c r="T1008" i="4"/>
  <c r="W1008" i="4"/>
  <c r="P1008" i="4" s="1"/>
  <c r="O1008" i="4" s="1"/>
  <c r="T1000" i="4"/>
  <c r="W1000" i="4"/>
  <c r="P1000" i="4" s="1"/>
  <c r="O1000" i="4" s="1"/>
  <c r="T992" i="4"/>
  <c r="W992" i="4"/>
  <c r="P992" i="4" s="1"/>
  <c r="O992" i="4" s="1"/>
  <c r="T984" i="4"/>
  <c r="W984" i="4"/>
  <c r="P984" i="4" s="1"/>
  <c r="O984" i="4" s="1"/>
  <c r="T976" i="4"/>
  <c r="W976" i="4"/>
  <c r="P976" i="4" s="1"/>
  <c r="O976" i="4" s="1"/>
  <c r="T968" i="4"/>
  <c r="W968" i="4"/>
  <c r="P968" i="4" s="1"/>
  <c r="O968" i="4" s="1"/>
  <c r="T960" i="4"/>
  <c r="W960" i="4"/>
  <c r="P960" i="4" s="1"/>
  <c r="O960" i="4" s="1"/>
  <c r="T952" i="4"/>
  <c r="W952" i="4"/>
  <c r="P952" i="4" s="1"/>
  <c r="O952" i="4" s="1"/>
  <c r="T944" i="4"/>
  <c r="W944" i="4"/>
  <c r="P944" i="4" s="1"/>
  <c r="O944" i="4" s="1"/>
  <c r="T936" i="4"/>
  <c r="W936" i="4"/>
  <c r="P936" i="4" s="1"/>
  <c r="O936" i="4" s="1"/>
  <c r="T928" i="4"/>
  <c r="W928" i="4"/>
  <c r="P928" i="4" s="1"/>
  <c r="O928" i="4" s="1"/>
  <c r="T920" i="4"/>
  <c r="W920" i="4"/>
  <c r="P920" i="4" s="1"/>
  <c r="O920" i="4" s="1"/>
  <c r="T912" i="4"/>
  <c r="W912" i="4"/>
  <c r="P912" i="4" s="1"/>
  <c r="O912" i="4" s="1"/>
  <c r="T904" i="4"/>
  <c r="W904" i="4"/>
  <c r="P904" i="4" s="1"/>
  <c r="O904" i="4" s="1"/>
  <c r="T896" i="4"/>
  <c r="W896" i="4"/>
  <c r="P896" i="4" s="1"/>
  <c r="O896" i="4" s="1"/>
  <c r="T888" i="4"/>
  <c r="W888" i="4"/>
  <c r="P888" i="4" s="1"/>
  <c r="O888" i="4" s="1"/>
  <c r="T880" i="4"/>
  <c r="W880" i="4"/>
  <c r="P880" i="4" s="1"/>
  <c r="O880" i="4" s="1"/>
  <c r="T872" i="4"/>
  <c r="W872" i="4"/>
  <c r="P872" i="4" s="1"/>
  <c r="O872" i="4" s="1"/>
  <c r="T864" i="4"/>
  <c r="W864" i="4"/>
  <c r="P864" i="4" s="1"/>
  <c r="O864" i="4" s="1"/>
  <c r="T856" i="4"/>
  <c r="W856" i="4"/>
  <c r="P856" i="4" s="1"/>
  <c r="O856" i="4" s="1"/>
  <c r="T848" i="4"/>
  <c r="W848" i="4"/>
  <c r="P848" i="4" s="1"/>
  <c r="O848" i="4" s="1"/>
  <c r="T840" i="4"/>
  <c r="W840" i="4"/>
  <c r="P840" i="4" s="1"/>
  <c r="O840" i="4" s="1"/>
  <c r="T832" i="4"/>
  <c r="W832" i="4"/>
  <c r="P832" i="4" s="1"/>
  <c r="O832" i="4" s="1"/>
  <c r="T824" i="4"/>
  <c r="W824" i="4"/>
  <c r="P824" i="4" s="1"/>
  <c r="O824" i="4" s="1"/>
  <c r="T816" i="4"/>
  <c r="W816" i="4"/>
  <c r="P816" i="4" s="1"/>
  <c r="O816" i="4" s="1"/>
  <c r="T808" i="4"/>
  <c r="W808" i="4"/>
  <c r="P808" i="4" s="1"/>
  <c r="O808" i="4" s="1"/>
  <c r="T800" i="4"/>
  <c r="W800" i="4"/>
  <c r="P800" i="4" s="1"/>
  <c r="O800" i="4" s="1"/>
  <c r="T792" i="4"/>
  <c r="W792" i="4"/>
  <c r="P792" i="4" s="1"/>
  <c r="O792" i="4" s="1"/>
  <c r="T784" i="4"/>
  <c r="W784" i="4"/>
  <c r="P784" i="4" s="1"/>
  <c r="O784" i="4" s="1"/>
  <c r="T776" i="4"/>
  <c r="W776" i="4"/>
  <c r="P776" i="4" s="1"/>
  <c r="O776" i="4" s="1"/>
  <c r="T768" i="4"/>
  <c r="W768" i="4"/>
  <c r="P768" i="4" s="1"/>
  <c r="O768" i="4" s="1"/>
  <c r="T760" i="4"/>
  <c r="W760" i="4"/>
  <c r="P760" i="4" s="1"/>
  <c r="O760" i="4" s="1"/>
  <c r="T752" i="4"/>
  <c r="W752" i="4"/>
  <c r="P752" i="4" s="1"/>
  <c r="O752" i="4" s="1"/>
  <c r="T744" i="4"/>
  <c r="W744" i="4"/>
  <c r="P744" i="4" s="1"/>
  <c r="O744" i="4" s="1"/>
  <c r="T736" i="4"/>
  <c r="W736" i="4"/>
  <c r="P736" i="4" s="1"/>
  <c r="O736" i="4" s="1"/>
  <c r="T728" i="4"/>
  <c r="W728" i="4"/>
  <c r="P728" i="4" s="1"/>
  <c r="O728" i="4" s="1"/>
  <c r="T720" i="4"/>
  <c r="W720" i="4"/>
  <c r="P720" i="4" s="1"/>
  <c r="O720" i="4" s="1"/>
  <c r="T706" i="4"/>
  <c r="W706" i="4"/>
  <c r="P706" i="4" s="1"/>
  <c r="O706" i="4" s="1"/>
  <c r="T690" i="4"/>
  <c r="W690" i="4"/>
  <c r="P690" i="4" s="1"/>
  <c r="O690" i="4" s="1"/>
  <c r="T1035" i="4"/>
  <c r="W1035" i="4"/>
  <c r="P1035" i="4" s="1"/>
  <c r="O1035" i="4" s="1"/>
  <c r="T1027" i="4"/>
  <c r="W1027" i="4"/>
  <c r="P1027" i="4" s="1"/>
  <c r="O1027" i="4" s="1"/>
  <c r="T1019" i="4"/>
  <c r="W1019" i="4"/>
  <c r="P1019" i="4" s="1"/>
  <c r="O1019" i="4" s="1"/>
  <c r="T1011" i="4"/>
  <c r="W1011" i="4"/>
  <c r="P1011" i="4" s="1"/>
  <c r="O1011" i="4" s="1"/>
  <c r="T1003" i="4"/>
  <c r="W1003" i="4"/>
  <c r="P1003" i="4" s="1"/>
  <c r="O1003" i="4" s="1"/>
  <c r="T995" i="4"/>
  <c r="W995" i="4"/>
  <c r="P995" i="4" s="1"/>
  <c r="O995" i="4" s="1"/>
  <c r="T987" i="4"/>
  <c r="W987" i="4"/>
  <c r="P987" i="4" s="1"/>
  <c r="O987" i="4" s="1"/>
  <c r="T979" i="4"/>
  <c r="W979" i="4"/>
  <c r="P979" i="4" s="1"/>
  <c r="O979" i="4" s="1"/>
  <c r="T971" i="4"/>
  <c r="W971" i="4"/>
  <c r="P971" i="4" s="1"/>
  <c r="O971" i="4" s="1"/>
  <c r="T963" i="4"/>
  <c r="W963" i="4"/>
  <c r="P963" i="4" s="1"/>
  <c r="O963" i="4" s="1"/>
  <c r="T955" i="4"/>
  <c r="W955" i="4"/>
  <c r="P955" i="4" s="1"/>
  <c r="O955" i="4" s="1"/>
  <c r="T947" i="4"/>
  <c r="W947" i="4"/>
  <c r="P947" i="4" s="1"/>
  <c r="O947" i="4" s="1"/>
  <c r="T939" i="4"/>
  <c r="W939" i="4"/>
  <c r="P939" i="4" s="1"/>
  <c r="O939" i="4" s="1"/>
  <c r="T931" i="4"/>
  <c r="W931" i="4"/>
  <c r="P931" i="4" s="1"/>
  <c r="O931" i="4" s="1"/>
  <c r="T923" i="4"/>
  <c r="W923" i="4"/>
  <c r="P923" i="4" s="1"/>
  <c r="O923" i="4" s="1"/>
  <c r="T915" i="4"/>
  <c r="W915" i="4"/>
  <c r="P915" i="4" s="1"/>
  <c r="O915" i="4" s="1"/>
  <c r="T907" i="4"/>
  <c r="W907" i="4"/>
  <c r="P907" i="4" s="1"/>
  <c r="O907" i="4" s="1"/>
  <c r="T899" i="4"/>
  <c r="W899" i="4"/>
  <c r="P899" i="4" s="1"/>
  <c r="O899" i="4" s="1"/>
  <c r="T891" i="4"/>
  <c r="W891" i="4"/>
  <c r="P891" i="4" s="1"/>
  <c r="O891" i="4" s="1"/>
  <c r="T883" i="4"/>
  <c r="W883" i="4"/>
  <c r="P883" i="4" s="1"/>
  <c r="O883" i="4" s="1"/>
  <c r="T875" i="4"/>
  <c r="W875" i="4"/>
  <c r="P875" i="4" s="1"/>
  <c r="O875" i="4" s="1"/>
  <c r="T867" i="4"/>
  <c r="W867" i="4"/>
  <c r="P867" i="4" s="1"/>
  <c r="O867" i="4" s="1"/>
  <c r="T859" i="4"/>
  <c r="W859" i="4"/>
  <c r="P859" i="4" s="1"/>
  <c r="O859" i="4" s="1"/>
  <c r="T851" i="4"/>
  <c r="W851" i="4"/>
  <c r="P851" i="4" s="1"/>
  <c r="O851" i="4" s="1"/>
  <c r="T843" i="4"/>
  <c r="W843" i="4"/>
  <c r="P843" i="4" s="1"/>
  <c r="O843" i="4" s="1"/>
  <c r="T835" i="4"/>
  <c r="W835" i="4"/>
  <c r="P835" i="4" s="1"/>
  <c r="O835" i="4" s="1"/>
  <c r="T827" i="4"/>
  <c r="W827" i="4"/>
  <c r="P827" i="4" s="1"/>
  <c r="O827" i="4" s="1"/>
  <c r="T819" i="4"/>
  <c r="W819" i="4"/>
  <c r="P819" i="4" s="1"/>
  <c r="O819" i="4" s="1"/>
  <c r="T811" i="4"/>
  <c r="W811" i="4"/>
  <c r="P811" i="4" s="1"/>
  <c r="O811" i="4" s="1"/>
  <c r="T803" i="4"/>
  <c r="W803" i="4"/>
  <c r="P803" i="4" s="1"/>
  <c r="O803" i="4" s="1"/>
  <c r="T795" i="4"/>
  <c r="W795" i="4"/>
  <c r="P795" i="4" s="1"/>
  <c r="O795" i="4" s="1"/>
  <c r="T787" i="4"/>
  <c r="W787" i="4"/>
  <c r="P787" i="4" s="1"/>
  <c r="O787" i="4" s="1"/>
  <c r="T779" i="4"/>
  <c r="W779" i="4"/>
  <c r="P779" i="4" s="1"/>
  <c r="O779" i="4" s="1"/>
  <c r="T771" i="4"/>
  <c r="W771" i="4"/>
  <c r="P771" i="4" s="1"/>
  <c r="O771" i="4" s="1"/>
  <c r="T763" i="4"/>
  <c r="W763" i="4"/>
  <c r="P763" i="4" s="1"/>
  <c r="O763" i="4" s="1"/>
  <c r="T755" i="4"/>
  <c r="W755" i="4"/>
  <c r="P755" i="4" s="1"/>
  <c r="O755" i="4" s="1"/>
  <c r="T747" i="4"/>
  <c r="W747" i="4"/>
  <c r="P747" i="4" s="1"/>
  <c r="O747" i="4" s="1"/>
  <c r="T739" i="4"/>
  <c r="W739" i="4"/>
  <c r="P739" i="4" s="1"/>
  <c r="O739" i="4" s="1"/>
  <c r="T731" i="4"/>
  <c r="W731" i="4"/>
  <c r="P731" i="4" s="1"/>
  <c r="O731" i="4" s="1"/>
  <c r="T723" i="4"/>
  <c r="W723" i="4"/>
  <c r="P723" i="4" s="1"/>
  <c r="O723" i="4" s="1"/>
  <c r="T712" i="4"/>
  <c r="W712" i="4"/>
  <c r="P712" i="4" s="1"/>
  <c r="O712" i="4" s="1"/>
  <c r="T696" i="4"/>
  <c r="W696" i="4"/>
  <c r="P696" i="4" s="1"/>
  <c r="O696" i="4" s="1"/>
  <c r="T715" i="4"/>
  <c r="W715" i="4"/>
  <c r="P715" i="4" s="1"/>
  <c r="O715" i="4" s="1"/>
  <c r="T707" i="4"/>
  <c r="W707" i="4"/>
  <c r="P707" i="4" s="1"/>
  <c r="O707" i="4" s="1"/>
  <c r="T699" i="4"/>
  <c r="W699" i="4"/>
  <c r="P699" i="4" s="1"/>
  <c r="O699" i="4" s="1"/>
  <c r="T691" i="4"/>
  <c r="W691" i="4"/>
  <c r="P691" i="4" s="1"/>
  <c r="O691" i="4" s="1"/>
  <c r="T683" i="4"/>
  <c r="W683" i="4"/>
  <c r="P683" i="4" s="1"/>
  <c r="O683" i="4" s="1"/>
  <c r="T675" i="4"/>
  <c r="W675" i="4"/>
  <c r="P675" i="4" s="1"/>
  <c r="O675" i="4" s="1"/>
  <c r="T667" i="4"/>
  <c r="W667" i="4"/>
  <c r="P667" i="4" s="1"/>
  <c r="O667" i="4" s="1"/>
  <c r="T659" i="4"/>
  <c r="W659" i="4"/>
  <c r="P659" i="4" s="1"/>
  <c r="O659" i="4" s="1"/>
  <c r="T651" i="4"/>
  <c r="W651" i="4"/>
  <c r="P651" i="4" s="1"/>
  <c r="O651" i="4" s="1"/>
  <c r="T643" i="4"/>
  <c r="W643" i="4"/>
  <c r="P643" i="4" s="1"/>
  <c r="O643" i="4" s="1"/>
  <c r="T635" i="4"/>
  <c r="W635" i="4"/>
  <c r="P635" i="4" s="1"/>
  <c r="O635" i="4" s="1"/>
  <c r="T627" i="4"/>
  <c r="W627" i="4"/>
  <c r="P627" i="4" s="1"/>
  <c r="O627" i="4" s="1"/>
  <c r="T619" i="4"/>
  <c r="W619" i="4"/>
  <c r="P619" i="4" s="1"/>
  <c r="O619" i="4" s="1"/>
  <c r="T611" i="4"/>
  <c r="W611" i="4"/>
  <c r="P611" i="4" s="1"/>
  <c r="O611" i="4" s="1"/>
  <c r="T603" i="4"/>
  <c r="W603" i="4"/>
  <c r="P603" i="4" s="1"/>
  <c r="O603" i="4" s="1"/>
  <c r="T595" i="4"/>
  <c r="W595" i="4"/>
  <c r="P595" i="4" s="1"/>
  <c r="O595" i="4" s="1"/>
  <c r="T587" i="4"/>
  <c r="W587" i="4"/>
  <c r="P587" i="4" s="1"/>
  <c r="O587" i="4" s="1"/>
  <c r="T579" i="4"/>
  <c r="W579" i="4"/>
  <c r="P579" i="4" s="1"/>
  <c r="O579" i="4" s="1"/>
  <c r="T571" i="4"/>
  <c r="W571" i="4"/>
  <c r="P571" i="4" s="1"/>
  <c r="O571" i="4" s="1"/>
  <c r="T563" i="4"/>
  <c r="W563" i="4"/>
  <c r="P563" i="4" s="1"/>
  <c r="O563" i="4" s="1"/>
  <c r="T555" i="4"/>
  <c r="W555" i="4"/>
  <c r="P555" i="4" s="1"/>
  <c r="O555" i="4" s="1"/>
  <c r="T547" i="4"/>
  <c r="W547" i="4"/>
  <c r="P547" i="4" s="1"/>
  <c r="O547" i="4" s="1"/>
  <c r="T539" i="4"/>
  <c r="W539" i="4"/>
  <c r="P539" i="4" s="1"/>
  <c r="O539" i="4" s="1"/>
  <c r="T531" i="4"/>
  <c r="W531" i="4"/>
  <c r="P531" i="4" s="1"/>
  <c r="O531" i="4" s="1"/>
  <c r="T523" i="4"/>
  <c r="W523" i="4"/>
  <c r="P523" i="4" s="1"/>
  <c r="O523" i="4" s="1"/>
  <c r="T515" i="4"/>
  <c r="W515" i="4"/>
  <c r="P515" i="4" s="1"/>
  <c r="O515" i="4" s="1"/>
  <c r="T507" i="4"/>
  <c r="W507" i="4"/>
  <c r="P507" i="4" s="1"/>
  <c r="O507" i="4" s="1"/>
  <c r="T680" i="4"/>
  <c r="W680" i="4"/>
  <c r="P680" i="4" s="1"/>
  <c r="O680" i="4" s="1"/>
  <c r="T672" i="4"/>
  <c r="W672" i="4"/>
  <c r="P672" i="4" s="1"/>
  <c r="O672" i="4" s="1"/>
  <c r="T664" i="4"/>
  <c r="W664" i="4"/>
  <c r="P664" i="4" s="1"/>
  <c r="O664" i="4" s="1"/>
  <c r="T656" i="4"/>
  <c r="W656" i="4"/>
  <c r="P656" i="4" s="1"/>
  <c r="O656" i="4" s="1"/>
  <c r="T648" i="4"/>
  <c r="W648" i="4"/>
  <c r="P648" i="4" s="1"/>
  <c r="O648" i="4" s="1"/>
  <c r="T640" i="4"/>
  <c r="W640" i="4"/>
  <c r="P640" i="4" s="1"/>
  <c r="O640" i="4" s="1"/>
  <c r="T632" i="4"/>
  <c r="W632" i="4"/>
  <c r="P632" i="4" s="1"/>
  <c r="O632" i="4" s="1"/>
  <c r="T624" i="4"/>
  <c r="W624" i="4"/>
  <c r="P624" i="4" s="1"/>
  <c r="O624" i="4" s="1"/>
  <c r="T616" i="4"/>
  <c r="W616" i="4"/>
  <c r="P616" i="4" s="1"/>
  <c r="O616" i="4" s="1"/>
  <c r="T608" i="4"/>
  <c r="W608" i="4"/>
  <c r="P608" i="4" s="1"/>
  <c r="O608" i="4" s="1"/>
  <c r="T600" i="4"/>
  <c r="W600" i="4"/>
  <c r="P600" i="4" s="1"/>
  <c r="O600" i="4" s="1"/>
  <c r="T592" i="4"/>
  <c r="W592" i="4"/>
  <c r="P592" i="4" s="1"/>
  <c r="O592" i="4" s="1"/>
  <c r="T584" i="4"/>
  <c r="W584" i="4"/>
  <c r="P584" i="4" s="1"/>
  <c r="O584" i="4" s="1"/>
  <c r="T576" i="4"/>
  <c r="W576" i="4"/>
  <c r="P576" i="4" s="1"/>
  <c r="O576" i="4" s="1"/>
  <c r="T568" i="4"/>
  <c r="W568" i="4"/>
  <c r="P568" i="4" s="1"/>
  <c r="O568" i="4" s="1"/>
  <c r="T560" i="4"/>
  <c r="W560" i="4"/>
  <c r="P560" i="4" s="1"/>
  <c r="O560" i="4" s="1"/>
  <c r="T552" i="4"/>
  <c r="W552" i="4"/>
  <c r="P552" i="4" s="1"/>
  <c r="O552" i="4" s="1"/>
  <c r="T544" i="4"/>
  <c r="W544" i="4"/>
  <c r="P544" i="4" s="1"/>
  <c r="O544" i="4" s="1"/>
  <c r="T536" i="4"/>
  <c r="W536" i="4"/>
  <c r="P536" i="4" s="1"/>
  <c r="O536" i="4" s="1"/>
  <c r="T528" i="4"/>
  <c r="W528" i="4"/>
  <c r="P528" i="4" s="1"/>
  <c r="O528" i="4" s="1"/>
  <c r="T520" i="4"/>
  <c r="W520" i="4"/>
  <c r="P520" i="4" s="1"/>
  <c r="O520" i="4" s="1"/>
  <c r="T512" i="4"/>
  <c r="W512" i="4"/>
  <c r="P512" i="4" s="1"/>
  <c r="O512" i="4" s="1"/>
  <c r="T504" i="4"/>
  <c r="W504" i="4"/>
  <c r="P504" i="4" s="1"/>
  <c r="O504" i="4" s="1"/>
  <c r="T2500" i="4"/>
  <c r="W2500" i="4"/>
  <c r="P2500" i="4" s="1"/>
  <c r="O2500" i="4" s="1"/>
  <c r="T2484" i="4"/>
  <c r="W2484" i="4"/>
  <c r="P2484" i="4" s="1"/>
  <c r="O2484" i="4" s="1"/>
  <c r="T2468" i="4"/>
  <c r="W2468" i="4"/>
  <c r="P2468" i="4" s="1"/>
  <c r="O2468" i="4" s="1"/>
  <c r="T2452" i="4"/>
  <c r="W2452" i="4"/>
  <c r="P2452" i="4" s="1"/>
  <c r="O2452" i="4" s="1"/>
  <c r="T2436" i="4"/>
  <c r="W2436" i="4"/>
  <c r="P2436" i="4" s="1"/>
  <c r="O2436" i="4" s="1"/>
  <c r="T2420" i="4"/>
  <c r="W2420" i="4"/>
  <c r="P2420" i="4" s="1"/>
  <c r="O2420" i="4" s="1"/>
  <c r="T2404" i="4"/>
  <c r="W2404" i="4"/>
  <c r="P2404" i="4" s="1"/>
  <c r="O2404" i="4" s="1"/>
  <c r="T2388" i="4"/>
  <c r="W2388" i="4"/>
  <c r="P2388" i="4" s="1"/>
  <c r="O2388" i="4" s="1"/>
  <c r="T2494" i="4"/>
  <c r="W2494" i="4"/>
  <c r="P2494" i="4" s="1"/>
  <c r="O2494" i="4" s="1"/>
  <c r="T2478" i="4"/>
  <c r="W2478" i="4"/>
  <c r="P2478" i="4" s="1"/>
  <c r="O2478" i="4" s="1"/>
  <c r="T2462" i="4"/>
  <c r="W2462" i="4"/>
  <c r="P2462" i="4" s="1"/>
  <c r="O2462" i="4" s="1"/>
  <c r="T2446" i="4"/>
  <c r="W2446" i="4"/>
  <c r="P2446" i="4" s="1"/>
  <c r="O2446" i="4" s="1"/>
  <c r="T2430" i="4"/>
  <c r="W2430" i="4"/>
  <c r="P2430" i="4" s="1"/>
  <c r="O2430" i="4" s="1"/>
  <c r="T2414" i="4"/>
  <c r="W2414" i="4"/>
  <c r="P2414" i="4" s="1"/>
  <c r="O2414" i="4" s="1"/>
  <c r="T2398" i="4"/>
  <c r="W2398" i="4"/>
  <c r="P2398" i="4" s="1"/>
  <c r="O2398" i="4" s="1"/>
  <c r="T2499" i="4"/>
  <c r="W2499" i="4"/>
  <c r="P2499" i="4" s="1"/>
  <c r="O2499" i="4" s="1"/>
  <c r="T2491" i="4"/>
  <c r="W2491" i="4"/>
  <c r="P2491" i="4" s="1"/>
  <c r="O2491" i="4" s="1"/>
  <c r="T2483" i="4"/>
  <c r="W2483" i="4"/>
  <c r="P2483" i="4" s="1"/>
  <c r="O2483" i="4" s="1"/>
  <c r="T2475" i="4"/>
  <c r="W2475" i="4"/>
  <c r="P2475" i="4" s="1"/>
  <c r="O2475" i="4" s="1"/>
  <c r="T2467" i="4"/>
  <c r="W2467" i="4"/>
  <c r="P2467" i="4" s="1"/>
  <c r="O2467" i="4" s="1"/>
  <c r="T2459" i="4"/>
  <c r="W2459" i="4"/>
  <c r="P2459" i="4" s="1"/>
  <c r="O2459" i="4" s="1"/>
  <c r="T2451" i="4"/>
  <c r="W2451" i="4"/>
  <c r="P2451" i="4" s="1"/>
  <c r="O2451" i="4" s="1"/>
  <c r="T2443" i="4"/>
  <c r="W2443" i="4"/>
  <c r="P2443" i="4" s="1"/>
  <c r="O2443" i="4" s="1"/>
  <c r="T2435" i="4"/>
  <c r="W2435" i="4"/>
  <c r="P2435" i="4" s="1"/>
  <c r="O2435" i="4" s="1"/>
  <c r="T2427" i="4"/>
  <c r="W2427" i="4"/>
  <c r="P2427" i="4" s="1"/>
  <c r="O2427" i="4" s="1"/>
  <c r="T2419" i="4"/>
  <c r="W2419" i="4"/>
  <c r="P2419" i="4" s="1"/>
  <c r="O2419" i="4" s="1"/>
  <c r="T2411" i="4"/>
  <c r="W2411" i="4"/>
  <c r="P2411" i="4" s="1"/>
  <c r="O2411" i="4" s="1"/>
  <c r="T2403" i="4"/>
  <c r="W2403" i="4"/>
  <c r="P2403" i="4" s="1"/>
  <c r="O2403" i="4" s="1"/>
  <c r="T2395" i="4"/>
  <c r="W2395" i="4"/>
  <c r="P2395" i="4" s="1"/>
  <c r="O2395" i="4" s="1"/>
  <c r="T2387" i="4"/>
  <c r="W2387" i="4"/>
  <c r="P2387" i="4" s="1"/>
  <c r="O2387" i="4" s="1"/>
  <c r="T2379" i="4"/>
  <c r="W2379" i="4"/>
  <c r="P2379" i="4" s="1"/>
  <c r="O2379" i="4" s="1"/>
  <c r="T2371" i="4"/>
  <c r="W2371" i="4"/>
  <c r="P2371" i="4" s="1"/>
  <c r="O2371" i="4" s="1"/>
  <c r="T2363" i="4"/>
  <c r="W2363" i="4"/>
  <c r="P2363" i="4" s="1"/>
  <c r="O2363" i="4" s="1"/>
  <c r="T2355" i="4"/>
  <c r="W2355" i="4"/>
  <c r="P2355" i="4" s="1"/>
  <c r="O2355" i="4" s="1"/>
  <c r="T2347" i="4"/>
  <c r="W2347" i="4"/>
  <c r="P2347" i="4" s="1"/>
  <c r="O2347" i="4" s="1"/>
  <c r="T2339" i="4"/>
  <c r="W2339" i="4"/>
  <c r="P2339" i="4" s="1"/>
  <c r="O2339" i="4" s="1"/>
  <c r="T2331" i="4"/>
  <c r="W2331" i="4"/>
  <c r="P2331" i="4" s="1"/>
  <c r="O2331" i="4" s="1"/>
  <c r="T2323" i="4"/>
  <c r="W2323" i="4"/>
  <c r="P2323" i="4" s="1"/>
  <c r="O2323" i="4" s="1"/>
  <c r="T2315" i="4"/>
  <c r="W2315" i="4"/>
  <c r="P2315" i="4" s="1"/>
  <c r="O2315" i="4" s="1"/>
  <c r="T2307" i="4"/>
  <c r="W2307" i="4"/>
  <c r="P2307" i="4" s="1"/>
  <c r="O2307" i="4" s="1"/>
  <c r="T2299" i="4"/>
  <c r="W2299" i="4"/>
  <c r="P2299" i="4" s="1"/>
  <c r="O2299" i="4" s="1"/>
  <c r="T2291" i="4"/>
  <c r="W2291" i="4"/>
  <c r="P2291" i="4" s="1"/>
  <c r="O2291" i="4" s="1"/>
  <c r="T2283" i="4"/>
  <c r="W2283" i="4"/>
  <c r="P2283" i="4" s="1"/>
  <c r="O2283" i="4" s="1"/>
  <c r="T2275" i="4"/>
  <c r="W2275" i="4"/>
  <c r="P2275" i="4" s="1"/>
  <c r="O2275" i="4" s="1"/>
  <c r="T2267" i="4"/>
  <c r="W2267" i="4"/>
  <c r="P2267" i="4" s="1"/>
  <c r="O2267" i="4" s="1"/>
  <c r="T2259" i="4"/>
  <c r="W2259" i="4"/>
  <c r="P2259" i="4" s="1"/>
  <c r="O2259" i="4" s="1"/>
  <c r="T2251" i="4"/>
  <c r="W2251" i="4"/>
  <c r="P2251" i="4" s="1"/>
  <c r="O2251" i="4" s="1"/>
  <c r="T2243" i="4"/>
  <c r="W2243" i="4"/>
  <c r="P2243" i="4" s="1"/>
  <c r="O2243" i="4" s="1"/>
  <c r="T2235" i="4"/>
  <c r="W2235" i="4"/>
  <c r="P2235" i="4" s="1"/>
  <c r="O2235" i="4" s="1"/>
  <c r="T2227" i="4"/>
  <c r="W2227" i="4"/>
  <c r="P2227" i="4" s="1"/>
  <c r="O2227" i="4" s="1"/>
  <c r="T2219" i="4"/>
  <c r="W2219" i="4"/>
  <c r="P2219" i="4" s="1"/>
  <c r="O2219" i="4" s="1"/>
  <c r="T2211" i="4"/>
  <c r="W2211" i="4"/>
  <c r="P2211" i="4" s="1"/>
  <c r="O2211" i="4" s="1"/>
  <c r="T2203" i="4"/>
  <c r="W2203" i="4"/>
  <c r="P2203" i="4" s="1"/>
  <c r="O2203" i="4" s="1"/>
  <c r="T2195" i="4"/>
  <c r="W2195" i="4"/>
  <c r="P2195" i="4" s="1"/>
  <c r="O2195" i="4" s="1"/>
  <c r="T2187" i="4"/>
  <c r="W2187" i="4"/>
  <c r="P2187" i="4" s="1"/>
  <c r="O2187" i="4" s="1"/>
  <c r="T2179" i="4"/>
  <c r="W2179" i="4"/>
  <c r="P2179" i="4" s="1"/>
  <c r="O2179" i="4" s="1"/>
  <c r="T2171" i="4"/>
  <c r="W2171" i="4"/>
  <c r="P2171" i="4" s="1"/>
  <c r="O2171" i="4" s="1"/>
  <c r="T2163" i="4"/>
  <c r="W2163" i="4"/>
  <c r="P2163" i="4" s="1"/>
  <c r="O2163" i="4" s="1"/>
  <c r="T2155" i="4"/>
  <c r="W2155" i="4"/>
  <c r="P2155" i="4" s="1"/>
  <c r="O2155" i="4" s="1"/>
  <c r="T2147" i="4"/>
  <c r="W2147" i="4"/>
  <c r="P2147" i="4" s="1"/>
  <c r="O2147" i="4" s="1"/>
  <c r="T2139" i="4"/>
  <c r="W2139" i="4"/>
  <c r="P2139" i="4" s="1"/>
  <c r="O2139" i="4" s="1"/>
  <c r="T2131" i="4"/>
  <c r="W2131" i="4"/>
  <c r="P2131" i="4" s="1"/>
  <c r="O2131" i="4" s="1"/>
  <c r="T2123" i="4"/>
  <c r="W2123" i="4"/>
  <c r="P2123" i="4" s="1"/>
  <c r="O2123" i="4" s="1"/>
  <c r="T2115" i="4"/>
  <c r="W2115" i="4"/>
  <c r="P2115" i="4" s="1"/>
  <c r="O2115" i="4" s="1"/>
  <c r="T2107" i="4"/>
  <c r="W2107" i="4"/>
  <c r="P2107" i="4" s="1"/>
  <c r="O2107" i="4" s="1"/>
  <c r="T2099" i="4"/>
  <c r="W2099" i="4"/>
  <c r="P2099" i="4" s="1"/>
  <c r="O2099" i="4" s="1"/>
  <c r="T2091" i="4"/>
  <c r="W2091" i="4"/>
  <c r="P2091" i="4" s="1"/>
  <c r="O2091" i="4" s="1"/>
  <c r="T2083" i="4"/>
  <c r="W2083" i="4"/>
  <c r="P2083" i="4" s="1"/>
  <c r="O2083" i="4" s="1"/>
  <c r="T2075" i="4"/>
  <c r="W2075" i="4"/>
  <c r="P2075" i="4" s="1"/>
  <c r="O2075" i="4" s="1"/>
  <c r="T2067" i="4"/>
  <c r="W2067" i="4"/>
  <c r="P2067" i="4" s="1"/>
  <c r="O2067" i="4" s="1"/>
  <c r="T2059" i="4"/>
  <c r="W2059" i="4"/>
  <c r="P2059" i="4" s="1"/>
  <c r="O2059" i="4" s="1"/>
  <c r="T2051" i="4"/>
  <c r="W2051" i="4"/>
  <c r="P2051" i="4" s="1"/>
  <c r="O2051" i="4" s="1"/>
  <c r="T2043" i="4"/>
  <c r="W2043" i="4"/>
  <c r="P2043" i="4" s="1"/>
  <c r="O2043" i="4" s="1"/>
  <c r="T2035" i="4"/>
  <c r="W2035" i="4"/>
  <c r="P2035" i="4" s="1"/>
  <c r="O2035" i="4" s="1"/>
  <c r="T2027" i="4"/>
  <c r="W2027" i="4"/>
  <c r="P2027" i="4" s="1"/>
  <c r="O2027" i="4" s="1"/>
  <c r="T2019" i="4"/>
  <c r="W2019" i="4"/>
  <c r="P2019" i="4" s="1"/>
  <c r="O2019" i="4" s="1"/>
  <c r="T2011" i="4"/>
  <c r="W2011" i="4"/>
  <c r="P2011" i="4" s="1"/>
  <c r="O2011" i="4" s="1"/>
  <c r="T2003" i="4"/>
  <c r="W2003" i="4"/>
  <c r="P2003" i="4" s="1"/>
  <c r="O2003" i="4" s="1"/>
  <c r="T1995" i="4"/>
  <c r="W1995" i="4"/>
  <c r="P1995" i="4" s="1"/>
  <c r="O1995" i="4" s="1"/>
  <c r="T1987" i="4"/>
  <c r="W1987" i="4"/>
  <c r="P1987" i="4" s="1"/>
  <c r="O1987" i="4" s="1"/>
  <c r="T1979" i="4"/>
  <c r="W1979" i="4"/>
  <c r="P1979" i="4" s="1"/>
  <c r="O1979" i="4" s="1"/>
  <c r="T1971" i="4"/>
  <c r="W1971" i="4"/>
  <c r="P1971" i="4" s="1"/>
  <c r="O1971" i="4" s="1"/>
  <c r="T1963" i="4"/>
  <c r="W1963" i="4"/>
  <c r="P1963" i="4" s="1"/>
  <c r="O1963" i="4" s="1"/>
  <c r="T1955" i="4"/>
  <c r="W1955" i="4"/>
  <c r="P1955" i="4" s="1"/>
  <c r="O1955" i="4" s="1"/>
  <c r="T1947" i="4"/>
  <c r="W1947" i="4"/>
  <c r="P1947" i="4" s="1"/>
  <c r="O1947" i="4" s="1"/>
  <c r="T1939" i="4"/>
  <c r="W1939" i="4"/>
  <c r="P1939" i="4" s="1"/>
  <c r="O1939" i="4" s="1"/>
  <c r="T1931" i="4"/>
  <c r="W1931" i="4"/>
  <c r="P1931" i="4" s="1"/>
  <c r="O1931" i="4" s="1"/>
  <c r="T1923" i="4"/>
  <c r="W1923" i="4"/>
  <c r="P1923" i="4" s="1"/>
  <c r="O1923" i="4" s="1"/>
  <c r="T1915" i="4"/>
  <c r="W1915" i="4"/>
  <c r="P1915" i="4" s="1"/>
  <c r="O1915" i="4" s="1"/>
  <c r="T1907" i="4"/>
  <c r="W1907" i="4"/>
  <c r="P1907" i="4" s="1"/>
  <c r="O1907" i="4" s="1"/>
  <c r="T1899" i="4"/>
  <c r="W1899" i="4"/>
  <c r="P1899" i="4" s="1"/>
  <c r="O1899" i="4" s="1"/>
  <c r="T1891" i="4"/>
  <c r="W1891" i="4"/>
  <c r="P1891" i="4" s="1"/>
  <c r="O1891" i="4" s="1"/>
  <c r="T1883" i="4"/>
  <c r="W1883" i="4"/>
  <c r="P1883" i="4" s="1"/>
  <c r="O1883" i="4" s="1"/>
  <c r="T1875" i="4"/>
  <c r="W1875" i="4"/>
  <c r="P1875" i="4" s="1"/>
  <c r="O1875" i="4" s="1"/>
  <c r="T1867" i="4"/>
  <c r="W1867" i="4"/>
  <c r="P1867" i="4" s="1"/>
  <c r="O1867" i="4" s="1"/>
  <c r="T1859" i="4"/>
  <c r="W1859" i="4"/>
  <c r="P1859" i="4" s="1"/>
  <c r="O1859" i="4" s="1"/>
  <c r="T1851" i="4"/>
  <c r="W1851" i="4"/>
  <c r="P1851" i="4" s="1"/>
  <c r="O1851" i="4" s="1"/>
  <c r="T1843" i="4"/>
  <c r="W1843" i="4"/>
  <c r="P1843" i="4" s="1"/>
  <c r="O1843" i="4" s="1"/>
  <c r="T1835" i="4"/>
  <c r="W1835" i="4"/>
  <c r="P1835" i="4" s="1"/>
  <c r="O1835" i="4" s="1"/>
  <c r="T1827" i="4"/>
  <c r="W1827" i="4"/>
  <c r="P1827" i="4" s="1"/>
  <c r="O1827" i="4" s="1"/>
  <c r="T1819" i="4"/>
  <c r="W1819" i="4"/>
  <c r="P1819" i="4" s="1"/>
  <c r="O1819" i="4" s="1"/>
  <c r="T1811" i="4"/>
  <c r="W1811" i="4"/>
  <c r="P1811" i="4" s="1"/>
  <c r="O1811" i="4" s="1"/>
  <c r="T1795" i="4"/>
  <c r="W1795" i="4"/>
  <c r="P1795" i="4" s="1"/>
  <c r="O1795" i="4" s="1"/>
  <c r="T1779" i="4"/>
  <c r="W1779" i="4"/>
  <c r="P1779" i="4" s="1"/>
  <c r="O1779" i="4" s="1"/>
  <c r="T1763" i="4"/>
  <c r="W1763" i="4"/>
  <c r="P1763" i="4" s="1"/>
  <c r="O1763" i="4" s="1"/>
  <c r="T1747" i="4"/>
  <c r="W1747" i="4"/>
  <c r="P1747" i="4" s="1"/>
  <c r="O1747" i="4" s="1"/>
  <c r="T1731" i="4"/>
  <c r="W1731" i="4"/>
  <c r="P1731" i="4" s="1"/>
  <c r="O1731" i="4" s="1"/>
  <c r="T1715" i="4"/>
  <c r="W1715" i="4"/>
  <c r="P1715" i="4" s="1"/>
  <c r="O1715" i="4" s="1"/>
  <c r="T1699" i="4"/>
  <c r="W1699" i="4"/>
  <c r="P1699" i="4" s="1"/>
  <c r="O1699" i="4" s="1"/>
  <c r="T1683" i="4"/>
  <c r="W1683" i="4"/>
  <c r="P1683" i="4" s="1"/>
  <c r="O1683" i="4" s="1"/>
  <c r="T1667" i="4"/>
  <c r="W1667" i="4"/>
  <c r="P1667" i="4" s="1"/>
  <c r="O1667" i="4" s="1"/>
  <c r="T1651" i="4"/>
  <c r="W1651" i="4"/>
  <c r="P1651" i="4" s="1"/>
  <c r="O1651" i="4" s="1"/>
  <c r="T1635" i="4"/>
  <c r="W1635" i="4"/>
  <c r="P1635" i="4" s="1"/>
  <c r="O1635" i="4" s="1"/>
  <c r="T1619" i="4"/>
  <c r="W1619" i="4"/>
  <c r="P1619" i="4" s="1"/>
  <c r="O1619" i="4" s="1"/>
  <c r="T1603" i="4"/>
  <c r="W1603" i="4"/>
  <c r="P1603" i="4" s="1"/>
  <c r="O1603" i="4" s="1"/>
  <c r="T2380" i="4"/>
  <c r="W2380" i="4"/>
  <c r="P2380" i="4" s="1"/>
  <c r="O2380" i="4" s="1"/>
  <c r="T2372" i="4"/>
  <c r="W2372" i="4"/>
  <c r="P2372" i="4" s="1"/>
  <c r="O2372" i="4" s="1"/>
  <c r="T2364" i="4"/>
  <c r="W2364" i="4"/>
  <c r="P2364" i="4" s="1"/>
  <c r="O2364" i="4" s="1"/>
  <c r="T2356" i="4"/>
  <c r="W2356" i="4"/>
  <c r="P2356" i="4" s="1"/>
  <c r="O2356" i="4" s="1"/>
  <c r="T2348" i="4"/>
  <c r="W2348" i="4"/>
  <c r="P2348" i="4" s="1"/>
  <c r="O2348" i="4" s="1"/>
  <c r="T2340" i="4"/>
  <c r="W2340" i="4"/>
  <c r="P2340" i="4" s="1"/>
  <c r="O2340" i="4" s="1"/>
  <c r="T2332" i="4"/>
  <c r="W2332" i="4"/>
  <c r="P2332" i="4" s="1"/>
  <c r="O2332" i="4" s="1"/>
  <c r="T2324" i="4"/>
  <c r="W2324" i="4"/>
  <c r="P2324" i="4" s="1"/>
  <c r="O2324" i="4" s="1"/>
  <c r="T2316" i="4"/>
  <c r="W2316" i="4"/>
  <c r="P2316" i="4" s="1"/>
  <c r="O2316" i="4" s="1"/>
  <c r="T2308" i="4"/>
  <c r="W2308" i="4"/>
  <c r="P2308" i="4" s="1"/>
  <c r="O2308" i="4" s="1"/>
  <c r="T2300" i="4"/>
  <c r="W2300" i="4"/>
  <c r="P2300" i="4" s="1"/>
  <c r="O2300" i="4" s="1"/>
  <c r="T2292" i="4"/>
  <c r="W2292" i="4"/>
  <c r="P2292" i="4" s="1"/>
  <c r="O2292" i="4" s="1"/>
  <c r="T2284" i="4"/>
  <c r="W2284" i="4"/>
  <c r="P2284" i="4" s="1"/>
  <c r="O2284" i="4" s="1"/>
  <c r="T2276" i="4"/>
  <c r="W2276" i="4"/>
  <c r="P2276" i="4" s="1"/>
  <c r="O2276" i="4" s="1"/>
  <c r="T2268" i="4"/>
  <c r="W2268" i="4"/>
  <c r="P2268" i="4" s="1"/>
  <c r="O2268" i="4" s="1"/>
  <c r="T2260" i="4"/>
  <c r="W2260" i="4"/>
  <c r="P2260" i="4" s="1"/>
  <c r="O2260" i="4" s="1"/>
  <c r="T2252" i="4"/>
  <c r="W2252" i="4"/>
  <c r="P2252" i="4" s="1"/>
  <c r="O2252" i="4" s="1"/>
  <c r="T2244" i="4"/>
  <c r="W2244" i="4"/>
  <c r="P2244" i="4" s="1"/>
  <c r="O2244" i="4" s="1"/>
  <c r="T2236" i="4"/>
  <c r="W2236" i="4"/>
  <c r="P2236" i="4" s="1"/>
  <c r="O2236" i="4" s="1"/>
  <c r="T2228" i="4"/>
  <c r="W2228" i="4"/>
  <c r="P2228" i="4" s="1"/>
  <c r="O2228" i="4" s="1"/>
  <c r="T2220" i="4"/>
  <c r="W2220" i="4"/>
  <c r="P2220" i="4" s="1"/>
  <c r="O2220" i="4" s="1"/>
  <c r="T2212" i="4"/>
  <c r="W2212" i="4"/>
  <c r="P2212" i="4" s="1"/>
  <c r="O2212" i="4" s="1"/>
  <c r="T2204" i="4"/>
  <c r="W2204" i="4"/>
  <c r="P2204" i="4" s="1"/>
  <c r="O2204" i="4" s="1"/>
  <c r="T2196" i="4"/>
  <c r="W2196" i="4"/>
  <c r="P2196" i="4" s="1"/>
  <c r="O2196" i="4" s="1"/>
  <c r="T2188" i="4"/>
  <c r="W2188" i="4"/>
  <c r="P2188" i="4" s="1"/>
  <c r="O2188" i="4" s="1"/>
  <c r="T2180" i="4"/>
  <c r="W2180" i="4"/>
  <c r="P2180" i="4" s="1"/>
  <c r="O2180" i="4" s="1"/>
  <c r="T2172" i="4"/>
  <c r="W2172" i="4"/>
  <c r="P2172" i="4" s="1"/>
  <c r="O2172" i="4" s="1"/>
  <c r="T2164" i="4"/>
  <c r="W2164" i="4"/>
  <c r="P2164" i="4" s="1"/>
  <c r="O2164" i="4" s="1"/>
  <c r="T2156" i="4"/>
  <c r="W2156" i="4"/>
  <c r="P2156" i="4" s="1"/>
  <c r="O2156" i="4" s="1"/>
  <c r="T2148" i="4"/>
  <c r="W2148" i="4"/>
  <c r="P2148" i="4" s="1"/>
  <c r="O2148" i="4" s="1"/>
  <c r="T2140" i="4"/>
  <c r="W2140" i="4"/>
  <c r="P2140" i="4" s="1"/>
  <c r="O2140" i="4" s="1"/>
  <c r="T2132" i="4"/>
  <c r="W2132" i="4"/>
  <c r="P2132" i="4" s="1"/>
  <c r="O2132" i="4" s="1"/>
  <c r="T2124" i="4"/>
  <c r="W2124" i="4"/>
  <c r="P2124" i="4" s="1"/>
  <c r="O2124" i="4" s="1"/>
  <c r="T2116" i="4"/>
  <c r="W2116" i="4"/>
  <c r="P2116" i="4" s="1"/>
  <c r="O2116" i="4" s="1"/>
  <c r="T2108" i="4"/>
  <c r="W2108" i="4"/>
  <c r="P2108" i="4" s="1"/>
  <c r="O2108" i="4" s="1"/>
  <c r="T2100" i="4"/>
  <c r="W2100" i="4"/>
  <c r="P2100" i="4" s="1"/>
  <c r="O2100" i="4" s="1"/>
  <c r="T2092" i="4"/>
  <c r="W2092" i="4"/>
  <c r="P2092" i="4" s="1"/>
  <c r="O2092" i="4" s="1"/>
  <c r="T2084" i="4"/>
  <c r="W2084" i="4"/>
  <c r="P2084" i="4" s="1"/>
  <c r="O2084" i="4" s="1"/>
  <c r="T2076" i="4"/>
  <c r="W2076" i="4"/>
  <c r="P2076" i="4" s="1"/>
  <c r="O2076" i="4" s="1"/>
  <c r="T2068" i="4"/>
  <c r="W2068" i="4"/>
  <c r="P2068" i="4" s="1"/>
  <c r="O2068" i="4" s="1"/>
  <c r="T2060" i="4"/>
  <c r="W2060" i="4"/>
  <c r="P2060" i="4" s="1"/>
  <c r="O2060" i="4" s="1"/>
  <c r="T2052" i="4"/>
  <c r="W2052" i="4"/>
  <c r="P2052" i="4" s="1"/>
  <c r="O2052" i="4" s="1"/>
  <c r="T2044" i="4"/>
  <c r="W2044" i="4"/>
  <c r="P2044" i="4" s="1"/>
  <c r="O2044" i="4" s="1"/>
  <c r="T2036" i="4"/>
  <c r="W2036" i="4"/>
  <c r="P2036" i="4" s="1"/>
  <c r="O2036" i="4" s="1"/>
  <c r="T2028" i="4"/>
  <c r="W2028" i="4"/>
  <c r="P2028" i="4" s="1"/>
  <c r="O2028" i="4" s="1"/>
  <c r="T2020" i="4"/>
  <c r="W2020" i="4"/>
  <c r="P2020" i="4" s="1"/>
  <c r="O2020" i="4" s="1"/>
  <c r="T2012" i="4"/>
  <c r="W2012" i="4"/>
  <c r="P2012" i="4" s="1"/>
  <c r="O2012" i="4" s="1"/>
  <c r="T2004" i="4"/>
  <c r="W2004" i="4"/>
  <c r="P2004" i="4" s="1"/>
  <c r="O2004" i="4" s="1"/>
  <c r="T1996" i="4"/>
  <c r="W1996" i="4"/>
  <c r="P1996" i="4" s="1"/>
  <c r="O1996" i="4" s="1"/>
  <c r="T1988" i="4"/>
  <c r="W1988" i="4"/>
  <c r="P1988" i="4" s="1"/>
  <c r="O1988" i="4" s="1"/>
  <c r="T1980" i="4"/>
  <c r="W1980" i="4"/>
  <c r="P1980" i="4" s="1"/>
  <c r="O1980" i="4" s="1"/>
  <c r="T1972" i="4"/>
  <c r="W1972" i="4"/>
  <c r="P1972" i="4" s="1"/>
  <c r="O1972" i="4" s="1"/>
  <c r="T1964" i="4"/>
  <c r="W1964" i="4"/>
  <c r="P1964" i="4" s="1"/>
  <c r="O1964" i="4" s="1"/>
  <c r="T1956" i="4"/>
  <c r="W1956" i="4"/>
  <c r="P1956" i="4" s="1"/>
  <c r="O1956" i="4" s="1"/>
  <c r="T1948" i="4"/>
  <c r="W1948" i="4"/>
  <c r="P1948" i="4" s="1"/>
  <c r="O1948" i="4" s="1"/>
  <c r="T1940" i="4"/>
  <c r="W1940" i="4"/>
  <c r="P1940" i="4" s="1"/>
  <c r="O1940" i="4" s="1"/>
  <c r="T1932" i="4"/>
  <c r="W1932" i="4"/>
  <c r="P1932" i="4" s="1"/>
  <c r="O1932" i="4" s="1"/>
  <c r="T1924" i="4"/>
  <c r="W1924" i="4"/>
  <c r="P1924" i="4" s="1"/>
  <c r="O1924" i="4" s="1"/>
  <c r="T1916" i="4"/>
  <c r="W1916" i="4"/>
  <c r="P1916" i="4" s="1"/>
  <c r="O1916" i="4" s="1"/>
  <c r="T1908" i="4"/>
  <c r="W1908" i="4"/>
  <c r="P1908" i="4" s="1"/>
  <c r="O1908" i="4" s="1"/>
  <c r="T1900" i="4"/>
  <c r="W1900" i="4"/>
  <c r="P1900" i="4" s="1"/>
  <c r="O1900" i="4" s="1"/>
  <c r="T1892" i="4"/>
  <c r="W1892" i="4"/>
  <c r="P1892" i="4" s="1"/>
  <c r="O1892" i="4" s="1"/>
  <c r="T1884" i="4"/>
  <c r="W1884" i="4"/>
  <c r="P1884" i="4" s="1"/>
  <c r="O1884" i="4" s="1"/>
  <c r="T1876" i="4"/>
  <c r="W1876" i="4"/>
  <c r="P1876" i="4" s="1"/>
  <c r="O1876" i="4" s="1"/>
  <c r="T1868" i="4"/>
  <c r="W1868" i="4"/>
  <c r="P1868" i="4" s="1"/>
  <c r="O1868" i="4" s="1"/>
  <c r="T1860" i="4"/>
  <c r="W1860" i="4"/>
  <c r="P1860" i="4" s="1"/>
  <c r="O1860" i="4" s="1"/>
  <c r="T1852" i="4"/>
  <c r="W1852" i="4"/>
  <c r="P1852" i="4" s="1"/>
  <c r="O1852" i="4" s="1"/>
  <c r="T1844" i="4"/>
  <c r="W1844" i="4"/>
  <c r="P1844" i="4" s="1"/>
  <c r="O1844" i="4" s="1"/>
  <c r="T1836" i="4"/>
  <c r="W1836" i="4"/>
  <c r="P1836" i="4" s="1"/>
  <c r="O1836" i="4" s="1"/>
  <c r="T1828" i="4"/>
  <c r="W1828" i="4"/>
  <c r="P1828" i="4" s="1"/>
  <c r="O1828" i="4" s="1"/>
  <c r="T1820" i="4"/>
  <c r="W1820" i="4"/>
  <c r="P1820" i="4" s="1"/>
  <c r="O1820" i="4" s="1"/>
  <c r="T1812" i="4"/>
  <c r="W1812" i="4"/>
  <c r="P1812" i="4" s="1"/>
  <c r="O1812" i="4" s="1"/>
  <c r="T1797" i="4"/>
  <c r="W1797" i="4"/>
  <c r="P1797" i="4" s="1"/>
  <c r="O1797" i="4" s="1"/>
  <c r="T1781" i="4"/>
  <c r="W1781" i="4"/>
  <c r="P1781" i="4" s="1"/>
  <c r="O1781" i="4" s="1"/>
  <c r="T1765" i="4"/>
  <c r="W1765" i="4"/>
  <c r="P1765" i="4" s="1"/>
  <c r="O1765" i="4" s="1"/>
  <c r="T1749" i="4"/>
  <c r="W1749" i="4"/>
  <c r="P1749" i="4" s="1"/>
  <c r="O1749" i="4" s="1"/>
  <c r="T1733" i="4"/>
  <c r="W1733" i="4"/>
  <c r="P1733" i="4" s="1"/>
  <c r="O1733" i="4" s="1"/>
  <c r="T1717" i="4"/>
  <c r="W1717" i="4"/>
  <c r="P1717" i="4" s="1"/>
  <c r="O1717" i="4" s="1"/>
  <c r="T1701" i="4"/>
  <c r="W1701" i="4"/>
  <c r="P1701" i="4" s="1"/>
  <c r="O1701" i="4" s="1"/>
  <c r="T1685" i="4"/>
  <c r="W1685" i="4"/>
  <c r="P1685" i="4" s="1"/>
  <c r="O1685" i="4" s="1"/>
  <c r="T1669" i="4"/>
  <c r="W1669" i="4"/>
  <c r="P1669" i="4" s="1"/>
  <c r="O1669" i="4" s="1"/>
  <c r="T1653" i="4"/>
  <c r="W1653" i="4"/>
  <c r="P1653" i="4" s="1"/>
  <c r="O1653" i="4" s="1"/>
  <c r="T1637" i="4"/>
  <c r="W1637" i="4"/>
  <c r="P1637" i="4" s="1"/>
  <c r="O1637" i="4" s="1"/>
  <c r="T1621" i="4"/>
  <c r="W1621" i="4"/>
  <c r="P1621" i="4" s="1"/>
  <c r="O1621" i="4" s="1"/>
  <c r="T1605" i="4"/>
  <c r="W1605" i="4"/>
  <c r="P1605" i="4" s="1"/>
  <c r="O1605" i="4" s="1"/>
  <c r="T1808" i="4"/>
  <c r="W1808" i="4"/>
  <c r="P1808" i="4" s="1"/>
  <c r="O1808" i="4" s="1"/>
  <c r="T1800" i="4"/>
  <c r="W1800" i="4"/>
  <c r="P1800" i="4" s="1"/>
  <c r="O1800" i="4" s="1"/>
  <c r="T1792" i="4"/>
  <c r="W1792" i="4"/>
  <c r="P1792" i="4" s="1"/>
  <c r="O1792" i="4" s="1"/>
  <c r="T1784" i="4"/>
  <c r="W1784" i="4"/>
  <c r="P1784" i="4" s="1"/>
  <c r="O1784" i="4" s="1"/>
  <c r="T1776" i="4"/>
  <c r="W1776" i="4"/>
  <c r="P1776" i="4" s="1"/>
  <c r="O1776" i="4" s="1"/>
  <c r="T1768" i="4"/>
  <c r="W1768" i="4"/>
  <c r="P1768" i="4" s="1"/>
  <c r="O1768" i="4" s="1"/>
  <c r="T1760" i="4"/>
  <c r="W1760" i="4"/>
  <c r="P1760" i="4" s="1"/>
  <c r="O1760" i="4" s="1"/>
  <c r="T1752" i="4"/>
  <c r="W1752" i="4"/>
  <c r="P1752" i="4" s="1"/>
  <c r="O1752" i="4" s="1"/>
  <c r="T1744" i="4"/>
  <c r="W1744" i="4"/>
  <c r="P1744" i="4" s="1"/>
  <c r="O1744" i="4" s="1"/>
  <c r="T1736" i="4"/>
  <c r="W1736" i="4"/>
  <c r="P1736" i="4" s="1"/>
  <c r="O1736" i="4" s="1"/>
  <c r="T1728" i="4"/>
  <c r="W1728" i="4"/>
  <c r="P1728" i="4" s="1"/>
  <c r="O1728" i="4" s="1"/>
  <c r="T1720" i="4"/>
  <c r="W1720" i="4"/>
  <c r="P1720" i="4" s="1"/>
  <c r="O1720" i="4" s="1"/>
  <c r="T1712" i="4"/>
  <c r="W1712" i="4"/>
  <c r="P1712" i="4" s="1"/>
  <c r="O1712" i="4" s="1"/>
  <c r="T1704" i="4"/>
  <c r="W1704" i="4"/>
  <c r="P1704" i="4" s="1"/>
  <c r="O1704" i="4" s="1"/>
  <c r="T1696" i="4"/>
  <c r="W1696" i="4"/>
  <c r="P1696" i="4" s="1"/>
  <c r="O1696" i="4" s="1"/>
  <c r="T1688" i="4"/>
  <c r="W1688" i="4"/>
  <c r="P1688" i="4" s="1"/>
  <c r="O1688" i="4" s="1"/>
  <c r="T1680" i="4"/>
  <c r="W1680" i="4"/>
  <c r="P1680" i="4" s="1"/>
  <c r="O1680" i="4" s="1"/>
  <c r="T1672" i="4"/>
  <c r="W1672" i="4"/>
  <c r="P1672" i="4" s="1"/>
  <c r="O1672" i="4" s="1"/>
  <c r="T1664" i="4"/>
  <c r="W1664" i="4"/>
  <c r="P1664" i="4" s="1"/>
  <c r="O1664" i="4" s="1"/>
  <c r="T1656" i="4"/>
  <c r="W1656" i="4"/>
  <c r="P1656" i="4" s="1"/>
  <c r="O1656" i="4" s="1"/>
  <c r="T1648" i="4"/>
  <c r="W1648" i="4"/>
  <c r="P1648" i="4" s="1"/>
  <c r="O1648" i="4" s="1"/>
  <c r="T1640" i="4"/>
  <c r="W1640" i="4"/>
  <c r="P1640" i="4" s="1"/>
  <c r="O1640" i="4" s="1"/>
  <c r="T1632" i="4"/>
  <c r="W1632" i="4"/>
  <c r="P1632" i="4" s="1"/>
  <c r="O1632" i="4" s="1"/>
  <c r="T1624" i="4"/>
  <c r="W1624" i="4"/>
  <c r="P1624" i="4" s="1"/>
  <c r="O1624" i="4" s="1"/>
  <c r="T1616" i="4"/>
  <c r="W1616" i="4"/>
  <c r="P1616" i="4" s="1"/>
  <c r="O1616" i="4" s="1"/>
  <c r="T1608" i="4"/>
  <c r="W1608" i="4"/>
  <c r="P1608" i="4" s="1"/>
  <c r="O1608" i="4" s="1"/>
  <c r="T1600" i="4"/>
  <c r="W1600" i="4"/>
  <c r="P1600" i="4" s="1"/>
  <c r="O1600" i="4" s="1"/>
  <c r="T1592" i="4"/>
  <c r="W1592" i="4"/>
  <c r="P1592" i="4" s="1"/>
  <c r="O1592" i="4" s="1"/>
  <c r="T1584" i="4"/>
  <c r="W1584" i="4"/>
  <c r="P1584" i="4" s="1"/>
  <c r="O1584" i="4" s="1"/>
  <c r="T1576" i="4"/>
  <c r="W1576" i="4"/>
  <c r="P1576" i="4" s="1"/>
  <c r="O1576" i="4" s="1"/>
  <c r="T1568" i="4"/>
  <c r="W1568" i="4"/>
  <c r="P1568" i="4" s="1"/>
  <c r="O1568" i="4" s="1"/>
  <c r="T1560" i="4"/>
  <c r="W1560" i="4"/>
  <c r="P1560" i="4" s="1"/>
  <c r="O1560" i="4" s="1"/>
  <c r="T1552" i="4"/>
  <c r="W1552" i="4"/>
  <c r="P1552" i="4" s="1"/>
  <c r="O1552" i="4" s="1"/>
  <c r="T1544" i="4"/>
  <c r="W1544" i="4"/>
  <c r="P1544" i="4" s="1"/>
  <c r="O1544" i="4" s="1"/>
  <c r="T1536" i="4"/>
  <c r="W1536" i="4"/>
  <c r="P1536" i="4" s="1"/>
  <c r="O1536" i="4" s="1"/>
  <c r="T1528" i="4"/>
  <c r="W1528" i="4"/>
  <c r="P1528" i="4" s="1"/>
  <c r="O1528" i="4" s="1"/>
  <c r="T1520" i="4"/>
  <c r="W1520" i="4"/>
  <c r="P1520" i="4" s="1"/>
  <c r="O1520" i="4" s="1"/>
  <c r="T1512" i="4"/>
  <c r="W1512" i="4"/>
  <c r="P1512" i="4" s="1"/>
  <c r="O1512" i="4" s="1"/>
  <c r="T1504" i="4"/>
  <c r="W1504" i="4"/>
  <c r="P1504" i="4" s="1"/>
  <c r="O1504" i="4" s="1"/>
  <c r="T1496" i="4"/>
  <c r="W1496" i="4"/>
  <c r="P1496" i="4" s="1"/>
  <c r="O1496" i="4" s="1"/>
  <c r="T1488" i="4"/>
  <c r="W1488" i="4"/>
  <c r="P1488" i="4" s="1"/>
  <c r="O1488" i="4" s="1"/>
  <c r="T1480" i="4"/>
  <c r="W1480" i="4"/>
  <c r="P1480" i="4" s="1"/>
  <c r="O1480" i="4" s="1"/>
  <c r="T1472" i="4"/>
  <c r="W1472" i="4"/>
  <c r="P1472" i="4" s="1"/>
  <c r="O1472" i="4" s="1"/>
  <c r="T1464" i="4"/>
  <c r="W1464" i="4"/>
  <c r="P1464" i="4" s="1"/>
  <c r="O1464" i="4" s="1"/>
  <c r="T1456" i="4"/>
  <c r="W1456" i="4"/>
  <c r="P1456" i="4" s="1"/>
  <c r="O1456" i="4" s="1"/>
  <c r="T1448" i="4"/>
  <c r="W1448" i="4"/>
  <c r="P1448" i="4" s="1"/>
  <c r="O1448" i="4" s="1"/>
  <c r="T1440" i="4"/>
  <c r="W1440" i="4"/>
  <c r="P1440" i="4" s="1"/>
  <c r="O1440" i="4" s="1"/>
  <c r="T1432" i="4"/>
  <c r="W1432" i="4"/>
  <c r="P1432" i="4" s="1"/>
  <c r="O1432" i="4" s="1"/>
  <c r="T1424" i="4"/>
  <c r="W1424" i="4"/>
  <c r="P1424" i="4" s="1"/>
  <c r="O1424" i="4" s="1"/>
  <c r="T1416" i="4"/>
  <c r="W1416" i="4"/>
  <c r="P1416" i="4" s="1"/>
  <c r="O1416" i="4" s="1"/>
  <c r="T1408" i="4"/>
  <c r="W1408" i="4"/>
  <c r="P1408" i="4" s="1"/>
  <c r="O1408" i="4" s="1"/>
  <c r="T1400" i="4"/>
  <c r="W1400" i="4"/>
  <c r="P1400" i="4" s="1"/>
  <c r="O1400" i="4" s="1"/>
  <c r="T1392" i="4"/>
  <c r="W1392" i="4"/>
  <c r="P1392" i="4" s="1"/>
  <c r="O1392" i="4" s="1"/>
  <c r="T1384" i="4"/>
  <c r="W1384" i="4"/>
  <c r="P1384" i="4" s="1"/>
  <c r="O1384" i="4" s="1"/>
  <c r="T1376" i="4"/>
  <c r="W1376" i="4"/>
  <c r="P1376" i="4" s="1"/>
  <c r="O1376" i="4" s="1"/>
  <c r="T1368" i="4"/>
  <c r="W1368" i="4"/>
  <c r="P1368" i="4" s="1"/>
  <c r="O1368" i="4" s="1"/>
  <c r="T1360" i="4"/>
  <c r="W1360" i="4"/>
  <c r="P1360" i="4" s="1"/>
  <c r="O1360" i="4" s="1"/>
  <c r="T1352" i="4"/>
  <c r="W1352" i="4"/>
  <c r="P1352" i="4" s="1"/>
  <c r="O1352" i="4" s="1"/>
  <c r="T1344" i="4"/>
  <c r="W1344" i="4"/>
  <c r="P1344" i="4" s="1"/>
  <c r="O1344" i="4" s="1"/>
  <c r="T1336" i="4"/>
  <c r="W1336" i="4"/>
  <c r="P1336" i="4" s="1"/>
  <c r="O1336" i="4" s="1"/>
  <c r="T1328" i="4"/>
  <c r="W1328" i="4"/>
  <c r="P1328" i="4" s="1"/>
  <c r="O1328" i="4" s="1"/>
  <c r="T1320" i="4"/>
  <c r="W1320" i="4"/>
  <c r="P1320" i="4" s="1"/>
  <c r="O1320" i="4" s="1"/>
  <c r="T1312" i="4"/>
  <c r="W1312" i="4"/>
  <c r="P1312" i="4" s="1"/>
  <c r="O1312" i="4" s="1"/>
  <c r="T1304" i="4"/>
  <c r="W1304" i="4"/>
  <c r="P1304" i="4" s="1"/>
  <c r="O1304" i="4" s="1"/>
  <c r="T1296" i="4"/>
  <c r="W1296" i="4"/>
  <c r="P1296" i="4" s="1"/>
  <c r="O1296" i="4" s="1"/>
  <c r="T1288" i="4"/>
  <c r="W1288" i="4"/>
  <c r="P1288" i="4" s="1"/>
  <c r="O1288" i="4" s="1"/>
  <c r="T1280" i="4"/>
  <c r="W1280" i="4"/>
  <c r="P1280" i="4" s="1"/>
  <c r="O1280" i="4" s="1"/>
  <c r="T1272" i="4"/>
  <c r="W1272" i="4"/>
  <c r="P1272" i="4" s="1"/>
  <c r="O1272" i="4" s="1"/>
  <c r="T1264" i="4"/>
  <c r="W1264" i="4"/>
  <c r="P1264" i="4" s="1"/>
  <c r="O1264" i="4" s="1"/>
  <c r="T1256" i="4"/>
  <c r="W1256" i="4"/>
  <c r="P1256" i="4" s="1"/>
  <c r="O1256" i="4" s="1"/>
  <c r="T1248" i="4"/>
  <c r="W1248" i="4"/>
  <c r="P1248" i="4" s="1"/>
  <c r="O1248" i="4" s="1"/>
  <c r="T1240" i="4"/>
  <c r="W1240" i="4"/>
  <c r="P1240" i="4" s="1"/>
  <c r="O1240" i="4" s="1"/>
  <c r="T1232" i="4"/>
  <c r="W1232" i="4"/>
  <c r="P1232" i="4" s="1"/>
  <c r="O1232" i="4" s="1"/>
  <c r="T1224" i="4"/>
  <c r="W1224" i="4"/>
  <c r="P1224" i="4" s="1"/>
  <c r="O1224" i="4" s="1"/>
  <c r="T1216" i="4"/>
  <c r="W1216" i="4"/>
  <c r="P1216" i="4" s="1"/>
  <c r="O1216" i="4" s="1"/>
  <c r="T1201" i="4"/>
  <c r="W1201" i="4"/>
  <c r="P1201" i="4" s="1"/>
  <c r="O1201" i="4" s="1"/>
  <c r="T1185" i="4"/>
  <c r="W1185" i="4"/>
  <c r="P1185" i="4" s="1"/>
  <c r="O1185" i="4" s="1"/>
  <c r="T1169" i="4"/>
  <c r="W1169" i="4"/>
  <c r="P1169" i="4" s="1"/>
  <c r="O1169" i="4" s="1"/>
  <c r="T1153" i="4"/>
  <c r="W1153" i="4"/>
  <c r="P1153" i="4" s="1"/>
  <c r="O1153" i="4" s="1"/>
  <c r="T1137" i="4"/>
  <c r="W1137" i="4"/>
  <c r="P1137" i="4" s="1"/>
  <c r="O1137" i="4" s="1"/>
  <c r="T1121" i="4"/>
  <c r="W1121" i="4"/>
  <c r="P1121" i="4" s="1"/>
  <c r="O1121" i="4" s="1"/>
  <c r="T1105" i="4"/>
  <c r="W1105" i="4"/>
  <c r="P1105" i="4" s="1"/>
  <c r="O1105" i="4" s="1"/>
  <c r="T1089" i="4"/>
  <c r="W1089" i="4"/>
  <c r="P1089" i="4" s="1"/>
  <c r="O1089" i="4" s="1"/>
  <c r="T1073" i="4"/>
  <c r="W1073" i="4"/>
  <c r="P1073" i="4" s="1"/>
  <c r="O1073" i="4" s="1"/>
  <c r="T1057" i="4"/>
  <c r="W1057" i="4"/>
  <c r="P1057" i="4" s="1"/>
  <c r="O1057" i="4" s="1"/>
  <c r="T1595" i="4"/>
  <c r="W1595" i="4"/>
  <c r="P1595" i="4" s="1"/>
  <c r="O1595" i="4" s="1"/>
  <c r="T1587" i="4"/>
  <c r="W1587" i="4"/>
  <c r="P1587" i="4" s="1"/>
  <c r="O1587" i="4" s="1"/>
  <c r="T1579" i="4"/>
  <c r="W1579" i="4"/>
  <c r="P1579" i="4" s="1"/>
  <c r="O1579" i="4" s="1"/>
  <c r="T1571" i="4"/>
  <c r="W1571" i="4"/>
  <c r="P1571" i="4" s="1"/>
  <c r="O1571" i="4" s="1"/>
  <c r="T1563" i="4"/>
  <c r="W1563" i="4"/>
  <c r="P1563" i="4" s="1"/>
  <c r="O1563" i="4" s="1"/>
  <c r="T1555" i="4"/>
  <c r="W1555" i="4"/>
  <c r="P1555" i="4" s="1"/>
  <c r="O1555" i="4" s="1"/>
  <c r="T1547" i="4"/>
  <c r="W1547" i="4"/>
  <c r="P1547" i="4" s="1"/>
  <c r="O1547" i="4" s="1"/>
  <c r="T1539" i="4"/>
  <c r="W1539" i="4"/>
  <c r="P1539" i="4" s="1"/>
  <c r="O1539" i="4" s="1"/>
  <c r="T1531" i="4"/>
  <c r="W1531" i="4"/>
  <c r="P1531" i="4" s="1"/>
  <c r="O1531" i="4" s="1"/>
  <c r="T1523" i="4"/>
  <c r="W1523" i="4"/>
  <c r="P1523" i="4" s="1"/>
  <c r="O1523" i="4" s="1"/>
  <c r="T1515" i="4"/>
  <c r="W1515" i="4"/>
  <c r="P1515" i="4" s="1"/>
  <c r="O1515" i="4" s="1"/>
  <c r="T1507" i="4"/>
  <c r="W1507" i="4"/>
  <c r="P1507" i="4" s="1"/>
  <c r="O1507" i="4" s="1"/>
  <c r="T1499" i="4"/>
  <c r="W1499" i="4"/>
  <c r="P1499" i="4" s="1"/>
  <c r="O1499" i="4" s="1"/>
  <c r="T1491" i="4"/>
  <c r="W1491" i="4"/>
  <c r="P1491" i="4" s="1"/>
  <c r="O1491" i="4" s="1"/>
  <c r="T1483" i="4"/>
  <c r="W1483" i="4"/>
  <c r="P1483" i="4" s="1"/>
  <c r="O1483" i="4" s="1"/>
  <c r="T1475" i="4"/>
  <c r="W1475" i="4"/>
  <c r="P1475" i="4" s="1"/>
  <c r="O1475" i="4" s="1"/>
  <c r="T1467" i="4"/>
  <c r="W1467" i="4"/>
  <c r="P1467" i="4" s="1"/>
  <c r="O1467" i="4" s="1"/>
  <c r="T1459" i="4"/>
  <c r="W1459" i="4"/>
  <c r="P1459" i="4" s="1"/>
  <c r="O1459" i="4" s="1"/>
  <c r="T1451" i="4"/>
  <c r="W1451" i="4"/>
  <c r="P1451" i="4" s="1"/>
  <c r="O1451" i="4" s="1"/>
  <c r="T1443" i="4"/>
  <c r="W1443" i="4"/>
  <c r="P1443" i="4" s="1"/>
  <c r="O1443" i="4" s="1"/>
  <c r="T1435" i="4"/>
  <c r="W1435" i="4"/>
  <c r="P1435" i="4" s="1"/>
  <c r="O1435" i="4" s="1"/>
  <c r="T1427" i="4"/>
  <c r="W1427" i="4"/>
  <c r="P1427" i="4" s="1"/>
  <c r="O1427" i="4" s="1"/>
  <c r="T1419" i="4"/>
  <c r="W1419" i="4"/>
  <c r="P1419" i="4" s="1"/>
  <c r="O1419" i="4" s="1"/>
  <c r="T1411" i="4"/>
  <c r="W1411" i="4"/>
  <c r="P1411" i="4" s="1"/>
  <c r="O1411" i="4" s="1"/>
  <c r="T1403" i="4"/>
  <c r="W1403" i="4"/>
  <c r="P1403" i="4" s="1"/>
  <c r="O1403" i="4" s="1"/>
  <c r="T1395" i="4"/>
  <c r="W1395" i="4"/>
  <c r="P1395" i="4" s="1"/>
  <c r="O1395" i="4" s="1"/>
  <c r="T1387" i="4"/>
  <c r="W1387" i="4"/>
  <c r="P1387" i="4" s="1"/>
  <c r="O1387" i="4" s="1"/>
  <c r="T1379" i="4"/>
  <c r="W1379" i="4"/>
  <c r="P1379" i="4" s="1"/>
  <c r="O1379" i="4" s="1"/>
  <c r="T1371" i="4"/>
  <c r="W1371" i="4"/>
  <c r="P1371" i="4" s="1"/>
  <c r="O1371" i="4" s="1"/>
  <c r="T1363" i="4"/>
  <c r="W1363" i="4"/>
  <c r="P1363" i="4" s="1"/>
  <c r="O1363" i="4" s="1"/>
  <c r="T1355" i="4"/>
  <c r="W1355" i="4"/>
  <c r="P1355" i="4" s="1"/>
  <c r="O1355" i="4" s="1"/>
  <c r="T1347" i="4"/>
  <c r="W1347" i="4"/>
  <c r="P1347" i="4" s="1"/>
  <c r="O1347" i="4" s="1"/>
  <c r="T1339" i="4"/>
  <c r="W1339" i="4"/>
  <c r="P1339" i="4" s="1"/>
  <c r="O1339" i="4" s="1"/>
  <c r="T1331" i="4"/>
  <c r="W1331" i="4"/>
  <c r="P1331" i="4" s="1"/>
  <c r="O1331" i="4" s="1"/>
  <c r="T1323" i="4"/>
  <c r="W1323" i="4"/>
  <c r="P1323" i="4" s="1"/>
  <c r="O1323" i="4" s="1"/>
  <c r="T1315" i="4"/>
  <c r="W1315" i="4"/>
  <c r="P1315" i="4" s="1"/>
  <c r="O1315" i="4" s="1"/>
  <c r="T1307" i="4"/>
  <c r="W1307" i="4"/>
  <c r="P1307" i="4" s="1"/>
  <c r="O1307" i="4" s="1"/>
  <c r="T1299" i="4"/>
  <c r="W1299" i="4"/>
  <c r="P1299" i="4" s="1"/>
  <c r="O1299" i="4" s="1"/>
  <c r="T1291" i="4"/>
  <c r="W1291" i="4"/>
  <c r="P1291" i="4" s="1"/>
  <c r="O1291" i="4" s="1"/>
  <c r="T1283" i="4"/>
  <c r="W1283" i="4"/>
  <c r="P1283" i="4" s="1"/>
  <c r="O1283" i="4" s="1"/>
  <c r="T1275" i="4"/>
  <c r="W1275" i="4"/>
  <c r="P1275" i="4" s="1"/>
  <c r="O1275" i="4" s="1"/>
  <c r="T1267" i="4"/>
  <c r="W1267" i="4"/>
  <c r="P1267" i="4" s="1"/>
  <c r="O1267" i="4" s="1"/>
  <c r="T1259" i="4"/>
  <c r="W1259" i="4"/>
  <c r="P1259" i="4" s="1"/>
  <c r="O1259" i="4" s="1"/>
  <c r="T1251" i="4"/>
  <c r="W1251" i="4"/>
  <c r="P1251" i="4" s="1"/>
  <c r="O1251" i="4" s="1"/>
  <c r="T1243" i="4"/>
  <c r="W1243" i="4"/>
  <c r="P1243" i="4" s="1"/>
  <c r="O1243" i="4" s="1"/>
  <c r="T1235" i="4"/>
  <c r="W1235" i="4"/>
  <c r="P1235" i="4" s="1"/>
  <c r="O1235" i="4" s="1"/>
  <c r="T1227" i="4"/>
  <c r="W1227" i="4"/>
  <c r="P1227" i="4" s="1"/>
  <c r="O1227" i="4" s="1"/>
  <c r="T1219" i="4"/>
  <c r="W1219" i="4"/>
  <c r="P1219" i="4" s="1"/>
  <c r="O1219" i="4" s="1"/>
  <c r="T1207" i="4"/>
  <c r="W1207" i="4"/>
  <c r="P1207" i="4" s="1"/>
  <c r="O1207" i="4" s="1"/>
  <c r="T1191" i="4"/>
  <c r="W1191" i="4"/>
  <c r="P1191" i="4" s="1"/>
  <c r="O1191" i="4" s="1"/>
  <c r="T1175" i="4"/>
  <c r="W1175" i="4"/>
  <c r="P1175" i="4" s="1"/>
  <c r="O1175" i="4" s="1"/>
  <c r="T1159" i="4"/>
  <c r="W1159" i="4"/>
  <c r="P1159" i="4" s="1"/>
  <c r="O1159" i="4" s="1"/>
  <c r="T1143" i="4"/>
  <c r="W1143" i="4"/>
  <c r="P1143" i="4" s="1"/>
  <c r="O1143" i="4" s="1"/>
  <c r="T1127" i="4"/>
  <c r="W1127" i="4"/>
  <c r="P1127" i="4" s="1"/>
  <c r="O1127" i="4" s="1"/>
  <c r="T1111" i="4"/>
  <c r="W1111" i="4"/>
  <c r="P1111" i="4" s="1"/>
  <c r="O1111" i="4" s="1"/>
  <c r="T1095" i="4"/>
  <c r="W1095" i="4"/>
  <c r="P1095" i="4" s="1"/>
  <c r="O1095" i="4" s="1"/>
  <c r="T1079" i="4"/>
  <c r="W1079" i="4"/>
  <c r="P1079" i="4" s="1"/>
  <c r="O1079" i="4" s="1"/>
  <c r="T1063" i="4"/>
  <c r="W1063" i="4"/>
  <c r="P1063" i="4" s="1"/>
  <c r="O1063" i="4" s="1"/>
  <c r="T1047" i="4"/>
  <c r="W1047" i="4"/>
  <c r="P1047" i="4" s="1"/>
  <c r="O1047" i="4" s="1"/>
  <c r="T1210" i="4"/>
  <c r="W1210" i="4"/>
  <c r="P1210" i="4" s="1"/>
  <c r="O1210" i="4" s="1"/>
  <c r="T1202" i="4"/>
  <c r="W1202" i="4"/>
  <c r="P1202" i="4" s="1"/>
  <c r="O1202" i="4" s="1"/>
  <c r="T1194" i="4"/>
  <c r="W1194" i="4"/>
  <c r="P1194" i="4" s="1"/>
  <c r="O1194" i="4" s="1"/>
  <c r="T1186" i="4"/>
  <c r="W1186" i="4"/>
  <c r="P1186" i="4" s="1"/>
  <c r="O1186" i="4" s="1"/>
  <c r="T1178" i="4"/>
  <c r="W1178" i="4"/>
  <c r="P1178" i="4" s="1"/>
  <c r="O1178" i="4" s="1"/>
  <c r="T1170" i="4"/>
  <c r="W1170" i="4"/>
  <c r="P1170" i="4" s="1"/>
  <c r="O1170" i="4" s="1"/>
  <c r="T1162" i="4"/>
  <c r="W1162" i="4"/>
  <c r="P1162" i="4" s="1"/>
  <c r="O1162" i="4" s="1"/>
  <c r="T1154" i="4"/>
  <c r="W1154" i="4"/>
  <c r="P1154" i="4" s="1"/>
  <c r="O1154" i="4" s="1"/>
  <c r="T1146" i="4"/>
  <c r="W1146" i="4"/>
  <c r="P1146" i="4" s="1"/>
  <c r="O1146" i="4" s="1"/>
  <c r="T1138" i="4"/>
  <c r="W1138" i="4"/>
  <c r="P1138" i="4" s="1"/>
  <c r="O1138" i="4" s="1"/>
  <c r="T1130" i="4"/>
  <c r="W1130" i="4"/>
  <c r="P1130" i="4" s="1"/>
  <c r="O1130" i="4" s="1"/>
  <c r="T1122" i="4"/>
  <c r="W1122" i="4"/>
  <c r="P1122" i="4" s="1"/>
  <c r="O1122" i="4" s="1"/>
  <c r="T1114" i="4"/>
  <c r="W1114" i="4"/>
  <c r="P1114" i="4" s="1"/>
  <c r="O1114" i="4" s="1"/>
  <c r="T1106" i="4"/>
  <c r="W1106" i="4"/>
  <c r="P1106" i="4" s="1"/>
  <c r="O1106" i="4" s="1"/>
  <c r="T1098" i="4"/>
  <c r="W1098" i="4"/>
  <c r="P1098" i="4" s="1"/>
  <c r="O1098" i="4" s="1"/>
  <c r="T1090" i="4"/>
  <c r="W1090" i="4"/>
  <c r="P1090" i="4" s="1"/>
  <c r="O1090" i="4" s="1"/>
  <c r="T1082" i="4"/>
  <c r="W1082" i="4"/>
  <c r="P1082" i="4" s="1"/>
  <c r="O1082" i="4" s="1"/>
  <c r="T1074" i="4"/>
  <c r="W1074" i="4"/>
  <c r="P1074" i="4" s="1"/>
  <c r="O1074" i="4" s="1"/>
  <c r="T1066" i="4"/>
  <c r="W1066" i="4"/>
  <c r="P1066" i="4" s="1"/>
  <c r="O1066" i="4" s="1"/>
  <c r="T1058" i="4"/>
  <c r="W1058" i="4"/>
  <c r="P1058" i="4" s="1"/>
  <c r="O1058" i="4" s="1"/>
  <c r="T1050" i="4"/>
  <c r="W1050" i="4"/>
  <c r="P1050" i="4" s="1"/>
  <c r="O1050" i="4" s="1"/>
  <c r="T1042" i="4"/>
  <c r="W1042" i="4"/>
  <c r="P1042" i="4" s="1"/>
  <c r="O1042" i="4" s="1"/>
  <c r="T1034" i="4"/>
  <c r="W1034" i="4"/>
  <c r="P1034" i="4" s="1"/>
  <c r="O1034" i="4" s="1"/>
  <c r="T1026" i="4"/>
  <c r="W1026" i="4"/>
  <c r="P1026" i="4" s="1"/>
  <c r="O1026" i="4" s="1"/>
  <c r="T1018" i="4"/>
  <c r="W1018" i="4"/>
  <c r="P1018" i="4" s="1"/>
  <c r="O1018" i="4" s="1"/>
  <c r="T1010" i="4"/>
  <c r="W1010" i="4"/>
  <c r="P1010" i="4" s="1"/>
  <c r="O1010" i="4" s="1"/>
  <c r="T1002" i="4"/>
  <c r="W1002" i="4"/>
  <c r="P1002" i="4" s="1"/>
  <c r="O1002" i="4" s="1"/>
  <c r="T994" i="4"/>
  <c r="W994" i="4"/>
  <c r="P994" i="4" s="1"/>
  <c r="O994" i="4" s="1"/>
  <c r="T986" i="4"/>
  <c r="W986" i="4"/>
  <c r="P986" i="4" s="1"/>
  <c r="O986" i="4" s="1"/>
  <c r="T978" i="4"/>
  <c r="W978" i="4"/>
  <c r="P978" i="4" s="1"/>
  <c r="O978" i="4" s="1"/>
  <c r="T970" i="4"/>
  <c r="W970" i="4"/>
  <c r="P970" i="4" s="1"/>
  <c r="O970" i="4" s="1"/>
  <c r="T962" i="4"/>
  <c r="W962" i="4"/>
  <c r="P962" i="4" s="1"/>
  <c r="O962" i="4" s="1"/>
  <c r="T954" i="4"/>
  <c r="W954" i="4"/>
  <c r="P954" i="4" s="1"/>
  <c r="O954" i="4" s="1"/>
  <c r="T946" i="4"/>
  <c r="W946" i="4"/>
  <c r="P946" i="4" s="1"/>
  <c r="O946" i="4" s="1"/>
  <c r="T938" i="4"/>
  <c r="W938" i="4"/>
  <c r="P938" i="4" s="1"/>
  <c r="O938" i="4" s="1"/>
  <c r="T930" i="4"/>
  <c r="W930" i="4"/>
  <c r="P930" i="4" s="1"/>
  <c r="O930" i="4" s="1"/>
  <c r="T922" i="4"/>
  <c r="W922" i="4"/>
  <c r="P922" i="4" s="1"/>
  <c r="O922" i="4" s="1"/>
  <c r="T914" i="4"/>
  <c r="W914" i="4"/>
  <c r="P914" i="4" s="1"/>
  <c r="O914" i="4" s="1"/>
  <c r="T906" i="4"/>
  <c r="W906" i="4"/>
  <c r="P906" i="4" s="1"/>
  <c r="O906" i="4" s="1"/>
  <c r="T898" i="4"/>
  <c r="W898" i="4"/>
  <c r="P898" i="4" s="1"/>
  <c r="O898" i="4" s="1"/>
  <c r="T890" i="4"/>
  <c r="W890" i="4"/>
  <c r="P890" i="4" s="1"/>
  <c r="O890" i="4" s="1"/>
  <c r="T882" i="4"/>
  <c r="W882" i="4"/>
  <c r="P882" i="4" s="1"/>
  <c r="O882" i="4" s="1"/>
  <c r="T874" i="4"/>
  <c r="W874" i="4"/>
  <c r="P874" i="4" s="1"/>
  <c r="O874" i="4" s="1"/>
  <c r="T866" i="4"/>
  <c r="W866" i="4"/>
  <c r="P866" i="4" s="1"/>
  <c r="O866" i="4" s="1"/>
  <c r="T858" i="4"/>
  <c r="W858" i="4"/>
  <c r="P858" i="4" s="1"/>
  <c r="O858" i="4" s="1"/>
  <c r="T850" i="4"/>
  <c r="W850" i="4"/>
  <c r="P850" i="4" s="1"/>
  <c r="O850" i="4" s="1"/>
  <c r="T842" i="4"/>
  <c r="W842" i="4"/>
  <c r="P842" i="4" s="1"/>
  <c r="O842" i="4" s="1"/>
  <c r="T834" i="4"/>
  <c r="W834" i="4"/>
  <c r="P834" i="4" s="1"/>
  <c r="O834" i="4" s="1"/>
  <c r="T826" i="4"/>
  <c r="W826" i="4"/>
  <c r="P826" i="4" s="1"/>
  <c r="O826" i="4" s="1"/>
  <c r="T818" i="4"/>
  <c r="W818" i="4"/>
  <c r="P818" i="4" s="1"/>
  <c r="O818" i="4" s="1"/>
  <c r="T810" i="4"/>
  <c r="W810" i="4"/>
  <c r="P810" i="4" s="1"/>
  <c r="O810" i="4" s="1"/>
  <c r="T802" i="4"/>
  <c r="W802" i="4"/>
  <c r="P802" i="4" s="1"/>
  <c r="O802" i="4" s="1"/>
  <c r="T794" i="4"/>
  <c r="W794" i="4"/>
  <c r="P794" i="4" s="1"/>
  <c r="O794" i="4" s="1"/>
  <c r="T786" i="4"/>
  <c r="W786" i="4"/>
  <c r="P786" i="4" s="1"/>
  <c r="O786" i="4" s="1"/>
  <c r="T778" i="4"/>
  <c r="W778" i="4"/>
  <c r="P778" i="4" s="1"/>
  <c r="O778" i="4" s="1"/>
  <c r="T770" i="4"/>
  <c r="W770" i="4"/>
  <c r="P770" i="4" s="1"/>
  <c r="O770" i="4" s="1"/>
  <c r="T762" i="4"/>
  <c r="W762" i="4"/>
  <c r="P762" i="4" s="1"/>
  <c r="O762" i="4" s="1"/>
  <c r="T754" i="4"/>
  <c r="W754" i="4"/>
  <c r="P754" i="4" s="1"/>
  <c r="O754" i="4" s="1"/>
  <c r="T746" i="4"/>
  <c r="W746" i="4"/>
  <c r="P746" i="4" s="1"/>
  <c r="O746" i="4" s="1"/>
  <c r="T738" i="4"/>
  <c r="W738" i="4"/>
  <c r="P738" i="4" s="1"/>
  <c r="O738" i="4" s="1"/>
  <c r="T730" i="4"/>
  <c r="W730" i="4"/>
  <c r="P730" i="4" s="1"/>
  <c r="O730" i="4" s="1"/>
  <c r="T722" i="4"/>
  <c r="W722" i="4"/>
  <c r="P722" i="4" s="1"/>
  <c r="O722" i="4" s="1"/>
  <c r="T710" i="4"/>
  <c r="W710" i="4"/>
  <c r="P710" i="4" s="1"/>
  <c r="O710" i="4" s="1"/>
  <c r="T694" i="4"/>
  <c r="W694" i="4"/>
  <c r="P694" i="4" s="1"/>
  <c r="O694" i="4" s="1"/>
  <c r="T1037" i="4"/>
  <c r="W1037" i="4"/>
  <c r="P1037" i="4" s="1"/>
  <c r="O1037" i="4" s="1"/>
  <c r="T1029" i="4"/>
  <c r="W1029" i="4"/>
  <c r="P1029" i="4" s="1"/>
  <c r="O1029" i="4" s="1"/>
  <c r="T1021" i="4"/>
  <c r="W1021" i="4"/>
  <c r="P1021" i="4" s="1"/>
  <c r="O1021" i="4" s="1"/>
  <c r="T1013" i="4"/>
  <c r="W1013" i="4"/>
  <c r="P1013" i="4" s="1"/>
  <c r="O1013" i="4" s="1"/>
  <c r="T1005" i="4"/>
  <c r="W1005" i="4"/>
  <c r="P1005" i="4" s="1"/>
  <c r="O1005" i="4" s="1"/>
  <c r="T997" i="4"/>
  <c r="W997" i="4"/>
  <c r="P997" i="4" s="1"/>
  <c r="O997" i="4" s="1"/>
  <c r="T989" i="4"/>
  <c r="W989" i="4"/>
  <c r="P989" i="4" s="1"/>
  <c r="O989" i="4" s="1"/>
  <c r="T981" i="4"/>
  <c r="W981" i="4"/>
  <c r="P981" i="4" s="1"/>
  <c r="O981" i="4" s="1"/>
  <c r="T973" i="4"/>
  <c r="W973" i="4"/>
  <c r="P973" i="4" s="1"/>
  <c r="O973" i="4" s="1"/>
  <c r="T965" i="4"/>
  <c r="W965" i="4"/>
  <c r="P965" i="4" s="1"/>
  <c r="O965" i="4" s="1"/>
  <c r="T957" i="4"/>
  <c r="W957" i="4"/>
  <c r="P957" i="4" s="1"/>
  <c r="O957" i="4" s="1"/>
  <c r="T949" i="4"/>
  <c r="W949" i="4"/>
  <c r="P949" i="4" s="1"/>
  <c r="O949" i="4" s="1"/>
  <c r="T941" i="4"/>
  <c r="W941" i="4"/>
  <c r="P941" i="4" s="1"/>
  <c r="O941" i="4" s="1"/>
  <c r="T933" i="4"/>
  <c r="W933" i="4"/>
  <c r="P933" i="4" s="1"/>
  <c r="O933" i="4" s="1"/>
  <c r="T925" i="4"/>
  <c r="W925" i="4"/>
  <c r="P925" i="4" s="1"/>
  <c r="O925" i="4" s="1"/>
  <c r="T917" i="4"/>
  <c r="W917" i="4"/>
  <c r="P917" i="4" s="1"/>
  <c r="O917" i="4" s="1"/>
  <c r="T909" i="4"/>
  <c r="W909" i="4"/>
  <c r="P909" i="4" s="1"/>
  <c r="O909" i="4" s="1"/>
  <c r="T901" i="4"/>
  <c r="W901" i="4"/>
  <c r="P901" i="4" s="1"/>
  <c r="O901" i="4" s="1"/>
  <c r="T893" i="4"/>
  <c r="W893" i="4"/>
  <c r="P893" i="4" s="1"/>
  <c r="O893" i="4" s="1"/>
  <c r="T885" i="4"/>
  <c r="W885" i="4"/>
  <c r="P885" i="4" s="1"/>
  <c r="O885" i="4" s="1"/>
  <c r="T877" i="4"/>
  <c r="W877" i="4"/>
  <c r="P877" i="4" s="1"/>
  <c r="O877" i="4" s="1"/>
  <c r="T869" i="4"/>
  <c r="W869" i="4"/>
  <c r="P869" i="4" s="1"/>
  <c r="O869" i="4" s="1"/>
  <c r="T861" i="4"/>
  <c r="W861" i="4"/>
  <c r="P861" i="4" s="1"/>
  <c r="O861" i="4" s="1"/>
  <c r="T853" i="4"/>
  <c r="W853" i="4"/>
  <c r="P853" i="4" s="1"/>
  <c r="O853" i="4" s="1"/>
  <c r="T845" i="4"/>
  <c r="W845" i="4"/>
  <c r="P845" i="4" s="1"/>
  <c r="O845" i="4" s="1"/>
  <c r="T837" i="4"/>
  <c r="W837" i="4"/>
  <c r="P837" i="4" s="1"/>
  <c r="O837" i="4" s="1"/>
  <c r="T829" i="4"/>
  <c r="W829" i="4"/>
  <c r="P829" i="4" s="1"/>
  <c r="O829" i="4" s="1"/>
  <c r="T821" i="4"/>
  <c r="W821" i="4"/>
  <c r="P821" i="4" s="1"/>
  <c r="O821" i="4" s="1"/>
  <c r="T813" i="4"/>
  <c r="W813" i="4"/>
  <c r="P813" i="4" s="1"/>
  <c r="O813" i="4" s="1"/>
  <c r="T805" i="4"/>
  <c r="W805" i="4"/>
  <c r="P805" i="4" s="1"/>
  <c r="O805" i="4" s="1"/>
  <c r="T797" i="4"/>
  <c r="W797" i="4"/>
  <c r="P797" i="4" s="1"/>
  <c r="O797" i="4" s="1"/>
  <c r="T789" i="4"/>
  <c r="W789" i="4"/>
  <c r="P789" i="4" s="1"/>
  <c r="O789" i="4" s="1"/>
  <c r="T781" i="4"/>
  <c r="W781" i="4"/>
  <c r="P781" i="4" s="1"/>
  <c r="O781" i="4" s="1"/>
  <c r="T773" i="4"/>
  <c r="W773" i="4"/>
  <c r="P773" i="4" s="1"/>
  <c r="O773" i="4" s="1"/>
  <c r="T765" i="4"/>
  <c r="W765" i="4"/>
  <c r="P765" i="4" s="1"/>
  <c r="O765" i="4" s="1"/>
  <c r="T757" i="4"/>
  <c r="W757" i="4"/>
  <c r="P757" i="4" s="1"/>
  <c r="O757" i="4" s="1"/>
  <c r="T749" i="4"/>
  <c r="W749" i="4"/>
  <c r="P749" i="4" s="1"/>
  <c r="O749" i="4" s="1"/>
  <c r="T741" i="4"/>
  <c r="W741" i="4"/>
  <c r="P741" i="4" s="1"/>
  <c r="O741" i="4" s="1"/>
  <c r="T733" i="4"/>
  <c r="W733" i="4"/>
  <c r="P733" i="4" s="1"/>
  <c r="O733" i="4" s="1"/>
  <c r="T725" i="4"/>
  <c r="W725" i="4"/>
  <c r="P725" i="4" s="1"/>
  <c r="O725" i="4" s="1"/>
  <c r="T716" i="4"/>
  <c r="W716" i="4"/>
  <c r="P716" i="4" s="1"/>
  <c r="O716" i="4" s="1"/>
  <c r="T700" i="4"/>
  <c r="W700" i="4"/>
  <c r="P700" i="4" s="1"/>
  <c r="O700" i="4" s="1"/>
  <c r="T717" i="4"/>
  <c r="W717" i="4"/>
  <c r="P717" i="4" s="1"/>
  <c r="O717" i="4" s="1"/>
  <c r="T709" i="4"/>
  <c r="W709" i="4"/>
  <c r="P709" i="4" s="1"/>
  <c r="O709" i="4" s="1"/>
  <c r="T701" i="4"/>
  <c r="W701" i="4"/>
  <c r="P701" i="4" s="1"/>
  <c r="O701" i="4" s="1"/>
  <c r="T693" i="4"/>
  <c r="W693" i="4"/>
  <c r="P693" i="4" s="1"/>
  <c r="O693" i="4" s="1"/>
  <c r="T685" i="4"/>
  <c r="W685" i="4"/>
  <c r="P685" i="4" s="1"/>
  <c r="O685" i="4" s="1"/>
  <c r="T677" i="4"/>
  <c r="W677" i="4"/>
  <c r="P677" i="4" s="1"/>
  <c r="O677" i="4" s="1"/>
  <c r="T669" i="4"/>
  <c r="W669" i="4"/>
  <c r="P669" i="4" s="1"/>
  <c r="O669" i="4" s="1"/>
  <c r="T661" i="4"/>
  <c r="W661" i="4"/>
  <c r="P661" i="4" s="1"/>
  <c r="O661" i="4" s="1"/>
  <c r="T653" i="4"/>
  <c r="W653" i="4"/>
  <c r="P653" i="4" s="1"/>
  <c r="O653" i="4" s="1"/>
  <c r="T645" i="4"/>
  <c r="W645" i="4"/>
  <c r="P645" i="4" s="1"/>
  <c r="O645" i="4" s="1"/>
  <c r="T637" i="4"/>
  <c r="W637" i="4"/>
  <c r="P637" i="4" s="1"/>
  <c r="O637" i="4" s="1"/>
  <c r="T629" i="4"/>
  <c r="W629" i="4"/>
  <c r="P629" i="4" s="1"/>
  <c r="O629" i="4" s="1"/>
  <c r="T621" i="4"/>
  <c r="W621" i="4"/>
  <c r="P621" i="4" s="1"/>
  <c r="O621" i="4" s="1"/>
  <c r="T613" i="4"/>
  <c r="W613" i="4"/>
  <c r="P613" i="4" s="1"/>
  <c r="O613" i="4" s="1"/>
  <c r="T605" i="4"/>
  <c r="W605" i="4"/>
  <c r="P605" i="4" s="1"/>
  <c r="O605" i="4" s="1"/>
  <c r="T597" i="4"/>
  <c r="W597" i="4"/>
  <c r="P597" i="4" s="1"/>
  <c r="O597" i="4" s="1"/>
  <c r="T589" i="4"/>
  <c r="W589" i="4"/>
  <c r="P589" i="4" s="1"/>
  <c r="O589" i="4" s="1"/>
  <c r="T581" i="4"/>
  <c r="W581" i="4"/>
  <c r="P581" i="4" s="1"/>
  <c r="O581" i="4" s="1"/>
  <c r="T573" i="4"/>
  <c r="W573" i="4"/>
  <c r="P573" i="4" s="1"/>
  <c r="O573" i="4" s="1"/>
  <c r="T565" i="4"/>
  <c r="W565" i="4"/>
  <c r="P565" i="4" s="1"/>
  <c r="O565" i="4" s="1"/>
  <c r="T557" i="4"/>
  <c r="W557" i="4"/>
  <c r="P557" i="4" s="1"/>
  <c r="O557" i="4" s="1"/>
  <c r="T549" i="4"/>
  <c r="W549" i="4"/>
  <c r="P549" i="4" s="1"/>
  <c r="O549" i="4" s="1"/>
  <c r="T541" i="4"/>
  <c r="W541" i="4"/>
  <c r="P541" i="4" s="1"/>
  <c r="O541" i="4" s="1"/>
  <c r="T533" i="4"/>
  <c r="W533" i="4"/>
  <c r="P533" i="4" s="1"/>
  <c r="O533" i="4" s="1"/>
  <c r="T525" i="4"/>
  <c r="W525" i="4"/>
  <c r="P525" i="4" s="1"/>
  <c r="O525" i="4" s="1"/>
  <c r="T517" i="4"/>
  <c r="W517" i="4"/>
  <c r="P517" i="4" s="1"/>
  <c r="O517" i="4" s="1"/>
  <c r="T509" i="4"/>
  <c r="W509" i="4"/>
  <c r="P509" i="4" s="1"/>
  <c r="O509" i="4" s="1"/>
  <c r="T682" i="4"/>
  <c r="W682" i="4"/>
  <c r="P682" i="4" s="1"/>
  <c r="O682" i="4" s="1"/>
  <c r="T674" i="4"/>
  <c r="W674" i="4"/>
  <c r="P674" i="4" s="1"/>
  <c r="O674" i="4" s="1"/>
  <c r="T666" i="4"/>
  <c r="W666" i="4"/>
  <c r="P666" i="4" s="1"/>
  <c r="O666" i="4" s="1"/>
  <c r="T658" i="4"/>
  <c r="W658" i="4"/>
  <c r="P658" i="4" s="1"/>
  <c r="O658" i="4" s="1"/>
  <c r="T650" i="4"/>
  <c r="W650" i="4"/>
  <c r="P650" i="4" s="1"/>
  <c r="O650" i="4" s="1"/>
  <c r="T642" i="4"/>
  <c r="W642" i="4"/>
  <c r="P642" i="4" s="1"/>
  <c r="O642" i="4" s="1"/>
  <c r="T634" i="4"/>
  <c r="W634" i="4"/>
  <c r="P634" i="4" s="1"/>
  <c r="O634" i="4" s="1"/>
  <c r="T626" i="4"/>
  <c r="W626" i="4"/>
  <c r="P626" i="4" s="1"/>
  <c r="O626" i="4" s="1"/>
  <c r="T618" i="4"/>
  <c r="W618" i="4"/>
  <c r="P618" i="4" s="1"/>
  <c r="O618" i="4" s="1"/>
  <c r="T610" i="4"/>
  <c r="W610" i="4"/>
  <c r="P610" i="4" s="1"/>
  <c r="O610" i="4" s="1"/>
  <c r="T602" i="4"/>
  <c r="W602" i="4"/>
  <c r="P602" i="4" s="1"/>
  <c r="O602" i="4" s="1"/>
  <c r="T594" i="4"/>
  <c r="W594" i="4"/>
  <c r="P594" i="4" s="1"/>
  <c r="O594" i="4" s="1"/>
  <c r="T586" i="4"/>
  <c r="W586" i="4"/>
  <c r="P586" i="4" s="1"/>
  <c r="O586" i="4" s="1"/>
  <c r="T578" i="4"/>
  <c r="W578" i="4"/>
  <c r="P578" i="4" s="1"/>
  <c r="O578" i="4" s="1"/>
  <c r="T570" i="4"/>
  <c r="W570" i="4"/>
  <c r="P570" i="4" s="1"/>
  <c r="O570" i="4" s="1"/>
  <c r="T562" i="4"/>
  <c r="W562" i="4"/>
  <c r="P562" i="4" s="1"/>
  <c r="O562" i="4" s="1"/>
  <c r="T554" i="4"/>
  <c r="W554" i="4"/>
  <c r="P554" i="4" s="1"/>
  <c r="O554" i="4" s="1"/>
  <c r="T546" i="4"/>
  <c r="W546" i="4"/>
  <c r="P546" i="4" s="1"/>
  <c r="O546" i="4" s="1"/>
  <c r="T538" i="4"/>
  <c r="W538" i="4"/>
  <c r="P538" i="4" s="1"/>
  <c r="O538" i="4" s="1"/>
  <c r="T530" i="4"/>
  <c r="W530" i="4"/>
  <c r="P530" i="4" s="1"/>
  <c r="O530" i="4" s="1"/>
  <c r="T522" i="4"/>
  <c r="W522" i="4"/>
  <c r="P522" i="4" s="1"/>
  <c r="O522" i="4" s="1"/>
  <c r="T514" i="4"/>
  <c r="W514" i="4"/>
  <c r="P514" i="4" s="1"/>
  <c r="O514" i="4" s="1"/>
  <c r="T506" i="4"/>
  <c r="W506" i="4"/>
  <c r="P506" i="4" s="1"/>
  <c r="O506" i="4" s="1"/>
  <c r="S4" i="4"/>
  <c r="Q4" i="4"/>
  <c r="R4" i="4" s="1"/>
  <c r="T499" i="4"/>
  <c r="O499" i="4"/>
  <c r="T491" i="4"/>
  <c r="O491" i="4"/>
  <c r="T483" i="4"/>
  <c r="O483" i="4"/>
  <c r="T475" i="4"/>
  <c r="O475" i="4"/>
  <c r="T467" i="4"/>
  <c r="O467" i="4"/>
  <c r="T459" i="4"/>
  <c r="O459" i="4"/>
  <c r="T451" i="4"/>
  <c r="O451" i="4"/>
  <c r="T441" i="4"/>
  <c r="O441" i="4"/>
  <c r="T425" i="4"/>
  <c r="O425" i="4"/>
  <c r="T409" i="4"/>
  <c r="O409" i="4"/>
  <c r="T393" i="4"/>
  <c r="O393" i="4"/>
  <c r="T377" i="4"/>
  <c r="O377" i="4"/>
  <c r="T361" i="4"/>
  <c r="O361" i="4"/>
  <c r="T345" i="4"/>
  <c r="O345" i="4"/>
  <c r="T329" i="4"/>
  <c r="O329" i="4"/>
  <c r="T313" i="4"/>
  <c r="O313" i="4"/>
  <c r="O496" i="4"/>
  <c r="T496" i="4"/>
  <c r="O488" i="4"/>
  <c r="T488" i="4"/>
  <c r="O480" i="4"/>
  <c r="T480" i="4"/>
  <c r="O472" i="4"/>
  <c r="T472" i="4"/>
  <c r="O464" i="4"/>
  <c r="T464" i="4"/>
  <c r="O456" i="4"/>
  <c r="T456" i="4"/>
  <c r="O448" i="4"/>
  <c r="T448" i="4"/>
  <c r="T435" i="4"/>
  <c r="O435" i="4"/>
  <c r="T419" i="4"/>
  <c r="O419" i="4"/>
  <c r="T403" i="4"/>
  <c r="O403" i="4"/>
  <c r="T387" i="4"/>
  <c r="O387" i="4"/>
  <c r="T371" i="4"/>
  <c r="O371" i="4"/>
  <c r="T355" i="4"/>
  <c r="O355" i="4"/>
  <c r="T339" i="4"/>
  <c r="O339" i="4"/>
  <c r="T323" i="4"/>
  <c r="O323" i="4"/>
  <c r="O444" i="4"/>
  <c r="T444" i="4"/>
  <c r="O436" i="4"/>
  <c r="T436" i="4"/>
  <c r="O428" i="4"/>
  <c r="T428" i="4"/>
  <c r="O420" i="4"/>
  <c r="T420" i="4"/>
  <c r="O412" i="4"/>
  <c r="T412" i="4"/>
  <c r="O404" i="4"/>
  <c r="T404" i="4"/>
  <c r="O396" i="4"/>
  <c r="T396" i="4"/>
  <c r="O388" i="4"/>
  <c r="T388" i="4"/>
  <c r="O380" i="4"/>
  <c r="T380" i="4"/>
  <c r="O372" i="4"/>
  <c r="T372" i="4"/>
  <c r="O364" i="4"/>
  <c r="T364" i="4"/>
  <c r="O356" i="4"/>
  <c r="T356" i="4"/>
  <c r="O348" i="4"/>
  <c r="T348" i="4"/>
  <c r="O340" i="4"/>
  <c r="T340" i="4"/>
  <c r="O332" i="4"/>
  <c r="T332" i="4"/>
  <c r="O324" i="4"/>
  <c r="T324" i="4"/>
  <c r="O316" i="4"/>
  <c r="T316" i="4"/>
  <c r="O308" i="4"/>
  <c r="T308" i="4"/>
  <c r="O300" i="4"/>
  <c r="T300" i="4"/>
  <c r="O292" i="4"/>
  <c r="T292" i="4"/>
  <c r="O284" i="4"/>
  <c r="T284" i="4"/>
  <c r="O276" i="4"/>
  <c r="T276" i="4"/>
  <c r="O268" i="4"/>
  <c r="T268" i="4"/>
  <c r="O260" i="4"/>
  <c r="T260" i="4"/>
  <c r="O252" i="4"/>
  <c r="T252" i="4"/>
  <c r="O244" i="4"/>
  <c r="T244" i="4"/>
  <c r="O236" i="4"/>
  <c r="T236" i="4"/>
  <c r="O228" i="4"/>
  <c r="T228" i="4"/>
  <c r="O220" i="4"/>
  <c r="T220" i="4"/>
  <c r="O212" i="4"/>
  <c r="T212" i="4"/>
  <c r="O204" i="4"/>
  <c r="T204" i="4"/>
  <c r="O196" i="4"/>
  <c r="T196" i="4"/>
  <c r="O188" i="4"/>
  <c r="T188" i="4"/>
  <c r="O180" i="4"/>
  <c r="T180" i="4"/>
  <c r="O170" i="4"/>
  <c r="T170" i="4"/>
  <c r="O154" i="4"/>
  <c r="T154" i="4"/>
  <c r="O138" i="4"/>
  <c r="T138" i="4"/>
  <c r="O122" i="4"/>
  <c r="T122" i="4"/>
  <c r="T309" i="4"/>
  <c r="O309" i="4"/>
  <c r="T301" i="4"/>
  <c r="O301" i="4"/>
  <c r="T293" i="4"/>
  <c r="O293" i="4"/>
  <c r="T285" i="4"/>
  <c r="O285" i="4"/>
  <c r="T277" i="4"/>
  <c r="O277" i="4"/>
  <c r="T269" i="4"/>
  <c r="O269" i="4"/>
  <c r="T261" i="4"/>
  <c r="O261" i="4"/>
  <c r="T253" i="4"/>
  <c r="O253" i="4"/>
  <c r="T245" i="4"/>
  <c r="O245" i="4"/>
  <c r="T237" i="4"/>
  <c r="O237" i="4"/>
  <c r="T229" i="4"/>
  <c r="O229" i="4"/>
  <c r="T221" i="4"/>
  <c r="O221" i="4"/>
  <c r="T213" i="4"/>
  <c r="O213" i="4"/>
  <c r="T205" i="4"/>
  <c r="O205" i="4"/>
  <c r="T197" i="4"/>
  <c r="O197" i="4"/>
  <c r="T189" i="4"/>
  <c r="O189" i="4"/>
  <c r="T181" i="4"/>
  <c r="O181" i="4"/>
  <c r="O172" i="4"/>
  <c r="T172" i="4"/>
  <c r="O156" i="4"/>
  <c r="T156" i="4"/>
  <c r="O140" i="4"/>
  <c r="T140" i="4"/>
  <c r="O124" i="4"/>
  <c r="T124" i="4"/>
  <c r="O108" i="4"/>
  <c r="T108" i="4"/>
  <c r="T167" i="4"/>
  <c r="O167" i="4"/>
  <c r="T159" i="4"/>
  <c r="O159" i="4"/>
  <c r="T151" i="4"/>
  <c r="O151" i="4"/>
  <c r="T143" i="4"/>
  <c r="O143" i="4"/>
  <c r="T135" i="4"/>
  <c r="O135" i="4"/>
  <c r="T127" i="4"/>
  <c r="O127" i="4"/>
  <c r="T119" i="4"/>
  <c r="O119" i="4"/>
  <c r="T111" i="4"/>
  <c r="O111" i="4"/>
  <c r="T103" i="4"/>
  <c r="O103" i="4"/>
  <c r="T95" i="4"/>
  <c r="O95" i="4"/>
  <c r="T87" i="4"/>
  <c r="O87" i="4"/>
  <c r="T79" i="4"/>
  <c r="O79" i="4"/>
  <c r="T71" i="4"/>
  <c r="O71" i="4"/>
  <c r="T63" i="4"/>
  <c r="O63" i="4"/>
  <c r="T55" i="4"/>
  <c r="O55" i="4"/>
  <c r="T47" i="4"/>
  <c r="O47" i="4"/>
  <c r="T39" i="4"/>
  <c r="O39" i="4"/>
  <c r="T31" i="4"/>
  <c r="O31" i="4"/>
  <c r="T23" i="4"/>
  <c r="O23" i="4"/>
  <c r="T15" i="4"/>
  <c r="O15" i="4"/>
  <c r="T7" i="4"/>
  <c r="O7" i="4"/>
  <c r="O102" i="4"/>
  <c r="T102" i="4"/>
  <c r="O94" i="4"/>
  <c r="T94" i="4"/>
  <c r="O86" i="4"/>
  <c r="T86" i="4"/>
  <c r="O78" i="4"/>
  <c r="T78" i="4"/>
  <c r="O70" i="4"/>
  <c r="T70" i="4"/>
  <c r="O62" i="4"/>
  <c r="T62" i="4"/>
  <c r="O54" i="4"/>
  <c r="T54" i="4"/>
  <c r="O46" i="4"/>
  <c r="T46" i="4"/>
  <c r="O38" i="4"/>
  <c r="T38" i="4"/>
  <c r="O30" i="4"/>
  <c r="T30" i="4"/>
  <c r="O22" i="4"/>
  <c r="T22" i="4"/>
  <c r="O14" i="4"/>
  <c r="T14" i="4"/>
  <c r="O6" i="4"/>
  <c r="T6" i="4"/>
  <c r="T501" i="4"/>
  <c r="O501" i="4"/>
  <c r="T493" i="4"/>
  <c r="O493" i="4"/>
  <c r="T485" i="4"/>
  <c r="O485" i="4"/>
  <c r="T477" i="4"/>
  <c r="O477" i="4"/>
  <c r="T469" i="4"/>
  <c r="O469" i="4"/>
  <c r="T461" i="4"/>
  <c r="O461" i="4"/>
  <c r="T453" i="4"/>
  <c r="O453" i="4"/>
  <c r="T445" i="4"/>
  <c r="O445" i="4"/>
  <c r="T429" i="4"/>
  <c r="O429" i="4"/>
  <c r="T413" i="4"/>
  <c r="O413" i="4"/>
  <c r="T397" i="4"/>
  <c r="O397" i="4"/>
  <c r="T381" i="4"/>
  <c r="O381" i="4"/>
  <c r="T365" i="4"/>
  <c r="O365" i="4"/>
  <c r="T349" i="4"/>
  <c r="O349" i="4"/>
  <c r="T333" i="4"/>
  <c r="O333" i="4"/>
  <c r="T317" i="4"/>
  <c r="O317" i="4"/>
  <c r="O498" i="4"/>
  <c r="T498" i="4"/>
  <c r="O490" i="4"/>
  <c r="T490" i="4"/>
  <c r="O482" i="4"/>
  <c r="T482" i="4"/>
  <c r="O474" i="4"/>
  <c r="T474" i="4"/>
  <c r="O466" i="4"/>
  <c r="T466" i="4"/>
  <c r="O458" i="4"/>
  <c r="T458" i="4"/>
  <c r="O450" i="4"/>
  <c r="T450" i="4"/>
  <c r="T439" i="4"/>
  <c r="O439" i="4"/>
  <c r="T423" i="4"/>
  <c r="O423" i="4"/>
  <c r="T407" i="4"/>
  <c r="O407" i="4"/>
  <c r="T391" i="4"/>
  <c r="O391" i="4"/>
  <c r="T375" i="4"/>
  <c r="O375" i="4"/>
  <c r="T359" i="4"/>
  <c r="O359" i="4"/>
  <c r="T343" i="4"/>
  <c r="O343" i="4"/>
  <c r="T327" i="4"/>
  <c r="O327" i="4"/>
  <c r="T311" i="4"/>
  <c r="O311" i="4"/>
  <c r="O438" i="4"/>
  <c r="T438" i="4"/>
  <c r="O430" i="4"/>
  <c r="T430" i="4"/>
  <c r="O422" i="4"/>
  <c r="T422" i="4"/>
  <c r="O414" i="4"/>
  <c r="T414" i="4"/>
  <c r="O406" i="4"/>
  <c r="T406" i="4"/>
  <c r="O398" i="4"/>
  <c r="T398" i="4"/>
  <c r="O390" i="4"/>
  <c r="T390" i="4"/>
  <c r="O382" i="4"/>
  <c r="T382" i="4"/>
  <c r="O374" i="4"/>
  <c r="T374" i="4"/>
  <c r="O366" i="4"/>
  <c r="T366" i="4"/>
  <c r="O358" i="4"/>
  <c r="T358" i="4"/>
  <c r="O350" i="4"/>
  <c r="T350" i="4"/>
  <c r="O342" i="4"/>
  <c r="T342" i="4"/>
  <c r="O334" i="4"/>
  <c r="T334" i="4"/>
  <c r="O326" i="4"/>
  <c r="T326" i="4"/>
  <c r="O318" i="4"/>
  <c r="T318" i="4"/>
  <c r="O310" i="4"/>
  <c r="T310" i="4"/>
  <c r="O302" i="4"/>
  <c r="T302" i="4"/>
  <c r="O294" i="4"/>
  <c r="T294" i="4"/>
  <c r="O286" i="4"/>
  <c r="T286" i="4"/>
  <c r="O278" i="4"/>
  <c r="T278" i="4"/>
  <c r="O270" i="4"/>
  <c r="T270" i="4"/>
  <c r="O262" i="4"/>
  <c r="T262" i="4"/>
  <c r="O254" i="4"/>
  <c r="T254" i="4"/>
  <c r="O246" i="4"/>
  <c r="T246" i="4"/>
  <c r="O238" i="4"/>
  <c r="T238" i="4"/>
  <c r="O230" i="4"/>
  <c r="T230" i="4"/>
  <c r="O222" i="4"/>
  <c r="T222" i="4"/>
  <c r="O214" i="4"/>
  <c r="T214" i="4"/>
  <c r="O206" i="4"/>
  <c r="T206" i="4"/>
  <c r="O198" i="4"/>
  <c r="T198" i="4"/>
  <c r="O190" i="4"/>
  <c r="T190" i="4"/>
  <c r="O182" i="4"/>
  <c r="T182" i="4"/>
  <c r="O174" i="4"/>
  <c r="T174" i="4"/>
  <c r="O158" i="4"/>
  <c r="T158" i="4"/>
  <c r="O142" i="4"/>
  <c r="T142" i="4"/>
  <c r="O126" i="4"/>
  <c r="T126" i="4"/>
  <c r="O110" i="4"/>
  <c r="T110" i="4"/>
  <c r="T303" i="4"/>
  <c r="O303" i="4"/>
  <c r="T295" i="4"/>
  <c r="O295" i="4"/>
  <c r="T287" i="4"/>
  <c r="O287" i="4"/>
  <c r="T279" i="4"/>
  <c r="O279" i="4"/>
  <c r="T271" i="4"/>
  <c r="O271" i="4"/>
  <c r="T263" i="4"/>
  <c r="O263" i="4"/>
  <c r="T255" i="4"/>
  <c r="O255" i="4"/>
  <c r="T247" i="4"/>
  <c r="O247" i="4"/>
  <c r="T239" i="4"/>
  <c r="O239" i="4"/>
  <c r="T231" i="4"/>
  <c r="O231" i="4"/>
  <c r="T223" i="4"/>
  <c r="O223" i="4"/>
  <c r="T215" i="4"/>
  <c r="O215" i="4"/>
  <c r="T207" i="4"/>
  <c r="O207" i="4"/>
  <c r="T199" i="4"/>
  <c r="O199" i="4"/>
  <c r="T191" i="4"/>
  <c r="O191" i="4"/>
  <c r="T183" i="4"/>
  <c r="O183" i="4"/>
  <c r="T175" i="4"/>
  <c r="O175" i="4"/>
  <c r="O160" i="4"/>
  <c r="T160" i="4"/>
  <c r="O144" i="4"/>
  <c r="T144" i="4"/>
  <c r="O128" i="4"/>
  <c r="T128" i="4"/>
  <c r="O112" i="4"/>
  <c r="T112" i="4"/>
  <c r="T169" i="4"/>
  <c r="O169" i="4"/>
  <c r="T161" i="4"/>
  <c r="O161" i="4"/>
  <c r="T153" i="4"/>
  <c r="O153" i="4"/>
  <c r="T145" i="4"/>
  <c r="O145" i="4"/>
  <c r="T137" i="4"/>
  <c r="O137" i="4"/>
  <c r="T129" i="4"/>
  <c r="O129" i="4"/>
  <c r="T121" i="4"/>
  <c r="O121" i="4"/>
  <c r="T113" i="4"/>
  <c r="O113" i="4"/>
  <c r="T105" i="4"/>
  <c r="O105" i="4"/>
  <c r="T97" i="4"/>
  <c r="O97" i="4"/>
  <c r="T89" i="4"/>
  <c r="O89" i="4"/>
  <c r="T81" i="4"/>
  <c r="O81" i="4"/>
  <c r="T73" i="4"/>
  <c r="O73" i="4"/>
  <c r="T65" i="4"/>
  <c r="O65" i="4"/>
  <c r="T57" i="4"/>
  <c r="O57" i="4"/>
  <c r="T49" i="4"/>
  <c r="O49" i="4"/>
  <c r="T41" i="4"/>
  <c r="O41" i="4"/>
  <c r="T33" i="4"/>
  <c r="O33" i="4"/>
  <c r="T25" i="4"/>
  <c r="O25" i="4"/>
  <c r="T17" i="4"/>
  <c r="O17" i="4"/>
  <c r="T9" i="4"/>
  <c r="O9" i="4"/>
  <c r="O104" i="4"/>
  <c r="T104" i="4"/>
  <c r="O96" i="4"/>
  <c r="T96" i="4"/>
  <c r="O88" i="4"/>
  <c r="T88" i="4"/>
  <c r="O80" i="4"/>
  <c r="T80" i="4"/>
  <c r="O72" i="4"/>
  <c r="T72" i="4"/>
  <c r="O64" i="4"/>
  <c r="T64" i="4"/>
  <c r="O56" i="4"/>
  <c r="T56" i="4"/>
  <c r="O48" i="4"/>
  <c r="T48" i="4"/>
  <c r="O40" i="4"/>
  <c r="T40" i="4"/>
  <c r="O32" i="4"/>
  <c r="T32" i="4"/>
  <c r="O24" i="4"/>
  <c r="T24" i="4"/>
  <c r="O16" i="4"/>
  <c r="T16" i="4"/>
  <c r="O8" i="4"/>
  <c r="T8" i="4"/>
  <c r="T503" i="4"/>
  <c r="T495" i="4"/>
  <c r="O495" i="4"/>
  <c r="T487" i="4"/>
  <c r="O487" i="4"/>
  <c r="T479" i="4"/>
  <c r="O479" i="4"/>
  <c r="T471" i="4"/>
  <c r="O471" i="4"/>
  <c r="T463" i="4"/>
  <c r="O463" i="4"/>
  <c r="T455" i="4"/>
  <c r="O455" i="4"/>
  <c r="T447" i="4"/>
  <c r="O447" i="4"/>
  <c r="T433" i="4"/>
  <c r="O433" i="4"/>
  <c r="T417" i="4"/>
  <c r="O417" i="4"/>
  <c r="T401" i="4"/>
  <c r="O401" i="4"/>
  <c r="T385" i="4"/>
  <c r="O385" i="4"/>
  <c r="T369" i="4"/>
  <c r="O369" i="4"/>
  <c r="T353" i="4"/>
  <c r="O353" i="4"/>
  <c r="T337" i="4"/>
  <c r="O337" i="4"/>
  <c r="T321" i="4"/>
  <c r="O321" i="4"/>
  <c r="O500" i="4"/>
  <c r="T500" i="4"/>
  <c r="O492" i="4"/>
  <c r="T492" i="4"/>
  <c r="O484" i="4"/>
  <c r="T484" i="4"/>
  <c r="O476" i="4"/>
  <c r="T476" i="4"/>
  <c r="O468" i="4"/>
  <c r="T468" i="4"/>
  <c r="O460" i="4"/>
  <c r="T460" i="4"/>
  <c r="O452" i="4"/>
  <c r="T452" i="4"/>
  <c r="T443" i="4"/>
  <c r="O443" i="4"/>
  <c r="T427" i="4"/>
  <c r="O427" i="4"/>
  <c r="T411" i="4"/>
  <c r="O411" i="4"/>
  <c r="T395" i="4"/>
  <c r="O395" i="4"/>
  <c r="T379" i="4"/>
  <c r="O379" i="4"/>
  <c r="T363" i="4"/>
  <c r="O363" i="4"/>
  <c r="T347" i="4"/>
  <c r="O347" i="4"/>
  <c r="T331" i="4"/>
  <c r="O331" i="4"/>
  <c r="T315" i="4"/>
  <c r="O315" i="4"/>
  <c r="O440" i="4"/>
  <c r="T440" i="4"/>
  <c r="O432" i="4"/>
  <c r="T432" i="4"/>
  <c r="O424" i="4"/>
  <c r="T424" i="4"/>
  <c r="O416" i="4"/>
  <c r="T416" i="4"/>
  <c r="O408" i="4"/>
  <c r="T408" i="4"/>
  <c r="O400" i="4"/>
  <c r="T400" i="4"/>
  <c r="O392" i="4"/>
  <c r="T392" i="4"/>
  <c r="O384" i="4"/>
  <c r="T384" i="4"/>
  <c r="O376" i="4"/>
  <c r="T376" i="4"/>
  <c r="O368" i="4"/>
  <c r="T368" i="4"/>
  <c r="O360" i="4"/>
  <c r="T360" i="4"/>
  <c r="O352" i="4"/>
  <c r="T352" i="4"/>
  <c r="O344" i="4"/>
  <c r="T344" i="4"/>
  <c r="O336" i="4"/>
  <c r="T336" i="4"/>
  <c r="O328" i="4"/>
  <c r="T328" i="4"/>
  <c r="O320" i="4"/>
  <c r="T320" i="4"/>
  <c r="O312" i="4"/>
  <c r="T312" i="4"/>
  <c r="O304" i="4"/>
  <c r="T304" i="4"/>
  <c r="O296" i="4"/>
  <c r="T296" i="4"/>
  <c r="O288" i="4"/>
  <c r="T288" i="4"/>
  <c r="O280" i="4"/>
  <c r="T280" i="4"/>
  <c r="O272" i="4"/>
  <c r="T272" i="4"/>
  <c r="O264" i="4"/>
  <c r="T264" i="4"/>
  <c r="O256" i="4"/>
  <c r="T256" i="4"/>
  <c r="O248" i="4"/>
  <c r="T248" i="4"/>
  <c r="O240" i="4"/>
  <c r="T240" i="4"/>
  <c r="O232" i="4"/>
  <c r="T232" i="4"/>
  <c r="O224" i="4"/>
  <c r="T224" i="4"/>
  <c r="O216" i="4"/>
  <c r="T216" i="4"/>
  <c r="O208" i="4"/>
  <c r="T208" i="4"/>
  <c r="O200" i="4"/>
  <c r="T200" i="4"/>
  <c r="O192" i="4"/>
  <c r="T192" i="4"/>
  <c r="O184" i="4"/>
  <c r="T184" i="4"/>
  <c r="O176" i="4"/>
  <c r="T176" i="4"/>
  <c r="O162" i="4"/>
  <c r="T162" i="4"/>
  <c r="O146" i="4"/>
  <c r="T146" i="4"/>
  <c r="O130" i="4"/>
  <c r="T130" i="4"/>
  <c r="O114" i="4"/>
  <c r="T114" i="4"/>
  <c r="T305" i="4"/>
  <c r="O305" i="4"/>
  <c r="T297" i="4"/>
  <c r="O297" i="4"/>
  <c r="T289" i="4"/>
  <c r="O289" i="4"/>
  <c r="T281" i="4"/>
  <c r="O281" i="4"/>
  <c r="T273" i="4"/>
  <c r="O273" i="4"/>
  <c r="T265" i="4"/>
  <c r="O265" i="4"/>
  <c r="T257" i="4"/>
  <c r="O257" i="4"/>
  <c r="T249" i="4"/>
  <c r="O249" i="4"/>
  <c r="T241" i="4"/>
  <c r="O241" i="4"/>
  <c r="T233" i="4"/>
  <c r="O233" i="4"/>
  <c r="T225" i="4"/>
  <c r="O225" i="4"/>
  <c r="T217" i="4"/>
  <c r="O217" i="4"/>
  <c r="T209" i="4"/>
  <c r="O209" i="4"/>
  <c r="T201" i="4"/>
  <c r="O201" i="4"/>
  <c r="T193" i="4"/>
  <c r="O193" i="4"/>
  <c r="T185" i="4"/>
  <c r="O185" i="4"/>
  <c r="T177" i="4"/>
  <c r="O177" i="4"/>
  <c r="O164" i="4"/>
  <c r="T164" i="4"/>
  <c r="O148" i="4"/>
  <c r="T148" i="4"/>
  <c r="O132" i="4"/>
  <c r="T132" i="4"/>
  <c r="O116" i="4"/>
  <c r="T116" i="4"/>
  <c r="T171" i="4"/>
  <c r="O171" i="4"/>
  <c r="T163" i="4"/>
  <c r="O163" i="4"/>
  <c r="T155" i="4"/>
  <c r="O155" i="4"/>
  <c r="T147" i="4"/>
  <c r="O147" i="4"/>
  <c r="T139" i="4"/>
  <c r="O139" i="4"/>
  <c r="T131" i="4"/>
  <c r="O131" i="4"/>
  <c r="T123" i="4"/>
  <c r="O123" i="4"/>
  <c r="T115" i="4"/>
  <c r="O115" i="4"/>
  <c r="T107" i="4"/>
  <c r="O107" i="4"/>
  <c r="T99" i="4"/>
  <c r="O99" i="4"/>
  <c r="T91" i="4"/>
  <c r="O91" i="4"/>
  <c r="T83" i="4"/>
  <c r="O83" i="4"/>
  <c r="T75" i="4"/>
  <c r="O75" i="4"/>
  <c r="T67" i="4"/>
  <c r="O67" i="4"/>
  <c r="T59" i="4"/>
  <c r="O59" i="4"/>
  <c r="T51" i="4"/>
  <c r="O51" i="4"/>
  <c r="T43" i="4"/>
  <c r="O43" i="4"/>
  <c r="T35" i="4"/>
  <c r="O35" i="4"/>
  <c r="T27" i="4"/>
  <c r="O27" i="4"/>
  <c r="T19" i="4"/>
  <c r="O19" i="4"/>
  <c r="T11" i="4"/>
  <c r="O11" i="4"/>
  <c r="O106" i="4"/>
  <c r="T106" i="4"/>
  <c r="O98" i="4"/>
  <c r="T98" i="4"/>
  <c r="O90" i="4"/>
  <c r="T90" i="4"/>
  <c r="O82" i="4"/>
  <c r="T82" i="4"/>
  <c r="O74" i="4"/>
  <c r="T74" i="4"/>
  <c r="O66" i="4"/>
  <c r="T66" i="4"/>
  <c r="O58" i="4"/>
  <c r="T58" i="4"/>
  <c r="O50" i="4"/>
  <c r="T50" i="4"/>
  <c r="O42" i="4"/>
  <c r="T42" i="4"/>
  <c r="O34" i="4"/>
  <c r="T34" i="4"/>
  <c r="O26" i="4"/>
  <c r="T26" i="4"/>
  <c r="O18" i="4"/>
  <c r="T18" i="4"/>
  <c r="O10" i="4"/>
  <c r="T10" i="4"/>
  <c r="T497" i="4"/>
  <c r="O497" i="4"/>
  <c r="T489" i="4"/>
  <c r="O489" i="4"/>
  <c r="T481" i="4"/>
  <c r="O481" i="4"/>
  <c r="T473" i="4"/>
  <c r="O473" i="4"/>
  <c r="T465" i="4"/>
  <c r="O465" i="4"/>
  <c r="T457" i="4"/>
  <c r="O457" i="4"/>
  <c r="T449" i="4"/>
  <c r="O449" i="4"/>
  <c r="T437" i="4"/>
  <c r="O437" i="4"/>
  <c r="T421" i="4"/>
  <c r="O421" i="4"/>
  <c r="T405" i="4"/>
  <c r="O405" i="4"/>
  <c r="T389" i="4"/>
  <c r="O389" i="4"/>
  <c r="T373" i="4"/>
  <c r="O373" i="4"/>
  <c r="T357" i="4"/>
  <c r="O357" i="4"/>
  <c r="T341" i="4"/>
  <c r="O341" i="4"/>
  <c r="T325" i="4"/>
  <c r="O325" i="4"/>
  <c r="O502" i="4"/>
  <c r="T502" i="4"/>
  <c r="O494" i="4"/>
  <c r="T494" i="4"/>
  <c r="O486" i="4"/>
  <c r="T486" i="4"/>
  <c r="O478" i="4"/>
  <c r="T478" i="4"/>
  <c r="O470" i="4"/>
  <c r="T470" i="4"/>
  <c r="O462" i="4"/>
  <c r="T462" i="4"/>
  <c r="O454" i="4"/>
  <c r="T454" i="4"/>
  <c r="O446" i="4"/>
  <c r="T446" i="4"/>
  <c r="T431" i="4"/>
  <c r="O431" i="4"/>
  <c r="T415" i="4"/>
  <c r="O415" i="4"/>
  <c r="T399" i="4"/>
  <c r="O399" i="4"/>
  <c r="T383" i="4"/>
  <c r="O383" i="4"/>
  <c r="T367" i="4"/>
  <c r="O367" i="4"/>
  <c r="T351" i="4"/>
  <c r="O351" i="4"/>
  <c r="T335" i="4"/>
  <c r="O335" i="4"/>
  <c r="T319" i="4"/>
  <c r="O319" i="4"/>
  <c r="O442" i="4"/>
  <c r="T442" i="4"/>
  <c r="O434" i="4"/>
  <c r="T434" i="4"/>
  <c r="O426" i="4"/>
  <c r="T426" i="4"/>
  <c r="O418" i="4"/>
  <c r="T418" i="4"/>
  <c r="O410" i="4"/>
  <c r="T410" i="4"/>
  <c r="O402" i="4"/>
  <c r="T402" i="4"/>
  <c r="O394" i="4"/>
  <c r="T394" i="4"/>
  <c r="O386" i="4"/>
  <c r="T386" i="4"/>
  <c r="O378" i="4"/>
  <c r="T378" i="4"/>
  <c r="O370" i="4"/>
  <c r="T370" i="4"/>
  <c r="O362" i="4"/>
  <c r="T362" i="4"/>
  <c r="O354" i="4"/>
  <c r="T354" i="4"/>
  <c r="O346" i="4"/>
  <c r="T346" i="4"/>
  <c r="O338" i="4"/>
  <c r="T338" i="4"/>
  <c r="O330" i="4"/>
  <c r="T330" i="4"/>
  <c r="O322" i="4"/>
  <c r="T322" i="4"/>
  <c r="O314" i="4"/>
  <c r="T314" i="4"/>
  <c r="O306" i="4"/>
  <c r="T306" i="4"/>
  <c r="O298" i="4"/>
  <c r="T298" i="4"/>
  <c r="O290" i="4"/>
  <c r="T290" i="4"/>
  <c r="O282" i="4"/>
  <c r="T282" i="4"/>
  <c r="O274" i="4"/>
  <c r="T274" i="4"/>
  <c r="O266" i="4"/>
  <c r="T266" i="4"/>
  <c r="O258" i="4"/>
  <c r="T258" i="4"/>
  <c r="O250" i="4"/>
  <c r="T250" i="4"/>
  <c r="O242" i="4"/>
  <c r="T242" i="4"/>
  <c r="O234" i="4"/>
  <c r="T234" i="4"/>
  <c r="O226" i="4"/>
  <c r="T226" i="4"/>
  <c r="O218" i="4"/>
  <c r="T218" i="4"/>
  <c r="O210" i="4"/>
  <c r="T210" i="4"/>
  <c r="O202" i="4"/>
  <c r="T202" i="4"/>
  <c r="O194" i="4"/>
  <c r="T194" i="4"/>
  <c r="O186" i="4"/>
  <c r="T186" i="4"/>
  <c r="O178" i="4"/>
  <c r="T178" i="4"/>
  <c r="O166" i="4"/>
  <c r="T166" i="4"/>
  <c r="O150" i="4"/>
  <c r="T150" i="4"/>
  <c r="O134" i="4"/>
  <c r="T134" i="4"/>
  <c r="O118" i="4"/>
  <c r="T118" i="4"/>
  <c r="T307" i="4"/>
  <c r="O307" i="4"/>
  <c r="T299" i="4"/>
  <c r="O299" i="4"/>
  <c r="T291" i="4"/>
  <c r="O291" i="4"/>
  <c r="T283" i="4"/>
  <c r="O283" i="4"/>
  <c r="T275" i="4"/>
  <c r="O275" i="4"/>
  <c r="T267" i="4"/>
  <c r="O267" i="4"/>
  <c r="T259" i="4"/>
  <c r="O259" i="4"/>
  <c r="T251" i="4"/>
  <c r="O251" i="4"/>
  <c r="T243" i="4"/>
  <c r="O243" i="4"/>
  <c r="T235" i="4"/>
  <c r="O235" i="4"/>
  <c r="T227" i="4"/>
  <c r="O227" i="4"/>
  <c r="T219" i="4"/>
  <c r="O219" i="4"/>
  <c r="T211" i="4"/>
  <c r="O211" i="4"/>
  <c r="T203" i="4"/>
  <c r="O203" i="4"/>
  <c r="T195" i="4"/>
  <c r="O195" i="4"/>
  <c r="T187" i="4"/>
  <c r="O187" i="4"/>
  <c r="T179" i="4"/>
  <c r="O179" i="4"/>
  <c r="O168" i="4"/>
  <c r="T168" i="4"/>
  <c r="O152" i="4"/>
  <c r="T152" i="4"/>
  <c r="O136" i="4"/>
  <c r="T136" i="4"/>
  <c r="O120" i="4"/>
  <c r="T120" i="4"/>
  <c r="T173" i="4"/>
  <c r="O173" i="4"/>
  <c r="T165" i="4"/>
  <c r="O165" i="4"/>
  <c r="T157" i="4"/>
  <c r="O157" i="4"/>
  <c r="T149" i="4"/>
  <c r="O149" i="4"/>
  <c r="T141" i="4"/>
  <c r="O141" i="4"/>
  <c r="T133" i="4"/>
  <c r="O133" i="4"/>
  <c r="T125" i="4"/>
  <c r="O125" i="4"/>
  <c r="T117" i="4"/>
  <c r="O117" i="4"/>
  <c r="T109" i="4"/>
  <c r="O109" i="4"/>
  <c r="T101" i="4"/>
  <c r="O101" i="4"/>
  <c r="T93" i="4"/>
  <c r="O93" i="4"/>
  <c r="T85" i="4"/>
  <c r="O85" i="4"/>
  <c r="T77" i="4"/>
  <c r="O77" i="4"/>
  <c r="T69" i="4"/>
  <c r="O69" i="4"/>
  <c r="T61" i="4"/>
  <c r="O61" i="4"/>
  <c r="T53" i="4"/>
  <c r="O53" i="4"/>
  <c r="T45" i="4"/>
  <c r="O45" i="4"/>
  <c r="T37" i="4"/>
  <c r="O37" i="4"/>
  <c r="T29" i="4"/>
  <c r="O29" i="4"/>
  <c r="T21" i="4"/>
  <c r="O21" i="4"/>
  <c r="T13" i="4"/>
  <c r="O13" i="4"/>
  <c r="T5" i="4"/>
  <c r="O5" i="4"/>
  <c r="O100" i="4"/>
  <c r="T100" i="4"/>
  <c r="O92" i="4"/>
  <c r="T92" i="4"/>
  <c r="O84" i="4"/>
  <c r="T84" i="4"/>
  <c r="O76" i="4"/>
  <c r="T76" i="4"/>
  <c r="O68" i="4"/>
  <c r="T68" i="4"/>
  <c r="O60" i="4"/>
  <c r="T60" i="4"/>
  <c r="O52" i="4"/>
  <c r="T52" i="4"/>
  <c r="O44" i="4"/>
  <c r="T44" i="4"/>
  <c r="O36" i="4"/>
  <c r="T36" i="4"/>
  <c r="O28" i="4"/>
  <c r="T28" i="4"/>
  <c r="O20" i="4"/>
  <c r="T20" i="4"/>
  <c r="O12" i="4"/>
  <c r="T12" i="4"/>
  <c r="U44" i="4" l="1"/>
  <c r="A44" i="4" s="1"/>
  <c r="U92" i="4"/>
  <c r="A92" i="4" s="1"/>
  <c r="U120" i="4"/>
  <c r="A120" i="4" s="1"/>
  <c r="U152" i="4"/>
  <c r="A152" i="4" s="1"/>
  <c r="U202" i="4"/>
  <c r="A202" i="4" s="1"/>
  <c r="U266" i="4"/>
  <c r="A266" i="4" s="1"/>
  <c r="U298" i="4"/>
  <c r="A298" i="4" s="1"/>
  <c r="U362" i="4"/>
  <c r="A362" i="4" s="1"/>
  <c r="U502" i="4"/>
  <c r="A502" i="4" s="1"/>
  <c r="U20" i="4"/>
  <c r="A20" i="4" s="1"/>
  <c r="U52" i="4"/>
  <c r="A52" i="4" s="1"/>
  <c r="U136" i="4"/>
  <c r="A136" i="4" s="1"/>
  <c r="U118" i="4"/>
  <c r="A118" i="4" s="1"/>
  <c r="U178" i="4"/>
  <c r="A178" i="4" s="1"/>
  <c r="U210" i="4"/>
  <c r="A210" i="4" s="1"/>
  <c r="U242" i="4"/>
  <c r="A242" i="4" s="1"/>
  <c r="U274" i="4"/>
  <c r="A274" i="4" s="1"/>
  <c r="U306" i="4"/>
  <c r="A306" i="4" s="1"/>
  <c r="U338" i="4"/>
  <c r="A338" i="4" s="1"/>
  <c r="U370" i="4"/>
  <c r="A370" i="4" s="1"/>
  <c r="U402" i="4"/>
  <c r="A402" i="4" s="1"/>
  <c r="U434" i="4"/>
  <c r="A434" i="4" s="1"/>
  <c r="U462" i="4"/>
  <c r="A462" i="4" s="1"/>
  <c r="U494" i="4"/>
  <c r="A494" i="4" s="1"/>
  <c r="U18" i="4"/>
  <c r="A18" i="4" s="1"/>
  <c r="U50" i="4"/>
  <c r="A50" i="4" s="1"/>
  <c r="U164" i="4"/>
  <c r="A164" i="4" s="1"/>
  <c r="U146" i="4"/>
  <c r="A146" i="4" s="1"/>
  <c r="U192" i="4"/>
  <c r="A192" i="4" s="1"/>
  <c r="U224" i="4"/>
  <c r="A224" i="4" s="1"/>
  <c r="U256" i="4"/>
  <c r="A256" i="4" s="1"/>
  <c r="U288" i="4"/>
  <c r="A288" i="4" s="1"/>
  <c r="U320" i="4"/>
  <c r="A320" i="4" s="1"/>
  <c r="U476" i="4"/>
  <c r="A476" i="4" s="1"/>
  <c r="U492" i="4"/>
  <c r="A492" i="4" s="1"/>
  <c r="U25" i="4"/>
  <c r="A25" i="4" s="1"/>
  <c r="U57" i="4"/>
  <c r="A57" i="4" s="1"/>
  <c r="U89" i="4"/>
  <c r="A89" i="4" s="1"/>
  <c r="U137" i="4"/>
  <c r="A137" i="4" s="1"/>
  <c r="U169" i="4"/>
  <c r="A169" i="4" s="1"/>
  <c r="U199" i="4"/>
  <c r="A199" i="4" s="1"/>
  <c r="U231" i="4"/>
  <c r="A231" i="4" s="1"/>
  <c r="U311" i="4"/>
  <c r="A311" i="4" s="1"/>
  <c r="U343" i="4"/>
  <c r="A343" i="4" s="1"/>
  <c r="U375" i="4"/>
  <c r="A375" i="4" s="1"/>
  <c r="U407" i="4"/>
  <c r="A407" i="4" s="1"/>
  <c r="U439" i="4"/>
  <c r="A439" i="4" s="1"/>
  <c r="U317" i="4"/>
  <c r="A317" i="4" s="1"/>
  <c r="U349" i="4"/>
  <c r="A349" i="4" s="1"/>
  <c r="U413" i="4"/>
  <c r="A413" i="4" s="1"/>
  <c r="U461" i="4"/>
  <c r="A461" i="4" s="1"/>
  <c r="U31" i="4"/>
  <c r="A31" i="4" s="1"/>
  <c r="U63" i="4"/>
  <c r="A63" i="4" s="1"/>
  <c r="U95" i="4"/>
  <c r="A95" i="4" s="1"/>
  <c r="U111" i="4"/>
  <c r="A111" i="4" s="1"/>
  <c r="U143" i="4"/>
  <c r="A143" i="4" s="1"/>
  <c r="U159" i="4"/>
  <c r="A159" i="4" s="1"/>
  <c r="U189" i="4"/>
  <c r="A189" i="4" s="1"/>
  <c r="U205" i="4"/>
  <c r="A205" i="4" s="1"/>
  <c r="U221" i="4"/>
  <c r="A221" i="4" s="1"/>
  <c r="U237" i="4"/>
  <c r="A237" i="4" s="1"/>
  <c r="U253" i="4"/>
  <c r="A253" i="4" s="1"/>
  <c r="U269" i="4"/>
  <c r="A269" i="4" s="1"/>
  <c r="U285" i="4"/>
  <c r="A285" i="4" s="1"/>
  <c r="U301" i="4"/>
  <c r="A301" i="4" s="1"/>
  <c r="U323" i="4"/>
  <c r="A323" i="4" s="1"/>
  <c r="U387" i="4"/>
  <c r="A387" i="4" s="1"/>
  <c r="U506" i="4"/>
  <c r="A506" i="4" s="1"/>
  <c r="U538" i="4"/>
  <c r="A538" i="4" s="1"/>
  <c r="U570" i="4"/>
  <c r="A570" i="4" s="1"/>
  <c r="U602" i="4"/>
  <c r="A602" i="4" s="1"/>
  <c r="U634" i="4"/>
  <c r="A634" i="4" s="1"/>
  <c r="U666" i="4"/>
  <c r="A666" i="4" s="1"/>
  <c r="U517" i="4"/>
  <c r="A517" i="4" s="1"/>
  <c r="U549" i="4"/>
  <c r="A549" i="4" s="1"/>
  <c r="U581" i="4"/>
  <c r="A581" i="4" s="1"/>
  <c r="U613" i="4"/>
  <c r="A613" i="4" s="1"/>
  <c r="U645" i="4"/>
  <c r="A645" i="4" s="1"/>
  <c r="U661" i="4"/>
  <c r="A661" i="4" s="1"/>
  <c r="U693" i="4"/>
  <c r="A693" i="4" s="1"/>
  <c r="U700" i="4"/>
  <c r="A700" i="4" s="1"/>
  <c r="U741" i="4"/>
  <c r="A741" i="4" s="1"/>
  <c r="U773" i="4"/>
  <c r="A773" i="4" s="1"/>
  <c r="U805" i="4"/>
  <c r="A805" i="4" s="1"/>
  <c r="U853" i="4"/>
  <c r="A853" i="4" s="1"/>
  <c r="U885" i="4"/>
  <c r="A885" i="4" s="1"/>
  <c r="U917" i="4"/>
  <c r="A917" i="4" s="1"/>
  <c r="U949" i="4"/>
  <c r="A949" i="4" s="1"/>
  <c r="U981" i="4"/>
  <c r="A981" i="4" s="1"/>
  <c r="U1013" i="4"/>
  <c r="A1013" i="4" s="1"/>
  <c r="U694" i="4"/>
  <c r="A694" i="4" s="1"/>
  <c r="U738" i="4"/>
  <c r="A738" i="4" s="1"/>
  <c r="U770" i="4"/>
  <c r="A770" i="4" s="1"/>
  <c r="U802" i="4"/>
  <c r="A802" i="4" s="1"/>
  <c r="U834" i="4"/>
  <c r="A834" i="4" s="1"/>
  <c r="U866" i="4"/>
  <c r="A866" i="4" s="1"/>
  <c r="U898" i="4"/>
  <c r="A898" i="4" s="1"/>
  <c r="U930" i="4"/>
  <c r="A930" i="4" s="1"/>
  <c r="U962" i="4"/>
  <c r="A962" i="4" s="1"/>
  <c r="U978" i="4"/>
  <c r="A978" i="4" s="1"/>
  <c r="U1026" i="4"/>
  <c r="A1026" i="4" s="1"/>
  <c r="U1042" i="4"/>
  <c r="A1042" i="4" s="1"/>
  <c r="U1074" i="4"/>
  <c r="A1074" i="4" s="1"/>
  <c r="U1122" i="4"/>
  <c r="A1122" i="4" s="1"/>
  <c r="U1138" i="4"/>
  <c r="A1138" i="4" s="1"/>
  <c r="U1170" i="4"/>
  <c r="A1170" i="4" s="1"/>
  <c r="U1047" i="4"/>
  <c r="A1047" i="4" s="1"/>
  <c r="U1111" i="4"/>
  <c r="A1111" i="4" s="1"/>
  <c r="U1143" i="4"/>
  <c r="A1143" i="4" s="1"/>
  <c r="U1227" i="4"/>
  <c r="A1227" i="4" s="1"/>
  <c r="U1259" i="4"/>
  <c r="A1259" i="4" s="1"/>
  <c r="U1275" i="4"/>
  <c r="A1275" i="4" s="1"/>
  <c r="U1307" i="4"/>
  <c r="A1307" i="4" s="1"/>
  <c r="U1339" i="4"/>
  <c r="A1339" i="4" s="1"/>
  <c r="U1371" i="4"/>
  <c r="A1371" i="4" s="1"/>
  <c r="U1403" i="4"/>
  <c r="A1403" i="4" s="1"/>
  <c r="U1435" i="4"/>
  <c r="A1435" i="4" s="1"/>
  <c r="U1467" i="4"/>
  <c r="A1467" i="4" s="1"/>
  <c r="U1499" i="4"/>
  <c r="A1499" i="4" s="1"/>
  <c r="U1531" i="4"/>
  <c r="A1531" i="4" s="1"/>
  <c r="U1563" i="4"/>
  <c r="A1563" i="4" s="1"/>
  <c r="U1595" i="4"/>
  <c r="A1595" i="4" s="1"/>
  <c r="U1105" i="4"/>
  <c r="A1105" i="4" s="1"/>
  <c r="U1169" i="4"/>
  <c r="A1169" i="4" s="1"/>
  <c r="U1224" i="4"/>
  <c r="A1224" i="4" s="1"/>
  <c r="U1256" i="4"/>
  <c r="A1256" i="4" s="1"/>
  <c r="U1288" i="4"/>
  <c r="A1288" i="4" s="1"/>
  <c r="U1320" i="4"/>
  <c r="A1320" i="4" s="1"/>
  <c r="U1352" i="4"/>
  <c r="A1352" i="4" s="1"/>
  <c r="U1384" i="4"/>
  <c r="A1384" i="4" s="1"/>
  <c r="U1416" i="4"/>
  <c r="A1416" i="4" s="1"/>
  <c r="U1448" i="4"/>
  <c r="A1448" i="4" s="1"/>
  <c r="U1480" i="4"/>
  <c r="A1480" i="4" s="1"/>
  <c r="U1512" i="4"/>
  <c r="A1512" i="4" s="1"/>
  <c r="U1544" i="4"/>
  <c r="A1544" i="4" s="1"/>
  <c r="U1576" i="4"/>
  <c r="A1576" i="4" s="1"/>
  <c r="U1608" i="4"/>
  <c r="A1608" i="4" s="1"/>
  <c r="U1640" i="4"/>
  <c r="A1640" i="4" s="1"/>
  <c r="U1672" i="4"/>
  <c r="A1672" i="4" s="1"/>
  <c r="U1704" i="4"/>
  <c r="A1704" i="4" s="1"/>
  <c r="U1736" i="4"/>
  <c r="A1736" i="4" s="1"/>
  <c r="U1768" i="4"/>
  <c r="A1768" i="4" s="1"/>
  <c r="U1800" i="4"/>
  <c r="A1800" i="4" s="1"/>
  <c r="U1637" i="4"/>
  <c r="A1637" i="4" s="1"/>
  <c r="U1701" i="4"/>
  <c r="A1701" i="4" s="1"/>
  <c r="U1765" i="4"/>
  <c r="A1765" i="4" s="1"/>
  <c r="U1820" i="4"/>
  <c r="A1820" i="4" s="1"/>
  <c r="U1852" i="4"/>
  <c r="A1852" i="4" s="1"/>
  <c r="U1884" i="4"/>
  <c r="A1884" i="4" s="1"/>
  <c r="U1916" i="4"/>
  <c r="A1916" i="4" s="1"/>
  <c r="U1948" i="4"/>
  <c r="A1948" i="4" s="1"/>
  <c r="U1964" i="4"/>
  <c r="A1964" i="4" s="1"/>
  <c r="U2012" i="4"/>
  <c r="A2012" i="4" s="1"/>
  <c r="U2028" i="4"/>
  <c r="A2028" i="4" s="1"/>
  <c r="U2076" i="4"/>
  <c r="A2076" i="4" s="1"/>
  <c r="U2108" i="4"/>
  <c r="A2108" i="4" s="1"/>
  <c r="U2140" i="4"/>
  <c r="A2140" i="4" s="1"/>
  <c r="U2156" i="4"/>
  <c r="A2156" i="4" s="1"/>
  <c r="U2188" i="4"/>
  <c r="A2188" i="4" s="1"/>
  <c r="U2220" i="4"/>
  <c r="A2220" i="4" s="1"/>
  <c r="U2252" i="4"/>
  <c r="A2252" i="4" s="1"/>
  <c r="U2284" i="4"/>
  <c r="A2284" i="4" s="1"/>
  <c r="U2316" i="4"/>
  <c r="A2316" i="4" s="1"/>
  <c r="U2348" i="4"/>
  <c r="A2348" i="4" s="1"/>
  <c r="U2380" i="4"/>
  <c r="A2380" i="4" s="1"/>
  <c r="U1651" i="4"/>
  <c r="A1651" i="4" s="1"/>
  <c r="U1715" i="4"/>
  <c r="A1715" i="4" s="1"/>
  <c r="U1811" i="4"/>
  <c r="A1811" i="4" s="1"/>
  <c r="U1827" i="4"/>
  <c r="A1827" i="4" s="1"/>
  <c r="U1859" i="4"/>
  <c r="A1859" i="4" s="1"/>
  <c r="U1891" i="4"/>
  <c r="A1891" i="4" s="1"/>
  <c r="U1923" i="4"/>
  <c r="A1923" i="4" s="1"/>
  <c r="U1955" i="4"/>
  <c r="A1955" i="4" s="1"/>
  <c r="U1987" i="4"/>
  <c r="A1987" i="4" s="1"/>
  <c r="U2019" i="4"/>
  <c r="A2019" i="4" s="1"/>
  <c r="U2051" i="4"/>
  <c r="A2051" i="4" s="1"/>
  <c r="U2083" i="4"/>
  <c r="A2083" i="4" s="1"/>
  <c r="U2115" i="4"/>
  <c r="A2115" i="4" s="1"/>
  <c r="U2147" i="4"/>
  <c r="A2147" i="4" s="1"/>
  <c r="U2179" i="4"/>
  <c r="A2179" i="4" s="1"/>
  <c r="U2211" i="4"/>
  <c r="A2211" i="4" s="1"/>
  <c r="U2243" i="4"/>
  <c r="A2243" i="4" s="1"/>
  <c r="U2275" i="4"/>
  <c r="A2275" i="4" s="1"/>
  <c r="U2307" i="4"/>
  <c r="A2307" i="4" s="1"/>
  <c r="U2339" i="4"/>
  <c r="A2339" i="4" s="1"/>
  <c r="U2371" i="4"/>
  <c r="A2371" i="4" s="1"/>
  <c r="U2403" i="4"/>
  <c r="A2403" i="4" s="1"/>
  <c r="U2435" i="4"/>
  <c r="A2435" i="4" s="1"/>
  <c r="U2467" i="4"/>
  <c r="A2467" i="4" s="1"/>
  <c r="U2499" i="4"/>
  <c r="A2499" i="4" s="1"/>
  <c r="U2414" i="4"/>
  <c r="A2414" i="4" s="1"/>
  <c r="U2446" i="4"/>
  <c r="A2446" i="4" s="1"/>
  <c r="U2478" i="4"/>
  <c r="A2478" i="4" s="1"/>
  <c r="U2420" i="4"/>
  <c r="A2420" i="4" s="1"/>
  <c r="U2452" i="4"/>
  <c r="A2452" i="4" s="1"/>
  <c r="U2484" i="4"/>
  <c r="A2484" i="4" s="1"/>
  <c r="U504" i="4"/>
  <c r="A504" i="4" s="1"/>
  <c r="U520" i="4"/>
  <c r="A520" i="4" s="1"/>
  <c r="U536" i="4"/>
  <c r="A536" i="4" s="1"/>
  <c r="U552" i="4"/>
  <c r="A552" i="4" s="1"/>
  <c r="U568" i="4"/>
  <c r="A568" i="4" s="1"/>
  <c r="U584" i="4"/>
  <c r="A584" i="4" s="1"/>
  <c r="U600" i="4"/>
  <c r="A600" i="4" s="1"/>
  <c r="U616" i="4"/>
  <c r="A616" i="4" s="1"/>
  <c r="U632" i="4"/>
  <c r="A632" i="4" s="1"/>
  <c r="U648" i="4"/>
  <c r="A648" i="4" s="1"/>
  <c r="U664" i="4"/>
  <c r="A664" i="4" s="1"/>
  <c r="U680" i="4"/>
  <c r="A680" i="4" s="1"/>
  <c r="U515" i="4"/>
  <c r="A515" i="4" s="1"/>
  <c r="U531" i="4"/>
  <c r="A531" i="4" s="1"/>
  <c r="U547" i="4"/>
  <c r="A547" i="4" s="1"/>
  <c r="U563" i="4"/>
  <c r="A563" i="4" s="1"/>
  <c r="U579" i="4"/>
  <c r="A579" i="4" s="1"/>
  <c r="U595" i="4"/>
  <c r="A595" i="4" s="1"/>
  <c r="U611" i="4"/>
  <c r="A611" i="4" s="1"/>
  <c r="U627" i="4"/>
  <c r="A627" i="4" s="1"/>
  <c r="U643" i="4"/>
  <c r="A643" i="4" s="1"/>
  <c r="U659" i="4"/>
  <c r="A659" i="4" s="1"/>
  <c r="U675" i="4"/>
  <c r="A675" i="4" s="1"/>
  <c r="U691" i="4"/>
  <c r="A691" i="4" s="1"/>
  <c r="U707" i="4"/>
  <c r="A707" i="4" s="1"/>
  <c r="U696" i="4"/>
  <c r="A696" i="4" s="1"/>
  <c r="U723" i="4"/>
  <c r="A723" i="4" s="1"/>
  <c r="U739" i="4"/>
  <c r="A739" i="4" s="1"/>
  <c r="U755" i="4"/>
  <c r="A755" i="4" s="1"/>
  <c r="U771" i="4"/>
  <c r="A771" i="4" s="1"/>
  <c r="U787" i="4"/>
  <c r="A787" i="4" s="1"/>
  <c r="U803" i="4"/>
  <c r="A803" i="4" s="1"/>
  <c r="U819" i="4"/>
  <c r="A819" i="4" s="1"/>
  <c r="U835" i="4"/>
  <c r="A835" i="4" s="1"/>
  <c r="U851" i="4"/>
  <c r="A851" i="4" s="1"/>
  <c r="U867" i="4"/>
  <c r="A867" i="4" s="1"/>
  <c r="U883" i="4"/>
  <c r="A883" i="4" s="1"/>
  <c r="U899" i="4"/>
  <c r="A899" i="4" s="1"/>
  <c r="U915" i="4"/>
  <c r="A915" i="4" s="1"/>
  <c r="U931" i="4"/>
  <c r="A931" i="4" s="1"/>
  <c r="U947" i="4"/>
  <c r="A947" i="4" s="1"/>
  <c r="U963" i="4"/>
  <c r="A963" i="4" s="1"/>
  <c r="U979" i="4"/>
  <c r="A979" i="4" s="1"/>
  <c r="U995" i="4"/>
  <c r="A995" i="4" s="1"/>
  <c r="U1011" i="4"/>
  <c r="A1011" i="4" s="1"/>
  <c r="U1027" i="4"/>
  <c r="A1027" i="4" s="1"/>
  <c r="U690" i="4"/>
  <c r="A690" i="4" s="1"/>
  <c r="U720" i="4"/>
  <c r="A720" i="4" s="1"/>
  <c r="U736" i="4"/>
  <c r="A736" i="4" s="1"/>
  <c r="U752" i="4"/>
  <c r="A752" i="4" s="1"/>
  <c r="U768" i="4"/>
  <c r="A768" i="4" s="1"/>
  <c r="U784" i="4"/>
  <c r="A784" i="4" s="1"/>
  <c r="U800" i="4"/>
  <c r="A800" i="4" s="1"/>
  <c r="U816" i="4"/>
  <c r="A816" i="4" s="1"/>
  <c r="U832" i="4"/>
  <c r="A832" i="4" s="1"/>
  <c r="U848" i="4"/>
  <c r="A848" i="4" s="1"/>
  <c r="U864" i="4"/>
  <c r="A864" i="4" s="1"/>
  <c r="U880" i="4"/>
  <c r="A880" i="4" s="1"/>
  <c r="U896" i="4"/>
  <c r="A896" i="4" s="1"/>
  <c r="U912" i="4"/>
  <c r="A912" i="4" s="1"/>
  <c r="U928" i="4"/>
  <c r="A928" i="4" s="1"/>
  <c r="U944" i="4"/>
  <c r="A944" i="4" s="1"/>
  <c r="U960" i="4"/>
  <c r="A960" i="4" s="1"/>
  <c r="U976" i="4"/>
  <c r="A976" i="4" s="1"/>
  <c r="U992" i="4"/>
  <c r="A992" i="4" s="1"/>
  <c r="U1008" i="4"/>
  <c r="A1008" i="4" s="1"/>
  <c r="U1024" i="4"/>
  <c r="A1024" i="4" s="1"/>
  <c r="U1040" i="4"/>
  <c r="A1040" i="4" s="1"/>
  <c r="U1056" i="4"/>
  <c r="A1056" i="4" s="1"/>
  <c r="U1072" i="4"/>
  <c r="A1072" i="4" s="1"/>
  <c r="U1088" i="4"/>
  <c r="A1088" i="4" s="1"/>
  <c r="U1104" i="4"/>
  <c r="A1104" i="4" s="1"/>
  <c r="U1120" i="4"/>
  <c r="A1120" i="4" s="1"/>
  <c r="U1136" i="4"/>
  <c r="A1136" i="4" s="1"/>
  <c r="U1152" i="4"/>
  <c r="A1152" i="4" s="1"/>
  <c r="U1168" i="4"/>
  <c r="A1168" i="4" s="1"/>
  <c r="U1184" i="4"/>
  <c r="A1184" i="4" s="1"/>
  <c r="U1200" i="4"/>
  <c r="A1200" i="4" s="1"/>
  <c r="U1043" i="4"/>
  <c r="A1043" i="4" s="1"/>
  <c r="U1075" i="4"/>
  <c r="A1075" i="4" s="1"/>
  <c r="U1107" i="4"/>
  <c r="A1107" i="4" s="1"/>
  <c r="U1139" i="4"/>
  <c r="A1139" i="4" s="1"/>
  <c r="U1171" i="4"/>
  <c r="A1171" i="4" s="1"/>
  <c r="U1203" i="4"/>
  <c r="A1203" i="4" s="1"/>
  <c r="U1225" i="4"/>
  <c r="A1225" i="4" s="1"/>
  <c r="U1241" i="4"/>
  <c r="A1241" i="4" s="1"/>
  <c r="U1257" i="4"/>
  <c r="A1257" i="4" s="1"/>
  <c r="U1273" i="4"/>
  <c r="A1273" i="4" s="1"/>
  <c r="U1289" i="4"/>
  <c r="A1289" i="4" s="1"/>
  <c r="U1305" i="4"/>
  <c r="A1305" i="4" s="1"/>
  <c r="U1321" i="4"/>
  <c r="A1321" i="4" s="1"/>
  <c r="U1337" i="4"/>
  <c r="A1337" i="4" s="1"/>
  <c r="U1353" i="4"/>
  <c r="A1353" i="4" s="1"/>
  <c r="U1369" i="4"/>
  <c r="A1369" i="4" s="1"/>
  <c r="U1385" i="4"/>
  <c r="A1385" i="4" s="1"/>
  <c r="U1401" i="4"/>
  <c r="A1401" i="4" s="1"/>
  <c r="U1417" i="4"/>
  <c r="A1417" i="4" s="1"/>
  <c r="U1433" i="4"/>
  <c r="A1433" i="4" s="1"/>
  <c r="U1449" i="4"/>
  <c r="A1449" i="4" s="1"/>
  <c r="U1465" i="4"/>
  <c r="A1465" i="4" s="1"/>
  <c r="U1481" i="4"/>
  <c r="A1481" i="4" s="1"/>
  <c r="U1497" i="4"/>
  <c r="A1497" i="4" s="1"/>
  <c r="U1513" i="4"/>
  <c r="A1513" i="4" s="1"/>
  <c r="U1529" i="4"/>
  <c r="A1529" i="4" s="1"/>
  <c r="U1545" i="4"/>
  <c r="A1545" i="4" s="1"/>
  <c r="U1561" i="4"/>
  <c r="A1561" i="4" s="1"/>
  <c r="U1577" i="4"/>
  <c r="A1577" i="4" s="1"/>
  <c r="U1593" i="4"/>
  <c r="A1593" i="4" s="1"/>
  <c r="U1069" i="4"/>
  <c r="A1069" i="4" s="1"/>
  <c r="U1101" i="4"/>
  <c r="A1101" i="4" s="1"/>
  <c r="U1133" i="4"/>
  <c r="A1133" i="4" s="1"/>
  <c r="U1165" i="4"/>
  <c r="A1165" i="4" s="1"/>
  <c r="U1197" i="4"/>
  <c r="A1197" i="4" s="1"/>
  <c r="U1222" i="4"/>
  <c r="A1222" i="4" s="1"/>
  <c r="U1238" i="4"/>
  <c r="A1238" i="4" s="1"/>
  <c r="U1254" i="4"/>
  <c r="A1254" i="4" s="1"/>
  <c r="U1270" i="4"/>
  <c r="A1270" i="4" s="1"/>
  <c r="U1286" i="4"/>
  <c r="A1286" i="4" s="1"/>
  <c r="U1302" i="4"/>
  <c r="A1302" i="4" s="1"/>
  <c r="U1318" i="4"/>
  <c r="A1318" i="4" s="1"/>
  <c r="U1334" i="4"/>
  <c r="A1334" i="4" s="1"/>
  <c r="U1350" i="4"/>
  <c r="A1350" i="4" s="1"/>
  <c r="U1366" i="4"/>
  <c r="A1366" i="4" s="1"/>
  <c r="U1382" i="4"/>
  <c r="A1382" i="4" s="1"/>
  <c r="U1398" i="4"/>
  <c r="A1398" i="4" s="1"/>
  <c r="U1414" i="4"/>
  <c r="A1414" i="4" s="1"/>
  <c r="U1430" i="4"/>
  <c r="A1430" i="4" s="1"/>
  <c r="U1446" i="4"/>
  <c r="A1446" i="4" s="1"/>
  <c r="U1462" i="4"/>
  <c r="A1462" i="4" s="1"/>
  <c r="U1478" i="4"/>
  <c r="A1478" i="4" s="1"/>
  <c r="U1494" i="4"/>
  <c r="A1494" i="4" s="1"/>
  <c r="U1510" i="4"/>
  <c r="A1510" i="4" s="1"/>
  <c r="U1526" i="4"/>
  <c r="A1526" i="4" s="1"/>
  <c r="U1542" i="4"/>
  <c r="A1542" i="4" s="1"/>
  <c r="U1558" i="4"/>
  <c r="A1558" i="4" s="1"/>
  <c r="U1574" i="4"/>
  <c r="A1574" i="4" s="1"/>
  <c r="U1590" i="4"/>
  <c r="A1590" i="4" s="1"/>
  <c r="U1606" i="4"/>
  <c r="A1606" i="4" s="1"/>
  <c r="U1622" i="4"/>
  <c r="A1622" i="4" s="1"/>
  <c r="U1638" i="4"/>
  <c r="A1638" i="4" s="1"/>
  <c r="U1654" i="4"/>
  <c r="A1654" i="4" s="1"/>
  <c r="U1670" i="4"/>
  <c r="A1670" i="4" s="1"/>
  <c r="U1686" i="4"/>
  <c r="A1686" i="4" s="1"/>
  <c r="U1702" i="4"/>
  <c r="A1702" i="4" s="1"/>
  <c r="U1718" i="4"/>
  <c r="A1718" i="4" s="1"/>
  <c r="U1734" i="4"/>
  <c r="A1734" i="4" s="1"/>
  <c r="U1750" i="4"/>
  <c r="A1750" i="4" s="1"/>
  <c r="U1766" i="4"/>
  <c r="A1766" i="4" s="1"/>
  <c r="U1782" i="4"/>
  <c r="A1782" i="4" s="1"/>
  <c r="U1798" i="4"/>
  <c r="A1798" i="4" s="1"/>
  <c r="U1601" i="4"/>
  <c r="A1601" i="4" s="1"/>
  <c r="U1633" i="4"/>
  <c r="A1633" i="4" s="1"/>
  <c r="U1665" i="4"/>
  <c r="A1665" i="4" s="1"/>
  <c r="U1697" i="4"/>
  <c r="A1697" i="4" s="1"/>
  <c r="U1729" i="4"/>
  <c r="A1729" i="4" s="1"/>
  <c r="U1761" i="4"/>
  <c r="A1761" i="4" s="1"/>
  <c r="U1793" i="4"/>
  <c r="A1793" i="4" s="1"/>
  <c r="U1818" i="4"/>
  <c r="A1818" i="4" s="1"/>
  <c r="U1834" i="4"/>
  <c r="A1834" i="4" s="1"/>
  <c r="U1850" i="4"/>
  <c r="A1850" i="4" s="1"/>
  <c r="U1866" i="4"/>
  <c r="A1866" i="4" s="1"/>
  <c r="U1882" i="4"/>
  <c r="A1882" i="4" s="1"/>
  <c r="U1898" i="4"/>
  <c r="A1898" i="4" s="1"/>
  <c r="U1914" i="4"/>
  <c r="A1914" i="4" s="1"/>
  <c r="U1930" i="4"/>
  <c r="A1930" i="4" s="1"/>
  <c r="U1946" i="4"/>
  <c r="A1946" i="4" s="1"/>
  <c r="U1962" i="4"/>
  <c r="A1962" i="4" s="1"/>
  <c r="U1978" i="4"/>
  <c r="A1978" i="4" s="1"/>
  <c r="U1994" i="4"/>
  <c r="A1994" i="4" s="1"/>
  <c r="U2010" i="4"/>
  <c r="A2010" i="4" s="1"/>
  <c r="U2026" i="4"/>
  <c r="A2026" i="4" s="1"/>
  <c r="U2042" i="4"/>
  <c r="A2042" i="4" s="1"/>
  <c r="U2058" i="4"/>
  <c r="A2058" i="4" s="1"/>
  <c r="U2074" i="4"/>
  <c r="A2074" i="4" s="1"/>
  <c r="U2090" i="4"/>
  <c r="A2090" i="4" s="1"/>
  <c r="U2106" i="4"/>
  <c r="A2106" i="4" s="1"/>
  <c r="U2122" i="4"/>
  <c r="A2122" i="4" s="1"/>
  <c r="U2138" i="4"/>
  <c r="A2138" i="4" s="1"/>
  <c r="U2154" i="4"/>
  <c r="A2154" i="4" s="1"/>
  <c r="U2170" i="4"/>
  <c r="A2170" i="4" s="1"/>
  <c r="U2186" i="4"/>
  <c r="A2186" i="4" s="1"/>
  <c r="U2202" i="4"/>
  <c r="A2202" i="4" s="1"/>
  <c r="U2218" i="4"/>
  <c r="A2218" i="4" s="1"/>
  <c r="U2234" i="4"/>
  <c r="A2234" i="4" s="1"/>
  <c r="U2250" i="4"/>
  <c r="A2250" i="4" s="1"/>
  <c r="U2266" i="4"/>
  <c r="A2266" i="4" s="1"/>
  <c r="U2282" i="4"/>
  <c r="A2282" i="4" s="1"/>
  <c r="U2298" i="4"/>
  <c r="A2298" i="4" s="1"/>
  <c r="U2314" i="4"/>
  <c r="A2314" i="4" s="1"/>
  <c r="U2330" i="4"/>
  <c r="A2330" i="4" s="1"/>
  <c r="U2346" i="4"/>
  <c r="A2346" i="4" s="1"/>
  <c r="U2362" i="4"/>
  <c r="A2362" i="4" s="1"/>
  <c r="U2378" i="4"/>
  <c r="A2378" i="4" s="1"/>
  <c r="U1615" i="4"/>
  <c r="A1615" i="4" s="1"/>
  <c r="U1647" i="4"/>
  <c r="A1647" i="4" s="1"/>
  <c r="U1679" i="4"/>
  <c r="A1679" i="4" s="1"/>
  <c r="U1711" i="4"/>
  <c r="A1711" i="4" s="1"/>
  <c r="U1743" i="4"/>
  <c r="A1743" i="4" s="1"/>
  <c r="U1775" i="4"/>
  <c r="A1775" i="4" s="1"/>
  <c r="U1807" i="4"/>
  <c r="A1807" i="4" s="1"/>
  <c r="U1825" i="4"/>
  <c r="A1825" i="4" s="1"/>
  <c r="U1841" i="4"/>
  <c r="A1841" i="4" s="1"/>
  <c r="U1857" i="4"/>
  <c r="A1857" i="4" s="1"/>
  <c r="U1873" i="4"/>
  <c r="A1873" i="4" s="1"/>
  <c r="U1889" i="4"/>
  <c r="A1889" i="4" s="1"/>
  <c r="U1905" i="4"/>
  <c r="A1905" i="4" s="1"/>
  <c r="U1921" i="4"/>
  <c r="A1921" i="4" s="1"/>
  <c r="U1937" i="4"/>
  <c r="A1937" i="4" s="1"/>
  <c r="U1953" i="4"/>
  <c r="A1953" i="4" s="1"/>
  <c r="U1969" i="4"/>
  <c r="A1969" i="4" s="1"/>
  <c r="U1985" i="4"/>
  <c r="A1985" i="4" s="1"/>
  <c r="U2001" i="4"/>
  <c r="A2001" i="4" s="1"/>
  <c r="U2017" i="4"/>
  <c r="A2017" i="4" s="1"/>
  <c r="U2033" i="4"/>
  <c r="A2033" i="4" s="1"/>
  <c r="U2049" i="4"/>
  <c r="A2049" i="4" s="1"/>
  <c r="U2065" i="4"/>
  <c r="A2065" i="4" s="1"/>
  <c r="U2081" i="4"/>
  <c r="A2081" i="4" s="1"/>
  <c r="U2097" i="4"/>
  <c r="A2097" i="4" s="1"/>
  <c r="U2113" i="4"/>
  <c r="A2113" i="4" s="1"/>
  <c r="U2129" i="4"/>
  <c r="A2129" i="4" s="1"/>
  <c r="U2145" i="4"/>
  <c r="A2145" i="4" s="1"/>
  <c r="U2161" i="4"/>
  <c r="A2161" i="4" s="1"/>
  <c r="U2177" i="4"/>
  <c r="A2177" i="4" s="1"/>
  <c r="U2193" i="4"/>
  <c r="A2193" i="4" s="1"/>
  <c r="U2209" i="4"/>
  <c r="A2209" i="4" s="1"/>
  <c r="U2225" i="4"/>
  <c r="A2225" i="4" s="1"/>
  <c r="U2241" i="4"/>
  <c r="A2241" i="4" s="1"/>
  <c r="U2257" i="4"/>
  <c r="A2257" i="4" s="1"/>
  <c r="U2273" i="4"/>
  <c r="A2273" i="4" s="1"/>
  <c r="U2289" i="4"/>
  <c r="A2289" i="4" s="1"/>
  <c r="U2305" i="4"/>
  <c r="A2305" i="4" s="1"/>
  <c r="U2321" i="4"/>
  <c r="A2321" i="4" s="1"/>
  <c r="U2337" i="4"/>
  <c r="A2337" i="4" s="1"/>
  <c r="U2353" i="4"/>
  <c r="A2353" i="4" s="1"/>
  <c r="U2369" i="4"/>
  <c r="A2369" i="4" s="1"/>
  <c r="U2385" i="4"/>
  <c r="A2385" i="4" s="1"/>
  <c r="U2401" i="4"/>
  <c r="A2401" i="4" s="1"/>
  <c r="U2417" i="4"/>
  <c r="A2417" i="4" s="1"/>
  <c r="U2433" i="4"/>
  <c r="A2433" i="4" s="1"/>
  <c r="U2449" i="4"/>
  <c r="A2449" i="4" s="1"/>
  <c r="U2465" i="4"/>
  <c r="A2465" i="4" s="1"/>
  <c r="U2481" i="4"/>
  <c r="A2481" i="4" s="1"/>
  <c r="U2497" i="4"/>
  <c r="A2497" i="4" s="1"/>
  <c r="U28" i="4"/>
  <c r="A28" i="4" s="1"/>
  <c r="U76" i="4"/>
  <c r="A76" i="4" s="1"/>
  <c r="U186" i="4"/>
  <c r="A186" i="4" s="1"/>
  <c r="U250" i="4"/>
  <c r="A250" i="4" s="1"/>
  <c r="U282" i="4"/>
  <c r="A282" i="4" s="1"/>
  <c r="U346" i="4"/>
  <c r="A346" i="4" s="1"/>
  <c r="U410" i="4"/>
  <c r="A410" i="4" s="1"/>
  <c r="U486" i="4"/>
  <c r="A486" i="4" s="1"/>
  <c r="U36" i="4"/>
  <c r="A36" i="4" s="1"/>
  <c r="U68" i="4"/>
  <c r="A68" i="4" s="1"/>
  <c r="U84" i="4"/>
  <c r="A84" i="4" s="1"/>
  <c r="U100" i="4"/>
  <c r="A100" i="4" s="1"/>
  <c r="U168" i="4"/>
  <c r="A168" i="4" s="1"/>
  <c r="U150" i="4"/>
  <c r="A150" i="4" s="1"/>
  <c r="U194" i="4"/>
  <c r="A194" i="4" s="1"/>
  <c r="U226" i="4"/>
  <c r="A226" i="4" s="1"/>
  <c r="U258" i="4"/>
  <c r="A258" i="4" s="1"/>
  <c r="U290" i="4"/>
  <c r="A290" i="4" s="1"/>
  <c r="U322" i="4"/>
  <c r="A322" i="4" s="1"/>
  <c r="U354" i="4"/>
  <c r="A354" i="4" s="1"/>
  <c r="U386" i="4"/>
  <c r="A386" i="4" s="1"/>
  <c r="U418" i="4"/>
  <c r="A418" i="4" s="1"/>
  <c r="U446" i="4"/>
  <c r="A446" i="4" s="1"/>
  <c r="U478" i="4"/>
  <c r="A478" i="4" s="1"/>
  <c r="U34" i="4"/>
  <c r="A34" i="4" s="1"/>
  <c r="U66" i="4"/>
  <c r="A66" i="4" s="1"/>
  <c r="U82" i="4"/>
  <c r="A82" i="4" s="1"/>
  <c r="U98" i="4"/>
  <c r="A98" i="4" s="1"/>
  <c r="U132" i="4"/>
  <c r="A132" i="4" s="1"/>
  <c r="U114" i="4"/>
  <c r="A114" i="4" s="1"/>
  <c r="U176" i="4"/>
  <c r="A176" i="4" s="1"/>
  <c r="U208" i="4"/>
  <c r="A208" i="4" s="1"/>
  <c r="U240" i="4"/>
  <c r="A240" i="4" s="1"/>
  <c r="U272" i="4"/>
  <c r="A272" i="4" s="1"/>
  <c r="U304" i="4"/>
  <c r="A304" i="4" s="1"/>
  <c r="U336" i="4"/>
  <c r="A336" i="4" s="1"/>
  <c r="U352" i="4"/>
  <c r="A352" i="4" s="1"/>
  <c r="U368" i="4"/>
  <c r="A368" i="4" s="1"/>
  <c r="U384" i="4"/>
  <c r="A384" i="4" s="1"/>
  <c r="U400" i="4"/>
  <c r="A400" i="4" s="1"/>
  <c r="U416" i="4"/>
  <c r="A416" i="4" s="1"/>
  <c r="U432" i="4"/>
  <c r="A432" i="4" s="1"/>
  <c r="U460" i="4"/>
  <c r="A460" i="4" s="1"/>
  <c r="U9" i="4"/>
  <c r="A9" i="4" s="1"/>
  <c r="U41" i="4"/>
  <c r="A41" i="4" s="1"/>
  <c r="U73" i="4"/>
  <c r="A73" i="4" s="1"/>
  <c r="U105" i="4"/>
  <c r="A105" i="4" s="1"/>
  <c r="U121" i="4"/>
  <c r="A121" i="4" s="1"/>
  <c r="U153" i="4"/>
  <c r="A153" i="4" s="1"/>
  <c r="U183" i="4"/>
  <c r="A183" i="4" s="1"/>
  <c r="U215" i="4"/>
  <c r="A215" i="4" s="1"/>
  <c r="U247" i="4"/>
  <c r="A247" i="4" s="1"/>
  <c r="U263" i="4"/>
  <c r="A263" i="4" s="1"/>
  <c r="U279" i="4"/>
  <c r="A279" i="4" s="1"/>
  <c r="U295" i="4"/>
  <c r="A295" i="4" s="1"/>
  <c r="U381" i="4"/>
  <c r="A381" i="4" s="1"/>
  <c r="U445" i="4"/>
  <c r="A445" i="4" s="1"/>
  <c r="U477" i="4"/>
  <c r="A477" i="4" s="1"/>
  <c r="U493" i="4"/>
  <c r="A493" i="4" s="1"/>
  <c r="U15" i="4"/>
  <c r="A15" i="4" s="1"/>
  <c r="U47" i="4"/>
  <c r="A47" i="4" s="1"/>
  <c r="U79" i="4"/>
  <c r="A79" i="4" s="1"/>
  <c r="U127" i="4"/>
  <c r="A127" i="4" s="1"/>
  <c r="U355" i="4"/>
  <c r="A355" i="4" s="1"/>
  <c r="U419" i="4"/>
  <c r="A419" i="4" s="1"/>
  <c r="U329" i="4"/>
  <c r="A329" i="4" s="1"/>
  <c r="U361" i="4"/>
  <c r="A361" i="4" s="1"/>
  <c r="U393" i="4"/>
  <c r="A393" i="4" s="1"/>
  <c r="U425" i="4"/>
  <c r="A425" i="4" s="1"/>
  <c r="U451" i="4"/>
  <c r="A451" i="4" s="1"/>
  <c r="U467" i="4"/>
  <c r="A467" i="4" s="1"/>
  <c r="U483" i="4"/>
  <c r="A483" i="4" s="1"/>
  <c r="U499" i="4"/>
  <c r="A499" i="4" s="1"/>
  <c r="U522" i="4"/>
  <c r="A522" i="4" s="1"/>
  <c r="U554" i="4"/>
  <c r="A554" i="4" s="1"/>
  <c r="U586" i="4"/>
  <c r="A586" i="4" s="1"/>
  <c r="U618" i="4"/>
  <c r="A618" i="4" s="1"/>
  <c r="U650" i="4"/>
  <c r="A650" i="4" s="1"/>
  <c r="U682" i="4"/>
  <c r="A682" i="4" s="1"/>
  <c r="U533" i="4"/>
  <c r="A533" i="4" s="1"/>
  <c r="U565" i="4"/>
  <c r="A565" i="4" s="1"/>
  <c r="U597" i="4"/>
  <c r="A597" i="4" s="1"/>
  <c r="U629" i="4"/>
  <c r="A629" i="4" s="1"/>
  <c r="U677" i="4"/>
  <c r="A677" i="4" s="1"/>
  <c r="U709" i="4"/>
  <c r="A709" i="4" s="1"/>
  <c r="U725" i="4"/>
  <c r="A725" i="4" s="1"/>
  <c r="U757" i="4"/>
  <c r="A757" i="4" s="1"/>
  <c r="U789" i="4"/>
  <c r="A789" i="4" s="1"/>
  <c r="U821" i="4"/>
  <c r="A821" i="4" s="1"/>
  <c r="U837" i="4"/>
  <c r="A837" i="4" s="1"/>
  <c r="U869" i="4"/>
  <c r="A869" i="4" s="1"/>
  <c r="U901" i="4"/>
  <c r="A901" i="4" s="1"/>
  <c r="U933" i="4"/>
  <c r="A933" i="4" s="1"/>
  <c r="U965" i="4"/>
  <c r="A965" i="4" s="1"/>
  <c r="U997" i="4"/>
  <c r="A997" i="4" s="1"/>
  <c r="U1029" i="4"/>
  <c r="A1029" i="4" s="1"/>
  <c r="U722" i="4"/>
  <c r="A722" i="4" s="1"/>
  <c r="U754" i="4"/>
  <c r="A754" i="4" s="1"/>
  <c r="U786" i="4"/>
  <c r="A786" i="4" s="1"/>
  <c r="U818" i="4"/>
  <c r="A818" i="4" s="1"/>
  <c r="U850" i="4"/>
  <c r="A850" i="4" s="1"/>
  <c r="U882" i="4"/>
  <c r="A882" i="4" s="1"/>
  <c r="U914" i="4"/>
  <c r="A914" i="4" s="1"/>
  <c r="U946" i="4"/>
  <c r="A946" i="4" s="1"/>
  <c r="U994" i="4"/>
  <c r="A994" i="4" s="1"/>
  <c r="U1010" i="4"/>
  <c r="A1010" i="4" s="1"/>
  <c r="U1058" i="4"/>
  <c r="A1058" i="4" s="1"/>
  <c r="U1090" i="4"/>
  <c r="A1090" i="4" s="1"/>
  <c r="U1106" i="4"/>
  <c r="A1106" i="4" s="1"/>
  <c r="U1154" i="4"/>
  <c r="A1154" i="4" s="1"/>
  <c r="U1186" i="4"/>
  <c r="A1186" i="4" s="1"/>
  <c r="U1202" i="4"/>
  <c r="A1202" i="4" s="1"/>
  <c r="U1079" i="4"/>
  <c r="A1079" i="4" s="1"/>
  <c r="U1175" i="4"/>
  <c r="A1175" i="4" s="1"/>
  <c r="U1207" i="4"/>
  <c r="A1207" i="4" s="1"/>
  <c r="U1243" i="4"/>
  <c r="A1243" i="4" s="1"/>
  <c r="U1291" i="4"/>
  <c r="A1291" i="4" s="1"/>
  <c r="U1323" i="4"/>
  <c r="A1323" i="4" s="1"/>
  <c r="U1355" i="4"/>
  <c r="A1355" i="4" s="1"/>
  <c r="U1387" i="4"/>
  <c r="A1387" i="4" s="1"/>
  <c r="U1419" i="4"/>
  <c r="A1419" i="4" s="1"/>
  <c r="U1451" i="4"/>
  <c r="A1451" i="4" s="1"/>
  <c r="U1483" i="4"/>
  <c r="A1483" i="4" s="1"/>
  <c r="U1515" i="4"/>
  <c r="A1515" i="4" s="1"/>
  <c r="U1547" i="4"/>
  <c r="A1547" i="4" s="1"/>
  <c r="U1579" i="4"/>
  <c r="A1579" i="4" s="1"/>
  <c r="U1073" i="4"/>
  <c r="A1073" i="4" s="1"/>
  <c r="U1137" i="4"/>
  <c r="A1137" i="4" s="1"/>
  <c r="U1201" i="4"/>
  <c r="A1201" i="4" s="1"/>
  <c r="U1240" i="4"/>
  <c r="A1240" i="4" s="1"/>
  <c r="U1272" i="4"/>
  <c r="A1272" i="4" s="1"/>
  <c r="U1304" i="4"/>
  <c r="A1304" i="4" s="1"/>
  <c r="U1336" i="4"/>
  <c r="A1336" i="4" s="1"/>
  <c r="U1368" i="4"/>
  <c r="A1368" i="4" s="1"/>
  <c r="U1400" i="4"/>
  <c r="A1400" i="4" s="1"/>
  <c r="U1432" i="4"/>
  <c r="A1432" i="4" s="1"/>
  <c r="U1464" i="4"/>
  <c r="A1464" i="4" s="1"/>
  <c r="U1496" i="4"/>
  <c r="A1496" i="4" s="1"/>
  <c r="U1528" i="4"/>
  <c r="A1528" i="4" s="1"/>
  <c r="U1560" i="4"/>
  <c r="A1560" i="4" s="1"/>
  <c r="U1592" i="4"/>
  <c r="A1592" i="4" s="1"/>
  <c r="U1624" i="4"/>
  <c r="A1624" i="4" s="1"/>
  <c r="U1656" i="4"/>
  <c r="A1656" i="4" s="1"/>
  <c r="U1688" i="4"/>
  <c r="A1688" i="4" s="1"/>
  <c r="U1720" i="4"/>
  <c r="A1720" i="4" s="1"/>
  <c r="U1752" i="4"/>
  <c r="A1752" i="4" s="1"/>
  <c r="U1784" i="4"/>
  <c r="A1784" i="4" s="1"/>
  <c r="U1605" i="4"/>
  <c r="A1605" i="4" s="1"/>
  <c r="U1669" i="4"/>
  <c r="A1669" i="4" s="1"/>
  <c r="U1733" i="4"/>
  <c r="A1733" i="4" s="1"/>
  <c r="U1797" i="4"/>
  <c r="A1797" i="4" s="1"/>
  <c r="U1836" i="4"/>
  <c r="A1836" i="4" s="1"/>
  <c r="U1868" i="4"/>
  <c r="A1868" i="4" s="1"/>
  <c r="U1900" i="4"/>
  <c r="A1900" i="4" s="1"/>
  <c r="U1932" i="4"/>
  <c r="A1932" i="4" s="1"/>
  <c r="U1980" i="4"/>
  <c r="A1980" i="4" s="1"/>
  <c r="U1996" i="4"/>
  <c r="A1996" i="4" s="1"/>
  <c r="U2044" i="4"/>
  <c r="A2044" i="4" s="1"/>
  <c r="U2060" i="4"/>
  <c r="A2060" i="4" s="1"/>
  <c r="U2092" i="4"/>
  <c r="A2092" i="4" s="1"/>
  <c r="U2124" i="4"/>
  <c r="A2124" i="4" s="1"/>
  <c r="U2172" i="4"/>
  <c r="A2172" i="4" s="1"/>
  <c r="U2204" i="4"/>
  <c r="A2204" i="4" s="1"/>
  <c r="U2236" i="4"/>
  <c r="A2236" i="4" s="1"/>
  <c r="U2268" i="4"/>
  <c r="A2268" i="4" s="1"/>
  <c r="U2300" i="4"/>
  <c r="A2300" i="4" s="1"/>
  <c r="U2332" i="4"/>
  <c r="A2332" i="4" s="1"/>
  <c r="U2364" i="4"/>
  <c r="A2364" i="4" s="1"/>
  <c r="U1619" i="4"/>
  <c r="A1619" i="4" s="1"/>
  <c r="U1683" i="4"/>
  <c r="A1683" i="4" s="1"/>
  <c r="U1747" i="4"/>
  <c r="A1747" i="4" s="1"/>
  <c r="U1779" i="4"/>
  <c r="A1779" i="4" s="1"/>
  <c r="U1843" i="4"/>
  <c r="A1843" i="4" s="1"/>
  <c r="U1875" i="4"/>
  <c r="A1875" i="4" s="1"/>
  <c r="U1907" i="4"/>
  <c r="A1907" i="4" s="1"/>
  <c r="U1939" i="4"/>
  <c r="A1939" i="4" s="1"/>
  <c r="U1971" i="4"/>
  <c r="A1971" i="4" s="1"/>
  <c r="U2003" i="4"/>
  <c r="A2003" i="4" s="1"/>
  <c r="U2035" i="4"/>
  <c r="A2035" i="4" s="1"/>
  <c r="U2067" i="4"/>
  <c r="A2067" i="4" s="1"/>
  <c r="U2099" i="4"/>
  <c r="A2099" i="4" s="1"/>
  <c r="U2131" i="4"/>
  <c r="A2131" i="4" s="1"/>
  <c r="U2163" i="4"/>
  <c r="A2163" i="4" s="1"/>
  <c r="U2195" i="4"/>
  <c r="A2195" i="4" s="1"/>
  <c r="U2227" i="4"/>
  <c r="A2227" i="4" s="1"/>
  <c r="U2259" i="4"/>
  <c r="A2259" i="4" s="1"/>
  <c r="U2291" i="4"/>
  <c r="A2291" i="4" s="1"/>
  <c r="U2323" i="4"/>
  <c r="A2323" i="4" s="1"/>
  <c r="U2355" i="4"/>
  <c r="A2355" i="4" s="1"/>
  <c r="U2387" i="4"/>
  <c r="A2387" i="4" s="1"/>
  <c r="U2419" i="4"/>
  <c r="A2419" i="4" s="1"/>
  <c r="U2451" i="4"/>
  <c r="A2451" i="4" s="1"/>
  <c r="U2483" i="4"/>
  <c r="A2483" i="4" s="1"/>
  <c r="U2388" i="4"/>
  <c r="A2388" i="4" s="1"/>
  <c r="U5" i="4"/>
  <c r="A5" i="4" s="1"/>
  <c r="U21" i="4"/>
  <c r="A21" i="4" s="1"/>
  <c r="U37" i="4"/>
  <c r="A37" i="4" s="1"/>
  <c r="U53" i="4"/>
  <c r="A53" i="4" s="1"/>
  <c r="U69" i="4"/>
  <c r="A69" i="4" s="1"/>
  <c r="U85" i="4"/>
  <c r="A85" i="4" s="1"/>
  <c r="U101" i="4"/>
  <c r="A101" i="4" s="1"/>
  <c r="U117" i="4"/>
  <c r="A117" i="4" s="1"/>
  <c r="U133" i="4"/>
  <c r="A133" i="4" s="1"/>
  <c r="U149" i="4"/>
  <c r="A149" i="4" s="1"/>
  <c r="U165" i="4"/>
  <c r="A165" i="4" s="1"/>
  <c r="U179" i="4"/>
  <c r="A179" i="4" s="1"/>
  <c r="U195" i="4"/>
  <c r="A195" i="4" s="1"/>
  <c r="U211" i="4"/>
  <c r="A211" i="4" s="1"/>
  <c r="U227" i="4"/>
  <c r="A227" i="4" s="1"/>
  <c r="U243" i="4"/>
  <c r="A243" i="4" s="1"/>
  <c r="U259" i="4"/>
  <c r="A259" i="4" s="1"/>
  <c r="U275" i="4"/>
  <c r="A275" i="4" s="1"/>
  <c r="U291" i="4"/>
  <c r="A291" i="4" s="1"/>
  <c r="U307" i="4"/>
  <c r="A307" i="4" s="1"/>
  <c r="U335" i="4"/>
  <c r="A335" i="4" s="1"/>
  <c r="U367" i="4"/>
  <c r="A367" i="4" s="1"/>
  <c r="U399" i="4"/>
  <c r="A399" i="4" s="1"/>
  <c r="U431" i="4"/>
  <c r="A431" i="4" s="1"/>
  <c r="U341" i="4"/>
  <c r="A341" i="4" s="1"/>
  <c r="U373" i="4"/>
  <c r="A373" i="4" s="1"/>
  <c r="U405" i="4"/>
  <c r="A405" i="4" s="1"/>
  <c r="U437" i="4"/>
  <c r="A437" i="4" s="1"/>
  <c r="U457" i="4"/>
  <c r="A457" i="4" s="1"/>
  <c r="U473" i="4"/>
  <c r="A473" i="4" s="1"/>
  <c r="U489" i="4"/>
  <c r="A489" i="4" s="1"/>
  <c r="U19" i="4"/>
  <c r="A19" i="4" s="1"/>
  <c r="U35" i="4"/>
  <c r="A35" i="4" s="1"/>
  <c r="U51" i="4"/>
  <c r="A51" i="4" s="1"/>
  <c r="U67" i="4"/>
  <c r="A67" i="4" s="1"/>
  <c r="U83" i="4"/>
  <c r="A83" i="4" s="1"/>
  <c r="U99" i="4"/>
  <c r="A99" i="4" s="1"/>
  <c r="U115" i="4"/>
  <c r="A115" i="4" s="1"/>
  <c r="U131" i="4"/>
  <c r="A131" i="4" s="1"/>
  <c r="U147" i="4"/>
  <c r="A147" i="4" s="1"/>
  <c r="U163" i="4"/>
  <c r="A163" i="4" s="1"/>
  <c r="U177" i="4"/>
  <c r="A177" i="4" s="1"/>
  <c r="U193" i="4"/>
  <c r="A193" i="4" s="1"/>
  <c r="U209" i="4"/>
  <c r="A209" i="4" s="1"/>
  <c r="U225" i="4"/>
  <c r="A225" i="4" s="1"/>
  <c r="U241" i="4"/>
  <c r="A241" i="4" s="1"/>
  <c r="U257" i="4"/>
  <c r="A257" i="4" s="1"/>
  <c r="U273" i="4"/>
  <c r="A273" i="4" s="1"/>
  <c r="U289" i="4"/>
  <c r="A289" i="4" s="1"/>
  <c r="U305" i="4"/>
  <c r="A305" i="4" s="1"/>
  <c r="U331" i="4"/>
  <c r="A331" i="4" s="1"/>
  <c r="U363" i="4"/>
  <c r="A363" i="4" s="1"/>
  <c r="U395" i="4"/>
  <c r="A395" i="4" s="1"/>
  <c r="U427" i="4"/>
  <c r="A427" i="4" s="1"/>
  <c r="U337" i="4"/>
  <c r="A337" i="4" s="1"/>
  <c r="U369" i="4"/>
  <c r="A369" i="4" s="1"/>
  <c r="U401" i="4"/>
  <c r="A401" i="4" s="1"/>
  <c r="U433" i="4"/>
  <c r="A433" i="4" s="1"/>
  <c r="U455" i="4"/>
  <c r="A455" i="4" s="1"/>
  <c r="U471" i="4"/>
  <c r="A471" i="4" s="1"/>
  <c r="U487" i="4"/>
  <c r="A487" i="4" s="1"/>
  <c r="U16" i="4"/>
  <c r="A16" i="4" s="1"/>
  <c r="U32" i="4"/>
  <c r="A32" i="4" s="1"/>
  <c r="U48" i="4"/>
  <c r="A48" i="4" s="1"/>
  <c r="U64" i="4"/>
  <c r="A64" i="4" s="1"/>
  <c r="U80" i="4"/>
  <c r="A80" i="4" s="1"/>
  <c r="U96" i="4"/>
  <c r="A96" i="4" s="1"/>
  <c r="U128" i="4"/>
  <c r="A128" i="4" s="1"/>
  <c r="U160" i="4"/>
  <c r="A160" i="4" s="1"/>
  <c r="U110" i="4"/>
  <c r="A110" i="4" s="1"/>
  <c r="U142" i="4"/>
  <c r="A142" i="4" s="1"/>
  <c r="U174" i="4"/>
  <c r="A174" i="4" s="1"/>
  <c r="U190" i="4"/>
  <c r="A190" i="4" s="1"/>
  <c r="U206" i="4"/>
  <c r="A206" i="4" s="1"/>
  <c r="U222" i="4"/>
  <c r="A222" i="4" s="1"/>
  <c r="U238" i="4"/>
  <c r="A238" i="4" s="1"/>
  <c r="U254" i="4"/>
  <c r="A254" i="4" s="1"/>
  <c r="U270" i="4"/>
  <c r="A270" i="4" s="1"/>
  <c r="U286" i="4"/>
  <c r="A286" i="4" s="1"/>
  <c r="U302" i="4"/>
  <c r="A302" i="4" s="1"/>
  <c r="U318" i="4"/>
  <c r="A318" i="4" s="1"/>
  <c r="U334" i="4"/>
  <c r="A334" i="4" s="1"/>
  <c r="U350" i="4"/>
  <c r="A350" i="4" s="1"/>
  <c r="U366" i="4"/>
  <c r="A366" i="4" s="1"/>
  <c r="U382" i="4"/>
  <c r="A382" i="4" s="1"/>
  <c r="U398" i="4"/>
  <c r="A398" i="4" s="1"/>
  <c r="U414" i="4"/>
  <c r="A414" i="4" s="1"/>
  <c r="U430" i="4"/>
  <c r="A430" i="4" s="1"/>
  <c r="U458" i="4"/>
  <c r="A458" i="4" s="1"/>
  <c r="U474" i="4"/>
  <c r="A474" i="4" s="1"/>
  <c r="U490" i="4"/>
  <c r="A490" i="4" s="1"/>
  <c r="U6" i="4"/>
  <c r="A6" i="4" s="1"/>
  <c r="U22" i="4"/>
  <c r="A22" i="4" s="1"/>
  <c r="U38" i="4"/>
  <c r="A38" i="4" s="1"/>
  <c r="U54" i="4"/>
  <c r="A54" i="4" s="1"/>
  <c r="U70" i="4"/>
  <c r="A70" i="4" s="1"/>
  <c r="U86" i="4"/>
  <c r="A86" i="4" s="1"/>
  <c r="U102" i="4"/>
  <c r="A102" i="4" s="1"/>
  <c r="U108" i="4"/>
  <c r="A108" i="4" s="1"/>
  <c r="U140" i="4"/>
  <c r="A140" i="4" s="1"/>
  <c r="U172" i="4"/>
  <c r="A172" i="4" s="1"/>
  <c r="U122" i="4"/>
  <c r="A122" i="4" s="1"/>
  <c r="U154" i="4"/>
  <c r="A154" i="4" s="1"/>
  <c r="U180" i="4"/>
  <c r="A180" i="4" s="1"/>
  <c r="U196" i="4"/>
  <c r="A196" i="4" s="1"/>
  <c r="U212" i="4"/>
  <c r="A212" i="4" s="1"/>
  <c r="U228" i="4"/>
  <c r="A228" i="4" s="1"/>
  <c r="U244" i="4"/>
  <c r="A244" i="4" s="1"/>
  <c r="U260" i="4"/>
  <c r="A260" i="4" s="1"/>
  <c r="U276" i="4"/>
  <c r="A276" i="4" s="1"/>
  <c r="U292" i="4"/>
  <c r="A292" i="4" s="1"/>
  <c r="U308" i="4"/>
  <c r="A308" i="4" s="1"/>
  <c r="U324" i="4"/>
  <c r="A324" i="4" s="1"/>
  <c r="U340" i="4"/>
  <c r="A340" i="4" s="1"/>
  <c r="U356" i="4"/>
  <c r="A356" i="4" s="1"/>
  <c r="U372" i="4"/>
  <c r="A372" i="4" s="1"/>
  <c r="U388" i="4"/>
  <c r="A388" i="4" s="1"/>
  <c r="U404" i="4"/>
  <c r="A404" i="4" s="1"/>
  <c r="U420" i="4"/>
  <c r="A420" i="4" s="1"/>
  <c r="U436" i="4"/>
  <c r="A436" i="4" s="1"/>
  <c r="U448" i="4"/>
  <c r="A448" i="4" s="1"/>
  <c r="U464" i="4"/>
  <c r="A464" i="4" s="1"/>
  <c r="U480" i="4"/>
  <c r="A480" i="4" s="1"/>
  <c r="U496" i="4"/>
  <c r="A496" i="4" s="1"/>
  <c r="U60" i="4"/>
  <c r="A60" i="4" s="1"/>
  <c r="U166" i="4"/>
  <c r="A166" i="4" s="1"/>
  <c r="U234" i="4"/>
  <c r="A234" i="4" s="1"/>
  <c r="U330" i="4"/>
  <c r="A330" i="4" s="1"/>
  <c r="U394" i="4"/>
  <c r="A394" i="4" s="1"/>
  <c r="U426" i="4"/>
  <c r="A426" i="4" s="1"/>
  <c r="U454" i="4"/>
  <c r="A454" i="4" s="1"/>
  <c r="U470" i="4"/>
  <c r="A470" i="4" s="1"/>
  <c r="U10" i="4"/>
  <c r="A10" i="4" s="1"/>
  <c r="U42" i="4"/>
  <c r="A42" i="4" s="1"/>
  <c r="U74" i="4"/>
  <c r="A74" i="4" s="1"/>
  <c r="U106" i="4"/>
  <c r="A106" i="4" s="1"/>
  <c r="U162" i="4"/>
  <c r="A162" i="4" s="1"/>
  <c r="U200" i="4"/>
  <c r="A200" i="4" s="1"/>
  <c r="U232" i="4"/>
  <c r="A232" i="4" s="1"/>
  <c r="U264" i="4"/>
  <c r="A264" i="4" s="1"/>
  <c r="U296" i="4"/>
  <c r="A296" i="4" s="1"/>
  <c r="U344" i="4"/>
  <c r="A344" i="4" s="1"/>
  <c r="U376" i="4"/>
  <c r="A376" i="4" s="1"/>
  <c r="U408" i="4"/>
  <c r="A408" i="4" s="1"/>
  <c r="U440" i="4"/>
  <c r="A440" i="4" s="1"/>
  <c r="U452" i="4"/>
  <c r="A452" i="4" s="1"/>
  <c r="U468" i="4"/>
  <c r="A468" i="4" s="1"/>
  <c r="U484" i="4"/>
  <c r="A484" i="4" s="1"/>
  <c r="U500" i="4"/>
  <c r="A500" i="4" s="1"/>
  <c r="U33" i="4"/>
  <c r="A33" i="4" s="1"/>
  <c r="U65" i="4"/>
  <c r="A65" i="4" s="1"/>
  <c r="U97" i="4"/>
  <c r="A97" i="4" s="1"/>
  <c r="U129" i="4"/>
  <c r="A129" i="4" s="1"/>
  <c r="U161" i="4"/>
  <c r="A161" i="4" s="1"/>
  <c r="U175" i="4"/>
  <c r="A175" i="4" s="1"/>
  <c r="U207" i="4"/>
  <c r="A207" i="4" s="1"/>
  <c r="U239" i="4"/>
  <c r="A239" i="4" s="1"/>
  <c r="U255" i="4"/>
  <c r="A255" i="4" s="1"/>
  <c r="U271" i="4"/>
  <c r="A271" i="4" s="1"/>
  <c r="U287" i="4"/>
  <c r="A287" i="4" s="1"/>
  <c r="U303" i="4"/>
  <c r="A303" i="4" s="1"/>
  <c r="U359" i="4"/>
  <c r="A359" i="4" s="1"/>
  <c r="U423" i="4"/>
  <c r="A423" i="4" s="1"/>
  <c r="U333" i="4"/>
  <c r="A333" i="4" s="1"/>
  <c r="U397" i="4"/>
  <c r="A397" i="4" s="1"/>
  <c r="U453" i="4"/>
  <c r="A453" i="4" s="1"/>
  <c r="U469" i="4"/>
  <c r="A469" i="4" s="1"/>
  <c r="U485" i="4"/>
  <c r="A485" i="4" s="1"/>
  <c r="U501" i="4"/>
  <c r="A501" i="4" s="1"/>
  <c r="U23" i="4"/>
  <c r="A23" i="4" s="1"/>
  <c r="U39" i="4"/>
  <c r="A39" i="4" s="1"/>
  <c r="U71" i="4"/>
  <c r="A71" i="4" s="1"/>
  <c r="U103" i="4"/>
  <c r="A103" i="4" s="1"/>
  <c r="U135" i="4"/>
  <c r="A135" i="4" s="1"/>
  <c r="U167" i="4"/>
  <c r="A167" i="4" s="1"/>
  <c r="U181" i="4"/>
  <c r="A181" i="4" s="1"/>
  <c r="U213" i="4"/>
  <c r="A213" i="4" s="1"/>
  <c r="U245" i="4"/>
  <c r="A245" i="4" s="1"/>
  <c r="U261" i="4"/>
  <c r="A261" i="4" s="1"/>
  <c r="U277" i="4"/>
  <c r="A277" i="4" s="1"/>
  <c r="U293" i="4"/>
  <c r="A293" i="4" s="1"/>
  <c r="U309" i="4"/>
  <c r="A309" i="4" s="1"/>
  <c r="U345" i="4"/>
  <c r="A345" i="4" s="1"/>
  <c r="U409" i="4"/>
  <c r="A409" i="4" s="1"/>
  <c r="U459" i="4"/>
  <c r="A459" i="4" s="1"/>
  <c r="U514" i="4"/>
  <c r="A514" i="4" s="1"/>
  <c r="U546" i="4"/>
  <c r="A546" i="4" s="1"/>
  <c r="U578" i="4"/>
  <c r="A578" i="4" s="1"/>
  <c r="U610" i="4"/>
  <c r="A610" i="4" s="1"/>
  <c r="U642" i="4"/>
  <c r="A642" i="4" s="1"/>
  <c r="U658" i="4"/>
  <c r="A658" i="4" s="1"/>
  <c r="U509" i="4"/>
  <c r="A509" i="4" s="1"/>
  <c r="U541" i="4"/>
  <c r="A541" i="4" s="1"/>
  <c r="U573" i="4"/>
  <c r="A573" i="4" s="1"/>
  <c r="U605" i="4"/>
  <c r="A605" i="4" s="1"/>
  <c r="U637" i="4"/>
  <c r="A637" i="4" s="1"/>
  <c r="U669" i="4"/>
  <c r="A669" i="4" s="1"/>
  <c r="U701" i="4"/>
  <c r="A701" i="4" s="1"/>
  <c r="U716" i="4"/>
  <c r="A716" i="4" s="1"/>
  <c r="U749" i="4"/>
  <c r="A749" i="4" s="1"/>
  <c r="U781" i="4"/>
  <c r="A781" i="4" s="1"/>
  <c r="U813" i="4"/>
  <c r="A813" i="4" s="1"/>
  <c r="U845" i="4"/>
  <c r="A845" i="4" s="1"/>
  <c r="U877" i="4"/>
  <c r="A877" i="4" s="1"/>
  <c r="U909" i="4"/>
  <c r="A909" i="4" s="1"/>
  <c r="U941" i="4"/>
  <c r="A941" i="4" s="1"/>
  <c r="U973" i="4"/>
  <c r="A973" i="4" s="1"/>
  <c r="U1005" i="4"/>
  <c r="A1005" i="4" s="1"/>
  <c r="U1037" i="4"/>
  <c r="A1037" i="4" s="1"/>
  <c r="U730" i="4"/>
  <c r="A730" i="4" s="1"/>
  <c r="U762" i="4"/>
  <c r="A762" i="4" s="1"/>
  <c r="U794" i="4"/>
  <c r="A794" i="4" s="1"/>
  <c r="U826" i="4"/>
  <c r="A826" i="4" s="1"/>
  <c r="U858" i="4"/>
  <c r="A858" i="4" s="1"/>
  <c r="U890" i="4"/>
  <c r="A890" i="4" s="1"/>
  <c r="U922" i="4"/>
  <c r="A922" i="4" s="1"/>
  <c r="U954" i="4"/>
  <c r="A954" i="4" s="1"/>
  <c r="U986" i="4"/>
  <c r="A986" i="4" s="1"/>
  <c r="U1018" i="4"/>
  <c r="A1018" i="4" s="1"/>
  <c r="U1050" i="4"/>
  <c r="A1050" i="4" s="1"/>
  <c r="U1082" i="4"/>
  <c r="A1082" i="4" s="1"/>
  <c r="U1114" i="4"/>
  <c r="A1114" i="4" s="1"/>
  <c r="U1146" i="4"/>
  <c r="A1146" i="4" s="1"/>
  <c r="U1178" i="4"/>
  <c r="A1178" i="4" s="1"/>
  <c r="U1210" i="4"/>
  <c r="A1210" i="4" s="1"/>
  <c r="U1063" i="4"/>
  <c r="A1063" i="4" s="1"/>
  <c r="U1127" i="4"/>
  <c r="A1127" i="4" s="1"/>
  <c r="U1191" i="4"/>
  <c r="A1191" i="4" s="1"/>
  <c r="U1235" i="4"/>
  <c r="A1235" i="4" s="1"/>
  <c r="U1283" i="4"/>
  <c r="A1283" i="4" s="1"/>
  <c r="U1299" i="4"/>
  <c r="A1299" i="4" s="1"/>
  <c r="U1347" i="4"/>
  <c r="A1347" i="4" s="1"/>
  <c r="U1363" i="4"/>
  <c r="A1363" i="4" s="1"/>
  <c r="U1411" i="4"/>
  <c r="A1411" i="4" s="1"/>
  <c r="U1427" i="4"/>
  <c r="A1427" i="4" s="1"/>
  <c r="U1459" i="4"/>
  <c r="A1459" i="4" s="1"/>
  <c r="U1491" i="4"/>
  <c r="A1491" i="4" s="1"/>
  <c r="U1523" i="4"/>
  <c r="A1523" i="4" s="1"/>
  <c r="U1555" i="4"/>
  <c r="A1555" i="4" s="1"/>
  <c r="U1587" i="4"/>
  <c r="A1587" i="4" s="1"/>
  <c r="U1121" i="4"/>
  <c r="A1121" i="4" s="1"/>
  <c r="U1153" i="4"/>
  <c r="A1153" i="4" s="1"/>
  <c r="U1216" i="4"/>
  <c r="A1216" i="4" s="1"/>
  <c r="U1264" i="4"/>
  <c r="A1264" i="4" s="1"/>
  <c r="U1280" i="4"/>
  <c r="A1280" i="4" s="1"/>
  <c r="U1328" i="4"/>
  <c r="A1328" i="4" s="1"/>
  <c r="U1360" i="4"/>
  <c r="A1360" i="4" s="1"/>
  <c r="U1376" i="4"/>
  <c r="A1376" i="4" s="1"/>
  <c r="U1408" i="4"/>
  <c r="A1408" i="4" s="1"/>
  <c r="U1440" i="4"/>
  <c r="A1440" i="4" s="1"/>
  <c r="U1488" i="4"/>
  <c r="A1488" i="4" s="1"/>
  <c r="U1504" i="4"/>
  <c r="A1504" i="4" s="1"/>
  <c r="U1536" i="4"/>
  <c r="A1536" i="4" s="1"/>
  <c r="U1568" i="4"/>
  <c r="A1568" i="4" s="1"/>
  <c r="U1600" i="4"/>
  <c r="A1600" i="4" s="1"/>
  <c r="U1632" i="4"/>
  <c r="A1632" i="4" s="1"/>
  <c r="U1680" i="4"/>
  <c r="A1680" i="4" s="1"/>
  <c r="U1696" i="4"/>
  <c r="A1696" i="4" s="1"/>
  <c r="U1728" i="4"/>
  <c r="A1728" i="4" s="1"/>
  <c r="U1760" i="4"/>
  <c r="A1760" i="4" s="1"/>
  <c r="U1792" i="4"/>
  <c r="A1792" i="4" s="1"/>
  <c r="U1621" i="4"/>
  <c r="A1621" i="4" s="1"/>
  <c r="U1685" i="4"/>
  <c r="A1685" i="4" s="1"/>
  <c r="U1749" i="4"/>
  <c r="A1749" i="4" s="1"/>
  <c r="U1812" i="4"/>
  <c r="A1812" i="4" s="1"/>
  <c r="U1844" i="4"/>
  <c r="A1844" i="4" s="1"/>
  <c r="U1876" i="4"/>
  <c r="A1876" i="4" s="1"/>
  <c r="U1924" i="4"/>
  <c r="A1924" i="4" s="1"/>
  <c r="U1940" i="4"/>
  <c r="A1940" i="4" s="1"/>
  <c r="U1972" i="4"/>
  <c r="A1972" i="4" s="1"/>
  <c r="U2020" i="4"/>
  <c r="A2020" i="4" s="1"/>
  <c r="U2052" i="4"/>
  <c r="A2052" i="4" s="1"/>
  <c r="U2084" i="4"/>
  <c r="A2084" i="4" s="1"/>
  <c r="U2116" i="4"/>
  <c r="A2116" i="4" s="1"/>
  <c r="U2148" i="4"/>
  <c r="A2148" i="4" s="1"/>
  <c r="U2180" i="4"/>
  <c r="A2180" i="4" s="1"/>
  <c r="U2212" i="4"/>
  <c r="A2212" i="4" s="1"/>
  <c r="U2244" i="4"/>
  <c r="A2244" i="4" s="1"/>
  <c r="U2276" i="4"/>
  <c r="A2276" i="4" s="1"/>
  <c r="U2308" i="4"/>
  <c r="A2308" i="4" s="1"/>
  <c r="U2340" i="4"/>
  <c r="A2340" i="4" s="1"/>
  <c r="U2372" i="4"/>
  <c r="A2372" i="4" s="1"/>
  <c r="U1635" i="4"/>
  <c r="A1635" i="4" s="1"/>
  <c r="U1699" i="4"/>
  <c r="A1699" i="4" s="1"/>
  <c r="U1763" i="4"/>
  <c r="A1763" i="4" s="1"/>
  <c r="U1819" i="4"/>
  <c r="A1819" i="4" s="1"/>
  <c r="U1851" i="4"/>
  <c r="A1851" i="4" s="1"/>
  <c r="U1883" i="4"/>
  <c r="A1883" i="4" s="1"/>
  <c r="U1915" i="4"/>
  <c r="A1915" i="4" s="1"/>
  <c r="U1947" i="4"/>
  <c r="A1947" i="4" s="1"/>
  <c r="U1979" i="4"/>
  <c r="A1979" i="4" s="1"/>
  <c r="U2011" i="4"/>
  <c r="A2011" i="4" s="1"/>
  <c r="U2027" i="4"/>
  <c r="A2027" i="4" s="1"/>
  <c r="U2059" i="4"/>
  <c r="A2059" i="4" s="1"/>
  <c r="U2091" i="4"/>
  <c r="A2091" i="4" s="1"/>
  <c r="U2123" i="4"/>
  <c r="A2123" i="4" s="1"/>
  <c r="U2155" i="4"/>
  <c r="A2155" i="4" s="1"/>
  <c r="U2187" i="4"/>
  <c r="A2187" i="4" s="1"/>
  <c r="U2219" i="4"/>
  <c r="A2219" i="4" s="1"/>
  <c r="U2251" i="4"/>
  <c r="A2251" i="4" s="1"/>
  <c r="U2283" i="4"/>
  <c r="A2283" i="4" s="1"/>
  <c r="U2315" i="4"/>
  <c r="A2315" i="4" s="1"/>
  <c r="U2347" i="4"/>
  <c r="A2347" i="4" s="1"/>
  <c r="U2379" i="4"/>
  <c r="A2379" i="4" s="1"/>
  <c r="U2411" i="4"/>
  <c r="A2411" i="4" s="1"/>
  <c r="U2443" i="4"/>
  <c r="A2443" i="4" s="1"/>
  <c r="U2475" i="4"/>
  <c r="A2475" i="4" s="1"/>
  <c r="U2398" i="4"/>
  <c r="A2398" i="4" s="1"/>
  <c r="U2462" i="4"/>
  <c r="A2462" i="4" s="1"/>
  <c r="U2404" i="4"/>
  <c r="A2404" i="4" s="1"/>
  <c r="U2468" i="4"/>
  <c r="A2468" i="4" s="1"/>
  <c r="U528" i="4"/>
  <c r="A528" i="4" s="1"/>
  <c r="U560" i="4"/>
  <c r="A560" i="4" s="1"/>
  <c r="U576" i="4"/>
  <c r="A576" i="4" s="1"/>
  <c r="U624" i="4"/>
  <c r="A624" i="4" s="1"/>
  <c r="U640" i="4"/>
  <c r="A640" i="4" s="1"/>
  <c r="U672" i="4"/>
  <c r="A672" i="4" s="1"/>
  <c r="U523" i="4"/>
  <c r="A523" i="4" s="1"/>
  <c r="U555" i="4"/>
  <c r="A555" i="4" s="1"/>
  <c r="U587" i="4"/>
  <c r="A587" i="4" s="1"/>
  <c r="U619" i="4"/>
  <c r="A619" i="4" s="1"/>
  <c r="U651" i="4"/>
  <c r="A651" i="4" s="1"/>
  <c r="U683" i="4"/>
  <c r="A683" i="4" s="1"/>
  <c r="U715" i="4"/>
  <c r="A715" i="4" s="1"/>
  <c r="U747" i="4"/>
  <c r="A747" i="4" s="1"/>
  <c r="U779" i="4"/>
  <c r="A779" i="4" s="1"/>
  <c r="U795" i="4"/>
  <c r="A795" i="4" s="1"/>
  <c r="U827" i="4"/>
  <c r="A827" i="4" s="1"/>
  <c r="U859" i="4"/>
  <c r="A859" i="4" s="1"/>
  <c r="U891" i="4"/>
  <c r="A891" i="4" s="1"/>
  <c r="U923" i="4"/>
  <c r="A923" i="4" s="1"/>
  <c r="U955" i="4"/>
  <c r="A955" i="4" s="1"/>
  <c r="U987" i="4"/>
  <c r="A987" i="4" s="1"/>
  <c r="U1019" i="4"/>
  <c r="A1019" i="4" s="1"/>
  <c r="U706" i="4"/>
  <c r="A706" i="4" s="1"/>
  <c r="U760" i="4"/>
  <c r="A760" i="4" s="1"/>
  <c r="U776" i="4"/>
  <c r="A776" i="4" s="1"/>
  <c r="U808" i="4"/>
  <c r="A808" i="4" s="1"/>
  <c r="U840" i="4"/>
  <c r="A840" i="4" s="1"/>
  <c r="U888" i="4"/>
  <c r="A888" i="4" s="1"/>
  <c r="U920" i="4"/>
  <c r="A920" i="4" s="1"/>
  <c r="U936" i="4"/>
  <c r="A936" i="4" s="1"/>
  <c r="U968" i="4"/>
  <c r="A968" i="4" s="1"/>
  <c r="U1000" i="4"/>
  <c r="A1000" i="4" s="1"/>
  <c r="U1032" i="4"/>
  <c r="A1032" i="4" s="1"/>
  <c r="U1064" i="4"/>
  <c r="A1064" i="4" s="1"/>
  <c r="U1080" i="4"/>
  <c r="A1080" i="4" s="1"/>
  <c r="U1096" i="4"/>
  <c r="A1096" i="4" s="1"/>
  <c r="U1112" i="4"/>
  <c r="A1112" i="4" s="1"/>
  <c r="U1128" i="4"/>
  <c r="A1128" i="4" s="1"/>
  <c r="U1160" i="4"/>
  <c r="A1160" i="4" s="1"/>
  <c r="U1176" i="4"/>
  <c r="A1176" i="4" s="1"/>
  <c r="U1192" i="4"/>
  <c r="A1192" i="4" s="1"/>
  <c r="U1208" i="4"/>
  <c r="A1208" i="4" s="1"/>
  <c r="U1059" i="4"/>
  <c r="A1059" i="4" s="1"/>
  <c r="U1091" i="4"/>
  <c r="A1091" i="4" s="1"/>
  <c r="U1123" i="4"/>
  <c r="A1123" i="4" s="1"/>
  <c r="U1155" i="4"/>
  <c r="A1155" i="4" s="1"/>
  <c r="U1187" i="4"/>
  <c r="A1187" i="4" s="1"/>
  <c r="U1217" i="4"/>
  <c r="A1217" i="4" s="1"/>
  <c r="U1233" i="4"/>
  <c r="A1233" i="4" s="1"/>
  <c r="U1249" i="4"/>
  <c r="A1249" i="4" s="1"/>
  <c r="U1265" i="4"/>
  <c r="A1265" i="4" s="1"/>
  <c r="U1281" i="4"/>
  <c r="A1281" i="4" s="1"/>
  <c r="U1297" i="4"/>
  <c r="A1297" i="4" s="1"/>
  <c r="U1313" i="4"/>
  <c r="A1313" i="4" s="1"/>
  <c r="U1329" i="4"/>
  <c r="A1329" i="4" s="1"/>
  <c r="U1345" i="4"/>
  <c r="A1345" i="4" s="1"/>
  <c r="U1361" i="4"/>
  <c r="A1361" i="4" s="1"/>
  <c r="U1377" i="4"/>
  <c r="A1377" i="4" s="1"/>
  <c r="U1393" i="4"/>
  <c r="A1393" i="4" s="1"/>
  <c r="U1409" i="4"/>
  <c r="A1409" i="4" s="1"/>
  <c r="U1425" i="4"/>
  <c r="A1425" i="4" s="1"/>
  <c r="U1441" i="4"/>
  <c r="A1441" i="4" s="1"/>
  <c r="U1457" i="4"/>
  <c r="A1457" i="4" s="1"/>
  <c r="U1473" i="4"/>
  <c r="A1473" i="4" s="1"/>
  <c r="U1489" i="4"/>
  <c r="A1489" i="4" s="1"/>
  <c r="U1505" i="4"/>
  <c r="A1505" i="4" s="1"/>
  <c r="U1521" i="4"/>
  <c r="A1521" i="4" s="1"/>
  <c r="U1537" i="4"/>
  <c r="A1537" i="4" s="1"/>
  <c r="U1553" i="4"/>
  <c r="A1553" i="4" s="1"/>
  <c r="U1569" i="4"/>
  <c r="A1569" i="4" s="1"/>
  <c r="U1585" i="4"/>
  <c r="A1585" i="4" s="1"/>
  <c r="U1053" i="4"/>
  <c r="A1053" i="4" s="1"/>
  <c r="U1085" i="4"/>
  <c r="A1085" i="4" s="1"/>
  <c r="U1117" i="4"/>
  <c r="A1117" i="4" s="1"/>
  <c r="U1149" i="4"/>
  <c r="A1149" i="4" s="1"/>
  <c r="U1181" i="4"/>
  <c r="A1181" i="4" s="1"/>
  <c r="U1213" i="4"/>
  <c r="A1213" i="4" s="1"/>
  <c r="U1230" i="4"/>
  <c r="A1230" i="4" s="1"/>
  <c r="U1246" i="4"/>
  <c r="A1246" i="4" s="1"/>
  <c r="U1262" i="4"/>
  <c r="A1262" i="4" s="1"/>
  <c r="U1278" i="4"/>
  <c r="A1278" i="4" s="1"/>
  <c r="U1294" i="4"/>
  <c r="A1294" i="4" s="1"/>
  <c r="U1310" i="4"/>
  <c r="A1310" i="4" s="1"/>
  <c r="U1326" i="4"/>
  <c r="A1326" i="4" s="1"/>
  <c r="U1342" i="4"/>
  <c r="A1342" i="4" s="1"/>
  <c r="U1358" i="4"/>
  <c r="A1358" i="4" s="1"/>
  <c r="U1374" i="4"/>
  <c r="A1374" i="4" s="1"/>
  <c r="U1390" i="4"/>
  <c r="A1390" i="4" s="1"/>
  <c r="U1406" i="4"/>
  <c r="A1406" i="4" s="1"/>
  <c r="U1422" i="4"/>
  <c r="A1422" i="4" s="1"/>
  <c r="U1438" i="4"/>
  <c r="A1438" i="4" s="1"/>
  <c r="U1454" i="4"/>
  <c r="A1454" i="4" s="1"/>
  <c r="U1470" i="4"/>
  <c r="A1470" i="4" s="1"/>
  <c r="U1486" i="4"/>
  <c r="A1486" i="4" s="1"/>
  <c r="U1502" i="4"/>
  <c r="A1502" i="4" s="1"/>
  <c r="U1518" i="4"/>
  <c r="A1518" i="4" s="1"/>
  <c r="U1534" i="4"/>
  <c r="A1534" i="4" s="1"/>
  <c r="U1550" i="4"/>
  <c r="A1550" i="4" s="1"/>
  <c r="U1566" i="4"/>
  <c r="A1566" i="4" s="1"/>
  <c r="U1582" i="4"/>
  <c r="A1582" i="4" s="1"/>
  <c r="U1598" i="4"/>
  <c r="A1598" i="4" s="1"/>
  <c r="U1614" i="4"/>
  <c r="A1614" i="4" s="1"/>
  <c r="U1630" i="4"/>
  <c r="A1630" i="4" s="1"/>
  <c r="U1646" i="4"/>
  <c r="A1646" i="4" s="1"/>
  <c r="U1662" i="4"/>
  <c r="A1662" i="4" s="1"/>
  <c r="U1678" i="4"/>
  <c r="A1678" i="4" s="1"/>
  <c r="U1694" i="4"/>
  <c r="A1694" i="4" s="1"/>
  <c r="U1710" i="4"/>
  <c r="A1710" i="4" s="1"/>
  <c r="U1726" i="4"/>
  <c r="A1726" i="4" s="1"/>
  <c r="U1742" i="4"/>
  <c r="A1742" i="4" s="1"/>
  <c r="U1758" i="4"/>
  <c r="A1758" i="4" s="1"/>
  <c r="U1774" i="4"/>
  <c r="A1774" i="4" s="1"/>
  <c r="U1790" i="4"/>
  <c r="A1790" i="4" s="1"/>
  <c r="U1806" i="4"/>
  <c r="A1806" i="4" s="1"/>
  <c r="U1617" i="4"/>
  <c r="A1617" i="4" s="1"/>
  <c r="U1649" i="4"/>
  <c r="A1649" i="4" s="1"/>
  <c r="U1681" i="4"/>
  <c r="A1681" i="4" s="1"/>
  <c r="U1713" i="4"/>
  <c r="A1713" i="4" s="1"/>
  <c r="U1745" i="4"/>
  <c r="A1745" i="4" s="1"/>
  <c r="U1777" i="4"/>
  <c r="A1777" i="4" s="1"/>
  <c r="U1809" i="4"/>
  <c r="A1809" i="4" s="1"/>
  <c r="U1826" i="4"/>
  <c r="A1826" i="4" s="1"/>
  <c r="U1842" i="4"/>
  <c r="A1842" i="4" s="1"/>
  <c r="U1858" i="4"/>
  <c r="A1858" i="4" s="1"/>
  <c r="U1874" i="4"/>
  <c r="A1874" i="4" s="1"/>
  <c r="U1890" i="4"/>
  <c r="A1890" i="4" s="1"/>
  <c r="U1906" i="4"/>
  <c r="A1906" i="4" s="1"/>
  <c r="U1922" i="4"/>
  <c r="A1922" i="4" s="1"/>
  <c r="U1938" i="4"/>
  <c r="A1938" i="4" s="1"/>
  <c r="U1954" i="4"/>
  <c r="A1954" i="4" s="1"/>
  <c r="U1970" i="4"/>
  <c r="A1970" i="4" s="1"/>
  <c r="U1986" i="4"/>
  <c r="A1986" i="4" s="1"/>
  <c r="U2002" i="4"/>
  <c r="A2002" i="4" s="1"/>
  <c r="U2018" i="4"/>
  <c r="A2018" i="4" s="1"/>
  <c r="U2034" i="4"/>
  <c r="A2034" i="4" s="1"/>
  <c r="U2050" i="4"/>
  <c r="A2050" i="4" s="1"/>
  <c r="U2066" i="4"/>
  <c r="A2066" i="4" s="1"/>
  <c r="U2082" i="4"/>
  <c r="A2082" i="4" s="1"/>
  <c r="U2098" i="4"/>
  <c r="A2098" i="4" s="1"/>
  <c r="U2114" i="4"/>
  <c r="A2114" i="4" s="1"/>
  <c r="U2130" i="4"/>
  <c r="A2130" i="4" s="1"/>
  <c r="U2146" i="4"/>
  <c r="A2146" i="4" s="1"/>
  <c r="U2162" i="4"/>
  <c r="A2162" i="4" s="1"/>
  <c r="U2178" i="4"/>
  <c r="A2178" i="4" s="1"/>
  <c r="U2194" i="4"/>
  <c r="A2194" i="4" s="1"/>
  <c r="U2210" i="4"/>
  <c r="A2210" i="4" s="1"/>
  <c r="U2226" i="4"/>
  <c r="A2226" i="4" s="1"/>
  <c r="U2242" i="4"/>
  <c r="A2242" i="4" s="1"/>
  <c r="U2258" i="4"/>
  <c r="A2258" i="4" s="1"/>
  <c r="U2274" i="4"/>
  <c r="A2274" i="4" s="1"/>
  <c r="U2290" i="4"/>
  <c r="A2290" i="4" s="1"/>
  <c r="U2306" i="4"/>
  <c r="A2306" i="4" s="1"/>
  <c r="U2322" i="4"/>
  <c r="A2322" i="4" s="1"/>
  <c r="U2338" i="4"/>
  <c r="A2338" i="4" s="1"/>
  <c r="U2354" i="4"/>
  <c r="A2354" i="4" s="1"/>
  <c r="U2370" i="4"/>
  <c r="A2370" i="4" s="1"/>
  <c r="U1599" i="4"/>
  <c r="A1599" i="4" s="1"/>
  <c r="U1631" i="4"/>
  <c r="A1631" i="4" s="1"/>
  <c r="U1663" i="4"/>
  <c r="A1663" i="4" s="1"/>
  <c r="U1695" i="4"/>
  <c r="A1695" i="4" s="1"/>
  <c r="U1727" i="4"/>
  <c r="A1727" i="4" s="1"/>
  <c r="U1759" i="4"/>
  <c r="A1759" i="4" s="1"/>
  <c r="U1791" i="4"/>
  <c r="A1791" i="4" s="1"/>
  <c r="U1817" i="4"/>
  <c r="A1817" i="4" s="1"/>
  <c r="U1833" i="4"/>
  <c r="A1833" i="4" s="1"/>
  <c r="U1849" i="4"/>
  <c r="A1849" i="4" s="1"/>
  <c r="U1865" i="4"/>
  <c r="A1865" i="4" s="1"/>
  <c r="U1881" i="4"/>
  <c r="A1881" i="4" s="1"/>
  <c r="U1897" i="4"/>
  <c r="A1897" i="4" s="1"/>
  <c r="U1913" i="4"/>
  <c r="A1913" i="4" s="1"/>
  <c r="U1929" i="4"/>
  <c r="A1929" i="4" s="1"/>
  <c r="U1945" i="4"/>
  <c r="A1945" i="4" s="1"/>
  <c r="U1961" i="4"/>
  <c r="A1961" i="4" s="1"/>
  <c r="U1977" i="4"/>
  <c r="A1977" i="4" s="1"/>
  <c r="U1993" i="4"/>
  <c r="A1993" i="4" s="1"/>
  <c r="U2009" i="4"/>
  <c r="A2009" i="4" s="1"/>
  <c r="U2025" i="4"/>
  <c r="A2025" i="4" s="1"/>
  <c r="U2041" i="4"/>
  <c r="A2041" i="4" s="1"/>
  <c r="U2057" i="4"/>
  <c r="A2057" i="4" s="1"/>
  <c r="U2073" i="4"/>
  <c r="A2073" i="4" s="1"/>
  <c r="U2089" i="4"/>
  <c r="A2089" i="4" s="1"/>
  <c r="U2105" i="4"/>
  <c r="A2105" i="4" s="1"/>
  <c r="U2121" i="4"/>
  <c r="A2121" i="4" s="1"/>
  <c r="U2137" i="4"/>
  <c r="A2137" i="4" s="1"/>
  <c r="U2153" i="4"/>
  <c r="A2153" i="4" s="1"/>
  <c r="U2169" i="4"/>
  <c r="A2169" i="4" s="1"/>
  <c r="U2185" i="4"/>
  <c r="A2185" i="4" s="1"/>
  <c r="U2201" i="4"/>
  <c r="A2201" i="4" s="1"/>
  <c r="U2217" i="4"/>
  <c r="A2217" i="4" s="1"/>
  <c r="U2233" i="4"/>
  <c r="A2233" i="4" s="1"/>
  <c r="U2249" i="4"/>
  <c r="A2249" i="4" s="1"/>
  <c r="U2265" i="4"/>
  <c r="A2265" i="4" s="1"/>
  <c r="U2281" i="4"/>
  <c r="A2281" i="4" s="1"/>
  <c r="U2297" i="4"/>
  <c r="A2297" i="4" s="1"/>
  <c r="U2313" i="4"/>
  <c r="A2313" i="4" s="1"/>
  <c r="U2329" i="4"/>
  <c r="A2329" i="4" s="1"/>
  <c r="U2345" i="4"/>
  <c r="A2345" i="4" s="1"/>
  <c r="U2361" i="4"/>
  <c r="A2361" i="4" s="1"/>
  <c r="U2377" i="4"/>
  <c r="A2377" i="4" s="1"/>
  <c r="U2393" i="4"/>
  <c r="A2393" i="4" s="1"/>
  <c r="U2409" i="4"/>
  <c r="A2409" i="4" s="1"/>
  <c r="U2425" i="4"/>
  <c r="A2425" i="4" s="1"/>
  <c r="U2441" i="4"/>
  <c r="A2441" i="4" s="1"/>
  <c r="U2457" i="4"/>
  <c r="A2457" i="4" s="1"/>
  <c r="U2473" i="4"/>
  <c r="A2473" i="4" s="1"/>
  <c r="U2489" i="4"/>
  <c r="A2489" i="4" s="1"/>
  <c r="U2394" i="4"/>
  <c r="A2394" i="4" s="1"/>
  <c r="U2426" i="4"/>
  <c r="A2426" i="4" s="1"/>
  <c r="U2458" i="4"/>
  <c r="A2458" i="4" s="1"/>
  <c r="U2490" i="4"/>
  <c r="A2490" i="4" s="1"/>
  <c r="U2416" i="4"/>
  <c r="A2416" i="4" s="1"/>
  <c r="U2448" i="4"/>
  <c r="A2448" i="4" s="1"/>
  <c r="U2480" i="4"/>
  <c r="A2480" i="4" s="1"/>
  <c r="U510" i="4"/>
  <c r="A510" i="4" s="1"/>
  <c r="U526" i="4"/>
  <c r="A526" i="4" s="1"/>
  <c r="U542" i="4"/>
  <c r="A542" i="4" s="1"/>
  <c r="U558" i="4"/>
  <c r="A558" i="4" s="1"/>
  <c r="U574" i="4"/>
  <c r="A574" i="4" s="1"/>
  <c r="U590" i="4"/>
  <c r="A590" i="4" s="1"/>
  <c r="U606" i="4"/>
  <c r="A606" i="4" s="1"/>
  <c r="U622" i="4"/>
  <c r="A622" i="4" s="1"/>
  <c r="U638" i="4"/>
  <c r="A638" i="4" s="1"/>
  <c r="U654" i="4"/>
  <c r="A654" i="4" s="1"/>
  <c r="U670" i="4"/>
  <c r="A670" i="4" s="1"/>
  <c r="U686" i="4"/>
  <c r="A686" i="4" s="1"/>
  <c r="U513" i="4"/>
  <c r="A513" i="4" s="1"/>
  <c r="U529" i="4"/>
  <c r="A529" i="4" s="1"/>
  <c r="U545" i="4"/>
  <c r="A545" i="4" s="1"/>
  <c r="U561" i="4"/>
  <c r="A561" i="4" s="1"/>
  <c r="U577" i="4"/>
  <c r="A577" i="4" s="1"/>
  <c r="U593" i="4"/>
  <c r="A593" i="4" s="1"/>
  <c r="U609" i="4"/>
  <c r="A609" i="4" s="1"/>
  <c r="U625" i="4"/>
  <c r="A625" i="4" s="1"/>
  <c r="U641" i="4"/>
  <c r="A641" i="4" s="1"/>
  <c r="U657" i="4"/>
  <c r="A657" i="4" s="1"/>
  <c r="U673" i="4"/>
  <c r="A673" i="4" s="1"/>
  <c r="U689" i="4"/>
  <c r="A689" i="4" s="1"/>
  <c r="U705" i="4"/>
  <c r="A705" i="4" s="1"/>
  <c r="U692" i="4"/>
  <c r="A692" i="4" s="1"/>
  <c r="U721" i="4"/>
  <c r="A721" i="4" s="1"/>
  <c r="U737" i="4"/>
  <c r="A737" i="4" s="1"/>
  <c r="U753" i="4"/>
  <c r="A753" i="4" s="1"/>
  <c r="U769" i="4"/>
  <c r="A769" i="4" s="1"/>
  <c r="U785" i="4"/>
  <c r="A785" i="4" s="1"/>
  <c r="U801" i="4"/>
  <c r="A801" i="4" s="1"/>
  <c r="U817" i="4"/>
  <c r="A817" i="4" s="1"/>
  <c r="U833" i="4"/>
  <c r="A833" i="4" s="1"/>
  <c r="U849" i="4"/>
  <c r="A849" i="4" s="1"/>
  <c r="U865" i="4"/>
  <c r="A865" i="4" s="1"/>
  <c r="U881" i="4"/>
  <c r="A881" i="4" s="1"/>
  <c r="U897" i="4"/>
  <c r="A897" i="4" s="1"/>
  <c r="U913" i="4"/>
  <c r="A913" i="4" s="1"/>
  <c r="U929" i="4"/>
  <c r="A929" i="4" s="1"/>
  <c r="U945" i="4"/>
  <c r="A945" i="4" s="1"/>
  <c r="U961" i="4"/>
  <c r="A961" i="4" s="1"/>
  <c r="U977" i="4"/>
  <c r="A977" i="4" s="1"/>
  <c r="U993" i="4"/>
  <c r="A993" i="4" s="1"/>
  <c r="U1009" i="4"/>
  <c r="A1009" i="4" s="1"/>
  <c r="U1025" i="4"/>
  <c r="A1025" i="4" s="1"/>
  <c r="U1041" i="4"/>
  <c r="A1041" i="4" s="1"/>
  <c r="U718" i="4"/>
  <c r="A718" i="4" s="1"/>
  <c r="U734" i="4"/>
  <c r="A734" i="4" s="1"/>
  <c r="U750" i="4"/>
  <c r="A750" i="4" s="1"/>
  <c r="U766" i="4"/>
  <c r="A766" i="4" s="1"/>
  <c r="U782" i="4"/>
  <c r="A782" i="4" s="1"/>
  <c r="U798" i="4"/>
  <c r="A798" i="4" s="1"/>
  <c r="U814" i="4"/>
  <c r="A814" i="4" s="1"/>
  <c r="U830" i="4"/>
  <c r="A830" i="4" s="1"/>
  <c r="U846" i="4"/>
  <c r="A846" i="4" s="1"/>
  <c r="U862" i="4"/>
  <c r="A862" i="4" s="1"/>
  <c r="U878" i="4"/>
  <c r="A878" i="4" s="1"/>
  <c r="U894" i="4"/>
  <c r="A894" i="4" s="1"/>
  <c r="U910" i="4"/>
  <c r="A910" i="4" s="1"/>
  <c r="U926" i="4"/>
  <c r="A926" i="4" s="1"/>
  <c r="U942" i="4"/>
  <c r="A942" i="4" s="1"/>
  <c r="U958" i="4"/>
  <c r="A958" i="4" s="1"/>
  <c r="U974" i="4"/>
  <c r="A974" i="4" s="1"/>
  <c r="U990" i="4"/>
  <c r="A990" i="4" s="1"/>
  <c r="U1006" i="4"/>
  <c r="A1006" i="4" s="1"/>
  <c r="U1022" i="4"/>
  <c r="A1022" i="4" s="1"/>
  <c r="U1038" i="4"/>
  <c r="A1038" i="4" s="1"/>
  <c r="U1054" i="4"/>
  <c r="A1054" i="4" s="1"/>
  <c r="U1070" i="4"/>
  <c r="A1070" i="4" s="1"/>
  <c r="U1086" i="4"/>
  <c r="A1086" i="4" s="1"/>
  <c r="U12" i="4"/>
  <c r="A12" i="4" s="1"/>
  <c r="U134" i="4"/>
  <c r="A134" i="4" s="1"/>
  <c r="U218" i="4"/>
  <c r="A218" i="4" s="1"/>
  <c r="U314" i="4"/>
  <c r="A314" i="4" s="1"/>
  <c r="U378" i="4"/>
  <c r="A378" i="4" s="1"/>
  <c r="U442" i="4"/>
  <c r="A442" i="4" s="1"/>
  <c r="U26" i="4"/>
  <c r="A26" i="4" s="1"/>
  <c r="U58" i="4"/>
  <c r="A58" i="4" s="1"/>
  <c r="U90" i="4"/>
  <c r="A90" i="4" s="1"/>
  <c r="U116" i="4"/>
  <c r="A116" i="4" s="1"/>
  <c r="U148" i="4"/>
  <c r="A148" i="4" s="1"/>
  <c r="U130" i="4"/>
  <c r="A130" i="4" s="1"/>
  <c r="U184" i="4"/>
  <c r="A184" i="4" s="1"/>
  <c r="U216" i="4"/>
  <c r="A216" i="4" s="1"/>
  <c r="U248" i="4"/>
  <c r="A248" i="4" s="1"/>
  <c r="U280" i="4"/>
  <c r="A280" i="4" s="1"/>
  <c r="U312" i="4"/>
  <c r="A312" i="4" s="1"/>
  <c r="U328" i="4"/>
  <c r="A328" i="4" s="1"/>
  <c r="U360" i="4"/>
  <c r="A360" i="4" s="1"/>
  <c r="U392" i="4"/>
  <c r="A392" i="4" s="1"/>
  <c r="U424" i="4"/>
  <c r="A424" i="4" s="1"/>
  <c r="U17" i="4"/>
  <c r="A17" i="4" s="1"/>
  <c r="U49" i="4"/>
  <c r="A49" i="4" s="1"/>
  <c r="U81" i="4"/>
  <c r="A81" i="4" s="1"/>
  <c r="U113" i="4"/>
  <c r="A113" i="4" s="1"/>
  <c r="U145" i="4"/>
  <c r="A145" i="4" s="1"/>
  <c r="U191" i="4"/>
  <c r="A191" i="4" s="1"/>
  <c r="U223" i="4"/>
  <c r="A223" i="4" s="1"/>
  <c r="U327" i="4"/>
  <c r="A327" i="4" s="1"/>
  <c r="U391" i="4"/>
  <c r="A391" i="4" s="1"/>
  <c r="U365" i="4"/>
  <c r="A365" i="4" s="1"/>
  <c r="U429" i="4"/>
  <c r="A429" i="4" s="1"/>
  <c r="U7" i="4"/>
  <c r="A7" i="4" s="1"/>
  <c r="U55" i="4"/>
  <c r="A55" i="4" s="1"/>
  <c r="U87" i="4"/>
  <c r="A87" i="4" s="1"/>
  <c r="U119" i="4"/>
  <c r="A119" i="4" s="1"/>
  <c r="U151" i="4"/>
  <c r="A151" i="4" s="1"/>
  <c r="U197" i="4"/>
  <c r="A197" i="4" s="1"/>
  <c r="U229" i="4"/>
  <c r="A229" i="4" s="1"/>
  <c r="U339" i="4"/>
  <c r="A339" i="4" s="1"/>
  <c r="U371" i="4"/>
  <c r="A371" i="4" s="1"/>
  <c r="U403" i="4"/>
  <c r="A403" i="4" s="1"/>
  <c r="U435" i="4"/>
  <c r="A435" i="4" s="1"/>
  <c r="U313" i="4"/>
  <c r="A313" i="4" s="1"/>
  <c r="U377" i="4"/>
  <c r="A377" i="4" s="1"/>
  <c r="U441" i="4"/>
  <c r="A441" i="4" s="1"/>
  <c r="U475" i="4"/>
  <c r="A475" i="4" s="1"/>
  <c r="U491" i="4"/>
  <c r="A491" i="4" s="1"/>
  <c r="U530" i="4"/>
  <c r="A530" i="4" s="1"/>
  <c r="U562" i="4"/>
  <c r="A562" i="4" s="1"/>
  <c r="U594" i="4"/>
  <c r="A594" i="4" s="1"/>
  <c r="U626" i="4"/>
  <c r="A626" i="4" s="1"/>
  <c r="U674" i="4"/>
  <c r="A674" i="4" s="1"/>
  <c r="U525" i="4"/>
  <c r="A525" i="4" s="1"/>
  <c r="U557" i="4"/>
  <c r="A557" i="4" s="1"/>
  <c r="U589" i="4"/>
  <c r="A589" i="4" s="1"/>
  <c r="U621" i="4"/>
  <c r="A621" i="4" s="1"/>
  <c r="U653" i="4"/>
  <c r="A653" i="4" s="1"/>
  <c r="U685" i="4"/>
  <c r="A685" i="4" s="1"/>
  <c r="U717" i="4"/>
  <c r="A717" i="4" s="1"/>
  <c r="U733" i="4"/>
  <c r="A733" i="4" s="1"/>
  <c r="U765" i="4"/>
  <c r="A765" i="4" s="1"/>
  <c r="U797" i="4"/>
  <c r="A797" i="4" s="1"/>
  <c r="U829" i="4"/>
  <c r="A829" i="4" s="1"/>
  <c r="U861" i="4"/>
  <c r="A861" i="4" s="1"/>
  <c r="U893" i="4"/>
  <c r="A893" i="4" s="1"/>
  <c r="U925" i="4"/>
  <c r="A925" i="4" s="1"/>
  <c r="U957" i="4"/>
  <c r="A957" i="4" s="1"/>
  <c r="U989" i="4"/>
  <c r="A989" i="4" s="1"/>
  <c r="U1021" i="4"/>
  <c r="A1021" i="4" s="1"/>
  <c r="U710" i="4"/>
  <c r="A710" i="4" s="1"/>
  <c r="U746" i="4"/>
  <c r="A746" i="4" s="1"/>
  <c r="U778" i="4"/>
  <c r="A778" i="4" s="1"/>
  <c r="U810" i="4"/>
  <c r="A810" i="4" s="1"/>
  <c r="U842" i="4"/>
  <c r="A842" i="4" s="1"/>
  <c r="U874" i="4"/>
  <c r="A874" i="4" s="1"/>
  <c r="U906" i="4"/>
  <c r="A906" i="4" s="1"/>
  <c r="U938" i="4"/>
  <c r="A938" i="4" s="1"/>
  <c r="U970" i="4"/>
  <c r="A970" i="4" s="1"/>
  <c r="U1002" i="4"/>
  <c r="A1002" i="4" s="1"/>
  <c r="U1034" i="4"/>
  <c r="A1034" i="4" s="1"/>
  <c r="U1066" i="4"/>
  <c r="A1066" i="4" s="1"/>
  <c r="U1098" i="4"/>
  <c r="A1098" i="4" s="1"/>
  <c r="U1130" i="4"/>
  <c r="A1130" i="4" s="1"/>
  <c r="U1162" i="4"/>
  <c r="A1162" i="4" s="1"/>
  <c r="U1194" i="4"/>
  <c r="A1194" i="4" s="1"/>
  <c r="U1095" i="4"/>
  <c r="A1095" i="4" s="1"/>
  <c r="U1159" i="4"/>
  <c r="A1159" i="4" s="1"/>
  <c r="U1219" i="4"/>
  <c r="A1219" i="4" s="1"/>
  <c r="U1251" i="4"/>
  <c r="A1251" i="4" s="1"/>
  <c r="U1267" i="4"/>
  <c r="A1267" i="4" s="1"/>
  <c r="U1315" i="4"/>
  <c r="A1315" i="4" s="1"/>
  <c r="U1331" i="4"/>
  <c r="A1331" i="4" s="1"/>
  <c r="U1379" i="4"/>
  <c r="A1379" i="4" s="1"/>
  <c r="U1395" i="4"/>
  <c r="A1395" i="4" s="1"/>
  <c r="U1443" i="4"/>
  <c r="A1443" i="4" s="1"/>
  <c r="U1475" i="4"/>
  <c r="A1475" i="4" s="1"/>
  <c r="U1507" i="4"/>
  <c r="A1507" i="4" s="1"/>
  <c r="U1539" i="4"/>
  <c r="A1539" i="4" s="1"/>
  <c r="U1571" i="4"/>
  <c r="A1571" i="4" s="1"/>
  <c r="U1057" i="4"/>
  <c r="A1057" i="4" s="1"/>
  <c r="U1089" i="4"/>
  <c r="A1089" i="4" s="1"/>
  <c r="U1185" i="4"/>
  <c r="A1185" i="4" s="1"/>
  <c r="U1232" i="4"/>
  <c r="A1232" i="4" s="1"/>
  <c r="U1248" i="4"/>
  <c r="A1248" i="4" s="1"/>
  <c r="U1296" i="4"/>
  <c r="A1296" i="4" s="1"/>
  <c r="U1312" i="4"/>
  <c r="A1312" i="4" s="1"/>
  <c r="U1344" i="4"/>
  <c r="A1344" i="4" s="1"/>
  <c r="U1392" i="4"/>
  <c r="A1392" i="4" s="1"/>
  <c r="U1424" i="4"/>
  <c r="A1424" i="4" s="1"/>
  <c r="U1456" i="4"/>
  <c r="A1456" i="4" s="1"/>
  <c r="U1472" i="4"/>
  <c r="A1472" i="4" s="1"/>
  <c r="U1520" i="4"/>
  <c r="A1520" i="4" s="1"/>
  <c r="U1552" i="4"/>
  <c r="A1552" i="4" s="1"/>
  <c r="U1584" i="4"/>
  <c r="A1584" i="4" s="1"/>
  <c r="U1616" i="4"/>
  <c r="A1616" i="4" s="1"/>
  <c r="U1648" i="4"/>
  <c r="A1648" i="4" s="1"/>
  <c r="U1664" i="4"/>
  <c r="A1664" i="4" s="1"/>
  <c r="U1712" i="4"/>
  <c r="A1712" i="4" s="1"/>
  <c r="U1744" i="4"/>
  <c r="A1744" i="4" s="1"/>
  <c r="U1776" i="4"/>
  <c r="A1776" i="4" s="1"/>
  <c r="U1808" i="4"/>
  <c r="A1808" i="4" s="1"/>
  <c r="U1653" i="4"/>
  <c r="A1653" i="4" s="1"/>
  <c r="U1717" i="4"/>
  <c r="A1717" i="4" s="1"/>
  <c r="U1781" i="4"/>
  <c r="A1781" i="4" s="1"/>
  <c r="U1828" i="4"/>
  <c r="A1828" i="4" s="1"/>
  <c r="U1860" i="4"/>
  <c r="A1860" i="4" s="1"/>
  <c r="U1892" i="4"/>
  <c r="A1892" i="4" s="1"/>
  <c r="U1908" i="4"/>
  <c r="A1908" i="4" s="1"/>
  <c r="U1956" i="4"/>
  <c r="A1956" i="4" s="1"/>
  <c r="U1988" i="4"/>
  <c r="A1988" i="4" s="1"/>
  <c r="U2004" i="4"/>
  <c r="A2004" i="4" s="1"/>
  <c r="U2036" i="4"/>
  <c r="A2036" i="4" s="1"/>
  <c r="U2068" i="4"/>
  <c r="A2068" i="4" s="1"/>
  <c r="U2100" i="4"/>
  <c r="A2100" i="4" s="1"/>
  <c r="U2132" i="4"/>
  <c r="A2132" i="4" s="1"/>
  <c r="U2164" i="4"/>
  <c r="A2164" i="4" s="1"/>
  <c r="U2196" i="4"/>
  <c r="A2196" i="4" s="1"/>
  <c r="U2228" i="4"/>
  <c r="A2228" i="4" s="1"/>
  <c r="U2260" i="4"/>
  <c r="A2260" i="4" s="1"/>
  <c r="U2292" i="4"/>
  <c r="A2292" i="4" s="1"/>
  <c r="U2324" i="4"/>
  <c r="A2324" i="4" s="1"/>
  <c r="U2356" i="4"/>
  <c r="A2356" i="4" s="1"/>
  <c r="U1603" i="4"/>
  <c r="A1603" i="4" s="1"/>
  <c r="U1667" i="4"/>
  <c r="A1667" i="4" s="1"/>
  <c r="U1731" i="4"/>
  <c r="A1731" i="4" s="1"/>
  <c r="U1795" i="4"/>
  <c r="A1795" i="4" s="1"/>
  <c r="U1835" i="4"/>
  <c r="A1835" i="4" s="1"/>
  <c r="U1867" i="4"/>
  <c r="A1867" i="4" s="1"/>
  <c r="U1899" i="4"/>
  <c r="A1899" i="4" s="1"/>
  <c r="U1931" i="4"/>
  <c r="A1931" i="4" s="1"/>
  <c r="U1963" i="4"/>
  <c r="A1963" i="4" s="1"/>
  <c r="U1995" i="4"/>
  <c r="A1995" i="4" s="1"/>
  <c r="U2043" i="4"/>
  <c r="A2043" i="4" s="1"/>
  <c r="U2075" i="4"/>
  <c r="A2075" i="4" s="1"/>
  <c r="U2107" i="4"/>
  <c r="A2107" i="4" s="1"/>
  <c r="U2139" i="4"/>
  <c r="A2139" i="4" s="1"/>
  <c r="U2171" i="4"/>
  <c r="A2171" i="4" s="1"/>
  <c r="U2203" i="4"/>
  <c r="A2203" i="4" s="1"/>
  <c r="U2235" i="4"/>
  <c r="A2235" i="4" s="1"/>
  <c r="U2267" i="4"/>
  <c r="A2267" i="4" s="1"/>
  <c r="U2299" i="4"/>
  <c r="A2299" i="4" s="1"/>
  <c r="U2331" i="4"/>
  <c r="A2331" i="4" s="1"/>
  <c r="U2363" i="4"/>
  <c r="A2363" i="4" s="1"/>
  <c r="U2395" i="4"/>
  <c r="A2395" i="4" s="1"/>
  <c r="U2427" i="4"/>
  <c r="A2427" i="4" s="1"/>
  <c r="U2459" i="4"/>
  <c r="A2459" i="4" s="1"/>
  <c r="U2491" i="4"/>
  <c r="A2491" i="4" s="1"/>
  <c r="U2430" i="4"/>
  <c r="A2430" i="4" s="1"/>
  <c r="U2494" i="4"/>
  <c r="A2494" i="4" s="1"/>
  <c r="U2436" i="4"/>
  <c r="A2436" i="4" s="1"/>
  <c r="U2500" i="4"/>
  <c r="A2500" i="4" s="1"/>
  <c r="U512" i="4"/>
  <c r="A512" i="4" s="1"/>
  <c r="U544" i="4"/>
  <c r="A544" i="4" s="1"/>
  <c r="U592" i="4"/>
  <c r="A592" i="4" s="1"/>
  <c r="U608" i="4"/>
  <c r="A608" i="4" s="1"/>
  <c r="U656" i="4"/>
  <c r="A656" i="4" s="1"/>
  <c r="U507" i="4"/>
  <c r="A507" i="4" s="1"/>
  <c r="U539" i="4"/>
  <c r="A539" i="4" s="1"/>
  <c r="U571" i="4"/>
  <c r="A571" i="4" s="1"/>
  <c r="U603" i="4"/>
  <c r="A603" i="4" s="1"/>
  <c r="U635" i="4"/>
  <c r="A635" i="4" s="1"/>
  <c r="U667" i="4"/>
  <c r="A667" i="4" s="1"/>
  <c r="U699" i="4"/>
  <c r="A699" i="4" s="1"/>
  <c r="U712" i="4"/>
  <c r="A712" i="4" s="1"/>
  <c r="U731" i="4"/>
  <c r="A731" i="4" s="1"/>
  <c r="U763" i="4"/>
  <c r="A763" i="4" s="1"/>
  <c r="U811" i="4"/>
  <c r="A811" i="4" s="1"/>
  <c r="U843" i="4"/>
  <c r="A843" i="4" s="1"/>
  <c r="U875" i="4"/>
  <c r="A875" i="4" s="1"/>
  <c r="U907" i="4"/>
  <c r="A907" i="4" s="1"/>
  <c r="U939" i="4"/>
  <c r="A939" i="4" s="1"/>
  <c r="U971" i="4"/>
  <c r="A971" i="4" s="1"/>
  <c r="U1003" i="4"/>
  <c r="A1003" i="4" s="1"/>
  <c r="U1035" i="4"/>
  <c r="A1035" i="4" s="1"/>
  <c r="U728" i="4"/>
  <c r="A728" i="4" s="1"/>
  <c r="U744" i="4"/>
  <c r="A744" i="4" s="1"/>
  <c r="U792" i="4"/>
  <c r="A792" i="4" s="1"/>
  <c r="U824" i="4"/>
  <c r="A824" i="4" s="1"/>
  <c r="U856" i="4"/>
  <c r="A856" i="4" s="1"/>
  <c r="U872" i="4"/>
  <c r="A872" i="4" s="1"/>
  <c r="U904" i="4"/>
  <c r="A904" i="4" s="1"/>
  <c r="U952" i="4"/>
  <c r="A952" i="4" s="1"/>
  <c r="U984" i="4"/>
  <c r="A984" i="4" s="1"/>
  <c r="U1016" i="4"/>
  <c r="A1016" i="4" s="1"/>
  <c r="U1048" i="4"/>
  <c r="A1048" i="4" s="1"/>
  <c r="U1144" i="4"/>
  <c r="A1144" i="4" s="1"/>
  <c r="U13" i="4"/>
  <c r="A13" i="4" s="1"/>
  <c r="U29" i="4"/>
  <c r="A29" i="4" s="1"/>
  <c r="U45" i="4"/>
  <c r="A45" i="4" s="1"/>
  <c r="U61" i="4"/>
  <c r="A61" i="4" s="1"/>
  <c r="U77" i="4"/>
  <c r="A77" i="4" s="1"/>
  <c r="U93" i="4"/>
  <c r="A93" i="4" s="1"/>
  <c r="U109" i="4"/>
  <c r="A109" i="4" s="1"/>
  <c r="U125" i="4"/>
  <c r="A125" i="4" s="1"/>
  <c r="U141" i="4"/>
  <c r="A141" i="4" s="1"/>
  <c r="U157" i="4"/>
  <c r="A157" i="4" s="1"/>
  <c r="U173" i="4"/>
  <c r="A173" i="4" s="1"/>
  <c r="U187" i="4"/>
  <c r="A187" i="4" s="1"/>
  <c r="U203" i="4"/>
  <c r="A203" i="4" s="1"/>
  <c r="U219" i="4"/>
  <c r="A219" i="4" s="1"/>
  <c r="U235" i="4"/>
  <c r="A235" i="4" s="1"/>
  <c r="U251" i="4"/>
  <c r="A251" i="4" s="1"/>
  <c r="U267" i="4"/>
  <c r="A267" i="4" s="1"/>
  <c r="U283" i="4"/>
  <c r="A283" i="4" s="1"/>
  <c r="U299" i="4"/>
  <c r="A299" i="4" s="1"/>
  <c r="U319" i="4"/>
  <c r="A319" i="4" s="1"/>
  <c r="U351" i="4"/>
  <c r="A351" i="4" s="1"/>
  <c r="U383" i="4"/>
  <c r="A383" i="4" s="1"/>
  <c r="U415" i="4"/>
  <c r="A415" i="4" s="1"/>
  <c r="U325" i="4"/>
  <c r="A325" i="4" s="1"/>
  <c r="U357" i="4"/>
  <c r="A357" i="4" s="1"/>
  <c r="U389" i="4"/>
  <c r="A389" i="4" s="1"/>
  <c r="U421" i="4"/>
  <c r="A421" i="4" s="1"/>
  <c r="U449" i="4"/>
  <c r="A449" i="4" s="1"/>
  <c r="U465" i="4"/>
  <c r="A465" i="4" s="1"/>
  <c r="U481" i="4"/>
  <c r="A481" i="4" s="1"/>
  <c r="U497" i="4"/>
  <c r="A497" i="4" s="1"/>
  <c r="U11" i="4"/>
  <c r="A11" i="4" s="1"/>
  <c r="U27" i="4"/>
  <c r="A27" i="4" s="1"/>
  <c r="U43" i="4"/>
  <c r="A43" i="4" s="1"/>
  <c r="U59" i="4"/>
  <c r="A59" i="4" s="1"/>
  <c r="U75" i="4"/>
  <c r="A75" i="4" s="1"/>
  <c r="U91" i="4"/>
  <c r="A91" i="4" s="1"/>
  <c r="U107" i="4"/>
  <c r="A107" i="4" s="1"/>
  <c r="U123" i="4"/>
  <c r="A123" i="4" s="1"/>
  <c r="U139" i="4"/>
  <c r="A139" i="4" s="1"/>
  <c r="U155" i="4"/>
  <c r="A155" i="4" s="1"/>
  <c r="U171" i="4"/>
  <c r="A171" i="4" s="1"/>
  <c r="U185" i="4"/>
  <c r="A185" i="4" s="1"/>
  <c r="U201" i="4"/>
  <c r="A201" i="4" s="1"/>
  <c r="U217" i="4"/>
  <c r="A217" i="4" s="1"/>
  <c r="U233" i="4"/>
  <c r="A233" i="4" s="1"/>
  <c r="U249" i="4"/>
  <c r="A249" i="4" s="1"/>
  <c r="U265" i="4"/>
  <c r="A265" i="4" s="1"/>
  <c r="U281" i="4"/>
  <c r="A281" i="4" s="1"/>
  <c r="U297" i="4"/>
  <c r="A297" i="4" s="1"/>
  <c r="U315" i="4"/>
  <c r="A315" i="4" s="1"/>
  <c r="U347" i="4"/>
  <c r="A347" i="4" s="1"/>
  <c r="U379" i="4"/>
  <c r="A379" i="4" s="1"/>
  <c r="U411" i="4"/>
  <c r="A411" i="4" s="1"/>
  <c r="U443" i="4"/>
  <c r="A443" i="4" s="1"/>
  <c r="U321" i="4"/>
  <c r="A321" i="4" s="1"/>
  <c r="U353" i="4"/>
  <c r="A353" i="4" s="1"/>
  <c r="U385" i="4"/>
  <c r="A385" i="4" s="1"/>
  <c r="U417" i="4"/>
  <c r="A417" i="4" s="1"/>
  <c r="U447" i="4"/>
  <c r="A447" i="4" s="1"/>
  <c r="U463" i="4"/>
  <c r="A463" i="4" s="1"/>
  <c r="U479" i="4"/>
  <c r="A479" i="4" s="1"/>
  <c r="U495" i="4"/>
  <c r="A495" i="4" s="1"/>
  <c r="U8" i="4"/>
  <c r="A8" i="4" s="1"/>
  <c r="U24" i="4"/>
  <c r="A24" i="4" s="1"/>
  <c r="U40" i="4"/>
  <c r="A40" i="4" s="1"/>
  <c r="U56" i="4"/>
  <c r="A56" i="4" s="1"/>
  <c r="U72" i="4"/>
  <c r="A72" i="4" s="1"/>
  <c r="U88" i="4"/>
  <c r="A88" i="4" s="1"/>
  <c r="U104" i="4"/>
  <c r="A104" i="4" s="1"/>
  <c r="U112" i="4"/>
  <c r="A112" i="4" s="1"/>
  <c r="U144" i="4"/>
  <c r="A144" i="4" s="1"/>
  <c r="U126" i="4"/>
  <c r="A126" i="4" s="1"/>
  <c r="U158" i="4"/>
  <c r="A158" i="4" s="1"/>
  <c r="U182" i="4"/>
  <c r="A182" i="4" s="1"/>
  <c r="U198" i="4"/>
  <c r="A198" i="4" s="1"/>
  <c r="U214" i="4"/>
  <c r="A214" i="4" s="1"/>
  <c r="U230" i="4"/>
  <c r="A230" i="4" s="1"/>
  <c r="U246" i="4"/>
  <c r="A246" i="4" s="1"/>
  <c r="U262" i="4"/>
  <c r="A262" i="4" s="1"/>
  <c r="U278" i="4"/>
  <c r="A278" i="4" s="1"/>
  <c r="U294" i="4"/>
  <c r="A294" i="4" s="1"/>
  <c r="U310" i="4"/>
  <c r="A310" i="4" s="1"/>
  <c r="U326" i="4"/>
  <c r="A326" i="4" s="1"/>
  <c r="U342" i="4"/>
  <c r="A342" i="4" s="1"/>
  <c r="U358" i="4"/>
  <c r="A358" i="4" s="1"/>
  <c r="U374" i="4"/>
  <c r="A374" i="4" s="1"/>
  <c r="U390" i="4"/>
  <c r="A390" i="4" s="1"/>
  <c r="U406" i="4"/>
  <c r="A406" i="4" s="1"/>
  <c r="U422" i="4"/>
  <c r="A422" i="4" s="1"/>
  <c r="U438" i="4"/>
  <c r="A438" i="4" s="1"/>
  <c r="U450" i="4"/>
  <c r="A450" i="4" s="1"/>
  <c r="U466" i="4"/>
  <c r="A466" i="4" s="1"/>
  <c r="U482" i="4"/>
  <c r="A482" i="4" s="1"/>
  <c r="U498" i="4"/>
  <c r="A498" i="4" s="1"/>
  <c r="U14" i="4"/>
  <c r="A14" i="4" s="1"/>
  <c r="U30" i="4"/>
  <c r="A30" i="4" s="1"/>
  <c r="U46" i="4"/>
  <c r="A46" i="4" s="1"/>
  <c r="U62" i="4"/>
  <c r="A62" i="4" s="1"/>
  <c r="U78" i="4"/>
  <c r="A78" i="4" s="1"/>
  <c r="U94" i="4"/>
  <c r="A94" i="4" s="1"/>
  <c r="U124" i="4"/>
  <c r="A124" i="4" s="1"/>
  <c r="U156" i="4"/>
  <c r="A156" i="4" s="1"/>
  <c r="U138" i="4"/>
  <c r="A138" i="4" s="1"/>
  <c r="U170" i="4"/>
  <c r="A170" i="4" s="1"/>
  <c r="U188" i="4"/>
  <c r="A188" i="4" s="1"/>
  <c r="U204" i="4"/>
  <c r="A204" i="4" s="1"/>
  <c r="U220" i="4"/>
  <c r="A220" i="4" s="1"/>
  <c r="U236" i="4"/>
  <c r="A236" i="4" s="1"/>
  <c r="U252" i="4"/>
  <c r="A252" i="4" s="1"/>
  <c r="U268" i="4"/>
  <c r="A268" i="4" s="1"/>
  <c r="U284" i="4"/>
  <c r="A284" i="4" s="1"/>
  <c r="U300" i="4"/>
  <c r="A300" i="4" s="1"/>
  <c r="U316" i="4"/>
  <c r="A316" i="4" s="1"/>
  <c r="U332" i="4"/>
  <c r="A332" i="4" s="1"/>
  <c r="U348" i="4"/>
  <c r="A348" i="4" s="1"/>
  <c r="U364" i="4"/>
  <c r="A364" i="4" s="1"/>
  <c r="U380" i="4"/>
  <c r="A380" i="4" s="1"/>
  <c r="U396" i="4"/>
  <c r="A396" i="4" s="1"/>
  <c r="U412" i="4"/>
  <c r="A412" i="4" s="1"/>
  <c r="U428" i="4"/>
  <c r="A428" i="4" s="1"/>
  <c r="U444" i="4"/>
  <c r="A444" i="4" s="1"/>
  <c r="U456" i="4"/>
  <c r="A456" i="4" s="1"/>
  <c r="U472" i="4"/>
  <c r="A472" i="4" s="1"/>
  <c r="U488" i="4"/>
  <c r="A488" i="4" s="1"/>
  <c r="U1102" i="4"/>
  <c r="A1102" i="4" s="1"/>
  <c r="U1118" i="4"/>
  <c r="A1118" i="4" s="1"/>
  <c r="U1134" i="4"/>
  <c r="A1134" i="4" s="1"/>
  <c r="U1150" i="4"/>
  <c r="A1150" i="4" s="1"/>
  <c r="U1166" i="4"/>
  <c r="A1166" i="4" s="1"/>
  <c r="U1182" i="4"/>
  <c r="A1182" i="4" s="1"/>
  <c r="U1198" i="4"/>
  <c r="A1198" i="4" s="1"/>
  <c r="U1214" i="4"/>
  <c r="A1214" i="4" s="1"/>
  <c r="U1071" i="4"/>
  <c r="A1071" i="4" s="1"/>
  <c r="U1103" i="4"/>
  <c r="A1103" i="4" s="1"/>
  <c r="U1135" i="4"/>
  <c r="A1135" i="4" s="1"/>
  <c r="U1167" i="4"/>
  <c r="A1167" i="4" s="1"/>
  <c r="U1199" i="4"/>
  <c r="A1199" i="4" s="1"/>
  <c r="U1223" i="4"/>
  <c r="A1223" i="4" s="1"/>
  <c r="U1239" i="4"/>
  <c r="A1239" i="4" s="1"/>
  <c r="U1255" i="4"/>
  <c r="A1255" i="4" s="1"/>
  <c r="U1271" i="4"/>
  <c r="A1271" i="4" s="1"/>
  <c r="U1287" i="4"/>
  <c r="A1287" i="4" s="1"/>
  <c r="U1303" i="4"/>
  <c r="A1303" i="4" s="1"/>
  <c r="U1319" i="4"/>
  <c r="A1319" i="4" s="1"/>
  <c r="U1335" i="4"/>
  <c r="A1335" i="4" s="1"/>
  <c r="U1351" i="4"/>
  <c r="A1351" i="4" s="1"/>
  <c r="U1367" i="4"/>
  <c r="A1367" i="4" s="1"/>
  <c r="U1383" i="4"/>
  <c r="A1383" i="4" s="1"/>
  <c r="U1399" i="4"/>
  <c r="A1399" i="4" s="1"/>
  <c r="U1415" i="4"/>
  <c r="A1415" i="4" s="1"/>
  <c r="U1431" i="4"/>
  <c r="A1431" i="4" s="1"/>
  <c r="U1447" i="4"/>
  <c r="A1447" i="4" s="1"/>
  <c r="U1463" i="4"/>
  <c r="A1463" i="4" s="1"/>
  <c r="U1479" i="4"/>
  <c r="A1479" i="4" s="1"/>
  <c r="U1495" i="4"/>
  <c r="A1495" i="4" s="1"/>
  <c r="U1511" i="4"/>
  <c r="A1511" i="4" s="1"/>
  <c r="U1527" i="4"/>
  <c r="A1527" i="4" s="1"/>
  <c r="U1543" i="4"/>
  <c r="A1543" i="4" s="1"/>
  <c r="U1559" i="4"/>
  <c r="A1559" i="4" s="1"/>
  <c r="U1575" i="4"/>
  <c r="A1575" i="4" s="1"/>
  <c r="U1591" i="4"/>
  <c r="A1591" i="4" s="1"/>
  <c r="U1065" i="4"/>
  <c r="A1065" i="4" s="1"/>
  <c r="U1097" i="4"/>
  <c r="A1097" i="4" s="1"/>
  <c r="U1129" i="4"/>
  <c r="A1129" i="4" s="1"/>
  <c r="U1161" i="4"/>
  <c r="A1161" i="4" s="1"/>
  <c r="U1193" i="4"/>
  <c r="A1193" i="4" s="1"/>
  <c r="U1220" i="4"/>
  <c r="A1220" i="4" s="1"/>
  <c r="U1236" i="4"/>
  <c r="A1236" i="4" s="1"/>
  <c r="U1252" i="4"/>
  <c r="A1252" i="4" s="1"/>
  <c r="U1268" i="4"/>
  <c r="A1268" i="4" s="1"/>
  <c r="U1284" i="4"/>
  <c r="A1284" i="4" s="1"/>
  <c r="U1300" i="4"/>
  <c r="A1300" i="4" s="1"/>
  <c r="U1316" i="4"/>
  <c r="A1316" i="4" s="1"/>
  <c r="U1332" i="4"/>
  <c r="A1332" i="4" s="1"/>
  <c r="U1348" i="4"/>
  <c r="A1348" i="4" s="1"/>
  <c r="U1364" i="4"/>
  <c r="A1364" i="4" s="1"/>
  <c r="U1380" i="4"/>
  <c r="A1380" i="4" s="1"/>
  <c r="U1396" i="4"/>
  <c r="A1396" i="4" s="1"/>
  <c r="U1412" i="4"/>
  <c r="A1412" i="4" s="1"/>
  <c r="U1428" i="4"/>
  <c r="A1428" i="4" s="1"/>
  <c r="U1444" i="4"/>
  <c r="A1444" i="4" s="1"/>
  <c r="U1460" i="4"/>
  <c r="A1460" i="4" s="1"/>
  <c r="U1476" i="4"/>
  <c r="A1476" i="4" s="1"/>
  <c r="U1492" i="4"/>
  <c r="A1492" i="4" s="1"/>
  <c r="U1508" i="4"/>
  <c r="A1508" i="4" s="1"/>
  <c r="U1524" i="4"/>
  <c r="A1524" i="4" s="1"/>
  <c r="U1540" i="4"/>
  <c r="A1540" i="4" s="1"/>
  <c r="U1556" i="4"/>
  <c r="A1556" i="4" s="1"/>
  <c r="U1572" i="4"/>
  <c r="A1572" i="4" s="1"/>
  <c r="U1588" i="4"/>
  <c r="A1588" i="4" s="1"/>
  <c r="U1604" i="4"/>
  <c r="A1604" i="4" s="1"/>
  <c r="U1620" i="4"/>
  <c r="A1620" i="4" s="1"/>
  <c r="U1636" i="4"/>
  <c r="A1636" i="4" s="1"/>
  <c r="U1652" i="4"/>
  <c r="A1652" i="4" s="1"/>
  <c r="U1668" i="4"/>
  <c r="A1668" i="4" s="1"/>
  <c r="U1684" i="4"/>
  <c r="A1684" i="4" s="1"/>
  <c r="U1700" i="4"/>
  <c r="A1700" i="4" s="1"/>
  <c r="U1716" i="4"/>
  <c r="A1716" i="4" s="1"/>
  <c r="U1732" i="4"/>
  <c r="A1732" i="4" s="1"/>
  <c r="U1748" i="4"/>
  <c r="A1748" i="4" s="1"/>
  <c r="U1764" i="4"/>
  <c r="A1764" i="4" s="1"/>
  <c r="U1780" i="4"/>
  <c r="A1780" i="4" s="1"/>
  <c r="U1796" i="4"/>
  <c r="A1796" i="4" s="1"/>
  <c r="U1597" i="4"/>
  <c r="A1597" i="4" s="1"/>
  <c r="U1629" i="4"/>
  <c r="A1629" i="4" s="1"/>
  <c r="U1661" i="4"/>
  <c r="A1661" i="4" s="1"/>
  <c r="U1693" i="4"/>
  <c r="A1693" i="4" s="1"/>
  <c r="U1725" i="4"/>
  <c r="A1725" i="4" s="1"/>
  <c r="U1757" i="4"/>
  <c r="A1757" i="4" s="1"/>
  <c r="U1789" i="4"/>
  <c r="A1789" i="4" s="1"/>
  <c r="U1816" i="4"/>
  <c r="A1816" i="4" s="1"/>
  <c r="U1832" i="4"/>
  <c r="A1832" i="4" s="1"/>
  <c r="U1848" i="4"/>
  <c r="A1848" i="4" s="1"/>
  <c r="U1864" i="4"/>
  <c r="A1864" i="4" s="1"/>
  <c r="U1880" i="4"/>
  <c r="A1880" i="4" s="1"/>
  <c r="U1896" i="4"/>
  <c r="A1896" i="4" s="1"/>
  <c r="U1912" i="4"/>
  <c r="A1912" i="4" s="1"/>
  <c r="U1928" i="4"/>
  <c r="A1928" i="4" s="1"/>
  <c r="U1944" i="4"/>
  <c r="A1944" i="4" s="1"/>
  <c r="U1960" i="4"/>
  <c r="A1960" i="4" s="1"/>
  <c r="U1976" i="4"/>
  <c r="A1976" i="4" s="1"/>
  <c r="U1992" i="4"/>
  <c r="A1992" i="4" s="1"/>
  <c r="U2008" i="4"/>
  <c r="A2008" i="4" s="1"/>
  <c r="U2024" i="4"/>
  <c r="A2024" i="4" s="1"/>
  <c r="U2040" i="4"/>
  <c r="A2040" i="4" s="1"/>
  <c r="U2056" i="4"/>
  <c r="A2056" i="4" s="1"/>
  <c r="U2072" i="4"/>
  <c r="A2072" i="4" s="1"/>
  <c r="U2088" i="4"/>
  <c r="A2088" i="4" s="1"/>
  <c r="U2104" i="4"/>
  <c r="A2104" i="4" s="1"/>
  <c r="U2120" i="4"/>
  <c r="A2120" i="4" s="1"/>
  <c r="U2136" i="4"/>
  <c r="A2136" i="4" s="1"/>
  <c r="U2152" i="4"/>
  <c r="A2152" i="4" s="1"/>
  <c r="U2168" i="4"/>
  <c r="A2168" i="4" s="1"/>
  <c r="U2184" i="4"/>
  <c r="A2184" i="4" s="1"/>
  <c r="U2200" i="4"/>
  <c r="A2200" i="4" s="1"/>
  <c r="U2216" i="4"/>
  <c r="A2216" i="4" s="1"/>
  <c r="U2232" i="4"/>
  <c r="A2232" i="4" s="1"/>
  <c r="U2248" i="4"/>
  <c r="A2248" i="4" s="1"/>
  <c r="U2264" i="4"/>
  <c r="A2264" i="4" s="1"/>
  <c r="U2280" i="4"/>
  <c r="A2280" i="4" s="1"/>
  <c r="U2296" i="4"/>
  <c r="A2296" i="4" s="1"/>
  <c r="U2312" i="4"/>
  <c r="A2312" i="4" s="1"/>
  <c r="U2328" i="4"/>
  <c r="A2328" i="4" s="1"/>
  <c r="U2344" i="4"/>
  <c r="A2344" i="4" s="1"/>
  <c r="U2360" i="4"/>
  <c r="A2360" i="4" s="1"/>
  <c r="U2376" i="4"/>
  <c r="A2376" i="4" s="1"/>
  <c r="U1611" i="4"/>
  <c r="A1611" i="4" s="1"/>
  <c r="U1643" i="4"/>
  <c r="A1643" i="4" s="1"/>
  <c r="U1675" i="4"/>
  <c r="A1675" i="4" s="1"/>
  <c r="U1707" i="4"/>
  <c r="A1707" i="4" s="1"/>
  <c r="U1739" i="4"/>
  <c r="A1739" i="4" s="1"/>
  <c r="U1771" i="4"/>
  <c r="A1771" i="4" s="1"/>
  <c r="U1803" i="4"/>
  <c r="A1803" i="4" s="1"/>
  <c r="U1823" i="4"/>
  <c r="A1823" i="4" s="1"/>
  <c r="U1839" i="4"/>
  <c r="A1839" i="4" s="1"/>
  <c r="U1855" i="4"/>
  <c r="A1855" i="4" s="1"/>
  <c r="U1871" i="4"/>
  <c r="A1871" i="4" s="1"/>
  <c r="U1887" i="4"/>
  <c r="A1887" i="4" s="1"/>
  <c r="U1903" i="4"/>
  <c r="A1903" i="4" s="1"/>
  <c r="U1919" i="4"/>
  <c r="A1919" i="4" s="1"/>
  <c r="U1935" i="4"/>
  <c r="A1935" i="4" s="1"/>
  <c r="U1951" i="4"/>
  <c r="A1951" i="4" s="1"/>
  <c r="U1967" i="4"/>
  <c r="A1967" i="4" s="1"/>
  <c r="U1983" i="4"/>
  <c r="A1983" i="4" s="1"/>
  <c r="U1999" i="4"/>
  <c r="A1999" i="4" s="1"/>
  <c r="U2015" i="4"/>
  <c r="A2015" i="4" s="1"/>
  <c r="U2031" i="4"/>
  <c r="A2031" i="4" s="1"/>
  <c r="U2047" i="4"/>
  <c r="A2047" i="4" s="1"/>
  <c r="U2063" i="4"/>
  <c r="A2063" i="4" s="1"/>
  <c r="U2079" i="4"/>
  <c r="A2079" i="4" s="1"/>
  <c r="U2095" i="4"/>
  <c r="A2095" i="4" s="1"/>
  <c r="U2111" i="4"/>
  <c r="A2111" i="4" s="1"/>
  <c r="U2127" i="4"/>
  <c r="A2127" i="4" s="1"/>
  <c r="U2143" i="4"/>
  <c r="A2143" i="4" s="1"/>
  <c r="U2159" i="4"/>
  <c r="A2159" i="4" s="1"/>
  <c r="U2175" i="4"/>
  <c r="A2175" i="4" s="1"/>
  <c r="U2191" i="4"/>
  <c r="A2191" i="4" s="1"/>
  <c r="U2207" i="4"/>
  <c r="A2207" i="4" s="1"/>
  <c r="U2223" i="4"/>
  <c r="A2223" i="4" s="1"/>
  <c r="U2239" i="4"/>
  <c r="A2239" i="4" s="1"/>
  <c r="U2255" i="4"/>
  <c r="A2255" i="4" s="1"/>
  <c r="U2271" i="4"/>
  <c r="A2271" i="4" s="1"/>
  <c r="U2287" i="4"/>
  <c r="A2287" i="4" s="1"/>
  <c r="U2303" i="4"/>
  <c r="A2303" i="4" s="1"/>
  <c r="U2319" i="4"/>
  <c r="A2319" i="4" s="1"/>
  <c r="U2335" i="4"/>
  <c r="A2335" i="4" s="1"/>
  <c r="U2351" i="4"/>
  <c r="A2351" i="4" s="1"/>
  <c r="U2367" i="4"/>
  <c r="A2367" i="4" s="1"/>
  <c r="U2383" i="4"/>
  <c r="A2383" i="4" s="1"/>
  <c r="U2399" i="4"/>
  <c r="A2399" i="4" s="1"/>
  <c r="U2415" i="4"/>
  <c r="A2415" i="4" s="1"/>
  <c r="U2431" i="4"/>
  <c r="A2431" i="4" s="1"/>
  <c r="U2447" i="4"/>
  <c r="A2447" i="4" s="1"/>
  <c r="U2463" i="4"/>
  <c r="A2463" i="4" s="1"/>
  <c r="U2479" i="4"/>
  <c r="A2479" i="4" s="1"/>
  <c r="U2495" i="4"/>
  <c r="A2495" i="4" s="1"/>
  <c r="U2406" i="4"/>
  <c r="A2406" i="4" s="1"/>
  <c r="U2438" i="4"/>
  <c r="A2438" i="4" s="1"/>
  <c r="U2470" i="4"/>
  <c r="A2470" i="4" s="1"/>
  <c r="U2502" i="4"/>
  <c r="A2502" i="4" s="1"/>
  <c r="U2412" i="4"/>
  <c r="A2412" i="4" s="1"/>
  <c r="U2444" i="4"/>
  <c r="A2444" i="4" s="1"/>
  <c r="U2476" i="4"/>
  <c r="A2476" i="4" s="1"/>
  <c r="U508" i="4"/>
  <c r="A508" i="4" s="1"/>
  <c r="U524" i="4"/>
  <c r="A524" i="4" s="1"/>
  <c r="U540" i="4"/>
  <c r="A540" i="4" s="1"/>
  <c r="U556" i="4"/>
  <c r="A556" i="4" s="1"/>
  <c r="U572" i="4"/>
  <c r="A572" i="4" s="1"/>
  <c r="U588" i="4"/>
  <c r="A588" i="4" s="1"/>
  <c r="U604" i="4"/>
  <c r="A604" i="4" s="1"/>
  <c r="U620" i="4"/>
  <c r="A620" i="4" s="1"/>
  <c r="U636" i="4"/>
  <c r="A636" i="4" s="1"/>
  <c r="U652" i="4"/>
  <c r="A652" i="4" s="1"/>
  <c r="U668" i="4"/>
  <c r="A668" i="4" s="1"/>
  <c r="U684" i="4"/>
  <c r="A684" i="4" s="1"/>
  <c r="U519" i="4"/>
  <c r="A519" i="4" s="1"/>
  <c r="U535" i="4"/>
  <c r="A535" i="4" s="1"/>
  <c r="U551" i="4"/>
  <c r="A551" i="4" s="1"/>
  <c r="U567" i="4"/>
  <c r="A567" i="4" s="1"/>
  <c r="U583" i="4"/>
  <c r="A583" i="4" s="1"/>
  <c r="U599" i="4"/>
  <c r="A599" i="4" s="1"/>
  <c r="U615" i="4"/>
  <c r="A615" i="4" s="1"/>
  <c r="U631" i="4"/>
  <c r="A631" i="4" s="1"/>
  <c r="U647" i="4"/>
  <c r="A647" i="4" s="1"/>
  <c r="U663" i="4"/>
  <c r="A663" i="4" s="1"/>
  <c r="U679" i="4"/>
  <c r="A679" i="4" s="1"/>
  <c r="U695" i="4"/>
  <c r="A695" i="4" s="1"/>
  <c r="U711" i="4"/>
  <c r="A711" i="4" s="1"/>
  <c r="U704" i="4"/>
  <c r="A704" i="4" s="1"/>
  <c r="U727" i="4"/>
  <c r="A727" i="4" s="1"/>
  <c r="U743" i="4"/>
  <c r="A743" i="4" s="1"/>
  <c r="U759" i="4"/>
  <c r="A759" i="4" s="1"/>
  <c r="U775" i="4"/>
  <c r="A775" i="4" s="1"/>
  <c r="U791" i="4"/>
  <c r="A791" i="4" s="1"/>
  <c r="U807" i="4"/>
  <c r="A807" i="4" s="1"/>
  <c r="U823" i="4"/>
  <c r="A823" i="4" s="1"/>
  <c r="U839" i="4"/>
  <c r="A839" i="4" s="1"/>
  <c r="U855" i="4"/>
  <c r="A855" i="4" s="1"/>
  <c r="U871" i="4"/>
  <c r="A871" i="4" s="1"/>
  <c r="U887" i="4"/>
  <c r="A887" i="4" s="1"/>
  <c r="U903" i="4"/>
  <c r="A903" i="4" s="1"/>
  <c r="U919" i="4"/>
  <c r="A919" i="4" s="1"/>
  <c r="U935" i="4"/>
  <c r="A935" i="4" s="1"/>
  <c r="U951" i="4"/>
  <c r="A951" i="4" s="1"/>
  <c r="U967" i="4"/>
  <c r="A967" i="4" s="1"/>
  <c r="U983" i="4"/>
  <c r="A983" i="4" s="1"/>
  <c r="U999" i="4"/>
  <c r="A999" i="4" s="1"/>
  <c r="U1015" i="4"/>
  <c r="A1015" i="4" s="1"/>
  <c r="U1031" i="4"/>
  <c r="A1031" i="4" s="1"/>
  <c r="U698" i="4"/>
  <c r="A698" i="4" s="1"/>
  <c r="U724" i="4"/>
  <c r="A724" i="4" s="1"/>
  <c r="U740" i="4"/>
  <c r="A740" i="4" s="1"/>
  <c r="U756" i="4"/>
  <c r="A756" i="4" s="1"/>
  <c r="U772" i="4"/>
  <c r="A772" i="4" s="1"/>
  <c r="U788" i="4"/>
  <c r="A788" i="4" s="1"/>
  <c r="U804" i="4"/>
  <c r="A804" i="4" s="1"/>
  <c r="U820" i="4"/>
  <c r="A820" i="4" s="1"/>
  <c r="U836" i="4"/>
  <c r="A836" i="4" s="1"/>
  <c r="U852" i="4"/>
  <c r="A852" i="4" s="1"/>
  <c r="U868" i="4"/>
  <c r="A868" i="4" s="1"/>
  <c r="U884" i="4"/>
  <c r="A884" i="4" s="1"/>
  <c r="U900" i="4"/>
  <c r="A900" i="4" s="1"/>
  <c r="U916" i="4"/>
  <c r="A916" i="4" s="1"/>
  <c r="U932" i="4"/>
  <c r="A932" i="4" s="1"/>
  <c r="U948" i="4"/>
  <c r="A948" i="4" s="1"/>
  <c r="U964" i="4"/>
  <c r="A964" i="4" s="1"/>
  <c r="U980" i="4"/>
  <c r="A980" i="4" s="1"/>
  <c r="U996" i="4"/>
  <c r="A996" i="4" s="1"/>
  <c r="U1012" i="4"/>
  <c r="A1012" i="4" s="1"/>
  <c r="U1028" i="4"/>
  <c r="A1028" i="4" s="1"/>
  <c r="U1044" i="4"/>
  <c r="A1044" i="4" s="1"/>
  <c r="U1060" i="4"/>
  <c r="A1060" i="4" s="1"/>
  <c r="U1076" i="4"/>
  <c r="A1076" i="4" s="1"/>
  <c r="U1092" i="4"/>
  <c r="A1092" i="4" s="1"/>
  <c r="U1108" i="4"/>
  <c r="A1108" i="4" s="1"/>
  <c r="U1124" i="4"/>
  <c r="A1124" i="4" s="1"/>
  <c r="U1140" i="4"/>
  <c r="A1140" i="4" s="1"/>
  <c r="U1156" i="4"/>
  <c r="A1156" i="4" s="1"/>
  <c r="U1172" i="4"/>
  <c r="A1172" i="4" s="1"/>
  <c r="U1188" i="4"/>
  <c r="A1188" i="4" s="1"/>
  <c r="U1204" i="4"/>
  <c r="A1204" i="4" s="1"/>
  <c r="U1051" i="4"/>
  <c r="A1051" i="4" s="1"/>
  <c r="U1083" i="4"/>
  <c r="A1083" i="4" s="1"/>
  <c r="U1115" i="4"/>
  <c r="A1115" i="4" s="1"/>
  <c r="U1147" i="4"/>
  <c r="A1147" i="4" s="1"/>
  <c r="U1179" i="4"/>
  <c r="A1179" i="4" s="1"/>
  <c r="U1211" i="4"/>
  <c r="A1211" i="4" s="1"/>
  <c r="U1229" i="4"/>
  <c r="A1229" i="4" s="1"/>
  <c r="U1245" i="4"/>
  <c r="A1245" i="4" s="1"/>
  <c r="U1261" i="4"/>
  <c r="A1261" i="4" s="1"/>
  <c r="U1277" i="4"/>
  <c r="A1277" i="4" s="1"/>
  <c r="U1293" i="4"/>
  <c r="A1293" i="4" s="1"/>
  <c r="U1309" i="4"/>
  <c r="A1309" i="4" s="1"/>
  <c r="U1325" i="4"/>
  <c r="A1325" i="4" s="1"/>
  <c r="U1341" i="4"/>
  <c r="A1341" i="4" s="1"/>
  <c r="U1357" i="4"/>
  <c r="A1357" i="4" s="1"/>
  <c r="U1373" i="4"/>
  <c r="A1373" i="4" s="1"/>
  <c r="U1389" i="4"/>
  <c r="A1389" i="4" s="1"/>
  <c r="U1405" i="4"/>
  <c r="A1405" i="4" s="1"/>
  <c r="U1421" i="4"/>
  <c r="A1421" i="4" s="1"/>
  <c r="U1437" i="4"/>
  <c r="A1437" i="4" s="1"/>
  <c r="U1453" i="4"/>
  <c r="A1453" i="4" s="1"/>
  <c r="U1469" i="4"/>
  <c r="A1469" i="4" s="1"/>
  <c r="U1485" i="4"/>
  <c r="A1485" i="4" s="1"/>
  <c r="U1501" i="4"/>
  <c r="A1501" i="4" s="1"/>
  <c r="U1517" i="4"/>
  <c r="A1517" i="4" s="1"/>
  <c r="U1533" i="4"/>
  <c r="A1533" i="4" s="1"/>
  <c r="U1549" i="4"/>
  <c r="A1549" i="4" s="1"/>
  <c r="U1565" i="4"/>
  <c r="A1565" i="4" s="1"/>
  <c r="U1581" i="4"/>
  <c r="A1581" i="4" s="1"/>
  <c r="U1045" i="4"/>
  <c r="A1045" i="4" s="1"/>
  <c r="U1077" i="4"/>
  <c r="A1077" i="4" s="1"/>
  <c r="U1109" i="4"/>
  <c r="A1109" i="4" s="1"/>
  <c r="U1141" i="4"/>
  <c r="A1141" i="4" s="1"/>
  <c r="U1173" i="4"/>
  <c r="A1173" i="4" s="1"/>
  <c r="U1205" i="4"/>
  <c r="A1205" i="4" s="1"/>
  <c r="U1226" i="4"/>
  <c r="A1226" i="4" s="1"/>
  <c r="U1242" i="4"/>
  <c r="A1242" i="4" s="1"/>
  <c r="U1258" i="4"/>
  <c r="A1258" i="4" s="1"/>
  <c r="U1274" i="4"/>
  <c r="A1274" i="4" s="1"/>
  <c r="U1290" i="4"/>
  <c r="A1290" i="4" s="1"/>
  <c r="U1306" i="4"/>
  <c r="A1306" i="4" s="1"/>
  <c r="U1322" i="4"/>
  <c r="A1322" i="4" s="1"/>
  <c r="U1338" i="4"/>
  <c r="A1338" i="4" s="1"/>
  <c r="U1354" i="4"/>
  <c r="A1354" i="4" s="1"/>
  <c r="U1370" i="4"/>
  <c r="A1370" i="4" s="1"/>
  <c r="U1386" i="4"/>
  <c r="A1386" i="4" s="1"/>
  <c r="U1402" i="4"/>
  <c r="A1402" i="4" s="1"/>
  <c r="U1418" i="4"/>
  <c r="A1418" i="4" s="1"/>
  <c r="U1434" i="4"/>
  <c r="A1434" i="4" s="1"/>
  <c r="U1450" i="4"/>
  <c r="A1450" i="4" s="1"/>
  <c r="U1466" i="4"/>
  <c r="A1466" i="4" s="1"/>
  <c r="U1482" i="4"/>
  <c r="A1482" i="4" s="1"/>
  <c r="U1498" i="4"/>
  <c r="A1498" i="4" s="1"/>
  <c r="U1514" i="4"/>
  <c r="A1514" i="4" s="1"/>
  <c r="U1530" i="4"/>
  <c r="A1530" i="4" s="1"/>
  <c r="U1546" i="4"/>
  <c r="A1546" i="4" s="1"/>
  <c r="U1562" i="4"/>
  <c r="A1562" i="4" s="1"/>
  <c r="U1578" i="4"/>
  <c r="A1578" i="4" s="1"/>
  <c r="U1594" i="4"/>
  <c r="A1594" i="4" s="1"/>
  <c r="U1610" i="4"/>
  <c r="A1610" i="4" s="1"/>
  <c r="U1626" i="4"/>
  <c r="A1626" i="4" s="1"/>
  <c r="U1642" i="4"/>
  <c r="A1642" i="4" s="1"/>
  <c r="U1658" i="4"/>
  <c r="A1658" i="4" s="1"/>
  <c r="U1674" i="4"/>
  <c r="A1674" i="4" s="1"/>
  <c r="U1690" i="4"/>
  <c r="A1690" i="4" s="1"/>
  <c r="U1706" i="4"/>
  <c r="A1706" i="4" s="1"/>
  <c r="U1722" i="4"/>
  <c r="A1722" i="4" s="1"/>
  <c r="U1738" i="4"/>
  <c r="A1738" i="4" s="1"/>
  <c r="U1754" i="4"/>
  <c r="A1754" i="4" s="1"/>
  <c r="U1770" i="4"/>
  <c r="A1770" i="4" s="1"/>
  <c r="U1786" i="4"/>
  <c r="A1786" i="4" s="1"/>
  <c r="U1802" i="4"/>
  <c r="A1802" i="4" s="1"/>
  <c r="U1609" i="4"/>
  <c r="A1609" i="4" s="1"/>
  <c r="U1641" i="4"/>
  <c r="A1641" i="4" s="1"/>
  <c r="U1673" i="4"/>
  <c r="A1673" i="4" s="1"/>
  <c r="U1705" i="4"/>
  <c r="A1705" i="4" s="1"/>
  <c r="U1737" i="4"/>
  <c r="A1737" i="4" s="1"/>
  <c r="U1769" i="4"/>
  <c r="A1769" i="4" s="1"/>
  <c r="U1801" i="4"/>
  <c r="A1801" i="4" s="1"/>
  <c r="U1822" i="4"/>
  <c r="A1822" i="4" s="1"/>
  <c r="U1838" i="4"/>
  <c r="A1838" i="4" s="1"/>
  <c r="U1854" i="4"/>
  <c r="A1854" i="4" s="1"/>
  <c r="U1870" i="4"/>
  <c r="A1870" i="4" s="1"/>
  <c r="U1886" i="4"/>
  <c r="A1886" i="4" s="1"/>
  <c r="U1902" i="4"/>
  <c r="A1902" i="4" s="1"/>
  <c r="U1918" i="4"/>
  <c r="A1918" i="4" s="1"/>
  <c r="U1934" i="4"/>
  <c r="A1934" i="4" s="1"/>
  <c r="U1950" i="4"/>
  <c r="A1950" i="4" s="1"/>
  <c r="U1966" i="4"/>
  <c r="A1966" i="4" s="1"/>
  <c r="U1982" i="4"/>
  <c r="A1982" i="4" s="1"/>
  <c r="U1998" i="4"/>
  <c r="A1998" i="4" s="1"/>
  <c r="U2014" i="4"/>
  <c r="A2014" i="4" s="1"/>
  <c r="U2030" i="4"/>
  <c r="A2030" i="4" s="1"/>
  <c r="U2046" i="4"/>
  <c r="A2046" i="4" s="1"/>
  <c r="U2062" i="4"/>
  <c r="A2062" i="4" s="1"/>
  <c r="U2078" i="4"/>
  <c r="A2078" i="4" s="1"/>
  <c r="U2094" i="4"/>
  <c r="A2094" i="4" s="1"/>
  <c r="U2110" i="4"/>
  <c r="A2110" i="4" s="1"/>
  <c r="U2126" i="4"/>
  <c r="A2126" i="4" s="1"/>
  <c r="U2142" i="4"/>
  <c r="A2142" i="4" s="1"/>
  <c r="U2158" i="4"/>
  <c r="A2158" i="4" s="1"/>
  <c r="U2174" i="4"/>
  <c r="A2174" i="4" s="1"/>
  <c r="U2190" i="4"/>
  <c r="A2190" i="4" s="1"/>
  <c r="U2206" i="4"/>
  <c r="A2206" i="4" s="1"/>
  <c r="U2222" i="4"/>
  <c r="A2222" i="4" s="1"/>
  <c r="U2238" i="4"/>
  <c r="A2238" i="4" s="1"/>
  <c r="U2254" i="4"/>
  <c r="A2254" i="4" s="1"/>
  <c r="U2270" i="4"/>
  <c r="A2270" i="4" s="1"/>
  <c r="U2286" i="4"/>
  <c r="A2286" i="4" s="1"/>
  <c r="U2302" i="4"/>
  <c r="A2302" i="4" s="1"/>
  <c r="U2318" i="4"/>
  <c r="A2318" i="4" s="1"/>
  <c r="U2334" i="4"/>
  <c r="A2334" i="4" s="1"/>
  <c r="U2350" i="4"/>
  <c r="A2350" i="4" s="1"/>
  <c r="U2366" i="4"/>
  <c r="A2366" i="4" s="1"/>
  <c r="U2382" i="4"/>
  <c r="A2382" i="4" s="1"/>
  <c r="U1623" i="4"/>
  <c r="A1623" i="4" s="1"/>
  <c r="U1655" i="4"/>
  <c r="A1655" i="4" s="1"/>
  <c r="U1687" i="4"/>
  <c r="A1687" i="4" s="1"/>
  <c r="U1719" i="4"/>
  <c r="A1719" i="4" s="1"/>
  <c r="U1751" i="4"/>
  <c r="A1751" i="4" s="1"/>
  <c r="U1783" i="4"/>
  <c r="A1783" i="4" s="1"/>
  <c r="U1813" i="4"/>
  <c r="A1813" i="4" s="1"/>
  <c r="U1829" i="4"/>
  <c r="A1829" i="4" s="1"/>
  <c r="U1845" i="4"/>
  <c r="A1845" i="4" s="1"/>
  <c r="U1861" i="4"/>
  <c r="A1861" i="4" s="1"/>
  <c r="U1877" i="4"/>
  <c r="A1877" i="4" s="1"/>
  <c r="U1893" i="4"/>
  <c r="A1893" i="4" s="1"/>
  <c r="U1909" i="4"/>
  <c r="A1909" i="4" s="1"/>
  <c r="U1925" i="4"/>
  <c r="A1925" i="4" s="1"/>
  <c r="U1941" i="4"/>
  <c r="A1941" i="4" s="1"/>
  <c r="U1957" i="4"/>
  <c r="A1957" i="4" s="1"/>
  <c r="U1973" i="4"/>
  <c r="A1973" i="4" s="1"/>
  <c r="U1989" i="4"/>
  <c r="A1989" i="4" s="1"/>
  <c r="U2005" i="4"/>
  <c r="A2005" i="4" s="1"/>
  <c r="U2021" i="4"/>
  <c r="A2021" i="4" s="1"/>
  <c r="U2037" i="4"/>
  <c r="A2037" i="4" s="1"/>
  <c r="U2053" i="4"/>
  <c r="A2053" i="4" s="1"/>
  <c r="U2069" i="4"/>
  <c r="A2069" i="4" s="1"/>
  <c r="U2085" i="4"/>
  <c r="A2085" i="4" s="1"/>
  <c r="U2101" i="4"/>
  <c r="A2101" i="4" s="1"/>
  <c r="U2117" i="4"/>
  <c r="A2117" i="4" s="1"/>
  <c r="U2133" i="4"/>
  <c r="A2133" i="4" s="1"/>
  <c r="U2149" i="4"/>
  <c r="A2149" i="4" s="1"/>
  <c r="U2165" i="4"/>
  <c r="A2165" i="4" s="1"/>
  <c r="U2181" i="4"/>
  <c r="A2181" i="4" s="1"/>
  <c r="U2197" i="4"/>
  <c r="A2197" i="4" s="1"/>
  <c r="U2213" i="4"/>
  <c r="A2213" i="4" s="1"/>
  <c r="U2229" i="4"/>
  <c r="A2229" i="4" s="1"/>
  <c r="U2245" i="4"/>
  <c r="A2245" i="4" s="1"/>
  <c r="U2261" i="4"/>
  <c r="A2261" i="4" s="1"/>
  <c r="U2277" i="4"/>
  <c r="A2277" i="4" s="1"/>
  <c r="U2293" i="4"/>
  <c r="A2293" i="4" s="1"/>
  <c r="U2309" i="4"/>
  <c r="A2309" i="4" s="1"/>
  <c r="U2325" i="4"/>
  <c r="A2325" i="4" s="1"/>
  <c r="U2341" i="4"/>
  <c r="A2341" i="4" s="1"/>
  <c r="U2357" i="4"/>
  <c r="A2357" i="4" s="1"/>
  <c r="U2373" i="4"/>
  <c r="A2373" i="4" s="1"/>
  <c r="U2389" i="4"/>
  <c r="A2389" i="4" s="1"/>
  <c r="U2405" i="4"/>
  <c r="A2405" i="4" s="1"/>
  <c r="U2421" i="4"/>
  <c r="A2421" i="4" s="1"/>
  <c r="U2437" i="4"/>
  <c r="A2437" i="4" s="1"/>
  <c r="U2453" i="4"/>
  <c r="A2453" i="4" s="1"/>
  <c r="U2469" i="4"/>
  <c r="A2469" i="4" s="1"/>
  <c r="U2485" i="4"/>
  <c r="A2485" i="4" s="1"/>
  <c r="U2501" i="4"/>
  <c r="A2501" i="4" s="1"/>
  <c r="U2402" i="4"/>
  <c r="A2402" i="4" s="1"/>
  <c r="U2434" i="4"/>
  <c r="A2434" i="4" s="1"/>
  <c r="U2466" i="4"/>
  <c r="A2466" i="4" s="1"/>
  <c r="U2498" i="4"/>
  <c r="A2498" i="4" s="1"/>
  <c r="U2408" i="4"/>
  <c r="A2408" i="4" s="1"/>
  <c r="U2440" i="4"/>
  <c r="A2440" i="4" s="1"/>
  <c r="U2472" i="4"/>
  <c r="A2472" i="4" s="1"/>
  <c r="U2410" i="4"/>
  <c r="A2410" i="4" s="1"/>
  <c r="U2442" i="4"/>
  <c r="A2442" i="4" s="1"/>
  <c r="U2474" i="4"/>
  <c r="A2474" i="4" s="1"/>
  <c r="U2400" i="4"/>
  <c r="A2400" i="4" s="1"/>
  <c r="U2432" i="4"/>
  <c r="A2432" i="4" s="1"/>
  <c r="U2464" i="4"/>
  <c r="A2464" i="4" s="1"/>
  <c r="U2496" i="4"/>
  <c r="A2496" i="4" s="1"/>
  <c r="U518" i="4"/>
  <c r="A518" i="4" s="1"/>
  <c r="U534" i="4"/>
  <c r="A534" i="4" s="1"/>
  <c r="U550" i="4"/>
  <c r="A550" i="4" s="1"/>
  <c r="U566" i="4"/>
  <c r="A566" i="4" s="1"/>
  <c r="U582" i="4"/>
  <c r="A582" i="4" s="1"/>
  <c r="U598" i="4"/>
  <c r="A598" i="4" s="1"/>
  <c r="U614" i="4"/>
  <c r="A614" i="4" s="1"/>
  <c r="U630" i="4"/>
  <c r="A630" i="4" s="1"/>
  <c r="U646" i="4"/>
  <c r="A646" i="4" s="1"/>
  <c r="U662" i="4"/>
  <c r="A662" i="4" s="1"/>
  <c r="U678" i="4"/>
  <c r="A678" i="4" s="1"/>
  <c r="U505" i="4"/>
  <c r="A505" i="4" s="1"/>
  <c r="U521" i="4"/>
  <c r="A521" i="4" s="1"/>
  <c r="U537" i="4"/>
  <c r="A537" i="4" s="1"/>
  <c r="U553" i="4"/>
  <c r="A553" i="4" s="1"/>
  <c r="U569" i="4"/>
  <c r="A569" i="4" s="1"/>
  <c r="U585" i="4"/>
  <c r="A585" i="4" s="1"/>
  <c r="U601" i="4"/>
  <c r="A601" i="4" s="1"/>
  <c r="U617" i="4"/>
  <c r="A617" i="4" s="1"/>
  <c r="U633" i="4"/>
  <c r="A633" i="4" s="1"/>
  <c r="U649" i="4"/>
  <c r="A649" i="4" s="1"/>
  <c r="U665" i="4"/>
  <c r="A665" i="4" s="1"/>
  <c r="U681" i="4"/>
  <c r="A681" i="4" s="1"/>
  <c r="U697" i="4"/>
  <c r="A697" i="4" s="1"/>
  <c r="U713" i="4"/>
  <c r="A713" i="4" s="1"/>
  <c r="U708" i="4"/>
  <c r="A708" i="4" s="1"/>
  <c r="U729" i="4"/>
  <c r="A729" i="4" s="1"/>
  <c r="U745" i="4"/>
  <c r="A745" i="4" s="1"/>
  <c r="U761" i="4"/>
  <c r="A761" i="4" s="1"/>
  <c r="U777" i="4"/>
  <c r="A777" i="4" s="1"/>
  <c r="U793" i="4"/>
  <c r="A793" i="4" s="1"/>
  <c r="U809" i="4"/>
  <c r="A809" i="4" s="1"/>
  <c r="U825" i="4"/>
  <c r="A825" i="4" s="1"/>
  <c r="U841" i="4"/>
  <c r="A841" i="4" s="1"/>
  <c r="U857" i="4"/>
  <c r="A857" i="4" s="1"/>
  <c r="U873" i="4"/>
  <c r="A873" i="4" s="1"/>
  <c r="U889" i="4"/>
  <c r="A889" i="4" s="1"/>
  <c r="U905" i="4"/>
  <c r="A905" i="4" s="1"/>
  <c r="U921" i="4"/>
  <c r="A921" i="4" s="1"/>
  <c r="U937" i="4"/>
  <c r="A937" i="4" s="1"/>
  <c r="U953" i="4"/>
  <c r="A953" i="4" s="1"/>
  <c r="U969" i="4"/>
  <c r="A969" i="4" s="1"/>
  <c r="U985" i="4"/>
  <c r="A985" i="4" s="1"/>
  <c r="U1001" i="4"/>
  <c r="A1001" i="4" s="1"/>
  <c r="U1017" i="4"/>
  <c r="A1017" i="4" s="1"/>
  <c r="U1033" i="4"/>
  <c r="A1033" i="4" s="1"/>
  <c r="U702" i="4"/>
  <c r="A702" i="4" s="1"/>
  <c r="U726" i="4"/>
  <c r="A726" i="4" s="1"/>
  <c r="U742" i="4"/>
  <c r="A742" i="4" s="1"/>
  <c r="U758" i="4"/>
  <c r="A758" i="4" s="1"/>
  <c r="U774" i="4"/>
  <c r="A774" i="4" s="1"/>
  <c r="U790" i="4"/>
  <c r="A790" i="4" s="1"/>
  <c r="U806" i="4"/>
  <c r="A806" i="4" s="1"/>
  <c r="U822" i="4"/>
  <c r="A822" i="4" s="1"/>
  <c r="U838" i="4"/>
  <c r="A838" i="4" s="1"/>
  <c r="U854" i="4"/>
  <c r="A854" i="4" s="1"/>
  <c r="U870" i="4"/>
  <c r="A870" i="4" s="1"/>
  <c r="U886" i="4"/>
  <c r="A886" i="4" s="1"/>
  <c r="U902" i="4"/>
  <c r="A902" i="4" s="1"/>
  <c r="U918" i="4"/>
  <c r="A918" i="4" s="1"/>
  <c r="U934" i="4"/>
  <c r="A934" i="4" s="1"/>
  <c r="U950" i="4"/>
  <c r="A950" i="4" s="1"/>
  <c r="U966" i="4"/>
  <c r="A966" i="4" s="1"/>
  <c r="U982" i="4"/>
  <c r="A982" i="4" s="1"/>
  <c r="U998" i="4"/>
  <c r="A998" i="4" s="1"/>
  <c r="U1014" i="4"/>
  <c r="A1014" i="4" s="1"/>
  <c r="U1030" i="4"/>
  <c r="A1030" i="4" s="1"/>
  <c r="U1046" i="4"/>
  <c r="A1046" i="4" s="1"/>
  <c r="U1062" i="4"/>
  <c r="A1062" i="4" s="1"/>
  <c r="U1078" i="4"/>
  <c r="A1078" i="4" s="1"/>
  <c r="U1094" i="4"/>
  <c r="A1094" i="4" s="1"/>
  <c r="U1110" i="4"/>
  <c r="A1110" i="4" s="1"/>
  <c r="U1126" i="4"/>
  <c r="A1126" i="4" s="1"/>
  <c r="U1142" i="4"/>
  <c r="A1142" i="4" s="1"/>
  <c r="U1158" i="4"/>
  <c r="A1158" i="4" s="1"/>
  <c r="U1174" i="4"/>
  <c r="A1174" i="4" s="1"/>
  <c r="U1190" i="4"/>
  <c r="A1190" i="4" s="1"/>
  <c r="U1206" i="4"/>
  <c r="A1206" i="4" s="1"/>
  <c r="U1055" i="4"/>
  <c r="A1055" i="4" s="1"/>
  <c r="U1087" i="4"/>
  <c r="A1087" i="4" s="1"/>
  <c r="U1119" i="4"/>
  <c r="A1119" i="4" s="1"/>
  <c r="U1151" i="4"/>
  <c r="A1151" i="4" s="1"/>
  <c r="U1183" i="4"/>
  <c r="A1183" i="4" s="1"/>
  <c r="U1215" i="4"/>
  <c r="A1215" i="4" s="1"/>
  <c r="U1231" i="4"/>
  <c r="A1231" i="4" s="1"/>
  <c r="U1247" i="4"/>
  <c r="A1247" i="4" s="1"/>
  <c r="U1263" i="4"/>
  <c r="A1263" i="4" s="1"/>
  <c r="U1279" i="4"/>
  <c r="A1279" i="4" s="1"/>
  <c r="U1295" i="4"/>
  <c r="A1295" i="4" s="1"/>
  <c r="U1311" i="4"/>
  <c r="A1311" i="4" s="1"/>
  <c r="U1327" i="4"/>
  <c r="A1327" i="4" s="1"/>
  <c r="U1343" i="4"/>
  <c r="A1343" i="4" s="1"/>
  <c r="U1359" i="4"/>
  <c r="A1359" i="4" s="1"/>
  <c r="U1375" i="4"/>
  <c r="A1375" i="4" s="1"/>
  <c r="U1391" i="4"/>
  <c r="A1391" i="4" s="1"/>
  <c r="U1407" i="4"/>
  <c r="A1407" i="4" s="1"/>
  <c r="U1423" i="4"/>
  <c r="A1423" i="4" s="1"/>
  <c r="U1439" i="4"/>
  <c r="A1439" i="4" s="1"/>
  <c r="U1455" i="4"/>
  <c r="A1455" i="4" s="1"/>
  <c r="U1471" i="4"/>
  <c r="A1471" i="4" s="1"/>
  <c r="U1487" i="4"/>
  <c r="A1487" i="4" s="1"/>
  <c r="U1503" i="4"/>
  <c r="A1503" i="4" s="1"/>
  <c r="U1519" i="4"/>
  <c r="A1519" i="4" s="1"/>
  <c r="U1535" i="4"/>
  <c r="A1535" i="4" s="1"/>
  <c r="U1551" i="4"/>
  <c r="A1551" i="4" s="1"/>
  <c r="U1567" i="4"/>
  <c r="A1567" i="4" s="1"/>
  <c r="U1583" i="4"/>
  <c r="A1583" i="4" s="1"/>
  <c r="U1049" i="4"/>
  <c r="A1049" i="4" s="1"/>
  <c r="U1081" i="4"/>
  <c r="A1081" i="4" s="1"/>
  <c r="U1113" i="4"/>
  <c r="A1113" i="4" s="1"/>
  <c r="U1145" i="4"/>
  <c r="A1145" i="4" s="1"/>
  <c r="U1177" i="4"/>
  <c r="A1177" i="4" s="1"/>
  <c r="U1209" i="4"/>
  <c r="A1209" i="4" s="1"/>
  <c r="U1228" i="4"/>
  <c r="A1228" i="4" s="1"/>
  <c r="U1244" i="4"/>
  <c r="A1244" i="4" s="1"/>
  <c r="U1260" i="4"/>
  <c r="A1260" i="4" s="1"/>
  <c r="U1276" i="4"/>
  <c r="A1276" i="4" s="1"/>
  <c r="U1292" i="4"/>
  <c r="A1292" i="4" s="1"/>
  <c r="U1308" i="4"/>
  <c r="A1308" i="4" s="1"/>
  <c r="U1324" i="4"/>
  <c r="A1324" i="4" s="1"/>
  <c r="U1340" i="4"/>
  <c r="A1340" i="4" s="1"/>
  <c r="U1356" i="4"/>
  <c r="A1356" i="4" s="1"/>
  <c r="U1372" i="4"/>
  <c r="A1372" i="4" s="1"/>
  <c r="U1388" i="4"/>
  <c r="A1388" i="4" s="1"/>
  <c r="U1404" i="4"/>
  <c r="A1404" i="4" s="1"/>
  <c r="U1420" i="4"/>
  <c r="A1420" i="4" s="1"/>
  <c r="U1436" i="4"/>
  <c r="A1436" i="4" s="1"/>
  <c r="U1452" i="4"/>
  <c r="A1452" i="4" s="1"/>
  <c r="U1468" i="4"/>
  <c r="A1468" i="4" s="1"/>
  <c r="U1484" i="4"/>
  <c r="A1484" i="4" s="1"/>
  <c r="U1500" i="4"/>
  <c r="A1500" i="4" s="1"/>
  <c r="U1516" i="4"/>
  <c r="A1516" i="4" s="1"/>
  <c r="U1532" i="4"/>
  <c r="A1532" i="4" s="1"/>
  <c r="U1548" i="4"/>
  <c r="A1548" i="4" s="1"/>
  <c r="U1564" i="4"/>
  <c r="A1564" i="4" s="1"/>
  <c r="U1580" i="4"/>
  <c r="A1580" i="4" s="1"/>
  <c r="U1596" i="4"/>
  <c r="A1596" i="4" s="1"/>
  <c r="U1612" i="4"/>
  <c r="A1612" i="4" s="1"/>
  <c r="U1628" i="4"/>
  <c r="A1628" i="4" s="1"/>
  <c r="U1644" i="4"/>
  <c r="A1644" i="4" s="1"/>
  <c r="U1660" i="4"/>
  <c r="A1660" i="4" s="1"/>
  <c r="U1676" i="4"/>
  <c r="A1676" i="4" s="1"/>
  <c r="U1692" i="4"/>
  <c r="A1692" i="4" s="1"/>
  <c r="U1708" i="4"/>
  <c r="A1708" i="4" s="1"/>
  <c r="U1724" i="4"/>
  <c r="A1724" i="4" s="1"/>
  <c r="U1740" i="4"/>
  <c r="A1740" i="4" s="1"/>
  <c r="U1756" i="4"/>
  <c r="A1756" i="4" s="1"/>
  <c r="U1772" i="4"/>
  <c r="A1772" i="4" s="1"/>
  <c r="U1788" i="4"/>
  <c r="A1788" i="4" s="1"/>
  <c r="U1804" i="4"/>
  <c r="A1804" i="4" s="1"/>
  <c r="U1613" i="4"/>
  <c r="A1613" i="4" s="1"/>
  <c r="U1645" i="4"/>
  <c r="A1645" i="4" s="1"/>
  <c r="U1677" i="4"/>
  <c r="A1677" i="4" s="1"/>
  <c r="U1709" i="4"/>
  <c r="A1709" i="4" s="1"/>
  <c r="U1741" i="4"/>
  <c r="A1741" i="4" s="1"/>
  <c r="U1773" i="4"/>
  <c r="A1773" i="4" s="1"/>
  <c r="U1805" i="4"/>
  <c r="A1805" i="4" s="1"/>
  <c r="U1824" i="4"/>
  <c r="A1824" i="4" s="1"/>
  <c r="U1840" i="4"/>
  <c r="A1840" i="4" s="1"/>
  <c r="U1856" i="4"/>
  <c r="A1856" i="4" s="1"/>
  <c r="U1872" i="4"/>
  <c r="A1872" i="4" s="1"/>
  <c r="U1888" i="4"/>
  <c r="A1888" i="4" s="1"/>
  <c r="U1904" i="4"/>
  <c r="A1904" i="4" s="1"/>
  <c r="U1920" i="4"/>
  <c r="A1920" i="4" s="1"/>
  <c r="U1936" i="4"/>
  <c r="A1936" i="4" s="1"/>
  <c r="U1952" i="4"/>
  <c r="A1952" i="4" s="1"/>
  <c r="U1968" i="4"/>
  <c r="A1968" i="4" s="1"/>
  <c r="U1984" i="4"/>
  <c r="A1984" i="4" s="1"/>
  <c r="U2000" i="4"/>
  <c r="A2000" i="4" s="1"/>
  <c r="U2016" i="4"/>
  <c r="A2016" i="4" s="1"/>
  <c r="U2032" i="4"/>
  <c r="A2032" i="4" s="1"/>
  <c r="U2048" i="4"/>
  <c r="A2048" i="4" s="1"/>
  <c r="U2064" i="4"/>
  <c r="A2064" i="4" s="1"/>
  <c r="U2080" i="4"/>
  <c r="A2080" i="4" s="1"/>
  <c r="U2096" i="4"/>
  <c r="A2096" i="4" s="1"/>
  <c r="U2112" i="4"/>
  <c r="A2112" i="4" s="1"/>
  <c r="U2128" i="4"/>
  <c r="A2128" i="4" s="1"/>
  <c r="U2144" i="4"/>
  <c r="A2144" i="4" s="1"/>
  <c r="U2160" i="4"/>
  <c r="A2160" i="4" s="1"/>
  <c r="U2176" i="4"/>
  <c r="A2176" i="4" s="1"/>
  <c r="U2192" i="4"/>
  <c r="A2192" i="4" s="1"/>
  <c r="U2208" i="4"/>
  <c r="A2208" i="4" s="1"/>
  <c r="U2224" i="4"/>
  <c r="A2224" i="4" s="1"/>
  <c r="U2240" i="4"/>
  <c r="A2240" i="4" s="1"/>
  <c r="U2256" i="4"/>
  <c r="A2256" i="4" s="1"/>
  <c r="U2272" i="4"/>
  <c r="A2272" i="4" s="1"/>
  <c r="U2288" i="4"/>
  <c r="A2288" i="4" s="1"/>
  <c r="U2304" i="4"/>
  <c r="A2304" i="4" s="1"/>
  <c r="U2320" i="4"/>
  <c r="A2320" i="4" s="1"/>
  <c r="U2336" i="4"/>
  <c r="A2336" i="4" s="1"/>
  <c r="U2352" i="4"/>
  <c r="A2352" i="4" s="1"/>
  <c r="U2368" i="4"/>
  <c r="A2368" i="4" s="1"/>
  <c r="U2384" i="4"/>
  <c r="A2384" i="4" s="1"/>
  <c r="U1627" i="4"/>
  <c r="A1627" i="4" s="1"/>
  <c r="U1659" i="4"/>
  <c r="A1659" i="4" s="1"/>
  <c r="U1691" i="4"/>
  <c r="A1691" i="4" s="1"/>
  <c r="U1723" i="4"/>
  <c r="A1723" i="4" s="1"/>
  <c r="U1755" i="4"/>
  <c r="A1755" i="4" s="1"/>
  <c r="U1787" i="4"/>
  <c r="A1787" i="4" s="1"/>
  <c r="U1815" i="4"/>
  <c r="A1815" i="4" s="1"/>
  <c r="U1831" i="4"/>
  <c r="A1831" i="4" s="1"/>
  <c r="U1847" i="4"/>
  <c r="A1847" i="4" s="1"/>
  <c r="U1863" i="4"/>
  <c r="A1863" i="4" s="1"/>
  <c r="U1879" i="4"/>
  <c r="A1879" i="4" s="1"/>
  <c r="U1895" i="4"/>
  <c r="A1895" i="4" s="1"/>
  <c r="U1911" i="4"/>
  <c r="A1911" i="4" s="1"/>
  <c r="U1927" i="4"/>
  <c r="A1927" i="4" s="1"/>
  <c r="U1943" i="4"/>
  <c r="A1943" i="4" s="1"/>
  <c r="U1959" i="4"/>
  <c r="A1959" i="4" s="1"/>
  <c r="U1975" i="4"/>
  <c r="A1975" i="4" s="1"/>
  <c r="U1991" i="4"/>
  <c r="A1991" i="4" s="1"/>
  <c r="U2007" i="4"/>
  <c r="A2007" i="4" s="1"/>
  <c r="U2023" i="4"/>
  <c r="A2023" i="4" s="1"/>
  <c r="U2039" i="4"/>
  <c r="A2039" i="4" s="1"/>
  <c r="U2055" i="4"/>
  <c r="A2055" i="4" s="1"/>
  <c r="U2071" i="4"/>
  <c r="A2071" i="4" s="1"/>
  <c r="U2087" i="4"/>
  <c r="A2087" i="4" s="1"/>
  <c r="U2103" i="4"/>
  <c r="A2103" i="4" s="1"/>
  <c r="U2119" i="4"/>
  <c r="A2119" i="4" s="1"/>
  <c r="U2135" i="4"/>
  <c r="A2135" i="4" s="1"/>
  <c r="U2151" i="4"/>
  <c r="A2151" i="4" s="1"/>
  <c r="U2167" i="4"/>
  <c r="A2167" i="4" s="1"/>
  <c r="U2183" i="4"/>
  <c r="A2183" i="4" s="1"/>
  <c r="U2199" i="4"/>
  <c r="A2199" i="4" s="1"/>
  <c r="U2215" i="4"/>
  <c r="A2215" i="4" s="1"/>
  <c r="U2231" i="4"/>
  <c r="A2231" i="4" s="1"/>
  <c r="U2247" i="4"/>
  <c r="A2247" i="4" s="1"/>
  <c r="U2263" i="4"/>
  <c r="A2263" i="4" s="1"/>
  <c r="U2279" i="4"/>
  <c r="A2279" i="4" s="1"/>
  <c r="U2295" i="4"/>
  <c r="A2295" i="4" s="1"/>
  <c r="U2311" i="4"/>
  <c r="A2311" i="4" s="1"/>
  <c r="U2327" i="4"/>
  <c r="A2327" i="4" s="1"/>
  <c r="U2343" i="4"/>
  <c r="A2343" i="4" s="1"/>
  <c r="U2359" i="4"/>
  <c r="A2359" i="4" s="1"/>
  <c r="U2375" i="4"/>
  <c r="A2375" i="4" s="1"/>
  <c r="U2391" i="4"/>
  <c r="A2391" i="4" s="1"/>
  <c r="U2407" i="4"/>
  <c r="A2407" i="4" s="1"/>
  <c r="U2423" i="4"/>
  <c r="A2423" i="4" s="1"/>
  <c r="U2439" i="4"/>
  <c r="A2439" i="4" s="1"/>
  <c r="U2455" i="4"/>
  <c r="A2455" i="4" s="1"/>
  <c r="U2471" i="4"/>
  <c r="A2471" i="4" s="1"/>
  <c r="U2487" i="4"/>
  <c r="A2487" i="4" s="1"/>
  <c r="U2390" i="4"/>
  <c r="A2390" i="4" s="1"/>
  <c r="U2422" i="4"/>
  <c r="A2422" i="4" s="1"/>
  <c r="U2454" i="4"/>
  <c r="A2454" i="4" s="1"/>
  <c r="U2486" i="4"/>
  <c r="A2486" i="4" s="1"/>
  <c r="U2396" i="4"/>
  <c r="A2396" i="4" s="1"/>
  <c r="U2428" i="4"/>
  <c r="A2428" i="4" s="1"/>
  <c r="U2460" i="4"/>
  <c r="A2460" i="4" s="1"/>
  <c r="U2492" i="4"/>
  <c r="A2492" i="4" s="1"/>
  <c r="U516" i="4"/>
  <c r="A516" i="4" s="1"/>
  <c r="U532" i="4"/>
  <c r="A532" i="4" s="1"/>
  <c r="U548" i="4"/>
  <c r="A548" i="4" s="1"/>
  <c r="U564" i="4"/>
  <c r="A564" i="4" s="1"/>
  <c r="U580" i="4"/>
  <c r="A580" i="4" s="1"/>
  <c r="U596" i="4"/>
  <c r="A596" i="4" s="1"/>
  <c r="U612" i="4"/>
  <c r="A612" i="4" s="1"/>
  <c r="U628" i="4"/>
  <c r="A628" i="4" s="1"/>
  <c r="U644" i="4"/>
  <c r="A644" i="4" s="1"/>
  <c r="U660" i="4"/>
  <c r="A660" i="4" s="1"/>
  <c r="U676" i="4"/>
  <c r="A676" i="4" s="1"/>
  <c r="U511" i="4"/>
  <c r="A511" i="4" s="1"/>
  <c r="U527" i="4"/>
  <c r="A527" i="4" s="1"/>
  <c r="U543" i="4"/>
  <c r="A543" i="4" s="1"/>
  <c r="U559" i="4"/>
  <c r="A559" i="4" s="1"/>
  <c r="U575" i="4"/>
  <c r="A575" i="4" s="1"/>
  <c r="U591" i="4"/>
  <c r="A591" i="4" s="1"/>
  <c r="U607" i="4"/>
  <c r="A607" i="4" s="1"/>
  <c r="U623" i="4"/>
  <c r="A623" i="4" s="1"/>
  <c r="U639" i="4"/>
  <c r="A639" i="4" s="1"/>
  <c r="U655" i="4"/>
  <c r="A655" i="4" s="1"/>
  <c r="U671" i="4"/>
  <c r="A671" i="4" s="1"/>
  <c r="U687" i="4"/>
  <c r="A687" i="4" s="1"/>
  <c r="U703" i="4"/>
  <c r="A703" i="4" s="1"/>
  <c r="U688" i="4"/>
  <c r="A688" i="4" s="1"/>
  <c r="U719" i="4"/>
  <c r="A719" i="4" s="1"/>
  <c r="U735" i="4"/>
  <c r="A735" i="4" s="1"/>
  <c r="U751" i="4"/>
  <c r="A751" i="4" s="1"/>
  <c r="U767" i="4"/>
  <c r="A767" i="4" s="1"/>
  <c r="U783" i="4"/>
  <c r="A783" i="4" s="1"/>
  <c r="U799" i="4"/>
  <c r="A799" i="4" s="1"/>
  <c r="U815" i="4"/>
  <c r="A815" i="4" s="1"/>
  <c r="U831" i="4"/>
  <c r="A831" i="4" s="1"/>
  <c r="U847" i="4"/>
  <c r="A847" i="4" s="1"/>
  <c r="U863" i="4"/>
  <c r="A863" i="4" s="1"/>
  <c r="U879" i="4"/>
  <c r="A879" i="4" s="1"/>
  <c r="U895" i="4"/>
  <c r="A895" i="4" s="1"/>
  <c r="U911" i="4"/>
  <c r="A911" i="4" s="1"/>
  <c r="U927" i="4"/>
  <c r="A927" i="4" s="1"/>
  <c r="U943" i="4"/>
  <c r="A943" i="4" s="1"/>
  <c r="U959" i="4"/>
  <c r="A959" i="4" s="1"/>
  <c r="U975" i="4"/>
  <c r="A975" i="4" s="1"/>
  <c r="U991" i="4"/>
  <c r="A991" i="4" s="1"/>
  <c r="U1007" i="4"/>
  <c r="A1007" i="4" s="1"/>
  <c r="U1023" i="4"/>
  <c r="A1023" i="4" s="1"/>
  <c r="U1039" i="4"/>
  <c r="A1039" i="4" s="1"/>
  <c r="U714" i="4"/>
  <c r="A714" i="4" s="1"/>
  <c r="U732" i="4"/>
  <c r="A732" i="4" s="1"/>
  <c r="U748" i="4"/>
  <c r="A748" i="4" s="1"/>
  <c r="U764" i="4"/>
  <c r="A764" i="4" s="1"/>
  <c r="U780" i="4"/>
  <c r="A780" i="4" s="1"/>
  <c r="U796" i="4"/>
  <c r="A796" i="4" s="1"/>
  <c r="U812" i="4"/>
  <c r="A812" i="4" s="1"/>
  <c r="U828" i="4"/>
  <c r="A828" i="4" s="1"/>
  <c r="U844" i="4"/>
  <c r="A844" i="4" s="1"/>
  <c r="U860" i="4"/>
  <c r="A860" i="4" s="1"/>
  <c r="U876" i="4"/>
  <c r="A876" i="4" s="1"/>
  <c r="U892" i="4"/>
  <c r="A892" i="4" s="1"/>
  <c r="U908" i="4"/>
  <c r="A908" i="4" s="1"/>
  <c r="U924" i="4"/>
  <c r="A924" i="4" s="1"/>
  <c r="U940" i="4"/>
  <c r="A940" i="4" s="1"/>
  <c r="U956" i="4"/>
  <c r="A956" i="4" s="1"/>
  <c r="U972" i="4"/>
  <c r="A972" i="4" s="1"/>
  <c r="U988" i="4"/>
  <c r="A988" i="4" s="1"/>
  <c r="U1004" i="4"/>
  <c r="A1004" i="4" s="1"/>
  <c r="U1020" i="4"/>
  <c r="A1020" i="4" s="1"/>
  <c r="U1036" i="4"/>
  <c r="A1036" i="4" s="1"/>
  <c r="U1052" i="4"/>
  <c r="A1052" i="4" s="1"/>
  <c r="U1068" i="4"/>
  <c r="A1068" i="4" s="1"/>
  <c r="U1084" i="4"/>
  <c r="A1084" i="4" s="1"/>
  <c r="U1100" i="4"/>
  <c r="A1100" i="4" s="1"/>
  <c r="U1116" i="4"/>
  <c r="A1116" i="4" s="1"/>
  <c r="U1132" i="4"/>
  <c r="A1132" i="4" s="1"/>
  <c r="U1148" i="4"/>
  <c r="A1148" i="4" s="1"/>
  <c r="U1164" i="4"/>
  <c r="A1164" i="4" s="1"/>
  <c r="U1180" i="4"/>
  <c r="A1180" i="4" s="1"/>
  <c r="U1196" i="4"/>
  <c r="A1196" i="4" s="1"/>
  <c r="U1212" i="4"/>
  <c r="A1212" i="4" s="1"/>
  <c r="U1067" i="4"/>
  <c r="A1067" i="4" s="1"/>
  <c r="U1099" i="4"/>
  <c r="A1099" i="4" s="1"/>
  <c r="U1131" i="4"/>
  <c r="A1131" i="4" s="1"/>
  <c r="U1163" i="4"/>
  <c r="A1163" i="4" s="1"/>
  <c r="U1195" i="4"/>
  <c r="A1195" i="4" s="1"/>
  <c r="U1221" i="4"/>
  <c r="A1221" i="4" s="1"/>
  <c r="U1237" i="4"/>
  <c r="A1237" i="4" s="1"/>
  <c r="U1253" i="4"/>
  <c r="A1253" i="4" s="1"/>
  <c r="U1269" i="4"/>
  <c r="A1269" i="4" s="1"/>
  <c r="U1285" i="4"/>
  <c r="A1285" i="4" s="1"/>
  <c r="U1301" i="4"/>
  <c r="A1301" i="4" s="1"/>
  <c r="U1317" i="4"/>
  <c r="A1317" i="4" s="1"/>
  <c r="U1333" i="4"/>
  <c r="A1333" i="4" s="1"/>
  <c r="U1349" i="4"/>
  <c r="A1349" i="4" s="1"/>
  <c r="U1365" i="4"/>
  <c r="A1365" i="4" s="1"/>
  <c r="U1381" i="4"/>
  <c r="A1381" i="4" s="1"/>
  <c r="U1397" i="4"/>
  <c r="A1397" i="4" s="1"/>
  <c r="U1413" i="4"/>
  <c r="A1413" i="4" s="1"/>
  <c r="U1429" i="4"/>
  <c r="A1429" i="4" s="1"/>
  <c r="U1445" i="4"/>
  <c r="A1445" i="4" s="1"/>
  <c r="U1461" i="4"/>
  <c r="A1461" i="4" s="1"/>
  <c r="U1477" i="4"/>
  <c r="A1477" i="4" s="1"/>
  <c r="U1493" i="4"/>
  <c r="A1493" i="4" s="1"/>
  <c r="U1509" i="4"/>
  <c r="A1509" i="4" s="1"/>
  <c r="U1525" i="4"/>
  <c r="A1525" i="4" s="1"/>
  <c r="U1541" i="4"/>
  <c r="A1541" i="4" s="1"/>
  <c r="U1557" i="4"/>
  <c r="A1557" i="4" s="1"/>
  <c r="U1573" i="4"/>
  <c r="A1573" i="4" s="1"/>
  <c r="U1589" i="4"/>
  <c r="A1589" i="4" s="1"/>
  <c r="U1061" i="4"/>
  <c r="A1061" i="4" s="1"/>
  <c r="U1093" i="4"/>
  <c r="A1093" i="4" s="1"/>
  <c r="U1125" i="4"/>
  <c r="A1125" i="4" s="1"/>
  <c r="U1157" i="4"/>
  <c r="A1157" i="4" s="1"/>
  <c r="U1189" i="4"/>
  <c r="A1189" i="4" s="1"/>
  <c r="U1218" i="4"/>
  <c r="A1218" i="4" s="1"/>
  <c r="U1234" i="4"/>
  <c r="A1234" i="4" s="1"/>
  <c r="U1250" i="4"/>
  <c r="A1250" i="4" s="1"/>
  <c r="U1266" i="4"/>
  <c r="A1266" i="4" s="1"/>
  <c r="U1282" i="4"/>
  <c r="A1282" i="4" s="1"/>
  <c r="U1298" i="4"/>
  <c r="A1298" i="4" s="1"/>
  <c r="U1314" i="4"/>
  <c r="A1314" i="4" s="1"/>
  <c r="U1330" i="4"/>
  <c r="A1330" i="4" s="1"/>
  <c r="U1346" i="4"/>
  <c r="A1346" i="4" s="1"/>
  <c r="U1362" i="4"/>
  <c r="A1362" i="4" s="1"/>
  <c r="U1378" i="4"/>
  <c r="A1378" i="4" s="1"/>
  <c r="U1394" i="4"/>
  <c r="A1394" i="4" s="1"/>
  <c r="U1410" i="4"/>
  <c r="A1410" i="4" s="1"/>
  <c r="U1426" i="4"/>
  <c r="A1426" i="4" s="1"/>
  <c r="U1442" i="4"/>
  <c r="A1442" i="4" s="1"/>
  <c r="U1458" i="4"/>
  <c r="A1458" i="4" s="1"/>
  <c r="U1474" i="4"/>
  <c r="A1474" i="4" s="1"/>
  <c r="U1490" i="4"/>
  <c r="A1490" i="4" s="1"/>
  <c r="U1506" i="4"/>
  <c r="A1506" i="4" s="1"/>
  <c r="U1522" i="4"/>
  <c r="A1522" i="4" s="1"/>
  <c r="U1538" i="4"/>
  <c r="A1538" i="4" s="1"/>
  <c r="U1554" i="4"/>
  <c r="A1554" i="4" s="1"/>
  <c r="U1570" i="4"/>
  <c r="A1570" i="4" s="1"/>
  <c r="U1586" i="4"/>
  <c r="A1586" i="4" s="1"/>
  <c r="U1602" i="4"/>
  <c r="A1602" i="4" s="1"/>
  <c r="U1618" i="4"/>
  <c r="A1618" i="4" s="1"/>
  <c r="U1634" i="4"/>
  <c r="A1634" i="4" s="1"/>
  <c r="U1650" i="4"/>
  <c r="A1650" i="4" s="1"/>
  <c r="U1666" i="4"/>
  <c r="A1666" i="4" s="1"/>
  <c r="U1682" i="4"/>
  <c r="A1682" i="4" s="1"/>
  <c r="U1698" i="4"/>
  <c r="A1698" i="4" s="1"/>
  <c r="U1714" i="4"/>
  <c r="A1714" i="4" s="1"/>
  <c r="U1730" i="4"/>
  <c r="A1730" i="4" s="1"/>
  <c r="U1746" i="4"/>
  <c r="A1746" i="4" s="1"/>
  <c r="U1762" i="4"/>
  <c r="A1762" i="4" s="1"/>
  <c r="U1778" i="4"/>
  <c r="A1778" i="4" s="1"/>
  <c r="U1794" i="4"/>
  <c r="A1794" i="4" s="1"/>
  <c r="U1810" i="4"/>
  <c r="A1810" i="4" s="1"/>
  <c r="U1625" i="4"/>
  <c r="A1625" i="4" s="1"/>
  <c r="U1657" i="4"/>
  <c r="A1657" i="4" s="1"/>
  <c r="U1689" i="4"/>
  <c r="A1689" i="4" s="1"/>
  <c r="U1721" i="4"/>
  <c r="A1721" i="4" s="1"/>
  <c r="U1753" i="4"/>
  <c r="A1753" i="4" s="1"/>
  <c r="U1785" i="4"/>
  <c r="A1785" i="4" s="1"/>
  <c r="U1814" i="4"/>
  <c r="A1814" i="4" s="1"/>
  <c r="U1830" i="4"/>
  <c r="A1830" i="4" s="1"/>
  <c r="U1846" i="4"/>
  <c r="A1846" i="4" s="1"/>
  <c r="U1862" i="4"/>
  <c r="A1862" i="4" s="1"/>
  <c r="U1878" i="4"/>
  <c r="A1878" i="4" s="1"/>
  <c r="U1894" i="4"/>
  <c r="A1894" i="4" s="1"/>
  <c r="U1910" i="4"/>
  <c r="A1910" i="4" s="1"/>
  <c r="U1926" i="4"/>
  <c r="A1926" i="4" s="1"/>
  <c r="U1942" i="4"/>
  <c r="A1942" i="4" s="1"/>
  <c r="U1958" i="4"/>
  <c r="A1958" i="4" s="1"/>
  <c r="U1974" i="4"/>
  <c r="A1974" i="4" s="1"/>
  <c r="U1990" i="4"/>
  <c r="A1990" i="4" s="1"/>
  <c r="U2006" i="4"/>
  <c r="A2006" i="4" s="1"/>
  <c r="U2022" i="4"/>
  <c r="A2022" i="4" s="1"/>
  <c r="U2038" i="4"/>
  <c r="A2038" i="4" s="1"/>
  <c r="U2054" i="4"/>
  <c r="A2054" i="4" s="1"/>
  <c r="U2070" i="4"/>
  <c r="A2070" i="4" s="1"/>
  <c r="U2086" i="4"/>
  <c r="A2086" i="4" s="1"/>
  <c r="U2102" i="4"/>
  <c r="A2102" i="4" s="1"/>
  <c r="U2118" i="4"/>
  <c r="A2118" i="4" s="1"/>
  <c r="U2134" i="4"/>
  <c r="A2134" i="4" s="1"/>
  <c r="U2150" i="4"/>
  <c r="A2150" i="4" s="1"/>
  <c r="U2166" i="4"/>
  <c r="A2166" i="4" s="1"/>
  <c r="U2182" i="4"/>
  <c r="A2182" i="4" s="1"/>
  <c r="U2198" i="4"/>
  <c r="A2198" i="4" s="1"/>
  <c r="U2214" i="4"/>
  <c r="A2214" i="4" s="1"/>
  <c r="U2230" i="4"/>
  <c r="A2230" i="4" s="1"/>
  <c r="U2246" i="4"/>
  <c r="A2246" i="4" s="1"/>
  <c r="U2262" i="4"/>
  <c r="A2262" i="4" s="1"/>
  <c r="U2278" i="4"/>
  <c r="A2278" i="4" s="1"/>
  <c r="U2294" i="4"/>
  <c r="A2294" i="4" s="1"/>
  <c r="U2310" i="4"/>
  <c r="A2310" i="4" s="1"/>
  <c r="U2326" i="4"/>
  <c r="A2326" i="4" s="1"/>
  <c r="U2342" i="4"/>
  <c r="A2342" i="4" s="1"/>
  <c r="U2358" i="4"/>
  <c r="A2358" i="4" s="1"/>
  <c r="U2374" i="4"/>
  <c r="A2374" i="4" s="1"/>
  <c r="U1607" i="4"/>
  <c r="A1607" i="4" s="1"/>
  <c r="U1639" i="4"/>
  <c r="A1639" i="4" s="1"/>
  <c r="U1671" i="4"/>
  <c r="A1671" i="4" s="1"/>
  <c r="U1703" i="4"/>
  <c r="A1703" i="4" s="1"/>
  <c r="U1735" i="4"/>
  <c r="A1735" i="4" s="1"/>
  <c r="U1767" i="4"/>
  <c r="A1767" i="4" s="1"/>
  <c r="U1799" i="4"/>
  <c r="A1799" i="4" s="1"/>
  <c r="U1821" i="4"/>
  <c r="A1821" i="4" s="1"/>
  <c r="U1837" i="4"/>
  <c r="A1837" i="4" s="1"/>
  <c r="U1853" i="4"/>
  <c r="A1853" i="4" s="1"/>
  <c r="U1869" i="4"/>
  <c r="A1869" i="4" s="1"/>
  <c r="U1885" i="4"/>
  <c r="A1885" i="4" s="1"/>
  <c r="U1901" i="4"/>
  <c r="A1901" i="4" s="1"/>
  <c r="U1917" i="4"/>
  <c r="A1917" i="4" s="1"/>
  <c r="U1933" i="4"/>
  <c r="A1933" i="4" s="1"/>
  <c r="U1949" i="4"/>
  <c r="A1949" i="4" s="1"/>
  <c r="U1965" i="4"/>
  <c r="A1965" i="4" s="1"/>
  <c r="U1981" i="4"/>
  <c r="A1981" i="4" s="1"/>
  <c r="U1997" i="4"/>
  <c r="A1997" i="4" s="1"/>
  <c r="U2013" i="4"/>
  <c r="A2013" i="4" s="1"/>
  <c r="U2029" i="4"/>
  <c r="A2029" i="4" s="1"/>
  <c r="U2045" i="4"/>
  <c r="A2045" i="4" s="1"/>
  <c r="U2061" i="4"/>
  <c r="A2061" i="4" s="1"/>
  <c r="U2077" i="4"/>
  <c r="A2077" i="4" s="1"/>
  <c r="U2093" i="4"/>
  <c r="A2093" i="4" s="1"/>
  <c r="U2109" i="4"/>
  <c r="A2109" i="4" s="1"/>
  <c r="U2125" i="4"/>
  <c r="A2125" i="4" s="1"/>
  <c r="U2141" i="4"/>
  <c r="A2141" i="4" s="1"/>
  <c r="U2157" i="4"/>
  <c r="A2157" i="4" s="1"/>
  <c r="U2173" i="4"/>
  <c r="A2173" i="4" s="1"/>
  <c r="U2189" i="4"/>
  <c r="A2189" i="4" s="1"/>
  <c r="U2205" i="4"/>
  <c r="A2205" i="4" s="1"/>
  <c r="U2221" i="4"/>
  <c r="A2221" i="4" s="1"/>
  <c r="U2237" i="4"/>
  <c r="A2237" i="4" s="1"/>
  <c r="U2253" i="4"/>
  <c r="A2253" i="4" s="1"/>
  <c r="U2269" i="4"/>
  <c r="A2269" i="4" s="1"/>
  <c r="U2285" i="4"/>
  <c r="A2285" i="4" s="1"/>
  <c r="U2301" i="4"/>
  <c r="A2301" i="4" s="1"/>
  <c r="U2317" i="4"/>
  <c r="A2317" i="4" s="1"/>
  <c r="U2333" i="4"/>
  <c r="A2333" i="4" s="1"/>
  <c r="U2349" i="4"/>
  <c r="A2349" i="4" s="1"/>
  <c r="U2365" i="4"/>
  <c r="A2365" i="4" s="1"/>
  <c r="U2381" i="4"/>
  <c r="A2381" i="4" s="1"/>
  <c r="U2397" i="4"/>
  <c r="A2397" i="4" s="1"/>
  <c r="U2413" i="4"/>
  <c r="A2413" i="4" s="1"/>
  <c r="U2429" i="4"/>
  <c r="A2429" i="4" s="1"/>
  <c r="U2445" i="4"/>
  <c r="A2445" i="4" s="1"/>
  <c r="U2461" i="4"/>
  <c r="A2461" i="4" s="1"/>
  <c r="U2477" i="4"/>
  <c r="A2477" i="4" s="1"/>
  <c r="U2493" i="4"/>
  <c r="A2493" i="4" s="1"/>
  <c r="U2386" i="4"/>
  <c r="A2386" i="4" s="1"/>
  <c r="U2418" i="4"/>
  <c r="A2418" i="4" s="1"/>
  <c r="U2450" i="4"/>
  <c r="A2450" i="4" s="1"/>
  <c r="U2482" i="4"/>
  <c r="A2482" i="4" s="1"/>
  <c r="U2392" i="4"/>
  <c r="A2392" i="4" s="1"/>
  <c r="U2424" i="4"/>
  <c r="A2424" i="4" s="1"/>
  <c r="U2456" i="4"/>
  <c r="A2456" i="4" s="1"/>
  <c r="U2488" i="4"/>
  <c r="A2488" i="4" s="1"/>
  <c r="L514" i="4"/>
  <c r="V514" i="4"/>
  <c r="L530" i="4"/>
  <c r="V530" i="4"/>
  <c r="L546" i="4"/>
  <c r="V546" i="4"/>
  <c r="L554" i="4"/>
  <c r="V554" i="4"/>
  <c r="L570" i="4"/>
  <c r="V570" i="4"/>
  <c r="L586" i="4"/>
  <c r="V586" i="4"/>
  <c r="L602" i="4"/>
  <c r="V602" i="4"/>
  <c r="L618" i="4"/>
  <c r="V618" i="4"/>
  <c r="L634" i="4"/>
  <c r="V634" i="4"/>
  <c r="L650" i="4"/>
  <c r="V650" i="4"/>
  <c r="L666" i="4"/>
  <c r="V666" i="4"/>
  <c r="L682" i="4"/>
  <c r="V682" i="4"/>
  <c r="L517" i="4"/>
  <c r="V517" i="4"/>
  <c r="L533" i="4"/>
  <c r="V533" i="4"/>
  <c r="L549" i="4"/>
  <c r="V549" i="4"/>
  <c r="L565" i="4"/>
  <c r="V565" i="4"/>
  <c r="L581" i="4"/>
  <c r="V581" i="4"/>
  <c r="L597" i="4"/>
  <c r="V597" i="4"/>
  <c r="L613" i="4"/>
  <c r="V613" i="4"/>
  <c r="L629" i="4"/>
  <c r="V629" i="4"/>
  <c r="L645" i="4"/>
  <c r="V645" i="4"/>
  <c r="L661" i="4"/>
  <c r="V661" i="4"/>
  <c r="L677" i="4"/>
  <c r="V677" i="4"/>
  <c r="L693" i="4"/>
  <c r="V693" i="4"/>
  <c r="L709" i="4"/>
  <c r="V709" i="4"/>
  <c r="L700" i="4"/>
  <c r="V700" i="4"/>
  <c r="L725" i="4"/>
  <c r="V725" i="4"/>
  <c r="L741" i="4"/>
  <c r="V741" i="4"/>
  <c r="L757" i="4"/>
  <c r="V757" i="4"/>
  <c r="L773" i="4"/>
  <c r="V773" i="4"/>
  <c r="L789" i="4"/>
  <c r="V789" i="4"/>
  <c r="L805" i="4"/>
  <c r="V805" i="4"/>
  <c r="L821" i="4"/>
  <c r="V821" i="4"/>
  <c r="L837" i="4"/>
  <c r="V837" i="4"/>
  <c r="L853" i="4"/>
  <c r="V853" i="4"/>
  <c r="L869" i="4"/>
  <c r="V869" i="4"/>
  <c r="L885" i="4"/>
  <c r="V885" i="4"/>
  <c r="L901" i="4"/>
  <c r="V901" i="4"/>
  <c r="L917" i="4"/>
  <c r="V917" i="4"/>
  <c r="L933" i="4"/>
  <c r="V933" i="4"/>
  <c r="L949" i="4"/>
  <c r="V949" i="4"/>
  <c r="L965" i="4"/>
  <c r="V965" i="4"/>
  <c r="L981" i="4"/>
  <c r="V981" i="4"/>
  <c r="L997" i="4"/>
  <c r="V997" i="4"/>
  <c r="L1013" i="4"/>
  <c r="V1013" i="4"/>
  <c r="L1029" i="4"/>
  <c r="V1029" i="4"/>
  <c r="L694" i="4"/>
  <c r="V694" i="4"/>
  <c r="L722" i="4"/>
  <c r="V722" i="4"/>
  <c r="L738" i="4"/>
  <c r="V738" i="4"/>
  <c r="L754" i="4"/>
  <c r="V754" i="4"/>
  <c r="L770" i="4"/>
  <c r="V770" i="4"/>
  <c r="L786" i="4"/>
  <c r="V786" i="4"/>
  <c r="L802" i="4"/>
  <c r="V802" i="4"/>
  <c r="L818" i="4"/>
  <c r="V818" i="4"/>
  <c r="L834" i="4"/>
  <c r="V834" i="4"/>
  <c r="L850" i="4"/>
  <c r="V850" i="4"/>
  <c r="L866" i="4"/>
  <c r="V866" i="4"/>
  <c r="L882" i="4"/>
  <c r="V882" i="4"/>
  <c r="L906" i="4"/>
  <c r="V906" i="4"/>
  <c r="L922" i="4"/>
  <c r="V922" i="4"/>
  <c r="L938" i="4"/>
  <c r="V938" i="4"/>
  <c r="L954" i="4"/>
  <c r="V954" i="4"/>
  <c r="L970" i="4"/>
  <c r="V970" i="4"/>
  <c r="L986" i="4"/>
  <c r="V986" i="4"/>
  <c r="L1002" i="4"/>
  <c r="V1002" i="4"/>
  <c r="L1018" i="4"/>
  <c r="V1018" i="4"/>
  <c r="L1034" i="4"/>
  <c r="V1034" i="4"/>
  <c r="L1050" i="4"/>
  <c r="V1050" i="4"/>
  <c r="L1066" i="4"/>
  <c r="V1066" i="4"/>
  <c r="L1074" i="4"/>
  <c r="V1074" i="4"/>
  <c r="L1090" i="4"/>
  <c r="V1090" i="4"/>
  <c r="L1106" i="4"/>
  <c r="V1106" i="4"/>
  <c r="L1130" i="4"/>
  <c r="V1130" i="4"/>
  <c r="L1146" i="4"/>
  <c r="V1146" i="4"/>
  <c r="L1162" i="4"/>
  <c r="V1162" i="4"/>
  <c r="L1178" i="4"/>
  <c r="V1178" i="4"/>
  <c r="L1194" i="4"/>
  <c r="V1194" i="4"/>
  <c r="L1210" i="4"/>
  <c r="V1210" i="4"/>
  <c r="L1063" i="4"/>
  <c r="V1063" i="4"/>
  <c r="L1095" i="4"/>
  <c r="V1095" i="4"/>
  <c r="L1127" i="4"/>
  <c r="V1127" i="4"/>
  <c r="L1159" i="4"/>
  <c r="V1159" i="4"/>
  <c r="L1191" i="4"/>
  <c r="V1191" i="4"/>
  <c r="L1219" i="4"/>
  <c r="V1219" i="4"/>
  <c r="L1235" i="4"/>
  <c r="V1235" i="4"/>
  <c r="L1251" i="4"/>
  <c r="V1251" i="4"/>
  <c r="L1267" i="4"/>
  <c r="V1267" i="4"/>
  <c r="L1283" i="4"/>
  <c r="V1283" i="4"/>
  <c r="L1299" i="4"/>
  <c r="V1299" i="4"/>
  <c r="L1315" i="4"/>
  <c r="V1315" i="4"/>
  <c r="L1331" i="4"/>
  <c r="V1331" i="4"/>
  <c r="L1347" i="4"/>
  <c r="V1347" i="4"/>
  <c r="L1363" i="4"/>
  <c r="V1363" i="4"/>
  <c r="L1379" i="4"/>
  <c r="V1379" i="4"/>
  <c r="L1395" i="4"/>
  <c r="V1395" i="4"/>
  <c r="L1411" i="4"/>
  <c r="V1411" i="4"/>
  <c r="L1427" i="4"/>
  <c r="V1427" i="4"/>
  <c r="L1443" i="4"/>
  <c r="V1443" i="4"/>
  <c r="L1459" i="4"/>
  <c r="V1459" i="4"/>
  <c r="L1475" i="4"/>
  <c r="V1475" i="4"/>
  <c r="L1491" i="4"/>
  <c r="V1491" i="4"/>
  <c r="L1507" i="4"/>
  <c r="V1507" i="4"/>
  <c r="L1523" i="4"/>
  <c r="V1523" i="4"/>
  <c r="L1539" i="4"/>
  <c r="V1539" i="4"/>
  <c r="L1555" i="4"/>
  <c r="V1555" i="4"/>
  <c r="L1571" i="4"/>
  <c r="V1571" i="4"/>
  <c r="L1587" i="4"/>
  <c r="V1587" i="4"/>
  <c r="L1057" i="4"/>
  <c r="V1057" i="4"/>
  <c r="L1089" i="4"/>
  <c r="V1089" i="4"/>
  <c r="L1121" i="4"/>
  <c r="V1121" i="4"/>
  <c r="L1153" i="4"/>
  <c r="V1153" i="4"/>
  <c r="L1185" i="4"/>
  <c r="V1185" i="4"/>
  <c r="L1216" i="4"/>
  <c r="V1216" i="4"/>
  <c r="L1232" i="4"/>
  <c r="V1232" i="4"/>
  <c r="L1248" i="4"/>
  <c r="V1248" i="4"/>
  <c r="L1264" i="4"/>
  <c r="V1264" i="4"/>
  <c r="L1280" i="4"/>
  <c r="V1280" i="4"/>
  <c r="L1296" i="4"/>
  <c r="V1296" i="4"/>
  <c r="L1312" i="4"/>
  <c r="V1312" i="4"/>
  <c r="L1328" i="4"/>
  <c r="V1328" i="4"/>
  <c r="L1344" i="4"/>
  <c r="V1344" i="4"/>
  <c r="L1360" i="4"/>
  <c r="V1360" i="4"/>
  <c r="L1376" i="4"/>
  <c r="V1376" i="4"/>
  <c r="L1392" i="4"/>
  <c r="V1392" i="4"/>
  <c r="L1408" i="4"/>
  <c r="V1408" i="4"/>
  <c r="L1424" i="4"/>
  <c r="V1424" i="4"/>
  <c r="L1440" i="4"/>
  <c r="V1440" i="4"/>
  <c r="L1456" i="4"/>
  <c r="V1456" i="4"/>
  <c r="L1472" i="4"/>
  <c r="V1472" i="4"/>
  <c r="L1488" i="4"/>
  <c r="V1488" i="4"/>
  <c r="L1504" i="4"/>
  <c r="V1504" i="4"/>
  <c r="L1520" i="4"/>
  <c r="V1520" i="4"/>
  <c r="L1536" i="4"/>
  <c r="V1536" i="4"/>
  <c r="L1552" i="4"/>
  <c r="V1552" i="4"/>
  <c r="L1568" i="4"/>
  <c r="V1568" i="4"/>
  <c r="L1584" i="4"/>
  <c r="V1584" i="4"/>
  <c r="L1600" i="4"/>
  <c r="V1600" i="4"/>
  <c r="L1616" i="4"/>
  <c r="V1616" i="4"/>
  <c r="L1632" i="4"/>
  <c r="V1632" i="4"/>
  <c r="L1648" i="4"/>
  <c r="V1648" i="4"/>
  <c r="L1664" i="4"/>
  <c r="V1664" i="4"/>
  <c r="L1680" i="4"/>
  <c r="V1680" i="4"/>
  <c r="L1696" i="4"/>
  <c r="V1696" i="4"/>
  <c r="L1712" i="4"/>
  <c r="V1712" i="4"/>
  <c r="L1728" i="4"/>
  <c r="V1728" i="4"/>
  <c r="L1752" i="4"/>
  <c r="V1752" i="4"/>
  <c r="L1768" i="4"/>
  <c r="V1768" i="4"/>
  <c r="L1784" i="4"/>
  <c r="V1784" i="4"/>
  <c r="L1800" i="4"/>
  <c r="V1800" i="4"/>
  <c r="L1605" i="4"/>
  <c r="V1605" i="4"/>
  <c r="L1637" i="4"/>
  <c r="V1637" i="4"/>
  <c r="L1669" i="4"/>
  <c r="V1669" i="4"/>
  <c r="L1701" i="4"/>
  <c r="V1701" i="4"/>
  <c r="L1733" i="4"/>
  <c r="V1733" i="4"/>
  <c r="L1765" i="4"/>
  <c r="V1765" i="4"/>
  <c r="L1797" i="4"/>
  <c r="V1797" i="4"/>
  <c r="L1820" i="4"/>
  <c r="V1820" i="4"/>
  <c r="L1836" i="4"/>
  <c r="V1836" i="4"/>
  <c r="L1852" i="4"/>
  <c r="V1852" i="4"/>
  <c r="L1868" i="4"/>
  <c r="V1868" i="4"/>
  <c r="L1884" i="4"/>
  <c r="V1884" i="4"/>
  <c r="L1900" i="4"/>
  <c r="V1900" i="4"/>
  <c r="L1916" i="4"/>
  <c r="V1916" i="4"/>
  <c r="L1932" i="4"/>
  <c r="V1932" i="4"/>
  <c r="L1948" i="4"/>
  <c r="V1948" i="4"/>
  <c r="L1964" i="4"/>
  <c r="V1964" i="4"/>
  <c r="L1980" i="4"/>
  <c r="V1980" i="4"/>
  <c r="L1996" i="4"/>
  <c r="V1996" i="4"/>
  <c r="L2012" i="4"/>
  <c r="V2012" i="4"/>
  <c r="L2028" i="4"/>
  <c r="V2028" i="4"/>
  <c r="L2044" i="4"/>
  <c r="V2044" i="4"/>
  <c r="L2060" i="4"/>
  <c r="V2060" i="4"/>
  <c r="L2076" i="4"/>
  <c r="V2076" i="4"/>
  <c r="L2092" i="4"/>
  <c r="V2092" i="4"/>
  <c r="L2108" i="4"/>
  <c r="V2108" i="4"/>
  <c r="L2124" i="4"/>
  <c r="V2124" i="4"/>
  <c r="L2140" i="4"/>
  <c r="V2140" i="4"/>
  <c r="L2156" i="4"/>
  <c r="V2156" i="4"/>
  <c r="L2172" i="4"/>
  <c r="V2172" i="4"/>
  <c r="L2188" i="4"/>
  <c r="V2188" i="4"/>
  <c r="L2204" i="4"/>
  <c r="V2204" i="4"/>
  <c r="L2220" i="4"/>
  <c r="V2220" i="4"/>
  <c r="L2236" i="4"/>
  <c r="V2236" i="4"/>
  <c r="L2252" i="4"/>
  <c r="V2252" i="4"/>
  <c r="L2268" i="4"/>
  <c r="V2268" i="4"/>
  <c r="L2284" i="4"/>
  <c r="V2284" i="4"/>
  <c r="L2300" i="4"/>
  <c r="V2300" i="4"/>
  <c r="L2316" i="4"/>
  <c r="V2316" i="4"/>
  <c r="L2332" i="4"/>
  <c r="V2332" i="4"/>
  <c r="L2348" i="4"/>
  <c r="V2348" i="4"/>
  <c r="L2364" i="4"/>
  <c r="V2364" i="4"/>
  <c r="L2380" i="4"/>
  <c r="V2380" i="4"/>
  <c r="L1619" i="4"/>
  <c r="V1619" i="4"/>
  <c r="L1651" i="4"/>
  <c r="V1651" i="4"/>
  <c r="L1683" i="4"/>
  <c r="V1683" i="4"/>
  <c r="L1715" i="4"/>
  <c r="V1715" i="4"/>
  <c r="L1747" i="4"/>
  <c r="V1747" i="4"/>
  <c r="L1779" i="4"/>
  <c r="V1779" i="4"/>
  <c r="L1811" i="4"/>
  <c r="V1811" i="4"/>
  <c r="L1827" i="4"/>
  <c r="V1827" i="4"/>
  <c r="L1843" i="4"/>
  <c r="V1843" i="4"/>
  <c r="L1859" i="4"/>
  <c r="V1859" i="4"/>
  <c r="L1875" i="4"/>
  <c r="V1875" i="4"/>
  <c r="L1891" i="4"/>
  <c r="V1891" i="4"/>
  <c r="L1907" i="4"/>
  <c r="V1907" i="4"/>
  <c r="L1923" i="4"/>
  <c r="V1923" i="4"/>
  <c r="L1939" i="4"/>
  <c r="V1939" i="4"/>
  <c r="L1955" i="4"/>
  <c r="V1955" i="4"/>
  <c r="L1971" i="4"/>
  <c r="V1971" i="4"/>
  <c r="L1987" i="4"/>
  <c r="V1987" i="4"/>
  <c r="L2003" i="4"/>
  <c r="V2003" i="4"/>
  <c r="L2019" i="4"/>
  <c r="V2019" i="4"/>
  <c r="L2035" i="4"/>
  <c r="V2035" i="4"/>
  <c r="L2051" i="4"/>
  <c r="V2051" i="4"/>
  <c r="L2067" i="4"/>
  <c r="V2067" i="4"/>
  <c r="L2083" i="4"/>
  <c r="V2083" i="4"/>
  <c r="L2099" i="4"/>
  <c r="V2099" i="4"/>
  <c r="L2115" i="4"/>
  <c r="V2115" i="4"/>
  <c r="L2131" i="4"/>
  <c r="V2131" i="4"/>
  <c r="L2147" i="4"/>
  <c r="V2147" i="4"/>
  <c r="L2163" i="4"/>
  <c r="V2163" i="4"/>
  <c r="L2179" i="4"/>
  <c r="V2179" i="4"/>
  <c r="L2195" i="4"/>
  <c r="V2195" i="4"/>
  <c r="L2211" i="4"/>
  <c r="V2211" i="4"/>
  <c r="L2227" i="4"/>
  <c r="V2227" i="4"/>
  <c r="L2243" i="4"/>
  <c r="V2243" i="4"/>
  <c r="L2259" i="4"/>
  <c r="V2259" i="4"/>
  <c r="L2275" i="4"/>
  <c r="V2275" i="4"/>
  <c r="L2291" i="4"/>
  <c r="V2291" i="4"/>
  <c r="L2307" i="4"/>
  <c r="V2307" i="4"/>
  <c r="L2323" i="4"/>
  <c r="V2323" i="4"/>
  <c r="L2339" i="4"/>
  <c r="V2339" i="4"/>
  <c r="L2355" i="4"/>
  <c r="V2355" i="4"/>
  <c r="L2371" i="4"/>
  <c r="V2371" i="4"/>
  <c r="L2387" i="4"/>
  <c r="V2387" i="4"/>
  <c r="L2403" i="4"/>
  <c r="V2403" i="4"/>
  <c r="L2419" i="4"/>
  <c r="V2419" i="4"/>
  <c r="L2435" i="4"/>
  <c r="V2435" i="4"/>
  <c r="L2451" i="4"/>
  <c r="V2451" i="4"/>
  <c r="L2467" i="4"/>
  <c r="V2467" i="4"/>
  <c r="L2483" i="4"/>
  <c r="V2483" i="4"/>
  <c r="L2499" i="4"/>
  <c r="V2499" i="4"/>
  <c r="L2414" i="4"/>
  <c r="V2414" i="4"/>
  <c r="L2446" i="4"/>
  <c r="V2446" i="4"/>
  <c r="L2478" i="4"/>
  <c r="V2478" i="4"/>
  <c r="L2388" i="4"/>
  <c r="V2388" i="4"/>
  <c r="L2420" i="4"/>
  <c r="V2420" i="4"/>
  <c r="L2452" i="4"/>
  <c r="V2452" i="4"/>
  <c r="L2484" i="4"/>
  <c r="V2484" i="4"/>
  <c r="L504" i="4"/>
  <c r="V504" i="4"/>
  <c r="L520" i="4"/>
  <c r="V520" i="4"/>
  <c r="L536" i="4"/>
  <c r="V536" i="4"/>
  <c r="L552" i="4"/>
  <c r="V552" i="4"/>
  <c r="L568" i="4"/>
  <c r="V568" i="4"/>
  <c r="L584" i="4"/>
  <c r="V584" i="4"/>
  <c r="L600" i="4"/>
  <c r="V600" i="4"/>
  <c r="L616" i="4"/>
  <c r="V616" i="4"/>
  <c r="L632" i="4"/>
  <c r="V632" i="4"/>
  <c r="L648" i="4"/>
  <c r="V648" i="4"/>
  <c r="L664" i="4"/>
  <c r="V664" i="4"/>
  <c r="L680" i="4"/>
  <c r="V680" i="4"/>
  <c r="L515" i="4"/>
  <c r="V515" i="4"/>
  <c r="L531" i="4"/>
  <c r="V531" i="4"/>
  <c r="L547" i="4"/>
  <c r="V547" i="4"/>
  <c r="L563" i="4"/>
  <c r="V563" i="4"/>
  <c r="L579" i="4"/>
  <c r="V579" i="4"/>
  <c r="L595" i="4"/>
  <c r="V595" i="4"/>
  <c r="L611" i="4"/>
  <c r="V611" i="4"/>
  <c r="L627" i="4"/>
  <c r="V627" i="4"/>
  <c r="L643" i="4"/>
  <c r="V643" i="4"/>
  <c r="L659" i="4"/>
  <c r="V659" i="4"/>
  <c r="L675" i="4"/>
  <c r="V675" i="4"/>
  <c r="L691" i="4"/>
  <c r="V691" i="4"/>
  <c r="L707" i="4"/>
  <c r="V707" i="4"/>
  <c r="L696" i="4"/>
  <c r="V696" i="4"/>
  <c r="L723" i="4"/>
  <c r="V723" i="4"/>
  <c r="L739" i="4"/>
  <c r="V739" i="4"/>
  <c r="L755" i="4"/>
  <c r="V755" i="4"/>
  <c r="L771" i="4"/>
  <c r="V771" i="4"/>
  <c r="L787" i="4"/>
  <c r="V787" i="4"/>
  <c r="L803" i="4"/>
  <c r="V803" i="4"/>
  <c r="L819" i="4"/>
  <c r="V819" i="4"/>
  <c r="L835" i="4"/>
  <c r="V835" i="4"/>
  <c r="L851" i="4"/>
  <c r="V851" i="4"/>
  <c r="L867" i="4"/>
  <c r="V867" i="4"/>
  <c r="L883" i="4"/>
  <c r="V883" i="4"/>
  <c r="L899" i="4"/>
  <c r="V899" i="4"/>
  <c r="L915" i="4"/>
  <c r="V915" i="4"/>
  <c r="L931" i="4"/>
  <c r="V931" i="4"/>
  <c r="L947" i="4"/>
  <c r="V947" i="4"/>
  <c r="L963" i="4"/>
  <c r="V963" i="4"/>
  <c r="L979" i="4"/>
  <c r="V979" i="4"/>
  <c r="L995" i="4"/>
  <c r="V995" i="4"/>
  <c r="L1011" i="4"/>
  <c r="V1011" i="4"/>
  <c r="L1027" i="4"/>
  <c r="V1027" i="4"/>
  <c r="L690" i="4"/>
  <c r="V690" i="4"/>
  <c r="L720" i="4"/>
  <c r="V720" i="4"/>
  <c r="L736" i="4"/>
  <c r="V736" i="4"/>
  <c r="L752" i="4"/>
  <c r="V752" i="4"/>
  <c r="L768" i="4"/>
  <c r="V768" i="4"/>
  <c r="L784" i="4"/>
  <c r="V784" i="4"/>
  <c r="L800" i="4"/>
  <c r="V800" i="4"/>
  <c r="L816" i="4"/>
  <c r="V816" i="4"/>
  <c r="L832" i="4"/>
  <c r="V832" i="4"/>
  <c r="L848" i="4"/>
  <c r="V848" i="4"/>
  <c r="L864" i="4"/>
  <c r="V864" i="4"/>
  <c r="L880" i="4"/>
  <c r="V880" i="4"/>
  <c r="L888" i="4"/>
  <c r="V888" i="4"/>
  <c r="L904" i="4"/>
  <c r="V904" i="4"/>
  <c r="L920" i="4"/>
  <c r="V920" i="4"/>
  <c r="L936" i="4"/>
  <c r="V936" i="4"/>
  <c r="L952" i="4"/>
  <c r="V952" i="4"/>
  <c r="L968" i="4"/>
  <c r="V968" i="4"/>
  <c r="L984" i="4"/>
  <c r="V984" i="4"/>
  <c r="L1000" i="4"/>
  <c r="V1000" i="4"/>
  <c r="L1008" i="4"/>
  <c r="V1008" i="4"/>
  <c r="L1024" i="4"/>
  <c r="V1024" i="4"/>
  <c r="L1040" i="4"/>
  <c r="V1040" i="4"/>
  <c r="L1056" i="4"/>
  <c r="V1056" i="4"/>
  <c r="L1072" i="4"/>
  <c r="V1072" i="4"/>
  <c r="L1088" i="4"/>
  <c r="V1088" i="4"/>
  <c r="L1104" i="4"/>
  <c r="V1104" i="4"/>
  <c r="L1120" i="4"/>
  <c r="V1120" i="4"/>
  <c r="L1136" i="4"/>
  <c r="V1136" i="4"/>
  <c r="L1144" i="4"/>
  <c r="V1144" i="4"/>
  <c r="L1160" i="4"/>
  <c r="V1160" i="4"/>
  <c r="L1176" i="4"/>
  <c r="V1176" i="4"/>
  <c r="L1192" i="4"/>
  <c r="V1192" i="4"/>
  <c r="L1208" i="4"/>
  <c r="V1208" i="4"/>
  <c r="L1059" i="4"/>
  <c r="V1059" i="4"/>
  <c r="L1091" i="4"/>
  <c r="V1091" i="4"/>
  <c r="L1123" i="4"/>
  <c r="V1123" i="4"/>
  <c r="L1155" i="4"/>
  <c r="V1155" i="4"/>
  <c r="L1171" i="4"/>
  <c r="V1171" i="4"/>
  <c r="L1187" i="4"/>
  <c r="V1187" i="4"/>
  <c r="L1217" i="4"/>
  <c r="V1217" i="4"/>
  <c r="L1233" i="4"/>
  <c r="V1233" i="4"/>
  <c r="L1249" i="4"/>
  <c r="V1249" i="4"/>
  <c r="L1265" i="4"/>
  <c r="V1265" i="4"/>
  <c r="L1281" i="4"/>
  <c r="V1281" i="4"/>
  <c r="L1297" i="4"/>
  <c r="V1297" i="4"/>
  <c r="L1313" i="4"/>
  <c r="V1313" i="4"/>
  <c r="L1321" i="4"/>
  <c r="V1321" i="4"/>
  <c r="L1329" i="4"/>
  <c r="V1329" i="4"/>
  <c r="L1337" i="4"/>
  <c r="V1337" i="4"/>
  <c r="L1353" i="4"/>
  <c r="V1353" i="4"/>
  <c r="L1377" i="4"/>
  <c r="V1377" i="4"/>
  <c r="L1385" i="4"/>
  <c r="V1385" i="4"/>
  <c r="L1401" i="4"/>
  <c r="V1401" i="4"/>
  <c r="L1417" i="4"/>
  <c r="V1417" i="4"/>
  <c r="L1433" i="4"/>
  <c r="V1433" i="4"/>
  <c r="L1457" i="4"/>
  <c r="V1457" i="4"/>
  <c r="L1473" i="4"/>
  <c r="V1473" i="4"/>
  <c r="L1481" i="4"/>
  <c r="V1481" i="4"/>
  <c r="L1497" i="4"/>
  <c r="V1497" i="4"/>
  <c r="L1521" i="4"/>
  <c r="V1521" i="4"/>
  <c r="L1537" i="4"/>
  <c r="V1537" i="4"/>
  <c r="L1553" i="4"/>
  <c r="V1553" i="4"/>
  <c r="L1561" i="4"/>
  <c r="V1561" i="4"/>
  <c r="L1585" i="4"/>
  <c r="V1585" i="4"/>
  <c r="L1593" i="4"/>
  <c r="V1593" i="4"/>
  <c r="L1069" i="4"/>
  <c r="V1069" i="4"/>
  <c r="L1117" i="4"/>
  <c r="V1117" i="4"/>
  <c r="L1149" i="4"/>
  <c r="V1149" i="4"/>
  <c r="L1181" i="4"/>
  <c r="V1181" i="4"/>
  <c r="L1213" i="4"/>
  <c r="V1213" i="4"/>
  <c r="L1222" i="4"/>
  <c r="V1222" i="4"/>
  <c r="L1238" i="4"/>
  <c r="V1238" i="4"/>
  <c r="L1254" i="4"/>
  <c r="V1254" i="4"/>
  <c r="L1270" i="4"/>
  <c r="V1270" i="4"/>
  <c r="L1286" i="4"/>
  <c r="V1286" i="4"/>
  <c r="L1302" i="4"/>
  <c r="V1302" i="4"/>
  <c r="L1318" i="4"/>
  <c r="V1318" i="4"/>
  <c r="L1334" i="4"/>
  <c r="V1334" i="4"/>
  <c r="L1350" i="4"/>
  <c r="V1350" i="4"/>
  <c r="L1366" i="4"/>
  <c r="V1366" i="4"/>
  <c r="L1382" i="4"/>
  <c r="V1382" i="4"/>
  <c r="L1398" i="4"/>
  <c r="V1398" i="4"/>
  <c r="L1414" i="4"/>
  <c r="V1414" i="4"/>
  <c r="L1430" i="4"/>
  <c r="V1430" i="4"/>
  <c r="L1446" i="4"/>
  <c r="V1446" i="4"/>
  <c r="L1462" i="4"/>
  <c r="V1462" i="4"/>
  <c r="L1478" i="4"/>
  <c r="V1478" i="4"/>
  <c r="L1494" i="4"/>
  <c r="V1494" i="4"/>
  <c r="L1510" i="4"/>
  <c r="V1510" i="4"/>
  <c r="L1526" i="4"/>
  <c r="V1526" i="4"/>
  <c r="L1542" i="4"/>
  <c r="V1542" i="4"/>
  <c r="L1558" i="4"/>
  <c r="V1558" i="4"/>
  <c r="L1574" i="4"/>
  <c r="V1574" i="4"/>
  <c r="L1590" i="4"/>
  <c r="V1590" i="4"/>
  <c r="L1606" i="4"/>
  <c r="V1606" i="4"/>
  <c r="L1622" i="4"/>
  <c r="V1622" i="4"/>
  <c r="L1638" i="4"/>
  <c r="V1638" i="4"/>
  <c r="L1654" i="4"/>
  <c r="V1654" i="4"/>
  <c r="L1670" i="4"/>
  <c r="V1670" i="4"/>
  <c r="L1686" i="4"/>
  <c r="V1686" i="4"/>
  <c r="L1702" i="4"/>
  <c r="V1702" i="4"/>
  <c r="L1718" i="4"/>
  <c r="V1718" i="4"/>
  <c r="L1734" i="4"/>
  <c r="V1734" i="4"/>
  <c r="L1750" i="4"/>
  <c r="V1750" i="4"/>
  <c r="L1766" i="4"/>
  <c r="V1766" i="4"/>
  <c r="L1782" i="4"/>
  <c r="V1782" i="4"/>
  <c r="L1798" i="4"/>
  <c r="V1798" i="4"/>
  <c r="L1601" i="4"/>
  <c r="V1601" i="4"/>
  <c r="L1633" i="4"/>
  <c r="V1633" i="4"/>
  <c r="L1665" i="4"/>
  <c r="V1665" i="4"/>
  <c r="L1697" i="4"/>
  <c r="V1697" i="4"/>
  <c r="L1745" i="4"/>
  <c r="V1745" i="4"/>
  <c r="L1761" i="4"/>
  <c r="V1761" i="4"/>
  <c r="L1793" i="4"/>
  <c r="V1793" i="4"/>
  <c r="L1826" i="4"/>
  <c r="V1826" i="4"/>
  <c r="L1842" i="4"/>
  <c r="V1842" i="4"/>
  <c r="L1858" i="4"/>
  <c r="V1858" i="4"/>
  <c r="L1866" i="4"/>
  <c r="V1866" i="4"/>
  <c r="L1882" i="4"/>
  <c r="V1882" i="4"/>
  <c r="L1898" i="4"/>
  <c r="V1898" i="4"/>
  <c r="L1914" i="4"/>
  <c r="V1914" i="4"/>
  <c r="L1930" i="4"/>
  <c r="V1930" i="4"/>
  <c r="L1946" i="4"/>
  <c r="V1946" i="4"/>
  <c r="L1962" i="4"/>
  <c r="V1962" i="4"/>
  <c r="L1986" i="4"/>
  <c r="V1986" i="4"/>
  <c r="L2002" i="4"/>
  <c r="V2002" i="4"/>
  <c r="L2018" i="4"/>
  <c r="V2018" i="4"/>
  <c r="L2034" i="4"/>
  <c r="V2034" i="4"/>
  <c r="L2050" i="4"/>
  <c r="V2050" i="4"/>
  <c r="L2066" i="4"/>
  <c r="V2066" i="4"/>
  <c r="L2082" i="4"/>
  <c r="V2082" i="4"/>
  <c r="L2098" i="4"/>
  <c r="V2098" i="4"/>
  <c r="L2114" i="4"/>
  <c r="V2114" i="4"/>
  <c r="L2130" i="4"/>
  <c r="V2130" i="4"/>
  <c r="L2146" i="4"/>
  <c r="V2146" i="4"/>
  <c r="L2162" i="4"/>
  <c r="V2162" i="4"/>
  <c r="L2178" i="4"/>
  <c r="V2178" i="4"/>
  <c r="L2194" i="4"/>
  <c r="V2194" i="4"/>
  <c r="L2234" i="4"/>
  <c r="V2234" i="4"/>
  <c r="L2242" i="4"/>
  <c r="V2242" i="4"/>
  <c r="L2250" i="4"/>
  <c r="V2250" i="4"/>
  <c r="L2258" i="4"/>
  <c r="V2258" i="4"/>
  <c r="L2274" i="4"/>
  <c r="V2274" i="4"/>
  <c r="L2290" i="4"/>
  <c r="V2290" i="4"/>
  <c r="L2306" i="4"/>
  <c r="V2306" i="4"/>
  <c r="L2322" i="4"/>
  <c r="V2322" i="4"/>
  <c r="L2338" i="4"/>
  <c r="V2338" i="4"/>
  <c r="L2354" i="4"/>
  <c r="V2354" i="4"/>
  <c r="L2370" i="4"/>
  <c r="V2370" i="4"/>
  <c r="L1599" i="4"/>
  <c r="V1599" i="4"/>
  <c r="L1631" i="4"/>
  <c r="V1631" i="4"/>
  <c r="L1663" i="4"/>
  <c r="V1663" i="4"/>
  <c r="L1679" i="4"/>
  <c r="V1679" i="4"/>
  <c r="L1711" i="4"/>
  <c r="V1711" i="4"/>
  <c r="L1743" i="4"/>
  <c r="V1743" i="4"/>
  <c r="L1775" i="4"/>
  <c r="V1775" i="4"/>
  <c r="L1807" i="4"/>
  <c r="V1807" i="4"/>
  <c r="L1825" i="4"/>
  <c r="V1825" i="4"/>
  <c r="L1841" i="4"/>
  <c r="V1841" i="4"/>
  <c r="L1857" i="4"/>
  <c r="V1857" i="4"/>
  <c r="L1873" i="4"/>
  <c r="V1873" i="4"/>
  <c r="L1889" i="4"/>
  <c r="V1889" i="4"/>
  <c r="L1905" i="4"/>
  <c r="V1905" i="4"/>
  <c r="L1921" i="4"/>
  <c r="V1921" i="4"/>
  <c r="L1937" i="4"/>
  <c r="V1937" i="4"/>
  <c r="L1953" i="4"/>
  <c r="V1953" i="4"/>
  <c r="L1969" i="4"/>
  <c r="V1969" i="4"/>
  <c r="L1985" i="4"/>
  <c r="V1985" i="4"/>
  <c r="L2001" i="4"/>
  <c r="V2001" i="4"/>
  <c r="L2017" i="4"/>
  <c r="V2017" i="4"/>
  <c r="L2033" i="4"/>
  <c r="V2033" i="4"/>
  <c r="L2049" i="4"/>
  <c r="V2049" i="4"/>
  <c r="L2065" i="4"/>
  <c r="V2065" i="4"/>
  <c r="L2081" i="4"/>
  <c r="V2081" i="4"/>
  <c r="L2097" i="4"/>
  <c r="V2097" i="4"/>
  <c r="L2113" i="4"/>
  <c r="V2113" i="4"/>
  <c r="L2129" i="4"/>
  <c r="V2129" i="4"/>
  <c r="L2145" i="4"/>
  <c r="V2145" i="4"/>
  <c r="L2161" i="4"/>
  <c r="V2161" i="4"/>
  <c r="L2177" i="4"/>
  <c r="V2177" i="4"/>
  <c r="L2193" i="4"/>
  <c r="V2193" i="4"/>
  <c r="L2209" i="4"/>
  <c r="V2209" i="4"/>
  <c r="L2225" i="4"/>
  <c r="V2225" i="4"/>
  <c r="L2241" i="4"/>
  <c r="V2241" i="4"/>
  <c r="L2257" i="4"/>
  <c r="V2257" i="4"/>
  <c r="L2273" i="4"/>
  <c r="V2273" i="4"/>
  <c r="L2289" i="4"/>
  <c r="V2289" i="4"/>
  <c r="L2305" i="4"/>
  <c r="V2305" i="4"/>
  <c r="L2321" i="4"/>
  <c r="V2321" i="4"/>
  <c r="L2337" i="4"/>
  <c r="V2337" i="4"/>
  <c r="L2353" i="4"/>
  <c r="V2353" i="4"/>
  <c r="L2369" i="4"/>
  <c r="V2369" i="4"/>
  <c r="L2385" i="4"/>
  <c r="V2385" i="4"/>
  <c r="L2401" i="4"/>
  <c r="V2401" i="4"/>
  <c r="L2417" i="4"/>
  <c r="V2417" i="4"/>
  <c r="L2433" i="4"/>
  <c r="V2433" i="4"/>
  <c r="L2449" i="4"/>
  <c r="V2449" i="4"/>
  <c r="L2465" i="4"/>
  <c r="V2465" i="4"/>
  <c r="L2481" i="4"/>
  <c r="V2481" i="4"/>
  <c r="L2497" i="4"/>
  <c r="V2497" i="4"/>
  <c r="L2410" i="4"/>
  <c r="V2410" i="4"/>
  <c r="L2442" i="4"/>
  <c r="V2442" i="4"/>
  <c r="L2474" i="4"/>
  <c r="V2474" i="4"/>
  <c r="L2400" i="4"/>
  <c r="V2400" i="4"/>
  <c r="L2432" i="4"/>
  <c r="V2432" i="4"/>
  <c r="L2464" i="4"/>
  <c r="V2464" i="4"/>
  <c r="L2496" i="4"/>
  <c r="V2496" i="4"/>
  <c r="L518" i="4"/>
  <c r="V518" i="4"/>
  <c r="L534" i="4"/>
  <c r="V534" i="4"/>
  <c r="L550" i="4"/>
  <c r="V550" i="4"/>
  <c r="L566" i="4"/>
  <c r="V566" i="4"/>
  <c r="L582" i="4"/>
  <c r="V582" i="4"/>
  <c r="L598" i="4"/>
  <c r="V598" i="4"/>
  <c r="L614" i="4"/>
  <c r="V614" i="4"/>
  <c r="L630" i="4"/>
  <c r="V630" i="4"/>
  <c r="L646" i="4"/>
  <c r="V646" i="4"/>
  <c r="L662" i="4"/>
  <c r="V662" i="4"/>
  <c r="L678" i="4"/>
  <c r="V678" i="4"/>
  <c r="L505" i="4"/>
  <c r="V505" i="4"/>
  <c r="L521" i="4"/>
  <c r="V521" i="4"/>
  <c r="L537" i="4"/>
  <c r="V537" i="4"/>
  <c r="L553" i="4"/>
  <c r="V553" i="4"/>
  <c r="L569" i="4"/>
  <c r="V569" i="4"/>
  <c r="L585" i="4"/>
  <c r="V585" i="4"/>
  <c r="L601" i="4"/>
  <c r="V601" i="4"/>
  <c r="L617" i="4"/>
  <c r="V617" i="4"/>
  <c r="L633" i="4"/>
  <c r="V633" i="4"/>
  <c r="L649" i="4"/>
  <c r="V649" i="4"/>
  <c r="L665" i="4"/>
  <c r="V665" i="4"/>
  <c r="L681" i="4"/>
  <c r="V681" i="4"/>
  <c r="L697" i="4"/>
  <c r="V697" i="4"/>
  <c r="L713" i="4"/>
  <c r="V713" i="4"/>
  <c r="L708" i="4"/>
  <c r="V708" i="4"/>
  <c r="L729" i="4"/>
  <c r="V729" i="4"/>
  <c r="L745" i="4"/>
  <c r="V745" i="4"/>
  <c r="L761" i="4"/>
  <c r="V761" i="4"/>
  <c r="L777" i="4"/>
  <c r="V777" i="4"/>
  <c r="L793" i="4"/>
  <c r="V793" i="4"/>
  <c r="L809" i="4"/>
  <c r="V809" i="4"/>
  <c r="L825" i="4"/>
  <c r="V825" i="4"/>
  <c r="L849" i="4"/>
  <c r="V849" i="4"/>
  <c r="L865" i="4"/>
  <c r="V865" i="4"/>
  <c r="L881" i="4"/>
  <c r="V881" i="4"/>
  <c r="L897" i="4"/>
  <c r="V897" i="4"/>
  <c r="L913" i="4"/>
  <c r="V913" i="4"/>
  <c r="L929" i="4"/>
  <c r="V929" i="4"/>
  <c r="L945" i="4"/>
  <c r="V945" i="4"/>
  <c r="L961" i="4"/>
  <c r="V961" i="4"/>
  <c r="L977" i="4"/>
  <c r="V977" i="4"/>
  <c r="L993" i="4"/>
  <c r="V993" i="4"/>
  <c r="L1009" i="4"/>
  <c r="V1009" i="4"/>
  <c r="L1025" i="4"/>
  <c r="V1025" i="4"/>
  <c r="L1041" i="4"/>
  <c r="V1041" i="4"/>
  <c r="L718" i="4"/>
  <c r="V718" i="4"/>
  <c r="L734" i="4"/>
  <c r="V734" i="4"/>
  <c r="L750" i="4"/>
  <c r="V750" i="4"/>
  <c r="L766" i="4"/>
  <c r="V766" i="4"/>
  <c r="L782" i="4"/>
  <c r="V782" i="4"/>
  <c r="L798" i="4"/>
  <c r="V798" i="4"/>
  <c r="L814" i="4"/>
  <c r="V814" i="4"/>
  <c r="L830" i="4"/>
  <c r="V830" i="4"/>
  <c r="L846" i="4"/>
  <c r="V846" i="4"/>
  <c r="L862" i="4"/>
  <c r="V862" i="4"/>
  <c r="L878" i="4"/>
  <c r="V878" i="4"/>
  <c r="L902" i="4"/>
  <c r="V902" i="4"/>
  <c r="L918" i="4"/>
  <c r="V918" i="4"/>
  <c r="L926" i="4"/>
  <c r="V926" i="4"/>
  <c r="L942" i="4"/>
  <c r="V942" i="4"/>
  <c r="L958" i="4"/>
  <c r="V958" i="4"/>
  <c r="L974" i="4"/>
  <c r="V974" i="4"/>
  <c r="L998" i="4"/>
  <c r="V998" i="4"/>
  <c r="L1014" i="4"/>
  <c r="V1014" i="4"/>
  <c r="L1030" i="4"/>
  <c r="V1030" i="4"/>
  <c r="L1046" i="4"/>
  <c r="V1046" i="4"/>
  <c r="L1062" i="4"/>
  <c r="V1062" i="4"/>
  <c r="L1078" i="4"/>
  <c r="V1078" i="4"/>
  <c r="L1094" i="4"/>
  <c r="V1094" i="4"/>
  <c r="L1110" i="4"/>
  <c r="V1110" i="4"/>
  <c r="L1126" i="4"/>
  <c r="V1126" i="4"/>
  <c r="L1142" i="4"/>
  <c r="V1142" i="4"/>
  <c r="L1158" i="4"/>
  <c r="V1158" i="4"/>
  <c r="L1166" i="4"/>
  <c r="V1166" i="4"/>
  <c r="L1182" i="4"/>
  <c r="V1182" i="4"/>
  <c r="L1198" i="4"/>
  <c r="V1198" i="4"/>
  <c r="L1214" i="4"/>
  <c r="V1214" i="4"/>
  <c r="L1087" i="4"/>
  <c r="V1087" i="4"/>
  <c r="L1103" i="4"/>
  <c r="V1103" i="4"/>
  <c r="L1135" i="4"/>
  <c r="V1135" i="4"/>
  <c r="L1183" i="4"/>
  <c r="V1183" i="4"/>
  <c r="L1215" i="4"/>
  <c r="V1215" i="4"/>
  <c r="L1231" i="4"/>
  <c r="V1231" i="4"/>
  <c r="L1247" i="4"/>
  <c r="V1247" i="4"/>
  <c r="L1263" i="4"/>
  <c r="V1263" i="4"/>
  <c r="L1279" i="4"/>
  <c r="V1279" i="4"/>
  <c r="L1295" i="4"/>
  <c r="V1295" i="4"/>
  <c r="L1311" i="4"/>
  <c r="V1311" i="4"/>
  <c r="L1327" i="4"/>
  <c r="V1327" i="4"/>
  <c r="L1343" i="4"/>
  <c r="V1343" i="4"/>
  <c r="L1359" i="4"/>
  <c r="V1359" i="4"/>
  <c r="L1375" i="4"/>
  <c r="V1375" i="4"/>
  <c r="L1391" i="4"/>
  <c r="V1391" i="4"/>
  <c r="L1407" i="4"/>
  <c r="V1407" i="4"/>
  <c r="L1423" i="4"/>
  <c r="V1423" i="4"/>
  <c r="L1439" i="4"/>
  <c r="V1439" i="4"/>
  <c r="L1455" i="4"/>
  <c r="V1455" i="4"/>
  <c r="L1471" i="4"/>
  <c r="V1471" i="4"/>
  <c r="L1487" i="4"/>
  <c r="V1487" i="4"/>
  <c r="L1503" i="4"/>
  <c r="V1503" i="4"/>
  <c r="L1519" i="4"/>
  <c r="V1519" i="4"/>
  <c r="L1535" i="4"/>
  <c r="V1535" i="4"/>
  <c r="L1551" i="4"/>
  <c r="V1551" i="4"/>
  <c r="L1567" i="4"/>
  <c r="V1567" i="4"/>
  <c r="L1583" i="4"/>
  <c r="V1583" i="4"/>
  <c r="L1049" i="4"/>
  <c r="V1049" i="4"/>
  <c r="L1081" i="4"/>
  <c r="V1081" i="4"/>
  <c r="L1113" i="4"/>
  <c r="V1113" i="4"/>
  <c r="L1145" i="4"/>
  <c r="V1145" i="4"/>
  <c r="L1177" i="4"/>
  <c r="V1177" i="4"/>
  <c r="L1209" i="4"/>
  <c r="V1209" i="4"/>
  <c r="L1228" i="4"/>
  <c r="V1228" i="4"/>
  <c r="L1244" i="4"/>
  <c r="V1244" i="4"/>
  <c r="L1260" i="4"/>
  <c r="V1260" i="4"/>
  <c r="L1276" i="4"/>
  <c r="V1276" i="4"/>
  <c r="L1292" i="4"/>
  <c r="V1292" i="4"/>
  <c r="L1308" i="4"/>
  <c r="V1308" i="4"/>
  <c r="L1324" i="4"/>
  <c r="V1324" i="4"/>
  <c r="L1340" i="4"/>
  <c r="V1340" i="4"/>
  <c r="L1356" i="4"/>
  <c r="V1356" i="4"/>
  <c r="L1372" i="4"/>
  <c r="V1372" i="4"/>
  <c r="L1388" i="4"/>
  <c r="V1388" i="4"/>
  <c r="L1404" i="4"/>
  <c r="V1404" i="4"/>
  <c r="L1420" i="4"/>
  <c r="V1420" i="4"/>
  <c r="L1436" i="4"/>
  <c r="V1436" i="4"/>
  <c r="L1452" i="4"/>
  <c r="V1452" i="4"/>
  <c r="L1468" i="4"/>
  <c r="V1468" i="4"/>
  <c r="L1484" i="4"/>
  <c r="V1484" i="4"/>
  <c r="L1500" i="4"/>
  <c r="V1500" i="4"/>
  <c r="L1516" i="4"/>
  <c r="V1516" i="4"/>
  <c r="L1532" i="4"/>
  <c r="V1532" i="4"/>
  <c r="L1548" i="4"/>
  <c r="V1548" i="4"/>
  <c r="L1564" i="4"/>
  <c r="V1564" i="4"/>
  <c r="L1580" i="4"/>
  <c r="V1580" i="4"/>
  <c r="L1596" i="4"/>
  <c r="V1596" i="4"/>
  <c r="L1612" i="4"/>
  <c r="V1612" i="4"/>
  <c r="L1628" i="4"/>
  <c r="V1628" i="4"/>
  <c r="L1644" i="4"/>
  <c r="V1644" i="4"/>
  <c r="L1660" i="4"/>
  <c r="V1660" i="4"/>
  <c r="L1676" i="4"/>
  <c r="V1676" i="4"/>
  <c r="L1692" i="4"/>
  <c r="V1692" i="4"/>
  <c r="L1708" i="4"/>
  <c r="V1708" i="4"/>
  <c r="L1724" i="4"/>
  <c r="V1724" i="4"/>
  <c r="L1740" i="4"/>
  <c r="V1740" i="4"/>
  <c r="L1756" i="4"/>
  <c r="V1756" i="4"/>
  <c r="L1772" i="4"/>
  <c r="V1772" i="4"/>
  <c r="L1788" i="4"/>
  <c r="V1788" i="4"/>
  <c r="L1804" i="4"/>
  <c r="V1804" i="4"/>
  <c r="L1613" i="4"/>
  <c r="V1613" i="4"/>
  <c r="L1645" i="4"/>
  <c r="V1645" i="4"/>
  <c r="L1677" i="4"/>
  <c r="V1677" i="4"/>
  <c r="L1709" i="4"/>
  <c r="V1709" i="4"/>
  <c r="L1741" i="4"/>
  <c r="V1741" i="4"/>
  <c r="L1773" i="4"/>
  <c r="V1773" i="4"/>
  <c r="L1805" i="4"/>
  <c r="V1805" i="4"/>
  <c r="L1824" i="4"/>
  <c r="V1824" i="4"/>
  <c r="L1840" i="4"/>
  <c r="V1840" i="4"/>
  <c r="L1856" i="4"/>
  <c r="V1856" i="4"/>
  <c r="L1864" i="4"/>
  <c r="V1864" i="4"/>
  <c r="L1872" i="4"/>
  <c r="V1872" i="4"/>
  <c r="L1880" i="4"/>
  <c r="V1880" i="4"/>
  <c r="L1888" i="4"/>
  <c r="V1888" i="4"/>
  <c r="L1896" i="4"/>
  <c r="V1896" i="4"/>
  <c r="L1904" i="4"/>
  <c r="V1904" i="4"/>
  <c r="L1912" i="4"/>
  <c r="V1912" i="4"/>
  <c r="L1920" i="4"/>
  <c r="V1920" i="4"/>
  <c r="L1928" i="4"/>
  <c r="V1928" i="4"/>
  <c r="L1936" i="4"/>
  <c r="V1936" i="4"/>
  <c r="L1944" i="4"/>
  <c r="V1944" i="4"/>
  <c r="L1952" i="4"/>
  <c r="V1952" i="4"/>
  <c r="L1960" i="4"/>
  <c r="V1960" i="4"/>
  <c r="L1968" i="4"/>
  <c r="V1968" i="4"/>
  <c r="L1976" i="4"/>
  <c r="V1976" i="4"/>
  <c r="L1984" i="4"/>
  <c r="V1984" i="4"/>
  <c r="L1992" i="4"/>
  <c r="V1992" i="4"/>
  <c r="L2008" i="4"/>
  <c r="V2008" i="4"/>
  <c r="L2016" i="4"/>
  <c r="V2016" i="4"/>
  <c r="L2024" i="4"/>
  <c r="V2024" i="4"/>
  <c r="L2032" i="4"/>
  <c r="V2032" i="4"/>
  <c r="L2040" i="4"/>
  <c r="V2040" i="4"/>
  <c r="L2048" i="4"/>
  <c r="V2048" i="4"/>
  <c r="L2056" i="4"/>
  <c r="V2056" i="4"/>
  <c r="L2064" i="4"/>
  <c r="V2064" i="4"/>
  <c r="L2072" i="4"/>
  <c r="V2072" i="4"/>
  <c r="L2080" i="4"/>
  <c r="V2080" i="4"/>
  <c r="L2088" i="4"/>
  <c r="V2088" i="4"/>
  <c r="L2096" i="4"/>
  <c r="V2096" i="4"/>
  <c r="L2104" i="4"/>
  <c r="V2104" i="4"/>
  <c r="L2112" i="4"/>
  <c r="V2112" i="4"/>
  <c r="L2120" i="4"/>
  <c r="V2120" i="4"/>
  <c r="L2128" i="4"/>
  <c r="V2128" i="4"/>
  <c r="L2136" i="4"/>
  <c r="V2136" i="4"/>
  <c r="L2144" i="4"/>
  <c r="V2144" i="4"/>
  <c r="L2152" i="4"/>
  <c r="V2152" i="4"/>
  <c r="L2160" i="4"/>
  <c r="V2160" i="4"/>
  <c r="L2168" i="4"/>
  <c r="V2168" i="4"/>
  <c r="L2176" i="4"/>
  <c r="V2176" i="4"/>
  <c r="L2184" i="4"/>
  <c r="V2184" i="4"/>
  <c r="L2192" i="4"/>
  <c r="V2192" i="4"/>
  <c r="L2200" i="4"/>
  <c r="V2200" i="4"/>
  <c r="L2208" i="4"/>
  <c r="V2208" i="4"/>
  <c r="L2216" i="4"/>
  <c r="V2216" i="4"/>
  <c r="L2224" i="4"/>
  <c r="V2224" i="4"/>
  <c r="L2232" i="4"/>
  <c r="V2232" i="4"/>
  <c r="L2240" i="4"/>
  <c r="V2240" i="4"/>
  <c r="L2248" i="4"/>
  <c r="V2248" i="4"/>
  <c r="L2256" i="4"/>
  <c r="V2256" i="4"/>
  <c r="L2264" i="4"/>
  <c r="V2264" i="4"/>
  <c r="L2272" i="4"/>
  <c r="V2272" i="4"/>
  <c r="L2280" i="4"/>
  <c r="V2280" i="4"/>
  <c r="L2288" i="4"/>
  <c r="V2288" i="4"/>
  <c r="L2296" i="4"/>
  <c r="V2296" i="4"/>
  <c r="L2304" i="4"/>
  <c r="V2304" i="4"/>
  <c r="L2312" i="4"/>
  <c r="V2312" i="4"/>
  <c r="L2320" i="4"/>
  <c r="V2320" i="4"/>
  <c r="L2328" i="4"/>
  <c r="V2328" i="4"/>
  <c r="L2336" i="4"/>
  <c r="V2336" i="4"/>
  <c r="L2344" i="4"/>
  <c r="V2344" i="4"/>
  <c r="L2352" i="4"/>
  <c r="V2352" i="4"/>
  <c r="L2360" i="4"/>
  <c r="V2360" i="4"/>
  <c r="L2368" i="4"/>
  <c r="V2368" i="4"/>
  <c r="L2376" i="4"/>
  <c r="V2376" i="4"/>
  <c r="L2384" i="4"/>
  <c r="V2384" i="4"/>
  <c r="L1611" i="4"/>
  <c r="V1611" i="4"/>
  <c r="L1627" i="4"/>
  <c r="V1627" i="4"/>
  <c r="L1643" i="4"/>
  <c r="V1643" i="4"/>
  <c r="L1659" i="4"/>
  <c r="V1659" i="4"/>
  <c r="L1675" i="4"/>
  <c r="V1675" i="4"/>
  <c r="L1691" i="4"/>
  <c r="V1691" i="4"/>
  <c r="L1707" i="4"/>
  <c r="V1707" i="4"/>
  <c r="L1723" i="4"/>
  <c r="V1723" i="4"/>
  <c r="L1739" i="4"/>
  <c r="V1739" i="4"/>
  <c r="L1755" i="4"/>
  <c r="V1755" i="4"/>
  <c r="L1771" i="4"/>
  <c r="V1771" i="4"/>
  <c r="L1787" i="4"/>
  <c r="V1787" i="4"/>
  <c r="L1803" i="4"/>
  <c r="V1803" i="4"/>
  <c r="L1815" i="4"/>
  <c r="V1815" i="4"/>
  <c r="L1823" i="4"/>
  <c r="V1823" i="4"/>
  <c r="L1831" i="4"/>
  <c r="V1831" i="4"/>
  <c r="L1839" i="4"/>
  <c r="V1839" i="4"/>
  <c r="L1847" i="4"/>
  <c r="V1847" i="4"/>
  <c r="L1855" i="4"/>
  <c r="V1855" i="4"/>
  <c r="L1863" i="4"/>
  <c r="V1863" i="4"/>
  <c r="L1871" i="4"/>
  <c r="V1871" i="4"/>
  <c r="L1879" i="4"/>
  <c r="V1879" i="4"/>
  <c r="L1887" i="4"/>
  <c r="V1887" i="4"/>
  <c r="L1895" i="4"/>
  <c r="V1895" i="4"/>
  <c r="L1903" i="4"/>
  <c r="V1903" i="4"/>
  <c r="L1911" i="4"/>
  <c r="V1911" i="4"/>
  <c r="L1919" i="4"/>
  <c r="V1919" i="4"/>
  <c r="L1927" i="4"/>
  <c r="V1927" i="4"/>
  <c r="L1935" i="4"/>
  <c r="V1935" i="4"/>
  <c r="L1943" i="4"/>
  <c r="V1943" i="4"/>
  <c r="L1951" i="4"/>
  <c r="V1951" i="4"/>
  <c r="L1959" i="4"/>
  <c r="V1959" i="4"/>
  <c r="L1967" i="4"/>
  <c r="V1967" i="4"/>
  <c r="L1975" i="4"/>
  <c r="V1975" i="4"/>
  <c r="L1983" i="4"/>
  <c r="V1983" i="4"/>
  <c r="L1991" i="4"/>
  <c r="V1991" i="4"/>
  <c r="L1999" i="4"/>
  <c r="V1999" i="4"/>
  <c r="L2007" i="4"/>
  <c r="V2007" i="4"/>
  <c r="L2015" i="4"/>
  <c r="V2015" i="4"/>
  <c r="L2023" i="4"/>
  <c r="V2023" i="4"/>
  <c r="L2031" i="4"/>
  <c r="V2031" i="4"/>
  <c r="L2039" i="4"/>
  <c r="V2039" i="4"/>
  <c r="L2047" i="4"/>
  <c r="V2047" i="4"/>
  <c r="L2055" i="4"/>
  <c r="V2055" i="4"/>
  <c r="L2063" i="4"/>
  <c r="V2063" i="4"/>
  <c r="L2071" i="4"/>
  <c r="V2071" i="4"/>
  <c r="L2079" i="4"/>
  <c r="V2079" i="4"/>
  <c r="L2087" i="4"/>
  <c r="V2087" i="4"/>
  <c r="L2095" i="4"/>
  <c r="V2095" i="4"/>
  <c r="L2103" i="4"/>
  <c r="V2103" i="4"/>
  <c r="L2111" i="4"/>
  <c r="V2111" i="4"/>
  <c r="L2119" i="4"/>
  <c r="V2119" i="4"/>
  <c r="L2127" i="4"/>
  <c r="V2127" i="4"/>
  <c r="L2135" i="4"/>
  <c r="V2135" i="4"/>
  <c r="L2143" i="4"/>
  <c r="V2143" i="4"/>
  <c r="L2151" i="4"/>
  <c r="V2151" i="4"/>
  <c r="L2159" i="4"/>
  <c r="V2159" i="4"/>
  <c r="L2167" i="4"/>
  <c r="V2167" i="4"/>
  <c r="L2175" i="4"/>
  <c r="V2175" i="4"/>
  <c r="L2183" i="4"/>
  <c r="V2183" i="4"/>
  <c r="L2191" i="4"/>
  <c r="V2191" i="4"/>
  <c r="L2199" i="4"/>
  <c r="V2199" i="4"/>
  <c r="L2207" i="4"/>
  <c r="V2207" i="4"/>
  <c r="L2215" i="4"/>
  <c r="V2215" i="4"/>
  <c r="L2223" i="4"/>
  <c r="V2223" i="4"/>
  <c r="L2231" i="4"/>
  <c r="V2231" i="4"/>
  <c r="L2239" i="4"/>
  <c r="V2239" i="4"/>
  <c r="L2247" i="4"/>
  <c r="V2247" i="4"/>
  <c r="L2255" i="4"/>
  <c r="V2255" i="4"/>
  <c r="L2263" i="4"/>
  <c r="V2263" i="4"/>
  <c r="L2271" i="4"/>
  <c r="V2271" i="4"/>
  <c r="L2279" i="4"/>
  <c r="V2279" i="4"/>
  <c r="L2287" i="4"/>
  <c r="V2287" i="4"/>
  <c r="L2295" i="4"/>
  <c r="V2295" i="4"/>
  <c r="L2303" i="4"/>
  <c r="V2303" i="4"/>
  <c r="L2311" i="4"/>
  <c r="V2311" i="4"/>
  <c r="L2319" i="4"/>
  <c r="V2319" i="4"/>
  <c r="L2327" i="4"/>
  <c r="V2327" i="4"/>
  <c r="L2335" i="4"/>
  <c r="V2335" i="4"/>
  <c r="L2343" i="4"/>
  <c r="V2343" i="4"/>
  <c r="L2351" i="4"/>
  <c r="V2351" i="4"/>
  <c r="L2359" i="4"/>
  <c r="V2359" i="4"/>
  <c r="L2367" i="4"/>
  <c r="V2367" i="4"/>
  <c r="L2375" i="4"/>
  <c r="V2375" i="4"/>
  <c r="L2383" i="4"/>
  <c r="V2383" i="4"/>
  <c r="L2391" i="4"/>
  <c r="V2391" i="4"/>
  <c r="L2399" i="4"/>
  <c r="V2399" i="4"/>
  <c r="L2407" i="4"/>
  <c r="V2407" i="4"/>
  <c r="L2415" i="4"/>
  <c r="V2415" i="4"/>
  <c r="L2423" i="4"/>
  <c r="V2423" i="4"/>
  <c r="L2431" i="4"/>
  <c r="V2431" i="4"/>
  <c r="L2439" i="4"/>
  <c r="V2439" i="4"/>
  <c r="L2447" i="4"/>
  <c r="V2447" i="4"/>
  <c r="L2455" i="4"/>
  <c r="V2455" i="4"/>
  <c r="L2463" i="4"/>
  <c r="V2463" i="4"/>
  <c r="L2471" i="4"/>
  <c r="V2471" i="4"/>
  <c r="L2479" i="4"/>
  <c r="V2479" i="4"/>
  <c r="L2487" i="4"/>
  <c r="V2487" i="4"/>
  <c r="L2495" i="4"/>
  <c r="V2495" i="4"/>
  <c r="L2390" i="4"/>
  <c r="V2390" i="4"/>
  <c r="L2406" i="4"/>
  <c r="V2406" i="4"/>
  <c r="L2422" i="4"/>
  <c r="V2422" i="4"/>
  <c r="L2438" i="4"/>
  <c r="V2438" i="4"/>
  <c r="L2454" i="4"/>
  <c r="V2454" i="4"/>
  <c r="L2470" i="4"/>
  <c r="V2470" i="4"/>
  <c r="L2486" i="4"/>
  <c r="V2486" i="4"/>
  <c r="L2502" i="4"/>
  <c r="V2502" i="4"/>
  <c r="L2396" i="4"/>
  <c r="V2396" i="4"/>
  <c r="L2412" i="4"/>
  <c r="V2412" i="4"/>
  <c r="L2428" i="4"/>
  <c r="V2428" i="4"/>
  <c r="L2444" i="4"/>
  <c r="V2444" i="4"/>
  <c r="L2460" i="4"/>
  <c r="V2460" i="4"/>
  <c r="L2476" i="4"/>
  <c r="V2476" i="4"/>
  <c r="L2492" i="4"/>
  <c r="V2492" i="4"/>
  <c r="L508" i="4"/>
  <c r="V508" i="4"/>
  <c r="L516" i="4"/>
  <c r="V516" i="4"/>
  <c r="L524" i="4"/>
  <c r="V524" i="4"/>
  <c r="L532" i="4"/>
  <c r="V532" i="4"/>
  <c r="L540" i="4"/>
  <c r="V540" i="4"/>
  <c r="L548" i="4"/>
  <c r="V548" i="4"/>
  <c r="L556" i="4"/>
  <c r="V556" i="4"/>
  <c r="L564" i="4"/>
  <c r="V564" i="4"/>
  <c r="L572" i="4"/>
  <c r="V572" i="4"/>
  <c r="L580" i="4"/>
  <c r="V580" i="4"/>
  <c r="L588" i="4"/>
  <c r="V588" i="4"/>
  <c r="L596" i="4"/>
  <c r="V596" i="4"/>
  <c r="L604" i="4"/>
  <c r="V604" i="4"/>
  <c r="L612" i="4"/>
  <c r="V612" i="4"/>
  <c r="L620" i="4"/>
  <c r="V620" i="4"/>
  <c r="L628" i="4"/>
  <c r="V628" i="4"/>
  <c r="L636" i="4"/>
  <c r="V636" i="4"/>
  <c r="L644" i="4"/>
  <c r="V644" i="4"/>
  <c r="L652" i="4"/>
  <c r="V652" i="4"/>
  <c r="L660" i="4"/>
  <c r="V660" i="4"/>
  <c r="L668" i="4"/>
  <c r="V668" i="4"/>
  <c r="L676" i="4"/>
  <c r="V676" i="4"/>
  <c r="L684" i="4"/>
  <c r="V684" i="4"/>
  <c r="L511" i="4"/>
  <c r="V511" i="4"/>
  <c r="L519" i="4"/>
  <c r="V519" i="4"/>
  <c r="L527" i="4"/>
  <c r="V527" i="4"/>
  <c r="L535" i="4"/>
  <c r="V535" i="4"/>
  <c r="L543" i="4"/>
  <c r="V543" i="4"/>
  <c r="L551" i="4"/>
  <c r="V551" i="4"/>
  <c r="L559" i="4"/>
  <c r="V559" i="4"/>
  <c r="L567" i="4"/>
  <c r="V567" i="4"/>
  <c r="L575" i="4"/>
  <c r="V575" i="4"/>
  <c r="L583" i="4"/>
  <c r="V583" i="4"/>
  <c r="L591" i="4"/>
  <c r="V591" i="4"/>
  <c r="L599" i="4"/>
  <c r="V599" i="4"/>
  <c r="L607" i="4"/>
  <c r="V607" i="4"/>
  <c r="L615" i="4"/>
  <c r="V615" i="4"/>
  <c r="L623" i="4"/>
  <c r="V623" i="4"/>
  <c r="L631" i="4"/>
  <c r="V631" i="4"/>
  <c r="L639" i="4"/>
  <c r="V639" i="4"/>
  <c r="L647" i="4"/>
  <c r="V647" i="4"/>
  <c r="L655" i="4"/>
  <c r="V655" i="4"/>
  <c r="L663" i="4"/>
  <c r="V663" i="4"/>
  <c r="L671" i="4"/>
  <c r="V671" i="4"/>
  <c r="L679" i="4"/>
  <c r="V679" i="4"/>
  <c r="L687" i="4"/>
  <c r="V687" i="4"/>
  <c r="L695" i="4"/>
  <c r="V695" i="4"/>
  <c r="L703" i="4"/>
  <c r="V703" i="4"/>
  <c r="L711" i="4"/>
  <c r="V711" i="4"/>
  <c r="L688" i="4"/>
  <c r="V688" i="4"/>
  <c r="L704" i="4"/>
  <c r="V704" i="4"/>
  <c r="L719" i="4"/>
  <c r="V719" i="4"/>
  <c r="L727" i="4"/>
  <c r="V727" i="4"/>
  <c r="L735" i="4"/>
  <c r="V735" i="4"/>
  <c r="L743" i="4"/>
  <c r="V743" i="4"/>
  <c r="L751" i="4"/>
  <c r="V751" i="4"/>
  <c r="L759" i="4"/>
  <c r="V759" i="4"/>
  <c r="L767" i="4"/>
  <c r="V767" i="4"/>
  <c r="L775" i="4"/>
  <c r="V775" i="4"/>
  <c r="L783" i="4"/>
  <c r="V783" i="4"/>
  <c r="L791" i="4"/>
  <c r="V791" i="4"/>
  <c r="L799" i="4"/>
  <c r="V799" i="4"/>
  <c r="L807" i="4"/>
  <c r="V807" i="4"/>
  <c r="L815" i="4"/>
  <c r="V815" i="4"/>
  <c r="L823" i="4"/>
  <c r="V823" i="4"/>
  <c r="L831" i="4"/>
  <c r="V831" i="4"/>
  <c r="L839" i="4"/>
  <c r="V839" i="4"/>
  <c r="L847" i="4"/>
  <c r="V847" i="4"/>
  <c r="L855" i="4"/>
  <c r="V855" i="4"/>
  <c r="L863" i="4"/>
  <c r="V863" i="4"/>
  <c r="L871" i="4"/>
  <c r="V871" i="4"/>
  <c r="L879" i="4"/>
  <c r="V879" i="4"/>
  <c r="L887" i="4"/>
  <c r="V887" i="4"/>
  <c r="L895" i="4"/>
  <c r="V895" i="4"/>
  <c r="L903" i="4"/>
  <c r="V903" i="4"/>
  <c r="L911" i="4"/>
  <c r="V911" i="4"/>
  <c r="L919" i="4"/>
  <c r="V919" i="4"/>
  <c r="L927" i="4"/>
  <c r="V927" i="4"/>
  <c r="L935" i="4"/>
  <c r="V935" i="4"/>
  <c r="L943" i="4"/>
  <c r="V943" i="4"/>
  <c r="L951" i="4"/>
  <c r="V951" i="4"/>
  <c r="L959" i="4"/>
  <c r="V959" i="4"/>
  <c r="L967" i="4"/>
  <c r="V967" i="4"/>
  <c r="L975" i="4"/>
  <c r="V975" i="4"/>
  <c r="L983" i="4"/>
  <c r="V983" i="4"/>
  <c r="L991" i="4"/>
  <c r="V991" i="4"/>
  <c r="L999" i="4"/>
  <c r="V999" i="4"/>
  <c r="L1007" i="4"/>
  <c r="V1007" i="4"/>
  <c r="L1015" i="4"/>
  <c r="V1015" i="4"/>
  <c r="L1023" i="4"/>
  <c r="V1023" i="4"/>
  <c r="L1031" i="4"/>
  <c r="V1031" i="4"/>
  <c r="L1039" i="4"/>
  <c r="V1039" i="4"/>
  <c r="L698" i="4"/>
  <c r="V698" i="4"/>
  <c r="L714" i="4"/>
  <c r="V714" i="4"/>
  <c r="L724" i="4"/>
  <c r="V724" i="4"/>
  <c r="L732" i="4"/>
  <c r="V732" i="4"/>
  <c r="L740" i="4"/>
  <c r="V740" i="4"/>
  <c r="L748" i="4"/>
  <c r="V748" i="4"/>
  <c r="L756" i="4"/>
  <c r="V756" i="4"/>
  <c r="L764" i="4"/>
  <c r="V764" i="4"/>
  <c r="L772" i="4"/>
  <c r="V772" i="4"/>
  <c r="L780" i="4"/>
  <c r="V780" i="4"/>
  <c r="L788" i="4"/>
  <c r="V788" i="4"/>
  <c r="L796" i="4"/>
  <c r="V796" i="4"/>
  <c r="L804" i="4"/>
  <c r="V804" i="4"/>
  <c r="L812" i="4"/>
  <c r="V812" i="4"/>
  <c r="L820" i="4"/>
  <c r="V820" i="4"/>
  <c r="L828" i="4"/>
  <c r="V828" i="4"/>
  <c r="L836" i="4"/>
  <c r="V836" i="4"/>
  <c r="L844" i="4"/>
  <c r="V844" i="4"/>
  <c r="L852" i="4"/>
  <c r="V852" i="4"/>
  <c r="L860" i="4"/>
  <c r="V860" i="4"/>
  <c r="L868" i="4"/>
  <c r="V868" i="4"/>
  <c r="L876" i="4"/>
  <c r="V876" i="4"/>
  <c r="L884" i="4"/>
  <c r="V884" i="4"/>
  <c r="L892" i="4"/>
  <c r="V892" i="4"/>
  <c r="L900" i="4"/>
  <c r="V900" i="4"/>
  <c r="L908" i="4"/>
  <c r="V908" i="4"/>
  <c r="L916" i="4"/>
  <c r="V916" i="4"/>
  <c r="L924" i="4"/>
  <c r="V924" i="4"/>
  <c r="L932" i="4"/>
  <c r="V932" i="4"/>
  <c r="L940" i="4"/>
  <c r="V940" i="4"/>
  <c r="L948" i="4"/>
  <c r="V948" i="4"/>
  <c r="L956" i="4"/>
  <c r="V956" i="4"/>
  <c r="L964" i="4"/>
  <c r="V964" i="4"/>
  <c r="L972" i="4"/>
  <c r="V972" i="4"/>
  <c r="L980" i="4"/>
  <c r="V980" i="4"/>
  <c r="L988" i="4"/>
  <c r="V988" i="4"/>
  <c r="L996" i="4"/>
  <c r="V996" i="4"/>
  <c r="L1004" i="4"/>
  <c r="V1004" i="4"/>
  <c r="L1012" i="4"/>
  <c r="V1012" i="4"/>
  <c r="L1020" i="4"/>
  <c r="V1020" i="4"/>
  <c r="L1028" i="4"/>
  <c r="V1028" i="4"/>
  <c r="L1036" i="4"/>
  <c r="V1036" i="4"/>
  <c r="L1044" i="4"/>
  <c r="V1044" i="4"/>
  <c r="L1052" i="4"/>
  <c r="V1052" i="4"/>
  <c r="L1060" i="4"/>
  <c r="V1060" i="4"/>
  <c r="L1068" i="4"/>
  <c r="V1068" i="4"/>
  <c r="L1076" i="4"/>
  <c r="V1076" i="4"/>
  <c r="L1084" i="4"/>
  <c r="V1084" i="4"/>
  <c r="L1092" i="4"/>
  <c r="V1092" i="4"/>
  <c r="L1100" i="4"/>
  <c r="V1100" i="4"/>
  <c r="L1108" i="4"/>
  <c r="V1108" i="4"/>
  <c r="L1116" i="4"/>
  <c r="V1116" i="4"/>
  <c r="L1124" i="4"/>
  <c r="V1124" i="4"/>
  <c r="L1132" i="4"/>
  <c r="V1132" i="4"/>
  <c r="L1140" i="4"/>
  <c r="V1140" i="4"/>
  <c r="L1148" i="4"/>
  <c r="V1148" i="4"/>
  <c r="L1156" i="4"/>
  <c r="V1156" i="4"/>
  <c r="L1164" i="4"/>
  <c r="V1164" i="4"/>
  <c r="L1172" i="4"/>
  <c r="V1172" i="4"/>
  <c r="L1180" i="4"/>
  <c r="V1180" i="4"/>
  <c r="L1188" i="4"/>
  <c r="V1188" i="4"/>
  <c r="L1196" i="4"/>
  <c r="V1196" i="4"/>
  <c r="L1204" i="4"/>
  <c r="V1204" i="4"/>
  <c r="L1212" i="4"/>
  <c r="V1212" i="4"/>
  <c r="L1051" i="4"/>
  <c r="V1051" i="4"/>
  <c r="L1067" i="4"/>
  <c r="V1067" i="4"/>
  <c r="L1083" i="4"/>
  <c r="V1083" i="4"/>
  <c r="L1099" i="4"/>
  <c r="V1099" i="4"/>
  <c r="L1115" i="4"/>
  <c r="V1115" i="4"/>
  <c r="L1131" i="4"/>
  <c r="V1131" i="4"/>
  <c r="L1147" i="4"/>
  <c r="V1147" i="4"/>
  <c r="L1163" i="4"/>
  <c r="V1163" i="4"/>
  <c r="L1179" i="4"/>
  <c r="V1179" i="4"/>
  <c r="L1195" i="4"/>
  <c r="V1195" i="4"/>
  <c r="L1211" i="4"/>
  <c r="V1211" i="4"/>
  <c r="L1221" i="4"/>
  <c r="V1221" i="4"/>
  <c r="L1229" i="4"/>
  <c r="V1229" i="4"/>
  <c r="L1237" i="4"/>
  <c r="V1237" i="4"/>
  <c r="L1245" i="4"/>
  <c r="V1245" i="4"/>
  <c r="L1253" i="4"/>
  <c r="V1253" i="4"/>
  <c r="L1261" i="4"/>
  <c r="V1261" i="4"/>
  <c r="L1269" i="4"/>
  <c r="V1269" i="4"/>
  <c r="L1277" i="4"/>
  <c r="V1277" i="4"/>
  <c r="L1285" i="4"/>
  <c r="V1285" i="4"/>
  <c r="L1293" i="4"/>
  <c r="V1293" i="4"/>
  <c r="L1301" i="4"/>
  <c r="V1301" i="4"/>
  <c r="L1309" i="4"/>
  <c r="V1309" i="4"/>
  <c r="L1317" i="4"/>
  <c r="V1317" i="4"/>
  <c r="L1325" i="4"/>
  <c r="V1325" i="4"/>
  <c r="L1333" i="4"/>
  <c r="V1333" i="4"/>
  <c r="L1341" i="4"/>
  <c r="V1341" i="4"/>
  <c r="L1349" i="4"/>
  <c r="V1349" i="4"/>
  <c r="L1357" i="4"/>
  <c r="V1357" i="4"/>
  <c r="L1365" i="4"/>
  <c r="V1365" i="4"/>
  <c r="L1373" i="4"/>
  <c r="V1373" i="4"/>
  <c r="L1381" i="4"/>
  <c r="V1381" i="4"/>
  <c r="L1389" i="4"/>
  <c r="V1389" i="4"/>
  <c r="L1397" i="4"/>
  <c r="V1397" i="4"/>
  <c r="L1405" i="4"/>
  <c r="V1405" i="4"/>
  <c r="L1413" i="4"/>
  <c r="V1413" i="4"/>
  <c r="L1421" i="4"/>
  <c r="V1421" i="4"/>
  <c r="L1429" i="4"/>
  <c r="V1429" i="4"/>
  <c r="L1437" i="4"/>
  <c r="V1437" i="4"/>
  <c r="L1445" i="4"/>
  <c r="V1445" i="4"/>
  <c r="L1453" i="4"/>
  <c r="V1453" i="4"/>
  <c r="L1461" i="4"/>
  <c r="V1461" i="4"/>
  <c r="L1469" i="4"/>
  <c r="V1469" i="4"/>
  <c r="L1477" i="4"/>
  <c r="V1477" i="4"/>
  <c r="L1485" i="4"/>
  <c r="V1485" i="4"/>
  <c r="L1493" i="4"/>
  <c r="V1493" i="4"/>
  <c r="L1501" i="4"/>
  <c r="V1501" i="4"/>
  <c r="L1509" i="4"/>
  <c r="V1509" i="4"/>
  <c r="L1517" i="4"/>
  <c r="V1517" i="4"/>
  <c r="L1525" i="4"/>
  <c r="V1525" i="4"/>
  <c r="L1533" i="4"/>
  <c r="V1533" i="4"/>
  <c r="L1541" i="4"/>
  <c r="V1541" i="4"/>
  <c r="L1549" i="4"/>
  <c r="V1549" i="4"/>
  <c r="L1557" i="4"/>
  <c r="V1557" i="4"/>
  <c r="L1565" i="4"/>
  <c r="V1565" i="4"/>
  <c r="L1573" i="4"/>
  <c r="V1573" i="4"/>
  <c r="L1581" i="4"/>
  <c r="V1581" i="4"/>
  <c r="L1589" i="4"/>
  <c r="V1589" i="4"/>
  <c r="L1045" i="4"/>
  <c r="V1045" i="4"/>
  <c r="L1061" i="4"/>
  <c r="V1061" i="4"/>
  <c r="L1077" i="4"/>
  <c r="V1077" i="4"/>
  <c r="L1093" i="4"/>
  <c r="V1093" i="4"/>
  <c r="L1109" i="4"/>
  <c r="V1109" i="4"/>
  <c r="L1125" i="4"/>
  <c r="V1125" i="4"/>
  <c r="L1141" i="4"/>
  <c r="V1141" i="4"/>
  <c r="L1157" i="4"/>
  <c r="V1157" i="4"/>
  <c r="L1173" i="4"/>
  <c r="V1173" i="4"/>
  <c r="L1189" i="4"/>
  <c r="V1189" i="4"/>
  <c r="L1205" i="4"/>
  <c r="V1205" i="4"/>
  <c r="L1218" i="4"/>
  <c r="V1218" i="4"/>
  <c r="L1226" i="4"/>
  <c r="V1226" i="4"/>
  <c r="L1234" i="4"/>
  <c r="V1234" i="4"/>
  <c r="L1242" i="4"/>
  <c r="V1242" i="4"/>
  <c r="L1250" i="4"/>
  <c r="V1250" i="4"/>
  <c r="L1258" i="4"/>
  <c r="V1258" i="4"/>
  <c r="L1266" i="4"/>
  <c r="V1266" i="4"/>
  <c r="L1274" i="4"/>
  <c r="V1274" i="4"/>
  <c r="L1282" i="4"/>
  <c r="V1282" i="4"/>
  <c r="L1290" i="4"/>
  <c r="V1290" i="4"/>
  <c r="L1298" i="4"/>
  <c r="V1298" i="4"/>
  <c r="L1306" i="4"/>
  <c r="V1306" i="4"/>
  <c r="L1314" i="4"/>
  <c r="V1314" i="4"/>
  <c r="L1322" i="4"/>
  <c r="V1322" i="4"/>
  <c r="L1330" i="4"/>
  <c r="V1330" i="4"/>
  <c r="L1338" i="4"/>
  <c r="V1338" i="4"/>
  <c r="L1346" i="4"/>
  <c r="V1346" i="4"/>
  <c r="L1354" i="4"/>
  <c r="V1354" i="4"/>
  <c r="L1362" i="4"/>
  <c r="V1362" i="4"/>
  <c r="L1370" i="4"/>
  <c r="V1370" i="4"/>
  <c r="L1378" i="4"/>
  <c r="V1378" i="4"/>
  <c r="L1386" i="4"/>
  <c r="V1386" i="4"/>
  <c r="L1394" i="4"/>
  <c r="V1394" i="4"/>
  <c r="L1402" i="4"/>
  <c r="V1402" i="4"/>
  <c r="L1410" i="4"/>
  <c r="V1410" i="4"/>
  <c r="L1418" i="4"/>
  <c r="V1418" i="4"/>
  <c r="L1426" i="4"/>
  <c r="V1426" i="4"/>
  <c r="L1434" i="4"/>
  <c r="V1434" i="4"/>
  <c r="L1442" i="4"/>
  <c r="V1442" i="4"/>
  <c r="L1450" i="4"/>
  <c r="V1450" i="4"/>
  <c r="L1458" i="4"/>
  <c r="V1458" i="4"/>
  <c r="L1466" i="4"/>
  <c r="V1466" i="4"/>
  <c r="L1474" i="4"/>
  <c r="V1474" i="4"/>
  <c r="L1482" i="4"/>
  <c r="V1482" i="4"/>
  <c r="L1490" i="4"/>
  <c r="V1490" i="4"/>
  <c r="L1498" i="4"/>
  <c r="V1498" i="4"/>
  <c r="L1506" i="4"/>
  <c r="V1506" i="4"/>
  <c r="L1514" i="4"/>
  <c r="V1514" i="4"/>
  <c r="L1522" i="4"/>
  <c r="V1522" i="4"/>
  <c r="L1530" i="4"/>
  <c r="V1530" i="4"/>
  <c r="L1538" i="4"/>
  <c r="V1538" i="4"/>
  <c r="L1546" i="4"/>
  <c r="V1546" i="4"/>
  <c r="L1554" i="4"/>
  <c r="V1554" i="4"/>
  <c r="L1562" i="4"/>
  <c r="V1562" i="4"/>
  <c r="L1570" i="4"/>
  <c r="V1570" i="4"/>
  <c r="L1578" i="4"/>
  <c r="V1578" i="4"/>
  <c r="L1586" i="4"/>
  <c r="V1586" i="4"/>
  <c r="L1594" i="4"/>
  <c r="V1594" i="4"/>
  <c r="L1602" i="4"/>
  <c r="V1602" i="4"/>
  <c r="L1610" i="4"/>
  <c r="V1610" i="4"/>
  <c r="L1618" i="4"/>
  <c r="V1618" i="4"/>
  <c r="L1626" i="4"/>
  <c r="V1626" i="4"/>
  <c r="L1634" i="4"/>
  <c r="V1634" i="4"/>
  <c r="L1642" i="4"/>
  <c r="V1642" i="4"/>
  <c r="L1650" i="4"/>
  <c r="V1650" i="4"/>
  <c r="L1658" i="4"/>
  <c r="V1658" i="4"/>
  <c r="L1666" i="4"/>
  <c r="V1666" i="4"/>
  <c r="L1674" i="4"/>
  <c r="V1674" i="4"/>
  <c r="L1682" i="4"/>
  <c r="V1682" i="4"/>
  <c r="L1690" i="4"/>
  <c r="V1690" i="4"/>
  <c r="L1698" i="4"/>
  <c r="V1698" i="4"/>
  <c r="L1706" i="4"/>
  <c r="V1706" i="4"/>
  <c r="L1714" i="4"/>
  <c r="V1714" i="4"/>
  <c r="L1722" i="4"/>
  <c r="V1722" i="4"/>
  <c r="L1730" i="4"/>
  <c r="V1730" i="4"/>
  <c r="L1738" i="4"/>
  <c r="V1738" i="4"/>
  <c r="L1746" i="4"/>
  <c r="V1746" i="4"/>
  <c r="L1754" i="4"/>
  <c r="V1754" i="4"/>
  <c r="L1762" i="4"/>
  <c r="V1762" i="4"/>
  <c r="L1770" i="4"/>
  <c r="V1770" i="4"/>
  <c r="L1778" i="4"/>
  <c r="V1778" i="4"/>
  <c r="L1786" i="4"/>
  <c r="V1786" i="4"/>
  <c r="L1794" i="4"/>
  <c r="V1794" i="4"/>
  <c r="L1802" i="4"/>
  <c r="V1802" i="4"/>
  <c r="L1810" i="4"/>
  <c r="V1810" i="4"/>
  <c r="L1609" i="4"/>
  <c r="V1609" i="4"/>
  <c r="L1625" i="4"/>
  <c r="V1625" i="4"/>
  <c r="L1641" i="4"/>
  <c r="V1641" i="4"/>
  <c r="L1657" i="4"/>
  <c r="V1657" i="4"/>
  <c r="L1673" i="4"/>
  <c r="V1673" i="4"/>
  <c r="L1689" i="4"/>
  <c r="V1689" i="4"/>
  <c r="L1705" i="4"/>
  <c r="V1705" i="4"/>
  <c r="L1721" i="4"/>
  <c r="V1721" i="4"/>
  <c r="L1737" i="4"/>
  <c r="V1737" i="4"/>
  <c r="L1753" i="4"/>
  <c r="V1753" i="4"/>
  <c r="L1769" i="4"/>
  <c r="V1769" i="4"/>
  <c r="L1785" i="4"/>
  <c r="V1785" i="4"/>
  <c r="L1801" i="4"/>
  <c r="V1801" i="4"/>
  <c r="L1814" i="4"/>
  <c r="V1814" i="4"/>
  <c r="L1822" i="4"/>
  <c r="V1822" i="4"/>
  <c r="L1830" i="4"/>
  <c r="V1830" i="4"/>
  <c r="L1838" i="4"/>
  <c r="V1838" i="4"/>
  <c r="L1846" i="4"/>
  <c r="V1846" i="4"/>
  <c r="L1854" i="4"/>
  <c r="V1854" i="4"/>
  <c r="L1862" i="4"/>
  <c r="V1862" i="4"/>
  <c r="L1870" i="4"/>
  <c r="V1870" i="4"/>
  <c r="L1878" i="4"/>
  <c r="V1878" i="4"/>
  <c r="L1886" i="4"/>
  <c r="V1886" i="4"/>
  <c r="L1894" i="4"/>
  <c r="V1894" i="4"/>
  <c r="L1902" i="4"/>
  <c r="V1902" i="4"/>
  <c r="L1910" i="4"/>
  <c r="V1910" i="4"/>
  <c r="L1918" i="4"/>
  <c r="V1918" i="4"/>
  <c r="L1926" i="4"/>
  <c r="V1926" i="4"/>
  <c r="L1934" i="4"/>
  <c r="V1934" i="4"/>
  <c r="L1942" i="4"/>
  <c r="V1942" i="4"/>
  <c r="L1950" i="4"/>
  <c r="V1950" i="4"/>
  <c r="L1958" i="4"/>
  <c r="V1958" i="4"/>
  <c r="L1966" i="4"/>
  <c r="V1966" i="4"/>
  <c r="L1974" i="4"/>
  <c r="V1974" i="4"/>
  <c r="L1982" i="4"/>
  <c r="V1982" i="4"/>
  <c r="L1990" i="4"/>
  <c r="V1990" i="4"/>
  <c r="L1998" i="4"/>
  <c r="V1998" i="4"/>
  <c r="L2006" i="4"/>
  <c r="V2006" i="4"/>
  <c r="L2014" i="4"/>
  <c r="V2014" i="4"/>
  <c r="L2022" i="4"/>
  <c r="V2022" i="4"/>
  <c r="L2030" i="4"/>
  <c r="V2030" i="4"/>
  <c r="L2038" i="4"/>
  <c r="V2038" i="4"/>
  <c r="L2046" i="4"/>
  <c r="V2046" i="4"/>
  <c r="L2054" i="4"/>
  <c r="V2054" i="4"/>
  <c r="L2062" i="4"/>
  <c r="V2062" i="4"/>
  <c r="L2070" i="4"/>
  <c r="V2070" i="4"/>
  <c r="L2078" i="4"/>
  <c r="V2078" i="4"/>
  <c r="L2086" i="4"/>
  <c r="V2086" i="4"/>
  <c r="L2094" i="4"/>
  <c r="V2094" i="4"/>
  <c r="L2102" i="4"/>
  <c r="V2102" i="4"/>
  <c r="L2110" i="4"/>
  <c r="V2110" i="4"/>
  <c r="L2118" i="4"/>
  <c r="V2118" i="4"/>
  <c r="L2126" i="4"/>
  <c r="V2126" i="4"/>
  <c r="L2134" i="4"/>
  <c r="V2134" i="4"/>
  <c r="L2142" i="4"/>
  <c r="V2142" i="4"/>
  <c r="L2150" i="4"/>
  <c r="V2150" i="4"/>
  <c r="L2158" i="4"/>
  <c r="V2158" i="4"/>
  <c r="L2166" i="4"/>
  <c r="V2166" i="4"/>
  <c r="L2174" i="4"/>
  <c r="V2174" i="4"/>
  <c r="L2182" i="4"/>
  <c r="V2182" i="4"/>
  <c r="L2190" i="4"/>
  <c r="V2190" i="4"/>
  <c r="L2198" i="4"/>
  <c r="V2198" i="4"/>
  <c r="L2206" i="4"/>
  <c r="V2206" i="4"/>
  <c r="L2214" i="4"/>
  <c r="V2214" i="4"/>
  <c r="L2222" i="4"/>
  <c r="V2222" i="4"/>
  <c r="L2230" i="4"/>
  <c r="V2230" i="4"/>
  <c r="L2238" i="4"/>
  <c r="V2238" i="4"/>
  <c r="L2246" i="4"/>
  <c r="V2246" i="4"/>
  <c r="L2254" i="4"/>
  <c r="V2254" i="4"/>
  <c r="L2262" i="4"/>
  <c r="V2262" i="4"/>
  <c r="L2270" i="4"/>
  <c r="V2270" i="4"/>
  <c r="L2278" i="4"/>
  <c r="V2278" i="4"/>
  <c r="L2286" i="4"/>
  <c r="V2286" i="4"/>
  <c r="L2294" i="4"/>
  <c r="V2294" i="4"/>
  <c r="L2302" i="4"/>
  <c r="V2302" i="4"/>
  <c r="L2310" i="4"/>
  <c r="V2310" i="4"/>
  <c r="L2318" i="4"/>
  <c r="V2318" i="4"/>
  <c r="L2326" i="4"/>
  <c r="V2326" i="4"/>
  <c r="L2334" i="4"/>
  <c r="V2334" i="4"/>
  <c r="L2342" i="4"/>
  <c r="V2342" i="4"/>
  <c r="L2350" i="4"/>
  <c r="V2350" i="4"/>
  <c r="L2358" i="4"/>
  <c r="V2358" i="4"/>
  <c r="L2366" i="4"/>
  <c r="V2366" i="4"/>
  <c r="L2374" i="4"/>
  <c r="V2374" i="4"/>
  <c r="L2382" i="4"/>
  <c r="V2382" i="4"/>
  <c r="L1607" i="4"/>
  <c r="V1607" i="4"/>
  <c r="L1623" i="4"/>
  <c r="V1623" i="4"/>
  <c r="L1639" i="4"/>
  <c r="V1639" i="4"/>
  <c r="L1655" i="4"/>
  <c r="V1655" i="4"/>
  <c r="L1671" i="4"/>
  <c r="V1671" i="4"/>
  <c r="L1687" i="4"/>
  <c r="V1687" i="4"/>
  <c r="L1703" i="4"/>
  <c r="V1703" i="4"/>
  <c r="L1719" i="4"/>
  <c r="V1719" i="4"/>
  <c r="L1735" i="4"/>
  <c r="V1735" i="4"/>
  <c r="L1751" i="4"/>
  <c r="V1751" i="4"/>
  <c r="L1767" i="4"/>
  <c r="V1767" i="4"/>
  <c r="L1783" i="4"/>
  <c r="V1783" i="4"/>
  <c r="L1799" i="4"/>
  <c r="V1799" i="4"/>
  <c r="L1813" i="4"/>
  <c r="V1813" i="4"/>
  <c r="L1821" i="4"/>
  <c r="V1821" i="4"/>
  <c r="L1829" i="4"/>
  <c r="V1829" i="4"/>
  <c r="L1837" i="4"/>
  <c r="V1837" i="4"/>
  <c r="L1845" i="4"/>
  <c r="V1845" i="4"/>
  <c r="L1853" i="4"/>
  <c r="V1853" i="4"/>
  <c r="L1861" i="4"/>
  <c r="V1861" i="4"/>
  <c r="L1869" i="4"/>
  <c r="V1869" i="4"/>
  <c r="L1877" i="4"/>
  <c r="V1877" i="4"/>
  <c r="L1885" i="4"/>
  <c r="V1885" i="4"/>
  <c r="L1893" i="4"/>
  <c r="V1893" i="4"/>
  <c r="L1901" i="4"/>
  <c r="V1901" i="4"/>
  <c r="L1909" i="4"/>
  <c r="V1909" i="4"/>
  <c r="L1917" i="4"/>
  <c r="V1917" i="4"/>
  <c r="L1925" i="4"/>
  <c r="V1925" i="4"/>
  <c r="L1933" i="4"/>
  <c r="V1933" i="4"/>
  <c r="L1941" i="4"/>
  <c r="V1941" i="4"/>
  <c r="L1949" i="4"/>
  <c r="V1949" i="4"/>
  <c r="L1957" i="4"/>
  <c r="V1957" i="4"/>
  <c r="L1965" i="4"/>
  <c r="V1965" i="4"/>
  <c r="L1973" i="4"/>
  <c r="V1973" i="4"/>
  <c r="L1981" i="4"/>
  <c r="V1981" i="4"/>
  <c r="L1989" i="4"/>
  <c r="V1989" i="4"/>
  <c r="L1997" i="4"/>
  <c r="V1997" i="4"/>
  <c r="L2005" i="4"/>
  <c r="V2005" i="4"/>
  <c r="L2013" i="4"/>
  <c r="V2013" i="4"/>
  <c r="L2021" i="4"/>
  <c r="V2021" i="4"/>
  <c r="L2029" i="4"/>
  <c r="V2029" i="4"/>
  <c r="L2037" i="4"/>
  <c r="V2037" i="4"/>
  <c r="L2045" i="4"/>
  <c r="V2045" i="4"/>
  <c r="L2053" i="4"/>
  <c r="V2053" i="4"/>
  <c r="L2061" i="4"/>
  <c r="V2061" i="4"/>
  <c r="L2069" i="4"/>
  <c r="V2069" i="4"/>
  <c r="L2077" i="4"/>
  <c r="V2077" i="4"/>
  <c r="L2085" i="4"/>
  <c r="V2085" i="4"/>
  <c r="L2093" i="4"/>
  <c r="V2093" i="4"/>
  <c r="L2101" i="4"/>
  <c r="V2101" i="4"/>
  <c r="L2109" i="4"/>
  <c r="V2109" i="4"/>
  <c r="L2117" i="4"/>
  <c r="V2117" i="4"/>
  <c r="L2125" i="4"/>
  <c r="V2125" i="4"/>
  <c r="L2133" i="4"/>
  <c r="V2133" i="4"/>
  <c r="L2141" i="4"/>
  <c r="V2141" i="4"/>
  <c r="L2149" i="4"/>
  <c r="V2149" i="4"/>
  <c r="L2157" i="4"/>
  <c r="V2157" i="4"/>
  <c r="L2165" i="4"/>
  <c r="V2165" i="4"/>
  <c r="L2173" i="4"/>
  <c r="V2173" i="4"/>
  <c r="L2181" i="4"/>
  <c r="V2181" i="4"/>
  <c r="L2189" i="4"/>
  <c r="V2189" i="4"/>
  <c r="L2197" i="4"/>
  <c r="V2197" i="4"/>
  <c r="L2205" i="4"/>
  <c r="V2205" i="4"/>
  <c r="L2213" i="4"/>
  <c r="V2213" i="4"/>
  <c r="L2221" i="4"/>
  <c r="V2221" i="4"/>
  <c r="L2229" i="4"/>
  <c r="V2229" i="4"/>
  <c r="L2237" i="4"/>
  <c r="V2237" i="4"/>
  <c r="L2245" i="4"/>
  <c r="V2245" i="4"/>
  <c r="L2253" i="4"/>
  <c r="V2253" i="4"/>
  <c r="L2261" i="4"/>
  <c r="V2261" i="4"/>
  <c r="L2269" i="4"/>
  <c r="V2269" i="4"/>
  <c r="L2277" i="4"/>
  <c r="V2277" i="4"/>
  <c r="L2285" i="4"/>
  <c r="V2285" i="4"/>
  <c r="L2293" i="4"/>
  <c r="V2293" i="4"/>
  <c r="L2301" i="4"/>
  <c r="V2301" i="4"/>
  <c r="L2309" i="4"/>
  <c r="V2309" i="4"/>
  <c r="L2317" i="4"/>
  <c r="V2317" i="4"/>
  <c r="L2325" i="4"/>
  <c r="V2325" i="4"/>
  <c r="L2333" i="4"/>
  <c r="V2333" i="4"/>
  <c r="L2341" i="4"/>
  <c r="V2341" i="4"/>
  <c r="L2349" i="4"/>
  <c r="V2349" i="4"/>
  <c r="L2357" i="4"/>
  <c r="V2357" i="4"/>
  <c r="L2365" i="4"/>
  <c r="V2365" i="4"/>
  <c r="L2373" i="4"/>
  <c r="V2373" i="4"/>
  <c r="L2381" i="4"/>
  <c r="V2381" i="4"/>
  <c r="L2389" i="4"/>
  <c r="V2389" i="4"/>
  <c r="L2397" i="4"/>
  <c r="V2397" i="4"/>
  <c r="L2405" i="4"/>
  <c r="V2405" i="4"/>
  <c r="L2413" i="4"/>
  <c r="V2413" i="4"/>
  <c r="L2421" i="4"/>
  <c r="V2421" i="4"/>
  <c r="L2429" i="4"/>
  <c r="V2429" i="4"/>
  <c r="L2437" i="4"/>
  <c r="V2437" i="4"/>
  <c r="L2445" i="4"/>
  <c r="V2445" i="4"/>
  <c r="L2453" i="4"/>
  <c r="V2453" i="4"/>
  <c r="L2461" i="4"/>
  <c r="V2461" i="4"/>
  <c r="L2469" i="4"/>
  <c r="V2469" i="4"/>
  <c r="L2477" i="4"/>
  <c r="V2477" i="4"/>
  <c r="L2485" i="4"/>
  <c r="V2485" i="4"/>
  <c r="L2493" i="4"/>
  <c r="V2493" i="4"/>
  <c r="L2501" i="4"/>
  <c r="V2501" i="4"/>
  <c r="L2386" i="4"/>
  <c r="V2386" i="4"/>
  <c r="L2402" i="4"/>
  <c r="V2402" i="4"/>
  <c r="L2418" i="4"/>
  <c r="V2418" i="4"/>
  <c r="L2434" i="4"/>
  <c r="V2434" i="4"/>
  <c r="L2450" i="4"/>
  <c r="V2450" i="4"/>
  <c r="L2466" i="4"/>
  <c r="V2466" i="4"/>
  <c r="L2482" i="4"/>
  <c r="V2482" i="4"/>
  <c r="L2498" i="4"/>
  <c r="V2498" i="4"/>
  <c r="L2392" i="4"/>
  <c r="V2392" i="4"/>
  <c r="L2408" i="4"/>
  <c r="V2408" i="4"/>
  <c r="L2424" i="4"/>
  <c r="V2424" i="4"/>
  <c r="L2440" i="4"/>
  <c r="V2440" i="4"/>
  <c r="L2456" i="4"/>
  <c r="V2456" i="4"/>
  <c r="L2472" i="4"/>
  <c r="V2472" i="4"/>
  <c r="L2488" i="4"/>
  <c r="V2488" i="4"/>
  <c r="L506" i="4"/>
  <c r="V506" i="4"/>
  <c r="L522" i="4"/>
  <c r="V522" i="4"/>
  <c r="L538" i="4"/>
  <c r="V538" i="4"/>
  <c r="L562" i="4"/>
  <c r="V562" i="4"/>
  <c r="L578" i="4"/>
  <c r="V578" i="4"/>
  <c r="L594" i="4"/>
  <c r="V594" i="4"/>
  <c r="L610" i="4"/>
  <c r="V610" i="4"/>
  <c r="L626" i="4"/>
  <c r="V626" i="4"/>
  <c r="L642" i="4"/>
  <c r="V642" i="4"/>
  <c r="L658" i="4"/>
  <c r="V658" i="4"/>
  <c r="L674" i="4"/>
  <c r="V674" i="4"/>
  <c r="L509" i="4"/>
  <c r="V509" i="4"/>
  <c r="L525" i="4"/>
  <c r="V525" i="4"/>
  <c r="L541" i="4"/>
  <c r="V541" i="4"/>
  <c r="L557" i="4"/>
  <c r="V557" i="4"/>
  <c r="L573" i="4"/>
  <c r="V573" i="4"/>
  <c r="L589" i="4"/>
  <c r="V589" i="4"/>
  <c r="L605" i="4"/>
  <c r="V605" i="4"/>
  <c r="L621" i="4"/>
  <c r="V621" i="4"/>
  <c r="L637" i="4"/>
  <c r="V637" i="4"/>
  <c r="L653" i="4"/>
  <c r="V653" i="4"/>
  <c r="L669" i="4"/>
  <c r="V669" i="4"/>
  <c r="L685" i="4"/>
  <c r="V685" i="4"/>
  <c r="L701" i="4"/>
  <c r="V701" i="4"/>
  <c r="L717" i="4"/>
  <c r="V717" i="4"/>
  <c r="L716" i="4"/>
  <c r="V716" i="4"/>
  <c r="L733" i="4"/>
  <c r="V733" i="4"/>
  <c r="L749" i="4"/>
  <c r="V749" i="4"/>
  <c r="L765" i="4"/>
  <c r="V765" i="4"/>
  <c r="L781" i="4"/>
  <c r="V781" i="4"/>
  <c r="L797" i="4"/>
  <c r="V797" i="4"/>
  <c r="L813" i="4"/>
  <c r="V813" i="4"/>
  <c r="L829" i="4"/>
  <c r="V829" i="4"/>
  <c r="L845" i="4"/>
  <c r="V845" i="4"/>
  <c r="L861" i="4"/>
  <c r="V861" i="4"/>
  <c r="L877" i="4"/>
  <c r="V877" i="4"/>
  <c r="L893" i="4"/>
  <c r="V893" i="4"/>
  <c r="L909" i="4"/>
  <c r="V909" i="4"/>
  <c r="L925" i="4"/>
  <c r="V925" i="4"/>
  <c r="L941" i="4"/>
  <c r="V941" i="4"/>
  <c r="L957" i="4"/>
  <c r="V957" i="4"/>
  <c r="L973" i="4"/>
  <c r="V973" i="4"/>
  <c r="L989" i="4"/>
  <c r="V989" i="4"/>
  <c r="L1005" i="4"/>
  <c r="V1005" i="4"/>
  <c r="L1021" i="4"/>
  <c r="V1021" i="4"/>
  <c r="L1037" i="4"/>
  <c r="V1037" i="4"/>
  <c r="L710" i="4"/>
  <c r="V710" i="4"/>
  <c r="L730" i="4"/>
  <c r="V730" i="4"/>
  <c r="L746" i="4"/>
  <c r="V746" i="4"/>
  <c r="L762" i="4"/>
  <c r="V762" i="4"/>
  <c r="L778" i="4"/>
  <c r="V778" i="4"/>
  <c r="L794" i="4"/>
  <c r="V794" i="4"/>
  <c r="L810" i="4"/>
  <c r="V810" i="4"/>
  <c r="L826" i="4"/>
  <c r="V826" i="4"/>
  <c r="L842" i="4"/>
  <c r="V842" i="4"/>
  <c r="L858" i="4"/>
  <c r="V858" i="4"/>
  <c r="L874" i="4"/>
  <c r="V874" i="4"/>
  <c r="L890" i="4"/>
  <c r="V890" i="4"/>
  <c r="L898" i="4"/>
  <c r="V898" i="4"/>
  <c r="L914" i="4"/>
  <c r="V914" i="4"/>
  <c r="L930" i="4"/>
  <c r="V930" i="4"/>
  <c r="L946" i="4"/>
  <c r="V946" i="4"/>
  <c r="L962" i="4"/>
  <c r="V962" i="4"/>
  <c r="L978" i="4"/>
  <c r="V978" i="4"/>
  <c r="L994" i="4"/>
  <c r="V994" i="4"/>
  <c r="L1010" i="4"/>
  <c r="V1010" i="4"/>
  <c r="L1026" i="4"/>
  <c r="V1026" i="4"/>
  <c r="L1042" i="4"/>
  <c r="V1042" i="4"/>
  <c r="L1058" i="4"/>
  <c r="V1058" i="4"/>
  <c r="L1082" i="4"/>
  <c r="V1082" i="4"/>
  <c r="L1098" i="4"/>
  <c r="V1098" i="4"/>
  <c r="L1114" i="4"/>
  <c r="V1114" i="4"/>
  <c r="L1122" i="4"/>
  <c r="V1122" i="4"/>
  <c r="L1138" i="4"/>
  <c r="V1138" i="4"/>
  <c r="L1154" i="4"/>
  <c r="V1154" i="4"/>
  <c r="L1170" i="4"/>
  <c r="V1170" i="4"/>
  <c r="L1186" i="4"/>
  <c r="V1186" i="4"/>
  <c r="L1202" i="4"/>
  <c r="V1202" i="4"/>
  <c r="L1047" i="4"/>
  <c r="V1047" i="4"/>
  <c r="L1079" i="4"/>
  <c r="V1079" i="4"/>
  <c r="L1111" i="4"/>
  <c r="V1111" i="4"/>
  <c r="L1143" i="4"/>
  <c r="V1143" i="4"/>
  <c r="L1175" i="4"/>
  <c r="V1175" i="4"/>
  <c r="L1207" i="4"/>
  <c r="V1207" i="4"/>
  <c r="L1227" i="4"/>
  <c r="V1227" i="4"/>
  <c r="L1243" i="4"/>
  <c r="V1243" i="4"/>
  <c r="L1259" i="4"/>
  <c r="V1259" i="4"/>
  <c r="L1275" i="4"/>
  <c r="V1275" i="4"/>
  <c r="L1291" i="4"/>
  <c r="V1291" i="4"/>
  <c r="L1307" i="4"/>
  <c r="V1307" i="4"/>
  <c r="L1323" i="4"/>
  <c r="V1323" i="4"/>
  <c r="L1339" i="4"/>
  <c r="V1339" i="4"/>
  <c r="L1355" i="4"/>
  <c r="V1355" i="4"/>
  <c r="L1371" i="4"/>
  <c r="V1371" i="4"/>
  <c r="L1387" i="4"/>
  <c r="V1387" i="4"/>
  <c r="L1403" i="4"/>
  <c r="V1403" i="4"/>
  <c r="L1419" i="4"/>
  <c r="V1419" i="4"/>
  <c r="L1435" i="4"/>
  <c r="V1435" i="4"/>
  <c r="L1451" i="4"/>
  <c r="V1451" i="4"/>
  <c r="L1467" i="4"/>
  <c r="V1467" i="4"/>
  <c r="L1483" i="4"/>
  <c r="V1483" i="4"/>
  <c r="L1499" i="4"/>
  <c r="V1499" i="4"/>
  <c r="L1515" i="4"/>
  <c r="V1515" i="4"/>
  <c r="L1531" i="4"/>
  <c r="V1531" i="4"/>
  <c r="L1547" i="4"/>
  <c r="V1547" i="4"/>
  <c r="L1563" i="4"/>
  <c r="V1563" i="4"/>
  <c r="L1579" i="4"/>
  <c r="V1579" i="4"/>
  <c r="L1595" i="4"/>
  <c r="V1595" i="4"/>
  <c r="L1073" i="4"/>
  <c r="V1073" i="4"/>
  <c r="L1105" i="4"/>
  <c r="V1105" i="4"/>
  <c r="L1137" i="4"/>
  <c r="V1137" i="4"/>
  <c r="L1169" i="4"/>
  <c r="V1169" i="4"/>
  <c r="L1201" i="4"/>
  <c r="V1201" i="4"/>
  <c r="L1224" i="4"/>
  <c r="V1224" i="4"/>
  <c r="L1240" i="4"/>
  <c r="V1240" i="4"/>
  <c r="L1256" i="4"/>
  <c r="V1256" i="4"/>
  <c r="L1272" i="4"/>
  <c r="V1272" i="4"/>
  <c r="L1288" i="4"/>
  <c r="V1288" i="4"/>
  <c r="L1304" i="4"/>
  <c r="V1304" i="4"/>
  <c r="L1320" i="4"/>
  <c r="V1320" i="4"/>
  <c r="L1336" i="4"/>
  <c r="V1336" i="4"/>
  <c r="L1352" i="4"/>
  <c r="V1352" i="4"/>
  <c r="L1368" i="4"/>
  <c r="V1368" i="4"/>
  <c r="L1384" i="4"/>
  <c r="V1384" i="4"/>
  <c r="L1400" i="4"/>
  <c r="V1400" i="4"/>
  <c r="L1416" i="4"/>
  <c r="V1416" i="4"/>
  <c r="L1432" i="4"/>
  <c r="V1432" i="4"/>
  <c r="L1448" i="4"/>
  <c r="V1448" i="4"/>
  <c r="L1464" i="4"/>
  <c r="V1464" i="4"/>
  <c r="L1480" i="4"/>
  <c r="V1480" i="4"/>
  <c r="L1496" i="4"/>
  <c r="V1496" i="4"/>
  <c r="L1512" i="4"/>
  <c r="V1512" i="4"/>
  <c r="L1528" i="4"/>
  <c r="V1528" i="4"/>
  <c r="L1544" i="4"/>
  <c r="V1544" i="4"/>
  <c r="L1560" i="4"/>
  <c r="V1560" i="4"/>
  <c r="L1576" i="4"/>
  <c r="V1576" i="4"/>
  <c r="L1592" i="4"/>
  <c r="V1592" i="4"/>
  <c r="L1608" i="4"/>
  <c r="V1608" i="4"/>
  <c r="L1624" i="4"/>
  <c r="V1624" i="4"/>
  <c r="L1640" i="4"/>
  <c r="V1640" i="4"/>
  <c r="L1656" i="4"/>
  <c r="V1656" i="4"/>
  <c r="L1672" i="4"/>
  <c r="V1672" i="4"/>
  <c r="L1688" i="4"/>
  <c r="V1688" i="4"/>
  <c r="L1704" i="4"/>
  <c r="V1704" i="4"/>
  <c r="L1720" i="4"/>
  <c r="V1720" i="4"/>
  <c r="L1736" i="4"/>
  <c r="V1736" i="4"/>
  <c r="L1744" i="4"/>
  <c r="V1744" i="4"/>
  <c r="L1760" i="4"/>
  <c r="V1760" i="4"/>
  <c r="L1776" i="4"/>
  <c r="V1776" i="4"/>
  <c r="L1792" i="4"/>
  <c r="V1792" i="4"/>
  <c r="L1808" i="4"/>
  <c r="V1808" i="4"/>
  <c r="L1621" i="4"/>
  <c r="V1621" i="4"/>
  <c r="L1653" i="4"/>
  <c r="V1653" i="4"/>
  <c r="L1685" i="4"/>
  <c r="V1685" i="4"/>
  <c r="L1717" i="4"/>
  <c r="V1717" i="4"/>
  <c r="L1749" i="4"/>
  <c r="V1749" i="4"/>
  <c r="L1781" i="4"/>
  <c r="V1781" i="4"/>
  <c r="L1812" i="4"/>
  <c r="V1812" i="4"/>
  <c r="L1828" i="4"/>
  <c r="V1828" i="4"/>
  <c r="L1844" i="4"/>
  <c r="V1844" i="4"/>
  <c r="L1860" i="4"/>
  <c r="V1860" i="4"/>
  <c r="L1876" i="4"/>
  <c r="V1876" i="4"/>
  <c r="L1892" i="4"/>
  <c r="V1892" i="4"/>
  <c r="L1908" i="4"/>
  <c r="V1908" i="4"/>
  <c r="L1924" i="4"/>
  <c r="V1924" i="4"/>
  <c r="L1940" i="4"/>
  <c r="V1940" i="4"/>
  <c r="L1956" i="4"/>
  <c r="V1956" i="4"/>
  <c r="L1972" i="4"/>
  <c r="V1972" i="4"/>
  <c r="L1988" i="4"/>
  <c r="V1988" i="4"/>
  <c r="L2004" i="4"/>
  <c r="V2004" i="4"/>
  <c r="L2020" i="4"/>
  <c r="V2020" i="4"/>
  <c r="L2036" i="4"/>
  <c r="V2036" i="4"/>
  <c r="L2052" i="4"/>
  <c r="V2052" i="4"/>
  <c r="L2068" i="4"/>
  <c r="V2068" i="4"/>
  <c r="L2084" i="4"/>
  <c r="V2084" i="4"/>
  <c r="L2100" i="4"/>
  <c r="V2100" i="4"/>
  <c r="L2116" i="4"/>
  <c r="V2116" i="4"/>
  <c r="L2132" i="4"/>
  <c r="V2132" i="4"/>
  <c r="L2148" i="4"/>
  <c r="V2148" i="4"/>
  <c r="L2164" i="4"/>
  <c r="V2164" i="4"/>
  <c r="L2180" i="4"/>
  <c r="V2180" i="4"/>
  <c r="L2196" i="4"/>
  <c r="V2196" i="4"/>
  <c r="L2212" i="4"/>
  <c r="V2212" i="4"/>
  <c r="L2228" i="4"/>
  <c r="V2228" i="4"/>
  <c r="L2244" i="4"/>
  <c r="V2244" i="4"/>
  <c r="L2260" i="4"/>
  <c r="V2260" i="4"/>
  <c r="L2276" i="4"/>
  <c r="V2276" i="4"/>
  <c r="L2292" i="4"/>
  <c r="V2292" i="4"/>
  <c r="L2308" i="4"/>
  <c r="V2308" i="4"/>
  <c r="L2324" i="4"/>
  <c r="V2324" i="4"/>
  <c r="L2340" i="4"/>
  <c r="V2340" i="4"/>
  <c r="L2356" i="4"/>
  <c r="V2356" i="4"/>
  <c r="L2372" i="4"/>
  <c r="V2372" i="4"/>
  <c r="L1603" i="4"/>
  <c r="V1603" i="4"/>
  <c r="L1635" i="4"/>
  <c r="V1635" i="4"/>
  <c r="L1667" i="4"/>
  <c r="V1667" i="4"/>
  <c r="L1699" i="4"/>
  <c r="V1699" i="4"/>
  <c r="L1731" i="4"/>
  <c r="V1731" i="4"/>
  <c r="L1763" i="4"/>
  <c r="V1763" i="4"/>
  <c r="L1795" i="4"/>
  <c r="V1795" i="4"/>
  <c r="L1819" i="4"/>
  <c r="V1819" i="4"/>
  <c r="L1835" i="4"/>
  <c r="V1835" i="4"/>
  <c r="L1851" i="4"/>
  <c r="V1851" i="4"/>
  <c r="L1867" i="4"/>
  <c r="V1867" i="4"/>
  <c r="L1883" i="4"/>
  <c r="V1883" i="4"/>
  <c r="L1899" i="4"/>
  <c r="V1899" i="4"/>
  <c r="L1915" i="4"/>
  <c r="V1915" i="4"/>
  <c r="L1931" i="4"/>
  <c r="V1931" i="4"/>
  <c r="L1947" i="4"/>
  <c r="V1947" i="4"/>
  <c r="L1963" i="4"/>
  <c r="V1963" i="4"/>
  <c r="L1979" i="4"/>
  <c r="V1979" i="4"/>
  <c r="L1995" i="4"/>
  <c r="V1995" i="4"/>
  <c r="L2011" i="4"/>
  <c r="V2011" i="4"/>
  <c r="L2027" i="4"/>
  <c r="V2027" i="4"/>
  <c r="L2043" i="4"/>
  <c r="V2043" i="4"/>
  <c r="L2059" i="4"/>
  <c r="V2059" i="4"/>
  <c r="L2075" i="4"/>
  <c r="V2075" i="4"/>
  <c r="L2091" i="4"/>
  <c r="V2091" i="4"/>
  <c r="L2107" i="4"/>
  <c r="V2107" i="4"/>
  <c r="L2123" i="4"/>
  <c r="V2123" i="4"/>
  <c r="L2139" i="4"/>
  <c r="V2139" i="4"/>
  <c r="L2155" i="4"/>
  <c r="V2155" i="4"/>
  <c r="L2171" i="4"/>
  <c r="V2171" i="4"/>
  <c r="L2187" i="4"/>
  <c r="V2187" i="4"/>
  <c r="L2203" i="4"/>
  <c r="V2203" i="4"/>
  <c r="L2219" i="4"/>
  <c r="V2219" i="4"/>
  <c r="L2235" i="4"/>
  <c r="V2235" i="4"/>
  <c r="L2251" i="4"/>
  <c r="V2251" i="4"/>
  <c r="L2267" i="4"/>
  <c r="V2267" i="4"/>
  <c r="L2283" i="4"/>
  <c r="V2283" i="4"/>
  <c r="L2299" i="4"/>
  <c r="V2299" i="4"/>
  <c r="L2315" i="4"/>
  <c r="V2315" i="4"/>
  <c r="L2331" i="4"/>
  <c r="V2331" i="4"/>
  <c r="L2347" i="4"/>
  <c r="V2347" i="4"/>
  <c r="L2363" i="4"/>
  <c r="V2363" i="4"/>
  <c r="L2379" i="4"/>
  <c r="V2379" i="4"/>
  <c r="L2395" i="4"/>
  <c r="V2395" i="4"/>
  <c r="L2411" i="4"/>
  <c r="V2411" i="4"/>
  <c r="L2427" i="4"/>
  <c r="V2427" i="4"/>
  <c r="L2443" i="4"/>
  <c r="V2443" i="4"/>
  <c r="L2459" i="4"/>
  <c r="V2459" i="4"/>
  <c r="L2475" i="4"/>
  <c r="V2475" i="4"/>
  <c r="L2491" i="4"/>
  <c r="V2491" i="4"/>
  <c r="L2398" i="4"/>
  <c r="V2398" i="4"/>
  <c r="L2430" i="4"/>
  <c r="V2430" i="4"/>
  <c r="L2462" i="4"/>
  <c r="V2462" i="4"/>
  <c r="L2494" i="4"/>
  <c r="V2494" i="4"/>
  <c r="L2404" i="4"/>
  <c r="V2404" i="4"/>
  <c r="L2436" i="4"/>
  <c r="V2436" i="4"/>
  <c r="L2468" i="4"/>
  <c r="V2468" i="4"/>
  <c r="L2500" i="4"/>
  <c r="V2500" i="4"/>
  <c r="L512" i="4"/>
  <c r="V512" i="4"/>
  <c r="L528" i="4"/>
  <c r="V528" i="4"/>
  <c r="L544" i="4"/>
  <c r="V544" i="4"/>
  <c r="L560" i="4"/>
  <c r="V560" i="4"/>
  <c r="L576" i="4"/>
  <c r="V576" i="4"/>
  <c r="L592" i="4"/>
  <c r="V592" i="4"/>
  <c r="L608" i="4"/>
  <c r="V608" i="4"/>
  <c r="L624" i="4"/>
  <c r="V624" i="4"/>
  <c r="L640" i="4"/>
  <c r="V640" i="4"/>
  <c r="L656" i="4"/>
  <c r="V656" i="4"/>
  <c r="L672" i="4"/>
  <c r="V672" i="4"/>
  <c r="L507" i="4"/>
  <c r="V507" i="4"/>
  <c r="L523" i="4"/>
  <c r="V523" i="4"/>
  <c r="L539" i="4"/>
  <c r="V539" i="4"/>
  <c r="L555" i="4"/>
  <c r="V555" i="4"/>
  <c r="L571" i="4"/>
  <c r="V571" i="4"/>
  <c r="L587" i="4"/>
  <c r="V587" i="4"/>
  <c r="L603" i="4"/>
  <c r="V603" i="4"/>
  <c r="L619" i="4"/>
  <c r="V619" i="4"/>
  <c r="L635" i="4"/>
  <c r="V635" i="4"/>
  <c r="L651" i="4"/>
  <c r="V651" i="4"/>
  <c r="L667" i="4"/>
  <c r="V667" i="4"/>
  <c r="L683" i="4"/>
  <c r="V683" i="4"/>
  <c r="L699" i="4"/>
  <c r="V699" i="4"/>
  <c r="L715" i="4"/>
  <c r="V715" i="4"/>
  <c r="L712" i="4"/>
  <c r="V712" i="4"/>
  <c r="L731" i="4"/>
  <c r="V731" i="4"/>
  <c r="L747" i="4"/>
  <c r="V747" i="4"/>
  <c r="L763" i="4"/>
  <c r="V763" i="4"/>
  <c r="L779" i="4"/>
  <c r="V779" i="4"/>
  <c r="L795" i="4"/>
  <c r="V795" i="4"/>
  <c r="L811" i="4"/>
  <c r="V811" i="4"/>
  <c r="L827" i="4"/>
  <c r="V827" i="4"/>
  <c r="L843" i="4"/>
  <c r="V843" i="4"/>
  <c r="L859" i="4"/>
  <c r="V859" i="4"/>
  <c r="L875" i="4"/>
  <c r="V875" i="4"/>
  <c r="L891" i="4"/>
  <c r="V891" i="4"/>
  <c r="L907" i="4"/>
  <c r="V907" i="4"/>
  <c r="L923" i="4"/>
  <c r="V923" i="4"/>
  <c r="L939" i="4"/>
  <c r="V939" i="4"/>
  <c r="L955" i="4"/>
  <c r="V955" i="4"/>
  <c r="L971" i="4"/>
  <c r="V971" i="4"/>
  <c r="L987" i="4"/>
  <c r="V987" i="4"/>
  <c r="L1003" i="4"/>
  <c r="V1003" i="4"/>
  <c r="L1019" i="4"/>
  <c r="V1019" i="4"/>
  <c r="L1035" i="4"/>
  <c r="V1035" i="4"/>
  <c r="L706" i="4"/>
  <c r="V706" i="4"/>
  <c r="L728" i="4"/>
  <c r="V728" i="4"/>
  <c r="L744" i="4"/>
  <c r="V744" i="4"/>
  <c r="L760" i="4"/>
  <c r="V760" i="4"/>
  <c r="L776" i="4"/>
  <c r="V776" i="4"/>
  <c r="L792" i="4"/>
  <c r="V792" i="4"/>
  <c r="L808" i="4"/>
  <c r="V808" i="4"/>
  <c r="L824" i="4"/>
  <c r="V824" i="4"/>
  <c r="L840" i="4"/>
  <c r="V840" i="4"/>
  <c r="L856" i="4"/>
  <c r="V856" i="4"/>
  <c r="L872" i="4"/>
  <c r="V872" i="4"/>
  <c r="L896" i="4"/>
  <c r="V896" i="4"/>
  <c r="L912" i="4"/>
  <c r="V912" i="4"/>
  <c r="L928" i="4"/>
  <c r="V928" i="4"/>
  <c r="L944" i="4"/>
  <c r="V944" i="4"/>
  <c r="L960" i="4"/>
  <c r="V960" i="4"/>
  <c r="L976" i="4"/>
  <c r="V976" i="4"/>
  <c r="L992" i="4"/>
  <c r="V992" i="4"/>
  <c r="L1016" i="4"/>
  <c r="V1016" i="4"/>
  <c r="L1032" i="4"/>
  <c r="V1032" i="4"/>
  <c r="L1048" i="4"/>
  <c r="V1048" i="4"/>
  <c r="L1064" i="4"/>
  <c r="V1064" i="4"/>
  <c r="L1080" i="4"/>
  <c r="V1080" i="4"/>
  <c r="L1096" i="4"/>
  <c r="V1096" i="4"/>
  <c r="L1112" i="4"/>
  <c r="V1112" i="4"/>
  <c r="L1128" i="4"/>
  <c r="V1128" i="4"/>
  <c r="L1152" i="4"/>
  <c r="V1152" i="4"/>
  <c r="L1168" i="4"/>
  <c r="V1168" i="4"/>
  <c r="L1184" i="4"/>
  <c r="V1184" i="4"/>
  <c r="L1200" i="4"/>
  <c r="V1200" i="4"/>
  <c r="L1043" i="4"/>
  <c r="V1043" i="4"/>
  <c r="L1075" i="4"/>
  <c r="V1075" i="4"/>
  <c r="L1107" i="4"/>
  <c r="V1107" i="4"/>
  <c r="L1139" i="4"/>
  <c r="V1139" i="4"/>
  <c r="L1203" i="4"/>
  <c r="V1203" i="4"/>
  <c r="L1225" i="4"/>
  <c r="V1225" i="4"/>
  <c r="L1241" i="4"/>
  <c r="V1241" i="4"/>
  <c r="L1257" i="4"/>
  <c r="V1257" i="4"/>
  <c r="L1273" i="4"/>
  <c r="V1273" i="4"/>
  <c r="L1289" i="4"/>
  <c r="V1289" i="4"/>
  <c r="L1305" i="4"/>
  <c r="V1305" i="4"/>
  <c r="L1345" i="4"/>
  <c r="V1345" i="4"/>
  <c r="L1361" i="4"/>
  <c r="V1361" i="4"/>
  <c r="L1369" i="4"/>
  <c r="V1369" i="4"/>
  <c r="L1393" i="4"/>
  <c r="V1393" i="4"/>
  <c r="L1409" i="4"/>
  <c r="V1409" i="4"/>
  <c r="L1425" i="4"/>
  <c r="V1425" i="4"/>
  <c r="L1441" i="4"/>
  <c r="V1441" i="4"/>
  <c r="L1449" i="4"/>
  <c r="V1449" i="4"/>
  <c r="L1465" i="4"/>
  <c r="V1465" i="4"/>
  <c r="L1489" i="4"/>
  <c r="V1489" i="4"/>
  <c r="L1505" i="4"/>
  <c r="V1505" i="4"/>
  <c r="L1513" i="4"/>
  <c r="V1513" i="4"/>
  <c r="L1529" i="4"/>
  <c r="V1529" i="4"/>
  <c r="L1545" i="4"/>
  <c r="V1545" i="4"/>
  <c r="L1569" i="4"/>
  <c r="V1569" i="4"/>
  <c r="L1577" i="4"/>
  <c r="V1577" i="4"/>
  <c r="L1053" i="4"/>
  <c r="V1053" i="4"/>
  <c r="L1085" i="4"/>
  <c r="V1085" i="4"/>
  <c r="L1101" i="4"/>
  <c r="V1101" i="4"/>
  <c r="L1133" i="4"/>
  <c r="V1133" i="4"/>
  <c r="L1165" i="4"/>
  <c r="V1165" i="4"/>
  <c r="L1197" i="4"/>
  <c r="V1197" i="4"/>
  <c r="L1230" i="4"/>
  <c r="V1230" i="4"/>
  <c r="L1246" i="4"/>
  <c r="V1246" i="4"/>
  <c r="L1262" i="4"/>
  <c r="V1262" i="4"/>
  <c r="L1278" i="4"/>
  <c r="V1278" i="4"/>
  <c r="L1294" i="4"/>
  <c r="V1294" i="4"/>
  <c r="L1310" i="4"/>
  <c r="V1310" i="4"/>
  <c r="L1326" i="4"/>
  <c r="V1326" i="4"/>
  <c r="L1342" i="4"/>
  <c r="V1342" i="4"/>
  <c r="L1358" i="4"/>
  <c r="V1358" i="4"/>
  <c r="L1374" i="4"/>
  <c r="V1374" i="4"/>
  <c r="L1390" i="4"/>
  <c r="V1390" i="4"/>
  <c r="L1406" i="4"/>
  <c r="V1406" i="4"/>
  <c r="L1422" i="4"/>
  <c r="V1422" i="4"/>
  <c r="L1438" i="4"/>
  <c r="V1438" i="4"/>
  <c r="L1454" i="4"/>
  <c r="V1454" i="4"/>
  <c r="L1470" i="4"/>
  <c r="V1470" i="4"/>
  <c r="L1486" i="4"/>
  <c r="V1486" i="4"/>
  <c r="L1502" i="4"/>
  <c r="V1502" i="4"/>
  <c r="L1518" i="4"/>
  <c r="V1518" i="4"/>
  <c r="L1534" i="4"/>
  <c r="V1534" i="4"/>
  <c r="L1550" i="4"/>
  <c r="V1550" i="4"/>
  <c r="L1566" i="4"/>
  <c r="V1566" i="4"/>
  <c r="L1582" i="4"/>
  <c r="V1582" i="4"/>
  <c r="L1598" i="4"/>
  <c r="V1598" i="4"/>
  <c r="L1614" i="4"/>
  <c r="V1614" i="4"/>
  <c r="L1630" i="4"/>
  <c r="V1630" i="4"/>
  <c r="L1646" i="4"/>
  <c r="V1646" i="4"/>
  <c r="L1662" i="4"/>
  <c r="V1662" i="4"/>
  <c r="L1678" i="4"/>
  <c r="V1678" i="4"/>
  <c r="L1694" i="4"/>
  <c r="V1694" i="4"/>
  <c r="L1710" i="4"/>
  <c r="V1710" i="4"/>
  <c r="L1726" i="4"/>
  <c r="V1726" i="4"/>
  <c r="L1742" i="4"/>
  <c r="V1742" i="4"/>
  <c r="L1758" i="4"/>
  <c r="V1758" i="4"/>
  <c r="L1774" i="4"/>
  <c r="V1774" i="4"/>
  <c r="L1790" i="4"/>
  <c r="V1790" i="4"/>
  <c r="L1806" i="4"/>
  <c r="V1806" i="4"/>
  <c r="L1617" i="4"/>
  <c r="V1617" i="4"/>
  <c r="L1649" i="4"/>
  <c r="V1649" i="4"/>
  <c r="L1681" i="4"/>
  <c r="V1681" i="4"/>
  <c r="L1713" i="4"/>
  <c r="V1713" i="4"/>
  <c r="L1729" i="4"/>
  <c r="V1729" i="4"/>
  <c r="L1777" i="4"/>
  <c r="V1777" i="4"/>
  <c r="L1809" i="4"/>
  <c r="V1809" i="4"/>
  <c r="L1818" i="4"/>
  <c r="V1818" i="4"/>
  <c r="L1834" i="4"/>
  <c r="V1834" i="4"/>
  <c r="L1850" i="4"/>
  <c r="V1850" i="4"/>
  <c r="L1874" i="4"/>
  <c r="V1874" i="4"/>
  <c r="L1890" i="4"/>
  <c r="V1890" i="4"/>
  <c r="L1906" i="4"/>
  <c r="V1906" i="4"/>
  <c r="L1922" i="4"/>
  <c r="V1922" i="4"/>
  <c r="L1938" i="4"/>
  <c r="V1938" i="4"/>
  <c r="L1954" i="4"/>
  <c r="V1954" i="4"/>
  <c r="L1970" i="4"/>
  <c r="V1970" i="4"/>
  <c r="L1978" i="4"/>
  <c r="V1978" i="4"/>
  <c r="L1994" i="4"/>
  <c r="V1994" i="4"/>
  <c r="L2010" i="4"/>
  <c r="V2010" i="4"/>
  <c r="L2026" i="4"/>
  <c r="V2026" i="4"/>
  <c r="L2042" i="4"/>
  <c r="V2042" i="4"/>
  <c r="L2058" i="4"/>
  <c r="V2058" i="4"/>
  <c r="L2074" i="4"/>
  <c r="V2074" i="4"/>
  <c r="L2090" i="4"/>
  <c r="V2090" i="4"/>
  <c r="L2106" i="4"/>
  <c r="V2106" i="4"/>
  <c r="L2122" i="4"/>
  <c r="V2122" i="4"/>
  <c r="L2138" i="4"/>
  <c r="V2138" i="4"/>
  <c r="L2154" i="4"/>
  <c r="V2154" i="4"/>
  <c r="L2170" i="4"/>
  <c r="V2170" i="4"/>
  <c r="L2186" i="4"/>
  <c r="V2186" i="4"/>
  <c r="L2202" i="4"/>
  <c r="V2202" i="4"/>
  <c r="L2210" i="4"/>
  <c r="V2210" i="4"/>
  <c r="L2218" i="4"/>
  <c r="V2218" i="4"/>
  <c r="L2226" i="4"/>
  <c r="V2226" i="4"/>
  <c r="L2266" i="4"/>
  <c r="V2266" i="4"/>
  <c r="L2282" i="4"/>
  <c r="V2282" i="4"/>
  <c r="L2298" i="4"/>
  <c r="V2298" i="4"/>
  <c r="L2314" i="4"/>
  <c r="V2314" i="4"/>
  <c r="L2330" i="4"/>
  <c r="V2330" i="4"/>
  <c r="L2346" i="4"/>
  <c r="V2346" i="4"/>
  <c r="L2362" i="4"/>
  <c r="V2362" i="4"/>
  <c r="L2378" i="4"/>
  <c r="V2378" i="4"/>
  <c r="L1615" i="4"/>
  <c r="V1615" i="4"/>
  <c r="L1647" i="4"/>
  <c r="V1647" i="4"/>
  <c r="L1695" i="4"/>
  <c r="V1695" i="4"/>
  <c r="L1727" i="4"/>
  <c r="V1727" i="4"/>
  <c r="L1759" i="4"/>
  <c r="V1759" i="4"/>
  <c r="L1791" i="4"/>
  <c r="V1791" i="4"/>
  <c r="L1817" i="4"/>
  <c r="V1817" i="4"/>
  <c r="L1833" i="4"/>
  <c r="V1833" i="4"/>
  <c r="L1849" i="4"/>
  <c r="V1849" i="4"/>
  <c r="L1865" i="4"/>
  <c r="V1865" i="4"/>
  <c r="L1881" i="4"/>
  <c r="V1881" i="4"/>
  <c r="L1897" i="4"/>
  <c r="V1897" i="4"/>
  <c r="L1913" i="4"/>
  <c r="V1913" i="4"/>
  <c r="L1929" i="4"/>
  <c r="V1929" i="4"/>
  <c r="L1945" i="4"/>
  <c r="V1945" i="4"/>
  <c r="L1961" i="4"/>
  <c r="V1961" i="4"/>
  <c r="L1977" i="4"/>
  <c r="V1977" i="4"/>
  <c r="L1993" i="4"/>
  <c r="V1993" i="4"/>
  <c r="L2009" i="4"/>
  <c r="V2009" i="4"/>
  <c r="L2025" i="4"/>
  <c r="V2025" i="4"/>
  <c r="L2041" i="4"/>
  <c r="V2041" i="4"/>
  <c r="L2057" i="4"/>
  <c r="V2057" i="4"/>
  <c r="L2073" i="4"/>
  <c r="V2073" i="4"/>
  <c r="L2089" i="4"/>
  <c r="V2089" i="4"/>
  <c r="L2105" i="4"/>
  <c r="V2105" i="4"/>
  <c r="L2121" i="4"/>
  <c r="V2121" i="4"/>
  <c r="L2137" i="4"/>
  <c r="V2137" i="4"/>
  <c r="L2153" i="4"/>
  <c r="V2153" i="4"/>
  <c r="L2169" i="4"/>
  <c r="V2169" i="4"/>
  <c r="L2185" i="4"/>
  <c r="V2185" i="4"/>
  <c r="L2201" i="4"/>
  <c r="V2201" i="4"/>
  <c r="L2217" i="4"/>
  <c r="V2217" i="4"/>
  <c r="L2233" i="4"/>
  <c r="V2233" i="4"/>
  <c r="L2249" i="4"/>
  <c r="V2249" i="4"/>
  <c r="L2265" i="4"/>
  <c r="V2265" i="4"/>
  <c r="L2281" i="4"/>
  <c r="V2281" i="4"/>
  <c r="L2297" i="4"/>
  <c r="V2297" i="4"/>
  <c r="L2313" i="4"/>
  <c r="V2313" i="4"/>
  <c r="L2329" i="4"/>
  <c r="V2329" i="4"/>
  <c r="L2345" i="4"/>
  <c r="V2345" i="4"/>
  <c r="L2361" i="4"/>
  <c r="V2361" i="4"/>
  <c r="L2377" i="4"/>
  <c r="V2377" i="4"/>
  <c r="L2393" i="4"/>
  <c r="V2393" i="4"/>
  <c r="L2409" i="4"/>
  <c r="V2409" i="4"/>
  <c r="L2425" i="4"/>
  <c r="V2425" i="4"/>
  <c r="L2441" i="4"/>
  <c r="V2441" i="4"/>
  <c r="L2457" i="4"/>
  <c r="V2457" i="4"/>
  <c r="L2473" i="4"/>
  <c r="V2473" i="4"/>
  <c r="L2489" i="4"/>
  <c r="V2489" i="4"/>
  <c r="L2394" i="4"/>
  <c r="V2394" i="4"/>
  <c r="L2426" i="4"/>
  <c r="V2426" i="4"/>
  <c r="L2458" i="4"/>
  <c r="V2458" i="4"/>
  <c r="L2490" i="4"/>
  <c r="V2490" i="4"/>
  <c r="L2416" i="4"/>
  <c r="V2416" i="4"/>
  <c r="L2448" i="4"/>
  <c r="V2448" i="4"/>
  <c r="L2480" i="4"/>
  <c r="V2480" i="4"/>
  <c r="L510" i="4"/>
  <c r="V510" i="4"/>
  <c r="L526" i="4"/>
  <c r="V526" i="4"/>
  <c r="L542" i="4"/>
  <c r="V542" i="4"/>
  <c r="L558" i="4"/>
  <c r="V558" i="4"/>
  <c r="L574" i="4"/>
  <c r="V574" i="4"/>
  <c r="L590" i="4"/>
  <c r="V590" i="4"/>
  <c r="L606" i="4"/>
  <c r="V606" i="4"/>
  <c r="L622" i="4"/>
  <c r="V622" i="4"/>
  <c r="L638" i="4"/>
  <c r="V638" i="4"/>
  <c r="L654" i="4"/>
  <c r="V654" i="4"/>
  <c r="L670" i="4"/>
  <c r="V670" i="4"/>
  <c r="L686" i="4"/>
  <c r="V686" i="4"/>
  <c r="L513" i="4"/>
  <c r="V513" i="4"/>
  <c r="L529" i="4"/>
  <c r="V529" i="4"/>
  <c r="L545" i="4"/>
  <c r="V545" i="4"/>
  <c r="L561" i="4"/>
  <c r="V561" i="4"/>
  <c r="L577" i="4"/>
  <c r="V577" i="4"/>
  <c r="L593" i="4"/>
  <c r="V593" i="4"/>
  <c r="L609" i="4"/>
  <c r="V609" i="4"/>
  <c r="L625" i="4"/>
  <c r="V625" i="4"/>
  <c r="L641" i="4"/>
  <c r="V641" i="4"/>
  <c r="L657" i="4"/>
  <c r="V657" i="4"/>
  <c r="L673" i="4"/>
  <c r="V673" i="4"/>
  <c r="L689" i="4"/>
  <c r="V689" i="4"/>
  <c r="L705" i="4"/>
  <c r="V705" i="4"/>
  <c r="L692" i="4"/>
  <c r="V692" i="4"/>
  <c r="L721" i="4"/>
  <c r="V721" i="4"/>
  <c r="L737" i="4"/>
  <c r="V737" i="4"/>
  <c r="L753" i="4"/>
  <c r="V753" i="4"/>
  <c r="L769" i="4"/>
  <c r="V769" i="4"/>
  <c r="L785" i="4"/>
  <c r="V785" i="4"/>
  <c r="L801" i="4"/>
  <c r="V801" i="4"/>
  <c r="L817" i="4"/>
  <c r="V817" i="4"/>
  <c r="L833" i="4"/>
  <c r="V833" i="4"/>
  <c r="L841" i="4"/>
  <c r="V841" i="4"/>
  <c r="L857" i="4"/>
  <c r="V857" i="4"/>
  <c r="L873" i="4"/>
  <c r="V873" i="4"/>
  <c r="L889" i="4"/>
  <c r="V889" i="4"/>
  <c r="L905" i="4"/>
  <c r="V905" i="4"/>
  <c r="L921" i="4"/>
  <c r="V921" i="4"/>
  <c r="L937" i="4"/>
  <c r="V937" i="4"/>
  <c r="L953" i="4"/>
  <c r="V953" i="4"/>
  <c r="L969" i="4"/>
  <c r="V969" i="4"/>
  <c r="L985" i="4"/>
  <c r="V985" i="4"/>
  <c r="L1001" i="4"/>
  <c r="V1001" i="4"/>
  <c r="L1017" i="4"/>
  <c r="V1017" i="4"/>
  <c r="L1033" i="4"/>
  <c r="V1033" i="4"/>
  <c r="L702" i="4"/>
  <c r="V702" i="4"/>
  <c r="L726" i="4"/>
  <c r="V726" i="4"/>
  <c r="L742" i="4"/>
  <c r="V742" i="4"/>
  <c r="L758" i="4"/>
  <c r="V758" i="4"/>
  <c r="L774" i="4"/>
  <c r="V774" i="4"/>
  <c r="L790" i="4"/>
  <c r="V790" i="4"/>
  <c r="L806" i="4"/>
  <c r="V806" i="4"/>
  <c r="L822" i="4"/>
  <c r="V822" i="4"/>
  <c r="L838" i="4"/>
  <c r="V838" i="4"/>
  <c r="L854" i="4"/>
  <c r="V854" i="4"/>
  <c r="L870" i="4"/>
  <c r="V870" i="4"/>
  <c r="L886" i="4"/>
  <c r="V886" i="4"/>
  <c r="L894" i="4"/>
  <c r="V894" i="4"/>
  <c r="L910" i="4"/>
  <c r="V910" i="4"/>
  <c r="L934" i="4"/>
  <c r="V934" i="4"/>
  <c r="L950" i="4"/>
  <c r="V950" i="4"/>
  <c r="L966" i="4"/>
  <c r="V966" i="4"/>
  <c r="L982" i="4"/>
  <c r="V982" i="4"/>
  <c r="L990" i="4"/>
  <c r="V990" i="4"/>
  <c r="L1006" i="4"/>
  <c r="V1006" i="4"/>
  <c r="L1022" i="4"/>
  <c r="V1022" i="4"/>
  <c r="L1038" i="4"/>
  <c r="V1038" i="4"/>
  <c r="L1054" i="4"/>
  <c r="V1054" i="4"/>
  <c r="L1070" i="4"/>
  <c r="V1070" i="4"/>
  <c r="L1086" i="4"/>
  <c r="V1086" i="4"/>
  <c r="L1102" i="4"/>
  <c r="V1102" i="4"/>
  <c r="L1118" i="4"/>
  <c r="V1118" i="4"/>
  <c r="L1134" i="4"/>
  <c r="V1134" i="4"/>
  <c r="L1150" i="4"/>
  <c r="V1150" i="4"/>
  <c r="L1174" i="4"/>
  <c r="V1174" i="4"/>
  <c r="L1190" i="4"/>
  <c r="V1190" i="4"/>
  <c r="L1206" i="4"/>
  <c r="V1206" i="4"/>
  <c r="L1055" i="4"/>
  <c r="V1055" i="4"/>
  <c r="L1071" i="4"/>
  <c r="V1071" i="4"/>
  <c r="L1119" i="4"/>
  <c r="V1119" i="4"/>
  <c r="L1151" i="4"/>
  <c r="V1151" i="4"/>
  <c r="L1167" i="4"/>
  <c r="V1167" i="4"/>
  <c r="L1199" i="4"/>
  <c r="V1199" i="4"/>
  <c r="L1223" i="4"/>
  <c r="V1223" i="4"/>
  <c r="L1239" i="4"/>
  <c r="V1239" i="4"/>
  <c r="L1255" i="4"/>
  <c r="V1255" i="4"/>
  <c r="L1271" i="4"/>
  <c r="V1271" i="4"/>
  <c r="L1287" i="4"/>
  <c r="V1287" i="4"/>
  <c r="L1303" i="4"/>
  <c r="V1303" i="4"/>
  <c r="L1319" i="4"/>
  <c r="V1319" i="4"/>
  <c r="L1335" i="4"/>
  <c r="V1335" i="4"/>
  <c r="L1351" i="4"/>
  <c r="V1351" i="4"/>
  <c r="L1367" i="4"/>
  <c r="V1367" i="4"/>
  <c r="L1383" i="4"/>
  <c r="V1383" i="4"/>
  <c r="L1399" i="4"/>
  <c r="V1399" i="4"/>
  <c r="L1415" i="4"/>
  <c r="V1415" i="4"/>
  <c r="L1431" i="4"/>
  <c r="V1431" i="4"/>
  <c r="L1447" i="4"/>
  <c r="V1447" i="4"/>
  <c r="L1463" i="4"/>
  <c r="V1463" i="4"/>
  <c r="L1479" i="4"/>
  <c r="V1479" i="4"/>
  <c r="L1495" i="4"/>
  <c r="V1495" i="4"/>
  <c r="L1511" i="4"/>
  <c r="V1511" i="4"/>
  <c r="L1527" i="4"/>
  <c r="V1527" i="4"/>
  <c r="L1543" i="4"/>
  <c r="V1543" i="4"/>
  <c r="L1559" i="4"/>
  <c r="V1559" i="4"/>
  <c r="L1575" i="4"/>
  <c r="V1575" i="4"/>
  <c r="L1591" i="4"/>
  <c r="V1591" i="4"/>
  <c r="L1065" i="4"/>
  <c r="V1065" i="4"/>
  <c r="L1097" i="4"/>
  <c r="V1097" i="4"/>
  <c r="L1129" i="4"/>
  <c r="V1129" i="4"/>
  <c r="L1161" i="4"/>
  <c r="V1161" i="4"/>
  <c r="L1193" i="4"/>
  <c r="V1193" i="4"/>
  <c r="L1220" i="4"/>
  <c r="V1220" i="4"/>
  <c r="L1236" i="4"/>
  <c r="V1236" i="4"/>
  <c r="L1252" i="4"/>
  <c r="V1252" i="4"/>
  <c r="L1268" i="4"/>
  <c r="V1268" i="4"/>
  <c r="L1284" i="4"/>
  <c r="V1284" i="4"/>
  <c r="L1300" i="4"/>
  <c r="V1300" i="4"/>
  <c r="L1316" i="4"/>
  <c r="V1316" i="4"/>
  <c r="L1332" i="4"/>
  <c r="V1332" i="4"/>
  <c r="L1348" i="4"/>
  <c r="V1348" i="4"/>
  <c r="L1364" i="4"/>
  <c r="V1364" i="4"/>
  <c r="L1380" i="4"/>
  <c r="V1380" i="4"/>
  <c r="L1396" i="4"/>
  <c r="V1396" i="4"/>
  <c r="L1412" i="4"/>
  <c r="V1412" i="4"/>
  <c r="L1428" i="4"/>
  <c r="V1428" i="4"/>
  <c r="L1444" i="4"/>
  <c r="V1444" i="4"/>
  <c r="L1460" i="4"/>
  <c r="V1460" i="4"/>
  <c r="L1476" i="4"/>
  <c r="V1476" i="4"/>
  <c r="L1492" i="4"/>
  <c r="V1492" i="4"/>
  <c r="L1508" i="4"/>
  <c r="V1508" i="4"/>
  <c r="L1524" i="4"/>
  <c r="V1524" i="4"/>
  <c r="L1540" i="4"/>
  <c r="V1540" i="4"/>
  <c r="L1556" i="4"/>
  <c r="V1556" i="4"/>
  <c r="L1572" i="4"/>
  <c r="V1572" i="4"/>
  <c r="L1588" i="4"/>
  <c r="V1588" i="4"/>
  <c r="L1604" i="4"/>
  <c r="V1604" i="4"/>
  <c r="L1620" i="4"/>
  <c r="V1620" i="4"/>
  <c r="L1636" i="4"/>
  <c r="V1636" i="4"/>
  <c r="L1652" i="4"/>
  <c r="V1652" i="4"/>
  <c r="L1668" i="4"/>
  <c r="V1668" i="4"/>
  <c r="L1684" i="4"/>
  <c r="V1684" i="4"/>
  <c r="L1700" i="4"/>
  <c r="V1700" i="4"/>
  <c r="L1716" i="4"/>
  <c r="V1716" i="4"/>
  <c r="L1732" i="4"/>
  <c r="V1732" i="4"/>
  <c r="L1748" i="4"/>
  <c r="V1748" i="4"/>
  <c r="L1764" i="4"/>
  <c r="V1764" i="4"/>
  <c r="L1780" i="4"/>
  <c r="V1780" i="4"/>
  <c r="L1796" i="4"/>
  <c r="V1796" i="4"/>
  <c r="L1597" i="4"/>
  <c r="V1597" i="4"/>
  <c r="L1629" i="4"/>
  <c r="V1629" i="4"/>
  <c r="L1661" i="4"/>
  <c r="V1661" i="4"/>
  <c r="L1693" i="4"/>
  <c r="V1693" i="4"/>
  <c r="L1725" i="4"/>
  <c r="V1725" i="4"/>
  <c r="L1757" i="4"/>
  <c r="V1757" i="4"/>
  <c r="L1789" i="4"/>
  <c r="V1789" i="4"/>
  <c r="L1816" i="4"/>
  <c r="V1816" i="4"/>
  <c r="L1832" i="4"/>
  <c r="V1832" i="4"/>
  <c r="L1848" i="4"/>
  <c r="V1848" i="4"/>
  <c r="L2000" i="4"/>
  <c r="V2000" i="4"/>
  <c r="AJ5" i="4"/>
  <c r="AK5" i="4"/>
  <c r="AI6" i="4"/>
  <c r="AK6" i="4" s="1"/>
  <c r="G11" i="4"/>
  <c r="G17" i="4"/>
  <c r="G15" i="4"/>
  <c r="G12" i="4"/>
  <c r="G10" i="4"/>
  <c r="G16" i="4"/>
  <c r="G14" i="4"/>
  <c r="G13" i="4"/>
  <c r="G9" i="4"/>
  <c r="G5" i="4"/>
  <c r="H5" i="4" s="1"/>
  <c r="I5" i="4" s="1"/>
  <c r="G8" i="4"/>
  <c r="G6" i="4"/>
  <c r="D12" i="4"/>
  <c r="D10" i="4"/>
  <c r="D8" i="4"/>
  <c r="D14" i="4"/>
  <c r="D5" i="4"/>
  <c r="E5" i="4" s="1"/>
  <c r="F5" i="4" s="1"/>
  <c r="B5" i="4"/>
  <c r="C5" i="4" s="1"/>
  <c r="D13" i="4"/>
  <c r="D11" i="4"/>
  <c r="D9" i="4"/>
  <c r="D17" i="4"/>
  <c r="D15" i="4"/>
  <c r="D16" i="4"/>
  <c r="D6" i="4"/>
  <c r="L21" i="4"/>
  <c r="L37" i="4"/>
  <c r="L61" i="4"/>
  <c r="L77" i="4"/>
  <c r="L93" i="4"/>
  <c r="L109" i="4"/>
  <c r="L125" i="4"/>
  <c r="L141" i="4"/>
  <c r="L157" i="4"/>
  <c r="L173" i="4"/>
  <c r="L179" i="4"/>
  <c r="L195" i="4"/>
  <c r="L211" i="4"/>
  <c r="L227" i="4"/>
  <c r="L243" i="4"/>
  <c r="L259" i="4"/>
  <c r="L275" i="4"/>
  <c r="L299" i="4"/>
  <c r="L319" i="4"/>
  <c r="L351" i="4"/>
  <c r="L383" i="4"/>
  <c r="L415" i="4"/>
  <c r="L325" i="4"/>
  <c r="L357" i="4"/>
  <c r="L389" i="4"/>
  <c r="L437" i="4"/>
  <c r="L457" i="4"/>
  <c r="L473" i="4"/>
  <c r="L489" i="4"/>
  <c r="L27" i="4"/>
  <c r="L43" i="4"/>
  <c r="L59" i="4"/>
  <c r="L83" i="4"/>
  <c r="L99" i="4"/>
  <c r="L115" i="4"/>
  <c r="L131" i="4"/>
  <c r="L147" i="4"/>
  <c r="L163" i="4"/>
  <c r="L185" i="4"/>
  <c r="L201" i="4"/>
  <c r="L217" i="4"/>
  <c r="L233" i="4"/>
  <c r="L249" i="4"/>
  <c r="L265" i="4"/>
  <c r="L281" i="4"/>
  <c r="L297" i="4"/>
  <c r="L331" i="4"/>
  <c r="L363" i="4"/>
  <c r="L379" i="4"/>
  <c r="L395" i="4"/>
  <c r="L411" i="4"/>
  <c r="L427" i="4"/>
  <c r="L443" i="4"/>
  <c r="L321" i="4"/>
  <c r="L353" i="4"/>
  <c r="L385" i="4"/>
  <c r="L417" i="4"/>
  <c r="L455" i="4"/>
  <c r="L471" i="4"/>
  <c r="L479" i="4"/>
  <c r="L495" i="4"/>
  <c r="L503" i="4"/>
  <c r="L25" i="4"/>
  <c r="L41" i="4"/>
  <c r="L57" i="4"/>
  <c r="L81" i="4"/>
  <c r="L97" i="4"/>
  <c r="L113" i="4"/>
  <c r="L129" i="4"/>
  <c r="L145" i="4"/>
  <c r="L161" i="4"/>
  <c r="L175" i="4"/>
  <c r="L191" i="4"/>
  <c r="L207" i="4"/>
  <c r="L231" i="4"/>
  <c r="L247" i="4"/>
  <c r="L271" i="4"/>
  <c r="L287" i="4"/>
  <c r="L311" i="4"/>
  <c r="L343" i="4"/>
  <c r="L375" i="4"/>
  <c r="L391" i="4"/>
  <c r="L407" i="4"/>
  <c r="L423" i="4"/>
  <c r="L439" i="4"/>
  <c r="L333" i="4"/>
  <c r="L365" i="4"/>
  <c r="L397" i="4"/>
  <c r="L429" i="4"/>
  <c r="L453" i="4"/>
  <c r="L469" i="4"/>
  <c r="L485" i="4"/>
  <c r="L493" i="4"/>
  <c r="L501" i="4"/>
  <c r="L31" i="4"/>
  <c r="L47" i="4"/>
  <c r="L63" i="4"/>
  <c r="L79" i="4"/>
  <c r="L95" i="4"/>
  <c r="L111" i="4"/>
  <c r="L135" i="4"/>
  <c r="L189" i="4"/>
  <c r="L205" i="4"/>
  <c r="L221" i="4"/>
  <c r="L237" i="4"/>
  <c r="L253" i="4"/>
  <c r="L269" i="4"/>
  <c r="L285" i="4"/>
  <c r="L339" i="4"/>
  <c r="L371" i="4"/>
  <c r="L403" i="4"/>
  <c r="L419" i="4"/>
  <c r="L435" i="4"/>
  <c r="L329" i="4"/>
  <c r="L361" i="4"/>
  <c r="L393" i="4"/>
  <c r="L441" i="4"/>
  <c r="L467" i="4"/>
  <c r="L29" i="4"/>
  <c r="L45" i="4"/>
  <c r="L53" i="4"/>
  <c r="L69" i="4"/>
  <c r="L85" i="4"/>
  <c r="L101" i="4"/>
  <c r="L117" i="4"/>
  <c r="L133" i="4"/>
  <c r="L149" i="4"/>
  <c r="L165" i="4"/>
  <c r="L187" i="4"/>
  <c r="L203" i="4"/>
  <c r="L219" i="4"/>
  <c r="L235" i="4"/>
  <c r="L251" i="4"/>
  <c r="L267" i="4"/>
  <c r="L283" i="4"/>
  <c r="L291" i="4"/>
  <c r="L307" i="4"/>
  <c r="L335" i="4"/>
  <c r="L367" i="4"/>
  <c r="L399" i="4"/>
  <c r="L431" i="4"/>
  <c r="L341" i="4"/>
  <c r="L373" i="4"/>
  <c r="L405" i="4"/>
  <c r="L421" i="4"/>
  <c r="L449" i="4"/>
  <c r="L465" i="4"/>
  <c r="L481" i="4"/>
  <c r="L497" i="4"/>
  <c r="L19" i="4"/>
  <c r="L35" i="4"/>
  <c r="L51" i="4"/>
  <c r="L67" i="4"/>
  <c r="L75" i="4"/>
  <c r="L91" i="4"/>
  <c r="L107" i="4"/>
  <c r="L123" i="4"/>
  <c r="L139" i="4"/>
  <c r="L155" i="4"/>
  <c r="L171" i="4"/>
  <c r="L177" i="4"/>
  <c r="L193" i="4"/>
  <c r="L209" i="4"/>
  <c r="L225" i="4"/>
  <c r="L241" i="4"/>
  <c r="L257" i="4"/>
  <c r="L273" i="4"/>
  <c r="L289" i="4"/>
  <c r="L305" i="4"/>
  <c r="L315" i="4"/>
  <c r="L347" i="4"/>
  <c r="L337" i="4"/>
  <c r="L369" i="4"/>
  <c r="L401" i="4"/>
  <c r="L433" i="4"/>
  <c r="L447" i="4"/>
  <c r="L463" i="4"/>
  <c r="L487" i="4"/>
  <c r="L33" i="4"/>
  <c r="L49" i="4"/>
  <c r="L65" i="4"/>
  <c r="L73" i="4"/>
  <c r="L89" i="4"/>
  <c r="L105" i="4"/>
  <c r="L121" i="4"/>
  <c r="L137" i="4"/>
  <c r="L153" i="4"/>
  <c r="L169" i="4"/>
  <c r="L183" i="4"/>
  <c r="L199" i="4"/>
  <c r="L215" i="4"/>
  <c r="L223" i="4"/>
  <c r="L239" i="4"/>
  <c r="L255" i="4"/>
  <c r="L263" i="4"/>
  <c r="L279" i="4"/>
  <c r="L295" i="4"/>
  <c r="L303" i="4"/>
  <c r="L327" i="4"/>
  <c r="L359" i="4"/>
  <c r="L317" i="4"/>
  <c r="L349" i="4"/>
  <c r="L381" i="4"/>
  <c r="L413" i="4"/>
  <c r="L445" i="4"/>
  <c r="L461" i="4"/>
  <c r="L477" i="4"/>
  <c r="L7" i="4"/>
  <c r="L23" i="4"/>
  <c r="L39" i="4"/>
  <c r="L55" i="4"/>
  <c r="L71" i="4"/>
  <c r="L87" i="4"/>
  <c r="L103" i="4"/>
  <c r="L119" i="4"/>
  <c r="L127" i="4"/>
  <c r="L143" i="4"/>
  <c r="L151" i="4"/>
  <c r="L159" i="4"/>
  <c r="L167" i="4"/>
  <c r="L181" i="4"/>
  <c r="L197" i="4"/>
  <c r="L213" i="4"/>
  <c r="L229" i="4"/>
  <c r="L245" i="4"/>
  <c r="L261" i="4"/>
  <c r="L277" i="4"/>
  <c r="L293" i="4"/>
  <c r="L301" i="4"/>
  <c r="L309" i="4"/>
  <c r="L323" i="4"/>
  <c r="L355" i="4"/>
  <c r="L387" i="4"/>
  <c r="L313" i="4"/>
  <c r="L345" i="4"/>
  <c r="L377" i="4"/>
  <c r="L409" i="4"/>
  <c r="L425" i="4"/>
  <c r="L451" i="4"/>
  <c r="L459" i="4"/>
  <c r="L475" i="4"/>
  <c r="L483" i="4"/>
  <c r="L491" i="4"/>
  <c r="L499" i="4"/>
  <c r="L20" i="4"/>
  <c r="L28" i="4"/>
  <c r="L36" i="4"/>
  <c r="L44" i="4"/>
  <c r="L52" i="4"/>
  <c r="L60" i="4"/>
  <c r="L68" i="4"/>
  <c r="L76" i="4"/>
  <c r="L84" i="4"/>
  <c r="L92" i="4"/>
  <c r="L100" i="4"/>
  <c r="L120" i="4"/>
  <c r="L136" i="4"/>
  <c r="L152" i="4"/>
  <c r="L168" i="4"/>
  <c r="L118" i="4"/>
  <c r="L134" i="4"/>
  <c r="L150" i="4"/>
  <c r="L166" i="4"/>
  <c r="L178" i="4"/>
  <c r="L186" i="4"/>
  <c r="L194" i="4"/>
  <c r="L202" i="4"/>
  <c r="L210" i="4"/>
  <c r="L218" i="4"/>
  <c r="L226" i="4"/>
  <c r="L234" i="4"/>
  <c r="L242" i="4"/>
  <c r="L250" i="4"/>
  <c r="L258" i="4"/>
  <c r="L266" i="4"/>
  <c r="L274" i="4"/>
  <c r="L282" i="4"/>
  <c r="L290" i="4"/>
  <c r="L298" i="4"/>
  <c r="L306" i="4"/>
  <c r="L314" i="4"/>
  <c r="L322" i="4"/>
  <c r="L330" i="4"/>
  <c r="L338" i="4"/>
  <c r="L346" i="4"/>
  <c r="L354" i="4"/>
  <c r="L362" i="4"/>
  <c r="L370" i="4"/>
  <c r="L378" i="4"/>
  <c r="L386" i="4"/>
  <c r="L394" i="4"/>
  <c r="L402" i="4"/>
  <c r="L410" i="4"/>
  <c r="L418" i="4"/>
  <c r="L426" i="4"/>
  <c r="L434" i="4"/>
  <c r="L442" i="4"/>
  <c r="L446" i="4"/>
  <c r="L454" i="4"/>
  <c r="L462" i="4"/>
  <c r="L470" i="4"/>
  <c r="L478" i="4"/>
  <c r="L486" i="4"/>
  <c r="L494" i="4"/>
  <c r="L502" i="4"/>
  <c r="L18" i="4"/>
  <c r="L26" i="4"/>
  <c r="L34" i="4"/>
  <c r="L42" i="4"/>
  <c r="L50" i="4"/>
  <c r="L58" i="4"/>
  <c r="L66" i="4"/>
  <c r="L74" i="4"/>
  <c r="L82" i="4"/>
  <c r="L90" i="4"/>
  <c r="L98" i="4"/>
  <c r="L106" i="4"/>
  <c r="L116" i="4"/>
  <c r="L132" i="4"/>
  <c r="L148" i="4"/>
  <c r="L164" i="4"/>
  <c r="L114" i="4"/>
  <c r="L130" i="4"/>
  <c r="L146" i="4"/>
  <c r="L162" i="4"/>
  <c r="L176" i="4"/>
  <c r="L184" i="4"/>
  <c r="L192" i="4"/>
  <c r="L200" i="4"/>
  <c r="L208" i="4"/>
  <c r="L216" i="4"/>
  <c r="L224" i="4"/>
  <c r="L232" i="4"/>
  <c r="L240" i="4"/>
  <c r="L248" i="4"/>
  <c r="L256" i="4"/>
  <c r="L264" i="4"/>
  <c r="L272" i="4"/>
  <c r="L280" i="4"/>
  <c r="L288" i="4"/>
  <c r="L296" i="4"/>
  <c r="L304" i="4"/>
  <c r="L312" i="4"/>
  <c r="L320" i="4"/>
  <c r="L328" i="4"/>
  <c r="L336" i="4"/>
  <c r="L344" i="4"/>
  <c r="L352" i="4"/>
  <c r="L360" i="4"/>
  <c r="L368" i="4"/>
  <c r="L376" i="4"/>
  <c r="L384" i="4"/>
  <c r="L392" i="4"/>
  <c r="L400" i="4"/>
  <c r="L408" i="4"/>
  <c r="L416" i="4"/>
  <c r="L424" i="4"/>
  <c r="L432" i="4"/>
  <c r="L440" i="4"/>
  <c r="L452" i="4"/>
  <c r="L460" i="4"/>
  <c r="L468" i="4"/>
  <c r="L476" i="4"/>
  <c r="L484" i="4"/>
  <c r="L492" i="4"/>
  <c r="L500" i="4"/>
  <c r="L24" i="4"/>
  <c r="L32" i="4"/>
  <c r="L40" i="4"/>
  <c r="L48" i="4"/>
  <c r="L56" i="4"/>
  <c r="L64" i="4"/>
  <c r="L72" i="4"/>
  <c r="L80" i="4"/>
  <c r="L88" i="4"/>
  <c r="L96" i="4"/>
  <c r="L104" i="4"/>
  <c r="L112" i="4"/>
  <c r="L128" i="4"/>
  <c r="L144" i="4"/>
  <c r="L160" i="4"/>
  <c r="L110" i="4"/>
  <c r="L126" i="4"/>
  <c r="L142" i="4"/>
  <c r="L158" i="4"/>
  <c r="L174" i="4"/>
  <c r="L182" i="4"/>
  <c r="L190" i="4"/>
  <c r="L198" i="4"/>
  <c r="L206" i="4"/>
  <c r="L214" i="4"/>
  <c r="L222" i="4"/>
  <c r="L230" i="4"/>
  <c r="L238" i="4"/>
  <c r="L246" i="4"/>
  <c r="L254" i="4"/>
  <c r="L262" i="4"/>
  <c r="L270" i="4"/>
  <c r="L278" i="4"/>
  <c r="L286" i="4"/>
  <c r="L294" i="4"/>
  <c r="L302" i="4"/>
  <c r="L310" i="4"/>
  <c r="L318" i="4"/>
  <c r="L326" i="4"/>
  <c r="L334" i="4"/>
  <c r="L342" i="4"/>
  <c r="L350" i="4"/>
  <c r="L358" i="4"/>
  <c r="L366" i="4"/>
  <c r="L374" i="4"/>
  <c r="L382" i="4"/>
  <c r="L390" i="4"/>
  <c r="L398" i="4"/>
  <c r="L406" i="4"/>
  <c r="L414" i="4"/>
  <c r="L422" i="4"/>
  <c r="L430" i="4"/>
  <c r="L438" i="4"/>
  <c r="L450" i="4"/>
  <c r="L458" i="4"/>
  <c r="L466" i="4"/>
  <c r="L474" i="4"/>
  <c r="L482" i="4"/>
  <c r="L490" i="4"/>
  <c r="L498" i="4"/>
  <c r="L22" i="4"/>
  <c r="L30" i="4"/>
  <c r="L38" i="4"/>
  <c r="L46" i="4"/>
  <c r="L54" i="4"/>
  <c r="L62" i="4"/>
  <c r="L70" i="4"/>
  <c r="L78" i="4"/>
  <c r="L86" i="4"/>
  <c r="L94" i="4"/>
  <c r="L102" i="4"/>
  <c r="L108" i="4"/>
  <c r="L124" i="4"/>
  <c r="L140" i="4"/>
  <c r="L156" i="4"/>
  <c r="L172" i="4"/>
  <c r="L122" i="4"/>
  <c r="L138" i="4"/>
  <c r="L154" i="4"/>
  <c r="L170" i="4"/>
  <c r="L180" i="4"/>
  <c r="L188" i="4"/>
  <c r="L196" i="4"/>
  <c r="L204" i="4"/>
  <c r="L212" i="4"/>
  <c r="L220" i="4"/>
  <c r="L228" i="4"/>
  <c r="L236" i="4"/>
  <c r="L244" i="4"/>
  <c r="L252" i="4"/>
  <c r="L260" i="4"/>
  <c r="L268" i="4"/>
  <c r="L276" i="4"/>
  <c r="L284" i="4"/>
  <c r="L292" i="4"/>
  <c r="L300" i="4"/>
  <c r="L308" i="4"/>
  <c r="L316" i="4"/>
  <c r="L324" i="4"/>
  <c r="L332" i="4"/>
  <c r="L340" i="4"/>
  <c r="L348" i="4"/>
  <c r="L356" i="4"/>
  <c r="L364" i="4"/>
  <c r="L372" i="4"/>
  <c r="L380" i="4"/>
  <c r="L388" i="4"/>
  <c r="L396" i="4"/>
  <c r="L404" i="4"/>
  <c r="L412" i="4"/>
  <c r="L420" i="4"/>
  <c r="L428" i="4"/>
  <c r="L436" i="4"/>
  <c r="L444" i="4"/>
  <c r="L448" i="4"/>
  <c r="L456" i="4"/>
  <c r="L464" i="4"/>
  <c r="L472" i="4"/>
  <c r="L480" i="4"/>
  <c r="L488" i="4"/>
  <c r="L496" i="4"/>
  <c r="V9" i="4"/>
  <c r="L9" i="4"/>
  <c r="V17" i="4"/>
  <c r="L17" i="4"/>
  <c r="V15" i="4"/>
  <c r="L15" i="4"/>
  <c r="V5" i="4"/>
  <c r="L5" i="4"/>
  <c r="V13" i="4"/>
  <c r="L13" i="4"/>
  <c r="V11" i="4"/>
  <c r="L11" i="4"/>
  <c r="V12" i="4"/>
  <c r="L12" i="4"/>
  <c r="V10" i="4"/>
  <c r="L10" i="4"/>
  <c r="V8" i="4"/>
  <c r="L8" i="4"/>
  <c r="V16" i="4"/>
  <c r="L16" i="4"/>
  <c r="V6" i="4"/>
  <c r="L6" i="4"/>
  <c r="V14" i="4"/>
  <c r="L14" i="4"/>
  <c r="V21" i="4"/>
  <c r="V29" i="4"/>
  <c r="V37" i="4"/>
  <c r="V45" i="4"/>
  <c r="V53" i="4"/>
  <c r="V61" i="4"/>
  <c r="V69" i="4"/>
  <c r="V77" i="4"/>
  <c r="V85" i="4"/>
  <c r="V93" i="4"/>
  <c r="V101" i="4"/>
  <c r="V109" i="4"/>
  <c r="V117" i="4"/>
  <c r="V125" i="4"/>
  <c r="V133" i="4"/>
  <c r="V141" i="4"/>
  <c r="V149" i="4"/>
  <c r="V157" i="4"/>
  <c r="V165" i="4"/>
  <c r="V173" i="4"/>
  <c r="V179" i="4"/>
  <c r="V187" i="4"/>
  <c r="V195" i="4"/>
  <c r="V203" i="4"/>
  <c r="V211" i="4"/>
  <c r="V219" i="4"/>
  <c r="V227" i="4"/>
  <c r="V235" i="4"/>
  <c r="V243" i="4"/>
  <c r="V251" i="4"/>
  <c r="V259" i="4"/>
  <c r="V267" i="4"/>
  <c r="V275" i="4"/>
  <c r="V283" i="4"/>
  <c r="V291" i="4"/>
  <c r="V299" i="4"/>
  <c r="V307" i="4"/>
  <c r="V319" i="4"/>
  <c r="V335" i="4"/>
  <c r="V351" i="4"/>
  <c r="V367" i="4"/>
  <c r="V383" i="4"/>
  <c r="V399" i="4"/>
  <c r="V415" i="4"/>
  <c r="V431" i="4"/>
  <c r="V325" i="4"/>
  <c r="V341" i="4"/>
  <c r="V357" i="4"/>
  <c r="V373" i="4"/>
  <c r="V389" i="4"/>
  <c r="V405" i="4"/>
  <c r="V421" i="4"/>
  <c r="V437" i="4"/>
  <c r="V449" i="4"/>
  <c r="V457" i="4"/>
  <c r="V465" i="4"/>
  <c r="V473" i="4"/>
  <c r="V481" i="4"/>
  <c r="V489" i="4"/>
  <c r="V497" i="4"/>
  <c r="V19" i="4"/>
  <c r="V27" i="4"/>
  <c r="V35" i="4"/>
  <c r="V43" i="4"/>
  <c r="V51" i="4"/>
  <c r="V59" i="4"/>
  <c r="V67" i="4"/>
  <c r="V75" i="4"/>
  <c r="V83" i="4"/>
  <c r="V91" i="4"/>
  <c r="V99" i="4"/>
  <c r="V107" i="4"/>
  <c r="V115" i="4"/>
  <c r="V123" i="4"/>
  <c r="V131" i="4"/>
  <c r="V139" i="4"/>
  <c r="V147" i="4"/>
  <c r="V155" i="4"/>
  <c r="V163" i="4"/>
  <c r="V171" i="4"/>
  <c r="V177" i="4"/>
  <c r="V185" i="4"/>
  <c r="V193" i="4"/>
  <c r="V201" i="4"/>
  <c r="V209" i="4"/>
  <c r="V217" i="4"/>
  <c r="V225" i="4"/>
  <c r="V233" i="4"/>
  <c r="V241" i="4"/>
  <c r="V249" i="4"/>
  <c r="V257" i="4"/>
  <c r="V265" i="4"/>
  <c r="V273" i="4"/>
  <c r="V281" i="4"/>
  <c r="V289" i="4"/>
  <c r="V297" i="4"/>
  <c r="V305" i="4"/>
  <c r="V315" i="4"/>
  <c r="V331" i="4"/>
  <c r="V347" i="4"/>
  <c r="V363" i="4"/>
  <c r="V379" i="4"/>
  <c r="V395" i="4"/>
  <c r="V411" i="4"/>
  <c r="V427" i="4"/>
  <c r="V443" i="4"/>
  <c r="V321" i="4"/>
  <c r="V337" i="4"/>
  <c r="V353" i="4"/>
  <c r="V369" i="4"/>
  <c r="V385" i="4"/>
  <c r="V401" i="4"/>
  <c r="V417" i="4"/>
  <c r="V433" i="4"/>
  <c r="V447" i="4"/>
  <c r="V455" i="4"/>
  <c r="V463" i="4"/>
  <c r="V471" i="4"/>
  <c r="V479" i="4"/>
  <c r="V487" i="4"/>
  <c r="V495" i="4"/>
  <c r="V503" i="4"/>
  <c r="V25" i="4"/>
  <c r="V33" i="4"/>
  <c r="V41" i="4"/>
  <c r="V49" i="4"/>
  <c r="V57" i="4"/>
  <c r="V65" i="4"/>
  <c r="V73" i="4"/>
  <c r="V81" i="4"/>
  <c r="V89" i="4"/>
  <c r="V97" i="4"/>
  <c r="V105" i="4"/>
  <c r="V113" i="4"/>
  <c r="V121" i="4"/>
  <c r="V129" i="4"/>
  <c r="V137" i="4"/>
  <c r="V145" i="4"/>
  <c r="V153" i="4"/>
  <c r="V161" i="4"/>
  <c r="V169" i="4"/>
  <c r="V175" i="4"/>
  <c r="V183" i="4"/>
  <c r="V191" i="4"/>
  <c r="V199" i="4"/>
  <c r="V207" i="4"/>
  <c r="V215" i="4"/>
  <c r="V223" i="4"/>
  <c r="V231" i="4"/>
  <c r="V239" i="4"/>
  <c r="V247" i="4"/>
  <c r="V255" i="4"/>
  <c r="V263" i="4"/>
  <c r="V271" i="4"/>
  <c r="V279" i="4"/>
  <c r="V287" i="4"/>
  <c r="V295" i="4"/>
  <c r="V303" i="4"/>
  <c r="V311" i="4"/>
  <c r="V327" i="4"/>
  <c r="V343" i="4"/>
  <c r="V359" i="4"/>
  <c r="V375" i="4"/>
  <c r="V391" i="4"/>
  <c r="V407" i="4"/>
  <c r="V423" i="4"/>
  <c r="V439" i="4"/>
  <c r="V317" i="4"/>
  <c r="V333" i="4"/>
  <c r="V349" i="4"/>
  <c r="V365" i="4"/>
  <c r="V381" i="4"/>
  <c r="V397" i="4"/>
  <c r="V413" i="4"/>
  <c r="V429" i="4"/>
  <c r="V445" i="4"/>
  <c r="V453" i="4"/>
  <c r="V461" i="4"/>
  <c r="V469" i="4"/>
  <c r="V477" i="4"/>
  <c r="V485" i="4"/>
  <c r="V493" i="4"/>
  <c r="V501" i="4"/>
  <c r="V7" i="4"/>
  <c r="V23" i="4"/>
  <c r="V31" i="4"/>
  <c r="V39" i="4"/>
  <c r="V47" i="4"/>
  <c r="V55" i="4"/>
  <c r="V63" i="4"/>
  <c r="V71" i="4"/>
  <c r="V79" i="4"/>
  <c r="V87" i="4"/>
  <c r="V95" i="4"/>
  <c r="V103" i="4"/>
  <c r="V111" i="4"/>
  <c r="V119" i="4"/>
  <c r="V127" i="4"/>
  <c r="V135" i="4"/>
  <c r="V143" i="4"/>
  <c r="V151" i="4"/>
  <c r="V159" i="4"/>
  <c r="V167" i="4"/>
  <c r="V181" i="4"/>
  <c r="V189" i="4"/>
  <c r="V197" i="4"/>
  <c r="V205" i="4"/>
  <c r="V213" i="4"/>
  <c r="V221" i="4"/>
  <c r="V229" i="4"/>
  <c r="V237" i="4"/>
  <c r="V245" i="4"/>
  <c r="V253" i="4"/>
  <c r="V261" i="4"/>
  <c r="V269" i="4"/>
  <c r="V277" i="4"/>
  <c r="V285" i="4"/>
  <c r="V293" i="4"/>
  <c r="V301" i="4"/>
  <c r="V309" i="4"/>
  <c r="V323" i="4"/>
  <c r="V339" i="4"/>
  <c r="V355" i="4"/>
  <c r="V371" i="4"/>
  <c r="V387" i="4"/>
  <c r="V403" i="4"/>
  <c r="V419" i="4"/>
  <c r="V435" i="4"/>
  <c r="V313" i="4"/>
  <c r="V329" i="4"/>
  <c r="V345" i="4"/>
  <c r="V361" i="4"/>
  <c r="V377" i="4"/>
  <c r="V393" i="4"/>
  <c r="V409" i="4"/>
  <c r="V425" i="4"/>
  <c r="V441" i="4"/>
  <c r="V451" i="4"/>
  <c r="V459" i="4"/>
  <c r="V467" i="4"/>
  <c r="V475" i="4"/>
  <c r="V483" i="4"/>
  <c r="V491" i="4"/>
  <c r="V499" i="4"/>
  <c r="V20" i="4"/>
  <c r="V28" i="4"/>
  <c r="V36" i="4"/>
  <c r="V44" i="4"/>
  <c r="V52" i="4"/>
  <c r="V60" i="4"/>
  <c r="V68" i="4"/>
  <c r="V76" i="4"/>
  <c r="V84" i="4"/>
  <c r="V92" i="4"/>
  <c r="V100" i="4"/>
  <c r="V120" i="4"/>
  <c r="V136" i="4"/>
  <c r="V152" i="4"/>
  <c r="V168" i="4"/>
  <c r="V118" i="4"/>
  <c r="V134" i="4"/>
  <c r="V150" i="4"/>
  <c r="V166" i="4"/>
  <c r="V178" i="4"/>
  <c r="V186" i="4"/>
  <c r="V194" i="4"/>
  <c r="V202" i="4"/>
  <c r="V210" i="4"/>
  <c r="V218" i="4"/>
  <c r="V226" i="4"/>
  <c r="V234" i="4"/>
  <c r="V242" i="4"/>
  <c r="V250" i="4"/>
  <c r="V258" i="4"/>
  <c r="V266" i="4"/>
  <c r="V274" i="4"/>
  <c r="V282" i="4"/>
  <c r="V290" i="4"/>
  <c r="V298" i="4"/>
  <c r="V306" i="4"/>
  <c r="V314" i="4"/>
  <c r="V322" i="4"/>
  <c r="V330" i="4"/>
  <c r="V338" i="4"/>
  <c r="V346" i="4"/>
  <c r="V354" i="4"/>
  <c r="V362" i="4"/>
  <c r="V370" i="4"/>
  <c r="V378" i="4"/>
  <c r="V386" i="4"/>
  <c r="V394" i="4"/>
  <c r="V402" i="4"/>
  <c r="V410" i="4"/>
  <c r="V418" i="4"/>
  <c r="V426" i="4"/>
  <c r="V434" i="4"/>
  <c r="V442" i="4"/>
  <c r="V446" i="4"/>
  <c r="V454" i="4"/>
  <c r="V462" i="4"/>
  <c r="V470" i="4"/>
  <c r="V478" i="4"/>
  <c r="V486" i="4"/>
  <c r="V494" i="4"/>
  <c r="V502" i="4"/>
  <c r="V18" i="4"/>
  <c r="V26" i="4"/>
  <c r="V34" i="4"/>
  <c r="V42" i="4"/>
  <c r="V50" i="4"/>
  <c r="V58" i="4"/>
  <c r="V66" i="4"/>
  <c r="V74" i="4"/>
  <c r="V82" i="4"/>
  <c r="V90" i="4"/>
  <c r="V98" i="4"/>
  <c r="V106" i="4"/>
  <c r="V116" i="4"/>
  <c r="V132" i="4"/>
  <c r="V148" i="4"/>
  <c r="V164" i="4"/>
  <c r="V114" i="4"/>
  <c r="V130" i="4"/>
  <c r="V146" i="4"/>
  <c r="V162" i="4"/>
  <c r="V176" i="4"/>
  <c r="V184" i="4"/>
  <c r="V192" i="4"/>
  <c r="V200" i="4"/>
  <c r="V208" i="4"/>
  <c r="V216" i="4"/>
  <c r="V224" i="4"/>
  <c r="V232" i="4"/>
  <c r="V240" i="4"/>
  <c r="V248" i="4"/>
  <c r="V256" i="4"/>
  <c r="V264" i="4"/>
  <c r="V272" i="4"/>
  <c r="V280" i="4"/>
  <c r="V288" i="4"/>
  <c r="V296" i="4"/>
  <c r="V304" i="4"/>
  <c r="V312" i="4"/>
  <c r="V320" i="4"/>
  <c r="V328" i="4"/>
  <c r="V336" i="4"/>
  <c r="V344" i="4"/>
  <c r="V352" i="4"/>
  <c r="V360" i="4"/>
  <c r="V368" i="4"/>
  <c r="V376" i="4"/>
  <c r="V384" i="4"/>
  <c r="V392" i="4"/>
  <c r="V400" i="4"/>
  <c r="V408" i="4"/>
  <c r="V416" i="4"/>
  <c r="V424" i="4"/>
  <c r="V432" i="4"/>
  <c r="V440" i="4"/>
  <c r="V452" i="4"/>
  <c r="V460" i="4"/>
  <c r="V468" i="4"/>
  <c r="V476" i="4"/>
  <c r="V484" i="4"/>
  <c r="V492" i="4"/>
  <c r="V500" i="4"/>
  <c r="V24" i="4"/>
  <c r="V32" i="4"/>
  <c r="V40" i="4"/>
  <c r="V48" i="4"/>
  <c r="V56" i="4"/>
  <c r="V64" i="4"/>
  <c r="V72" i="4"/>
  <c r="V80" i="4"/>
  <c r="V88" i="4"/>
  <c r="V96" i="4"/>
  <c r="V104" i="4"/>
  <c r="V112" i="4"/>
  <c r="V128" i="4"/>
  <c r="V144" i="4"/>
  <c r="V160" i="4"/>
  <c r="V110" i="4"/>
  <c r="V126" i="4"/>
  <c r="V142" i="4"/>
  <c r="V158" i="4"/>
  <c r="V174" i="4"/>
  <c r="V182" i="4"/>
  <c r="V190" i="4"/>
  <c r="V198" i="4"/>
  <c r="V206" i="4"/>
  <c r="V214" i="4"/>
  <c r="V222" i="4"/>
  <c r="V230" i="4"/>
  <c r="V238" i="4"/>
  <c r="V246" i="4"/>
  <c r="V254" i="4"/>
  <c r="V262" i="4"/>
  <c r="V270" i="4"/>
  <c r="V278" i="4"/>
  <c r="V286" i="4"/>
  <c r="V294" i="4"/>
  <c r="V302" i="4"/>
  <c r="V310" i="4"/>
  <c r="V318" i="4"/>
  <c r="V326" i="4"/>
  <c r="V334" i="4"/>
  <c r="V342" i="4"/>
  <c r="V350" i="4"/>
  <c r="V358" i="4"/>
  <c r="V366" i="4"/>
  <c r="V374" i="4"/>
  <c r="V382" i="4"/>
  <c r="V390" i="4"/>
  <c r="V398" i="4"/>
  <c r="V406" i="4"/>
  <c r="V414" i="4"/>
  <c r="V422" i="4"/>
  <c r="V430" i="4"/>
  <c r="V438" i="4"/>
  <c r="V450" i="4"/>
  <c r="V458" i="4"/>
  <c r="V466" i="4"/>
  <c r="V474" i="4"/>
  <c r="V482" i="4"/>
  <c r="V490" i="4"/>
  <c r="V498" i="4"/>
  <c r="V22" i="4"/>
  <c r="V30" i="4"/>
  <c r="V38" i="4"/>
  <c r="V46" i="4"/>
  <c r="V54" i="4"/>
  <c r="V62" i="4"/>
  <c r="V70" i="4"/>
  <c r="V78" i="4"/>
  <c r="V86" i="4"/>
  <c r="V94" i="4"/>
  <c r="V102" i="4"/>
  <c r="V108" i="4"/>
  <c r="V124" i="4"/>
  <c r="V140" i="4"/>
  <c r="V156" i="4"/>
  <c r="V172" i="4"/>
  <c r="V122" i="4"/>
  <c r="V138" i="4"/>
  <c r="V154" i="4"/>
  <c r="V170" i="4"/>
  <c r="V180" i="4"/>
  <c r="V188" i="4"/>
  <c r="V196" i="4"/>
  <c r="V204" i="4"/>
  <c r="V212" i="4"/>
  <c r="V220" i="4"/>
  <c r="V228" i="4"/>
  <c r="V236" i="4"/>
  <c r="V244" i="4"/>
  <c r="V252" i="4"/>
  <c r="V260" i="4"/>
  <c r="V268" i="4"/>
  <c r="V276" i="4"/>
  <c r="V284" i="4"/>
  <c r="V292" i="4"/>
  <c r="V300" i="4"/>
  <c r="V308" i="4"/>
  <c r="V316" i="4"/>
  <c r="V324" i="4"/>
  <c r="V332" i="4"/>
  <c r="V340" i="4"/>
  <c r="V348" i="4"/>
  <c r="V356" i="4"/>
  <c r="V364" i="4"/>
  <c r="V372" i="4"/>
  <c r="V380" i="4"/>
  <c r="V388" i="4"/>
  <c r="V396" i="4"/>
  <c r="V404" i="4"/>
  <c r="V412" i="4"/>
  <c r="V420" i="4"/>
  <c r="V428" i="4"/>
  <c r="V436" i="4"/>
  <c r="V444" i="4"/>
  <c r="V448" i="4"/>
  <c r="V456" i="4"/>
  <c r="V464" i="4"/>
  <c r="V472" i="4"/>
  <c r="V480" i="4"/>
  <c r="V488" i="4"/>
  <c r="V496" i="4"/>
  <c r="M5" i="4"/>
  <c r="E6" i="4" l="1"/>
  <c r="F6" i="4" s="1"/>
  <c r="AT6" i="4"/>
  <c r="AT5" i="4"/>
  <c r="AL5" i="4"/>
  <c r="AS5" i="4" s="1"/>
  <c r="G1848" i="4"/>
  <c r="D1848" i="4"/>
  <c r="G1816" i="4"/>
  <c r="D1816" i="4"/>
  <c r="G1757" i="4"/>
  <c r="D1757" i="4"/>
  <c r="G1693" i="4"/>
  <c r="D1693" i="4"/>
  <c r="G1629" i="4"/>
  <c r="D1629" i="4"/>
  <c r="G1796" i="4"/>
  <c r="D1796" i="4"/>
  <c r="G1764" i="4"/>
  <c r="D1764" i="4"/>
  <c r="G1732" i="4"/>
  <c r="D1732" i="4"/>
  <c r="G1700" i="4"/>
  <c r="D1700" i="4"/>
  <c r="G1668" i="4"/>
  <c r="D1668" i="4"/>
  <c r="G1636" i="4"/>
  <c r="D1636" i="4"/>
  <c r="G1604" i="4"/>
  <c r="D1604" i="4"/>
  <c r="G1572" i="4"/>
  <c r="D1572" i="4"/>
  <c r="G1540" i="4"/>
  <c r="D1540" i="4"/>
  <c r="G1508" i="4"/>
  <c r="D1508" i="4"/>
  <c r="G1476" i="4"/>
  <c r="D1476" i="4"/>
  <c r="G1444" i="4"/>
  <c r="D1444" i="4"/>
  <c r="G1412" i="4"/>
  <c r="D1412" i="4"/>
  <c r="G1380" i="4"/>
  <c r="D1380" i="4"/>
  <c r="G1348" i="4"/>
  <c r="D1348" i="4"/>
  <c r="G1316" i="4"/>
  <c r="D1316" i="4"/>
  <c r="G1284" i="4"/>
  <c r="D1284" i="4"/>
  <c r="G1252" i="4"/>
  <c r="D1252" i="4"/>
  <c r="G1220" i="4"/>
  <c r="D1220" i="4"/>
  <c r="G1161" i="4"/>
  <c r="D1161" i="4"/>
  <c r="G1097" i="4"/>
  <c r="D1097" i="4"/>
  <c r="G1591" i="4"/>
  <c r="D1591" i="4"/>
  <c r="G1559" i="4"/>
  <c r="D1559" i="4"/>
  <c r="G1527" i="4"/>
  <c r="D1527" i="4"/>
  <c r="G1495" i="4"/>
  <c r="D1495" i="4"/>
  <c r="G1463" i="4"/>
  <c r="D1463" i="4"/>
  <c r="G1431" i="4"/>
  <c r="D1431" i="4"/>
  <c r="G1399" i="4"/>
  <c r="D1399" i="4"/>
  <c r="G1367" i="4"/>
  <c r="D1367" i="4"/>
  <c r="G1335" i="4"/>
  <c r="D1335" i="4"/>
  <c r="G1303" i="4"/>
  <c r="D1303" i="4"/>
  <c r="G1271" i="4"/>
  <c r="D1271" i="4"/>
  <c r="G1239" i="4"/>
  <c r="D1239" i="4"/>
  <c r="G1199" i="4"/>
  <c r="D1199" i="4"/>
  <c r="G1151" i="4"/>
  <c r="D1151" i="4"/>
  <c r="G1071" i="4"/>
  <c r="D1071" i="4"/>
  <c r="G1206" i="4"/>
  <c r="D1206" i="4"/>
  <c r="G1174" i="4"/>
  <c r="D1174" i="4"/>
  <c r="G1134" i="4"/>
  <c r="D1134" i="4"/>
  <c r="G1102" i="4"/>
  <c r="D1102" i="4"/>
  <c r="G1070" i="4"/>
  <c r="D1070" i="4"/>
  <c r="G1038" i="4"/>
  <c r="D1038" i="4"/>
  <c r="G1006" i="4"/>
  <c r="D1006" i="4"/>
  <c r="G982" i="4"/>
  <c r="D982" i="4"/>
  <c r="G950" i="4"/>
  <c r="D950" i="4"/>
  <c r="G910" i="4"/>
  <c r="D910" i="4"/>
  <c r="G886" i="4"/>
  <c r="D886" i="4"/>
  <c r="G854" i="4"/>
  <c r="D854" i="4"/>
  <c r="G822" i="4"/>
  <c r="D822" i="4"/>
  <c r="G790" i="4"/>
  <c r="D790" i="4"/>
  <c r="G758" i="4"/>
  <c r="D758" i="4"/>
  <c r="G726" i="4"/>
  <c r="D726" i="4"/>
  <c r="G1033" i="4"/>
  <c r="D1033" i="4"/>
  <c r="G1001" i="4"/>
  <c r="D1001" i="4"/>
  <c r="G969" i="4"/>
  <c r="D969" i="4"/>
  <c r="G937" i="4"/>
  <c r="D937" i="4"/>
  <c r="G905" i="4"/>
  <c r="D905" i="4"/>
  <c r="G873" i="4"/>
  <c r="D873" i="4"/>
  <c r="G841" i="4"/>
  <c r="D841" i="4"/>
  <c r="G817" i="4"/>
  <c r="D817" i="4"/>
  <c r="G785" i="4"/>
  <c r="D785" i="4"/>
  <c r="G753" i="4"/>
  <c r="D753" i="4"/>
  <c r="G721" i="4"/>
  <c r="D721" i="4"/>
  <c r="G705" i="4"/>
  <c r="D705" i="4"/>
  <c r="G673" i="4"/>
  <c r="D673" i="4"/>
  <c r="G641" i="4"/>
  <c r="D641" i="4"/>
  <c r="G609" i="4"/>
  <c r="D609" i="4"/>
  <c r="G577" i="4"/>
  <c r="D577" i="4"/>
  <c r="G545" i="4"/>
  <c r="D545" i="4"/>
  <c r="G513" i="4"/>
  <c r="D513" i="4"/>
  <c r="G670" i="4"/>
  <c r="D670" i="4"/>
  <c r="G638" i="4"/>
  <c r="D638" i="4"/>
  <c r="G606" i="4"/>
  <c r="D606" i="4"/>
  <c r="G574" i="4"/>
  <c r="D574" i="4"/>
  <c r="G542" i="4"/>
  <c r="D542" i="4"/>
  <c r="G510" i="4"/>
  <c r="D510" i="4"/>
  <c r="G2448" i="4"/>
  <c r="D2448" i="4"/>
  <c r="G2490" i="4"/>
  <c r="D2490" i="4"/>
  <c r="G2426" i="4"/>
  <c r="D2426" i="4"/>
  <c r="G2489" i="4"/>
  <c r="D2489" i="4"/>
  <c r="G2457" i="4"/>
  <c r="D2457" i="4"/>
  <c r="G2425" i="4"/>
  <c r="D2425" i="4"/>
  <c r="G2393" i="4"/>
  <c r="D2393" i="4"/>
  <c r="G2361" i="4"/>
  <c r="D2361" i="4"/>
  <c r="G2329" i="4"/>
  <c r="D2329" i="4"/>
  <c r="G2297" i="4"/>
  <c r="D2297" i="4"/>
  <c r="G2265" i="4"/>
  <c r="D2265" i="4"/>
  <c r="G2233" i="4"/>
  <c r="D2233" i="4"/>
  <c r="G2201" i="4"/>
  <c r="D2201" i="4"/>
  <c r="G2169" i="4"/>
  <c r="D2169" i="4"/>
  <c r="G2137" i="4"/>
  <c r="D2137" i="4"/>
  <c r="G2105" i="4"/>
  <c r="D2105" i="4"/>
  <c r="G2073" i="4"/>
  <c r="D2073" i="4"/>
  <c r="G2041" i="4"/>
  <c r="D2041" i="4"/>
  <c r="G2009" i="4"/>
  <c r="D2009" i="4"/>
  <c r="G1977" i="4"/>
  <c r="D1977" i="4"/>
  <c r="G1945" i="4"/>
  <c r="D1945" i="4"/>
  <c r="G1913" i="4"/>
  <c r="D1913" i="4"/>
  <c r="G1881" i="4"/>
  <c r="D1881" i="4"/>
  <c r="G1849" i="4"/>
  <c r="D1849" i="4"/>
  <c r="G1817" i="4"/>
  <c r="D1817" i="4"/>
  <c r="G1759" i="4"/>
  <c r="D1759" i="4"/>
  <c r="G1695" i="4"/>
  <c r="D1695" i="4"/>
  <c r="G1615" i="4"/>
  <c r="D1615" i="4"/>
  <c r="G2362" i="4"/>
  <c r="D2362" i="4"/>
  <c r="G2330" i="4"/>
  <c r="D2330" i="4"/>
  <c r="G2298" i="4"/>
  <c r="D2298" i="4"/>
  <c r="G2266" i="4"/>
  <c r="D2266" i="4"/>
  <c r="G2218" i="4"/>
  <c r="D2218" i="4"/>
  <c r="G2202" i="4"/>
  <c r="D2202" i="4"/>
  <c r="G2170" i="4"/>
  <c r="D2170" i="4"/>
  <c r="G2138" i="4"/>
  <c r="D2138" i="4"/>
  <c r="G2106" i="4"/>
  <c r="D2106" i="4"/>
  <c r="G2074" i="4"/>
  <c r="D2074" i="4"/>
  <c r="G2042" i="4"/>
  <c r="D2042" i="4"/>
  <c r="G2010" i="4"/>
  <c r="D2010" i="4"/>
  <c r="G1978" i="4"/>
  <c r="D1978" i="4"/>
  <c r="G1954" i="4"/>
  <c r="D1954" i="4"/>
  <c r="G1922" i="4"/>
  <c r="D1922" i="4"/>
  <c r="G1890" i="4"/>
  <c r="D1890" i="4"/>
  <c r="G1850" i="4"/>
  <c r="D1850" i="4"/>
  <c r="G1818" i="4"/>
  <c r="D1818" i="4"/>
  <c r="G1777" i="4"/>
  <c r="D1777" i="4"/>
  <c r="G1713" i="4"/>
  <c r="D1713" i="4"/>
  <c r="G1649" i="4"/>
  <c r="D1649" i="4"/>
  <c r="G1806" i="4"/>
  <c r="D1806" i="4"/>
  <c r="G1774" i="4"/>
  <c r="D1774" i="4"/>
  <c r="G1742" i="4"/>
  <c r="D1742" i="4"/>
  <c r="G1710" i="4"/>
  <c r="D1710" i="4"/>
  <c r="G1678" i="4"/>
  <c r="D1678" i="4"/>
  <c r="G1646" i="4"/>
  <c r="D1646" i="4"/>
  <c r="G1614" i="4"/>
  <c r="D1614" i="4"/>
  <c r="G1582" i="4"/>
  <c r="D1582" i="4"/>
  <c r="G1550" i="4"/>
  <c r="D1550" i="4"/>
  <c r="G1518" i="4"/>
  <c r="D1518" i="4"/>
  <c r="G1486" i="4"/>
  <c r="D1486" i="4"/>
  <c r="G1454" i="4"/>
  <c r="D1454" i="4"/>
  <c r="G1422" i="4"/>
  <c r="D1422" i="4"/>
  <c r="G1390" i="4"/>
  <c r="D1390" i="4"/>
  <c r="G1358" i="4"/>
  <c r="D1358" i="4"/>
  <c r="G1326" i="4"/>
  <c r="D1326" i="4"/>
  <c r="G1294" i="4"/>
  <c r="D1294" i="4"/>
  <c r="G1262" i="4"/>
  <c r="D1262" i="4"/>
  <c r="G1230" i="4"/>
  <c r="D1230" i="4"/>
  <c r="D1165" i="4"/>
  <c r="G1165" i="4"/>
  <c r="D1101" i="4"/>
  <c r="G1101" i="4"/>
  <c r="D1053" i="4"/>
  <c r="G1053" i="4"/>
  <c r="G1569" i="4"/>
  <c r="D1569" i="4"/>
  <c r="G1529" i="4"/>
  <c r="D1529" i="4"/>
  <c r="G1505" i="4"/>
  <c r="D1505" i="4"/>
  <c r="G1465" i="4"/>
  <c r="D1465" i="4"/>
  <c r="G1441" i="4"/>
  <c r="D1441" i="4"/>
  <c r="G1409" i="4"/>
  <c r="D1409" i="4"/>
  <c r="G1369" i="4"/>
  <c r="D1369" i="4"/>
  <c r="G1345" i="4"/>
  <c r="D1345" i="4"/>
  <c r="G1289" i="4"/>
  <c r="D1289" i="4"/>
  <c r="G1257" i="4"/>
  <c r="D1257" i="4"/>
  <c r="G1225" i="4"/>
  <c r="D1225" i="4"/>
  <c r="G1139" i="4"/>
  <c r="D1139" i="4"/>
  <c r="G1075" i="4"/>
  <c r="D1075" i="4"/>
  <c r="G1200" i="4"/>
  <c r="D1200" i="4"/>
  <c r="G1168" i="4"/>
  <c r="D1168" i="4"/>
  <c r="G1128" i="4"/>
  <c r="D1128" i="4"/>
  <c r="G1096" i="4"/>
  <c r="D1096" i="4"/>
  <c r="G1064" i="4"/>
  <c r="D1064" i="4"/>
  <c r="G1032" i="4"/>
  <c r="D1032" i="4"/>
  <c r="G992" i="4"/>
  <c r="D992" i="4"/>
  <c r="G960" i="4"/>
  <c r="D960" i="4"/>
  <c r="G928" i="4"/>
  <c r="D928" i="4"/>
  <c r="G896" i="4"/>
  <c r="D896" i="4"/>
  <c r="G856" i="4"/>
  <c r="D856" i="4"/>
  <c r="G824" i="4"/>
  <c r="D824" i="4"/>
  <c r="G792" i="4"/>
  <c r="D792" i="4"/>
  <c r="G760" i="4"/>
  <c r="D760" i="4"/>
  <c r="G728" i="4"/>
  <c r="D728" i="4"/>
  <c r="G1035" i="4"/>
  <c r="D1035" i="4"/>
  <c r="G1003" i="4"/>
  <c r="D1003" i="4"/>
  <c r="G971" i="4"/>
  <c r="D971" i="4"/>
  <c r="G939" i="4"/>
  <c r="D939" i="4"/>
  <c r="G907" i="4"/>
  <c r="D907" i="4"/>
  <c r="G875" i="4"/>
  <c r="D875" i="4"/>
  <c r="G843" i="4"/>
  <c r="D843" i="4"/>
  <c r="G811" i="4"/>
  <c r="D811" i="4"/>
  <c r="G779" i="4"/>
  <c r="D779" i="4"/>
  <c r="G747" i="4"/>
  <c r="D747" i="4"/>
  <c r="G712" i="4"/>
  <c r="D712" i="4"/>
  <c r="G699" i="4"/>
  <c r="D699" i="4"/>
  <c r="G667" i="4"/>
  <c r="D667" i="4"/>
  <c r="G635" i="4"/>
  <c r="D635" i="4"/>
  <c r="G603" i="4"/>
  <c r="D603" i="4"/>
  <c r="G571" i="4"/>
  <c r="D571" i="4"/>
  <c r="G539" i="4"/>
  <c r="D539" i="4"/>
  <c r="G507" i="4"/>
  <c r="D507" i="4"/>
  <c r="G656" i="4"/>
  <c r="D656" i="4"/>
  <c r="G624" i="4"/>
  <c r="D624" i="4"/>
  <c r="G592" i="4"/>
  <c r="D592" i="4"/>
  <c r="G560" i="4"/>
  <c r="D560" i="4"/>
  <c r="G528" i="4"/>
  <c r="D528" i="4"/>
  <c r="G2500" i="4"/>
  <c r="D2500" i="4"/>
  <c r="G2436" i="4"/>
  <c r="D2436" i="4"/>
  <c r="G2494" i="4"/>
  <c r="D2494" i="4"/>
  <c r="G2430" i="4"/>
  <c r="D2430" i="4"/>
  <c r="G2491" i="4"/>
  <c r="D2491" i="4"/>
  <c r="G2459" i="4"/>
  <c r="D2459" i="4"/>
  <c r="G2427" i="4"/>
  <c r="D2427" i="4"/>
  <c r="G2395" i="4"/>
  <c r="D2395" i="4"/>
  <c r="G2363" i="4"/>
  <c r="D2363" i="4"/>
  <c r="G2331" i="4"/>
  <c r="D2331" i="4"/>
  <c r="G2299" i="4"/>
  <c r="D2299" i="4"/>
  <c r="G2267" i="4"/>
  <c r="D2267" i="4"/>
  <c r="G2235" i="4"/>
  <c r="D2235" i="4"/>
  <c r="G2203" i="4"/>
  <c r="D2203" i="4"/>
  <c r="G2171" i="4"/>
  <c r="D2171" i="4"/>
  <c r="G2139" i="4"/>
  <c r="D2139" i="4"/>
  <c r="G2107" i="4"/>
  <c r="D2107" i="4"/>
  <c r="G2075" i="4"/>
  <c r="D2075" i="4"/>
  <c r="G2043" i="4"/>
  <c r="D2043" i="4"/>
  <c r="G2011" i="4"/>
  <c r="D2011" i="4"/>
  <c r="G1979" i="4"/>
  <c r="D1979" i="4"/>
  <c r="G1947" i="4"/>
  <c r="D1947" i="4"/>
  <c r="G1915" i="4"/>
  <c r="D1915" i="4"/>
  <c r="G1883" i="4"/>
  <c r="D1883" i="4"/>
  <c r="G1851" i="4"/>
  <c r="D1851" i="4"/>
  <c r="G1819" i="4"/>
  <c r="D1819" i="4"/>
  <c r="G1763" i="4"/>
  <c r="D1763" i="4"/>
  <c r="G1699" i="4"/>
  <c r="D1699" i="4"/>
  <c r="G1635" i="4"/>
  <c r="D1635" i="4"/>
  <c r="G2372" i="4"/>
  <c r="D2372" i="4"/>
  <c r="G2340" i="4"/>
  <c r="D2340" i="4"/>
  <c r="G2308" i="4"/>
  <c r="D2308" i="4"/>
  <c r="G2276" i="4"/>
  <c r="D2276" i="4"/>
  <c r="G2244" i="4"/>
  <c r="D2244" i="4"/>
  <c r="G2212" i="4"/>
  <c r="D2212" i="4"/>
  <c r="G2180" i="4"/>
  <c r="D2180" i="4"/>
  <c r="G2148" i="4"/>
  <c r="D2148" i="4"/>
  <c r="G2116" i="4"/>
  <c r="D2116" i="4"/>
  <c r="G2084" i="4"/>
  <c r="D2084" i="4"/>
  <c r="G2052" i="4"/>
  <c r="D2052" i="4"/>
  <c r="G2020" i="4"/>
  <c r="D2020" i="4"/>
  <c r="G1988" i="4"/>
  <c r="D1988" i="4"/>
  <c r="G1956" i="4"/>
  <c r="D1956" i="4"/>
  <c r="G1924" i="4"/>
  <c r="D1924" i="4"/>
  <c r="G1892" i="4"/>
  <c r="D1892" i="4"/>
  <c r="G1860" i="4"/>
  <c r="D1860" i="4"/>
  <c r="G1828" i="4"/>
  <c r="D1828" i="4"/>
  <c r="G1781" i="4"/>
  <c r="D1781" i="4"/>
  <c r="G1717" i="4"/>
  <c r="D1717" i="4"/>
  <c r="G1653" i="4"/>
  <c r="D1653" i="4"/>
  <c r="G1808" i="4"/>
  <c r="D1808" i="4"/>
  <c r="G1776" i="4"/>
  <c r="D1776" i="4"/>
  <c r="G1744" i="4"/>
  <c r="D1744" i="4"/>
  <c r="G1720" i="4"/>
  <c r="D1720" i="4"/>
  <c r="G1688" i="4"/>
  <c r="D1688" i="4"/>
  <c r="G1656" i="4"/>
  <c r="D1656" i="4"/>
  <c r="G1624" i="4"/>
  <c r="D1624" i="4"/>
  <c r="G1592" i="4"/>
  <c r="D1592" i="4"/>
  <c r="G1560" i="4"/>
  <c r="D1560" i="4"/>
  <c r="G1528" i="4"/>
  <c r="D1528" i="4"/>
  <c r="G1496" i="4"/>
  <c r="D1496" i="4"/>
  <c r="G1464" i="4"/>
  <c r="D1464" i="4"/>
  <c r="G1432" i="4"/>
  <c r="D1432" i="4"/>
  <c r="G1400" i="4"/>
  <c r="D1400" i="4"/>
  <c r="G1368" i="4"/>
  <c r="D1368" i="4"/>
  <c r="G1336" i="4"/>
  <c r="D1336" i="4"/>
  <c r="G1304" i="4"/>
  <c r="D1304" i="4"/>
  <c r="G1272" i="4"/>
  <c r="D1272" i="4"/>
  <c r="G1240" i="4"/>
  <c r="D1240" i="4"/>
  <c r="G1201" i="4"/>
  <c r="D1201" i="4"/>
  <c r="G1137" i="4"/>
  <c r="D1137" i="4"/>
  <c r="G1073" i="4"/>
  <c r="D1073" i="4"/>
  <c r="G1579" i="4"/>
  <c r="D1579" i="4"/>
  <c r="G1547" i="4"/>
  <c r="D1547" i="4"/>
  <c r="G1515" i="4"/>
  <c r="D1515" i="4"/>
  <c r="G1483" i="4"/>
  <c r="D1483" i="4"/>
  <c r="G1451" i="4"/>
  <c r="D1451" i="4"/>
  <c r="G1419" i="4"/>
  <c r="D1419" i="4"/>
  <c r="G1387" i="4"/>
  <c r="D1387" i="4"/>
  <c r="G1355" i="4"/>
  <c r="D1355" i="4"/>
  <c r="G1323" i="4"/>
  <c r="D1323" i="4"/>
  <c r="G1291" i="4"/>
  <c r="D1291" i="4"/>
  <c r="G1259" i="4"/>
  <c r="D1259" i="4"/>
  <c r="G1227" i="4"/>
  <c r="D1227" i="4"/>
  <c r="G1175" i="4"/>
  <c r="D1175" i="4"/>
  <c r="G1111" i="4"/>
  <c r="D1111" i="4"/>
  <c r="G1047" i="4"/>
  <c r="D1047" i="4"/>
  <c r="G1186" i="4"/>
  <c r="D1186" i="4"/>
  <c r="G1154" i="4"/>
  <c r="D1154" i="4"/>
  <c r="G1122" i="4"/>
  <c r="D1122" i="4"/>
  <c r="G1098" i="4"/>
  <c r="D1098" i="4"/>
  <c r="G1058" i="4"/>
  <c r="D1058" i="4"/>
  <c r="G1026" i="4"/>
  <c r="D1026" i="4"/>
  <c r="G994" i="4"/>
  <c r="D994" i="4"/>
  <c r="G962" i="4"/>
  <c r="D962" i="4"/>
  <c r="G930" i="4"/>
  <c r="D930" i="4"/>
  <c r="G898" i="4"/>
  <c r="D898" i="4"/>
  <c r="G874" i="4"/>
  <c r="D874" i="4"/>
  <c r="G842" i="4"/>
  <c r="D842" i="4"/>
  <c r="G810" i="4"/>
  <c r="D810" i="4"/>
  <c r="G778" i="4"/>
  <c r="D778" i="4"/>
  <c r="G746" i="4"/>
  <c r="D746" i="4"/>
  <c r="G710" i="4"/>
  <c r="D710" i="4"/>
  <c r="D1021" i="4"/>
  <c r="G1021" i="4"/>
  <c r="D989" i="4"/>
  <c r="G989" i="4"/>
  <c r="D957" i="4"/>
  <c r="G957" i="4"/>
  <c r="D925" i="4"/>
  <c r="G925" i="4"/>
  <c r="D893" i="4"/>
  <c r="G893" i="4"/>
  <c r="D861" i="4"/>
  <c r="G861" i="4"/>
  <c r="D829" i="4"/>
  <c r="G829" i="4"/>
  <c r="D797" i="4"/>
  <c r="G797" i="4"/>
  <c r="D765" i="4"/>
  <c r="G765" i="4"/>
  <c r="D733" i="4"/>
  <c r="G733" i="4"/>
  <c r="D717" i="4"/>
  <c r="G717" i="4"/>
  <c r="D685" i="4"/>
  <c r="G685" i="4"/>
  <c r="D653" i="4"/>
  <c r="G653" i="4"/>
  <c r="D621" i="4"/>
  <c r="G621" i="4"/>
  <c r="D589" i="4"/>
  <c r="G589" i="4"/>
  <c r="D557" i="4"/>
  <c r="G557" i="4"/>
  <c r="D525" i="4"/>
  <c r="G525" i="4"/>
  <c r="G674" i="4"/>
  <c r="D674" i="4"/>
  <c r="G642" i="4"/>
  <c r="D642" i="4"/>
  <c r="G610" i="4"/>
  <c r="D610" i="4"/>
  <c r="G578" i="4"/>
  <c r="D578" i="4"/>
  <c r="G538" i="4"/>
  <c r="D538" i="4"/>
  <c r="G506" i="4"/>
  <c r="D506" i="4"/>
  <c r="G2472" i="4"/>
  <c r="D2472" i="4"/>
  <c r="G2440" i="4"/>
  <c r="D2440" i="4"/>
  <c r="G2408" i="4"/>
  <c r="D2408" i="4"/>
  <c r="G2498" i="4"/>
  <c r="D2498" i="4"/>
  <c r="G2466" i="4"/>
  <c r="D2466" i="4"/>
  <c r="G2434" i="4"/>
  <c r="D2434" i="4"/>
  <c r="G2402" i="4"/>
  <c r="D2402" i="4"/>
  <c r="G2501" i="4"/>
  <c r="D2501" i="4"/>
  <c r="G2485" i="4"/>
  <c r="D2485" i="4"/>
  <c r="G2469" i="4"/>
  <c r="D2469" i="4"/>
  <c r="G2453" i="4"/>
  <c r="D2453" i="4"/>
  <c r="G2437" i="4"/>
  <c r="D2437" i="4"/>
  <c r="G2421" i="4"/>
  <c r="D2421" i="4"/>
  <c r="G2405" i="4"/>
  <c r="D2405" i="4"/>
  <c r="G2389" i="4"/>
  <c r="D2389" i="4"/>
  <c r="G2373" i="4"/>
  <c r="D2373" i="4"/>
  <c r="G2357" i="4"/>
  <c r="D2357" i="4"/>
  <c r="G2341" i="4"/>
  <c r="D2341" i="4"/>
  <c r="G2325" i="4"/>
  <c r="D2325" i="4"/>
  <c r="G2309" i="4"/>
  <c r="D2309" i="4"/>
  <c r="G2293" i="4"/>
  <c r="D2293" i="4"/>
  <c r="G2277" i="4"/>
  <c r="D2277" i="4"/>
  <c r="G2261" i="4"/>
  <c r="D2261" i="4"/>
  <c r="G2245" i="4"/>
  <c r="D2245" i="4"/>
  <c r="G2229" i="4"/>
  <c r="D2229" i="4"/>
  <c r="G2213" i="4"/>
  <c r="D2213" i="4"/>
  <c r="G2197" i="4"/>
  <c r="D2197" i="4"/>
  <c r="G2181" i="4"/>
  <c r="D2181" i="4"/>
  <c r="G2165" i="4"/>
  <c r="D2165" i="4"/>
  <c r="G2149" i="4"/>
  <c r="D2149" i="4"/>
  <c r="G2133" i="4"/>
  <c r="D2133" i="4"/>
  <c r="G2117" i="4"/>
  <c r="D2117" i="4"/>
  <c r="G2101" i="4"/>
  <c r="D2101" i="4"/>
  <c r="G2085" i="4"/>
  <c r="D2085" i="4"/>
  <c r="G2069" i="4"/>
  <c r="D2069" i="4"/>
  <c r="G2053" i="4"/>
  <c r="D2053" i="4"/>
  <c r="G2037" i="4"/>
  <c r="D2037" i="4"/>
  <c r="G2021" i="4"/>
  <c r="D2021" i="4"/>
  <c r="G2005" i="4"/>
  <c r="D2005" i="4"/>
  <c r="G1989" i="4"/>
  <c r="D1989" i="4"/>
  <c r="G1973" i="4"/>
  <c r="D1973" i="4"/>
  <c r="G1957" i="4"/>
  <c r="D1957" i="4"/>
  <c r="G1941" i="4"/>
  <c r="D1941" i="4"/>
  <c r="G1925" i="4"/>
  <c r="D1925" i="4"/>
  <c r="G1909" i="4"/>
  <c r="D1909" i="4"/>
  <c r="G1893" i="4"/>
  <c r="D1893" i="4"/>
  <c r="G1877" i="4"/>
  <c r="D1877" i="4"/>
  <c r="G1861" i="4"/>
  <c r="D1861" i="4"/>
  <c r="G1845" i="4"/>
  <c r="D1845" i="4"/>
  <c r="G1829" i="4"/>
  <c r="D1829" i="4"/>
  <c r="G1813" i="4"/>
  <c r="D1813" i="4"/>
  <c r="G1783" i="4"/>
  <c r="D1783" i="4"/>
  <c r="G1751" i="4"/>
  <c r="D1751" i="4"/>
  <c r="G1719" i="4"/>
  <c r="D1719" i="4"/>
  <c r="G1687" i="4"/>
  <c r="D1687" i="4"/>
  <c r="G1655" i="4"/>
  <c r="D1655" i="4"/>
  <c r="G1623" i="4"/>
  <c r="D1623" i="4"/>
  <c r="G2382" i="4"/>
  <c r="D2382" i="4"/>
  <c r="G2366" i="4"/>
  <c r="D2366" i="4"/>
  <c r="G2350" i="4"/>
  <c r="D2350" i="4"/>
  <c r="G2334" i="4"/>
  <c r="D2334" i="4"/>
  <c r="G2318" i="4"/>
  <c r="D2318" i="4"/>
  <c r="G2302" i="4"/>
  <c r="D2302" i="4"/>
  <c r="G2286" i="4"/>
  <c r="D2286" i="4"/>
  <c r="G2270" i="4"/>
  <c r="D2270" i="4"/>
  <c r="G2254" i="4"/>
  <c r="D2254" i="4"/>
  <c r="G2238" i="4"/>
  <c r="D2238" i="4"/>
  <c r="G2222" i="4"/>
  <c r="D2222" i="4"/>
  <c r="G2206" i="4"/>
  <c r="D2206" i="4"/>
  <c r="G2190" i="4"/>
  <c r="D2190" i="4"/>
  <c r="G2174" i="4"/>
  <c r="D2174" i="4"/>
  <c r="G2158" i="4"/>
  <c r="D2158" i="4"/>
  <c r="G2142" i="4"/>
  <c r="D2142" i="4"/>
  <c r="G2126" i="4"/>
  <c r="D2126" i="4"/>
  <c r="G2110" i="4"/>
  <c r="D2110" i="4"/>
  <c r="G2094" i="4"/>
  <c r="D2094" i="4"/>
  <c r="G2078" i="4"/>
  <c r="D2078" i="4"/>
  <c r="G2062" i="4"/>
  <c r="D2062" i="4"/>
  <c r="G2046" i="4"/>
  <c r="D2046" i="4"/>
  <c r="G2030" i="4"/>
  <c r="D2030" i="4"/>
  <c r="G2014" i="4"/>
  <c r="D2014" i="4"/>
  <c r="G1998" i="4"/>
  <c r="D1998" i="4"/>
  <c r="G1982" i="4"/>
  <c r="D1982" i="4"/>
  <c r="G1966" i="4"/>
  <c r="D1966" i="4"/>
  <c r="G1950" i="4"/>
  <c r="D1950" i="4"/>
  <c r="G1934" i="4"/>
  <c r="D1934" i="4"/>
  <c r="G1918" i="4"/>
  <c r="D1918" i="4"/>
  <c r="G1902" i="4"/>
  <c r="D1902" i="4"/>
  <c r="G1886" i="4"/>
  <c r="D1886" i="4"/>
  <c r="G1870" i="4"/>
  <c r="D1870" i="4"/>
  <c r="G1854" i="4"/>
  <c r="D1854" i="4"/>
  <c r="G1838" i="4"/>
  <c r="D1838" i="4"/>
  <c r="G1822" i="4"/>
  <c r="D1822" i="4"/>
  <c r="G1801" i="4"/>
  <c r="D1801" i="4"/>
  <c r="G1769" i="4"/>
  <c r="D1769" i="4"/>
  <c r="G1737" i="4"/>
  <c r="D1737" i="4"/>
  <c r="G1705" i="4"/>
  <c r="D1705" i="4"/>
  <c r="G1673" i="4"/>
  <c r="D1673" i="4"/>
  <c r="G1641" i="4"/>
  <c r="D1641" i="4"/>
  <c r="G1609" i="4"/>
  <c r="D1609" i="4"/>
  <c r="G1802" i="4"/>
  <c r="D1802" i="4"/>
  <c r="G1786" i="4"/>
  <c r="D1786" i="4"/>
  <c r="G1770" i="4"/>
  <c r="D1770" i="4"/>
  <c r="G1754" i="4"/>
  <c r="D1754" i="4"/>
  <c r="G1738" i="4"/>
  <c r="D1738" i="4"/>
  <c r="G1722" i="4"/>
  <c r="D1722" i="4"/>
  <c r="G1706" i="4"/>
  <c r="D1706" i="4"/>
  <c r="G1690" i="4"/>
  <c r="D1690" i="4"/>
  <c r="G1674" i="4"/>
  <c r="D1674" i="4"/>
  <c r="G1658" i="4"/>
  <c r="D1658" i="4"/>
  <c r="G1642" i="4"/>
  <c r="D1642" i="4"/>
  <c r="G1626" i="4"/>
  <c r="D1626" i="4"/>
  <c r="G1610" i="4"/>
  <c r="D1610" i="4"/>
  <c r="G1594" i="4"/>
  <c r="D1594" i="4"/>
  <c r="G1578" i="4"/>
  <c r="D1578" i="4"/>
  <c r="G1562" i="4"/>
  <c r="D1562" i="4"/>
  <c r="G1546" i="4"/>
  <c r="D1546" i="4"/>
  <c r="G1530" i="4"/>
  <c r="D1530" i="4"/>
  <c r="G1514" i="4"/>
  <c r="D1514" i="4"/>
  <c r="G1498" i="4"/>
  <c r="D1498" i="4"/>
  <c r="G1482" i="4"/>
  <c r="D1482" i="4"/>
  <c r="G1466" i="4"/>
  <c r="D1466" i="4"/>
  <c r="G1450" i="4"/>
  <c r="D1450" i="4"/>
  <c r="G1434" i="4"/>
  <c r="D1434" i="4"/>
  <c r="G1418" i="4"/>
  <c r="D1418" i="4"/>
  <c r="G1402" i="4"/>
  <c r="D1402" i="4"/>
  <c r="G1386" i="4"/>
  <c r="D1386" i="4"/>
  <c r="G1370" i="4"/>
  <c r="D1370" i="4"/>
  <c r="G1354" i="4"/>
  <c r="D1354" i="4"/>
  <c r="G1338" i="4"/>
  <c r="D1338" i="4"/>
  <c r="G1322" i="4"/>
  <c r="D1322" i="4"/>
  <c r="G1306" i="4"/>
  <c r="D1306" i="4"/>
  <c r="G1290" i="4"/>
  <c r="D1290" i="4"/>
  <c r="G1274" i="4"/>
  <c r="D1274" i="4"/>
  <c r="G1258" i="4"/>
  <c r="D1258" i="4"/>
  <c r="G1242" i="4"/>
  <c r="D1242" i="4"/>
  <c r="G1226" i="4"/>
  <c r="D1226" i="4"/>
  <c r="D1205" i="4"/>
  <c r="G1205" i="4"/>
  <c r="D1173" i="4"/>
  <c r="G1173" i="4"/>
  <c r="D1141" i="4"/>
  <c r="G1141" i="4"/>
  <c r="D1109" i="4"/>
  <c r="G1109" i="4"/>
  <c r="D1077" i="4"/>
  <c r="G1077" i="4"/>
  <c r="D1045" i="4"/>
  <c r="G1045" i="4"/>
  <c r="G1581" i="4"/>
  <c r="D1581" i="4"/>
  <c r="G1565" i="4"/>
  <c r="D1565" i="4"/>
  <c r="G1549" i="4"/>
  <c r="D1549" i="4"/>
  <c r="G1533" i="4"/>
  <c r="D1533" i="4"/>
  <c r="G1517" i="4"/>
  <c r="D1517" i="4"/>
  <c r="G1501" i="4"/>
  <c r="D1501" i="4"/>
  <c r="G1485" i="4"/>
  <c r="D1485" i="4"/>
  <c r="G1469" i="4"/>
  <c r="D1469" i="4"/>
  <c r="G1453" i="4"/>
  <c r="D1453" i="4"/>
  <c r="G1437" i="4"/>
  <c r="D1437" i="4"/>
  <c r="G1421" i="4"/>
  <c r="D1421" i="4"/>
  <c r="G1405" i="4"/>
  <c r="D1405" i="4"/>
  <c r="G1389" i="4"/>
  <c r="D1389" i="4"/>
  <c r="G1373" i="4"/>
  <c r="D1373" i="4"/>
  <c r="G1357" i="4"/>
  <c r="D1357" i="4"/>
  <c r="G1341" i="4"/>
  <c r="D1341" i="4"/>
  <c r="D1325" i="4"/>
  <c r="G1325" i="4"/>
  <c r="D1309" i="4"/>
  <c r="G1309" i="4"/>
  <c r="D1293" i="4"/>
  <c r="G1293" i="4"/>
  <c r="D1277" i="4"/>
  <c r="G1277" i="4"/>
  <c r="D1261" i="4"/>
  <c r="G1261" i="4"/>
  <c r="D1245" i="4"/>
  <c r="G1245" i="4"/>
  <c r="D1229" i="4"/>
  <c r="G1229" i="4"/>
  <c r="G1211" i="4"/>
  <c r="D1211" i="4"/>
  <c r="G1179" i="4"/>
  <c r="D1179" i="4"/>
  <c r="G1147" i="4"/>
  <c r="D1147" i="4"/>
  <c r="G1115" i="4"/>
  <c r="D1115" i="4"/>
  <c r="G1083" i="4"/>
  <c r="D1083" i="4"/>
  <c r="G1051" i="4"/>
  <c r="D1051" i="4"/>
  <c r="G1204" i="4"/>
  <c r="D1204" i="4"/>
  <c r="G1188" i="4"/>
  <c r="D1188" i="4"/>
  <c r="G1172" i="4"/>
  <c r="D1172" i="4"/>
  <c r="G1156" i="4"/>
  <c r="D1156" i="4"/>
  <c r="G1140" i="4"/>
  <c r="D1140" i="4"/>
  <c r="G1124" i="4"/>
  <c r="D1124" i="4"/>
  <c r="G1108" i="4"/>
  <c r="D1108" i="4"/>
  <c r="G1092" i="4"/>
  <c r="D1092" i="4"/>
  <c r="G1076" i="4"/>
  <c r="D1076" i="4"/>
  <c r="G1060" i="4"/>
  <c r="D1060" i="4"/>
  <c r="G1044" i="4"/>
  <c r="D1044" i="4"/>
  <c r="G1028" i="4"/>
  <c r="D1028" i="4"/>
  <c r="G1012" i="4"/>
  <c r="D1012" i="4"/>
  <c r="G996" i="4"/>
  <c r="D996" i="4"/>
  <c r="G980" i="4"/>
  <c r="D980" i="4"/>
  <c r="G964" i="4"/>
  <c r="D964" i="4"/>
  <c r="G948" i="4"/>
  <c r="D948" i="4"/>
  <c r="G932" i="4"/>
  <c r="D932" i="4"/>
  <c r="G916" i="4"/>
  <c r="D916" i="4"/>
  <c r="G900" i="4"/>
  <c r="D900" i="4"/>
  <c r="G884" i="4"/>
  <c r="D884" i="4"/>
  <c r="G868" i="4"/>
  <c r="D868" i="4"/>
  <c r="G852" i="4"/>
  <c r="D852" i="4"/>
  <c r="G836" i="4"/>
  <c r="D836" i="4"/>
  <c r="G820" i="4"/>
  <c r="D820" i="4"/>
  <c r="G804" i="4"/>
  <c r="D804" i="4"/>
  <c r="G788" i="4"/>
  <c r="D788" i="4"/>
  <c r="G772" i="4"/>
  <c r="D772" i="4"/>
  <c r="G756" i="4"/>
  <c r="D756" i="4"/>
  <c r="G740" i="4"/>
  <c r="D740" i="4"/>
  <c r="G724" i="4"/>
  <c r="D724" i="4"/>
  <c r="G698" i="4"/>
  <c r="D698" i="4"/>
  <c r="G1031" i="4"/>
  <c r="D1031" i="4"/>
  <c r="G1015" i="4"/>
  <c r="D1015" i="4"/>
  <c r="G999" i="4"/>
  <c r="D999" i="4"/>
  <c r="G983" i="4"/>
  <c r="D983" i="4"/>
  <c r="G967" i="4"/>
  <c r="D967" i="4"/>
  <c r="G951" i="4"/>
  <c r="D951" i="4"/>
  <c r="G935" i="4"/>
  <c r="D935" i="4"/>
  <c r="G919" i="4"/>
  <c r="D919" i="4"/>
  <c r="G903" i="4"/>
  <c r="D903" i="4"/>
  <c r="G887" i="4"/>
  <c r="D887" i="4"/>
  <c r="G871" i="4"/>
  <c r="D871" i="4"/>
  <c r="G855" i="4"/>
  <c r="D855" i="4"/>
  <c r="G839" i="4"/>
  <c r="D839" i="4"/>
  <c r="G823" i="4"/>
  <c r="D823" i="4"/>
  <c r="G807" i="4"/>
  <c r="D807" i="4"/>
  <c r="G791" i="4"/>
  <c r="D791" i="4"/>
  <c r="G775" i="4"/>
  <c r="D775" i="4"/>
  <c r="G759" i="4"/>
  <c r="D759" i="4"/>
  <c r="G743" i="4"/>
  <c r="D743" i="4"/>
  <c r="G727" i="4"/>
  <c r="D727" i="4"/>
  <c r="G704" i="4"/>
  <c r="D704" i="4"/>
  <c r="G711" i="4"/>
  <c r="D711" i="4"/>
  <c r="G695" i="4"/>
  <c r="D695" i="4"/>
  <c r="G679" i="4"/>
  <c r="D679" i="4"/>
  <c r="G663" i="4"/>
  <c r="D663" i="4"/>
  <c r="G647" i="4"/>
  <c r="D647" i="4"/>
  <c r="G631" i="4"/>
  <c r="D631" i="4"/>
  <c r="G615" i="4"/>
  <c r="D615" i="4"/>
  <c r="G599" i="4"/>
  <c r="D599" i="4"/>
  <c r="G583" i="4"/>
  <c r="D583" i="4"/>
  <c r="G567" i="4"/>
  <c r="D567" i="4"/>
  <c r="G551" i="4"/>
  <c r="D551" i="4"/>
  <c r="G535" i="4"/>
  <c r="D535" i="4"/>
  <c r="G519" i="4"/>
  <c r="D519" i="4"/>
  <c r="G684" i="4"/>
  <c r="D684" i="4"/>
  <c r="G668" i="4"/>
  <c r="D668" i="4"/>
  <c r="G652" i="4"/>
  <c r="D652" i="4"/>
  <c r="G636" i="4"/>
  <c r="D636" i="4"/>
  <c r="G620" i="4"/>
  <c r="D620" i="4"/>
  <c r="G604" i="4"/>
  <c r="D604" i="4"/>
  <c r="G588" i="4"/>
  <c r="D588" i="4"/>
  <c r="G572" i="4"/>
  <c r="D572" i="4"/>
  <c r="G556" i="4"/>
  <c r="D556" i="4"/>
  <c r="G540" i="4"/>
  <c r="D540" i="4"/>
  <c r="G524" i="4"/>
  <c r="D524" i="4"/>
  <c r="G508" i="4"/>
  <c r="D508" i="4"/>
  <c r="G2476" i="4"/>
  <c r="D2476" i="4"/>
  <c r="G2444" i="4"/>
  <c r="D2444" i="4"/>
  <c r="G2412" i="4"/>
  <c r="D2412" i="4"/>
  <c r="G2502" i="4"/>
  <c r="D2502" i="4"/>
  <c r="G2470" i="4"/>
  <c r="D2470" i="4"/>
  <c r="G2438" i="4"/>
  <c r="D2438" i="4"/>
  <c r="G2406" i="4"/>
  <c r="D2406" i="4"/>
  <c r="G2495" i="4"/>
  <c r="D2495" i="4"/>
  <c r="G2479" i="4"/>
  <c r="D2479" i="4"/>
  <c r="G2463" i="4"/>
  <c r="D2463" i="4"/>
  <c r="G2447" i="4"/>
  <c r="D2447" i="4"/>
  <c r="G2431" i="4"/>
  <c r="D2431" i="4"/>
  <c r="G2415" i="4"/>
  <c r="D2415" i="4"/>
  <c r="G2399" i="4"/>
  <c r="D2399" i="4"/>
  <c r="G2383" i="4"/>
  <c r="D2383" i="4"/>
  <c r="G2367" i="4"/>
  <c r="D2367" i="4"/>
  <c r="G2351" i="4"/>
  <c r="D2351" i="4"/>
  <c r="G2335" i="4"/>
  <c r="D2335" i="4"/>
  <c r="G2319" i="4"/>
  <c r="D2319" i="4"/>
  <c r="G2303" i="4"/>
  <c r="D2303" i="4"/>
  <c r="G2287" i="4"/>
  <c r="D2287" i="4"/>
  <c r="G2271" i="4"/>
  <c r="D2271" i="4"/>
  <c r="G2255" i="4"/>
  <c r="D2255" i="4"/>
  <c r="G2239" i="4"/>
  <c r="D2239" i="4"/>
  <c r="G2223" i="4"/>
  <c r="D2223" i="4"/>
  <c r="G2207" i="4"/>
  <c r="D2207" i="4"/>
  <c r="G2191" i="4"/>
  <c r="D2191" i="4"/>
  <c r="G2175" i="4"/>
  <c r="D2175" i="4"/>
  <c r="G2159" i="4"/>
  <c r="D2159" i="4"/>
  <c r="G2143" i="4"/>
  <c r="D2143" i="4"/>
  <c r="G2127" i="4"/>
  <c r="D2127" i="4"/>
  <c r="G2111" i="4"/>
  <c r="D2111" i="4"/>
  <c r="G2095" i="4"/>
  <c r="D2095" i="4"/>
  <c r="G2079" i="4"/>
  <c r="D2079" i="4"/>
  <c r="G2063" i="4"/>
  <c r="D2063" i="4"/>
  <c r="G2047" i="4"/>
  <c r="D2047" i="4"/>
  <c r="G2031" i="4"/>
  <c r="D2031" i="4"/>
  <c r="G2015" i="4"/>
  <c r="D2015" i="4"/>
  <c r="G1999" i="4"/>
  <c r="D1999" i="4"/>
  <c r="G1983" i="4"/>
  <c r="D1983" i="4"/>
  <c r="G1967" i="4"/>
  <c r="D1967" i="4"/>
  <c r="G1951" i="4"/>
  <c r="D1951" i="4"/>
  <c r="G1935" i="4"/>
  <c r="D1935" i="4"/>
  <c r="G1919" i="4"/>
  <c r="D1919" i="4"/>
  <c r="G1903" i="4"/>
  <c r="D1903" i="4"/>
  <c r="G1887" i="4"/>
  <c r="D1887" i="4"/>
  <c r="G1871" i="4"/>
  <c r="D1871" i="4"/>
  <c r="G1855" i="4"/>
  <c r="D1855" i="4"/>
  <c r="G1839" i="4"/>
  <c r="D1839" i="4"/>
  <c r="G1823" i="4"/>
  <c r="D1823" i="4"/>
  <c r="G1803" i="4"/>
  <c r="D1803" i="4"/>
  <c r="G1771" i="4"/>
  <c r="D1771" i="4"/>
  <c r="G1739" i="4"/>
  <c r="D1739" i="4"/>
  <c r="G1707" i="4"/>
  <c r="D1707" i="4"/>
  <c r="G1675" i="4"/>
  <c r="D1675" i="4"/>
  <c r="G1643" i="4"/>
  <c r="D1643" i="4"/>
  <c r="G1611" i="4"/>
  <c r="D1611" i="4"/>
  <c r="G2376" i="4"/>
  <c r="D2376" i="4"/>
  <c r="G2360" i="4"/>
  <c r="D2360" i="4"/>
  <c r="G2344" i="4"/>
  <c r="D2344" i="4"/>
  <c r="G2328" i="4"/>
  <c r="D2328" i="4"/>
  <c r="G2312" i="4"/>
  <c r="D2312" i="4"/>
  <c r="G2296" i="4"/>
  <c r="D2296" i="4"/>
  <c r="G2280" i="4"/>
  <c r="D2280" i="4"/>
  <c r="G2264" i="4"/>
  <c r="D2264" i="4"/>
  <c r="G2248" i="4"/>
  <c r="D2248" i="4"/>
  <c r="G2232" i="4"/>
  <c r="D2232" i="4"/>
  <c r="G2216" i="4"/>
  <c r="D2216" i="4"/>
  <c r="G2200" i="4"/>
  <c r="D2200" i="4"/>
  <c r="G2184" i="4"/>
  <c r="D2184" i="4"/>
  <c r="G2168" i="4"/>
  <c r="D2168" i="4"/>
  <c r="G2152" i="4"/>
  <c r="D2152" i="4"/>
  <c r="G2136" i="4"/>
  <c r="D2136" i="4"/>
  <c r="G2120" i="4"/>
  <c r="D2120" i="4"/>
  <c r="G2104" i="4"/>
  <c r="D2104" i="4"/>
  <c r="G2088" i="4"/>
  <c r="D2088" i="4"/>
  <c r="G2072" i="4"/>
  <c r="D2072" i="4"/>
  <c r="G2056" i="4"/>
  <c r="D2056" i="4"/>
  <c r="G2040" i="4"/>
  <c r="D2040" i="4"/>
  <c r="G2024" i="4"/>
  <c r="D2024" i="4"/>
  <c r="G2008" i="4"/>
  <c r="D2008" i="4"/>
  <c r="G1984" i="4"/>
  <c r="D1984" i="4"/>
  <c r="G1968" i="4"/>
  <c r="D1968" i="4"/>
  <c r="G1952" i="4"/>
  <c r="D1952" i="4"/>
  <c r="G1936" i="4"/>
  <c r="D1936" i="4"/>
  <c r="G1920" i="4"/>
  <c r="D1920" i="4"/>
  <c r="G1904" i="4"/>
  <c r="D1904" i="4"/>
  <c r="G1888" i="4"/>
  <c r="D1888" i="4"/>
  <c r="G1872" i="4"/>
  <c r="D1872" i="4"/>
  <c r="G1856" i="4"/>
  <c r="D1856" i="4"/>
  <c r="G1824" i="4"/>
  <c r="D1824" i="4"/>
  <c r="G1773" i="4"/>
  <c r="D1773" i="4"/>
  <c r="G1709" i="4"/>
  <c r="D1709" i="4"/>
  <c r="G1645" i="4"/>
  <c r="D1645" i="4"/>
  <c r="G1804" i="4"/>
  <c r="D1804" i="4"/>
  <c r="G1772" i="4"/>
  <c r="D1772" i="4"/>
  <c r="G1740" i="4"/>
  <c r="D1740" i="4"/>
  <c r="G1708" i="4"/>
  <c r="D1708" i="4"/>
  <c r="G1676" i="4"/>
  <c r="D1676" i="4"/>
  <c r="G1644" i="4"/>
  <c r="D1644" i="4"/>
  <c r="G1612" i="4"/>
  <c r="D1612" i="4"/>
  <c r="G1580" i="4"/>
  <c r="D1580" i="4"/>
  <c r="G1548" i="4"/>
  <c r="D1548" i="4"/>
  <c r="G1516" i="4"/>
  <c r="D1516" i="4"/>
  <c r="G1484" i="4"/>
  <c r="D1484" i="4"/>
  <c r="G1452" i="4"/>
  <c r="D1452" i="4"/>
  <c r="G1420" i="4"/>
  <c r="D1420" i="4"/>
  <c r="G1388" i="4"/>
  <c r="D1388" i="4"/>
  <c r="G1356" i="4"/>
  <c r="D1356" i="4"/>
  <c r="G1324" i="4"/>
  <c r="D1324" i="4"/>
  <c r="G1292" i="4"/>
  <c r="D1292" i="4"/>
  <c r="G1260" i="4"/>
  <c r="D1260" i="4"/>
  <c r="G1228" i="4"/>
  <c r="D1228" i="4"/>
  <c r="G1177" i="4"/>
  <c r="D1177" i="4"/>
  <c r="G1113" i="4"/>
  <c r="D1113" i="4"/>
  <c r="G1049" i="4"/>
  <c r="D1049" i="4"/>
  <c r="G1567" i="4"/>
  <c r="D1567" i="4"/>
  <c r="G1535" i="4"/>
  <c r="D1535" i="4"/>
  <c r="G1503" i="4"/>
  <c r="D1503" i="4"/>
  <c r="G1471" i="4"/>
  <c r="D1471" i="4"/>
  <c r="G1439" i="4"/>
  <c r="D1439" i="4"/>
  <c r="G1407" i="4"/>
  <c r="D1407" i="4"/>
  <c r="G1375" i="4"/>
  <c r="D1375" i="4"/>
  <c r="G1343" i="4"/>
  <c r="D1343" i="4"/>
  <c r="G1311" i="4"/>
  <c r="D1311" i="4"/>
  <c r="G1279" i="4"/>
  <c r="D1279" i="4"/>
  <c r="G1247" i="4"/>
  <c r="D1247" i="4"/>
  <c r="G1215" i="4"/>
  <c r="D1215" i="4"/>
  <c r="G1135" i="4"/>
  <c r="D1135" i="4"/>
  <c r="G1087" i="4"/>
  <c r="D1087" i="4"/>
  <c r="G1198" i="4"/>
  <c r="D1198" i="4"/>
  <c r="G1166" i="4"/>
  <c r="D1166" i="4"/>
  <c r="G1142" i="4"/>
  <c r="D1142" i="4"/>
  <c r="G1110" i="4"/>
  <c r="D1110" i="4"/>
  <c r="G1078" i="4"/>
  <c r="D1078" i="4"/>
  <c r="G1046" i="4"/>
  <c r="D1046" i="4"/>
  <c r="G1014" i="4"/>
  <c r="D1014" i="4"/>
  <c r="G974" i="4"/>
  <c r="D974" i="4"/>
  <c r="G942" i="4"/>
  <c r="D942" i="4"/>
  <c r="G918" i="4"/>
  <c r="D918" i="4"/>
  <c r="G878" i="4"/>
  <c r="D878" i="4"/>
  <c r="G846" i="4"/>
  <c r="D846" i="4"/>
  <c r="G814" i="4"/>
  <c r="D814" i="4"/>
  <c r="G782" i="4"/>
  <c r="D782" i="4"/>
  <c r="G750" i="4"/>
  <c r="D750" i="4"/>
  <c r="G718" i="4"/>
  <c r="D718" i="4"/>
  <c r="G1025" i="4"/>
  <c r="D1025" i="4"/>
  <c r="G993" i="4"/>
  <c r="D993" i="4"/>
  <c r="G961" i="4"/>
  <c r="D961" i="4"/>
  <c r="G929" i="4"/>
  <c r="D929" i="4"/>
  <c r="G897" i="4"/>
  <c r="D897" i="4"/>
  <c r="G865" i="4"/>
  <c r="D865" i="4"/>
  <c r="G825" i="4"/>
  <c r="D825" i="4"/>
  <c r="G793" i="4"/>
  <c r="D793" i="4"/>
  <c r="G761" i="4"/>
  <c r="D761" i="4"/>
  <c r="G729" i="4"/>
  <c r="D729" i="4"/>
  <c r="G713" i="4"/>
  <c r="D713" i="4"/>
  <c r="G681" i="4"/>
  <c r="D681" i="4"/>
  <c r="G649" i="4"/>
  <c r="D649" i="4"/>
  <c r="G617" i="4"/>
  <c r="D617" i="4"/>
  <c r="G585" i="4"/>
  <c r="D585" i="4"/>
  <c r="G553" i="4"/>
  <c r="D553" i="4"/>
  <c r="G521" i="4"/>
  <c r="D521" i="4"/>
  <c r="G678" i="4"/>
  <c r="D678" i="4"/>
  <c r="G646" i="4"/>
  <c r="D646" i="4"/>
  <c r="G614" i="4"/>
  <c r="D614" i="4"/>
  <c r="G582" i="4"/>
  <c r="D582" i="4"/>
  <c r="G550" i="4"/>
  <c r="D550" i="4"/>
  <c r="G518" i="4"/>
  <c r="D518" i="4"/>
  <c r="G2464" i="4"/>
  <c r="D2464" i="4"/>
  <c r="G2400" i="4"/>
  <c r="D2400" i="4"/>
  <c r="G2442" i="4"/>
  <c r="D2442" i="4"/>
  <c r="G2497" i="4"/>
  <c r="D2497" i="4"/>
  <c r="G2465" i="4"/>
  <c r="D2465" i="4"/>
  <c r="G2433" i="4"/>
  <c r="D2433" i="4"/>
  <c r="G2401" i="4"/>
  <c r="D2401" i="4"/>
  <c r="G2369" i="4"/>
  <c r="D2369" i="4"/>
  <c r="G2337" i="4"/>
  <c r="D2337" i="4"/>
  <c r="G2305" i="4"/>
  <c r="D2305" i="4"/>
  <c r="G2273" i="4"/>
  <c r="D2273" i="4"/>
  <c r="G2241" i="4"/>
  <c r="D2241" i="4"/>
  <c r="G2209" i="4"/>
  <c r="D2209" i="4"/>
  <c r="G2177" i="4"/>
  <c r="D2177" i="4"/>
  <c r="G2145" i="4"/>
  <c r="D2145" i="4"/>
  <c r="G2113" i="4"/>
  <c r="D2113" i="4"/>
  <c r="G2081" i="4"/>
  <c r="D2081" i="4"/>
  <c r="G2049" i="4"/>
  <c r="D2049" i="4"/>
  <c r="G2017" i="4"/>
  <c r="D2017" i="4"/>
  <c r="G1985" i="4"/>
  <c r="D1985" i="4"/>
  <c r="G1953" i="4"/>
  <c r="D1953" i="4"/>
  <c r="G1921" i="4"/>
  <c r="D1921" i="4"/>
  <c r="G1889" i="4"/>
  <c r="D1889" i="4"/>
  <c r="G1857" i="4"/>
  <c r="D1857" i="4"/>
  <c r="G1825" i="4"/>
  <c r="D1825" i="4"/>
  <c r="G1775" i="4"/>
  <c r="D1775" i="4"/>
  <c r="G1711" i="4"/>
  <c r="D1711" i="4"/>
  <c r="G1663" i="4"/>
  <c r="D1663" i="4"/>
  <c r="G1599" i="4"/>
  <c r="D1599" i="4"/>
  <c r="G2354" i="4"/>
  <c r="D2354" i="4"/>
  <c r="G2322" i="4"/>
  <c r="D2322" i="4"/>
  <c r="G2290" i="4"/>
  <c r="D2290" i="4"/>
  <c r="G2258" i="4"/>
  <c r="D2258" i="4"/>
  <c r="G2242" i="4"/>
  <c r="D2242" i="4"/>
  <c r="G2194" i="4"/>
  <c r="D2194" i="4"/>
  <c r="G2162" i="4"/>
  <c r="D2162" i="4"/>
  <c r="G2130" i="4"/>
  <c r="D2130" i="4"/>
  <c r="G2098" i="4"/>
  <c r="D2098" i="4"/>
  <c r="G2066" i="4"/>
  <c r="D2066" i="4"/>
  <c r="G2034" i="4"/>
  <c r="D2034" i="4"/>
  <c r="G2002" i="4"/>
  <c r="D2002" i="4"/>
  <c r="G1962" i="4"/>
  <c r="D1962" i="4"/>
  <c r="G1930" i="4"/>
  <c r="D1930" i="4"/>
  <c r="G1898" i="4"/>
  <c r="D1898" i="4"/>
  <c r="G1866" i="4"/>
  <c r="D1866" i="4"/>
  <c r="G1842" i="4"/>
  <c r="D1842" i="4"/>
  <c r="G1793" i="4"/>
  <c r="D1793" i="4"/>
  <c r="G1745" i="4"/>
  <c r="D1745" i="4"/>
  <c r="G1665" i="4"/>
  <c r="D1665" i="4"/>
  <c r="G1601" i="4"/>
  <c r="D1601" i="4"/>
  <c r="G1782" i="4"/>
  <c r="D1782" i="4"/>
  <c r="G1750" i="4"/>
  <c r="D1750" i="4"/>
  <c r="G1718" i="4"/>
  <c r="D1718" i="4"/>
  <c r="G1686" i="4"/>
  <c r="D1686" i="4"/>
  <c r="G1654" i="4"/>
  <c r="D1654" i="4"/>
  <c r="G1622" i="4"/>
  <c r="D1622" i="4"/>
  <c r="G1590" i="4"/>
  <c r="D1590" i="4"/>
  <c r="G1558" i="4"/>
  <c r="D1558" i="4"/>
  <c r="G1526" i="4"/>
  <c r="D1526" i="4"/>
  <c r="G1494" i="4"/>
  <c r="D1494" i="4"/>
  <c r="G1462" i="4"/>
  <c r="D1462" i="4"/>
  <c r="G1430" i="4"/>
  <c r="D1430" i="4"/>
  <c r="G1398" i="4"/>
  <c r="D1398" i="4"/>
  <c r="G1366" i="4"/>
  <c r="D1366" i="4"/>
  <c r="G1334" i="4"/>
  <c r="D1334" i="4"/>
  <c r="G1302" i="4"/>
  <c r="D1302" i="4"/>
  <c r="G1270" i="4"/>
  <c r="D1270" i="4"/>
  <c r="G1238" i="4"/>
  <c r="D1238" i="4"/>
  <c r="D1213" i="4"/>
  <c r="G1213" i="4"/>
  <c r="D1149" i="4"/>
  <c r="G1149" i="4"/>
  <c r="D1069" i="4"/>
  <c r="G1069" i="4"/>
  <c r="G1585" i="4"/>
  <c r="D1585" i="4"/>
  <c r="G1553" i="4"/>
  <c r="D1553" i="4"/>
  <c r="G1521" i="4"/>
  <c r="D1521" i="4"/>
  <c r="G1481" i="4"/>
  <c r="D1481" i="4"/>
  <c r="G1457" i="4"/>
  <c r="D1457" i="4"/>
  <c r="G1417" i="4"/>
  <c r="D1417" i="4"/>
  <c r="G1385" i="4"/>
  <c r="D1385" i="4"/>
  <c r="G1353" i="4"/>
  <c r="D1353" i="4"/>
  <c r="G1329" i="4"/>
  <c r="D1329" i="4"/>
  <c r="G1313" i="4"/>
  <c r="D1313" i="4"/>
  <c r="G1281" i="4"/>
  <c r="D1281" i="4"/>
  <c r="G1249" i="4"/>
  <c r="D1249" i="4"/>
  <c r="G1217" i="4"/>
  <c r="D1217" i="4"/>
  <c r="G1171" i="4"/>
  <c r="D1171" i="4"/>
  <c r="G1123" i="4"/>
  <c r="D1123" i="4"/>
  <c r="G1059" i="4"/>
  <c r="D1059" i="4"/>
  <c r="G1192" i="4"/>
  <c r="D1192" i="4"/>
  <c r="G1160" i="4"/>
  <c r="D1160" i="4"/>
  <c r="G1136" i="4"/>
  <c r="D1136" i="4"/>
  <c r="G1104" i="4"/>
  <c r="D1104" i="4"/>
  <c r="G1072" i="4"/>
  <c r="D1072" i="4"/>
  <c r="G1040" i="4"/>
  <c r="D1040" i="4"/>
  <c r="G1008" i="4"/>
  <c r="D1008" i="4"/>
  <c r="G984" i="4"/>
  <c r="D984" i="4"/>
  <c r="G952" i="4"/>
  <c r="D952" i="4"/>
  <c r="G920" i="4"/>
  <c r="D920" i="4"/>
  <c r="G888" i="4"/>
  <c r="D888" i="4"/>
  <c r="G864" i="4"/>
  <c r="D864" i="4"/>
  <c r="G832" i="4"/>
  <c r="D832" i="4"/>
  <c r="G800" i="4"/>
  <c r="D800" i="4"/>
  <c r="G768" i="4"/>
  <c r="D768" i="4"/>
  <c r="G736" i="4"/>
  <c r="D736" i="4"/>
  <c r="G690" i="4"/>
  <c r="D690" i="4"/>
  <c r="G1011" i="4"/>
  <c r="D1011" i="4"/>
  <c r="G979" i="4"/>
  <c r="D979" i="4"/>
  <c r="G947" i="4"/>
  <c r="D947" i="4"/>
  <c r="G915" i="4"/>
  <c r="D915" i="4"/>
  <c r="G883" i="4"/>
  <c r="D883" i="4"/>
  <c r="G851" i="4"/>
  <c r="D851" i="4"/>
  <c r="G819" i="4"/>
  <c r="D819" i="4"/>
  <c r="G787" i="4"/>
  <c r="D787" i="4"/>
  <c r="G755" i="4"/>
  <c r="D755" i="4"/>
  <c r="G723" i="4"/>
  <c r="D723" i="4"/>
  <c r="G707" i="4"/>
  <c r="D707" i="4"/>
  <c r="G675" i="4"/>
  <c r="D675" i="4"/>
  <c r="G643" i="4"/>
  <c r="D643" i="4"/>
  <c r="G611" i="4"/>
  <c r="D611" i="4"/>
  <c r="G579" i="4"/>
  <c r="D579" i="4"/>
  <c r="G547" i="4"/>
  <c r="D547" i="4"/>
  <c r="G515" i="4"/>
  <c r="D515" i="4"/>
  <c r="G664" i="4"/>
  <c r="D664" i="4"/>
  <c r="G632" i="4"/>
  <c r="D632" i="4"/>
  <c r="G600" i="4"/>
  <c r="D600" i="4"/>
  <c r="G568" i="4"/>
  <c r="D568" i="4"/>
  <c r="G536" i="4"/>
  <c r="D536" i="4"/>
  <c r="G504" i="4"/>
  <c r="D504" i="4"/>
  <c r="G2452" i="4"/>
  <c r="D2452" i="4"/>
  <c r="G2388" i="4"/>
  <c r="D2388" i="4"/>
  <c r="G2446" i="4"/>
  <c r="D2446" i="4"/>
  <c r="G2499" i="4"/>
  <c r="D2499" i="4"/>
  <c r="G2467" i="4"/>
  <c r="D2467" i="4"/>
  <c r="G2435" i="4"/>
  <c r="D2435" i="4"/>
  <c r="G2403" i="4"/>
  <c r="D2403" i="4"/>
  <c r="G2371" i="4"/>
  <c r="D2371" i="4"/>
  <c r="G2339" i="4"/>
  <c r="D2339" i="4"/>
  <c r="G2307" i="4"/>
  <c r="D2307" i="4"/>
  <c r="G2275" i="4"/>
  <c r="D2275" i="4"/>
  <c r="G2243" i="4"/>
  <c r="D2243" i="4"/>
  <c r="G2211" i="4"/>
  <c r="D2211" i="4"/>
  <c r="G2179" i="4"/>
  <c r="D2179" i="4"/>
  <c r="G2147" i="4"/>
  <c r="D2147" i="4"/>
  <c r="G2115" i="4"/>
  <c r="D2115" i="4"/>
  <c r="G2083" i="4"/>
  <c r="D2083" i="4"/>
  <c r="G2051" i="4"/>
  <c r="D2051" i="4"/>
  <c r="G2019" i="4"/>
  <c r="D2019" i="4"/>
  <c r="G1987" i="4"/>
  <c r="D1987" i="4"/>
  <c r="G1955" i="4"/>
  <c r="D1955" i="4"/>
  <c r="G1923" i="4"/>
  <c r="D1923" i="4"/>
  <c r="G1891" i="4"/>
  <c r="D1891" i="4"/>
  <c r="G1859" i="4"/>
  <c r="D1859" i="4"/>
  <c r="G1827" i="4"/>
  <c r="D1827" i="4"/>
  <c r="G1779" i="4"/>
  <c r="D1779" i="4"/>
  <c r="G1715" i="4"/>
  <c r="D1715" i="4"/>
  <c r="G1651" i="4"/>
  <c r="D1651" i="4"/>
  <c r="G2380" i="4"/>
  <c r="D2380" i="4"/>
  <c r="G2348" i="4"/>
  <c r="D2348" i="4"/>
  <c r="G2316" i="4"/>
  <c r="D2316" i="4"/>
  <c r="G2284" i="4"/>
  <c r="D2284" i="4"/>
  <c r="G2252" i="4"/>
  <c r="D2252" i="4"/>
  <c r="G2220" i="4"/>
  <c r="D2220" i="4"/>
  <c r="G2188" i="4"/>
  <c r="D2188" i="4"/>
  <c r="G2156" i="4"/>
  <c r="D2156" i="4"/>
  <c r="G2124" i="4"/>
  <c r="D2124" i="4"/>
  <c r="G2092" i="4"/>
  <c r="D2092" i="4"/>
  <c r="G2060" i="4"/>
  <c r="D2060" i="4"/>
  <c r="G2028" i="4"/>
  <c r="D2028" i="4"/>
  <c r="G1996" i="4"/>
  <c r="D1996" i="4"/>
  <c r="G1964" i="4"/>
  <c r="D1964" i="4"/>
  <c r="G1932" i="4"/>
  <c r="D1932" i="4"/>
  <c r="G1900" i="4"/>
  <c r="D1900" i="4"/>
  <c r="G1868" i="4"/>
  <c r="D1868" i="4"/>
  <c r="G1836" i="4"/>
  <c r="D1836" i="4"/>
  <c r="G1797" i="4"/>
  <c r="D1797" i="4"/>
  <c r="G1733" i="4"/>
  <c r="D1733" i="4"/>
  <c r="G1669" i="4"/>
  <c r="D1669" i="4"/>
  <c r="G1605" i="4"/>
  <c r="D1605" i="4"/>
  <c r="G1784" i="4"/>
  <c r="D1784" i="4"/>
  <c r="G1752" i="4"/>
  <c r="D1752" i="4"/>
  <c r="G1712" i="4"/>
  <c r="D1712" i="4"/>
  <c r="G1680" i="4"/>
  <c r="D1680" i="4"/>
  <c r="G1648" i="4"/>
  <c r="D1648" i="4"/>
  <c r="G1616" i="4"/>
  <c r="D1616" i="4"/>
  <c r="G1584" i="4"/>
  <c r="D1584" i="4"/>
  <c r="G1552" i="4"/>
  <c r="D1552" i="4"/>
  <c r="G1520" i="4"/>
  <c r="D1520" i="4"/>
  <c r="G1488" i="4"/>
  <c r="D1488" i="4"/>
  <c r="G1456" i="4"/>
  <c r="D1456" i="4"/>
  <c r="G1424" i="4"/>
  <c r="D1424" i="4"/>
  <c r="G1392" i="4"/>
  <c r="D1392" i="4"/>
  <c r="G1360" i="4"/>
  <c r="D1360" i="4"/>
  <c r="G1328" i="4"/>
  <c r="D1328" i="4"/>
  <c r="G1296" i="4"/>
  <c r="D1296" i="4"/>
  <c r="G1264" i="4"/>
  <c r="D1264" i="4"/>
  <c r="G1232" i="4"/>
  <c r="D1232" i="4"/>
  <c r="G1185" i="4"/>
  <c r="D1185" i="4"/>
  <c r="G1121" i="4"/>
  <c r="D1121" i="4"/>
  <c r="G1057" i="4"/>
  <c r="D1057" i="4"/>
  <c r="G1571" i="4"/>
  <c r="D1571" i="4"/>
  <c r="G1539" i="4"/>
  <c r="D1539" i="4"/>
  <c r="G1507" i="4"/>
  <c r="D1507" i="4"/>
  <c r="G1475" i="4"/>
  <c r="D1475" i="4"/>
  <c r="G1443" i="4"/>
  <c r="D1443" i="4"/>
  <c r="G1411" i="4"/>
  <c r="D1411" i="4"/>
  <c r="G1379" i="4"/>
  <c r="D1379" i="4"/>
  <c r="G1347" i="4"/>
  <c r="D1347" i="4"/>
  <c r="G1315" i="4"/>
  <c r="D1315" i="4"/>
  <c r="G1283" i="4"/>
  <c r="D1283" i="4"/>
  <c r="G1251" i="4"/>
  <c r="D1251" i="4"/>
  <c r="G1219" i="4"/>
  <c r="D1219" i="4"/>
  <c r="G1159" i="4"/>
  <c r="D1159" i="4"/>
  <c r="G1095" i="4"/>
  <c r="D1095" i="4"/>
  <c r="G1210" i="4"/>
  <c r="D1210" i="4"/>
  <c r="G1178" i="4"/>
  <c r="D1178" i="4"/>
  <c r="G1146" i="4"/>
  <c r="D1146" i="4"/>
  <c r="G1106" i="4"/>
  <c r="D1106" i="4"/>
  <c r="G1074" i="4"/>
  <c r="D1074" i="4"/>
  <c r="G1050" i="4"/>
  <c r="D1050" i="4"/>
  <c r="G1018" i="4"/>
  <c r="D1018" i="4"/>
  <c r="G986" i="4"/>
  <c r="D986" i="4"/>
  <c r="G954" i="4"/>
  <c r="D954" i="4"/>
  <c r="G922" i="4"/>
  <c r="D922" i="4"/>
  <c r="G882" i="4"/>
  <c r="D882" i="4"/>
  <c r="G850" i="4"/>
  <c r="D850" i="4"/>
  <c r="G818" i="4"/>
  <c r="D818" i="4"/>
  <c r="G786" i="4"/>
  <c r="D786" i="4"/>
  <c r="G754" i="4"/>
  <c r="D754" i="4"/>
  <c r="G722" i="4"/>
  <c r="D722" i="4"/>
  <c r="D1029" i="4"/>
  <c r="G1029" i="4"/>
  <c r="D997" i="4"/>
  <c r="G997" i="4"/>
  <c r="D965" i="4"/>
  <c r="G965" i="4"/>
  <c r="D933" i="4"/>
  <c r="G933" i="4"/>
  <c r="D901" i="4"/>
  <c r="G901" i="4"/>
  <c r="D869" i="4"/>
  <c r="G869" i="4"/>
  <c r="D837" i="4"/>
  <c r="G837" i="4"/>
  <c r="D805" i="4"/>
  <c r="G805" i="4"/>
  <c r="D773" i="4"/>
  <c r="G773" i="4"/>
  <c r="D741" i="4"/>
  <c r="G741" i="4"/>
  <c r="G700" i="4"/>
  <c r="D700" i="4"/>
  <c r="D693" i="4"/>
  <c r="G693" i="4"/>
  <c r="D661" i="4"/>
  <c r="G661" i="4"/>
  <c r="D629" i="4"/>
  <c r="G629" i="4"/>
  <c r="D597" i="4"/>
  <c r="G597" i="4"/>
  <c r="D565" i="4"/>
  <c r="G565" i="4"/>
  <c r="D533" i="4"/>
  <c r="G533" i="4"/>
  <c r="G682" i="4"/>
  <c r="D682" i="4"/>
  <c r="G650" i="4"/>
  <c r="D650" i="4"/>
  <c r="G618" i="4"/>
  <c r="D618" i="4"/>
  <c r="G586" i="4"/>
  <c r="D586" i="4"/>
  <c r="G554" i="4"/>
  <c r="D554" i="4"/>
  <c r="G530" i="4"/>
  <c r="D530" i="4"/>
  <c r="G2000" i="4"/>
  <c r="D2000" i="4"/>
  <c r="G1832" i="4"/>
  <c r="D1832" i="4"/>
  <c r="G1789" i="4"/>
  <c r="D1789" i="4"/>
  <c r="G1725" i="4"/>
  <c r="D1725" i="4"/>
  <c r="G1661" i="4"/>
  <c r="D1661" i="4"/>
  <c r="G1597" i="4"/>
  <c r="D1597" i="4"/>
  <c r="G1780" i="4"/>
  <c r="D1780" i="4"/>
  <c r="G1748" i="4"/>
  <c r="D1748" i="4"/>
  <c r="G1716" i="4"/>
  <c r="D1716" i="4"/>
  <c r="G1684" i="4"/>
  <c r="D1684" i="4"/>
  <c r="G1652" i="4"/>
  <c r="D1652" i="4"/>
  <c r="G1620" i="4"/>
  <c r="D1620" i="4"/>
  <c r="G1588" i="4"/>
  <c r="D1588" i="4"/>
  <c r="G1556" i="4"/>
  <c r="D1556" i="4"/>
  <c r="G1524" i="4"/>
  <c r="D1524" i="4"/>
  <c r="G1492" i="4"/>
  <c r="D1492" i="4"/>
  <c r="G1460" i="4"/>
  <c r="D1460" i="4"/>
  <c r="G1428" i="4"/>
  <c r="D1428" i="4"/>
  <c r="G1396" i="4"/>
  <c r="D1396" i="4"/>
  <c r="G1364" i="4"/>
  <c r="D1364" i="4"/>
  <c r="G1332" i="4"/>
  <c r="D1332" i="4"/>
  <c r="G1300" i="4"/>
  <c r="D1300" i="4"/>
  <c r="G1268" i="4"/>
  <c r="D1268" i="4"/>
  <c r="G1236" i="4"/>
  <c r="D1236" i="4"/>
  <c r="G1193" i="4"/>
  <c r="D1193" i="4"/>
  <c r="G1129" i="4"/>
  <c r="D1129" i="4"/>
  <c r="G1065" i="4"/>
  <c r="D1065" i="4"/>
  <c r="G1575" i="4"/>
  <c r="D1575" i="4"/>
  <c r="G1543" i="4"/>
  <c r="D1543" i="4"/>
  <c r="G1511" i="4"/>
  <c r="D1511" i="4"/>
  <c r="G1479" i="4"/>
  <c r="D1479" i="4"/>
  <c r="G1447" i="4"/>
  <c r="D1447" i="4"/>
  <c r="G1415" i="4"/>
  <c r="D1415" i="4"/>
  <c r="G1383" i="4"/>
  <c r="D1383" i="4"/>
  <c r="G1351" i="4"/>
  <c r="D1351" i="4"/>
  <c r="G1319" i="4"/>
  <c r="D1319" i="4"/>
  <c r="G1287" i="4"/>
  <c r="D1287" i="4"/>
  <c r="G1255" i="4"/>
  <c r="D1255" i="4"/>
  <c r="G1223" i="4"/>
  <c r="D1223" i="4"/>
  <c r="G1167" i="4"/>
  <c r="D1167" i="4"/>
  <c r="G1119" i="4"/>
  <c r="D1119" i="4"/>
  <c r="G1055" i="4"/>
  <c r="D1055" i="4"/>
  <c r="G1190" i="4"/>
  <c r="D1190" i="4"/>
  <c r="G1150" i="4"/>
  <c r="D1150" i="4"/>
  <c r="G1118" i="4"/>
  <c r="D1118" i="4"/>
  <c r="G1086" i="4"/>
  <c r="D1086" i="4"/>
  <c r="G1054" i="4"/>
  <c r="D1054" i="4"/>
  <c r="G1022" i="4"/>
  <c r="D1022" i="4"/>
  <c r="G990" i="4"/>
  <c r="D990" i="4"/>
  <c r="G966" i="4"/>
  <c r="D966" i="4"/>
  <c r="G934" i="4"/>
  <c r="D934" i="4"/>
  <c r="G894" i="4"/>
  <c r="D894" i="4"/>
  <c r="G870" i="4"/>
  <c r="D870" i="4"/>
  <c r="G838" i="4"/>
  <c r="D838" i="4"/>
  <c r="G806" i="4"/>
  <c r="D806" i="4"/>
  <c r="G774" i="4"/>
  <c r="D774" i="4"/>
  <c r="G742" i="4"/>
  <c r="D742" i="4"/>
  <c r="G702" i="4"/>
  <c r="D702" i="4"/>
  <c r="G1017" i="4"/>
  <c r="D1017" i="4"/>
  <c r="G985" i="4"/>
  <c r="D985" i="4"/>
  <c r="G953" i="4"/>
  <c r="D953" i="4"/>
  <c r="G921" i="4"/>
  <c r="D921" i="4"/>
  <c r="G889" i="4"/>
  <c r="D889" i="4"/>
  <c r="G857" i="4"/>
  <c r="D857" i="4"/>
  <c r="G833" i="4"/>
  <c r="D833" i="4"/>
  <c r="G801" i="4"/>
  <c r="D801" i="4"/>
  <c r="G769" i="4"/>
  <c r="D769" i="4"/>
  <c r="G737" i="4"/>
  <c r="D737" i="4"/>
  <c r="G692" i="4"/>
  <c r="D692" i="4"/>
  <c r="G689" i="4"/>
  <c r="D689" i="4"/>
  <c r="G657" i="4"/>
  <c r="D657" i="4"/>
  <c r="G625" i="4"/>
  <c r="D625" i="4"/>
  <c r="G593" i="4"/>
  <c r="D593" i="4"/>
  <c r="G561" i="4"/>
  <c r="D561" i="4"/>
  <c r="G529" i="4"/>
  <c r="D529" i="4"/>
  <c r="G686" i="4"/>
  <c r="D686" i="4"/>
  <c r="G654" i="4"/>
  <c r="D654" i="4"/>
  <c r="G622" i="4"/>
  <c r="D622" i="4"/>
  <c r="G590" i="4"/>
  <c r="D590" i="4"/>
  <c r="G558" i="4"/>
  <c r="D558" i="4"/>
  <c r="G526" i="4"/>
  <c r="D526" i="4"/>
  <c r="G2480" i="4"/>
  <c r="D2480" i="4"/>
  <c r="G2416" i="4"/>
  <c r="D2416" i="4"/>
  <c r="G2458" i="4"/>
  <c r="D2458" i="4"/>
  <c r="G2394" i="4"/>
  <c r="D2394" i="4"/>
  <c r="G2473" i="4"/>
  <c r="D2473" i="4"/>
  <c r="G2441" i="4"/>
  <c r="D2441" i="4"/>
  <c r="G2409" i="4"/>
  <c r="D2409" i="4"/>
  <c r="G2377" i="4"/>
  <c r="D2377" i="4"/>
  <c r="G2345" i="4"/>
  <c r="D2345" i="4"/>
  <c r="G2313" i="4"/>
  <c r="D2313" i="4"/>
  <c r="G2281" i="4"/>
  <c r="D2281" i="4"/>
  <c r="G2249" i="4"/>
  <c r="D2249" i="4"/>
  <c r="G2217" i="4"/>
  <c r="D2217" i="4"/>
  <c r="G2185" i="4"/>
  <c r="D2185" i="4"/>
  <c r="G2153" i="4"/>
  <c r="D2153" i="4"/>
  <c r="G2121" i="4"/>
  <c r="D2121" i="4"/>
  <c r="G2089" i="4"/>
  <c r="D2089" i="4"/>
  <c r="G2057" i="4"/>
  <c r="D2057" i="4"/>
  <c r="G2025" i="4"/>
  <c r="D2025" i="4"/>
  <c r="G1993" i="4"/>
  <c r="D1993" i="4"/>
  <c r="G1961" i="4"/>
  <c r="D1961" i="4"/>
  <c r="G1929" i="4"/>
  <c r="D1929" i="4"/>
  <c r="G1897" i="4"/>
  <c r="D1897" i="4"/>
  <c r="G1865" i="4"/>
  <c r="D1865" i="4"/>
  <c r="G1833" i="4"/>
  <c r="D1833" i="4"/>
  <c r="G1791" i="4"/>
  <c r="D1791" i="4"/>
  <c r="G1727" i="4"/>
  <c r="D1727" i="4"/>
  <c r="G1647" i="4"/>
  <c r="D1647" i="4"/>
  <c r="G2378" i="4"/>
  <c r="D2378" i="4"/>
  <c r="G2346" i="4"/>
  <c r="D2346" i="4"/>
  <c r="G2314" i="4"/>
  <c r="D2314" i="4"/>
  <c r="G2282" i="4"/>
  <c r="D2282" i="4"/>
  <c r="G2226" i="4"/>
  <c r="D2226" i="4"/>
  <c r="G2210" i="4"/>
  <c r="D2210" i="4"/>
  <c r="G2186" i="4"/>
  <c r="D2186" i="4"/>
  <c r="G2154" i="4"/>
  <c r="D2154" i="4"/>
  <c r="G2122" i="4"/>
  <c r="D2122" i="4"/>
  <c r="G2090" i="4"/>
  <c r="D2090" i="4"/>
  <c r="G2058" i="4"/>
  <c r="D2058" i="4"/>
  <c r="G2026" i="4"/>
  <c r="D2026" i="4"/>
  <c r="G1994" i="4"/>
  <c r="D1994" i="4"/>
  <c r="G1970" i="4"/>
  <c r="D1970" i="4"/>
  <c r="G1938" i="4"/>
  <c r="D1938" i="4"/>
  <c r="G1906" i="4"/>
  <c r="D1906" i="4"/>
  <c r="G1874" i="4"/>
  <c r="D1874" i="4"/>
  <c r="G1834" i="4"/>
  <c r="D1834" i="4"/>
  <c r="G1809" i="4"/>
  <c r="D1809" i="4"/>
  <c r="G1729" i="4"/>
  <c r="D1729" i="4"/>
  <c r="G1681" i="4"/>
  <c r="D1681" i="4"/>
  <c r="G1617" i="4"/>
  <c r="D1617" i="4"/>
  <c r="G1790" i="4"/>
  <c r="D1790" i="4"/>
  <c r="G1758" i="4"/>
  <c r="D1758" i="4"/>
  <c r="G1726" i="4"/>
  <c r="D1726" i="4"/>
  <c r="G1694" i="4"/>
  <c r="D1694" i="4"/>
  <c r="G1662" i="4"/>
  <c r="D1662" i="4"/>
  <c r="G1630" i="4"/>
  <c r="D1630" i="4"/>
  <c r="G1598" i="4"/>
  <c r="D1598" i="4"/>
  <c r="G1566" i="4"/>
  <c r="D1566" i="4"/>
  <c r="G1534" i="4"/>
  <c r="D1534" i="4"/>
  <c r="G1502" i="4"/>
  <c r="D1502" i="4"/>
  <c r="G1470" i="4"/>
  <c r="D1470" i="4"/>
  <c r="G1438" i="4"/>
  <c r="D1438" i="4"/>
  <c r="G1406" i="4"/>
  <c r="D1406" i="4"/>
  <c r="G1374" i="4"/>
  <c r="D1374" i="4"/>
  <c r="G1342" i="4"/>
  <c r="D1342" i="4"/>
  <c r="G1310" i="4"/>
  <c r="D1310" i="4"/>
  <c r="G1278" i="4"/>
  <c r="D1278" i="4"/>
  <c r="G1246" i="4"/>
  <c r="D1246" i="4"/>
  <c r="D1197" i="4"/>
  <c r="G1197" i="4"/>
  <c r="D1133" i="4"/>
  <c r="G1133" i="4"/>
  <c r="D1085" i="4"/>
  <c r="G1085" i="4"/>
  <c r="G1577" i="4"/>
  <c r="D1577" i="4"/>
  <c r="G1545" i="4"/>
  <c r="D1545" i="4"/>
  <c r="G1513" i="4"/>
  <c r="D1513" i="4"/>
  <c r="G1489" i="4"/>
  <c r="D1489" i="4"/>
  <c r="G1449" i="4"/>
  <c r="D1449" i="4"/>
  <c r="G1425" i="4"/>
  <c r="D1425" i="4"/>
  <c r="G1393" i="4"/>
  <c r="D1393" i="4"/>
  <c r="G1361" i="4"/>
  <c r="D1361" i="4"/>
  <c r="G1305" i="4"/>
  <c r="D1305" i="4"/>
  <c r="G1273" i="4"/>
  <c r="D1273" i="4"/>
  <c r="G1241" i="4"/>
  <c r="D1241" i="4"/>
  <c r="G1203" i="4"/>
  <c r="D1203" i="4"/>
  <c r="G1107" i="4"/>
  <c r="D1107" i="4"/>
  <c r="G1043" i="4"/>
  <c r="D1043" i="4"/>
  <c r="G1184" i="4"/>
  <c r="D1184" i="4"/>
  <c r="G1152" i="4"/>
  <c r="D1152" i="4"/>
  <c r="G1112" i="4"/>
  <c r="D1112" i="4"/>
  <c r="G1080" i="4"/>
  <c r="D1080" i="4"/>
  <c r="G1048" i="4"/>
  <c r="D1048" i="4"/>
  <c r="G1016" i="4"/>
  <c r="D1016" i="4"/>
  <c r="G976" i="4"/>
  <c r="D976" i="4"/>
  <c r="G944" i="4"/>
  <c r="D944" i="4"/>
  <c r="G912" i="4"/>
  <c r="D912" i="4"/>
  <c r="G872" i="4"/>
  <c r="D872" i="4"/>
  <c r="G840" i="4"/>
  <c r="D840" i="4"/>
  <c r="G808" i="4"/>
  <c r="D808" i="4"/>
  <c r="G776" i="4"/>
  <c r="D776" i="4"/>
  <c r="G744" i="4"/>
  <c r="D744" i="4"/>
  <c r="G706" i="4"/>
  <c r="D706" i="4"/>
  <c r="G1019" i="4"/>
  <c r="D1019" i="4"/>
  <c r="G987" i="4"/>
  <c r="D987" i="4"/>
  <c r="G955" i="4"/>
  <c r="D955" i="4"/>
  <c r="G923" i="4"/>
  <c r="D923" i="4"/>
  <c r="G891" i="4"/>
  <c r="D891" i="4"/>
  <c r="G859" i="4"/>
  <c r="D859" i="4"/>
  <c r="G827" i="4"/>
  <c r="D827" i="4"/>
  <c r="G795" i="4"/>
  <c r="D795" i="4"/>
  <c r="G763" i="4"/>
  <c r="D763" i="4"/>
  <c r="G731" i="4"/>
  <c r="D731" i="4"/>
  <c r="G715" i="4"/>
  <c r="D715" i="4"/>
  <c r="G683" i="4"/>
  <c r="D683" i="4"/>
  <c r="G651" i="4"/>
  <c r="D651" i="4"/>
  <c r="G619" i="4"/>
  <c r="D619" i="4"/>
  <c r="G587" i="4"/>
  <c r="D587" i="4"/>
  <c r="G555" i="4"/>
  <c r="D555" i="4"/>
  <c r="G523" i="4"/>
  <c r="D523" i="4"/>
  <c r="G672" i="4"/>
  <c r="D672" i="4"/>
  <c r="G640" i="4"/>
  <c r="D640" i="4"/>
  <c r="G608" i="4"/>
  <c r="D608" i="4"/>
  <c r="G576" i="4"/>
  <c r="D576" i="4"/>
  <c r="G544" i="4"/>
  <c r="D544" i="4"/>
  <c r="G512" i="4"/>
  <c r="D512" i="4"/>
  <c r="G2468" i="4"/>
  <c r="D2468" i="4"/>
  <c r="G2404" i="4"/>
  <c r="D2404" i="4"/>
  <c r="G2462" i="4"/>
  <c r="D2462" i="4"/>
  <c r="G2398" i="4"/>
  <c r="D2398" i="4"/>
  <c r="G2475" i="4"/>
  <c r="D2475" i="4"/>
  <c r="G2443" i="4"/>
  <c r="D2443" i="4"/>
  <c r="G2411" i="4"/>
  <c r="D2411" i="4"/>
  <c r="G2379" i="4"/>
  <c r="D2379" i="4"/>
  <c r="G2347" i="4"/>
  <c r="D2347" i="4"/>
  <c r="G2315" i="4"/>
  <c r="D2315" i="4"/>
  <c r="G2283" i="4"/>
  <c r="D2283" i="4"/>
  <c r="G2251" i="4"/>
  <c r="D2251" i="4"/>
  <c r="G2219" i="4"/>
  <c r="D2219" i="4"/>
  <c r="G2187" i="4"/>
  <c r="D2187" i="4"/>
  <c r="G2155" i="4"/>
  <c r="D2155" i="4"/>
  <c r="G2123" i="4"/>
  <c r="D2123" i="4"/>
  <c r="G2091" i="4"/>
  <c r="D2091" i="4"/>
  <c r="G2059" i="4"/>
  <c r="D2059" i="4"/>
  <c r="G2027" i="4"/>
  <c r="D2027" i="4"/>
  <c r="G1995" i="4"/>
  <c r="D1995" i="4"/>
  <c r="G1963" i="4"/>
  <c r="D1963" i="4"/>
  <c r="G1931" i="4"/>
  <c r="D1931" i="4"/>
  <c r="G1899" i="4"/>
  <c r="D1899" i="4"/>
  <c r="G1867" i="4"/>
  <c r="D1867" i="4"/>
  <c r="G1835" i="4"/>
  <c r="D1835" i="4"/>
  <c r="G1795" i="4"/>
  <c r="D1795" i="4"/>
  <c r="G1731" i="4"/>
  <c r="D1731" i="4"/>
  <c r="G1667" i="4"/>
  <c r="D1667" i="4"/>
  <c r="G1603" i="4"/>
  <c r="D1603" i="4"/>
  <c r="G2356" i="4"/>
  <c r="D2356" i="4"/>
  <c r="G2324" i="4"/>
  <c r="D2324" i="4"/>
  <c r="G2292" i="4"/>
  <c r="D2292" i="4"/>
  <c r="G2260" i="4"/>
  <c r="D2260" i="4"/>
  <c r="G2228" i="4"/>
  <c r="D2228" i="4"/>
  <c r="G2196" i="4"/>
  <c r="D2196" i="4"/>
  <c r="G2164" i="4"/>
  <c r="D2164" i="4"/>
  <c r="G2132" i="4"/>
  <c r="D2132" i="4"/>
  <c r="G2100" i="4"/>
  <c r="D2100" i="4"/>
  <c r="G2068" i="4"/>
  <c r="D2068" i="4"/>
  <c r="G2036" i="4"/>
  <c r="D2036" i="4"/>
  <c r="G2004" i="4"/>
  <c r="D2004" i="4"/>
  <c r="G1972" i="4"/>
  <c r="D1972" i="4"/>
  <c r="G1940" i="4"/>
  <c r="D1940" i="4"/>
  <c r="G1908" i="4"/>
  <c r="D1908" i="4"/>
  <c r="G1876" i="4"/>
  <c r="D1876" i="4"/>
  <c r="G1844" i="4"/>
  <c r="D1844" i="4"/>
  <c r="G1812" i="4"/>
  <c r="D1812" i="4"/>
  <c r="G1749" i="4"/>
  <c r="D1749" i="4"/>
  <c r="G1685" i="4"/>
  <c r="D1685" i="4"/>
  <c r="G1621" i="4"/>
  <c r="D1621" i="4"/>
  <c r="G1792" i="4"/>
  <c r="D1792" i="4"/>
  <c r="G1760" i="4"/>
  <c r="D1760" i="4"/>
  <c r="G1736" i="4"/>
  <c r="D1736" i="4"/>
  <c r="G1704" i="4"/>
  <c r="D1704" i="4"/>
  <c r="G1672" i="4"/>
  <c r="D1672" i="4"/>
  <c r="G1640" i="4"/>
  <c r="D1640" i="4"/>
  <c r="G1608" i="4"/>
  <c r="D1608" i="4"/>
  <c r="G1576" i="4"/>
  <c r="D1576" i="4"/>
  <c r="G1544" i="4"/>
  <c r="D1544" i="4"/>
  <c r="G1512" i="4"/>
  <c r="D1512" i="4"/>
  <c r="G1480" i="4"/>
  <c r="D1480" i="4"/>
  <c r="G1448" i="4"/>
  <c r="D1448" i="4"/>
  <c r="G1416" i="4"/>
  <c r="D1416" i="4"/>
  <c r="G1384" i="4"/>
  <c r="D1384" i="4"/>
  <c r="G1352" i="4"/>
  <c r="D1352" i="4"/>
  <c r="G1320" i="4"/>
  <c r="D1320" i="4"/>
  <c r="G1288" i="4"/>
  <c r="D1288" i="4"/>
  <c r="G1256" i="4"/>
  <c r="D1256" i="4"/>
  <c r="G1224" i="4"/>
  <c r="D1224" i="4"/>
  <c r="G1169" i="4"/>
  <c r="D1169" i="4"/>
  <c r="G1105" i="4"/>
  <c r="D1105" i="4"/>
  <c r="G1595" i="4"/>
  <c r="D1595" i="4"/>
  <c r="G1563" i="4"/>
  <c r="D1563" i="4"/>
  <c r="G1531" i="4"/>
  <c r="D1531" i="4"/>
  <c r="G1499" i="4"/>
  <c r="D1499" i="4"/>
  <c r="G1467" i="4"/>
  <c r="D1467" i="4"/>
  <c r="G1435" i="4"/>
  <c r="D1435" i="4"/>
  <c r="G1403" i="4"/>
  <c r="D1403" i="4"/>
  <c r="G1371" i="4"/>
  <c r="D1371" i="4"/>
  <c r="G1339" i="4"/>
  <c r="D1339" i="4"/>
  <c r="G1307" i="4"/>
  <c r="D1307" i="4"/>
  <c r="G1275" i="4"/>
  <c r="D1275" i="4"/>
  <c r="G1243" i="4"/>
  <c r="D1243" i="4"/>
  <c r="G1207" i="4"/>
  <c r="D1207" i="4"/>
  <c r="G1143" i="4"/>
  <c r="D1143" i="4"/>
  <c r="G1079" i="4"/>
  <c r="D1079" i="4"/>
  <c r="G1202" i="4"/>
  <c r="D1202" i="4"/>
  <c r="G1170" i="4"/>
  <c r="D1170" i="4"/>
  <c r="G1138" i="4"/>
  <c r="D1138" i="4"/>
  <c r="G1114" i="4"/>
  <c r="D1114" i="4"/>
  <c r="G1082" i="4"/>
  <c r="D1082" i="4"/>
  <c r="G1042" i="4"/>
  <c r="D1042" i="4"/>
  <c r="G1010" i="4"/>
  <c r="D1010" i="4"/>
  <c r="G978" i="4"/>
  <c r="D978" i="4"/>
  <c r="G946" i="4"/>
  <c r="D946" i="4"/>
  <c r="G914" i="4"/>
  <c r="D914" i="4"/>
  <c r="G890" i="4"/>
  <c r="D890" i="4"/>
  <c r="G858" i="4"/>
  <c r="D858" i="4"/>
  <c r="G826" i="4"/>
  <c r="D826" i="4"/>
  <c r="G794" i="4"/>
  <c r="D794" i="4"/>
  <c r="G762" i="4"/>
  <c r="D762" i="4"/>
  <c r="G730" i="4"/>
  <c r="D730" i="4"/>
  <c r="D1037" i="4"/>
  <c r="G1037" i="4"/>
  <c r="D1005" i="4"/>
  <c r="G1005" i="4"/>
  <c r="D973" i="4"/>
  <c r="G973" i="4"/>
  <c r="D941" i="4"/>
  <c r="G941" i="4"/>
  <c r="D909" i="4"/>
  <c r="G909" i="4"/>
  <c r="D877" i="4"/>
  <c r="G877" i="4"/>
  <c r="D845" i="4"/>
  <c r="G845" i="4"/>
  <c r="D813" i="4"/>
  <c r="G813" i="4"/>
  <c r="D781" i="4"/>
  <c r="G781" i="4"/>
  <c r="D749" i="4"/>
  <c r="G749" i="4"/>
  <c r="G716" i="4"/>
  <c r="D716" i="4"/>
  <c r="D701" i="4"/>
  <c r="G701" i="4"/>
  <c r="D669" i="4"/>
  <c r="G669" i="4"/>
  <c r="D637" i="4"/>
  <c r="G637" i="4"/>
  <c r="D605" i="4"/>
  <c r="G605" i="4"/>
  <c r="D573" i="4"/>
  <c r="G573" i="4"/>
  <c r="D541" i="4"/>
  <c r="G541" i="4"/>
  <c r="D509" i="4"/>
  <c r="G509" i="4"/>
  <c r="G658" i="4"/>
  <c r="D658" i="4"/>
  <c r="G626" i="4"/>
  <c r="D626" i="4"/>
  <c r="G594" i="4"/>
  <c r="D594" i="4"/>
  <c r="G562" i="4"/>
  <c r="D562" i="4"/>
  <c r="G522" i="4"/>
  <c r="D522" i="4"/>
  <c r="G2488" i="4"/>
  <c r="D2488" i="4"/>
  <c r="G2456" i="4"/>
  <c r="D2456" i="4"/>
  <c r="G2424" i="4"/>
  <c r="D2424" i="4"/>
  <c r="G2392" i="4"/>
  <c r="D2392" i="4"/>
  <c r="G2482" i="4"/>
  <c r="D2482" i="4"/>
  <c r="G2450" i="4"/>
  <c r="D2450" i="4"/>
  <c r="G2418" i="4"/>
  <c r="D2418" i="4"/>
  <c r="G2386" i="4"/>
  <c r="D2386" i="4"/>
  <c r="G2493" i="4"/>
  <c r="D2493" i="4"/>
  <c r="G2477" i="4"/>
  <c r="D2477" i="4"/>
  <c r="G2461" i="4"/>
  <c r="D2461" i="4"/>
  <c r="G2445" i="4"/>
  <c r="D2445" i="4"/>
  <c r="G2429" i="4"/>
  <c r="D2429" i="4"/>
  <c r="G2413" i="4"/>
  <c r="D2413" i="4"/>
  <c r="G2397" i="4"/>
  <c r="D2397" i="4"/>
  <c r="G2381" i="4"/>
  <c r="D2381" i="4"/>
  <c r="G2365" i="4"/>
  <c r="D2365" i="4"/>
  <c r="G2349" i="4"/>
  <c r="D2349" i="4"/>
  <c r="G2333" i="4"/>
  <c r="D2333" i="4"/>
  <c r="G2317" i="4"/>
  <c r="D2317" i="4"/>
  <c r="G2301" i="4"/>
  <c r="D2301" i="4"/>
  <c r="G2285" i="4"/>
  <c r="D2285" i="4"/>
  <c r="G2269" i="4"/>
  <c r="D2269" i="4"/>
  <c r="G2253" i="4"/>
  <c r="D2253" i="4"/>
  <c r="G2237" i="4"/>
  <c r="D2237" i="4"/>
  <c r="G2221" i="4"/>
  <c r="D2221" i="4"/>
  <c r="G2205" i="4"/>
  <c r="D2205" i="4"/>
  <c r="G2189" i="4"/>
  <c r="D2189" i="4"/>
  <c r="G2173" i="4"/>
  <c r="D2173" i="4"/>
  <c r="G2157" i="4"/>
  <c r="D2157" i="4"/>
  <c r="G2141" i="4"/>
  <c r="D2141" i="4"/>
  <c r="G2125" i="4"/>
  <c r="D2125" i="4"/>
  <c r="G2109" i="4"/>
  <c r="D2109" i="4"/>
  <c r="G2093" i="4"/>
  <c r="D2093" i="4"/>
  <c r="G2077" i="4"/>
  <c r="D2077" i="4"/>
  <c r="G2061" i="4"/>
  <c r="D2061" i="4"/>
  <c r="G2045" i="4"/>
  <c r="D2045" i="4"/>
  <c r="G2029" i="4"/>
  <c r="D2029" i="4"/>
  <c r="G2013" i="4"/>
  <c r="D2013" i="4"/>
  <c r="G1997" i="4"/>
  <c r="D1997" i="4"/>
  <c r="G1981" i="4"/>
  <c r="D1981" i="4"/>
  <c r="G1965" i="4"/>
  <c r="D1965" i="4"/>
  <c r="G1949" i="4"/>
  <c r="D1949" i="4"/>
  <c r="G1933" i="4"/>
  <c r="D1933" i="4"/>
  <c r="G1917" i="4"/>
  <c r="D1917" i="4"/>
  <c r="G1901" i="4"/>
  <c r="D1901" i="4"/>
  <c r="G1885" i="4"/>
  <c r="D1885" i="4"/>
  <c r="G1869" i="4"/>
  <c r="D1869" i="4"/>
  <c r="G1853" i="4"/>
  <c r="D1853" i="4"/>
  <c r="G1837" i="4"/>
  <c r="D1837" i="4"/>
  <c r="G1821" i="4"/>
  <c r="D1821" i="4"/>
  <c r="G1799" i="4"/>
  <c r="D1799" i="4"/>
  <c r="G1767" i="4"/>
  <c r="D1767" i="4"/>
  <c r="G1735" i="4"/>
  <c r="D1735" i="4"/>
  <c r="G1703" i="4"/>
  <c r="D1703" i="4"/>
  <c r="G1671" i="4"/>
  <c r="D1671" i="4"/>
  <c r="G1639" i="4"/>
  <c r="D1639" i="4"/>
  <c r="G1607" i="4"/>
  <c r="D1607" i="4"/>
  <c r="G2374" i="4"/>
  <c r="D2374" i="4"/>
  <c r="G2358" i="4"/>
  <c r="D2358" i="4"/>
  <c r="G2342" i="4"/>
  <c r="D2342" i="4"/>
  <c r="G2326" i="4"/>
  <c r="D2326" i="4"/>
  <c r="G2310" i="4"/>
  <c r="D2310" i="4"/>
  <c r="G2294" i="4"/>
  <c r="D2294" i="4"/>
  <c r="G2278" i="4"/>
  <c r="D2278" i="4"/>
  <c r="G2262" i="4"/>
  <c r="D2262" i="4"/>
  <c r="G2246" i="4"/>
  <c r="D2246" i="4"/>
  <c r="G2230" i="4"/>
  <c r="D2230" i="4"/>
  <c r="G2214" i="4"/>
  <c r="D2214" i="4"/>
  <c r="G2198" i="4"/>
  <c r="D2198" i="4"/>
  <c r="G2182" i="4"/>
  <c r="D2182" i="4"/>
  <c r="G2166" i="4"/>
  <c r="D2166" i="4"/>
  <c r="G2150" i="4"/>
  <c r="D2150" i="4"/>
  <c r="G2134" i="4"/>
  <c r="D2134" i="4"/>
  <c r="G2118" i="4"/>
  <c r="D2118" i="4"/>
  <c r="G2102" i="4"/>
  <c r="D2102" i="4"/>
  <c r="G2086" i="4"/>
  <c r="D2086" i="4"/>
  <c r="G2070" i="4"/>
  <c r="D2070" i="4"/>
  <c r="G2054" i="4"/>
  <c r="D2054" i="4"/>
  <c r="G2038" i="4"/>
  <c r="D2038" i="4"/>
  <c r="G2022" i="4"/>
  <c r="D2022" i="4"/>
  <c r="G2006" i="4"/>
  <c r="D2006" i="4"/>
  <c r="G1990" i="4"/>
  <c r="D1990" i="4"/>
  <c r="G1974" i="4"/>
  <c r="D1974" i="4"/>
  <c r="G1958" i="4"/>
  <c r="D1958" i="4"/>
  <c r="G1942" i="4"/>
  <c r="D1942" i="4"/>
  <c r="G1926" i="4"/>
  <c r="D1926" i="4"/>
  <c r="G1910" i="4"/>
  <c r="D1910" i="4"/>
  <c r="G1894" i="4"/>
  <c r="D1894" i="4"/>
  <c r="G1878" i="4"/>
  <c r="D1878" i="4"/>
  <c r="G1862" i="4"/>
  <c r="D1862" i="4"/>
  <c r="G1846" i="4"/>
  <c r="D1846" i="4"/>
  <c r="G1830" i="4"/>
  <c r="D1830" i="4"/>
  <c r="G1814" i="4"/>
  <c r="D1814" i="4"/>
  <c r="G1785" i="4"/>
  <c r="D1785" i="4"/>
  <c r="G1753" i="4"/>
  <c r="D1753" i="4"/>
  <c r="G1721" i="4"/>
  <c r="D1721" i="4"/>
  <c r="G1689" i="4"/>
  <c r="D1689" i="4"/>
  <c r="G1657" i="4"/>
  <c r="D1657" i="4"/>
  <c r="G1625" i="4"/>
  <c r="D1625" i="4"/>
  <c r="G1810" i="4"/>
  <c r="D1810" i="4"/>
  <c r="G1794" i="4"/>
  <c r="D1794" i="4"/>
  <c r="G1778" i="4"/>
  <c r="D1778" i="4"/>
  <c r="G1762" i="4"/>
  <c r="D1762" i="4"/>
  <c r="G1746" i="4"/>
  <c r="D1746" i="4"/>
  <c r="G1730" i="4"/>
  <c r="D1730" i="4"/>
  <c r="G1714" i="4"/>
  <c r="D1714" i="4"/>
  <c r="G1698" i="4"/>
  <c r="D1698" i="4"/>
  <c r="G1682" i="4"/>
  <c r="D1682" i="4"/>
  <c r="G1666" i="4"/>
  <c r="D1666" i="4"/>
  <c r="G1650" i="4"/>
  <c r="D1650" i="4"/>
  <c r="G1634" i="4"/>
  <c r="D1634" i="4"/>
  <c r="G1618" i="4"/>
  <c r="D1618" i="4"/>
  <c r="G1602" i="4"/>
  <c r="D1602" i="4"/>
  <c r="G1586" i="4"/>
  <c r="D1586" i="4"/>
  <c r="G1570" i="4"/>
  <c r="D1570" i="4"/>
  <c r="G1554" i="4"/>
  <c r="D1554" i="4"/>
  <c r="G1538" i="4"/>
  <c r="D1538" i="4"/>
  <c r="G1522" i="4"/>
  <c r="D1522" i="4"/>
  <c r="G1506" i="4"/>
  <c r="D1506" i="4"/>
  <c r="G1490" i="4"/>
  <c r="D1490" i="4"/>
  <c r="G1474" i="4"/>
  <c r="D1474" i="4"/>
  <c r="G1458" i="4"/>
  <c r="D1458" i="4"/>
  <c r="G1442" i="4"/>
  <c r="D1442" i="4"/>
  <c r="G1426" i="4"/>
  <c r="D1426" i="4"/>
  <c r="G1410" i="4"/>
  <c r="D1410" i="4"/>
  <c r="G1394" i="4"/>
  <c r="D1394" i="4"/>
  <c r="G1378" i="4"/>
  <c r="D1378" i="4"/>
  <c r="G1362" i="4"/>
  <c r="D1362" i="4"/>
  <c r="G1346" i="4"/>
  <c r="D1346" i="4"/>
  <c r="G1330" i="4"/>
  <c r="D1330" i="4"/>
  <c r="G1314" i="4"/>
  <c r="D1314" i="4"/>
  <c r="G1298" i="4"/>
  <c r="D1298" i="4"/>
  <c r="G1282" i="4"/>
  <c r="D1282" i="4"/>
  <c r="G1266" i="4"/>
  <c r="D1266" i="4"/>
  <c r="G1250" i="4"/>
  <c r="D1250" i="4"/>
  <c r="G1234" i="4"/>
  <c r="D1234" i="4"/>
  <c r="G1218" i="4"/>
  <c r="D1218" i="4"/>
  <c r="D1189" i="4"/>
  <c r="G1189" i="4"/>
  <c r="D1157" i="4"/>
  <c r="G1157" i="4"/>
  <c r="D1125" i="4"/>
  <c r="G1125" i="4"/>
  <c r="D1093" i="4"/>
  <c r="G1093" i="4"/>
  <c r="D1061" i="4"/>
  <c r="G1061" i="4"/>
  <c r="G1589" i="4"/>
  <c r="D1589" i="4"/>
  <c r="G1573" i="4"/>
  <c r="D1573" i="4"/>
  <c r="G1557" i="4"/>
  <c r="D1557" i="4"/>
  <c r="G1541" i="4"/>
  <c r="D1541" i="4"/>
  <c r="G1525" i="4"/>
  <c r="D1525" i="4"/>
  <c r="G1509" i="4"/>
  <c r="D1509" i="4"/>
  <c r="G1493" i="4"/>
  <c r="D1493" i="4"/>
  <c r="G1477" i="4"/>
  <c r="D1477" i="4"/>
  <c r="G1461" i="4"/>
  <c r="D1461" i="4"/>
  <c r="G1445" i="4"/>
  <c r="D1445" i="4"/>
  <c r="G1429" i="4"/>
  <c r="D1429" i="4"/>
  <c r="G1413" i="4"/>
  <c r="D1413" i="4"/>
  <c r="G1397" i="4"/>
  <c r="D1397" i="4"/>
  <c r="G1381" i="4"/>
  <c r="D1381" i="4"/>
  <c r="G1365" i="4"/>
  <c r="D1365" i="4"/>
  <c r="G1349" i="4"/>
  <c r="D1349" i="4"/>
  <c r="G1333" i="4"/>
  <c r="D1333" i="4"/>
  <c r="D1317" i="4"/>
  <c r="G1317" i="4"/>
  <c r="D1301" i="4"/>
  <c r="G1301" i="4"/>
  <c r="D1285" i="4"/>
  <c r="G1285" i="4"/>
  <c r="D1269" i="4"/>
  <c r="G1269" i="4"/>
  <c r="D1253" i="4"/>
  <c r="G1253" i="4"/>
  <c r="D1237" i="4"/>
  <c r="G1237" i="4"/>
  <c r="D1221" i="4"/>
  <c r="G1221" i="4"/>
  <c r="G1195" i="4"/>
  <c r="D1195" i="4"/>
  <c r="G1163" i="4"/>
  <c r="D1163" i="4"/>
  <c r="G1131" i="4"/>
  <c r="D1131" i="4"/>
  <c r="G1099" i="4"/>
  <c r="D1099" i="4"/>
  <c r="G1067" i="4"/>
  <c r="D1067" i="4"/>
  <c r="G1212" i="4"/>
  <c r="D1212" i="4"/>
  <c r="G1196" i="4"/>
  <c r="D1196" i="4"/>
  <c r="G1180" i="4"/>
  <c r="D1180" i="4"/>
  <c r="G1164" i="4"/>
  <c r="D1164" i="4"/>
  <c r="G1148" i="4"/>
  <c r="D1148" i="4"/>
  <c r="G1132" i="4"/>
  <c r="D1132" i="4"/>
  <c r="G1116" i="4"/>
  <c r="D1116" i="4"/>
  <c r="G1100" i="4"/>
  <c r="D1100" i="4"/>
  <c r="G1084" i="4"/>
  <c r="D1084" i="4"/>
  <c r="G1068" i="4"/>
  <c r="D1068" i="4"/>
  <c r="G1052" i="4"/>
  <c r="D1052" i="4"/>
  <c r="G1036" i="4"/>
  <c r="D1036" i="4"/>
  <c r="G1020" i="4"/>
  <c r="D1020" i="4"/>
  <c r="G1004" i="4"/>
  <c r="D1004" i="4"/>
  <c r="G988" i="4"/>
  <c r="D988" i="4"/>
  <c r="G972" i="4"/>
  <c r="D972" i="4"/>
  <c r="G956" i="4"/>
  <c r="D956" i="4"/>
  <c r="G940" i="4"/>
  <c r="D940" i="4"/>
  <c r="G924" i="4"/>
  <c r="D924" i="4"/>
  <c r="G908" i="4"/>
  <c r="D908" i="4"/>
  <c r="G892" i="4"/>
  <c r="D892" i="4"/>
  <c r="G876" i="4"/>
  <c r="D876" i="4"/>
  <c r="G860" i="4"/>
  <c r="D860" i="4"/>
  <c r="G844" i="4"/>
  <c r="D844" i="4"/>
  <c r="G828" i="4"/>
  <c r="D828" i="4"/>
  <c r="G812" i="4"/>
  <c r="D812" i="4"/>
  <c r="G796" i="4"/>
  <c r="D796" i="4"/>
  <c r="G780" i="4"/>
  <c r="D780" i="4"/>
  <c r="G764" i="4"/>
  <c r="D764" i="4"/>
  <c r="G748" i="4"/>
  <c r="D748" i="4"/>
  <c r="G732" i="4"/>
  <c r="D732" i="4"/>
  <c r="G714" i="4"/>
  <c r="D714" i="4"/>
  <c r="G1039" i="4"/>
  <c r="D1039" i="4"/>
  <c r="G1023" i="4"/>
  <c r="D1023" i="4"/>
  <c r="G1007" i="4"/>
  <c r="D1007" i="4"/>
  <c r="G991" i="4"/>
  <c r="D991" i="4"/>
  <c r="G975" i="4"/>
  <c r="D975" i="4"/>
  <c r="G959" i="4"/>
  <c r="D959" i="4"/>
  <c r="G943" i="4"/>
  <c r="D943" i="4"/>
  <c r="G927" i="4"/>
  <c r="D927" i="4"/>
  <c r="G911" i="4"/>
  <c r="D911" i="4"/>
  <c r="G895" i="4"/>
  <c r="D895" i="4"/>
  <c r="G879" i="4"/>
  <c r="D879" i="4"/>
  <c r="G863" i="4"/>
  <c r="D863" i="4"/>
  <c r="G847" i="4"/>
  <c r="D847" i="4"/>
  <c r="G831" i="4"/>
  <c r="D831" i="4"/>
  <c r="G815" i="4"/>
  <c r="D815" i="4"/>
  <c r="G799" i="4"/>
  <c r="D799" i="4"/>
  <c r="G783" i="4"/>
  <c r="D783" i="4"/>
  <c r="G767" i="4"/>
  <c r="D767" i="4"/>
  <c r="G751" i="4"/>
  <c r="D751" i="4"/>
  <c r="G735" i="4"/>
  <c r="D735" i="4"/>
  <c r="G719" i="4"/>
  <c r="D719" i="4"/>
  <c r="G688" i="4"/>
  <c r="D688" i="4"/>
  <c r="G703" i="4"/>
  <c r="D703" i="4"/>
  <c r="G687" i="4"/>
  <c r="D687" i="4"/>
  <c r="G671" i="4"/>
  <c r="D671" i="4"/>
  <c r="G655" i="4"/>
  <c r="D655" i="4"/>
  <c r="G639" i="4"/>
  <c r="D639" i="4"/>
  <c r="G623" i="4"/>
  <c r="D623" i="4"/>
  <c r="G607" i="4"/>
  <c r="D607" i="4"/>
  <c r="G591" i="4"/>
  <c r="D591" i="4"/>
  <c r="G575" i="4"/>
  <c r="D575" i="4"/>
  <c r="G559" i="4"/>
  <c r="D559" i="4"/>
  <c r="G543" i="4"/>
  <c r="D543" i="4"/>
  <c r="G527" i="4"/>
  <c r="D527" i="4"/>
  <c r="G511" i="4"/>
  <c r="D511" i="4"/>
  <c r="G676" i="4"/>
  <c r="D676" i="4"/>
  <c r="G660" i="4"/>
  <c r="D660" i="4"/>
  <c r="G644" i="4"/>
  <c r="D644" i="4"/>
  <c r="G628" i="4"/>
  <c r="D628" i="4"/>
  <c r="G612" i="4"/>
  <c r="D612" i="4"/>
  <c r="G596" i="4"/>
  <c r="D596" i="4"/>
  <c r="G580" i="4"/>
  <c r="D580" i="4"/>
  <c r="G564" i="4"/>
  <c r="D564" i="4"/>
  <c r="G548" i="4"/>
  <c r="D548" i="4"/>
  <c r="G532" i="4"/>
  <c r="D532" i="4"/>
  <c r="G516" i="4"/>
  <c r="D516" i="4"/>
  <c r="G2492" i="4"/>
  <c r="D2492" i="4"/>
  <c r="G2460" i="4"/>
  <c r="D2460" i="4"/>
  <c r="G2428" i="4"/>
  <c r="D2428" i="4"/>
  <c r="G2396" i="4"/>
  <c r="D2396" i="4"/>
  <c r="G2486" i="4"/>
  <c r="D2486" i="4"/>
  <c r="G2454" i="4"/>
  <c r="D2454" i="4"/>
  <c r="G2422" i="4"/>
  <c r="D2422" i="4"/>
  <c r="G2390" i="4"/>
  <c r="D2390" i="4"/>
  <c r="G2487" i="4"/>
  <c r="D2487" i="4"/>
  <c r="G2471" i="4"/>
  <c r="D2471" i="4"/>
  <c r="G2455" i="4"/>
  <c r="D2455" i="4"/>
  <c r="G2439" i="4"/>
  <c r="D2439" i="4"/>
  <c r="G2423" i="4"/>
  <c r="D2423" i="4"/>
  <c r="G2407" i="4"/>
  <c r="D2407" i="4"/>
  <c r="G2391" i="4"/>
  <c r="D2391" i="4"/>
  <c r="G2375" i="4"/>
  <c r="D2375" i="4"/>
  <c r="G2359" i="4"/>
  <c r="D2359" i="4"/>
  <c r="G2343" i="4"/>
  <c r="D2343" i="4"/>
  <c r="G2327" i="4"/>
  <c r="D2327" i="4"/>
  <c r="G2311" i="4"/>
  <c r="D2311" i="4"/>
  <c r="G2295" i="4"/>
  <c r="D2295" i="4"/>
  <c r="G2279" i="4"/>
  <c r="D2279" i="4"/>
  <c r="G2263" i="4"/>
  <c r="D2263" i="4"/>
  <c r="G2247" i="4"/>
  <c r="D2247" i="4"/>
  <c r="G2231" i="4"/>
  <c r="D2231" i="4"/>
  <c r="G2215" i="4"/>
  <c r="D2215" i="4"/>
  <c r="G2199" i="4"/>
  <c r="D2199" i="4"/>
  <c r="G2183" i="4"/>
  <c r="D2183" i="4"/>
  <c r="G2167" i="4"/>
  <c r="D2167" i="4"/>
  <c r="G2151" i="4"/>
  <c r="D2151" i="4"/>
  <c r="G2135" i="4"/>
  <c r="D2135" i="4"/>
  <c r="G2119" i="4"/>
  <c r="D2119" i="4"/>
  <c r="G2103" i="4"/>
  <c r="D2103" i="4"/>
  <c r="G2087" i="4"/>
  <c r="D2087" i="4"/>
  <c r="G2071" i="4"/>
  <c r="D2071" i="4"/>
  <c r="G2055" i="4"/>
  <c r="D2055" i="4"/>
  <c r="G2039" i="4"/>
  <c r="D2039" i="4"/>
  <c r="G2023" i="4"/>
  <c r="D2023" i="4"/>
  <c r="G2007" i="4"/>
  <c r="D2007" i="4"/>
  <c r="G1991" i="4"/>
  <c r="D1991" i="4"/>
  <c r="G1975" i="4"/>
  <c r="D1975" i="4"/>
  <c r="G1959" i="4"/>
  <c r="D1959" i="4"/>
  <c r="G1943" i="4"/>
  <c r="D1943" i="4"/>
  <c r="G1927" i="4"/>
  <c r="D1927" i="4"/>
  <c r="G1911" i="4"/>
  <c r="D1911" i="4"/>
  <c r="G1895" i="4"/>
  <c r="D1895" i="4"/>
  <c r="G1879" i="4"/>
  <c r="D1879" i="4"/>
  <c r="G1863" i="4"/>
  <c r="D1863" i="4"/>
  <c r="G1847" i="4"/>
  <c r="D1847" i="4"/>
  <c r="G1831" i="4"/>
  <c r="D1831" i="4"/>
  <c r="G1815" i="4"/>
  <c r="D1815" i="4"/>
  <c r="G1787" i="4"/>
  <c r="D1787" i="4"/>
  <c r="G1755" i="4"/>
  <c r="D1755" i="4"/>
  <c r="G1723" i="4"/>
  <c r="D1723" i="4"/>
  <c r="G1691" i="4"/>
  <c r="D1691" i="4"/>
  <c r="G1659" i="4"/>
  <c r="D1659" i="4"/>
  <c r="G1627" i="4"/>
  <c r="D1627" i="4"/>
  <c r="G2384" i="4"/>
  <c r="D2384" i="4"/>
  <c r="G2368" i="4"/>
  <c r="D2368" i="4"/>
  <c r="G2352" i="4"/>
  <c r="D2352" i="4"/>
  <c r="G2336" i="4"/>
  <c r="D2336" i="4"/>
  <c r="G2320" i="4"/>
  <c r="D2320" i="4"/>
  <c r="G2304" i="4"/>
  <c r="D2304" i="4"/>
  <c r="G2288" i="4"/>
  <c r="D2288" i="4"/>
  <c r="G2272" i="4"/>
  <c r="D2272" i="4"/>
  <c r="G2256" i="4"/>
  <c r="D2256" i="4"/>
  <c r="G2240" i="4"/>
  <c r="D2240" i="4"/>
  <c r="G2224" i="4"/>
  <c r="D2224" i="4"/>
  <c r="G2208" i="4"/>
  <c r="D2208" i="4"/>
  <c r="G2192" i="4"/>
  <c r="D2192" i="4"/>
  <c r="G2176" i="4"/>
  <c r="D2176" i="4"/>
  <c r="G2160" i="4"/>
  <c r="D2160" i="4"/>
  <c r="G2144" i="4"/>
  <c r="D2144" i="4"/>
  <c r="G2128" i="4"/>
  <c r="D2128" i="4"/>
  <c r="G2112" i="4"/>
  <c r="D2112" i="4"/>
  <c r="G2096" i="4"/>
  <c r="D2096" i="4"/>
  <c r="G2080" i="4"/>
  <c r="D2080" i="4"/>
  <c r="G2064" i="4"/>
  <c r="D2064" i="4"/>
  <c r="G2048" i="4"/>
  <c r="D2048" i="4"/>
  <c r="G2032" i="4"/>
  <c r="D2032" i="4"/>
  <c r="G2016" i="4"/>
  <c r="D2016" i="4"/>
  <c r="G1992" i="4"/>
  <c r="D1992" i="4"/>
  <c r="G1976" i="4"/>
  <c r="D1976" i="4"/>
  <c r="G1960" i="4"/>
  <c r="D1960" i="4"/>
  <c r="G1944" i="4"/>
  <c r="D1944" i="4"/>
  <c r="G1928" i="4"/>
  <c r="D1928" i="4"/>
  <c r="G1912" i="4"/>
  <c r="D1912" i="4"/>
  <c r="G1896" i="4"/>
  <c r="D1896" i="4"/>
  <c r="G1880" i="4"/>
  <c r="D1880" i="4"/>
  <c r="G1864" i="4"/>
  <c r="D1864" i="4"/>
  <c r="G1840" i="4"/>
  <c r="D1840" i="4"/>
  <c r="G1805" i="4"/>
  <c r="D1805" i="4"/>
  <c r="G1741" i="4"/>
  <c r="D1741" i="4"/>
  <c r="G1677" i="4"/>
  <c r="D1677" i="4"/>
  <c r="G1613" i="4"/>
  <c r="D1613" i="4"/>
  <c r="G1788" i="4"/>
  <c r="D1788" i="4"/>
  <c r="G1756" i="4"/>
  <c r="D1756" i="4"/>
  <c r="G1724" i="4"/>
  <c r="D1724" i="4"/>
  <c r="G1692" i="4"/>
  <c r="D1692" i="4"/>
  <c r="G1660" i="4"/>
  <c r="D1660" i="4"/>
  <c r="G1628" i="4"/>
  <c r="D1628" i="4"/>
  <c r="G1596" i="4"/>
  <c r="D1596" i="4"/>
  <c r="G1564" i="4"/>
  <c r="D1564" i="4"/>
  <c r="G1532" i="4"/>
  <c r="D1532" i="4"/>
  <c r="G1500" i="4"/>
  <c r="D1500" i="4"/>
  <c r="G1468" i="4"/>
  <c r="D1468" i="4"/>
  <c r="G1436" i="4"/>
  <c r="D1436" i="4"/>
  <c r="G1404" i="4"/>
  <c r="D1404" i="4"/>
  <c r="G1372" i="4"/>
  <c r="D1372" i="4"/>
  <c r="G1340" i="4"/>
  <c r="D1340" i="4"/>
  <c r="G1308" i="4"/>
  <c r="D1308" i="4"/>
  <c r="G1276" i="4"/>
  <c r="D1276" i="4"/>
  <c r="G1244" i="4"/>
  <c r="D1244" i="4"/>
  <c r="G1209" i="4"/>
  <c r="D1209" i="4"/>
  <c r="G1145" i="4"/>
  <c r="D1145" i="4"/>
  <c r="G1081" i="4"/>
  <c r="D1081" i="4"/>
  <c r="G1583" i="4"/>
  <c r="D1583" i="4"/>
  <c r="G1551" i="4"/>
  <c r="D1551" i="4"/>
  <c r="G1519" i="4"/>
  <c r="D1519" i="4"/>
  <c r="G1487" i="4"/>
  <c r="D1487" i="4"/>
  <c r="G1455" i="4"/>
  <c r="D1455" i="4"/>
  <c r="G1423" i="4"/>
  <c r="D1423" i="4"/>
  <c r="G1391" i="4"/>
  <c r="D1391" i="4"/>
  <c r="G1359" i="4"/>
  <c r="D1359" i="4"/>
  <c r="G1327" i="4"/>
  <c r="D1327" i="4"/>
  <c r="G1295" i="4"/>
  <c r="D1295" i="4"/>
  <c r="G1263" i="4"/>
  <c r="D1263" i="4"/>
  <c r="G1231" i="4"/>
  <c r="D1231" i="4"/>
  <c r="G1183" i="4"/>
  <c r="D1183" i="4"/>
  <c r="G1103" i="4"/>
  <c r="D1103" i="4"/>
  <c r="G1214" i="4"/>
  <c r="D1214" i="4"/>
  <c r="G1182" i="4"/>
  <c r="D1182" i="4"/>
  <c r="G1158" i="4"/>
  <c r="D1158" i="4"/>
  <c r="G1126" i="4"/>
  <c r="D1126" i="4"/>
  <c r="G1094" i="4"/>
  <c r="D1094" i="4"/>
  <c r="G1062" i="4"/>
  <c r="D1062" i="4"/>
  <c r="G1030" i="4"/>
  <c r="D1030" i="4"/>
  <c r="G998" i="4"/>
  <c r="D998" i="4"/>
  <c r="G958" i="4"/>
  <c r="D958" i="4"/>
  <c r="G926" i="4"/>
  <c r="D926" i="4"/>
  <c r="G902" i="4"/>
  <c r="D902" i="4"/>
  <c r="G862" i="4"/>
  <c r="D862" i="4"/>
  <c r="G830" i="4"/>
  <c r="D830" i="4"/>
  <c r="G798" i="4"/>
  <c r="D798" i="4"/>
  <c r="G766" i="4"/>
  <c r="D766" i="4"/>
  <c r="G734" i="4"/>
  <c r="D734" i="4"/>
  <c r="G1041" i="4"/>
  <c r="D1041" i="4"/>
  <c r="G1009" i="4"/>
  <c r="D1009" i="4"/>
  <c r="G977" i="4"/>
  <c r="D977" i="4"/>
  <c r="G945" i="4"/>
  <c r="D945" i="4"/>
  <c r="G913" i="4"/>
  <c r="D913" i="4"/>
  <c r="G881" i="4"/>
  <c r="D881" i="4"/>
  <c r="G849" i="4"/>
  <c r="D849" i="4"/>
  <c r="G809" i="4"/>
  <c r="D809" i="4"/>
  <c r="G777" i="4"/>
  <c r="D777" i="4"/>
  <c r="G745" i="4"/>
  <c r="D745" i="4"/>
  <c r="G708" i="4"/>
  <c r="D708" i="4"/>
  <c r="G697" i="4"/>
  <c r="D697" i="4"/>
  <c r="G665" i="4"/>
  <c r="D665" i="4"/>
  <c r="G633" i="4"/>
  <c r="D633" i="4"/>
  <c r="G601" i="4"/>
  <c r="D601" i="4"/>
  <c r="G569" i="4"/>
  <c r="D569" i="4"/>
  <c r="G537" i="4"/>
  <c r="D537" i="4"/>
  <c r="G505" i="4"/>
  <c r="D505" i="4"/>
  <c r="G662" i="4"/>
  <c r="D662" i="4"/>
  <c r="G630" i="4"/>
  <c r="D630" i="4"/>
  <c r="G598" i="4"/>
  <c r="D598" i="4"/>
  <c r="G566" i="4"/>
  <c r="D566" i="4"/>
  <c r="G534" i="4"/>
  <c r="D534" i="4"/>
  <c r="G2496" i="4"/>
  <c r="D2496" i="4"/>
  <c r="G2432" i="4"/>
  <c r="D2432" i="4"/>
  <c r="G2474" i="4"/>
  <c r="D2474" i="4"/>
  <c r="G2410" i="4"/>
  <c r="D2410" i="4"/>
  <c r="G2481" i="4"/>
  <c r="D2481" i="4"/>
  <c r="G2449" i="4"/>
  <c r="D2449" i="4"/>
  <c r="G2417" i="4"/>
  <c r="D2417" i="4"/>
  <c r="G2385" i="4"/>
  <c r="D2385" i="4"/>
  <c r="G2353" i="4"/>
  <c r="D2353" i="4"/>
  <c r="G2321" i="4"/>
  <c r="D2321" i="4"/>
  <c r="G2289" i="4"/>
  <c r="D2289" i="4"/>
  <c r="G2257" i="4"/>
  <c r="D2257" i="4"/>
  <c r="G2225" i="4"/>
  <c r="D2225" i="4"/>
  <c r="G2193" i="4"/>
  <c r="D2193" i="4"/>
  <c r="G2161" i="4"/>
  <c r="D2161" i="4"/>
  <c r="G2129" i="4"/>
  <c r="D2129" i="4"/>
  <c r="G2097" i="4"/>
  <c r="D2097" i="4"/>
  <c r="G2065" i="4"/>
  <c r="D2065" i="4"/>
  <c r="G2033" i="4"/>
  <c r="D2033" i="4"/>
  <c r="G2001" i="4"/>
  <c r="D2001" i="4"/>
  <c r="G1969" i="4"/>
  <c r="D1969" i="4"/>
  <c r="G1937" i="4"/>
  <c r="D1937" i="4"/>
  <c r="G1905" i="4"/>
  <c r="D1905" i="4"/>
  <c r="G1873" i="4"/>
  <c r="D1873" i="4"/>
  <c r="G1841" i="4"/>
  <c r="D1841" i="4"/>
  <c r="G1807" i="4"/>
  <c r="D1807" i="4"/>
  <c r="G1743" i="4"/>
  <c r="D1743" i="4"/>
  <c r="G1679" i="4"/>
  <c r="D1679" i="4"/>
  <c r="G1631" i="4"/>
  <c r="D1631" i="4"/>
  <c r="G2370" i="4"/>
  <c r="D2370" i="4"/>
  <c r="G2338" i="4"/>
  <c r="D2338" i="4"/>
  <c r="G2306" i="4"/>
  <c r="D2306" i="4"/>
  <c r="G2274" i="4"/>
  <c r="D2274" i="4"/>
  <c r="G2250" i="4"/>
  <c r="D2250" i="4"/>
  <c r="G2234" i="4"/>
  <c r="D2234" i="4"/>
  <c r="G2178" i="4"/>
  <c r="D2178" i="4"/>
  <c r="G2146" i="4"/>
  <c r="D2146" i="4"/>
  <c r="G2114" i="4"/>
  <c r="D2114" i="4"/>
  <c r="G2082" i="4"/>
  <c r="D2082" i="4"/>
  <c r="G2050" i="4"/>
  <c r="D2050" i="4"/>
  <c r="G2018" i="4"/>
  <c r="D2018" i="4"/>
  <c r="G1986" i="4"/>
  <c r="D1986" i="4"/>
  <c r="G1946" i="4"/>
  <c r="D1946" i="4"/>
  <c r="G1914" i="4"/>
  <c r="D1914" i="4"/>
  <c r="G1882" i="4"/>
  <c r="D1882" i="4"/>
  <c r="G1858" i="4"/>
  <c r="D1858" i="4"/>
  <c r="G1826" i="4"/>
  <c r="D1826" i="4"/>
  <c r="G1761" i="4"/>
  <c r="D1761" i="4"/>
  <c r="G1697" i="4"/>
  <c r="D1697" i="4"/>
  <c r="G1633" i="4"/>
  <c r="D1633" i="4"/>
  <c r="G1798" i="4"/>
  <c r="D1798" i="4"/>
  <c r="G1766" i="4"/>
  <c r="D1766" i="4"/>
  <c r="G1734" i="4"/>
  <c r="D1734" i="4"/>
  <c r="G1702" i="4"/>
  <c r="D1702" i="4"/>
  <c r="G1670" i="4"/>
  <c r="D1670" i="4"/>
  <c r="G1638" i="4"/>
  <c r="D1638" i="4"/>
  <c r="G1606" i="4"/>
  <c r="D1606" i="4"/>
  <c r="G1574" i="4"/>
  <c r="D1574" i="4"/>
  <c r="G1542" i="4"/>
  <c r="D1542" i="4"/>
  <c r="G1510" i="4"/>
  <c r="D1510" i="4"/>
  <c r="G1478" i="4"/>
  <c r="D1478" i="4"/>
  <c r="G1446" i="4"/>
  <c r="D1446" i="4"/>
  <c r="G1414" i="4"/>
  <c r="D1414" i="4"/>
  <c r="G1382" i="4"/>
  <c r="D1382" i="4"/>
  <c r="G1350" i="4"/>
  <c r="D1350" i="4"/>
  <c r="G1318" i="4"/>
  <c r="D1318" i="4"/>
  <c r="G1286" i="4"/>
  <c r="D1286" i="4"/>
  <c r="G1254" i="4"/>
  <c r="D1254" i="4"/>
  <c r="G1222" i="4"/>
  <c r="D1222" i="4"/>
  <c r="D1181" i="4"/>
  <c r="G1181" i="4"/>
  <c r="D1117" i="4"/>
  <c r="G1117" i="4"/>
  <c r="G1593" i="4"/>
  <c r="D1593" i="4"/>
  <c r="G1561" i="4"/>
  <c r="D1561" i="4"/>
  <c r="G1537" i="4"/>
  <c r="D1537" i="4"/>
  <c r="G1497" i="4"/>
  <c r="D1497" i="4"/>
  <c r="G1473" i="4"/>
  <c r="D1473" i="4"/>
  <c r="G1433" i="4"/>
  <c r="D1433" i="4"/>
  <c r="G1401" i="4"/>
  <c r="D1401" i="4"/>
  <c r="G1377" i="4"/>
  <c r="D1377" i="4"/>
  <c r="G1337" i="4"/>
  <c r="D1337" i="4"/>
  <c r="G1321" i="4"/>
  <c r="D1321" i="4"/>
  <c r="G1297" i="4"/>
  <c r="D1297" i="4"/>
  <c r="G1265" i="4"/>
  <c r="D1265" i="4"/>
  <c r="G1233" i="4"/>
  <c r="D1233" i="4"/>
  <c r="G1187" i="4"/>
  <c r="D1187" i="4"/>
  <c r="G1155" i="4"/>
  <c r="D1155" i="4"/>
  <c r="G1091" i="4"/>
  <c r="D1091" i="4"/>
  <c r="G1208" i="4"/>
  <c r="D1208" i="4"/>
  <c r="G1176" i="4"/>
  <c r="D1176" i="4"/>
  <c r="G1144" i="4"/>
  <c r="D1144" i="4"/>
  <c r="G1120" i="4"/>
  <c r="D1120" i="4"/>
  <c r="G1088" i="4"/>
  <c r="D1088" i="4"/>
  <c r="G1056" i="4"/>
  <c r="D1056" i="4"/>
  <c r="G1024" i="4"/>
  <c r="D1024" i="4"/>
  <c r="G1000" i="4"/>
  <c r="D1000" i="4"/>
  <c r="G968" i="4"/>
  <c r="D968" i="4"/>
  <c r="G936" i="4"/>
  <c r="D936" i="4"/>
  <c r="G904" i="4"/>
  <c r="D904" i="4"/>
  <c r="G880" i="4"/>
  <c r="D880" i="4"/>
  <c r="G848" i="4"/>
  <c r="D848" i="4"/>
  <c r="G816" i="4"/>
  <c r="D816" i="4"/>
  <c r="G784" i="4"/>
  <c r="D784" i="4"/>
  <c r="G752" i="4"/>
  <c r="D752" i="4"/>
  <c r="G720" i="4"/>
  <c r="D720" i="4"/>
  <c r="G1027" i="4"/>
  <c r="D1027" i="4"/>
  <c r="G995" i="4"/>
  <c r="D995" i="4"/>
  <c r="G963" i="4"/>
  <c r="D963" i="4"/>
  <c r="G931" i="4"/>
  <c r="D931" i="4"/>
  <c r="G899" i="4"/>
  <c r="D899" i="4"/>
  <c r="G867" i="4"/>
  <c r="D867" i="4"/>
  <c r="G835" i="4"/>
  <c r="D835" i="4"/>
  <c r="G803" i="4"/>
  <c r="D803" i="4"/>
  <c r="G771" i="4"/>
  <c r="D771" i="4"/>
  <c r="G739" i="4"/>
  <c r="D739" i="4"/>
  <c r="G696" i="4"/>
  <c r="D696" i="4"/>
  <c r="G691" i="4"/>
  <c r="D691" i="4"/>
  <c r="G659" i="4"/>
  <c r="D659" i="4"/>
  <c r="G627" i="4"/>
  <c r="D627" i="4"/>
  <c r="G595" i="4"/>
  <c r="D595" i="4"/>
  <c r="G563" i="4"/>
  <c r="D563" i="4"/>
  <c r="G531" i="4"/>
  <c r="D531" i="4"/>
  <c r="G680" i="4"/>
  <c r="D680" i="4"/>
  <c r="G648" i="4"/>
  <c r="D648" i="4"/>
  <c r="G616" i="4"/>
  <c r="D616" i="4"/>
  <c r="G584" i="4"/>
  <c r="D584" i="4"/>
  <c r="G552" i="4"/>
  <c r="D552" i="4"/>
  <c r="G520" i="4"/>
  <c r="D520" i="4"/>
  <c r="G2484" i="4"/>
  <c r="D2484" i="4"/>
  <c r="G2420" i="4"/>
  <c r="D2420" i="4"/>
  <c r="G2478" i="4"/>
  <c r="D2478" i="4"/>
  <c r="G2414" i="4"/>
  <c r="D2414" i="4"/>
  <c r="G2483" i="4"/>
  <c r="D2483" i="4"/>
  <c r="G2451" i="4"/>
  <c r="D2451" i="4"/>
  <c r="G2419" i="4"/>
  <c r="D2419" i="4"/>
  <c r="G2387" i="4"/>
  <c r="D2387" i="4"/>
  <c r="G2355" i="4"/>
  <c r="D2355" i="4"/>
  <c r="G2323" i="4"/>
  <c r="D2323" i="4"/>
  <c r="G2291" i="4"/>
  <c r="D2291" i="4"/>
  <c r="G2259" i="4"/>
  <c r="D2259" i="4"/>
  <c r="G2227" i="4"/>
  <c r="D2227" i="4"/>
  <c r="G2195" i="4"/>
  <c r="D2195" i="4"/>
  <c r="G2163" i="4"/>
  <c r="D2163" i="4"/>
  <c r="G2131" i="4"/>
  <c r="D2131" i="4"/>
  <c r="G2099" i="4"/>
  <c r="D2099" i="4"/>
  <c r="G2067" i="4"/>
  <c r="D2067" i="4"/>
  <c r="G2035" i="4"/>
  <c r="D2035" i="4"/>
  <c r="G2003" i="4"/>
  <c r="D2003" i="4"/>
  <c r="G1971" i="4"/>
  <c r="D1971" i="4"/>
  <c r="G1939" i="4"/>
  <c r="D1939" i="4"/>
  <c r="G1907" i="4"/>
  <c r="D1907" i="4"/>
  <c r="G1875" i="4"/>
  <c r="D1875" i="4"/>
  <c r="G1843" i="4"/>
  <c r="D1843" i="4"/>
  <c r="G1811" i="4"/>
  <c r="D1811" i="4"/>
  <c r="G1747" i="4"/>
  <c r="D1747" i="4"/>
  <c r="G1683" i="4"/>
  <c r="D1683" i="4"/>
  <c r="G1619" i="4"/>
  <c r="D1619" i="4"/>
  <c r="G2364" i="4"/>
  <c r="D2364" i="4"/>
  <c r="G2332" i="4"/>
  <c r="D2332" i="4"/>
  <c r="G2300" i="4"/>
  <c r="D2300" i="4"/>
  <c r="G2268" i="4"/>
  <c r="D2268" i="4"/>
  <c r="G2236" i="4"/>
  <c r="D2236" i="4"/>
  <c r="G2204" i="4"/>
  <c r="D2204" i="4"/>
  <c r="G2172" i="4"/>
  <c r="D2172" i="4"/>
  <c r="G2140" i="4"/>
  <c r="D2140" i="4"/>
  <c r="G2108" i="4"/>
  <c r="D2108" i="4"/>
  <c r="G2076" i="4"/>
  <c r="D2076" i="4"/>
  <c r="G2044" i="4"/>
  <c r="D2044" i="4"/>
  <c r="G2012" i="4"/>
  <c r="D2012" i="4"/>
  <c r="G1980" i="4"/>
  <c r="D1980" i="4"/>
  <c r="G1948" i="4"/>
  <c r="D1948" i="4"/>
  <c r="G1916" i="4"/>
  <c r="D1916" i="4"/>
  <c r="G1884" i="4"/>
  <c r="D1884" i="4"/>
  <c r="G1852" i="4"/>
  <c r="D1852" i="4"/>
  <c r="G1820" i="4"/>
  <c r="D1820" i="4"/>
  <c r="G1765" i="4"/>
  <c r="D1765" i="4"/>
  <c r="G1701" i="4"/>
  <c r="D1701" i="4"/>
  <c r="G1637" i="4"/>
  <c r="D1637" i="4"/>
  <c r="G1800" i="4"/>
  <c r="D1800" i="4"/>
  <c r="G1768" i="4"/>
  <c r="D1768" i="4"/>
  <c r="G1728" i="4"/>
  <c r="D1728" i="4"/>
  <c r="G1696" i="4"/>
  <c r="D1696" i="4"/>
  <c r="G1664" i="4"/>
  <c r="D1664" i="4"/>
  <c r="G1632" i="4"/>
  <c r="D1632" i="4"/>
  <c r="G1600" i="4"/>
  <c r="D1600" i="4"/>
  <c r="G1568" i="4"/>
  <c r="D1568" i="4"/>
  <c r="G1536" i="4"/>
  <c r="D1536" i="4"/>
  <c r="G1504" i="4"/>
  <c r="D1504" i="4"/>
  <c r="G1472" i="4"/>
  <c r="D1472" i="4"/>
  <c r="G1440" i="4"/>
  <c r="D1440" i="4"/>
  <c r="G1408" i="4"/>
  <c r="D1408" i="4"/>
  <c r="G1376" i="4"/>
  <c r="D1376" i="4"/>
  <c r="G1344" i="4"/>
  <c r="D1344" i="4"/>
  <c r="G1312" i="4"/>
  <c r="D1312" i="4"/>
  <c r="G1280" i="4"/>
  <c r="D1280" i="4"/>
  <c r="G1248" i="4"/>
  <c r="D1248" i="4"/>
  <c r="G1216" i="4"/>
  <c r="D1216" i="4"/>
  <c r="G1153" i="4"/>
  <c r="D1153" i="4"/>
  <c r="G1089" i="4"/>
  <c r="D1089" i="4"/>
  <c r="G1587" i="4"/>
  <c r="D1587" i="4"/>
  <c r="G1555" i="4"/>
  <c r="D1555" i="4"/>
  <c r="G1523" i="4"/>
  <c r="D1523" i="4"/>
  <c r="G1491" i="4"/>
  <c r="D1491" i="4"/>
  <c r="G1459" i="4"/>
  <c r="D1459" i="4"/>
  <c r="G1427" i="4"/>
  <c r="D1427" i="4"/>
  <c r="G1395" i="4"/>
  <c r="D1395" i="4"/>
  <c r="G1363" i="4"/>
  <c r="D1363" i="4"/>
  <c r="G1331" i="4"/>
  <c r="D1331" i="4"/>
  <c r="G1299" i="4"/>
  <c r="D1299" i="4"/>
  <c r="G1267" i="4"/>
  <c r="D1267" i="4"/>
  <c r="G1235" i="4"/>
  <c r="D1235" i="4"/>
  <c r="G1191" i="4"/>
  <c r="D1191" i="4"/>
  <c r="G1127" i="4"/>
  <c r="D1127" i="4"/>
  <c r="G1063" i="4"/>
  <c r="D1063" i="4"/>
  <c r="G1194" i="4"/>
  <c r="D1194" i="4"/>
  <c r="G1162" i="4"/>
  <c r="D1162" i="4"/>
  <c r="G1130" i="4"/>
  <c r="D1130" i="4"/>
  <c r="G1090" i="4"/>
  <c r="D1090" i="4"/>
  <c r="G1066" i="4"/>
  <c r="D1066" i="4"/>
  <c r="G1034" i="4"/>
  <c r="D1034" i="4"/>
  <c r="G1002" i="4"/>
  <c r="D1002" i="4"/>
  <c r="G970" i="4"/>
  <c r="D970" i="4"/>
  <c r="G938" i="4"/>
  <c r="D938" i="4"/>
  <c r="G906" i="4"/>
  <c r="D906" i="4"/>
  <c r="G866" i="4"/>
  <c r="D866" i="4"/>
  <c r="G834" i="4"/>
  <c r="D834" i="4"/>
  <c r="G802" i="4"/>
  <c r="D802" i="4"/>
  <c r="G770" i="4"/>
  <c r="D770" i="4"/>
  <c r="G738" i="4"/>
  <c r="D738" i="4"/>
  <c r="G694" i="4"/>
  <c r="D694" i="4"/>
  <c r="D1013" i="4"/>
  <c r="G1013" i="4"/>
  <c r="D981" i="4"/>
  <c r="G981" i="4"/>
  <c r="D949" i="4"/>
  <c r="G949" i="4"/>
  <c r="D917" i="4"/>
  <c r="G917" i="4"/>
  <c r="D885" i="4"/>
  <c r="G885" i="4"/>
  <c r="D853" i="4"/>
  <c r="G853" i="4"/>
  <c r="D821" i="4"/>
  <c r="G821" i="4"/>
  <c r="D789" i="4"/>
  <c r="G789" i="4"/>
  <c r="D757" i="4"/>
  <c r="G757" i="4"/>
  <c r="D725" i="4"/>
  <c r="G725" i="4"/>
  <c r="D709" i="4"/>
  <c r="G709" i="4"/>
  <c r="D677" i="4"/>
  <c r="G677" i="4"/>
  <c r="D645" i="4"/>
  <c r="G645" i="4"/>
  <c r="D613" i="4"/>
  <c r="G613" i="4"/>
  <c r="D581" i="4"/>
  <c r="G581" i="4"/>
  <c r="D549" i="4"/>
  <c r="G549" i="4"/>
  <c r="D517" i="4"/>
  <c r="G517" i="4"/>
  <c r="G666" i="4"/>
  <c r="D666" i="4"/>
  <c r="G634" i="4"/>
  <c r="D634" i="4"/>
  <c r="G602" i="4"/>
  <c r="D602" i="4"/>
  <c r="G570" i="4"/>
  <c r="D570" i="4"/>
  <c r="G546" i="4"/>
  <c r="D546" i="4"/>
  <c r="G514" i="4"/>
  <c r="D514" i="4"/>
  <c r="AI7" i="4"/>
  <c r="AK7" i="4" s="1"/>
  <c r="AJ6" i="4"/>
  <c r="G496" i="4"/>
  <c r="G488" i="4"/>
  <c r="G480" i="4"/>
  <c r="G472" i="4"/>
  <c r="G464" i="4"/>
  <c r="G456" i="4"/>
  <c r="G448" i="4"/>
  <c r="G444" i="4"/>
  <c r="G436" i="4"/>
  <c r="G428" i="4"/>
  <c r="G420" i="4"/>
  <c r="G412" i="4"/>
  <c r="G404" i="4"/>
  <c r="G396" i="4"/>
  <c r="G388" i="4"/>
  <c r="G380" i="4"/>
  <c r="G372" i="4"/>
  <c r="G364" i="4"/>
  <c r="G356" i="4"/>
  <c r="G348" i="4"/>
  <c r="G340" i="4"/>
  <c r="G332" i="4"/>
  <c r="G324" i="4"/>
  <c r="G316" i="4"/>
  <c r="G308" i="4"/>
  <c r="G300" i="4"/>
  <c r="G292" i="4"/>
  <c r="G284" i="4"/>
  <c r="G276" i="4"/>
  <c r="G268" i="4"/>
  <c r="G260" i="4"/>
  <c r="G252" i="4"/>
  <c r="G244" i="4"/>
  <c r="G236" i="4"/>
  <c r="G228" i="4"/>
  <c r="G220" i="4"/>
  <c r="G212" i="4"/>
  <c r="G204" i="4"/>
  <c r="G196" i="4"/>
  <c r="G188" i="4"/>
  <c r="G180" i="4"/>
  <c r="G170" i="4"/>
  <c r="G154" i="4"/>
  <c r="G138" i="4"/>
  <c r="G122" i="4"/>
  <c r="G172" i="4"/>
  <c r="G156" i="4"/>
  <c r="G140" i="4"/>
  <c r="G124" i="4"/>
  <c r="G108" i="4"/>
  <c r="G102" i="4"/>
  <c r="G94" i="4"/>
  <c r="G86" i="4"/>
  <c r="G78" i="4"/>
  <c r="G70" i="4"/>
  <c r="G62" i="4"/>
  <c r="G54" i="4"/>
  <c r="G46" i="4"/>
  <c r="G38" i="4"/>
  <c r="G30" i="4"/>
  <c r="G22" i="4"/>
  <c r="G498" i="4"/>
  <c r="G490" i="4"/>
  <c r="G482" i="4"/>
  <c r="G474" i="4"/>
  <c r="G466" i="4"/>
  <c r="G458" i="4"/>
  <c r="G450" i="4"/>
  <c r="G438" i="4"/>
  <c r="G430" i="4"/>
  <c r="G422" i="4"/>
  <c r="G414" i="4"/>
  <c r="G406" i="4"/>
  <c r="G398" i="4"/>
  <c r="G390" i="4"/>
  <c r="G382" i="4"/>
  <c r="G374" i="4"/>
  <c r="G366" i="4"/>
  <c r="G358" i="4"/>
  <c r="G350" i="4"/>
  <c r="G342" i="4"/>
  <c r="G334" i="4"/>
  <c r="G326" i="4"/>
  <c r="G318" i="4"/>
  <c r="G310" i="4"/>
  <c r="G302" i="4"/>
  <c r="G294" i="4"/>
  <c r="G286" i="4"/>
  <c r="G278" i="4"/>
  <c r="G270" i="4"/>
  <c r="G262" i="4"/>
  <c r="G254" i="4"/>
  <c r="G246" i="4"/>
  <c r="G238" i="4"/>
  <c r="G230" i="4"/>
  <c r="G222" i="4"/>
  <c r="G214" i="4"/>
  <c r="G206" i="4"/>
  <c r="G198" i="4"/>
  <c r="G190" i="4"/>
  <c r="G182" i="4"/>
  <c r="G174" i="4"/>
  <c r="G158" i="4"/>
  <c r="G142" i="4"/>
  <c r="G126" i="4"/>
  <c r="G110" i="4"/>
  <c r="G160" i="4"/>
  <c r="G144" i="4"/>
  <c r="G128" i="4"/>
  <c r="G112" i="4"/>
  <c r="G104" i="4"/>
  <c r="G96" i="4"/>
  <c r="G88" i="4"/>
  <c r="G80" i="4"/>
  <c r="G72" i="4"/>
  <c r="G64" i="4"/>
  <c r="G56" i="4"/>
  <c r="G48" i="4"/>
  <c r="G40" i="4"/>
  <c r="G32" i="4"/>
  <c r="G24" i="4"/>
  <c r="G500" i="4"/>
  <c r="G492" i="4"/>
  <c r="G484" i="4"/>
  <c r="G476" i="4"/>
  <c r="G468" i="4"/>
  <c r="G460" i="4"/>
  <c r="G452" i="4"/>
  <c r="G440" i="4"/>
  <c r="G432" i="4"/>
  <c r="G424" i="4"/>
  <c r="G416" i="4"/>
  <c r="G408" i="4"/>
  <c r="G400" i="4"/>
  <c r="G392" i="4"/>
  <c r="G384" i="4"/>
  <c r="G376" i="4"/>
  <c r="G368" i="4"/>
  <c r="G360" i="4"/>
  <c r="G352" i="4"/>
  <c r="G344" i="4"/>
  <c r="G336" i="4"/>
  <c r="G328" i="4"/>
  <c r="G320" i="4"/>
  <c r="G312" i="4"/>
  <c r="G304" i="4"/>
  <c r="G296" i="4"/>
  <c r="G288" i="4"/>
  <c r="G280" i="4"/>
  <c r="G272" i="4"/>
  <c r="G264" i="4"/>
  <c r="G256" i="4"/>
  <c r="G248" i="4"/>
  <c r="G240" i="4"/>
  <c r="G232" i="4"/>
  <c r="G224" i="4"/>
  <c r="G216" i="4"/>
  <c r="G208" i="4"/>
  <c r="G200" i="4"/>
  <c r="G192" i="4"/>
  <c r="G184" i="4"/>
  <c r="G176" i="4"/>
  <c r="G162" i="4"/>
  <c r="G146" i="4"/>
  <c r="G130" i="4"/>
  <c r="G114" i="4"/>
  <c r="G164" i="4"/>
  <c r="G148" i="4"/>
  <c r="G132" i="4"/>
  <c r="G116" i="4"/>
  <c r="G106" i="4"/>
  <c r="G98" i="4"/>
  <c r="G90" i="4"/>
  <c r="G82" i="4"/>
  <c r="G74" i="4"/>
  <c r="G66" i="4"/>
  <c r="G58" i="4"/>
  <c r="G50" i="4"/>
  <c r="G42" i="4"/>
  <c r="G34" i="4"/>
  <c r="G26" i="4"/>
  <c r="G18" i="4"/>
  <c r="G502" i="4"/>
  <c r="G494" i="4"/>
  <c r="G486" i="4"/>
  <c r="G478" i="4"/>
  <c r="G470" i="4"/>
  <c r="G462" i="4"/>
  <c r="G454" i="4"/>
  <c r="G446" i="4"/>
  <c r="G442" i="4"/>
  <c r="G434" i="4"/>
  <c r="G426" i="4"/>
  <c r="G418" i="4"/>
  <c r="G410" i="4"/>
  <c r="G402" i="4"/>
  <c r="G394" i="4"/>
  <c r="G386" i="4"/>
  <c r="G378" i="4"/>
  <c r="G370" i="4"/>
  <c r="G362" i="4"/>
  <c r="G354" i="4"/>
  <c r="G346" i="4"/>
  <c r="G338" i="4"/>
  <c r="G330" i="4"/>
  <c r="G322" i="4"/>
  <c r="G314" i="4"/>
  <c r="G306" i="4"/>
  <c r="G298" i="4"/>
  <c r="G290" i="4"/>
  <c r="G282" i="4"/>
  <c r="G274" i="4"/>
  <c r="G266" i="4"/>
  <c r="G258" i="4"/>
  <c r="G250" i="4"/>
  <c r="G242" i="4"/>
  <c r="G234" i="4"/>
  <c r="G226" i="4"/>
  <c r="G218" i="4"/>
  <c r="G210" i="4"/>
  <c r="G202" i="4"/>
  <c r="G194" i="4"/>
  <c r="G186" i="4"/>
  <c r="G178" i="4"/>
  <c r="G166" i="4"/>
  <c r="G150" i="4"/>
  <c r="G134" i="4"/>
  <c r="G118" i="4"/>
  <c r="G168" i="4"/>
  <c r="G152" i="4"/>
  <c r="G136" i="4"/>
  <c r="G120" i="4"/>
  <c r="G100" i="4"/>
  <c r="G92" i="4"/>
  <c r="G84" i="4"/>
  <c r="G76" i="4"/>
  <c r="G68" i="4"/>
  <c r="G60" i="4"/>
  <c r="G52" i="4"/>
  <c r="G44" i="4"/>
  <c r="G36" i="4"/>
  <c r="G28" i="4"/>
  <c r="G20" i="4"/>
  <c r="G499" i="4"/>
  <c r="G491" i="4"/>
  <c r="G483" i="4"/>
  <c r="G475" i="4"/>
  <c r="G459" i="4"/>
  <c r="G451" i="4"/>
  <c r="G425" i="4"/>
  <c r="G409" i="4"/>
  <c r="G377" i="4"/>
  <c r="G345" i="4"/>
  <c r="G313" i="4"/>
  <c r="G387" i="4"/>
  <c r="G355" i="4"/>
  <c r="G323" i="4"/>
  <c r="G309" i="4"/>
  <c r="G301" i="4"/>
  <c r="G293" i="4"/>
  <c r="G277" i="4"/>
  <c r="G261" i="4"/>
  <c r="G245" i="4"/>
  <c r="G229" i="4"/>
  <c r="G213" i="4"/>
  <c r="G197" i="4"/>
  <c r="G181" i="4"/>
  <c r="G167" i="4"/>
  <c r="G159" i="4"/>
  <c r="G151" i="4"/>
  <c r="G143" i="4"/>
  <c r="G127" i="4"/>
  <c r="G119" i="4"/>
  <c r="G103" i="4"/>
  <c r="G87" i="4"/>
  <c r="G71" i="4"/>
  <c r="G55" i="4"/>
  <c r="G39" i="4"/>
  <c r="G23" i="4"/>
  <c r="G477" i="4"/>
  <c r="G461" i="4"/>
  <c r="G445" i="4"/>
  <c r="G413" i="4"/>
  <c r="G381" i="4"/>
  <c r="G349" i="4"/>
  <c r="G317" i="4"/>
  <c r="G359" i="4"/>
  <c r="G327" i="4"/>
  <c r="G303" i="4"/>
  <c r="G295" i="4"/>
  <c r="G279" i="4"/>
  <c r="G263" i="4"/>
  <c r="G255" i="4"/>
  <c r="G239" i="4"/>
  <c r="G223" i="4"/>
  <c r="G215" i="4"/>
  <c r="G199" i="4"/>
  <c r="G183" i="4"/>
  <c r="G169" i="4"/>
  <c r="G153" i="4"/>
  <c r="G137" i="4"/>
  <c r="G121" i="4"/>
  <c r="G105" i="4"/>
  <c r="G89" i="4"/>
  <c r="G73" i="4"/>
  <c r="G65" i="4"/>
  <c r="G49" i="4"/>
  <c r="G33" i="4"/>
  <c r="G487" i="4"/>
  <c r="G463" i="4"/>
  <c r="G447" i="4"/>
  <c r="G433" i="4"/>
  <c r="G401" i="4"/>
  <c r="G369" i="4"/>
  <c r="G337" i="4"/>
  <c r="G347" i="4"/>
  <c r="G315" i="4"/>
  <c r="G305" i="4"/>
  <c r="G289" i="4"/>
  <c r="G273" i="4"/>
  <c r="G257" i="4"/>
  <c r="G241" i="4"/>
  <c r="G225" i="4"/>
  <c r="G209" i="4"/>
  <c r="G193" i="4"/>
  <c r="G177" i="4"/>
  <c r="G171" i="4"/>
  <c r="G155" i="4"/>
  <c r="G139" i="4"/>
  <c r="G123" i="4"/>
  <c r="G107" i="4"/>
  <c r="G91" i="4"/>
  <c r="G75" i="4"/>
  <c r="G67" i="4"/>
  <c r="G51" i="4"/>
  <c r="G35" i="4"/>
  <c r="G19" i="4"/>
  <c r="G497" i="4"/>
  <c r="G481" i="4"/>
  <c r="G465" i="4"/>
  <c r="G449" i="4"/>
  <c r="G421" i="4"/>
  <c r="G405" i="4"/>
  <c r="G373" i="4"/>
  <c r="G341" i="4"/>
  <c r="G431" i="4"/>
  <c r="G399" i="4"/>
  <c r="G367" i="4"/>
  <c r="G335" i="4"/>
  <c r="G307" i="4"/>
  <c r="G291" i="4"/>
  <c r="G283" i="4"/>
  <c r="G267" i="4"/>
  <c r="G251" i="4"/>
  <c r="G235" i="4"/>
  <c r="G219" i="4"/>
  <c r="G203" i="4"/>
  <c r="G187" i="4"/>
  <c r="G165" i="4"/>
  <c r="G149" i="4"/>
  <c r="G133" i="4"/>
  <c r="G117" i="4"/>
  <c r="G101" i="4"/>
  <c r="G85" i="4"/>
  <c r="G69" i="4"/>
  <c r="G53" i="4"/>
  <c r="G45" i="4"/>
  <c r="G29" i="4"/>
  <c r="G467" i="4"/>
  <c r="G441" i="4"/>
  <c r="G393" i="4"/>
  <c r="G361" i="4"/>
  <c r="G329" i="4"/>
  <c r="G435" i="4"/>
  <c r="G419" i="4"/>
  <c r="G403" i="4"/>
  <c r="G371" i="4"/>
  <c r="G339" i="4"/>
  <c r="G285" i="4"/>
  <c r="G269" i="4"/>
  <c r="G253" i="4"/>
  <c r="G237" i="4"/>
  <c r="G221" i="4"/>
  <c r="G205" i="4"/>
  <c r="G189" i="4"/>
  <c r="G135" i="4"/>
  <c r="G111" i="4"/>
  <c r="G95" i="4"/>
  <c r="G79" i="4"/>
  <c r="G63" i="4"/>
  <c r="G47" i="4"/>
  <c r="G31" i="4"/>
  <c r="G501" i="4"/>
  <c r="G493" i="4"/>
  <c r="G485" i="4"/>
  <c r="G469" i="4"/>
  <c r="G453" i="4"/>
  <c r="G429" i="4"/>
  <c r="G397" i="4"/>
  <c r="G365" i="4"/>
  <c r="G333" i="4"/>
  <c r="G439" i="4"/>
  <c r="G423" i="4"/>
  <c r="G407" i="4"/>
  <c r="G391" i="4"/>
  <c r="G375" i="4"/>
  <c r="G343" i="4"/>
  <c r="G311" i="4"/>
  <c r="G287" i="4"/>
  <c r="G271" i="4"/>
  <c r="G247" i="4"/>
  <c r="G231" i="4"/>
  <c r="G207" i="4"/>
  <c r="G191" i="4"/>
  <c r="G175" i="4"/>
  <c r="G161" i="4"/>
  <c r="G145" i="4"/>
  <c r="G129" i="4"/>
  <c r="G113" i="4"/>
  <c r="G97" i="4"/>
  <c r="G81" i="4"/>
  <c r="G57" i="4"/>
  <c r="G41" i="4"/>
  <c r="G25" i="4"/>
  <c r="G503" i="4"/>
  <c r="G495" i="4"/>
  <c r="G479" i="4"/>
  <c r="G471" i="4"/>
  <c r="G455" i="4"/>
  <c r="G417" i="4"/>
  <c r="G385" i="4"/>
  <c r="G353" i="4"/>
  <c r="G321" i="4"/>
  <c r="G443" i="4"/>
  <c r="G427" i="4"/>
  <c r="G411" i="4"/>
  <c r="G395" i="4"/>
  <c r="G379" i="4"/>
  <c r="G363" i="4"/>
  <c r="G331" i="4"/>
  <c r="G297" i="4"/>
  <c r="G281" i="4"/>
  <c r="G265" i="4"/>
  <c r="G249" i="4"/>
  <c r="G233" i="4"/>
  <c r="G217" i="4"/>
  <c r="G201" i="4"/>
  <c r="G185" i="4"/>
  <c r="G163" i="4"/>
  <c r="G147" i="4"/>
  <c r="G131" i="4"/>
  <c r="G115" i="4"/>
  <c r="G99" i="4"/>
  <c r="G83" i="4"/>
  <c r="G59" i="4"/>
  <c r="G43" i="4"/>
  <c r="G27" i="4"/>
  <c r="G489" i="4"/>
  <c r="G473" i="4"/>
  <c r="G457" i="4"/>
  <c r="G437" i="4"/>
  <c r="G389" i="4"/>
  <c r="G357" i="4"/>
  <c r="G325" i="4"/>
  <c r="G415" i="4"/>
  <c r="G383" i="4"/>
  <c r="G351" i="4"/>
  <c r="G319" i="4"/>
  <c r="G299" i="4"/>
  <c r="G275" i="4"/>
  <c r="G259" i="4"/>
  <c r="G243" i="4"/>
  <c r="G227" i="4"/>
  <c r="G211" i="4"/>
  <c r="G195" i="4"/>
  <c r="G179" i="4"/>
  <c r="G173" i="4"/>
  <c r="G157" i="4"/>
  <c r="G141" i="4"/>
  <c r="G125" i="4"/>
  <c r="G109" i="4"/>
  <c r="G93" i="4"/>
  <c r="G77" i="4"/>
  <c r="G61" i="4"/>
  <c r="G37" i="4"/>
  <c r="G21" i="4"/>
  <c r="G7" i="4"/>
  <c r="D496" i="4"/>
  <c r="D488" i="4"/>
  <c r="D480" i="4"/>
  <c r="D472" i="4"/>
  <c r="D464" i="4"/>
  <c r="D456" i="4"/>
  <c r="D448" i="4"/>
  <c r="D444" i="4"/>
  <c r="D436" i="4"/>
  <c r="D428" i="4"/>
  <c r="D420" i="4"/>
  <c r="D412" i="4"/>
  <c r="D404" i="4"/>
  <c r="D396" i="4"/>
  <c r="D388" i="4"/>
  <c r="D380" i="4"/>
  <c r="D372" i="4"/>
  <c r="D364" i="4"/>
  <c r="D356" i="4"/>
  <c r="D348" i="4"/>
  <c r="D340" i="4"/>
  <c r="D332" i="4"/>
  <c r="D324" i="4"/>
  <c r="D316" i="4"/>
  <c r="D308" i="4"/>
  <c r="D300" i="4"/>
  <c r="D292" i="4"/>
  <c r="D284" i="4"/>
  <c r="D276" i="4"/>
  <c r="D268" i="4"/>
  <c r="D260" i="4"/>
  <c r="D252" i="4"/>
  <c r="D244" i="4"/>
  <c r="D236" i="4"/>
  <c r="D228" i="4"/>
  <c r="D220" i="4"/>
  <c r="D212" i="4"/>
  <c r="D204" i="4"/>
  <c r="D196" i="4"/>
  <c r="D188" i="4"/>
  <c r="D180" i="4"/>
  <c r="D170" i="4"/>
  <c r="D154" i="4"/>
  <c r="D138" i="4"/>
  <c r="D122" i="4"/>
  <c r="D172" i="4"/>
  <c r="D156" i="4"/>
  <c r="D140" i="4"/>
  <c r="D124" i="4"/>
  <c r="D108" i="4"/>
  <c r="D102" i="4"/>
  <c r="D94" i="4"/>
  <c r="D86" i="4"/>
  <c r="D78" i="4"/>
  <c r="D70" i="4"/>
  <c r="D62" i="4"/>
  <c r="D54" i="4"/>
  <c r="D46" i="4"/>
  <c r="D38" i="4"/>
  <c r="D30" i="4"/>
  <c r="D22" i="4"/>
  <c r="D498" i="4"/>
  <c r="D490" i="4"/>
  <c r="D482" i="4"/>
  <c r="D474" i="4"/>
  <c r="D466" i="4"/>
  <c r="D458" i="4"/>
  <c r="D450" i="4"/>
  <c r="D438" i="4"/>
  <c r="D430" i="4"/>
  <c r="D422" i="4"/>
  <c r="D414" i="4"/>
  <c r="D406" i="4"/>
  <c r="D398" i="4"/>
  <c r="D390" i="4"/>
  <c r="D382" i="4"/>
  <c r="D374" i="4"/>
  <c r="D366" i="4"/>
  <c r="D358" i="4"/>
  <c r="D350" i="4"/>
  <c r="D342" i="4"/>
  <c r="D334" i="4"/>
  <c r="D326" i="4"/>
  <c r="D318" i="4"/>
  <c r="D310" i="4"/>
  <c r="D302" i="4"/>
  <c r="D294" i="4"/>
  <c r="D286" i="4"/>
  <c r="D278" i="4"/>
  <c r="D270" i="4"/>
  <c r="D262" i="4"/>
  <c r="D254" i="4"/>
  <c r="D246" i="4"/>
  <c r="D238" i="4"/>
  <c r="D230" i="4"/>
  <c r="D222" i="4"/>
  <c r="D214" i="4"/>
  <c r="D206" i="4"/>
  <c r="D198" i="4"/>
  <c r="D190" i="4"/>
  <c r="D182" i="4"/>
  <c r="D174" i="4"/>
  <c r="D158" i="4"/>
  <c r="D142" i="4"/>
  <c r="D126" i="4"/>
  <c r="D110" i="4"/>
  <c r="D160" i="4"/>
  <c r="D144" i="4"/>
  <c r="D128" i="4"/>
  <c r="D112" i="4"/>
  <c r="D104" i="4"/>
  <c r="D96" i="4"/>
  <c r="D88" i="4"/>
  <c r="D80" i="4"/>
  <c r="D72" i="4"/>
  <c r="D64" i="4"/>
  <c r="D56" i="4"/>
  <c r="D48" i="4"/>
  <c r="D40" i="4"/>
  <c r="D32" i="4"/>
  <c r="D24" i="4"/>
  <c r="D500" i="4"/>
  <c r="D492" i="4"/>
  <c r="D484" i="4"/>
  <c r="D476" i="4"/>
  <c r="D468" i="4"/>
  <c r="D460" i="4"/>
  <c r="D452" i="4"/>
  <c r="D440" i="4"/>
  <c r="D432" i="4"/>
  <c r="D424" i="4"/>
  <c r="D416" i="4"/>
  <c r="D408" i="4"/>
  <c r="D400" i="4"/>
  <c r="D392" i="4"/>
  <c r="D384" i="4"/>
  <c r="D376" i="4"/>
  <c r="D368" i="4"/>
  <c r="D360" i="4"/>
  <c r="D352" i="4"/>
  <c r="D344" i="4"/>
  <c r="D336" i="4"/>
  <c r="D328" i="4"/>
  <c r="D320" i="4"/>
  <c r="D312" i="4"/>
  <c r="D304" i="4"/>
  <c r="D296" i="4"/>
  <c r="D288" i="4"/>
  <c r="D280" i="4"/>
  <c r="D272" i="4"/>
  <c r="D264" i="4"/>
  <c r="D256" i="4"/>
  <c r="D248" i="4"/>
  <c r="D240" i="4"/>
  <c r="D232" i="4"/>
  <c r="D224" i="4"/>
  <c r="D216" i="4"/>
  <c r="D208" i="4"/>
  <c r="D200" i="4"/>
  <c r="D192" i="4"/>
  <c r="D184" i="4"/>
  <c r="D176" i="4"/>
  <c r="D162" i="4"/>
  <c r="D146" i="4"/>
  <c r="D130" i="4"/>
  <c r="D114" i="4"/>
  <c r="D164" i="4"/>
  <c r="D148" i="4"/>
  <c r="D132" i="4"/>
  <c r="D116" i="4"/>
  <c r="D106" i="4"/>
  <c r="D98" i="4"/>
  <c r="D90" i="4"/>
  <c r="D82" i="4"/>
  <c r="D74" i="4"/>
  <c r="D66" i="4"/>
  <c r="D58" i="4"/>
  <c r="D50" i="4"/>
  <c r="D42" i="4"/>
  <c r="D34" i="4"/>
  <c r="D26" i="4"/>
  <c r="D18" i="4"/>
  <c r="D502" i="4"/>
  <c r="D494" i="4"/>
  <c r="D486" i="4"/>
  <c r="D478" i="4"/>
  <c r="D470" i="4"/>
  <c r="D462" i="4"/>
  <c r="D454" i="4"/>
  <c r="D446" i="4"/>
  <c r="D442" i="4"/>
  <c r="D434" i="4"/>
  <c r="D426" i="4"/>
  <c r="D418" i="4"/>
  <c r="D410" i="4"/>
  <c r="D402" i="4"/>
  <c r="D394" i="4"/>
  <c r="D386" i="4"/>
  <c r="D378" i="4"/>
  <c r="D370" i="4"/>
  <c r="D362" i="4"/>
  <c r="D354" i="4"/>
  <c r="D346" i="4"/>
  <c r="D338" i="4"/>
  <c r="D330" i="4"/>
  <c r="D322" i="4"/>
  <c r="D314" i="4"/>
  <c r="D306" i="4"/>
  <c r="D298" i="4"/>
  <c r="D290" i="4"/>
  <c r="D282" i="4"/>
  <c r="D274" i="4"/>
  <c r="D266" i="4"/>
  <c r="D258" i="4"/>
  <c r="D250" i="4"/>
  <c r="D242" i="4"/>
  <c r="D234" i="4"/>
  <c r="D226" i="4"/>
  <c r="D218" i="4"/>
  <c r="D210" i="4"/>
  <c r="D202" i="4"/>
  <c r="D194" i="4"/>
  <c r="D186" i="4"/>
  <c r="D178" i="4"/>
  <c r="D166" i="4"/>
  <c r="D150" i="4"/>
  <c r="D134" i="4"/>
  <c r="D118" i="4"/>
  <c r="D168" i="4"/>
  <c r="D152" i="4"/>
  <c r="D136" i="4"/>
  <c r="D120" i="4"/>
  <c r="D100" i="4"/>
  <c r="D92" i="4"/>
  <c r="D84" i="4"/>
  <c r="D76" i="4"/>
  <c r="D68" i="4"/>
  <c r="D60" i="4"/>
  <c r="D52" i="4"/>
  <c r="D44" i="4"/>
  <c r="D36" i="4"/>
  <c r="D28" i="4"/>
  <c r="D20" i="4"/>
  <c r="D499" i="4"/>
  <c r="D491" i="4"/>
  <c r="D483" i="4"/>
  <c r="D475" i="4"/>
  <c r="D459" i="4"/>
  <c r="D451" i="4"/>
  <c r="D425" i="4"/>
  <c r="D409" i="4"/>
  <c r="D377" i="4"/>
  <c r="D345" i="4"/>
  <c r="D313" i="4"/>
  <c r="D387" i="4"/>
  <c r="D355" i="4"/>
  <c r="D323" i="4"/>
  <c r="D309" i="4"/>
  <c r="D301" i="4"/>
  <c r="D293" i="4"/>
  <c r="D277" i="4"/>
  <c r="D261" i="4"/>
  <c r="D245" i="4"/>
  <c r="D229" i="4"/>
  <c r="D213" i="4"/>
  <c r="D197" i="4"/>
  <c r="D181" i="4"/>
  <c r="D167" i="4"/>
  <c r="D159" i="4"/>
  <c r="D151" i="4"/>
  <c r="D143" i="4"/>
  <c r="D127" i="4"/>
  <c r="D119" i="4"/>
  <c r="D103" i="4"/>
  <c r="D87" i="4"/>
  <c r="D71" i="4"/>
  <c r="D55" i="4"/>
  <c r="D39" i="4"/>
  <c r="D23" i="4"/>
  <c r="D7" i="4"/>
  <c r="D477" i="4"/>
  <c r="D461" i="4"/>
  <c r="D445" i="4"/>
  <c r="D413" i="4"/>
  <c r="D381" i="4"/>
  <c r="D349" i="4"/>
  <c r="D317" i="4"/>
  <c r="D359" i="4"/>
  <c r="D327" i="4"/>
  <c r="D303" i="4"/>
  <c r="D295" i="4"/>
  <c r="D279" i="4"/>
  <c r="D263" i="4"/>
  <c r="D255" i="4"/>
  <c r="D239" i="4"/>
  <c r="D223" i="4"/>
  <c r="D215" i="4"/>
  <c r="D199" i="4"/>
  <c r="D183" i="4"/>
  <c r="D169" i="4"/>
  <c r="D153" i="4"/>
  <c r="D137" i="4"/>
  <c r="D121" i="4"/>
  <c r="D105" i="4"/>
  <c r="D89" i="4"/>
  <c r="D73" i="4"/>
  <c r="D65" i="4"/>
  <c r="D49" i="4"/>
  <c r="D33" i="4"/>
  <c r="D487" i="4"/>
  <c r="D463" i="4"/>
  <c r="D447" i="4"/>
  <c r="D433" i="4"/>
  <c r="D401" i="4"/>
  <c r="D369" i="4"/>
  <c r="D337" i="4"/>
  <c r="D347" i="4"/>
  <c r="D315" i="4"/>
  <c r="D305" i="4"/>
  <c r="D289" i="4"/>
  <c r="D273" i="4"/>
  <c r="D257" i="4"/>
  <c r="D241" i="4"/>
  <c r="D225" i="4"/>
  <c r="D209" i="4"/>
  <c r="D193" i="4"/>
  <c r="D177" i="4"/>
  <c r="D171" i="4"/>
  <c r="D155" i="4"/>
  <c r="D139" i="4"/>
  <c r="D123" i="4"/>
  <c r="D107" i="4"/>
  <c r="D91" i="4"/>
  <c r="D75" i="4"/>
  <c r="D67" i="4"/>
  <c r="D51" i="4"/>
  <c r="D35" i="4"/>
  <c r="D19" i="4"/>
  <c r="D497" i="4"/>
  <c r="D481" i="4"/>
  <c r="D465" i="4"/>
  <c r="D449" i="4"/>
  <c r="D421" i="4"/>
  <c r="D405" i="4"/>
  <c r="D373" i="4"/>
  <c r="D341" i="4"/>
  <c r="D431" i="4"/>
  <c r="D399" i="4"/>
  <c r="D367" i="4"/>
  <c r="D335" i="4"/>
  <c r="D307" i="4"/>
  <c r="D291" i="4"/>
  <c r="D283" i="4"/>
  <c r="D267" i="4"/>
  <c r="D251" i="4"/>
  <c r="D235" i="4"/>
  <c r="D219" i="4"/>
  <c r="D203" i="4"/>
  <c r="D187" i="4"/>
  <c r="D165" i="4"/>
  <c r="D149" i="4"/>
  <c r="D133" i="4"/>
  <c r="D117" i="4"/>
  <c r="D101" i="4"/>
  <c r="D85" i="4"/>
  <c r="D69" i="4"/>
  <c r="D53" i="4"/>
  <c r="D45" i="4"/>
  <c r="D29" i="4"/>
  <c r="D467" i="4"/>
  <c r="D441" i="4"/>
  <c r="D393" i="4"/>
  <c r="D361" i="4"/>
  <c r="D329" i="4"/>
  <c r="D435" i="4"/>
  <c r="D419" i="4"/>
  <c r="D403" i="4"/>
  <c r="D371" i="4"/>
  <c r="D339" i="4"/>
  <c r="D285" i="4"/>
  <c r="D269" i="4"/>
  <c r="D253" i="4"/>
  <c r="D237" i="4"/>
  <c r="D221" i="4"/>
  <c r="D205" i="4"/>
  <c r="D189" i="4"/>
  <c r="D135" i="4"/>
  <c r="D111" i="4"/>
  <c r="D95" i="4"/>
  <c r="D79" i="4"/>
  <c r="D63" i="4"/>
  <c r="D47" i="4"/>
  <c r="D31" i="4"/>
  <c r="D501" i="4"/>
  <c r="D493" i="4"/>
  <c r="D485" i="4"/>
  <c r="D469" i="4"/>
  <c r="D453" i="4"/>
  <c r="D429" i="4"/>
  <c r="D397" i="4"/>
  <c r="D365" i="4"/>
  <c r="D333" i="4"/>
  <c r="D439" i="4"/>
  <c r="D423" i="4"/>
  <c r="D407" i="4"/>
  <c r="D391" i="4"/>
  <c r="D375" i="4"/>
  <c r="D343" i="4"/>
  <c r="D311" i="4"/>
  <c r="D287" i="4"/>
  <c r="D271" i="4"/>
  <c r="D247" i="4"/>
  <c r="D231" i="4"/>
  <c r="D207" i="4"/>
  <c r="D191" i="4"/>
  <c r="D175" i="4"/>
  <c r="D161" i="4"/>
  <c r="D145" i="4"/>
  <c r="D129" i="4"/>
  <c r="D113" i="4"/>
  <c r="D97" i="4"/>
  <c r="D81" i="4"/>
  <c r="D57" i="4"/>
  <c r="D41" i="4"/>
  <c r="D25" i="4"/>
  <c r="D503" i="4"/>
  <c r="D495" i="4"/>
  <c r="D479" i="4"/>
  <c r="D471" i="4"/>
  <c r="D455" i="4"/>
  <c r="D417" i="4"/>
  <c r="D385" i="4"/>
  <c r="D353" i="4"/>
  <c r="D321" i="4"/>
  <c r="D443" i="4"/>
  <c r="D427" i="4"/>
  <c r="D411" i="4"/>
  <c r="D395" i="4"/>
  <c r="D379" i="4"/>
  <c r="D363" i="4"/>
  <c r="D331" i="4"/>
  <c r="D297" i="4"/>
  <c r="D281" i="4"/>
  <c r="D265" i="4"/>
  <c r="D249" i="4"/>
  <c r="D233" i="4"/>
  <c r="D217" i="4"/>
  <c r="D201" i="4"/>
  <c r="D185" i="4"/>
  <c r="D163" i="4"/>
  <c r="D147" i="4"/>
  <c r="D131" i="4"/>
  <c r="D115" i="4"/>
  <c r="D99" i="4"/>
  <c r="D83" i="4"/>
  <c r="D59" i="4"/>
  <c r="D43" i="4"/>
  <c r="D27" i="4"/>
  <c r="D489" i="4"/>
  <c r="D473" i="4"/>
  <c r="D457" i="4"/>
  <c r="D437" i="4"/>
  <c r="D389" i="4"/>
  <c r="D357" i="4"/>
  <c r="D325" i="4"/>
  <c r="D415" i="4"/>
  <c r="D383" i="4"/>
  <c r="D351" i="4"/>
  <c r="D319" i="4"/>
  <c r="D299" i="4"/>
  <c r="D275" i="4"/>
  <c r="D259" i="4"/>
  <c r="D243" i="4"/>
  <c r="D227" i="4"/>
  <c r="D211" i="4"/>
  <c r="D195" i="4"/>
  <c r="D179" i="4"/>
  <c r="D173" i="4"/>
  <c r="D157" i="4"/>
  <c r="D141" i="4"/>
  <c r="D125" i="4"/>
  <c r="D109" i="4"/>
  <c r="D93" i="4"/>
  <c r="D77" i="4"/>
  <c r="D61" i="4"/>
  <c r="D37" i="4"/>
  <c r="D21" i="4"/>
  <c r="H6" i="4"/>
  <c r="I6" i="4" s="1"/>
  <c r="M6" i="4"/>
  <c r="M7" i="4" s="1"/>
  <c r="B6" i="4"/>
  <c r="C6" i="4" s="1"/>
  <c r="Q5" i="4"/>
  <c r="R5" i="4" s="1"/>
  <c r="S5" i="4"/>
  <c r="E7" i="4" l="1"/>
  <c r="E8" i="4" s="1"/>
  <c r="AL6" i="4"/>
  <c r="AS6" i="4" s="1"/>
  <c r="AT7" i="4"/>
  <c r="AI8" i="4"/>
  <c r="AK8" i="4" s="1"/>
  <c r="AJ7" i="4"/>
  <c r="H7" i="4"/>
  <c r="S6" i="4"/>
  <c r="Q6" i="4"/>
  <c r="R6" i="4" s="1"/>
  <c r="F7" i="4"/>
  <c r="B7" i="4"/>
  <c r="S7" i="4"/>
  <c r="Q7" i="4"/>
  <c r="R7" i="4" s="1"/>
  <c r="M8" i="4"/>
  <c r="AL7" i="4" l="1"/>
  <c r="AS7" i="4" s="1"/>
  <c r="AT8" i="4"/>
  <c r="AI9" i="4"/>
  <c r="AK9" i="4" s="1"/>
  <c r="AJ8" i="4"/>
  <c r="I7" i="4"/>
  <c r="H8" i="4"/>
  <c r="F8" i="4"/>
  <c r="E9" i="4"/>
  <c r="S8" i="4"/>
  <c r="Q8" i="4"/>
  <c r="R8" i="4" s="1"/>
  <c r="M9" i="4"/>
  <c r="C7" i="4"/>
  <c r="B8" i="4"/>
  <c r="AL8" i="4" l="1"/>
  <c r="AS8" i="4" s="1"/>
  <c r="AT9" i="4"/>
  <c r="AI10" i="4"/>
  <c r="AK10" i="4" s="1"/>
  <c r="AJ9" i="4"/>
  <c r="I8" i="4"/>
  <c r="H9" i="4"/>
  <c r="F9" i="4"/>
  <c r="E10" i="4"/>
  <c r="C8" i="4"/>
  <c r="B9" i="4"/>
  <c r="Q9" i="4"/>
  <c r="R9" i="4" s="1"/>
  <c r="S9" i="4"/>
  <c r="M10" i="4"/>
  <c r="AL9" i="4" l="1"/>
  <c r="AS9" i="4" s="1"/>
  <c r="AT10" i="4"/>
  <c r="AI11" i="4"/>
  <c r="AK11" i="4" s="1"/>
  <c r="AJ10" i="4"/>
  <c r="H10" i="4"/>
  <c r="I9" i="4"/>
  <c r="F10" i="4"/>
  <c r="E11" i="4"/>
  <c r="C9" i="4"/>
  <c r="B10" i="4"/>
  <c r="S10" i="4"/>
  <c r="Q10" i="4"/>
  <c r="R10" i="4" s="1"/>
  <c r="M11" i="4"/>
  <c r="AL10" i="4" l="1"/>
  <c r="AS10" i="4" s="1"/>
  <c r="AT11" i="4"/>
  <c r="AI12" i="4"/>
  <c r="AI13" i="4" s="1"/>
  <c r="AJ11" i="4"/>
  <c r="H11" i="4"/>
  <c r="I10" i="4"/>
  <c r="F11" i="4"/>
  <c r="E12" i="4"/>
  <c r="C10" i="4"/>
  <c r="B11" i="4"/>
  <c r="S11" i="4"/>
  <c r="Q11" i="4"/>
  <c r="R11" i="4" s="1"/>
  <c r="M12" i="4"/>
  <c r="AL11" i="4" l="1"/>
  <c r="AS11" i="4" s="1"/>
  <c r="AI14" i="4"/>
  <c r="AJ13" i="4"/>
  <c r="AK13" i="4"/>
  <c r="AJ12" i="4"/>
  <c r="AK12" i="4"/>
  <c r="H12" i="4"/>
  <c r="I11" i="4"/>
  <c r="F12" i="4"/>
  <c r="E13" i="4"/>
  <c r="C11" i="4"/>
  <c r="B12" i="4"/>
  <c r="Q12" i="4"/>
  <c r="R12" i="4" s="1"/>
  <c r="S12" i="4"/>
  <c r="M13" i="4"/>
  <c r="AT12" i="4" l="1"/>
  <c r="AL12" i="4"/>
  <c r="AS12" i="4" s="1"/>
  <c r="AT13" i="4"/>
  <c r="AL13" i="4"/>
  <c r="AS13" i="4" s="1"/>
  <c r="AK14" i="4"/>
  <c r="AI15" i="4"/>
  <c r="AJ14" i="4"/>
  <c r="H13" i="4"/>
  <c r="I12" i="4"/>
  <c r="F13" i="4"/>
  <c r="E14" i="4"/>
  <c r="C12" i="4"/>
  <c r="B13" i="4"/>
  <c r="S13" i="4"/>
  <c r="Q13" i="4"/>
  <c r="R13" i="4" s="1"/>
  <c r="M14" i="4"/>
  <c r="AT14" i="4" l="1"/>
  <c r="AL14" i="4"/>
  <c r="AS14" i="4" s="1"/>
  <c r="AK15" i="4"/>
  <c r="AI16" i="4"/>
  <c r="AJ15" i="4"/>
  <c r="H14" i="4"/>
  <c r="I13" i="4"/>
  <c r="F14" i="4"/>
  <c r="E15" i="4"/>
  <c r="C13" i="4"/>
  <c r="B14" i="4"/>
  <c r="S14" i="4"/>
  <c r="Q14" i="4"/>
  <c r="R14" i="4" s="1"/>
  <c r="M15" i="4"/>
  <c r="AT15" i="4" l="1"/>
  <c r="AL15" i="4"/>
  <c r="AS15" i="4" s="1"/>
  <c r="AK16" i="4"/>
  <c r="AI17" i="4"/>
  <c r="AJ16" i="4"/>
  <c r="H15" i="4"/>
  <c r="I14" i="4"/>
  <c r="F15" i="4"/>
  <c r="E16" i="4"/>
  <c r="C14" i="4"/>
  <c r="B15" i="4"/>
  <c r="Q15" i="4"/>
  <c r="R15" i="4" s="1"/>
  <c r="S15" i="4"/>
  <c r="M16" i="4"/>
  <c r="AT16" i="4" l="1"/>
  <c r="AL16" i="4"/>
  <c r="AS16" i="4" s="1"/>
  <c r="AI18" i="4"/>
  <c r="AJ17" i="4"/>
  <c r="AK17" i="4"/>
  <c r="H16" i="4"/>
  <c r="I15" i="4"/>
  <c r="F16" i="4"/>
  <c r="E17" i="4"/>
  <c r="C15" i="4"/>
  <c r="B16" i="4"/>
  <c r="S16" i="4"/>
  <c r="Q16" i="4"/>
  <c r="R16" i="4" s="1"/>
  <c r="M17" i="4"/>
  <c r="AT17" i="4" l="1"/>
  <c r="AL17" i="4"/>
  <c r="AS17" i="4" s="1"/>
  <c r="AK18" i="4"/>
  <c r="AJ18" i="4"/>
  <c r="AI19" i="4"/>
  <c r="H17" i="4"/>
  <c r="I16" i="4"/>
  <c r="F17" i="4"/>
  <c r="E18" i="4"/>
  <c r="C16" i="4"/>
  <c r="B17" i="4"/>
  <c r="Q17" i="4"/>
  <c r="R17" i="4" s="1"/>
  <c r="S17" i="4"/>
  <c r="M18" i="4"/>
  <c r="AT18" i="4" l="1"/>
  <c r="AL18" i="4"/>
  <c r="AS18" i="4" s="1"/>
  <c r="AK19" i="4"/>
  <c r="AJ19" i="4"/>
  <c r="AI20" i="4"/>
  <c r="H18" i="4"/>
  <c r="I17" i="4"/>
  <c r="F18" i="4"/>
  <c r="E19" i="4"/>
  <c r="B18" i="4"/>
  <c r="C17" i="4"/>
  <c r="S18" i="4"/>
  <c r="Q18" i="4"/>
  <c r="R18" i="4" s="1"/>
  <c r="M19" i="4"/>
  <c r="AT19" i="4" l="1"/>
  <c r="AL19" i="4"/>
  <c r="AS19" i="4" s="1"/>
  <c r="AK20" i="4"/>
  <c r="AI21" i="4"/>
  <c r="AJ20" i="4"/>
  <c r="H19" i="4"/>
  <c r="I18" i="4"/>
  <c r="F19" i="4"/>
  <c r="E20" i="4"/>
  <c r="M20" i="4"/>
  <c r="S19" i="4"/>
  <c r="Q19" i="4"/>
  <c r="R19" i="4" s="1"/>
  <c r="B19" i="4"/>
  <c r="C18" i="4"/>
  <c r="AT20" i="4" l="1"/>
  <c r="AL20" i="4"/>
  <c r="AS20" i="4" s="1"/>
  <c r="AK21" i="4"/>
  <c r="AI22" i="4"/>
  <c r="AJ21" i="4"/>
  <c r="H20" i="4"/>
  <c r="I19" i="4"/>
  <c r="F20" i="4"/>
  <c r="E21" i="4"/>
  <c r="C19" i="4"/>
  <c r="B20" i="4"/>
  <c r="M21" i="4"/>
  <c r="Q20" i="4"/>
  <c r="R20" i="4" s="1"/>
  <c r="S20" i="4"/>
  <c r="AT21" i="4" l="1"/>
  <c r="AL21" i="4"/>
  <c r="AS21" i="4" s="1"/>
  <c r="AI23" i="4"/>
  <c r="AJ22" i="4"/>
  <c r="AK22" i="4"/>
  <c r="H21" i="4"/>
  <c r="I20" i="4"/>
  <c r="F21" i="4"/>
  <c r="E22" i="4"/>
  <c r="C20" i="4"/>
  <c r="B21" i="4"/>
  <c r="Q21" i="4"/>
  <c r="R21" i="4" s="1"/>
  <c r="S21" i="4"/>
  <c r="M22" i="4"/>
  <c r="AT22" i="4" l="1"/>
  <c r="AL22" i="4"/>
  <c r="AS22" i="4" s="1"/>
  <c r="AJ23" i="4"/>
  <c r="AI24" i="4"/>
  <c r="AK23" i="4"/>
  <c r="H22" i="4"/>
  <c r="I21" i="4"/>
  <c r="F22" i="4"/>
  <c r="E23" i="4"/>
  <c r="C21" i="4"/>
  <c r="B22" i="4"/>
  <c r="M23" i="4"/>
  <c r="S22" i="4"/>
  <c r="Q22" i="4"/>
  <c r="R22" i="4" s="1"/>
  <c r="AT23" i="4" l="1"/>
  <c r="AL23" i="4"/>
  <c r="AS23" i="4" s="1"/>
  <c r="AK24" i="4"/>
  <c r="AI25" i="4"/>
  <c r="AJ24" i="4"/>
  <c r="H23" i="4"/>
  <c r="I22" i="4"/>
  <c r="F23" i="4"/>
  <c r="E24" i="4"/>
  <c r="C22" i="4"/>
  <c r="B23" i="4"/>
  <c r="M24" i="4"/>
  <c r="Q23" i="4"/>
  <c r="R23" i="4" s="1"/>
  <c r="S23" i="4"/>
  <c r="AT24" i="4" l="1"/>
  <c r="AL24" i="4"/>
  <c r="AS24" i="4" s="1"/>
  <c r="AK25" i="4"/>
  <c r="AI26" i="4"/>
  <c r="AJ25" i="4"/>
  <c r="H24" i="4"/>
  <c r="I23" i="4"/>
  <c r="E25" i="4"/>
  <c r="F24" i="4"/>
  <c r="B24" i="4"/>
  <c r="C23" i="4"/>
  <c r="Q24" i="4"/>
  <c r="R24" i="4" s="1"/>
  <c r="M25" i="4"/>
  <c r="S24" i="4"/>
  <c r="AT25" i="4" l="1"/>
  <c r="AL25" i="4"/>
  <c r="AS25" i="4" s="1"/>
  <c r="AK26" i="4"/>
  <c r="AI27" i="4"/>
  <c r="AJ26" i="4"/>
  <c r="I24" i="4"/>
  <c r="H25" i="4"/>
  <c r="F25" i="4"/>
  <c r="E26" i="4"/>
  <c r="Q25" i="4"/>
  <c r="R25" i="4" s="1"/>
  <c r="S25" i="4"/>
  <c r="M26" i="4"/>
  <c r="C24" i="4"/>
  <c r="B25" i="4"/>
  <c r="AT26" i="4" l="1"/>
  <c r="AL26" i="4"/>
  <c r="AS26" i="4" s="1"/>
  <c r="AI28" i="4"/>
  <c r="AJ27" i="4"/>
  <c r="AK27" i="4"/>
  <c r="I25" i="4"/>
  <c r="H26" i="4"/>
  <c r="E27" i="4"/>
  <c r="F26" i="4"/>
  <c r="C25" i="4"/>
  <c r="B26" i="4"/>
  <c r="S26" i="4"/>
  <c r="Q26" i="4"/>
  <c r="R26" i="4" s="1"/>
  <c r="M27" i="4"/>
  <c r="AT27" i="4" l="1"/>
  <c r="AL27" i="4"/>
  <c r="AS27" i="4" s="1"/>
  <c r="AK28" i="4"/>
  <c r="AI29" i="4"/>
  <c r="AJ28" i="4"/>
  <c r="H27" i="4"/>
  <c r="I26" i="4"/>
  <c r="F27" i="4"/>
  <c r="E28" i="4"/>
  <c r="B27" i="4"/>
  <c r="C26" i="4"/>
  <c r="Q27" i="4"/>
  <c r="R27" i="4" s="1"/>
  <c r="M28" i="4"/>
  <c r="S27" i="4"/>
  <c r="AT28" i="4" l="1"/>
  <c r="AL28" i="4"/>
  <c r="AS28" i="4" s="1"/>
  <c r="AK29" i="4"/>
  <c r="AJ29" i="4"/>
  <c r="AI30" i="4"/>
  <c r="H28" i="4"/>
  <c r="I27" i="4"/>
  <c r="F28" i="4"/>
  <c r="E29" i="4"/>
  <c r="Q28" i="4"/>
  <c r="R28" i="4" s="1"/>
  <c r="M29" i="4"/>
  <c r="S28" i="4"/>
  <c r="B28" i="4"/>
  <c r="C27" i="4"/>
  <c r="AT29" i="4" l="1"/>
  <c r="AL29" i="4"/>
  <c r="AS29" i="4" s="1"/>
  <c r="AK30" i="4"/>
  <c r="AI31" i="4"/>
  <c r="AJ31" i="4" s="1"/>
  <c r="AJ30" i="4"/>
  <c r="I28" i="4"/>
  <c r="H29" i="4"/>
  <c r="F29" i="4"/>
  <c r="E30" i="4"/>
  <c r="C28" i="4"/>
  <c r="B29" i="4"/>
  <c r="Q29" i="4"/>
  <c r="R29" i="4" s="1"/>
  <c r="S29" i="4"/>
  <c r="M30" i="4"/>
  <c r="AT30" i="4" l="1"/>
  <c r="AL30" i="4"/>
  <c r="AS30" i="4" s="1"/>
  <c r="AK31" i="4"/>
  <c r="AI32" i="4"/>
  <c r="H30" i="4"/>
  <c r="I29" i="4"/>
  <c r="F30" i="4"/>
  <c r="E31" i="4"/>
  <c r="C29" i="4"/>
  <c r="B30" i="4"/>
  <c r="M31" i="4"/>
  <c r="S30" i="4"/>
  <c r="Q30" i="4"/>
  <c r="R30" i="4" s="1"/>
  <c r="AT31" i="4" l="1"/>
  <c r="AL31" i="4"/>
  <c r="AS31" i="4" s="1"/>
  <c r="AI33" i="4"/>
  <c r="AJ32" i="4"/>
  <c r="AK32" i="4"/>
  <c r="I30" i="4"/>
  <c r="H31" i="4"/>
  <c r="F31" i="4"/>
  <c r="E32" i="4"/>
  <c r="C30" i="4"/>
  <c r="B31" i="4"/>
  <c r="M32" i="4"/>
  <c r="M33" i="4" s="1"/>
  <c r="Q31" i="4"/>
  <c r="R31" i="4" s="1"/>
  <c r="S31" i="4"/>
  <c r="AT32" i="4" l="1"/>
  <c r="AL32" i="4"/>
  <c r="AS32" i="4" s="1"/>
  <c r="AI34" i="4"/>
  <c r="AJ33" i="4"/>
  <c r="AK33" i="4"/>
  <c r="H32" i="4"/>
  <c r="I31" i="4"/>
  <c r="F32" i="4"/>
  <c r="E33" i="4"/>
  <c r="Q33" i="4"/>
  <c r="R33" i="4" s="1"/>
  <c r="S33" i="4"/>
  <c r="M34" i="4"/>
  <c r="C31" i="4"/>
  <c r="B32" i="4"/>
  <c r="S32" i="4"/>
  <c r="Q32" i="4"/>
  <c r="R32" i="4" s="1"/>
  <c r="AT33" i="4" l="1"/>
  <c r="AL33" i="4"/>
  <c r="AS33" i="4" s="1"/>
  <c r="AK34" i="4"/>
  <c r="AJ34" i="4"/>
  <c r="AI35" i="4"/>
  <c r="H33" i="4"/>
  <c r="I32" i="4"/>
  <c r="F33" i="4"/>
  <c r="E34" i="4"/>
  <c r="Q34" i="4"/>
  <c r="R34" i="4" s="1"/>
  <c r="M35" i="4"/>
  <c r="S34" i="4"/>
  <c r="C32" i="4"/>
  <c r="B33" i="4"/>
  <c r="AT34" i="4" l="1"/>
  <c r="AL34" i="4"/>
  <c r="AS34" i="4" s="1"/>
  <c r="AI36" i="4"/>
  <c r="AJ35" i="4"/>
  <c r="AK35" i="4"/>
  <c r="H34" i="4"/>
  <c r="I33" i="4"/>
  <c r="F34" i="4"/>
  <c r="E35" i="4"/>
  <c r="Q35" i="4"/>
  <c r="R35" i="4" s="1"/>
  <c r="S35" i="4"/>
  <c r="M36" i="4"/>
  <c r="C33" i="4"/>
  <c r="B34" i="4"/>
  <c r="AT35" i="4" l="1"/>
  <c r="AL35" i="4"/>
  <c r="AS35" i="4" s="1"/>
  <c r="AK36" i="4"/>
  <c r="AI37" i="4"/>
  <c r="AJ36" i="4"/>
  <c r="I34" i="4"/>
  <c r="H35" i="4"/>
  <c r="F35" i="4"/>
  <c r="E36" i="4"/>
  <c r="M37" i="4"/>
  <c r="S36" i="4"/>
  <c r="Q36" i="4"/>
  <c r="R36" i="4" s="1"/>
  <c r="C34" i="4"/>
  <c r="B35" i="4"/>
  <c r="AT36" i="4" l="1"/>
  <c r="AL36" i="4"/>
  <c r="AS36" i="4" s="1"/>
  <c r="AK37" i="4"/>
  <c r="AJ37" i="4"/>
  <c r="AI38" i="4"/>
  <c r="I35" i="4"/>
  <c r="H36" i="4"/>
  <c r="F36" i="4"/>
  <c r="E37" i="4"/>
  <c r="Q37" i="4"/>
  <c r="R37" i="4" s="1"/>
  <c r="S37" i="4"/>
  <c r="M38" i="4"/>
  <c r="C35" i="4"/>
  <c r="B36" i="4"/>
  <c r="AT37" i="4" l="1"/>
  <c r="AL37" i="4"/>
  <c r="AS37" i="4" s="1"/>
  <c r="AK38" i="4"/>
  <c r="AI39" i="4"/>
  <c r="AJ38" i="4"/>
  <c r="I36" i="4"/>
  <c r="H37" i="4"/>
  <c r="F37" i="4"/>
  <c r="E38" i="4"/>
  <c r="S38" i="4"/>
  <c r="Q38" i="4"/>
  <c r="R38" i="4" s="1"/>
  <c r="M39" i="4"/>
  <c r="C36" i="4"/>
  <c r="B37" i="4"/>
  <c r="AT38" i="4" l="1"/>
  <c r="AL38" i="4"/>
  <c r="AS38" i="4" s="1"/>
  <c r="AK39" i="4"/>
  <c r="AI40" i="4"/>
  <c r="AJ39" i="4"/>
  <c r="I37" i="4"/>
  <c r="H38" i="4"/>
  <c r="F38" i="4"/>
  <c r="E39" i="4"/>
  <c r="M40" i="4"/>
  <c r="Q39" i="4"/>
  <c r="R39" i="4" s="1"/>
  <c r="S39" i="4"/>
  <c r="C37" i="4"/>
  <c r="B38" i="4"/>
  <c r="AT39" i="4" l="1"/>
  <c r="AL39" i="4"/>
  <c r="AS39" i="4" s="1"/>
  <c r="AK40" i="4"/>
  <c r="AI41" i="4"/>
  <c r="AJ40" i="4"/>
  <c r="I38" i="4"/>
  <c r="H39" i="4"/>
  <c r="F39" i="4"/>
  <c r="E40" i="4"/>
  <c r="M41" i="4"/>
  <c r="S40" i="4"/>
  <c r="Q40" i="4"/>
  <c r="R40" i="4" s="1"/>
  <c r="C38" i="4"/>
  <c r="B39" i="4"/>
  <c r="AT40" i="4" l="1"/>
  <c r="AL40" i="4"/>
  <c r="AS40" i="4" s="1"/>
  <c r="AK41" i="4"/>
  <c r="AJ41" i="4"/>
  <c r="AI42" i="4"/>
  <c r="H40" i="4"/>
  <c r="I39" i="4"/>
  <c r="F40" i="4"/>
  <c r="E41" i="4"/>
  <c r="M42" i="4"/>
  <c r="Q41" i="4"/>
  <c r="R41" i="4" s="1"/>
  <c r="S41" i="4"/>
  <c r="C39" i="4"/>
  <c r="B40" i="4"/>
  <c r="AT41" i="4" l="1"/>
  <c r="AL41" i="4"/>
  <c r="AS41" i="4" s="1"/>
  <c r="AK42" i="4"/>
  <c r="AJ42" i="4"/>
  <c r="AI43" i="4"/>
  <c r="H41" i="4"/>
  <c r="I40" i="4"/>
  <c r="E42" i="4"/>
  <c r="F41" i="4"/>
  <c r="S42" i="4"/>
  <c r="Q42" i="4"/>
  <c r="R42" i="4" s="1"/>
  <c r="M43" i="4"/>
  <c r="C40" i="4"/>
  <c r="B41" i="4"/>
  <c r="AT42" i="4" l="1"/>
  <c r="AL42" i="4"/>
  <c r="AS42" i="4" s="1"/>
  <c r="AK43" i="4"/>
  <c r="AJ43" i="4"/>
  <c r="AI44" i="4"/>
  <c r="AI45" i="4" s="1"/>
  <c r="H42" i="4"/>
  <c r="I41" i="4"/>
  <c r="F42" i="4"/>
  <c r="E43" i="4"/>
  <c r="Q43" i="4"/>
  <c r="R43" i="4" s="1"/>
  <c r="S43" i="4"/>
  <c r="M44" i="4"/>
  <c r="C41" i="4"/>
  <c r="B42" i="4"/>
  <c r="AT43" i="4" l="1"/>
  <c r="AL43" i="4"/>
  <c r="AS43" i="4" s="1"/>
  <c r="AI46" i="4"/>
  <c r="AK45" i="4"/>
  <c r="AJ45" i="4"/>
  <c r="AK44" i="4"/>
  <c r="AJ44" i="4"/>
  <c r="I42" i="4"/>
  <c r="H43" i="4"/>
  <c r="E44" i="4"/>
  <c r="F43" i="4"/>
  <c r="Q44" i="4"/>
  <c r="R44" i="4" s="1"/>
  <c r="M45" i="4"/>
  <c r="S44" i="4"/>
  <c r="C42" i="4"/>
  <c r="B43" i="4"/>
  <c r="AT44" i="4" l="1"/>
  <c r="AL44" i="4"/>
  <c r="AS44" i="4" s="1"/>
  <c r="AT45" i="4"/>
  <c r="AL45" i="4"/>
  <c r="AS45" i="4" s="1"/>
  <c r="AK46" i="4"/>
  <c r="AJ46" i="4"/>
  <c r="AI47" i="4"/>
  <c r="I43" i="4"/>
  <c r="H44" i="4"/>
  <c r="F44" i="4"/>
  <c r="E45" i="4"/>
  <c r="S45" i="4"/>
  <c r="M46" i="4"/>
  <c r="Q45" i="4"/>
  <c r="R45" i="4" s="1"/>
  <c r="C43" i="4"/>
  <c r="B44" i="4"/>
  <c r="AT46" i="4" l="1"/>
  <c r="AL46" i="4"/>
  <c r="AS46" i="4" s="1"/>
  <c r="AK47" i="4"/>
  <c r="AJ47" i="4"/>
  <c r="AI48" i="4"/>
  <c r="I44" i="4"/>
  <c r="H45" i="4"/>
  <c r="E46" i="4"/>
  <c r="F45" i="4"/>
  <c r="S46" i="4"/>
  <c r="M47" i="4"/>
  <c r="Q46" i="4"/>
  <c r="R46" i="4" s="1"/>
  <c r="B45" i="4"/>
  <c r="C44" i="4"/>
  <c r="D4" i="5" l="1"/>
  <c r="E4" i="5"/>
  <c r="AT47" i="4"/>
  <c r="AL47" i="4"/>
  <c r="AS47" i="4" s="1"/>
  <c r="AK48" i="4"/>
  <c r="AI49" i="4"/>
  <c r="AJ48" i="4"/>
  <c r="I45" i="4"/>
  <c r="H46" i="4"/>
  <c r="F46" i="4"/>
  <c r="E47" i="4"/>
  <c r="M48" i="4"/>
  <c r="Q47" i="4"/>
  <c r="R47" i="4" s="1"/>
  <c r="S47" i="4"/>
  <c r="B46" i="4"/>
  <c r="C45" i="4"/>
  <c r="D5" i="5" l="1"/>
  <c r="E5" i="5"/>
  <c r="AT48" i="4"/>
  <c r="AL48" i="4"/>
  <c r="AS48" i="4" s="1"/>
  <c r="AK49" i="4"/>
  <c r="AI50" i="4"/>
  <c r="AJ49" i="4"/>
  <c r="I46" i="4"/>
  <c r="H47" i="4"/>
  <c r="E48" i="4"/>
  <c r="F47" i="4"/>
  <c r="S48" i="4"/>
  <c r="Q48" i="4"/>
  <c r="R48" i="4" s="1"/>
  <c r="M49" i="4"/>
  <c r="B47" i="4"/>
  <c r="C46" i="4"/>
  <c r="E6" i="5" l="1"/>
  <c r="D6" i="5"/>
  <c r="AT49" i="4"/>
  <c r="AL49" i="4"/>
  <c r="AS49" i="4" s="1"/>
  <c r="AK50" i="4"/>
  <c r="AI51" i="4"/>
  <c r="AJ50" i="4"/>
  <c r="I47" i="4"/>
  <c r="H48" i="4"/>
  <c r="F48" i="4"/>
  <c r="E49" i="4"/>
  <c r="S49" i="4"/>
  <c r="M50" i="4"/>
  <c r="Q49" i="4"/>
  <c r="R49" i="4" s="1"/>
  <c r="B48" i="4"/>
  <c r="C47" i="4"/>
  <c r="E7" i="5" l="1"/>
  <c r="D7" i="5"/>
  <c r="AT50" i="4"/>
  <c r="AL50" i="4"/>
  <c r="AS50" i="4" s="1"/>
  <c r="AK51" i="4"/>
  <c r="AI52" i="4"/>
  <c r="AJ51" i="4"/>
  <c r="I48" i="4"/>
  <c r="H49" i="4"/>
  <c r="E50" i="4"/>
  <c r="F49" i="4"/>
  <c r="Q50" i="4"/>
  <c r="R50" i="4" s="1"/>
  <c r="M51" i="4"/>
  <c r="S50" i="4"/>
  <c r="B49" i="4"/>
  <c r="C48" i="4"/>
  <c r="E8" i="5" l="1"/>
  <c r="D8" i="5"/>
  <c r="AT51" i="4"/>
  <c r="AL51" i="4"/>
  <c r="AS51" i="4" s="1"/>
  <c r="AK52" i="4"/>
  <c r="AI53" i="4"/>
  <c r="AJ52" i="4"/>
  <c r="I49" i="4"/>
  <c r="H50" i="4"/>
  <c r="E51" i="4"/>
  <c r="F50" i="4"/>
  <c r="S51" i="4"/>
  <c r="M52" i="4"/>
  <c r="Q51" i="4"/>
  <c r="R51" i="4" s="1"/>
  <c r="B50" i="4"/>
  <c r="C49" i="4"/>
  <c r="E9" i="5" l="1"/>
  <c r="D9" i="5"/>
  <c r="AT52" i="4"/>
  <c r="AL52" i="4"/>
  <c r="AS52" i="4" s="1"/>
  <c r="AK53" i="4"/>
  <c r="AI54" i="4"/>
  <c r="AJ53" i="4"/>
  <c r="I50" i="4"/>
  <c r="H51" i="4"/>
  <c r="F51" i="4"/>
  <c r="E52" i="4"/>
  <c r="S52" i="4"/>
  <c r="Q52" i="4"/>
  <c r="R52" i="4" s="1"/>
  <c r="M53" i="4"/>
  <c r="B51" i="4"/>
  <c r="C50" i="4"/>
  <c r="E10" i="5" l="1"/>
  <c r="D10" i="5"/>
  <c r="AT53" i="4"/>
  <c r="AL53" i="4"/>
  <c r="AS53" i="4" s="1"/>
  <c r="AK54" i="4"/>
  <c r="AJ54" i="4"/>
  <c r="AI55" i="4"/>
  <c r="I51" i="4"/>
  <c r="H52" i="4"/>
  <c r="E53" i="4"/>
  <c r="F52" i="4"/>
  <c r="Q53" i="4"/>
  <c r="R53" i="4" s="1"/>
  <c r="S53" i="4"/>
  <c r="M54" i="4"/>
  <c r="B52" i="4"/>
  <c r="C51" i="4"/>
  <c r="E11" i="5" l="1"/>
  <c r="D11" i="5"/>
  <c r="AT54" i="4"/>
  <c r="AL54" i="4"/>
  <c r="AS54" i="4" s="1"/>
  <c r="AK55" i="4"/>
  <c r="AI56" i="4"/>
  <c r="AJ55" i="4"/>
  <c r="I52" i="4"/>
  <c r="H53" i="4"/>
  <c r="E54" i="4"/>
  <c r="F53" i="4"/>
  <c r="S54" i="4"/>
  <c r="Q54" i="4"/>
  <c r="R54" i="4" s="1"/>
  <c r="M55" i="4"/>
  <c r="B53" i="4"/>
  <c r="C52" i="4"/>
  <c r="E12" i="5" l="1"/>
  <c r="D12" i="5"/>
  <c r="AT55" i="4"/>
  <c r="AL55" i="4"/>
  <c r="AS55" i="4" s="1"/>
  <c r="AK56" i="4"/>
  <c r="AI57" i="4"/>
  <c r="AJ56" i="4"/>
  <c r="I53" i="4"/>
  <c r="H54" i="4"/>
  <c r="E55" i="4"/>
  <c r="F54" i="4"/>
  <c r="Q55" i="4"/>
  <c r="R55" i="4" s="1"/>
  <c r="S55" i="4"/>
  <c r="M56" i="4"/>
  <c r="B54" i="4"/>
  <c r="C53" i="4"/>
  <c r="E13" i="5" l="1"/>
  <c r="D13" i="5"/>
  <c r="AT56" i="4"/>
  <c r="AL56" i="4"/>
  <c r="AS56" i="4" s="1"/>
  <c r="AK57" i="4"/>
  <c r="AJ57" i="4"/>
  <c r="AI58" i="4"/>
  <c r="I54" i="4"/>
  <c r="H55" i="4"/>
  <c r="E56" i="4"/>
  <c r="F55" i="4"/>
  <c r="Q56" i="4"/>
  <c r="R56" i="4" s="1"/>
  <c r="M57" i="4"/>
  <c r="S56" i="4"/>
  <c r="B55" i="4"/>
  <c r="C54" i="4"/>
  <c r="E14" i="5" l="1"/>
  <c r="D14" i="5"/>
  <c r="AT57" i="4"/>
  <c r="AL57" i="4"/>
  <c r="AS57" i="4" s="1"/>
  <c r="AK58" i="4"/>
  <c r="AJ58" i="4"/>
  <c r="AI59" i="4"/>
  <c r="I55" i="4"/>
  <c r="H56" i="4"/>
  <c r="E57" i="4"/>
  <c r="F56" i="4"/>
  <c r="Q57" i="4"/>
  <c r="R57" i="4" s="1"/>
  <c r="S57" i="4"/>
  <c r="M58" i="4"/>
  <c r="B56" i="4"/>
  <c r="C55" i="4"/>
  <c r="E15" i="5" l="1"/>
  <c r="D15" i="5"/>
  <c r="AT58" i="4"/>
  <c r="AL58" i="4"/>
  <c r="AS58" i="4" s="1"/>
  <c r="AK59" i="4"/>
  <c r="AJ59" i="4"/>
  <c r="AI60" i="4"/>
  <c r="I56" i="4"/>
  <c r="H57" i="4"/>
  <c r="F57" i="4"/>
  <c r="E58" i="4"/>
  <c r="S58" i="4"/>
  <c r="Q58" i="4"/>
  <c r="R58" i="4" s="1"/>
  <c r="M59" i="4"/>
  <c r="B57" i="4"/>
  <c r="C56" i="4"/>
  <c r="E16" i="5" l="1"/>
  <c r="D16" i="5"/>
  <c r="AT59" i="4"/>
  <c r="AL59" i="4"/>
  <c r="AS59" i="4" s="1"/>
  <c r="AK60" i="4"/>
  <c r="AJ60" i="4"/>
  <c r="AI61" i="4"/>
  <c r="I57" i="4"/>
  <c r="H58" i="4"/>
  <c r="F58" i="4"/>
  <c r="E59" i="4"/>
  <c r="Q59" i="4"/>
  <c r="R59" i="4" s="1"/>
  <c r="S59" i="4"/>
  <c r="M60" i="4"/>
  <c r="B58" i="4"/>
  <c r="C57" i="4"/>
  <c r="D17" i="5" l="1"/>
  <c r="E17" i="5"/>
  <c r="AT60" i="4"/>
  <c r="AL60" i="4"/>
  <c r="AS60" i="4" s="1"/>
  <c r="AK61" i="4"/>
  <c r="AI62" i="4"/>
  <c r="AJ61" i="4"/>
  <c r="I58" i="4"/>
  <c r="H59" i="4"/>
  <c r="F59" i="4"/>
  <c r="E60" i="4"/>
  <c r="M61" i="4"/>
  <c r="S60" i="4"/>
  <c r="Q60" i="4"/>
  <c r="R60" i="4" s="1"/>
  <c r="B59" i="4"/>
  <c r="C58" i="4"/>
  <c r="AT61" i="4" l="1"/>
  <c r="AL61" i="4"/>
  <c r="AS61" i="4" s="1"/>
  <c r="AK62" i="4"/>
  <c r="AJ62" i="4"/>
  <c r="AI63" i="4"/>
  <c r="I59" i="4"/>
  <c r="H60" i="4"/>
  <c r="F60" i="4"/>
  <c r="E61" i="4"/>
  <c r="S61" i="4"/>
  <c r="M62" i="4"/>
  <c r="Q61" i="4"/>
  <c r="R61" i="4" s="1"/>
  <c r="B60" i="4"/>
  <c r="C59" i="4"/>
  <c r="AT62" i="4" l="1"/>
  <c r="AL62" i="4"/>
  <c r="AS62" i="4" s="1"/>
  <c r="AK63" i="4"/>
  <c r="AJ63" i="4"/>
  <c r="AI64" i="4"/>
  <c r="I60" i="4"/>
  <c r="H61" i="4"/>
  <c r="F61" i="4"/>
  <c r="E62" i="4"/>
  <c r="Q62" i="4"/>
  <c r="R62" i="4" s="1"/>
  <c r="M63" i="4"/>
  <c r="S62" i="4"/>
  <c r="B61" i="4"/>
  <c r="C60" i="4"/>
  <c r="AT63" i="4" l="1"/>
  <c r="AL63" i="4"/>
  <c r="AS63" i="4" s="1"/>
  <c r="AK64" i="4"/>
  <c r="AJ64" i="4"/>
  <c r="AI65" i="4"/>
  <c r="I61" i="4"/>
  <c r="H62" i="4"/>
  <c r="F62" i="4"/>
  <c r="E63" i="4"/>
  <c r="Q63" i="4"/>
  <c r="R63" i="4" s="1"/>
  <c r="S63" i="4"/>
  <c r="M64" i="4"/>
  <c r="B62" i="4"/>
  <c r="C61" i="4"/>
  <c r="AT64" i="4" l="1"/>
  <c r="AL64" i="4"/>
  <c r="AS64" i="4" s="1"/>
  <c r="AK65" i="4"/>
  <c r="AJ65" i="4"/>
  <c r="AI66" i="4"/>
  <c r="I62" i="4"/>
  <c r="H63" i="4"/>
  <c r="F63" i="4"/>
  <c r="E64" i="4"/>
  <c r="S64" i="4"/>
  <c r="Q64" i="4"/>
  <c r="R64" i="4" s="1"/>
  <c r="M65" i="4"/>
  <c r="B63" i="4"/>
  <c r="C62" i="4"/>
  <c r="AT65" i="4" l="1"/>
  <c r="AL65" i="4"/>
  <c r="AS65" i="4" s="1"/>
  <c r="AK66" i="4"/>
  <c r="AI67" i="4"/>
  <c r="AJ66" i="4"/>
  <c r="I63" i="4"/>
  <c r="H64" i="4"/>
  <c r="F64" i="4"/>
  <c r="E65" i="4"/>
  <c r="Q65" i="4"/>
  <c r="R65" i="4" s="1"/>
  <c r="S65" i="4"/>
  <c r="M66" i="4"/>
  <c r="B64" i="4"/>
  <c r="C63" i="4"/>
  <c r="AT66" i="4" l="1"/>
  <c r="AL66" i="4"/>
  <c r="AS66" i="4" s="1"/>
  <c r="AK67" i="4"/>
  <c r="AI68" i="4"/>
  <c r="AJ67" i="4"/>
  <c r="I64" i="4"/>
  <c r="H65" i="4"/>
  <c r="F65" i="4"/>
  <c r="E66" i="4"/>
  <c r="M67" i="4"/>
  <c r="S66" i="4"/>
  <c r="Q66" i="4"/>
  <c r="R66" i="4" s="1"/>
  <c r="B65" i="4"/>
  <c r="C64" i="4"/>
  <c r="AT67" i="4" l="1"/>
  <c r="AL67" i="4"/>
  <c r="AS67" i="4" s="1"/>
  <c r="AK68" i="4"/>
  <c r="AI69" i="4"/>
  <c r="AJ68" i="4"/>
  <c r="I65" i="4"/>
  <c r="H66" i="4"/>
  <c r="F66" i="4"/>
  <c r="E67" i="4"/>
  <c r="M68" i="4"/>
  <c r="Q67" i="4"/>
  <c r="R67" i="4" s="1"/>
  <c r="S67" i="4"/>
  <c r="B66" i="4"/>
  <c r="C65" i="4"/>
  <c r="AT68" i="4" l="1"/>
  <c r="AL68" i="4"/>
  <c r="AS68" i="4" s="1"/>
  <c r="AK69" i="4"/>
  <c r="AI70" i="4"/>
  <c r="AJ69" i="4"/>
  <c r="I66" i="4"/>
  <c r="H67" i="4"/>
  <c r="F67" i="4"/>
  <c r="E68" i="4"/>
  <c r="S68" i="4"/>
  <c r="Q68" i="4"/>
  <c r="R68" i="4" s="1"/>
  <c r="M69" i="4"/>
  <c r="B67" i="4"/>
  <c r="C66" i="4"/>
  <c r="AT69" i="4" l="1"/>
  <c r="AL69" i="4"/>
  <c r="AS69" i="4" s="1"/>
  <c r="AK70" i="4"/>
  <c r="AI71" i="4"/>
  <c r="AJ70" i="4"/>
  <c r="I67" i="4"/>
  <c r="H68" i="4"/>
  <c r="F68" i="4"/>
  <c r="E69" i="4"/>
  <c r="Q69" i="4"/>
  <c r="R69" i="4" s="1"/>
  <c r="S69" i="4"/>
  <c r="M70" i="4"/>
  <c r="B68" i="4"/>
  <c r="C67" i="4"/>
  <c r="AT70" i="4" l="1"/>
  <c r="AL70" i="4"/>
  <c r="AS70" i="4" s="1"/>
  <c r="AK71" i="4"/>
  <c r="AI72" i="4"/>
  <c r="AJ71" i="4"/>
  <c r="I68" i="4"/>
  <c r="H69" i="4"/>
  <c r="F69" i="4"/>
  <c r="E70" i="4"/>
  <c r="M71" i="4"/>
  <c r="S70" i="4"/>
  <c r="Q70" i="4"/>
  <c r="R70" i="4" s="1"/>
  <c r="B69" i="4"/>
  <c r="C68" i="4"/>
  <c r="AT71" i="4" l="1"/>
  <c r="AL71" i="4"/>
  <c r="AS71" i="4" s="1"/>
  <c r="AK72" i="4"/>
  <c r="AI73" i="4"/>
  <c r="AJ72" i="4"/>
  <c r="I69" i="4"/>
  <c r="H70" i="4"/>
  <c r="F70" i="4"/>
  <c r="E71" i="4"/>
  <c r="M72" i="4"/>
  <c r="Q71" i="4"/>
  <c r="R71" i="4" s="1"/>
  <c r="S71" i="4"/>
  <c r="B70" i="4"/>
  <c r="C69" i="4"/>
  <c r="AT72" i="4" l="1"/>
  <c r="AL72" i="4"/>
  <c r="AS72" i="4" s="1"/>
  <c r="AK73" i="4"/>
  <c r="AI74" i="4"/>
  <c r="AJ73" i="4"/>
  <c r="I70" i="4"/>
  <c r="H71" i="4"/>
  <c r="F71" i="4"/>
  <c r="E72" i="4"/>
  <c r="S72" i="4"/>
  <c r="Q72" i="4"/>
  <c r="R72" i="4" s="1"/>
  <c r="M73" i="4"/>
  <c r="B71" i="4"/>
  <c r="C70" i="4"/>
  <c r="AT73" i="4" l="1"/>
  <c r="AL73" i="4"/>
  <c r="AS73" i="4" s="1"/>
  <c r="AK74" i="4"/>
  <c r="AI75" i="4"/>
  <c r="AJ74" i="4"/>
  <c r="I71" i="4"/>
  <c r="H72" i="4"/>
  <c r="F72" i="4"/>
  <c r="E73" i="4"/>
  <c r="Q73" i="4"/>
  <c r="R73" i="4" s="1"/>
  <c r="S73" i="4"/>
  <c r="M74" i="4"/>
  <c r="B72" i="4"/>
  <c r="C71" i="4"/>
  <c r="AT74" i="4" l="1"/>
  <c r="AL74" i="4"/>
  <c r="AS74" i="4" s="1"/>
  <c r="AK75" i="4"/>
  <c r="AI76" i="4"/>
  <c r="AJ75" i="4"/>
  <c r="I72" i="4"/>
  <c r="H73" i="4"/>
  <c r="F73" i="4"/>
  <c r="E74" i="4"/>
  <c r="S74" i="4"/>
  <c r="Q74" i="4"/>
  <c r="R74" i="4" s="1"/>
  <c r="M75" i="4"/>
  <c r="B73" i="4"/>
  <c r="C72" i="4"/>
  <c r="D18" i="5" l="1"/>
  <c r="E18" i="5"/>
  <c r="AT75" i="4"/>
  <c r="AL75" i="4"/>
  <c r="AS75" i="4" s="1"/>
  <c r="AK76" i="4"/>
  <c r="AI77" i="4"/>
  <c r="AJ76" i="4"/>
  <c r="I73" i="4"/>
  <c r="H74" i="4"/>
  <c r="F74" i="4"/>
  <c r="E75" i="4"/>
  <c r="Q75" i="4"/>
  <c r="R75" i="4" s="1"/>
  <c r="S75" i="4"/>
  <c r="M76" i="4"/>
  <c r="B74" i="4"/>
  <c r="C73" i="4"/>
  <c r="E19" i="5" l="1"/>
  <c r="D19" i="5"/>
  <c r="AT76" i="4"/>
  <c r="AL76" i="4"/>
  <c r="AS76" i="4" s="1"/>
  <c r="AK77" i="4"/>
  <c r="AI78" i="4"/>
  <c r="AJ77" i="4"/>
  <c r="I74" i="4"/>
  <c r="H75" i="4"/>
  <c r="F75" i="4"/>
  <c r="E76" i="4"/>
  <c r="S76" i="4"/>
  <c r="M77" i="4"/>
  <c r="Q76" i="4"/>
  <c r="R76" i="4" s="1"/>
  <c r="B75" i="4"/>
  <c r="C74" i="4"/>
  <c r="E20" i="5" l="1"/>
  <c r="D20" i="5"/>
  <c r="AT77" i="4"/>
  <c r="AL77" i="4"/>
  <c r="AS77" i="4" s="1"/>
  <c r="AK78" i="4"/>
  <c r="AI79" i="4"/>
  <c r="AJ78" i="4"/>
  <c r="I75" i="4"/>
  <c r="H76" i="4"/>
  <c r="F76" i="4"/>
  <c r="E77" i="4"/>
  <c r="Q77" i="4"/>
  <c r="R77" i="4" s="1"/>
  <c r="S77" i="4"/>
  <c r="M78" i="4"/>
  <c r="B76" i="4"/>
  <c r="C75" i="4"/>
  <c r="E21" i="5" l="1"/>
  <c r="D21" i="5"/>
  <c r="AT78" i="4"/>
  <c r="AL78" i="4"/>
  <c r="AS78" i="4" s="1"/>
  <c r="AK79" i="4"/>
  <c r="AI80" i="4"/>
  <c r="AJ79" i="4"/>
  <c r="I76" i="4"/>
  <c r="H77" i="4"/>
  <c r="F77" i="4"/>
  <c r="E78" i="4"/>
  <c r="M79" i="4"/>
  <c r="S78" i="4"/>
  <c r="Q78" i="4"/>
  <c r="R78" i="4" s="1"/>
  <c r="B77" i="4"/>
  <c r="C76" i="4"/>
  <c r="E22" i="5" l="1"/>
  <c r="D22" i="5"/>
  <c r="AT79" i="4"/>
  <c r="AL79" i="4"/>
  <c r="AS79" i="4" s="1"/>
  <c r="AK80" i="4"/>
  <c r="AI81" i="4"/>
  <c r="AJ80" i="4"/>
  <c r="I77" i="4"/>
  <c r="H78" i="4"/>
  <c r="F78" i="4"/>
  <c r="E79" i="4"/>
  <c r="M80" i="4"/>
  <c r="Q79" i="4"/>
  <c r="R79" i="4" s="1"/>
  <c r="S79" i="4"/>
  <c r="B78" i="4"/>
  <c r="C77" i="4"/>
  <c r="E23" i="5" l="1"/>
  <c r="D23" i="5"/>
  <c r="AT80" i="4"/>
  <c r="AL80" i="4"/>
  <c r="AS80" i="4" s="1"/>
  <c r="AK81" i="4"/>
  <c r="AI82" i="4"/>
  <c r="AJ81" i="4"/>
  <c r="I78" i="4"/>
  <c r="H79" i="4"/>
  <c r="F79" i="4"/>
  <c r="E80" i="4"/>
  <c r="S80" i="4"/>
  <c r="Q80" i="4"/>
  <c r="R80" i="4" s="1"/>
  <c r="M81" i="4"/>
  <c r="B79" i="4"/>
  <c r="C78" i="4"/>
  <c r="E24" i="5" l="1"/>
  <c r="D24" i="5"/>
  <c r="AT81" i="4"/>
  <c r="AL81" i="4"/>
  <c r="AS81" i="4" s="1"/>
  <c r="AK82" i="4"/>
  <c r="AI83" i="4"/>
  <c r="AJ82" i="4"/>
  <c r="I79" i="4"/>
  <c r="H80" i="4"/>
  <c r="F80" i="4"/>
  <c r="E81" i="4"/>
  <c r="Q81" i="4"/>
  <c r="R81" i="4" s="1"/>
  <c r="S81" i="4"/>
  <c r="M82" i="4"/>
  <c r="B80" i="4"/>
  <c r="C79" i="4"/>
  <c r="E25" i="5" l="1"/>
  <c r="D25" i="5"/>
  <c r="AT82" i="4"/>
  <c r="AL82" i="4"/>
  <c r="AS82" i="4" s="1"/>
  <c r="AK83" i="4"/>
  <c r="AI84" i="4"/>
  <c r="AJ83" i="4"/>
  <c r="I80" i="4"/>
  <c r="H81" i="4"/>
  <c r="F81" i="4"/>
  <c r="E82" i="4"/>
  <c r="S82" i="4"/>
  <c r="Q82" i="4"/>
  <c r="R82" i="4" s="1"/>
  <c r="M83" i="4"/>
  <c r="B81" i="4"/>
  <c r="C80" i="4"/>
  <c r="E26" i="5" l="1"/>
  <c r="D26" i="5"/>
  <c r="AT83" i="4"/>
  <c r="AL83" i="4"/>
  <c r="AS83" i="4" s="1"/>
  <c r="AK84" i="4"/>
  <c r="AI85" i="4"/>
  <c r="AJ84" i="4"/>
  <c r="I81" i="4"/>
  <c r="H82" i="4"/>
  <c r="F82" i="4"/>
  <c r="E83" i="4"/>
  <c r="Q83" i="4"/>
  <c r="R83" i="4" s="1"/>
  <c r="S83" i="4"/>
  <c r="M84" i="4"/>
  <c r="B82" i="4"/>
  <c r="C81" i="4"/>
  <c r="E27" i="5" l="1"/>
  <c r="D27" i="5"/>
  <c r="AT84" i="4"/>
  <c r="AL84" i="4"/>
  <c r="AS84" i="4" s="1"/>
  <c r="AK85" i="4"/>
  <c r="AI86" i="4"/>
  <c r="AJ85" i="4"/>
  <c r="I82" i="4"/>
  <c r="H83" i="4"/>
  <c r="F83" i="4"/>
  <c r="E84" i="4"/>
  <c r="S84" i="4"/>
  <c r="Q84" i="4"/>
  <c r="R84" i="4" s="1"/>
  <c r="M85" i="4"/>
  <c r="B83" i="4"/>
  <c r="C82" i="4"/>
  <c r="E28" i="5" l="1"/>
  <c r="D28" i="5"/>
  <c r="AT85" i="4"/>
  <c r="AL85" i="4"/>
  <c r="AS85" i="4" s="1"/>
  <c r="AK86" i="4"/>
  <c r="AJ86" i="4"/>
  <c r="AI87" i="4"/>
  <c r="I83" i="4"/>
  <c r="H84" i="4"/>
  <c r="F84" i="4"/>
  <c r="E85" i="4"/>
  <c r="Q85" i="4"/>
  <c r="R85" i="4" s="1"/>
  <c r="S85" i="4"/>
  <c r="M86" i="4"/>
  <c r="B84" i="4"/>
  <c r="C83" i="4"/>
  <c r="E29" i="5" l="1"/>
  <c r="D29" i="5"/>
  <c r="AT86" i="4"/>
  <c r="AL86" i="4"/>
  <c r="AS86" i="4" s="1"/>
  <c r="AK87" i="4"/>
  <c r="AJ87" i="4"/>
  <c r="AI88" i="4"/>
  <c r="I84" i="4"/>
  <c r="H85" i="4"/>
  <c r="F85" i="4"/>
  <c r="E86" i="4"/>
  <c r="S86" i="4"/>
  <c r="Q86" i="4"/>
  <c r="R86" i="4" s="1"/>
  <c r="M87" i="4"/>
  <c r="B85" i="4"/>
  <c r="C84" i="4"/>
  <c r="E30" i="5" l="1"/>
  <c r="D30" i="5"/>
  <c r="AT87" i="4"/>
  <c r="AL87" i="4"/>
  <c r="AS87" i="4" s="1"/>
  <c r="AK88" i="4"/>
  <c r="AI89" i="4"/>
  <c r="AJ88" i="4"/>
  <c r="I85" i="4"/>
  <c r="H86" i="4"/>
  <c r="F86" i="4"/>
  <c r="E87" i="4"/>
  <c r="Q87" i="4"/>
  <c r="R87" i="4" s="1"/>
  <c r="S87" i="4"/>
  <c r="M88" i="4"/>
  <c r="B86" i="4"/>
  <c r="C85" i="4"/>
  <c r="E31" i="5" l="1"/>
  <c r="D31" i="5"/>
  <c r="AT88" i="4"/>
  <c r="AL88" i="4"/>
  <c r="AS88" i="4" s="1"/>
  <c r="AK89" i="4"/>
  <c r="AI90" i="4"/>
  <c r="AJ89" i="4"/>
  <c r="I86" i="4"/>
  <c r="H87" i="4"/>
  <c r="F87" i="4"/>
  <c r="E88" i="4"/>
  <c r="S88" i="4"/>
  <c r="Q88" i="4"/>
  <c r="R88" i="4" s="1"/>
  <c r="M89" i="4"/>
  <c r="B87" i="4"/>
  <c r="C86" i="4"/>
  <c r="AT89" i="4" l="1"/>
  <c r="AL89" i="4"/>
  <c r="AS89" i="4" s="1"/>
  <c r="AK90" i="4"/>
  <c r="AI91" i="4"/>
  <c r="AJ90" i="4"/>
  <c r="I87" i="4"/>
  <c r="H88" i="4"/>
  <c r="F88" i="4"/>
  <c r="E89" i="4"/>
  <c r="Q89" i="4"/>
  <c r="R89" i="4" s="1"/>
  <c r="S89" i="4"/>
  <c r="M90" i="4"/>
  <c r="B88" i="4"/>
  <c r="C87" i="4"/>
  <c r="AT90" i="4" l="1"/>
  <c r="AL90" i="4"/>
  <c r="AS90" i="4" s="1"/>
  <c r="AK91" i="4"/>
  <c r="AI92" i="4"/>
  <c r="AJ91" i="4"/>
  <c r="I88" i="4"/>
  <c r="H89" i="4"/>
  <c r="F89" i="4"/>
  <c r="E90" i="4"/>
  <c r="M91" i="4"/>
  <c r="Q90" i="4"/>
  <c r="R90" i="4" s="1"/>
  <c r="S90" i="4"/>
  <c r="B89" i="4"/>
  <c r="C88" i="4"/>
  <c r="AT91" i="4" l="1"/>
  <c r="AL91" i="4"/>
  <c r="AS91" i="4" s="1"/>
  <c r="AK92" i="4"/>
  <c r="AI93" i="4"/>
  <c r="AJ92" i="4"/>
  <c r="I89" i="4"/>
  <c r="H90" i="4"/>
  <c r="F90" i="4"/>
  <c r="E91" i="4"/>
  <c r="Q91" i="4"/>
  <c r="R91" i="4" s="1"/>
  <c r="S91" i="4"/>
  <c r="M92" i="4"/>
  <c r="B90" i="4"/>
  <c r="C89" i="4"/>
  <c r="AT92" i="4" l="1"/>
  <c r="AL92" i="4"/>
  <c r="AS92" i="4" s="1"/>
  <c r="AK93" i="4"/>
  <c r="AI94" i="4"/>
  <c r="AJ93" i="4"/>
  <c r="I90" i="4"/>
  <c r="H91" i="4"/>
  <c r="F91" i="4"/>
  <c r="E92" i="4"/>
  <c r="S92" i="4"/>
  <c r="Q92" i="4"/>
  <c r="R92" i="4" s="1"/>
  <c r="M93" i="4"/>
  <c r="B91" i="4"/>
  <c r="C90" i="4"/>
  <c r="AT93" i="4" l="1"/>
  <c r="AL93" i="4"/>
  <c r="AS93" i="4" s="1"/>
  <c r="AK94" i="4"/>
  <c r="AI95" i="4"/>
  <c r="AJ94" i="4"/>
  <c r="I91" i="4"/>
  <c r="H92" i="4"/>
  <c r="F92" i="4"/>
  <c r="E93" i="4"/>
  <c r="Q93" i="4"/>
  <c r="R93" i="4" s="1"/>
  <c r="S93" i="4"/>
  <c r="M94" i="4"/>
  <c r="B92" i="4"/>
  <c r="C91" i="4"/>
  <c r="AT94" i="4" l="1"/>
  <c r="AL94" i="4"/>
  <c r="AS94" i="4" s="1"/>
  <c r="AK95" i="4"/>
  <c r="AI96" i="4"/>
  <c r="AJ95" i="4"/>
  <c r="I92" i="4"/>
  <c r="H93" i="4"/>
  <c r="F93" i="4"/>
  <c r="E94" i="4"/>
  <c r="M95" i="4"/>
  <c r="S94" i="4"/>
  <c r="Q94" i="4"/>
  <c r="R94" i="4" s="1"/>
  <c r="B93" i="4"/>
  <c r="C92" i="4"/>
  <c r="AT95" i="4" l="1"/>
  <c r="AL95" i="4"/>
  <c r="AS95" i="4" s="1"/>
  <c r="AK96" i="4"/>
  <c r="AI97" i="4"/>
  <c r="AJ96" i="4"/>
  <c r="I93" i="4"/>
  <c r="H94" i="4"/>
  <c r="F94" i="4"/>
  <c r="E95" i="4"/>
  <c r="S95" i="4"/>
  <c r="M96" i="4"/>
  <c r="Q95" i="4"/>
  <c r="R95" i="4" s="1"/>
  <c r="B94" i="4"/>
  <c r="C93" i="4"/>
  <c r="AT96" i="4" l="1"/>
  <c r="AL96" i="4"/>
  <c r="AS96" i="4" s="1"/>
  <c r="AK97" i="4"/>
  <c r="AI98" i="4"/>
  <c r="AJ97" i="4"/>
  <c r="I94" i="4"/>
  <c r="H95" i="4"/>
  <c r="F95" i="4"/>
  <c r="E96" i="4"/>
  <c r="M97" i="4"/>
  <c r="S96" i="4"/>
  <c r="Q96" i="4"/>
  <c r="R96" i="4" s="1"/>
  <c r="B95" i="4"/>
  <c r="C94" i="4"/>
  <c r="AT97" i="4" l="1"/>
  <c r="AL97" i="4"/>
  <c r="AS97" i="4" s="1"/>
  <c r="AK98" i="4"/>
  <c r="AI99" i="4"/>
  <c r="AJ98" i="4"/>
  <c r="I95" i="4"/>
  <c r="H96" i="4"/>
  <c r="F96" i="4"/>
  <c r="E97" i="4"/>
  <c r="Q97" i="4"/>
  <c r="R97" i="4" s="1"/>
  <c r="S97" i="4"/>
  <c r="M98" i="4"/>
  <c r="B96" i="4"/>
  <c r="C95" i="4"/>
  <c r="AT98" i="4" l="1"/>
  <c r="AL98" i="4"/>
  <c r="AS98" i="4" s="1"/>
  <c r="AK99" i="4"/>
  <c r="AI100" i="4"/>
  <c r="AJ99" i="4"/>
  <c r="I96" i="4"/>
  <c r="H97" i="4"/>
  <c r="F97" i="4"/>
  <c r="E98" i="4"/>
  <c r="S98" i="4"/>
  <c r="Q98" i="4"/>
  <c r="R98" i="4" s="1"/>
  <c r="M99" i="4"/>
  <c r="B97" i="4"/>
  <c r="C96" i="4"/>
  <c r="AT99" i="4" l="1"/>
  <c r="AL99" i="4"/>
  <c r="AS99" i="4" s="1"/>
  <c r="AK100" i="4"/>
  <c r="AI101" i="4"/>
  <c r="AJ100" i="4"/>
  <c r="I97" i="4"/>
  <c r="H98" i="4"/>
  <c r="F98" i="4"/>
  <c r="E99" i="4"/>
  <c r="Q99" i="4"/>
  <c r="R99" i="4" s="1"/>
  <c r="S99" i="4"/>
  <c r="M100" i="4"/>
  <c r="B98" i="4"/>
  <c r="C97" i="4"/>
  <c r="AT100" i="4" l="1"/>
  <c r="AL100" i="4"/>
  <c r="AS100" i="4" s="1"/>
  <c r="AK101" i="4"/>
  <c r="AI102" i="4"/>
  <c r="AJ101" i="4"/>
  <c r="I98" i="4"/>
  <c r="H99" i="4"/>
  <c r="F99" i="4"/>
  <c r="E100" i="4"/>
  <c r="S100" i="4"/>
  <c r="Q100" i="4"/>
  <c r="R100" i="4" s="1"/>
  <c r="M101" i="4"/>
  <c r="B99" i="4"/>
  <c r="C98" i="4"/>
  <c r="AT101" i="4" l="1"/>
  <c r="AL101" i="4"/>
  <c r="AS101" i="4" s="1"/>
  <c r="AK102" i="4"/>
  <c r="AI103" i="4"/>
  <c r="AJ102" i="4"/>
  <c r="I99" i="4"/>
  <c r="H100" i="4"/>
  <c r="F100" i="4"/>
  <c r="E101" i="4"/>
  <c r="S101" i="4"/>
  <c r="M102" i="4"/>
  <c r="Q101" i="4"/>
  <c r="R101" i="4" s="1"/>
  <c r="B100" i="4"/>
  <c r="C99" i="4"/>
  <c r="AT102" i="4" l="1"/>
  <c r="AL102" i="4"/>
  <c r="AS102" i="4" s="1"/>
  <c r="AK103" i="4"/>
  <c r="AI104" i="4"/>
  <c r="AJ103" i="4"/>
  <c r="I100" i="4"/>
  <c r="H101" i="4"/>
  <c r="F101" i="4"/>
  <c r="E102" i="4"/>
  <c r="S102" i="4"/>
  <c r="Q102" i="4"/>
  <c r="R102" i="4" s="1"/>
  <c r="M103" i="4"/>
  <c r="B101" i="4"/>
  <c r="C100" i="4"/>
  <c r="AT103" i="4" l="1"/>
  <c r="AL103" i="4"/>
  <c r="AS103" i="4" s="1"/>
  <c r="AK104" i="4"/>
  <c r="AI105" i="4"/>
  <c r="AJ104" i="4"/>
  <c r="I101" i="4"/>
  <c r="H102" i="4"/>
  <c r="F102" i="4"/>
  <c r="E103" i="4"/>
  <c r="Q103" i="4"/>
  <c r="R103" i="4" s="1"/>
  <c r="S103" i="4"/>
  <c r="M104" i="4"/>
  <c r="B102" i="4"/>
  <c r="C101" i="4"/>
  <c r="AT104" i="4" l="1"/>
  <c r="AL104" i="4"/>
  <c r="AS104" i="4" s="1"/>
  <c r="AK105" i="4"/>
  <c r="AI106" i="4"/>
  <c r="AJ105" i="4"/>
  <c r="I102" i="4"/>
  <c r="H103" i="4"/>
  <c r="F103" i="4"/>
  <c r="E104" i="4"/>
  <c r="S104" i="4"/>
  <c r="Q104" i="4"/>
  <c r="R104" i="4" s="1"/>
  <c r="M105" i="4"/>
  <c r="B103" i="4"/>
  <c r="C102" i="4"/>
  <c r="AT105" i="4" l="1"/>
  <c r="AL105" i="4"/>
  <c r="AS105" i="4" s="1"/>
  <c r="AK106" i="4"/>
  <c r="AI107" i="4"/>
  <c r="AJ106" i="4"/>
  <c r="I103" i="4"/>
  <c r="H104" i="4"/>
  <c r="F104" i="4"/>
  <c r="E105" i="4"/>
  <c r="Q105" i="4"/>
  <c r="R105" i="4" s="1"/>
  <c r="S105" i="4"/>
  <c r="M106" i="4"/>
  <c r="B104" i="4"/>
  <c r="C103" i="4"/>
  <c r="AT106" i="4" l="1"/>
  <c r="AL106" i="4"/>
  <c r="AS106" i="4" s="1"/>
  <c r="AK107" i="4"/>
  <c r="AI108" i="4"/>
  <c r="AJ107" i="4"/>
  <c r="I104" i="4"/>
  <c r="H105" i="4"/>
  <c r="F105" i="4"/>
  <c r="E106" i="4"/>
  <c r="S106" i="4"/>
  <c r="Q106" i="4"/>
  <c r="R106" i="4" s="1"/>
  <c r="M107" i="4"/>
  <c r="B105" i="4"/>
  <c r="C104" i="4"/>
  <c r="AT107" i="4" l="1"/>
  <c r="AL107" i="4"/>
  <c r="AS107" i="4" s="1"/>
  <c r="AK108" i="4"/>
  <c r="AI109" i="4"/>
  <c r="AJ108" i="4"/>
  <c r="I105" i="4"/>
  <c r="H106" i="4"/>
  <c r="F106" i="4"/>
  <c r="E107" i="4"/>
  <c r="Q107" i="4"/>
  <c r="R107" i="4" s="1"/>
  <c r="S107" i="4"/>
  <c r="M108" i="4"/>
  <c r="B106" i="4"/>
  <c r="C105" i="4"/>
  <c r="AT108" i="4" l="1"/>
  <c r="AL108" i="4"/>
  <c r="AS108" i="4" s="1"/>
  <c r="AK109" i="4"/>
  <c r="AI110" i="4"/>
  <c r="AJ109" i="4"/>
  <c r="I106" i="4"/>
  <c r="H107" i="4"/>
  <c r="F107" i="4"/>
  <c r="E108" i="4"/>
  <c r="S108" i="4"/>
  <c r="Q108" i="4"/>
  <c r="R108" i="4" s="1"/>
  <c r="M109" i="4"/>
  <c r="B107" i="4"/>
  <c r="C106" i="4"/>
  <c r="AT109" i="4" l="1"/>
  <c r="AL109" i="4"/>
  <c r="AS109" i="4" s="1"/>
  <c r="AK110" i="4"/>
  <c r="AI111" i="4"/>
  <c r="AJ110" i="4"/>
  <c r="I107" i="4"/>
  <c r="H108" i="4"/>
  <c r="F108" i="4"/>
  <c r="E109" i="4"/>
  <c r="Q109" i="4"/>
  <c r="R109" i="4" s="1"/>
  <c r="S109" i="4"/>
  <c r="M110" i="4"/>
  <c r="B108" i="4"/>
  <c r="C107" i="4"/>
  <c r="AT110" i="4" l="1"/>
  <c r="AL110" i="4"/>
  <c r="AS110" i="4" s="1"/>
  <c r="AK111" i="4"/>
  <c r="AI112" i="4"/>
  <c r="AJ111" i="4"/>
  <c r="I108" i="4"/>
  <c r="H109" i="4"/>
  <c r="F109" i="4"/>
  <c r="E110" i="4"/>
  <c r="S110" i="4"/>
  <c r="Q110" i="4"/>
  <c r="R110" i="4" s="1"/>
  <c r="M111" i="4"/>
  <c r="B109" i="4"/>
  <c r="C108" i="4"/>
  <c r="AT111" i="4" l="1"/>
  <c r="AL111" i="4"/>
  <c r="AS111" i="4" s="1"/>
  <c r="AK112" i="4"/>
  <c r="AI113" i="4"/>
  <c r="AJ112" i="4"/>
  <c r="I109" i="4"/>
  <c r="H110" i="4"/>
  <c r="F110" i="4"/>
  <c r="E111" i="4"/>
  <c r="Q111" i="4"/>
  <c r="R111" i="4" s="1"/>
  <c r="S111" i="4"/>
  <c r="M112" i="4"/>
  <c r="B110" i="4"/>
  <c r="C109" i="4"/>
  <c r="AT112" i="4" l="1"/>
  <c r="AL112" i="4"/>
  <c r="AS112" i="4" s="1"/>
  <c r="AK113" i="4"/>
  <c r="AI114" i="4"/>
  <c r="AJ113" i="4"/>
  <c r="I110" i="4"/>
  <c r="H111" i="4"/>
  <c r="F111" i="4"/>
  <c r="E112" i="4"/>
  <c r="S112" i="4"/>
  <c r="Q112" i="4"/>
  <c r="R112" i="4" s="1"/>
  <c r="M113" i="4"/>
  <c r="B111" i="4"/>
  <c r="C110" i="4"/>
  <c r="AT113" i="4" l="1"/>
  <c r="AL113" i="4"/>
  <c r="AS113" i="4" s="1"/>
  <c r="AK114" i="4"/>
  <c r="AI115" i="4"/>
  <c r="AJ114" i="4"/>
  <c r="I111" i="4"/>
  <c r="H112" i="4"/>
  <c r="F112" i="4"/>
  <c r="E113" i="4"/>
  <c r="M114" i="4"/>
  <c r="S113" i="4"/>
  <c r="Q113" i="4"/>
  <c r="R113" i="4" s="1"/>
  <c r="B112" i="4"/>
  <c r="C111" i="4"/>
  <c r="AT114" i="4" l="1"/>
  <c r="AL114" i="4"/>
  <c r="AS114" i="4" s="1"/>
  <c r="AK115" i="4"/>
  <c r="AI116" i="4"/>
  <c r="AJ115" i="4"/>
  <c r="I112" i="4"/>
  <c r="H113" i="4"/>
  <c r="F113" i="4"/>
  <c r="E114" i="4"/>
  <c r="S114" i="4"/>
  <c r="Q114" i="4"/>
  <c r="R114" i="4" s="1"/>
  <c r="M115" i="4"/>
  <c r="B113" i="4"/>
  <c r="C112" i="4"/>
  <c r="AT115" i="4" l="1"/>
  <c r="AL115" i="4"/>
  <c r="AS115" i="4" s="1"/>
  <c r="AK116" i="4"/>
  <c r="AI117" i="4"/>
  <c r="AJ116" i="4"/>
  <c r="I113" i="4"/>
  <c r="H114" i="4"/>
  <c r="F114" i="4"/>
  <c r="E115" i="4"/>
  <c r="M116" i="4"/>
  <c r="S115" i="4"/>
  <c r="Q115" i="4"/>
  <c r="R115" i="4" s="1"/>
  <c r="B114" i="4"/>
  <c r="C113" i="4"/>
  <c r="AT116" i="4" l="1"/>
  <c r="E116" i="5" s="1"/>
  <c r="AL116" i="4"/>
  <c r="AK117" i="4"/>
  <c r="AI118" i="4"/>
  <c r="AJ117" i="4"/>
  <c r="I114" i="4"/>
  <c r="H115" i="4"/>
  <c r="F115" i="4"/>
  <c r="E116" i="4"/>
  <c r="S116" i="4"/>
  <c r="Q116" i="4"/>
  <c r="R116" i="4" s="1"/>
  <c r="M117" i="4"/>
  <c r="B115" i="4"/>
  <c r="C114" i="4"/>
  <c r="D116" i="5" l="1"/>
  <c r="AS116" i="4"/>
  <c r="AT117" i="4"/>
  <c r="E117" i="5" s="1"/>
  <c r="AL117" i="4"/>
  <c r="AK118" i="4"/>
  <c r="AI119" i="4"/>
  <c r="AJ118" i="4"/>
  <c r="I115" i="4"/>
  <c r="H116" i="4"/>
  <c r="F116" i="4"/>
  <c r="E117" i="4"/>
  <c r="Q117" i="4"/>
  <c r="R117" i="4" s="1"/>
  <c r="S117" i="4"/>
  <c r="M118" i="4"/>
  <c r="B116" i="4"/>
  <c r="C115" i="4"/>
  <c r="D117" i="5" l="1"/>
  <c r="AS117" i="4"/>
  <c r="AT118" i="4"/>
  <c r="E118" i="5" s="1"/>
  <c r="AL118" i="4"/>
  <c r="AK119" i="4"/>
  <c r="AI120" i="4"/>
  <c r="AJ119" i="4"/>
  <c r="I116" i="4"/>
  <c r="H117" i="4"/>
  <c r="F117" i="4"/>
  <c r="E118" i="4"/>
  <c r="S118" i="4"/>
  <c r="Q118" i="4"/>
  <c r="R118" i="4" s="1"/>
  <c r="M119" i="4"/>
  <c r="B117" i="4"/>
  <c r="C116" i="4"/>
  <c r="D118" i="5" l="1"/>
  <c r="AS118" i="4"/>
  <c r="AT119" i="4"/>
  <c r="E119" i="5" s="1"/>
  <c r="AL119" i="4"/>
  <c r="AK120" i="4"/>
  <c r="AI121" i="4"/>
  <c r="AJ120" i="4"/>
  <c r="I117" i="4"/>
  <c r="H118" i="4"/>
  <c r="F118" i="4"/>
  <c r="E119" i="4"/>
  <c r="Q119" i="4"/>
  <c r="R119" i="4" s="1"/>
  <c r="S119" i="4"/>
  <c r="M120" i="4"/>
  <c r="B118" i="4"/>
  <c r="C117" i="4"/>
  <c r="D119" i="5" l="1"/>
  <c r="AS119" i="4"/>
  <c r="AT120" i="4"/>
  <c r="E120" i="5" s="1"/>
  <c r="AL120" i="4"/>
  <c r="AK121" i="4"/>
  <c r="AI122" i="4"/>
  <c r="AJ121" i="4"/>
  <c r="I118" i="4"/>
  <c r="H119" i="4"/>
  <c r="F119" i="4"/>
  <c r="E120" i="4"/>
  <c r="S120" i="4"/>
  <c r="Q120" i="4"/>
  <c r="R120" i="4" s="1"/>
  <c r="M121" i="4"/>
  <c r="B119" i="4"/>
  <c r="C118" i="4"/>
  <c r="D120" i="5" l="1"/>
  <c r="AS120" i="4"/>
  <c r="AT121" i="4"/>
  <c r="E121" i="5" s="1"/>
  <c r="AL121" i="4"/>
  <c r="AK122" i="4"/>
  <c r="AI123" i="4"/>
  <c r="AJ122" i="4"/>
  <c r="I119" i="4"/>
  <c r="H120" i="4"/>
  <c r="F120" i="4"/>
  <c r="E121" i="4"/>
  <c r="Q121" i="4"/>
  <c r="R121" i="4" s="1"/>
  <c r="S121" i="4"/>
  <c r="M122" i="4"/>
  <c r="B120" i="4"/>
  <c r="C119" i="4"/>
  <c r="D121" i="5" l="1"/>
  <c r="AS121" i="4"/>
  <c r="AT122" i="4"/>
  <c r="E122" i="5" s="1"/>
  <c r="AL122" i="4"/>
  <c r="AK123" i="4"/>
  <c r="AI124" i="4"/>
  <c r="AJ123" i="4"/>
  <c r="I120" i="4"/>
  <c r="H121" i="4"/>
  <c r="F121" i="4"/>
  <c r="E122" i="4"/>
  <c r="S122" i="4"/>
  <c r="Q122" i="4"/>
  <c r="R122" i="4" s="1"/>
  <c r="M123" i="4"/>
  <c r="B121" i="4"/>
  <c r="C120" i="4"/>
  <c r="D122" i="5" l="1"/>
  <c r="AS122" i="4"/>
  <c r="AT123" i="4"/>
  <c r="E123" i="5" s="1"/>
  <c r="AL123" i="4"/>
  <c r="AK124" i="4"/>
  <c r="AI125" i="4"/>
  <c r="AJ124" i="4"/>
  <c r="I121" i="4"/>
  <c r="H122" i="4"/>
  <c r="F122" i="4"/>
  <c r="E123" i="4"/>
  <c r="Q123" i="4"/>
  <c r="R123" i="4" s="1"/>
  <c r="S123" i="4"/>
  <c r="M124" i="4"/>
  <c r="B122" i="4"/>
  <c r="C121" i="4"/>
  <c r="D123" i="5" l="1"/>
  <c r="AS123" i="4"/>
  <c r="AT124" i="4"/>
  <c r="E124" i="5" s="1"/>
  <c r="AL124" i="4"/>
  <c r="AK125" i="4"/>
  <c r="AI126" i="4"/>
  <c r="AJ125" i="4"/>
  <c r="I122" i="4"/>
  <c r="H123" i="4"/>
  <c r="F123" i="4"/>
  <c r="E124" i="4"/>
  <c r="S124" i="4"/>
  <c r="M125" i="4"/>
  <c r="Q124" i="4"/>
  <c r="R124" i="4" s="1"/>
  <c r="B123" i="4"/>
  <c r="C122" i="4"/>
  <c r="D124" i="5" l="1"/>
  <c r="AS124" i="4"/>
  <c r="AT125" i="4"/>
  <c r="E125" i="5" s="1"/>
  <c r="AL125" i="4"/>
  <c r="AK126" i="4"/>
  <c r="AI127" i="4"/>
  <c r="AJ126" i="4"/>
  <c r="I123" i="4"/>
  <c r="H124" i="4"/>
  <c r="F124" i="4"/>
  <c r="E125" i="4"/>
  <c r="S125" i="4"/>
  <c r="M126" i="4"/>
  <c r="Q125" i="4"/>
  <c r="R125" i="4" s="1"/>
  <c r="B124" i="4"/>
  <c r="C123" i="4"/>
  <c r="D125" i="5" l="1"/>
  <c r="AS125" i="4"/>
  <c r="AT126" i="4"/>
  <c r="E126" i="5" s="1"/>
  <c r="AL126" i="4"/>
  <c r="AK127" i="4"/>
  <c r="AI128" i="4"/>
  <c r="AJ127" i="4"/>
  <c r="I124" i="4"/>
  <c r="H125" i="4"/>
  <c r="F125" i="4"/>
  <c r="E126" i="4"/>
  <c r="S126" i="4"/>
  <c r="Q126" i="4"/>
  <c r="R126" i="4" s="1"/>
  <c r="M127" i="4"/>
  <c r="B125" i="4"/>
  <c r="C124" i="4"/>
  <c r="D126" i="5" l="1"/>
  <c r="AS126" i="4"/>
  <c r="AT127" i="4"/>
  <c r="E127" i="5" s="1"/>
  <c r="AL127" i="4"/>
  <c r="AK128" i="4"/>
  <c r="AI129" i="4"/>
  <c r="AJ128" i="4"/>
  <c r="I125" i="4"/>
  <c r="H126" i="4"/>
  <c r="F126" i="4"/>
  <c r="E127" i="4"/>
  <c r="S127" i="4"/>
  <c r="Q127" i="4"/>
  <c r="R127" i="4" s="1"/>
  <c r="M128" i="4"/>
  <c r="B126" i="4"/>
  <c r="C125" i="4"/>
  <c r="D127" i="5" l="1"/>
  <c r="AS127" i="4"/>
  <c r="AT128" i="4"/>
  <c r="E128" i="5" s="1"/>
  <c r="AL128" i="4"/>
  <c r="AK129" i="4"/>
  <c r="AI130" i="4"/>
  <c r="AJ129" i="4"/>
  <c r="I126" i="4"/>
  <c r="H127" i="4"/>
  <c r="F127" i="4"/>
  <c r="E128" i="4"/>
  <c r="S128" i="4"/>
  <c r="Q128" i="4"/>
  <c r="R128" i="4" s="1"/>
  <c r="M129" i="4"/>
  <c r="B127" i="4"/>
  <c r="C126" i="4"/>
  <c r="D128" i="5" l="1"/>
  <c r="AS128" i="4"/>
  <c r="AT129" i="4"/>
  <c r="E129" i="5" s="1"/>
  <c r="AL129" i="4"/>
  <c r="AK130" i="4"/>
  <c r="AI131" i="4"/>
  <c r="AJ130" i="4"/>
  <c r="I127" i="4"/>
  <c r="H128" i="4"/>
  <c r="F128" i="4"/>
  <c r="E129" i="4"/>
  <c r="Q129" i="4"/>
  <c r="R129" i="4" s="1"/>
  <c r="S129" i="4"/>
  <c r="M130" i="4"/>
  <c r="B128" i="4"/>
  <c r="C127" i="4"/>
  <c r="D129" i="5" l="1"/>
  <c r="AS129" i="4"/>
  <c r="AT130" i="4"/>
  <c r="AL130" i="4"/>
  <c r="AS130" i="4" s="1"/>
  <c r="AK131" i="4"/>
  <c r="AI132" i="4"/>
  <c r="AJ131" i="4"/>
  <c r="I128" i="4"/>
  <c r="H129" i="4"/>
  <c r="F129" i="4"/>
  <c r="E130" i="4"/>
  <c r="M131" i="4"/>
  <c r="S130" i="4"/>
  <c r="Q130" i="4"/>
  <c r="R130" i="4" s="1"/>
  <c r="B129" i="4"/>
  <c r="C128" i="4"/>
  <c r="D130" i="5" l="1"/>
  <c r="D32" i="5"/>
  <c r="E130" i="5"/>
  <c r="E32" i="5"/>
  <c r="AT131" i="4"/>
  <c r="AL131" i="4"/>
  <c r="AS131" i="4" s="1"/>
  <c r="AK132" i="4"/>
  <c r="AI133" i="4"/>
  <c r="AJ132" i="4"/>
  <c r="I129" i="4"/>
  <c r="H130" i="4"/>
  <c r="F130" i="4"/>
  <c r="E131" i="4"/>
  <c r="S131" i="4"/>
  <c r="M132" i="4"/>
  <c r="Q131" i="4"/>
  <c r="R131" i="4" s="1"/>
  <c r="B130" i="4"/>
  <c r="C129" i="4"/>
  <c r="E131" i="5" l="1"/>
  <c r="E33" i="5"/>
  <c r="D131" i="5"/>
  <c r="D33" i="5"/>
  <c r="AT132" i="4"/>
  <c r="AL132" i="4"/>
  <c r="AS132" i="4" s="1"/>
  <c r="AK133" i="4"/>
  <c r="AI134" i="4"/>
  <c r="AJ133" i="4"/>
  <c r="I130" i="4"/>
  <c r="H131" i="4"/>
  <c r="F131" i="4"/>
  <c r="E132" i="4"/>
  <c r="Q132" i="4"/>
  <c r="R132" i="4" s="1"/>
  <c r="M133" i="4"/>
  <c r="S132" i="4"/>
  <c r="B131" i="4"/>
  <c r="C130" i="4"/>
  <c r="E132" i="5" l="1"/>
  <c r="E34" i="5"/>
  <c r="D132" i="5"/>
  <c r="D34" i="5"/>
  <c r="AT133" i="4"/>
  <c r="AL133" i="4"/>
  <c r="AS133" i="4" s="1"/>
  <c r="AK134" i="4"/>
  <c r="AI135" i="4"/>
  <c r="AJ134" i="4"/>
  <c r="I131" i="4"/>
  <c r="H132" i="4"/>
  <c r="F132" i="4"/>
  <c r="E133" i="4"/>
  <c r="S133" i="4"/>
  <c r="M134" i="4"/>
  <c r="Q133" i="4"/>
  <c r="R133" i="4" s="1"/>
  <c r="B132" i="4"/>
  <c r="C131" i="4"/>
  <c r="E133" i="5" l="1"/>
  <c r="E35" i="5"/>
  <c r="D133" i="5"/>
  <c r="D35" i="5"/>
  <c r="AT134" i="4"/>
  <c r="AL134" i="4"/>
  <c r="AS134" i="4" s="1"/>
  <c r="AK135" i="4"/>
  <c r="AI136" i="4"/>
  <c r="AJ135" i="4"/>
  <c r="I132" i="4"/>
  <c r="H133" i="4"/>
  <c r="F133" i="4"/>
  <c r="E134" i="4"/>
  <c r="S134" i="4"/>
  <c r="Q134" i="4"/>
  <c r="R134" i="4" s="1"/>
  <c r="M135" i="4"/>
  <c r="B133" i="4"/>
  <c r="C132" i="4"/>
  <c r="E134" i="5" l="1"/>
  <c r="E36" i="5"/>
  <c r="D134" i="5"/>
  <c r="D36" i="5"/>
  <c r="AT135" i="4"/>
  <c r="AL135" i="4"/>
  <c r="AS135" i="4" s="1"/>
  <c r="AK136" i="4"/>
  <c r="AI137" i="4"/>
  <c r="AJ136" i="4"/>
  <c r="I133" i="4"/>
  <c r="H134" i="4"/>
  <c r="F134" i="4"/>
  <c r="E135" i="4"/>
  <c r="Q135" i="4"/>
  <c r="R135" i="4" s="1"/>
  <c r="S135" i="4"/>
  <c r="M136" i="4"/>
  <c r="B134" i="4"/>
  <c r="C133" i="4"/>
  <c r="E135" i="5" l="1"/>
  <c r="E37" i="5"/>
  <c r="D135" i="5"/>
  <c r="D37" i="5"/>
  <c r="AT136" i="4"/>
  <c r="AL136" i="4"/>
  <c r="AS136" i="4" s="1"/>
  <c r="AK137" i="4"/>
  <c r="AI138" i="4"/>
  <c r="AJ137" i="4"/>
  <c r="I134" i="4"/>
  <c r="H135" i="4"/>
  <c r="F135" i="4"/>
  <c r="E136" i="4"/>
  <c r="M137" i="4"/>
  <c r="Q136" i="4"/>
  <c r="R136" i="4" s="1"/>
  <c r="S136" i="4"/>
  <c r="B135" i="4"/>
  <c r="C134" i="4"/>
  <c r="E136" i="5" l="1"/>
  <c r="E38" i="5"/>
  <c r="D136" i="5"/>
  <c r="D38" i="5"/>
  <c r="AT137" i="4"/>
  <c r="AL137" i="4"/>
  <c r="AS137" i="4" s="1"/>
  <c r="AK138" i="4"/>
  <c r="AI139" i="4"/>
  <c r="AJ138" i="4"/>
  <c r="I135" i="4"/>
  <c r="H136" i="4"/>
  <c r="F136" i="4"/>
  <c r="E137" i="4"/>
  <c r="S137" i="4"/>
  <c r="M138" i="4"/>
  <c r="Q137" i="4"/>
  <c r="R137" i="4" s="1"/>
  <c r="B136" i="4"/>
  <c r="C135" i="4"/>
  <c r="E137" i="5" l="1"/>
  <c r="E39" i="5"/>
  <c r="D137" i="5"/>
  <c r="D39" i="5"/>
  <c r="AT138" i="4"/>
  <c r="AL138" i="4"/>
  <c r="AS138" i="4" s="1"/>
  <c r="AK139" i="4"/>
  <c r="AI140" i="4"/>
  <c r="AJ139" i="4"/>
  <c r="I136" i="4"/>
  <c r="H137" i="4"/>
  <c r="F137" i="4"/>
  <c r="E138" i="4"/>
  <c r="S138" i="4"/>
  <c r="Q138" i="4"/>
  <c r="R138" i="4" s="1"/>
  <c r="M139" i="4"/>
  <c r="B137" i="4"/>
  <c r="C136" i="4"/>
  <c r="E138" i="5" l="1"/>
  <c r="E40" i="5"/>
  <c r="D138" i="5"/>
  <c r="D40" i="5"/>
  <c r="AT139" i="4"/>
  <c r="AL139" i="4"/>
  <c r="AS139" i="4" s="1"/>
  <c r="AK140" i="4"/>
  <c r="AI141" i="4"/>
  <c r="AJ140" i="4"/>
  <c r="I137" i="4"/>
  <c r="H138" i="4"/>
  <c r="F138" i="4"/>
  <c r="E139" i="4"/>
  <c r="Q139" i="4"/>
  <c r="R139" i="4" s="1"/>
  <c r="S139" i="4"/>
  <c r="M140" i="4"/>
  <c r="B138" i="4"/>
  <c r="C137" i="4"/>
  <c r="E139" i="5" l="1"/>
  <c r="E41" i="5"/>
  <c r="D139" i="5"/>
  <c r="D41" i="5"/>
  <c r="AT140" i="4"/>
  <c r="AL140" i="4"/>
  <c r="AS140" i="4" s="1"/>
  <c r="AK141" i="4"/>
  <c r="AI142" i="4"/>
  <c r="AJ141" i="4"/>
  <c r="I138" i="4"/>
  <c r="H139" i="4"/>
  <c r="F139" i="4"/>
  <c r="E140" i="4"/>
  <c r="Q140" i="4"/>
  <c r="R140" i="4" s="1"/>
  <c r="M141" i="4"/>
  <c r="S140" i="4"/>
  <c r="B139" i="4"/>
  <c r="C138" i="4"/>
  <c r="E140" i="5" l="1"/>
  <c r="E42" i="5"/>
  <c r="D140" i="5"/>
  <c r="D42" i="5"/>
  <c r="AT141" i="4"/>
  <c r="AL141" i="4"/>
  <c r="AS141" i="4" s="1"/>
  <c r="AK142" i="4"/>
  <c r="AI143" i="4"/>
  <c r="AJ142" i="4"/>
  <c r="I139" i="4"/>
  <c r="H140" i="4"/>
  <c r="F140" i="4"/>
  <c r="E141" i="4"/>
  <c r="S141" i="4"/>
  <c r="M142" i="4"/>
  <c r="Q141" i="4"/>
  <c r="R141" i="4" s="1"/>
  <c r="B140" i="4"/>
  <c r="C139" i="4"/>
  <c r="E141" i="5" l="1"/>
  <c r="E43" i="5"/>
  <c r="D141" i="5"/>
  <c r="D43" i="5"/>
  <c r="AT142" i="4"/>
  <c r="AL142" i="4"/>
  <c r="AS142" i="4" s="1"/>
  <c r="AK143" i="4"/>
  <c r="AI144" i="4"/>
  <c r="AJ143" i="4"/>
  <c r="I140" i="4"/>
  <c r="H141" i="4"/>
  <c r="F141" i="4"/>
  <c r="E142" i="4"/>
  <c r="Q142" i="4"/>
  <c r="R142" i="4" s="1"/>
  <c r="M143" i="4"/>
  <c r="S142" i="4"/>
  <c r="B141" i="4"/>
  <c r="C140" i="4"/>
  <c r="E142" i="5" l="1"/>
  <c r="E44" i="5"/>
  <c r="D142" i="5"/>
  <c r="D44" i="5"/>
  <c r="AT143" i="4"/>
  <c r="AL143" i="4"/>
  <c r="AS143" i="4" s="1"/>
  <c r="AK144" i="4"/>
  <c r="AI145" i="4"/>
  <c r="AJ144" i="4"/>
  <c r="I141" i="4"/>
  <c r="H142" i="4"/>
  <c r="F142" i="4"/>
  <c r="E143" i="4"/>
  <c r="S143" i="4"/>
  <c r="Q143" i="4"/>
  <c r="R143" i="4" s="1"/>
  <c r="M144" i="4"/>
  <c r="B142" i="4"/>
  <c r="C141" i="4"/>
  <c r="E143" i="5" l="1"/>
  <c r="E45" i="5"/>
  <c r="D143" i="5"/>
  <c r="D45" i="5"/>
  <c r="AT144" i="4"/>
  <c r="E144" i="5" s="1"/>
  <c r="AL144" i="4"/>
  <c r="AK145" i="4"/>
  <c r="AI146" i="4"/>
  <c r="AJ145" i="4"/>
  <c r="H143" i="4"/>
  <c r="I142" i="4"/>
  <c r="F143" i="4"/>
  <c r="E144" i="4"/>
  <c r="S144" i="4"/>
  <c r="Q144" i="4"/>
  <c r="R144" i="4" s="1"/>
  <c r="M145" i="4"/>
  <c r="B143" i="4"/>
  <c r="C142" i="4"/>
  <c r="D144" i="5" l="1"/>
  <c r="AS144" i="4"/>
  <c r="AT145" i="4"/>
  <c r="E145" i="5" s="1"/>
  <c r="AL145" i="4"/>
  <c r="AK146" i="4"/>
  <c r="AI147" i="4"/>
  <c r="AJ146" i="4"/>
  <c r="H144" i="4"/>
  <c r="I143" i="4"/>
  <c r="F144" i="4"/>
  <c r="E145" i="4"/>
  <c r="S145" i="4"/>
  <c r="M146" i="4"/>
  <c r="Q145" i="4"/>
  <c r="R145" i="4" s="1"/>
  <c r="B144" i="4"/>
  <c r="C143" i="4"/>
  <c r="D145" i="5" l="1"/>
  <c r="AS145" i="4"/>
  <c r="AT146" i="4"/>
  <c r="E146" i="5" s="1"/>
  <c r="AL146" i="4"/>
  <c r="AK147" i="4"/>
  <c r="AI148" i="4"/>
  <c r="AJ147" i="4"/>
  <c r="I144" i="4"/>
  <c r="H145" i="4"/>
  <c r="F145" i="4"/>
  <c r="E146" i="4"/>
  <c r="S146" i="4"/>
  <c r="Q146" i="4"/>
  <c r="R146" i="4" s="1"/>
  <c r="M147" i="4"/>
  <c r="B145" i="4"/>
  <c r="C144" i="4"/>
  <c r="D146" i="5" l="1"/>
  <c r="AS146" i="4"/>
  <c r="AT147" i="4"/>
  <c r="E147" i="5" s="1"/>
  <c r="AL147" i="4"/>
  <c r="AK148" i="4"/>
  <c r="AI149" i="4"/>
  <c r="AJ148" i="4"/>
  <c r="I145" i="4"/>
  <c r="H146" i="4"/>
  <c r="F146" i="4"/>
  <c r="E147" i="4"/>
  <c r="Q147" i="4"/>
  <c r="R147" i="4" s="1"/>
  <c r="S147" i="4"/>
  <c r="M148" i="4"/>
  <c r="B146" i="4"/>
  <c r="C145" i="4"/>
  <c r="D147" i="5" l="1"/>
  <c r="AS147" i="4"/>
  <c r="AT148" i="4"/>
  <c r="E148" i="5" s="1"/>
  <c r="AL148" i="4"/>
  <c r="AK149" i="4"/>
  <c r="AI150" i="4"/>
  <c r="AJ149" i="4"/>
  <c r="I146" i="4"/>
  <c r="H147" i="4"/>
  <c r="F147" i="4"/>
  <c r="E148" i="4"/>
  <c r="S148" i="4"/>
  <c r="Q148" i="4"/>
  <c r="R148" i="4" s="1"/>
  <c r="M149" i="4"/>
  <c r="B147" i="4"/>
  <c r="C146" i="4"/>
  <c r="D148" i="5" l="1"/>
  <c r="AS148" i="4"/>
  <c r="AT149" i="4"/>
  <c r="E149" i="5" s="1"/>
  <c r="AL149" i="4"/>
  <c r="AK150" i="4"/>
  <c r="AI151" i="4"/>
  <c r="AJ150" i="4"/>
  <c r="I147" i="4"/>
  <c r="H148" i="4"/>
  <c r="F148" i="4"/>
  <c r="E149" i="4"/>
  <c r="Q149" i="4"/>
  <c r="R149" i="4" s="1"/>
  <c r="S149" i="4"/>
  <c r="M150" i="4"/>
  <c r="B148" i="4"/>
  <c r="C147" i="4"/>
  <c r="D149" i="5" l="1"/>
  <c r="AS149" i="4"/>
  <c r="AT150" i="4"/>
  <c r="E150" i="5" s="1"/>
  <c r="AL150" i="4"/>
  <c r="AK151" i="4"/>
  <c r="AI152" i="4"/>
  <c r="AJ151" i="4"/>
  <c r="I148" i="4"/>
  <c r="H149" i="4"/>
  <c r="F149" i="4"/>
  <c r="E150" i="4"/>
  <c r="S150" i="4"/>
  <c r="Q150" i="4"/>
  <c r="R150" i="4" s="1"/>
  <c r="M151" i="4"/>
  <c r="B149" i="4"/>
  <c r="C148" i="4"/>
  <c r="D150" i="5" l="1"/>
  <c r="AS150" i="4"/>
  <c r="AT151" i="4"/>
  <c r="E151" i="5" s="1"/>
  <c r="AL151" i="4"/>
  <c r="AK152" i="4"/>
  <c r="AI153" i="4"/>
  <c r="AJ152" i="4"/>
  <c r="H150" i="4"/>
  <c r="I149" i="4"/>
  <c r="F150" i="4"/>
  <c r="E151" i="4"/>
  <c r="Q151" i="4"/>
  <c r="R151" i="4" s="1"/>
  <c r="S151" i="4"/>
  <c r="M152" i="4"/>
  <c r="B150" i="4"/>
  <c r="C149" i="4"/>
  <c r="D151" i="5" l="1"/>
  <c r="AS151" i="4"/>
  <c r="AT152" i="4"/>
  <c r="E152" i="5" s="1"/>
  <c r="AL152" i="4"/>
  <c r="AK153" i="4"/>
  <c r="AI154" i="4"/>
  <c r="AJ153" i="4"/>
  <c r="H151" i="4"/>
  <c r="I150" i="4"/>
  <c r="F151" i="4"/>
  <c r="E152" i="4"/>
  <c r="M153" i="4"/>
  <c r="Q152" i="4"/>
  <c r="R152" i="4" s="1"/>
  <c r="S152" i="4"/>
  <c r="B151" i="4"/>
  <c r="C150" i="4"/>
  <c r="D152" i="5" l="1"/>
  <c r="AS152" i="4"/>
  <c r="AT153" i="4"/>
  <c r="E153" i="5" s="1"/>
  <c r="AL153" i="4"/>
  <c r="AK154" i="4"/>
  <c r="AI155" i="4"/>
  <c r="AJ154" i="4"/>
  <c r="H152" i="4"/>
  <c r="I151" i="4"/>
  <c r="F152" i="4"/>
  <c r="E153" i="4"/>
  <c r="Q153" i="4"/>
  <c r="R153" i="4" s="1"/>
  <c r="S153" i="4"/>
  <c r="M154" i="4"/>
  <c r="B152" i="4"/>
  <c r="C151" i="4"/>
  <c r="D153" i="5" l="1"/>
  <c r="AS153" i="4"/>
  <c r="AT154" i="4"/>
  <c r="E154" i="5" s="1"/>
  <c r="AL154" i="4"/>
  <c r="AK155" i="4"/>
  <c r="AI156" i="4"/>
  <c r="AJ155" i="4"/>
  <c r="H153" i="4"/>
  <c r="I152" i="4"/>
  <c r="F153" i="4"/>
  <c r="E154" i="4"/>
  <c r="S154" i="4"/>
  <c r="Q154" i="4"/>
  <c r="R154" i="4" s="1"/>
  <c r="M155" i="4"/>
  <c r="B153" i="4"/>
  <c r="C152" i="4"/>
  <c r="D154" i="5" l="1"/>
  <c r="AS154" i="4"/>
  <c r="AT155" i="4"/>
  <c r="E155" i="5" s="1"/>
  <c r="AL155" i="4"/>
  <c r="AK156" i="4"/>
  <c r="AJ156" i="4"/>
  <c r="AI157" i="4"/>
  <c r="H154" i="4"/>
  <c r="I153" i="4"/>
  <c r="F154" i="4"/>
  <c r="E155" i="4"/>
  <c r="Q155" i="4"/>
  <c r="R155" i="4" s="1"/>
  <c r="S155" i="4"/>
  <c r="M156" i="4"/>
  <c r="B154" i="4"/>
  <c r="C153" i="4"/>
  <c r="D155" i="5" l="1"/>
  <c r="AS155" i="4"/>
  <c r="AT156" i="4"/>
  <c r="E156" i="5" s="1"/>
  <c r="AL156" i="4"/>
  <c r="AK157" i="4"/>
  <c r="AJ157" i="4"/>
  <c r="AI158" i="4"/>
  <c r="H155" i="4"/>
  <c r="I154" i="4"/>
  <c r="F155" i="4"/>
  <c r="E156" i="4"/>
  <c r="M157" i="4"/>
  <c r="S156" i="4"/>
  <c r="Q156" i="4"/>
  <c r="R156" i="4" s="1"/>
  <c r="B155" i="4"/>
  <c r="C154" i="4"/>
  <c r="D156" i="5" l="1"/>
  <c r="AS156" i="4"/>
  <c r="AT157" i="4"/>
  <c r="E157" i="5" s="1"/>
  <c r="AL157" i="4"/>
  <c r="AK158" i="4"/>
  <c r="AJ158" i="4"/>
  <c r="AI159" i="4"/>
  <c r="H156" i="4"/>
  <c r="I155" i="4"/>
  <c r="F156" i="4"/>
  <c r="E157" i="4"/>
  <c r="S157" i="4"/>
  <c r="M158" i="4"/>
  <c r="Q157" i="4"/>
  <c r="R157" i="4" s="1"/>
  <c r="B156" i="4"/>
  <c r="C155" i="4"/>
  <c r="D157" i="5" l="1"/>
  <c r="AS157" i="4"/>
  <c r="AT158" i="4"/>
  <c r="E158" i="5" s="1"/>
  <c r="AL158" i="4"/>
  <c r="AK159" i="4"/>
  <c r="AJ159" i="4"/>
  <c r="AI160" i="4"/>
  <c r="H157" i="4"/>
  <c r="I156" i="4"/>
  <c r="F157" i="4"/>
  <c r="E158" i="4"/>
  <c r="S158" i="4"/>
  <c r="Q158" i="4"/>
  <c r="R158" i="4" s="1"/>
  <c r="M159" i="4"/>
  <c r="B157" i="4"/>
  <c r="C156" i="4"/>
  <c r="D158" i="5" l="1"/>
  <c r="AS158" i="4"/>
  <c r="AT159" i="4"/>
  <c r="E159" i="5" s="1"/>
  <c r="AL159" i="4"/>
  <c r="AK160" i="4"/>
  <c r="AJ160" i="4"/>
  <c r="AI161" i="4"/>
  <c r="H158" i="4"/>
  <c r="I157" i="4"/>
  <c r="F158" i="4"/>
  <c r="E159" i="4"/>
  <c r="S159" i="4"/>
  <c r="Q159" i="4"/>
  <c r="R159" i="4" s="1"/>
  <c r="M160" i="4"/>
  <c r="B158" i="4"/>
  <c r="C157" i="4"/>
  <c r="D159" i="5" l="1"/>
  <c r="AS159" i="4"/>
  <c r="AT160" i="4"/>
  <c r="E160" i="5" s="1"/>
  <c r="AL160" i="4"/>
  <c r="AK161" i="4"/>
  <c r="AJ161" i="4"/>
  <c r="AI162" i="4"/>
  <c r="H159" i="4"/>
  <c r="I158" i="4"/>
  <c r="F159" i="4"/>
  <c r="E160" i="4"/>
  <c r="S160" i="4"/>
  <c r="Q160" i="4"/>
  <c r="R160" i="4" s="1"/>
  <c r="M161" i="4"/>
  <c r="B159" i="4"/>
  <c r="C158" i="4"/>
  <c r="D160" i="5" l="1"/>
  <c r="AS160" i="4"/>
  <c r="AT161" i="4"/>
  <c r="E161" i="5" s="1"/>
  <c r="AL161" i="4"/>
  <c r="AK162" i="4"/>
  <c r="AJ162" i="4"/>
  <c r="AI163" i="4"/>
  <c r="H160" i="4"/>
  <c r="I159" i="4"/>
  <c r="F160" i="4"/>
  <c r="E161" i="4"/>
  <c r="S161" i="4"/>
  <c r="Q161" i="4"/>
  <c r="R161" i="4" s="1"/>
  <c r="M162" i="4"/>
  <c r="B160" i="4"/>
  <c r="C159" i="4"/>
  <c r="D161" i="5" l="1"/>
  <c r="AS161" i="4"/>
  <c r="AT162" i="4"/>
  <c r="E162" i="5" s="1"/>
  <c r="AL162" i="4"/>
  <c r="AK163" i="4"/>
  <c r="AJ163" i="4"/>
  <c r="AI164" i="4"/>
  <c r="H161" i="4"/>
  <c r="I160" i="4"/>
  <c r="F161" i="4"/>
  <c r="E162" i="4"/>
  <c r="S162" i="4"/>
  <c r="Q162" i="4"/>
  <c r="R162" i="4" s="1"/>
  <c r="M163" i="4"/>
  <c r="B161" i="4"/>
  <c r="C160" i="4"/>
  <c r="D162" i="5" l="1"/>
  <c r="AS162" i="4"/>
  <c r="AT163" i="4"/>
  <c r="E163" i="5" s="1"/>
  <c r="AL163" i="4"/>
  <c r="AK164" i="4"/>
  <c r="AJ164" i="4"/>
  <c r="AI165" i="4"/>
  <c r="H162" i="4"/>
  <c r="I161" i="4"/>
  <c r="F162" i="4"/>
  <c r="E163" i="4"/>
  <c r="S163" i="4"/>
  <c r="Q163" i="4"/>
  <c r="R163" i="4" s="1"/>
  <c r="M164" i="4"/>
  <c r="B162" i="4"/>
  <c r="C161" i="4"/>
  <c r="D163" i="5" l="1"/>
  <c r="AS163" i="4"/>
  <c r="AT164" i="4"/>
  <c r="E164" i="5" s="1"/>
  <c r="AL164" i="4"/>
  <c r="AK165" i="4"/>
  <c r="AJ165" i="4"/>
  <c r="AI166" i="4"/>
  <c r="H163" i="4"/>
  <c r="I162" i="4"/>
  <c r="F163" i="4"/>
  <c r="E164" i="4"/>
  <c r="S164" i="4"/>
  <c r="Q164" i="4"/>
  <c r="R164" i="4" s="1"/>
  <c r="M165" i="4"/>
  <c r="B163" i="4"/>
  <c r="C162" i="4"/>
  <c r="D164" i="5" l="1"/>
  <c r="AS164" i="4"/>
  <c r="AT165" i="4"/>
  <c r="E165" i="5" s="1"/>
  <c r="AL165" i="4"/>
  <c r="AK166" i="4"/>
  <c r="AJ166" i="4"/>
  <c r="AI167" i="4"/>
  <c r="H164" i="4"/>
  <c r="I163" i="4"/>
  <c r="F164" i="4"/>
  <c r="E165" i="4"/>
  <c r="Q165" i="4"/>
  <c r="R165" i="4" s="1"/>
  <c r="S165" i="4"/>
  <c r="M166" i="4"/>
  <c r="B164" i="4"/>
  <c r="C163" i="4"/>
  <c r="D165" i="5" l="1"/>
  <c r="AS165" i="4"/>
  <c r="AT166" i="4"/>
  <c r="E166" i="5" s="1"/>
  <c r="AL166" i="4"/>
  <c r="AK167" i="4"/>
  <c r="AJ167" i="4"/>
  <c r="AI168" i="4"/>
  <c r="H165" i="4"/>
  <c r="I164" i="4"/>
  <c r="F165" i="4"/>
  <c r="E166" i="4"/>
  <c r="S166" i="4"/>
  <c r="Q166" i="4"/>
  <c r="R166" i="4" s="1"/>
  <c r="M167" i="4"/>
  <c r="B165" i="4"/>
  <c r="C164" i="4"/>
  <c r="D166" i="5" l="1"/>
  <c r="AS166" i="4"/>
  <c r="AT167" i="4"/>
  <c r="E167" i="5" s="1"/>
  <c r="AL167" i="4"/>
  <c r="AK168" i="4"/>
  <c r="AJ168" i="4"/>
  <c r="AI169" i="4"/>
  <c r="H166" i="4"/>
  <c r="I165" i="4"/>
  <c r="F166" i="4"/>
  <c r="E167" i="4"/>
  <c r="S167" i="4"/>
  <c r="Q167" i="4"/>
  <c r="R167" i="4" s="1"/>
  <c r="M168" i="4"/>
  <c r="B166" i="4"/>
  <c r="C165" i="4"/>
  <c r="D167" i="5" l="1"/>
  <c r="AS167" i="4"/>
  <c r="AT168" i="4"/>
  <c r="E168" i="5" s="1"/>
  <c r="AL168" i="4"/>
  <c r="AK169" i="4"/>
  <c r="AJ169" i="4"/>
  <c r="AI170" i="4"/>
  <c r="H167" i="4"/>
  <c r="I166" i="4"/>
  <c r="F167" i="4"/>
  <c r="E168" i="4"/>
  <c r="S168" i="4"/>
  <c r="Q168" i="4"/>
  <c r="R168" i="4" s="1"/>
  <c r="M169" i="4"/>
  <c r="B167" i="4"/>
  <c r="C166" i="4"/>
  <c r="D168" i="5" l="1"/>
  <c r="AS168" i="4"/>
  <c r="AT169" i="4"/>
  <c r="E169" i="5" s="1"/>
  <c r="AL169" i="4"/>
  <c r="AK170" i="4"/>
  <c r="AJ170" i="4"/>
  <c r="AI171" i="4"/>
  <c r="H168" i="4"/>
  <c r="I167" i="4"/>
  <c r="F168" i="4"/>
  <c r="E169" i="4"/>
  <c r="Q169" i="4"/>
  <c r="R169" i="4" s="1"/>
  <c r="S169" i="4"/>
  <c r="M170" i="4"/>
  <c r="B168" i="4"/>
  <c r="C167" i="4"/>
  <c r="D169" i="5" l="1"/>
  <c r="AS169" i="4"/>
  <c r="AT170" i="4"/>
  <c r="E170" i="5" s="1"/>
  <c r="AL170" i="4"/>
  <c r="AK171" i="4"/>
  <c r="AJ171" i="4"/>
  <c r="AI172" i="4"/>
  <c r="H169" i="4"/>
  <c r="I168" i="4"/>
  <c r="F169" i="4"/>
  <c r="E170" i="4"/>
  <c r="S170" i="4"/>
  <c r="Q170" i="4"/>
  <c r="R170" i="4" s="1"/>
  <c r="M171" i="4"/>
  <c r="B169" i="4"/>
  <c r="C168" i="4"/>
  <c r="D170" i="5" l="1"/>
  <c r="AS170" i="4"/>
  <c r="AT171" i="4"/>
  <c r="E171" i="5" s="1"/>
  <c r="AL171" i="4"/>
  <c r="AK172" i="4"/>
  <c r="AJ172" i="4"/>
  <c r="AI173" i="4"/>
  <c r="H170" i="4"/>
  <c r="I169" i="4"/>
  <c r="F170" i="4"/>
  <c r="E171" i="4"/>
  <c r="S171" i="4"/>
  <c r="Q171" i="4"/>
  <c r="R171" i="4" s="1"/>
  <c r="M172" i="4"/>
  <c r="B170" i="4"/>
  <c r="C169" i="4"/>
  <c r="D171" i="5" l="1"/>
  <c r="AS171" i="4"/>
  <c r="AT172" i="4"/>
  <c r="E172" i="5" s="1"/>
  <c r="AL172" i="4"/>
  <c r="AK173" i="4"/>
  <c r="AJ173" i="4"/>
  <c r="AI174" i="4"/>
  <c r="H171" i="4"/>
  <c r="I170" i="4"/>
  <c r="F171" i="4"/>
  <c r="E172" i="4"/>
  <c r="S172" i="4"/>
  <c r="M173" i="4"/>
  <c r="Q172" i="4"/>
  <c r="R172" i="4" s="1"/>
  <c r="B171" i="4"/>
  <c r="C170" i="4"/>
  <c r="D172" i="5" l="1"/>
  <c r="AS172" i="4"/>
  <c r="AT173" i="4"/>
  <c r="E173" i="5" s="1"/>
  <c r="AL173" i="4"/>
  <c r="AK174" i="4"/>
  <c r="AJ174" i="4"/>
  <c r="AI175" i="4"/>
  <c r="H172" i="4"/>
  <c r="I171" i="4"/>
  <c r="F172" i="4"/>
  <c r="E173" i="4"/>
  <c r="M174" i="4"/>
  <c r="S173" i="4"/>
  <c r="Q173" i="4"/>
  <c r="R173" i="4" s="1"/>
  <c r="B172" i="4"/>
  <c r="C171" i="4"/>
  <c r="D173" i="5" l="1"/>
  <c r="AS173" i="4"/>
  <c r="AT174" i="4"/>
  <c r="E174" i="5" s="1"/>
  <c r="AL174" i="4"/>
  <c r="AK175" i="4"/>
  <c r="AJ175" i="4"/>
  <c r="AI176" i="4"/>
  <c r="H173" i="4"/>
  <c r="I172" i="4"/>
  <c r="F173" i="4"/>
  <c r="E174" i="4"/>
  <c r="S174" i="4"/>
  <c r="Q174" i="4"/>
  <c r="R174" i="4" s="1"/>
  <c r="M175" i="4"/>
  <c r="B173" i="4"/>
  <c r="C172" i="4"/>
  <c r="D174" i="5" l="1"/>
  <c r="AS174" i="4"/>
  <c r="AT175" i="4"/>
  <c r="E175" i="5" s="1"/>
  <c r="AL175" i="4"/>
  <c r="AK176" i="4"/>
  <c r="AJ176" i="4"/>
  <c r="AI177" i="4"/>
  <c r="I173" i="4"/>
  <c r="H174" i="4"/>
  <c r="F174" i="4"/>
  <c r="E175" i="4"/>
  <c r="Q175" i="4"/>
  <c r="R175" i="4" s="1"/>
  <c r="S175" i="4"/>
  <c r="M176" i="4"/>
  <c r="B174" i="4"/>
  <c r="C173" i="4"/>
  <c r="D175" i="5" l="1"/>
  <c r="AS175" i="4"/>
  <c r="AT176" i="4"/>
  <c r="E176" i="5" s="1"/>
  <c r="AL176" i="4"/>
  <c r="AK177" i="4"/>
  <c r="AJ177" i="4"/>
  <c r="AI178" i="4"/>
  <c r="I174" i="4"/>
  <c r="H175" i="4"/>
  <c r="F175" i="4"/>
  <c r="E176" i="4"/>
  <c r="S176" i="4"/>
  <c r="Q176" i="4"/>
  <c r="R176" i="4" s="1"/>
  <c r="M177" i="4"/>
  <c r="B175" i="4"/>
  <c r="C174" i="4"/>
  <c r="D176" i="5" l="1"/>
  <c r="AS176" i="4"/>
  <c r="AT177" i="4"/>
  <c r="E177" i="5" s="1"/>
  <c r="AL177" i="4"/>
  <c r="AK178" i="4"/>
  <c r="AJ178" i="4"/>
  <c r="AI179" i="4"/>
  <c r="I175" i="4"/>
  <c r="H176" i="4"/>
  <c r="F176" i="4"/>
  <c r="E177" i="4"/>
  <c r="Q177" i="4"/>
  <c r="R177" i="4" s="1"/>
  <c r="S177" i="4"/>
  <c r="M178" i="4"/>
  <c r="B176" i="4"/>
  <c r="C175" i="4"/>
  <c r="D177" i="5" l="1"/>
  <c r="AS177" i="4"/>
  <c r="AT178" i="4"/>
  <c r="E178" i="5" s="1"/>
  <c r="AL178" i="4"/>
  <c r="AK179" i="4"/>
  <c r="AJ179" i="4"/>
  <c r="AI180" i="4"/>
  <c r="I176" i="4"/>
  <c r="H177" i="4"/>
  <c r="F177" i="4"/>
  <c r="E178" i="4"/>
  <c r="S178" i="4"/>
  <c r="Q178" i="4"/>
  <c r="R178" i="4" s="1"/>
  <c r="M179" i="4"/>
  <c r="B177" i="4"/>
  <c r="C176" i="4"/>
  <c r="D178" i="5" l="1"/>
  <c r="AS178" i="4"/>
  <c r="AT179" i="4"/>
  <c r="E179" i="5" s="1"/>
  <c r="AL179" i="4"/>
  <c r="AK180" i="4"/>
  <c r="AJ180" i="4"/>
  <c r="AI181" i="4"/>
  <c r="I177" i="4"/>
  <c r="H178" i="4"/>
  <c r="F178" i="4"/>
  <c r="E179" i="4"/>
  <c r="S179" i="4"/>
  <c r="M180" i="4"/>
  <c r="Q179" i="4"/>
  <c r="R179" i="4" s="1"/>
  <c r="B178" i="4"/>
  <c r="C177" i="4"/>
  <c r="D179" i="5" l="1"/>
  <c r="AS179" i="4"/>
  <c r="AT180" i="4"/>
  <c r="E180" i="5" s="1"/>
  <c r="AL180" i="4"/>
  <c r="AK181" i="4"/>
  <c r="AJ181" i="4"/>
  <c r="AI182" i="4"/>
  <c r="I178" i="4"/>
  <c r="H179" i="4"/>
  <c r="F179" i="4"/>
  <c r="E180" i="4"/>
  <c r="S180" i="4"/>
  <c r="Q180" i="4"/>
  <c r="R180" i="4" s="1"/>
  <c r="M181" i="4"/>
  <c r="B179" i="4"/>
  <c r="C178" i="4"/>
  <c r="D180" i="5" l="1"/>
  <c r="AS180" i="4"/>
  <c r="AT181" i="4"/>
  <c r="AL181" i="4"/>
  <c r="AK182" i="4"/>
  <c r="AJ182" i="4"/>
  <c r="AI183" i="4"/>
  <c r="I179" i="4"/>
  <c r="H180" i="4"/>
  <c r="F180" i="4"/>
  <c r="E181" i="4"/>
  <c r="Q181" i="4"/>
  <c r="R181" i="4" s="1"/>
  <c r="S181" i="4"/>
  <c r="M182" i="4"/>
  <c r="B180" i="4"/>
  <c r="C179" i="4"/>
  <c r="D181" i="5" l="1"/>
  <c r="AS181" i="4"/>
  <c r="AT182" i="4"/>
  <c r="E182" i="5" s="1"/>
  <c r="AL182" i="4"/>
  <c r="AS182" i="4" s="1"/>
  <c r="AK183" i="4"/>
  <c r="AJ183" i="4"/>
  <c r="AI184" i="4"/>
  <c r="I180" i="4"/>
  <c r="H181" i="4"/>
  <c r="F181" i="4"/>
  <c r="E182" i="4"/>
  <c r="S182" i="4"/>
  <c r="M183" i="4"/>
  <c r="Q182" i="4"/>
  <c r="R182" i="4" s="1"/>
  <c r="B181" i="4"/>
  <c r="C180" i="4"/>
  <c r="AT183" i="4" l="1"/>
  <c r="E183" i="5" s="1"/>
  <c r="AL183" i="4"/>
  <c r="AK184" i="4"/>
  <c r="AJ184" i="4"/>
  <c r="AI185" i="4"/>
  <c r="I181" i="4"/>
  <c r="H182" i="4"/>
  <c r="F182" i="4"/>
  <c r="E183" i="4"/>
  <c r="S183" i="4"/>
  <c r="M184" i="4"/>
  <c r="Q183" i="4"/>
  <c r="R183" i="4" s="1"/>
  <c r="B182" i="4"/>
  <c r="C181" i="4"/>
  <c r="D183" i="5" l="1"/>
  <c r="AS183" i="4"/>
  <c r="AT184" i="4"/>
  <c r="E184" i="5" s="1"/>
  <c r="AL184" i="4"/>
  <c r="AK185" i="4"/>
  <c r="AJ185" i="4"/>
  <c r="AI186" i="4"/>
  <c r="I182" i="4"/>
  <c r="H183" i="4"/>
  <c r="F183" i="4"/>
  <c r="E184" i="4"/>
  <c r="S184" i="4"/>
  <c r="Q184" i="4"/>
  <c r="R184" i="4" s="1"/>
  <c r="M185" i="4"/>
  <c r="B183" i="4"/>
  <c r="C182" i="4"/>
  <c r="D184" i="5" l="1"/>
  <c r="AS184" i="4"/>
  <c r="AT185" i="4"/>
  <c r="AL185" i="4"/>
  <c r="AK186" i="4"/>
  <c r="AJ186" i="4"/>
  <c r="AI187" i="4"/>
  <c r="I183" i="4"/>
  <c r="H184" i="4"/>
  <c r="F184" i="4"/>
  <c r="E185" i="4"/>
  <c r="Q185" i="4"/>
  <c r="R185" i="4" s="1"/>
  <c r="S185" i="4"/>
  <c r="M186" i="4"/>
  <c r="B184" i="4"/>
  <c r="C183" i="4"/>
  <c r="D185" i="5" l="1"/>
  <c r="AS185" i="4"/>
  <c r="AT186" i="4"/>
  <c r="E186" i="5" s="1"/>
  <c r="AL186" i="4"/>
  <c r="AS186" i="4" s="1"/>
  <c r="AK187" i="4"/>
  <c r="AJ187" i="4"/>
  <c r="AI188" i="4"/>
  <c r="I184" i="4"/>
  <c r="H185" i="4"/>
  <c r="F185" i="4"/>
  <c r="E186" i="4"/>
  <c r="S186" i="4"/>
  <c r="Q186" i="4"/>
  <c r="R186" i="4" s="1"/>
  <c r="M187" i="4"/>
  <c r="B185" i="4"/>
  <c r="C184" i="4"/>
  <c r="AT187" i="4" l="1"/>
  <c r="E187" i="5" s="1"/>
  <c r="AL187" i="4"/>
  <c r="AK188" i="4"/>
  <c r="AJ188" i="4"/>
  <c r="AI189" i="4"/>
  <c r="I185" i="4"/>
  <c r="H186" i="4"/>
  <c r="F186" i="4"/>
  <c r="E187" i="4"/>
  <c r="Q187" i="4"/>
  <c r="R187" i="4" s="1"/>
  <c r="S187" i="4"/>
  <c r="M188" i="4"/>
  <c r="B186" i="4"/>
  <c r="C185" i="4"/>
  <c r="D187" i="5" l="1"/>
  <c r="AS187" i="4"/>
  <c r="AT188" i="4"/>
  <c r="E188" i="5" s="1"/>
  <c r="AL188" i="4"/>
  <c r="AK189" i="4"/>
  <c r="AJ189" i="4"/>
  <c r="AI190" i="4"/>
  <c r="I186" i="4"/>
  <c r="H187" i="4"/>
  <c r="F187" i="4"/>
  <c r="E188" i="4"/>
  <c r="S188" i="4"/>
  <c r="M189" i="4"/>
  <c r="Q188" i="4"/>
  <c r="R188" i="4" s="1"/>
  <c r="B187" i="4"/>
  <c r="C186" i="4"/>
  <c r="D188" i="5" l="1"/>
  <c r="AS188" i="4"/>
  <c r="AT189" i="4"/>
  <c r="AL189" i="4"/>
  <c r="AK190" i="4"/>
  <c r="AJ190" i="4"/>
  <c r="AI191" i="4"/>
  <c r="I187" i="4"/>
  <c r="H188" i="4"/>
  <c r="F188" i="4"/>
  <c r="E189" i="4"/>
  <c r="S189" i="4"/>
  <c r="M190" i="4"/>
  <c r="Q189" i="4"/>
  <c r="R189" i="4" s="1"/>
  <c r="B188" i="4"/>
  <c r="C187" i="4"/>
  <c r="D189" i="5" l="1"/>
  <c r="AS189" i="4"/>
  <c r="AT190" i="4"/>
  <c r="E190" i="5" s="1"/>
  <c r="AL190" i="4"/>
  <c r="AS190" i="4" s="1"/>
  <c r="AK191" i="4"/>
  <c r="AJ191" i="4"/>
  <c r="AI192" i="4"/>
  <c r="I188" i="4"/>
  <c r="H189" i="4"/>
  <c r="F189" i="4"/>
  <c r="E190" i="4"/>
  <c r="S190" i="4"/>
  <c r="Q190" i="4"/>
  <c r="R190" i="4" s="1"/>
  <c r="M191" i="4"/>
  <c r="B189" i="4"/>
  <c r="C188" i="4"/>
  <c r="AT191" i="4" l="1"/>
  <c r="E191" i="5" s="1"/>
  <c r="AL191" i="4"/>
  <c r="AK192" i="4"/>
  <c r="AJ192" i="4"/>
  <c r="AI193" i="4"/>
  <c r="I189" i="4"/>
  <c r="H190" i="4"/>
  <c r="F190" i="4"/>
  <c r="E191" i="4"/>
  <c r="Q191" i="4"/>
  <c r="R191" i="4" s="1"/>
  <c r="S191" i="4"/>
  <c r="M192" i="4"/>
  <c r="B190" i="4"/>
  <c r="C189" i="4"/>
  <c r="D191" i="5" l="1"/>
  <c r="AS191" i="4"/>
  <c r="AT192" i="4"/>
  <c r="E192" i="5" s="1"/>
  <c r="AL192" i="4"/>
  <c r="AK193" i="4"/>
  <c r="AJ193" i="4"/>
  <c r="AI194" i="4"/>
  <c r="I190" i="4"/>
  <c r="H191" i="4"/>
  <c r="F191" i="4"/>
  <c r="E192" i="4"/>
  <c r="S192" i="4"/>
  <c r="Q192" i="4"/>
  <c r="R192" i="4" s="1"/>
  <c r="M193" i="4"/>
  <c r="B191" i="4"/>
  <c r="C190" i="4"/>
  <c r="D192" i="5" l="1"/>
  <c r="AS192" i="4"/>
  <c r="AT193" i="4"/>
  <c r="E193" i="5" s="1"/>
  <c r="AL193" i="4"/>
  <c r="AK194" i="4"/>
  <c r="AJ194" i="4"/>
  <c r="AI195" i="4"/>
  <c r="I191" i="4"/>
  <c r="H192" i="4"/>
  <c r="F192" i="4"/>
  <c r="E193" i="4"/>
  <c r="Q193" i="4"/>
  <c r="R193" i="4" s="1"/>
  <c r="S193" i="4"/>
  <c r="M194" i="4"/>
  <c r="B192" i="4"/>
  <c r="C191" i="4"/>
  <c r="D193" i="5" l="1"/>
  <c r="AS193" i="4"/>
  <c r="AT194" i="4"/>
  <c r="AL194" i="4"/>
  <c r="AK195" i="4"/>
  <c r="AJ195" i="4"/>
  <c r="AI196" i="4"/>
  <c r="I192" i="4"/>
  <c r="H193" i="4"/>
  <c r="F193" i="4"/>
  <c r="E194" i="4"/>
  <c r="S194" i="4"/>
  <c r="M195" i="4"/>
  <c r="Q194" i="4"/>
  <c r="R194" i="4" s="1"/>
  <c r="B193" i="4"/>
  <c r="C192" i="4"/>
  <c r="D194" i="5" l="1"/>
  <c r="AS194" i="4"/>
  <c r="AT195" i="4"/>
  <c r="AL195" i="4"/>
  <c r="AS195" i="4" s="1"/>
  <c r="AK196" i="4"/>
  <c r="AJ196" i="4"/>
  <c r="AI197" i="4"/>
  <c r="I193" i="4"/>
  <c r="H194" i="4"/>
  <c r="F194" i="4"/>
  <c r="E195" i="4"/>
  <c r="S195" i="4"/>
  <c r="Q195" i="4"/>
  <c r="R195" i="4" s="1"/>
  <c r="M196" i="4"/>
  <c r="B194" i="4"/>
  <c r="C193" i="4"/>
  <c r="AT196" i="4" l="1"/>
  <c r="E196" i="5" s="1"/>
  <c r="AL196" i="4"/>
  <c r="AS196" i="4" s="1"/>
  <c r="AK197" i="4"/>
  <c r="AJ197" i="4"/>
  <c r="AI198" i="4"/>
  <c r="I194" i="4"/>
  <c r="H195" i="4"/>
  <c r="F195" i="4"/>
  <c r="E196" i="4"/>
  <c r="S196" i="4"/>
  <c r="Q196" i="4"/>
  <c r="R196" i="4" s="1"/>
  <c r="M197" i="4"/>
  <c r="B195" i="4"/>
  <c r="C194" i="4"/>
  <c r="AT197" i="4" l="1"/>
  <c r="E197" i="5" s="1"/>
  <c r="AL197" i="4"/>
  <c r="AK198" i="4"/>
  <c r="AJ198" i="4"/>
  <c r="AI199" i="4"/>
  <c r="I195" i="4"/>
  <c r="H196" i="4"/>
  <c r="F196" i="4"/>
  <c r="E197" i="4"/>
  <c r="Q197" i="4"/>
  <c r="R197" i="4" s="1"/>
  <c r="S197" i="4"/>
  <c r="M198" i="4"/>
  <c r="B196" i="4"/>
  <c r="C195" i="4"/>
  <c r="D197" i="5" l="1"/>
  <c r="AS197" i="4"/>
  <c r="AT198" i="4"/>
  <c r="AL198" i="4"/>
  <c r="AK199" i="4"/>
  <c r="AJ199" i="4"/>
  <c r="AI200" i="4"/>
  <c r="I196" i="4"/>
  <c r="H197" i="4"/>
  <c r="F197" i="4"/>
  <c r="E198" i="4"/>
  <c r="S198" i="4"/>
  <c r="M199" i="4"/>
  <c r="Q198" i="4"/>
  <c r="R198" i="4" s="1"/>
  <c r="B197" i="4"/>
  <c r="C196" i="4"/>
  <c r="D198" i="5" l="1"/>
  <c r="AS198" i="4"/>
  <c r="AT199" i="4"/>
  <c r="AL199" i="4"/>
  <c r="AS199" i="4" s="1"/>
  <c r="AK200" i="4"/>
  <c r="AJ200" i="4"/>
  <c r="AI201" i="4"/>
  <c r="I197" i="4"/>
  <c r="H198" i="4"/>
  <c r="F198" i="4"/>
  <c r="E199" i="4"/>
  <c r="S199" i="4"/>
  <c r="M200" i="4"/>
  <c r="Q199" i="4"/>
  <c r="R199" i="4" s="1"/>
  <c r="B198" i="4"/>
  <c r="C197" i="4"/>
  <c r="AT200" i="4" l="1"/>
  <c r="E200" i="5" s="1"/>
  <c r="AL200" i="4"/>
  <c r="AS200" i="4" s="1"/>
  <c r="AK201" i="4"/>
  <c r="AJ201" i="4"/>
  <c r="AI202" i="4"/>
  <c r="I198" i="4"/>
  <c r="H199" i="4"/>
  <c r="F199" i="4"/>
  <c r="E200" i="4"/>
  <c r="S200" i="4"/>
  <c r="Q200" i="4"/>
  <c r="R200" i="4" s="1"/>
  <c r="M201" i="4"/>
  <c r="B199" i="4"/>
  <c r="C198" i="4"/>
  <c r="AT201" i="4" l="1"/>
  <c r="E201" i="5" s="1"/>
  <c r="AL201" i="4"/>
  <c r="AK202" i="4"/>
  <c r="AJ202" i="4"/>
  <c r="AI203" i="4"/>
  <c r="AI204" i="4" s="1"/>
  <c r="I199" i="4"/>
  <c r="H200" i="4"/>
  <c r="F200" i="4"/>
  <c r="E201" i="4"/>
  <c r="S201" i="4"/>
  <c r="M202" i="4"/>
  <c r="Q201" i="4"/>
  <c r="R201" i="4" s="1"/>
  <c r="B200" i="4"/>
  <c r="C199" i="4"/>
  <c r="D201" i="5" l="1"/>
  <c r="AS201" i="4"/>
  <c r="AT202" i="4"/>
  <c r="AL202" i="4"/>
  <c r="AI205" i="4"/>
  <c r="AK204" i="4"/>
  <c r="AJ204" i="4"/>
  <c r="AK203" i="4"/>
  <c r="AJ203" i="4"/>
  <c r="I200" i="4"/>
  <c r="H201" i="4"/>
  <c r="F201" i="4"/>
  <c r="E202" i="4"/>
  <c r="S202" i="4"/>
  <c r="Q202" i="4"/>
  <c r="R202" i="4" s="1"/>
  <c r="M203" i="4"/>
  <c r="B201" i="4"/>
  <c r="C200" i="4"/>
  <c r="D202" i="5" l="1"/>
  <c r="AS202" i="4"/>
  <c r="AT203" i="4"/>
  <c r="AL203" i="4"/>
  <c r="AS203" i="4" s="1"/>
  <c r="AT204" i="4"/>
  <c r="E204" i="5" s="1"/>
  <c r="AL204" i="4"/>
  <c r="AS204" i="4" s="1"/>
  <c r="AI206" i="4"/>
  <c r="AK205" i="4"/>
  <c r="AJ205" i="4"/>
  <c r="I201" i="4"/>
  <c r="H202" i="4"/>
  <c r="F202" i="4"/>
  <c r="E203" i="4"/>
  <c r="M204" i="4"/>
  <c r="S203" i="4"/>
  <c r="Q203" i="4"/>
  <c r="R203" i="4" s="1"/>
  <c r="B202" i="4"/>
  <c r="C201" i="4"/>
  <c r="AT205" i="4" l="1"/>
  <c r="E205" i="5" s="1"/>
  <c r="AL205" i="4"/>
  <c r="AI207" i="4"/>
  <c r="AK206" i="4"/>
  <c r="AJ206" i="4"/>
  <c r="I202" i="4"/>
  <c r="H203" i="4"/>
  <c r="F203" i="4"/>
  <c r="E204" i="4"/>
  <c r="S204" i="4"/>
  <c r="Q204" i="4"/>
  <c r="R204" i="4" s="1"/>
  <c r="M205" i="4"/>
  <c r="B203" i="4"/>
  <c r="C202" i="4"/>
  <c r="D205" i="5" l="1"/>
  <c r="AS205" i="4"/>
  <c r="AT206" i="4"/>
  <c r="AL206" i="4"/>
  <c r="AI208" i="4"/>
  <c r="AK207" i="4"/>
  <c r="AJ207" i="4"/>
  <c r="H204" i="4"/>
  <c r="I203" i="4"/>
  <c r="F204" i="4"/>
  <c r="E205" i="4"/>
  <c r="S205" i="4"/>
  <c r="Q205" i="4"/>
  <c r="R205" i="4" s="1"/>
  <c r="M206" i="4"/>
  <c r="B204" i="4"/>
  <c r="C203" i="4"/>
  <c r="D206" i="5" l="1"/>
  <c r="AS206" i="4"/>
  <c r="AT207" i="4"/>
  <c r="AL207" i="4"/>
  <c r="AS207" i="4" s="1"/>
  <c r="AI209" i="4"/>
  <c r="AK208" i="4"/>
  <c r="AJ208" i="4"/>
  <c r="I204" i="4"/>
  <c r="H205" i="4"/>
  <c r="F205" i="4"/>
  <c r="E206" i="4"/>
  <c r="S206" i="4"/>
  <c r="M207" i="4"/>
  <c r="Q206" i="4"/>
  <c r="R206" i="4" s="1"/>
  <c r="B205" i="4"/>
  <c r="C204" i="4"/>
  <c r="AT208" i="4" l="1"/>
  <c r="E208" i="5" s="1"/>
  <c r="AL208" i="4"/>
  <c r="AS208" i="4" s="1"/>
  <c r="AI210" i="4"/>
  <c r="AK209" i="4"/>
  <c r="AJ209" i="4"/>
  <c r="I205" i="4"/>
  <c r="H206" i="4"/>
  <c r="F206" i="4"/>
  <c r="E207" i="4"/>
  <c r="S207" i="4"/>
  <c r="M208" i="4"/>
  <c r="Q207" i="4"/>
  <c r="R207" i="4" s="1"/>
  <c r="B206" i="4"/>
  <c r="C205" i="4"/>
  <c r="AT209" i="4" l="1"/>
  <c r="E209" i="5" s="1"/>
  <c r="AL209" i="4"/>
  <c r="AI211" i="4"/>
  <c r="AK210" i="4"/>
  <c r="AJ210" i="4"/>
  <c r="I206" i="4"/>
  <c r="H207" i="4"/>
  <c r="F207" i="4"/>
  <c r="E208" i="4"/>
  <c r="S208" i="4"/>
  <c r="M209" i="4"/>
  <c r="Q208" i="4"/>
  <c r="R208" i="4" s="1"/>
  <c r="B207" i="4"/>
  <c r="C206" i="4"/>
  <c r="D209" i="5" l="1"/>
  <c r="AS209" i="4"/>
  <c r="AT210" i="4"/>
  <c r="AL210" i="4"/>
  <c r="AK211" i="4"/>
  <c r="AJ211" i="4"/>
  <c r="AI212" i="4"/>
  <c r="I207" i="4"/>
  <c r="H208" i="4"/>
  <c r="F208" i="4"/>
  <c r="E209" i="4"/>
  <c r="Q209" i="4"/>
  <c r="R209" i="4" s="1"/>
  <c r="S209" i="4"/>
  <c r="M210" i="4"/>
  <c r="B208" i="4"/>
  <c r="C207" i="4"/>
  <c r="D210" i="5" l="1"/>
  <c r="AS210" i="4"/>
  <c r="AT211" i="4"/>
  <c r="AL211" i="4"/>
  <c r="AS211" i="4" s="1"/>
  <c r="AK212" i="4"/>
  <c r="AJ212" i="4"/>
  <c r="AI213" i="4"/>
  <c r="I208" i="4"/>
  <c r="H209" i="4"/>
  <c r="F209" i="4"/>
  <c r="E210" i="4"/>
  <c r="S210" i="4"/>
  <c r="Q210" i="4"/>
  <c r="R210" i="4" s="1"/>
  <c r="M211" i="4"/>
  <c r="B209" i="4"/>
  <c r="C208" i="4"/>
  <c r="AT212" i="4" l="1"/>
  <c r="E212" i="5" s="1"/>
  <c r="AL212" i="4"/>
  <c r="AS212" i="4" s="1"/>
  <c r="AJ213" i="4"/>
  <c r="AK213" i="4"/>
  <c r="AI214" i="4"/>
  <c r="I209" i="4"/>
  <c r="H210" i="4"/>
  <c r="F210" i="4"/>
  <c r="E211" i="4"/>
  <c r="Q211" i="4"/>
  <c r="R211" i="4" s="1"/>
  <c r="S211" i="4"/>
  <c r="M212" i="4"/>
  <c r="B210" i="4"/>
  <c r="C209" i="4"/>
  <c r="AT213" i="4" l="1"/>
  <c r="E213" i="5" s="1"/>
  <c r="AL213" i="4"/>
  <c r="AJ214" i="4"/>
  <c r="AK214" i="4"/>
  <c r="AI215" i="4"/>
  <c r="I210" i="4"/>
  <c r="H211" i="4"/>
  <c r="F211" i="4"/>
  <c r="E212" i="4"/>
  <c r="S212" i="4"/>
  <c r="M213" i="4"/>
  <c r="Q212" i="4"/>
  <c r="R212" i="4" s="1"/>
  <c r="B211" i="4"/>
  <c r="C210" i="4"/>
  <c r="D213" i="5" l="1"/>
  <c r="AS213" i="4"/>
  <c r="AT214" i="4"/>
  <c r="AL214" i="4"/>
  <c r="AJ215" i="4"/>
  <c r="AK215" i="4"/>
  <c r="AI216" i="4"/>
  <c r="I211" i="4"/>
  <c r="H212" i="4"/>
  <c r="F212" i="4"/>
  <c r="E213" i="4"/>
  <c r="S213" i="4"/>
  <c r="Q213" i="4"/>
  <c r="R213" i="4" s="1"/>
  <c r="M214" i="4"/>
  <c r="B212" i="4"/>
  <c r="C211" i="4"/>
  <c r="D214" i="5" l="1"/>
  <c r="AS214" i="4"/>
  <c r="AT215" i="4"/>
  <c r="AL215" i="4"/>
  <c r="AS215" i="4" s="1"/>
  <c r="AK216" i="4"/>
  <c r="AJ216" i="4"/>
  <c r="AI217" i="4"/>
  <c r="I212" i="4"/>
  <c r="H213" i="4"/>
  <c r="F213" i="4"/>
  <c r="E214" i="4"/>
  <c r="S214" i="4"/>
  <c r="Q214" i="4"/>
  <c r="R214" i="4" s="1"/>
  <c r="M215" i="4"/>
  <c r="B213" i="4"/>
  <c r="C212" i="4"/>
  <c r="AT216" i="4" l="1"/>
  <c r="E216" i="5" s="1"/>
  <c r="AL216" i="4"/>
  <c r="AS216" i="4" s="1"/>
  <c r="AK217" i="4"/>
  <c r="AJ217" i="4"/>
  <c r="AI218" i="4"/>
  <c r="I213" i="4"/>
  <c r="H214" i="4"/>
  <c r="F214" i="4"/>
  <c r="E215" i="4"/>
  <c r="Q215" i="4"/>
  <c r="R215" i="4" s="1"/>
  <c r="S215" i="4"/>
  <c r="M216" i="4"/>
  <c r="B214" i="4"/>
  <c r="C213" i="4"/>
  <c r="AT217" i="4" l="1"/>
  <c r="E217" i="5" s="1"/>
  <c r="AL217" i="4"/>
  <c r="AJ218" i="4"/>
  <c r="AK218" i="4"/>
  <c r="AI219" i="4"/>
  <c r="I214" i="4"/>
  <c r="H215" i="4"/>
  <c r="F215" i="4"/>
  <c r="E216" i="4"/>
  <c r="S216" i="4"/>
  <c r="Q216" i="4"/>
  <c r="R216" i="4" s="1"/>
  <c r="M217" i="4"/>
  <c r="B215" i="4"/>
  <c r="C214" i="4"/>
  <c r="D217" i="5" l="1"/>
  <c r="AS217" i="4"/>
  <c r="AT218" i="4"/>
  <c r="AL218" i="4"/>
  <c r="AJ219" i="4"/>
  <c r="AK219" i="4"/>
  <c r="AI220" i="4"/>
  <c r="I215" i="4"/>
  <c r="H216" i="4"/>
  <c r="F216" i="4"/>
  <c r="E217" i="4"/>
  <c r="Q217" i="4"/>
  <c r="R217" i="4" s="1"/>
  <c r="S217" i="4"/>
  <c r="M218" i="4"/>
  <c r="B216" i="4"/>
  <c r="C215" i="4"/>
  <c r="D218" i="5" l="1"/>
  <c r="AS218" i="4"/>
  <c r="AT219" i="4"/>
  <c r="AL219" i="4"/>
  <c r="AS219" i="4" s="1"/>
  <c r="AK220" i="4"/>
  <c r="AJ220" i="4"/>
  <c r="AI221" i="4"/>
  <c r="I216" i="4"/>
  <c r="H217" i="4"/>
  <c r="F217" i="4"/>
  <c r="E218" i="4"/>
  <c r="S218" i="4"/>
  <c r="Q218" i="4"/>
  <c r="R218" i="4" s="1"/>
  <c r="M219" i="4"/>
  <c r="B217" i="4"/>
  <c r="C216" i="4"/>
  <c r="AT220" i="4" l="1"/>
  <c r="E220" i="5" s="1"/>
  <c r="AL220" i="4"/>
  <c r="AS220" i="4" s="1"/>
  <c r="AK221" i="4"/>
  <c r="AJ221" i="4"/>
  <c r="AI222" i="4"/>
  <c r="I217" i="4"/>
  <c r="H218" i="4"/>
  <c r="F218" i="4"/>
  <c r="E219" i="4"/>
  <c r="Q219" i="4"/>
  <c r="R219" i="4" s="1"/>
  <c r="S219" i="4"/>
  <c r="M220" i="4"/>
  <c r="B218" i="4"/>
  <c r="C217" i="4"/>
  <c r="AT221" i="4" l="1"/>
  <c r="E221" i="5" s="1"/>
  <c r="AL221" i="4"/>
  <c r="AK222" i="4"/>
  <c r="AJ222" i="4"/>
  <c r="AI223" i="4"/>
  <c r="I218" i="4"/>
  <c r="H219" i="4"/>
  <c r="F219" i="4"/>
  <c r="E220" i="4"/>
  <c r="S220" i="4"/>
  <c r="Q220" i="4"/>
  <c r="R220" i="4" s="1"/>
  <c r="M221" i="4"/>
  <c r="B219" i="4"/>
  <c r="C218" i="4"/>
  <c r="D221" i="5" l="1"/>
  <c r="AS221" i="4"/>
  <c r="AT222" i="4"/>
  <c r="AL222" i="4"/>
  <c r="AK223" i="4"/>
  <c r="AJ223" i="4"/>
  <c r="AI224" i="4"/>
  <c r="I219" i="4"/>
  <c r="H220" i="4"/>
  <c r="F220" i="4"/>
  <c r="E221" i="4"/>
  <c r="M222" i="4"/>
  <c r="S221" i="4"/>
  <c r="Q221" i="4"/>
  <c r="R221" i="4" s="1"/>
  <c r="B220" i="4"/>
  <c r="C219" i="4"/>
  <c r="D222" i="5" l="1"/>
  <c r="AS222" i="4"/>
  <c r="AT223" i="4"/>
  <c r="AL223" i="4"/>
  <c r="AS223" i="4" s="1"/>
  <c r="AK224" i="4"/>
  <c r="AJ224" i="4"/>
  <c r="AI225" i="4"/>
  <c r="I220" i="4"/>
  <c r="H221" i="4"/>
  <c r="F221" i="4"/>
  <c r="E222" i="4"/>
  <c r="S222" i="4"/>
  <c r="Q222" i="4"/>
  <c r="R222" i="4" s="1"/>
  <c r="M223" i="4"/>
  <c r="B221" i="4"/>
  <c r="C220" i="4"/>
  <c r="AT224" i="4" l="1"/>
  <c r="E224" i="5" s="1"/>
  <c r="AL224" i="4"/>
  <c r="AS224" i="4" s="1"/>
  <c r="AK225" i="4"/>
  <c r="AJ225" i="4"/>
  <c r="AI226" i="4"/>
  <c r="I221" i="4"/>
  <c r="H222" i="4"/>
  <c r="F222" i="4"/>
  <c r="E223" i="4"/>
  <c r="M224" i="4"/>
  <c r="S223" i="4"/>
  <c r="Q223" i="4"/>
  <c r="R223" i="4" s="1"/>
  <c r="B222" i="4"/>
  <c r="C221" i="4"/>
  <c r="AT225" i="4" l="1"/>
  <c r="E225" i="5" s="1"/>
  <c r="AL225" i="4"/>
  <c r="AK226" i="4"/>
  <c r="AJ226" i="4"/>
  <c r="AI227" i="4"/>
  <c r="I222" i="4"/>
  <c r="H223" i="4"/>
  <c r="F223" i="4"/>
  <c r="E224" i="4"/>
  <c r="S224" i="4"/>
  <c r="Q224" i="4"/>
  <c r="R224" i="4" s="1"/>
  <c r="M225" i="4"/>
  <c r="B223" i="4"/>
  <c r="C222" i="4"/>
  <c r="D225" i="5" l="1"/>
  <c r="AS225" i="4"/>
  <c r="AT226" i="4"/>
  <c r="AL226" i="4"/>
  <c r="AK227" i="4"/>
  <c r="AJ227" i="4"/>
  <c r="AI228" i="4"/>
  <c r="I223" i="4"/>
  <c r="H224" i="4"/>
  <c r="F224" i="4"/>
  <c r="E225" i="4"/>
  <c r="Q225" i="4"/>
  <c r="R225" i="4" s="1"/>
  <c r="S225" i="4"/>
  <c r="M226" i="4"/>
  <c r="B224" i="4"/>
  <c r="C223" i="4"/>
  <c r="D226" i="5" l="1"/>
  <c r="AS226" i="4"/>
  <c r="AT227" i="4"/>
  <c r="AL227" i="4"/>
  <c r="AS227" i="4" s="1"/>
  <c r="AK228" i="4"/>
  <c r="AJ228" i="4"/>
  <c r="AI229" i="4"/>
  <c r="I224" i="4"/>
  <c r="H225" i="4"/>
  <c r="F225" i="4"/>
  <c r="E226" i="4"/>
  <c r="S226" i="4"/>
  <c r="Q226" i="4"/>
  <c r="R226" i="4" s="1"/>
  <c r="M227" i="4"/>
  <c r="B225" i="4"/>
  <c r="C224" i="4"/>
  <c r="AT228" i="4" l="1"/>
  <c r="E228" i="5" s="1"/>
  <c r="AL228" i="4"/>
  <c r="AS228" i="4" s="1"/>
  <c r="AK229" i="4"/>
  <c r="AJ229" i="4"/>
  <c r="AI230" i="4"/>
  <c r="I225" i="4"/>
  <c r="H226" i="4"/>
  <c r="F226" i="4"/>
  <c r="E227" i="4"/>
  <c r="M228" i="4"/>
  <c r="S227" i="4"/>
  <c r="Q227" i="4"/>
  <c r="R227" i="4" s="1"/>
  <c r="B226" i="4"/>
  <c r="C225" i="4"/>
  <c r="AT229" i="4" l="1"/>
  <c r="E229" i="5" s="1"/>
  <c r="AL229" i="4"/>
  <c r="AJ230" i="4"/>
  <c r="AK230" i="4"/>
  <c r="AI231" i="4"/>
  <c r="I226" i="4"/>
  <c r="H227" i="4"/>
  <c r="F227" i="4"/>
  <c r="E228" i="4"/>
  <c r="S228" i="4"/>
  <c r="Q228" i="4"/>
  <c r="R228" i="4" s="1"/>
  <c r="M229" i="4"/>
  <c r="B227" i="4"/>
  <c r="C226" i="4"/>
  <c r="D229" i="5" l="1"/>
  <c r="AS229" i="4"/>
  <c r="AT230" i="4"/>
  <c r="AL230" i="4"/>
  <c r="AK231" i="4"/>
  <c r="AJ231" i="4"/>
  <c r="AI232" i="4"/>
  <c r="I227" i="4"/>
  <c r="H228" i="4"/>
  <c r="F228" i="4"/>
  <c r="E229" i="4"/>
  <c r="Q229" i="4"/>
  <c r="R229" i="4" s="1"/>
  <c r="S229" i="4"/>
  <c r="M230" i="4"/>
  <c r="B228" i="4"/>
  <c r="C227" i="4"/>
  <c r="D230" i="5" l="1"/>
  <c r="AS230" i="4"/>
  <c r="AT231" i="4"/>
  <c r="AL231" i="4"/>
  <c r="AS231" i="4" s="1"/>
  <c r="AK232" i="4"/>
  <c r="AJ232" i="4"/>
  <c r="AI233" i="4"/>
  <c r="I228" i="4"/>
  <c r="H229" i="4"/>
  <c r="F229" i="4"/>
  <c r="E230" i="4"/>
  <c r="S230" i="4"/>
  <c r="Q230" i="4"/>
  <c r="R230" i="4" s="1"/>
  <c r="M231" i="4"/>
  <c r="B229" i="4"/>
  <c r="C228" i="4"/>
  <c r="AT232" i="4" l="1"/>
  <c r="E232" i="5" s="1"/>
  <c r="AL232" i="4"/>
  <c r="AS232" i="4" s="1"/>
  <c r="AK233" i="4"/>
  <c r="AJ233" i="4"/>
  <c r="AI234" i="4"/>
  <c r="I229" i="4"/>
  <c r="H230" i="4"/>
  <c r="F230" i="4"/>
  <c r="E231" i="4"/>
  <c r="Q231" i="4"/>
  <c r="R231" i="4" s="1"/>
  <c r="S231" i="4"/>
  <c r="M232" i="4"/>
  <c r="B230" i="4"/>
  <c r="C229" i="4"/>
  <c r="AT233" i="4" l="1"/>
  <c r="E233" i="5" s="1"/>
  <c r="AL233" i="4"/>
  <c r="AK234" i="4"/>
  <c r="AJ234" i="4"/>
  <c r="AI235" i="4"/>
  <c r="I230" i="4"/>
  <c r="H231" i="4"/>
  <c r="F231" i="4"/>
  <c r="E232" i="4"/>
  <c r="S232" i="4"/>
  <c r="M233" i="4"/>
  <c r="Q232" i="4"/>
  <c r="R232" i="4" s="1"/>
  <c r="B231" i="4"/>
  <c r="C230" i="4"/>
  <c r="D233" i="5" l="1"/>
  <c r="AS233" i="4"/>
  <c r="AT234" i="4"/>
  <c r="AL234" i="4"/>
  <c r="AK235" i="4"/>
  <c r="AJ235" i="4"/>
  <c r="AI236" i="4"/>
  <c r="I231" i="4"/>
  <c r="H232" i="4"/>
  <c r="F232" i="4"/>
  <c r="E233" i="4"/>
  <c r="Q233" i="4"/>
  <c r="R233" i="4" s="1"/>
  <c r="S233" i="4"/>
  <c r="M234" i="4"/>
  <c r="B232" i="4"/>
  <c r="C231" i="4"/>
  <c r="D234" i="5" l="1"/>
  <c r="AS234" i="4"/>
  <c r="AT235" i="4"/>
  <c r="AL235" i="4"/>
  <c r="AS235" i="4" s="1"/>
  <c r="AK236" i="4"/>
  <c r="AJ236" i="4"/>
  <c r="AI237" i="4"/>
  <c r="I232" i="4"/>
  <c r="H233" i="4"/>
  <c r="F233" i="4"/>
  <c r="E234" i="4"/>
  <c r="S234" i="4"/>
  <c r="Q234" i="4"/>
  <c r="R234" i="4" s="1"/>
  <c r="M235" i="4"/>
  <c r="B233" i="4"/>
  <c r="C232" i="4"/>
  <c r="AT236" i="4" l="1"/>
  <c r="E236" i="5" s="1"/>
  <c r="AL236" i="4"/>
  <c r="AS236" i="4" s="1"/>
  <c r="AK237" i="4"/>
  <c r="AJ237" i="4"/>
  <c r="AI238" i="4"/>
  <c r="I233" i="4"/>
  <c r="H234" i="4"/>
  <c r="F234" i="4"/>
  <c r="E235" i="4"/>
  <c r="Q235" i="4"/>
  <c r="R235" i="4" s="1"/>
  <c r="S235" i="4"/>
  <c r="M236" i="4"/>
  <c r="B234" i="4"/>
  <c r="C233" i="4"/>
  <c r="AT237" i="4" l="1"/>
  <c r="E237" i="5" s="1"/>
  <c r="AL237" i="4"/>
  <c r="AK238" i="4"/>
  <c r="AJ238" i="4"/>
  <c r="AI239" i="4"/>
  <c r="I234" i="4"/>
  <c r="H235" i="4"/>
  <c r="F235" i="4"/>
  <c r="E236" i="4"/>
  <c r="M237" i="4"/>
  <c r="S236" i="4"/>
  <c r="Q236" i="4"/>
  <c r="R236" i="4" s="1"/>
  <c r="B235" i="4"/>
  <c r="C234" i="4"/>
  <c r="D237" i="5" l="1"/>
  <c r="AS237" i="4"/>
  <c r="AT238" i="4"/>
  <c r="AL238" i="4"/>
  <c r="AK239" i="4"/>
  <c r="AJ239" i="4"/>
  <c r="AI240" i="4"/>
  <c r="I235" i="4"/>
  <c r="H236" i="4"/>
  <c r="F236" i="4"/>
  <c r="E237" i="4"/>
  <c r="M238" i="4"/>
  <c r="S237" i="4"/>
  <c r="Q237" i="4"/>
  <c r="R237" i="4" s="1"/>
  <c r="B236" i="4"/>
  <c r="C235" i="4"/>
  <c r="D238" i="5" l="1"/>
  <c r="AS238" i="4"/>
  <c r="AT239" i="4"/>
  <c r="AL239" i="4"/>
  <c r="AS239" i="4" s="1"/>
  <c r="AK240" i="4"/>
  <c r="AJ240" i="4"/>
  <c r="AI241" i="4"/>
  <c r="I236" i="4"/>
  <c r="H237" i="4"/>
  <c r="F237" i="4"/>
  <c r="E238" i="4"/>
  <c r="S238" i="4"/>
  <c r="Q238" i="4"/>
  <c r="R238" i="4" s="1"/>
  <c r="M239" i="4"/>
  <c r="B237" i="4"/>
  <c r="C236" i="4"/>
  <c r="AT240" i="4" l="1"/>
  <c r="E240" i="5" s="1"/>
  <c r="AL240" i="4"/>
  <c r="AS240" i="4" s="1"/>
  <c r="AK241" i="4"/>
  <c r="AJ241" i="4"/>
  <c r="AI242" i="4"/>
  <c r="I237" i="4"/>
  <c r="H238" i="4"/>
  <c r="F238" i="4"/>
  <c r="E239" i="4"/>
  <c r="S239" i="4"/>
  <c r="Q239" i="4"/>
  <c r="R239" i="4" s="1"/>
  <c r="M240" i="4"/>
  <c r="B238" i="4"/>
  <c r="C237" i="4"/>
  <c r="AT241" i="4" l="1"/>
  <c r="E241" i="5" s="1"/>
  <c r="AL241" i="4"/>
  <c r="AJ242" i="4"/>
  <c r="AK242" i="4"/>
  <c r="AI243" i="4"/>
  <c r="I238" i="4"/>
  <c r="H239" i="4"/>
  <c r="F239" i="4"/>
  <c r="E240" i="4"/>
  <c r="S240" i="4"/>
  <c r="M241" i="4"/>
  <c r="Q240" i="4"/>
  <c r="R240" i="4" s="1"/>
  <c r="B239" i="4"/>
  <c r="C238" i="4"/>
  <c r="D241" i="5" l="1"/>
  <c r="AS241" i="4"/>
  <c r="AT242" i="4"/>
  <c r="AL242" i="4"/>
  <c r="AJ243" i="4"/>
  <c r="AK243" i="4"/>
  <c r="AI244" i="4"/>
  <c r="I239" i="4"/>
  <c r="H240" i="4"/>
  <c r="F240" i="4"/>
  <c r="E241" i="4"/>
  <c r="Q241" i="4"/>
  <c r="R241" i="4" s="1"/>
  <c r="S241" i="4"/>
  <c r="M242" i="4"/>
  <c r="B240" i="4"/>
  <c r="C239" i="4"/>
  <c r="D242" i="5" l="1"/>
  <c r="AS242" i="4"/>
  <c r="AT243" i="4"/>
  <c r="AL243" i="4"/>
  <c r="AS243" i="4" s="1"/>
  <c r="AK244" i="4"/>
  <c r="AJ244" i="4"/>
  <c r="AI245" i="4"/>
  <c r="I240" i="4"/>
  <c r="H241" i="4"/>
  <c r="F241" i="4"/>
  <c r="E242" i="4"/>
  <c r="M243" i="4"/>
  <c r="Q242" i="4"/>
  <c r="R242" i="4" s="1"/>
  <c r="S242" i="4"/>
  <c r="B241" i="4"/>
  <c r="C240" i="4"/>
  <c r="AT244" i="4" l="1"/>
  <c r="E244" i="5" s="1"/>
  <c r="AL244" i="4"/>
  <c r="AS244" i="4" s="1"/>
  <c r="AK245" i="4"/>
  <c r="AJ245" i="4"/>
  <c r="AI246" i="4"/>
  <c r="H242" i="4"/>
  <c r="I241" i="4"/>
  <c r="F242" i="4"/>
  <c r="E243" i="4"/>
  <c r="Q243" i="4"/>
  <c r="R243" i="4" s="1"/>
  <c r="S243" i="4"/>
  <c r="M244" i="4"/>
  <c r="B242" i="4"/>
  <c r="C241" i="4"/>
  <c r="AT245" i="4" l="1"/>
  <c r="E245" i="5" s="1"/>
  <c r="AL245" i="4"/>
  <c r="AK246" i="4"/>
  <c r="AJ246" i="4"/>
  <c r="AI247" i="4"/>
  <c r="I242" i="4"/>
  <c r="H243" i="4"/>
  <c r="F243" i="4"/>
  <c r="E244" i="4"/>
  <c r="S244" i="4"/>
  <c r="Q244" i="4"/>
  <c r="R244" i="4" s="1"/>
  <c r="M245" i="4"/>
  <c r="B243" i="4"/>
  <c r="C242" i="4"/>
  <c r="D245" i="5" l="1"/>
  <c r="AS245" i="4"/>
  <c r="AT246" i="4"/>
  <c r="AL246" i="4"/>
  <c r="AK247" i="4"/>
  <c r="AJ247" i="4"/>
  <c r="AI248" i="4"/>
  <c r="I243" i="4"/>
  <c r="H244" i="4"/>
  <c r="F244" i="4"/>
  <c r="E245" i="4"/>
  <c r="Q245" i="4"/>
  <c r="R245" i="4" s="1"/>
  <c r="S245" i="4"/>
  <c r="M246" i="4"/>
  <c r="B244" i="4"/>
  <c r="C243" i="4"/>
  <c r="D246" i="5" l="1"/>
  <c r="AS246" i="4"/>
  <c r="AT247" i="4"/>
  <c r="AL247" i="4"/>
  <c r="AS247" i="4" s="1"/>
  <c r="AK248" i="4"/>
  <c r="AJ248" i="4"/>
  <c r="AI249" i="4"/>
  <c r="I244" i="4"/>
  <c r="H245" i="4"/>
  <c r="F245" i="4"/>
  <c r="E246" i="4"/>
  <c r="S246" i="4"/>
  <c r="Q246" i="4"/>
  <c r="R246" i="4" s="1"/>
  <c r="M247" i="4"/>
  <c r="B245" i="4"/>
  <c r="C244" i="4"/>
  <c r="AT248" i="4" l="1"/>
  <c r="E248" i="5" s="1"/>
  <c r="AL248" i="4"/>
  <c r="AS248" i="4" s="1"/>
  <c r="AK249" i="4"/>
  <c r="AJ249" i="4"/>
  <c r="AI250" i="4"/>
  <c r="I245" i="4"/>
  <c r="H246" i="4"/>
  <c r="F246" i="4"/>
  <c r="E247" i="4"/>
  <c r="S247" i="4"/>
  <c r="Q247" i="4"/>
  <c r="R247" i="4" s="1"/>
  <c r="M248" i="4"/>
  <c r="B246" i="4"/>
  <c r="C245" i="4"/>
  <c r="AT249" i="4" l="1"/>
  <c r="E249" i="5" s="1"/>
  <c r="AL249" i="4"/>
  <c r="AK250" i="4"/>
  <c r="AJ250" i="4"/>
  <c r="AI251" i="4"/>
  <c r="I246" i="4"/>
  <c r="H247" i="4"/>
  <c r="F247" i="4"/>
  <c r="E248" i="4"/>
  <c r="S248" i="4"/>
  <c r="Q248" i="4"/>
  <c r="R248" i="4" s="1"/>
  <c r="M249" i="4"/>
  <c r="B247" i="4"/>
  <c r="C246" i="4"/>
  <c r="D249" i="5" l="1"/>
  <c r="AS249" i="4"/>
  <c r="AT250" i="4"/>
  <c r="AL250" i="4"/>
  <c r="AK251" i="4"/>
  <c r="AJ251" i="4"/>
  <c r="AI252" i="4"/>
  <c r="I247" i="4"/>
  <c r="H248" i="4"/>
  <c r="F248" i="4"/>
  <c r="E249" i="4"/>
  <c r="Q249" i="4"/>
  <c r="R249" i="4" s="1"/>
  <c r="S249" i="4"/>
  <c r="M250" i="4"/>
  <c r="B248" i="4"/>
  <c r="C247" i="4"/>
  <c r="D250" i="5" l="1"/>
  <c r="AS250" i="4"/>
  <c r="AT251" i="4"/>
  <c r="AL251" i="4"/>
  <c r="AS251" i="4" s="1"/>
  <c r="AK252" i="4"/>
  <c r="AJ252" i="4"/>
  <c r="AI253" i="4"/>
  <c r="I248" i="4"/>
  <c r="H249" i="4"/>
  <c r="F249" i="4"/>
  <c r="E250" i="4"/>
  <c r="S250" i="4"/>
  <c r="Q250" i="4"/>
  <c r="R250" i="4" s="1"/>
  <c r="M251" i="4"/>
  <c r="B249" i="4"/>
  <c r="C248" i="4"/>
  <c r="AT252" i="4" l="1"/>
  <c r="E252" i="5" s="1"/>
  <c r="AL252" i="4"/>
  <c r="AS252" i="4" s="1"/>
  <c r="AK253" i="4"/>
  <c r="AJ253" i="4"/>
  <c r="AI254" i="4"/>
  <c r="I249" i="4"/>
  <c r="H250" i="4"/>
  <c r="F250" i="4"/>
  <c r="E251" i="4"/>
  <c r="M252" i="4"/>
  <c r="S251" i="4"/>
  <c r="Q251" i="4"/>
  <c r="R251" i="4" s="1"/>
  <c r="B250" i="4"/>
  <c r="C249" i="4"/>
  <c r="AT253" i="4" l="1"/>
  <c r="E253" i="5" s="1"/>
  <c r="AL253" i="4"/>
  <c r="AK254" i="4"/>
  <c r="AJ254" i="4"/>
  <c r="AI255" i="4"/>
  <c r="I250" i="4"/>
  <c r="H251" i="4"/>
  <c r="F251" i="4"/>
  <c r="E252" i="4"/>
  <c r="S252" i="4"/>
  <c r="Q252" i="4"/>
  <c r="R252" i="4" s="1"/>
  <c r="M253" i="4"/>
  <c r="B251" i="4"/>
  <c r="C250" i="4"/>
  <c r="D253" i="5" l="1"/>
  <c r="AS253" i="4"/>
  <c r="AT254" i="4"/>
  <c r="AL254" i="4"/>
  <c r="AK255" i="4"/>
  <c r="AJ255" i="4"/>
  <c r="AI256" i="4"/>
  <c r="I251" i="4"/>
  <c r="H252" i="4"/>
  <c r="F252" i="4"/>
  <c r="E253" i="4"/>
  <c r="Q253" i="4"/>
  <c r="R253" i="4" s="1"/>
  <c r="S253" i="4"/>
  <c r="M254" i="4"/>
  <c r="B252" i="4"/>
  <c r="C251" i="4"/>
  <c r="D254" i="5" l="1"/>
  <c r="AS254" i="4"/>
  <c r="AT255" i="4"/>
  <c r="AL255" i="4"/>
  <c r="AS255" i="4" s="1"/>
  <c r="AK256" i="4"/>
  <c r="AJ256" i="4"/>
  <c r="AI257" i="4"/>
  <c r="I252" i="4"/>
  <c r="H253" i="4"/>
  <c r="F253" i="4"/>
  <c r="E254" i="4"/>
  <c r="S254" i="4"/>
  <c r="Q254" i="4"/>
  <c r="R254" i="4" s="1"/>
  <c r="M255" i="4"/>
  <c r="B253" i="4"/>
  <c r="C252" i="4"/>
  <c r="AT256" i="4" l="1"/>
  <c r="E256" i="5" s="1"/>
  <c r="AL256" i="4"/>
  <c r="AS256" i="4" s="1"/>
  <c r="AK257" i="4"/>
  <c r="AJ257" i="4"/>
  <c r="AI258" i="4"/>
  <c r="I253" i="4"/>
  <c r="H254" i="4"/>
  <c r="E255" i="4"/>
  <c r="F254" i="4"/>
  <c r="Q255" i="4"/>
  <c r="R255" i="4" s="1"/>
  <c r="S255" i="4"/>
  <c r="M256" i="4"/>
  <c r="B254" i="4"/>
  <c r="C253" i="4"/>
  <c r="AT257" i="4" l="1"/>
  <c r="E257" i="5" s="1"/>
  <c r="AL257" i="4"/>
  <c r="AK258" i="4"/>
  <c r="AJ258" i="4"/>
  <c r="AI259" i="4"/>
  <c r="I254" i="4"/>
  <c r="H255" i="4"/>
  <c r="E256" i="4"/>
  <c r="F255" i="4"/>
  <c r="S256" i="4"/>
  <c r="Q256" i="4"/>
  <c r="R256" i="4" s="1"/>
  <c r="M257" i="4"/>
  <c r="B255" i="4"/>
  <c r="C254" i="4"/>
  <c r="D257" i="5" l="1"/>
  <c r="AS257" i="4"/>
  <c r="AT258" i="4"/>
  <c r="AL258" i="4"/>
  <c r="AK259" i="4"/>
  <c r="AJ259" i="4"/>
  <c r="AI260" i="4"/>
  <c r="I255" i="4"/>
  <c r="H256" i="4"/>
  <c r="E257" i="4"/>
  <c r="F256" i="4"/>
  <c r="S257" i="4"/>
  <c r="Q257" i="4"/>
  <c r="R257" i="4" s="1"/>
  <c r="M258" i="4"/>
  <c r="B256" i="4"/>
  <c r="C255" i="4"/>
  <c r="D258" i="5" l="1"/>
  <c r="AS258" i="4"/>
  <c r="AT259" i="4"/>
  <c r="AL259" i="4"/>
  <c r="AS259" i="4" s="1"/>
  <c r="AK260" i="4"/>
  <c r="AJ260" i="4"/>
  <c r="AI261" i="4"/>
  <c r="I256" i="4"/>
  <c r="H257" i="4"/>
  <c r="E258" i="4"/>
  <c r="F257" i="4"/>
  <c r="S258" i="4"/>
  <c r="Q258" i="4"/>
  <c r="R258" i="4" s="1"/>
  <c r="M259" i="4"/>
  <c r="B257" i="4"/>
  <c r="C256" i="4"/>
  <c r="AT260" i="4" l="1"/>
  <c r="E260" i="5" s="1"/>
  <c r="AL260" i="4"/>
  <c r="AS260" i="4" s="1"/>
  <c r="AK261" i="4"/>
  <c r="AJ261" i="4"/>
  <c r="AI262" i="4"/>
  <c r="I257" i="4"/>
  <c r="H258" i="4"/>
  <c r="E259" i="4"/>
  <c r="F258" i="4"/>
  <c r="S259" i="4"/>
  <c r="Q259" i="4"/>
  <c r="R259" i="4" s="1"/>
  <c r="M260" i="4"/>
  <c r="B258" i="4"/>
  <c r="C257" i="4"/>
  <c r="AT261" i="4" l="1"/>
  <c r="E261" i="5" s="1"/>
  <c r="AL261" i="4"/>
  <c r="AK262" i="4"/>
  <c r="AJ262" i="4"/>
  <c r="AI263" i="4"/>
  <c r="I258" i="4"/>
  <c r="H259" i="4"/>
  <c r="E260" i="4"/>
  <c r="F259" i="4"/>
  <c r="S260" i="4"/>
  <c r="M261" i="4"/>
  <c r="Q260" i="4"/>
  <c r="R260" i="4" s="1"/>
  <c r="B259" i="4"/>
  <c r="C258" i="4"/>
  <c r="D261" i="5" l="1"/>
  <c r="AS261" i="4"/>
  <c r="AT262" i="4"/>
  <c r="AL262" i="4"/>
  <c r="AK263" i="4"/>
  <c r="AJ263" i="4"/>
  <c r="AI264" i="4"/>
  <c r="I259" i="4"/>
  <c r="H260" i="4"/>
  <c r="E261" i="4"/>
  <c r="F260" i="4"/>
  <c r="Q261" i="4"/>
  <c r="R261" i="4" s="1"/>
  <c r="S261" i="4"/>
  <c r="M262" i="4"/>
  <c r="B260" i="4"/>
  <c r="C259" i="4"/>
  <c r="D262" i="5" l="1"/>
  <c r="AS262" i="4"/>
  <c r="AT263" i="4"/>
  <c r="AL263" i="4"/>
  <c r="AS263" i="4" s="1"/>
  <c r="AK264" i="4"/>
  <c r="AJ264" i="4"/>
  <c r="AI265" i="4"/>
  <c r="I260" i="4"/>
  <c r="H261" i="4"/>
  <c r="E262" i="4"/>
  <c r="F261" i="4"/>
  <c r="S262" i="4"/>
  <c r="Q262" i="4"/>
  <c r="R262" i="4" s="1"/>
  <c r="M263" i="4"/>
  <c r="B261" i="4"/>
  <c r="C260" i="4"/>
  <c r="AT264" i="4" l="1"/>
  <c r="E264" i="5" s="1"/>
  <c r="AL264" i="4"/>
  <c r="AS264" i="4" s="1"/>
  <c r="AK265" i="4"/>
  <c r="AJ265" i="4"/>
  <c r="AI266" i="4"/>
  <c r="I261" i="4"/>
  <c r="H262" i="4"/>
  <c r="E263" i="4"/>
  <c r="F262" i="4"/>
  <c r="M264" i="4"/>
  <c r="S263" i="4"/>
  <c r="Q263" i="4"/>
  <c r="R263" i="4" s="1"/>
  <c r="B262" i="4"/>
  <c r="C261" i="4"/>
  <c r="AT265" i="4" l="1"/>
  <c r="E265" i="5" s="1"/>
  <c r="AL265" i="4"/>
  <c r="AK266" i="4"/>
  <c r="AJ266" i="4"/>
  <c r="AI267" i="4"/>
  <c r="I262" i="4"/>
  <c r="H263" i="4"/>
  <c r="E264" i="4"/>
  <c r="F263" i="4"/>
  <c r="S264" i="4"/>
  <c r="Q264" i="4"/>
  <c r="R264" i="4" s="1"/>
  <c r="M265" i="4"/>
  <c r="B263" i="4"/>
  <c r="C262" i="4"/>
  <c r="D265" i="5" l="1"/>
  <c r="AS265" i="4"/>
  <c r="AT266" i="4"/>
  <c r="AL266" i="4"/>
  <c r="AK267" i="4"/>
  <c r="AJ267" i="4"/>
  <c r="AI268" i="4"/>
  <c r="I263" i="4"/>
  <c r="H264" i="4"/>
  <c r="E265" i="4"/>
  <c r="F264" i="4"/>
  <c r="Q265" i="4"/>
  <c r="R265" i="4" s="1"/>
  <c r="S265" i="4"/>
  <c r="M266" i="4"/>
  <c r="B264" i="4"/>
  <c r="C263" i="4"/>
  <c r="D266" i="5" l="1"/>
  <c r="AS266" i="4"/>
  <c r="AT267" i="4"/>
  <c r="AL267" i="4"/>
  <c r="AS267" i="4" s="1"/>
  <c r="AK268" i="4"/>
  <c r="AJ268" i="4"/>
  <c r="AI269" i="4"/>
  <c r="I264" i="4"/>
  <c r="H265" i="4"/>
  <c r="E266" i="4"/>
  <c r="F265" i="4"/>
  <c r="S266" i="4"/>
  <c r="Q266" i="4"/>
  <c r="R266" i="4" s="1"/>
  <c r="M267" i="4"/>
  <c r="B265" i="4"/>
  <c r="C264" i="4"/>
  <c r="AT268" i="4" l="1"/>
  <c r="E268" i="5" s="1"/>
  <c r="AL268" i="4"/>
  <c r="AS268" i="4" s="1"/>
  <c r="AK269" i="4"/>
  <c r="AJ269" i="4"/>
  <c r="AI270" i="4"/>
  <c r="I265" i="4"/>
  <c r="H266" i="4"/>
  <c r="E267" i="4"/>
  <c r="F266" i="4"/>
  <c r="Q267" i="4"/>
  <c r="R267" i="4" s="1"/>
  <c r="S267" i="4"/>
  <c r="M268" i="4"/>
  <c r="B266" i="4"/>
  <c r="C265" i="4"/>
  <c r="AT269" i="4" l="1"/>
  <c r="E269" i="5" s="1"/>
  <c r="AL269" i="4"/>
  <c r="AK270" i="4"/>
  <c r="AJ270" i="4"/>
  <c r="AI271" i="4"/>
  <c r="I266" i="4"/>
  <c r="H267" i="4"/>
  <c r="E268" i="4"/>
  <c r="F267" i="4"/>
  <c r="S268" i="4"/>
  <c r="Q268" i="4"/>
  <c r="R268" i="4" s="1"/>
  <c r="M269" i="4"/>
  <c r="B267" i="4"/>
  <c r="C266" i="4"/>
  <c r="D269" i="5" l="1"/>
  <c r="AS269" i="4"/>
  <c r="AT270" i="4"/>
  <c r="AL270" i="4"/>
  <c r="AK271" i="4"/>
  <c r="AJ271" i="4"/>
  <c r="AI272" i="4"/>
  <c r="I267" i="4"/>
  <c r="H268" i="4"/>
  <c r="E269" i="4"/>
  <c r="F268" i="4"/>
  <c r="Q269" i="4"/>
  <c r="R269" i="4" s="1"/>
  <c r="S269" i="4"/>
  <c r="M270" i="4"/>
  <c r="B268" i="4"/>
  <c r="C267" i="4"/>
  <c r="D270" i="5" l="1"/>
  <c r="AS270" i="4"/>
  <c r="AT271" i="4"/>
  <c r="AL271" i="4"/>
  <c r="AS271" i="4" s="1"/>
  <c r="AK272" i="4"/>
  <c r="AJ272" i="4"/>
  <c r="AI273" i="4"/>
  <c r="I268" i="4"/>
  <c r="H269" i="4"/>
  <c r="E270" i="4"/>
  <c r="F269" i="4"/>
  <c r="S270" i="4"/>
  <c r="Q270" i="4"/>
  <c r="R270" i="4" s="1"/>
  <c r="M271" i="4"/>
  <c r="B269" i="4"/>
  <c r="C268" i="4"/>
  <c r="AT272" i="4" l="1"/>
  <c r="E272" i="5" s="1"/>
  <c r="AL272" i="4"/>
  <c r="AS272" i="4" s="1"/>
  <c r="AK273" i="4"/>
  <c r="AJ273" i="4"/>
  <c r="AI274" i="4"/>
  <c r="I269" i="4"/>
  <c r="H270" i="4"/>
  <c r="E271" i="4"/>
  <c r="F270" i="4"/>
  <c r="Q271" i="4"/>
  <c r="R271" i="4" s="1"/>
  <c r="S271" i="4"/>
  <c r="M272" i="4"/>
  <c r="B270" i="4"/>
  <c r="C269" i="4"/>
  <c r="AT273" i="4" l="1"/>
  <c r="E273" i="5" s="1"/>
  <c r="AL273" i="4"/>
  <c r="AK274" i="4"/>
  <c r="AJ274" i="4"/>
  <c r="AI275" i="4"/>
  <c r="I270" i="4"/>
  <c r="H271" i="4"/>
  <c r="E272" i="4"/>
  <c r="F271" i="4"/>
  <c r="S272" i="4"/>
  <c r="Q272" i="4"/>
  <c r="R272" i="4" s="1"/>
  <c r="M273" i="4"/>
  <c r="B271" i="4"/>
  <c r="C270" i="4"/>
  <c r="D273" i="5" l="1"/>
  <c r="AS273" i="4"/>
  <c r="AT274" i="4"/>
  <c r="AL274" i="4"/>
  <c r="AK275" i="4"/>
  <c r="AJ275" i="4"/>
  <c r="AI276" i="4"/>
  <c r="I271" i="4"/>
  <c r="H272" i="4"/>
  <c r="E273" i="4"/>
  <c r="F272" i="4"/>
  <c r="Q273" i="4"/>
  <c r="R273" i="4" s="1"/>
  <c r="S273" i="4"/>
  <c r="M274" i="4"/>
  <c r="B272" i="4"/>
  <c r="C271" i="4"/>
  <c r="D274" i="5" l="1"/>
  <c r="AS274" i="4"/>
  <c r="AT275" i="4"/>
  <c r="AL275" i="4"/>
  <c r="AS275" i="4" s="1"/>
  <c r="AK276" i="4"/>
  <c r="AJ276" i="4"/>
  <c r="AI277" i="4"/>
  <c r="I272" i="4"/>
  <c r="H273" i="4"/>
  <c r="E274" i="4"/>
  <c r="F273" i="4"/>
  <c r="M275" i="4"/>
  <c r="S274" i="4"/>
  <c r="Q274" i="4"/>
  <c r="R274" i="4" s="1"/>
  <c r="B273" i="4"/>
  <c r="C272" i="4"/>
  <c r="AT276" i="4" l="1"/>
  <c r="E276" i="5" s="1"/>
  <c r="AL276" i="4"/>
  <c r="AS276" i="4" s="1"/>
  <c r="AK277" i="4"/>
  <c r="AJ277" i="4"/>
  <c r="AI278" i="4"/>
  <c r="I273" i="4"/>
  <c r="H274" i="4"/>
  <c r="E275" i="4"/>
  <c r="F274" i="4"/>
  <c r="S275" i="4"/>
  <c r="M276" i="4"/>
  <c r="Q275" i="4"/>
  <c r="R275" i="4" s="1"/>
  <c r="B274" i="4"/>
  <c r="C273" i="4"/>
  <c r="AT277" i="4" l="1"/>
  <c r="E277" i="5" s="1"/>
  <c r="AL277" i="4"/>
  <c r="AJ278" i="4"/>
  <c r="AK278" i="4"/>
  <c r="AI279" i="4"/>
  <c r="I274" i="4"/>
  <c r="H275" i="4"/>
  <c r="E276" i="4"/>
  <c r="F275" i="4"/>
  <c r="S276" i="4"/>
  <c r="Q276" i="4"/>
  <c r="R276" i="4" s="1"/>
  <c r="M277" i="4"/>
  <c r="B275" i="4"/>
  <c r="C274" i="4"/>
  <c r="D277" i="5" l="1"/>
  <c r="AS277" i="4"/>
  <c r="AT278" i="4"/>
  <c r="AL278" i="4"/>
  <c r="AK279" i="4"/>
  <c r="AJ279" i="4"/>
  <c r="AI280" i="4"/>
  <c r="I275" i="4"/>
  <c r="H276" i="4"/>
  <c r="E277" i="4"/>
  <c r="F276" i="4"/>
  <c r="Q277" i="4"/>
  <c r="R277" i="4" s="1"/>
  <c r="S277" i="4"/>
  <c r="M278" i="4"/>
  <c r="B276" i="4"/>
  <c r="C275" i="4"/>
  <c r="D278" i="5" l="1"/>
  <c r="AS278" i="4"/>
  <c r="AT279" i="4"/>
  <c r="AL279" i="4"/>
  <c r="AS279" i="4" s="1"/>
  <c r="AK280" i="4"/>
  <c r="AJ280" i="4"/>
  <c r="AI281" i="4"/>
  <c r="I276" i="4"/>
  <c r="H277" i="4"/>
  <c r="E278" i="4"/>
  <c r="F277" i="4"/>
  <c r="S278" i="4"/>
  <c r="Q278" i="4"/>
  <c r="R278" i="4" s="1"/>
  <c r="M279" i="4"/>
  <c r="B277" i="4"/>
  <c r="C276" i="4"/>
  <c r="AT280" i="4" l="1"/>
  <c r="E280" i="5" s="1"/>
  <c r="AL280" i="4"/>
  <c r="AS280" i="4" s="1"/>
  <c r="AK281" i="4"/>
  <c r="AJ281" i="4"/>
  <c r="AI282" i="4"/>
  <c r="I277" i="4"/>
  <c r="H278" i="4"/>
  <c r="E279" i="4"/>
  <c r="F278" i="4"/>
  <c r="Q279" i="4"/>
  <c r="R279" i="4" s="1"/>
  <c r="S279" i="4"/>
  <c r="M280" i="4"/>
  <c r="B278" i="4"/>
  <c r="C277" i="4"/>
  <c r="AT281" i="4" l="1"/>
  <c r="E281" i="5" s="1"/>
  <c r="AL281" i="4"/>
  <c r="AK282" i="4"/>
  <c r="AJ282" i="4"/>
  <c r="AI283" i="4"/>
  <c r="I278" i="4"/>
  <c r="H279" i="4"/>
  <c r="E280" i="4"/>
  <c r="F279" i="4"/>
  <c r="S280" i="4"/>
  <c r="M281" i="4"/>
  <c r="Q280" i="4"/>
  <c r="R280" i="4" s="1"/>
  <c r="B279" i="4"/>
  <c r="C278" i="4"/>
  <c r="D281" i="5" l="1"/>
  <c r="AS281" i="4"/>
  <c r="AT282" i="4"/>
  <c r="AL282" i="4"/>
  <c r="AK283" i="4"/>
  <c r="AJ283" i="4"/>
  <c r="AI284" i="4"/>
  <c r="I279" i="4"/>
  <c r="H280" i="4"/>
  <c r="E281" i="4"/>
  <c r="F280" i="4"/>
  <c r="Q281" i="4"/>
  <c r="R281" i="4" s="1"/>
  <c r="S281" i="4"/>
  <c r="M282" i="4"/>
  <c r="B280" i="4"/>
  <c r="C279" i="4"/>
  <c r="D282" i="5" l="1"/>
  <c r="AS282" i="4"/>
  <c r="AT283" i="4"/>
  <c r="AL283" i="4"/>
  <c r="AS283" i="4" s="1"/>
  <c r="AK284" i="4"/>
  <c r="AJ284" i="4"/>
  <c r="AI285" i="4"/>
  <c r="I280" i="4"/>
  <c r="H281" i="4"/>
  <c r="E282" i="4"/>
  <c r="F281" i="4"/>
  <c r="S282" i="4"/>
  <c r="Q282" i="4"/>
  <c r="R282" i="4" s="1"/>
  <c r="M283" i="4"/>
  <c r="B281" i="4"/>
  <c r="C280" i="4"/>
  <c r="AT284" i="4" l="1"/>
  <c r="E284" i="5" s="1"/>
  <c r="AL284" i="4"/>
  <c r="AS284" i="4" s="1"/>
  <c r="AK285" i="4"/>
  <c r="AJ285" i="4"/>
  <c r="AI286" i="4"/>
  <c r="I281" i="4"/>
  <c r="H282" i="4"/>
  <c r="E283" i="4"/>
  <c r="F282" i="4"/>
  <c r="Q283" i="4"/>
  <c r="R283" i="4" s="1"/>
  <c r="S283" i="4"/>
  <c r="M284" i="4"/>
  <c r="B282" i="4"/>
  <c r="C281" i="4"/>
  <c r="AT285" i="4" l="1"/>
  <c r="E285" i="5" s="1"/>
  <c r="AL285" i="4"/>
  <c r="AK286" i="4"/>
  <c r="AJ286" i="4"/>
  <c r="AI287" i="4"/>
  <c r="I282" i="4"/>
  <c r="H283" i="4"/>
  <c r="E284" i="4"/>
  <c r="F283" i="4"/>
  <c r="S284" i="4"/>
  <c r="Q284" i="4"/>
  <c r="R284" i="4" s="1"/>
  <c r="M285" i="4"/>
  <c r="B283" i="4"/>
  <c r="C282" i="4"/>
  <c r="D285" i="5" l="1"/>
  <c r="AS285" i="4"/>
  <c r="AT286" i="4"/>
  <c r="AL286" i="4"/>
  <c r="AK287" i="4"/>
  <c r="AJ287" i="4"/>
  <c r="AI288" i="4"/>
  <c r="I283" i="4"/>
  <c r="H284" i="4"/>
  <c r="E285" i="4"/>
  <c r="F284" i="4"/>
  <c r="S285" i="4"/>
  <c r="M286" i="4"/>
  <c r="Q285" i="4"/>
  <c r="R285" i="4" s="1"/>
  <c r="B284" i="4"/>
  <c r="C283" i="4"/>
  <c r="D286" i="5" l="1"/>
  <c r="AS286" i="4"/>
  <c r="AT287" i="4"/>
  <c r="AL287" i="4"/>
  <c r="AS287" i="4" s="1"/>
  <c r="AK288" i="4"/>
  <c r="AJ288" i="4"/>
  <c r="AI289" i="4"/>
  <c r="I284" i="4"/>
  <c r="H285" i="4"/>
  <c r="E286" i="4"/>
  <c r="F285" i="4"/>
  <c r="S286" i="4"/>
  <c r="Q286" i="4"/>
  <c r="R286" i="4" s="1"/>
  <c r="M287" i="4"/>
  <c r="B285" i="4"/>
  <c r="C284" i="4"/>
  <c r="AT288" i="4" l="1"/>
  <c r="E288" i="5" s="1"/>
  <c r="AL288" i="4"/>
  <c r="AS288" i="4" s="1"/>
  <c r="AK289" i="4"/>
  <c r="AJ289" i="4"/>
  <c r="AI290" i="4"/>
  <c r="I285" i="4"/>
  <c r="H286" i="4"/>
  <c r="E287" i="4"/>
  <c r="F286" i="4"/>
  <c r="Q287" i="4"/>
  <c r="R287" i="4" s="1"/>
  <c r="S287" i="4"/>
  <c r="M288" i="4"/>
  <c r="B286" i="4"/>
  <c r="C285" i="4"/>
  <c r="AT289" i="4" l="1"/>
  <c r="E289" i="5" s="1"/>
  <c r="AL289" i="4"/>
  <c r="AK290" i="4"/>
  <c r="AJ290" i="4"/>
  <c r="AI291" i="4"/>
  <c r="I286" i="4"/>
  <c r="H287" i="4"/>
  <c r="E288" i="4"/>
  <c r="F287" i="4"/>
  <c r="S288" i="4"/>
  <c r="Q288" i="4"/>
  <c r="R288" i="4" s="1"/>
  <c r="M289" i="4"/>
  <c r="B287" i="4"/>
  <c r="C286" i="4"/>
  <c r="D289" i="5" l="1"/>
  <c r="AS289" i="4"/>
  <c r="AT290" i="4"/>
  <c r="AL290" i="4"/>
  <c r="AK291" i="4"/>
  <c r="AJ291" i="4"/>
  <c r="AI292" i="4"/>
  <c r="I287" i="4"/>
  <c r="H288" i="4"/>
  <c r="E289" i="4"/>
  <c r="F288" i="4"/>
  <c r="S289" i="4"/>
  <c r="M290" i="4"/>
  <c r="Q289" i="4"/>
  <c r="R289" i="4" s="1"/>
  <c r="B288" i="4"/>
  <c r="C287" i="4"/>
  <c r="D290" i="5" l="1"/>
  <c r="AS290" i="4"/>
  <c r="AT291" i="4"/>
  <c r="AL291" i="4"/>
  <c r="AS291" i="4" s="1"/>
  <c r="AK292" i="4"/>
  <c r="AJ292" i="4"/>
  <c r="AI293" i="4"/>
  <c r="I288" i="4"/>
  <c r="H289" i="4"/>
  <c r="E290" i="4"/>
  <c r="F289" i="4"/>
  <c r="S290" i="4"/>
  <c r="Q290" i="4"/>
  <c r="R290" i="4" s="1"/>
  <c r="M291" i="4"/>
  <c r="B289" i="4"/>
  <c r="C288" i="4"/>
  <c r="AT292" i="4" l="1"/>
  <c r="E292" i="5" s="1"/>
  <c r="AL292" i="4"/>
  <c r="AS292" i="4" s="1"/>
  <c r="AK293" i="4"/>
  <c r="AJ293" i="4"/>
  <c r="AI294" i="4"/>
  <c r="I289" i="4"/>
  <c r="H290" i="4"/>
  <c r="E291" i="4"/>
  <c r="F290" i="4"/>
  <c r="Q291" i="4"/>
  <c r="R291" i="4" s="1"/>
  <c r="S291" i="4"/>
  <c r="M292" i="4"/>
  <c r="B290" i="4"/>
  <c r="C289" i="4"/>
  <c r="AT293" i="4" l="1"/>
  <c r="E293" i="5" s="1"/>
  <c r="AL293" i="4"/>
  <c r="AK294" i="4"/>
  <c r="AJ294" i="4"/>
  <c r="AI295" i="4"/>
  <c r="I290" i="4"/>
  <c r="H291" i="4"/>
  <c r="E292" i="4"/>
  <c r="F291" i="4"/>
  <c r="S292" i="4"/>
  <c r="Q292" i="4"/>
  <c r="R292" i="4" s="1"/>
  <c r="M293" i="4"/>
  <c r="B291" i="4"/>
  <c r="C290" i="4"/>
  <c r="D293" i="5" l="1"/>
  <c r="AS293" i="4"/>
  <c r="AT294" i="4"/>
  <c r="AL294" i="4"/>
  <c r="AK295" i="4"/>
  <c r="AJ295" i="4"/>
  <c r="AI296" i="4"/>
  <c r="I291" i="4"/>
  <c r="H292" i="4"/>
  <c r="E293" i="4"/>
  <c r="F292" i="4"/>
  <c r="S293" i="4"/>
  <c r="Q293" i="4"/>
  <c r="R293" i="4" s="1"/>
  <c r="M294" i="4"/>
  <c r="B292" i="4"/>
  <c r="C291" i="4"/>
  <c r="D294" i="5" l="1"/>
  <c r="AS294" i="4"/>
  <c r="AT295" i="4"/>
  <c r="AL295" i="4"/>
  <c r="AS295" i="4" s="1"/>
  <c r="AK296" i="4"/>
  <c r="AJ296" i="4"/>
  <c r="AI297" i="4"/>
  <c r="I292" i="4"/>
  <c r="H293" i="4"/>
  <c r="E294" i="4"/>
  <c r="F293" i="4"/>
  <c r="S294" i="4"/>
  <c r="Q294" i="4"/>
  <c r="R294" i="4" s="1"/>
  <c r="M295" i="4"/>
  <c r="B293" i="4"/>
  <c r="C292" i="4"/>
  <c r="AT296" i="4" l="1"/>
  <c r="E296" i="5" s="1"/>
  <c r="AL296" i="4"/>
  <c r="AS296" i="4" s="1"/>
  <c r="AK297" i="4"/>
  <c r="AJ297" i="4"/>
  <c r="AI298" i="4"/>
  <c r="I293" i="4"/>
  <c r="H294" i="4"/>
  <c r="E295" i="4"/>
  <c r="F294" i="4"/>
  <c r="Q295" i="4"/>
  <c r="R295" i="4" s="1"/>
  <c r="S295" i="4"/>
  <c r="M296" i="4"/>
  <c r="B294" i="4"/>
  <c r="C293" i="4"/>
  <c r="AT297" i="4" l="1"/>
  <c r="E297" i="5" s="1"/>
  <c r="AL297" i="4"/>
  <c r="AK298" i="4"/>
  <c r="AJ298" i="4"/>
  <c r="AI299" i="4"/>
  <c r="I294" i="4"/>
  <c r="H295" i="4"/>
  <c r="E296" i="4"/>
  <c r="F295" i="4"/>
  <c r="S296" i="4"/>
  <c r="Q296" i="4"/>
  <c r="R296" i="4" s="1"/>
  <c r="M297" i="4"/>
  <c r="B295" i="4"/>
  <c r="C294" i="4"/>
  <c r="D297" i="5" l="1"/>
  <c r="AS297" i="4"/>
  <c r="AT298" i="4"/>
  <c r="AL298" i="4"/>
  <c r="AK299" i="4"/>
  <c r="AJ299" i="4"/>
  <c r="AI300" i="4"/>
  <c r="I295" i="4"/>
  <c r="H296" i="4"/>
  <c r="E297" i="4"/>
  <c r="F296" i="4"/>
  <c r="Q297" i="4"/>
  <c r="R297" i="4" s="1"/>
  <c r="S297" i="4"/>
  <c r="M298" i="4"/>
  <c r="B296" i="4"/>
  <c r="C295" i="4"/>
  <c r="D298" i="5" l="1"/>
  <c r="AS298" i="4"/>
  <c r="AT299" i="4"/>
  <c r="AL299" i="4"/>
  <c r="AS299" i="4" s="1"/>
  <c r="AK300" i="4"/>
  <c r="AJ300" i="4"/>
  <c r="AI301" i="4"/>
  <c r="I296" i="4"/>
  <c r="H297" i="4"/>
  <c r="E298" i="4"/>
  <c r="F297" i="4"/>
  <c r="S298" i="4"/>
  <c r="Q298" i="4"/>
  <c r="R298" i="4" s="1"/>
  <c r="M299" i="4"/>
  <c r="B297" i="4"/>
  <c r="C296" i="4"/>
  <c r="AT300" i="4" l="1"/>
  <c r="E300" i="5" s="1"/>
  <c r="AL300" i="4"/>
  <c r="AS300" i="4" s="1"/>
  <c r="AK301" i="4"/>
  <c r="AJ301" i="4"/>
  <c r="AI302" i="4"/>
  <c r="I297" i="4"/>
  <c r="H298" i="4"/>
  <c r="F298" i="4"/>
  <c r="E299" i="4"/>
  <c r="M300" i="4"/>
  <c r="S299" i="4"/>
  <c r="Q299" i="4"/>
  <c r="R299" i="4" s="1"/>
  <c r="B298" i="4"/>
  <c r="C297" i="4"/>
  <c r="AT301" i="4" l="1"/>
  <c r="E301" i="5" s="1"/>
  <c r="AL301" i="4"/>
  <c r="AK302" i="4"/>
  <c r="AJ302" i="4"/>
  <c r="AI303" i="4"/>
  <c r="I298" i="4"/>
  <c r="H299" i="4"/>
  <c r="F299" i="4"/>
  <c r="E300" i="4"/>
  <c r="S300" i="4"/>
  <c r="Q300" i="4"/>
  <c r="R300" i="4" s="1"/>
  <c r="M301" i="4"/>
  <c r="B299" i="4"/>
  <c r="C298" i="4"/>
  <c r="D301" i="5" l="1"/>
  <c r="AS301" i="4"/>
  <c r="AT302" i="4"/>
  <c r="AL302" i="4"/>
  <c r="AK303" i="4"/>
  <c r="AJ303" i="4"/>
  <c r="AI304" i="4"/>
  <c r="I299" i="4"/>
  <c r="H300" i="4"/>
  <c r="F300" i="4"/>
  <c r="E301" i="4"/>
  <c r="S301" i="4"/>
  <c r="Q301" i="4"/>
  <c r="R301" i="4" s="1"/>
  <c r="M302" i="4"/>
  <c r="B300" i="4"/>
  <c r="C299" i="4"/>
  <c r="D302" i="5" l="1"/>
  <c r="AS302" i="4"/>
  <c r="AT303" i="4"/>
  <c r="AL303" i="4"/>
  <c r="AS303" i="4" s="1"/>
  <c r="AK304" i="4"/>
  <c r="AJ304" i="4"/>
  <c r="AI305" i="4"/>
  <c r="I300" i="4"/>
  <c r="H301" i="4"/>
  <c r="F301" i="4"/>
  <c r="E302" i="4"/>
  <c r="S302" i="4"/>
  <c r="Q302" i="4"/>
  <c r="R302" i="4" s="1"/>
  <c r="M303" i="4"/>
  <c r="B301" i="4"/>
  <c r="C300" i="4"/>
  <c r="AT304" i="4" l="1"/>
  <c r="E304" i="5" s="1"/>
  <c r="AL304" i="4"/>
  <c r="AS304" i="4" s="1"/>
  <c r="AK305" i="4"/>
  <c r="AJ305" i="4"/>
  <c r="AI306" i="4"/>
  <c r="I301" i="4"/>
  <c r="H302" i="4"/>
  <c r="F302" i="4"/>
  <c r="E303" i="4"/>
  <c r="Q303" i="4"/>
  <c r="R303" i="4" s="1"/>
  <c r="S303" i="4"/>
  <c r="M304" i="4"/>
  <c r="B302" i="4"/>
  <c r="C301" i="4"/>
  <c r="AT305" i="4" l="1"/>
  <c r="E305" i="5" s="1"/>
  <c r="AL305" i="4"/>
  <c r="AK306" i="4"/>
  <c r="AJ306" i="4"/>
  <c r="AI307" i="4"/>
  <c r="I302" i="4"/>
  <c r="H303" i="4"/>
  <c r="F303" i="4"/>
  <c r="E304" i="4"/>
  <c r="S304" i="4"/>
  <c r="Q304" i="4"/>
  <c r="R304" i="4" s="1"/>
  <c r="M305" i="4"/>
  <c r="B303" i="4"/>
  <c r="C302" i="4"/>
  <c r="D305" i="5" l="1"/>
  <c r="AS305" i="4"/>
  <c r="AT306" i="4"/>
  <c r="AL306" i="4"/>
  <c r="AK307" i="4"/>
  <c r="AJ307" i="4"/>
  <c r="AI308" i="4"/>
  <c r="I303" i="4"/>
  <c r="H304" i="4"/>
  <c r="F304" i="4"/>
  <c r="E305" i="4"/>
  <c r="M306" i="4"/>
  <c r="S305" i="4"/>
  <c r="Q305" i="4"/>
  <c r="R305" i="4" s="1"/>
  <c r="B304" i="4"/>
  <c r="C303" i="4"/>
  <c r="D306" i="5" l="1"/>
  <c r="AS306" i="4"/>
  <c r="AT307" i="4"/>
  <c r="AL307" i="4"/>
  <c r="AS307" i="4" s="1"/>
  <c r="AK308" i="4"/>
  <c r="AJ308" i="4"/>
  <c r="AI309" i="4"/>
  <c r="I304" i="4"/>
  <c r="H305" i="4"/>
  <c r="F305" i="4"/>
  <c r="E306" i="4"/>
  <c r="M307" i="4"/>
  <c r="Q306" i="4"/>
  <c r="R306" i="4" s="1"/>
  <c r="S306" i="4"/>
  <c r="B305" i="4"/>
  <c r="C304" i="4"/>
  <c r="AT308" i="4" l="1"/>
  <c r="E308" i="5" s="1"/>
  <c r="AL308" i="4"/>
  <c r="AS308" i="4" s="1"/>
  <c r="AK309" i="4"/>
  <c r="AJ309" i="4"/>
  <c r="AI310" i="4"/>
  <c r="I305" i="4"/>
  <c r="H306" i="4"/>
  <c r="F306" i="4"/>
  <c r="E307" i="4"/>
  <c r="Q307" i="4"/>
  <c r="R307" i="4" s="1"/>
  <c r="S307" i="4"/>
  <c r="M308" i="4"/>
  <c r="B306" i="4"/>
  <c r="C305" i="4"/>
  <c r="AT309" i="4" l="1"/>
  <c r="E309" i="5" s="1"/>
  <c r="AL309" i="4"/>
  <c r="AK310" i="4"/>
  <c r="AJ310" i="4"/>
  <c r="AI311" i="4"/>
  <c r="I306" i="4"/>
  <c r="H307" i="4"/>
  <c r="F307" i="4"/>
  <c r="E308" i="4"/>
  <c r="S308" i="4"/>
  <c r="Q308" i="4"/>
  <c r="R308" i="4" s="1"/>
  <c r="M309" i="4"/>
  <c r="B307" i="4"/>
  <c r="C306" i="4"/>
  <c r="D309" i="5" l="1"/>
  <c r="AS309" i="4"/>
  <c r="AT310" i="4"/>
  <c r="AL310" i="4"/>
  <c r="AK311" i="4"/>
  <c r="AJ311" i="4"/>
  <c r="AI312" i="4"/>
  <c r="I307" i="4"/>
  <c r="H308" i="4"/>
  <c r="F308" i="4"/>
  <c r="E309" i="4"/>
  <c r="S309" i="4"/>
  <c r="Q309" i="4"/>
  <c r="R309" i="4" s="1"/>
  <c r="M310" i="4"/>
  <c r="B308" i="4"/>
  <c r="C307" i="4"/>
  <c r="D310" i="5" l="1"/>
  <c r="AS310" i="4"/>
  <c r="AT311" i="4"/>
  <c r="AL311" i="4"/>
  <c r="AS311" i="4" s="1"/>
  <c r="AK312" i="4"/>
  <c r="AJ312" i="4"/>
  <c r="AI313" i="4"/>
  <c r="I308" i="4"/>
  <c r="H309" i="4"/>
  <c r="F309" i="4"/>
  <c r="E310" i="4"/>
  <c r="S310" i="4"/>
  <c r="Q310" i="4"/>
  <c r="R310" i="4" s="1"/>
  <c r="M311" i="4"/>
  <c r="B309" i="4"/>
  <c r="C308" i="4"/>
  <c r="AT312" i="4" l="1"/>
  <c r="E312" i="5" s="1"/>
  <c r="AL312" i="4"/>
  <c r="AS312" i="4" s="1"/>
  <c r="AK313" i="4"/>
  <c r="AJ313" i="4"/>
  <c r="AI314" i="4"/>
  <c r="I309" i="4"/>
  <c r="H310" i="4"/>
  <c r="F310" i="4"/>
  <c r="E311" i="4"/>
  <c r="Q311" i="4"/>
  <c r="R311" i="4" s="1"/>
  <c r="S311" i="4"/>
  <c r="M312" i="4"/>
  <c r="B310" i="4"/>
  <c r="C309" i="4"/>
  <c r="AT313" i="4" l="1"/>
  <c r="E313" i="5" s="1"/>
  <c r="AL313" i="4"/>
  <c r="AK314" i="4"/>
  <c r="AJ314" i="4"/>
  <c r="AI315" i="4"/>
  <c r="I310" i="4"/>
  <c r="H311" i="4"/>
  <c r="F311" i="4"/>
  <c r="E312" i="4"/>
  <c r="S312" i="4"/>
  <c r="Q312" i="4"/>
  <c r="R312" i="4" s="1"/>
  <c r="M313" i="4"/>
  <c r="B311" i="4"/>
  <c r="C310" i="4"/>
  <c r="D313" i="5" l="1"/>
  <c r="AS313" i="4"/>
  <c r="AT314" i="4"/>
  <c r="AL314" i="4"/>
  <c r="AK315" i="4"/>
  <c r="AJ315" i="4"/>
  <c r="AI316" i="4"/>
  <c r="I311" i="4"/>
  <c r="H312" i="4"/>
  <c r="F312" i="4"/>
  <c r="E313" i="4"/>
  <c r="Q313" i="4"/>
  <c r="R313" i="4" s="1"/>
  <c r="S313" i="4"/>
  <c r="M314" i="4"/>
  <c r="B312" i="4"/>
  <c r="C311" i="4"/>
  <c r="D314" i="5" l="1"/>
  <c r="AS314" i="4"/>
  <c r="AT315" i="4"/>
  <c r="AL315" i="4"/>
  <c r="AS315" i="4" s="1"/>
  <c r="AK316" i="4"/>
  <c r="AJ316" i="4"/>
  <c r="AI317" i="4"/>
  <c r="I312" i="4"/>
  <c r="H313" i="4"/>
  <c r="F313" i="4"/>
  <c r="E314" i="4"/>
  <c r="S314" i="4"/>
  <c r="Q314" i="4"/>
  <c r="R314" i="4" s="1"/>
  <c r="M315" i="4"/>
  <c r="B313" i="4"/>
  <c r="C312" i="4"/>
  <c r="AT316" i="4" l="1"/>
  <c r="E316" i="5" s="1"/>
  <c r="AL316" i="4"/>
  <c r="AS316" i="4" s="1"/>
  <c r="AK317" i="4"/>
  <c r="AJ317" i="4"/>
  <c r="AI318" i="4"/>
  <c r="I313" i="4"/>
  <c r="H314" i="4"/>
  <c r="F314" i="4"/>
  <c r="E315" i="4"/>
  <c r="Q315" i="4"/>
  <c r="R315" i="4" s="1"/>
  <c r="S315" i="4"/>
  <c r="M316" i="4"/>
  <c r="B314" i="4"/>
  <c r="C313" i="4"/>
  <c r="AT317" i="4" l="1"/>
  <c r="E317" i="5" s="1"/>
  <c r="AL317" i="4"/>
  <c r="AK318" i="4"/>
  <c r="AJ318" i="4"/>
  <c r="AI319" i="4"/>
  <c r="I314" i="4"/>
  <c r="H315" i="4"/>
  <c r="F315" i="4"/>
  <c r="E316" i="4"/>
  <c r="S316" i="4"/>
  <c r="M317" i="4"/>
  <c r="Q316" i="4"/>
  <c r="R316" i="4" s="1"/>
  <c r="B315" i="4"/>
  <c r="C314" i="4"/>
  <c r="D317" i="5" l="1"/>
  <c r="AS317" i="4"/>
  <c r="AT318" i="4"/>
  <c r="AL318" i="4"/>
  <c r="AS318" i="4" s="1"/>
  <c r="AK319" i="4"/>
  <c r="AJ319" i="4"/>
  <c r="AI320" i="4"/>
  <c r="I315" i="4"/>
  <c r="H316" i="4"/>
  <c r="F316" i="4"/>
  <c r="E317" i="4"/>
  <c r="S317" i="4"/>
  <c r="M318" i="4"/>
  <c r="Q317" i="4"/>
  <c r="R317" i="4" s="1"/>
  <c r="B316" i="4"/>
  <c r="C315" i="4"/>
  <c r="AT319" i="4" l="1"/>
  <c r="AL319" i="4"/>
  <c r="AS319" i="4" s="1"/>
  <c r="AK320" i="4"/>
  <c r="AJ320" i="4"/>
  <c r="AI321" i="4"/>
  <c r="I316" i="4"/>
  <c r="H317" i="4"/>
  <c r="F317" i="4"/>
  <c r="E318" i="4"/>
  <c r="S318" i="4"/>
  <c r="Q318" i="4"/>
  <c r="R318" i="4" s="1"/>
  <c r="M319" i="4"/>
  <c r="B317" i="4"/>
  <c r="C316" i="4"/>
  <c r="AT320" i="4" l="1"/>
  <c r="E320" i="5" s="1"/>
  <c r="AL320" i="4"/>
  <c r="AK321" i="4"/>
  <c r="AJ321" i="4"/>
  <c r="AI322" i="4"/>
  <c r="I317" i="4"/>
  <c r="H318" i="4"/>
  <c r="F318" i="4"/>
  <c r="E319" i="4"/>
  <c r="S319" i="4"/>
  <c r="Q319" i="4"/>
  <c r="R319" i="4" s="1"/>
  <c r="M320" i="4"/>
  <c r="B318" i="4"/>
  <c r="C317" i="4"/>
  <c r="D320" i="5" l="1"/>
  <c r="AS320" i="4"/>
  <c r="AT321" i="4"/>
  <c r="AL321" i="4"/>
  <c r="AK322" i="4"/>
  <c r="AJ322" i="4"/>
  <c r="AI323" i="4"/>
  <c r="I318" i="4"/>
  <c r="H319" i="4"/>
  <c r="F319" i="4"/>
  <c r="E320" i="4"/>
  <c r="S320" i="4"/>
  <c r="M321" i="4"/>
  <c r="Q320" i="4"/>
  <c r="R320" i="4" s="1"/>
  <c r="B319" i="4"/>
  <c r="C318" i="4"/>
  <c r="D321" i="5" l="1"/>
  <c r="AS321" i="4"/>
  <c r="AT322" i="4"/>
  <c r="AL322" i="4"/>
  <c r="AK323" i="4"/>
  <c r="AJ323" i="4"/>
  <c r="AI324" i="4"/>
  <c r="I319" i="4"/>
  <c r="H320" i="4"/>
  <c r="F320" i="4"/>
  <c r="E321" i="4"/>
  <c r="S321" i="4"/>
  <c r="M322" i="4"/>
  <c r="Q321" i="4"/>
  <c r="R321" i="4" s="1"/>
  <c r="B320" i="4"/>
  <c r="C319" i="4"/>
  <c r="D322" i="5" l="1"/>
  <c r="AS322" i="4"/>
  <c r="AT323" i="4"/>
  <c r="E323" i="5" s="1"/>
  <c r="AL323" i="4"/>
  <c r="AS323" i="4" s="1"/>
  <c r="AK324" i="4"/>
  <c r="AJ324" i="4"/>
  <c r="AI325" i="4"/>
  <c r="I320" i="4"/>
  <c r="H321" i="4"/>
  <c r="F321" i="4"/>
  <c r="E322" i="4"/>
  <c r="S322" i="4"/>
  <c r="Q322" i="4"/>
  <c r="R322" i="4" s="1"/>
  <c r="M323" i="4"/>
  <c r="B321" i="4"/>
  <c r="C320" i="4"/>
  <c r="AT324" i="4" l="1"/>
  <c r="E324" i="5" s="1"/>
  <c r="AL324" i="4"/>
  <c r="AS324" i="4" s="1"/>
  <c r="AK325" i="4"/>
  <c r="AJ325" i="4"/>
  <c r="AI326" i="4"/>
  <c r="I321" i="4"/>
  <c r="H322" i="4"/>
  <c r="F322" i="4"/>
  <c r="E323" i="4"/>
  <c r="Q323" i="4"/>
  <c r="R323" i="4" s="1"/>
  <c r="S323" i="4"/>
  <c r="M324" i="4"/>
  <c r="B322" i="4"/>
  <c r="C321" i="4"/>
  <c r="AT325" i="4" l="1"/>
  <c r="E325" i="5" s="1"/>
  <c r="AL325" i="4"/>
  <c r="AK326" i="4"/>
  <c r="AJ326" i="4"/>
  <c r="AI327" i="4"/>
  <c r="I322" i="4"/>
  <c r="H323" i="4"/>
  <c r="F323" i="4"/>
  <c r="E324" i="4"/>
  <c r="S324" i="4"/>
  <c r="Q324" i="4"/>
  <c r="R324" i="4" s="1"/>
  <c r="M325" i="4"/>
  <c r="B323" i="4"/>
  <c r="C322" i="4"/>
  <c r="D325" i="5" l="1"/>
  <c r="AS325" i="4"/>
  <c r="AT326" i="4"/>
  <c r="AL326" i="4"/>
  <c r="AS326" i="4" s="1"/>
  <c r="AK327" i="4"/>
  <c r="AJ327" i="4"/>
  <c r="AI328" i="4"/>
  <c r="I323" i="4"/>
  <c r="H324" i="4"/>
  <c r="F324" i="4"/>
  <c r="E325" i="4"/>
  <c r="M326" i="4"/>
  <c r="S325" i="4"/>
  <c r="Q325" i="4"/>
  <c r="R325" i="4" s="1"/>
  <c r="B324" i="4"/>
  <c r="C323" i="4"/>
  <c r="AT327" i="4" l="1"/>
  <c r="AL327" i="4"/>
  <c r="AS327" i="4" s="1"/>
  <c r="AK328" i="4"/>
  <c r="AJ328" i="4"/>
  <c r="AI329" i="4"/>
  <c r="I324" i="4"/>
  <c r="H325" i="4"/>
  <c r="F325" i="4"/>
  <c r="E326" i="4"/>
  <c r="S326" i="4"/>
  <c r="Q326" i="4"/>
  <c r="R326" i="4" s="1"/>
  <c r="M327" i="4"/>
  <c r="B325" i="4"/>
  <c r="C324" i="4"/>
  <c r="AT328" i="4" l="1"/>
  <c r="E328" i="5" s="1"/>
  <c r="AL328" i="4"/>
  <c r="AK329" i="4"/>
  <c r="AJ329" i="4"/>
  <c r="AI330" i="4"/>
  <c r="I325" i="4"/>
  <c r="H326" i="4"/>
  <c r="F326" i="4"/>
  <c r="E327" i="4"/>
  <c r="S327" i="4"/>
  <c r="M328" i="4"/>
  <c r="Q327" i="4"/>
  <c r="R327" i="4" s="1"/>
  <c r="B326" i="4"/>
  <c r="C325" i="4"/>
  <c r="D328" i="5" l="1"/>
  <c r="AS328" i="4"/>
  <c r="AT329" i="4"/>
  <c r="E329" i="5" s="1"/>
  <c r="AL329" i="4"/>
  <c r="AK330" i="4"/>
  <c r="AJ330" i="4"/>
  <c r="AI331" i="4"/>
  <c r="I326" i="4"/>
  <c r="H327" i="4"/>
  <c r="F327" i="4"/>
  <c r="E328" i="4"/>
  <c r="S328" i="4"/>
  <c r="Q328" i="4"/>
  <c r="R328" i="4" s="1"/>
  <c r="M329" i="4"/>
  <c r="B327" i="4"/>
  <c r="C326" i="4"/>
  <c r="D329" i="5" l="1"/>
  <c r="AS329" i="4"/>
  <c r="AT330" i="4"/>
  <c r="AL330" i="4"/>
  <c r="AK331" i="4"/>
  <c r="AJ331" i="4"/>
  <c r="AI332" i="4"/>
  <c r="I327" i="4"/>
  <c r="H328" i="4"/>
  <c r="F328" i="4"/>
  <c r="E329" i="4"/>
  <c r="Q329" i="4"/>
  <c r="R329" i="4" s="1"/>
  <c r="S329" i="4"/>
  <c r="M330" i="4"/>
  <c r="B328" i="4"/>
  <c r="C327" i="4"/>
  <c r="D330" i="5" l="1"/>
  <c r="AS330" i="4"/>
  <c r="AT331" i="4"/>
  <c r="AL331" i="4"/>
  <c r="AS331" i="4" s="1"/>
  <c r="AK332" i="4"/>
  <c r="AJ332" i="4"/>
  <c r="AI333" i="4"/>
  <c r="I328" i="4"/>
  <c r="H329" i="4"/>
  <c r="F329" i="4"/>
  <c r="E330" i="4"/>
  <c r="M331" i="4"/>
  <c r="S330" i="4"/>
  <c r="Q330" i="4"/>
  <c r="R330" i="4" s="1"/>
  <c r="B329" i="4"/>
  <c r="C328" i="4"/>
  <c r="AT332" i="4" l="1"/>
  <c r="E332" i="5" s="1"/>
  <c r="AL332" i="4"/>
  <c r="AS332" i="4" s="1"/>
  <c r="AK333" i="4"/>
  <c r="AJ333" i="4"/>
  <c r="AI334" i="4"/>
  <c r="I329" i="4"/>
  <c r="H330" i="4"/>
  <c r="F330" i="4"/>
  <c r="E331" i="4"/>
  <c r="Q331" i="4"/>
  <c r="R331" i="4" s="1"/>
  <c r="S331" i="4"/>
  <c r="M332" i="4"/>
  <c r="B330" i="4"/>
  <c r="C329" i="4"/>
  <c r="AT333" i="4" l="1"/>
  <c r="E333" i="5" s="1"/>
  <c r="AL333" i="4"/>
  <c r="AK334" i="4"/>
  <c r="AJ334" i="4"/>
  <c r="AI335" i="4"/>
  <c r="I330" i="4"/>
  <c r="H331" i="4"/>
  <c r="F331" i="4"/>
  <c r="E332" i="4"/>
  <c r="M333" i="4"/>
  <c r="S332" i="4"/>
  <c r="Q332" i="4"/>
  <c r="R332" i="4" s="1"/>
  <c r="B331" i="4"/>
  <c r="C330" i="4"/>
  <c r="D333" i="5" l="1"/>
  <c r="AS333" i="4"/>
  <c r="AT334" i="4"/>
  <c r="AL334" i="4"/>
  <c r="AK335" i="4"/>
  <c r="AJ335" i="4"/>
  <c r="AI336" i="4"/>
  <c r="I331" i="4"/>
  <c r="H332" i="4"/>
  <c r="F332" i="4"/>
  <c r="E333" i="4"/>
  <c r="M334" i="4"/>
  <c r="Q333" i="4"/>
  <c r="R333" i="4" s="1"/>
  <c r="S333" i="4"/>
  <c r="B332" i="4"/>
  <c r="C331" i="4"/>
  <c r="D334" i="5" l="1"/>
  <c r="AS334" i="4"/>
  <c r="AT335" i="4"/>
  <c r="AL335" i="4"/>
  <c r="AS335" i="4" s="1"/>
  <c r="AK336" i="4"/>
  <c r="AJ336" i="4"/>
  <c r="AI337" i="4"/>
  <c r="I332" i="4"/>
  <c r="H333" i="4"/>
  <c r="F333" i="4"/>
  <c r="E334" i="4"/>
  <c r="M335" i="4"/>
  <c r="S334" i="4"/>
  <c r="Q334" i="4"/>
  <c r="R334" i="4" s="1"/>
  <c r="B333" i="4"/>
  <c r="C332" i="4"/>
  <c r="AT336" i="4" l="1"/>
  <c r="E336" i="5" s="1"/>
  <c r="AL336" i="4"/>
  <c r="AS336" i="4" s="1"/>
  <c r="AK337" i="4"/>
  <c r="AJ337" i="4"/>
  <c r="AI338" i="4"/>
  <c r="I333" i="4"/>
  <c r="H334" i="4"/>
  <c r="F334" i="4"/>
  <c r="E335" i="4"/>
  <c r="Q335" i="4"/>
  <c r="R335" i="4" s="1"/>
  <c r="S335" i="4"/>
  <c r="M336" i="4"/>
  <c r="B334" i="4"/>
  <c r="C333" i="4"/>
  <c r="AT337" i="4" l="1"/>
  <c r="E337" i="5" s="1"/>
  <c r="AL337" i="4"/>
  <c r="AK338" i="4"/>
  <c r="AJ338" i="4"/>
  <c r="AI339" i="4"/>
  <c r="I334" i="4"/>
  <c r="H335" i="4"/>
  <c r="F335" i="4"/>
  <c r="E336" i="4"/>
  <c r="S336" i="4"/>
  <c r="Q336" i="4"/>
  <c r="R336" i="4" s="1"/>
  <c r="M337" i="4"/>
  <c r="B335" i="4"/>
  <c r="C334" i="4"/>
  <c r="D337" i="5" l="1"/>
  <c r="AS337" i="4"/>
  <c r="AT338" i="4"/>
  <c r="AL338" i="4"/>
  <c r="AK339" i="4"/>
  <c r="AJ339" i="4"/>
  <c r="AI340" i="4"/>
  <c r="I335" i="4"/>
  <c r="H336" i="4"/>
  <c r="F336" i="4"/>
  <c r="E337" i="4"/>
  <c r="Q337" i="4"/>
  <c r="R337" i="4" s="1"/>
  <c r="S337" i="4"/>
  <c r="M338" i="4"/>
  <c r="B336" i="4"/>
  <c r="C335" i="4"/>
  <c r="D338" i="5" l="1"/>
  <c r="AS338" i="4"/>
  <c r="AT339" i="4"/>
  <c r="AL339" i="4"/>
  <c r="AS339" i="4" s="1"/>
  <c r="AK340" i="4"/>
  <c r="AJ340" i="4"/>
  <c r="AI341" i="4"/>
  <c r="I336" i="4"/>
  <c r="H337" i="4"/>
  <c r="F337" i="4"/>
  <c r="E338" i="4"/>
  <c r="M339" i="4"/>
  <c r="S338" i="4"/>
  <c r="Q338" i="4"/>
  <c r="R338" i="4" s="1"/>
  <c r="B337" i="4"/>
  <c r="C336" i="4"/>
  <c r="AT340" i="4" l="1"/>
  <c r="E340" i="5" s="1"/>
  <c r="AL340" i="4"/>
  <c r="AS340" i="4" s="1"/>
  <c r="AJ341" i="4"/>
  <c r="AK341" i="4"/>
  <c r="AI342" i="4"/>
  <c r="I337" i="4"/>
  <c r="H338" i="4"/>
  <c r="F338" i="4"/>
  <c r="E339" i="4"/>
  <c r="M340" i="4"/>
  <c r="Q339" i="4"/>
  <c r="R339" i="4" s="1"/>
  <c r="S339" i="4"/>
  <c r="B338" i="4"/>
  <c r="C337" i="4"/>
  <c r="AT341" i="4" l="1"/>
  <c r="E341" i="5" s="1"/>
  <c r="AL341" i="4"/>
  <c r="AK342" i="4"/>
  <c r="AJ342" i="4"/>
  <c r="AI343" i="4"/>
  <c r="I338" i="4"/>
  <c r="H339" i="4"/>
  <c r="F339" i="4"/>
  <c r="E340" i="4"/>
  <c r="S340" i="4"/>
  <c r="Q340" i="4"/>
  <c r="R340" i="4" s="1"/>
  <c r="M341" i="4"/>
  <c r="B339" i="4"/>
  <c r="C338" i="4"/>
  <c r="D341" i="5" l="1"/>
  <c r="AS341" i="4"/>
  <c r="AT342" i="4"/>
  <c r="AL342" i="4"/>
  <c r="AK343" i="4"/>
  <c r="AJ343" i="4"/>
  <c r="AI344" i="4"/>
  <c r="I339" i="4"/>
  <c r="H340" i="4"/>
  <c r="F340" i="4"/>
  <c r="E341" i="4"/>
  <c r="Q341" i="4"/>
  <c r="R341" i="4" s="1"/>
  <c r="S341" i="4"/>
  <c r="M342" i="4"/>
  <c r="B340" i="4"/>
  <c r="C339" i="4"/>
  <c r="D342" i="5" l="1"/>
  <c r="AS342" i="4"/>
  <c r="AT343" i="4"/>
  <c r="AL343" i="4"/>
  <c r="AS343" i="4" s="1"/>
  <c r="AK344" i="4"/>
  <c r="AJ344" i="4"/>
  <c r="AI345" i="4"/>
  <c r="I340" i="4"/>
  <c r="H341" i="4"/>
  <c r="F341" i="4"/>
  <c r="E342" i="4"/>
  <c r="M343" i="4"/>
  <c r="S342" i="4"/>
  <c r="Q342" i="4"/>
  <c r="R342" i="4" s="1"/>
  <c r="B341" i="4"/>
  <c r="C340" i="4"/>
  <c r="AT344" i="4" l="1"/>
  <c r="E344" i="5" s="1"/>
  <c r="AL344" i="4"/>
  <c r="AS344" i="4" s="1"/>
  <c r="AK345" i="4"/>
  <c r="AJ345" i="4"/>
  <c r="AI346" i="4"/>
  <c r="I341" i="4"/>
  <c r="H342" i="4"/>
  <c r="F342" i="4"/>
  <c r="E343" i="4"/>
  <c r="Q343" i="4"/>
  <c r="R343" i="4" s="1"/>
  <c r="S343" i="4"/>
  <c r="M344" i="4"/>
  <c r="B342" i="4"/>
  <c r="C341" i="4"/>
  <c r="AT345" i="4" l="1"/>
  <c r="E345" i="5" s="1"/>
  <c r="AL345" i="4"/>
  <c r="AK346" i="4"/>
  <c r="AJ346" i="4"/>
  <c r="AI347" i="4"/>
  <c r="I342" i="4"/>
  <c r="H343" i="4"/>
  <c r="F343" i="4"/>
  <c r="E344" i="4"/>
  <c r="M345" i="4"/>
  <c r="S344" i="4"/>
  <c r="Q344" i="4"/>
  <c r="R344" i="4" s="1"/>
  <c r="B343" i="4"/>
  <c r="C342" i="4"/>
  <c r="D345" i="5" l="1"/>
  <c r="AS345" i="4"/>
  <c r="AT346" i="4"/>
  <c r="AL346" i="4"/>
  <c r="AK347" i="4"/>
  <c r="AJ347" i="4"/>
  <c r="AI348" i="4"/>
  <c r="I343" i="4"/>
  <c r="H344" i="4"/>
  <c r="F344" i="4"/>
  <c r="E345" i="4"/>
  <c r="M346" i="4"/>
  <c r="Q345" i="4"/>
  <c r="R345" i="4" s="1"/>
  <c r="S345" i="4"/>
  <c r="B344" i="4"/>
  <c r="C343" i="4"/>
  <c r="D346" i="5" l="1"/>
  <c r="AS346" i="4"/>
  <c r="AT347" i="4"/>
  <c r="AL347" i="4"/>
  <c r="AS347" i="4" s="1"/>
  <c r="AK348" i="4"/>
  <c r="AJ348" i="4"/>
  <c r="AI349" i="4"/>
  <c r="I344" i="4"/>
  <c r="H345" i="4"/>
  <c r="F345" i="4"/>
  <c r="E346" i="4"/>
  <c r="S346" i="4"/>
  <c r="Q346" i="4"/>
  <c r="R346" i="4" s="1"/>
  <c r="M347" i="4"/>
  <c r="B345" i="4"/>
  <c r="C344" i="4"/>
  <c r="AT348" i="4" l="1"/>
  <c r="E348" i="5" s="1"/>
  <c r="AL348" i="4"/>
  <c r="AS348" i="4" s="1"/>
  <c r="AJ349" i="4"/>
  <c r="AK349" i="4"/>
  <c r="AI350" i="4"/>
  <c r="I345" i="4"/>
  <c r="H346" i="4"/>
  <c r="F346" i="4"/>
  <c r="E347" i="4"/>
  <c r="M348" i="4"/>
  <c r="Q347" i="4"/>
  <c r="R347" i="4" s="1"/>
  <c r="S347" i="4"/>
  <c r="B346" i="4"/>
  <c r="C345" i="4"/>
  <c r="AT349" i="4" l="1"/>
  <c r="E349" i="5" s="1"/>
  <c r="AL349" i="4"/>
  <c r="AJ350" i="4"/>
  <c r="AK350" i="4"/>
  <c r="AI351" i="4"/>
  <c r="I346" i="4"/>
  <c r="H347" i="4"/>
  <c r="F347" i="4"/>
  <c r="E348" i="4"/>
  <c r="S348" i="4"/>
  <c r="Q348" i="4"/>
  <c r="R348" i="4" s="1"/>
  <c r="M349" i="4"/>
  <c r="B347" i="4"/>
  <c r="C346" i="4"/>
  <c r="D349" i="5" l="1"/>
  <c r="AS349" i="4"/>
  <c r="AT350" i="4"/>
  <c r="AL350" i="4"/>
  <c r="AK351" i="4"/>
  <c r="AJ351" i="4"/>
  <c r="AI352" i="4"/>
  <c r="I347" i="4"/>
  <c r="H348" i="4"/>
  <c r="F348" i="4"/>
  <c r="E349" i="4"/>
  <c r="Q349" i="4"/>
  <c r="R349" i="4" s="1"/>
  <c r="S349" i="4"/>
  <c r="M350" i="4"/>
  <c r="B348" i="4"/>
  <c r="C347" i="4"/>
  <c r="D350" i="5" l="1"/>
  <c r="AS350" i="4"/>
  <c r="AT351" i="4"/>
  <c r="AL351" i="4"/>
  <c r="AS351" i="4" s="1"/>
  <c r="AK352" i="4"/>
  <c r="AJ352" i="4"/>
  <c r="AI353" i="4"/>
  <c r="I348" i="4"/>
  <c r="H349" i="4"/>
  <c r="F349" i="4"/>
  <c r="E350" i="4"/>
  <c r="M351" i="4"/>
  <c r="Q350" i="4"/>
  <c r="R350" i="4" s="1"/>
  <c r="S350" i="4"/>
  <c r="B349" i="4"/>
  <c r="C348" i="4"/>
  <c r="AT352" i="4" l="1"/>
  <c r="E352" i="5" s="1"/>
  <c r="AL352" i="4"/>
  <c r="AS352" i="4" s="1"/>
  <c r="AK353" i="4"/>
  <c r="AJ353" i="4"/>
  <c r="AI354" i="4"/>
  <c r="I349" i="4"/>
  <c r="H350" i="4"/>
  <c r="F350" i="4"/>
  <c r="E351" i="4"/>
  <c r="M352" i="4"/>
  <c r="Q351" i="4"/>
  <c r="R351" i="4" s="1"/>
  <c r="S351" i="4"/>
  <c r="B350" i="4"/>
  <c r="C349" i="4"/>
  <c r="AT353" i="4" l="1"/>
  <c r="E353" i="5" s="1"/>
  <c r="AL353" i="4"/>
  <c r="AK354" i="4"/>
  <c r="AJ354" i="4"/>
  <c r="AI355" i="4"/>
  <c r="I350" i="4"/>
  <c r="H351" i="4"/>
  <c r="F351" i="4"/>
  <c r="E352" i="4"/>
  <c r="S352" i="4"/>
  <c r="Q352" i="4"/>
  <c r="R352" i="4" s="1"/>
  <c r="M353" i="4"/>
  <c r="B351" i="4"/>
  <c r="C350" i="4"/>
  <c r="D353" i="5" l="1"/>
  <c r="AS353" i="4"/>
  <c r="AT354" i="4"/>
  <c r="AL354" i="4"/>
  <c r="AK355" i="4"/>
  <c r="AJ355" i="4"/>
  <c r="AI356" i="4"/>
  <c r="I351" i="4"/>
  <c r="H352" i="4"/>
  <c r="F352" i="4"/>
  <c r="E353" i="4"/>
  <c r="Q353" i="4"/>
  <c r="R353" i="4" s="1"/>
  <c r="S353" i="4"/>
  <c r="M354" i="4"/>
  <c r="B352" i="4"/>
  <c r="C351" i="4"/>
  <c r="D354" i="5" l="1"/>
  <c r="AS354" i="4"/>
  <c r="AT355" i="4"/>
  <c r="AL355" i="4"/>
  <c r="AS355" i="4" s="1"/>
  <c r="AK356" i="4"/>
  <c r="AJ356" i="4"/>
  <c r="AI357" i="4"/>
  <c r="I352" i="4"/>
  <c r="H353" i="4"/>
  <c r="F353" i="4"/>
  <c r="E354" i="4"/>
  <c r="M355" i="4"/>
  <c r="S354" i="4"/>
  <c r="Q354" i="4"/>
  <c r="R354" i="4" s="1"/>
  <c r="B353" i="4"/>
  <c r="C352" i="4"/>
  <c r="AT356" i="4" l="1"/>
  <c r="E356" i="5" s="1"/>
  <c r="AL356" i="4"/>
  <c r="AS356" i="4" s="1"/>
  <c r="AK357" i="4"/>
  <c r="AJ357" i="4"/>
  <c r="AI358" i="4"/>
  <c r="I353" i="4"/>
  <c r="H354" i="4"/>
  <c r="F354" i="4"/>
  <c r="E355" i="4"/>
  <c r="M356" i="4"/>
  <c r="Q355" i="4"/>
  <c r="R355" i="4" s="1"/>
  <c r="S355" i="4"/>
  <c r="B354" i="4"/>
  <c r="C353" i="4"/>
  <c r="AT357" i="4" l="1"/>
  <c r="E357" i="5" s="1"/>
  <c r="AL357" i="4"/>
  <c r="AK358" i="4"/>
  <c r="AJ358" i="4"/>
  <c r="AI359" i="4"/>
  <c r="I354" i="4"/>
  <c r="H355" i="4"/>
  <c r="F355" i="4"/>
  <c r="E356" i="4"/>
  <c r="S356" i="4"/>
  <c r="Q356" i="4"/>
  <c r="R356" i="4" s="1"/>
  <c r="M357" i="4"/>
  <c r="B355" i="4"/>
  <c r="C354" i="4"/>
  <c r="D357" i="5" l="1"/>
  <c r="AS357" i="4"/>
  <c r="AT358" i="4"/>
  <c r="AL358" i="4"/>
  <c r="AK359" i="4"/>
  <c r="AJ359" i="4"/>
  <c r="AI360" i="4"/>
  <c r="I355" i="4"/>
  <c r="H356" i="4"/>
  <c r="F356" i="4"/>
  <c r="E357" i="4"/>
  <c r="Q357" i="4"/>
  <c r="R357" i="4" s="1"/>
  <c r="S357" i="4"/>
  <c r="M358" i="4"/>
  <c r="B356" i="4"/>
  <c r="C355" i="4"/>
  <c r="D358" i="5" l="1"/>
  <c r="AS358" i="4"/>
  <c r="AT359" i="4"/>
  <c r="AL359" i="4"/>
  <c r="AS359" i="4" s="1"/>
  <c r="AK360" i="4"/>
  <c r="AJ360" i="4"/>
  <c r="AI361" i="4"/>
  <c r="I356" i="4"/>
  <c r="H357" i="4"/>
  <c r="F357" i="4"/>
  <c r="E358" i="4"/>
  <c r="S358" i="4"/>
  <c r="Q358" i="4"/>
  <c r="R358" i="4" s="1"/>
  <c r="M359" i="4"/>
  <c r="B357" i="4"/>
  <c r="C356" i="4"/>
  <c r="AT360" i="4" l="1"/>
  <c r="E360" i="5" s="1"/>
  <c r="AL360" i="4"/>
  <c r="AS360" i="4" s="1"/>
  <c r="AK361" i="4"/>
  <c r="AJ361" i="4"/>
  <c r="AI362" i="4"/>
  <c r="I357" i="4"/>
  <c r="H358" i="4"/>
  <c r="F358" i="4"/>
  <c r="E359" i="4"/>
  <c r="Q359" i="4"/>
  <c r="R359" i="4" s="1"/>
  <c r="S359" i="4"/>
  <c r="M360" i="4"/>
  <c r="B358" i="4"/>
  <c r="C357" i="4"/>
  <c r="AT361" i="4" l="1"/>
  <c r="E361" i="5" s="1"/>
  <c r="AL361" i="4"/>
  <c r="AK362" i="4"/>
  <c r="AJ362" i="4"/>
  <c r="AI363" i="4"/>
  <c r="I358" i="4"/>
  <c r="H359" i="4"/>
  <c r="F359" i="4"/>
  <c r="E360" i="4"/>
  <c r="M361" i="4"/>
  <c r="Q360" i="4"/>
  <c r="R360" i="4" s="1"/>
  <c r="S360" i="4"/>
  <c r="B359" i="4"/>
  <c r="C358" i="4"/>
  <c r="D361" i="5" l="1"/>
  <c r="AS361" i="4"/>
  <c r="AT362" i="4"/>
  <c r="AL362" i="4"/>
  <c r="AK363" i="4"/>
  <c r="AJ363" i="4"/>
  <c r="AI364" i="4"/>
  <c r="I359" i="4"/>
  <c r="H360" i="4"/>
  <c r="F360" i="4"/>
  <c r="E361" i="4"/>
  <c r="S361" i="4"/>
  <c r="M362" i="4"/>
  <c r="Q361" i="4"/>
  <c r="R361" i="4" s="1"/>
  <c r="B360" i="4"/>
  <c r="C359" i="4"/>
  <c r="D362" i="5" l="1"/>
  <c r="AS362" i="4"/>
  <c r="AT363" i="4"/>
  <c r="AL363" i="4"/>
  <c r="AS363" i="4" s="1"/>
  <c r="AK364" i="4"/>
  <c r="AJ364" i="4"/>
  <c r="AI365" i="4"/>
  <c r="I360" i="4"/>
  <c r="H361" i="4"/>
  <c r="F361" i="4"/>
  <c r="E362" i="4"/>
  <c r="S362" i="4"/>
  <c r="Q362" i="4"/>
  <c r="R362" i="4" s="1"/>
  <c r="M363" i="4"/>
  <c r="B361" i="4"/>
  <c r="C360" i="4"/>
  <c r="AT364" i="4" l="1"/>
  <c r="E364" i="5" s="1"/>
  <c r="AL364" i="4"/>
  <c r="AS364" i="4" s="1"/>
  <c r="AK365" i="4"/>
  <c r="AJ365" i="4"/>
  <c r="AI366" i="4"/>
  <c r="I361" i="4"/>
  <c r="H362" i="4"/>
  <c r="F362" i="4"/>
  <c r="E363" i="4"/>
  <c r="Q363" i="4"/>
  <c r="R363" i="4" s="1"/>
  <c r="S363" i="4"/>
  <c r="M364" i="4"/>
  <c r="B362" i="4"/>
  <c r="C361" i="4"/>
  <c r="AT365" i="4" l="1"/>
  <c r="E365" i="5" s="1"/>
  <c r="AL365" i="4"/>
  <c r="AK366" i="4"/>
  <c r="AJ366" i="4"/>
  <c r="AI367" i="4"/>
  <c r="I362" i="4"/>
  <c r="H363" i="4"/>
  <c r="F363" i="4"/>
  <c r="E364" i="4"/>
  <c r="S364" i="4"/>
  <c r="M365" i="4"/>
  <c r="Q364" i="4"/>
  <c r="R364" i="4" s="1"/>
  <c r="B363" i="4"/>
  <c r="C362" i="4"/>
  <c r="D365" i="5" l="1"/>
  <c r="AS365" i="4"/>
  <c r="AT366" i="4"/>
  <c r="AL366" i="4"/>
  <c r="AK367" i="4"/>
  <c r="AJ367" i="4"/>
  <c r="AI368" i="4"/>
  <c r="I363" i="4"/>
  <c r="H364" i="4"/>
  <c r="F364" i="4"/>
  <c r="E365" i="4"/>
  <c r="S365" i="4"/>
  <c r="M366" i="4"/>
  <c r="Q365" i="4"/>
  <c r="R365" i="4" s="1"/>
  <c r="B364" i="4"/>
  <c r="C363" i="4"/>
  <c r="D366" i="5" l="1"/>
  <c r="AS366" i="4"/>
  <c r="AT367" i="4"/>
  <c r="AL367" i="4"/>
  <c r="AS367" i="4" s="1"/>
  <c r="AK368" i="4"/>
  <c r="AJ368" i="4"/>
  <c r="AI369" i="4"/>
  <c r="I364" i="4"/>
  <c r="H365" i="4"/>
  <c r="F365" i="4"/>
  <c r="E366" i="4"/>
  <c r="S366" i="4"/>
  <c r="M367" i="4"/>
  <c r="Q366" i="4"/>
  <c r="R366" i="4" s="1"/>
  <c r="B365" i="4"/>
  <c r="C364" i="4"/>
  <c r="AT368" i="4" l="1"/>
  <c r="AL368" i="4"/>
  <c r="AK369" i="4"/>
  <c r="AJ369" i="4"/>
  <c r="AI370" i="4"/>
  <c r="I365" i="4"/>
  <c r="H366" i="4"/>
  <c r="F366" i="4"/>
  <c r="E367" i="4"/>
  <c r="Q367" i="4"/>
  <c r="R367" i="4" s="1"/>
  <c r="S367" i="4"/>
  <c r="M368" i="4"/>
  <c r="B366" i="4"/>
  <c r="C365" i="4"/>
  <c r="D46" i="5" l="1"/>
  <c r="AS368" i="4"/>
  <c r="E368" i="5"/>
  <c r="E46" i="5"/>
  <c r="AT369" i="4"/>
  <c r="AL369" i="4"/>
  <c r="AS369" i="4" s="1"/>
  <c r="AK370" i="4"/>
  <c r="AJ370" i="4"/>
  <c r="AI371" i="4"/>
  <c r="I366" i="4"/>
  <c r="H367" i="4"/>
  <c r="F367" i="4"/>
  <c r="E368" i="4"/>
  <c r="S368" i="4"/>
  <c r="Q368" i="4"/>
  <c r="R368" i="4" s="1"/>
  <c r="M369" i="4"/>
  <c r="B367" i="4"/>
  <c r="C366" i="4"/>
  <c r="D369" i="5" l="1"/>
  <c r="D47" i="5"/>
  <c r="E369" i="5"/>
  <c r="E47" i="5"/>
  <c r="AT370" i="4"/>
  <c r="E48" i="5" s="1"/>
  <c r="AL370" i="4"/>
  <c r="AS370" i="4" s="1"/>
  <c r="AK371" i="4"/>
  <c r="AJ371" i="4"/>
  <c r="AI372" i="4"/>
  <c r="I367" i="4"/>
  <c r="H368" i="4"/>
  <c r="F368" i="4"/>
  <c r="E369" i="4"/>
  <c r="Q369" i="4"/>
  <c r="R369" i="4" s="1"/>
  <c r="S369" i="4"/>
  <c r="M370" i="4"/>
  <c r="B368" i="4"/>
  <c r="C367" i="4"/>
  <c r="D370" i="5" l="1"/>
  <c r="D48" i="5"/>
  <c r="AT371" i="4"/>
  <c r="E49" i="5" s="1"/>
  <c r="AL371" i="4"/>
  <c r="AK372" i="4"/>
  <c r="AJ372" i="4"/>
  <c r="AI373" i="4"/>
  <c r="I368" i="4"/>
  <c r="H369" i="4"/>
  <c r="F369" i="4"/>
  <c r="E370" i="4"/>
  <c r="S370" i="4"/>
  <c r="Q370" i="4"/>
  <c r="R370" i="4" s="1"/>
  <c r="M371" i="4"/>
  <c r="B369" i="4"/>
  <c r="C368" i="4"/>
  <c r="D49" i="5" l="1"/>
  <c r="AS371" i="4"/>
  <c r="AT372" i="4"/>
  <c r="AL372" i="4"/>
  <c r="AK373" i="4"/>
  <c r="AJ373" i="4"/>
  <c r="AI374" i="4"/>
  <c r="I369" i="4"/>
  <c r="H370" i="4"/>
  <c r="F370" i="4"/>
  <c r="E371" i="4"/>
  <c r="Q371" i="4"/>
  <c r="R371" i="4" s="1"/>
  <c r="S371" i="4"/>
  <c r="M372" i="4"/>
  <c r="B370" i="4"/>
  <c r="C369" i="4"/>
  <c r="D50" i="5" l="1"/>
  <c r="AS372" i="4"/>
  <c r="E372" i="5"/>
  <c r="E50" i="5"/>
  <c r="AT373" i="4"/>
  <c r="AL373" i="4"/>
  <c r="AS373" i="4" s="1"/>
  <c r="AK374" i="4"/>
  <c r="AJ374" i="4"/>
  <c r="AI375" i="4"/>
  <c r="I370" i="4"/>
  <c r="H371" i="4"/>
  <c r="F371" i="4"/>
  <c r="E372" i="4"/>
  <c r="S372" i="4"/>
  <c r="Q372" i="4"/>
  <c r="R372" i="4" s="1"/>
  <c r="M373" i="4"/>
  <c r="B371" i="4"/>
  <c r="C370" i="4"/>
  <c r="D373" i="5" l="1"/>
  <c r="D51" i="5"/>
  <c r="E373" i="5"/>
  <c r="E51" i="5"/>
  <c r="AT374" i="4"/>
  <c r="E52" i="5" s="1"/>
  <c r="AL374" i="4"/>
  <c r="AS374" i="4" s="1"/>
  <c r="AK375" i="4"/>
  <c r="AJ375" i="4"/>
  <c r="AI376" i="4"/>
  <c r="I371" i="4"/>
  <c r="H372" i="4"/>
  <c r="F372" i="4"/>
  <c r="E373" i="4"/>
  <c r="Q373" i="4"/>
  <c r="R373" i="4" s="1"/>
  <c r="S373" i="4"/>
  <c r="M374" i="4"/>
  <c r="B372" i="4"/>
  <c r="C371" i="4"/>
  <c r="D374" i="5" l="1"/>
  <c r="D52" i="5"/>
  <c r="AT375" i="4"/>
  <c r="E53" i="5" s="1"/>
  <c r="AL375" i="4"/>
  <c r="AK376" i="4"/>
  <c r="AJ376" i="4"/>
  <c r="AI377" i="4"/>
  <c r="I372" i="4"/>
  <c r="H373" i="4"/>
  <c r="F373" i="4"/>
  <c r="E374" i="4"/>
  <c r="S374" i="4"/>
  <c r="M375" i="4"/>
  <c r="Q374" i="4"/>
  <c r="R374" i="4" s="1"/>
  <c r="B373" i="4"/>
  <c r="C372" i="4"/>
  <c r="D53" i="5" l="1"/>
  <c r="AS375" i="4"/>
  <c r="AT376" i="4"/>
  <c r="AL376" i="4"/>
  <c r="AK377" i="4"/>
  <c r="AJ377" i="4"/>
  <c r="AI378" i="4"/>
  <c r="I373" i="4"/>
  <c r="H374" i="4"/>
  <c r="F374" i="4"/>
  <c r="E375" i="4"/>
  <c r="S375" i="4"/>
  <c r="M376" i="4"/>
  <c r="Q375" i="4"/>
  <c r="R375" i="4" s="1"/>
  <c r="B374" i="4"/>
  <c r="C373" i="4"/>
  <c r="D54" i="5" l="1"/>
  <c r="AS376" i="4"/>
  <c r="E376" i="5"/>
  <c r="E54" i="5"/>
  <c r="AT377" i="4"/>
  <c r="AL377" i="4"/>
  <c r="AS377" i="4" s="1"/>
  <c r="AK378" i="4"/>
  <c r="AJ378" i="4"/>
  <c r="AI379" i="4"/>
  <c r="I374" i="4"/>
  <c r="H375" i="4"/>
  <c r="F375" i="4"/>
  <c r="E376" i="4"/>
  <c r="S376" i="4"/>
  <c r="Q376" i="4"/>
  <c r="R376" i="4" s="1"/>
  <c r="M377" i="4"/>
  <c r="B375" i="4"/>
  <c r="C374" i="4"/>
  <c r="D377" i="5" l="1"/>
  <c r="D55" i="5"/>
  <c r="E377" i="5"/>
  <c r="E55" i="5"/>
  <c r="AT378" i="4"/>
  <c r="E56" i="5" s="1"/>
  <c r="AL378" i="4"/>
  <c r="AS378" i="4" s="1"/>
  <c r="AK379" i="4"/>
  <c r="AJ379" i="4"/>
  <c r="AI380" i="4"/>
  <c r="I375" i="4"/>
  <c r="H376" i="4"/>
  <c r="F376" i="4"/>
  <c r="E377" i="4"/>
  <c r="Q377" i="4"/>
  <c r="R377" i="4" s="1"/>
  <c r="S377" i="4"/>
  <c r="M378" i="4"/>
  <c r="B376" i="4"/>
  <c r="C375" i="4"/>
  <c r="D378" i="5" l="1"/>
  <c r="D56" i="5"/>
  <c r="AT379" i="4"/>
  <c r="E57" i="5" s="1"/>
  <c r="AL379" i="4"/>
  <c r="AK380" i="4"/>
  <c r="AJ380" i="4"/>
  <c r="AI381" i="4"/>
  <c r="I376" i="4"/>
  <c r="H377" i="4"/>
  <c r="F377" i="4"/>
  <c r="E378" i="4"/>
  <c r="S378" i="4"/>
  <c r="Q378" i="4"/>
  <c r="R378" i="4" s="1"/>
  <c r="M379" i="4"/>
  <c r="B377" i="4"/>
  <c r="C376" i="4"/>
  <c r="D57" i="5" l="1"/>
  <c r="AS379" i="4"/>
  <c r="AT380" i="4"/>
  <c r="AL380" i="4"/>
  <c r="AK381" i="4"/>
  <c r="AJ381" i="4"/>
  <c r="AI382" i="4"/>
  <c r="I377" i="4"/>
  <c r="H378" i="4"/>
  <c r="F378" i="4"/>
  <c r="E379" i="4"/>
  <c r="Q379" i="4"/>
  <c r="R379" i="4" s="1"/>
  <c r="S379" i="4"/>
  <c r="M380" i="4"/>
  <c r="B378" i="4"/>
  <c r="C377" i="4"/>
  <c r="D58" i="5" l="1"/>
  <c r="AS380" i="4"/>
  <c r="E380" i="5"/>
  <c r="E58" i="5"/>
  <c r="AT381" i="4"/>
  <c r="AL381" i="4"/>
  <c r="AS381" i="4" s="1"/>
  <c r="AK382" i="4"/>
  <c r="AJ382" i="4"/>
  <c r="AI383" i="4"/>
  <c r="I378" i="4"/>
  <c r="H379" i="4"/>
  <c r="F379" i="4"/>
  <c r="E380" i="4"/>
  <c r="S380" i="4"/>
  <c r="M381" i="4"/>
  <c r="Q380" i="4"/>
  <c r="R380" i="4" s="1"/>
  <c r="B379" i="4"/>
  <c r="C378" i="4"/>
  <c r="D381" i="5" l="1"/>
  <c r="D59" i="5"/>
  <c r="E381" i="5"/>
  <c r="E59" i="5"/>
  <c r="AT382" i="4"/>
  <c r="AL382" i="4"/>
  <c r="AK383" i="4"/>
  <c r="AJ383" i="4"/>
  <c r="AI384" i="4"/>
  <c r="I379" i="4"/>
  <c r="H380" i="4"/>
  <c r="F380" i="4"/>
  <c r="E381" i="4"/>
  <c r="M382" i="4"/>
  <c r="S381" i="4"/>
  <c r="Q381" i="4"/>
  <c r="R381" i="4" s="1"/>
  <c r="B380" i="4"/>
  <c r="C379" i="4"/>
  <c r="D382" i="5" l="1"/>
  <c r="AS382" i="4"/>
  <c r="AT383" i="4"/>
  <c r="AL383" i="4"/>
  <c r="AS383" i="4" s="1"/>
  <c r="AK384" i="4"/>
  <c r="AJ384" i="4"/>
  <c r="AI385" i="4"/>
  <c r="I380" i="4"/>
  <c r="H381" i="4"/>
  <c r="F381" i="4"/>
  <c r="E382" i="4"/>
  <c r="S382" i="4"/>
  <c r="Q382" i="4"/>
  <c r="R382" i="4" s="1"/>
  <c r="M383" i="4"/>
  <c r="B381" i="4"/>
  <c r="C380" i="4"/>
  <c r="AT384" i="4" l="1"/>
  <c r="E384" i="5" s="1"/>
  <c r="AL384" i="4"/>
  <c r="AS384" i="4" s="1"/>
  <c r="AJ385" i="4"/>
  <c r="AK385" i="4"/>
  <c r="AI386" i="4"/>
  <c r="I381" i="4"/>
  <c r="H382" i="4"/>
  <c r="F382" i="4"/>
  <c r="E383" i="4"/>
  <c r="Q383" i="4"/>
  <c r="R383" i="4" s="1"/>
  <c r="S383" i="4"/>
  <c r="M384" i="4"/>
  <c r="B382" i="4"/>
  <c r="C381" i="4"/>
  <c r="AT385" i="4" l="1"/>
  <c r="E385" i="5" s="1"/>
  <c r="AL385" i="4"/>
  <c r="AK386" i="4"/>
  <c r="AJ386" i="4"/>
  <c r="AI387" i="4"/>
  <c r="I382" i="4"/>
  <c r="H383" i="4"/>
  <c r="F383" i="4"/>
  <c r="E384" i="4"/>
  <c r="Q384" i="4"/>
  <c r="R384" i="4" s="1"/>
  <c r="M385" i="4"/>
  <c r="S384" i="4"/>
  <c r="B383" i="4"/>
  <c r="C382" i="4"/>
  <c r="D385" i="5" l="1"/>
  <c r="AS385" i="4"/>
  <c r="AT386" i="4"/>
  <c r="AL386" i="4"/>
  <c r="AK387" i="4"/>
  <c r="AJ387" i="4"/>
  <c r="AI388" i="4"/>
  <c r="I383" i="4"/>
  <c r="H384" i="4"/>
  <c r="F384" i="4"/>
  <c r="E385" i="4"/>
  <c r="Q385" i="4"/>
  <c r="R385" i="4" s="1"/>
  <c r="S385" i="4"/>
  <c r="M386" i="4"/>
  <c r="B384" i="4"/>
  <c r="C383" i="4"/>
  <c r="D386" i="5" l="1"/>
  <c r="AS386" i="4"/>
  <c r="AT387" i="4"/>
  <c r="AL387" i="4"/>
  <c r="AS387" i="4" s="1"/>
  <c r="AK388" i="4"/>
  <c r="AJ388" i="4"/>
  <c r="AI389" i="4"/>
  <c r="I384" i="4"/>
  <c r="H385" i="4"/>
  <c r="F385" i="4"/>
  <c r="E386" i="4"/>
  <c r="S386" i="4"/>
  <c r="Q386" i="4"/>
  <c r="R386" i="4" s="1"/>
  <c r="M387" i="4"/>
  <c r="B385" i="4"/>
  <c r="C384" i="4"/>
  <c r="AT388" i="4" l="1"/>
  <c r="E388" i="5" s="1"/>
  <c r="AL388" i="4"/>
  <c r="AS388" i="4" s="1"/>
  <c r="AK389" i="4"/>
  <c r="AJ389" i="4"/>
  <c r="AI390" i="4"/>
  <c r="I385" i="4"/>
  <c r="H386" i="4"/>
  <c r="F386" i="4"/>
  <c r="E387" i="4"/>
  <c r="Q387" i="4"/>
  <c r="R387" i="4" s="1"/>
  <c r="S387" i="4"/>
  <c r="M388" i="4"/>
  <c r="B386" i="4"/>
  <c r="C385" i="4"/>
  <c r="AT389" i="4" l="1"/>
  <c r="E389" i="5" s="1"/>
  <c r="AL389" i="4"/>
  <c r="AK390" i="4"/>
  <c r="AJ390" i="4"/>
  <c r="AI391" i="4"/>
  <c r="I386" i="4"/>
  <c r="H387" i="4"/>
  <c r="F387" i="4"/>
  <c r="E388" i="4"/>
  <c r="S388" i="4"/>
  <c r="M389" i="4"/>
  <c r="Q388" i="4"/>
  <c r="R388" i="4" s="1"/>
  <c r="B387" i="4"/>
  <c r="C386" i="4"/>
  <c r="D389" i="5" l="1"/>
  <c r="AS389" i="4"/>
  <c r="AT390" i="4"/>
  <c r="AL390" i="4"/>
  <c r="AK391" i="4"/>
  <c r="AJ391" i="4"/>
  <c r="AI392" i="4"/>
  <c r="I387" i="4"/>
  <c r="H388" i="4"/>
  <c r="F388" i="4"/>
  <c r="E389" i="4"/>
  <c r="S389" i="4"/>
  <c r="M390" i="4"/>
  <c r="Q389" i="4"/>
  <c r="R389" i="4" s="1"/>
  <c r="B388" i="4"/>
  <c r="C387" i="4"/>
  <c r="D390" i="5" l="1"/>
  <c r="AS390" i="4"/>
  <c r="AT391" i="4"/>
  <c r="AL391" i="4"/>
  <c r="AS391" i="4" s="1"/>
  <c r="AK392" i="4"/>
  <c r="AJ392" i="4"/>
  <c r="AI393" i="4"/>
  <c r="I388" i="4"/>
  <c r="H389" i="4"/>
  <c r="F389" i="4"/>
  <c r="E390" i="4"/>
  <c r="S390" i="4"/>
  <c r="Q390" i="4"/>
  <c r="R390" i="4" s="1"/>
  <c r="M391" i="4"/>
  <c r="B389" i="4"/>
  <c r="C388" i="4"/>
  <c r="AT392" i="4" l="1"/>
  <c r="E392" i="5" s="1"/>
  <c r="AL392" i="4"/>
  <c r="AS392" i="4" s="1"/>
  <c r="AK393" i="4"/>
  <c r="AJ393" i="4"/>
  <c r="AI394" i="4"/>
  <c r="I389" i="4"/>
  <c r="H390" i="4"/>
  <c r="F390" i="4"/>
  <c r="E391" i="4"/>
  <c r="Q391" i="4"/>
  <c r="R391" i="4" s="1"/>
  <c r="S391" i="4"/>
  <c r="M392" i="4"/>
  <c r="B390" i="4"/>
  <c r="C389" i="4"/>
  <c r="AT393" i="4" l="1"/>
  <c r="E393" i="5" s="1"/>
  <c r="AL393" i="4"/>
  <c r="AK394" i="4"/>
  <c r="AJ394" i="4"/>
  <c r="AI395" i="4"/>
  <c r="I390" i="4"/>
  <c r="H391" i="4"/>
  <c r="F391" i="4"/>
  <c r="E392" i="4"/>
  <c r="S392" i="4"/>
  <c r="Q392" i="4"/>
  <c r="R392" i="4" s="1"/>
  <c r="M393" i="4"/>
  <c r="B391" i="4"/>
  <c r="C390" i="4"/>
  <c r="D393" i="5" l="1"/>
  <c r="AS393" i="4"/>
  <c r="AT394" i="4"/>
  <c r="AL394" i="4"/>
  <c r="AK395" i="4"/>
  <c r="AJ395" i="4"/>
  <c r="AI396" i="4"/>
  <c r="I391" i="4"/>
  <c r="H392" i="4"/>
  <c r="F392" i="4"/>
  <c r="E393" i="4"/>
  <c r="Q393" i="4"/>
  <c r="R393" i="4" s="1"/>
  <c r="S393" i="4"/>
  <c r="M394" i="4"/>
  <c r="B392" i="4"/>
  <c r="C391" i="4"/>
  <c r="D394" i="5" l="1"/>
  <c r="AS394" i="4"/>
  <c r="AT395" i="4"/>
  <c r="AL395" i="4"/>
  <c r="AS395" i="4" s="1"/>
  <c r="AK396" i="4"/>
  <c r="AJ396" i="4"/>
  <c r="AI397" i="4"/>
  <c r="I392" i="4"/>
  <c r="H393" i="4"/>
  <c r="F393" i="4"/>
  <c r="E394" i="4"/>
  <c r="S394" i="4"/>
  <c r="Q394" i="4"/>
  <c r="R394" i="4" s="1"/>
  <c r="M395" i="4"/>
  <c r="B393" i="4"/>
  <c r="C392" i="4"/>
  <c r="AT396" i="4" l="1"/>
  <c r="E396" i="5" s="1"/>
  <c r="AL396" i="4"/>
  <c r="AS396" i="4" s="1"/>
  <c r="AK397" i="4"/>
  <c r="AJ397" i="4"/>
  <c r="AI398" i="4"/>
  <c r="I393" i="4"/>
  <c r="H394" i="4"/>
  <c r="F394" i="4"/>
  <c r="E395" i="4"/>
  <c r="Q395" i="4"/>
  <c r="R395" i="4" s="1"/>
  <c r="S395" i="4"/>
  <c r="M396" i="4"/>
  <c r="B394" i="4"/>
  <c r="C393" i="4"/>
  <c r="AT397" i="4" l="1"/>
  <c r="E397" i="5" s="1"/>
  <c r="AL397" i="4"/>
  <c r="AK398" i="4"/>
  <c r="AJ398" i="4"/>
  <c r="AI399" i="4"/>
  <c r="I394" i="4"/>
  <c r="H395" i="4"/>
  <c r="F395" i="4"/>
  <c r="E396" i="4"/>
  <c r="S396" i="4"/>
  <c r="Q396" i="4"/>
  <c r="R396" i="4" s="1"/>
  <c r="M397" i="4"/>
  <c r="B395" i="4"/>
  <c r="C394" i="4"/>
  <c r="D397" i="5" l="1"/>
  <c r="AS397" i="4"/>
  <c r="AT398" i="4"/>
  <c r="AL398" i="4"/>
  <c r="AK399" i="4"/>
  <c r="AJ399" i="4"/>
  <c r="AI400" i="4"/>
  <c r="I395" i="4"/>
  <c r="H396" i="4"/>
  <c r="F396" i="4"/>
  <c r="E397" i="4"/>
  <c r="S397" i="4"/>
  <c r="M398" i="4"/>
  <c r="Q397" i="4"/>
  <c r="R397" i="4" s="1"/>
  <c r="B396" i="4"/>
  <c r="C395" i="4"/>
  <c r="D398" i="5" l="1"/>
  <c r="AS398" i="4"/>
  <c r="AT399" i="4"/>
  <c r="AL399" i="4"/>
  <c r="AS399" i="4" s="1"/>
  <c r="AK400" i="4"/>
  <c r="AJ400" i="4"/>
  <c r="AI401" i="4"/>
  <c r="I396" i="4"/>
  <c r="H397" i="4"/>
  <c r="F397" i="4"/>
  <c r="E398" i="4"/>
  <c r="S398" i="4"/>
  <c r="Q398" i="4"/>
  <c r="R398" i="4" s="1"/>
  <c r="M399" i="4"/>
  <c r="B397" i="4"/>
  <c r="C396" i="4"/>
  <c r="AT400" i="4" l="1"/>
  <c r="E400" i="5" s="1"/>
  <c r="AL400" i="4"/>
  <c r="AS400" i="4" s="1"/>
  <c r="AK401" i="4"/>
  <c r="AJ401" i="4"/>
  <c r="AI402" i="4"/>
  <c r="I397" i="4"/>
  <c r="H398" i="4"/>
  <c r="F398" i="4"/>
  <c r="E399" i="4"/>
  <c r="Q399" i="4"/>
  <c r="R399" i="4" s="1"/>
  <c r="S399" i="4"/>
  <c r="M400" i="4"/>
  <c r="B398" i="4"/>
  <c r="C397" i="4"/>
  <c r="AT401" i="4" l="1"/>
  <c r="E401" i="5" s="1"/>
  <c r="AL401" i="4"/>
  <c r="AK402" i="4"/>
  <c r="AJ402" i="4"/>
  <c r="AI403" i="4"/>
  <c r="I398" i="4"/>
  <c r="H399" i="4"/>
  <c r="F399" i="4"/>
  <c r="E400" i="4"/>
  <c r="S400" i="4"/>
  <c r="Q400" i="4"/>
  <c r="R400" i="4" s="1"/>
  <c r="M401" i="4"/>
  <c r="B399" i="4"/>
  <c r="C398" i="4"/>
  <c r="D401" i="5" l="1"/>
  <c r="AS401" i="4"/>
  <c r="AT402" i="4"/>
  <c r="AL402" i="4"/>
  <c r="AK403" i="4"/>
  <c r="AJ403" i="4"/>
  <c r="AI404" i="4"/>
  <c r="I399" i="4"/>
  <c r="H400" i="4"/>
  <c r="F400" i="4"/>
  <c r="E401" i="4"/>
  <c r="Q401" i="4"/>
  <c r="R401" i="4" s="1"/>
  <c r="S401" i="4"/>
  <c r="M402" i="4"/>
  <c r="B400" i="4"/>
  <c r="C399" i="4"/>
  <c r="D402" i="5" l="1"/>
  <c r="AS402" i="4"/>
  <c r="AT403" i="4"/>
  <c r="AL403" i="4"/>
  <c r="AS403" i="4" s="1"/>
  <c r="AK404" i="4"/>
  <c r="AJ404" i="4"/>
  <c r="AI405" i="4"/>
  <c r="I400" i="4"/>
  <c r="H401" i="4"/>
  <c r="F401" i="4"/>
  <c r="E402" i="4"/>
  <c r="S402" i="4"/>
  <c r="M403" i="4"/>
  <c r="Q402" i="4"/>
  <c r="R402" i="4" s="1"/>
  <c r="B401" i="4"/>
  <c r="C400" i="4"/>
  <c r="AT404" i="4" l="1"/>
  <c r="E404" i="5" s="1"/>
  <c r="AL404" i="4"/>
  <c r="AS404" i="4" s="1"/>
  <c r="AK405" i="4"/>
  <c r="AJ405" i="4"/>
  <c r="AI406" i="4"/>
  <c r="I401" i="4"/>
  <c r="H402" i="4"/>
  <c r="F402" i="4"/>
  <c r="E403" i="4"/>
  <c r="S403" i="4"/>
  <c r="M404" i="4"/>
  <c r="Q403" i="4"/>
  <c r="R403" i="4" s="1"/>
  <c r="B402" i="4"/>
  <c r="C401" i="4"/>
  <c r="AT405" i="4" l="1"/>
  <c r="E405" i="5" s="1"/>
  <c r="AL405" i="4"/>
  <c r="AK406" i="4"/>
  <c r="AJ406" i="4"/>
  <c r="AI407" i="4"/>
  <c r="I402" i="4"/>
  <c r="H403" i="4"/>
  <c r="F403" i="4"/>
  <c r="E404" i="4"/>
  <c r="S404" i="4"/>
  <c r="M405" i="4"/>
  <c r="Q404" i="4"/>
  <c r="R404" i="4" s="1"/>
  <c r="B403" i="4"/>
  <c r="C402" i="4"/>
  <c r="D405" i="5" l="1"/>
  <c r="AS405" i="4"/>
  <c r="AT406" i="4"/>
  <c r="AL406" i="4"/>
  <c r="AK407" i="4"/>
  <c r="AJ407" i="4"/>
  <c r="AI408" i="4"/>
  <c r="I403" i="4"/>
  <c r="H404" i="4"/>
  <c r="F404" i="4"/>
  <c r="E405" i="4"/>
  <c r="S405" i="4"/>
  <c r="M406" i="4"/>
  <c r="Q405" i="4"/>
  <c r="R405" i="4" s="1"/>
  <c r="B404" i="4"/>
  <c r="C403" i="4"/>
  <c r="D406" i="5" l="1"/>
  <c r="AS406" i="4"/>
  <c r="AT407" i="4"/>
  <c r="AL407" i="4"/>
  <c r="AS407" i="4" s="1"/>
  <c r="AK408" i="4"/>
  <c r="AJ408" i="4"/>
  <c r="AI409" i="4"/>
  <c r="I404" i="4"/>
  <c r="H405" i="4"/>
  <c r="F405" i="4"/>
  <c r="E406" i="4"/>
  <c r="S406" i="4"/>
  <c r="Q406" i="4"/>
  <c r="R406" i="4" s="1"/>
  <c r="M407" i="4"/>
  <c r="B405" i="4"/>
  <c r="C404" i="4"/>
  <c r="AT408" i="4" l="1"/>
  <c r="E408" i="5" s="1"/>
  <c r="AL408" i="4"/>
  <c r="AS408" i="4" s="1"/>
  <c r="AK409" i="4"/>
  <c r="AJ409" i="4"/>
  <c r="AI410" i="4"/>
  <c r="I405" i="4"/>
  <c r="H406" i="4"/>
  <c r="F406" i="4"/>
  <c r="E407" i="4"/>
  <c r="Q407" i="4"/>
  <c r="R407" i="4" s="1"/>
  <c r="S407" i="4"/>
  <c r="M408" i="4"/>
  <c r="B406" i="4"/>
  <c r="C405" i="4"/>
  <c r="AT409" i="4" l="1"/>
  <c r="E409" i="5" s="1"/>
  <c r="AL409" i="4"/>
  <c r="AK410" i="4"/>
  <c r="AJ410" i="4"/>
  <c r="AI411" i="4"/>
  <c r="I406" i="4"/>
  <c r="H407" i="4"/>
  <c r="F407" i="4"/>
  <c r="E408" i="4"/>
  <c r="S408" i="4"/>
  <c r="Q408" i="4"/>
  <c r="R408" i="4" s="1"/>
  <c r="M409" i="4"/>
  <c r="B407" i="4"/>
  <c r="C406" i="4"/>
  <c r="D409" i="5" l="1"/>
  <c r="AS409" i="4"/>
  <c r="AT410" i="4"/>
  <c r="AL410" i="4"/>
  <c r="AK411" i="4"/>
  <c r="AJ411" i="4"/>
  <c r="AI412" i="4"/>
  <c r="I407" i="4"/>
  <c r="H408" i="4"/>
  <c r="F408" i="4"/>
  <c r="E409" i="4"/>
  <c r="Q409" i="4"/>
  <c r="R409" i="4" s="1"/>
  <c r="S409" i="4"/>
  <c r="M410" i="4"/>
  <c r="B408" i="4"/>
  <c r="C407" i="4"/>
  <c r="D410" i="5" l="1"/>
  <c r="AS410" i="4"/>
  <c r="AT411" i="4"/>
  <c r="AL411" i="4"/>
  <c r="AS411" i="4" s="1"/>
  <c r="AK412" i="4"/>
  <c r="AJ412" i="4"/>
  <c r="AI413" i="4"/>
  <c r="I408" i="4"/>
  <c r="H409" i="4"/>
  <c r="F409" i="4"/>
  <c r="E410" i="4"/>
  <c r="Q410" i="4"/>
  <c r="R410" i="4" s="1"/>
  <c r="S410" i="4"/>
  <c r="M411" i="4"/>
  <c r="B409" i="4"/>
  <c r="C408" i="4"/>
  <c r="AT412" i="4" l="1"/>
  <c r="E412" i="5" s="1"/>
  <c r="AL412" i="4"/>
  <c r="AS412" i="4" s="1"/>
  <c r="AK413" i="4"/>
  <c r="AJ413" i="4"/>
  <c r="AI414" i="4"/>
  <c r="I409" i="4"/>
  <c r="H410" i="4"/>
  <c r="F410" i="4"/>
  <c r="E411" i="4"/>
  <c r="Q411" i="4"/>
  <c r="R411" i="4" s="1"/>
  <c r="S411" i="4"/>
  <c r="M412" i="4"/>
  <c r="B410" i="4"/>
  <c r="C409" i="4"/>
  <c r="AT413" i="4" l="1"/>
  <c r="E413" i="5" s="1"/>
  <c r="AL413" i="4"/>
  <c r="AK414" i="4"/>
  <c r="AJ414" i="4"/>
  <c r="AI415" i="4"/>
  <c r="I410" i="4"/>
  <c r="H411" i="4"/>
  <c r="F411" i="4"/>
  <c r="E412" i="4"/>
  <c r="S412" i="4"/>
  <c r="M413" i="4"/>
  <c r="Q412" i="4"/>
  <c r="R412" i="4" s="1"/>
  <c r="B411" i="4"/>
  <c r="C410" i="4"/>
  <c r="D413" i="5" l="1"/>
  <c r="AS413" i="4"/>
  <c r="AT414" i="4"/>
  <c r="AL414" i="4"/>
  <c r="AK415" i="4"/>
  <c r="AJ415" i="4"/>
  <c r="AI416" i="4"/>
  <c r="I411" i="4"/>
  <c r="H412" i="4"/>
  <c r="F412" i="4"/>
  <c r="E413" i="4"/>
  <c r="M414" i="4"/>
  <c r="S413" i="4"/>
  <c r="Q413" i="4"/>
  <c r="R413" i="4" s="1"/>
  <c r="B412" i="4"/>
  <c r="C411" i="4"/>
  <c r="D414" i="5" l="1"/>
  <c r="AS414" i="4"/>
  <c r="AT415" i="4"/>
  <c r="AL415" i="4"/>
  <c r="AS415" i="4" s="1"/>
  <c r="AK416" i="4"/>
  <c r="AJ416" i="4"/>
  <c r="AI417" i="4"/>
  <c r="I412" i="4"/>
  <c r="H413" i="4"/>
  <c r="F413" i="4"/>
  <c r="E414" i="4"/>
  <c r="S414" i="4"/>
  <c r="Q414" i="4"/>
  <c r="R414" i="4" s="1"/>
  <c r="M415" i="4"/>
  <c r="B413" i="4"/>
  <c r="C412" i="4"/>
  <c r="AT416" i="4" l="1"/>
  <c r="E416" i="5" s="1"/>
  <c r="AL416" i="4"/>
  <c r="AS416" i="4" s="1"/>
  <c r="AK417" i="4"/>
  <c r="AJ417" i="4"/>
  <c r="AI418" i="4"/>
  <c r="I413" i="4"/>
  <c r="H414" i="4"/>
  <c r="F414" i="4"/>
  <c r="E415" i="4"/>
  <c r="Q415" i="4"/>
  <c r="R415" i="4" s="1"/>
  <c r="S415" i="4"/>
  <c r="M416" i="4"/>
  <c r="B414" i="4"/>
  <c r="C413" i="4"/>
  <c r="AT417" i="4" l="1"/>
  <c r="E417" i="5" s="1"/>
  <c r="AL417" i="4"/>
  <c r="AK418" i="4"/>
  <c r="AJ418" i="4"/>
  <c r="AI419" i="4"/>
  <c r="I414" i="4"/>
  <c r="H415" i="4"/>
  <c r="F415" i="4"/>
  <c r="E416" i="4"/>
  <c r="M417" i="4"/>
  <c r="Q416" i="4"/>
  <c r="R416" i="4" s="1"/>
  <c r="S416" i="4"/>
  <c r="B415" i="4"/>
  <c r="C414" i="4"/>
  <c r="D417" i="5" l="1"/>
  <c r="AS417" i="4"/>
  <c r="AT418" i="4"/>
  <c r="AL418" i="4"/>
  <c r="AJ419" i="4"/>
  <c r="AK419" i="4"/>
  <c r="AI420" i="4"/>
  <c r="I415" i="4"/>
  <c r="H416" i="4"/>
  <c r="F416" i="4"/>
  <c r="E417" i="4"/>
  <c r="S417" i="4"/>
  <c r="M418" i="4"/>
  <c r="Q417" i="4"/>
  <c r="R417" i="4" s="1"/>
  <c r="B416" i="4"/>
  <c r="C415" i="4"/>
  <c r="D418" i="5" l="1"/>
  <c r="AS418" i="4"/>
  <c r="AT419" i="4"/>
  <c r="AL419" i="4"/>
  <c r="AS419" i="4" s="1"/>
  <c r="AK420" i="4"/>
  <c r="AJ420" i="4"/>
  <c r="AI421" i="4"/>
  <c r="I416" i="4"/>
  <c r="H417" i="4"/>
  <c r="F417" i="4"/>
  <c r="E418" i="4"/>
  <c r="S418" i="4"/>
  <c r="Q418" i="4"/>
  <c r="R418" i="4" s="1"/>
  <c r="M419" i="4"/>
  <c r="B417" i="4"/>
  <c r="C416" i="4"/>
  <c r="AT420" i="4" l="1"/>
  <c r="AL420" i="4"/>
  <c r="AJ421" i="4"/>
  <c r="AK421" i="4"/>
  <c r="AI422" i="4"/>
  <c r="I417" i="4"/>
  <c r="H418" i="4"/>
  <c r="F418" i="4"/>
  <c r="E419" i="4"/>
  <c r="Q419" i="4"/>
  <c r="R419" i="4" s="1"/>
  <c r="S419" i="4"/>
  <c r="M420" i="4"/>
  <c r="B418" i="4"/>
  <c r="C417" i="4"/>
  <c r="D60" i="5" l="1"/>
  <c r="AS420" i="4"/>
  <c r="E420" i="5"/>
  <c r="E60" i="5"/>
  <c r="AT421" i="4"/>
  <c r="AL421" i="4"/>
  <c r="AS421" i="4" s="1"/>
  <c r="AJ422" i="4"/>
  <c r="AK422" i="4"/>
  <c r="AI423" i="4"/>
  <c r="I418" i="4"/>
  <c r="H419" i="4"/>
  <c r="F419" i="4"/>
  <c r="E420" i="4"/>
  <c r="S420" i="4"/>
  <c r="Q420" i="4"/>
  <c r="R420" i="4" s="1"/>
  <c r="M421" i="4"/>
  <c r="B419" i="4"/>
  <c r="C418" i="4"/>
  <c r="D421" i="5" l="1"/>
  <c r="D61" i="5"/>
  <c r="E421" i="5"/>
  <c r="E61" i="5"/>
  <c r="AT422" i="4"/>
  <c r="E62" i="5" s="1"/>
  <c r="AL422" i="4"/>
  <c r="AS422" i="4" s="1"/>
  <c r="AI424" i="4"/>
  <c r="AJ423" i="4"/>
  <c r="AK423" i="4"/>
  <c r="I419" i="4"/>
  <c r="H420" i="4"/>
  <c r="F420" i="4"/>
  <c r="E421" i="4"/>
  <c r="Q421" i="4"/>
  <c r="R421" i="4" s="1"/>
  <c r="S421" i="4"/>
  <c r="M422" i="4"/>
  <c r="B420" i="4"/>
  <c r="C419" i="4"/>
  <c r="D422" i="5" l="1"/>
  <c r="D62" i="5"/>
  <c r="AT423" i="4"/>
  <c r="E63" i="5" s="1"/>
  <c r="AL423" i="4"/>
  <c r="AI425" i="4"/>
  <c r="AJ424" i="4"/>
  <c r="AK424" i="4"/>
  <c r="I420" i="4"/>
  <c r="H421" i="4"/>
  <c r="F421" i="4"/>
  <c r="E422" i="4"/>
  <c r="S422" i="4"/>
  <c r="Q422" i="4"/>
  <c r="R422" i="4" s="1"/>
  <c r="M423" i="4"/>
  <c r="B421" i="4"/>
  <c r="C420" i="4"/>
  <c r="D63" i="5" l="1"/>
  <c r="AS423" i="4"/>
  <c r="AT424" i="4"/>
  <c r="AL424" i="4"/>
  <c r="AK425" i="4"/>
  <c r="AI426" i="4"/>
  <c r="AJ425" i="4"/>
  <c r="I421" i="4"/>
  <c r="H422" i="4"/>
  <c r="F422" i="4"/>
  <c r="E423" i="4"/>
  <c r="Q423" i="4"/>
  <c r="R423" i="4" s="1"/>
  <c r="S423" i="4"/>
  <c r="M424" i="4"/>
  <c r="B422" i="4"/>
  <c r="C421" i="4"/>
  <c r="D64" i="5" l="1"/>
  <c r="AS424" i="4"/>
  <c r="E424" i="5"/>
  <c r="E64" i="5"/>
  <c r="AT425" i="4"/>
  <c r="AL425" i="4"/>
  <c r="AS425" i="4" s="1"/>
  <c r="AI427" i="4"/>
  <c r="AJ426" i="4"/>
  <c r="AK426" i="4"/>
  <c r="I422" i="4"/>
  <c r="H423" i="4"/>
  <c r="F423" i="4"/>
  <c r="E424" i="4"/>
  <c r="M425" i="4"/>
  <c r="Q424" i="4"/>
  <c r="R424" i="4" s="1"/>
  <c r="S424" i="4"/>
  <c r="B423" i="4"/>
  <c r="C422" i="4"/>
  <c r="D425" i="5" l="1"/>
  <c r="D65" i="5"/>
  <c r="E425" i="5"/>
  <c r="E65" i="5"/>
  <c r="AT426" i="4"/>
  <c r="E66" i="5" s="1"/>
  <c r="AL426" i="4"/>
  <c r="AS426" i="4" s="1"/>
  <c r="AI428" i="4"/>
  <c r="AJ427" i="4"/>
  <c r="AK427" i="4"/>
  <c r="I423" i="4"/>
  <c r="H424" i="4"/>
  <c r="F424" i="4"/>
  <c r="E425" i="4"/>
  <c r="S425" i="4"/>
  <c r="M426" i="4"/>
  <c r="Q425" i="4"/>
  <c r="R425" i="4" s="1"/>
  <c r="B424" i="4"/>
  <c r="C423" i="4"/>
  <c r="D426" i="5" l="1"/>
  <c r="D66" i="5"/>
  <c r="AT427" i="4"/>
  <c r="E67" i="5" s="1"/>
  <c r="AL427" i="4"/>
  <c r="AI429" i="4"/>
  <c r="AJ428" i="4"/>
  <c r="AK428" i="4"/>
  <c r="I424" i="4"/>
  <c r="H425" i="4"/>
  <c r="F425" i="4"/>
  <c r="E426" i="4"/>
  <c r="S426" i="4"/>
  <c r="Q426" i="4"/>
  <c r="R426" i="4" s="1"/>
  <c r="M427" i="4"/>
  <c r="B425" i="4"/>
  <c r="C424" i="4"/>
  <c r="D67" i="5" l="1"/>
  <c r="AS427" i="4"/>
  <c r="AT428" i="4"/>
  <c r="AL428" i="4"/>
  <c r="AI430" i="4"/>
  <c r="AJ429" i="4"/>
  <c r="AK429" i="4"/>
  <c r="I425" i="4"/>
  <c r="H426" i="4"/>
  <c r="F426" i="4"/>
  <c r="E427" i="4"/>
  <c r="Q427" i="4"/>
  <c r="R427" i="4" s="1"/>
  <c r="S427" i="4"/>
  <c r="M428" i="4"/>
  <c r="B426" i="4"/>
  <c r="C425" i="4"/>
  <c r="D68" i="5" l="1"/>
  <c r="AS428" i="4"/>
  <c r="E428" i="5"/>
  <c r="E68" i="5"/>
  <c r="AT429" i="4"/>
  <c r="AL429" i="4"/>
  <c r="AS429" i="4" s="1"/>
  <c r="AI431" i="4"/>
  <c r="AJ430" i="4"/>
  <c r="AK430" i="4"/>
  <c r="I426" i="4"/>
  <c r="H427" i="4"/>
  <c r="F427" i="4"/>
  <c r="E428" i="4"/>
  <c r="S428" i="4"/>
  <c r="M429" i="4"/>
  <c r="Q428" i="4"/>
  <c r="R428" i="4" s="1"/>
  <c r="B427" i="4"/>
  <c r="C426" i="4"/>
  <c r="D429" i="5" l="1"/>
  <c r="D69" i="5"/>
  <c r="E429" i="5"/>
  <c r="E69" i="5"/>
  <c r="AT430" i="4"/>
  <c r="E70" i="5" s="1"/>
  <c r="AL430" i="4"/>
  <c r="AS430" i="4" s="1"/>
  <c r="AI432" i="4"/>
  <c r="AJ431" i="4"/>
  <c r="AK431" i="4"/>
  <c r="I427" i="4"/>
  <c r="H428" i="4"/>
  <c r="F428" i="4"/>
  <c r="E429" i="4"/>
  <c r="Q429" i="4"/>
  <c r="R429" i="4" s="1"/>
  <c r="S429" i="4"/>
  <c r="M430" i="4"/>
  <c r="B428" i="4"/>
  <c r="C427" i="4"/>
  <c r="D430" i="5" l="1"/>
  <c r="D70" i="5"/>
  <c r="AT431" i="4"/>
  <c r="E71" i="5" s="1"/>
  <c r="AL431" i="4"/>
  <c r="AI433" i="4"/>
  <c r="AJ432" i="4"/>
  <c r="AK432" i="4"/>
  <c r="I428" i="4"/>
  <c r="H429" i="4"/>
  <c r="F429" i="4"/>
  <c r="E430" i="4"/>
  <c r="S430" i="4"/>
  <c r="M431" i="4"/>
  <c r="Q430" i="4"/>
  <c r="R430" i="4" s="1"/>
  <c r="B429" i="4"/>
  <c r="C428" i="4"/>
  <c r="D71" i="5" l="1"/>
  <c r="AS431" i="4"/>
  <c r="AT432" i="4"/>
  <c r="AL432" i="4"/>
  <c r="AI434" i="4"/>
  <c r="AJ433" i="4"/>
  <c r="AK433" i="4"/>
  <c r="I429" i="4"/>
  <c r="H430" i="4"/>
  <c r="F430" i="4"/>
  <c r="E431" i="4"/>
  <c r="S431" i="4"/>
  <c r="M432" i="4"/>
  <c r="Q431" i="4"/>
  <c r="R431" i="4" s="1"/>
  <c r="B430" i="4"/>
  <c r="C429" i="4"/>
  <c r="D72" i="5" l="1"/>
  <c r="AS432" i="4"/>
  <c r="E432" i="5"/>
  <c r="E72" i="5"/>
  <c r="AT433" i="4"/>
  <c r="AL433" i="4"/>
  <c r="AS433" i="4" s="1"/>
  <c r="AI435" i="4"/>
  <c r="AJ434" i="4"/>
  <c r="AK434" i="4"/>
  <c r="I430" i="4"/>
  <c r="H431" i="4"/>
  <c r="F431" i="4"/>
  <c r="E432" i="4"/>
  <c r="S432" i="4"/>
  <c r="Q432" i="4"/>
  <c r="R432" i="4" s="1"/>
  <c r="M433" i="4"/>
  <c r="B431" i="4"/>
  <c r="C430" i="4"/>
  <c r="D433" i="5" l="1"/>
  <c r="D73" i="5"/>
  <c r="E433" i="5"/>
  <c r="E73" i="5"/>
  <c r="AT434" i="4"/>
  <c r="AL434" i="4"/>
  <c r="AI436" i="4"/>
  <c r="AJ435" i="4"/>
  <c r="AK435" i="4"/>
  <c r="I431" i="4"/>
  <c r="H432" i="4"/>
  <c r="F432" i="4"/>
  <c r="E433" i="4"/>
  <c r="M434" i="4"/>
  <c r="S433" i="4"/>
  <c r="Q433" i="4"/>
  <c r="R433" i="4" s="1"/>
  <c r="B432" i="4"/>
  <c r="C431" i="4"/>
  <c r="D434" i="5" l="1"/>
  <c r="AS434" i="4"/>
  <c r="AT435" i="4"/>
  <c r="AL435" i="4"/>
  <c r="AS435" i="4" s="1"/>
  <c r="AI437" i="4"/>
  <c r="AJ436" i="4"/>
  <c r="AK436" i="4"/>
  <c r="I432" i="4"/>
  <c r="H433" i="4"/>
  <c r="F433" i="4"/>
  <c r="E434" i="4"/>
  <c r="S434" i="4"/>
  <c r="Q434" i="4"/>
  <c r="R434" i="4" s="1"/>
  <c r="M435" i="4"/>
  <c r="B433" i="4"/>
  <c r="C432" i="4"/>
  <c r="AT436" i="4" l="1"/>
  <c r="E436" i="5" s="1"/>
  <c r="AL436" i="4"/>
  <c r="AS436" i="4" s="1"/>
  <c r="AI438" i="4"/>
  <c r="AJ437" i="4"/>
  <c r="AK437" i="4"/>
  <c r="I433" i="4"/>
  <c r="H434" i="4"/>
  <c r="F434" i="4"/>
  <c r="E435" i="4"/>
  <c r="Q435" i="4"/>
  <c r="R435" i="4" s="1"/>
  <c r="S435" i="4"/>
  <c r="M436" i="4"/>
  <c r="B434" i="4"/>
  <c r="C433" i="4"/>
  <c r="AT437" i="4" l="1"/>
  <c r="E437" i="5" s="1"/>
  <c r="AL437" i="4"/>
  <c r="AI439" i="4"/>
  <c r="AJ438" i="4"/>
  <c r="AK438" i="4"/>
  <c r="I434" i="4"/>
  <c r="H435" i="4"/>
  <c r="F435" i="4"/>
  <c r="E436" i="4"/>
  <c r="S436" i="4"/>
  <c r="M437" i="4"/>
  <c r="Q436" i="4"/>
  <c r="R436" i="4" s="1"/>
  <c r="B435" i="4"/>
  <c r="C434" i="4"/>
  <c r="D437" i="5" l="1"/>
  <c r="AS437" i="4"/>
  <c r="AT438" i="4"/>
  <c r="AL438" i="4"/>
  <c r="AI440" i="4"/>
  <c r="AJ439" i="4"/>
  <c r="AK439" i="4"/>
  <c r="I435" i="4"/>
  <c r="H436" i="4"/>
  <c r="F436" i="4"/>
  <c r="E437" i="4"/>
  <c r="S437" i="4"/>
  <c r="M438" i="4"/>
  <c r="Q437" i="4"/>
  <c r="R437" i="4" s="1"/>
  <c r="B436" i="4"/>
  <c r="C435" i="4"/>
  <c r="D438" i="5" l="1"/>
  <c r="AS438" i="4"/>
  <c r="AT439" i="4"/>
  <c r="AL439" i="4"/>
  <c r="AS439" i="4" s="1"/>
  <c r="AI441" i="4"/>
  <c r="AJ440" i="4"/>
  <c r="AK440" i="4"/>
  <c r="I436" i="4"/>
  <c r="H437" i="4"/>
  <c r="F437" i="4"/>
  <c r="E438" i="4"/>
  <c r="S438" i="4"/>
  <c r="Q438" i="4"/>
  <c r="R438" i="4" s="1"/>
  <c r="M439" i="4"/>
  <c r="B437" i="4"/>
  <c r="C436" i="4"/>
  <c r="AT440" i="4" l="1"/>
  <c r="E440" i="5" s="1"/>
  <c r="AL440" i="4"/>
  <c r="AS440" i="4" s="1"/>
  <c r="AI442" i="4"/>
  <c r="AJ441" i="4"/>
  <c r="AK441" i="4"/>
  <c r="I437" i="4"/>
  <c r="H438" i="4"/>
  <c r="F438" i="4"/>
  <c r="E439" i="4"/>
  <c r="Q439" i="4"/>
  <c r="R439" i="4" s="1"/>
  <c r="S439" i="4"/>
  <c r="M440" i="4"/>
  <c r="B438" i="4"/>
  <c r="C437" i="4"/>
  <c r="AT441" i="4" l="1"/>
  <c r="E441" i="5" s="1"/>
  <c r="AL441" i="4"/>
  <c r="AI443" i="4"/>
  <c r="AJ442" i="4"/>
  <c r="AK442" i="4"/>
  <c r="I438" i="4"/>
  <c r="H439" i="4"/>
  <c r="F439" i="4"/>
  <c r="E440" i="4"/>
  <c r="S440" i="4"/>
  <c r="M441" i="4"/>
  <c r="Q440" i="4"/>
  <c r="R440" i="4" s="1"/>
  <c r="B439" i="4"/>
  <c r="C438" i="4"/>
  <c r="D441" i="5" l="1"/>
  <c r="AS441" i="4"/>
  <c r="AT442" i="4"/>
  <c r="AL442" i="4"/>
  <c r="AI444" i="4"/>
  <c r="AJ443" i="4"/>
  <c r="AK443" i="4"/>
  <c r="H440" i="4"/>
  <c r="I439" i="4"/>
  <c r="F440" i="4"/>
  <c r="E441" i="4"/>
  <c r="M442" i="4"/>
  <c r="S441" i="4"/>
  <c r="Q441" i="4"/>
  <c r="R441" i="4" s="1"/>
  <c r="B440" i="4"/>
  <c r="C439" i="4"/>
  <c r="D442" i="5" l="1"/>
  <c r="AS442" i="4"/>
  <c r="AT443" i="4"/>
  <c r="AL443" i="4"/>
  <c r="AS443" i="4" s="1"/>
  <c r="AI445" i="4"/>
  <c r="AJ444" i="4"/>
  <c r="AK444" i="4"/>
  <c r="H441" i="4"/>
  <c r="I440" i="4"/>
  <c r="F441" i="4"/>
  <c r="E442" i="4"/>
  <c r="S442" i="4"/>
  <c r="Q442" i="4"/>
  <c r="R442" i="4" s="1"/>
  <c r="M443" i="4"/>
  <c r="B441" i="4"/>
  <c r="C440" i="4"/>
  <c r="AT444" i="4" l="1"/>
  <c r="E444" i="5" s="1"/>
  <c r="AL444" i="4"/>
  <c r="AS444" i="4" s="1"/>
  <c r="AI446" i="4"/>
  <c r="AJ445" i="4"/>
  <c r="AK445" i="4"/>
  <c r="H442" i="4"/>
  <c r="I441" i="4"/>
  <c r="F442" i="4"/>
  <c r="E443" i="4"/>
  <c r="M444" i="4"/>
  <c r="S443" i="4"/>
  <c r="Q443" i="4"/>
  <c r="R443" i="4" s="1"/>
  <c r="B442" i="4"/>
  <c r="C441" i="4"/>
  <c r="AT445" i="4" l="1"/>
  <c r="E445" i="5" s="1"/>
  <c r="AL445" i="4"/>
  <c r="AI447" i="4"/>
  <c r="AJ446" i="4"/>
  <c r="AK446" i="4"/>
  <c r="H443" i="4"/>
  <c r="I442" i="4"/>
  <c r="F443" i="4"/>
  <c r="E444" i="4"/>
  <c r="S444" i="4"/>
  <c r="Q444" i="4"/>
  <c r="R444" i="4" s="1"/>
  <c r="M445" i="4"/>
  <c r="B443" i="4"/>
  <c r="C442" i="4"/>
  <c r="D445" i="5" l="1"/>
  <c r="AS445" i="4"/>
  <c r="AT446" i="4"/>
  <c r="AL446" i="4"/>
  <c r="AI448" i="4"/>
  <c r="AJ447" i="4"/>
  <c r="AK447" i="4"/>
  <c r="H444" i="4"/>
  <c r="I443" i="4"/>
  <c r="F444" i="4"/>
  <c r="E445" i="4"/>
  <c r="S445" i="4"/>
  <c r="Q445" i="4"/>
  <c r="R445" i="4" s="1"/>
  <c r="M446" i="4"/>
  <c r="B444" i="4"/>
  <c r="C443" i="4"/>
  <c r="D446" i="5" l="1"/>
  <c r="AS446" i="4"/>
  <c r="AT447" i="4"/>
  <c r="AL447" i="4"/>
  <c r="AS447" i="4" s="1"/>
  <c r="AI449" i="4"/>
  <c r="AJ448" i="4"/>
  <c r="AK448" i="4"/>
  <c r="H445" i="4"/>
  <c r="I444" i="4"/>
  <c r="F445" i="4"/>
  <c r="E446" i="4"/>
  <c r="S446" i="4"/>
  <c r="Q446" i="4"/>
  <c r="R446" i="4" s="1"/>
  <c r="M447" i="4"/>
  <c r="B445" i="4"/>
  <c r="C444" i="4"/>
  <c r="AT448" i="4" l="1"/>
  <c r="E448" i="5" s="1"/>
  <c r="AL448" i="4"/>
  <c r="AS448" i="4" s="1"/>
  <c r="AI450" i="4"/>
  <c r="AJ449" i="4"/>
  <c r="AK449" i="4"/>
  <c r="H446" i="4"/>
  <c r="I445" i="4"/>
  <c r="F446" i="4"/>
  <c r="E447" i="4"/>
  <c r="M448" i="4"/>
  <c r="S447" i="4"/>
  <c r="Q447" i="4"/>
  <c r="R447" i="4" s="1"/>
  <c r="B446" i="4"/>
  <c r="C445" i="4"/>
  <c r="AT449" i="4" l="1"/>
  <c r="E449" i="5" s="1"/>
  <c r="AL449" i="4"/>
  <c r="AI451" i="4"/>
  <c r="AJ450" i="4"/>
  <c r="AK450" i="4"/>
  <c r="I446" i="4"/>
  <c r="H447" i="4"/>
  <c r="F447" i="4"/>
  <c r="E448" i="4"/>
  <c r="M449" i="4"/>
  <c r="Q448" i="4"/>
  <c r="R448" i="4" s="1"/>
  <c r="S448" i="4"/>
  <c r="B447" i="4"/>
  <c r="C446" i="4"/>
  <c r="D449" i="5" l="1"/>
  <c r="AS449" i="4"/>
  <c r="AT450" i="4"/>
  <c r="AL450" i="4"/>
  <c r="AI452" i="4"/>
  <c r="AJ451" i="4"/>
  <c r="AK451" i="4"/>
  <c r="I447" i="4"/>
  <c r="H448" i="4"/>
  <c r="F448" i="4"/>
  <c r="E449" i="4"/>
  <c r="Q449" i="4"/>
  <c r="R449" i="4" s="1"/>
  <c r="S449" i="4"/>
  <c r="M450" i="4"/>
  <c r="B448" i="4"/>
  <c r="C447" i="4"/>
  <c r="D450" i="5" l="1"/>
  <c r="AS450" i="4"/>
  <c r="AT451" i="4"/>
  <c r="AL451" i="4"/>
  <c r="AS451" i="4" s="1"/>
  <c r="AI453" i="4"/>
  <c r="AJ452" i="4"/>
  <c r="AK452" i="4"/>
  <c r="I448" i="4"/>
  <c r="H449" i="4"/>
  <c r="F449" i="4"/>
  <c r="E450" i="4"/>
  <c r="S450" i="4"/>
  <c r="Q450" i="4"/>
  <c r="R450" i="4" s="1"/>
  <c r="M451" i="4"/>
  <c r="B449" i="4"/>
  <c r="C448" i="4"/>
  <c r="AT452" i="4" l="1"/>
  <c r="E452" i="5" s="1"/>
  <c r="AL452" i="4"/>
  <c r="AS452" i="4" s="1"/>
  <c r="AI454" i="4"/>
  <c r="AJ453" i="4"/>
  <c r="AK453" i="4"/>
  <c r="I449" i="4"/>
  <c r="H450" i="4"/>
  <c r="F450" i="4"/>
  <c r="E451" i="4"/>
  <c r="M452" i="4"/>
  <c r="S451" i="4"/>
  <c r="Q451" i="4"/>
  <c r="R451" i="4" s="1"/>
  <c r="B450" i="4"/>
  <c r="C449" i="4"/>
  <c r="AT453" i="4" l="1"/>
  <c r="E453" i="5" s="1"/>
  <c r="AL453" i="4"/>
  <c r="AI455" i="4"/>
  <c r="AJ454" i="4"/>
  <c r="AK454" i="4"/>
  <c r="I450" i="4"/>
  <c r="H451" i="4"/>
  <c r="F451" i="4"/>
  <c r="E452" i="4"/>
  <c r="S452" i="4"/>
  <c r="Q452" i="4"/>
  <c r="R452" i="4" s="1"/>
  <c r="M453" i="4"/>
  <c r="B451" i="4"/>
  <c r="C450" i="4"/>
  <c r="D453" i="5" l="1"/>
  <c r="AS453" i="4"/>
  <c r="AT454" i="4"/>
  <c r="AL454" i="4"/>
  <c r="AI456" i="4"/>
  <c r="AJ455" i="4"/>
  <c r="AK455" i="4"/>
  <c r="I451" i="4"/>
  <c r="H452" i="4"/>
  <c r="F452" i="4"/>
  <c r="E453" i="4"/>
  <c r="Q453" i="4"/>
  <c r="R453" i="4" s="1"/>
  <c r="S453" i="4"/>
  <c r="M454" i="4"/>
  <c r="B452" i="4"/>
  <c r="C451" i="4"/>
  <c r="D454" i="5" l="1"/>
  <c r="AS454" i="4"/>
  <c r="AT455" i="4"/>
  <c r="AL455" i="4"/>
  <c r="AS455" i="4" s="1"/>
  <c r="AI457" i="4"/>
  <c r="AJ456" i="4"/>
  <c r="AK456" i="4"/>
  <c r="I452" i="4"/>
  <c r="H453" i="4"/>
  <c r="F453" i="4"/>
  <c r="E454" i="4"/>
  <c r="S454" i="4"/>
  <c r="Q454" i="4"/>
  <c r="R454" i="4" s="1"/>
  <c r="M455" i="4"/>
  <c r="B453" i="4"/>
  <c r="C452" i="4"/>
  <c r="AT456" i="4" l="1"/>
  <c r="E456" i="5" s="1"/>
  <c r="AL456" i="4"/>
  <c r="AS456" i="4" s="1"/>
  <c r="AI458" i="4"/>
  <c r="AJ457" i="4"/>
  <c r="AK457" i="4"/>
  <c r="I453" i="4"/>
  <c r="H454" i="4"/>
  <c r="F454" i="4"/>
  <c r="E455" i="4"/>
  <c r="M456" i="4"/>
  <c r="S455" i="4"/>
  <c r="Q455" i="4"/>
  <c r="R455" i="4" s="1"/>
  <c r="B454" i="4"/>
  <c r="C453" i="4"/>
  <c r="AT457" i="4" l="1"/>
  <c r="E457" i="5" s="1"/>
  <c r="AL457" i="4"/>
  <c r="AI459" i="4"/>
  <c r="AJ458" i="4"/>
  <c r="AK458" i="4"/>
  <c r="I454" i="4"/>
  <c r="H455" i="4"/>
  <c r="F455" i="4"/>
  <c r="E456" i="4"/>
  <c r="S456" i="4"/>
  <c r="Q456" i="4"/>
  <c r="R456" i="4" s="1"/>
  <c r="M457" i="4"/>
  <c r="B455" i="4"/>
  <c r="C454" i="4"/>
  <c r="D457" i="5" l="1"/>
  <c r="AS457" i="4"/>
  <c r="AT458" i="4"/>
  <c r="AL458" i="4"/>
  <c r="AI460" i="4"/>
  <c r="AJ459" i="4"/>
  <c r="AK459" i="4"/>
  <c r="I455" i="4"/>
  <c r="H456" i="4"/>
  <c r="F456" i="4"/>
  <c r="E457" i="4"/>
  <c r="Q457" i="4"/>
  <c r="R457" i="4" s="1"/>
  <c r="S457" i="4"/>
  <c r="M458" i="4"/>
  <c r="B456" i="4"/>
  <c r="C455" i="4"/>
  <c r="D458" i="5" l="1"/>
  <c r="AS458" i="4"/>
  <c r="AT459" i="4"/>
  <c r="AL459" i="4"/>
  <c r="AS459" i="4" s="1"/>
  <c r="AI461" i="4"/>
  <c r="AJ460" i="4"/>
  <c r="AK460" i="4"/>
  <c r="I456" i="4"/>
  <c r="H457" i="4"/>
  <c r="F457" i="4"/>
  <c r="E458" i="4"/>
  <c r="S458" i="4"/>
  <c r="Q458" i="4"/>
  <c r="R458" i="4" s="1"/>
  <c r="M459" i="4"/>
  <c r="B457" i="4"/>
  <c r="C456" i="4"/>
  <c r="AT460" i="4" l="1"/>
  <c r="E460" i="5" s="1"/>
  <c r="AL460" i="4"/>
  <c r="AS460" i="4" s="1"/>
  <c r="AI462" i="4"/>
  <c r="AJ461" i="4"/>
  <c r="AK461" i="4"/>
  <c r="I457" i="4"/>
  <c r="H458" i="4"/>
  <c r="F458" i="4"/>
  <c r="E459" i="4"/>
  <c r="Q459" i="4"/>
  <c r="R459" i="4" s="1"/>
  <c r="S459" i="4"/>
  <c r="M460" i="4"/>
  <c r="B458" i="4"/>
  <c r="C457" i="4"/>
  <c r="AT461" i="4" l="1"/>
  <c r="AL461" i="4"/>
  <c r="AI463" i="4"/>
  <c r="AJ462" i="4"/>
  <c r="AK462" i="4"/>
  <c r="I458" i="4"/>
  <c r="H459" i="4"/>
  <c r="F459" i="4"/>
  <c r="E460" i="4"/>
  <c r="S460" i="4"/>
  <c r="M461" i="4"/>
  <c r="Q460" i="4"/>
  <c r="R460" i="4" s="1"/>
  <c r="B459" i="4"/>
  <c r="C458" i="4"/>
  <c r="D461" i="5" l="1"/>
  <c r="AS461" i="4"/>
  <c r="AT462" i="4"/>
  <c r="AL462" i="4"/>
  <c r="AI464" i="4"/>
  <c r="AJ463" i="4"/>
  <c r="AK463" i="4"/>
  <c r="I459" i="4"/>
  <c r="H460" i="4"/>
  <c r="F460" i="4"/>
  <c r="E461" i="4"/>
  <c r="S461" i="4"/>
  <c r="M462" i="4"/>
  <c r="Q461" i="4"/>
  <c r="R461" i="4" s="1"/>
  <c r="B460" i="4"/>
  <c r="C459" i="4"/>
  <c r="D462" i="5" l="1"/>
  <c r="AS462" i="4"/>
  <c r="AT463" i="4"/>
  <c r="AL463" i="4"/>
  <c r="AS463" i="4" s="1"/>
  <c r="AI465" i="4"/>
  <c r="AJ464" i="4"/>
  <c r="AK464" i="4"/>
  <c r="I460" i="4"/>
  <c r="H461" i="4"/>
  <c r="F461" i="4"/>
  <c r="E462" i="4"/>
  <c r="S462" i="4"/>
  <c r="Q462" i="4"/>
  <c r="R462" i="4" s="1"/>
  <c r="M463" i="4"/>
  <c r="B461" i="4"/>
  <c r="C460" i="4"/>
  <c r="AT464" i="4" l="1"/>
  <c r="E464" i="5" s="1"/>
  <c r="AL464" i="4"/>
  <c r="AI466" i="4"/>
  <c r="AJ465" i="4"/>
  <c r="AK465" i="4"/>
  <c r="I461" i="4"/>
  <c r="H462" i="4"/>
  <c r="F462" i="4"/>
  <c r="E463" i="4"/>
  <c r="Q463" i="4"/>
  <c r="R463" i="4" s="1"/>
  <c r="S463" i="4"/>
  <c r="M464" i="4"/>
  <c r="B462" i="4"/>
  <c r="C461" i="4"/>
  <c r="D464" i="5" l="1"/>
  <c r="AS464" i="4"/>
  <c r="AT465" i="4"/>
  <c r="AL465" i="4"/>
  <c r="AI467" i="4"/>
  <c r="AJ466" i="4"/>
  <c r="AK466" i="4"/>
  <c r="I462" i="4"/>
  <c r="H463" i="4"/>
  <c r="F463" i="4"/>
  <c r="E464" i="4"/>
  <c r="S464" i="4"/>
  <c r="Q464" i="4"/>
  <c r="R464" i="4" s="1"/>
  <c r="M465" i="4"/>
  <c r="B463" i="4"/>
  <c r="C462" i="4"/>
  <c r="D465" i="5" l="1"/>
  <c r="AS465" i="4"/>
  <c r="AT466" i="4"/>
  <c r="AL466" i="4"/>
  <c r="AS466" i="4" s="1"/>
  <c r="AI468" i="4"/>
  <c r="AJ467" i="4"/>
  <c r="AK467" i="4"/>
  <c r="I463" i="4"/>
  <c r="H464" i="4"/>
  <c r="F464" i="4"/>
  <c r="E465" i="4"/>
  <c r="Q465" i="4"/>
  <c r="R465" i="4" s="1"/>
  <c r="S465" i="4"/>
  <c r="M466" i="4"/>
  <c r="B464" i="4"/>
  <c r="C463" i="4"/>
  <c r="AT467" i="4" l="1"/>
  <c r="E467" i="5" s="1"/>
  <c r="AL467" i="4"/>
  <c r="AS467" i="4" s="1"/>
  <c r="AI469" i="4"/>
  <c r="AJ468" i="4"/>
  <c r="AK468" i="4"/>
  <c r="I464" i="4"/>
  <c r="H465" i="4"/>
  <c r="F465" i="4"/>
  <c r="E466" i="4"/>
  <c r="S466" i="4"/>
  <c r="Q466" i="4"/>
  <c r="R466" i="4" s="1"/>
  <c r="M467" i="4"/>
  <c r="B465" i="4"/>
  <c r="C464" i="4"/>
  <c r="AT468" i="4" l="1"/>
  <c r="E468" i="5" s="1"/>
  <c r="AL468" i="4"/>
  <c r="AI470" i="4"/>
  <c r="AJ469" i="4"/>
  <c r="AK469" i="4"/>
  <c r="I465" i="4"/>
  <c r="H466" i="4"/>
  <c r="F466" i="4"/>
  <c r="E467" i="4"/>
  <c r="Q467" i="4"/>
  <c r="R467" i="4" s="1"/>
  <c r="S467" i="4"/>
  <c r="M468" i="4"/>
  <c r="B466" i="4"/>
  <c r="C465" i="4"/>
  <c r="D468" i="5" l="1"/>
  <c r="AS468" i="4"/>
  <c r="AT469" i="4"/>
  <c r="AL469" i="4"/>
  <c r="AI471" i="4"/>
  <c r="AJ470" i="4"/>
  <c r="AK470" i="4"/>
  <c r="I466" i="4"/>
  <c r="H467" i="4"/>
  <c r="F467" i="4"/>
  <c r="E468" i="4"/>
  <c r="S468" i="4"/>
  <c r="Q468" i="4"/>
  <c r="R468" i="4" s="1"/>
  <c r="M469" i="4"/>
  <c r="B467" i="4"/>
  <c r="C466" i="4"/>
  <c r="D469" i="5" l="1"/>
  <c r="AS469" i="4"/>
  <c r="AT470" i="4"/>
  <c r="AL470" i="4"/>
  <c r="AS470" i="4" s="1"/>
  <c r="AI472" i="4"/>
  <c r="AJ471" i="4"/>
  <c r="AK471" i="4"/>
  <c r="I467" i="4"/>
  <c r="H468" i="4"/>
  <c r="F468" i="4"/>
  <c r="E469" i="4"/>
  <c r="Q469" i="4"/>
  <c r="R469" i="4" s="1"/>
  <c r="S469" i="4"/>
  <c r="M470" i="4"/>
  <c r="B468" i="4"/>
  <c r="C467" i="4"/>
  <c r="AT471" i="4" l="1"/>
  <c r="E471" i="5" s="1"/>
  <c r="AL471" i="4"/>
  <c r="AS471" i="4" s="1"/>
  <c r="AI473" i="4"/>
  <c r="AJ472" i="4"/>
  <c r="AK472" i="4"/>
  <c r="I468" i="4"/>
  <c r="H469" i="4"/>
  <c r="F469" i="4"/>
  <c r="E470" i="4"/>
  <c r="S470" i="4"/>
  <c r="M471" i="4"/>
  <c r="Q470" i="4"/>
  <c r="R470" i="4" s="1"/>
  <c r="B469" i="4"/>
  <c r="C468" i="4"/>
  <c r="AT472" i="4" l="1"/>
  <c r="E472" i="5" s="1"/>
  <c r="AL472" i="4"/>
  <c r="AI474" i="4"/>
  <c r="AJ473" i="4"/>
  <c r="AK473" i="4"/>
  <c r="I469" i="4"/>
  <c r="H470" i="4"/>
  <c r="F470" i="4"/>
  <c r="E471" i="4"/>
  <c r="Q471" i="4"/>
  <c r="R471" i="4" s="1"/>
  <c r="S471" i="4"/>
  <c r="M472" i="4"/>
  <c r="B470" i="4"/>
  <c r="C469" i="4"/>
  <c r="D472" i="5" l="1"/>
  <c r="AS472" i="4"/>
  <c r="AT473" i="4"/>
  <c r="AL473" i="4"/>
  <c r="AI475" i="4"/>
  <c r="AJ474" i="4"/>
  <c r="AK474" i="4"/>
  <c r="I470" i="4"/>
  <c r="H471" i="4"/>
  <c r="F471" i="4"/>
  <c r="E472" i="4"/>
  <c r="S472" i="4"/>
  <c r="Q472" i="4"/>
  <c r="R472" i="4" s="1"/>
  <c r="M473" i="4"/>
  <c r="B471" i="4"/>
  <c r="C470" i="4"/>
  <c r="D473" i="5" l="1"/>
  <c r="AS473" i="4"/>
  <c r="AT474" i="4"/>
  <c r="AL474" i="4"/>
  <c r="AS474" i="4" s="1"/>
  <c r="AI476" i="4"/>
  <c r="AJ475" i="4"/>
  <c r="AK475" i="4"/>
  <c r="I471" i="4"/>
  <c r="H472" i="4"/>
  <c r="F472" i="4"/>
  <c r="E473" i="4"/>
  <c r="Q473" i="4"/>
  <c r="R473" i="4" s="1"/>
  <c r="S473" i="4"/>
  <c r="M474" i="4"/>
  <c r="B472" i="4"/>
  <c r="C471" i="4"/>
  <c r="AT475" i="4" l="1"/>
  <c r="E475" i="5" s="1"/>
  <c r="AL475" i="4"/>
  <c r="AS475" i="4" s="1"/>
  <c r="AI477" i="4"/>
  <c r="AJ476" i="4"/>
  <c r="AK476" i="4"/>
  <c r="I472" i="4"/>
  <c r="H473" i="4"/>
  <c r="F473" i="4"/>
  <c r="E474" i="4"/>
  <c r="S474" i="4"/>
  <c r="Q474" i="4"/>
  <c r="R474" i="4" s="1"/>
  <c r="M475" i="4"/>
  <c r="B473" i="4"/>
  <c r="C472" i="4"/>
  <c r="AT476" i="4" l="1"/>
  <c r="E476" i="5" s="1"/>
  <c r="AL476" i="4"/>
  <c r="AI478" i="4"/>
  <c r="AJ477" i="4"/>
  <c r="AK477" i="4"/>
  <c r="I473" i="4"/>
  <c r="H474" i="4"/>
  <c r="F474" i="4"/>
  <c r="E475" i="4"/>
  <c r="Q475" i="4"/>
  <c r="R475" i="4" s="1"/>
  <c r="S475" i="4"/>
  <c r="M476" i="4"/>
  <c r="B474" i="4"/>
  <c r="C473" i="4"/>
  <c r="D476" i="5" l="1"/>
  <c r="AS476" i="4"/>
  <c r="AT477" i="4"/>
  <c r="AL477" i="4"/>
  <c r="AI479" i="4"/>
  <c r="AJ478" i="4"/>
  <c r="AK478" i="4"/>
  <c r="I474" i="4"/>
  <c r="H475" i="4"/>
  <c r="F475" i="4"/>
  <c r="E476" i="4"/>
  <c r="S476" i="4"/>
  <c r="Q476" i="4"/>
  <c r="R476" i="4" s="1"/>
  <c r="M477" i="4"/>
  <c r="B475" i="4"/>
  <c r="C474" i="4"/>
  <c r="D477" i="5" l="1"/>
  <c r="AS477" i="4"/>
  <c r="AT478" i="4"/>
  <c r="AL478" i="4"/>
  <c r="AS478" i="4" s="1"/>
  <c r="AI480" i="4"/>
  <c r="AJ479" i="4"/>
  <c r="AK479" i="4"/>
  <c r="I475" i="4"/>
  <c r="H476" i="4"/>
  <c r="F476" i="4"/>
  <c r="E477" i="4"/>
  <c r="M478" i="4"/>
  <c r="S477" i="4"/>
  <c r="Q477" i="4"/>
  <c r="R477" i="4" s="1"/>
  <c r="B476" i="4"/>
  <c r="C475" i="4"/>
  <c r="AT479" i="4" l="1"/>
  <c r="E479" i="5" s="1"/>
  <c r="AL479" i="4"/>
  <c r="AS479" i="4" s="1"/>
  <c r="AI481" i="4"/>
  <c r="AJ480" i="4"/>
  <c r="AK480" i="4"/>
  <c r="I476" i="4"/>
  <c r="H477" i="4"/>
  <c r="F477" i="4"/>
  <c r="E478" i="4"/>
  <c r="S478" i="4"/>
  <c r="Q478" i="4"/>
  <c r="R478" i="4" s="1"/>
  <c r="M479" i="4"/>
  <c r="B477" i="4"/>
  <c r="C476" i="4"/>
  <c r="AT480" i="4" l="1"/>
  <c r="E480" i="5" s="1"/>
  <c r="AL480" i="4"/>
  <c r="AI482" i="4"/>
  <c r="AJ481" i="4"/>
  <c r="AK481" i="4"/>
  <c r="I477" i="4"/>
  <c r="H478" i="4"/>
  <c r="F478" i="4"/>
  <c r="E479" i="4"/>
  <c r="Q479" i="4"/>
  <c r="R479" i="4" s="1"/>
  <c r="S479" i="4"/>
  <c r="M480" i="4"/>
  <c r="B478" i="4"/>
  <c r="C477" i="4"/>
  <c r="D480" i="5" l="1"/>
  <c r="AS480" i="4"/>
  <c r="AT481" i="4"/>
  <c r="AL481" i="4"/>
  <c r="AI483" i="4"/>
  <c r="AJ482" i="4"/>
  <c r="AK482" i="4"/>
  <c r="I478" i="4"/>
  <c r="H479" i="4"/>
  <c r="F479" i="4"/>
  <c r="E480" i="4"/>
  <c r="S480" i="4"/>
  <c r="Q480" i="4"/>
  <c r="R480" i="4" s="1"/>
  <c r="M481" i="4"/>
  <c r="B479" i="4"/>
  <c r="C478" i="4"/>
  <c r="D481" i="5" l="1"/>
  <c r="AS481" i="4"/>
  <c r="AT482" i="4"/>
  <c r="AL482" i="4"/>
  <c r="AS482" i="4" s="1"/>
  <c r="AI484" i="4"/>
  <c r="AJ483" i="4"/>
  <c r="AK483" i="4"/>
  <c r="I479" i="4"/>
  <c r="H480" i="4"/>
  <c r="F480" i="4"/>
  <c r="E481" i="4"/>
  <c r="M482" i="4"/>
  <c r="S481" i="4"/>
  <c r="Q481" i="4"/>
  <c r="R481" i="4" s="1"/>
  <c r="B480" i="4"/>
  <c r="C479" i="4"/>
  <c r="AT483" i="4" l="1"/>
  <c r="E483" i="5" s="1"/>
  <c r="AL483" i="4"/>
  <c r="AS483" i="4" s="1"/>
  <c r="AI485" i="4"/>
  <c r="AJ484" i="4"/>
  <c r="AK484" i="4"/>
  <c r="I480" i="4"/>
  <c r="H481" i="4"/>
  <c r="F481" i="4"/>
  <c r="E482" i="4"/>
  <c r="S482" i="4"/>
  <c r="Q482" i="4"/>
  <c r="R482" i="4" s="1"/>
  <c r="M483" i="4"/>
  <c r="B481" i="4"/>
  <c r="C480" i="4"/>
  <c r="AT484" i="4" l="1"/>
  <c r="E484" i="5" s="1"/>
  <c r="AL484" i="4"/>
  <c r="AI486" i="4"/>
  <c r="AJ485" i="4"/>
  <c r="AK485" i="4"/>
  <c r="I481" i="4"/>
  <c r="H482" i="4"/>
  <c r="F482" i="4"/>
  <c r="E483" i="4"/>
  <c r="Q483" i="4"/>
  <c r="R483" i="4" s="1"/>
  <c r="S483" i="4"/>
  <c r="M484" i="4"/>
  <c r="B482" i="4"/>
  <c r="C481" i="4"/>
  <c r="D484" i="5" l="1"/>
  <c r="AS484" i="4"/>
  <c r="AT485" i="4"/>
  <c r="AL485" i="4"/>
  <c r="AI487" i="4"/>
  <c r="AJ486" i="4"/>
  <c r="AK486" i="4"/>
  <c r="I482" i="4"/>
  <c r="H483" i="4"/>
  <c r="F483" i="4"/>
  <c r="E484" i="4"/>
  <c r="S484" i="4"/>
  <c r="M485" i="4"/>
  <c r="Q484" i="4"/>
  <c r="R484" i="4" s="1"/>
  <c r="B483" i="4"/>
  <c r="C482" i="4"/>
  <c r="D485" i="5" l="1"/>
  <c r="AS485" i="4"/>
  <c r="AT486" i="4"/>
  <c r="AL486" i="4"/>
  <c r="AS486" i="4" s="1"/>
  <c r="AI488" i="4"/>
  <c r="AJ487" i="4"/>
  <c r="AK487" i="4"/>
  <c r="I483" i="4"/>
  <c r="H484" i="4"/>
  <c r="F484" i="4"/>
  <c r="E485" i="4"/>
  <c r="Q485" i="4"/>
  <c r="R485" i="4" s="1"/>
  <c r="S485" i="4"/>
  <c r="M486" i="4"/>
  <c r="B484" i="4"/>
  <c r="C483" i="4"/>
  <c r="AT487" i="4" l="1"/>
  <c r="E487" i="5" s="1"/>
  <c r="AL487" i="4"/>
  <c r="AS487" i="4" s="1"/>
  <c r="AI489" i="4"/>
  <c r="AJ488" i="4"/>
  <c r="AK488" i="4"/>
  <c r="I484" i="4"/>
  <c r="H485" i="4"/>
  <c r="F485" i="4"/>
  <c r="E486" i="4"/>
  <c r="S486" i="4"/>
  <c r="Q486" i="4"/>
  <c r="R486" i="4" s="1"/>
  <c r="M487" i="4"/>
  <c r="B485" i="4"/>
  <c r="C484" i="4"/>
  <c r="AT488" i="4" l="1"/>
  <c r="E488" i="5" s="1"/>
  <c r="AL488" i="4"/>
  <c r="AI490" i="4"/>
  <c r="AJ489" i="4"/>
  <c r="AK489" i="4"/>
  <c r="I485" i="4"/>
  <c r="H486" i="4"/>
  <c r="F486" i="4"/>
  <c r="E487" i="4"/>
  <c r="Q487" i="4"/>
  <c r="R487" i="4" s="1"/>
  <c r="S487" i="4"/>
  <c r="M488" i="4"/>
  <c r="B486" i="4"/>
  <c r="C485" i="4"/>
  <c r="D488" i="5" l="1"/>
  <c r="AS488" i="4"/>
  <c r="AT489" i="4"/>
  <c r="AL489" i="4"/>
  <c r="AI491" i="4"/>
  <c r="AJ490" i="4"/>
  <c r="AK490" i="4"/>
  <c r="I486" i="4"/>
  <c r="H487" i="4"/>
  <c r="F487" i="4"/>
  <c r="E488" i="4"/>
  <c r="S488" i="4"/>
  <c r="Q488" i="4"/>
  <c r="R488" i="4" s="1"/>
  <c r="M489" i="4"/>
  <c r="B487" i="4"/>
  <c r="C486" i="4"/>
  <c r="D489" i="5" l="1"/>
  <c r="AS489" i="4"/>
  <c r="AT490" i="4"/>
  <c r="AL490" i="4"/>
  <c r="AS490" i="4" s="1"/>
  <c r="AI492" i="4"/>
  <c r="AJ491" i="4"/>
  <c r="AK491" i="4"/>
  <c r="I487" i="4"/>
  <c r="H488" i="4"/>
  <c r="F488" i="4"/>
  <c r="E489" i="4"/>
  <c r="S489" i="4"/>
  <c r="Q489" i="4"/>
  <c r="R489" i="4" s="1"/>
  <c r="M490" i="4"/>
  <c r="B488" i="4"/>
  <c r="C487" i="4"/>
  <c r="AT491" i="4" l="1"/>
  <c r="E491" i="5" s="1"/>
  <c r="AL491" i="4"/>
  <c r="AS491" i="4" s="1"/>
  <c r="AI493" i="4"/>
  <c r="AJ492" i="4"/>
  <c r="AK492" i="4"/>
  <c r="I488" i="4"/>
  <c r="H489" i="4"/>
  <c r="F489" i="4"/>
  <c r="E490" i="4"/>
  <c r="S490" i="4"/>
  <c r="Q490" i="4"/>
  <c r="R490" i="4" s="1"/>
  <c r="M491" i="4"/>
  <c r="B489" i="4"/>
  <c r="C488" i="4"/>
  <c r="AT492" i="4" l="1"/>
  <c r="AL492" i="4"/>
  <c r="AI494" i="4"/>
  <c r="AJ493" i="4"/>
  <c r="AK493" i="4"/>
  <c r="I489" i="4"/>
  <c r="H490" i="4"/>
  <c r="F490" i="4"/>
  <c r="E491" i="4"/>
  <c r="Q491" i="4"/>
  <c r="R491" i="4" s="1"/>
  <c r="S491" i="4"/>
  <c r="M492" i="4"/>
  <c r="B490" i="4"/>
  <c r="C489" i="4"/>
  <c r="D492" i="5" l="1"/>
  <c r="AS492" i="4"/>
  <c r="AT493" i="4"/>
  <c r="AL493" i="4"/>
  <c r="AI495" i="4"/>
  <c r="AJ494" i="4"/>
  <c r="AK494" i="4"/>
  <c r="I490" i="4"/>
  <c r="H491" i="4"/>
  <c r="F491" i="4"/>
  <c r="E492" i="4"/>
  <c r="S492" i="4"/>
  <c r="M493" i="4"/>
  <c r="Q492" i="4"/>
  <c r="R492" i="4" s="1"/>
  <c r="B491" i="4"/>
  <c r="C490" i="4"/>
  <c r="D493" i="5" l="1"/>
  <c r="AS493" i="4"/>
  <c r="AT494" i="4"/>
  <c r="AL494" i="4"/>
  <c r="AS494" i="4" s="1"/>
  <c r="AI496" i="4"/>
  <c r="AJ495" i="4"/>
  <c r="AK495" i="4"/>
  <c r="I491" i="4"/>
  <c r="H492" i="4"/>
  <c r="F492" i="4"/>
  <c r="E493" i="4"/>
  <c r="Q493" i="4"/>
  <c r="R493" i="4" s="1"/>
  <c r="S493" i="4"/>
  <c r="M494" i="4"/>
  <c r="B492" i="4"/>
  <c r="C491" i="4"/>
  <c r="AT495" i="4" l="1"/>
  <c r="E495" i="5" s="1"/>
  <c r="AL495" i="4"/>
  <c r="AS495" i="4" s="1"/>
  <c r="AI497" i="4"/>
  <c r="AJ496" i="4"/>
  <c r="AK496" i="4"/>
  <c r="I492" i="4"/>
  <c r="H493" i="4"/>
  <c r="F493" i="4"/>
  <c r="E494" i="4"/>
  <c r="S494" i="4"/>
  <c r="Q494" i="4"/>
  <c r="R494" i="4" s="1"/>
  <c r="M495" i="4"/>
  <c r="B493" i="4"/>
  <c r="C492" i="4"/>
  <c r="AT496" i="4" l="1"/>
  <c r="AL496" i="4"/>
  <c r="AI498" i="4"/>
  <c r="AJ497" i="4"/>
  <c r="AK497" i="4"/>
  <c r="I493" i="4"/>
  <c r="H494" i="4"/>
  <c r="F494" i="4"/>
  <c r="E495" i="4"/>
  <c r="Q495" i="4"/>
  <c r="R495" i="4" s="1"/>
  <c r="S495" i="4"/>
  <c r="M496" i="4"/>
  <c r="B494" i="4"/>
  <c r="C493" i="4"/>
  <c r="D496" i="5" l="1"/>
  <c r="AS496" i="4"/>
  <c r="AT497" i="4"/>
  <c r="AL497" i="4"/>
  <c r="AI499" i="4"/>
  <c r="AJ498" i="4"/>
  <c r="AK498" i="4"/>
  <c r="I494" i="4"/>
  <c r="H495" i="4"/>
  <c r="F495" i="4"/>
  <c r="E496" i="4"/>
  <c r="S496" i="4"/>
  <c r="M497" i="4"/>
  <c r="Q496" i="4"/>
  <c r="R496" i="4" s="1"/>
  <c r="B495" i="4"/>
  <c r="C494" i="4"/>
  <c r="D497" i="5" l="1"/>
  <c r="AS497" i="4"/>
  <c r="AT498" i="4"/>
  <c r="AL498" i="4"/>
  <c r="AS498" i="4" s="1"/>
  <c r="AI500" i="4"/>
  <c r="AJ499" i="4"/>
  <c r="AK499" i="4"/>
  <c r="I495" i="4"/>
  <c r="H496" i="4"/>
  <c r="F496" i="4"/>
  <c r="E497" i="4"/>
  <c r="Q497" i="4"/>
  <c r="R497" i="4" s="1"/>
  <c r="S497" i="4"/>
  <c r="M498" i="4"/>
  <c r="B496" i="4"/>
  <c r="C495" i="4"/>
  <c r="AT499" i="4" l="1"/>
  <c r="E499" i="5" s="1"/>
  <c r="AL499" i="4"/>
  <c r="AS499" i="4" s="1"/>
  <c r="AI501" i="4"/>
  <c r="AJ500" i="4"/>
  <c r="AK500" i="4"/>
  <c r="I496" i="4"/>
  <c r="H497" i="4"/>
  <c r="F497" i="4"/>
  <c r="E498" i="4"/>
  <c r="S498" i="4"/>
  <c r="Q498" i="4"/>
  <c r="R498" i="4" s="1"/>
  <c r="M499" i="4"/>
  <c r="B497" i="4"/>
  <c r="C496" i="4"/>
  <c r="AT500" i="4" l="1"/>
  <c r="E500" i="5" s="1"/>
  <c r="AL500" i="4"/>
  <c r="AI502" i="4"/>
  <c r="AJ501" i="4"/>
  <c r="AK501" i="4"/>
  <c r="I497" i="4"/>
  <c r="H498" i="4"/>
  <c r="F498" i="4"/>
  <c r="E499" i="4"/>
  <c r="M500" i="4"/>
  <c r="S499" i="4"/>
  <c r="Q499" i="4"/>
  <c r="R499" i="4" s="1"/>
  <c r="B498" i="4"/>
  <c r="C497" i="4"/>
  <c r="D500" i="5" l="1"/>
  <c r="AS500" i="4"/>
  <c r="AT501" i="4"/>
  <c r="AL501" i="4"/>
  <c r="AS501" i="4" s="1"/>
  <c r="AI503" i="4"/>
  <c r="AJ502" i="4"/>
  <c r="AK502" i="4"/>
  <c r="I498" i="4"/>
  <c r="H499" i="4"/>
  <c r="F499" i="4"/>
  <c r="E500" i="4"/>
  <c r="S500" i="4"/>
  <c r="Q500" i="4"/>
  <c r="R500" i="4" s="1"/>
  <c r="M501" i="4"/>
  <c r="B499" i="4"/>
  <c r="C498" i="4"/>
  <c r="AT502" i="4" l="1"/>
  <c r="AL502" i="4"/>
  <c r="AS502" i="4" s="1"/>
  <c r="AI504" i="4"/>
  <c r="AJ503" i="4"/>
  <c r="AK503" i="4"/>
  <c r="I499" i="4"/>
  <c r="H500" i="4"/>
  <c r="F500" i="4"/>
  <c r="E501" i="4"/>
  <c r="Q501" i="4"/>
  <c r="R501" i="4" s="1"/>
  <c r="S501" i="4"/>
  <c r="M502" i="4"/>
  <c r="B500" i="4"/>
  <c r="C499" i="4"/>
  <c r="AT503" i="4" l="1"/>
  <c r="AL503" i="4"/>
  <c r="AS503" i="4" s="1"/>
  <c r="AI505" i="4"/>
  <c r="AJ504" i="4"/>
  <c r="AK504" i="4"/>
  <c r="I500" i="4"/>
  <c r="H501" i="4"/>
  <c r="F501" i="4"/>
  <c r="E502" i="4"/>
  <c r="S502" i="4"/>
  <c r="Q502" i="4"/>
  <c r="R502" i="4" s="1"/>
  <c r="M503" i="4"/>
  <c r="Q503" i="4" s="1"/>
  <c r="B501" i="4"/>
  <c r="C500" i="4"/>
  <c r="AT504" i="4" l="1"/>
  <c r="AL504" i="4"/>
  <c r="AS504" i="4" s="1"/>
  <c r="AI506" i="4"/>
  <c r="AJ505" i="4"/>
  <c r="AK505" i="4"/>
  <c r="I501" i="4"/>
  <c r="H502" i="4"/>
  <c r="F502" i="4"/>
  <c r="E503" i="4"/>
  <c r="R503" i="4"/>
  <c r="S503" i="4"/>
  <c r="M504" i="4"/>
  <c r="S504" i="4" s="1"/>
  <c r="B502" i="4"/>
  <c r="C501" i="4"/>
  <c r="AT505" i="4" l="1"/>
  <c r="AL505" i="4"/>
  <c r="AS505" i="4" s="1"/>
  <c r="AI507" i="4"/>
  <c r="AJ506" i="4"/>
  <c r="AK506" i="4"/>
  <c r="M505" i="4"/>
  <c r="S505" i="4" s="1"/>
  <c r="Q504" i="4"/>
  <c r="R504" i="4" s="1"/>
  <c r="I502" i="4"/>
  <c r="H503" i="4"/>
  <c r="F503" i="4"/>
  <c r="E504" i="4"/>
  <c r="B503" i="4"/>
  <c r="C502" i="4"/>
  <c r="AT506" i="4" l="1"/>
  <c r="AL506" i="4"/>
  <c r="AS506" i="4" s="1"/>
  <c r="AI508" i="4"/>
  <c r="AJ507" i="4"/>
  <c r="AK507" i="4"/>
  <c r="M506" i="4"/>
  <c r="S506" i="4" s="1"/>
  <c r="Q505" i="4"/>
  <c r="R505" i="4" s="1"/>
  <c r="I503" i="4"/>
  <c r="H504" i="4"/>
  <c r="F504" i="4"/>
  <c r="E505" i="4"/>
  <c r="B504" i="4"/>
  <c r="C503" i="4"/>
  <c r="AT507" i="4" l="1"/>
  <c r="AL507" i="4"/>
  <c r="AS507" i="4" s="1"/>
  <c r="AI509" i="4"/>
  <c r="AJ508" i="4"/>
  <c r="AK508" i="4"/>
  <c r="M507" i="4"/>
  <c r="S507" i="4" s="1"/>
  <c r="Q506" i="4"/>
  <c r="R506" i="4" s="1"/>
  <c r="H505" i="4"/>
  <c r="I504" i="4"/>
  <c r="F505" i="4"/>
  <c r="E506" i="4"/>
  <c r="B505" i="4"/>
  <c r="C504" i="4"/>
  <c r="AT508" i="4" l="1"/>
  <c r="AL508" i="4"/>
  <c r="AS508" i="4" s="1"/>
  <c r="AI510" i="4"/>
  <c r="AJ509" i="4"/>
  <c r="AK509" i="4"/>
  <c r="M508" i="4"/>
  <c r="S508" i="4" s="1"/>
  <c r="Q507" i="4"/>
  <c r="R507" i="4" s="1"/>
  <c r="I505" i="4"/>
  <c r="H506" i="4"/>
  <c r="F506" i="4"/>
  <c r="E507" i="4"/>
  <c r="B506" i="4"/>
  <c r="C505" i="4"/>
  <c r="AT509" i="4" l="1"/>
  <c r="AL509" i="4"/>
  <c r="AS509" i="4" s="1"/>
  <c r="AI511" i="4"/>
  <c r="AJ510" i="4"/>
  <c r="AK510" i="4"/>
  <c r="M509" i="4"/>
  <c r="S509" i="4" s="1"/>
  <c r="Q508" i="4"/>
  <c r="R508" i="4" s="1"/>
  <c r="I506" i="4"/>
  <c r="H507" i="4"/>
  <c r="F507" i="4"/>
  <c r="E508" i="4"/>
  <c r="B507" i="4"/>
  <c r="C506" i="4"/>
  <c r="AT510" i="4" l="1"/>
  <c r="AL510" i="4"/>
  <c r="AS510" i="4" s="1"/>
  <c r="AI512" i="4"/>
  <c r="AJ511" i="4"/>
  <c r="AK511" i="4"/>
  <c r="M510" i="4"/>
  <c r="S510" i="4" s="1"/>
  <c r="Q509" i="4"/>
  <c r="R509" i="4" s="1"/>
  <c r="I507" i="4"/>
  <c r="H508" i="4"/>
  <c r="F508" i="4"/>
  <c r="E509" i="4"/>
  <c r="B508" i="4"/>
  <c r="C507" i="4"/>
  <c r="AT511" i="4" l="1"/>
  <c r="AL511" i="4"/>
  <c r="AS511" i="4" s="1"/>
  <c r="AI513" i="4"/>
  <c r="AJ512" i="4"/>
  <c r="AK512" i="4"/>
  <c r="M511" i="4"/>
  <c r="S511" i="4" s="1"/>
  <c r="Q510" i="4"/>
  <c r="R510" i="4" s="1"/>
  <c r="I508" i="4"/>
  <c r="H509" i="4"/>
  <c r="F509" i="4"/>
  <c r="E510" i="4"/>
  <c r="B509" i="4"/>
  <c r="C508" i="4"/>
  <c r="AT512" i="4" l="1"/>
  <c r="AL512" i="4"/>
  <c r="AS512" i="4" s="1"/>
  <c r="AI514" i="4"/>
  <c r="AJ513" i="4"/>
  <c r="AK513" i="4"/>
  <c r="M512" i="4"/>
  <c r="S512" i="4" s="1"/>
  <c r="Q511" i="4"/>
  <c r="R511" i="4" s="1"/>
  <c r="I509" i="4"/>
  <c r="H510" i="4"/>
  <c r="F510" i="4"/>
  <c r="E511" i="4"/>
  <c r="C509" i="4"/>
  <c r="B510" i="4"/>
  <c r="AT513" i="4" l="1"/>
  <c r="AL513" i="4"/>
  <c r="AS513" i="4" s="1"/>
  <c r="AI515" i="4"/>
  <c r="AJ514" i="4"/>
  <c r="AK514" i="4"/>
  <c r="M513" i="4"/>
  <c r="S513" i="4" s="1"/>
  <c r="Q512" i="4"/>
  <c r="R512" i="4" s="1"/>
  <c r="I510" i="4"/>
  <c r="H511" i="4"/>
  <c r="F511" i="4"/>
  <c r="E512" i="4"/>
  <c r="B511" i="4"/>
  <c r="C510" i="4"/>
  <c r="AT514" i="4" l="1"/>
  <c r="AL514" i="4"/>
  <c r="AS514" i="4" s="1"/>
  <c r="AI516" i="4"/>
  <c r="AJ515" i="4"/>
  <c r="AK515" i="4"/>
  <c r="M514" i="4"/>
  <c r="S514" i="4" s="1"/>
  <c r="Q513" i="4"/>
  <c r="R513" i="4" s="1"/>
  <c r="I511" i="4"/>
  <c r="H512" i="4"/>
  <c r="F512" i="4"/>
  <c r="E513" i="4"/>
  <c r="B512" i="4"/>
  <c r="C511" i="4"/>
  <c r="AT515" i="4" l="1"/>
  <c r="AL515" i="4"/>
  <c r="AS515" i="4" s="1"/>
  <c r="AI517" i="4"/>
  <c r="AJ516" i="4"/>
  <c r="AK516" i="4"/>
  <c r="M515" i="4"/>
  <c r="S515" i="4" s="1"/>
  <c r="Q514" i="4"/>
  <c r="R514" i="4" s="1"/>
  <c r="I512" i="4"/>
  <c r="H513" i="4"/>
  <c r="F513" i="4"/>
  <c r="E514" i="4"/>
  <c r="B513" i="4"/>
  <c r="C512" i="4"/>
  <c r="AT516" i="4" l="1"/>
  <c r="AL516" i="4"/>
  <c r="AS516" i="4" s="1"/>
  <c r="AI518" i="4"/>
  <c r="AJ517" i="4"/>
  <c r="AK517" i="4"/>
  <c r="M516" i="4"/>
  <c r="S516" i="4" s="1"/>
  <c r="Q515" i="4"/>
  <c r="R515" i="4" s="1"/>
  <c r="I513" i="4"/>
  <c r="H514" i="4"/>
  <c r="F514" i="4"/>
  <c r="E515" i="4"/>
  <c r="B514" i="4"/>
  <c r="C513" i="4"/>
  <c r="AT517" i="4" l="1"/>
  <c r="AL517" i="4"/>
  <c r="AS517" i="4" s="1"/>
  <c r="AI519" i="4"/>
  <c r="AJ518" i="4"/>
  <c r="AK518" i="4"/>
  <c r="M517" i="4"/>
  <c r="S517" i="4" s="1"/>
  <c r="Q516" i="4"/>
  <c r="R516" i="4" s="1"/>
  <c r="I514" i="4"/>
  <c r="H515" i="4"/>
  <c r="F515" i="4"/>
  <c r="E516" i="4"/>
  <c r="B515" i="4"/>
  <c r="C514" i="4"/>
  <c r="AT518" i="4" l="1"/>
  <c r="AL518" i="4"/>
  <c r="AS518" i="4" s="1"/>
  <c r="AI520" i="4"/>
  <c r="AJ519" i="4"/>
  <c r="AK519" i="4"/>
  <c r="M518" i="4"/>
  <c r="S518" i="4" s="1"/>
  <c r="Q517" i="4"/>
  <c r="R517" i="4" s="1"/>
  <c r="I515" i="4"/>
  <c r="H516" i="4"/>
  <c r="F516" i="4"/>
  <c r="E517" i="4"/>
  <c r="B516" i="4"/>
  <c r="C515" i="4"/>
  <c r="AT519" i="4" l="1"/>
  <c r="AL519" i="4"/>
  <c r="AS519" i="4" s="1"/>
  <c r="AI521" i="4"/>
  <c r="AJ520" i="4"/>
  <c r="AK520" i="4"/>
  <c r="M519" i="4"/>
  <c r="S519" i="4" s="1"/>
  <c r="Q518" i="4"/>
  <c r="R518" i="4" s="1"/>
  <c r="I516" i="4"/>
  <c r="H517" i="4"/>
  <c r="F517" i="4"/>
  <c r="E518" i="4"/>
  <c r="B517" i="4"/>
  <c r="C516" i="4"/>
  <c r="AT520" i="4" l="1"/>
  <c r="AL520" i="4"/>
  <c r="AS520" i="4" s="1"/>
  <c r="AI522" i="4"/>
  <c r="AJ521" i="4"/>
  <c r="AK521" i="4"/>
  <c r="M520" i="4"/>
  <c r="S520" i="4" s="1"/>
  <c r="Q519" i="4"/>
  <c r="R519" i="4" s="1"/>
  <c r="I517" i="4"/>
  <c r="H518" i="4"/>
  <c r="F518" i="4"/>
  <c r="E519" i="4"/>
  <c r="B518" i="4"/>
  <c r="C517" i="4"/>
  <c r="AT521" i="4" l="1"/>
  <c r="AL521" i="4"/>
  <c r="AS521" i="4" s="1"/>
  <c r="AI523" i="4"/>
  <c r="AJ522" i="4"/>
  <c r="AK522" i="4"/>
  <c r="M521" i="4"/>
  <c r="S521" i="4" s="1"/>
  <c r="Q520" i="4"/>
  <c r="R520" i="4" s="1"/>
  <c r="I518" i="4"/>
  <c r="H519" i="4"/>
  <c r="E520" i="4"/>
  <c r="F519" i="4"/>
  <c r="B519" i="4"/>
  <c r="C518" i="4"/>
  <c r="AT522" i="4" l="1"/>
  <c r="AL522" i="4"/>
  <c r="AS522" i="4" s="1"/>
  <c r="AI524" i="4"/>
  <c r="AJ523" i="4"/>
  <c r="AK523" i="4"/>
  <c r="M522" i="4"/>
  <c r="S522" i="4" s="1"/>
  <c r="Q521" i="4"/>
  <c r="R521" i="4" s="1"/>
  <c r="I519" i="4"/>
  <c r="H520" i="4"/>
  <c r="E521" i="4"/>
  <c r="F520" i="4"/>
  <c r="C519" i="4"/>
  <c r="B520" i="4"/>
  <c r="AT523" i="4" l="1"/>
  <c r="AL523" i="4"/>
  <c r="AS523" i="4" s="1"/>
  <c r="AI525" i="4"/>
  <c r="AJ524" i="4"/>
  <c r="AK524" i="4"/>
  <c r="M523" i="4"/>
  <c r="S523" i="4" s="1"/>
  <c r="Q522" i="4"/>
  <c r="R522" i="4" s="1"/>
  <c r="H521" i="4"/>
  <c r="I520" i="4"/>
  <c r="E522" i="4"/>
  <c r="F521" i="4"/>
  <c r="B521" i="4"/>
  <c r="C520" i="4"/>
  <c r="AT524" i="4" l="1"/>
  <c r="AL524" i="4"/>
  <c r="AS524" i="4" s="1"/>
  <c r="AI526" i="4"/>
  <c r="AJ525" i="4"/>
  <c r="AK525" i="4"/>
  <c r="M524" i="4"/>
  <c r="S524" i="4" s="1"/>
  <c r="Q523" i="4"/>
  <c r="R523" i="4" s="1"/>
  <c r="I521" i="4"/>
  <c r="H522" i="4"/>
  <c r="E523" i="4"/>
  <c r="F522" i="4"/>
  <c r="C521" i="4"/>
  <c r="B522" i="4"/>
  <c r="AT525" i="4" l="1"/>
  <c r="AL525" i="4"/>
  <c r="AS525" i="4" s="1"/>
  <c r="AI527" i="4"/>
  <c r="AJ526" i="4"/>
  <c r="AK526" i="4"/>
  <c r="M525" i="4"/>
  <c r="S525" i="4" s="1"/>
  <c r="Q524" i="4"/>
  <c r="R524" i="4" s="1"/>
  <c r="I522" i="4"/>
  <c r="H523" i="4"/>
  <c r="F523" i="4"/>
  <c r="E524" i="4"/>
  <c r="B523" i="4"/>
  <c r="C522" i="4"/>
  <c r="AT526" i="4" l="1"/>
  <c r="AL526" i="4"/>
  <c r="AS526" i="4" s="1"/>
  <c r="AI528" i="4"/>
  <c r="AJ527" i="4"/>
  <c r="AK527" i="4"/>
  <c r="M526" i="4"/>
  <c r="S526" i="4" s="1"/>
  <c r="Q525" i="4"/>
  <c r="R525" i="4" s="1"/>
  <c r="I523" i="4"/>
  <c r="H524" i="4"/>
  <c r="F524" i="4"/>
  <c r="E525" i="4"/>
  <c r="B524" i="4"/>
  <c r="C523" i="4"/>
  <c r="AT527" i="4" l="1"/>
  <c r="AL527" i="4"/>
  <c r="AS527" i="4" s="1"/>
  <c r="AI529" i="4"/>
  <c r="AJ528" i="4"/>
  <c r="AK528" i="4"/>
  <c r="M527" i="4"/>
  <c r="S527" i="4" s="1"/>
  <c r="Q526" i="4"/>
  <c r="R526" i="4" s="1"/>
  <c r="H525" i="4"/>
  <c r="I524" i="4"/>
  <c r="F525" i="4"/>
  <c r="E526" i="4"/>
  <c r="B525" i="4"/>
  <c r="C524" i="4"/>
  <c r="AT528" i="4" l="1"/>
  <c r="AL528" i="4"/>
  <c r="AS528" i="4" s="1"/>
  <c r="AI530" i="4"/>
  <c r="AJ529" i="4"/>
  <c r="AK529" i="4"/>
  <c r="M528" i="4"/>
  <c r="S528" i="4" s="1"/>
  <c r="Q527" i="4"/>
  <c r="R527" i="4" s="1"/>
  <c r="H526" i="4"/>
  <c r="I525" i="4"/>
  <c r="F526" i="4"/>
  <c r="E527" i="4"/>
  <c r="B526" i="4"/>
  <c r="C525" i="4"/>
  <c r="AT529" i="4" l="1"/>
  <c r="AL529" i="4"/>
  <c r="AS529" i="4" s="1"/>
  <c r="AI531" i="4"/>
  <c r="AJ530" i="4"/>
  <c r="AK530" i="4"/>
  <c r="M529" i="4"/>
  <c r="S529" i="4" s="1"/>
  <c r="Q528" i="4"/>
  <c r="R528" i="4" s="1"/>
  <c r="I526" i="4"/>
  <c r="H527" i="4"/>
  <c r="F527" i="4"/>
  <c r="E528" i="4"/>
  <c r="B527" i="4"/>
  <c r="C526" i="4"/>
  <c r="AT530" i="4" l="1"/>
  <c r="AL530" i="4"/>
  <c r="AS530" i="4" s="1"/>
  <c r="AI532" i="4"/>
  <c r="AJ531" i="4"/>
  <c r="AK531" i="4"/>
  <c r="M530" i="4"/>
  <c r="S530" i="4" s="1"/>
  <c r="Q529" i="4"/>
  <c r="R529" i="4" s="1"/>
  <c r="H528" i="4"/>
  <c r="I527" i="4"/>
  <c r="E529" i="4"/>
  <c r="F528" i="4"/>
  <c r="B528" i="4"/>
  <c r="C527" i="4"/>
  <c r="AT531" i="4" l="1"/>
  <c r="AL531" i="4"/>
  <c r="AS531" i="4" s="1"/>
  <c r="AI533" i="4"/>
  <c r="AJ532" i="4"/>
  <c r="AK532" i="4"/>
  <c r="M531" i="4"/>
  <c r="S531" i="4" s="1"/>
  <c r="Q530" i="4"/>
  <c r="R530" i="4" s="1"/>
  <c r="H529" i="4"/>
  <c r="I528" i="4"/>
  <c r="E530" i="4"/>
  <c r="F529" i="4"/>
  <c r="B529" i="4"/>
  <c r="C528" i="4"/>
  <c r="AT532" i="4" l="1"/>
  <c r="AL532" i="4"/>
  <c r="AS532" i="4" s="1"/>
  <c r="AI534" i="4"/>
  <c r="AJ533" i="4"/>
  <c r="AK533" i="4"/>
  <c r="M532" i="4"/>
  <c r="S532" i="4" s="1"/>
  <c r="Q531" i="4"/>
  <c r="R531" i="4" s="1"/>
  <c r="H530" i="4"/>
  <c r="I529" i="4"/>
  <c r="F530" i="4"/>
  <c r="E531" i="4"/>
  <c r="B530" i="4"/>
  <c r="C529" i="4"/>
  <c r="AT533" i="4" l="1"/>
  <c r="AL533" i="4"/>
  <c r="AS533" i="4" s="1"/>
  <c r="AI535" i="4"/>
  <c r="AJ534" i="4"/>
  <c r="AK534" i="4"/>
  <c r="M533" i="4"/>
  <c r="S533" i="4" s="1"/>
  <c r="Q532" i="4"/>
  <c r="R532" i="4" s="1"/>
  <c r="H531" i="4"/>
  <c r="I530" i="4"/>
  <c r="E532" i="4"/>
  <c r="F531" i="4"/>
  <c r="B531" i="4"/>
  <c r="C530" i="4"/>
  <c r="AT534" i="4" l="1"/>
  <c r="AL534" i="4"/>
  <c r="AS534" i="4" s="1"/>
  <c r="AI536" i="4"/>
  <c r="AJ535" i="4"/>
  <c r="AK535" i="4"/>
  <c r="M534" i="4"/>
  <c r="S534" i="4" s="1"/>
  <c r="Q533" i="4"/>
  <c r="R533" i="4" s="1"/>
  <c r="H532" i="4"/>
  <c r="I531" i="4"/>
  <c r="E533" i="4"/>
  <c r="F532" i="4"/>
  <c r="B532" i="4"/>
  <c r="C531" i="4"/>
  <c r="AT535" i="4" l="1"/>
  <c r="AL535" i="4"/>
  <c r="AS535" i="4" s="1"/>
  <c r="AI537" i="4"/>
  <c r="AJ536" i="4"/>
  <c r="AK536" i="4"/>
  <c r="M535" i="4"/>
  <c r="S535" i="4" s="1"/>
  <c r="Q534" i="4"/>
  <c r="R534" i="4" s="1"/>
  <c r="H533" i="4"/>
  <c r="I532" i="4"/>
  <c r="E534" i="4"/>
  <c r="F533" i="4"/>
  <c r="B533" i="4"/>
  <c r="C532" i="4"/>
  <c r="AT536" i="4" l="1"/>
  <c r="AL536" i="4"/>
  <c r="AS536" i="4" s="1"/>
  <c r="AI538" i="4"/>
  <c r="AI539" i="4" s="1"/>
  <c r="AJ537" i="4"/>
  <c r="AK537" i="4"/>
  <c r="M536" i="4"/>
  <c r="S536" i="4" s="1"/>
  <c r="Q535" i="4"/>
  <c r="R535" i="4" s="1"/>
  <c r="H534" i="4"/>
  <c r="I533" i="4"/>
  <c r="E535" i="4"/>
  <c r="F534" i="4"/>
  <c r="B534" i="4"/>
  <c r="C533" i="4"/>
  <c r="AI540" i="4" l="1"/>
  <c r="AJ539" i="4"/>
  <c r="AK539" i="4"/>
  <c r="AT537" i="4"/>
  <c r="AL537" i="4"/>
  <c r="AS537" i="4" s="1"/>
  <c r="AK538" i="4"/>
  <c r="AJ538" i="4"/>
  <c r="M537" i="4"/>
  <c r="S537" i="4" s="1"/>
  <c r="Q536" i="4"/>
  <c r="R536" i="4" s="1"/>
  <c r="H535" i="4"/>
  <c r="I534" i="4"/>
  <c r="E536" i="4"/>
  <c r="F535" i="4"/>
  <c r="B535" i="4"/>
  <c r="C534" i="4"/>
  <c r="AT539" i="4" l="1"/>
  <c r="AL539" i="4"/>
  <c r="AS539" i="4" s="1"/>
  <c r="AK540" i="4"/>
  <c r="AI541" i="4"/>
  <c r="AJ540" i="4"/>
  <c r="AT538" i="4"/>
  <c r="AL538" i="4"/>
  <c r="AS538" i="4" s="1"/>
  <c r="M538" i="4"/>
  <c r="S538" i="4" s="1"/>
  <c r="Q537" i="4"/>
  <c r="R537" i="4" s="1"/>
  <c r="H536" i="4"/>
  <c r="I535" i="4"/>
  <c r="E537" i="4"/>
  <c r="F536" i="4"/>
  <c r="B536" i="4"/>
  <c r="C535" i="4"/>
  <c r="AI542" i="4" l="1"/>
  <c r="AJ541" i="4"/>
  <c r="AK541" i="4"/>
  <c r="AL540" i="4"/>
  <c r="AS540" i="4" s="1"/>
  <c r="AT540" i="4"/>
  <c r="M539" i="4"/>
  <c r="S539" i="4" s="1"/>
  <c r="Q538" i="4"/>
  <c r="R538" i="4" s="1"/>
  <c r="H537" i="4"/>
  <c r="I536" i="4"/>
  <c r="E538" i="4"/>
  <c r="F537" i="4"/>
  <c r="B537" i="4"/>
  <c r="C536" i="4"/>
  <c r="AT541" i="4" l="1"/>
  <c r="AL541" i="4"/>
  <c r="AS541" i="4" s="1"/>
  <c r="AK542" i="4"/>
  <c r="AI543" i="4"/>
  <c r="AJ542" i="4"/>
  <c r="M540" i="4"/>
  <c r="S540" i="4" s="1"/>
  <c r="Q539" i="4"/>
  <c r="R539" i="4" s="1"/>
  <c r="H538" i="4"/>
  <c r="I537" i="4"/>
  <c r="E539" i="4"/>
  <c r="F538" i="4"/>
  <c r="B538" i="4"/>
  <c r="C537" i="4"/>
  <c r="AK543" i="4" l="1"/>
  <c r="AI544" i="4"/>
  <c r="AJ543" i="4"/>
  <c r="AL542" i="4"/>
  <c r="AS542" i="4" s="1"/>
  <c r="AT542" i="4"/>
  <c r="M541" i="4"/>
  <c r="S541" i="4" s="1"/>
  <c r="Q540" i="4"/>
  <c r="R540" i="4" s="1"/>
  <c r="H539" i="4"/>
  <c r="I538" i="4"/>
  <c r="E540" i="4"/>
  <c r="F539" i="4"/>
  <c r="B539" i="4"/>
  <c r="C538" i="4"/>
  <c r="AI545" i="4" l="1"/>
  <c r="AJ544" i="4"/>
  <c r="AK544" i="4"/>
  <c r="AT543" i="4"/>
  <c r="AL543" i="4"/>
  <c r="AS543" i="4" s="1"/>
  <c r="M542" i="4"/>
  <c r="S542" i="4" s="1"/>
  <c r="Q541" i="4"/>
  <c r="R541" i="4" s="1"/>
  <c r="H540" i="4"/>
  <c r="I539" i="4"/>
  <c r="E541" i="4"/>
  <c r="F540" i="4"/>
  <c r="B540" i="4"/>
  <c r="C539" i="4"/>
  <c r="AT544" i="4" l="1"/>
  <c r="AL544" i="4"/>
  <c r="AS544" i="4" s="1"/>
  <c r="AK545" i="4"/>
  <c r="AI546" i="4"/>
  <c r="AJ545" i="4"/>
  <c r="M543" i="4"/>
  <c r="S543" i="4" s="1"/>
  <c r="Q542" i="4"/>
  <c r="R542" i="4" s="1"/>
  <c r="H541" i="4"/>
  <c r="I540" i="4"/>
  <c r="E542" i="4"/>
  <c r="F541" i="4"/>
  <c r="B541" i="4"/>
  <c r="C540" i="4"/>
  <c r="AI547" i="4" l="1"/>
  <c r="AJ546" i="4"/>
  <c r="AK546" i="4"/>
  <c r="AL545" i="4"/>
  <c r="AS545" i="4" s="1"/>
  <c r="AT545" i="4"/>
  <c r="M544" i="4"/>
  <c r="S544" i="4" s="1"/>
  <c r="Q543" i="4"/>
  <c r="R543" i="4" s="1"/>
  <c r="H542" i="4"/>
  <c r="I541" i="4"/>
  <c r="E543" i="4"/>
  <c r="F542" i="4"/>
  <c r="B542" i="4"/>
  <c r="C541" i="4"/>
  <c r="AT546" i="4" l="1"/>
  <c r="AL546" i="4"/>
  <c r="AS546" i="4" s="1"/>
  <c r="AK547" i="4"/>
  <c r="AI548" i="4"/>
  <c r="AJ547" i="4"/>
  <c r="M545" i="4"/>
  <c r="S545" i="4" s="1"/>
  <c r="Q544" i="4"/>
  <c r="R544" i="4" s="1"/>
  <c r="H543" i="4"/>
  <c r="I542" i="4"/>
  <c r="E544" i="4"/>
  <c r="F543" i="4"/>
  <c r="B543" i="4"/>
  <c r="C542" i="4"/>
  <c r="AI549" i="4" l="1"/>
  <c r="AJ548" i="4"/>
  <c r="AK548" i="4"/>
  <c r="AT547" i="4"/>
  <c r="AL547" i="4"/>
  <c r="AS547" i="4" s="1"/>
  <c r="M546" i="4"/>
  <c r="S546" i="4" s="1"/>
  <c r="Q545" i="4"/>
  <c r="R545" i="4" s="1"/>
  <c r="H544" i="4"/>
  <c r="I543" i="4"/>
  <c r="E545" i="4"/>
  <c r="F544" i="4"/>
  <c r="B544" i="4"/>
  <c r="C543" i="4"/>
  <c r="AT548" i="4" l="1"/>
  <c r="AL548" i="4"/>
  <c r="AS548" i="4" s="1"/>
  <c r="AK549" i="4"/>
  <c r="AI550" i="4"/>
  <c r="AJ549" i="4"/>
  <c r="M547" i="4"/>
  <c r="S547" i="4" s="1"/>
  <c r="Q546" i="4"/>
  <c r="R546" i="4" s="1"/>
  <c r="H545" i="4"/>
  <c r="I544" i="4"/>
  <c r="E546" i="4"/>
  <c r="F545" i="4"/>
  <c r="B545" i="4"/>
  <c r="C544" i="4"/>
  <c r="AI551" i="4" l="1"/>
  <c r="AJ550" i="4"/>
  <c r="AK550" i="4"/>
  <c r="AT549" i="4"/>
  <c r="AL549" i="4"/>
  <c r="AS549" i="4" s="1"/>
  <c r="M548" i="4"/>
  <c r="S548" i="4" s="1"/>
  <c r="Q547" i="4"/>
  <c r="R547" i="4" s="1"/>
  <c r="H546" i="4"/>
  <c r="I545" i="4"/>
  <c r="E547" i="4"/>
  <c r="F546" i="4"/>
  <c r="C545" i="4"/>
  <c r="B546" i="4"/>
  <c r="AT550" i="4" l="1"/>
  <c r="AL550" i="4"/>
  <c r="AS550" i="4" s="1"/>
  <c r="AK551" i="4"/>
  <c r="AI552" i="4"/>
  <c r="AJ551" i="4"/>
  <c r="M549" i="4"/>
  <c r="S549" i="4" s="1"/>
  <c r="Q548" i="4"/>
  <c r="R548" i="4" s="1"/>
  <c r="H547" i="4"/>
  <c r="I546" i="4"/>
  <c r="E548" i="4"/>
  <c r="F547" i="4"/>
  <c r="B547" i="4"/>
  <c r="C546" i="4"/>
  <c r="AK552" i="4" l="1"/>
  <c r="AI553" i="4"/>
  <c r="AJ552" i="4"/>
  <c r="AL551" i="4"/>
  <c r="AS551" i="4" s="1"/>
  <c r="AT551" i="4"/>
  <c r="M550" i="4"/>
  <c r="S550" i="4" s="1"/>
  <c r="Q549" i="4"/>
  <c r="R549" i="4" s="1"/>
  <c r="H548" i="4"/>
  <c r="I547" i="4"/>
  <c r="E549" i="4"/>
  <c r="F548" i="4"/>
  <c r="B548" i="4"/>
  <c r="C547" i="4"/>
  <c r="AI554" i="4" l="1"/>
  <c r="AJ553" i="4"/>
  <c r="AK553" i="4"/>
  <c r="AT552" i="4"/>
  <c r="AL552" i="4"/>
  <c r="AS552" i="4" s="1"/>
  <c r="M551" i="4"/>
  <c r="S551" i="4" s="1"/>
  <c r="Q550" i="4"/>
  <c r="R550" i="4" s="1"/>
  <c r="H549" i="4"/>
  <c r="I548" i="4"/>
  <c r="E550" i="4"/>
  <c r="F549" i="4"/>
  <c r="B549" i="4"/>
  <c r="C548" i="4"/>
  <c r="AT553" i="4" l="1"/>
  <c r="AL553" i="4"/>
  <c r="AS553" i="4" s="1"/>
  <c r="AK554" i="4"/>
  <c r="AI555" i="4"/>
  <c r="AJ554" i="4"/>
  <c r="M552" i="4"/>
  <c r="S552" i="4" s="1"/>
  <c r="Q551" i="4"/>
  <c r="R551" i="4" s="1"/>
  <c r="H550" i="4"/>
  <c r="I549" i="4"/>
  <c r="E551" i="4"/>
  <c r="F550" i="4"/>
  <c r="B550" i="4"/>
  <c r="C549" i="4"/>
  <c r="AK555" i="4" l="1"/>
  <c r="AI556" i="4"/>
  <c r="AJ555" i="4"/>
  <c r="AL554" i="4"/>
  <c r="AS554" i="4" s="1"/>
  <c r="AT554" i="4"/>
  <c r="M553" i="4"/>
  <c r="S553" i="4" s="1"/>
  <c r="Q552" i="4"/>
  <c r="R552" i="4" s="1"/>
  <c r="H551" i="4"/>
  <c r="I550" i="4"/>
  <c r="E552" i="4"/>
  <c r="F551" i="4"/>
  <c r="B551" i="4"/>
  <c r="C550" i="4"/>
  <c r="AK556" i="4" l="1"/>
  <c r="AI557" i="4"/>
  <c r="AJ556" i="4"/>
  <c r="AT555" i="4"/>
  <c r="AL555" i="4"/>
  <c r="AS555" i="4" s="1"/>
  <c r="M554" i="4"/>
  <c r="S554" i="4" s="1"/>
  <c r="Q553" i="4"/>
  <c r="R553" i="4" s="1"/>
  <c r="H552" i="4"/>
  <c r="I551" i="4"/>
  <c r="E553" i="4"/>
  <c r="F552" i="4"/>
  <c r="B552" i="4"/>
  <c r="C551" i="4"/>
  <c r="AK557" i="4" l="1"/>
  <c r="AI558" i="4"/>
  <c r="AJ557" i="4"/>
  <c r="AT556" i="4"/>
  <c r="AL556" i="4"/>
  <c r="AS556" i="4" s="1"/>
  <c r="M555" i="4"/>
  <c r="S555" i="4" s="1"/>
  <c r="Q554" i="4"/>
  <c r="R554" i="4" s="1"/>
  <c r="H553" i="4"/>
  <c r="I552" i="4"/>
  <c r="E554" i="4"/>
  <c r="F553" i="4"/>
  <c r="B553" i="4"/>
  <c r="C552" i="4"/>
  <c r="AK558" i="4" l="1"/>
  <c r="AI559" i="4"/>
  <c r="AJ558" i="4"/>
  <c r="AT557" i="4"/>
  <c r="AL557" i="4"/>
  <c r="AS557" i="4" s="1"/>
  <c r="M556" i="4"/>
  <c r="S556" i="4" s="1"/>
  <c r="Q555" i="4"/>
  <c r="R555" i="4" s="1"/>
  <c r="H554" i="4"/>
  <c r="I553" i="4"/>
  <c r="E555" i="4"/>
  <c r="F554" i="4"/>
  <c r="B554" i="4"/>
  <c r="C553" i="4"/>
  <c r="AI560" i="4" l="1"/>
  <c r="AJ559" i="4"/>
  <c r="AK559" i="4"/>
  <c r="AT558" i="4"/>
  <c r="AL558" i="4"/>
  <c r="AS558" i="4" s="1"/>
  <c r="M557" i="4"/>
  <c r="S557" i="4" s="1"/>
  <c r="Q556" i="4"/>
  <c r="R556" i="4" s="1"/>
  <c r="H555" i="4"/>
  <c r="I554" i="4"/>
  <c r="E556" i="4"/>
  <c r="F555" i="4"/>
  <c r="B555" i="4"/>
  <c r="C554" i="4"/>
  <c r="AL559" i="4" l="1"/>
  <c r="AS559" i="4" s="1"/>
  <c r="AT559" i="4"/>
  <c r="AK560" i="4"/>
  <c r="AI561" i="4"/>
  <c r="AJ560" i="4"/>
  <c r="M558" i="4"/>
  <c r="S558" i="4" s="1"/>
  <c r="Q557" i="4"/>
  <c r="R557" i="4" s="1"/>
  <c r="H556" i="4"/>
  <c r="I555" i="4"/>
  <c r="E557" i="4"/>
  <c r="F556" i="4"/>
  <c r="B556" i="4"/>
  <c r="C555" i="4"/>
  <c r="AK561" i="4" l="1"/>
  <c r="AI562" i="4"/>
  <c r="AJ561" i="4"/>
  <c r="AT560" i="4"/>
  <c r="AL560" i="4"/>
  <c r="AS560" i="4" s="1"/>
  <c r="M559" i="4"/>
  <c r="S559" i="4" s="1"/>
  <c r="Q558" i="4"/>
  <c r="R558" i="4" s="1"/>
  <c r="H557" i="4"/>
  <c r="I556" i="4"/>
  <c r="E558" i="4"/>
  <c r="F557" i="4"/>
  <c r="B557" i="4"/>
  <c r="C556" i="4"/>
  <c r="AI563" i="4" l="1"/>
  <c r="AJ562" i="4"/>
  <c r="AK562" i="4"/>
  <c r="AT561" i="4"/>
  <c r="AL561" i="4"/>
  <c r="AS561" i="4" s="1"/>
  <c r="M560" i="4"/>
  <c r="S560" i="4" s="1"/>
  <c r="Q559" i="4"/>
  <c r="R559" i="4" s="1"/>
  <c r="H558" i="4"/>
  <c r="I557" i="4"/>
  <c r="E559" i="4"/>
  <c r="F558" i="4"/>
  <c r="B558" i="4"/>
  <c r="C557" i="4"/>
  <c r="AL562" i="4" l="1"/>
  <c r="AS562" i="4" s="1"/>
  <c r="AT562" i="4"/>
  <c r="AK563" i="4"/>
  <c r="AI564" i="4"/>
  <c r="AJ563" i="4"/>
  <c r="M561" i="4"/>
  <c r="S561" i="4" s="1"/>
  <c r="Q560" i="4"/>
  <c r="R560" i="4" s="1"/>
  <c r="H559" i="4"/>
  <c r="I558" i="4"/>
  <c r="E560" i="4"/>
  <c r="F559" i="4"/>
  <c r="B559" i="4"/>
  <c r="C558" i="4"/>
  <c r="AK564" i="4" l="1"/>
  <c r="AI565" i="4"/>
  <c r="AJ564" i="4"/>
  <c r="AT563" i="4"/>
  <c r="AL563" i="4"/>
  <c r="AS563" i="4" s="1"/>
  <c r="M562" i="4"/>
  <c r="S562" i="4" s="1"/>
  <c r="Q561" i="4"/>
  <c r="R561" i="4" s="1"/>
  <c r="H560" i="4"/>
  <c r="I559" i="4"/>
  <c r="E561" i="4"/>
  <c r="F560" i="4"/>
  <c r="B560" i="4"/>
  <c r="C559" i="4"/>
  <c r="AJ565" i="4" l="1"/>
  <c r="AK565" i="4"/>
  <c r="AI566" i="4"/>
  <c r="AT564" i="4"/>
  <c r="AL564" i="4"/>
  <c r="AS564" i="4" s="1"/>
  <c r="M563" i="4"/>
  <c r="S563" i="4" s="1"/>
  <c r="Q562" i="4"/>
  <c r="R562" i="4" s="1"/>
  <c r="H561" i="4"/>
  <c r="I560" i="4"/>
  <c r="E562" i="4"/>
  <c r="F561" i="4"/>
  <c r="B561" i="4"/>
  <c r="C560" i="4"/>
  <c r="AT565" i="4" l="1"/>
  <c r="AL565" i="4"/>
  <c r="AS565" i="4" s="1"/>
  <c r="AI567" i="4"/>
  <c r="AJ566" i="4"/>
  <c r="AK566" i="4"/>
  <c r="M564" i="4"/>
  <c r="S564" i="4" s="1"/>
  <c r="Q563" i="4"/>
  <c r="R563" i="4" s="1"/>
  <c r="H562" i="4"/>
  <c r="I561" i="4"/>
  <c r="E563" i="4"/>
  <c r="F562" i="4"/>
  <c r="B562" i="4"/>
  <c r="C561" i="4"/>
  <c r="AT566" i="4" l="1"/>
  <c r="AL566" i="4"/>
  <c r="AS566" i="4" s="1"/>
  <c r="AI568" i="4"/>
  <c r="AJ567" i="4"/>
  <c r="AK567" i="4"/>
  <c r="M565" i="4"/>
  <c r="S565" i="4" s="1"/>
  <c r="Q564" i="4"/>
  <c r="R564" i="4" s="1"/>
  <c r="H563" i="4"/>
  <c r="I562" i="4"/>
  <c r="E564" i="4"/>
  <c r="F563" i="4"/>
  <c r="B563" i="4"/>
  <c r="C562" i="4"/>
  <c r="AT567" i="4" l="1"/>
  <c r="AL567" i="4"/>
  <c r="AS567" i="4" s="1"/>
  <c r="AK568" i="4"/>
  <c r="AI569" i="4"/>
  <c r="AJ568" i="4"/>
  <c r="M566" i="4"/>
  <c r="S566" i="4" s="1"/>
  <c r="Q565" i="4"/>
  <c r="R565" i="4" s="1"/>
  <c r="H564" i="4"/>
  <c r="I563" i="4"/>
  <c r="E565" i="4"/>
  <c r="F564" i="4"/>
  <c r="B564" i="4"/>
  <c r="C563" i="4"/>
  <c r="AI570" i="4" l="1"/>
  <c r="AJ569" i="4"/>
  <c r="AK569" i="4"/>
  <c r="AT568" i="4"/>
  <c r="AL568" i="4"/>
  <c r="AS568" i="4" s="1"/>
  <c r="M567" i="4"/>
  <c r="S567" i="4" s="1"/>
  <c r="Q566" i="4"/>
  <c r="R566" i="4" s="1"/>
  <c r="H565" i="4"/>
  <c r="I564" i="4"/>
  <c r="E566" i="4"/>
  <c r="F565" i="4"/>
  <c r="B565" i="4"/>
  <c r="C564" i="4"/>
  <c r="AT569" i="4" l="1"/>
  <c r="AL569" i="4"/>
  <c r="AS569" i="4" s="1"/>
  <c r="AK570" i="4"/>
  <c r="AI571" i="4"/>
  <c r="AJ570" i="4"/>
  <c r="M568" i="4"/>
  <c r="S568" i="4" s="1"/>
  <c r="Q567" i="4"/>
  <c r="R567" i="4" s="1"/>
  <c r="H566" i="4"/>
  <c r="I565" i="4"/>
  <c r="E567" i="4"/>
  <c r="F566" i="4"/>
  <c r="B566" i="4"/>
  <c r="C565" i="4"/>
  <c r="AK571" i="4" l="1"/>
  <c r="AI572" i="4"/>
  <c r="AJ571" i="4"/>
  <c r="AT570" i="4"/>
  <c r="AL570" i="4"/>
  <c r="AS570" i="4" s="1"/>
  <c r="M569" i="4"/>
  <c r="S569" i="4" s="1"/>
  <c r="Q568" i="4"/>
  <c r="R568" i="4" s="1"/>
  <c r="H567" i="4"/>
  <c r="I566" i="4"/>
  <c r="E568" i="4"/>
  <c r="F567" i="4"/>
  <c r="B567" i="4"/>
  <c r="C566" i="4"/>
  <c r="AK572" i="4" l="1"/>
  <c r="AI573" i="4"/>
  <c r="AJ572" i="4"/>
  <c r="AT571" i="4"/>
  <c r="AL571" i="4"/>
  <c r="AS571" i="4" s="1"/>
  <c r="M570" i="4"/>
  <c r="S570" i="4" s="1"/>
  <c r="Q569" i="4"/>
  <c r="R569" i="4" s="1"/>
  <c r="H568" i="4"/>
  <c r="I567" i="4"/>
  <c r="E569" i="4"/>
  <c r="F568" i="4"/>
  <c r="B568" i="4"/>
  <c r="C567" i="4"/>
  <c r="AK573" i="4" l="1"/>
  <c r="AI574" i="4"/>
  <c r="AJ573" i="4"/>
  <c r="AT572" i="4"/>
  <c r="AL572" i="4"/>
  <c r="AS572" i="4" s="1"/>
  <c r="M571" i="4"/>
  <c r="S571" i="4" s="1"/>
  <c r="Q570" i="4"/>
  <c r="R570" i="4" s="1"/>
  <c r="H569" i="4"/>
  <c r="I568" i="4"/>
  <c r="E570" i="4"/>
  <c r="F569" i="4"/>
  <c r="B569" i="4"/>
  <c r="C568" i="4"/>
  <c r="AK574" i="4" l="1"/>
  <c r="AI575" i="4"/>
  <c r="AJ574" i="4"/>
  <c r="AT573" i="4"/>
  <c r="AL573" i="4"/>
  <c r="AS573" i="4" s="1"/>
  <c r="M572" i="4"/>
  <c r="S572" i="4" s="1"/>
  <c r="Q571" i="4"/>
  <c r="R571" i="4" s="1"/>
  <c r="H570" i="4"/>
  <c r="I569" i="4"/>
  <c r="E571" i="4"/>
  <c r="F570" i="4"/>
  <c r="B570" i="4"/>
  <c r="C569" i="4"/>
  <c r="AK575" i="4" l="1"/>
  <c r="AI576" i="4"/>
  <c r="AJ575" i="4"/>
  <c r="AT574" i="4"/>
  <c r="AL574" i="4"/>
  <c r="AS574" i="4" s="1"/>
  <c r="M573" i="4"/>
  <c r="S573" i="4" s="1"/>
  <c r="Q572" i="4"/>
  <c r="R572" i="4" s="1"/>
  <c r="H571" i="4"/>
  <c r="I570" i="4"/>
  <c r="E572" i="4"/>
  <c r="F571" i="4"/>
  <c r="B571" i="4"/>
  <c r="C570" i="4"/>
  <c r="AK576" i="4" l="1"/>
  <c r="AI577" i="4"/>
  <c r="AJ576" i="4"/>
  <c r="AT575" i="4"/>
  <c r="AL575" i="4"/>
  <c r="AS575" i="4" s="1"/>
  <c r="M574" i="4"/>
  <c r="S574" i="4" s="1"/>
  <c r="Q573" i="4"/>
  <c r="R573" i="4" s="1"/>
  <c r="H572" i="4"/>
  <c r="I571" i="4"/>
  <c r="E573" i="4"/>
  <c r="F572" i="4"/>
  <c r="B572" i="4"/>
  <c r="C571" i="4"/>
  <c r="AK577" i="4" l="1"/>
  <c r="AI578" i="4"/>
  <c r="AJ577" i="4"/>
  <c r="AT576" i="4"/>
  <c r="AL576" i="4"/>
  <c r="AS576" i="4" s="1"/>
  <c r="M575" i="4"/>
  <c r="S575" i="4" s="1"/>
  <c r="Q574" i="4"/>
  <c r="R574" i="4" s="1"/>
  <c r="H573" i="4"/>
  <c r="I572" i="4"/>
  <c r="E574" i="4"/>
  <c r="F573" i="4"/>
  <c r="B573" i="4"/>
  <c r="C572" i="4"/>
  <c r="AK578" i="4" l="1"/>
  <c r="AI579" i="4"/>
  <c r="AJ578" i="4"/>
  <c r="AT577" i="4"/>
  <c r="AL577" i="4"/>
  <c r="AS577" i="4" s="1"/>
  <c r="M576" i="4"/>
  <c r="S576" i="4" s="1"/>
  <c r="Q575" i="4"/>
  <c r="R575" i="4" s="1"/>
  <c r="H574" i="4"/>
  <c r="I573" i="4"/>
  <c r="E575" i="4"/>
  <c r="F574" i="4"/>
  <c r="B574" i="4"/>
  <c r="C573" i="4"/>
  <c r="AK579" i="4" l="1"/>
  <c r="AI580" i="4"/>
  <c r="AJ579" i="4"/>
  <c r="AT578" i="4"/>
  <c r="AL578" i="4"/>
  <c r="AS578" i="4" s="1"/>
  <c r="M577" i="4"/>
  <c r="S577" i="4" s="1"/>
  <c r="Q576" i="4"/>
  <c r="R576" i="4" s="1"/>
  <c r="H575" i="4"/>
  <c r="I574" i="4"/>
  <c r="E576" i="4"/>
  <c r="F575" i="4"/>
  <c r="B575" i="4"/>
  <c r="C574" i="4"/>
  <c r="AK580" i="4" l="1"/>
  <c r="AI581" i="4"/>
  <c r="AJ580" i="4"/>
  <c r="AT579" i="4"/>
  <c r="AL579" i="4"/>
  <c r="AS579" i="4" s="1"/>
  <c r="M578" i="4"/>
  <c r="S578" i="4" s="1"/>
  <c r="Q577" i="4"/>
  <c r="R577" i="4" s="1"/>
  <c r="H576" i="4"/>
  <c r="I575" i="4"/>
  <c r="E577" i="4"/>
  <c r="F576" i="4"/>
  <c r="B576" i="4"/>
  <c r="C575" i="4"/>
  <c r="AK581" i="4" l="1"/>
  <c r="AI582" i="4"/>
  <c r="AJ581" i="4"/>
  <c r="AT580" i="4"/>
  <c r="AL580" i="4"/>
  <c r="AS580" i="4" s="1"/>
  <c r="M579" i="4"/>
  <c r="S579" i="4" s="1"/>
  <c r="Q578" i="4"/>
  <c r="R578" i="4" s="1"/>
  <c r="H577" i="4"/>
  <c r="I576" i="4"/>
  <c r="E578" i="4"/>
  <c r="F577" i="4"/>
  <c r="B577" i="4"/>
  <c r="C576" i="4"/>
  <c r="AK582" i="4" l="1"/>
  <c r="AI583" i="4"/>
  <c r="AJ582" i="4"/>
  <c r="AT581" i="4"/>
  <c r="AL581" i="4"/>
  <c r="AS581" i="4" s="1"/>
  <c r="M580" i="4"/>
  <c r="S580" i="4" s="1"/>
  <c r="Q579" i="4"/>
  <c r="R579" i="4" s="1"/>
  <c r="H578" i="4"/>
  <c r="I577" i="4"/>
  <c r="E579" i="4"/>
  <c r="F578" i="4"/>
  <c r="B578" i="4"/>
  <c r="C577" i="4"/>
  <c r="AK583" i="4" l="1"/>
  <c r="AI584" i="4"/>
  <c r="AJ583" i="4"/>
  <c r="AT582" i="4"/>
  <c r="AL582" i="4"/>
  <c r="AS582" i="4" s="1"/>
  <c r="M581" i="4"/>
  <c r="S581" i="4" s="1"/>
  <c r="Q580" i="4"/>
  <c r="R580" i="4" s="1"/>
  <c r="H579" i="4"/>
  <c r="I578" i="4"/>
  <c r="E580" i="4"/>
  <c r="F579" i="4"/>
  <c r="B579" i="4"/>
  <c r="C578" i="4"/>
  <c r="AK584" i="4" l="1"/>
  <c r="AI585" i="4"/>
  <c r="AJ584" i="4"/>
  <c r="AT583" i="4"/>
  <c r="AL583" i="4"/>
  <c r="AS583" i="4" s="1"/>
  <c r="M582" i="4"/>
  <c r="S582" i="4" s="1"/>
  <c r="Q581" i="4"/>
  <c r="R581" i="4" s="1"/>
  <c r="H580" i="4"/>
  <c r="I579" i="4"/>
  <c r="E581" i="4"/>
  <c r="F580" i="4"/>
  <c r="B580" i="4"/>
  <c r="C579" i="4"/>
  <c r="AK585" i="4" l="1"/>
  <c r="AI586" i="4"/>
  <c r="AJ585" i="4"/>
  <c r="AT584" i="4"/>
  <c r="AL584" i="4"/>
  <c r="AS584" i="4" s="1"/>
  <c r="M583" i="4"/>
  <c r="S583" i="4" s="1"/>
  <c r="Q582" i="4"/>
  <c r="R582" i="4" s="1"/>
  <c r="H581" i="4"/>
  <c r="I580" i="4"/>
  <c r="E582" i="4"/>
  <c r="F581" i="4"/>
  <c r="B581" i="4"/>
  <c r="C580" i="4"/>
  <c r="AK586" i="4" l="1"/>
  <c r="AI587" i="4"/>
  <c r="AJ586" i="4"/>
  <c r="AT585" i="4"/>
  <c r="AL585" i="4"/>
  <c r="AS585" i="4" s="1"/>
  <c r="M584" i="4"/>
  <c r="S584" i="4" s="1"/>
  <c r="Q583" i="4"/>
  <c r="R583" i="4" s="1"/>
  <c r="H582" i="4"/>
  <c r="I581" i="4"/>
  <c r="E583" i="4"/>
  <c r="F582" i="4"/>
  <c r="B582" i="4"/>
  <c r="C581" i="4"/>
  <c r="AK587" i="4" l="1"/>
  <c r="AI588" i="4"/>
  <c r="AJ587" i="4"/>
  <c r="AT586" i="4"/>
  <c r="AL586" i="4"/>
  <c r="AS586" i="4" s="1"/>
  <c r="M585" i="4"/>
  <c r="S585" i="4" s="1"/>
  <c r="Q584" i="4"/>
  <c r="R584" i="4" s="1"/>
  <c r="H583" i="4"/>
  <c r="I582" i="4"/>
  <c r="E584" i="4"/>
  <c r="F583" i="4"/>
  <c r="B583" i="4"/>
  <c r="C582" i="4"/>
  <c r="AK588" i="4" l="1"/>
  <c r="AI589" i="4"/>
  <c r="AJ588" i="4"/>
  <c r="AT587" i="4"/>
  <c r="AL587" i="4"/>
  <c r="AS587" i="4" s="1"/>
  <c r="M586" i="4"/>
  <c r="S586" i="4" s="1"/>
  <c r="Q585" i="4"/>
  <c r="R585" i="4" s="1"/>
  <c r="H584" i="4"/>
  <c r="I583" i="4"/>
  <c r="E585" i="4"/>
  <c r="F584" i="4"/>
  <c r="B584" i="4"/>
  <c r="C583" i="4"/>
  <c r="AK589" i="4" l="1"/>
  <c r="AI590" i="4"/>
  <c r="AJ589" i="4"/>
  <c r="AT588" i="4"/>
  <c r="AL588" i="4"/>
  <c r="AS588" i="4" s="1"/>
  <c r="M587" i="4"/>
  <c r="S587" i="4" s="1"/>
  <c r="Q586" i="4"/>
  <c r="R586" i="4" s="1"/>
  <c r="H585" i="4"/>
  <c r="I584" i="4"/>
  <c r="E586" i="4"/>
  <c r="F585" i="4"/>
  <c r="B585" i="4"/>
  <c r="C584" i="4"/>
  <c r="AK590" i="4" l="1"/>
  <c r="AI591" i="4"/>
  <c r="AJ590" i="4"/>
  <c r="AT589" i="4"/>
  <c r="AL589" i="4"/>
  <c r="AS589" i="4" s="1"/>
  <c r="M588" i="4"/>
  <c r="S588" i="4" s="1"/>
  <c r="Q587" i="4"/>
  <c r="R587" i="4" s="1"/>
  <c r="H586" i="4"/>
  <c r="I585" i="4"/>
  <c r="E587" i="4"/>
  <c r="F586" i="4"/>
  <c r="B586" i="4"/>
  <c r="C585" i="4"/>
  <c r="AK591" i="4" l="1"/>
  <c r="AI592" i="4"/>
  <c r="AJ591" i="4"/>
  <c r="AT590" i="4"/>
  <c r="AL590" i="4"/>
  <c r="AS590" i="4" s="1"/>
  <c r="M589" i="4"/>
  <c r="S589" i="4" s="1"/>
  <c r="Q588" i="4"/>
  <c r="R588" i="4" s="1"/>
  <c r="H587" i="4"/>
  <c r="I586" i="4"/>
  <c r="E588" i="4"/>
  <c r="F587" i="4"/>
  <c r="B587" i="4"/>
  <c r="C586" i="4"/>
  <c r="AK592" i="4" l="1"/>
  <c r="AI593" i="4"/>
  <c r="AJ592" i="4"/>
  <c r="AT591" i="4"/>
  <c r="AL591" i="4"/>
  <c r="AS591" i="4" s="1"/>
  <c r="M590" i="4"/>
  <c r="S590" i="4" s="1"/>
  <c r="Q589" i="4"/>
  <c r="R589" i="4" s="1"/>
  <c r="H588" i="4"/>
  <c r="I587" i="4"/>
  <c r="E589" i="4"/>
  <c r="F588" i="4"/>
  <c r="B588" i="4"/>
  <c r="C587" i="4"/>
  <c r="AK593" i="4" l="1"/>
  <c r="AI594" i="4"/>
  <c r="AJ593" i="4"/>
  <c r="AT592" i="4"/>
  <c r="AL592" i="4"/>
  <c r="AS592" i="4" s="1"/>
  <c r="M591" i="4"/>
  <c r="S591" i="4" s="1"/>
  <c r="Q590" i="4"/>
  <c r="R590" i="4" s="1"/>
  <c r="H589" i="4"/>
  <c r="I588" i="4"/>
  <c r="E590" i="4"/>
  <c r="F589" i="4"/>
  <c r="B589" i="4"/>
  <c r="C588" i="4"/>
  <c r="AK594" i="4" l="1"/>
  <c r="AI595" i="4"/>
  <c r="AJ594" i="4"/>
  <c r="AT593" i="4"/>
  <c r="AL593" i="4"/>
  <c r="AS593" i="4" s="1"/>
  <c r="M592" i="4"/>
  <c r="S592" i="4" s="1"/>
  <c r="Q591" i="4"/>
  <c r="R591" i="4" s="1"/>
  <c r="H590" i="4"/>
  <c r="I589" i="4"/>
  <c r="E591" i="4"/>
  <c r="F590" i="4"/>
  <c r="B590" i="4"/>
  <c r="C589" i="4"/>
  <c r="AK595" i="4" l="1"/>
  <c r="AI596" i="4"/>
  <c r="AJ595" i="4"/>
  <c r="AT594" i="4"/>
  <c r="AL594" i="4"/>
  <c r="AS594" i="4" s="1"/>
  <c r="M593" i="4"/>
  <c r="S593" i="4" s="1"/>
  <c r="Q592" i="4"/>
  <c r="R592" i="4" s="1"/>
  <c r="H591" i="4"/>
  <c r="I590" i="4"/>
  <c r="E592" i="4"/>
  <c r="F591" i="4"/>
  <c r="B591" i="4"/>
  <c r="C590" i="4"/>
  <c r="AK596" i="4" l="1"/>
  <c r="AI597" i="4"/>
  <c r="AJ596" i="4"/>
  <c r="AT595" i="4"/>
  <c r="AL595" i="4"/>
  <c r="AS595" i="4" s="1"/>
  <c r="M594" i="4"/>
  <c r="S594" i="4" s="1"/>
  <c r="Q593" i="4"/>
  <c r="R593" i="4" s="1"/>
  <c r="H592" i="4"/>
  <c r="I591" i="4"/>
  <c r="E593" i="4"/>
  <c r="F592" i="4"/>
  <c r="B592" i="4"/>
  <c r="C591" i="4"/>
  <c r="AK597" i="4" l="1"/>
  <c r="AI598" i="4"/>
  <c r="AJ597" i="4"/>
  <c r="AT596" i="4"/>
  <c r="AL596" i="4"/>
  <c r="AS596" i="4" s="1"/>
  <c r="M595" i="4"/>
  <c r="S595" i="4" s="1"/>
  <c r="Q594" i="4"/>
  <c r="R594" i="4" s="1"/>
  <c r="H593" i="4"/>
  <c r="I592" i="4"/>
  <c r="E594" i="4"/>
  <c r="F593" i="4"/>
  <c r="B593" i="4"/>
  <c r="C592" i="4"/>
  <c r="AK598" i="4" l="1"/>
  <c r="AI599" i="4"/>
  <c r="AJ598" i="4"/>
  <c r="AT597" i="4"/>
  <c r="AL597" i="4"/>
  <c r="AS597" i="4" s="1"/>
  <c r="M596" i="4"/>
  <c r="S596" i="4" s="1"/>
  <c r="Q595" i="4"/>
  <c r="R595" i="4" s="1"/>
  <c r="H594" i="4"/>
  <c r="I593" i="4"/>
  <c r="E595" i="4"/>
  <c r="F594" i="4"/>
  <c r="B594" i="4"/>
  <c r="C593" i="4"/>
  <c r="AK599" i="4" l="1"/>
  <c r="AI600" i="4"/>
  <c r="AJ599" i="4"/>
  <c r="AT598" i="4"/>
  <c r="AL598" i="4"/>
  <c r="AS598" i="4" s="1"/>
  <c r="M597" i="4"/>
  <c r="S597" i="4" s="1"/>
  <c r="Q596" i="4"/>
  <c r="R596" i="4" s="1"/>
  <c r="H595" i="4"/>
  <c r="I594" i="4"/>
  <c r="E596" i="4"/>
  <c r="F595" i="4"/>
  <c r="B595" i="4"/>
  <c r="C594" i="4"/>
  <c r="AK600" i="4" l="1"/>
  <c r="AI601" i="4"/>
  <c r="AJ600" i="4"/>
  <c r="AT599" i="4"/>
  <c r="AL599" i="4"/>
  <c r="AS599" i="4" s="1"/>
  <c r="M598" i="4"/>
  <c r="S598" i="4" s="1"/>
  <c r="Q597" i="4"/>
  <c r="R597" i="4" s="1"/>
  <c r="H596" i="4"/>
  <c r="I595" i="4"/>
  <c r="E597" i="4"/>
  <c r="F596" i="4"/>
  <c r="B596" i="4"/>
  <c r="C595" i="4"/>
  <c r="AK601" i="4" l="1"/>
  <c r="AI602" i="4"/>
  <c r="AJ601" i="4"/>
  <c r="AT600" i="4"/>
  <c r="AL600" i="4"/>
  <c r="AS600" i="4" s="1"/>
  <c r="M599" i="4"/>
  <c r="S599" i="4" s="1"/>
  <c r="Q598" i="4"/>
  <c r="R598" i="4" s="1"/>
  <c r="H597" i="4"/>
  <c r="I596" i="4"/>
  <c r="E598" i="4"/>
  <c r="F597" i="4"/>
  <c r="B597" i="4"/>
  <c r="C596" i="4"/>
  <c r="AK602" i="4" l="1"/>
  <c r="AI603" i="4"/>
  <c r="AJ602" i="4"/>
  <c r="AT601" i="4"/>
  <c r="AL601" i="4"/>
  <c r="AS601" i="4" s="1"/>
  <c r="M600" i="4"/>
  <c r="S600" i="4" s="1"/>
  <c r="Q599" i="4"/>
  <c r="R599" i="4" s="1"/>
  <c r="H598" i="4"/>
  <c r="I597" i="4"/>
  <c r="E599" i="4"/>
  <c r="F598" i="4"/>
  <c r="B598" i="4"/>
  <c r="C597" i="4"/>
  <c r="AK603" i="4" l="1"/>
  <c r="AI604" i="4"/>
  <c r="AJ603" i="4"/>
  <c r="AT602" i="4"/>
  <c r="AL602" i="4"/>
  <c r="AS602" i="4" s="1"/>
  <c r="M601" i="4"/>
  <c r="S601" i="4" s="1"/>
  <c r="Q600" i="4"/>
  <c r="R600" i="4" s="1"/>
  <c r="H599" i="4"/>
  <c r="I598" i="4"/>
  <c r="E600" i="4"/>
  <c r="F599" i="4"/>
  <c r="B599" i="4"/>
  <c r="C598" i="4"/>
  <c r="AK604" i="4" l="1"/>
  <c r="AI605" i="4"/>
  <c r="AJ604" i="4"/>
  <c r="AT603" i="4"/>
  <c r="AL603" i="4"/>
  <c r="AS603" i="4" s="1"/>
  <c r="M602" i="4"/>
  <c r="S602" i="4" s="1"/>
  <c r="Q601" i="4"/>
  <c r="R601" i="4" s="1"/>
  <c r="H600" i="4"/>
  <c r="I599" i="4"/>
  <c r="E601" i="4"/>
  <c r="F600" i="4"/>
  <c r="B600" i="4"/>
  <c r="C599" i="4"/>
  <c r="AK605" i="4" l="1"/>
  <c r="AI606" i="4"/>
  <c r="AJ605" i="4"/>
  <c r="AT604" i="4"/>
  <c r="AL604" i="4"/>
  <c r="AS604" i="4" s="1"/>
  <c r="M603" i="4"/>
  <c r="S603" i="4" s="1"/>
  <c r="Q602" i="4"/>
  <c r="R602" i="4" s="1"/>
  <c r="H601" i="4"/>
  <c r="I600" i="4"/>
  <c r="E602" i="4"/>
  <c r="F601" i="4"/>
  <c r="B601" i="4"/>
  <c r="C600" i="4"/>
  <c r="AK606" i="4" l="1"/>
  <c r="AI607" i="4"/>
  <c r="AJ606" i="4"/>
  <c r="AT605" i="4"/>
  <c r="AL605" i="4"/>
  <c r="AS605" i="4" s="1"/>
  <c r="M604" i="4"/>
  <c r="S604" i="4" s="1"/>
  <c r="Q603" i="4"/>
  <c r="R603" i="4" s="1"/>
  <c r="H602" i="4"/>
  <c r="I601" i="4"/>
  <c r="E603" i="4"/>
  <c r="F602" i="4"/>
  <c r="B602" i="4"/>
  <c r="C601" i="4"/>
  <c r="AK607" i="4" l="1"/>
  <c r="AI608" i="4"/>
  <c r="AJ607" i="4"/>
  <c r="AT606" i="4"/>
  <c r="AL606" i="4"/>
  <c r="AS606" i="4" s="1"/>
  <c r="M605" i="4"/>
  <c r="S605" i="4" s="1"/>
  <c r="Q604" i="4"/>
  <c r="R604" i="4" s="1"/>
  <c r="H603" i="4"/>
  <c r="I602" i="4"/>
  <c r="E604" i="4"/>
  <c r="F603" i="4"/>
  <c r="B603" i="4"/>
  <c r="C602" i="4"/>
  <c r="AK608" i="4" l="1"/>
  <c r="AI609" i="4"/>
  <c r="AJ608" i="4"/>
  <c r="AT607" i="4"/>
  <c r="AL607" i="4"/>
  <c r="AS607" i="4" s="1"/>
  <c r="M606" i="4"/>
  <c r="S606" i="4" s="1"/>
  <c r="Q605" i="4"/>
  <c r="R605" i="4" s="1"/>
  <c r="H604" i="4"/>
  <c r="I603" i="4"/>
  <c r="E605" i="4"/>
  <c r="F604" i="4"/>
  <c r="B604" i="4"/>
  <c r="C603" i="4"/>
  <c r="AK609" i="4" l="1"/>
  <c r="AI610" i="4"/>
  <c r="AJ609" i="4"/>
  <c r="AT608" i="4"/>
  <c r="AL608" i="4"/>
  <c r="AS608" i="4" s="1"/>
  <c r="M607" i="4"/>
  <c r="S607" i="4" s="1"/>
  <c r="Q606" i="4"/>
  <c r="R606" i="4" s="1"/>
  <c r="H605" i="4"/>
  <c r="I604" i="4"/>
  <c r="E606" i="4"/>
  <c r="F605" i="4"/>
  <c r="B605" i="4"/>
  <c r="C604" i="4"/>
  <c r="AK610" i="4" l="1"/>
  <c r="AI611" i="4"/>
  <c r="AJ610" i="4"/>
  <c r="AT609" i="4"/>
  <c r="AL609" i="4"/>
  <c r="AS609" i="4" s="1"/>
  <c r="M608" i="4"/>
  <c r="S608" i="4" s="1"/>
  <c r="Q607" i="4"/>
  <c r="R607" i="4" s="1"/>
  <c r="H606" i="4"/>
  <c r="I605" i="4"/>
  <c r="E607" i="4"/>
  <c r="F606" i="4"/>
  <c r="B606" i="4"/>
  <c r="C605" i="4"/>
  <c r="AK611" i="4" l="1"/>
  <c r="AI612" i="4"/>
  <c r="AJ611" i="4"/>
  <c r="AT610" i="4"/>
  <c r="AL610" i="4"/>
  <c r="AS610" i="4" s="1"/>
  <c r="M609" i="4"/>
  <c r="S609" i="4" s="1"/>
  <c r="Q608" i="4"/>
  <c r="R608" i="4" s="1"/>
  <c r="H607" i="4"/>
  <c r="I606" i="4"/>
  <c r="E608" i="4"/>
  <c r="F607" i="4"/>
  <c r="B607" i="4"/>
  <c r="C606" i="4"/>
  <c r="AK612" i="4" l="1"/>
  <c r="AI613" i="4"/>
  <c r="AJ612" i="4"/>
  <c r="AT611" i="4"/>
  <c r="AL611" i="4"/>
  <c r="AS611" i="4" s="1"/>
  <c r="M610" i="4"/>
  <c r="S610" i="4" s="1"/>
  <c r="Q609" i="4"/>
  <c r="R609" i="4" s="1"/>
  <c r="H608" i="4"/>
  <c r="I607" i="4"/>
  <c r="E609" i="4"/>
  <c r="F608" i="4"/>
  <c r="B608" i="4"/>
  <c r="C607" i="4"/>
  <c r="AK613" i="4" l="1"/>
  <c r="AI614" i="4"/>
  <c r="AJ613" i="4"/>
  <c r="AT612" i="4"/>
  <c r="AL612" i="4"/>
  <c r="AS612" i="4" s="1"/>
  <c r="M611" i="4"/>
  <c r="S611" i="4" s="1"/>
  <c r="Q610" i="4"/>
  <c r="R610" i="4" s="1"/>
  <c r="H609" i="4"/>
  <c r="I608" i="4"/>
  <c r="E610" i="4"/>
  <c r="F609" i="4"/>
  <c r="B609" i="4"/>
  <c r="C608" i="4"/>
  <c r="AK614" i="4" l="1"/>
  <c r="AI615" i="4"/>
  <c r="AJ614" i="4"/>
  <c r="AT613" i="4"/>
  <c r="AL613" i="4"/>
  <c r="AS613" i="4" s="1"/>
  <c r="M612" i="4"/>
  <c r="S612" i="4" s="1"/>
  <c r="Q611" i="4"/>
  <c r="R611" i="4" s="1"/>
  <c r="H610" i="4"/>
  <c r="I609" i="4"/>
  <c r="E611" i="4"/>
  <c r="F610" i="4"/>
  <c r="B610" i="4"/>
  <c r="C609" i="4"/>
  <c r="AK615" i="4" l="1"/>
  <c r="AI616" i="4"/>
  <c r="AJ615" i="4"/>
  <c r="AT614" i="4"/>
  <c r="AL614" i="4"/>
  <c r="AS614" i="4" s="1"/>
  <c r="M613" i="4"/>
  <c r="S613" i="4" s="1"/>
  <c r="Q612" i="4"/>
  <c r="R612" i="4" s="1"/>
  <c r="H611" i="4"/>
  <c r="I610" i="4"/>
  <c r="E612" i="4"/>
  <c r="F611" i="4"/>
  <c r="B611" i="4"/>
  <c r="C610" i="4"/>
  <c r="AK616" i="4" l="1"/>
  <c r="AI617" i="4"/>
  <c r="AJ616" i="4"/>
  <c r="AT615" i="4"/>
  <c r="AL615" i="4"/>
  <c r="AS615" i="4" s="1"/>
  <c r="M614" i="4"/>
  <c r="S614" i="4" s="1"/>
  <c r="Q613" i="4"/>
  <c r="R613" i="4" s="1"/>
  <c r="H612" i="4"/>
  <c r="I611" i="4"/>
  <c r="E613" i="4"/>
  <c r="F612" i="4"/>
  <c r="B612" i="4"/>
  <c r="C611" i="4"/>
  <c r="AK617" i="4" l="1"/>
  <c r="AI618" i="4"/>
  <c r="AJ617" i="4"/>
  <c r="AT616" i="4"/>
  <c r="AL616" i="4"/>
  <c r="AS616" i="4" s="1"/>
  <c r="M615" i="4"/>
  <c r="S615" i="4" s="1"/>
  <c r="Q614" i="4"/>
  <c r="R614" i="4" s="1"/>
  <c r="H613" i="4"/>
  <c r="I612" i="4"/>
  <c r="E614" i="4"/>
  <c r="F613" i="4"/>
  <c r="B613" i="4"/>
  <c r="C612" i="4"/>
  <c r="AK618" i="4" l="1"/>
  <c r="AI619" i="4"/>
  <c r="AJ618" i="4"/>
  <c r="AT617" i="4"/>
  <c r="AL617" i="4"/>
  <c r="AS617" i="4" s="1"/>
  <c r="M616" i="4"/>
  <c r="S616" i="4" s="1"/>
  <c r="Q615" i="4"/>
  <c r="R615" i="4" s="1"/>
  <c r="H614" i="4"/>
  <c r="I613" i="4"/>
  <c r="E615" i="4"/>
  <c r="F614" i="4"/>
  <c r="B614" i="4"/>
  <c r="C613" i="4"/>
  <c r="AK619" i="4" l="1"/>
  <c r="AI620" i="4"/>
  <c r="AJ619" i="4"/>
  <c r="AT618" i="4"/>
  <c r="AL618" i="4"/>
  <c r="AS618" i="4" s="1"/>
  <c r="M617" i="4"/>
  <c r="S617" i="4" s="1"/>
  <c r="Q616" i="4"/>
  <c r="R616" i="4" s="1"/>
  <c r="H615" i="4"/>
  <c r="I614" i="4"/>
  <c r="E616" i="4"/>
  <c r="F615" i="4"/>
  <c r="B615" i="4"/>
  <c r="C614" i="4"/>
  <c r="AK620" i="4" l="1"/>
  <c r="AI621" i="4"/>
  <c r="AJ620" i="4"/>
  <c r="AT619" i="4"/>
  <c r="AL619" i="4"/>
  <c r="AS619" i="4" s="1"/>
  <c r="M618" i="4"/>
  <c r="S618" i="4" s="1"/>
  <c r="Q617" i="4"/>
  <c r="R617" i="4" s="1"/>
  <c r="H616" i="4"/>
  <c r="I615" i="4"/>
  <c r="E617" i="4"/>
  <c r="F616" i="4"/>
  <c r="B616" i="4"/>
  <c r="C615" i="4"/>
  <c r="AK621" i="4" l="1"/>
  <c r="AI622" i="4"/>
  <c r="AJ621" i="4"/>
  <c r="AT620" i="4"/>
  <c r="AL620" i="4"/>
  <c r="AS620" i="4" s="1"/>
  <c r="M619" i="4"/>
  <c r="S619" i="4" s="1"/>
  <c r="Q618" i="4"/>
  <c r="R618" i="4" s="1"/>
  <c r="H617" i="4"/>
  <c r="I616" i="4"/>
  <c r="E618" i="4"/>
  <c r="F617" i="4"/>
  <c r="B617" i="4"/>
  <c r="C616" i="4"/>
  <c r="AK622" i="4" l="1"/>
  <c r="AI623" i="4"/>
  <c r="AJ622" i="4"/>
  <c r="AT621" i="4"/>
  <c r="AL621" i="4"/>
  <c r="AS621" i="4" s="1"/>
  <c r="M620" i="4"/>
  <c r="S620" i="4" s="1"/>
  <c r="Q619" i="4"/>
  <c r="R619" i="4" s="1"/>
  <c r="H618" i="4"/>
  <c r="I617" i="4"/>
  <c r="E619" i="4"/>
  <c r="F618" i="4"/>
  <c r="B618" i="4"/>
  <c r="C617" i="4"/>
  <c r="AK623" i="4" l="1"/>
  <c r="AI624" i="4"/>
  <c r="AJ623" i="4"/>
  <c r="AT622" i="4"/>
  <c r="AL622" i="4"/>
  <c r="AS622" i="4" s="1"/>
  <c r="M621" i="4"/>
  <c r="S621" i="4" s="1"/>
  <c r="Q620" i="4"/>
  <c r="R620" i="4" s="1"/>
  <c r="H619" i="4"/>
  <c r="I618" i="4"/>
  <c r="E620" i="4"/>
  <c r="F619" i="4"/>
  <c r="B619" i="4"/>
  <c r="C618" i="4"/>
  <c r="AK624" i="4" l="1"/>
  <c r="AI625" i="4"/>
  <c r="AJ624" i="4"/>
  <c r="AT623" i="4"/>
  <c r="AL623" i="4"/>
  <c r="AS623" i="4" s="1"/>
  <c r="M622" i="4"/>
  <c r="S622" i="4" s="1"/>
  <c r="Q621" i="4"/>
  <c r="R621" i="4" s="1"/>
  <c r="H620" i="4"/>
  <c r="I619" i="4"/>
  <c r="E621" i="4"/>
  <c r="F620" i="4"/>
  <c r="B620" i="4"/>
  <c r="C619" i="4"/>
  <c r="AK625" i="4" l="1"/>
  <c r="AI626" i="4"/>
  <c r="AJ625" i="4"/>
  <c r="AT624" i="4"/>
  <c r="AL624" i="4"/>
  <c r="AS624" i="4" s="1"/>
  <c r="M623" i="4"/>
  <c r="S623" i="4" s="1"/>
  <c r="Q622" i="4"/>
  <c r="R622" i="4" s="1"/>
  <c r="H621" i="4"/>
  <c r="I620" i="4"/>
  <c r="E622" i="4"/>
  <c r="F621" i="4"/>
  <c r="B621" i="4"/>
  <c r="C620" i="4"/>
  <c r="AK626" i="4" l="1"/>
  <c r="AI627" i="4"/>
  <c r="AJ626" i="4"/>
  <c r="AT625" i="4"/>
  <c r="AL625" i="4"/>
  <c r="AS625" i="4" s="1"/>
  <c r="M624" i="4"/>
  <c r="S624" i="4" s="1"/>
  <c r="Q623" i="4"/>
  <c r="R623" i="4" s="1"/>
  <c r="H622" i="4"/>
  <c r="I621" i="4"/>
  <c r="E623" i="4"/>
  <c r="F622" i="4"/>
  <c r="B622" i="4"/>
  <c r="C621" i="4"/>
  <c r="AK627" i="4" l="1"/>
  <c r="AI628" i="4"/>
  <c r="AJ627" i="4"/>
  <c r="AT626" i="4"/>
  <c r="AL626" i="4"/>
  <c r="AS626" i="4" s="1"/>
  <c r="M625" i="4"/>
  <c r="S625" i="4" s="1"/>
  <c r="Q624" i="4"/>
  <c r="R624" i="4" s="1"/>
  <c r="H623" i="4"/>
  <c r="I622" i="4"/>
  <c r="E624" i="4"/>
  <c r="F623" i="4"/>
  <c r="B623" i="4"/>
  <c r="C622" i="4"/>
  <c r="AK628" i="4" l="1"/>
  <c r="AI629" i="4"/>
  <c r="AJ628" i="4"/>
  <c r="AT627" i="4"/>
  <c r="AL627" i="4"/>
  <c r="AS627" i="4" s="1"/>
  <c r="M626" i="4"/>
  <c r="S626" i="4" s="1"/>
  <c r="Q625" i="4"/>
  <c r="R625" i="4" s="1"/>
  <c r="H624" i="4"/>
  <c r="I623" i="4"/>
  <c r="E625" i="4"/>
  <c r="F624" i="4"/>
  <c r="B624" i="4"/>
  <c r="C623" i="4"/>
  <c r="AK629" i="4" l="1"/>
  <c r="AI630" i="4"/>
  <c r="AJ629" i="4"/>
  <c r="AT628" i="4"/>
  <c r="AL628" i="4"/>
  <c r="AS628" i="4" s="1"/>
  <c r="M627" i="4"/>
  <c r="S627" i="4" s="1"/>
  <c r="Q626" i="4"/>
  <c r="R626" i="4" s="1"/>
  <c r="H625" i="4"/>
  <c r="I624" i="4"/>
  <c r="E626" i="4"/>
  <c r="F625" i="4"/>
  <c r="B625" i="4"/>
  <c r="C624" i="4"/>
  <c r="AK630" i="4" l="1"/>
  <c r="AI631" i="4"/>
  <c r="AJ630" i="4"/>
  <c r="AT629" i="4"/>
  <c r="AL629" i="4"/>
  <c r="AS629" i="4" s="1"/>
  <c r="M628" i="4"/>
  <c r="S628" i="4" s="1"/>
  <c r="Q627" i="4"/>
  <c r="R627" i="4" s="1"/>
  <c r="H626" i="4"/>
  <c r="I625" i="4"/>
  <c r="E627" i="4"/>
  <c r="F626" i="4"/>
  <c r="B626" i="4"/>
  <c r="C625" i="4"/>
  <c r="AK631" i="4" l="1"/>
  <c r="AI632" i="4"/>
  <c r="AJ631" i="4"/>
  <c r="AT630" i="4"/>
  <c r="AL630" i="4"/>
  <c r="AS630" i="4" s="1"/>
  <c r="M629" i="4"/>
  <c r="S629" i="4" s="1"/>
  <c r="Q628" i="4"/>
  <c r="R628" i="4" s="1"/>
  <c r="H627" i="4"/>
  <c r="I626" i="4"/>
  <c r="E628" i="4"/>
  <c r="F627" i="4"/>
  <c r="B627" i="4"/>
  <c r="C626" i="4"/>
  <c r="AK632" i="4" l="1"/>
  <c r="AI633" i="4"/>
  <c r="AJ632" i="4"/>
  <c r="AT631" i="4"/>
  <c r="AL631" i="4"/>
  <c r="AS631" i="4" s="1"/>
  <c r="M630" i="4"/>
  <c r="S630" i="4" s="1"/>
  <c r="Q629" i="4"/>
  <c r="R629" i="4" s="1"/>
  <c r="H628" i="4"/>
  <c r="I627" i="4"/>
  <c r="E629" i="4"/>
  <c r="F628" i="4"/>
  <c r="B628" i="4"/>
  <c r="C627" i="4"/>
  <c r="AK633" i="4" l="1"/>
  <c r="AI634" i="4"/>
  <c r="AJ633" i="4"/>
  <c r="AT632" i="4"/>
  <c r="AL632" i="4"/>
  <c r="AS632" i="4" s="1"/>
  <c r="M631" i="4"/>
  <c r="S631" i="4" s="1"/>
  <c r="Q630" i="4"/>
  <c r="R630" i="4" s="1"/>
  <c r="H629" i="4"/>
  <c r="I628" i="4"/>
  <c r="E630" i="4"/>
  <c r="F629" i="4"/>
  <c r="B629" i="4"/>
  <c r="C628" i="4"/>
  <c r="AK634" i="4" l="1"/>
  <c r="AI635" i="4"/>
  <c r="AJ634" i="4"/>
  <c r="AT633" i="4"/>
  <c r="AL633" i="4"/>
  <c r="AS633" i="4" s="1"/>
  <c r="M632" i="4"/>
  <c r="S632" i="4" s="1"/>
  <c r="Q631" i="4"/>
  <c r="R631" i="4" s="1"/>
  <c r="H630" i="4"/>
  <c r="I629" i="4"/>
  <c r="E631" i="4"/>
  <c r="F630" i="4"/>
  <c r="B630" i="4"/>
  <c r="C629" i="4"/>
  <c r="AK635" i="4" l="1"/>
  <c r="AI636" i="4"/>
  <c r="AJ635" i="4"/>
  <c r="AT634" i="4"/>
  <c r="AL634" i="4"/>
  <c r="AS634" i="4" s="1"/>
  <c r="M633" i="4"/>
  <c r="S633" i="4" s="1"/>
  <c r="Q632" i="4"/>
  <c r="R632" i="4" s="1"/>
  <c r="H631" i="4"/>
  <c r="I630" i="4"/>
  <c r="E632" i="4"/>
  <c r="F631" i="4"/>
  <c r="B631" i="4"/>
  <c r="C630" i="4"/>
  <c r="AK636" i="4" l="1"/>
  <c r="AI637" i="4"/>
  <c r="AJ636" i="4"/>
  <c r="AT635" i="4"/>
  <c r="AL635" i="4"/>
  <c r="AS635" i="4" s="1"/>
  <c r="M634" i="4"/>
  <c r="S634" i="4" s="1"/>
  <c r="Q633" i="4"/>
  <c r="R633" i="4" s="1"/>
  <c r="H632" i="4"/>
  <c r="I631" i="4"/>
  <c r="E633" i="4"/>
  <c r="F632" i="4"/>
  <c r="B632" i="4"/>
  <c r="C631" i="4"/>
  <c r="AK637" i="4" l="1"/>
  <c r="AI638" i="4"/>
  <c r="AJ637" i="4"/>
  <c r="AT636" i="4"/>
  <c r="AL636" i="4"/>
  <c r="AS636" i="4" s="1"/>
  <c r="M635" i="4"/>
  <c r="S635" i="4" s="1"/>
  <c r="Q634" i="4"/>
  <c r="R634" i="4" s="1"/>
  <c r="H633" i="4"/>
  <c r="I632" i="4"/>
  <c r="E634" i="4"/>
  <c r="F633" i="4"/>
  <c r="B633" i="4"/>
  <c r="C632" i="4"/>
  <c r="AK638" i="4" l="1"/>
  <c r="AI639" i="4"/>
  <c r="AJ638" i="4"/>
  <c r="AT637" i="4"/>
  <c r="AL637" i="4"/>
  <c r="AS637" i="4" s="1"/>
  <c r="M636" i="4"/>
  <c r="S636" i="4" s="1"/>
  <c r="Q635" i="4"/>
  <c r="R635" i="4" s="1"/>
  <c r="H634" i="4"/>
  <c r="I633" i="4"/>
  <c r="E635" i="4"/>
  <c r="F634" i="4"/>
  <c r="B634" i="4"/>
  <c r="C633" i="4"/>
  <c r="AK639" i="4" l="1"/>
  <c r="AI640" i="4"/>
  <c r="AJ639" i="4"/>
  <c r="AT638" i="4"/>
  <c r="AL638" i="4"/>
  <c r="AS638" i="4" s="1"/>
  <c r="M637" i="4"/>
  <c r="S637" i="4" s="1"/>
  <c r="Q636" i="4"/>
  <c r="R636" i="4" s="1"/>
  <c r="H635" i="4"/>
  <c r="I634" i="4"/>
  <c r="E636" i="4"/>
  <c r="F635" i="4"/>
  <c r="B635" i="4"/>
  <c r="C634" i="4"/>
  <c r="AK640" i="4" l="1"/>
  <c r="AI641" i="4"/>
  <c r="AJ640" i="4"/>
  <c r="AT639" i="4"/>
  <c r="AL639" i="4"/>
  <c r="AS639" i="4" s="1"/>
  <c r="M638" i="4"/>
  <c r="S638" i="4" s="1"/>
  <c r="Q637" i="4"/>
  <c r="R637" i="4" s="1"/>
  <c r="H636" i="4"/>
  <c r="I635" i="4"/>
  <c r="E637" i="4"/>
  <c r="F636" i="4"/>
  <c r="B636" i="4"/>
  <c r="C635" i="4"/>
  <c r="AK641" i="4" l="1"/>
  <c r="AI642" i="4"/>
  <c r="AJ641" i="4"/>
  <c r="AT640" i="4"/>
  <c r="AL640" i="4"/>
  <c r="AS640" i="4" s="1"/>
  <c r="M639" i="4"/>
  <c r="S639" i="4" s="1"/>
  <c r="Q638" i="4"/>
  <c r="R638" i="4" s="1"/>
  <c r="H637" i="4"/>
  <c r="I636" i="4"/>
  <c r="E638" i="4"/>
  <c r="F637" i="4"/>
  <c r="B637" i="4"/>
  <c r="C636" i="4"/>
  <c r="AK642" i="4" l="1"/>
  <c r="AI643" i="4"/>
  <c r="AJ642" i="4"/>
  <c r="AT641" i="4"/>
  <c r="AL641" i="4"/>
  <c r="AS641" i="4" s="1"/>
  <c r="M640" i="4"/>
  <c r="S640" i="4" s="1"/>
  <c r="Q639" i="4"/>
  <c r="R639" i="4" s="1"/>
  <c r="H638" i="4"/>
  <c r="I637" i="4"/>
  <c r="E639" i="4"/>
  <c r="F638" i="4"/>
  <c r="B638" i="4"/>
  <c r="C637" i="4"/>
  <c r="AK643" i="4" l="1"/>
  <c r="AI644" i="4"/>
  <c r="AJ643" i="4"/>
  <c r="AT642" i="4"/>
  <c r="AL642" i="4"/>
  <c r="AS642" i="4" s="1"/>
  <c r="M641" i="4"/>
  <c r="S641" i="4" s="1"/>
  <c r="Q640" i="4"/>
  <c r="R640" i="4" s="1"/>
  <c r="H639" i="4"/>
  <c r="I638" i="4"/>
  <c r="E640" i="4"/>
  <c r="F639" i="4"/>
  <c r="B639" i="4"/>
  <c r="C638" i="4"/>
  <c r="AK644" i="4" l="1"/>
  <c r="AI645" i="4"/>
  <c r="AJ644" i="4"/>
  <c r="AT643" i="4"/>
  <c r="AL643" i="4"/>
  <c r="AS643" i="4" s="1"/>
  <c r="M642" i="4"/>
  <c r="S642" i="4" s="1"/>
  <c r="Q641" i="4"/>
  <c r="R641" i="4" s="1"/>
  <c r="H640" i="4"/>
  <c r="I639" i="4"/>
  <c r="E641" i="4"/>
  <c r="F640" i="4"/>
  <c r="B640" i="4"/>
  <c r="C639" i="4"/>
  <c r="AK645" i="4" l="1"/>
  <c r="AI646" i="4"/>
  <c r="AJ645" i="4"/>
  <c r="AT644" i="4"/>
  <c r="AL644" i="4"/>
  <c r="AS644" i="4" s="1"/>
  <c r="M643" i="4"/>
  <c r="S643" i="4" s="1"/>
  <c r="Q642" i="4"/>
  <c r="R642" i="4" s="1"/>
  <c r="H641" i="4"/>
  <c r="I640" i="4"/>
  <c r="E642" i="4"/>
  <c r="F641" i="4"/>
  <c r="B641" i="4"/>
  <c r="C640" i="4"/>
  <c r="AK646" i="4" l="1"/>
  <c r="AI647" i="4"/>
  <c r="AJ646" i="4"/>
  <c r="AT645" i="4"/>
  <c r="AL645" i="4"/>
  <c r="AS645" i="4" s="1"/>
  <c r="M644" i="4"/>
  <c r="S644" i="4" s="1"/>
  <c r="Q643" i="4"/>
  <c r="R643" i="4" s="1"/>
  <c r="H642" i="4"/>
  <c r="I641" i="4"/>
  <c r="E643" i="4"/>
  <c r="F642" i="4"/>
  <c r="B642" i="4"/>
  <c r="C641" i="4"/>
  <c r="AK647" i="4" l="1"/>
  <c r="AI648" i="4"/>
  <c r="AJ647" i="4"/>
  <c r="AT646" i="4"/>
  <c r="AL646" i="4"/>
  <c r="AS646" i="4" s="1"/>
  <c r="M645" i="4"/>
  <c r="S645" i="4" s="1"/>
  <c r="Q644" i="4"/>
  <c r="R644" i="4" s="1"/>
  <c r="H643" i="4"/>
  <c r="I642" i="4"/>
  <c r="E644" i="4"/>
  <c r="F643" i="4"/>
  <c r="B643" i="4"/>
  <c r="C642" i="4"/>
  <c r="AK648" i="4" l="1"/>
  <c r="AI649" i="4"/>
  <c r="AJ648" i="4"/>
  <c r="AT647" i="4"/>
  <c r="AL647" i="4"/>
  <c r="AS647" i="4" s="1"/>
  <c r="M646" i="4"/>
  <c r="S646" i="4" s="1"/>
  <c r="Q645" i="4"/>
  <c r="R645" i="4" s="1"/>
  <c r="H644" i="4"/>
  <c r="I643" i="4"/>
  <c r="E645" i="4"/>
  <c r="F644" i="4"/>
  <c r="B644" i="4"/>
  <c r="C643" i="4"/>
  <c r="AK649" i="4" l="1"/>
  <c r="AI650" i="4"/>
  <c r="AJ649" i="4"/>
  <c r="AT648" i="4"/>
  <c r="AL648" i="4"/>
  <c r="AS648" i="4" s="1"/>
  <c r="M647" i="4"/>
  <c r="S647" i="4" s="1"/>
  <c r="Q646" i="4"/>
  <c r="R646" i="4" s="1"/>
  <c r="H645" i="4"/>
  <c r="I644" i="4"/>
  <c r="E646" i="4"/>
  <c r="F645" i="4"/>
  <c r="B645" i="4"/>
  <c r="C644" i="4"/>
  <c r="AK650" i="4" l="1"/>
  <c r="AI651" i="4"/>
  <c r="AJ650" i="4"/>
  <c r="AT649" i="4"/>
  <c r="AL649" i="4"/>
  <c r="AS649" i="4" s="1"/>
  <c r="M648" i="4"/>
  <c r="S648" i="4" s="1"/>
  <c r="Q647" i="4"/>
  <c r="R647" i="4" s="1"/>
  <c r="H646" i="4"/>
  <c r="I645" i="4"/>
  <c r="E647" i="4"/>
  <c r="F646" i="4"/>
  <c r="B646" i="4"/>
  <c r="C645" i="4"/>
  <c r="AK651" i="4" l="1"/>
  <c r="AI652" i="4"/>
  <c r="AJ651" i="4"/>
  <c r="AT650" i="4"/>
  <c r="AL650" i="4"/>
  <c r="AS650" i="4" s="1"/>
  <c r="M649" i="4"/>
  <c r="S649" i="4" s="1"/>
  <c r="Q648" i="4"/>
  <c r="R648" i="4" s="1"/>
  <c r="H647" i="4"/>
  <c r="I646" i="4"/>
  <c r="E648" i="4"/>
  <c r="F647" i="4"/>
  <c r="B647" i="4"/>
  <c r="C646" i="4"/>
  <c r="AK652" i="4" l="1"/>
  <c r="AI653" i="4"/>
  <c r="AJ652" i="4"/>
  <c r="AT651" i="4"/>
  <c r="AL651" i="4"/>
  <c r="AS651" i="4" s="1"/>
  <c r="M650" i="4"/>
  <c r="S650" i="4" s="1"/>
  <c r="Q649" i="4"/>
  <c r="R649" i="4" s="1"/>
  <c r="H648" i="4"/>
  <c r="I647" i="4"/>
  <c r="E649" i="4"/>
  <c r="F648" i="4"/>
  <c r="B648" i="4"/>
  <c r="C647" i="4"/>
  <c r="AK653" i="4" l="1"/>
  <c r="AI654" i="4"/>
  <c r="AJ653" i="4"/>
  <c r="AT652" i="4"/>
  <c r="AL652" i="4"/>
  <c r="AS652" i="4" s="1"/>
  <c r="M651" i="4"/>
  <c r="S651" i="4" s="1"/>
  <c r="Q650" i="4"/>
  <c r="R650" i="4" s="1"/>
  <c r="H649" i="4"/>
  <c r="I648" i="4"/>
  <c r="E650" i="4"/>
  <c r="F649" i="4"/>
  <c r="B649" i="4"/>
  <c r="C648" i="4"/>
  <c r="AK654" i="4" l="1"/>
  <c r="AI655" i="4"/>
  <c r="AJ654" i="4"/>
  <c r="AT653" i="4"/>
  <c r="AL653" i="4"/>
  <c r="AS653" i="4" s="1"/>
  <c r="M652" i="4"/>
  <c r="S652" i="4" s="1"/>
  <c r="Q651" i="4"/>
  <c r="R651" i="4" s="1"/>
  <c r="H650" i="4"/>
  <c r="I649" i="4"/>
  <c r="E651" i="4"/>
  <c r="F650" i="4"/>
  <c r="B650" i="4"/>
  <c r="C649" i="4"/>
  <c r="AK655" i="4" l="1"/>
  <c r="AI656" i="4"/>
  <c r="AJ655" i="4"/>
  <c r="AT654" i="4"/>
  <c r="AL654" i="4"/>
  <c r="AS654" i="4" s="1"/>
  <c r="M653" i="4"/>
  <c r="S653" i="4" s="1"/>
  <c r="Q652" i="4"/>
  <c r="R652" i="4" s="1"/>
  <c r="H651" i="4"/>
  <c r="I650" i="4"/>
  <c r="E652" i="4"/>
  <c r="F651" i="4"/>
  <c r="B651" i="4"/>
  <c r="C650" i="4"/>
  <c r="AK656" i="4" l="1"/>
  <c r="AI657" i="4"/>
  <c r="AJ656" i="4"/>
  <c r="AT655" i="4"/>
  <c r="AL655" i="4"/>
  <c r="AS655" i="4" s="1"/>
  <c r="M654" i="4"/>
  <c r="S654" i="4" s="1"/>
  <c r="Q653" i="4"/>
  <c r="R653" i="4" s="1"/>
  <c r="H652" i="4"/>
  <c r="I651" i="4"/>
  <c r="E653" i="4"/>
  <c r="F652" i="4"/>
  <c r="B652" i="4"/>
  <c r="C651" i="4"/>
  <c r="AK657" i="4" l="1"/>
  <c r="AI658" i="4"/>
  <c r="AJ657" i="4"/>
  <c r="AT656" i="4"/>
  <c r="AL656" i="4"/>
  <c r="AS656" i="4" s="1"/>
  <c r="M655" i="4"/>
  <c r="S655" i="4" s="1"/>
  <c r="Q654" i="4"/>
  <c r="R654" i="4" s="1"/>
  <c r="H653" i="4"/>
  <c r="I652" i="4"/>
  <c r="E654" i="4"/>
  <c r="F653" i="4"/>
  <c r="B653" i="4"/>
  <c r="C652" i="4"/>
  <c r="AK658" i="4" l="1"/>
  <c r="AI659" i="4"/>
  <c r="AJ658" i="4"/>
  <c r="AT657" i="4"/>
  <c r="AL657" i="4"/>
  <c r="AS657" i="4" s="1"/>
  <c r="M656" i="4"/>
  <c r="S656" i="4" s="1"/>
  <c r="Q655" i="4"/>
  <c r="R655" i="4" s="1"/>
  <c r="H654" i="4"/>
  <c r="I653" i="4"/>
  <c r="E655" i="4"/>
  <c r="F654" i="4"/>
  <c r="B654" i="4"/>
  <c r="C653" i="4"/>
  <c r="AK659" i="4" l="1"/>
  <c r="AI660" i="4"/>
  <c r="AJ659" i="4"/>
  <c r="AT658" i="4"/>
  <c r="AL658" i="4"/>
  <c r="AS658" i="4" s="1"/>
  <c r="M657" i="4"/>
  <c r="S657" i="4" s="1"/>
  <c r="Q656" i="4"/>
  <c r="R656" i="4" s="1"/>
  <c r="H655" i="4"/>
  <c r="I654" i="4"/>
  <c r="E656" i="4"/>
  <c r="F655" i="4"/>
  <c r="B655" i="4"/>
  <c r="C654" i="4"/>
  <c r="AK660" i="4" l="1"/>
  <c r="AI661" i="4"/>
  <c r="AJ660" i="4"/>
  <c r="AT659" i="4"/>
  <c r="AL659" i="4"/>
  <c r="AS659" i="4" s="1"/>
  <c r="M658" i="4"/>
  <c r="S658" i="4" s="1"/>
  <c r="Q657" i="4"/>
  <c r="R657" i="4" s="1"/>
  <c r="H656" i="4"/>
  <c r="I655" i="4"/>
  <c r="E657" i="4"/>
  <c r="F656" i="4"/>
  <c r="B656" i="4"/>
  <c r="C655" i="4"/>
  <c r="AK661" i="4" l="1"/>
  <c r="AI662" i="4"/>
  <c r="AJ661" i="4"/>
  <c r="AT660" i="4"/>
  <c r="AL660" i="4"/>
  <c r="AS660" i="4" s="1"/>
  <c r="M659" i="4"/>
  <c r="S659" i="4" s="1"/>
  <c r="Q658" i="4"/>
  <c r="R658" i="4" s="1"/>
  <c r="H657" i="4"/>
  <c r="I656" i="4"/>
  <c r="E658" i="4"/>
  <c r="F657" i="4"/>
  <c r="B657" i="4"/>
  <c r="C656" i="4"/>
  <c r="AK662" i="4" l="1"/>
  <c r="AI663" i="4"/>
  <c r="AJ662" i="4"/>
  <c r="AT661" i="4"/>
  <c r="AL661" i="4"/>
  <c r="AS661" i="4" s="1"/>
  <c r="M660" i="4"/>
  <c r="S660" i="4" s="1"/>
  <c r="Q659" i="4"/>
  <c r="R659" i="4" s="1"/>
  <c r="H658" i="4"/>
  <c r="I657" i="4"/>
  <c r="E659" i="4"/>
  <c r="F658" i="4"/>
  <c r="B658" i="4"/>
  <c r="C657" i="4"/>
  <c r="AK663" i="4" l="1"/>
  <c r="AI664" i="4"/>
  <c r="AJ663" i="4"/>
  <c r="AT662" i="4"/>
  <c r="AL662" i="4"/>
  <c r="AS662" i="4" s="1"/>
  <c r="M661" i="4"/>
  <c r="S661" i="4" s="1"/>
  <c r="Q660" i="4"/>
  <c r="R660" i="4" s="1"/>
  <c r="H659" i="4"/>
  <c r="I658" i="4"/>
  <c r="E660" i="4"/>
  <c r="F659" i="4"/>
  <c r="B659" i="4"/>
  <c r="C658" i="4"/>
  <c r="AK664" i="4" l="1"/>
  <c r="AI665" i="4"/>
  <c r="AJ664" i="4"/>
  <c r="AT663" i="4"/>
  <c r="AL663" i="4"/>
  <c r="AS663" i="4" s="1"/>
  <c r="M662" i="4"/>
  <c r="S662" i="4" s="1"/>
  <c r="Q661" i="4"/>
  <c r="R661" i="4" s="1"/>
  <c r="H660" i="4"/>
  <c r="I659" i="4"/>
  <c r="E661" i="4"/>
  <c r="F660" i="4"/>
  <c r="B660" i="4"/>
  <c r="C659" i="4"/>
  <c r="AK665" i="4" l="1"/>
  <c r="AI666" i="4"/>
  <c r="AJ665" i="4"/>
  <c r="AT664" i="4"/>
  <c r="AL664" i="4"/>
  <c r="AS664" i="4" s="1"/>
  <c r="M663" i="4"/>
  <c r="S663" i="4" s="1"/>
  <c r="Q662" i="4"/>
  <c r="R662" i="4" s="1"/>
  <c r="H661" i="4"/>
  <c r="I660" i="4"/>
  <c r="E662" i="4"/>
  <c r="F661" i="4"/>
  <c r="B661" i="4"/>
  <c r="C660" i="4"/>
  <c r="AK666" i="4" l="1"/>
  <c r="AI667" i="4"/>
  <c r="AJ666" i="4"/>
  <c r="AT665" i="4"/>
  <c r="AL665" i="4"/>
  <c r="AS665" i="4" s="1"/>
  <c r="M664" i="4"/>
  <c r="S664" i="4" s="1"/>
  <c r="Q663" i="4"/>
  <c r="R663" i="4" s="1"/>
  <c r="H662" i="4"/>
  <c r="I661" i="4"/>
  <c r="E663" i="4"/>
  <c r="F662" i="4"/>
  <c r="B662" i="4"/>
  <c r="C661" i="4"/>
  <c r="AK667" i="4" l="1"/>
  <c r="AI668" i="4"/>
  <c r="AJ667" i="4"/>
  <c r="AT666" i="4"/>
  <c r="AL666" i="4"/>
  <c r="AS666" i="4" s="1"/>
  <c r="M665" i="4"/>
  <c r="S665" i="4" s="1"/>
  <c r="Q664" i="4"/>
  <c r="R664" i="4" s="1"/>
  <c r="H663" i="4"/>
  <c r="I662" i="4"/>
  <c r="E664" i="4"/>
  <c r="F663" i="4"/>
  <c r="B663" i="4"/>
  <c r="C662" i="4"/>
  <c r="AK668" i="4" l="1"/>
  <c r="AI669" i="4"/>
  <c r="AJ668" i="4"/>
  <c r="AT667" i="4"/>
  <c r="AL667" i="4"/>
  <c r="AS667" i="4" s="1"/>
  <c r="M666" i="4"/>
  <c r="S666" i="4" s="1"/>
  <c r="Q665" i="4"/>
  <c r="R665" i="4" s="1"/>
  <c r="H664" i="4"/>
  <c r="I663" i="4"/>
  <c r="E665" i="4"/>
  <c r="F664" i="4"/>
  <c r="B664" i="4"/>
  <c r="C663" i="4"/>
  <c r="AK669" i="4" l="1"/>
  <c r="AI670" i="4"/>
  <c r="AJ669" i="4"/>
  <c r="AT668" i="4"/>
  <c r="AL668" i="4"/>
  <c r="AS668" i="4" s="1"/>
  <c r="M667" i="4"/>
  <c r="S667" i="4" s="1"/>
  <c r="Q666" i="4"/>
  <c r="R666" i="4" s="1"/>
  <c r="H665" i="4"/>
  <c r="I664" i="4"/>
  <c r="E666" i="4"/>
  <c r="F665" i="4"/>
  <c r="B665" i="4"/>
  <c r="C664" i="4"/>
  <c r="AK670" i="4" l="1"/>
  <c r="AI671" i="4"/>
  <c r="AJ670" i="4"/>
  <c r="AT669" i="4"/>
  <c r="AL669" i="4"/>
  <c r="AS669" i="4" s="1"/>
  <c r="M668" i="4"/>
  <c r="S668" i="4" s="1"/>
  <c r="Q667" i="4"/>
  <c r="R667" i="4" s="1"/>
  <c r="H666" i="4"/>
  <c r="I665" i="4"/>
  <c r="E667" i="4"/>
  <c r="F666" i="4"/>
  <c r="B666" i="4"/>
  <c r="C665" i="4"/>
  <c r="AK671" i="4" l="1"/>
  <c r="AI672" i="4"/>
  <c r="AJ671" i="4"/>
  <c r="AT670" i="4"/>
  <c r="AL670" i="4"/>
  <c r="AS670" i="4" s="1"/>
  <c r="M669" i="4"/>
  <c r="S669" i="4" s="1"/>
  <c r="Q668" i="4"/>
  <c r="R668" i="4" s="1"/>
  <c r="H667" i="4"/>
  <c r="I666" i="4"/>
  <c r="E668" i="4"/>
  <c r="F667" i="4"/>
  <c r="B667" i="4"/>
  <c r="C666" i="4"/>
  <c r="AK672" i="4" l="1"/>
  <c r="AI673" i="4"/>
  <c r="AJ672" i="4"/>
  <c r="AT671" i="4"/>
  <c r="AL671" i="4"/>
  <c r="AS671" i="4" s="1"/>
  <c r="M670" i="4"/>
  <c r="S670" i="4" s="1"/>
  <c r="Q669" i="4"/>
  <c r="R669" i="4" s="1"/>
  <c r="H668" i="4"/>
  <c r="I667" i="4"/>
  <c r="E669" i="4"/>
  <c r="F668" i="4"/>
  <c r="B668" i="4"/>
  <c r="C667" i="4"/>
  <c r="AK673" i="4" l="1"/>
  <c r="AI674" i="4"/>
  <c r="AJ673" i="4"/>
  <c r="AT672" i="4"/>
  <c r="AL672" i="4"/>
  <c r="AS672" i="4" s="1"/>
  <c r="M671" i="4"/>
  <c r="S671" i="4" s="1"/>
  <c r="Q670" i="4"/>
  <c r="R670" i="4" s="1"/>
  <c r="H669" i="4"/>
  <c r="I668" i="4"/>
  <c r="E670" i="4"/>
  <c r="F669" i="4"/>
  <c r="B669" i="4"/>
  <c r="C668" i="4"/>
  <c r="AK674" i="4" l="1"/>
  <c r="AI675" i="4"/>
  <c r="AJ674" i="4"/>
  <c r="AT673" i="4"/>
  <c r="AL673" i="4"/>
  <c r="AS673" i="4" s="1"/>
  <c r="M672" i="4"/>
  <c r="S672" i="4" s="1"/>
  <c r="Q671" i="4"/>
  <c r="R671" i="4" s="1"/>
  <c r="H670" i="4"/>
  <c r="I669" i="4"/>
  <c r="E671" i="4"/>
  <c r="F670" i="4"/>
  <c r="B670" i="4"/>
  <c r="C669" i="4"/>
  <c r="AK675" i="4" l="1"/>
  <c r="AI676" i="4"/>
  <c r="AJ675" i="4"/>
  <c r="AT674" i="4"/>
  <c r="AL674" i="4"/>
  <c r="AS674" i="4" s="1"/>
  <c r="M673" i="4"/>
  <c r="S673" i="4" s="1"/>
  <c r="Q672" i="4"/>
  <c r="R672" i="4" s="1"/>
  <c r="H671" i="4"/>
  <c r="I670" i="4"/>
  <c r="E672" i="4"/>
  <c r="F671" i="4"/>
  <c r="B671" i="4"/>
  <c r="C670" i="4"/>
  <c r="AK676" i="4" l="1"/>
  <c r="AI677" i="4"/>
  <c r="AJ676" i="4"/>
  <c r="AT675" i="4"/>
  <c r="AL675" i="4"/>
  <c r="AS675" i="4" s="1"/>
  <c r="M674" i="4"/>
  <c r="S674" i="4" s="1"/>
  <c r="Q673" i="4"/>
  <c r="R673" i="4" s="1"/>
  <c r="H672" i="4"/>
  <c r="I671" i="4"/>
  <c r="E673" i="4"/>
  <c r="F672" i="4"/>
  <c r="B672" i="4"/>
  <c r="C671" i="4"/>
  <c r="AK677" i="4" l="1"/>
  <c r="AI678" i="4"/>
  <c r="AJ677" i="4"/>
  <c r="AT676" i="4"/>
  <c r="AL676" i="4"/>
  <c r="AS676" i="4" s="1"/>
  <c r="M675" i="4"/>
  <c r="S675" i="4" s="1"/>
  <c r="Q674" i="4"/>
  <c r="R674" i="4" s="1"/>
  <c r="H673" i="4"/>
  <c r="I672" i="4"/>
  <c r="E674" i="4"/>
  <c r="F673" i="4"/>
  <c r="B673" i="4"/>
  <c r="C672" i="4"/>
  <c r="AK678" i="4" l="1"/>
  <c r="AI679" i="4"/>
  <c r="AJ678" i="4"/>
  <c r="AT677" i="4"/>
  <c r="AL677" i="4"/>
  <c r="AS677" i="4" s="1"/>
  <c r="M676" i="4"/>
  <c r="S676" i="4" s="1"/>
  <c r="Q675" i="4"/>
  <c r="R675" i="4" s="1"/>
  <c r="H674" i="4"/>
  <c r="I673" i="4"/>
  <c r="E675" i="4"/>
  <c r="F674" i="4"/>
  <c r="B674" i="4"/>
  <c r="C673" i="4"/>
  <c r="AK679" i="4" l="1"/>
  <c r="AI680" i="4"/>
  <c r="AJ679" i="4"/>
  <c r="AT678" i="4"/>
  <c r="AL678" i="4"/>
  <c r="AS678" i="4" s="1"/>
  <c r="M677" i="4"/>
  <c r="S677" i="4" s="1"/>
  <c r="Q676" i="4"/>
  <c r="R676" i="4" s="1"/>
  <c r="H675" i="4"/>
  <c r="I674" i="4"/>
  <c r="E676" i="4"/>
  <c r="F675" i="4"/>
  <c r="B675" i="4"/>
  <c r="C674" i="4"/>
  <c r="AK680" i="4" l="1"/>
  <c r="AI681" i="4"/>
  <c r="AJ680" i="4"/>
  <c r="AT679" i="4"/>
  <c r="AL679" i="4"/>
  <c r="AS679" i="4" s="1"/>
  <c r="M678" i="4"/>
  <c r="S678" i="4" s="1"/>
  <c r="Q677" i="4"/>
  <c r="R677" i="4" s="1"/>
  <c r="H676" i="4"/>
  <c r="I675" i="4"/>
  <c r="E677" i="4"/>
  <c r="F676" i="4"/>
  <c r="B676" i="4"/>
  <c r="C675" i="4"/>
  <c r="AK681" i="4" l="1"/>
  <c r="AI682" i="4"/>
  <c r="AJ681" i="4"/>
  <c r="AT680" i="4"/>
  <c r="AL680" i="4"/>
  <c r="AS680" i="4" s="1"/>
  <c r="M679" i="4"/>
  <c r="S679" i="4" s="1"/>
  <c r="Q678" i="4"/>
  <c r="R678" i="4" s="1"/>
  <c r="H677" i="4"/>
  <c r="I676" i="4"/>
  <c r="E678" i="4"/>
  <c r="F677" i="4"/>
  <c r="B677" i="4"/>
  <c r="C676" i="4"/>
  <c r="AK682" i="4" l="1"/>
  <c r="AI683" i="4"/>
  <c r="AJ682" i="4"/>
  <c r="AT681" i="4"/>
  <c r="AL681" i="4"/>
  <c r="AS681" i="4" s="1"/>
  <c r="M680" i="4"/>
  <c r="S680" i="4" s="1"/>
  <c r="Q679" i="4"/>
  <c r="R679" i="4" s="1"/>
  <c r="H678" i="4"/>
  <c r="I677" i="4"/>
  <c r="E679" i="4"/>
  <c r="F678" i="4"/>
  <c r="B678" i="4"/>
  <c r="C677" i="4"/>
  <c r="AK683" i="4" l="1"/>
  <c r="AI684" i="4"/>
  <c r="AJ683" i="4"/>
  <c r="AT682" i="4"/>
  <c r="E74" i="5" s="1"/>
  <c r="AL682" i="4"/>
  <c r="M681" i="4"/>
  <c r="S681" i="4" s="1"/>
  <c r="Q680" i="4"/>
  <c r="R680" i="4" s="1"/>
  <c r="H679" i="4"/>
  <c r="I678" i="4"/>
  <c r="E680" i="4"/>
  <c r="F679" i="4"/>
  <c r="B679" i="4"/>
  <c r="C678" i="4"/>
  <c r="D74" i="5" l="1"/>
  <c r="AS682" i="4"/>
  <c r="AK684" i="4"/>
  <c r="AI685" i="4"/>
  <c r="AJ684" i="4"/>
  <c r="AT683" i="4"/>
  <c r="E75" i="5" s="1"/>
  <c r="AL683" i="4"/>
  <c r="M682" i="4"/>
  <c r="S682" i="4" s="1"/>
  <c r="Q681" i="4"/>
  <c r="R681" i="4" s="1"/>
  <c r="H680" i="4"/>
  <c r="I679" i="4"/>
  <c r="E681" i="4"/>
  <c r="F680" i="4"/>
  <c r="B680" i="4"/>
  <c r="C679" i="4"/>
  <c r="D75" i="5" l="1"/>
  <c r="AS683" i="4"/>
  <c r="AK685" i="4"/>
  <c r="AI686" i="4"/>
  <c r="AJ685" i="4"/>
  <c r="AT684" i="4"/>
  <c r="E76" i="5" s="1"/>
  <c r="AL684" i="4"/>
  <c r="M683" i="4"/>
  <c r="S683" i="4" s="1"/>
  <c r="Q682" i="4"/>
  <c r="R682" i="4" s="1"/>
  <c r="H681" i="4"/>
  <c r="I680" i="4"/>
  <c r="E682" i="4"/>
  <c r="F681" i="4"/>
  <c r="B681" i="4"/>
  <c r="C680" i="4"/>
  <c r="D76" i="5" l="1"/>
  <c r="AS684" i="4"/>
  <c r="AK686" i="4"/>
  <c r="AI687" i="4"/>
  <c r="AJ686" i="4"/>
  <c r="AT685" i="4"/>
  <c r="E77" i="5" s="1"/>
  <c r="AL685" i="4"/>
  <c r="M684" i="4"/>
  <c r="S684" i="4" s="1"/>
  <c r="Q683" i="4"/>
  <c r="R683" i="4" s="1"/>
  <c r="H682" i="4"/>
  <c r="I681" i="4"/>
  <c r="E683" i="4"/>
  <c r="F682" i="4"/>
  <c r="B682" i="4"/>
  <c r="C681" i="4"/>
  <c r="D77" i="5" l="1"/>
  <c r="AS685" i="4"/>
  <c r="AK687" i="4"/>
  <c r="AI688" i="4"/>
  <c r="AJ687" i="4"/>
  <c r="AT686" i="4"/>
  <c r="E78" i="5" s="1"/>
  <c r="AL686" i="4"/>
  <c r="M685" i="4"/>
  <c r="S685" i="4" s="1"/>
  <c r="Q684" i="4"/>
  <c r="R684" i="4" s="1"/>
  <c r="H683" i="4"/>
  <c r="I682" i="4"/>
  <c r="E684" i="4"/>
  <c r="F683" i="4"/>
  <c r="B683" i="4"/>
  <c r="C682" i="4"/>
  <c r="D78" i="5" l="1"/>
  <c r="AS686" i="4"/>
  <c r="AK688" i="4"/>
  <c r="AI689" i="4"/>
  <c r="AJ688" i="4"/>
  <c r="AT687" i="4"/>
  <c r="E79" i="5" s="1"/>
  <c r="AL687" i="4"/>
  <c r="M686" i="4"/>
  <c r="S686" i="4" s="1"/>
  <c r="Q685" i="4"/>
  <c r="R685" i="4" s="1"/>
  <c r="H684" i="4"/>
  <c r="I683" i="4"/>
  <c r="E685" i="4"/>
  <c r="F684" i="4"/>
  <c r="B684" i="4"/>
  <c r="C683" i="4"/>
  <c r="D79" i="5" l="1"/>
  <c r="AS687" i="4"/>
  <c r="AK689" i="4"/>
  <c r="AI690" i="4"/>
  <c r="AJ689" i="4"/>
  <c r="AT688" i="4"/>
  <c r="E80" i="5" s="1"/>
  <c r="AL688" i="4"/>
  <c r="M687" i="4"/>
  <c r="S687" i="4" s="1"/>
  <c r="Q686" i="4"/>
  <c r="R686" i="4" s="1"/>
  <c r="H685" i="4"/>
  <c r="I684" i="4"/>
  <c r="E686" i="4"/>
  <c r="F685" i="4"/>
  <c r="B685" i="4"/>
  <c r="C684" i="4"/>
  <c r="D80" i="5" l="1"/>
  <c r="AS688" i="4"/>
  <c r="AK690" i="4"/>
  <c r="AI691" i="4"/>
  <c r="AJ690" i="4"/>
  <c r="AT689" i="4"/>
  <c r="E81" i="5" s="1"/>
  <c r="AL689" i="4"/>
  <c r="M688" i="4"/>
  <c r="S688" i="4" s="1"/>
  <c r="Q687" i="4"/>
  <c r="R687" i="4" s="1"/>
  <c r="I685" i="4"/>
  <c r="H686" i="4"/>
  <c r="E687" i="4"/>
  <c r="F686" i="4"/>
  <c r="B686" i="4"/>
  <c r="C685" i="4"/>
  <c r="D81" i="5" l="1"/>
  <c r="AS689" i="4"/>
  <c r="AK691" i="4"/>
  <c r="AI692" i="4"/>
  <c r="AJ691" i="4"/>
  <c r="AT690" i="4"/>
  <c r="E82" i="5" s="1"/>
  <c r="AL690" i="4"/>
  <c r="M689" i="4"/>
  <c r="S689" i="4" s="1"/>
  <c r="Q688" i="4"/>
  <c r="R688" i="4" s="1"/>
  <c r="I686" i="4"/>
  <c r="H687" i="4"/>
  <c r="E688" i="4"/>
  <c r="F687" i="4"/>
  <c r="B687" i="4"/>
  <c r="C686" i="4"/>
  <c r="D82" i="5" l="1"/>
  <c r="AS690" i="4"/>
  <c r="AK692" i="4"/>
  <c r="AI693" i="4"/>
  <c r="AJ692" i="4"/>
  <c r="AT691" i="4"/>
  <c r="E83" i="5" s="1"/>
  <c r="AL691" i="4"/>
  <c r="M690" i="4"/>
  <c r="S690" i="4" s="1"/>
  <c r="Q689" i="4"/>
  <c r="R689" i="4" s="1"/>
  <c r="I687" i="4"/>
  <c r="H688" i="4"/>
  <c r="E689" i="4"/>
  <c r="F688" i="4"/>
  <c r="B688" i="4"/>
  <c r="C687" i="4"/>
  <c r="D83" i="5" l="1"/>
  <c r="AS691" i="4"/>
  <c r="AK693" i="4"/>
  <c r="AI694" i="4"/>
  <c r="AJ693" i="4"/>
  <c r="AT692" i="4"/>
  <c r="E84" i="5" s="1"/>
  <c r="AL692" i="4"/>
  <c r="M691" i="4"/>
  <c r="S691" i="4" s="1"/>
  <c r="Q690" i="4"/>
  <c r="R690" i="4" s="1"/>
  <c r="I688" i="4"/>
  <c r="H689" i="4"/>
  <c r="E690" i="4"/>
  <c r="F689" i="4"/>
  <c r="B689" i="4"/>
  <c r="C688" i="4"/>
  <c r="D84" i="5" l="1"/>
  <c r="AS692" i="4"/>
  <c r="AK694" i="4"/>
  <c r="AI695" i="4"/>
  <c r="AJ694" i="4"/>
  <c r="AT693" i="4"/>
  <c r="E85" i="5" s="1"/>
  <c r="AL693" i="4"/>
  <c r="M692" i="4"/>
  <c r="S692" i="4" s="1"/>
  <c r="Q691" i="4"/>
  <c r="R691" i="4" s="1"/>
  <c r="I689" i="4"/>
  <c r="H690" i="4"/>
  <c r="E691" i="4"/>
  <c r="F690" i="4"/>
  <c r="B690" i="4"/>
  <c r="C689" i="4"/>
  <c r="D85" i="5" l="1"/>
  <c r="AS693" i="4"/>
  <c r="AK695" i="4"/>
  <c r="AI696" i="4"/>
  <c r="AJ695" i="4"/>
  <c r="AT694" i="4"/>
  <c r="E86" i="5" s="1"/>
  <c r="AL694" i="4"/>
  <c r="M693" i="4"/>
  <c r="S693" i="4" s="1"/>
  <c r="Q692" i="4"/>
  <c r="R692" i="4" s="1"/>
  <c r="I690" i="4"/>
  <c r="H691" i="4"/>
  <c r="E692" i="4"/>
  <c r="F691" i="4"/>
  <c r="B691" i="4"/>
  <c r="C690" i="4"/>
  <c r="D86" i="5" l="1"/>
  <c r="AS694" i="4"/>
  <c r="AK696" i="4"/>
  <c r="AI697" i="4"/>
  <c r="AJ696" i="4"/>
  <c r="AT695" i="4"/>
  <c r="E87" i="5" s="1"/>
  <c r="AL695" i="4"/>
  <c r="M694" i="4"/>
  <c r="S694" i="4" s="1"/>
  <c r="Q693" i="4"/>
  <c r="R693" i="4" s="1"/>
  <c r="H692" i="4"/>
  <c r="I691" i="4"/>
  <c r="E693" i="4"/>
  <c r="F692" i="4"/>
  <c r="B692" i="4"/>
  <c r="C691" i="4"/>
  <c r="D87" i="5" l="1"/>
  <c r="AS695" i="4"/>
  <c r="AK697" i="4"/>
  <c r="AI698" i="4"/>
  <c r="AJ697" i="4"/>
  <c r="AT696" i="4"/>
  <c r="E88" i="5" s="1"/>
  <c r="AL696" i="4"/>
  <c r="M695" i="4"/>
  <c r="S695" i="4" s="1"/>
  <c r="Q694" i="4"/>
  <c r="R694" i="4" s="1"/>
  <c r="H693" i="4"/>
  <c r="I692" i="4"/>
  <c r="E694" i="4"/>
  <c r="F693" i="4"/>
  <c r="B693" i="4"/>
  <c r="C692" i="4"/>
  <c r="D88" i="5" l="1"/>
  <c r="AS696" i="4"/>
  <c r="AK698" i="4"/>
  <c r="AI699" i="4"/>
  <c r="AJ698" i="4"/>
  <c r="AT697" i="4"/>
  <c r="E89" i="5" s="1"/>
  <c r="AL697" i="4"/>
  <c r="M696" i="4"/>
  <c r="S696" i="4" s="1"/>
  <c r="Q695" i="4"/>
  <c r="R695" i="4" s="1"/>
  <c r="H694" i="4"/>
  <c r="I693" i="4"/>
  <c r="E695" i="4"/>
  <c r="F694" i="4"/>
  <c r="B694" i="4"/>
  <c r="C693" i="4"/>
  <c r="D89" i="5" l="1"/>
  <c r="AS697" i="4"/>
  <c r="AK699" i="4"/>
  <c r="AI700" i="4"/>
  <c r="AJ699" i="4"/>
  <c r="AT698" i="4"/>
  <c r="E90" i="5" s="1"/>
  <c r="AL698" i="4"/>
  <c r="M697" i="4"/>
  <c r="S697" i="4" s="1"/>
  <c r="Q696" i="4"/>
  <c r="R696" i="4" s="1"/>
  <c r="H695" i="4"/>
  <c r="I694" i="4"/>
  <c r="E696" i="4"/>
  <c r="F695" i="4"/>
  <c r="B695" i="4"/>
  <c r="C694" i="4"/>
  <c r="D90" i="5" l="1"/>
  <c r="AS698" i="4"/>
  <c r="AK700" i="4"/>
  <c r="AI701" i="4"/>
  <c r="AJ700" i="4"/>
  <c r="AT699" i="4"/>
  <c r="E91" i="5" s="1"/>
  <c r="AL699" i="4"/>
  <c r="M698" i="4"/>
  <c r="S698" i="4" s="1"/>
  <c r="Q697" i="4"/>
  <c r="R697" i="4" s="1"/>
  <c r="H696" i="4"/>
  <c r="I695" i="4"/>
  <c r="E697" i="4"/>
  <c r="F696" i="4"/>
  <c r="B696" i="4"/>
  <c r="C695" i="4"/>
  <c r="D91" i="5" l="1"/>
  <c r="AS699" i="4"/>
  <c r="AK701" i="4"/>
  <c r="AI702" i="4"/>
  <c r="AJ701" i="4"/>
  <c r="AT700" i="4"/>
  <c r="E92" i="5" s="1"/>
  <c r="AL700" i="4"/>
  <c r="M699" i="4"/>
  <c r="S699" i="4" s="1"/>
  <c r="Q698" i="4"/>
  <c r="R698" i="4" s="1"/>
  <c r="H697" i="4"/>
  <c r="I696" i="4"/>
  <c r="E698" i="4"/>
  <c r="F697" i="4"/>
  <c r="B697" i="4"/>
  <c r="C696" i="4"/>
  <c r="D92" i="5" l="1"/>
  <c r="AS700" i="4"/>
  <c r="AK702" i="4"/>
  <c r="AI703" i="4"/>
  <c r="AJ702" i="4"/>
  <c r="AT701" i="4"/>
  <c r="E93" i="5" s="1"/>
  <c r="AL701" i="4"/>
  <c r="M700" i="4"/>
  <c r="S700" i="4" s="1"/>
  <c r="Q699" i="4"/>
  <c r="R699" i="4" s="1"/>
  <c r="H698" i="4"/>
  <c r="I697" i="4"/>
  <c r="E699" i="4"/>
  <c r="F698" i="4"/>
  <c r="B698" i="4"/>
  <c r="C697" i="4"/>
  <c r="D93" i="5" l="1"/>
  <c r="AS701" i="4"/>
  <c r="AK703" i="4"/>
  <c r="AI704" i="4"/>
  <c r="AJ703" i="4"/>
  <c r="AT702" i="4"/>
  <c r="E94" i="5" s="1"/>
  <c r="AL702" i="4"/>
  <c r="M701" i="4"/>
  <c r="S701" i="4" s="1"/>
  <c r="Q700" i="4"/>
  <c r="R700" i="4" s="1"/>
  <c r="H699" i="4"/>
  <c r="I698" i="4"/>
  <c r="E700" i="4"/>
  <c r="F699" i="4"/>
  <c r="B699" i="4"/>
  <c r="C698" i="4"/>
  <c r="D94" i="5" l="1"/>
  <c r="AS702" i="4"/>
  <c r="AK704" i="4"/>
  <c r="AI705" i="4"/>
  <c r="AJ704" i="4"/>
  <c r="AT703" i="4"/>
  <c r="E95" i="5" s="1"/>
  <c r="AL703" i="4"/>
  <c r="M702" i="4"/>
  <c r="S702" i="4" s="1"/>
  <c r="Q701" i="4"/>
  <c r="R701" i="4" s="1"/>
  <c r="H700" i="4"/>
  <c r="I699" i="4"/>
  <c r="E701" i="4"/>
  <c r="F700" i="4"/>
  <c r="B700" i="4"/>
  <c r="C699" i="4"/>
  <c r="D95" i="5" l="1"/>
  <c r="AS703" i="4"/>
  <c r="AK705" i="4"/>
  <c r="AI706" i="4"/>
  <c r="AJ705" i="4"/>
  <c r="AT704" i="4"/>
  <c r="E96" i="5" s="1"/>
  <c r="AL704" i="4"/>
  <c r="M703" i="4"/>
  <c r="S703" i="4" s="1"/>
  <c r="Q702" i="4"/>
  <c r="R702" i="4" s="1"/>
  <c r="H701" i="4"/>
  <c r="I700" i="4"/>
  <c r="E702" i="4"/>
  <c r="F701" i="4"/>
  <c r="B701" i="4"/>
  <c r="C700" i="4"/>
  <c r="D96" i="5" l="1"/>
  <c r="AS704" i="4"/>
  <c r="AK706" i="4"/>
  <c r="AI707" i="4"/>
  <c r="AJ706" i="4"/>
  <c r="AT705" i="4"/>
  <c r="E97" i="5" s="1"/>
  <c r="AL705" i="4"/>
  <c r="M704" i="4"/>
  <c r="S704" i="4" s="1"/>
  <c r="Q703" i="4"/>
  <c r="R703" i="4" s="1"/>
  <c r="H702" i="4"/>
  <c r="I701" i="4"/>
  <c r="E703" i="4"/>
  <c r="F702" i="4"/>
  <c r="B702" i="4"/>
  <c r="C701" i="4"/>
  <c r="D97" i="5" l="1"/>
  <c r="AS705" i="4"/>
  <c r="AK707" i="4"/>
  <c r="AI708" i="4"/>
  <c r="AJ707" i="4"/>
  <c r="AT706" i="4"/>
  <c r="E98" i="5" s="1"/>
  <c r="AL706" i="4"/>
  <c r="M705" i="4"/>
  <c r="S705" i="4" s="1"/>
  <c r="Q704" i="4"/>
  <c r="R704" i="4" s="1"/>
  <c r="H703" i="4"/>
  <c r="I702" i="4"/>
  <c r="E704" i="4"/>
  <c r="F703" i="4"/>
  <c r="B703" i="4"/>
  <c r="C702" i="4"/>
  <c r="D98" i="5" l="1"/>
  <c r="AS706" i="4"/>
  <c r="AK708" i="4"/>
  <c r="AI709" i="4"/>
  <c r="AJ708" i="4"/>
  <c r="AT707" i="4"/>
  <c r="E99" i="5" s="1"/>
  <c r="AL707" i="4"/>
  <c r="M706" i="4"/>
  <c r="S706" i="4" s="1"/>
  <c r="Q705" i="4"/>
  <c r="R705" i="4" s="1"/>
  <c r="H704" i="4"/>
  <c r="I703" i="4"/>
  <c r="E705" i="4"/>
  <c r="F704" i="4"/>
  <c r="B704" i="4"/>
  <c r="C703" i="4"/>
  <c r="D99" i="5" l="1"/>
  <c r="AS707" i="4"/>
  <c r="AK709" i="4"/>
  <c r="AI710" i="4"/>
  <c r="AJ709" i="4"/>
  <c r="AT708" i="4"/>
  <c r="E100" i="5" s="1"/>
  <c r="AL708" i="4"/>
  <c r="M707" i="4"/>
  <c r="S707" i="4" s="1"/>
  <c r="Q706" i="4"/>
  <c r="R706" i="4" s="1"/>
  <c r="H705" i="4"/>
  <c r="I704" i="4"/>
  <c r="E706" i="4"/>
  <c r="F705" i="4"/>
  <c r="B705" i="4"/>
  <c r="C704" i="4"/>
  <c r="D100" i="5" l="1"/>
  <c r="AS708" i="4"/>
  <c r="AK710" i="4"/>
  <c r="AI711" i="4"/>
  <c r="AJ710" i="4"/>
  <c r="AT709" i="4"/>
  <c r="E101" i="5" s="1"/>
  <c r="AL709" i="4"/>
  <c r="M708" i="4"/>
  <c r="S708" i="4" s="1"/>
  <c r="Q707" i="4"/>
  <c r="R707" i="4" s="1"/>
  <c r="H706" i="4"/>
  <c r="I705" i="4"/>
  <c r="E707" i="4"/>
  <c r="F706" i="4"/>
  <c r="B706" i="4"/>
  <c r="C705" i="4"/>
  <c r="D101" i="5" l="1"/>
  <c r="AS709" i="4"/>
  <c r="AK711" i="4"/>
  <c r="AI712" i="4"/>
  <c r="AJ711" i="4"/>
  <c r="AT710" i="4"/>
  <c r="AL710" i="4"/>
  <c r="AS710" i="4" s="1"/>
  <c r="M709" i="4"/>
  <c r="S709" i="4" s="1"/>
  <c r="Q708" i="4"/>
  <c r="R708" i="4" s="1"/>
  <c r="H707" i="4"/>
  <c r="I706" i="4"/>
  <c r="E708" i="4"/>
  <c r="F707" i="4"/>
  <c r="B707" i="4"/>
  <c r="C706" i="4"/>
  <c r="AK712" i="4" l="1"/>
  <c r="AI713" i="4"/>
  <c r="AJ712" i="4"/>
  <c r="AT711" i="4"/>
  <c r="AL711" i="4"/>
  <c r="AS711" i="4" s="1"/>
  <c r="M710" i="4"/>
  <c r="S710" i="4" s="1"/>
  <c r="Q709" i="4"/>
  <c r="R709" i="4" s="1"/>
  <c r="H708" i="4"/>
  <c r="I707" i="4"/>
  <c r="E709" i="4"/>
  <c r="F708" i="4"/>
  <c r="B708" i="4"/>
  <c r="C707" i="4"/>
  <c r="AK713" i="4" l="1"/>
  <c r="AI714" i="4"/>
  <c r="AJ713" i="4"/>
  <c r="AT712" i="4"/>
  <c r="AL712" i="4"/>
  <c r="AS712" i="4" s="1"/>
  <c r="M711" i="4"/>
  <c r="S711" i="4" s="1"/>
  <c r="Q710" i="4"/>
  <c r="R710" i="4" s="1"/>
  <c r="H709" i="4"/>
  <c r="I708" i="4"/>
  <c r="E710" i="4"/>
  <c r="F709" i="4"/>
  <c r="B709" i="4"/>
  <c r="C708" i="4"/>
  <c r="AK714" i="4" l="1"/>
  <c r="AI715" i="4"/>
  <c r="AJ714" i="4"/>
  <c r="AT713" i="4"/>
  <c r="AL713" i="4"/>
  <c r="AS713" i="4" s="1"/>
  <c r="M712" i="4"/>
  <c r="S712" i="4" s="1"/>
  <c r="Q711" i="4"/>
  <c r="R711" i="4" s="1"/>
  <c r="H710" i="4"/>
  <c r="I709" i="4"/>
  <c r="E711" i="4"/>
  <c r="F710" i="4"/>
  <c r="B710" i="4"/>
  <c r="C709" i="4"/>
  <c r="AK715" i="4" l="1"/>
  <c r="AI716" i="4"/>
  <c r="AJ715" i="4"/>
  <c r="AT714" i="4"/>
  <c r="AL714" i="4"/>
  <c r="AS714" i="4" s="1"/>
  <c r="M713" i="4"/>
  <c r="S713" i="4" s="1"/>
  <c r="Q712" i="4"/>
  <c r="R712" i="4" s="1"/>
  <c r="H711" i="4"/>
  <c r="I710" i="4"/>
  <c r="E712" i="4"/>
  <c r="F711" i="4"/>
  <c r="B711" i="4"/>
  <c r="C710" i="4"/>
  <c r="AK716" i="4" l="1"/>
  <c r="AI717" i="4"/>
  <c r="AJ716" i="4"/>
  <c r="AT715" i="4"/>
  <c r="AL715" i="4"/>
  <c r="AS715" i="4" s="1"/>
  <c r="M714" i="4"/>
  <c r="S714" i="4" s="1"/>
  <c r="Q713" i="4"/>
  <c r="R713" i="4" s="1"/>
  <c r="H712" i="4"/>
  <c r="I711" i="4"/>
  <c r="E713" i="4"/>
  <c r="F712" i="4"/>
  <c r="B712" i="4"/>
  <c r="C711" i="4"/>
  <c r="AK717" i="4" l="1"/>
  <c r="AI718" i="4"/>
  <c r="AJ717" i="4"/>
  <c r="AT716" i="4"/>
  <c r="AL716" i="4"/>
  <c r="AS716" i="4" s="1"/>
  <c r="M715" i="4"/>
  <c r="S715" i="4" s="1"/>
  <c r="Q714" i="4"/>
  <c r="R714" i="4" s="1"/>
  <c r="H713" i="4"/>
  <c r="I712" i="4"/>
  <c r="E714" i="4"/>
  <c r="F713" i="4"/>
  <c r="B713" i="4"/>
  <c r="C712" i="4"/>
  <c r="AK718" i="4" l="1"/>
  <c r="AI719" i="4"/>
  <c r="AJ718" i="4"/>
  <c r="AT717" i="4"/>
  <c r="AL717" i="4"/>
  <c r="AS717" i="4" s="1"/>
  <c r="M716" i="4"/>
  <c r="S716" i="4" s="1"/>
  <c r="Q715" i="4"/>
  <c r="R715" i="4" s="1"/>
  <c r="H714" i="4"/>
  <c r="I713" i="4"/>
  <c r="E715" i="4"/>
  <c r="F714" i="4"/>
  <c r="B714" i="4"/>
  <c r="C713" i="4"/>
  <c r="AK719" i="4" l="1"/>
  <c r="AI720" i="4"/>
  <c r="AJ719" i="4"/>
  <c r="AT718" i="4"/>
  <c r="AL718" i="4"/>
  <c r="AS718" i="4" s="1"/>
  <c r="M717" i="4"/>
  <c r="S717" i="4" s="1"/>
  <c r="Q716" i="4"/>
  <c r="R716" i="4" s="1"/>
  <c r="H715" i="4"/>
  <c r="I714" i="4"/>
  <c r="E716" i="4"/>
  <c r="F715" i="4"/>
  <c r="B715" i="4"/>
  <c r="C714" i="4"/>
  <c r="AK720" i="4" l="1"/>
  <c r="AI721" i="4"/>
  <c r="AJ720" i="4"/>
  <c r="AT719" i="4"/>
  <c r="AL719" i="4"/>
  <c r="AS719" i="4" s="1"/>
  <c r="M718" i="4"/>
  <c r="S718" i="4" s="1"/>
  <c r="Q717" i="4"/>
  <c r="R717" i="4" s="1"/>
  <c r="H716" i="4"/>
  <c r="I715" i="4"/>
  <c r="E717" i="4"/>
  <c r="F716" i="4"/>
  <c r="B716" i="4"/>
  <c r="C715" i="4"/>
  <c r="AK721" i="4" l="1"/>
  <c r="AI722" i="4"/>
  <c r="AJ721" i="4"/>
  <c r="AT720" i="4"/>
  <c r="AL720" i="4"/>
  <c r="AS720" i="4" s="1"/>
  <c r="M719" i="4"/>
  <c r="S719" i="4" s="1"/>
  <c r="Q718" i="4"/>
  <c r="R718" i="4" s="1"/>
  <c r="H717" i="4"/>
  <c r="I716" i="4"/>
  <c r="E718" i="4"/>
  <c r="F717" i="4"/>
  <c r="B717" i="4"/>
  <c r="C716" i="4"/>
  <c r="AK722" i="4" l="1"/>
  <c r="AI723" i="4"/>
  <c r="AJ722" i="4"/>
  <c r="AT721" i="4"/>
  <c r="AL721" i="4"/>
  <c r="AS721" i="4" s="1"/>
  <c r="M720" i="4"/>
  <c r="S720" i="4" s="1"/>
  <c r="Q719" i="4"/>
  <c r="R719" i="4" s="1"/>
  <c r="H718" i="4"/>
  <c r="I717" i="4"/>
  <c r="E719" i="4"/>
  <c r="F718" i="4"/>
  <c r="B718" i="4"/>
  <c r="C717" i="4"/>
  <c r="AK723" i="4" l="1"/>
  <c r="AI724" i="4"/>
  <c r="AJ723" i="4"/>
  <c r="AT722" i="4"/>
  <c r="AL722" i="4"/>
  <c r="AS722" i="4" s="1"/>
  <c r="M721" i="4"/>
  <c r="S721" i="4" s="1"/>
  <c r="Q720" i="4"/>
  <c r="R720" i="4" s="1"/>
  <c r="H719" i="4"/>
  <c r="I718" i="4"/>
  <c r="E720" i="4"/>
  <c r="F719" i="4"/>
  <c r="B719" i="4"/>
  <c r="C718" i="4"/>
  <c r="AK724" i="4" l="1"/>
  <c r="AI725" i="4"/>
  <c r="AJ724" i="4"/>
  <c r="AT723" i="4"/>
  <c r="AL723" i="4"/>
  <c r="AS723" i="4" s="1"/>
  <c r="M722" i="4"/>
  <c r="S722" i="4" s="1"/>
  <c r="Q721" i="4"/>
  <c r="R721" i="4" s="1"/>
  <c r="H720" i="4"/>
  <c r="I719" i="4"/>
  <c r="E721" i="4"/>
  <c r="F720" i="4"/>
  <c r="B720" i="4"/>
  <c r="C719" i="4"/>
  <c r="AK725" i="4" l="1"/>
  <c r="AI726" i="4"/>
  <c r="AJ725" i="4"/>
  <c r="AT724" i="4"/>
  <c r="AL724" i="4"/>
  <c r="AS724" i="4" s="1"/>
  <c r="M723" i="4"/>
  <c r="S723" i="4" s="1"/>
  <c r="Q722" i="4"/>
  <c r="R722" i="4" s="1"/>
  <c r="H721" i="4"/>
  <c r="I720" i="4"/>
  <c r="E722" i="4"/>
  <c r="F721" i="4"/>
  <c r="B721" i="4"/>
  <c r="C720" i="4"/>
  <c r="AK726" i="4" l="1"/>
  <c r="AI727" i="4"/>
  <c r="AJ726" i="4"/>
  <c r="AT725" i="4"/>
  <c r="AL725" i="4"/>
  <c r="AS725" i="4" s="1"/>
  <c r="M724" i="4"/>
  <c r="S724" i="4" s="1"/>
  <c r="Q723" i="4"/>
  <c r="R723" i="4" s="1"/>
  <c r="H722" i="4"/>
  <c r="I721" i="4"/>
  <c r="E723" i="4"/>
  <c r="F722" i="4"/>
  <c r="B722" i="4"/>
  <c r="C721" i="4"/>
  <c r="AK727" i="4" l="1"/>
  <c r="AI728" i="4"/>
  <c r="AJ727" i="4"/>
  <c r="AT726" i="4"/>
  <c r="AL726" i="4"/>
  <c r="AS726" i="4" s="1"/>
  <c r="M725" i="4"/>
  <c r="S725" i="4" s="1"/>
  <c r="Q724" i="4"/>
  <c r="R724" i="4" s="1"/>
  <c r="H723" i="4"/>
  <c r="I722" i="4"/>
  <c r="E724" i="4"/>
  <c r="F723" i="4"/>
  <c r="B723" i="4"/>
  <c r="C722" i="4"/>
  <c r="AK728" i="4" l="1"/>
  <c r="AI729" i="4"/>
  <c r="AJ728" i="4"/>
  <c r="AT727" i="4"/>
  <c r="AL727" i="4"/>
  <c r="AS727" i="4" s="1"/>
  <c r="M726" i="4"/>
  <c r="S726" i="4" s="1"/>
  <c r="Q725" i="4"/>
  <c r="R725" i="4" s="1"/>
  <c r="H724" i="4"/>
  <c r="I723" i="4"/>
  <c r="E725" i="4"/>
  <c r="F724" i="4"/>
  <c r="B724" i="4"/>
  <c r="C723" i="4"/>
  <c r="AK729" i="4" l="1"/>
  <c r="AI730" i="4"/>
  <c r="AJ729" i="4"/>
  <c r="AT728" i="4"/>
  <c r="AL728" i="4"/>
  <c r="AS728" i="4" s="1"/>
  <c r="M727" i="4"/>
  <c r="S727" i="4" s="1"/>
  <c r="Q726" i="4"/>
  <c r="R726" i="4" s="1"/>
  <c r="H725" i="4"/>
  <c r="I724" i="4"/>
  <c r="E726" i="4"/>
  <c r="F725" i="4"/>
  <c r="B725" i="4"/>
  <c r="C724" i="4"/>
  <c r="AK730" i="4" l="1"/>
  <c r="AI731" i="4"/>
  <c r="AJ730" i="4"/>
  <c r="AT729" i="4"/>
  <c r="AL729" i="4"/>
  <c r="AS729" i="4" s="1"/>
  <c r="M728" i="4"/>
  <c r="S728" i="4" s="1"/>
  <c r="Q727" i="4"/>
  <c r="R727" i="4" s="1"/>
  <c r="H726" i="4"/>
  <c r="I725" i="4"/>
  <c r="E727" i="4"/>
  <c r="F726" i="4"/>
  <c r="B726" i="4"/>
  <c r="C725" i="4"/>
  <c r="AK731" i="4" l="1"/>
  <c r="AI732" i="4"/>
  <c r="AJ731" i="4"/>
  <c r="AT730" i="4"/>
  <c r="AL730" i="4"/>
  <c r="AS730" i="4" s="1"/>
  <c r="M729" i="4"/>
  <c r="S729" i="4" s="1"/>
  <c r="Q728" i="4"/>
  <c r="R728" i="4" s="1"/>
  <c r="H727" i="4"/>
  <c r="I726" i="4"/>
  <c r="E728" i="4"/>
  <c r="F727" i="4"/>
  <c r="B727" i="4"/>
  <c r="C726" i="4"/>
  <c r="AK732" i="4" l="1"/>
  <c r="AI733" i="4"/>
  <c r="AJ732" i="4"/>
  <c r="AT731" i="4"/>
  <c r="AL731" i="4"/>
  <c r="AS731" i="4" s="1"/>
  <c r="M730" i="4"/>
  <c r="S730" i="4" s="1"/>
  <c r="Q729" i="4"/>
  <c r="R729" i="4" s="1"/>
  <c r="H728" i="4"/>
  <c r="I727" i="4"/>
  <c r="E729" i="4"/>
  <c r="F728" i="4"/>
  <c r="B728" i="4"/>
  <c r="C727" i="4"/>
  <c r="AK733" i="4" l="1"/>
  <c r="AI734" i="4"/>
  <c r="AJ733" i="4"/>
  <c r="AT732" i="4"/>
  <c r="AL732" i="4"/>
  <c r="AS732" i="4" s="1"/>
  <c r="M731" i="4"/>
  <c r="S731" i="4" s="1"/>
  <c r="Q730" i="4"/>
  <c r="R730" i="4" s="1"/>
  <c r="H729" i="4"/>
  <c r="I728" i="4"/>
  <c r="E730" i="4"/>
  <c r="F729" i="4"/>
  <c r="B729" i="4"/>
  <c r="C728" i="4"/>
  <c r="AK734" i="4" l="1"/>
  <c r="AI735" i="4"/>
  <c r="AJ734" i="4"/>
  <c r="AT733" i="4"/>
  <c r="AL733" i="4"/>
  <c r="AS733" i="4" s="1"/>
  <c r="M732" i="4"/>
  <c r="S732" i="4" s="1"/>
  <c r="Q731" i="4"/>
  <c r="R731" i="4" s="1"/>
  <c r="H730" i="4"/>
  <c r="I729" i="4"/>
  <c r="E731" i="4"/>
  <c r="F730" i="4"/>
  <c r="B730" i="4"/>
  <c r="C729" i="4"/>
  <c r="AK735" i="4" l="1"/>
  <c r="AI736" i="4"/>
  <c r="AJ735" i="4"/>
  <c r="AT734" i="4"/>
  <c r="AL734" i="4"/>
  <c r="AS734" i="4" s="1"/>
  <c r="M733" i="4"/>
  <c r="S733" i="4" s="1"/>
  <c r="Q732" i="4"/>
  <c r="R732" i="4" s="1"/>
  <c r="H731" i="4"/>
  <c r="I730" i="4"/>
  <c r="E732" i="4"/>
  <c r="F731" i="4"/>
  <c r="B731" i="4"/>
  <c r="C730" i="4"/>
  <c r="AK736" i="4" l="1"/>
  <c r="AI737" i="4"/>
  <c r="AJ736" i="4"/>
  <c r="AT735" i="4"/>
  <c r="AL735" i="4"/>
  <c r="AS735" i="4" s="1"/>
  <c r="M734" i="4"/>
  <c r="S734" i="4" s="1"/>
  <c r="Q733" i="4"/>
  <c r="R733" i="4" s="1"/>
  <c r="H732" i="4"/>
  <c r="I731" i="4"/>
  <c r="E733" i="4"/>
  <c r="F732" i="4"/>
  <c r="B732" i="4"/>
  <c r="C731" i="4"/>
  <c r="AK737" i="4" l="1"/>
  <c r="AI738" i="4"/>
  <c r="AJ737" i="4"/>
  <c r="AT736" i="4"/>
  <c r="AL736" i="4"/>
  <c r="AS736" i="4" s="1"/>
  <c r="M735" i="4"/>
  <c r="S735" i="4" s="1"/>
  <c r="Q734" i="4"/>
  <c r="R734" i="4" s="1"/>
  <c r="H733" i="4"/>
  <c r="I732" i="4"/>
  <c r="E734" i="4"/>
  <c r="F733" i="4"/>
  <c r="B733" i="4"/>
  <c r="C732" i="4"/>
  <c r="AK738" i="4" l="1"/>
  <c r="AI739" i="4"/>
  <c r="AJ738" i="4"/>
  <c r="AT737" i="4"/>
  <c r="AL737" i="4"/>
  <c r="AS737" i="4" s="1"/>
  <c r="M736" i="4"/>
  <c r="S736" i="4" s="1"/>
  <c r="Q735" i="4"/>
  <c r="R735" i="4" s="1"/>
  <c r="H734" i="4"/>
  <c r="I733" i="4"/>
  <c r="E735" i="4"/>
  <c r="F734" i="4"/>
  <c r="B734" i="4"/>
  <c r="C733" i="4"/>
  <c r="AK739" i="4" l="1"/>
  <c r="AI740" i="4"/>
  <c r="AJ739" i="4"/>
  <c r="AT738" i="4"/>
  <c r="AL738" i="4"/>
  <c r="AS738" i="4" s="1"/>
  <c r="M737" i="4"/>
  <c r="S737" i="4" s="1"/>
  <c r="Q736" i="4"/>
  <c r="R736" i="4" s="1"/>
  <c r="H735" i="4"/>
  <c r="I734" i="4"/>
  <c r="E736" i="4"/>
  <c r="F735" i="4"/>
  <c r="B735" i="4"/>
  <c r="C734" i="4"/>
  <c r="AK740" i="4" l="1"/>
  <c r="AI741" i="4"/>
  <c r="AJ740" i="4"/>
  <c r="AT739" i="4"/>
  <c r="AL739" i="4"/>
  <c r="AS739" i="4" s="1"/>
  <c r="M738" i="4"/>
  <c r="S738" i="4" s="1"/>
  <c r="Q737" i="4"/>
  <c r="R737" i="4" s="1"/>
  <c r="H736" i="4"/>
  <c r="I735" i="4"/>
  <c r="E737" i="4"/>
  <c r="F736" i="4"/>
  <c r="B736" i="4"/>
  <c r="C735" i="4"/>
  <c r="AK741" i="4" l="1"/>
  <c r="AI742" i="4"/>
  <c r="AJ741" i="4"/>
  <c r="AT740" i="4"/>
  <c r="AL740" i="4"/>
  <c r="AS740" i="4" s="1"/>
  <c r="M739" i="4"/>
  <c r="S739" i="4" s="1"/>
  <c r="Q738" i="4"/>
  <c r="R738" i="4" s="1"/>
  <c r="H737" i="4"/>
  <c r="I736" i="4"/>
  <c r="E738" i="4"/>
  <c r="F737" i="4"/>
  <c r="B737" i="4"/>
  <c r="C736" i="4"/>
  <c r="AK742" i="4" l="1"/>
  <c r="AI743" i="4"/>
  <c r="AJ742" i="4"/>
  <c r="AT741" i="4"/>
  <c r="AL741" i="4"/>
  <c r="AS741" i="4" s="1"/>
  <c r="M740" i="4"/>
  <c r="S740" i="4" s="1"/>
  <c r="Q739" i="4"/>
  <c r="R739" i="4" s="1"/>
  <c r="H738" i="4"/>
  <c r="I737" i="4"/>
  <c r="E739" i="4"/>
  <c r="F738" i="4"/>
  <c r="B738" i="4"/>
  <c r="C737" i="4"/>
  <c r="AK743" i="4" l="1"/>
  <c r="AI744" i="4"/>
  <c r="AJ743" i="4"/>
  <c r="AT742" i="4"/>
  <c r="AL742" i="4"/>
  <c r="AS742" i="4" s="1"/>
  <c r="M741" i="4"/>
  <c r="S741" i="4" s="1"/>
  <c r="Q740" i="4"/>
  <c r="R740" i="4" s="1"/>
  <c r="H739" i="4"/>
  <c r="I738" i="4"/>
  <c r="E740" i="4"/>
  <c r="F739" i="4"/>
  <c r="B739" i="4"/>
  <c r="C738" i="4"/>
  <c r="AI745" i="4" l="1"/>
  <c r="AJ744" i="4"/>
  <c r="AK744" i="4"/>
  <c r="AT743" i="4"/>
  <c r="AL743" i="4"/>
  <c r="AS743" i="4" s="1"/>
  <c r="M742" i="4"/>
  <c r="S742" i="4" s="1"/>
  <c r="Q741" i="4"/>
  <c r="R741" i="4" s="1"/>
  <c r="H740" i="4"/>
  <c r="I739" i="4"/>
  <c r="E741" i="4"/>
  <c r="F740" i="4"/>
  <c r="B740" i="4"/>
  <c r="C739" i="4"/>
  <c r="AT744" i="4" l="1"/>
  <c r="AL744" i="4"/>
  <c r="AS744" i="4" s="1"/>
  <c r="AI746" i="4"/>
  <c r="AJ745" i="4"/>
  <c r="AK745" i="4"/>
  <c r="M743" i="4"/>
  <c r="S743" i="4" s="1"/>
  <c r="Q742" i="4"/>
  <c r="R742" i="4" s="1"/>
  <c r="H741" i="4"/>
  <c r="I740" i="4"/>
  <c r="E742" i="4"/>
  <c r="F741" i="4"/>
  <c r="B741" i="4"/>
  <c r="C740" i="4"/>
  <c r="AT745" i="4" l="1"/>
  <c r="AL745" i="4"/>
  <c r="AS745" i="4" s="1"/>
  <c r="AK746" i="4"/>
  <c r="AI747" i="4"/>
  <c r="AJ746" i="4"/>
  <c r="M744" i="4"/>
  <c r="S744" i="4" s="1"/>
  <c r="Q743" i="4"/>
  <c r="R743" i="4" s="1"/>
  <c r="H742" i="4"/>
  <c r="I741" i="4"/>
  <c r="E743" i="4"/>
  <c r="F742" i="4"/>
  <c r="B742" i="4"/>
  <c r="C741" i="4"/>
  <c r="AK747" i="4" l="1"/>
  <c r="AI748" i="4"/>
  <c r="AJ747" i="4"/>
  <c r="AT746" i="4"/>
  <c r="AL746" i="4"/>
  <c r="AS746" i="4" s="1"/>
  <c r="M745" i="4"/>
  <c r="S745" i="4" s="1"/>
  <c r="Q744" i="4"/>
  <c r="R744" i="4" s="1"/>
  <c r="H743" i="4"/>
  <c r="I742" i="4"/>
  <c r="E744" i="4"/>
  <c r="F743" i="4"/>
  <c r="B743" i="4"/>
  <c r="C742" i="4"/>
  <c r="AK748" i="4" l="1"/>
  <c r="AI749" i="4"/>
  <c r="AJ748" i="4"/>
  <c r="AT747" i="4"/>
  <c r="AL747" i="4"/>
  <c r="AS747" i="4" s="1"/>
  <c r="M746" i="4"/>
  <c r="S746" i="4" s="1"/>
  <c r="Q745" i="4"/>
  <c r="R745" i="4" s="1"/>
  <c r="H744" i="4"/>
  <c r="I743" i="4"/>
  <c r="E745" i="4"/>
  <c r="F744" i="4"/>
  <c r="B744" i="4"/>
  <c r="C743" i="4"/>
  <c r="AK749" i="4" l="1"/>
  <c r="AI750" i="4"/>
  <c r="AJ749" i="4"/>
  <c r="AT748" i="4"/>
  <c r="AL748" i="4"/>
  <c r="AS748" i="4" s="1"/>
  <c r="M747" i="4"/>
  <c r="S747" i="4" s="1"/>
  <c r="Q746" i="4"/>
  <c r="R746" i="4" s="1"/>
  <c r="H745" i="4"/>
  <c r="I744" i="4"/>
  <c r="E746" i="4"/>
  <c r="F745" i="4"/>
  <c r="B745" i="4"/>
  <c r="C744" i="4"/>
  <c r="AK750" i="4" l="1"/>
  <c r="AI751" i="4"/>
  <c r="AJ750" i="4"/>
  <c r="AT749" i="4"/>
  <c r="AL749" i="4"/>
  <c r="AS749" i="4" s="1"/>
  <c r="M748" i="4"/>
  <c r="S748" i="4" s="1"/>
  <c r="Q747" i="4"/>
  <c r="R747" i="4" s="1"/>
  <c r="H746" i="4"/>
  <c r="I745" i="4"/>
  <c r="E747" i="4"/>
  <c r="F746" i="4"/>
  <c r="B746" i="4"/>
  <c r="C745" i="4"/>
  <c r="AK751" i="4" l="1"/>
  <c r="AI752" i="4"/>
  <c r="AJ751" i="4"/>
  <c r="AT750" i="4"/>
  <c r="AL750" i="4"/>
  <c r="AS750" i="4" s="1"/>
  <c r="M749" i="4"/>
  <c r="S749" i="4" s="1"/>
  <c r="Q748" i="4"/>
  <c r="R748" i="4" s="1"/>
  <c r="H747" i="4"/>
  <c r="I746" i="4"/>
  <c r="E748" i="4"/>
  <c r="F747" i="4"/>
  <c r="B747" i="4"/>
  <c r="C746" i="4"/>
  <c r="AK752" i="4" l="1"/>
  <c r="AI753" i="4"/>
  <c r="AJ752" i="4"/>
  <c r="AT751" i="4"/>
  <c r="AL751" i="4"/>
  <c r="AS751" i="4" s="1"/>
  <c r="M750" i="4"/>
  <c r="S750" i="4" s="1"/>
  <c r="Q749" i="4"/>
  <c r="R749" i="4" s="1"/>
  <c r="H748" i="4"/>
  <c r="I747" i="4"/>
  <c r="E749" i="4"/>
  <c r="F748" i="4"/>
  <c r="B748" i="4"/>
  <c r="C747" i="4"/>
  <c r="AK753" i="4" l="1"/>
  <c r="AI754" i="4"/>
  <c r="AJ753" i="4"/>
  <c r="AT752" i="4"/>
  <c r="AL752" i="4"/>
  <c r="AS752" i="4" s="1"/>
  <c r="M751" i="4"/>
  <c r="S751" i="4" s="1"/>
  <c r="Q750" i="4"/>
  <c r="R750" i="4" s="1"/>
  <c r="H749" i="4"/>
  <c r="I748" i="4"/>
  <c r="E750" i="4"/>
  <c r="F749" i="4"/>
  <c r="B749" i="4"/>
  <c r="C748" i="4"/>
  <c r="AI755" i="4" l="1"/>
  <c r="AJ754" i="4"/>
  <c r="AK754" i="4"/>
  <c r="AT753" i="4"/>
  <c r="AL753" i="4"/>
  <c r="AS753" i="4" s="1"/>
  <c r="M752" i="4"/>
  <c r="S752" i="4" s="1"/>
  <c r="Q751" i="4"/>
  <c r="R751" i="4" s="1"/>
  <c r="H750" i="4"/>
  <c r="I749" i="4"/>
  <c r="E751" i="4"/>
  <c r="F750" i="4"/>
  <c r="B750" i="4"/>
  <c r="C749" i="4"/>
  <c r="AT754" i="4" l="1"/>
  <c r="AL754" i="4"/>
  <c r="AS754" i="4" s="1"/>
  <c r="AK755" i="4"/>
  <c r="AI756" i="4"/>
  <c r="AJ755" i="4"/>
  <c r="M753" i="4"/>
  <c r="S753" i="4" s="1"/>
  <c r="Q752" i="4"/>
  <c r="R752" i="4" s="1"/>
  <c r="H751" i="4"/>
  <c r="I750" i="4"/>
  <c r="E752" i="4"/>
  <c r="F751" i="4"/>
  <c r="B751" i="4"/>
  <c r="C750" i="4"/>
  <c r="AI757" i="4" l="1"/>
  <c r="AJ756" i="4"/>
  <c r="AK756" i="4"/>
  <c r="AT755" i="4"/>
  <c r="AL755" i="4"/>
  <c r="AS755" i="4" s="1"/>
  <c r="M754" i="4"/>
  <c r="S754" i="4" s="1"/>
  <c r="Q753" i="4"/>
  <c r="R753" i="4" s="1"/>
  <c r="H752" i="4"/>
  <c r="I751" i="4"/>
  <c r="E753" i="4"/>
  <c r="F752" i="4"/>
  <c r="B752" i="4"/>
  <c r="C751" i="4"/>
  <c r="AT756" i="4" l="1"/>
  <c r="AL756" i="4"/>
  <c r="AS756" i="4" s="1"/>
  <c r="AK757" i="4"/>
  <c r="AI758" i="4"/>
  <c r="AJ757" i="4"/>
  <c r="M755" i="4"/>
  <c r="S755" i="4" s="1"/>
  <c r="Q754" i="4"/>
  <c r="R754" i="4" s="1"/>
  <c r="H753" i="4"/>
  <c r="I752" i="4"/>
  <c r="E754" i="4"/>
  <c r="F753" i="4"/>
  <c r="B753" i="4"/>
  <c r="C752" i="4"/>
  <c r="AI759" i="4" l="1"/>
  <c r="AJ758" i="4"/>
  <c r="AK758" i="4"/>
  <c r="AL757" i="4"/>
  <c r="AS757" i="4" s="1"/>
  <c r="AT757" i="4"/>
  <c r="M756" i="4"/>
  <c r="S756" i="4" s="1"/>
  <c r="Q755" i="4"/>
  <c r="R755" i="4" s="1"/>
  <c r="H754" i="4"/>
  <c r="I753" i="4"/>
  <c r="E755" i="4"/>
  <c r="F754" i="4"/>
  <c r="B754" i="4"/>
  <c r="C753" i="4"/>
  <c r="AT758" i="4" l="1"/>
  <c r="AL758" i="4"/>
  <c r="AS758" i="4" s="1"/>
  <c r="AI760" i="4"/>
  <c r="AJ759" i="4"/>
  <c r="AK759" i="4"/>
  <c r="M757" i="4"/>
  <c r="S757" i="4" s="1"/>
  <c r="Q756" i="4"/>
  <c r="R756" i="4" s="1"/>
  <c r="H755" i="4"/>
  <c r="I754" i="4"/>
  <c r="E756" i="4"/>
  <c r="F755" i="4"/>
  <c r="B755" i="4"/>
  <c r="C754" i="4"/>
  <c r="AL759" i="4" l="1"/>
  <c r="AS759" i="4" s="1"/>
  <c r="AT759" i="4"/>
  <c r="AK760" i="4"/>
  <c r="AI761" i="4"/>
  <c r="AJ760" i="4"/>
  <c r="M758" i="4"/>
  <c r="S758" i="4" s="1"/>
  <c r="Q757" i="4"/>
  <c r="R757" i="4" s="1"/>
  <c r="H756" i="4"/>
  <c r="I755" i="4"/>
  <c r="E757" i="4"/>
  <c r="F756" i="4"/>
  <c r="B756" i="4"/>
  <c r="C755" i="4"/>
  <c r="AK761" i="4" l="1"/>
  <c r="AI762" i="4"/>
  <c r="AJ761" i="4"/>
  <c r="AT760" i="4"/>
  <c r="AL760" i="4"/>
  <c r="AS760" i="4" s="1"/>
  <c r="M759" i="4"/>
  <c r="S759" i="4" s="1"/>
  <c r="Q758" i="4"/>
  <c r="R758" i="4" s="1"/>
  <c r="H757" i="4"/>
  <c r="I756" i="4"/>
  <c r="E758" i="4"/>
  <c r="F757" i="4"/>
  <c r="B757" i="4"/>
  <c r="C756" i="4"/>
  <c r="AI763" i="4" l="1"/>
  <c r="AJ762" i="4"/>
  <c r="AK762" i="4"/>
  <c r="AT761" i="4"/>
  <c r="AL761" i="4"/>
  <c r="AS761" i="4" s="1"/>
  <c r="M760" i="4"/>
  <c r="S760" i="4" s="1"/>
  <c r="Q759" i="4"/>
  <c r="R759" i="4" s="1"/>
  <c r="H758" i="4"/>
  <c r="I757" i="4"/>
  <c r="E759" i="4"/>
  <c r="F758" i="4"/>
  <c r="B758" i="4"/>
  <c r="C757" i="4"/>
  <c r="AT762" i="4" l="1"/>
  <c r="AL762" i="4"/>
  <c r="AS762" i="4" s="1"/>
  <c r="AK763" i="4"/>
  <c r="AI764" i="4"/>
  <c r="AJ763" i="4"/>
  <c r="M761" i="4"/>
  <c r="S761" i="4" s="1"/>
  <c r="Q760" i="4"/>
  <c r="R760" i="4" s="1"/>
  <c r="H759" i="4"/>
  <c r="I758" i="4"/>
  <c r="E760" i="4"/>
  <c r="F759" i="4"/>
  <c r="B759" i="4"/>
  <c r="C758" i="4"/>
  <c r="AI765" i="4" l="1"/>
  <c r="AJ764" i="4"/>
  <c r="AK764" i="4"/>
  <c r="AT763" i="4"/>
  <c r="AL763" i="4"/>
  <c r="AS763" i="4" s="1"/>
  <c r="M762" i="4"/>
  <c r="S762" i="4" s="1"/>
  <c r="Q761" i="4"/>
  <c r="R761" i="4" s="1"/>
  <c r="H760" i="4"/>
  <c r="I759" i="4"/>
  <c r="E761" i="4"/>
  <c r="F760" i="4"/>
  <c r="B760" i="4"/>
  <c r="C759" i="4"/>
  <c r="AT764" i="4" l="1"/>
  <c r="AL764" i="4"/>
  <c r="AS764" i="4" s="1"/>
  <c r="AK765" i="4"/>
  <c r="AI766" i="4"/>
  <c r="AJ765" i="4"/>
  <c r="M763" i="4"/>
  <c r="S763" i="4" s="1"/>
  <c r="Q762" i="4"/>
  <c r="R762" i="4" s="1"/>
  <c r="H761" i="4"/>
  <c r="I760" i="4"/>
  <c r="E762" i="4"/>
  <c r="F761" i="4"/>
  <c r="B761" i="4"/>
  <c r="C760" i="4"/>
  <c r="AI767" i="4" l="1"/>
  <c r="AJ766" i="4"/>
  <c r="AK766" i="4"/>
  <c r="AT765" i="4"/>
  <c r="AL765" i="4"/>
  <c r="AS765" i="4" s="1"/>
  <c r="M764" i="4"/>
  <c r="S764" i="4" s="1"/>
  <c r="Q763" i="4"/>
  <c r="R763" i="4" s="1"/>
  <c r="H762" i="4"/>
  <c r="I761" i="4"/>
  <c r="E763" i="4"/>
  <c r="F762" i="4"/>
  <c r="B762" i="4"/>
  <c r="C761" i="4"/>
  <c r="AT766" i="4" l="1"/>
  <c r="AL766" i="4"/>
  <c r="AS766" i="4" s="1"/>
  <c r="AI768" i="4"/>
  <c r="AJ767" i="4"/>
  <c r="AK767" i="4"/>
  <c r="M765" i="4"/>
  <c r="S765" i="4" s="1"/>
  <c r="Q764" i="4"/>
  <c r="R764" i="4" s="1"/>
  <c r="H763" i="4"/>
  <c r="I762" i="4"/>
  <c r="E764" i="4"/>
  <c r="F763" i="4"/>
  <c r="B763" i="4"/>
  <c r="C762" i="4"/>
  <c r="AT767" i="4" l="1"/>
  <c r="AL767" i="4"/>
  <c r="AS767" i="4" s="1"/>
  <c r="AI769" i="4"/>
  <c r="AJ768" i="4"/>
  <c r="AK768" i="4"/>
  <c r="M766" i="4"/>
  <c r="S766" i="4" s="1"/>
  <c r="Q765" i="4"/>
  <c r="R765" i="4" s="1"/>
  <c r="H764" i="4"/>
  <c r="I763" i="4"/>
  <c r="E765" i="4"/>
  <c r="F764" i="4"/>
  <c r="B764" i="4"/>
  <c r="C763" i="4"/>
  <c r="AT768" i="4" l="1"/>
  <c r="AL768" i="4"/>
  <c r="AS768" i="4" s="1"/>
  <c r="AI770" i="4"/>
  <c r="AJ769" i="4"/>
  <c r="AK769" i="4"/>
  <c r="M767" i="4"/>
  <c r="S767" i="4" s="1"/>
  <c r="Q766" i="4"/>
  <c r="R766" i="4" s="1"/>
  <c r="H765" i="4"/>
  <c r="I764" i="4"/>
  <c r="E766" i="4"/>
  <c r="F765" i="4"/>
  <c r="B765" i="4"/>
  <c r="C764" i="4"/>
  <c r="AT769" i="4" l="1"/>
  <c r="AL769" i="4"/>
  <c r="AS769" i="4" s="1"/>
  <c r="AI771" i="4"/>
  <c r="AJ770" i="4"/>
  <c r="AK770" i="4"/>
  <c r="M768" i="4"/>
  <c r="S768" i="4" s="1"/>
  <c r="Q767" i="4"/>
  <c r="R767" i="4" s="1"/>
  <c r="H766" i="4"/>
  <c r="I765" i="4"/>
  <c r="E767" i="4"/>
  <c r="F766" i="4"/>
  <c r="B766" i="4"/>
  <c r="C765" i="4"/>
  <c r="AT770" i="4" l="1"/>
  <c r="AL770" i="4"/>
  <c r="AS770" i="4" s="1"/>
  <c r="AI772" i="4"/>
  <c r="AJ771" i="4"/>
  <c r="AK771" i="4"/>
  <c r="M769" i="4"/>
  <c r="S769" i="4" s="1"/>
  <c r="Q768" i="4"/>
  <c r="R768" i="4" s="1"/>
  <c r="H767" i="4"/>
  <c r="I766" i="4"/>
  <c r="E768" i="4"/>
  <c r="F767" i="4"/>
  <c r="B767" i="4"/>
  <c r="C766" i="4"/>
  <c r="AT771" i="4" l="1"/>
  <c r="AL771" i="4"/>
  <c r="AS771" i="4" s="1"/>
  <c r="AI773" i="4"/>
  <c r="AJ772" i="4"/>
  <c r="AK772" i="4"/>
  <c r="M770" i="4"/>
  <c r="S770" i="4" s="1"/>
  <c r="Q769" i="4"/>
  <c r="R769" i="4" s="1"/>
  <c r="H768" i="4"/>
  <c r="I767" i="4"/>
  <c r="E769" i="4"/>
  <c r="F768" i="4"/>
  <c r="B768" i="4"/>
  <c r="C767" i="4"/>
  <c r="AT772" i="4" l="1"/>
  <c r="AL772" i="4"/>
  <c r="AS772" i="4" s="1"/>
  <c r="AI774" i="4"/>
  <c r="AJ773" i="4"/>
  <c r="AK773" i="4"/>
  <c r="M771" i="4"/>
  <c r="S771" i="4" s="1"/>
  <c r="Q770" i="4"/>
  <c r="R770" i="4" s="1"/>
  <c r="H769" i="4"/>
  <c r="I768" i="4"/>
  <c r="E770" i="4"/>
  <c r="F769" i="4"/>
  <c r="B769" i="4"/>
  <c r="C768" i="4"/>
  <c r="AT773" i="4" l="1"/>
  <c r="AL773" i="4"/>
  <c r="AS773" i="4" s="1"/>
  <c r="AI775" i="4"/>
  <c r="AJ774" i="4"/>
  <c r="AK774" i="4"/>
  <c r="M772" i="4"/>
  <c r="S772" i="4" s="1"/>
  <c r="Q771" i="4"/>
  <c r="R771" i="4" s="1"/>
  <c r="H770" i="4"/>
  <c r="I769" i="4"/>
  <c r="E771" i="4"/>
  <c r="F770" i="4"/>
  <c r="B770" i="4"/>
  <c r="C769" i="4"/>
  <c r="AT774" i="4" l="1"/>
  <c r="AL774" i="4"/>
  <c r="AS774" i="4" s="1"/>
  <c r="AI776" i="4"/>
  <c r="AJ775" i="4"/>
  <c r="AK775" i="4"/>
  <c r="M773" i="4"/>
  <c r="S773" i="4" s="1"/>
  <c r="Q772" i="4"/>
  <c r="R772" i="4" s="1"/>
  <c r="H771" i="4"/>
  <c r="I770" i="4"/>
  <c r="E772" i="4"/>
  <c r="F771" i="4"/>
  <c r="B771" i="4"/>
  <c r="C770" i="4"/>
  <c r="AT775" i="4" l="1"/>
  <c r="AL775" i="4"/>
  <c r="AS775" i="4" s="1"/>
  <c r="AI777" i="4"/>
  <c r="AJ776" i="4"/>
  <c r="AK776" i="4"/>
  <c r="M774" i="4"/>
  <c r="S774" i="4" s="1"/>
  <c r="Q773" i="4"/>
  <c r="R773" i="4" s="1"/>
  <c r="H772" i="4"/>
  <c r="I771" i="4"/>
  <c r="E773" i="4"/>
  <c r="F772" i="4"/>
  <c r="B772" i="4"/>
  <c r="C771" i="4"/>
  <c r="AT776" i="4" l="1"/>
  <c r="AL776" i="4"/>
  <c r="AS776" i="4" s="1"/>
  <c r="AI778" i="4"/>
  <c r="AJ777" i="4"/>
  <c r="AK777" i="4"/>
  <c r="M775" i="4"/>
  <c r="S775" i="4" s="1"/>
  <c r="Q774" i="4"/>
  <c r="R774" i="4" s="1"/>
  <c r="H773" i="4"/>
  <c r="I772" i="4"/>
  <c r="E774" i="4"/>
  <c r="F773" i="4"/>
  <c r="B773" i="4"/>
  <c r="C772" i="4"/>
  <c r="AT777" i="4" l="1"/>
  <c r="AL777" i="4"/>
  <c r="AS777" i="4" s="1"/>
  <c r="AI779" i="4"/>
  <c r="AJ778" i="4"/>
  <c r="AK778" i="4"/>
  <c r="M776" i="4"/>
  <c r="S776" i="4" s="1"/>
  <c r="Q775" i="4"/>
  <c r="R775" i="4" s="1"/>
  <c r="H774" i="4"/>
  <c r="I773" i="4"/>
  <c r="E775" i="4"/>
  <c r="F774" i="4"/>
  <c r="B774" i="4"/>
  <c r="C773" i="4"/>
  <c r="AT778" i="4" l="1"/>
  <c r="AL778" i="4"/>
  <c r="AS778" i="4" s="1"/>
  <c r="AI780" i="4"/>
  <c r="AJ779" i="4"/>
  <c r="AK779" i="4"/>
  <c r="M777" i="4"/>
  <c r="S777" i="4" s="1"/>
  <c r="Q776" i="4"/>
  <c r="R776" i="4" s="1"/>
  <c r="H775" i="4"/>
  <c r="I774" i="4"/>
  <c r="E776" i="4"/>
  <c r="F775" i="4"/>
  <c r="B775" i="4"/>
  <c r="C774" i="4"/>
  <c r="AT779" i="4" l="1"/>
  <c r="AL779" i="4"/>
  <c r="AS779" i="4" s="1"/>
  <c r="AI781" i="4"/>
  <c r="AJ780" i="4"/>
  <c r="AK780" i="4"/>
  <c r="M778" i="4"/>
  <c r="S778" i="4" s="1"/>
  <c r="Q777" i="4"/>
  <c r="R777" i="4" s="1"/>
  <c r="H776" i="4"/>
  <c r="I775" i="4"/>
  <c r="E777" i="4"/>
  <c r="F776" i="4"/>
  <c r="B776" i="4"/>
  <c r="C775" i="4"/>
  <c r="AT780" i="4" l="1"/>
  <c r="AL780" i="4"/>
  <c r="AS780" i="4" s="1"/>
  <c r="AI782" i="4"/>
  <c r="AJ781" i="4"/>
  <c r="AK781" i="4"/>
  <c r="M779" i="4"/>
  <c r="S779" i="4" s="1"/>
  <c r="Q778" i="4"/>
  <c r="R778" i="4" s="1"/>
  <c r="H777" i="4"/>
  <c r="I776" i="4"/>
  <c r="E778" i="4"/>
  <c r="F777" i="4"/>
  <c r="B777" i="4"/>
  <c r="C776" i="4"/>
  <c r="AT781" i="4" l="1"/>
  <c r="AL781" i="4"/>
  <c r="AS781" i="4" s="1"/>
  <c r="AI783" i="4"/>
  <c r="AJ782" i="4"/>
  <c r="AK782" i="4"/>
  <c r="M780" i="4"/>
  <c r="S780" i="4" s="1"/>
  <c r="Q779" i="4"/>
  <c r="R779" i="4" s="1"/>
  <c r="H778" i="4"/>
  <c r="I777" i="4"/>
  <c r="E779" i="4"/>
  <c r="F778" i="4"/>
  <c r="B778" i="4"/>
  <c r="C777" i="4"/>
  <c r="AT782" i="4" l="1"/>
  <c r="AL782" i="4"/>
  <c r="AS782" i="4" s="1"/>
  <c r="AI784" i="4"/>
  <c r="AJ783" i="4"/>
  <c r="AK783" i="4"/>
  <c r="M781" i="4"/>
  <c r="S781" i="4" s="1"/>
  <c r="Q780" i="4"/>
  <c r="R780" i="4" s="1"/>
  <c r="H779" i="4"/>
  <c r="I778" i="4"/>
  <c r="E780" i="4"/>
  <c r="F779" i="4"/>
  <c r="B779" i="4"/>
  <c r="C778" i="4"/>
  <c r="AT783" i="4" l="1"/>
  <c r="AL783" i="4"/>
  <c r="AS783" i="4" s="1"/>
  <c r="AI785" i="4"/>
  <c r="AJ784" i="4"/>
  <c r="AK784" i="4"/>
  <c r="M782" i="4"/>
  <c r="S782" i="4" s="1"/>
  <c r="Q781" i="4"/>
  <c r="R781" i="4" s="1"/>
  <c r="H780" i="4"/>
  <c r="I779" i="4"/>
  <c r="E781" i="4"/>
  <c r="F780" i="4"/>
  <c r="B780" i="4"/>
  <c r="C779" i="4"/>
  <c r="AT784" i="4" l="1"/>
  <c r="AL784" i="4"/>
  <c r="AS784" i="4" s="1"/>
  <c r="AI786" i="4"/>
  <c r="AJ785" i="4"/>
  <c r="AK785" i="4"/>
  <c r="M783" i="4"/>
  <c r="S783" i="4" s="1"/>
  <c r="Q782" i="4"/>
  <c r="R782" i="4" s="1"/>
  <c r="H781" i="4"/>
  <c r="I780" i="4"/>
  <c r="E782" i="4"/>
  <c r="F781" i="4"/>
  <c r="B781" i="4"/>
  <c r="C780" i="4"/>
  <c r="AT785" i="4" l="1"/>
  <c r="AL785" i="4"/>
  <c r="AS785" i="4" s="1"/>
  <c r="AI787" i="4"/>
  <c r="AJ786" i="4"/>
  <c r="AK786" i="4"/>
  <c r="M784" i="4"/>
  <c r="S784" i="4" s="1"/>
  <c r="Q783" i="4"/>
  <c r="R783" i="4" s="1"/>
  <c r="H782" i="4"/>
  <c r="I781" i="4"/>
  <c r="E783" i="4"/>
  <c r="F782" i="4"/>
  <c r="B782" i="4"/>
  <c r="C781" i="4"/>
  <c r="AT786" i="4" l="1"/>
  <c r="AL786" i="4"/>
  <c r="AS786" i="4" s="1"/>
  <c r="AI788" i="4"/>
  <c r="AJ787" i="4"/>
  <c r="AK787" i="4"/>
  <c r="M785" i="4"/>
  <c r="S785" i="4" s="1"/>
  <c r="Q784" i="4"/>
  <c r="R784" i="4" s="1"/>
  <c r="H783" i="4"/>
  <c r="I782" i="4"/>
  <c r="E784" i="4"/>
  <c r="F783" i="4"/>
  <c r="B783" i="4"/>
  <c r="C782" i="4"/>
  <c r="AT787" i="4" l="1"/>
  <c r="AL787" i="4"/>
  <c r="AS787" i="4" s="1"/>
  <c r="AI789" i="4"/>
  <c r="AJ788" i="4"/>
  <c r="AK788" i="4"/>
  <c r="M786" i="4"/>
  <c r="S786" i="4" s="1"/>
  <c r="Q785" i="4"/>
  <c r="R785" i="4" s="1"/>
  <c r="H784" i="4"/>
  <c r="I783" i="4"/>
  <c r="E785" i="4"/>
  <c r="F784" i="4"/>
  <c r="B784" i="4"/>
  <c r="C783" i="4"/>
  <c r="AT788" i="4" l="1"/>
  <c r="AL788" i="4"/>
  <c r="AS788" i="4" s="1"/>
  <c r="AI790" i="4"/>
  <c r="AJ789" i="4"/>
  <c r="AK789" i="4"/>
  <c r="M787" i="4"/>
  <c r="S787" i="4" s="1"/>
  <c r="Q786" i="4"/>
  <c r="R786" i="4" s="1"/>
  <c r="H785" i="4"/>
  <c r="I784" i="4"/>
  <c r="E786" i="4"/>
  <c r="F785" i="4"/>
  <c r="B785" i="4"/>
  <c r="C784" i="4"/>
  <c r="AT789" i="4" l="1"/>
  <c r="AL789" i="4"/>
  <c r="AS789" i="4" s="1"/>
  <c r="AI791" i="4"/>
  <c r="AJ790" i="4"/>
  <c r="AK790" i="4"/>
  <c r="M788" i="4"/>
  <c r="S788" i="4" s="1"/>
  <c r="Q787" i="4"/>
  <c r="R787" i="4" s="1"/>
  <c r="H786" i="4"/>
  <c r="I785" i="4"/>
  <c r="E787" i="4"/>
  <c r="F786" i="4"/>
  <c r="B786" i="4"/>
  <c r="C785" i="4"/>
  <c r="AT790" i="4" l="1"/>
  <c r="AL790" i="4"/>
  <c r="AS790" i="4" s="1"/>
  <c r="AI792" i="4"/>
  <c r="AJ791" i="4"/>
  <c r="AK791" i="4"/>
  <c r="M789" i="4"/>
  <c r="S789" i="4" s="1"/>
  <c r="Q788" i="4"/>
  <c r="R788" i="4" s="1"/>
  <c r="H787" i="4"/>
  <c r="I786" i="4"/>
  <c r="E788" i="4"/>
  <c r="F787" i="4"/>
  <c r="B787" i="4"/>
  <c r="C786" i="4"/>
  <c r="AT791" i="4" l="1"/>
  <c r="AL791" i="4"/>
  <c r="AS791" i="4" s="1"/>
  <c r="AI793" i="4"/>
  <c r="AJ792" i="4"/>
  <c r="AK792" i="4"/>
  <c r="M790" i="4"/>
  <c r="S790" i="4" s="1"/>
  <c r="Q789" i="4"/>
  <c r="R789" i="4" s="1"/>
  <c r="H788" i="4"/>
  <c r="I787" i="4"/>
  <c r="E789" i="4"/>
  <c r="F788" i="4"/>
  <c r="B788" i="4"/>
  <c r="C787" i="4"/>
  <c r="AT792" i="4" l="1"/>
  <c r="AL792" i="4"/>
  <c r="AS792" i="4" s="1"/>
  <c r="AI794" i="4"/>
  <c r="AJ793" i="4"/>
  <c r="AK793" i="4"/>
  <c r="M791" i="4"/>
  <c r="S791" i="4" s="1"/>
  <c r="Q790" i="4"/>
  <c r="R790" i="4" s="1"/>
  <c r="H789" i="4"/>
  <c r="I788" i="4"/>
  <c r="E790" i="4"/>
  <c r="F789" i="4"/>
  <c r="B789" i="4"/>
  <c r="C788" i="4"/>
  <c r="AT793" i="4" l="1"/>
  <c r="AL793" i="4"/>
  <c r="AS793" i="4" s="1"/>
  <c r="AI795" i="4"/>
  <c r="AJ794" i="4"/>
  <c r="AK794" i="4"/>
  <c r="M792" i="4"/>
  <c r="S792" i="4" s="1"/>
  <c r="Q791" i="4"/>
  <c r="R791" i="4" s="1"/>
  <c r="H790" i="4"/>
  <c r="I789" i="4"/>
  <c r="E791" i="4"/>
  <c r="F790" i="4"/>
  <c r="B790" i="4"/>
  <c r="C789" i="4"/>
  <c r="AT794" i="4" l="1"/>
  <c r="AL794" i="4"/>
  <c r="AS794" i="4" s="1"/>
  <c r="AI796" i="4"/>
  <c r="AJ795" i="4"/>
  <c r="AK795" i="4"/>
  <c r="M793" i="4"/>
  <c r="S793" i="4" s="1"/>
  <c r="Q792" i="4"/>
  <c r="R792" i="4" s="1"/>
  <c r="H791" i="4"/>
  <c r="I790" i="4"/>
  <c r="E792" i="4"/>
  <c r="F791" i="4"/>
  <c r="B791" i="4"/>
  <c r="C790" i="4"/>
  <c r="AT795" i="4" l="1"/>
  <c r="AL795" i="4"/>
  <c r="AS795" i="4" s="1"/>
  <c r="AI797" i="4"/>
  <c r="AJ796" i="4"/>
  <c r="AK796" i="4"/>
  <c r="M794" i="4"/>
  <c r="S794" i="4" s="1"/>
  <c r="Q793" i="4"/>
  <c r="R793" i="4" s="1"/>
  <c r="H792" i="4"/>
  <c r="I791" i="4"/>
  <c r="E793" i="4"/>
  <c r="F792" i="4"/>
  <c r="B792" i="4"/>
  <c r="C791" i="4"/>
  <c r="AT796" i="4" l="1"/>
  <c r="AL796" i="4"/>
  <c r="AS796" i="4" s="1"/>
  <c r="AI798" i="4"/>
  <c r="AJ797" i="4"/>
  <c r="AK797" i="4"/>
  <c r="M795" i="4"/>
  <c r="S795" i="4" s="1"/>
  <c r="Q794" i="4"/>
  <c r="R794" i="4" s="1"/>
  <c r="H793" i="4"/>
  <c r="I792" i="4"/>
  <c r="E794" i="4"/>
  <c r="F793" i="4"/>
  <c r="B793" i="4"/>
  <c r="C792" i="4"/>
  <c r="AT797" i="4" l="1"/>
  <c r="AL797" i="4"/>
  <c r="AS797" i="4" s="1"/>
  <c r="AI799" i="4"/>
  <c r="AJ798" i="4"/>
  <c r="AK798" i="4"/>
  <c r="M796" i="4"/>
  <c r="S796" i="4" s="1"/>
  <c r="Q795" i="4"/>
  <c r="R795" i="4" s="1"/>
  <c r="H794" i="4"/>
  <c r="I793" i="4"/>
  <c r="E795" i="4"/>
  <c r="F794" i="4"/>
  <c r="B794" i="4"/>
  <c r="C793" i="4"/>
  <c r="AT798" i="4" l="1"/>
  <c r="AL798" i="4"/>
  <c r="AS798" i="4" s="1"/>
  <c r="AI800" i="4"/>
  <c r="AJ799" i="4"/>
  <c r="AK799" i="4"/>
  <c r="M797" i="4"/>
  <c r="S797" i="4" s="1"/>
  <c r="Q796" i="4"/>
  <c r="R796" i="4" s="1"/>
  <c r="H795" i="4"/>
  <c r="I794" i="4"/>
  <c r="E796" i="4"/>
  <c r="F795" i="4"/>
  <c r="B795" i="4"/>
  <c r="C794" i="4"/>
  <c r="AT799" i="4" l="1"/>
  <c r="AL799" i="4"/>
  <c r="AS799" i="4" s="1"/>
  <c r="AI801" i="4"/>
  <c r="AJ800" i="4"/>
  <c r="AK800" i="4"/>
  <c r="M798" i="4"/>
  <c r="S798" i="4" s="1"/>
  <c r="Q797" i="4"/>
  <c r="R797" i="4" s="1"/>
  <c r="H796" i="4"/>
  <c r="I795" i="4"/>
  <c r="E797" i="4"/>
  <c r="F796" i="4"/>
  <c r="B796" i="4"/>
  <c r="C795" i="4"/>
  <c r="AT800" i="4" l="1"/>
  <c r="AL800" i="4"/>
  <c r="AS800" i="4" s="1"/>
  <c r="AI802" i="4"/>
  <c r="AJ801" i="4"/>
  <c r="AK801" i="4"/>
  <c r="M799" i="4"/>
  <c r="S799" i="4" s="1"/>
  <c r="Q798" i="4"/>
  <c r="R798" i="4" s="1"/>
  <c r="H797" i="4"/>
  <c r="I796" i="4"/>
  <c r="E798" i="4"/>
  <c r="F797" i="4"/>
  <c r="B797" i="4"/>
  <c r="C796" i="4"/>
  <c r="AT801" i="4" l="1"/>
  <c r="AL801" i="4"/>
  <c r="AS801" i="4" s="1"/>
  <c r="AI803" i="4"/>
  <c r="AJ802" i="4"/>
  <c r="AK802" i="4"/>
  <c r="M800" i="4"/>
  <c r="S800" i="4" s="1"/>
  <c r="Q799" i="4"/>
  <c r="R799" i="4" s="1"/>
  <c r="H798" i="4"/>
  <c r="I797" i="4"/>
  <c r="E799" i="4"/>
  <c r="F798" i="4"/>
  <c r="B798" i="4"/>
  <c r="C797" i="4"/>
  <c r="AT802" i="4" l="1"/>
  <c r="AL802" i="4"/>
  <c r="AS802" i="4" s="1"/>
  <c r="AI804" i="4"/>
  <c r="AJ803" i="4"/>
  <c r="AK803" i="4"/>
  <c r="M801" i="4"/>
  <c r="S801" i="4" s="1"/>
  <c r="Q800" i="4"/>
  <c r="R800" i="4" s="1"/>
  <c r="H799" i="4"/>
  <c r="I798" i="4"/>
  <c r="E800" i="4"/>
  <c r="F799" i="4"/>
  <c r="B799" i="4"/>
  <c r="C798" i="4"/>
  <c r="AT803" i="4" l="1"/>
  <c r="AL803" i="4"/>
  <c r="AS803" i="4" s="1"/>
  <c r="AI805" i="4"/>
  <c r="AJ804" i="4"/>
  <c r="AK804" i="4"/>
  <c r="M802" i="4"/>
  <c r="S802" i="4" s="1"/>
  <c r="Q801" i="4"/>
  <c r="R801" i="4" s="1"/>
  <c r="H800" i="4"/>
  <c r="I799" i="4"/>
  <c r="E801" i="4"/>
  <c r="F800" i="4"/>
  <c r="B800" i="4"/>
  <c r="C799" i="4"/>
  <c r="AT804" i="4" l="1"/>
  <c r="AL804" i="4"/>
  <c r="AS804" i="4" s="1"/>
  <c r="AI806" i="4"/>
  <c r="AJ805" i="4"/>
  <c r="AK805" i="4"/>
  <c r="M803" i="4"/>
  <c r="S803" i="4" s="1"/>
  <c r="Q802" i="4"/>
  <c r="R802" i="4" s="1"/>
  <c r="H801" i="4"/>
  <c r="I800" i="4"/>
  <c r="E802" i="4"/>
  <c r="F801" i="4"/>
  <c r="B801" i="4"/>
  <c r="C800" i="4"/>
  <c r="AT805" i="4" l="1"/>
  <c r="AL805" i="4"/>
  <c r="AS805" i="4" s="1"/>
  <c r="AI807" i="4"/>
  <c r="AJ806" i="4"/>
  <c r="AK806" i="4"/>
  <c r="M804" i="4"/>
  <c r="S804" i="4" s="1"/>
  <c r="Q803" i="4"/>
  <c r="R803" i="4" s="1"/>
  <c r="H802" i="4"/>
  <c r="I801" i="4"/>
  <c r="E803" i="4"/>
  <c r="F802" i="4"/>
  <c r="B802" i="4"/>
  <c r="C801" i="4"/>
  <c r="AT806" i="4" l="1"/>
  <c r="AL806" i="4"/>
  <c r="AS806" i="4" s="1"/>
  <c r="AI808" i="4"/>
  <c r="AJ807" i="4"/>
  <c r="AK807" i="4"/>
  <c r="M805" i="4"/>
  <c r="S805" i="4" s="1"/>
  <c r="Q804" i="4"/>
  <c r="R804" i="4" s="1"/>
  <c r="H803" i="4"/>
  <c r="I802" i="4"/>
  <c r="E804" i="4"/>
  <c r="F803" i="4"/>
  <c r="B803" i="4"/>
  <c r="C802" i="4"/>
  <c r="AT807" i="4" l="1"/>
  <c r="AL807" i="4"/>
  <c r="AS807" i="4" s="1"/>
  <c r="AI809" i="4"/>
  <c r="AJ808" i="4"/>
  <c r="AK808" i="4"/>
  <c r="M806" i="4"/>
  <c r="S806" i="4" s="1"/>
  <c r="Q805" i="4"/>
  <c r="R805" i="4" s="1"/>
  <c r="H804" i="4"/>
  <c r="I803" i="4"/>
  <c r="E805" i="4"/>
  <c r="F804" i="4"/>
  <c r="B804" i="4"/>
  <c r="C803" i="4"/>
  <c r="AT808" i="4" l="1"/>
  <c r="AL808" i="4"/>
  <c r="AS808" i="4" s="1"/>
  <c r="AI810" i="4"/>
  <c r="AJ809" i="4"/>
  <c r="AK809" i="4"/>
  <c r="M807" i="4"/>
  <c r="S807" i="4" s="1"/>
  <c r="Q806" i="4"/>
  <c r="R806" i="4" s="1"/>
  <c r="H805" i="4"/>
  <c r="I804" i="4"/>
  <c r="E806" i="4"/>
  <c r="F805" i="4"/>
  <c r="B805" i="4"/>
  <c r="C804" i="4"/>
  <c r="AT809" i="4" l="1"/>
  <c r="AL809" i="4"/>
  <c r="AS809" i="4" s="1"/>
  <c r="AI811" i="4"/>
  <c r="AJ810" i="4"/>
  <c r="AK810" i="4"/>
  <c r="M808" i="4"/>
  <c r="S808" i="4" s="1"/>
  <c r="Q807" i="4"/>
  <c r="R807" i="4" s="1"/>
  <c r="H806" i="4"/>
  <c r="I805" i="4"/>
  <c r="E807" i="4"/>
  <c r="F806" i="4"/>
  <c r="B806" i="4"/>
  <c r="C805" i="4"/>
  <c r="AT810" i="4" l="1"/>
  <c r="AL810" i="4"/>
  <c r="AS810" i="4" s="1"/>
  <c r="AI812" i="4"/>
  <c r="AJ811" i="4"/>
  <c r="AK811" i="4"/>
  <c r="M809" i="4"/>
  <c r="S809" i="4" s="1"/>
  <c r="Q808" i="4"/>
  <c r="R808" i="4" s="1"/>
  <c r="H807" i="4"/>
  <c r="I806" i="4"/>
  <c r="E808" i="4"/>
  <c r="F807" i="4"/>
  <c r="B807" i="4"/>
  <c r="C806" i="4"/>
  <c r="AT811" i="4" l="1"/>
  <c r="AL811" i="4"/>
  <c r="AS811" i="4" s="1"/>
  <c r="AI813" i="4"/>
  <c r="AJ812" i="4"/>
  <c r="AK812" i="4"/>
  <c r="M810" i="4"/>
  <c r="S810" i="4" s="1"/>
  <c r="Q809" i="4"/>
  <c r="R809" i="4" s="1"/>
  <c r="H808" i="4"/>
  <c r="I807" i="4"/>
  <c r="E809" i="4"/>
  <c r="F808" i="4"/>
  <c r="B808" i="4"/>
  <c r="C807" i="4"/>
  <c r="AT812" i="4" l="1"/>
  <c r="AL812" i="4"/>
  <c r="AS812" i="4" s="1"/>
  <c r="AI814" i="4"/>
  <c r="AJ813" i="4"/>
  <c r="AK813" i="4"/>
  <c r="M811" i="4"/>
  <c r="S811" i="4" s="1"/>
  <c r="Q810" i="4"/>
  <c r="R810" i="4" s="1"/>
  <c r="H809" i="4"/>
  <c r="I808" i="4"/>
  <c r="E810" i="4"/>
  <c r="F809" i="4"/>
  <c r="B809" i="4"/>
  <c r="C808" i="4"/>
  <c r="AT813" i="4" l="1"/>
  <c r="AL813" i="4"/>
  <c r="AS813" i="4" s="1"/>
  <c r="AI815" i="4"/>
  <c r="AJ814" i="4"/>
  <c r="AK814" i="4"/>
  <c r="M812" i="4"/>
  <c r="S812" i="4" s="1"/>
  <c r="Q811" i="4"/>
  <c r="R811" i="4" s="1"/>
  <c r="H810" i="4"/>
  <c r="I809" i="4"/>
  <c r="E811" i="4"/>
  <c r="F810" i="4"/>
  <c r="B810" i="4"/>
  <c r="C809" i="4"/>
  <c r="AT814" i="4" l="1"/>
  <c r="AL814" i="4"/>
  <c r="AS814" i="4" s="1"/>
  <c r="AI816" i="4"/>
  <c r="AJ815" i="4"/>
  <c r="AK815" i="4"/>
  <c r="M813" i="4"/>
  <c r="S813" i="4" s="1"/>
  <c r="Q812" i="4"/>
  <c r="R812" i="4" s="1"/>
  <c r="H811" i="4"/>
  <c r="I810" i="4"/>
  <c r="E812" i="4"/>
  <c r="F811" i="4"/>
  <c r="B811" i="4"/>
  <c r="C810" i="4"/>
  <c r="AT815" i="4" l="1"/>
  <c r="AL815" i="4"/>
  <c r="AS815" i="4" s="1"/>
  <c r="AI817" i="4"/>
  <c r="AJ816" i="4"/>
  <c r="AK816" i="4"/>
  <c r="M814" i="4"/>
  <c r="S814" i="4" s="1"/>
  <c r="Q813" i="4"/>
  <c r="R813" i="4" s="1"/>
  <c r="H812" i="4"/>
  <c r="I811" i="4"/>
  <c r="E813" i="4"/>
  <c r="F812" i="4"/>
  <c r="B812" i="4"/>
  <c r="C811" i="4"/>
  <c r="AT816" i="4" l="1"/>
  <c r="AL816" i="4"/>
  <c r="AS816" i="4" s="1"/>
  <c r="AI818" i="4"/>
  <c r="AJ817" i="4"/>
  <c r="AK817" i="4"/>
  <c r="M815" i="4"/>
  <c r="S815" i="4" s="1"/>
  <c r="Q814" i="4"/>
  <c r="R814" i="4" s="1"/>
  <c r="H813" i="4"/>
  <c r="I812" i="4"/>
  <c r="E814" i="4"/>
  <c r="F813" i="4"/>
  <c r="B813" i="4"/>
  <c r="C812" i="4"/>
  <c r="AT817" i="4" l="1"/>
  <c r="AL817" i="4"/>
  <c r="AS817" i="4" s="1"/>
  <c r="AI819" i="4"/>
  <c r="AJ818" i="4"/>
  <c r="AK818" i="4"/>
  <c r="M816" i="4"/>
  <c r="S816" i="4" s="1"/>
  <c r="Q815" i="4"/>
  <c r="R815" i="4" s="1"/>
  <c r="H814" i="4"/>
  <c r="I813" i="4"/>
  <c r="E815" i="4"/>
  <c r="F814" i="4"/>
  <c r="B814" i="4"/>
  <c r="C813" i="4"/>
  <c r="AT818" i="4" l="1"/>
  <c r="AL818" i="4"/>
  <c r="AS818" i="4" s="1"/>
  <c r="AI820" i="4"/>
  <c r="AJ819" i="4"/>
  <c r="AK819" i="4"/>
  <c r="M817" i="4"/>
  <c r="S817" i="4" s="1"/>
  <c r="Q816" i="4"/>
  <c r="R816" i="4" s="1"/>
  <c r="H815" i="4"/>
  <c r="I814" i="4"/>
  <c r="E816" i="4"/>
  <c r="F815" i="4"/>
  <c r="B815" i="4"/>
  <c r="C814" i="4"/>
  <c r="AT819" i="4" l="1"/>
  <c r="AL819" i="4"/>
  <c r="AS819" i="4" s="1"/>
  <c r="AI821" i="4"/>
  <c r="AJ820" i="4"/>
  <c r="AK820" i="4"/>
  <c r="M818" i="4"/>
  <c r="S818" i="4" s="1"/>
  <c r="Q817" i="4"/>
  <c r="R817" i="4" s="1"/>
  <c r="H816" i="4"/>
  <c r="I815" i="4"/>
  <c r="E817" i="4"/>
  <c r="F816" i="4"/>
  <c r="B816" i="4"/>
  <c r="C815" i="4"/>
  <c r="AT820" i="4" l="1"/>
  <c r="AL820" i="4"/>
  <c r="AS820" i="4" s="1"/>
  <c r="AI822" i="4"/>
  <c r="AJ821" i="4"/>
  <c r="AK821" i="4"/>
  <c r="M819" i="4"/>
  <c r="S819" i="4" s="1"/>
  <c r="Q818" i="4"/>
  <c r="R818" i="4" s="1"/>
  <c r="H817" i="4"/>
  <c r="I816" i="4"/>
  <c r="E818" i="4"/>
  <c r="F817" i="4"/>
  <c r="B817" i="4"/>
  <c r="C816" i="4"/>
  <c r="AT821" i="4" l="1"/>
  <c r="AL821" i="4"/>
  <c r="AS821" i="4" s="1"/>
  <c r="AI823" i="4"/>
  <c r="AJ822" i="4"/>
  <c r="AK822" i="4"/>
  <c r="M820" i="4"/>
  <c r="S820" i="4" s="1"/>
  <c r="Q819" i="4"/>
  <c r="R819" i="4" s="1"/>
  <c r="H818" i="4"/>
  <c r="I817" i="4"/>
  <c r="E819" i="4"/>
  <c r="F818" i="4"/>
  <c r="B818" i="4"/>
  <c r="C817" i="4"/>
  <c r="AT822" i="4" l="1"/>
  <c r="AL822" i="4"/>
  <c r="AS822" i="4" s="1"/>
  <c r="AI824" i="4"/>
  <c r="AJ823" i="4"/>
  <c r="AK823" i="4"/>
  <c r="M821" i="4"/>
  <c r="S821" i="4" s="1"/>
  <c r="Q820" i="4"/>
  <c r="R820" i="4" s="1"/>
  <c r="H819" i="4"/>
  <c r="I818" i="4"/>
  <c r="E820" i="4"/>
  <c r="F819" i="4"/>
  <c r="B819" i="4"/>
  <c r="C818" i="4"/>
  <c r="AT823" i="4" l="1"/>
  <c r="AL823" i="4"/>
  <c r="AS823" i="4" s="1"/>
  <c r="AI825" i="4"/>
  <c r="AJ824" i="4"/>
  <c r="AK824" i="4"/>
  <c r="M822" i="4"/>
  <c r="S822" i="4" s="1"/>
  <c r="Q821" i="4"/>
  <c r="R821" i="4" s="1"/>
  <c r="H820" i="4"/>
  <c r="I819" i="4"/>
  <c r="E821" i="4"/>
  <c r="F820" i="4"/>
  <c r="B820" i="4"/>
  <c r="C819" i="4"/>
  <c r="AT824" i="4" l="1"/>
  <c r="AL824" i="4"/>
  <c r="AS824" i="4" s="1"/>
  <c r="AI826" i="4"/>
  <c r="AJ825" i="4"/>
  <c r="AK825" i="4"/>
  <c r="M823" i="4"/>
  <c r="S823" i="4" s="1"/>
  <c r="Q822" i="4"/>
  <c r="R822" i="4" s="1"/>
  <c r="H821" i="4"/>
  <c r="I820" i="4"/>
  <c r="E822" i="4"/>
  <c r="F821" i="4"/>
  <c r="B821" i="4"/>
  <c r="C820" i="4"/>
  <c r="AT825" i="4" l="1"/>
  <c r="AL825" i="4"/>
  <c r="AS825" i="4" s="1"/>
  <c r="AI827" i="4"/>
  <c r="AJ826" i="4"/>
  <c r="AK826" i="4"/>
  <c r="M824" i="4"/>
  <c r="S824" i="4" s="1"/>
  <c r="Q823" i="4"/>
  <c r="R823" i="4" s="1"/>
  <c r="H822" i="4"/>
  <c r="I821" i="4"/>
  <c r="E823" i="4"/>
  <c r="F822" i="4"/>
  <c r="B822" i="4"/>
  <c r="C821" i="4"/>
  <c r="AT826" i="4" l="1"/>
  <c r="AL826" i="4"/>
  <c r="AS826" i="4" s="1"/>
  <c r="AI828" i="4"/>
  <c r="AJ827" i="4"/>
  <c r="AK827" i="4"/>
  <c r="M825" i="4"/>
  <c r="S825" i="4" s="1"/>
  <c r="Q824" i="4"/>
  <c r="R824" i="4" s="1"/>
  <c r="H823" i="4"/>
  <c r="I822" i="4"/>
  <c r="E824" i="4"/>
  <c r="F823" i="4"/>
  <c r="B823" i="4"/>
  <c r="C822" i="4"/>
  <c r="AT827" i="4" l="1"/>
  <c r="AL827" i="4"/>
  <c r="AS827" i="4" s="1"/>
  <c r="AI829" i="4"/>
  <c r="AJ828" i="4"/>
  <c r="AK828" i="4"/>
  <c r="M826" i="4"/>
  <c r="S826" i="4" s="1"/>
  <c r="Q825" i="4"/>
  <c r="R825" i="4" s="1"/>
  <c r="H824" i="4"/>
  <c r="I823" i="4"/>
  <c r="E825" i="4"/>
  <c r="F824" i="4"/>
  <c r="B824" i="4"/>
  <c r="C823" i="4"/>
  <c r="AT828" i="4" l="1"/>
  <c r="AL828" i="4"/>
  <c r="AS828" i="4" s="1"/>
  <c r="AI830" i="4"/>
  <c r="AJ829" i="4"/>
  <c r="AK829" i="4"/>
  <c r="M827" i="4"/>
  <c r="S827" i="4" s="1"/>
  <c r="Q826" i="4"/>
  <c r="R826" i="4" s="1"/>
  <c r="H825" i="4"/>
  <c r="I824" i="4"/>
  <c r="E826" i="4"/>
  <c r="F825" i="4"/>
  <c r="B825" i="4"/>
  <c r="C824" i="4"/>
  <c r="AT829" i="4" l="1"/>
  <c r="AL829" i="4"/>
  <c r="AS829" i="4" s="1"/>
  <c r="AI831" i="4"/>
  <c r="AJ830" i="4"/>
  <c r="AK830" i="4"/>
  <c r="M828" i="4"/>
  <c r="S828" i="4" s="1"/>
  <c r="Q827" i="4"/>
  <c r="R827" i="4" s="1"/>
  <c r="H826" i="4"/>
  <c r="I825" i="4"/>
  <c r="E827" i="4"/>
  <c r="F826" i="4"/>
  <c r="B826" i="4"/>
  <c r="C825" i="4"/>
  <c r="AT830" i="4" l="1"/>
  <c r="AL830" i="4"/>
  <c r="AS830" i="4" s="1"/>
  <c r="AI832" i="4"/>
  <c r="AJ831" i="4"/>
  <c r="AK831" i="4"/>
  <c r="M829" i="4"/>
  <c r="S829" i="4" s="1"/>
  <c r="Q828" i="4"/>
  <c r="R828" i="4" s="1"/>
  <c r="H827" i="4"/>
  <c r="I826" i="4"/>
  <c r="E828" i="4"/>
  <c r="F827" i="4"/>
  <c r="B827" i="4"/>
  <c r="C826" i="4"/>
  <c r="AT831" i="4" l="1"/>
  <c r="AL831" i="4"/>
  <c r="AS831" i="4" s="1"/>
  <c r="AI833" i="4"/>
  <c r="AJ832" i="4"/>
  <c r="AK832" i="4"/>
  <c r="M830" i="4"/>
  <c r="S830" i="4" s="1"/>
  <c r="Q829" i="4"/>
  <c r="R829" i="4" s="1"/>
  <c r="H828" i="4"/>
  <c r="I827" i="4"/>
  <c r="E829" i="4"/>
  <c r="F828" i="4"/>
  <c r="B828" i="4"/>
  <c r="C827" i="4"/>
  <c r="AT832" i="4" l="1"/>
  <c r="AL832" i="4"/>
  <c r="AS832" i="4" s="1"/>
  <c r="AI834" i="4"/>
  <c r="AJ833" i="4"/>
  <c r="AK833" i="4"/>
  <c r="M831" i="4"/>
  <c r="S831" i="4" s="1"/>
  <c r="Q830" i="4"/>
  <c r="R830" i="4" s="1"/>
  <c r="H829" i="4"/>
  <c r="I828" i="4"/>
  <c r="E830" i="4"/>
  <c r="F829" i="4"/>
  <c r="B829" i="4"/>
  <c r="C828" i="4"/>
  <c r="AT833" i="4" l="1"/>
  <c r="AL833" i="4"/>
  <c r="AS833" i="4" s="1"/>
  <c r="AI835" i="4"/>
  <c r="AJ834" i="4"/>
  <c r="AK834" i="4"/>
  <c r="M832" i="4"/>
  <c r="S832" i="4" s="1"/>
  <c r="Q831" i="4"/>
  <c r="R831" i="4" s="1"/>
  <c r="H830" i="4"/>
  <c r="I829" i="4"/>
  <c r="E831" i="4"/>
  <c r="F830" i="4"/>
  <c r="B830" i="4"/>
  <c r="C829" i="4"/>
  <c r="AT834" i="4" l="1"/>
  <c r="AL834" i="4"/>
  <c r="AS834" i="4" s="1"/>
  <c r="AI836" i="4"/>
  <c r="AJ835" i="4"/>
  <c r="AK835" i="4"/>
  <c r="M833" i="4"/>
  <c r="S833" i="4" s="1"/>
  <c r="Q832" i="4"/>
  <c r="R832" i="4" s="1"/>
  <c r="H831" i="4"/>
  <c r="I830" i="4"/>
  <c r="E832" i="4"/>
  <c r="F831" i="4"/>
  <c r="B831" i="4"/>
  <c r="C830" i="4"/>
  <c r="AT835" i="4" l="1"/>
  <c r="AL835" i="4"/>
  <c r="AS835" i="4" s="1"/>
  <c r="AI837" i="4"/>
  <c r="AJ836" i="4"/>
  <c r="AK836" i="4"/>
  <c r="M834" i="4"/>
  <c r="S834" i="4" s="1"/>
  <c r="Q833" i="4"/>
  <c r="R833" i="4" s="1"/>
  <c r="H832" i="4"/>
  <c r="I831" i="4"/>
  <c r="E833" i="4"/>
  <c r="F832" i="4"/>
  <c r="B832" i="4"/>
  <c r="C831" i="4"/>
  <c r="AT836" i="4" l="1"/>
  <c r="AL836" i="4"/>
  <c r="AS836" i="4" s="1"/>
  <c r="AI838" i="4"/>
  <c r="AJ837" i="4"/>
  <c r="AK837" i="4"/>
  <c r="M835" i="4"/>
  <c r="S835" i="4" s="1"/>
  <c r="Q834" i="4"/>
  <c r="R834" i="4" s="1"/>
  <c r="H833" i="4"/>
  <c r="I832" i="4"/>
  <c r="E834" i="4"/>
  <c r="F833" i="4"/>
  <c r="B833" i="4"/>
  <c r="C832" i="4"/>
  <c r="AT837" i="4" l="1"/>
  <c r="AL837" i="4"/>
  <c r="AS837" i="4" s="1"/>
  <c r="AI839" i="4"/>
  <c r="AJ838" i="4"/>
  <c r="AK838" i="4"/>
  <c r="M836" i="4"/>
  <c r="S836" i="4" s="1"/>
  <c r="Q835" i="4"/>
  <c r="R835" i="4" s="1"/>
  <c r="H834" i="4"/>
  <c r="I833" i="4"/>
  <c r="E835" i="4"/>
  <c r="F834" i="4"/>
  <c r="B834" i="4"/>
  <c r="C833" i="4"/>
  <c r="AT838" i="4" l="1"/>
  <c r="AL838" i="4"/>
  <c r="AS838" i="4" s="1"/>
  <c r="AI840" i="4"/>
  <c r="AJ839" i="4"/>
  <c r="AK839" i="4"/>
  <c r="M837" i="4"/>
  <c r="S837" i="4" s="1"/>
  <c r="Q836" i="4"/>
  <c r="R836" i="4" s="1"/>
  <c r="H835" i="4"/>
  <c r="I834" i="4"/>
  <c r="E836" i="4"/>
  <c r="F835" i="4"/>
  <c r="B835" i="4"/>
  <c r="C834" i="4"/>
  <c r="AT839" i="4" l="1"/>
  <c r="AL839" i="4"/>
  <c r="AS839" i="4" s="1"/>
  <c r="AI841" i="4"/>
  <c r="AJ840" i="4"/>
  <c r="AK840" i="4"/>
  <c r="M838" i="4"/>
  <c r="S838" i="4" s="1"/>
  <c r="Q837" i="4"/>
  <c r="R837" i="4" s="1"/>
  <c r="H836" i="4"/>
  <c r="I835" i="4"/>
  <c r="E837" i="4"/>
  <c r="F836" i="4"/>
  <c r="B836" i="4"/>
  <c r="C835" i="4"/>
  <c r="AT840" i="4" l="1"/>
  <c r="AL840" i="4"/>
  <c r="AS840" i="4" s="1"/>
  <c r="AI842" i="4"/>
  <c r="AJ841" i="4"/>
  <c r="AK841" i="4"/>
  <c r="M839" i="4"/>
  <c r="S839" i="4" s="1"/>
  <c r="Q838" i="4"/>
  <c r="R838" i="4" s="1"/>
  <c r="H837" i="4"/>
  <c r="I836" i="4"/>
  <c r="E838" i="4"/>
  <c r="F837" i="4"/>
  <c r="B837" i="4"/>
  <c r="C836" i="4"/>
  <c r="AT841" i="4" l="1"/>
  <c r="AL841" i="4"/>
  <c r="AS841" i="4" s="1"/>
  <c r="AI843" i="4"/>
  <c r="AJ842" i="4"/>
  <c r="AK842" i="4"/>
  <c r="M840" i="4"/>
  <c r="S840" i="4" s="1"/>
  <c r="Q839" i="4"/>
  <c r="R839" i="4" s="1"/>
  <c r="H838" i="4"/>
  <c r="I837" i="4"/>
  <c r="E839" i="4"/>
  <c r="F838" i="4"/>
  <c r="B838" i="4"/>
  <c r="C837" i="4"/>
  <c r="AT842" i="4" l="1"/>
  <c r="AL842" i="4"/>
  <c r="AS842" i="4" s="1"/>
  <c r="AI844" i="4"/>
  <c r="AJ843" i="4"/>
  <c r="AK843" i="4"/>
  <c r="M841" i="4"/>
  <c r="S841" i="4" s="1"/>
  <c r="Q840" i="4"/>
  <c r="R840" i="4" s="1"/>
  <c r="H839" i="4"/>
  <c r="I838" i="4"/>
  <c r="E840" i="4"/>
  <c r="F839" i="4"/>
  <c r="B839" i="4"/>
  <c r="C838" i="4"/>
  <c r="AT843" i="4" l="1"/>
  <c r="AL843" i="4"/>
  <c r="AS843" i="4" s="1"/>
  <c r="AI845" i="4"/>
  <c r="AJ844" i="4"/>
  <c r="AK844" i="4"/>
  <c r="M842" i="4"/>
  <c r="S842" i="4" s="1"/>
  <c r="Q841" i="4"/>
  <c r="R841" i="4" s="1"/>
  <c r="H840" i="4"/>
  <c r="I839" i="4"/>
  <c r="E841" i="4"/>
  <c r="F840" i="4"/>
  <c r="B840" i="4"/>
  <c r="C839" i="4"/>
  <c r="AT844" i="4" l="1"/>
  <c r="AL844" i="4"/>
  <c r="AS844" i="4" s="1"/>
  <c r="AI846" i="4"/>
  <c r="AJ845" i="4"/>
  <c r="AK845" i="4"/>
  <c r="M843" i="4"/>
  <c r="S843" i="4" s="1"/>
  <c r="Q842" i="4"/>
  <c r="R842" i="4" s="1"/>
  <c r="H841" i="4"/>
  <c r="I840" i="4"/>
  <c r="E842" i="4"/>
  <c r="F841" i="4"/>
  <c r="B841" i="4"/>
  <c r="C840" i="4"/>
  <c r="AT845" i="4" l="1"/>
  <c r="AL845" i="4"/>
  <c r="AS845" i="4" s="1"/>
  <c r="AI847" i="4"/>
  <c r="AJ846" i="4"/>
  <c r="AK846" i="4"/>
  <c r="M844" i="4"/>
  <c r="S844" i="4" s="1"/>
  <c r="Q843" i="4"/>
  <c r="R843" i="4" s="1"/>
  <c r="H842" i="4"/>
  <c r="I841" i="4"/>
  <c r="E843" i="4"/>
  <c r="F842" i="4"/>
  <c r="B842" i="4"/>
  <c r="C841" i="4"/>
  <c r="AT846" i="4" l="1"/>
  <c r="AL846" i="4"/>
  <c r="AS846" i="4" s="1"/>
  <c r="AI848" i="4"/>
  <c r="AJ847" i="4"/>
  <c r="AK847" i="4"/>
  <c r="M845" i="4"/>
  <c r="S845" i="4" s="1"/>
  <c r="Q844" i="4"/>
  <c r="R844" i="4" s="1"/>
  <c r="H843" i="4"/>
  <c r="I842" i="4"/>
  <c r="E844" i="4"/>
  <c r="F843" i="4"/>
  <c r="B843" i="4"/>
  <c r="C842" i="4"/>
  <c r="AT847" i="4" l="1"/>
  <c r="AL847" i="4"/>
  <c r="AS847" i="4" s="1"/>
  <c r="AI849" i="4"/>
  <c r="AJ848" i="4"/>
  <c r="AK848" i="4"/>
  <c r="M846" i="4"/>
  <c r="S846" i="4" s="1"/>
  <c r="Q845" i="4"/>
  <c r="R845" i="4" s="1"/>
  <c r="H844" i="4"/>
  <c r="I843" i="4"/>
  <c r="E845" i="4"/>
  <c r="F844" i="4"/>
  <c r="B844" i="4"/>
  <c r="C843" i="4"/>
  <c r="AT848" i="4" l="1"/>
  <c r="AL848" i="4"/>
  <c r="AS848" i="4" s="1"/>
  <c r="AI850" i="4"/>
  <c r="AJ849" i="4"/>
  <c r="AK849" i="4"/>
  <c r="M847" i="4"/>
  <c r="S847" i="4" s="1"/>
  <c r="Q846" i="4"/>
  <c r="R846" i="4" s="1"/>
  <c r="H845" i="4"/>
  <c r="I844" i="4"/>
  <c r="E846" i="4"/>
  <c r="F845" i="4"/>
  <c r="B845" i="4"/>
  <c r="C844" i="4"/>
  <c r="AT849" i="4" l="1"/>
  <c r="AL849" i="4"/>
  <c r="AS849" i="4" s="1"/>
  <c r="AI851" i="4"/>
  <c r="AJ850" i="4"/>
  <c r="AK850" i="4"/>
  <c r="M848" i="4"/>
  <c r="S848" i="4" s="1"/>
  <c r="Q847" i="4"/>
  <c r="R847" i="4" s="1"/>
  <c r="H846" i="4"/>
  <c r="I845" i="4"/>
  <c r="E847" i="4"/>
  <c r="F846" i="4"/>
  <c r="B846" i="4"/>
  <c r="C845" i="4"/>
  <c r="AT850" i="4" l="1"/>
  <c r="AL850" i="4"/>
  <c r="AS850" i="4" s="1"/>
  <c r="AI852" i="4"/>
  <c r="AJ851" i="4"/>
  <c r="AK851" i="4"/>
  <c r="M849" i="4"/>
  <c r="S849" i="4" s="1"/>
  <c r="Q848" i="4"/>
  <c r="R848" i="4" s="1"/>
  <c r="H847" i="4"/>
  <c r="I846" i="4"/>
  <c r="E848" i="4"/>
  <c r="F847" i="4"/>
  <c r="B847" i="4"/>
  <c r="C846" i="4"/>
  <c r="AT851" i="4" l="1"/>
  <c r="AL851" i="4"/>
  <c r="AS851" i="4" s="1"/>
  <c r="AI853" i="4"/>
  <c r="AJ852" i="4"/>
  <c r="AK852" i="4"/>
  <c r="M850" i="4"/>
  <c r="S850" i="4" s="1"/>
  <c r="Q849" i="4"/>
  <c r="R849" i="4" s="1"/>
  <c r="H848" i="4"/>
  <c r="I847" i="4"/>
  <c r="E849" i="4"/>
  <c r="F848" i="4"/>
  <c r="B848" i="4"/>
  <c r="C847" i="4"/>
  <c r="AT852" i="4" l="1"/>
  <c r="AL852" i="4"/>
  <c r="AS852" i="4" s="1"/>
  <c r="AI854" i="4"/>
  <c r="AJ853" i="4"/>
  <c r="AK853" i="4"/>
  <c r="M851" i="4"/>
  <c r="S851" i="4" s="1"/>
  <c r="Q850" i="4"/>
  <c r="R850" i="4" s="1"/>
  <c r="H849" i="4"/>
  <c r="I848" i="4"/>
  <c r="E850" i="4"/>
  <c r="F849" i="4"/>
  <c r="B849" i="4"/>
  <c r="C848" i="4"/>
  <c r="AT853" i="4" l="1"/>
  <c r="AL853" i="4"/>
  <c r="AS853" i="4" s="1"/>
  <c r="AI855" i="4"/>
  <c r="AJ854" i="4"/>
  <c r="AK854" i="4"/>
  <c r="M852" i="4"/>
  <c r="S852" i="4" s="1"/>
  <c r="Q851" i="4"/>
  <c r="R851" i="4" s="1"/>
  <c r="H850" i="4"/>
  <c r="I849" i="4"/>
  <c r="E851" i="4"/>
  <c r="F850" i="4"/>
  <c r="B850" i="4"/>
  <c r="C849" i="4"/>
  <c r="AT854" i="4" l="1"/>
  <c r="AL854" i="4"/>
  <c r="AS854" i="4" s="1"/>
  <c r="AI856" i="4"/>
  <c r="AJ855" i="4"/>
  <c r="AK855" i="4"/>
  <c r="M853" i="4"/>
  <c r="S853" i="4" s="1"/>
  <c r="Q852" i="4"/>
  <c r="R852" i="4" s="1"/>
  <c r="H851" i="4"/>
  <c r="I850" i="4"/>
  <c r="E852" i="4"/>
  <c r="F851" i="4"/>
  <c r="B851" i="4"/>
  <c r="C850" i="4"/>
  <c r="AT855" i="4" l="1"/>
  <c r="AL855" i="4"/>
  <c r="AS855" i="4" s="1"/>
  <c r="AI857" i="4"/>
  <c r="AJ856" i="4"/>
  <c r="AK856" i="4"/>
  <c r="M854" i="4"/>
  <c r="S854" i="4" s="1"/>
  <c r="Q853" i="4"/>
  <c r="R853" i="4" s="1"/>
  <c r="H852" i="4"/>
  <c r="I851" i="4"/>
  <c r="E853" i="4"/>
  <c r="F852" i="4"/>
  <c r="B852" i="4"/>
  <c r="C851" i="4"/>
  <c r="AT856" i="4" l="1"/>
  <c r="AL856" i="4"/>
  <c r="AS856" i="4" s="1"/>
  <c r="AI858" i="4"/>
  <c r="AJ857" i="4"/>
  <c r="AK857" i="4"/>
  <c r="M855" i="4"/>
  <c r="S855" i="4" s="1"/>
  <c r="Q854" i="4"/>
  <c r="R854" i="4" s="1"/>
  <c r="H853" i="4"/>
  <c r="I852" i="4"/>
  <c r="E854" i="4"/>
  <c r="F853" i="4"/>
  <c r="B853" i="4"/>
  <c r="C852" i="4"/>
  <c r="AT857" i="4" l="1"/>
  <c r="AL857" i="4"/>
  <c r="AS857" i="4" s="1"/>
  <c r="AI859" i="4"/>
  <c r="AJ858" i="4"/>
  <c r="AK858" i="4"/>
  <c r="M856" i="4"/>
  <c r="S856" i="4" s="1"/>
  <c r="Q855" i="4"/>
  <c r="R855" i="4" s="1"/>
  <c r="H854" i="4"/>
  <c r="I853" i="4"/>
  <c r="E855" i="4"/>
  <c r="F854" i="4"/>
  <c r="B854" i="4"/>
  <c r="C853" i="4"/>
  <c r="AT858" i="4" l="1"/>
  <c r="AL858" i="4"/>
  <c r="AS858" i="4" s="1"/>
  <c r="AI860" i="4"/>
  <c r="AJ859" i="4"/>
  <c r="AK859" i="4"/>
  <c r="M857" i="4"/>
  <c r="S857" i="4" s="1"/>
  <c r="Q856" i="4"/>
  <c r="R856" i="4" s="1"/>
  <c r="H855" i="4"/>
  <c r="I854" i="4"/>
  <c r="E856" i="4"/>
  <c r="F855" i="4"/>
  <c r="B855" i="4"/>
  <c r="C854" i="4"/>
  <c r="AT859" i="4" l="1"/>
  <c r="AL859" i="4"/>
  <c r="AS859" i="4" s="1"/>
  <c r="AI861" i="4"/>
  <c r="AJ860" i="4"/>
  <c r="AK860" i="4"/>
  <c r="M858" i="4"/>
  <c r="S858" i="4" s="1"/>
  <c r="Q857" i="4"/>
  <c r="R857" i="4" s="1"/>
  <c r="H856" i="4"/>
  <c r="I855" i="4"/>
  <c r="E857" i="4"/>
  <c r="F856" i="4"/>
  <c r="B856" i="4"/>
  <c r="C855" i="4"/>
  <c r="AT860" i="4" l="1"/>
  <c r="AL860" i="4"/>
  <c r="AS860" i="4" s="1"/>
  <c r="AI862" i="4"/>
  <c r="AJ861" i="4"/>
  <c r="AK861" i="4"/>
  <c r="M859" i="4"/>
  <c r="S859" i="4" s="1"/>
  <c r="Q858" i="4"/>
  <c r="R858" i="4" s="1"/>
  <c r="H857" i="4"/>
  <c r="I856" i="4"/>
  <c r="E858" i="4"/>
  <c r="F857" i="4"/>
  <c r="B857" i="4"/>
  <c r="C856" i="4"/>
  <c r="AT861" i="4" l="1"/>
  <c r="AL861" i="4"/>
  <c r="AS861" i="4" s="1"/>
  <c r="AI863" i="4"/>
  <c r="AJ862" i="4"/>
  <c r="AK862" i="4"/>
  <c r="M860" i="4"/>
  <c r="S860" i="4" s="1"/>
  <c r="Q859" i="4"/>
  <c r="R859" i="4" s="1"/>
  <c r="H858" i="4"/>
  <c r="I857" i="4"/>
  <c r="E859" i="4"/>
  <c r="F858" i="4"/>
  <c r="B858" i="4"/>
  <c r="C857" i="4"/>
  <c r="AT862" i="4" l="1"/>
  <c r="AL862" i="4"/>
  <c r="AS862" i="4" s="1"/>
  <c r="AI864" i="4"/>
  <c r="AJ863" i="4"/>
  <c r="AK863" i="4"/>
  <c r="M861" i="4"/>
  <c r="S861" i="4" s="1"/>
  <c r="Q860" i="4"/>
  <c r="R860" i="4" s="1"/>
  <c r="H859" i="4"/>
  <c r="I858" i="4"/>
  <c r="E860" i="4"/>
  <c r="F859" i="4"/>
  <c r="B859" i="4"/>
  <c r="C858" i="4"/>
  <c r="AT863" i="4" l="1"/>
  <c r="AL863" i="4"/>
  <c r="AS863" i="4" s="1"/>
  <c r="AI865" i="4"/>
  <c r="AJ864" i="4"/>
  <c r="AK864" i="4"/>
  <c r="M862" i="4"/>
  <c r="S862" i="4" s="1"/>
  <c r="Q861" i="4"/>
  <c r="R861" i="4" s="1"/>
  <c r="H860" i="4"/>
  <c r="I859" i="4"/>
  <c r="E861" i="4"/>
  <c r="F860" i="4"/>
  <c r="B860" i="4"/>
  <c r="C859" i="4"/>
  <c r="AT864" i="4" l="1"/>
  <c r="AL864" i="4"/>
  <c r="AS864" i="4" s="1"/>
  <c r="AI866" i="4"/>
  <c r="AJ865" i="4"/>
  <c r="AK865" i="4"/>
  <c r="M863" i="4"/>
  <c r="S863" i="4" s="1"/>
  <c r="Q862" i="4"/>
  <c r="R862" i="4" s="1"/>
  <c r="H861" i="4"/>
  <c r="I860" i="4"/>
  <c r="E862" i="4"/>
  <c r="F861" i="4"/>
  <c r="B861" i="4"/>
  <c r="C860" i="4"/>
  <c r="AT865" i="4" l="1"/>
  <c r="AL865" i="4"/>
  <c r="AS865" i="4" s="1"/>
  <c r="AI867" i="4"/>
  <c r="AJ866" i="4"/>
  <c r="AK866" i="4"/>
  <c r="M864" i="4"/>
  <c r="S864" i="4" s="1"/>
  <c r="Q863" i="4"/>
  <c r="R863" i="4" s="1"/>
  <c r="H862" i="4"/>
  <c r="I861" i="4"/>
  <c r="E863" i="4"/>
  <c r="F862" i="4"/>
  <c r="B862" i="4"/>
  <c r="C861" i="4"/>
  <c r="AT866" i="4" l="1"/>
  <c r="AL866" i="4"/>
  <c r="AS866" i="4" s="1"/>
  <c r="AI868" i="4"/>
  <c r="AJ867" i="4"/>
  <c r="AK867" i="4"/>
  <c r="M865" i="4"/>
  <c r="S865" i="4" s="1"/>
  <c r="Q864" i="4"/>
  <c r="R864" i="4" s="1"/>
  <c r="H863" i="4"/>
  <c r="I862" i="4"/>
  <c r="E864" i="4"/>
  <c r="F863" i="4"/>
  <c r="B863" i="4"/>
  <c r="C862" i="4"/>
  <c r="AT867" i="4" l="1"/>
  <c r="AL867" i="4"/>
  <c r="AS867" i="4" s="1"/>
  <c r="AI869" i="4"/>
  <c r="AJ868" i="4"/>
  <c r="AK868" i="4"/>
  <c r="M866" i="4"/>
  <c r="S866" i="4" s="1"/>
  <c r="Q865" i="4"/>
  <c r="R865" i="4" s="1"/>
  <c r="H864" i="4"/>
  <c r="I863" i="4"/>
  <c r="E865" i="4"/>
  <c r="F864" i="4"/>
  <c r="B864" i="4"/>
  <c r="C863" i="4"/>
  <c r="AT868" i="4" l="1"/>
  <c r="AL868" i="4"/>
  <c r="AS868" i="4" s="1"/>
  <c r="AI870" i="4"/>
  <c r="AJ869" i="4"/>
  <c r="AK869" i="4"/>
  <c r="M867" i="4"/>
  <c r="S867" i="4" s="1"/>
  <c r="Q866" i="4"/>
  <c r="R866" i="4" s="1"/>
  <c r="H865" i="4"/>
  <c r="I864" i="4"/>
  <c r="E866" i="4"/>
  <c r="F865" i="4"/>
  <c r="B865" i="4"/>
  <c r="C864" i="4"/>
  <c r="AT869" i="4" l="1"/>
  <c r="AL869" i="4"/>
  <c r="AS869" i="4" s="1"/>
  <c r="AI871" i="4"/>
  <c r="AJ870" i="4"/>
  <c r="AK870" i="4"/>
  <c r="M868" i="4"/>
  <c r="S868" i="4" s="1"/>
  <c r="Q867" i="4"/>
  <c r="R867" i="4" s="1"/>
  <c r="H866" i="4"/>
  <c r="I865" i="4"/>
  <c r="E867" i="4"/>
  <c r="F866" i="4"/>
  <c r="B866" i="4"/>
  <c r="C865" i="4"/>
  <c r="AT870" i="4" l="1"/>
  <c r="AL870" i="4"/>
  <c r="AS870" i="4" s="1"/>
  <c r="AI872" i="4"/>
  <c r="AJ871" i="4"/>
  <c r="AK871" i="4"/>
  <c r="M869" i="4"/>
  <c r="S869" i="4" s="1"/>
  <c r="Q868" i="4"/>
  <c r="R868" i="4" s="1"/>
  <c r="H867" i="4"/>
  <c r="I866" i="4"/>
  <c r="E868" i="4"/>
  <c r="F867" i="4"/>
  <c r="B867" i="4"/>
  <c r="C866" i="4"/>
  <c r="AT871" i="4" l="1"/>
  <c r="AL871" i="4"/>
  <c r="AS871" i="4" s="1"/>
  <c r="AI873" i="4"/>
  <c r="AJ872" i="4"/>
  <c r="AK872" i="4"/>
  <c r="M870" i="4"/>
  <c r="S870" i="4" s="1"/>
  <c r="Q869" i="4"/>
  <c r="R869" i="4" s="1"/>
  <c r="H868" i="4"/>
  <c r="I867" i="4"/>
  <c r="E869" i="4"/>
  <c r="F868" i="4"/>
  <c r="B868" i="4"/>
  <c r="C867" i="4"/>
  <c r="AT872" i="4" l="1"/>
  <c r="AL872" i="4"/>
  <c r="AS872" i="4" s="1"/>
  <c r="AI874" i="4"/>
  <c r="AJ873" i="4"/>
  <c r="AK873" i="4"/>
  <c r="M871" i="4"/>
  <c r="S871" i="4" s="1"/>
  <c r="Q870" i="4"/>
  <c r="R870" i="4" s="1"/>
  <c r="H869" i="4"/>
  <c r="I868" i="4"/>
  <c r="E870" i="4"/>
  <c r="F869" i="4"/>
  <c r="B869" i="4"/>
  <c r="C868" i="4"/>
  <c r="AT873" i="4" l="1"/>
  <c r="AL873" i="4"/>
  <c r="AS873" i="4" s="1"/>
  <c r="AI875" i="4"/>
  <c r="AJ874" i="4"/>
  <c r="AK874" i="4"/>
  <c r="M872" i="4"/>
  <c r="S872" i="4" s="1"/>
  <c r="Q871" i="4"/>
  <c r="R871" i="4" s="1"/>
  <c r="H870" i="4"/>
  <c r="I869" i="4"/>
  <c r="E871" i="4"/>
  <c r="F870" i="4"/>
  <c r="B870" i="4"/>
  <c r="C869" i="4"/>
  <c r="AT874" i="4" l="1"/>
  <c r="AL874" i="4"/>
  <c r="AS874" i="4" s="1"/>
  <c r="AI876" i="4"/>
  <c r="AJ875" i="4"/>
  <c r="AK875" i="4"/>
  <c r="M873" i="4"/>
  <c r="S873" i="4" s="1"/>
  <c r="Q872" i="4"/>
  <c r="R872" i="4" s="1"/>
  <c r="H871" i="4"/>
  <c r="I870" i="4"/>
  <c r="E872" i="4"/>
  <c r="F871" i="4"/>
  <c r="B871" i="4"/>
  <c r="C870" i="4"/>
  <c r="AT875" i="4" l="1"/>
  <c r="AL875" i="4"/>
  <c r="AS875" i="4" s="1"/>
  <c r="AI877" i="4"/>
  <c r="AJ876" i="4"/>
  <c r="AK876" i="4"/>
  <c r="M874" i="4"/>
  <c r="S874" i="4" s="1"/>
  <c r="Q873" i="4"/>
  <c r="R873" i="4" s="1"/>
  <c r="H872" i="4"/>
  <c r="I871" i="4"/>
  <c r="E873" i="4"/>
  <c r="F872" i="4"/>
  <c r="B872" i="4"/>
  <c r="C871" i="4"/>
  <c r="AT876" i="4" l="1"/>
  <c r="AL876" i="4"/>
  <c r="AS876" i="4" s="1"/>
  <c r="AI878" i="4"/>
  <c r="AJ877" i="4"/>
  <c r="AK877" i="4"/>
  <c r="M875" i="4"/>
  <c r="S875" i="4" s="1"/>
  <c r="Q874" i="4"/>
  <c r="R874" i="4" s="1"/>
  <c r="H873" i="4"/>
  <c r="I872" i="4"/>
  <c r="E874" i="4"/>
  <c r="F873" i="4"/>
  <c r="B873" i="4"/>
  <c r="C872" i="4"/>
  <c r="AT877" i="4" l="1"/>
  <c r="AL877" i="4"/>
  <c r="AS877" i="4" s="1"/>
  <c r="AI879" i="4"/>
  <c r="AJ878" i="4"/>
  <c r="AK878" i="4"/>
  <c r="M876" i="4"/>
  <c r="S876" i="4" s="1"/>
  <c r="Q875" i="4"/>
  <c r="R875" i="4" s="1"/>
  <c r="H874" i="4"/>
  <c r="I873" i="4"/>
  <c r="E875" i="4"/>
  <c r="F874" i="4"/>
  <c r="B874" i="4"/>
  <c r="C873" i="4"/>
  <c r="AT878" i="4" l="1"/>
  <c r="AL878" i="4"/>
  <c r="AS878" i="4" s="1"/>
  <c r="AI880" i="4"/>
  <c r="AJ879" i="4"/>
  <c r="AK879" i="4"/>
  <c r="M877" i="4"/>
  <c r="S877" i="4" s="1"/>
  <c r="Q876" i="4"/>
  <c r="R876" i="4" s="1"/>
  <c r="H875" i="4"/>
  <c r="I874" i="4"/>
  <c r="E876" i="4"/>
  <c r="F875" i="4"/>
  <c r="B875" i="4"/>
  <c r="C874" i="4"/>
  <c r="AT879" i="4" l="1"/>
  <c r="AL879" i="4"/>
  <c r="AS879" i="4" s="1"/>
  <c r="AI881" i="4"/>
  <c r="AJ880" i="4"/>
  <c r="AK880" i="4"/>
  <c r="M878" i="4"/>
  <c r="S878" i="4" s="1"/>
  <c r="Q877" i="4"/>
  <c r="R877" i="4" s="1"/>
  <c r="H876" i="4"/>
  <c r="I875" i="4"/>
  <c r="E877" i="4"/>
  <c r="F876" i="4"/>
  <c r="B876" i="4"/>
  <c r="C875" i="4"/>
  <c r="AT880" i="4" l="1"/>
  <c r="AL880" i="4"/>
  <c r="AS880" i="4" s="1"/>
  <c r="AI882" i="4"/>
  <c r="AJ881" i="4"/>
  <c r="AK881" i="4"/>
  <c r="M879" i="4"/>
  <c r="S879" i="4" s="1"/>
  <c r="Q878" i="4"/>
  <c r="R878" i="4" s="1"/>
  <c r="H877" i="4"/>
  <c r="I876" i="4"/>
  <c r="E878" i="4"/>
  <c r="F877" i="4"/>
  <c r="B877" i="4"/>
  <c r="C876" i="4"/>
  <c r="AT881" i="4" l="1"/>
  <c r="AL881" i="4"/>
  <c r="AS881" i="4" s="1"/>
  <c r="AI883" i="4"/>
  <c r="AJ882" i="4"/>
  <c r="AK882" i="4"/>
  <c r="M880" i="4"/>
  <c r="S880" i="4" s="1"/>
  <c r="Q879" i="4"/>
  <c r="R879" i="4" s="1"/>
  <c r="H878" i="4"/>
  <c r="I877" i="4"/>
  <c r="E879" i="4"/>
  <c r="F878" i="4"/>
  <c r="B878" i="4"/>
  <c r="C877" i="4"/>
  <c r="AT882" i="4" l="1"/>
  <c r="AL882" i="4"/>
  <c r="AS882" i="4" s="1"/>
  <c r="AI884" i="4"/>
  <c r="AJ883" i="4"/>
  <c r="AK883" i="4"/>
  <c r="M881" i="4"/>
  <c r="S881" i="4" s="1"/>
  <c r="Q880" i="4"/>
  <c r="R880" i="4" s="1"/>
  <c r="H879" i="4"/>
  <c r="I878" i="4"/>
  <c r="E880" i="4"/>
  <c r="F879" i="4"/>
  <c r="B879" i="4"/>
  <c r="C878" i="4"/>
  <c r="AT883" i="4" l="1"/>
  <c r="AL883" i="4"/>
  <c r="AS883" i="4" s="1"/>
  <c r="AI885" i="4"/>
  <c r="AJ884" i="4"/>
  <c r="AK884" i="4"/>
  <c r="M882" i="4"/>
  <c r="S882" i="4" s="1"/>
  <c r="Q881" i="4"/>
  <c r="R881" i="4" s="1"/>
  <c r="H880" i="4"/>
  <c r="I879" i="4"/>
  <c r="E881" i="4"/>
  <c r="F880" i="4"/>
  <c r="B880" i="4"/>
  <c r="C879" i="4"/>
  <c r="AT884" i="4" l="1"/>
  <c r="AL884" i="4"/>
  <c r="AS884" i="4" s="1"/>
  <c r="AI886" i="4"/>
  <c r="AJ885" i="4"/>
  <c r="AK885" i="4"/>
  <c r="M883" i="4"/>
  <c r="S883" i="4" s="1"/>
  <c r="Q882" i="4"/>
  <c r="R882" i="4" s="1"/>
  <c r="H881" i="4"/>
  <c r="I880" i="4"/>
  <c r="E882" i="4"/>
  <c r="F881" i="4"/>
  <c r="B881" i="4"/>
  <c r="C880" i="4"/>
  <c r="AT885" i="4" l="1"/>
  <c r="AL885" i="4"/>
  <c r="AS885" i="4" s="1"/>
  <c r="AI887" i="4"/>
  <c r="AJ886" i="4"/>
  <c r="AK886" i="4"/>
  <c r="M884" i="4"/>
  <c r="S884" i="4" s="1"/>
  <c r="Q883" i="4"/>
  <c r="R883" i="4" s="1"/>
  <c r="H882" i="4"/>
  <c r="I881" i="4"/>
  <c r="E883" i="4"/>
  <c r="F882" i="4"/>
  <c r="B882" i="4"/>
  <c r="C881" i="4"/>
  <c r="AT886" i="4" l="1"/>
  <c r="AL886" i="4"/>
  <c r="AS886" i="4" s="1"/>
  <c r="AI888" i="4"/>
  <c r="AJ887" i="4"/>
  <c r="AK887" i="4"/>
  <c r="M885" i="4"/>
  <c r="S885" i="4" s="1"/>
  <c r="Q884" i="4"/>
  <c r="R884" i="4" s="1"/>
  <c r="H883" i="4"/>
  <c r="I882" i="4"/>
  <c r="E884" i="4"/>
  <c r="F883" i="4"/>
  <c r="B883" i="4"/>
  <c r="C882" i="4"/>
  <c r="AT887" i="4" l="1"/>
  <c r="AL887" i="4"/>
  <c r="AS887" i="4" s="1"/>
  <c r="AI889" i="4"/>
  <c r="AJ888" i="4"/>
  <c r="AK888" i="4"/>
  <c r="M886" i="4"/>
  <c r="S886" i="4" s="1"/>
  <c r="Q885" i="4"/>
  <c r="R885" i="4" s="1"/>
  <c r="H884" i="4"/>
  <c r="I883" i="4"/>
  <c r="E885" i="4"/>
  <c r="F884" i="4"/>
  <c r="B884" i="4"/>
  <c r="C883" i="4"/>
  <c r="AT888" i="4" l="1"/>
  <c r="AL888" i="4"/>
  <c r="AS888" i="4" s="1"/>
  <c r="AI890" i="4"/>
  <c r="AJ889" i="4"/>
  <c r="AK889" i="4"/>
  <c r="M887" i="4"/>
  <c r="S887" i="4" s="1"/>
  <c r="Q886" i="4"/>
  <c r="R886" i="4" s="1"/>
  <c r="H885" i="4"/>
  <c r="I884" i="4"/>
  <c r="E886" i="4"/>
  <c r="F885" i="4"/>
  <c r="B885" i="4"/>
  <c r="C884" i="4"/>
  <c r="AT889" i="4" l="1"/>
  <c r="AL889" i="4"/>
  <c r="AS889" i="4" s="1"/>
  <c r="AI891" i="4"/>
  <c r="AJ890" i="4"/>
  <c r="AK890" i="4"/>
  <c r="M888" i="4"/>
  <c r="S888" i="4" s="1"/>
  <c r="Q887" i="4"/>
  <c r="R887" i="4" s="1"/>
  <c r="H886" i="4"/>
  <c r="I885" i="4"/>
  <c r="E887" i="4"/>
  <c r="F886" i="4"/>
  <c r="B886" i="4"/>
  <c r="C885" i="4"/>
  <c r="AT890" i="4" l="1"/>
  <c r="AL890" i="4"/>
  <c r="AS890" i="4" s="1"/>
  <c r="AI892" i="4"/>
  <c r="AJ891" i="4"/>
  <c r="AK891" i="4"/>
  <c r="M889" i="4"/>
  <c r="S889" i="4" s="1"/>
  <c r="Q888" i="4"/>
  <c r="R888" i="4" s="1"/>
  <c r="H887" i="4"/>
  <c r="I886" i="4"/>
  <c r="E888" i="4"/>
  <c r="F887" i="4"/>
  <c r="B887" i="4"/>
  <c r="C886" i="4"/>
  <c r="AT891" i="4" l="1"/>
  <c r="AL891" i="4"/>
  <c r="AS891" i="4" s="1"/>
  <c r="AI893" i="4"/>
  <c r="AJ892" i="4"/>
  <c r="AK892" i="4"/>
  <c r="M890" i="4"/>
  <c r="S890" i="4" s="1"/>
  <c r="Q889" i="4"/>
  <c r="R889" i="4" s="1"/>
  <c r="H888" i="4"/>
  <c r="I887" i="4"/>
  <c r="E889" i="4"/>
  <c r="F888" i="4"/>
  <c r="B888" i="4"/>
  <c r="C887" i="4"/>
  <c r="AT892" i="4" l="1"/>
  <c r="AL892" i="4"/>
  <c r="AS892" i="4" s="1"/>
  <c r="AI894" i="4"/>
  <c r="AJ893" i="4"/>
  <c r="AK893" i="4"/>
  <c r="M891" i="4"/>
  <c r="S891" i="4" s="1"/>
  <c r="Q890" i="4"/>
  <c r="R890" i="4" s="1"/>
  <c r="H889" i="4"/>
  <c r="I888" i="4"/>
  <c r="E890" i="4"/>
  <c r="F889" i="4"/>
  <c r="B889" i="4"/>
  <c r="C888" i="4"/>
  <c r="AT893" i="4" l="1"/>
  <c r="AL893" i="4"/>
  <c r="AS893" i="4" s="1"/>
  <c r="AI895" i="4"/>
  <c r="AJ894" i="4"/>
  <c r="AK894" i="4"/>
  <c r="M892" i="4"/>
  <c r="S892" i="4" s="1"/>
  <c r="Q891" i="4"/>
  <c r="R891" i="4" s="1"/>
  <c r="H890" i="4"/>
  <c r="I889" i="4"/>
  <c r="E891" i="4"/>
  <c r="F890" i="4"/>
  <c r="B890" i="4"/>
  <c r="C889" i="4"/>
  <c r="AT894" i="4" l="1"/>
  <c r="AL894" i="4"/>
  <c r="AS894" i="4" s="1"/>
  <c r="AI896" i="4"/>
  <c r="AJ895" i="4"/>
  <c r="AK895" i="4"/>
  <c r="M893" i="4"/>
  <c r="S893" i="4" s="1"/>
  <c r="Q892" i="4"/>
  <c r="R892" i="4" s="1"/>
  <c r="H891" i="4"/>
  <c r="I890" i="4"/>
  <c r="E892" i="4"/>
  <c r="F891" i="4"/>
  <c r="B891" i="4"/>
  <c r="C890" i="4"/>
  <c r="AT895" i="4" l="1"/>
  <c r="AL895" i="4"/>
  <c r="AS895" i="4" s="1"/>
  <c r="AI897" i="4"/>
  <c r="AJ896" i="4"/>
  <c r="AK896" i="4"/>
  <c r="M894" i="4"/>
  <c r="S894" i="4" s="1"/>
  <c r="Q893" i="4"/>
  <c r="R893" i="4" s="1"/>
  <c r="H892" i="4"/>
  <c r="I891" i="4"/>
  <c r="E893" i="4"/>
  <c r="F892" i="4"/>
  <c r="B892" i="4"/>
  <c r="C891" i="4"/>
  <c r="AT896" i="4" l="1"/>
  <c r="AL896" i="4"/>
  <c r="AS896" i="4" s="1"/>
  <c r="AI898" i="4"/>
  <c r="AJ897" i="4"/>
  <c r="AK897" i="4"/>
  <c r="M895" i="4"/>
  <c r="S895" i="4" s="1"/>
  <c r="Q894" i="4"/>
  <c r="R894" i="4" s="1"/>
  <c r="H893" i="4"/>
  <c r="I892" i="4"/>
  <c r="E894" i="4"/>
  <c r="F893" i="4"/>
  <c r="B893" i="4"/>
  <c r="C892" i="4"/>
  <c r="AT897" i="4" l="1"/>
  <c r="AL897" i="4"/>
  <c r="AS897" i="4" s="1"/>
  <c r="AI899" i="4"/>
  <c r="AJ898" i="4"/>
  <c r="AK898" i="4"/>
  <c r="M896" i="4"/>
  <c r="S896" i="4" s="1"/>
  <c r="Q895" i="4"/>
  <c r="R895" i="4" s="1"/>
  <c r="H894" i="4"/>
  <c r="I893" i="4"/>
  <c r="E895" i="4"/>
  <c r="F894" i="4"/>
  <c r="B894" i="4"/>
  <c r="C893" i="4"/>
  <c r="AT898" i="4" l="1"/>
  <c r="AL898" i="4"/>
  <c r="AS898" i="4" s="1"/>
  <c r="AI900" i="4"/>
  <c r="AJ899" i="4"/>
  <c r="AK899" i="4"/>
  <c r="M897" i="4"/>
  <c r="S897" i="4" s="1"/>
  <c r="Q896" i="4"/>
  <c r="R896" i="4" s="1"/>
  <c r="H895" i="4"/>
  <c r="I894" i="4"/>
  <c r="E896" i="4"/>
  <c r="F895" i="4"/>
  <c r="B895" i="4"/>
  <c r="C894" i="4"/>
  <c r="AT899" i="4" l="1"/>
  <c r="AL899" i="4"/>
  <c r="AS899" i="4" s="1"/>
  <c r="AI901" i="4"/>
  <c r="AJ900" i="4"/>
  <c r="AK900" i="4"/>
  <c r="M898" i="4"/>
  <c r="S898" i="4" s="1"/>
  <c r="Q897" i="4"/>
  <c r="R897" i="4" s="1"/>
  <c r="H896" i="4"/>
  <c r="I895" i="4"/>
  <c r="E897" i="4"/>
  <c r="F896" i="4"/>
  <c r="B896" i="4"/>
  <c r="C895" i="4"/>
  <c r="AT900" i="4" l="1"/>
  <c r="AL900" i="4"/>
  <c r="AS900" i="4" s="1"/>
  <c r="AI902" i="4"/>
  <c r="AJ901" i="4"/>
  <c r="AK901" i="4"/>
  <c r="M899" i="4"/>
  <c r="S899" i="4" s="1"/>
  <c r="Q898" i="4"/>
  <c r="R898" i="4" s="1"/>
  <c r="H897" i="4"/>
  <c r="I896" i="4"/>
  <c r="E898" i="4"/>
  <c r="F897" i="4"/>
  <c r="B897" i="4"/>
  <c r="C896" i="4"/>
  <c r="AT901" i="4" l="1"/>
  <c r="AL901" i="4"/>
  <c r="AS901" i="4" s="1"/>
  <c r="AI903" i="4"/>
  <c r="AJ902" i="4"/>
  <c r="AK902" i="4"/>
  <c r="M900" i="4"/>
  <c r="S900" i="4" s="1"/>
  <c r="Q899" i="4"/>
  <c r="R899" i="4" s="1"/>
  <c r="H898" i="4"/>
  <c r="I897" i="4"/>
  <c r="E899" i="4"/>
  <c r="F898" i="4"/>
  <c r="B898" i="4"/>
  <c r="C897" i="4"/>
  <c r="AT902" i="4" l="1"/>
  <c r="AL902" i="4"/>
  <c r="AS902" i="4" s="1"/>
  <c r="AI904" i="4"/>
  <c r="AJ903" i="4"/>
  <c r="AK903" i="4"/>
  <c r="M901" i="4"/>
  <c r="S901" i="4" s="1"/>
  <c r="Q900" i="4"/>
  <c r="R900" i="4" s="1"/>
  <c r="H899" i="4"/>
  <c r="I898" i="4"/>
  <c r="E900" i="4"/>
  <c r="F899" i="4"/>
  <c r="B899" i="4"/>
  <c r="C898" i="4"/>
  <c r="AT903" i="4" l="1"/>
  <c r="AL903" i="4"/>
  <c r="AS903" i="4" s="1"/>
  <c r="AI905" i="4"/>
  <c r="AJ904" i="4"/>
  <c r="AK904" i="4"/>
  <c r="M902" i="4"/>
  <c r="S902" i="4" s="1"/>
  <c r="Q901" i="4"/>
  <c r="R901" i="4" s="1"/>
  <c r="H900" i="4"/>
  <c r="I899" i="4"/>
  <c r="E901" i="4"/>
  <c r="F900" i="4"/>
  <c r="B900" i="4"/>
  <c r="C899" i="4"/>
  <c r="AT904" i="4" l="1"/>
  <c r="AL904" i="4"/>
  <c r="AS904" i="4" s="1"/>
  <c r="AI906" i="4"/>
  <c r="AJ905" i="4"/>
  <c r="AK905" i="4"/>
  <c r="M903" i="4"/>
  <c r="S903" i="4" s="1"/>
  <c r="Q902" i="4"/>
  <c r="R902" i="4" s="1"/>
  <c r="H901" i="4"/>
  <c r="I900" i="4"/>
  <c r="E902" i="4"/>
  <c r="F901" i="4"/>
  <c r="B901" i="4"/>
  <c r="C900" i="4"/>
  <c r="AT905" i="4" l="1"/>
  <c r="AL905" i="4"/>
  <c r="AS905" i="4" s="1"/>
  <c r="AI907" i="4"/>
  <c r="AJ906" i="4"/>
  <c r="AK906" i="4"/>
  <c r="M904" i="4"/>
  <c r="S904" i="4" s="1"/>
  <c r="Q903" i="4"/>
  <c r="R903" i="4" s="1"/>
  <c r="H902" i="4"/>
  <c r="I901" i="4"/>
  <c r="E903" i="4"/>
  <c r="F902" i="4"/>
  <c r="B902" i="4"/>
  <c r="C901" i="4"/>
  <c r="AT906" i="4" l="1"/>
  <c r="AL906" i="4"/>
  <c r="AS906" i="4" s="1"/>
  <c r="AI908" i="4"/>
  <c r="AJ907" i="4"/>
  <c r="AK907" i="4"/>
  <c r="M905" i="4"/>
  <c r="S905" i="4" s="1"/>
  <c r="Q904" i="4"/>
  <c r="R904" i="4" s="1"/>
  <c r="H903" i="4"/>
  <c r="I902" i="4"/>
  <c r="E904" i="4"/>
  <c r="F903" i="4"/>
  <c r="B903" i="4"/>
  <c r="C902" i="4"/>
  <c r="AT907" i="4" l="1"/>
  <c r="AL907" i="4"/>
  <c r="AS907" i="4" s="1"/>
  <c r="AI909" i="4"/>
  <c r="AJ908" i="4"/>
  <c r="AK908" i="4"/>
  <c r="M906" i="4"/>
  <c r="S906" i="4" s="1"/>
  <c r="Q905" i="4"/>
  <c r="R905" i="4" s="1"/>
  <c r="H904" i="4"/>
  <c r="I903" i="4"/>
  <c r="E905" i="4"/>
  <c r="F904" i="4"/>
  <c r="B904" i="4"/>
  <c r="C903" i="4"/>
  <c r="AT908" i="4" l="1"/>
  <c r="AL908" i="4"/>
  <c r="AS908" i="4" s="1"/>
  <c r="AI910" i="4"/>
  <c r="AJ909" i="4"/>
  <c r="AK909" i="4"/>
  <c r="M907" i="4"/>
  <c r="S907" i="4" s="1"/>
  <c r="Q906" i="4"/>
  <c r="R906" i="4" s="1"/>
  <c r="H905" i="4"/>
  <c r="I904" i="4"/>
  <c r="E906" i="4"/>
  <c r="F905" i="4"/>
  <c r="B905" i="4"/>
  <c r="C904" i="4"/>
  <c r="AT909" i="4" l="1"/>
  <c r="AL909" i="4"/>
  <c r="AS909" i="4" s="1"/>
  <c r="AI911" i="4"/>
  <c r="AJ910" i="4"/>
  <c r="AK910" i="4"/>
  <c r="M908" i="4"/>
  <c r="S908" i="4" s="1"/>
  <c r="Q907" i="4"/>
  <c r="R907" i="4" s="1"/>
  <c r="H906" i="4"/>
  <c r="I905" i="4"/>
  <c r="E907" i="4"/>
  <c r="F906" i="4"/>
  <c r="B906" i="4"/>
  <c r="C905" i="4"/>
  <c r="AT910" i="4" l="1"/>
  <c r="AL910" i="4"/>
  <c r="AS910" i="4" s="1"/>
  <c r="AI912" i="4"/>
  <c r="AJ911" i="4"/>
  <c r="AK911" i="4"/>
  <c r="M909" i="4"/>
  <c r="S909" i="4" s="1"/>
  <c r="Q908" i="4"/>
  <c r="R908" i="4" s="1"/>
  <c r="H907" i="4"/>
  <c r="I906" i="4"/>
  <c r="E908" i="4"/>
  <c r="F907" i="4"/>
  <c r="B907" i="4"/>
  <c r="C906" i="4"/>
  <c r="AT911" i="4" l="1"/>
  <c r="AL911" i="4"/>
  <c r="AS911" i="4" s="1"/>
  <c r="AI913" i="4"/>
  <c r="AJ912" i="4"/>
  <c r="AK912" i="4"/>
  <c r="M910" i="4"/>
  <c r="S910" i="4" s="1"/>
  <c r="Q909" i="4"/>
  <c r="R909" i="4" s="1"/>
  <c r="H908" i="4"/>
  <c r="I907" i="4"/>
  <c r="E909" i="4"/>
  <c r="F908" i="4"/>
  <c r="B908" i="4"/>
  <c r="C907" i="4"/>
  <c r="AT912" i="4" l="1"/>
  <c r="AL912" i="4"/>
  <c r="AS912" i="4" s="1"/>
  <c r="AI914" i="4"/>
  <c r="AJ913" i="4"/>
  <c r="AK913" i="4"/>
  <c r="M911" i="4"/>
  <c r="S911" i="4" s="1"/>
  <c r="Q910" i="4"/>
  <c r="R910" i="4" s="1"/>
  <c r="H909" i="4"/>
  <c r="I908" i="4"/>
  <c r="E910" i="4"/>
  <c r="F909" i="4"/>
  <c r="B909" i="4"/>
  <c r="C908" i="4"/>
  <c r="AT913" i="4" l="1"/>
  <c r="AL913" i="4"/>
  <c r="AS913" i="4" s="1"/>
  <c r="AI915" i="4"/>
  <c r="AJ914" i="4"/>
  <c r="AK914" i="4"/>
  <c r="M912" i="4"/>
  <c r="S912" i="4" s="1"/>
  <c r="Q911" i="4"/>
  <c r="R911" i="4" s="1"/>
  <c r="H910" i="4"/>
  <c r="I909" i="4"/>
  <c r="E911" i="4"/>
  <c r="F910" i="4"/>
  <c r="B910" i="4"/>
  <c r="C909" i="4"/>
  <c r="AT914" i="4" l="1"/>
  <c r="AL914" i="4"/>
  <c r="AS914" i="4" s="1"/>
  <c r="AI916" i="4"/>
  <c r="AJ915" i="4"/>
  <c r="AK915" i="4"/>
  <c r="M913" i="4"/>
  <c r="S913" i="4" s="1"/>
  <c r="Q912" i="4"/>
  <c r="R912" i="4" s="1"/>
  <c r="H911" i="4"/>
  <c r="I910" i="4"/>
  <c r="E912" i="4"/>
  <c r="F911" i="4"/>
  <c r="B911" i="4"/>
  <c r="C910" i="4"/>
  <c r="AT915" i="4" l="1"/>
  <c r="AL915" i="4"/>
  <c r="AS915" i="4" s="1"/>
  <c r="AI917" i="4"/>
  <c r="AJ916" i="4"/>
  <c r="AK916" i="4"/>
  <c r="M914" i="4"/>
  <c r="S914" i="4" s="1"/>
  <c r="Q913" i="4"/>
  <c r="R913" i="4" s="1"/>
  <c r="H912" i="4"/>
  <c r="I911" i="4"/>
  <c r="E913" i="4"/>
  <c r="F912" i="4"/>
  <c r="B912" i="4"/>
  <c r="C911" i="4"/>
  <c r="AT916" i="4" l="1"/>
  <c r="AL916" i="4"/>
  <c r="AS916" i="4" s="1"/>
  <c r="AI918" i="4"/>
  <c r="AJ917" i="4"/>
  <c r="AK917" i="4"/>
  <c r="M915" i="4"/>
  <c r="S915" i="4" s="1"/>
  <c r="Q914" i="4"/>
  <c r="R914" i="4" s="1"/>
  <c r="H913" i="4"/>
  <c r="I912" i="4"/>
  <c r="E914" i="4"/>
  <c r="F913" i="4"/>
  <c r="B913" i="4"/>
  <c r="C912" i="4"/>
  <c r="AT917" i="4" l="1"/>
  <c r="AL917" i="4"/>
  <c r="AS917" i="4" s="1"/>
  <c r="AI919" i="4"/>
  <c r="AJ918" i="4"/>
  <c r="AK918" i="4"/>
  <c r="M916" i="4"/>
  <c r="S916" i="4" s="1"/>
  <c r="Q915" i="4"/>
  <c r="R915" i="4" s="1"/>
  <c r="H914" i="4"/>
  <c r="I913" i="4"/>
  <c r="E915" i="4"/>
  <c r="F914" i="4"/>
  <c r="B914" i="4"/>
  <c r="C913" i="4"/>
  <c r="AT918" i="4" l="1"/>
  <c r="AL918" i="4"/>
  <c r="AS918" i="4" s="1"/>
  <c r="AI920" i="4"/>
  <c r="AJ919" i="4"/>
  <c r="AK919" i="4"/>
  <c r="M917" i="4"/>
  <c r="S917" i="4" s="1"/>
  <c r="Q916" i="4"/>
  <c r="R916" i="4" s="1"/>
  <c r="H915" i="4"/>
  <c r="I914" i="4"/>
  <c r="E916" i="4"/>
  <c r="F915" i="4"/>
  <c r="B915" i="4"/>
  <c r="C914" i="4"/>
  <c r="AT919" i="4" l="1"/>
  <c r="AL919" i="4"/>
  <c r="AS919" i="4" s="1"/>
  <c r="AI921" i="4"/>
  <c r="AJ920" i="4"/>
  <c r="AK920" i="4"/>
  <c r="M918" i="4"/>
  <c r="S918" i="4" s="1"/>
  <c r="Q917" i="4"/>
  <c r="R917" i="4" s="1"/>
  <c r="H916" i="4"/>
  <c r="I915" i="4"/>
  <c r="E917" i="4"/>
  <c r="F916" i="4"/>
  <c r="B916" i="4"/>
  <c r="C915" i="4"/>
  <c r="AT920" i="4" l="1"/>
  <c r="AL920" i="4"/>
  <c r="AS920" i="4" s="1"/>
  <c r="AI922" i="4"/>
  <c r="AJ921" i="4"/>
  <c r="AK921" i="4"/>
  <c r="M919" i="4"/>
  <c r="S919" i="4" s="1"/>
  <c r="Q918" i="4"/>
  <c r="R918" i="4" s="1"/>
  <c r="H917" i="4"/>
  <c r="I916" i="4"/>
  <c r="E918" i="4"/>
  <c r="F917" i="4"/>
  <c r="B917" i="4"/>
  <c r="C916" i="4"/>
  <c r="AT921" i="4" l="1"/>
  <c r="AL921" i="4"/>
  <c r="AS921" i="4" s="1"/>
  <c r="AI923" i="4"/>
  <c r="AJ922" i="4"/>
  <c r="AK922" i="4"/>
  <c r="M920" i="4"/>
  <c r="S920" i="4" s="1"/>
  <c r="Q919" i="4"/>
  <c r="R919" i="4" s="1"/>
  <c r="H918" i="4"/>
  <c r="I917" i="4"/>
  <c r="E919" i="4"/>
  <c r="F918" i="4"/>
  <c r="B918" i="4"/>
  <c r="C917" i="4"/>
  <c r="AT922" i="4" l="1"/>
  <c r="AL922" i="4"/>
  <c r="AS922" i="4" s="1"/>
  <c r="AI924" i="4"/>
  <c r="AJ923" i="4"/>
  <c r="AK923" i="4"/>
  <c r="M921" i="4"/>
  <c r="S921" i="4" s="1"/>
  <c r="Q920" i="4"/>
  <c r="R920" i="4" s="1"/>
  <c r="H919" i="4"/>
  <c r="I918" i="4"/>
  <c r="E920" i="4"/>
  <c r="F919" i="4"/>
  <c r="B919" i="4"/>
  <c r="C918" i="4"/>
  <c r="AT923" i="4" l="1"/>
  <c r="AL923" i="4"/>
  <c r="AS923" i="4" s="1"/>
  <c r="AI925" i="4"/>
  <c r="AJ924" i="4"/>
  <c r="AK924" i="4"/>
  <c r="M922" i="4"/>
  <c r="S922" i="4" s="1"/>
  <c r="Q921" i="4"/>
  <c r="R921" i="4" s="1"/>
  <c r="H920" i="4"/>
  <c r="I919" i="4"/>
  <c r="E921" i="4"/>
  <c r="F920" i="4"/>
  <c r="B920" i="4"/>
  <c r="C919" i="4"/>
  <c r="AT924" i="4" l="1"/>
  <c r="AL924" i="4"/>
  <c r="AS924" i="4" s="1"/>
  <c r="AI926" i="4"/>
  <c r="AJ925" i="4"/>
  <c r="AK925" i="4"/>
  <c r="M923" i="4"/>
  <c r="S923" i="4" s="1"/>
  <c r="Q922" i="4"/>
  <c r="R922" i="4" s="1"/>
  <c r="H921" i="4"/>
  <c r="I920" i="4"/>
  <c r="E922" i="4"/>
  <c r="F921" i="4"/>
  <c r="B921" i="4"/>
  <c r="C920" i="4"/>
  <c r="AT925" i="4" l="1"/>
  <c r="AL925" i="4"/>
  <c r="AS925" i="4" s="1"/>
  <c r="AI927" i="4"/>
  <c r="AJ926" i="4"/>
  <c r="AK926" i="4"/>
  <c r="M924" i="4"/>
  <c r="S924" i="4" s="1"/>
  <c r="Q923" i="4"/>
  <c r="R923" i="4" s="1"/>
  <c r="H922" i="4"/>
  <c r="I921" i="4"/>
  <c r="E923" i="4"/>
  <c r="F922" i="4"/>
  <c r="B922" i="4"/>
  <c r="C921" i="4"/>
  <c r="AT926" i="4" l="1"/>
  <c r="AL926" i="4"/>
  <c r="AS926" i="4" s="1"/>
  <c r="AI928" i="4"/>
  <c r="AJ927" i="4"/>
  <c r="AK927" i="4"/>
  <c r="M925" i="4"/>
  <c r="S925" i="4" s="1"/>
  <c r="Q924" i="4"/>
  <c r="R924" i="4" s="1"/>
  <c r="H923" i="4"/>
  <c r="I922" i="4"/>
  <c r="E924" i="4"/>
  <c r="F923" i="4"/>
  <c r="B923" i="4"/>
  <c r="C922" i="4"/>
  <c r="AT927" i="4" l="1"/>
  <c r="AL927" i="4"/>
  <c r="AS927" i="4" s="1"/>
  <c r="AI929" i="4"/>
  <c r="AJ928" i="4"/>
  <c r="AK928" i="4"/>
  <c r="M926" i="4"/>
  <c r="S926" i="4" s="1"/>
  <c r="Q925" i="4"/>
  <c r="R925" i="4" s="1"/>
  <c r="H924" i="4"/>
  <c r="I923" i="4"/>
  <c r="E925" i="4"/>
  <c r="F924" i="4"/>
  <c r="B924" i="4"/>
  <c r="C923" i="4"/>
  <c r="AT928" i="4" l="1"/>
  <c r="AL928" i="4"/>
  <c r="AS928" i="4" s="1"/>
  <c r="AI930" i="4"/>
  <c r="AJ929" i="4"/>
  <c r="AK929" i="4"/>
  <c r="M927" i="4"/>
  <c r="S927" i="4" s="1"/>
  <c r="Q926" i="4"/>
  <c r="R926" i="4" s="1"/>
  <c r="H925" i="4"/>
  <c r="I924" i="4"/>
  <c r="E926" i="4"/>
  <c r="F925" i="4"/>
  <c r="B925" i="4"/>
  <c r="C924" i="4"/>
  <c r="AT929" i="4" l="1"/>
  <c r="AL929" i="4"/>
  <c r="AS929" i="4" s="1"/>
  <c r="AI931" i="4"/>
  <c r="AJ930" i="4"/>
  <c r="AK930" i="4"/>
  <c r="M928" i="4"/>
  <c r="S928" i="4" s="1"/>
  <c r="Q927" i="4"/>
  <c r="R927" i="4" s="1"/>
  <c r="H926" i="4"/>
  <c r="I925" i="4"/>
  <c r="E927" i="4"/>
  <c r="F926" i="4"/>
  <c r="B926" i="4"/>
  <c r="C925" i="4"/>
  <c r="AT930" i="4" l="1"/>
  <c r="AL930" i="4"/>
  <c r="AS930" i="4" s="1"/>
  <c r="AI932" i="4"/>
  <c r="AJ931" i="4"/>
  <c r="AK931" i="4"/>
  <c r="M929" i="4"/>
  <c r="S929" i="4" s="1"/>
  <c r="Q928" i="4"/>
  <c r="R928" i="4" s="1"/>
  <c r="H927" i="4"/>
  <c r="I926" i="4"/>
  <c r="E928" i="4"/>
  <c r="F927" i="4"/>
  <c r="B927" i="4"/>
  <c r="C926" i="4"/>
  <c r="AT931" i="4" l="1"/>
  <c r="AL931" i="4"/>
  <c r="AS931" i="4" s="1"/>
  <c r="AI933" i="4"/>
  <c r="AJ932" i="4"/>
  <c r="AK932" i="4"/>
  <c r="M930" i="4"/>
  <c r="S930" i="4" s="1"/>
  <c r="Q929" i="4"/>
  <c r="R929" i="4" s="1"/>
  <c r="H928" i="4"/>
  <c r="I927" i="4"/>
  <c r="E929" i="4"/>
  <c r="F928" i="4"/>
  <c r="B928" i="4"/>
  <c r="C927" i="4"/>
  <c r="AT932" i="4" l="1"/>
  <c r="AL932" i="4"/>
  <c r="AS932" i="4" s="1"/>
  <c r="AI934" i="4"/>
  <c r="AJ933" i="4"/>
  <c r="AK933" i="4"/>
  <c r="M931" i="4"/>
  <c r="S931" i="4" s="1"/>
  <c r="Q930" i="4"/>
  <c r="R930" i="4" s="1"/>
  <c r="H929" i="4"/>
  <c r="I928" i="4"/>
  <c r="E930" i="4"/>
  <c r="F929" i="4"/>
  <c r="B929" i="4"/>
  <c r="C928" i="4"/>
  <c r="AT933" i="4" l="1"/>
  <c r="AL933" i="4"/>
  <c r="AS933" i="4" s="1"/>
  <c r="AI935" i="4"/>
  <c r="AJ934" i="4"/>
  <c r="AK934" i="4"/>
  <c r="M932" i="4"/>
  <c r="S932" i="4" s="1"/>
  <c r="Q931" i="4"/>
  <c r="R931" i="4" s="1"/>
  <c r="H930" i="4"/>
  <c r="I929" i="4"/>
  <c r="E931" i="4"/>
  <c r="F930" i="4"/>
  <c r="B930" i="4"/>
  <c r="C929" i="4"/>
  <c r="AT934" i="4" l="1"/>
  <c r="AL934" i="4"/>
  <c r="AS934" i="4" s="1"/>
  <c r="AI936" i="4"/>
  <c r="AJ935" i="4"/>
  <c r="AK935" i="4"/>
  <c r="M933" i="4"/>
  <c r="S933" i="4" s="1"/>
  <c r="Q932" i="4"/>
  <c r="R932" i="4" s="1"/>
  <c r="H931" i="4"/>
  <c r="I930" i="4"/>
  <c r="E932" i="4"/>
  <c r="F931" i="4"/>
  <c r="B931" i="4"/>
  <c r="C930" i="4"/>
  <c r="AT935" i="4" l="1"/>
  <c r="AL935" i="4"/>
  <c r="AS935" i="4" s="1"/>
  <c r="AI937" i="4"/>
  <c r="AJ936" i="4"/>
  <c r="AK936" i="4"/>
  <c r="M934" i="4"/>
  <c r="S934" i="4" s="1"/>
  <c r="Q933" i="4"/>
  <c r="R933" i="4" s="1"/>
  <c r="H932" i="4"/>
  <c r="I931" i="4"/>
  <c r="E933" i="4"/>
  <c r="F932" i="4"/>
  <c r="B932" i="4"/>
  <c r="C931" i="4"/>
  <c r="AT936" i="4" l="1"/>
  <c r="AL936" i="4"/>
  <c r="AS936" i="4" s="1"/>
  <c r="AI938" i="4"/>
  <c r="AJ937" i="4"/>
  <c r="AK937" i="4"/>
  <c r="M935" i="4"/>
  <c r="S935" i="4" s="1"/>
  <c r="Q934" i="4"/>
  <c r="R934" i="4" s="1"/>
  <c r="H933" i="4"/>
  <c r="I932" i="4"/>
  <c r="E934" i="4"/>
  <c r="F933" i="4"/>
  <c r="B933" i="4"/>
  <c r="C932" i="4"/>
  <c r="AT937" i="4" l="1"/>
  <c r="AL937" i="4"/>
  <c r="AS937" i="4" s="1"/>
  <c r="AI939" i="4"/>
  <c r="AJ938" i="4"/>
  <c r="AK938" i="4"/>
  <c r="M936" i="4"/>
  <c r="S936" i="4" s="1"/>
  <c r="Q935" i="4"/>
  <c r="R935" i="4" s="1"/>
  <c r="H934" i="4"/>
  <c r="I933" i="4"/>
  <c r="E935" i="4"/>
  <c r="F934" i="4"/>
  <c r="B934" i="4"/>
  <c r="C933" i="4"/>
  <c r="AT938" i="4" l="1"/>
  <c r="AL938" i="4"/>
  <c r="AS938" i="4" s="1"/>
  <c r="AI940" i="4"/>
  <c r="AJ939" i="4"/>
  <c r="AK939" i="4"/>
  <c r="M937" i="4"/>
  <c r="S937" i="4" s="1"/>
  <c r="Q936" i="4"/>
  <c r="R936" i="4" s="1"/>
  <c r="H935" i="4"/>
  <c r="I934" i="4"/>
  <c r="E936" i="4"/>
  <c r="F935" i="4"/>
  <c r="B935" i="4"/>
  <c r="C934" i="4"/>
  <c r="AT939" i="4" l="1"/>
  <c r="AL939" i="4"/>
  <c r="AS939" i="4" s="1"/>
  <c r="AI941" i="4"/>
  <c r="AJ940" i="4"/>
  <c r="AK940" i="4"/>
  <c r="M938" i="4"/>
  <c r="S938" i="4" s="1"/>
  <c r="Q937" i="4"/>
  <c r="R937" i="4" s="1"/>
  <c r="H936" i="4"/>
  <c r="I935" i="4"/>
  <c r="E937" i="4"/>
  <c r="F936" i="4"/>
  <c r="B936" i="4"/>
  <c r="C935" i="4"/>
  <c r="AT940" i="4" l="1"/>
  <c r="AL940" i="4"/>
  <c r="AS940" i="4" s="1"/>
  <c r="AI942" i="4"/>
  <c r="AJ941" i="4"/>
  <c r="AK941" i="4"/>
  <c r="M939" i="4"/>
  <c r="S939" i="4" s="1"/>
  <c r="Q938" i="4"/>
  <c r="R938" i="4" s="1"/>
  <c r="H937" i="4"/>
  <c r="I936" i="4"/>
  <c r="E938" i="4"/>
  <c r="F937" i="4"/>
  <c r="B937" i="4"/>
  <c r="C936" i="4"/>
  <c r="AT941" i="4" l="1"/>
  <c r="AL941" i="4"/>
  <c r="AS941" i="4" s="1"/>
  <c r="AI943" i="4"/>
  <c r="AJ942" i="4"/>
  <c r="AK942" i="4"/>
  <c r="M940" i="4"/>
  <c r="S940" i="4" s="1"/>
  <c r="Q939" i="4"/>
  <c r="R939" i="4" s="1"/>
  <c r="H938" i="4"/>
  <c r="I937" i="4"/>
  <c r="E939" i="4"/>
  <c r="F938" i="4"/>
  <c r="B938" i="4"/>
  <c r="C937" i="4"/>
  <c r="AT942" i="4" l="1"/>
  <c r="AL942" i="4"/>
  <c r="AS942" i="4" s="1"/>
  <c r="AI944" i="4"/>
  <c r="AJ943" i="4"/>
  <c r="AK943" i="4"/>
  <c r="M941" i="4"/>
  <c r="S941" i="4" s="1"/>
  <c r="Q940" i="4"/>
  <c r="R940" i="4" s="1"/>
  <c r="H939" i="4"/>
  <c r="I938" i="4"/>
  <c r="E940" i="4"/>
  <c r="F939" i="4"/>
  <c r="B939" i="4"/>
  <c r="C938" i="4"/>
  <c r="AT943" i="4" l="1"/>
  <c r="AL943" i="4"/>
  <c r="AS943" i="4" s="1"/>
  <c r="AI945" i="4"/>
  <c r="AJ944" i="4"/>
  <c r="AK944" i="4"/>
  <c r="M942" i="4"/>
  <c r="S942" i="4" s="1"/>
  <c r="Q941" i="4"/>
  <c r="R941" i="4" s="1"/>
  <c r="H940" i="4"/>
  <c r="I939" i="4"/>
  <c r="E941" i="4"/>
  <c r="F940" i="4"/>
  <c r="B940" i="4"/>
  <c r="C939" i="4"/>
  <c r="AT944" i="4" l="1"/>
  <c r="AL944" i="4"/>
  <c r="AS944" i="4" s="1"/>
  <c r="AI946" i="4"/>
  <c r="AJ945" i="4"/>
  <c r="AK945" i="4"/>
  <c r="M943" i="4"/>
  <c r="S943" i="4" s="1"/>
  <c r="Q942" i="4"/>
  <c r="R942" i="4" s="1"/>
  <c r="H941" i="4"/>
  <c r="I940" i="4"/>
  <c r="E942" i="4"/>
  <c r="F941" i="4"/>
  <c r="B941" i="4"/>
  <c r="C940" i="4"/>
  <c r="AT945" i="4" l="1"/>
  <c r="AL945" i="4"/>
  <c r="AS945" i="4" s="1"/>
  <c r="AI947" i="4"/>
  <c r="AJ946" i="4"/>
  <c r="AK946" i="4"/>
  <c r="M944" i="4"/>
  <c r="S944" i="4" s="1"/>
  <c r="Q943" i="4"/>
  <c r="R943" i="4" s="1"/>
  <c r="H942" i="4"/>
  <c r="I941" i="4"/>
  <c r="E943" i="4"/>
  <c r="F942" i="4"/>
  <c r="B942" i="4"/>
  <c r="C941" i="4"/>
  <c r="AT946" i="4" l="1"/>
  <c r="AL946" i="4"/>
  <c r="AS946" i="4" s="1"/>
  <c r="AI948" i="4"/>
  <c r="AJ947" i="4"/>
  <c r="AK947" i="4"/>
  <c r="M945" i="4"/>
  <c r="S945" i="4" s="1"/>
  <c r="Q944" i="4"/>
  <c r="R944" i="4" s="1"/>
  <c r="H943" i="4"/>
  <c r="I942" i="4"/>
  <c r="E944" i="4"/>
  <c r="F943" i="4"/>
  <c r="B943" i="4"/>
  <c r="C942" i="4"/>
  <c r="AT947" i="4" l="1"/>
  <c r="AL947" i="4"/>
  <c r="AS947" i="4" s="1"/>
  <c r="AI949" i="4"/>
  <c r="AJ948" i="4"/>
  <c r="AK948" i="4"/>
  <c r="M946" i="4"/>
  <c r="S946" i="4" s="1"/>
  <c r="Q945" i="4"/>
  <c r="R945" i="4" s="1"/>
  <c r="H944" i="4"/>
  <c r="I943" i="4"/>
  <c r="E945" i="4"/>
  <c r="F944" i="4"/>
  <c r="B944" i="4"/>
  <c r="C943" i="4"/>
  <c r="AT948" i="4" l="1"/>
  <c r="AL948" i="4"/>
  <c r="AS948" i="4" s="1"/>
  <c r="AI950" i="4"/>
  <c r="AJ949" i="4"/>
  <c r="AK949" i="4"/>
  <c r="M947" i="4"/>
  <c r="S947" i="4" s="1"/>
  <c r="Q946" i="4"/>
  <c r="R946" i="4" s="1"/>
  <c r="H945" i="4"/>
  <c r="I944" i="4"/>
  <c r="E946" i="4"/>
  <c r="F945" i="4"/>
  <c r="B945" i="4"/>
  <c r="C944" i="4"/>
  <c r="AT949" i="4" l="1"/>
  <c r="AL949" i="4"/>
  <c r="AS949" i="4" s="1"/>
  <c r="AI951" i="4"/>
  <c r="AJ950" i="4"/>
  <c r="AK950" i="4"/>
  <c r="M948" i="4"/>
  <c r="S948" i="4" s="1"/>
  <c r="Q947" i="4"/>
  <c r="R947" i="4" s="1"/>
  <c r="H946" i="4"/>
  <c r="I945" i="4"/>
  <c r="E947" i="4"/>
  <c r="F946" i="4"/>
  <c r="B946" i="4"/>
  <c r="C945" i="4"/>
  <c r="AT950" i="4" l="1"/>
  <c r="AL950" i="4"/>
  <c r="AS950" i="4" s="1"/>
  <c r="AI952" i="4"/>
  <c r="AJ951" i="4"/>
  <c r="AK951" i="4"/>
  <c r="M949" i="4"/>
  <c r="S949" i="4" s="1"/>
  <c r="Q948" i="4"/>
  <c r="R948" i="4" s="1"/>
  <c r="H947" i="4"/>
  <c r="I946" i="4"/>
  <c r="E948" i="4"/>
  <c r="F947" i="4"/>
  <c r="B947" i="4"/>
  <c r="C946" i="4"/>
  <c r="AT951" i="4" l="1"/>
  <c r="AL951" i="4"/>
  <c r="AS951" i="4" s="1"/>
  <c r="AI953" i="4"/>
  <c r="AJ952" i="4"/>
  <c r="AK952" i="4"/>
  <c r="M950" i="4"/>
  <c r="S950" i="4" s="1"/>
  <c r="Q949" i="4"/>
  <c r="R949" i="4" s="1"/>
  <c r="H948" i="4"/>
  <c r="I947" i="4"/>
  <c r="E949" i="4"/>
  <c r="F948" i="4"/>
  <c r="B948" i="4"/>
  <c r="C947" i="4"/>
  <c r="AT952" i="4" l="1"/>
  <c r="AL952" i="4"/>
  <c r="AS952" i="4" s="1"/>
  <c r="AI954" i="4"/>
  <c r="AJ953" i="4"/>
  <c r="AK953" i="4"/>
  <c r="M951" i="4"/>
  <c r="S951" i="4" s="1"/>
  <c r="Q950" i="4"/>
  <c r="R950" i="4" s="1"/>
  <c r="H949" i="4"/>
  <c r="I948" i="4"/>
  <c r="E950" i="4"/>
  <c r="F949" i="4"/>
  <c r="B949" i="4"/>
  <c r="C948" i="4"/>
  <c r="AT953" i="4" l="1"/>
  <c r="AL953" i="4"/>
  <c r="AS953" i="4" s="1"/>
  <c r="AI955" i="4"/>
  <c r="AJ954" i="4"/>
  <c r="AK954" i="4"/>
  <c r="M952" i="4"/>
  <c r="S952" i="4" s="1"/>
  <c r="Q951" i="4"/>
  <c r="R951" i="4" s="1"/>
  <c r="H950" i="4"/>
  <c r="I949" i="4"/>
  <c r="E951" i="4"/>
  <c r="F950" i="4"/>
  <c r="B950" i="4"/>
  <c r="C949" i="4"/>
  <c r="AT954" i="4" l="1"/>
  <c r="AL954" i="4"/>
  <c r="AS954" i="4" s="1"/>
  <c r="AI956" i="4"/>
  <c r="AJ955" i="4"/>
  <c r="AK955" i="4"/>
  <c r="M953" i="4"/>
  <c r="S953" i="4" s="1"/>
  <c r="Q952" i="4"/>
  <c r="R952" i="4" s="1"/>
  <c r="H951" i="4"/>
  <c r="I950" i="4"/>
  <c r="E952" i="4"/>
  <c r="F951" i="4"/>
  <c r="B951" i="4"/>
  <c r="C950" i="4"/>
  <c r="AT955" i="4" l="1"/>
  <c r="AL955" i="4"/>
  <c r="AS955" i="4" s="1"/>
  <c r="AI957" i="4"/>
  <c r="AJ956" i="4"/>
  <c r="AK956" i="4"/>
  <c r="M954" i="4"/>
  <c r="S954" i="4" s="1"/>
  <c r="Q953" i="4"/>
  <c r="R953" i="4" s="1"/>
  <c r="H952" i="4"/>
  <c r="I951" i="4"/>
  <c r="E953" i="4"/>
  <c r="F952" i="4"/>
  <c r="B952" i="4"/>
  <c r="C951" i="4"/>
  <c r="AT956" i="4" l="1"/>
  <c r="AL956" i="4"/>
  <c r="AS956" i="4" s="1"/>
  <c r="AI958" i="4"/>
  <c r="AJ957" i="4"/>
  <c r="AK957" i="4"/>
  <c r="M955" i="4"/>
  <c r="S955" i="4" s="1"/>
  <c r="Q954" i="4"/>
  <c r="R954" i="4" s="1"/>
  <c r="H953" i="4"/>
  <c r="I952" i="4"/>
  <c r="E954" i="4"/>
  <c r="F953" i="4"/>
  <c r="B953" i="4"/>
  <c r="C952" i="4"/>
  <c r="AT957" i="4" l="1"/>
  <c r="AL957" i="4"/>
  <c r="AS957" i="4" s="1"/>
  <c r="AI959" i="4"/>
  <c r="AJ958" i="4"/>
  <c r="AK958" i="4"/>
  <c r="M956" i="4"/>
  <c r="S956" i="4" s="1"/>
  <c r="Q955" i="4"/>
  <c r="R955" i="4" s="1"/>
  <c r="H954" i="4"/>
  <c r="I953" i="4"/>
  <c r="E955" i="4"/>
  <c r="F954" i="4"/>
  <c r="B954" i="4"/>
  <c r="C953" i="4"/>
  <c r="AT958" i="4" l="1"/>
  <c r="AL958" i="4"/>
  <c r="AS958" i="4" s="1"/>
  <c r="AI960" i="4"/>
  <c r="AJ959" i="4"/>
  <c r="AK959" i="4"/>
  <c r="M957" i="4"/>
  <c r="S957" i="4" s="1"/>
  <c r="Q956" i="4"/>
  <c r="R956" i="4" s="1"/>
  <c r="H955" i="4"/>
  <c r="I954" i="4"/>
  <c r="E956" i="4"/>
  <c r="F955" i="4"/>
  <c r="B955" i="4"/>
  <c r="C954" i="4"/>
  <c r="AT959" i="4" l="1"/>
  <c r="AL959" i="4"/>
  <c r="AS959" i="4" s="1"/>
  <c r="AI961" i="4"/>
  <c r="AJ960" i="4"/>
  <c r="AK960" i="4"/>
  <c r="M958" i="4"/>
  <c r="S958" i="4" s="1"/>
  <c r="Q957" i="4"/>
  <c r="R957" i="4" s="1"/>
  <c r="I955" i="4"/>
  <c r="H956" i="4"/>
  <c r="E957" i="4"/>
  <c r="F956" i="4"/>
  <c r="B956" i="4"/>
  <c r="C955" i="4"/>
  <c r="AT960" i="4" l="1"/>
  <c r="AL960" i="4"/>
  <c r="AS960" i="4" s="1"/>
  <c r="AI962" i="4"/>
  <c r="AJ961" i="4"/>
  <c r="AK961" i="4"/>
  <c r="M959" i="4"/>
  <c r="S959" i="4" s="1"/>
  <c r="Q958" i="4"/>
  <c r="R958" i="4" s="1"/>
  <c r="I956" i="4"/>
  <c r="H957" i="4"/>
  <c r="E958" i="4"/>
  <c r="F957" i="4"/>
  <c r="B957" i="4"/>
  <c r="C956" i="4"/>
  <c r="AT961" i="4" l="1"/>
  <c r="AL961" i="4"/>
  <c r="AS961" i="4" s="1"/>
  <c r="AI963" i="4"/>
  <c r="AJ962" i="4"/>
  <c r="AK962" i="4"/>
  <c r="M960" i="4"/>
  <c r="S960" i="4" s="1"/>
  <c r="Q959" i="4"/>
  <c r="R959" i="4" s="1"/>
  <c r="H958" i="4"/>
  <c r="I957" i="4"/>
  <c r="E959" i="4"/>
  <c r="F958" i="4"/>
  <c r="B958" i="4"/>
  <c r="C957" i="4"/>
  <c r="AT962" i="4" l="1"/>
  <c r="AL962" i="4"/>
  <c r="AS962" i="4" s="1"/>
  <c r="AI964" i="4"/>
  <c r="AJ963" i="4"/>
  <c r="AK963" i="4"/>
  <c r="M961" i="4"/>
  <c r="S961" i="4" s="1"/>
  <c r="Q960" i="4"/>
  <c r="R960" i="4" s="1"/>
  <c r="H959" i="4"/>
  <c r="I958" i="4"/>
  <c r="E960" i="4"/>
  <c r="F959" i="4"/>
  <c r="B959" i="4"/>
  <c r="C958" i="4"/>
  <c r="AT963" i="4" l="1"/>
  <c r="AL963" i="4"/>
  <c r="AS963" i="4" s="1"/>
  <c r="AI965" i="4"/>
  <c r="AJ964" i="4"/>
  <c r="AK964" i="4"/>
  <c r="M962" i="4"/>
  <c r="S962" i="4" s="1"/>
  <c r="Q961" i="4"/>
  <c r="R961" i="4" s="1"/>
  <c r="H960" i="4"/>
  <c r="I959" i="4"/>
  <c r="E961" i="4"/>
  <c r="F960" i="4"/>
  <c r="B960" i="4"/>
  <c r="C959" i="4"/>
  <c r="AT964" i="4" l="1"/>
  <c r="AL964" i="4"/>
  <c r="AS964" i="4" s="1"/>
  <c r="AI966" i="4"/>
  <c r="AJ965" i="4"/>
  <c r="AK965" i="4"/>
  <c r="M963" i="4"/>
  <c r="S963" i="4" s="1"/>
  <c r="Q962" i="4"/>
  <c r="R962" i="4" s="1"/>
  <c r="H961" i="4"/>
  <c r="I960" i="4"/>
  <c r="E962" i="4"/>
  <c r="F961" i="4"/>
  <c r="B961" i="4"/>
  <c r="C960" i="4"/>
  <c r="AT965" i="4" l="1"/>
  <c r="AL965" i="4"/>
  <c r="AS965" i="4" s="1"/>
  <c r="AI967" i="4"/>
  <c r="AJ966" i="4"/>
  <c r="AK966" i="4"/>
  <c r="M964" i="4"/>
  <c r="S964" i="4" s="1"/>
  <c r="Q963" i="4"/>
  <c r="R963" i="4" s="1"/>
  <c r="H962" i="4"/>
  <c r="I961" i="4"/>
  <c r="E963" i="4"/>
  <c r="F962" i="4"/>
  <c r="B962" i="4"/>
  <c r="C961" i="4"/>
  <c r="AT966" i="4" l="1"/>
  <c r="AL966" i="4"/>
  <c r="AS966" i="4" s="1"/>
  <c r="AI968" i="4"/>
  <c r="AJ967" i="4"/>
  <c r="AK967" i="4"/>
  <c r="M965" i="4"/>
  <c r="S965" i="4" s="1"/>
  <c r="Q964" i="4"/>
  <c r="R964" i="4" s="1"/>
  <c r="H963" i="4"/>
  <c r="I962" i="4"/>
  <c r="E964" i="4"/>
  <c r="F963" i="4"/>
  <c r="B963" i="4"/>
  <c r="C962" i="4"/>
  <c r="AT967" i="4" l="1"/>
  <c r="AL967" i="4"/>
  <c r="AS967" i="4" s="1"/>
  <c r="AI969" i="4"/>
  <c r="AJ968" i="4"/>
  <c r="AK968" i="4"/>
  <c r="M966" i="4"/>
  <c r="S966" i="4" s="1"/>
  <c r="Q965" i="4"/>
  <c r="R965" i="4" s="1"/>
  <c r="H964" i="4"/>
  <c r="I963" i="4"/>
  <c r="E965" i="4"/>
  <c r="F964" i="4"/>
  <c r="B964" i="4"/>
  <c r="C963" i="4"/>
  <c r="AT968" i="4" l="1"/>
  <c r="AL968" i="4"/>
  <c r="AS968" i="4" s="1"/>
  <c r="AI970" i="4"/>
  <c r="AJ969" i="4"/>
  <c r="AK969" i="4"/>
  <c r="M967" i="4"/>
  <c r="S967" i="4" s="1"/>
  <c r="Q966" i="4"/>
  <c r="R966" i="4" s="1"/>
  <c r="H965" i="4"/>
  <c r="I964" i="4"/>
  <c r="E966" i="4"/>
  <c r="F965" i="4"/>
  <c r="B965" i="4"/>
  <c r="C964" i="4"/>
  <c r="AT969" i="4" l="1"/>
  <c r="AL969" i="4"/>
  <c r="AS969" i="4" s="1"/>
  <c r="AI971" i="4"/>
  <c r="AJ970" i="4"/>
  <c r="AK970" i="4"/>
  <c r="M968" i="4"/>
  <c r="S968" i="4" s="1"/>
  <c r="Q967" i="4"/>
  <c r="R967" i="4" s="1"/>
  <c r="H966" i="4"/>
  <c r="I965" i="4"/>
  <c r="E967" i="4"/>
  <c r="F966" i="4"/>
  <c r="B966" i="4"/>
  <c r="C965" i="4"/>
  <c r="AT970" i="4" l="1"/>
  <c r="AL970" i="4"/>
  <c r="AS970" i="4" s="1"/>
  <c r="AI972" i="4"/>
  <c r="AJ971" i="4"/>
  <c r="AK971" i="4"/>
  <c r="M969" i="4"/>
  <c r="S969" i="4" s="1"/>
  <c r="Q968" i="4"/>
  <c r="R968" i="4" s="1"/>
  <c r="H967" i="4"/>
  <c r="I966" i="4"/>
  <c r="E968" i="4"/>
  <c r="F967" i="4"/>
  <c r="B967" i="4"/>
  <c r="C966" i="4"/>
  <c r="AT971" i="4" l="1"/>
  <c r="AL971" i="4"/>
  <c r="AS971" i="4" s="1"/>
  <c r="AI973" i="4"/>
  <c r="AJ972" i="4"/>
  <c r="AK972" i="4"/>
  <c r="M970" i="4"/>
  <c r="S970" i="4" s="1"/>
  <c r="Q969" i="4"/>
  <c r="R969" i="4" s="1"/>
  <c r="H968" i="4"/>
  <c r="I967" i="4"/>
  <c r="E969" i="4"/>
  <c r="F968" i="4"/>
  <c r="B968" i="4"/>
  <c r="C967" i="4"/>
  <c r="AT972" i="4" l="1"/>
  <c r="AL972" i="4"/>
  <c r="AS972" i="4" s="1"/>
  <c r="AI974" i="4"/>
  <c r="AJ973" i="4"/>
  <c r="AK973" i="4"/>
  <c r="M971" i="4"/>
  <c r="S971" i="4" s="1"/>
  <c r="Q970" i="4"/>
  <c r="R970" i="4" s="1"/>
  <c r="H969" i="4"/>
  <c r="I968" i="4"/>
  <c r="E970" i="4"/>
  <c r="F969" i="4"/>
  <c r="B969" i="4"/>
  <c r="C968" i="4"/>
  <c r="AT973" i="4" l="1"/>
  <c r="AL973" i="4"/>
  <c r="AS973" i="4" s="1"/>
  <c r="AI975" i="4"/>
  <c r="AJ974" i="4"/>
  <c r="AK974" i="4"/>
  <c r="M972" i="4"/>
  <c r="S972" i="4" s="1"/>
  <c r="Q971" i="4"/>
  <c r="R971" i="4" s="1"/>
  <c r="H970" i="4"/>
  <c r="I969" i="4"/>
  <c r="E971" i="4"/>
  <c r="F970" i="4"/>
  <c r="B970" i="4"/>
  <c r="C969" i="4"/>
  <c r="AT974" i="4" l="1"/>
  <c r="AL974" i="4"/>
  <c r="AS974" i="4" s="1"/>
  <c r="AI976" i="4"/>
  <c r="AJ975" i="4"/>
  <c r="AK975" i="4"/>
  <c r="M973" i="4"/>
  <c r="S973" i="4" s="1"/>
  <c r="Q972" i="4"/>
  <c r="R972" i="4" s="1"/>
  <c r="H971" i="4"/>
  <c r="I970" i="4"/>
  <c r="E972" i="4"/>
  <c r="F971" i="4"/>
  <c r="B971" i="4"/>
  <c r="C970" i="4"/>
  <c r="AT975" i="4" l="1"/>
  <c r="AL975" i="4"/>
  <c r="AS975" i="4" s="1"/>
  <c r="AI977" i="4"/>
  <c r="AJ976" i="4"/>
  <c r="AK976" i="4"/>
  <c r="M974" i="4"/>
  <c r="S974" i="4" s="1"/>
  <c r="Q973" i="4"/>
  <c r="R973" i="4" s="1"/>
  <c r="H972" i="4"/>
  <c r="I971" i="4"/>
  <c r="E973" i="4"/>
  <c r="F972" i="4"/>
  <c r="B972" i="4"/>
  <c r="C971" i="4"/>
  <c r="AT976" i="4" l="1"/>
  <c r="AL976" i="4"/>
  <c r="AS976" i="4" s="1"/>
  <c r="AI978" i="4"/>
  <c r="AJ977" i="4"/>
  <c r="AK977" i="4"/>
  <c r="M975" i="4"/>
  <c r="S975" i="4" s="1"/>
  <c r="Q974" i="4"/>
  <c r="R974" i="4" s="1"/>
  <c r="H973" i="4"/>
  <c r="I972" i="4"/>
  <c r="E974" i="4"/>
  <c r="F973" i="4"/>
  <c r="B973" i="4"/>
  <c r="C972" i="4"/>
  <c r="AT977" i="4" l="1"/>
  <c r="AL977" i="4"/>
  <c r="AS977" i="4" s="1"/>
  <c r="AI979" i="4"/>
  <c r="AJ978" i="4"/>
  <c r="AK978" i="4"/>
  <c r="M976" i="4"/>
  <c r="S976" i="4" s="1"/>
  <c r="Q975" i="4"/>
  <c r="R975" i="4" s="1"/>
  <c r="H974" i="4"/>
  <c r="I973" i="4"/>
  <c r="E975" i="4"/>
  <c r="F974" i="4"/>
  <c r="B974" i="4"/>
  <c r="C973" i="4"/>
  <c r="AT978" i="4" l="1"/>
  <c r="AL978" i="4"/>
  <c r="AS978" i="4" s="1"/>
  <c r="AI980" i="4"/>
  <c r="AJ979" i="4"/>
  <c r="AK979" i="4"/>
  <c r="M977" i="4"/>
  <c r="S977" i="4" s="1"/>
  <c r="Q976" i="4"/>
  <c r="R976" i="4" s="1"/>
  <c r="H975" i="4"/>
  <c r="I974" i="4"/>
  <c r="E976" i="4"/>
  <c r="F975" i="4"/>
  <c r="B975" i="4"/>
  <c r="C974" i="4"/>
  <c r="AT979" i="4" l="1"/>
  <c r="AL979" i="4"/>
  <c r="AS979" i="4" s="1"/>
  <c r="AI981" i="4"/>
  <c r="AJ980" i="4"/>
  <c r="AK980" i="4"/>
  <c r="M978" i="4"/>
  <c r="S978" i="4" s="1"/>
  <c r="Q977" i="4"/>
  <c r="R977" i="4" s="1"/>
  <c r="H976" i="4"/>
  <c r="I975" i="4"/>
  <c r="E977" i="4"/>
  <c r="F976" i="4"/>
  <c r="B976" i="4"/>
  <c r="C975" i="4"/>
  <c r="AT980" i="4" l="1"/>
  <c r="AL980" i="4"/>
  <c r="AS980" i="4" s="1"/>
  <c r="AI982" i="4"/>
  <c r="AJ981" i="4"/>
  <c r="AK981" i="4"/>
  <c r="M979" i="4"/>
  <c r="S979" i="4" s="1"/>
  <c r="Q978" i="4"/>
  <c r="R978" i="4" s="1"/>
  <c r="H977" i="4"/>
  <c r="I976" i="4"/>
  <c r="E978" i="4"/>
  <c r="F977" i="4"/>
  <c r="B977" i="4"/>
  <c r="C976" i="4"/>
  <c r="AT981" i="4" l="1"/>
  <c r="AL981" i="4"/>
  <c r="AS981" i="4" s="1"/>
  <c r="AI983" i="4"/>
  <c r="AJ982" i="4"/>
  <c r="AK982" i="4"/>
  <c r="M980" i="4"/>
  <c r="S980" i="4" s="1"/>
  <c r="Q979" i="4"/>
  <c r="R979" i="4" s="1"/>
  <c r="H978" i="4"/>
  <c r="I977" i="4"/>
  <c r="E979" i="4"/>
  <c r="F978" i="4"/>
  <c r="B978" i="4"/>
  <c r="C977" i="4"/>
  <c r="AT982" i="4" l="1"/>
  <c r="AL982" i="4"/>
  <c r="AS982" i="4" s="1"/>
  <c r="AI984" i="4"/>
  <c r="AJ983" i="4"/>
  <c r="AK983" i="4"/>
  <c r="M981" i="4"/>
  <c r="S981" i="4" s="1"/>
  <c r="Q980" i="4"/>
  <c r="R980" i="4" s="1"/>
  <c r="H979" i="4"/>
  <c r="I978" i="4"/>
  <c r="E980" i="4"/>
  <c r="F979" i="4"/>
  <c r="B979" i="4"/>
  <c r="C978" i="4"/>
  <c r="AT983" i="4" l="1"/>
  <c r="AL983" i="4"/>
  <c r="AS983" i="4" s="1"/>
  <c r="AI985" i="4"/>
  <c r="AJ984" i="4"/>
  <c r="AK984" i="4"/>
  <c r="M982" i="4"/>
  <c r="S982" i="4" s="1"/>
  <c r="Q981" i="4"/>
  <c r="R981" i="4" s="1"/>
  <c r="H980" i="4"/>
  <c r="I979" i="4"/>
  <c r="E981" i="4"/>
  <c r="F980" i="4"/>
  <c r="B980" i="4"/>
  <c r="C979" i="4"/>
  <c r="AT984" i="4" l="1"/>
  <c r="AL984" i="4"/>
  <c r="AS984" i="4" s="1"/>
  <c r="AI986" i="4"/>
  <c r="AJ985" i="4"/>
  <c r="AK985" i="4"/>
  <c r="M983" i="4"/>
  <c r="S983" i="4" s="1"/>
  <c r="Q982" i="4"/>
  <c r="R982" i="4" s="1"/>
  <c r="H981" i="4"/>
  <c r="I980" i="4"/>
  <c r="E982" i="4"/>
  <c r="F981" i="4"/>
  <c r="B981" i="4"/>
  <c r="C980" i="4"/>
  <c r="AT985" i="4" l="1"/>
  <c r="AL985" i="4"/>
  <c r="AS985" i="4" s="1"/>
  <c r="AI987" i="4"/>
  <c r="AJ986" i="4"/>
  <c r="AK986" i="4"/>
  <c r="M984" i="4"/>
  <c r="S984" i="4" s="1"/>
  <c r="Q983" i="4"/>
  <c r="R983" i="4" s="1"/>
  <c r="H982" i="4"/>
  <c r="I981" i="4"/>
  <c r="E983" i="4"/>
  <c r="F982" i="4"/>
  <c r="B982" i="4"/>
  <c r="C981" i="4"/>
  <c r="AT986" i="4" l="1"/>
  <c r="AL986" i="4"/>
  <c r="AS986" i="4" s="1"/>
  <c r="AI988" i="4"/>
  <c r="AJ987" i="4"/>
  <c r="AK987" i="4"/>
  <c r="M985" i="4"/>
  <c r="S985" i="4" s="1"/>
  <c r="Q984" i="4"/>
  <c r="R984" i="4" s="1"/>
  <c r="H983" i="4"/>
  <c r="I982" i="4"/>
  <c r="E984" i="4"/>
  <c r="F983" i="4"/>
  <c r="B983" i="4"/>
  <c r="C982" i="4"/>
  <c r="AT987" i="4" l="1"/>
  <c r="AL987" i="4"/>
  <c r="AS987" i="4" s="1"/>
  <c r="AI989" i="4"/>
  <c r="AJ988" i="4"/>
  <c r="AK988" i="4"/>
  <c r="M986" i="4"/>
  <c r="S986" i="4" s="1"/>
  <c r="Q985" i="4"/>
  <c r="R985" i="4" s="1"/>
  <c r="H984" i="4"/>
  <c r="I983" i="4"/>
  <c r="E985" i="4"/>
  <c r="F984" i="4"/>
  <c r="B984" i="4"/>
  <c r="C983" i="4"/>
  <c r="AT988" i="4" l="1"/>
  <c r="AL988" i="4"/>
  <c r="AS988" i="4" s="1"/>
  <c r="AI990" i="4"/>
  <c r="AJ989" i="4"/>
  <c r="AK989" i="4"/>
  <c r="M987" i="4"/>
  <c r="S987" i="4" s="1"/>
  <c r="Q986" i="4"/>
  <c r="R986" i="4" s="1"/>
  <c r="H985" i="4"/>
  <c r="I984" i="4"/>
  <c r="E986" i="4"/>
  <c r="F985" i="4"/>
  <c r="B985" i="4"/>
  <c r="C984" i="4"/>
  <c r="AT989" i="4" l="1"/>
  <c r="AL989" i="4"/>
  <c r="AS989" i="4" s="1"/>
  <c r="AI991" i="4"/>
  <c r="AJ990" i="4"/>
  <c r="AK990" i="4"/>
  <c r="M988" i="4"/>
  <c r="S988" i="4" s="1"/>
  <c r="Q987" i="4"/>
  <c r="R987" i="4" s="1"/>
  <c r="H986" i="4"/>
  <c r="I985" i="4"/>
  <c r="E987" i="4"/>
  <c r="F986" i="4"/>
  <c r="B986" i="4"/>
  <c r="C985" i="4"/>
  <c r="AT990" i="4" l="1"/>
  <c r="AL990" i="4"/>
  <c r="AS990" i="4" s="1"/>
  <c r="AI992" i="4"/>
  <c r="AJ991" i="4"/>
  <c r="AK991" i="4"/>
  <c r="M989" i="4"/>
  <c r="S989" i="4" s="1"/>
  <c r="Q988" i="4"/>
  <c r="R988" i="4" s="1"/>
  <c r="H987" i="4"/>
  <c r="I986" i="4"/>
  <c r="E988" i="4"/>
  <c r="F987" i="4"/>
  <c r="B987" i="4"/>
  <c r="C986" i="4"/>
  <c r="AT991" i="4" l="1"/>
  <c r="AL991" i="4"/>
  <c r="AS991" i="4" s="1"/>
  <c r="AI993" i="4"/>
  <c r="AJ992" i="4"/>
  <c r="AK992" i="4"/>
  <c r="M990" i="4"/>
  <c r="S990" i="4" s="1"/>
  <c r="Q989" i="4"/>
  <c r="R989" i="4" s="1"/>
  <c r="H988" i="4"/>
  <c r="I987" i="4"/>
  <c r="E989" i="4"/>
  <c r="F988" i="4"/>
  <c r="B988" i="4"/>
  <c r="C987" i="4"/>
  <c r="AT992" i="4" l="1"/>
  <c r="AL992" i="4"/>
  <c r="AS992" i="4" s="1"/>
  <c r="AI994" i="4"/>
  <c r="AJ993" i="4"/>
  <c r="AK993" i="4"/>
  <c r="M991" i="4"/>
  <c r="S991" i="4" s="1"/>
  <c r="Q990" i="4"/>
  <c r="R990" i="4" s="1"/>
  <c r="H989" i="4"/>
  <c r="I988" i="4"/>
  <c r="E990" i="4"/>
  <c r="F989" i="4"/>
  <c r="B989" i="4"/>
  <c r="C988" i="4"/>
  <c r="AT993" i="4" l="1"/>
  <c r="AL993" i="4"/>
  <c r="AS993" i="4" s="1"/>
  <c r="AI995" i="4"/>
  <c r="AJ994" i="4"/>
  <c r="AK994" i="4"/>
  <c r="M992" i="4"/>
  <c r="S992" i="4" s="1"/>
  <c r="Q991" i="4"/>
  <c r="R991" i="4" s="1"/>
  <c r="H990" i="4"/>
  <c r="I989" i="4"/>
  <c r="E991" i="4"/>
  <c r="F990" i="4"/>
  <c r="B990" i="4"/>
  <c r="C989" i="4"/>
  <c r="AT994" i="4" l="1"/>
  <c r="AL994" i="4"/>
  <c r="AS994" i="4" s="1"/>
  <c r="AI996" i="4"/>
  <c r="AJ995" i="4"/>
  <c r="AK995" i="4"/>
  <c r="M993" i="4"/>
  <c r="S993" i="4" s="1"/>
  <c r="Q992" i="4"/>
  <c r="R992" i="4" s="1"/>
  <c r="H991" i="4"/>
  <c r="I990" i="4"/>
  <c r="E992" i="4"/>
  <c r="F991" i="4"/>
  <c r="B991" i="4"/>
  <c r="C990" i="4"/>
  <c r="AT995" i="4" l="1"/>
  <c r="AL995" i="4"/>
  <c r="AS995" i="4" s="1"/>
  <c r="AI997" i="4"/>
  <c r="AJ996" i="4"/>
  <c r="AK996" i="4"/>
  <c r="M994" i="4"/>
  <c r="S994" i="4" s="1"/>
  <c r="Q993" i="4"/>
  <c r="R993" i="4" s="1"/>
  <c r="H992" i="4"/>
  <c r="I991" i="4"/>
  <c r="E993" i="4"/>
  <c r="F992" i="4"/>
  <c r="B992" i="4"/>
  <c r="C991" i="4"/>
  <c r="AT996" i="4" l="1"/>
  <c r="AL996" i="4"/>
  <c r="AS996" i="4" s="1"/>
  <c r="AI998" i="4"/>
  <c r="AJ997" i="4"/>
  <c r="AK997" i="4"/>
  <c r="M995" i="4"/>
  <c r="S995" i="4" s="1"/>
  <c r="Q994" i="4"/>
  <c r="R994" i="4" s="1"/>
  <c r="H993" i="4"/>
  <c r="I992" i="4"/>
  <c r="E994" i="4"/>
  <c r="F993" i="4"/>
  <c r="B993" i="4"/>
  <c r="C992" i="4"/>
  <c r="AT997" i="4" l="1"/>
  <c r="AL997" i="4"/>
  <c r="AS997" i="4" s="1"/>
  <c r="AI999" i="4"/>
  <c r="AJ998" i="4"/>
  <c r="AK998" i="4"/>
  <c r="M996" i="4"/>
  <c r="S996" i="4" s="1"/>
  <c r="Q995" i="4"/>
  <c r="R995" i="4" s="1"/>
  <c r="H994" i="4"/>
  <c r="I993" i="4"/>
  <c r="E995" i="4"/>
  <c r="F994" i="4"/>
  <c r="B994" i="4"/>
  <c r="C993" i="4"/>
  <c r="AT998" i="4" l="1"/>
  <c r="AL998" i="4"/>
  <c r="AS998" i="4" s="1"/>
  <c r="AI1000" i="4"/>
  <c r="AJ999" i="4"/>
  <c r="AK999" i="4"/>
  <c r="M997" i="4"/>
  <c r="S997" i="4" s="1"/>
  <c r="Q996" i="4"/>
  <c r="R996" i="4" s="1"/>
  <c r="H995" i="4"/>
  <c r="I994" i="4"/>
  <c r="E996" i="4"/>
  <c r="F995" i="4"/>
  <c r="B995" i="4"/>
  <c r="C994" i="4"/>
  <c r="AT999" i="4" l="1"/>
  <c r="AL999" i="4"/>
  <c r="AS999" i="4" s="1"/>
  <c r="AI1001" i="4"/>
  <c r="AJ1000" i="4"/>
  <c r="AK1000" i="4"/>
  <c r="M998" i="4"/>
  <c r="S998" i="4" s="1"/>
  <c r="Q997" i="4"/>
  <c r="R997" i="4" s="1"/>
  <c r="H996" i="4"/>
  <c r="I995" i="4"/>
  <c r="E997" i="4"/>
  <c r="F996" i="4"/>
  <c r="B996" i="4"/>
  <c r="C995" i="4"/>
  <c r="AT1000" i="4" l="1"/>
  <c r="AL1000" i="4"/>
  <c r="AS1000" i="4" s="1"/>
  <c r="AI1002" i="4"/>
  <c r="AJ1001" i="4"/>
  <c r="AK1001" i="4"/>
  <c r="M999" i="4"/>
  <c r="S999" i="4" s="1"/>
  <c r="Q998" i="4"/>
  <c r="R998" i="4" s="1"/>
  <c r="H997" i="4"/>
  <c r="I996" i="4"/>
  <c r="E998" i="4"/>
  <c r="F997" i="4"/>
  <c r="B997" i="4"/>
  <c r="C996" i="4"/>
  <c r="AT1001" i="4" l="1"/>
  <c r="AL1001" i="4"/>
  <c r="AS1001" i="4" s="1"/>
  <c r="AI1003" i="4"/>
  <c r="AJ1002" i="4"/>
  <c r="AK1002" i="4"/>
  <c r="M1000" i="4"/>
  <c r="S1000" i="4" s="1"/>
  <c r="Q999" i="4"/>
  <c r="R999" i="4" s="1"/>
  <c r="H998" i="4"/>
  <c r="I997" i="4"/>
  <c r="E999" i="4"/>
  <c r="F998" i="4"/>
  <c r="B998" i="4"/>
  <c r="C997" i="4"/>
  <c r="AT1002" i="4" l="1"/>
  <c r="AL1002" i="4"/>
  <c r="AS1002" i="4" s="1"/>
  <c r="AI1004" i="4"/>
  <c r="AJ1003" i="4"/>
  <c r="AK1003" i="4"/>
  <c r="M1001" i="4"/>
  <c r="S1001" i="4" s="1"/>
  <c r="Q1000" i="4"/>
  <c r="R1000" i="4" s="1"/>
  <c r="H999" i="4"/>
  <c r="I998" i="4"/>
  <c r="E1000" i="4"/>
  <c r="F999" i="4"/>
  <c r="B999" i="4"/>
  <c r="C998" i="4"/>
  <c r="AT1003" i="4" l="1"/>
  <c r="AL1003" i="4"/>
  <c r="AS1003" i="4" s="1"/>
  <c r="AI1005" i="4"/>
  <c r="AJ1004" i="4"/>
  <c r="AK1004" i="4"/>
  <c r="M1002" i="4"/>
  <c r="S1002" i="4" s="1"/>
  <c r="Q1001" i="4"/>
  <c r="R1001" i="4" s="1"/>
  <c r="H1000" i="4"/>
  <c r="I999" i="4"/>
  <c r="E1001" i="4"/>
  <c r="F1000" i="4"/>
  <c r="B1000" i="4"/>
  <c r="C999" i="4"/>
  <c r="AT1004" i="4" l="1"/>
  <c r="AL1004" i="4"/>
  <c r="AS1004" i="4" s="1"/>
  <c r="AI1006" i="4"/>
  <c r="AJ1005" i="4"/>
  <c r="AK1005" i="4"/>
  <c r="M1003" i="4"/>
  <c r="S1003" i="4" s="1"/>
  <c r="Q1002" i="4"/>
  <c r="R1002" i="4" s="1"/>
  <c r="H1001" i="4"/>
  <c r="I1000" i="4"/>
  <c r="E1002" i="4"/>
  <c r="F1001" i="4"/>
  <c r="B1001" i="4"/>
  <c r="C1000" i="4"/>
  <c r="AT1005" i="4" l="1"/>
  <c r="AL1005" i="4"/>
  <c r="AS1005" i="4" s="1"/>
  <c r="AI1007" i="4"/>
  <c r="AJ1006" i="4"/>
  <c r="AK1006" i="4"/>
  <c r="M1004" i="4"/>
  <c r="S1004" i="4" s="1"/>
  <c r="Q1003" i="4"/>
  <c r="R1003" i="4" s="1"/>
  <c r="H1002" i="4"/>
  <c r="I1001" i="4"/>
  <c r="E1003" i="4"/>
  <c r="F1002" i="4"/>
  <c r="B1002" i="4"/>
  <c r="C1001" i="4"/>
  <c r="AT1006" i="4" l="1"/>
  <c r="AL1006" i="4"/>
  <c r="AS1006" i="4" s="1"/>
  <c r="AI1008" i="4"/>
  <c r="AJ1007" i="4"/>
  <c r="AK1007" i="4"/>
  <c r="M1005" i="4"/>
  <c r="S1005" i="4" s="1"/>
  <c r="Q1004" i="4"/>
  <c r="R1004" i="4" s="1"/>
  <c r="H1003" i="4"/>
  <c r="I1002" i="4"/>
  <c r="E1004" i="4"/>
  <c r="F1003" i="4"/>
  <c r="B1003" i="4"/>
  <c r="C1002" i="4"/>
  <c r="AL1007" i="4" l="1"/>
  <c r="AS1007" i="4" s="1"/>
  <c r="AT1007" i="4"/>
  <c r="AI1009" i="4"/>
  <c r="AJ1008" i="4"/>
  <c r="AK1008" i="4"/>
  <c r="M1006" i="4"/>
  <c r="S1006" i="4" s="1"/>
  <c r="Q1005" i="4"/>
  <c r="R1005" i="4" s="1"/>
  <c r="H1004" i="4"/>
  <c r="I1003" i="4"/>
  <c r="E1005" i="4"/>
  <c r="F1004" i="4"/>
  <c r="B1004" i="4"/>
  <c r="C1003" i="4"/>
  <c r="AL1008" i="4" l="1"/>
  <c r="AS1008" i="4" s="1"/>
  <c r="AT1008" i="4"/>
  <c r="AI1010" i="4"/>
  <c r="AJ1009" i="4"/>
  <c r="AK1009" i="4"/>
  <c r="M1007" i="4"/>
  <c r="S1007" i="4" s="1"/>
  <c r="Q1006" i="4"/>
  <c r="R1006" i="4" s="1"/>
  <c r="H1005" i="4"/>
  <c r="I1004" i="4"/>
  <c r="E1006" i="4"/>
  <c r="F1005" i="4"/>
  <c r="B1005" i="4"/>
  <c r="C1004" i="4"/>
  <c r="AL1009" i="4" l="1"/>
  <c r="AS1009" i="4" s="1"/>
  <c r="AT1009" i="4"/>
  <c r="AI1011" i="4"/>
  <c r="AJ1010" i="4"/>
  <c r="AK1010" i="4"/>
  <c r="M1008" i="4"/>
  <c r="S1008" i="4" s="1"/>
  <c r="Q1007" i="4"/>
  <c r="R1007" i="4" s="1"/>
  <c r="H1006" i="4"/>
  <c r="I1005" i="4"/>
  <c r="E1007" i="4"/>
  <c r="F1006" i="4"/>
  <c r="B1006" i="4"/>
  <c r="C1005" i="4"/>
  <c r="AL1010" i="4" l="1"/>
  <c r="AS1010" i="4" s="1"/>
  <c r="AT1010" i="4"/>
  <c r="AI1012" i="4"/>
  <c r="AJ1011" i="4"/>
  <c r="AK1011" i="4"/>
  <c r="M1009" i="4"/>
  <c r="S1009" i="4" s="1"/>
  <c r="Q1008" i="4"/>
  <c r="R1008" i="4" s="1"/>
  <c r="H1007" i="4"/>
  <c r="I1006" i="4"/>
  <c r="E1008" i="4"/>
  <c r="F1007" i="4"/>
  <c r="B1007" i="4"/>
  <c r="C1006" i="4"/>
  <c r="AL1011" i="4" l="1"/>
  <c r="AS1011" i="4" s="1"/>
  <c r="AT1011" i="4"/>
  <c r="AI1013" i="4"/>
  <c r="AJ1012" i="4"/>
  <c r="AK1012" i="4"/>
  <c r="M1010" i="4"/>
  <c r="S1010" i="4" s="1"/>
  <c r="Q1009" i="4"/>
  <c r="R1009" i="4" s="1"/>
  <c r="H1008" i="4"/>
  <c r="I1007" i="4"/>
  <c r="E1009" i="4"/>
  <c r="F1008" i="4"/>
  <c r="B1008" i="4"/>
  <c r="C1007" i="4"/>
  <c r="AL1012" i="4" l="1"/>
  <c r="AS1012" i="4" s="1"/>
  <c r="AT1012" i="4"/>
  <c r="AI1014" i="4"/>
  <c r="AJ1013" i="4"/>
  <c r="AK1013" i="4"/>
  <c r="M1011" i="4"/>
  <c r="S1011" i="4" s="1"/>
  <c r="Q1010" i="4"/>
  <c r="R1010" i="4" s="1"/>
  <c r="H1009" i="4"/>
  <c r="I1008" i="4"/>
  <c r="E1010" i="4"/>
  <c r="F1009" i="4"/>
  <c r="B1009" i="4"/>
  <c r="C1008" i="4"/>
  <c r="AL1013" i="4" l="1"/>
  <c r="AS1013" i="4" s="1"/>
  <c r="AT1013" i="4"/>
  <c r="AI1015" i="4"/>
  <c r="AJ1014" i="4"/>
  <c r="AK1014" i="4"/>
  <c r="M1012" i="4"/>
  <c r="S1012" i="4" s="1"/>
  <c r="Q1011" i="4"/>
  <c r="R1011" i="4" s="1"/>
  <c r="H1010" i="4"/>
  <c r="I1009" i="4"/>
  <c r="E1011" i="4"/>
  <c r="F1010" i="4"/>
  <c r="B1010" i="4"/>
  <c r="C1009" i="4"/>
  <c r="AL1014" i="4" l="1"/>
  <c r="AS1014" i="4" s="1"/>
  <c r="AT1014" i="4"/>
  <c r="AI1016" i="4"/>
  <c r="AJ1015" i="4"/>
  <c r="AK1015" i="4"/>
  <c r="M1013" i="4"/>
  <c r="S1013" i="4" s="1"/>
  <c r="Q1012" i="4"/>
  <c r="R1012" i="4" s="1"/>
  <c r="H1011" i="4"/>
  <c r="I1010" i="4"/>
  <c r="E1012" i="4"/>
  <c r="F1011" i="4"/>
  <c r="B1011" i="4"/>
  <c r="C1010" i="4"/>
  <c r="AL1015" i="4" l="1"/>
  <c r="AS1015" i="4" s="1"/>
  <c r="AT1015" i="4"/>
  <c r="AI1017" i="4"/>
  <c r="AJ1016" i="4"/>
  <c r="AK1016" i="4"/>
  <c r="M1014" i="4"/>
  <c r="S1014" i="4" s="1"/>
  <c r="Q1013" i="4"/>
  <c r="R1013" i="4" s="1"/>
  <c r="H1012" i="4"/>
  <c r="I1011" i="4"/>
  <c r="E1013" i="4"/>
  <c r="F1012" i="4"/>
  <c r="B1012" i="4"/>
  <c r="C1011" i="4"/>
  <c r="AL1016" i="4" l="1"/>
  <c r="AS1016" i="4" s="1"/>
  <c r="AT1016" i="4"/>
  <c r="AI1018" i="4"/>
  <c r="AJ1017" i="4"/>
  <c r="AK1017" i="4"/>
  <c r="M1015" i="4"/>
  <c r="S1015" i="4" s="1"/>
  <c r="Q1014" i="4"/>
  <c r="R1014" i="4" s="1"/>
  <c r="H1013" i="4"/>
  <c r="I1012" i="4"/>
  <c r="E1014" i="4"/>
  <c r="F1013" i="4"/>
  <c r="B1013" i="4"/>
  <c r="C1012" i="4"/>
  <c r="AL1017" i="4" l="1"/>
  <c r="AS1017" i="4" s="1"/>
  <c r="AT1017" i="4"/>
  <c r="AI1019" i="4"/>
  <c r="AJ1018" i="4"/>
  <c r="AK1018" i="4"/>
  <c r="M1016" i="4"/>
  <c r="S1016" i="4" s="1"/>
  <c r="Q1015" i="4"/>
  <c r="R1015" i="4" s="1"/>
  <c r="H1014" i="4"/>
  <c r="I1013" i="4"/>
  <c r="E1015" i="4"/>
  <c r="F1014" i="4"/>
  <c r="B1014" i="4"/>
  <c r="C1013" i="4"/>
  <c r="AL1018" i="4" l="1"/>
  <c r="AS1018" i="4" s="1"/>
  <c r="AT1018" i="4"/>
  <c r="AI1020" i="4"/>
  <c r="AJ1019" i="4"/>
  <c r="AK1019" i="4"/>
  <c r="M1017" i="4"/>
  <c r="S1017" i="4" s="1"/>
  <c r="Q1016" i="4"/>
  <c r="R1016" i="4" s="1"/>
  <c r="H1015" i="4"/>
  <c r="I1014" i="4"/>
  <c r="E1016" i="4"/>
  <c r="F1015" i="4"/>
  <c r="B1015" i="4"/>
  <c r="C1014" i="4"/>
  <c r="AL1019" i="4" l="1"/>
  <c r="AS1019" i="4" s="1"/>
  <c r="AT1019" i="4"/>
  <c r="AI1021" i="4"/>
  <c r="AJ1020" i="4"/>
  <c r="AK1020" i="4"/>
  <c r="M1018" i="4"/>
  <c r="S1018" i="4" s="1"/>
  <c r="Q1017" i="4"/>
  <c r="R1017" i="4" s="1"/>
  <c r="H1016" i="4"/>
  <c r="I1015" i="4"/>
  <c r="E1017" i="4"/>
  <c r="F1016" i="4"/>
  <c r="B1016" i="4"/>
  <c r="C1015" i="4"/>
  <c r="AL1020" i="4" l="1"/>
  <c r="AS1020" i="4" s="1"/>
  <c r="AT1020" i="4"/>
  <c r="AI1022" i="4"/>
  <c r="AJ1021" i="4"/>
  <c r="AK1021" i="4"/>
  <c r="M1019" i="4"/>
  <c r="S1019" i="4" s="1"/>
  <c r="Q1018" i="4"/>
  <c r="R1018" i="4" s="1"/>
  <c r="H1017" i="4"/>
  <c r="I1016" i="4"/>
  <c r="E1018" i="4"/>
  <c r="F1017" i="4"/>
  <c r="B1017" i="4"/>
  <c r="C1016" i="4"/>
  <c r="AL1021" i="4" l="1"/>
  <c r="AS1021" i="4" s="1"/>
  <c r="AT1021" i="4"/>
  <c r="AI1023" i="4"/>
  <c r="AJ1022" i="4"/>
  <c r="AK1022" i="4"/>
  <c r="M1020" i="4"/>
  <c r="S1020" i="4" s="1"/>
  <c r="Q1019" i="4"/>
  <c r="R1019" i="4" s="1"/>
  <c r="H1018" i="4"/>
  <c r="I1017" i="4"/>
  <c r="E1019" i="4"/>
  <c r="F1018" i="4"/>
  <c r="B1018" i="4"/>
  <c r="C1017" i="4"/>
  <c r="AL1022" i="4" l="1"/>
  <c r="AS1022" i="4" s="1"/>
  <c r="AT1022" i="4"/>
  <c r="AI1024" i="4"/>
  <c r="AJ1023" i="4"/>
  <c r="AK1023" i="4"/>
  <c r="M1021" i="4"/>
  <c r="S1021" i="4" s="1"/>
  <c r="Q1020" i="4"/>
  <c r="R1020" i="4" s="1"/>
  <c r="H1019" i="4"/>
  <c r="I1018" i="4"/>
  <c r="E1020" i="4"/>
  <c r="F1019" i="4"/>
  <c r="B1019" i="4"/>
  <c r="C1018" i="4"/>
  <c r="AL1023" i="4" l="1"/>
  <c r="AS1023" i="4" s="1"/>
  <c r="AT1023" i="4"/>
  <c r="AI1025" i="4"/>
  <c r="AJ1024" i="4"/>
  <c r="AK1024" i="4"/>
  <c r="M1022" i="4"/>
  <c r="S1022" i="4" s="1"/>
  <c r="Q1021" i="4"/>
  <c r="R1021" i="4" s="1"/>
  <c r="H1020" i="4"/>
  <c r="I1019" i="4"/>
  <c r="E1021" i="4"/>
  <c r="F1020" i="4"/>
  <c r="B1020" i="4"/>
  <c r="C1019" i="4"/>
  <c r="AL1024" i="4" l="1"/>
  <c r="AS1024" i="4" s="1"/>
  <c r="AT1024" i="4"/>
  <c r="AI1026" i="4"/>
  <c r="AJ1025" i="4"/>
  <c r="AK1025" i="4"/>
  <c r="M1023" i="4"/>
  <c r="S1023" i="4" s="1"/>
  <c r="Q1022" i="4"/>
  <c r="R1022" i="4" s="1"/>
  <c r="H1021" i="4"/>
  <c r="I1020" i="4"/>
  <c r="E1022" i="4"/>
  <c r="F1021" i="4"/>
  <c r="B1021" i="4"/>
  <c r="C1020" i="4"/>
  <c r="AL1025" i="4" l="1"/>
  <c r="AS1025" i="4" s="1"/>
  <c r="AT1025" i="4"/>
  <c r="AI1027" i="4"/>
  <c r="AJ1026" i="4"/>
  <c r="AK1026" i="4"/>
  <c r="M1024" i="4"/>
  <c r="S1024" i="4" s="1"/>
  <c r="Q1023" i="4"/>
  <c r="R1023" i="4" s="1"/>
  <c r="H1022" i="4"/>
  <c r="I1021" i="4"/>
  <c r="E1023" i="4"/>
  <c r="F1022" i="4"/>
  <c r="B1022" i="4"/>
  <c r="C1021" i="4"/>
  <c r="AL1026" i="4" l="1"/>
  <c r="AS1026" i="4" s="1"/>
  <c r="AT1026" i="4"/>
  <c r="AI1028" i="4"/>
  <c r="AJ1027" i="4"/>
  <c r="AK1027" i="4"/>
  <c r="M1025" i="4"/>
  <c r="S1025" i="4" s="1"/>
  <c r="Q1024" i="4"/>
  <c r="R1024" i="4" s="1"/>
  <c r="H1023" i="4"/>
  <c r="I1022" i="4"/>
  <c r="E1024" i="4"/>
  <c r="F1023" i="4"/>
  <c r="B1023" i="4"/>
  <c r="C1022" i="4"/>
  <c r="AL1027" i="4" l="1"/>
  <c r="AS1027" i="4" s="1"/>
  <c r="AT1027" i="4"/>
  <c r="AI1029" i="4"/>
  <c r="AJ1028" i="4"/>
  <c r="AK1028" i="4"/>
  <c r="M1026" i="4"/>
  <c r="S1026" i="4" s="1"/>
  <c r="Q1025" i="4"/>
  <c r="R1025" i="4" s="1"/>
  <c r="H1024" i="4"/>
  <c r="I1023" i="4"/>
  <c r="E1025" i="4"/>
  <c r="F1024" i="4"/>
  <c r="B1024" i="4"/>
  <c r="C1023" i="4"/>
  <c r="AL1028" i="4" l="1"/>
  <c r="AS1028" i="4" s="1"/>
  <c r="AT1028" i="4"/>
  <c r="AI1030" i="4"/>
  <c r="AJ1029" i="4"/>
  <c r="AK1029" i="4"/>
  <c r="M1027" i="4"/>
  <c r="S1027" i="4" s="1"/>
  <c r="Q1026" i="4"/>
  <c r="R1026" i="4" s="1"/>
  <c r="H1025" i="4"/>
  <c r="I1024" i="4"/>
  <c r="E1026" i="4"/>
  <c r="F1025" i="4"/>
  <c r="B1025" i="4"/>
  <c r="C1024" i="4"/>
  <c r="AL1029" i="4" l="1"/>
  <c r="AS1029" i="4" s="1"/>
  <c r="AT1029" i="4"/>
  <c r="AI1031" i="4"/>
  <c r="AJ1030" i="4"/>
  <c r="AK1030" i="4"/>
  <c r="M1028" i="4"/>
  <c r="S1028" i="4" s="1"/>
  <c r="Q1027" i="4"/>
  <c r="R1027" i="4" s="1"/>
  <c r="H1026" i="4"/>
  <c r="I1025" i="4"/>
  <c r="E1027" i="4"/>
  <c r="F1026" i="4"/>
  <c r="B1026" i="4"/>
  <c r="C1025" i="4"/>
  <c r="AL1030" i="4" l="1"/>
  <c r="AS1030" i="4" s="1"/>
  <c r="AT1030" i="4"/>
  <c r="AI1032" i="4"/>
  <c r="AJ1031" i="4"/>
  <c r="AK1031" i="4"/>
  <c r="M1029" i="4"/>
  <c r="S1029" i="4" s="1"/>
  <c r="Q1028" i="4"/>
  <c r="R1028" i="4" s="1"/>
  <c r="H1027" i="4"/>
  <c r="I1026" i="4"/>
  <c r="E1028" i="4"/>
  <c r="F1027" i="4"/>
  <c r="B1027" i="4"/>
  <c r="C1026" i="4"/>
  <c r="AL1031" i="4" l="1"/>
  <c r="AS1031" i="4" s="1"/>
  <c r="AT1031" i="4"/>
  <c r="AI1033" i="4"/>
  <c r="AJ1032" i="4"/>
  <c r="AK1032" i="4"/>
  <c r="M1030" i="4"/>
  <c r="S1030" i="4" s="1"/>
  <c r="Q1029" i="4"/>
  <c r="R1029" i="4" s="1"/>
  <c r="H1028" i="4"/>
  <c r="I1027" i="4"/>
  <c r="E1029" i="4"/>
  <c r="F1028" i="4"/>
  <c r="B1028" i="4"/>
  <c r="C1027" i="4"/>
  <c r="AL1032" i="4" l="1"/>
  <c r="AS1032" i="4" s="1"/>
  <c r="AT1032" i="4"/>
  <c r="AI1034" i="4"/>
  <c r="AJ1033" i="4"/>
  <c r="AK1033" i="4"/>
  <c r="M1031" i="4"/>
  <c r="S1031" i="4" s="1"/>
  <c r="Q1030" i="4"/>
  <c r="R1030" i="4" s="1"/>
  <c r="H1029" i="4"/>
  <c r="I1028" i="4"/>
  <c r="E1030" i="4"/>
  <c r="F1029" i="4"/>
  <c r="B1029" i="4"/>
  <c r="C1028" i="4"/>
  <c r="AL1033" i="4" l="1"/>
  <c r="AS1033" i="4" s="1"/>
  <c r="AT1033" i="4"/>
  <c r="AI1035" i="4"/>
  <c r="AJ1034" i="4"/>
  <c r="AK1034" i="4"/>
  <c r="M1032" i="4"/>
  <c r="S1032" i="4" s="1"/>
  <c r="Q1031" i="4"/>
  <c r="R1031" i="4" s="1"/>
  <c r="H1030" i="4"/>
  <c r="I1029" i="4"/>
  <c r="E1031" i="4"/>
  <c r="F1030" i="4"/>
  <c r="B1030" i="4"/>
  <c r="C1029" i="4"/>
  <c r="AL1034" i="4" l="1"/>
  <c r="AS1034" i="4" s="1"/>
  <c r="AT1034" i="4"/>
  <c r="AI1036" i="4"/>
  <c r="AJ1035" i="4"/>
  <c r="AK1035" i="4"/>
  <c r="M1033" i="4"/>
  <c r="S1033" i="4" s="1"/>
  <c r="Q1032" i="4"/>
  <c r="R1032" i="4" s="1"/>
  <c r="H1031" i="4"/>
  <c r="I1030" i="4"/>
  <c r="E1032" i="4"/>
  <c r="F1031" i="4"/>
  <c r="B1031" i="4"/>
  <c r="C1030" i="4"/>
  <c r="AL1035" i="4" l="1"/>
  <c r="AS1035" i="4" s="1"/>
  <c r="AT1035" i="4"/>
  <c r="AI1037" i="4"/>
  <c r="AJ1036" i="4"/>
  <c r="AK1036" i="4"/>
  <c r="M1034" i="4"/>
  <c r="S1034" i="4" s="1"/>
  <c r="Q1033" i="4"/>
  <c r="R1033" i="4" s="1"/>
  <c r="H1032" i="4"/>
  <c r="I1031" i="4"/>
  <c r="E1033" i="4"/>
  <c r="F1032" i="4"/>
  <c r="B1032" i="4"/>
  <c r="C1031" i="4"/>
  <c r="AL1036" i="4" l="1"/>
  <c r="AS1036" i="4" s="1"/>
  <c r="AT1036" i="4"/>
  <c r="AI1038" i="4"/>
  <c r="AJ1037" i="4"/>
  <c r="AK1037" i="4"/>
  <c r="M1035" i="4"/>
  <c r="S1035" i="4" s="1"/>
  <c r="Q1034" i="4"/>
  <c r="R1034" i="4" s="1"/>
  <c r="H1033" i="4"/>
  <c r="I1032" i="4"/>
  <c r="E1034" i="4"/>
  <c r="F1033" i="4"/>
  <c r="B1033" i="4"/>
  <c r="C1032" i="4"/>
  <c r="AL1037" i="4" l="1"/>
  <c r="AS1037" i="4" s="1"/>
  <c r="AT1037" i="4"/>
  <c r="AI1039" i="4"/>
  <c r="AJ1038" i="4"/>
  <c r="AK1038" i="4"/>
  <c r="M1036" i="4"/>
  <c r="S1036" i="4" s="1"/>
  <c r="Q1035" i="4"/>
  <c r="R1035" i="4" s="1"/>
  <c r="H1034" i="4"/>
  <c r="I1033" i="4"/>
  <c r="E1035" i="4"/>
  <c r="F1034" i="4"/>
  <c r="B1034" i="4"/>
  <c r="C1033" i="4"/>
  <c r="AL1038" i="4" l="1"/>
  <c r="AS1038" i="4" s="1"/>
  <c r="AT1038" i="4"/>
  <c r="AI1040" i="4"/>
  <c r="AJ1039" i="4"/>
  <c r="AK1039" i="4"/>
  <c r="M1037" i="4"/>
  <c r="S1037" i="4" s="1"/>
  <c r="Q1036" i="4"/>
  <c r="R1036" i="4" s="1"/>
  <c r="H1035" i="4"/>
  <c r="I1034" i="4"/>
  <c r="E1036" i="4"/>
  <c r="F1035" i="4"/>
  <c r="B1035" i="4"/>
  <c r="C1034" i="4"/>
  <c r="AL1039" i="4" l="1"/>
  <c r="AS1039" i="4" s="1"/>
  <c r="AT1039" i="4"/>
  <c r="AI1041" i="4"/>
  <c r="AJ1040" i="4"/>
  <c r="AK1040" i="4"/>
  <c r="M1038" i="4"/>
  <c r="S1038" i="4" s="1"/>
  <c r="Q1037" i="4"/>
  <c r="R1037" i="4" s="1"/>
  <c r="H1036" i="4"/>
  <c r="I1035" i="4"/>
  <c r="E1037" i="4"/>
  <c r="F1036" i="4"/>
  <c r="B1036" i="4"/>
  <c r="C1035" i="4"/>
  <c r="AL1040" i="4" l="1"/>
  <c r="AS1040" i="4" s="1"/>
  <c r="AT1040" i="4"/>
  <c r="AI1042" i="4"/>
  <c r="AJ1041" i="4"/>
  <c r="AK1041" i="4"/>
  <c r="M1039" i="4"/>
  <c r="S1039" i="4" s="1"/>
  <c r="Q1038" i="4"/>
  <c r="R1038" i="4" s="1"/>
  <c r="H1037" i="4"/>
  <c r="I1036" i="4"/>
  <c r="E1038" i="4"/>
  <c r="F1037" i="4"/>
  <c r="B1037" i="4"/>
  <c r="C1036" i="4"/>
  <c r="AL1041" i="4" l="1"/>
  <c r="AS1041" i="4" s="1"/>
  <c r="AT1041" i="4"/>
  <c r="AI1043" i="4"/>
  <c r="AJ1042" i="4"/>
  <c r="AK1042" i="4"/>
  <c r="M1040" i="4"/>
  <c r="S1040" i="4" s="1"/>
  <c r="Q1039" i="4"/>
  <c r="R1039" i="4" s="1"/>
  <c r="H1038" i="4"/>
  <c r="I1037" i="4"/>
  <c r="E1039" i="4"/>
  <c r="F1038" i="4"/>
  <c r="B1038" i="4"/>
  <c r="C1037" i="4"/>
  <c r="AL1042" i="4" l="1"/>
  <c r="AS1042" i="4" s="1"/>
  <c r="AT1042" i="4"/>
  <c r="AI1044" i="4"/>
  <c r="AJ1043" i="4"/>
  <c r="AK1043" i="4"/>
  <c r="M1041" i="4"/>
  <c r="S1041" i="4" s="1"/>
  <c r="Q1040" i="4"/>
  <c r="R1040" i="4" s="1"/>
  <c r="H1039" i="4"/>
  <c r="I1038" i="4"/>
  <c r="E1040" i="4"/>
  <c r="F1039" i="4"/>
  <c r="B1039" i="4"/>
  <c r="C1038" i="4"/>
  <c r="AL1043" i="4" l="1"/>
  <c r="AS1043" i="4" s="1"/>
  <c r="AT1043" i="4"/>
  <c r="AI1045" i="4"/>
  <c r="AJ1044" i="4"/>
  <c r="AK1044" i="4"/>
  <c r="M1042" i="4"/>
  <c r="S1042" i="4" s="1"/>
  <c r="Q1041" i="4"/>
  <c r="R1041" i="4" s="1"/>
  <c r="H1040" i="4"/>
  <c r="I1039" i="4"/>
  <c r="E1041" i="4"/>
  <c r="F1040" i="4"/>
  <c r="B1040" i="4"/>
  <c r="C1039" i="4"/>
  <c r="AL1044" i="4" l="1"/>
  <c r="AS1044" i="4" s="1"/>
  <c r="AT1044" i="4"/>
  <c r="AI1046" i="4"/>
  <c r="AJ1045" i="4"/>
  <c r="AK1045" i="4"/>
  <c r="M1043" i="4"/>
  <c r="S1043" i="4" s="1"/>
  <c r="Q1042" i="4"/>
  <c r="R1042" i="4" s="1"/>
  <c r="H1041" i="4"/>
  <c r="I1040" i="4"/>
  <c r="E1042" i="4"/>
  <c r="F1041" i="4"/>
  <c r="B1041" i="4"/>
  <c r="C1040" i="4"/>
  <c r="AL1045" i="4" l="1"/>
  <c r="AS1045" i="4" s="1"/>
  <c r="AT1045" i="4"/>
  <c r="AI1047" i="4"/>
  <c r="AJ1046" i="4"/>
  <c r="AK1046" i="4"/>
  <c r="M1044" i="4"/>
  <c r="S1044" i="4" s="1"/>
  <c r="Q1043" i="4"/>
  <c r="R1043" i="4" s="1"/>
  <c r="H1042" i="4"/>
  <c r="I1041" i="4"/>
  <c r="E1043" i="4"/>
  <c r="F1042" i="4"/>
  <c r="B1042" i="4"/>
  <c r="C1041" i="4"/>
  <c r="AL1046" i="4" l="1"/>
  <c r="AS1046" i="4" s="1"/>
  <c r="AT1046" i="4"/>
  <c r="AI1048" i="4"/>
  <c r="AJ1047" i="4"/>
  <c r="AK1047" i="4"/>
  <c r="M1045" i="4"/>
  <c r="S1045" i="4" s="1"/>
  <c r="Q1044" i="4"/>
  <c r="R1044" i="4" s="1"/>
  <c r="H1043" i="4"/>
  <c r="I1042" i="4"/>
  <c r="E1044" i="4"/>
  <c r="F1043" i="4"/>
  <c r="B1043" i="4"/>
  <c r="C1042" i="4"/>
  <c r="AL1047" i="4" l="1"/>
  <c r="AS1047" i="4" s="1"/>
  <c r="AT1047" i="4"/>
  <c r="AI1049" i="4"/>
  <c r="AJ1048" i="4"/>
  <c r="AK1048" i="4"/>
  <c r="M1046" i="4"/>
  <c r="S1046" i="4" s="1"/>
  <c r="Q1045" i="4"/>
  <c r="R1045" i="4" s="1"/>
  <c r="H1044" i="4"/>
  <c r="I1043" i="4"/>
  <c r="E1045" i="4"/>
  <c r="F1044" i="4"/>
  <c r="B1044" i="4"/>
  <c r="C1043" i="4"/>
  <c r="AL1048" i="4" l="1"/>
  <c r="AS1048" i="4" s="1"/>
  <c r="AT1048" i="4"/>
  <c r="AI1050" i="4"/>
  <c r="AJ1049" i="4"/>
  <c r="AK1049" i="4"/>
  <c r="M1047" i="4"/>
  <c r="S1047" i="4" s="1"/>
  <c r="Q1046" i="4"/>
  <c r="R1046" i="4" s="1"/>
  <c r="H1045" i="4"/>
  <c r="I1044" i="4"/>
  <c r="E1046" i="4"/>
  <c r="F1045" i="4"/>
  <c r="B1045" i="4"/>
  <c r="C1044" i="4"/>
  <c r="AL1049" i="4" l="1"/>
  <c r="AS1049" i="4" s="1"/>
  <c r="AT1049" i="4"/>
  <c r="AI1051" i="4"/>
  <c r="AJ1050" i="4"/>
  <c r="AK1050" i="4"/>
  <c r="M1048" i="4"/>
  <c r="S1048" i="4" s="1"/>
  <c r="Q1047" i="4"/>
  <c r="R1047" i="4" s="1"/>
  <c r="H1046" i="4"/>
  <c r="I1045" i="4"/>
  <c r="E1047" i="4"/>
  <c r="F1046" i="4"/>
  <c r="B1046" i="4"/>
  <c r="C1045" i="4"/>
  <c r="AL1050" i="4" l="1"/>
  <c r="AS1050" i="4" s="1"/>
  <c r="AT1050" i="4"/>
  <c r="AI1052" i="4"/>
  <c r="AJ1051" i="4"/>
  <c r="AK1051" i="4"/>
  <c r="M1049" i="4"/>
  <c r="S1049" i="4" s="1"/>
  <c r="Q1048" i="4"/>
  <c r="R1048" i="4" s="1"/>
  <c r="H1047" i="4"/>
  <c r="I1046" i="4"/>
  <c r="E1048" i="4"/>
  <c r="F1047" i="4"/>
  <c r="B1047" i="4"/>
  <c r="C1046" i="4"/>
  <c r="AL1051" i="4" l="1"/>
  <c r="AS1051" i="4" s="1"/>
  <c r="AT1051" i="4"/>
  <c r="AI1053" i="4"/>
  <c r="AJ1052" i="4"/>
  <c r="AK1052" i="4"/>
  <c r="M1050" i="4"/>
  <c r="S1050" i="4" s="1"/>
  <c r="Q1049" i="4"/>
  <c r="R1049" i="4" s="1"/>
  <c r="H1048" i="4"/>
  <c r="I1047" i="4"/>
  <c r="E1049" i="4"/>
  <c r="F1048" i="4"/>
  <c r="B1048" i="4"/>
  <c r="C1047" i="4"/>
  <c r="AL1052" i="4" l="1"/>
  <c r="AS1052" i="4" s="1"/>
  <c r="AT1052" i="4"/>
  <c r="AI1054" i="4"/>
  <c r="AJ1053" i="4"/>
  <c r="AK1053" i="4"/>
  <c r="M1051" i="4"/>
  <c r="S1051" i="4" s="1"/>
  <c r="Q1050" i="4"/>
  <c r="R1050" i="4" s="1"/>
  <c r="H1049" i="4"/>
  <c r="I1048" i="4"/>
  <c r="E1050" i="4"/>
  <c r="F1049" i="4"/>
  <c r="B1049" i="4"/>
  <c r="C1048" i="4"/>
  <c r="AL1053" i="4" l="1"/>
  <c r="AS1053" i="4" s="1"/>
  <c r="AT1053" i="4"/>
  <c r="AI1055" i="4"/>
  <c r="AJ1054" i="4"/>
  <c r="AK1054" i="4"/>
  <c r="M1052" i="4"/>
  <c r="S1052" i="4" s="1"/>
  <c r="Q1051" i="4"/>
  <c r="R1051" i="4" s="1"/>
  <c r="H1050" i="4"/>
  <c r="I1049" i="4"/>
  <c r="E1051" i="4"/>
  <c r="F1050" i="4"/>
  <c r="C1049" i="4"/>
  <c r="B1050" i="4"/>
  <c r="AL1054" i="4" l="1"/>
  <c r="AS1054" i="4" s="1"/>
  <c r="AT1054" i="4"/>
  <c r="AI1056" i="4"/>
  <c r="AJ1055" i="4"/>
  <c r="AK1055" i="4"/>
  <c r="M1053" i="4"/>
  <c r="S1053" i="4" s="1"/>
  <c r="Q1052" i="4"/>
  <c r="R1052" i="4" s="1"/>
  <c r="H1051" i="4"/>
  <c r="I1050" i="4"/>
  <c r="E1052" i="4"/>
  <c r="F1051" i="4"/>
  <c r="B1051" i="4"/>
  <c r="C1050" i="4"/>
  <c r="AL1055" i="4" l="1"/>
  <c r="AS1055" i="4" s="1"/>
  <c r="AT1055" i="4"/>
  <c r="AI1057" i="4"/>
  <c r="AJ1056" i="4"/>
  <c r="AK1056" i="4"/>
  <c r="M1054" i="4"/>
  <c r="S1054" i="4" s="1"/>
  <c r="Q1053" i="4"/>
  <c r="R1053" i="4" s="1"/>
  <c r="H1052" i="4"/>
  <c r="I1051" i="4"/>
  <c r="E1053" i="4"/>
  <c r="F1052" i="4"/>
  <c r="B1052" i="4"/>
  <c r="C1051" i="4"/>
  <c r="AL1056" i="4" l="1"/>
  <c r="AS1056" i="4" s="1"/>
  <c r="AT1056" i="4"/>
  <c r="AI1058" i="4"/>
  <c r="AJ1057" i="4"/>
  <c r="AK1057" i="4"/>
  <c r="M1055" i="4"/>
  <c r="S1055" i="4" s="1"/>
  <c r="Q1054" i="4"/>
  <c r="R1054" i="4" s="1"/>
  <c r="H1053" i="4"/>
  <c r="I1052" i="4"/>
  <c r="E1054" i="4"/>
  <c r="F1053" i="4"/>
  <c r="B1053" i="4"/>
  <c r="C1052" i="4"/>
  <c r="AL1057" i="4" l="1"/>
  <c r="AS1057" i="4" s="1"/>
  <c r="AT1057" i="4"/>
  <c r="AI1059" i="4"/>
  <c r="AJ1058" i="4"/>
  <c r="AK1058" i="4"/>
  <c r="M1056" i="4"/>
  <c r="S1056" i="4" s="1"/>
  <c r="Q1055" i="4"/>
  <c r="R1055" i="4" s="1"/>
  <c r="H1054" i="4"/>
  <c r="I1053" i="4"/>
  <c r="E1055" i="4"/>
  <c r="F1054" i="4"/>
  <c r="B1054" i="4"/>
  <c r="C1053" i="4"/>
  <c r="AL1058" i="4" l="1"/>
  <c r="AS1058" i="4" s="1"/>
  <c r="AT1058" i="4"/>
  <c r="AI1060" i="4"/>
  <c r="AJ1059" i="4"/>
  <c r="AK1059" i="4"/>
  <c r="M1057" i="4"/>
  <c r="S1057" i="4" s="1"/>
  <c r="Q1056" i="4"/>
  <c r="R1056" i="4" s="1"/>
  <c r="H1055" i="4"/>
  <c r="I1054" i="4"/>
  <c r="E1056" i="4"/>
  <c r="F1055" i="4"/>
  <c r="B1055" i="4"/>
  <c r="C1054" i="4"/>
  <c r="AL1059" i="4" l="1"/>
  <c r="AS1059" i="4" s="1"/>
  <c r="AT1059" i="4"/>
  <c r="AI1061" i="4"/>
  <c r="AJ1060" i="4"/>
  <c r="AK1060" i="4"/>
  <c r="M1058" i="4"/>
  <c r="S1058" i="4" s="1"/>
  <c r="Q1057" i="4"/>
  <c r="R1057" i="4" s="1"/>
  <c r="H1056" i="4"/>
  <c r="I1055" i="4"/>
  <c r="E1057" i="4"/>
  <c r="F1056" i="4"/>
  <c r="B1056" i="4"/>
  <c r="C1055" i="4"/>
  <c r="AL1060" i="4" l="1"/>
  <c r="AS1060" i="4" s="1"/>
  <c r="AT1060" i="4"/>
  <c r="AI1062" i="4"/>
  <c r="AJ1061" i="4"/>
  <c r="AK1061" i="4"/>
  <c r="M1059" i="4"/>
  <c r="S1059" i="4" s="1"/>
  <c r="Q1058" i="4"/>
  <c r="R1058" i="4" s="1"/>
  <c r="H1057" i="4"/>
  <c r="I1056" i="4"/>
  <c r="E1058" i="4"/>
  <c r="F1057" i="4"/>
  <c r="B1057" i="4"/>
  <c r="C1056" i="4"/>
  <c r="AL1061" i="4" l="1"/>
  <c r="AT1061" i="4"/>
  <c r="E102" i="5" s="1"/>
  <c r="AI1063" i="4"/>
  <c r="AJ1062" i="4"/>
  <c r="AK1062" i="4"/>
  <c r="M1060" i="4"/>
  <c r="S1060" i="4" s="1"/>
  <c r="Q1059" i="4"/>
  <c r="R1059" i="4" s="1"/>
  <c r="H1058" i="4"/>
  <c r="I1057" i="4"/>
  <c r="E1059" i="4"/>
  <c r="F1058" i="4"/>
  <c r="B1058" i="4"/>
  <c r="C1057" i="4"/>
  <c r="D102" i="5" l="1"/>
  <c r="AS1061" i="4"/>
  <c r="AL1062" i="4"/>
  <c r="AT1062" i="4"/>
  <c r="E103" i="5" s="1"/>
  <c r="AI1064" i="4"/>
  <c r="AJ1063" i="4"/>
  <c r="AK1063" i="4"/>
  <c r="M1061" i="4"/>
  <c r="S1061" i="4" s="1"/>
  <c r="Q1060" i="4"/>
  <c r="R1060" i="4" s="1"/>
  <c r="H1059" i="4"/>
  <c r="I1058" i="4"/>
  <c r="E1060" i="4"/>
  <c r="F1059" i="4"/>
  <c r="B1059" i="4"/>
  <c r="C1058" i="4"/>
  <c r="D103" i="5" l="1"/>
  <c r="AS1062" i="4"/>
  <c r="AL1063" i="4"/>
  <c r="AT1063" i="4"/>
  <c r="E104" i="5" s="1"/>
  <c r="AI1065" i="4"/>
  <c r="AJ1064" i="4"/>
  <c r="AK1064" i="4"/>
  <c r="M1062" i="4"/>
  <c r="S1062" i="4" s="1"/>
  <c r="Q1061" i="4"/>
  <c r="R1061" i="4" s="1"/>
  <c r="I1059" i="4"/>
  <c r="H1060" i="4"/>
  <c r="E1061" i="4"/>
  <c r="F1060" i="4"/>
  <c r="B1060" i="4"/>
  <c r="C1059" i="4"/>
  <c r="D104" i="5" l="1"/>
  <c r="AS1063" i="4"/>
  <c r="AL1064" i="4"/>
  <c r="AT1064" i="4"/>
  <c r="E105" i="5" s="1"/>
  <c r="AI1066" i="4"/>
  <c r="AJ1065" i="4"/>
  <c r="AK1065" i="4"/>
  <c r="M1063" i="4"/>
  <c r="S1063" i="4" s="1"/>
  <c r="Q1062" i="4"/>
  <c r="R1062" i="4" s="1"/>
  <c r="I1060" i="4"/>
  <c r="H1061" i="4"/>
  <c r="E1062" i="4"/>
  <c r="F1061" i="4"/>
  <c r="B1061" i="4"/>
  <c r="C1060" i="4"/>
  <c r="D105" i="5" l="1"/>
  <c r="AS1064" i="4"/>
  <c r="AL1065" i="4"/>
  <c r="AT1065" i="4"/>
  <c r="E106" i="5" s="1"/>
  <c r="AI1067" i="4"/>
  <c r="AJ1066" i="4"/>
  <c r="AK1066" i="4"/>
  <c r="M1064" i="4"/>
  <c r="S1064" i="4" s="1"/>
  <c r="Q1063" i="4"/>
  <c r="R1063" i="4" s="1"/>
  <c r="I1061" i="4"/>
  <c r="H1062" i="4"/>
  <c r="E1063" i="4"/>
  <c r="F1062" i="4"/>
  <c r="B1062" i="4"/>
  <c r="C1061" i="4"/>
  <c r="D106" i="5" l="1"/>
  <c r="AS1065" i="4"/>
  <c r="AL1066" i="4"/>
  <c r="AT1066" i="4"/>
  <c r="E107" i="5" s="1"/>
  <c r="AI1068" i="4"/>
  <c r="AJ1067" i="4"/>
  <c r="AK1067" i="4"/>
  <c r="M1065" i="4"/>
  <c r="S1065" i="4" s="1"/>
  <c r="Q1064" i="4"/>
  <c r="R1064" i="4" s="1"/>
  <c r="H1063" i="4"/>
  <c r="I1062" i="4"/>
  <c r="E1064" i="4"/>
  <c r="F1063" i="4"/>
  <c r="B1063" i="4"/>
  <c r="C1062" i="4"/>
  <c r="D107" i="5" l="1"/>
  <c r="AS1066" i="4"/>
  <c r="AL1067" i="4"/>
  <c r="AT1067" i="4"/>
  <c r="E108" i="5" s="1"/>
  <c r="AI1069" i="4"/>
  <c r="AJ1068" i="4"/>
  <c r="AK1068" i="4"/>
  <c r="M1066" i="4"/>
  <c r="S1066" i="4" s="1"/>
  <c r="Q1065" i="4"/>
  <c r="R1065" i="4" s="1"/>
  <c r="H1064" i="4"/>
  <c r="I1063" i="4"/>
  <c r="E1065" i="4"/>
  <c r="F1064" i="4"/>
  <c r="B1064" i="4"/>
  <c r="C1063" i="4"/>
  <c r="D108" i="5" l="1"/>
  <c r="AS1067" i="4"/>
  <c r="AL1068" i="4"/>
  <c r="AT1068" i="4"/>
  <c r="E109" i="5" s="1"/>
  <c r="AI1070" i="4"/>
  <c r="AJ1069" i="4"/>
  <c r="AK1069" i="4"/>
  <c r="M1067" i="4"/>
  <c r="S1067" i="4" s="1"/>
  <c r="Q1066" i="4"/>
  <c r="R1066" i="4" s="1"/>
  <c r="H1065" i="4"/>
  <c r="I1064" i="4"/>
  <c r="E1066" i="4"/>
  <c r="F1065" i="4"/>
  <c r="B1065" i="4"/>
  <c r="C1064" i="4"/>
  <c r="D109" i="5" l="1"/>
  <c r="AS1068" i="4"/>
  <c r="AL1069" i="4"/>
  <c r="AT1069" i="4"/>
  <c r="E110" i="5" s="1"/>
  <c r="AI1071" i="4"/>
  <c r="AJ1070" i="4"/>
  <c r="AK1070" i="4"/>
  <c r="M1068" i="4"/>
  <c r="S1068" i="4" s="1"/>
  <c r="Q1067" i="4"/>
  <c r="R1067" i="4" s="1"/>
  <c r="H1066" i="4"/>
  <c r="I1065" i="4"/>
  <c r="E1067" i="4"/>
  <c r="F1066" i="4"/>
  <c r="B1066" i="4"/>
  <c r="C1065" i="4"/>
  <c r="D110" i="5" l="1"/>
  <c r="AS1069" i="4"/>
  <c r="AL1070" i="4"/>
  <c r="AT1070" i="4"/>
  <c r="E111" i="5" s="1"/>
  <c r="AI1072" i="4"/>
  <c r="AJ1071" i="4"/>
  <c r="AK1071" i="4"/>
  <c r="M1069" i="4"/>
  <c r="S1069" i="4" s="1"/>
  <c r="Q1068" i="4"/>
  <c r="R1068" i="4" s="1"/>
  <c r="H1067" i="4"/>
  <c r="I1066" i="4"/>
  <c r="E1068" i="4"/>
  <c r="F1067" i="4"/>
  <c r="B1067" i="4"/>
  <c r="C1066" i="4"/>
  <c r="D111" i="5" l="1"/>
  <c r="AS1070" i="4"/>
  <c r="AL1071" i="4"/>
  <c r="AT1071" i="4"/>
  <c r="E112" i="5" s="1"/>
  <c r="AI1073" i="4"/>
  <c r="AJ1072" i="4"/>
  <c r="AK1072" i="4"/>
  <c r="M1070" i="4"/>
  <c r="S1070" i="4" s="1"/>
  <c r="Q1069" i="4"/>
  <c r="R1069" i="4" s="1"/>
  <c r="H1068" i="4"/>
  <c r="I1067" i="4"/>
  <c r="E1069" i="4"/>
  <c r="F1068" i="4"/>
  <c r="B1068" i="4"/>
  <c r="C1067" i="4"/>
  <c r="D112" i="5" l="1"/>
  <c r="AS1071" i="4"/>
  <c r="AL1072" i="4"/>
  <c r="AT1072" i="4"/>
  <c r="E113" i="5" s="1"/>
  <c r="AI1074" i="4"/>
  <c r="AJ1073" i="4"/>
  <c r="AK1073" i="4"/>
  <c r="M1071" i="4"/>
  <c r="S1071" i="4" s="1"/>
  <c r="Q1070" i="4"/>
  <c r="R1070" i="4" s="1"/>
  <c r="H1069" i="4"/>
  <c r="I1068" i="4"/>
  <c r="E1070" i="4"/>
  <c r="F1069" i="4"/>
  <c r="B1069" i="4"/>
  <c r="C1068" i="4"/>
  <c r="D113" i="5" l="1"/>
  <c r="AS1072" i="4"/>
  <c r="AL1073" i="4"/>
  <c r="AT1073" i="4"/>
  <c r="E114" i="5" s="1"/>
  <c r="AI1075" i="4"/>
  <c r="AJ1074" i="4"/>
  <c r="AK1074" i="4"/>
  <c r="M1072" i="4"/>
  <c r="S1072" i="4" s="1"/>
  <c r="Q1071" i="4"/>
  <c r="R1071" i="4" s="1"/>
  <c r="H1070" i="4"/>
  <c r="I1069" i="4"/>
  <c r="E1071" i="4"/>
  <c r="F1070" i="4"/>
  <c r="B1070" i="4"/>
  <c r="C1069" i="4"/>
  <c r="D114" i="5" l="1"/>
  <c r="AS1073" i="4"/>
  <c r="AL1074" i="4"/>
  <c r="AT1074" i="4"/>
  <c r="E115" i="5" s="1"/>
  <c r="AI1076" i="4"/>
  <c r="AJ1075" i="4"/>
  <c r="AK1075" i="4"/>
  <c r="M1073" i="4"/>
  <c r="S1073" i="4" s="1"/>
  <c r="Q1072" i="4"/>
  <c r="R1072" i="4" s="1"/>
  <c r="H1071" i="4"/>
  <c r="I1070" i="4"/>
  <c r="E1072" i="4"/>
  <c r="F1071" i="4"/>
  <c r="B1071" i="4"/>
  <c r="C1070" i="4"/>
  <c r="D115" i="5" l="1"/>
  <c r="AS1074" i="4"/>
  <c r="AL1075" i="4"/>
  <c r="AS1075" i="4" s="1"/>
  <c r="AT1075" i="4"/>
  <c r="AI1077" i="4"/>
  <c r="AJ1076" i="4"/>
  <c r="AK1076" i="4"/>
  <c r="M1074" i="4"/>
  <c r="S1074" i="4" s="1"/>
  <c r="Q1073" i="4"/>
  <c r="R1073" i="4" s="1"/>
  <c r="H1072" i="4"/>
  <c r="I1071" i="4"/>
  <c r="E1073" i="4"/>
  <c r="F1072" i="4"/>
  <c r="B1072" i="4"/>
  <c r="C1071" i="4"/>
  <c r="AT1076" i="4" l="1"/>
  <c r="AL1076" i="4"/>
  <c r="AS1076" i="4" s="1"/>
  <c r="AI1078" i="4"/>
  <c r="AJ1077" i="4"/>
  <c r="AK1077" i="4"/>
  <c r="M1075" i="4"/>
  <c r="S1075" i="4" s="1"/>
  <c r="Q1074" i="4"/>
  <c r="R1074" i="4" s="1"/>
  <c r="H1073" i="4"/>
  <c r="I1072" i="4"/>
  <c r="E1074" i="4"/>
  <c r="F1073" i="4"/>
  <c r="B1073" i="4"/>
  <c r="C1072" i="4"/>
  <c r="AT1077" i="4" l="1"/>
  <c r="AL1077" i="4"/>
  <c r="AS1077" i="4" s="1"/>
  <c r="AI1079" i="4"/>
  <c r="AJ1078" i="4"/>
  <c r="AK1078" i="4"/>
  <c r="M1076" i="4"/>
  <c r="S1076" i="4" s="1"/>
  <c r="Q1075" i="4"/>
  <c r="R1075" i="4" s="1"/>
  <c r="H1074" i="4"/>
  <c r="I1073" i="4"/>
  <c r="E1075" i="4"/>
  <c r="F1074" i="4"/>
  <c r="B1074" i="4"/>
  <c r="C1073" i="4"/>
  <c r="AT1078" i="4" l="1"/>
  <c r="AL1078" i="4"/>
  <c r="AS1078" i="4" s="1"/>
  <c r="AK1079" i="4"/>
  <c r="AI1080" i="4"/>
  <c r="AJ1079" i="4"/>
  <c r="M1077" i="4"/>
  <c r="S1077" i="4" s="1"/>
  <c r="Q1076" i="4"/>
  <c r="R1076" i="4" s="1"/>
  <c r="H1075" i="4"/>
  <c r="I1074" i="4"/>
  <c r="E1076" i="4"/>
  <c r="F1075" i="4"/>
  <c r="B1075" i="4"/>
  <c r="C1074" i="4"/>
  <c r="AI1081" i="4" l="1"/>
  <c r="AJ1080" i="4"/>
  <c r="AK1080" i="4"/>
  <c r="AT1079" i="4"/>
  <c r="AL1079" i="4"/>
  <c r="AS1079" i="4" s="1"/>
  <c r="M1078" i="4"/>
  <c r="S1078" i="4" s="1"/>
  <c r="Q1077" i="4"/>
  <c r="R1077" i="4" s="1"/>
  <c r="H1076" i="4"/>
  <c r="I1075" i="4"/>
  <c r="E1077" i="4"/>
  <c r="F1076" i="4"/>
  <c r="B1076" i="4"/>
  <c r="C1075" i="4"/>
  <c r="AT1080" i="4" l="1"/>
  <c r="AL1080" i="4"/>
  <c r="AS1080" i="4" s="1"/>
  <c r="AI1082" i="4"/>
  <c r="AJ1081" i="4"/>
  <c r="AK1081" i="4"/>
  <c r="M1079" i="4"/>
  <c r="S1079" i="4" s="1"/>
  <c r="Q1078" i="4"/>
  <c r="R1078" i="4" s="1"/>
  <c r="H1077" i="4"/>
  <c r="I1076" i="4"/>
  <c r="E1078" i="4"/>
  <c r="F1077" i="4"/>
  <c r="B1077" i="4"/>
  <c r="C1076" i="4"/>
  <c r="AT1081" i="4" l="1"/>
  <c r="AL1081" i="4"/>
  <c r="AS1081" i="4" s="1"/>
  <c r="AI1083" i="4"/>
  <c r="AJ1082" i="4"/>
  <c r="AK1082" i="4"/>
  <c r="M1080" i="4"/>
  <c r="S1080" i="4" s="1"/>
  <c r="Q1079" i="4"/>
  <c r="R1079" i="4" s="1"/>
  <c r="H1078" i="4"/>
  <c r="I1077" i="4"/>
  <c r="E1079" i="4"/>
  <c r="F1078" i="4"/>
  <c r="B1078" i="4"/>
  <c r="C1077" i="4"/>
  <c r="AT1082" i="4" l="1"/>
  <c r="AL1082" i="4"/>
  <c r="AS1082" i="4" s="1"/>
  <c r="AI1084" i="4"/>
  <c r="AJ1083" i="4"/>
  <c r="AK1083" i="4"/>
  <c r="M1081" i="4"/>
  <c r="S1081" i="4" s="1"/>
  <c r="Q1080" i="4"/>
  <c r="R1080" i="4" s="1"/>
  <c r="H1079" i="4"/>
  <c r="I1078" i="4"/>
  <c r="E1080" i="4"/>
  <c r="F1079" i="4"/>
  <c r="B1079" i="4"/>
  <c r="C1078" i="4"/>
  <c r="AT1083" i="4" l="1"/>
  <c r="AL1083" i="4"/>
  <c r="AS1083" i="4" s="1"/>
  <c r="AI1085" i="4"/>
  <c r="AJ1084" i="4"/>
  <c r="AK1084" i="4"/>
  <c r="M1082" i="4"/>
  <c r="S1082" i="4" s="1"/>
  <c r="Q1081" i="4"/>
  <c r="R1081" i="4" s="1"/>
  <c r="H1080" i="4"/>
  <c r="I1079" i="4"/>
  <c r="E1081" i="4"/>
  <c r="F1080" i="4"/>
  <c r="B1080" i="4"/>
  <c r="C1079" i="4"/>
  <c r="AT1084" i="4" l="1"/>
  <c r="AL1084" i="4"/>
  <c r="AS1084" i="4" s="1"/>
  <c r="AI1086" i="4"/>
  <c r="AJ1085" i="4"/>
  <c r="AK1085" i="4"/>
  <c r="M1083" i="4"/>
  <c r="S1083" i="4" s="1"/>
  <c r="Q1082" i="4"/>
  <c r="R1082" i="4" s="1"/>
  <c r="H1081" i="4"/>
  <c r="I1080" i="4"/>
  <c r="E1082" i="4"/>
  <c r="F1081" i="4"/>
  <c r="B1081" i="4"/>
  <c r="C1080" i="4"/>
  <c r="AT1085" i="4" l="1"/>
  <c r="AL1085" i="4"/>
  <c r="AS1085" i="4" s="1"/>
  <c r="AI1087" i="4"/>
  <c r="AJ1086" i="4"/>
  <c r="AK1086" i="4"/>
  <c r="M1084" i="4"/>
  <c r="S1084" i="4" s="1"/>
  <c r="Q1083" i="4"/>
  <c r="R1083" i="4" s="1"/>
  <c r="H1082" i="4"/>
  <c r="I1081" i="4"/>
  <c r="E1083" i="4"/>
  <c r="F1082" i="4"/>
  <c r="B1082" i="4"/>
  <c r="C1081" i="4"/>
  <c r="AT1086" i="4" l="1"/>
  <c r="AL1086" i="4"/>
  <c r="AS1086" i="4" s="1"/>
  <c r="AI1088" i="4"/>
  <c r="AJ1087" i="4"/>
  <c r="AK1087" i="4"/>
  <c r="M1085" i="4"/>
  <c r="S1085" i="4" s="1"/>
  <c r="Q1084" i="4"/>
  <c r="R1084" i="4" s="1"/>
  <c r="H1083" i="4"/>
  <c r="I1082" i="4"/>
  <c r="E1084" i="4"/>
  <c r="F1083" i="4"/>
  <c r="B1083" i="4"/>
  <c r="C1082" i="4"/>
  <c r="AT1087" i="4" l="1"/>
  <c r="AL1087" i="4"/>
  <c r="AS1087" i="4" s="1"/>
  <c r="AI1089" i="4"/>
  <c r="AJ1088" i="4"/>
  <c r="AK1088" i="4"/>
  <c r="M1086" i="4"/>
  <c r="S1086" i="4" s="1"/>
  <c r="Q1085" i="4"/>
  <c r="R1085" i="4" s="1"/>
  <c r="H1084" i="4"/>
  <c r="I1083" i="4"/>
  <c r="E1085" i="4"/>
  <c r="F1084" i="4"/>
  <c r="B1084" i="4"/>
  <c r="C1083" i="4"/>
  <c r="AT1088" i="4" l="1"/>
  <c r="AL1088" i="4"/>
  <c r="AS1088" i="4" s="1"/>
  <c r="AI1090" i="4"/>
  <c r="AJ1089" i="4"/>
  <c r="AK1089" i="4"/>
  <c r="M1087" i="4"/>
  <c r="S1087" i="4" s="1"/>
  <c r="Q1086" i="4"/>
  <c r="R1086" i="4" s="1"/>
  <c r="H1085" i="4"/>
  <c r="I1084" i="4"/>
  <c r="E1086" i="4"/>
  <c r="F1085" i="4"/>
  <c r="B1085" i="4"/>
  <c r="C1084" i="4"/>
  <c r="AT1089" i="4" l="1"/>
  <c r="AL1089" i="4"/>
  <c r="AS1089" i="4" s="1"/>
  <c r="AI1091" i="4"/>
  <c r="AJ1090" i="4"/>
  <c r="AK1090" i="4"/>
  <c r="M1088" i="4"/>
  <c r="S1088" i="4" s="1"/>
  <c r="Q1087" i="4"/>
  <c r="R1087" i="4" s="1"/>
  <c r="H1086" i="4"/>
  <c r="I1085" i="4"/>
  <c r="E1087" i="4"/>
  <c r="F1086" i="4"/>
  <c r="B1086" i="4"/>
  <c r="C1085" i="4"/>
  <c r="AT1090" i="4" l="1"/>
  <c r="AL1090" i="4"/>
  <c r="AS1090" i="4" s="1"/>
  <c r="AI1092" i="4"/>
  <c r="AJ1091" i="4"/>
  <c r="AK1091" i="4"/>
  <c r="M1089" i="4"/>
  <c r="S1089" i="4" s="1"/>
  <c r="Q1088" i="4"/>
  <c r="R1088" i="4" s="1"/>
  <c r="H1087" i="4"/>
  <c r="I1086" i="4"/>
  <c r="E1088" i="4"/>
  <c r="F1087" i="4"/>
  <c r="B1087" i="4"/>
  <c r="C1086" i="4"/>
  <c r="AT1091" i="4" l="1"/>
  <c r="AL1091" i="4"/>
  <c r="AS1091" i="4" s="1"/>
  <c r="AI1093" i="4"/>
  <c r="AJ1092" i="4"/>
  <c r="AK1092" i="4"/>
  <c r="M1090" i="4"/>
  <c r="S1090" i="4" s="1"/>
  <c r="Q1089" i="4"/>
  <c r="R1089" i="4" s="1"/>
  <c r="H1088" i="4"/>
  <c r="I1087" i="4"/>
  <c r="E1089" i="4"/>
  <c r="F1088" i="4"/>
  <c r="B1088" i="4"/>
  <c r="C1087" i="4"/>
  <c r="AT1092" i="4" l="1"/>
  <c r="AL1092" i="4"/>
  <c r="AS1092" i="4" s="1"/>
  <c r="AI1094" i="4"/>
  <c r="AJ1093" i="4"/>
  <c r="AK1093" i="4"/>
  <c r="M1091" i="4"/>
  <c r="S1091" i="4" s="1"/>
  <c r="Q1090" i="4"/>
  <c r="R1090" i="4" s="1"/>
  <c r="H1089" i="4"/>
  <c r="I1088" i="4"/>
  <c r="E1090" i="4"/>
  <c r="F1089" i="4"/>
  <c r="B1089" i="4"/>
  <c r="C1088" i="4"/>
  <c r="AT1093" i="4" l="1"/>
  <c r="AL1093" i="4"/>
  <c r="AS1093" i="4" s="1"/>
  <c r="AI1095" i="4"/>
  <c r="AJ1094" i="4"/>
  <c r="AK1094" i="4"/>
  <c r="M1092" i="4"/>
  <c r="S1092" i="4" s="1"/>
  <c r="Q1091" i="4"/>
  <c r="R1091" i="4" s="1"/>
  <c r="H1090" i="4"/>
  <c r="I1089" i="4"/>
  <c r="E1091" i="4"/>
  <c r="F1090" i="4"/>
  <c r="B1090" i="4"/>
  <c r="C1089" i="4"/>
  <c r="AT1094" i="4" l="1"/>
  <c r="AL1094" i="4"/>
  <c r="AS1094" i="4" s="1"/>
  <c r="AI1096" i="4"/>
  <c r="AJ1095" i="4"/>
  <c r="AK1095" i="4"/>
  <c r="M1093" i="4"/>
  <c r="S1093" i="4" s="1"/>
  <c r="Q1092" i="4"/>
  <c r="R1092" i="4" s="1"/>
  <c r="H1091" i="4"/>
  <c r="I1090" i="4"/>
  <c r="E1092" i="4"/>
  <c r="F1091" i="4"/>
  <c r="B1091" i="4"/>
  <c r="C1090" i="4"/>
  <c r="AT1095" i="4" l="1"/>
  <c r="AL1095" i="4"/>
  <c r="AS1095" i="4" s="1"/>
  <c r="AI1097" i="4"/>
  <c r="AJ1096" i="4"/>
  <c r="AK1096" i="4"/>
  <c r="M1094" i="4"/>
  <c r="S1094" i="4" s="1"/>
  <c r="Q1093" i="4"/>
  <c r="R1093" i="4" s="1"/>
  <c r="H1092" i="4"/>
  <c r="I1091" i="4"/>
  <c r="E1093" i="4"/>
  <c r="F1092" i="4"/>
  <c r="B1092" i="4"/>
  <c r="C1091" i="4"/>
  <c r="AT1096" i="4" l="1"/>
  <c r="AL1096" i="4"/>
  <c r="AS1096" i="4" s="1"/>
  <c r="AI1098" i="4"/>
  <c r="AJ1097" i="4"/>
  <c r="AK1097" i="4"/>
  <c r="M1095" i="4"/>
  <c r="S1095" i="4" s="1"/>
  <c r="Q1094" i="4"/>
  <c r="R1094" i="4" s="1"/>
  <c r="H1093" i="4"/>
  <c r="I1092" i="4"/>
  <c r="E1094" i="4"/>
  <c r="F1093" i="4"/>
  <c r="B1093" i="4"/>
  <c r="C1092" i="4"/>
  <c r="AT1097" i="4" l="1"/>
  <c r="AL1097" i="4"/>
  <c r="AS1097" i="4" s="1"/>
  <c r="AI1099" i="4"/>
  <c r="AJ1098" i="4"/>
  <c r="AK1098" i="4"/>
  <c r="M1096" i="4"/>
  <c r="S1096" i="4" s="1"/>
  <c r="Q1095" i="4"/>
  <c r="R1095" i="4" s="1"/>
  <c r="H1094" i="4"/>
  <c r="I1093" i="4"/>
  <c r="E1095" i="4"/>
  <c r="F1094" i="4"/>
  <c r="B1094" i="4"/>
  <c r="C1093" i="4"/>
  <c r="AT1098" i="4" l="1"/>
  <c r="AL1098" i="4"/>
  <c r="AS1098" i="4" s="1"/>
  <c r="AI1100" i="4"/>
  <c r="AJ1099" i="4"/>
  <c r="AK1099" i="4"/>
  <c r="M1097" i="4"/>
  <c r="S1097" i="4" s="1"/>
  <c r="Q1096" i="4"/>
  <c r="R1096" i="4" s="1"/>
  <c r="H1095" i="4"/>
  <c r="I1094" i="4"/>
  <c r="E1096" i="4"/>
  <c r="F1095" i="4"/>
  <c r="B1095" i="4"/>
  <c r="C1094" i="4"/>
  <c r="AT1099" i="4" l="1"/>
  <c r="AL1099" i="4"/>
  <c r="AS1099" i="4" s="1"/>
  <c r="AI1101" i="4"/>
  <c r="AJ1100" i="4"/>
  <c r="AK1100" i="4"/>
  <c r="M1098" i="4"/>
  <c r="S1098" i="4" s="1"/>
  <c r="Q1097" i="4"/>
  <c r="R1097" i="4" s="1"/>
  <c r="H1096" i="4"/>
  <c r="I1095" i="4"/>
  <c r="E1097" i="4"/>
  <c r="F1096" i="4"/>
  <c r="B1096" i="4"/>
  <c r="C1095" i="4"/>
  <c r="AT1100" i="4" l="1"/>
  <c r="AL1100" i="4"/>
  <c r="AS1100" i="4" s="1"/>
  <c r="AI1102" i="4"/>
  <c r="AJ1101" i="4"/>
  <c r="AK1101" i="4"/>
  <c r="M1099" i="4"/>
  <c r="S1099" i="4" s="1"/>
  <c r="Q1098" i="4"/>
  <c r="R1098" i="4" s="1"/>
  <c r="H1097" i="4"/>
  <c r="I1096" i="4"/>
  <c r="E1098" i="4"/>
  <c r="F1097" i="4"/>
  <c r="B1097" i="4"/>
  <c r="C1096" i="4"/>
  <c r="AT1101" i="4" l="1"/>
  <c r="AL1101" i="4"/>
  <c r="AS1101" i="4" s="1"/>
  <c r="AI1103" i="4"/>
  <c r="AJ1102" i="4"/>
  <c r="AK1102" i="4"/>
  <c r="M1100" i="4"/>
  <c r="S1100" i="4" s="1"/>
  <c r="Q1099" i="4"/>
  <c r="R1099" i="4" s="1"/>
  <c r="H1098" i="4"/>
  <c r="I1097" i="4"/>
  <c r="E1099" i="4"/>
  <c r="F1098" i="4"/>
  <c r="B1098" i="4"/>
  <c r="C1097" i="4"/>
  <c r="AT1102" i="4" l="1"/>
  <c r="AL1102" i="4"/>
  <c r="AS1102" i="4" s="1"/>
  <c r="AI1104" i="4"/>
  <c r="AJ1103" i="4"/>
  <c r="AK1103" i="4"/>
  <c r="M1101" i="4"/>
  <c r="S1101" i="4" s="1"/>
  <c r="Q1100" i="4"/>
  <c r="R1100" i="4" s="1"/>
  <c r="H1099" i="4"/>
  <c r="I1098" i="4"/>
  <c r="E1100" i="4"/>
  <c r="F1099" i="4"/>
  <c r="B1099" i="4"/>
  <c r="C1098" i="4"/>
  <c r="AT1103" i="4" l="1"/>
  <c r="AL1103" i="4"/>
  <c r="AS1103" i="4" s="1"/>
  <c r="AI1105" i="4"/>
  <c r="AJ1104" i="4"/>
  <c r="AK1104" i="4"/>
  <c r="M1102" i="4"/>
  <c r="S1102" i="4" s="1"/>
  <c r="Q1101" i="4"/>
  <c r="R1101" i="4" s="1"/>
  <c r="H1100" i="4"/>
  <c r="I1099" i="4"/>
  <c r="E1101" i="4"/>
  <c r="F1100" i="4"/>
  <c r="B1100" i="4"/>
  <c r="C1099" i="4"/>
  <c r="AT1104" i="4" l="1"/>
  <c r="AL1104" i="4"/>
  <c r="AS1104" i="4" s="1"/>
  <c r="AK1105" i="4"/>
  <c r="AI1106" i="4"/>
  <c r="AJ1105" i="4"/>
  <c r="M1103" i="4"/>
  <c r="S1103" i="4" s="1"/>
  <c r="Q1102" i="4"/>
  <c r="R1102" i="4" s="1"/>
  <c r="H1101" i="4"/>
  <c r="I1100" i="4"/>
  <c r="E1102" i="4"/>
  <c r="F1101" i="4"/>
  <c r="B1101" i="4"/>
  <c r="C1100" i="4"/>
  <c r="AI1107" i="4" l="1"/>
  <c r="AJ1106" i="4"/>
  <c r="AK1106" i="4"/>
  <c r="AT1105" i="4"/>
  <c r="AL1105" i="4"/>
  <c r="AS1105" i="4" s="1"/>
  <c r="M1104" i="4"/>
  <c r="S1104" i="4" s="1"/>
  <c r="Q1103" i="4"/>
  <c r="R1103" i="4" s="1"/>
  <c r="H1102" i="4"/>
  <c r="I1101" i="4"/>
  <c r="E1103" i="4"/>
  <c r="F1102" i="4"/>
  <c r="B1102" i="4"/>
  <c r="C1101" i="4"/>
  <c r="AT1106" i="4" l="1"/>
  <c r="AL1106" i="4"/>
  <c r="AS1106" i="4" s="1"/>
  <c r="AI1108" i="4"/>
  <c r="AJ1107" i="4"/>
  <c r="AK1107" i="4"/>
  <c r="M1105" i="4"/>
  <c r="S1105" i="4" s="1"/>
  <c r="Q1104" i="4"/>
  <c r="R1104" i="4" s="1"/>
  <c r="H1103" i="4"/>
  <c r="I1102" i="4"/>
  <c r="E1104" i="4"/>
  <c r="F1103" i="4"/>
  <c r="B1103" i="4"/>
  <c r="C1102" i="4"/>
  <c r="AT1107" i="4" l="1"/>
  <c r="AL1107" i="4"/>
  <c r="AS1107" i="4" s="1"/>
  <c r="AI1109" i="4"/>
  <c r="AJ1108" i="4"/>
  <c r="AK1108" i="4"/>
  <c r="M1106" i="4"/>
  <c r="S1106" i="4" s="1"/>
  <c r="Q1105" i="4"/>
  <c r="R1105" i="4" s="1"/>
  <c r="H1104" i="4"/>
  <c r="I1103" i="4"/>
  <c r="E1105" i="4"/>
  <c r="F1104" i="4"/>
  <c r="B1104" i="4"/>
  <c r="C1103" i="4"/>
  <c r="AT1108" i="4" l="1"/>
  <c r="AL1108" i="4"/>
  <c r="AS1108" i="4" s="1"/>
  <c r="AI1110" i="4"/>
  <c r="AJ1109" i="4"/>
  <c r="AK1109" i="4"/>
  <c r="M1107" i="4"/>
  <c r="S1107" i="4" s="1"/>
  <c r="Q1106" i="4"/>
  <c r="R1106" i="4" s="1"/>
  <c r="H1105" i="4"/>
  <c r="I1104" i="4"/>
  <c r="E1106" i="4"/>
  <c r="F1105" i="4"/>
  <c r="B1105" i="4"/>
  <c r="C1104" i="4"/>
  <c r="AT1109" i="4" l="1"/>
  <c r="AL1109" i="4"/>
  <c r="AS1109" i="4" s="1"/>
  <c r="AI1111" i="4"/>
  <c r="AJ1110" i="4"/>
  <c r="AK1110" i="4"/>
  <c r="M1108" i="4"/>
  <c r="S1108" i="4" s="1"/>
  <c r="Q1107" i="4"/>
  <c r="R1107" i="4" s="1"/>
  <c r="H1106" i="4"/>
  <c r="I1105" i="4"/>
  <c r="E1107" i="4"/>
  <c r="F1106" i="4"/>
  <c r="B1106" i="4"/>
  <c r="C1105" i="4"/>
  <c r="AT1110" i="4" l="1"/>
  <c r="AL1110" i="4"/>
  <c r="AS1110" i="4" s="1"/>
  <c r="AI1112" i="4"/>
  <c r="AJ1111" i="4"/>
  <c r="AK1111" i="4"/>
  <c r="M1109" i="4"/>
  <c r="S1109" i="4" s="1"/>
  <c r="Q1108" i="4"/>
  <c r="R1108" i="4" s="1"/>
  <c r="H1107" i="4"/>
  <c r="I1106" i="4"/>
  <c r="E1108" i="4"/>
  <c r="F1107" i="4"/>
  <c r="B1107" i="4"/>
  <c r="C1106" i="4"/>
  <c r="AT1111" i="4" l="1"/>
  <c r="AL1111" i="4"/>
  <c r="AS1111" i="4" s="1"/>
  <c r="AI1113" i="4"/>
  <c r="AJ1112" i="4"/>
  <c r="AK1112" i="4"/>
  <c r="M1110" i="4"/>
  <c r="S1110" i="4" s="1"/>
  <c r="Q1109" i="4"/>
  <c r="R1109" i="4" s="1"/>
  <c r="H1108" i="4"/>
  <c r="I1107" i="4"/>
  <c r="E1109" i="4"/>
  <c r="F1108" i="4"/>
  <c r="B1108" i="4"/>
  <c r="C1107" i="4"/>
  <c r="AT1112" i="4" l="1"/>
  <c r="AL1112" i="4"/>
  <c r="AS1112" i="4" s="1"/>
  <c r="AI1114" i="4"/>
  <c r="AJ1113" i="4"/>
  <c r="AK1113" i="4"/>
  <c r="M1111" i="4"/>
  <c r="S1111" i="4" s="1"/>
  <c r="Q1110" i="4"/>
  <c r="R1110" i="4" s="1"/>
  <c r="H1109" i="4"/>
  <c r="I1108" i="4"/>
  <c r="E1110" i="4"/>
  <c r="F1109" i="4"/>
  <c r="B1109" i="4"/>
  <c r="C1108" i="4"/>
  <c r="AT1113" i="4" l="1"/>
  <c r="AL1113" i="4"/>
  <c r="AS1113" i="4" s="1"/>
  <c r="AI1115" i="4"/>
  <c r="AJ1114" i="4"/>
  <c r="AK1114" i="4"/>
  <c r="M1112" i="4"/>
  <c r="S1112" i="4" s="1"/>
  <c r="Q1111" i="4"/>
  <c r="R1111" i="4" s="1"/>
  <c r="H1110" i="4"/>
  <c r="I1109" i="4"/>
  <c r="E1111" i="4"/>
  <c r="F1110" i="4"/>
  <c r="B1110" i="4"/>
  <c r="C1109" i="4"/>
  <c r="AT1114" i="4" l="1"/>
  <c r="AL1114" i="4"/>
  <c r="AS1114" i="4" s="1"/>
  <c r="AI1116" i="4"/>
  <c r="AJ1115" i="4"/>
  <c r="AK1115" i="4"/>
  <c r="M1113" i="4"/>
  <c r="S1113" i="4" s="1"/>
  <c r="Q1112" i="4"/>
  <c r="R1112" i="4" s="1"/>
  <c r="H1111" i="4"/>
  <c r="I1110" i="4"/>
  <c r="E1112" i="4"/>
  <c r="F1111" i="4"/>
  <c r="B1111" i="4"/>
  <c r="C1110" i="4"/>
  <c r="AT1115" i="4" l="1"/>
  <c r="AL1115" i="4"/>
  <c r="AS1115" i="4" s="1"/>
  <c r="AI1117" i="4"/>
  <c r="AJ1116" i="4"/>
  <c r="AK1116" i="4"/>
  <c r="M1114" i="4"/>
  <c r="S1114" i="4" s="1"/>
  <c r="Q1113" i="4"/>
  <c r="R1113" i="4" s="1"/>
  <c r="H1112" i="4"/>
  <c r="I1111" i="4"/>
  <c r="E1113" i="4"/>
  <c r="F1112" i="4"/>
  <c r="B1112" i="4"/>
  <c r="C1111" i="4"/>
  <c r="AT1116" i="4" l="1"/>
  <c r="AL1116" i="4"/>
  <c r="AS1116" i="4" s="1"/>
  <c r="AI1118" i="4"/>
  <c r="AJ1117" i="4"/>
  <c r="AK1117" i="4"/>
  <c r="M1115" i="4"/>
  <c r="S1115" i="4" s="1"/>
  <c r="Q1114" i="4"/>
  <c r="R1114" i="4" s="1"/>
  <c r="H1113" i="4"/>
  <c r="I1112" i="4"/>
  <c r="E1114" i="4"/>
  <c r="F1113" i="4"/>
  <c r="B1113" i="4"/>
  <c r="C1112" i="4"/>
  <c r="AT1117" i="4" l="1"/>
  <c r="AL1117" i="4"/>
  <c r="AS1117" i="4" s="1"/>
  <c r="AI1119" i="4"/>
  <c r="AJ1118" i="4"/>
  <c r="AK1118" i="4"/>
  <c r="M1116" i="4"/>
  <c r="S1116" i="4" s="1"/>
  <c r="Q1115" i="4"/>
  <c r="R1115" i="4" s="1"/>
  <c r="H1114" i="4"/>
  <c r="I1113" i="4"/>
  <c r="E1115" i="4"/>
  <c r="F1114" i="4"/>
  <c r="B1114" i="4"/>
  <c r="C1113" i="4"/>
  <c r="AT1118" i="4" l="1"/>
  <c r="AL1118" i="4"/>
  <c r="AS1118" i="4" s="1"/>
  <c r="AI1120" i="4"/>
  <c r="AJ1119" i="4"/>
  <c r="AK1119" i="4"/>
  <c r="M1117" i="4"/>
  <c r="S1117" i="4" s="1"/>
  <c r="Q1116" i="4"/>
  <c r="R1116" i="4" s="1"/>
  <c r="H1115" i="4"/>
  <c r="I1114" i="4"/>
  <c r="E1116" i="4"/>
  <c r="F1115" i="4"/>
  <c r="B1115" i="4"/>
  <c r="C1114" i="4"/>
  <c r="AT1119" i="4" l="1"/>
  <c r="AL1119" i="4"/>
  <c r="AS1119" i="4" s="1"/>
  <c r="AI1121" i="4"/>
  <c r="AJ1120" i="4"/>
  <c r="AK1120" i="4"/>
  <c r="M1118" i="4"/>
  <c r="S1118" i="4" s="1"/>
  <c r="Q1117" i="4"/>
  <c r="R1117" i="4" s="1"/>
  <c r="H1116" i="4"/>
  <c r="I1115" i="4"/>
  <c r="E1117" i="4"/>
  <c r="F1116" i="4"/>
  <c r="B1116" i="4"/>
  <c r="C1115" i="4"/>
  <c r="AT1120" i="4" l="1"/>
  <c r="AL1120" i="4"/>
  <c r="AS1120" i="4" s="1"/>
  <c r="AK1121" i="4"/>
  <c r="AI1122" i="4"/>
  <c r="AJ1121" i="4"/>
  <c r="M1119" i="4"/>
  <c r="S1119" i="4" s="1"/>
  <c r="Q1118" i="4"/>
  <c r="R1118" i="4" s="1"/>
  <c r="H1117" i="4"/>
  <c r="I1116" i="4"/>
  <c r="E1118" i="4"/>
  <c r="F1117" i="4"/>
  <c r="B1117" i="4"/>
  <c r="C1116" i="4"/>
  <c r="AI1123" i="4" l="1"/>
  <c r="AJ1122" i="4"/>
  <c r="AK1122" i="4"/>
  <c r="AT1121" i="4"/>
  <c r="AL1121" i="4"/>
  <c r="AS1121" i="4" s="1"/>
  <c r="M1120" i="4"/>
  <c r="S1120" i="4" s="1"/>
  <c r="Q1119" i="4"/>
  <c r="R1119" i="4" s="1"/>
  <c r="H1118" i="4"/>
  <c r="I1117" i="4"/>
  <c r="E1119" i="4"/>
  <c r="F1118" i="4"/>
  <c r="B1118" i="4"/>
  <c r="C1117" i="4"/>
  <c r="AT1122" i="4" l="1"/>
  <c r="AL1122" i="4"/>
  <c r="AS1122" i="4" s="1"/>
  <c r="AI1124" i="4"/>
  <c r="AJ1123" i="4"/>
  <c r="AK1123" i="4"/>
  <c r="M1121" i="4"/>
  <c r="S1121" i="4" s="1"/>
  <c r="Q1120" i="4"/>
  <c r="R1120" i="4" s="1"/>
  <c r="H1119" i="4"/>
  <c r="I1118" i="4"/>
  <c r="E1120" i="4"/>
  <c r="F1119" i="4"/>
  <c r="B1119" i="4"/>
  <c r="C1118" i="4"/>
  <c r="AT1123" i="4" l="1"/>
  <c r="AL1123" i="4"/>
  <c r="AS1123" i="4" s="1"/>
  <c r="AI1125" i="4"/>
  <c r="AJ1124" i="4"/>
  <c r="AK1124" i="4"/>
  <c r="M1122" i="4"/>
  <c r="S1122" i="4" s="1"/>
  <c r="Q1121" i="4"/>
  <c r="R1121" i="4" s="1"/>
  <c r="H1120" i="4"/>
  <c r="I1119" i="4"/>
  <c r="E1121" i="4"/>
  <c r="F1120" i="4"/>
  <c r="B1120" i="4"/>
  <c r="C1119" i="4"/>
  <c r="AT1124" i="4" l="1"/>
  <c r="AL1124" i="4"/>
  <c r="AS1124" i="4" s="1"/>
  <c r="AI1126" i="4"/>
  <c r="AJ1125" i="4"/>
  <c r="AK1125" i="4"/>
  <c r="M1123" i="4"/>
  <c r="S1123" i="4" s="1"/>
  <c r="Q1122" i="4"/>
  <c r="R1122" i="4" s="1"/>
  <c r="H1121" i="4"/>
  <c r="I1120" i="4"/>
  <c r="E1122" i="4"/>
  <c r="F1121" i="4"/>
  <c r="B1121" i="4"/>
  <c r="C1120" i="4"/>
  <c r="AT1125" i="4" l="1"/>
  <c r="AL1125" i="4"/>
  <c r="AS1125" i="4" s="1"/>
  <c r="AI1127" i="4"/>
  <c r="AJ1126" i="4"/>
  <c r="AK1126" i="4"/>
  <c r="M1124" i="4"/>
  <c r="S1124" i="4" s="1"/>
  <c r="Q1123" i="4"/>
  <c r="R1123" i="4" s="1"/>
  <c r="H1122" i="4"/>
  <c r="I1121" i="4"/>
  <c r="E1123" i="4"/>
  <c r="F1122" i="4"/>
  <c r="B1122" i="4"/>
  <c r="C1121" i="4"/>
  <c r="AT1126" i="4" l="1"/>
  <c r="AL1126" i="4"/>
  <c r="AS1126" i="4" s="1"/>
  <c r="AI1128" i="4"/>
  <c r="AJ1127" i="4"/>
  <c r="AK1127" i="4"/>
  <c r="M1125" i="4"/>
  <c r="S1125" i="4" s="1"/>
  <c r="Q1124" i="4"/>
  <c r="R1124" i="4" s="1"/>
  <c r="H1123" i="4"/>
  <c r="I1122" i="4"/>
  <c r="E1124" i="4"/>
  <c r="F1123" i="4"/>
  <c r="B1123" i="4"/>
  <c r="C1122" i="4"/>
  <c r="AT1127" i="4" l="1"/>
  <c r="AL1127" i="4"/>
  <c r="AS1127" i="4" s="1"/>
  <c r="AI1129" i="4"/>
  <c r="AJ1128" i="4"/>
  <c r="AK1128" i="4"/>
  <c r="M1126" i="4"/>
  <c r="S1126" i="4" s="1"/>
  <c r="Q1125" i="4"/>
  <c r="R1125" i="4" s="1"/>
  <c r="H1124" i="4"/>
  <c r="I1123" i="4"/>
  <c r="E1125" i="4"/>
  <c r="F1124" i="4"/>
  <c r="B1124" i="4"/>
  <c r="C1123" i="4"/>
  <c r="AT1128" i="4" l="1"/>
  <c r="AL1128" i="4"/>
  <c r="AS1128" i="4" s="1"/>
  <c r="AI1130" i="4"/>
  <c r="AJ1129" i="4"/>
  <c r="AK1129" i="4"/>
  <c r="M1127" i="4"/>
  <c r="S1127" i="4" s="1"/>
  <c r="Q1126" i="4"/>
  <c r="R1126" i="4" s="1"/>
  <c r="H1125" i="4"/>
  <c r="I1124" i="4"/>
  <c r="E1126" i="4"/>
  <c r="F1125" i="4"/>
  <c r="B1125" i="4"/>
  <c r="C1124" i="4"/>
  <c r="AT1129" i="4" l="1"/>
  <c r="AL1129" i="4"/>
  <c r="AS1129" i="4" s="1"/>
  <c r="AI1131" i="4"/>
  <c r="AJ1130" i="4"/>
  <c r="AK1130" i="4"/>
  <c r="M1128" i="4"/>
  <c r="S1128" i="4" s="1"/>
  <c r="Q1127" i="4"/>
  <c r="R1127" i="4" s="1"/>
  <c r="H1126" i="4"/>
  <c r="I1125" i="4"/>
  <c r="E1127" i="4"/>
  <c r="F1126" i="4"/>
  <c r="B1126" i="4"/>
  <c r="C1125" i="4"/>
  <c r="AT1130" i="4" l="1"/>
  <c r="AL1130" i="4"/>
  <c r="AS1130" i="4" s="1"/>
  <c r="AK1131" i="4"/>
  <c r="AI1132" i="4"/>
  <c r="AJ1131" i="4"/>
  <c r="M1129" i="4"/>
  <c r="S1129" i="4" s="1"/>
  <c r="Q1128" i="4"/>
  <c r="R1128" i="4" s="1"/>
  <c r="H1127" i="4"/>
  <c r="I1126" i="4"/>
  <c r="E1128" i="4"/>
  <c r="F1127" i="4"/>
  <c r="B1127" i="4"/>
  <c r="C1126" i="4"/>
  <c r="AI1133" i="4" l="1"/>
  <c r="AJ1132" i="4"/>
  <c r="AK1132" i="4"/>
  <c r="AT1131" i="4"/>
  <c r="AL1131" i="4"/>
  <c r="AS1131" i="4" s="1"/>
  <c r="M1130" i="4"/>
  <c r="S1130" i="4" s="1"/>
  <c r="Q1129" i="4"/>
  <c r="R1129" i="4" s="1"/>
  <c r="H1128" i="4"/>
  <c r="I1127" i="4"/>
  <c r="E1129" i="4"/>
  <c r="F1128" i="4"/>
  <c r="B1128" i="4"/>
  <c r="C1127" i="4"/>
  <c r="AT1132" i="4" l="1"/>
  <c r="AL1132" i="4"/>
  <c r="AS1132" i="4" s="1"/>
  <c r="AK1133" i="4"/>
  <c r="AI1134" i="4"/>
  <c r="AJ1133" i="4"/>
  <c r="M1131" i="4"/>
  <c r="S1131" i="4" s="1"/>
  <c r="Q1130" i="4"/>
  <c r="R1130" i="4" s="1"/>
  <c r="H1129" i="4"/>
  <c r="I1128" i="4"/>
  <c r="E1130" i="4"/>
  <c r="F1129" i="4"/>
  <c r="B1129" i="4"/>
  <c r="C1128" i="4"/>
  <c r="AI1135" i="4" l="1"/>
  <c r="AJ1134" i="4"/>
  <c r="AK1134" i="4"/>
  <c r="AT1133" i="4"/>
  <c r="AL1133" i="4"/>
  <c r="AS1133" i="4" s="1"/>
  <c r="M1132" i="4"/>
  <c r="S1132" i="4" s="1"/>
  <c r="Q1131" i="4"/>
  <c r="R1131" i="4" s="1"/>
  <c r="H1130" i="4"/>
  <c r="I1129" i="4"/>
  <c r="E1131" i="4"/>
  <c r="F1130" i="4"/>
  <c r="B1130" i="4"/>
  <c r="C1129" i="4"/>
  <c r="AT1134" i="4" l="1"/>
  <c r="AL1134" i="4"/>
  <c r="AS1134" i="4" s="1"/>
  <c r="AK1135" i="4"/>
  <c r="AI1136" i="4"/>
  <c r="AJ1135" i="4"/>
  <c r="M1133" i="4"/>
  <c r="S1133" i="4" s="1"/>
  <c r="Q1132" i="4"/>
  <c r="R1132" i="4" s="1"/>
  <c r="H1131" i="4"/>
  <c r="I1130" i="4"/>
  <c r="E1132" i="4"/>
  <c r="F1131" i="4"/>
  <c r="B1131" i="4"/>
  <c r="C1130" i="4"/>
  <c r="AI1137" i="4" l="1"/>
  <c r="AJ1136" i="4"/>
  <c r="AK1136" i="4"/>
  <c r="AT1135" i="4"/>
  <c r="AL1135" i="4"/>
  <c r="AS1135" i="4" s="1"/>
  <c r="M1134" i="4"/>
  <c r="S1134" i="4" s="1"/>
  <c r="Q1133" i="4"/>
  <c r="R1133" i="4" s="1"/>
  <c r="H1132" i="4"/>
  <c r="I1131" i="4"/>
  <c r="E1133" i="4"/>
  <c r="F1132" i="4"/>
  <c r="B1132" i="4"/>
  <c r="C1131" i="4"/>
  <c r="AT1136" i="4" l="1"/>
  <c r="AL1136" i="4"/>
  <c r="AS1136" i="4" s="1"/>
  <c r="AK1137" i="4"/>
  <c r="AI1138" i="4"/>
  <c r="AJ1137" i="4"/>
  <c r="M1135" i="4"/>
  <c r="S1135" i="4" s="1"/>
  <c r="Q1134" i="4"/>
  <c r="R1134" i="4" s="1"/>
  <c r="H1133" i="4"/>
  <c r="I1132" i="4"/>
  <c r="E1134" i="4"/>
  <c r="F1133" i="4"/>
  <c r="B1133" i="4"/>
  <c r="C1132" i="4"/>
  <c r="AI1139" i="4" l="1"/>
  <c r="AJ1138" i="4"/>
  <c r="AK1138" i="4"/>
  <c r="AT1137" i="4"/>
  <c r="AL1137" i="4"/>
  <c r="AS1137" i="4" s="1"/>
  <c r="M1136" i="4"/>
  <c r="S1136" i="4" s="1"/>
  <c r="Q1135" i="4"/>
  <c r="R1135" i="4" s="1"/>
  <c r="H1134" i="4"/>
  <c r="I1133" i="4"/>
  <c r="E1135" i="4"/>
  <c r="F1134" i="4"/>
  <c r="B1134" i="4"/>
  <c r="C1133" i="4"/>
  <c r="AT1138" i="4" l="1"/>
  <c r="AL1138" i="4"/>
  <c r="AS1138" i="4" s="1"/>
  <c r="AK1139" i="4"/>
  <c r="AI1140" i="4"/>
  <c r="AJ1139" i="4"/>
  <c r="M1137" i="4"/>
  <c r="S1137" i="4" s="1"/>
  <c r="Q1136" i="4"/>
  <c r="R1136" i="4" s="1"/>
  <c r="H1135" i="4"/>
  <c r="I1134" i="4"/>
  <c r="E1136" i="4"/>
  <c r="F1135" i="4"/>
  <c r="B1135" i="4"/>
  <c r="C1134" i="4"/>
  <c r="AI1141" i="4" l="1"/>
  <c r="AJ1140" i="4"/>
  <c r="AK1140" i="4"/>
  <c r="AT1139" i="4"/>
  <c r="AL1139" i="4"/>
  <c r="AS1139" i="4" s="1"/>
  <c r="M1138" i="4"/>
  <c r="S1138" i="4" s="1"/>
  <c r="Q1137" i="4"/>
  <c r="R1137" i="4" s="1"/>
  <c r="H1136" i="4"/>
  <c r="I1135" i="4"/>
  <c r="E1137" i="4"/>
  <c r="F1136" i="4"/>
  <c r="B1136" i="4"/>
  <c r="C1135" i="4"/>
  <c r="AT1140" i="4" l="1"/>
  <c r="AL1140" i="4"/>
  <c r="AS1140" i="4" s="1"/>
  <c r="AK1141" i="4"/>
  <c r="AI1142" i="4"/>
  <c r="AJ1141" i="4"/>
  <c r="M1139" i="4"/>
  <c r="S1139" i="4" s="1"/>
  <c r="Q1138" i="4"/>
  <c r="R1138" i="4" s="1"/>
  <c r="H1137" i="4"/>
  <c r="I1136" i="4"/>
  <c r="E1138" i="4"/>
  <c r="F1137" i="4"/>
  <c r="B1137" i="4"/>
  <c r="C1136" i="4"/>
  <c r="AI1143" i="4" l="1"/>
  <c r="AJ1142" i="4"/>
  <c r="AK1142" i="4"/>
  <c r="AT1141" i="4"/>
  <c r="AL1141" i="4"/>
  <c r="AS1141" i="4" s="1"/>
  <c r="M1140" i="4"/>
  <c r="S1140" i="4" s="1"/>
  <c r="Q1139" i="4"/>
  <c r="R1139" i="4" s="1"/>
  <c r="H1138" i="4"/>
  <c r="I1137" i="4"/>
  <c r="E1139" i="4"/>
  <c r="F1138" i="4"/>
  <c r="B1138" i="4"/>
  <c r="C1137" i="4"/>
  <c r="AT1142" i="4" l="1"/>
  <c r="AL1142" i="4"/>
  <c r="AS1142" i="4" s="1"/>
  <c r="AK1143" i="4"/>
  <c r="AI1144" i="4"/>
  <c r="AJ1143" i="4"/>
  <c r="M1141" i="4"/>
  <c r="S1141" i="4" s="1"/>
  <c r="Q1140" i="4"/>
  <c r="R1140" i="4" s="1"/>
  <c r="H1139" i="4"/>
  <c r="I1138" i="4"/>
  <c r="E1140" i="4"/>
  <c r="F1139" i="4"/>
  <c r="B1139" i="4"/>
  <c r="C1138" i="4"/>
  <c r="AI1145" i="4" l="1"/>
  <c r="AJ1144" i="4"/>
  <c r="AK1144" i="4"/>
  <c r="AT1143" i="4"/>
  <c r="AL1143" i="4"/>
  <c r="AS1143" i="4" s="1"/>
  <c r="M1142" i="4"/>
  <c r="S1142" i="4" s="1"/>
  <c r="Q1141" i="4"/>
  <c r="R1141" i="4" s="1"/>
  <c r="H1140" i="4"/>
  <c r="I1139" i="4"/>
  <c r="E1141" i="4"/>
  <c r="F1140" i="4"/>
  <c r="B1140" i="4"/>
  <c r="C1139" i="4"/>
  <c r="AT1144" i="4" l="1"/>
  <c r="AL1144" i="4"/>
  <c r="AS1144" i="4" s="1"/>
  <c r="AK1145" i="4"/>
  <c r="AI1146" i="4"/>
  <c r="AJ1145" i="4"/>
  <c r="M1143" i="4"/>
  <c r="S1143" i="4" s="1"/>
  <c r="Q1142" i="4"/>
  <c r="R1142" i="4" s="1"/>
  <c r="H1141" i="4"/>
  <c r="I1140" i="4"/>
  <c r="E1142" i="4"/>
  <c r="F1141" i="4"/>
  <c r="B1141" i="4"/>
  <c r="C1140" i="4"/>
  <c r="AI1147" i="4" l="1"/>
  <c r="AJ1146" i="4"/>
  <c r="AK1146" i="4"/>
  <c r="AT1145" i="4"/>
  <c r="AL1145" i="4"/>
  <c r="AS1145" i="4" s="1"/>
  <c r="M1144" i="4"/>
  <c r="S1144" i="4" s="1"/>
  <c r="Q1143" i="4"/>
  <c r="R1143" i="4" s="1"/>
  <c r="H1142" i="4"/>
  <c r="I1141" i="4"/>
  <c r="E1143" i="4"/>
  <c r="F1142" i="4"/>
  <c r="B1142" i="4"/>
  <c r="C1141" i="4"/>
  <c r="AT1146" i="4" l="1"/>
  <c r="AL1146" i="4"/>
  <c r="AS1146" i="4" s="1"/>
  <c r="AK1147" i="4"/>
  <c r="AI1148" i="4"/>
  <c r="AJ1147" i="4"/>
  <c r="M1145" i="4"/>
  <c r="S1145" i="4" s="1"/>
  <c r="Q1144" i="4"/>
  <c r="R1144" i="4" s="1"/>
  <c r="H1143" i="4"/>
  <c r="I1142" i="4"/>
  <c r="E1144" i="4"/>
  <c r="F1143" i="4"/>
  <c r="B1143" i="4"/>
  <c r="C1142" i="4"/>
  <c r="AI1149" i="4" l="1"/>
  <c r="AJ1148" i="4"/>
  <c r="AK1148" i="4"/>
  <c r="AT1147" i="4"/>
  <c r="AL1147" i="4"/>
  <c r="AS1147" i="4" s="1"/>
  <c r="M1146" i="4"/>
  <c r="S1146" i="4" s="1"/>
  <c r="Q1145" i="4"/>
  <c r="R1145" i="4" s="1"/>
  <c r="H1144" i="4"/>
  <c r="I1143" i="4"/>
  <c r="E1145" i="4"/>
  <c r="F1144" i="4"/>
  <c r="B1144" i="4"/>
  <c r="C1143" i="4"/>
  <c r="AT1148" i="4" l="1"/>
  <c r="AL1148" i="4"/>
  <c r="AS1148" i="4" s="1"/>
  <c r="AK1149" i="4"/>
  <c r="AI1150" i="4"/>
  <c r="AJ1149" i="4"/>
  <c r="M1147" i="4"/>
  <c r="S1147" i="4" s="1"/>
  <c r="Q1146" i="4"/>
  <c r="R1146" i="4" s="1"/>
  <c r="H1145" i="4"/>
  <c r="I1144" i="4"/>
  <c r="E1146" i="4"/>
  <c r="F1145" i="4"/>
  <c r="B1145" i="4"/>
  <c r="C1144" i="4"/>
  <c r="AI1151" i="4" l="1"/>
  <c r="AJ1150" i="4"/>
  <c r="AK1150" i="4"/>
  <c r="AL1149" i="4"/>
  <c r="AS1149" i="4" s="1"/>
  <c r="AT1149" i="4"/>
  <c r="M1148" i="4"/>
  <c r="S1148" i="4" s="1"/>
  <c r="Q1147" i="4"/>
  <c r="R1147" i="4" s="1"/>
  <c r="H1146" i="4"/>
  <c r="I1145" i="4"/>
  <c r="E1147" i="4"/>
  <c r="F1146" i="4"/>
  <c r="B1146" i="4"/>
  <c r="C1145" i="4"/>
  <c r="AT1150" i="4" l="1"/>
  <c r="AL1150" i="4"/>
  <c r="AS1150" i="4" s="1"/>
  <c r="AI1152" i="4"/>
  <c r="AJ1151" i="4"/>
  <c r="AK1151" i="4"/>
  <c r="M1149" i="4"/>
  <c r="S1149" i="4" s="1"/>
  <c r="Q1148" i="4"/>
  <c r="R1148" i="4" s="1"/>
  <c r="H1147" i="4"/>
  <c r="I1146" i="4"/>
  <c r="E1148" i="4"/>
  <c r="F1147" i="4"/>
  <c r="B1147" i="4"/>
  <c r="C1146" i="4"/>
  <c r="AT1151" i="4" l="1"/>
  <c r="AL1151" i="4"/>
  <c r="AS1151" i="4" s="1"/>
  <c r="AI1153" i="4"/>
  <c r="AJ1152" i="4"/>
  <c r="AK1152" i="4"/>
  <c r="M1150" i="4"/>
  <c r="S1150" i="4" s="1"/>
  <c r="Q1149" i="4"/>
  <c r="R1149" i="4" s="1"/>
  <c r="H1148" i="4"/>
  <c r="I1147" i="4"/>
  <c r="E1149" i="4"/>
  <c r="F1148" i="4"/>
  <c r="B1148" i="4"/>
  <c r="C1147" i="4"/>
  <c r="AT1152" i="4" l="1"/>
  <c r="AL1152" i="4"/>
  <c r="AS1152" i="4" s="1"/>
  <c r="AI1154" i="4"/>
  <c r="AJ1153" i="4"/>
  <c r="AK1153" i="4"/>
  <c r="M1151" i="4"/>
  <c r="S1151" i="4" s="1"/>
  <c r="Q1150" i="4"/>
  <c r="R1150" i="4" s="1"/>
  <c r="H1149" i="4"/>
  <c r="I1148" i="4"/>
  <c r="E1150" i="4"/>
  <c r="F1149" i="4"/>
  <c r="B1149" i="4"/>
  <c r="C1148" i="4"/>
  <c r="AT1153" i="4" l="1"/>
  <c r="AL1153" i="4"/>
  <c r="AS1153" i="4" s="1"/>
  <c r="AI1155" i="4"/>
  <c r="AJ1154" i="4"/>
  <c r="AK1154" i="4"/>
  <c r="M1152" i="4"/>
  <c r="S1152" i="4" s="1"/>
  <c r="Q1151" i="4"/>
  <c r="R1151" i="4" s="1"/>
  <c r="H1150" i="4"/>
  <c r="I1149" i="4"/>
  <c r="E1151" i="4"/>
  <c r="F1150" i="4"/>
  <c r="B1150" i="4"/>
  <c r="C1149" i="4"/>
  <c r="AT1154" i="4" l="1"/>
  <c r="AL1154" i="4"/>
  <c r="AS1154" i="4" s="1"/>
  <c r="AI1156" i="4"/>
  <c r="AJ1155" i="4"/>
  <c r="AK1155" i="4"/>
  <c r="M1153" i="4"/>
  <c r="S1153" i="4" s="1"/>
  <c r="Q1152" i="4"/>
  <c r="R1152" i="4" s="1"/>
  <c r="H1151" i="4"/>
  <c r="I1150" i="4"/>
  <c r="E1152" i="4"/>
  <c r="F1151" i="4"/>
  <c r="B1151" i="4"/>
  <c r="C1150" i="4"/>
  <c r="AT1155" i="4" l="1"/>
  <c r="AL1155" i="4"/>
  <c r="AS1155" i="4" s="1"/>
  <c r="AI1157" i="4"/>
  <c r="AJ1156" i="4"/>
  <c r="AK1156" i="4"/>
  <c r="M1154" i="4"/>
  <c r="S1154" i="4" s="1"/>
  <c r="Q1153" i="4"/>
  <c r="R1153" i="4" s="1"/>
  <c r="H1152" i="4"/>
  <c r="I1151" i="4"/>
  <c r="E1153" i="4"/>
  <c r="F1152" i="4"/>
  <c r="B1152" i="4"/>
  <c r="C1151" i="4"/>
  <c r="AT1156" i="4" l="1"/>
  <c r="AL1156" i="4"/>
  <c r="AS1156" i="4" s="1"/>
  <c r="AI1158" i="4"/>
  <c r="AJ1157" i="4"/>
  <c r="AK1157" i="4"/>
  <c r="M1155" i="4"/>
  <c r="S1155" i="4" s="1"/>
  <c r="Q1154" i="4"/>
  <c r="R1154" i="4" s="1"/>
  <c r="H1153" i="4"/>
  <c r="I1152" i="4"/>
  <c r="E1154" i="4"/>
  <c r="F1153" i="4"/>
  <c r="B1153" i="4"/>
  <c r="C1152" i="4"/>
  <c r="AT1157" i="4" l="1"/>
  <c r="AL1157" i="4"/>
  <c r="AS1157" i="4" s="1"/>
  <c r="AI1159" i="4"/>
  <c r="AJ1158" i="4"/>
  <c r="AK1158" i="4"/>
  <c r="M1156" i="4"/>
  <c r="S1156" i="4" s="1"/>
  <c r="Q1155" i="4"/>
  <c r="R1155" i="4" s="1"/>
  <c r="H1154" i="4"/>
  <c r="I1153" i="4"/>
  <c r="E1155" i="4"/>
  <c r="F1154" i="4"/>
  <c r="B1154" i="4"/>
  <c r="C1153" i="4"/>
  <c r="AT1158" i="4" l="1"/>
  <c r="AL1158" i="4"/>
  <c r="AS1158" i="4" s="1"/>
  <c r="AI1160" i="4"/>
  <c r="AJ1159" i="4"/>
  <c r="AK1159" i="4"/>
  <c r="M1157" i="4"/>
  <c r="S1157" i="4" s="1"/>
  <c r="Q1156" i="4"/>
  <c r="R1156" i="4" s="1"/>
  <c r="H1155" i="4"/>
  <c r="I1154" i="4"/>
  <c r="E1156" i="4"/>
  <c r="F1155" i="4"/>
  <c r="B1155" i="4"/>
  <c r="C1154" i="4"/>
  <c r="AT1159" i="4" l="1"/>
  <c r="AL1159" i="4"/>
  <c r="AS1159" i="4" s="1"/>
  <c r="AI1161" i="4"/>
  <c r="AJ1160" i="4"/>
  <c r="AK1160" i="4"/>
  <c r="M1158" i="4"/>
  <c r="S1158" i="4" s="1"/>
  <c r="Q1157" i="4"/>
  <c r="R1157" i="4" s="1"/>
  <c r="H1156" i="4"/>
  <c r="I1155" i="4"/>
  <c r="E1157" i="4"/>
  <c r="F1156" i="4"/>
  <c r="B1156" i="4"/>
  <c r="C1155" i="4"/>
  <c r="AT1160" i="4" l="1"/>
  <c r="AL1160" i="4"/>
  <c r="AS1160" i="4" s="1"/>
  <c r="AI1162" i="4"/>
  <c r="AJ1161" i="4"/>
  <c r="AK1161" i="4"/>
  <c r="M1159" i="4"/>
  <c r="S1159" i="4" s="1"/>
  <c r="Q1158" i="4"/>
  <c r="R1158" i="4" s="1"/>
  <c r="H1157" i="4"/>
  <c r="I1156" i="4"/>
  <c r="E1158" i="4"/>
  <c r="F1157" i="4"/>
  <c r="B1157" i="4"/>
  <c r="C1156" i="4"/>
  <c r="AT1161" i="4" l="1"/>
  <c r="AL1161" i="4"/>
  <c r="AS1161" i="4" s="1"/>
  <c r="AI1163" i="4"/>
  <c r="AJ1162" i="4"/>
  <c r="AK1162" i="4"/>
  <c r="M1160" i="4"/>
  <c r="S1160" i="4" s="1"/>
  <c r="Q1159" i="4"/>
  <c r="R1159" i="4" s="1"/>
  <c r="H1158" i="4"/>
  <c r="I1157" i="4"/>
  <c r="E1159" i="4"/>
  <c r="F1158" i="4"/>
  <c r="B1158" i="4"/>
  <c r="C1157" i="4"/>
  <c r="AT1162" i="4" l="1"/>
  <c r="AL1162" i="4"/>
  <c r="AS1162" i="4" s="1"/>
  <c r="AI1164" i="4"/>
  <c r="AJ1163" i="4"/>
  <c r="AK1163" i="4"/>
  <c r="M1161" i="4"/>
  <c r="S1161" i="4" s="1"/>
  <c r="Q1160" i="4"/>
  <c r="R1160" i="4" s="1"/>
  <c r="H1159" i="4"/>
  <c r="I1158" i="4"/>
  <c r="E1160" i="4"/>
  <c r="F1159" i="4"/>
  <c r="B1159" i="4"/>
  <c r="C1158" i="4"/>
  <c r="AT1163" i="4" l="1"/>
  <c r="AL1163" i="4"/>
  <c r="AS1163" i="4" s="1"/>
  <c r="AI1165" i="4"/>
  <c r="AJ1164" i="4"/>
  <c r="AK1164" i="4"/>
  <c r="M1162" i="4"/>
  <c r="S1162" i="4" s="1"/>
  <c r="Q1161" i="4"/>
  <c r="R1161" i="4" s="1"/>
  <c r="H1160" i="4"/>
  <c r="I1159" i="4"/>
  <c r="E1161" i="4"/>
  <c r="F1160" i="4"/>
  <c r="B1160" i="4"/>
  <c r="C1159" i="4"/>
  <c r="AT1164" i="4" l="1"/>
  <c r="AL1164" i="4"/>
  <c r="AS1164" i="4" s="1"/>
  <c r="AI1166" i="4"/>
  <c r="AJ1165" i="4"/>
  <c r="AK1165" i="4"/>
  <c r="M1163" i="4"/>
  <c r="S1163" i="4" s="1"/>
  <c r="Q1162" i="4"/>
  <c r="R1162" i="4" s="1"/>
  <c r="H1161" i="4"/>
  <c r="I1160" i="4"/>
  <c r="E1162" i="4"/>
  <c r="F1161" i="4"/>
  <c r="B1161" i="4"/>
  <c r="C1160" i="4"/>
  <c r="AT1165" i="4" l="1"/>
  <c r="AL1165" i="4"/>
  <c r="AS1165" i="4" s="1"/>
  <c r="AI1167" i="4"/>
  <c r="AJ1166" i="4"/>
  <c r="AK1166" i="4"/>
  <c r="M1164" i="4"/>
  <c r="S1164" i="4" s="1"/>
  <c r="Q1163" i="4"/>
  <c r="R1163" i="4" s="1"/>
  <c r="H1162" i="4"/>
  <c r="I1161" i="4"/>
  <c r="E1163" i="4"/>
  <c r="F1162" i="4"/>
  <c r="B1162" i="4"/>
  <c r="C1161" i="4"/>
  <c r="AT1166" i="4" l="1"/>
  <c r="AL1166" i="4"/>
  <c r="AS1166" i="4" s="1"/>
  <c r="AI1168" i="4"/>
  <c r="AJ1167" i="4"/>
  <c r="AK1167" i="4"/>
  <c r="M1165" i="4"/>
  <c r="S1165" i="4" s="1"/>
  <c r="Q1164" i="4"/>
  <c r="R1164" i="4" s="1"/>
  <c r="H1163" i="4"/>
  <c r="I1162" i="4"/>
  <c r="E1164" i="4"/>
  <c r="F1163" i="4"/>
  <c r="C1162" i="4"/>
  <c r="B1163" i="4"/>
  <c r="AT1167" i="4" l="1"/>
  <c r="AL1167" i="4"/>
  <c r="AS1167" i="4" s="1"/>
  <c r="AI1169" i="4"/>
  <c r="AJ1168" i="4"/>
  <c r="AK1168" i="4"/>
  <c r="M1166" i="4"/>
  <c r="S1166" i="4" s="1"/>
  <c r="Q1165" i="4"/>
  <c r="R1165" i="4" s="1"/>
  <c r="H1164" i="4"/>
  <c r="I1163" i="4"/>
  <c r="E1165" i="4"/>
  <c r="F1164" i="4"/>
  <c r="B1164" i="4"/>
  <c r="C1163" i="4"/>
  <c r="AT1168" i="4" l="1"/>
  <c r="AL1168" i="4"/>
  <c r="AS1168" i="4" s="1"/>
  <c r="AI1170" i="4"/>
  <c r="AJ1169" i="4"/>
  <c r="AK1169" i="4"/>
  <c r="M1167" i="4"/>
  <c r="S1167" i="4" s="1"/>
  <c r="Q1166" i="4"/>
  <c r="R1166" i="4" s="1"/>
  <c r="H1165" i="4"/>
  <c r="I1164" i="4"/>
  <c r="E1166" i="4"/>
  <c r="F1165" i="4"/>
  <c r="B1165" i="4"/>
  <c r="C1164" i="4"/>
  <c r="AT1169" i="4" l="1"/>
  <c r="AL1169" i="4"/>
  <c r="AS1169" i="4" s="1"/>
  <c r="AI1171" i="4"/>
  <c r="AJ1170" i="4"/>
  <c r="AK1170" i="4"/>
  <c r="M1168" i="4"/>
  <c r="S1168" i="4" s="1"/>
  <c r="Q1167" i="4"/>
  <c r="R1167" i="4" s="1"/>
  <c r="H1166" i="4"/>
  <c r="I1165" i="4"/>
  <c r="E1167" i="4"/>
  <c r="F1166" i="4"/>
  <c r="B1166" i="4"/>
  <c r="C1165" i="4"/>
  <c r="AT1170" i="4" l="1"/>
  <c r="AL1170" i="4"/>
  <c r="AS1170" i="4" s="1"/>
  <c r="AI1172" i="4"/>
  <c r="AJ1171" i="4"/>
  <c r="AK1171" i="4"/>
  <c r="M1169" i="4"/>
  <c r="S1169" i="4" s="1"/>
  <c r="Q1168" i="4"/>
  <c r="R1168" i="4" s="1"/>
  <c r="H1167" i="4"/>
  <c r="I1166" i="4"/>
  <c r="E1168" i="4"/>
  <c r="F1167" i="4"/>
  <c r="B1167" i="4"/>
  <c r="C1166" i="4"/>
  <c r="AT1171" i="4" l="1"/>
  <c r="AL1171" i="4"/>
  <c r="AS1171" i="4" s="1"/>
  <c r="AI1173" i="4"/>
  <c r="AJ1172" i="4"/>
  <c r="AK1172" i="4"/>
  <c r="M1170" i="4"/>
  <c r="S1170" i="4" s="1"/>
  <c r="Q1169" i="4"/>
  <c r="R1169" i="4" s="1"/>
  <c r="H1168" i="4"/>
  <c r="I1167" i="4"/>
  <c r="E1169" i="4"/>
  <c r="F1168" i="4"/>
  <c r="B1168" i="4"/>
  <c r="C1167" i="4"/>
  <c r="AT1172" i="4" l="1"/>
  <c r="AL1172" i="4"/>
  <c r="AS1172" i="4" s="1"/>
  <c r="AI1174" i="4"/>
  <c r="AJ1173" i="4"/>
  <c r="AK1173" i="4"/>
  <c r="M1171" i="4"/>
  <c r="S1171" i="4" s="1"/>
  <c r="Q1170" i="4"/>
  <c r="R1170" i="4" s="1"/>
  <c r="H1169" i="4"/>
  <c r="I1168" i="4"/>
  <c r="E1170" i="4"/>
  <c r="F1169" i="4"/>
  <c r="B1169" i="4"/>
  <c r="C1168" i="4"/>
  <c r="AT1173" i="4" l="1"/>
  <c r="AL1173" i="4"/>
  <c r="AS1173" i="4" s="1"/>
  <c r="AI1175" i="4"/>
  <c r="AJ1174" i="4"/>
  <c r="AK1174" i="4"/>
  <c r="M1172" i="4"/>
  <c r="S1172" i="4" s="1"/>
  <c r="Q1171" i="4"/>
  <c r="R1171" i="4" s="1"/>
  <c r="H1170" i="4"/>
  <c r="I1169" i="4"/>
  <c r="E1171" i="4"/>
  <c r="F1170" i="4"/>
  <c r="B1170" i="4"/>
  <c r="C1169" i="4"/>
  <c r="AT1174" i="4" l="1"/>
  <c r="AL1174" i="4"/>
  <c r="AS1174" i="4" s="1"/>
  <c r="AI1176" i="4"/>
  <c r="AJ1175" i="4"/>
  <c r="AK1175" i="4"/>
  <c r="M1173" i="4"/>
  <c r="S1173" i="4" s="1"/>
  <c r="Q1172" i="4"/>
  <c r="R1172" i="4" s="1"/>
  <c r="H1171" i="4"/>
  <c r="I1170" i="4"/>
  <c r="E1172" i="4"/>
  <c r="F1171" i="4"/>
  <c r="B1171" i="4"/>
  <c r="C1170" i="4"/>
  <c r="AT1175" i="4" l="1"/>
  <c r="AL1175" i="4"/>
  <c r="AS1175" i="4" s="1"/>
  <c r="AI1177" i="4"/>
  <c r="AJ1176" i="4"/>
  <c r="AK1176" i="4"/>
  <c r="M1174" i="4"/>
  <c r="S1174" i="4" s="1"/>
  <c r="Q1173" i="4"/>
  <c r="R1173" i="4" s="1"/>
  <c r="H1172" i="4"/>
  <c r="I1171" i="4"/>
  <c r="E1173" i="4"/>
  <c r="F1172" i="4"/>
  <c r="B1172" i="4"/>
  <c r="C1171" i="4"/>
  <c r="AT1176" i="4" l="1"/>
  <c r="AL1176" i="4"/>
  <c r="AS1176" i="4" s="1"/>
  <c r="AI1178" i="4"/>
  <c r="AJ1177" i="4"/>
  <c r="AK1177" i="4"/>
  <c r="M1175" i="4"/>
  <c r="S1175" i="4" s="1"/>
  <c r="Q1174" i="4"/>
  <c r="R1174" i="4" s="1"/>
  <c r="H1173" i="4"/>
  <c r="I1172" i="4"/>
  <c r="E1174" i="4"/>
  <c r="F1173" i="4"/>
  <c r="B1173" i="4"/>
  <c r="C1172" i="4"/>
  <c r="AT1177" i="4" l="1"/>
  <c r="AL1177" i="4"/>
  <c r="AS1177" i="4" s="1"/>
  <c r="AI1179" i="4"/>
  <c r="AJ1178" i="4"/>
  <c r="AK1178" i="4"/>
  <c r="M1176" i="4"/>
  <c r="S1176" i="4" s="1"/>
  <c r="Q1175" i="4"/>
  <c r="R1175" i="4" s="1"/>
  <c r="H1174" i="4"/>
  <c r="I1173" i="4"/>
  <c r="E1175" i="4"/>
  <c r="F1174" i="4"/>
  <c r="B1174" i="4"/>
  <c r="C1173" i="4"/>
  <c r="AT1178" i="4" l="1"/>
  <c r="AL1178" i="4"/>
  <c r="AS1178" i="4" s="1"/>
  <c r="AI1180" i="4"/>
  <c r="AJ1179" i="4"/>
  <c r="AK1179" i="4"/>
  <c r="M1177" i="4"/>
  <c r="S1177" i="4" s="1"/>
  <c r="Q1176" i="4"/>
  <c r="R1176" i="4" s="1"/>
  <c r="H1175" i="4"/>
  <c r="I1174" i="4"/>
  <c r="E1176" i="4"/>
  <c r="F1175" i="4"/>
  <c r="B1175" i="4"/>
  <c r="C1174" i="4"/>
  <c r="AT1179" i="4" l="1"/>
  <c r="AL1179" i="4"/>
  <c r="AS1179" i="4" s="1"/>
  <c r="AI1181" i="4"/>
  <c r="AJ1180" i="4"/>
  <c r="AK1180" i="4"/>
  <c r="M1178" i="4"/>
  <c r="S1178" i="4" s="1"/>
  <c r="Q1177" i="4"/>
  <c r="R1177" i="4" s="1"/>
  <c r="H1176" i="4"/>
  <c r="I1175" i="4"/>
  <c r="E1177" i="4"/>
  <c r="F1176" i="4"/>
  <c r="B1176" i="4"/>
  <c r="C1175" i="4"/>
  <c r="AT1180" i="4" l="1"/>
  <c r="AL1180" i="4"/>
  <c r="AS1180" i="4" s="1"/>
  <c r="AI1182" i="4"/>
  <c r="AJ1181" i="4"/>
  <c r="AK1181" i="4"/>
  <c r="M1179" i="4"/>
  <c r="S1179" i="4" s="1"/>
  <c r="Q1178" i="4"/>
  <c r="R1178" i="4" s="1"/>
  <c r="H1177" i="4"/>
  <c r="I1176" i="4"/>
  <c r="E1178" i="4"/>
  <c r="F1177" i="4"/>
  <c r="B1177" i="4"/>
  <c r="C1176" i="4"/>
  <c r="AT1181" i="4" l="1"/>
  <c r="AL1181" i="4"/>
  <c r="AS1181" i="4" s="1"/>
  <c r="AI1183" i="4"/>
  <c r="AJ1182" i="4"/>
  <c r="AK1182" i="4"/>
  <c r="M1180" i="4"/>
  <c r="S1180" i="4" s="1"/>
  <c r="Q1179" i="4"/>
  <c r="R1179" i="4" s="1"/>
  <c r="H1178" i="4"/>
  <c r="I1177" i="4"/>
  <c r="E1179" i="4"/>
  <c r="F1178" i="4"/>
  <c r="B1178" i="4"/>
  <c r="C1177" i="4"/>
  <c r="AT1182" i="4" l="1"/>
  <c r="AL1182" i="4"/>
  <c r="AS1182" i="4" s="1"/>
  <c r="AI1184" i="4"/>
  <c r="AJ1183" i="4"/>
  <c r="AK1183" i="4"/>
  <c r="M1181" i="4"/>
  <c r="S1181" i="4" s="1"/>
  <c r="Q1180" i="4"/>
  <c r="R1180" i="4" s="1"/>
  <c r="H1179" i="4"/>
  <c r="I1178" i="4"/>
  <c r="E1180" i="4"/>
  <c r="F1179" i="4"/>
  <c r="B1179" i="4"/>
  <c r="C1178" i="4"/>
  <c r="AT1183" i="4" l="1"/>
  <c r="AL1183" i="4"/>
  <c r="AS1183" i="4" s="1"/>
  <c r="AI1185" i="4"/>
  <c r="AJ1184" i="4"/>
  <c r="AK1184" i="4"/>
  <c r="M1182" i="4"/>
  <c r="S1182" i="4" s="1"/>
  <c r="Q1181" i="4"/>
  <c r="R1181" i="4" s="1"/>
  <c r="H1180" i="4"/>
  <c r="I1179" i="4"/>
  <c r="E1181" i="4"/>
  <c r="F1180" i="4"/>
  <c r="B1180" i="4"/>
  <c r="C1179" i="4"/>
  <c r="AT1184" i="4" l="1"/>
  <c r="AL1184" i="4"/>
  <c r="AS1184" i="4" s="1"/>
  <c r="AI1186" i="4"/>
  <c r="AJ1185" i="4"/>
  <c r="AK1185" i="4"/>
  <c r="M1183" i="4"/>
  <c r="S1183" i="4" s="1"/>
  <c r="Q1182" i="4"/>
  <c r="R1182" i="4" s="1"/>
  <c r="H1181" i="4"/>
  <c r="I1180" i="4"/>
  <c r="E1182" i="4"/>
  <c r="F1181" i="4"/>
  <c r="B1181" i="4"/>
  <c r="C1180" i="4"/>
  <c r="AT1185" i="4" l="1"/>
  <c r="AL1185" i="4"/>
  <c r="AS1185" i="4" s="1"/>
  <c r="AI1187" i="4"/>
  <c r="AJ1186" i="4"/>
  <c r="AK1186" i="4"/>
  <c r="M1184" i="4"/>
  <c r="S1184" i="4" s="1"/>
  <c r="Q1183" i="4"/>
  <c r="R1183" i="4" s="1"/>
  <c r="H1182" i="4"/>
  <c r="I1181" i="4"/>
  <c r="E1183" i="4"/>
  <c r="F1182" i="4"/>
  <c r="B1182" i="4"/>
  <c r="C1181" i="4"/>
  <c r="AT1186" i="4" l="1"/>
  <c r="AL1186" i="4"/>
  <c r="AS1186" i="4" s="1"/>
  <c r="AI1188" i="4"/>
  <c r="AJ1187" i="4"/>
  <c r="AK1187" i="4"/>
  <c r="M1185" i="4"/>
  <c r="S1185" i="4" s="1"/>
  <c r="Q1184" i="4"/>
  <c r="R1184" i="4" s="1"/>
  <c r="H1183" i="4"/>
  <c r="I1182" i="4"/>
  <c r="E1184" i="4"/>
  <c r="F1183" i="4"/>
  <c r="B1183" i="4"/>
  <c r="C1182" i="4"/>
  <c r="AT1187" i="4" l="1"/>
  <c r="AL1187" i="4"/>
  <c r="AS1187" i="4" s="1"/>
  <c r="AI1189" i="4"/>
  <c r="AJ1188" i="4"/>
  <c r="AK1188" i="4"/>
  <c r="M1186" i="4"/>
  <c r="S1186" i="4" s="1"/>
  <c r="Q1185" i="4"/>
  <c r="R1185" i="4" s="1"/>
  <c r="H1184" i="4"/>
  <c r="I1183" i="4"/>
  <c r="E1185" i="4"/>
  <c r="F1184" i="4"/>
  <c r="B1184" i="4"/>
  <c r="C1183" i="4"/>
  <c r="AT1188" i="4" l="1"/>
  <c r="AL1188" i="4"/>
  <c r="AS1188" i="4" s="1"/>
  <c r="AI1190" i="4"/>
  <c r="AJ1189" i="4"/>
  <c r="AK1189" i="4"/>
  <c r="M1187" i="4"/>
  <c r="S1187" i="4" s="1"/>
  <c r="Q1186" i="4"/>
  <c r="R1186" i="4" s="1"/>
  <c r="H1185" i="4"/>
  <c r="I1184" i="4"/>
  <c r="E1186" i="4"/>
  <c r="F1185" i="4"/>
  <c r="B1185" i="4"/>
  <c r="C1184" i="4"/>
  <c r="AT1189" i="4" l="1"/>
  <c r="AL1189" i="4"/>
  <c r="AS1189" i="4" s="1"/>
  <c r="AI1191" i="4"/>
  <c r="AJ1190" i="4"/>
  <c r="AK1190" i="4"/>
  <c r="M1188" i="4"/>
  <c r="S1188" i="4" s="1"/>
  <c r="Q1187" i="4"/>
  <c r="R1187" i="4" s="1"/>
  <c r="H1186" i="4"/>
  <c r="I1185" i="4"/>
  <c r="E1187" i="4"/>
  <c r="F1186" i="4"/>
  <c r="B1186" i="4"/>
  <c r="C1185" i="4"/>
  <c r="AT1190" i="4" l="1"/>
  <c r="AL1190" i="4"/>
  <c r="AS1190" i="4" s="1"/>
  <c r="AI1192" i="4"/>
  <c r="AJ1191" i="4"/>
  <c r="AK1191" i="4"/>
  <c r="M1189" i="4"/>
  <c r="S1189" i="4" s="1"/>
  <c r="Q1188" i="4"/>
  <c r="R1188" i="4" s="1"/>
  <c r="H1187" i="4"/>
  <c r="I1186" i="4"/>
  <c r="E1188" i="4"/>
  <c r="F1187" i="4"/>
  <c r="B1187" i="4"/>
  <c r="C1186" i="4"/>
  <c r="AT1191" i="4" l="1"/>
  <c r="AL1191" i="4"/>
  <c r="AS1191" i="4" s="1"/>
  <c r="AI1193" i="4"/>
  <c r="AJ1192" i="4"/>
  <c r="AK1192" i="4"/>
  <c r="M1190" i="4"/>
  <c r="S1190" i="4" s="1"/>
  <c r="Q1189" i="4"/>
  <c r="R1189" i="4" s="1"/>
  <c r="H1188" i="4"/>
  <c r="I1187" i="4"/>
  <c r="E1189" i="4"/>
  <c r="F1188" i="4"/>
  <c r="B1188" i="4"/>
  <c r="C1187" i="4"/>
  <c r="AT1192" i="4" l="1"/>
  <c r="AL1192" i="4"/>
  <c r="AS1192" i="4" s="1"/>
  <c r="AI1194" i="4"/>
  <c r="AJ1193" i="4"/>
  <c r="AK1193" i="4"/>
  <c r="M1191" i="4"/>
  <c r="S1191" i="4" s="1"/>
  <c r="Q1190" i="4"/>
  <c r="R1190" i="4" s="1"/>
  <c r="H1189" i="4"/>
  <c r="I1188" i="4"/>
  <c r="E1190" i="4"/>
  <c r="F1189" i="4"/>
  <c r="B1189" i="4"/>
  <c r="C1188" i="4"/>
  <c r="AT1193" i="4" l="1"/>
  <c r="AL1193" i="4"/>
  <c r="AS1193" i="4" s="1"/>
  <c r="AI1195" i="4"/>
  <c r="AJ1194" i="4"/>
  <c r="AK1194" i="4"/>
  <c r="M1192" i="4"/>
  <c r="S1192" i="4" s="1"/>
  <c r="Q1191" i="4"/>
  <c r="R1191" i="4" s="1"/>
  <c r="H1190" i="4"/>
  <c r="I1189" i="4"/>
  <c r="E1191" i="4"/>
  <c r="F1190" i="4"/>
  <c r="B1190" i="4"/>
  <c r="C1189" i="4"/>
  <c r="AT1194" i="4" l="1"/>
  <c r="AL1194" i="4"/>
  <c r="AS1194" i="4" s="1"/>
  <c r="AI1196" i="4"/>
  <c r="AJ1195" i="4"/>
  <c r="AK1195" i="4"/>
  <c r="M1193" i="4"/>
  <c r="S1193" i="4" s="1"/>
  <c r="Q1192" i="4"/>
  <c r="R1192" i="4" s="1"/>
  <c r="H1191" i="4"/>
  <c r="I1190" i="4"/>
  <c r="E1192" i="4"/>
  <c r="F1191" i="4"/>
  <c r="B1191" i="4"/>
  <c r="C1190" i="4"/>
  <c r="AT1195" i="4" l="1"/>
  <c r="AL1195" i="4"/>
  <c r="AS1195" i="4" s="1"/>
  <c r="AI1197" i="4"/>
  <c r="AJ1196" i="4"/>
  <c r="AK1196" i="4"/>
  <c r="M1194" i="4"/>
  <c r="S1194" i="4" s="1"/>
  <c r="Q1193" i="4"/>
  <c r="R1193" i="4" s="1"/>
  <c r="H1192" i="4"/>
  <c r="I1191" i="4"/>
  <c r="E1193" i="4"/>
  <c r="F1192" i="4"/>
  <c r="B1192" i="4"/>
  <c r="C1191" i="4"/>
  <c r="AT1196" i="4" l="1"/>
  <c r="AL1196" i="4"/>
  <c r="AS1196" i="4" s="1"/>
  <c r="AI1198" i="4"/>
  <c r="AJ1197" i="4"/>
  <c r="AK1197" i="4"/>
  <c r="M1195" i="4"/>
  <c r="S1195" i="4" s="1"/>
  <c r="Q1194" i="4"/>
  <c r="R1194" i="4" s="1"/>
  <c r="H1193" i="4"/>
  <c r="I1192" i="4"/>
  <c r="E1194" i="4"/>
  <c r="F1193" i="4"/>
  <c r="B1193" i="4"/>
  <c r="C1192" i="4"/>
  <c r="AT1197" i="4" l="1"/>
  <c r="AL1197" i="4"/>
  <c r="AS1197" i="4" s="1"/>
  <c r="AI1199" i="4"/>
  <c r="AJ1198" i="4"/>
  <c r="AK1198" i="4"/>
  <c r="M1196" i="4"/>
  <c r="S1196" i="4" s="1"/>
  <c r="Q1195" i="4"/>
  <c r="R1195" i="4" s="1"/>
  <c r="H1194" i="4"/>
  <c r="I1193" i="4"/>
  <c r="E1195" i="4"/>
  <c r="F1194" i="4"/>
  <c r="B1194" i="4"/>
  <c r="C1193" i="4"/>
  <c r="AT1198" i="4" l="1"/>
  <c r="AL1198" i="4"/>
  <c r="AS1198" i="4" s="1"/>
  <c r="AI1200" i="4"/>
  <c r="AJ1199" i="4"/>
  <c r="AK1199" i="4"/>
  <c r="M1197" i="4"/>
  <c r="S1197" i="4" s="1"/>
  <c r="Q1196" i="4"/>
  <c r="R1196" i="4" s="1"/>
  <c r="H1195" i="4"/>
  <c r="I1194" i="4"/>
  <c r="E1196" i="4"/>
  <c r="F1195" i="4"/>
  <c r="B1195" i="4"/>
  <c r="C1194" i="4"/>
  <c r="AT1199" i="4" l="1"/>
  <c r="AL1199" i="4"/>
  <c r="AS1199" i="4" s="1"/>
  <c r="AI1201" i="4"/>
  <c r="AJ1200" i="4"/>
  <c r="AK1200" i="4"/>
  <c r="M1198" i="4"/>
  <c r="S1198" i="4" s="1"/>
  <c r="Q1197" i="4"/>
  <c r="R1197" i="4" s="1"/>
  <c r="H1196" i="4"/>
  <c r="I1195" i="4"/>
  <c r="E1197" i="4"/>
  <c r="F1196" i="4"/>
  <c r="B1196" i="4"/>
  <c r="C1195" i="4"/>
  <c r="AT1200" i="4" l="1"/>
  <c r="AL1200" i="4"/>
  <c r="AS1200" i="4" s="1"/>
  <c r="AI1202" i="4"/>
  <c r="AJ1201" i="4"/>
  <c r="AK1201" i="4"/>
  <c r="M1199" i="4"/>
  <c r="S1199" i="4" s="1"/>
  <c r="Q1198" i="4"/>
  <c r="R1198" i="4" s="1"/>
  <c r="H1197" i="4"/>
  <c r="I1196" i="4"/>
  <c r="E1198" i="4"/>
  <c r="F1197" i="4"/>
  <c r="B1197" i="4"/>
  <c r="C1196" i="4"/>
  <c r="AT1201" i="4" l="1"/>
  <c r="AL1201" i="4"/>
  <c r="AS1201" i="4" s="1"/>
  <c r="AI1203" i="4"/>
  <c r="AJ1202" i="4"/>
  <c r="AK1202" i="4"/>
  <c r="M1200" i="4"/>
  <c r="S1200" i="4" s="1"/>
  <c r="Q1199" i="4"/>
  <c r="R1199" i="4" s="1"/>
  <c r="H1198" i="4"/>
  <c r="I1197" i="4"/>
  <c r="E1199" i="4"/>
  <c r="F1198" i="4"/>
  <c r="B1198" i="4"/>
  <c r="C1197" i="4"/>
  <c r="AT1202" i="4" l="1"/>
  <c r="AL1202" i="4"/>
  <c r="AS1202" i="4" s="1"/>
  <c r="AI1204" i="4"/>
  <c r="AJ1203" i="4"/>
  <c r="AK1203" i="4"/>
  <c r="M1201" i="4"/>
  <c r="S1201" i="4" s="1"/>
  <c r="Q1200" i="4"/>
  <c r="R1200" i="4" s="1"/>
  <c r="H1199" i="4"/>
  <c r="I1198" i="4"/>
  <c r="E1200" i="4"/>
  <c r="F1199" i="4"/>
  <c r="B1199" i="4"/>
  <c r="C1198" i="4"/>
  <c r="AT1203" i="4" l="1"/>
  <c r="AL1203" i="4"/>
  <c r="AS1203" i="4" s="1"/>
  <c r="AI1205" i="4"/>
  <c r="AJ1204" i="4"/>
  <c r="AK1204" i="4"/>
  <c r="M1202" i="4"/>
  <c r="S1202" i="4" s="1"/>
  <c r="Q1201" i="4"/>
  <c r="R1201" i="4" s="1"/>
  <c r="H1200" i="4"/>
  <c r="I1199" i="4"/>
  <c r="E1201" i="4"/>
  <c r="F1200" i="4"/>
  <c r="B1200" i="4"/>
  <c r="C1199" i="4"/>
  <c r="AT1204" i="4" l="1"/>
  <c r="AL1204" i="4"/>
  <c r="AS1204" i="4" s="1"/>
  <c r="AI1206" i="4"/>
  <c r="AJ1205" i="4"/>
  <c r="AK1205" i="4"/>
  <c r="M1203" i="4"/>
  <c r="S1203" i="4" s="1"/>
  <c r="Q1202" i="4"/>
  <c r="R1202" i="4" s="1"/>
  <c r="H1201" i="4"/>
  <c r="I1200" i="4"/>
  <c r="E1202" i="4"/>
  <c r="F1201" i="4"/>
  <c r="B1201" i="4"/>
  <c r="C1200" i="4"/>
  <c r="AT1205" i="4" l="1"/>
  <c r="AL1205" i="4"/>
  <c r="AS1205" i="4" s="1"/>
  <c r="AI1207" i="4"/>
  <c r="AJ1206" i="4"/>
  <c r="AK1206" i="4"/>
  <c r="M1204" i="4"/>
  <c r="S1204" i="4" s="1"/>
  <c r="Q1203" i="4"/>
  <c r="R1203" i="4" s="1"/>
  <c r="H1202" i="4"/>
  <c r="I1201" i="4"/>
  <c r="E1203" i="4"/>
  <c r="F1202" i="4"/>
  <c r="B1202" i="4"/>
  <c r="C1201" i="4"/>
  <c r="AT1206" i="4" l="1"/>
  <c r="AL1206" i="4"/>
  <c r="AS1206" i="4" s="1"/>
  <c r="AI1208" i="4"/>
  <c r="AJ1207" i="4"/>
  <c r="AK1207" i="4"/>
  <c r="M1205" i="4"/>
  <c r="S1205" i="4" s="1"/>
  <c r="Q1204" i="4"/>
  <c r="R1204" i="4" s="1"/>
  <c r="H1203" i="4"/>
  <c r="I1202" i="4"/>
  <c r="E1204" i="4"/>
  <c r="F1203" i="4"/>
  <c r="B1203" i="4"/>
  <c r="C1202" i="4"/>
  <c r="AT1207" i="4" l="1"/>
  <c r="AL1207" i="4"/>
  <c r="AS1207" i="4" s="1"/>
  <c r="AI1209" i="4"/>
  <c r="AJ1208" i="4"/>
  <c r="AK1208" i="4"/>
  <c r="M1206" i="4"/>
  <c r="S1206" i="4" s="1"/>
  <c r="Q1205" i="4"/>
  <c r="R1205" i="4" s="1"/>
  <c r="H1204" i="4"/>
  <c r="I1203" i="4"/>
  <c r="E1205" i="4"/>
  <c r="F1204" i="4"/>
  <c r="B1204" i="4"/>
  <c r="C1203" i="4"/>
  <c r="AT1208" i="4" l="1"/>
  <c r="AL1208" i="4"/>
  <c r="AS1208" i="4" s="1"/>
  <c r="AI1210" i="4"/>
  <c r="AJ1209" i="4"/>
  <c r="AK1209" i="4"/>
  <c r="M1207" i="4"/>
  <c r="S1207" i="4" s="1"/>
  <c r="Q1206" i="4"/>
  <c r="R1206" i="4" s="1"/>
  <c r="H1205" i="4"/>
  <c r="I1204" i="4"/>
  <c r="E1206" i="4"/>
  <c r="F1205" i="4"/>
  <c r="B1205" i="4"/>
  <c r="C1204" i="4"/>
  <c r="AT1209" i="4" l="1"/>
  <c r="AL1209" i="4"/>
  <c r="AS1209" i="4" s="1"/>
  <c r="AI1211" i="4"/>
  <c r="AJ1210" i="4"/>
  <c r="AK1210" i="4"/>
  <c r="M1208" i="4"/>
  <c r="S1208" i="4" s="1"/>
  <c r="Q1207" i="4"/>
  <c r="R1207" i="4" s="1"/>
  <c r="H1206" i="4"/>
  <c r="I1205" i="4"/>
  <c r="E1207" i="4"/>
  <c r="F1206" i="4"/>
  <c r="B1206" i="4"/>
  <c r="C1205" i="4"/>
  <c r="AT1210" i="4" l="1"/>
  <c r="AL1210" i="4"/>
  <c r="AS1210" i="4" s="1"/>
  <c r="AI1212" i="4"/>
  <c r="AJ1211" i="4"/>
  <c r="AK1211" i="4"/>
  <c r="M1209" i="4"/>
  <c r="S1209" i="4" s="1"/>
  <c r="Q1208" i="4"/>
  <c r="R1208" i="4" s="1"/>
  <c r="H1207" i="4"/>
  <c r="I1206" i="4"/>
  <c r="E1208" i="4"/>
  <c r="F1207" i="4"/>
  <c r="B1207" i="4"/>
  <c r="C1206" i="4"/>
  <c r="AT1211" i="4" l="1"/>
  <c r="AL1211" i="4"/>
  <c r="AS1211" i="4" s="1"/>
  <c r="AI1213" i="4"/>
  <c r="AJ1212" i="4"/>
  <c r="AK1212" i="4"/>
  <c r="M1210" i="4"/>
  <c r="S1210" i="4" s="1"/>
  <c r="Q1209" i="4"/>
  <c r="R1209" i="4" s="1"/>
  <c r="H1208" i="4"/>
  <c r="I1207" i="4"/>
  <c r="E1209" i="4"/>
  <c r="F1208" i="4"/>
  <c r="B1208" i="4"/>
  <c r="C1207" i="4"/>
  <c r="AT1212" i="4" l="1"/>
  <c r="AL1212" i="4"/>
  <c r="AS1212" i="4" s="1"/>
  <c r="AI1214" i="4"/>
  <c r="AJ1213" i="4"/>
  <c r="AK1213" i="4"/>
  <c r="M1211" i="4"/>
  <c r="S1211" i="4" s="1"/>
  <c r="Q1210" i="4"/>
  <c r="R1210" i="4" s="1"/>
  <c r="H1209" i="4"/>
  <c r="I1208" i="4"/>
  <c r="E1210" i="4"/>
  <c r="F1209" i="4"/>
  <c r="B1209" i="4"/>
  <c r="C1208" i="4"/>
  <c r="AT1213" i="4" l="1"/>
  <c r="AL1213" i="4"/>
  <c r="AS1213" i="4" s="1"/>
  <c r="AI1215" i="4"/>
  <c r="AJ1214" i="4"/>
  <c r="AK1214" i="4"/>
  <c r="M1212" i="4"/>
  <c r="S1212" i="4" s="1"/>
  <c r="Q1211" i="4"/>
  <c r="R1211" i="4" s="1"/>
  <c r="H1210" i="4"/>
  <c r="I1209" i="4"/>
  <c r="E1211" i="4"/>
  <c r="F1210" i="4"/>
  <c r="B1210" i="4"/>
  <c r="C1209" i="4"/>
  <c r="AT1214" i="4" l="1"/>
  <c r="AL1214" i="4"/>
  <c r="AS1214" i="4" s="1"/>
  <c r="AI1216" i="4"/>
  <c r="AJ1215" i="4"/>
  <c r="AK1215" i="4"/>
  <c r="M1213" i="4"/>
  <c r="S1213" i="4" s="1"/>
  <c r="Q1212" i="4"/>
  <c r="R1212" i="4" s="1"/>
  <c r="H1211" i="4"/>
  <c r="I1210" i="4"/>
  <c r="E1212" i="4"/>
  <c r="F1211" i="4"/>
  <c r="B1211" i="4"/>
  <c r="C1210" i="4"/>
  <c r="AT1215" i="4" l="1"/>
  <c r="AL1215" i="4"/>
  <c r="AS1215" i="4" s="1"/>
  <c r="AI1217" i="4"/>
  <c r="AJ1216" i="4"/>
  <c r="AK1216" i="4"/>
  <c r="M1214" i="4"/>
  <c r="S1214" i="4" s="1"/>
  <c r="Q1213" i="4"/>
  <c r="R1213" i="4" s="1"/>
  <c r="H1212" i="4"/>
  <c r="I1211" i="4"/>
  <c r="E1213" i="4"/>
  <c r="F1212" i="4"/>
  <c r="B1212" i="4"/>
  <c r="C1211" i="4"/>
  <c r="AT1216" i="4" l="1"/>
  <c r="AL1216" i="4"/>
  <c r="AS1216" i="4" s="1"/>
  <c r="AI1218" i="4"/>
  <c r="AJ1217" i="4"/>
  <c r="AK1217" i="4"/>
  <c r="M1215" i="4"/>
  <c r="S1215" i="4" s="1"/>
  <c r="Q1214" i="4"/>
  <c r="R1214" i="4" s="1"/>
  <c r="H1213" i="4"/>
  <c r="I1212" i="4"/>
  <c r="E1214" i="4"/>
  <c r="F1213" i="4"/>
  <c r="B1213" i="4"/>
  <c r="C1212" i="4"/>
  <c r="AT1217" i="4" l="1"/>
  <c r="AL1217" i="4"/>
  <c r="AS1217" i="4" s="1"/>
  <c r="AI1219" i="4"/>
  <c r="AJ1218" i="4"/>
  <c r="AK1218" i="4"/>
  <c r="M1216" i="4"/>
  <c r="S1216" i="4" s="1"/>
  <c r="Q1215" i="4"/>
  <c r="R1215" i="4" s="1"/>
  <c r="H1214" i="4"/>
  <c r="I1213" i="4"/>
  <c r="E1215" i="4"/>
  <c r="F1214" i="4"/>
  <c r="B1214" i="4"/>
  <c r="C1213" i="4"/>
  <c r="AT1218" i="4" l="1"/>
  <c r="AL1218" i="4"/>
  <c r="AS1218" i="4" s="1"/>
  <c r="AI1220" i="4"/>
  <c r="AJ1219" i="4"/>
  <c r="AK1219" i="4"/>
  <c r="M1217" i="4"/>
  <c r="S1217" i="4" s="1"/>
  <c r="Q1216" i="4"/>
  <c r="R1216" i="4" s="1"/>
  <c r="H1215" i="4"/>
  <c r="I1214" i="4"/>
  <c r="E1216" i="4"/>
  <c r="F1215" i="4"/>
  <c r="B1215" i="4"/>
  <c r="C1214" i="4"/>
  <c r="AT1219" i="4" l="1"/>
  <c r="AL1219" i="4"/>
  <c r="AS1219" i="4" s="1"/>
  <c r="AI1221" i="4"/>
  <c r="AJ1220" i="4"/>
  <c r="AK1220" i="4"/>
  <c r="M1218" i="4"/>
  <c r="S1218" i="4" s="1"/>
  <c r="Q1217" i="4"/>
  <c r="R1217" i="4" s="1"/>
  <c r="H1216" i="4"/>
  <c r="I1215" i="4"/>
  <c r="E1217" i="4"/>
  <c r="F1216" i="4"/>
  <c r="B1216" i="4"/>
  <c r="C1215" i="4"/>
  <c r="AT1220" i="4" l="1"/>
  <c r="AL1220" i="4"/>
  <c r="AS1220" i="4" s="1"/>
  <c r="AI1222" i="4"/>
  <c r="AJ1221" i="4"/>
  <c r="AK1221" i="4"/>
  <c r="M1219" i="4"/>
  <c r="S1219" i="4" s="1"/>
  <c r="Q1218" i="4"/>
  <c r="R1218" i="4" s="1"/>
  <c r="H1217" i="4"/>
  <c r="I1216" i="4"/>
  <c r="E1218" i="4"/>
  <c r="F1217" i="4"/>
  <c r="B1217" i="4"/>
  <c r="C1216" i="4"/>
  <c r="AT1221" i="4" l="1"/>
  <c r="AL1221" i="4"/>
  <c r="AS1221" i="4" s="1"/>
  <c r="AI1223" i="4"/>
  <c r="AJ1222" i="4"/>
  <c r="AK1222" i="4"/>
  <c r="M1220" i="4"/>
  <c r="S1220" i="4" s="1"/>
  <c r="Q1219" i="4"/>
  <c r="R1219" i="4" s="1"/>
  <c r="H1218" i="4"/>
  <c r="I1217" i="4"/>
  <c r="E1219" i="4"/>
  <c r="F1218" i="4"/>
  <c r="B1218" i="4"/>
  <c r="C1217" i="4"/>
  <c r="AT1222" i="4" l="1"/>
  <c r="AL1222" i="4"/>
  <c r="AS1222" i="4" s="1"/>
  <c r="AI1224" i="4"/>
  <c r="AJ1223" i="4"/>
  <c r="AK1223" i="4"/>
  <c r="M1221" i="4"/>
  <c r="S1221" i="4" s="1"/>
  <c r="Q1220" i="4"/>
  <c r="R1220" i="4" s="1"/>
  <c r="H1219" i="4"/>
  <c r="I1218" i="4"/>
  <c r="E1220" i="4"/>
  <c r="F1219" i="4"/>
  <c r="B1219" i="4"/>
  <c r="C1218" i="4"/>
  <c r="AT1223" i="4" l="1"/>
  <c r="AL1223" i="4"/>
  <c r="AS1223" i="4" s="1"/>
  <c r="AI1225" i="4"/>
  <c r="AJ1224" i="4"/>
  <c r="AK1224" i="4"/>
  <c r="M1222" i="4"/>
  <c r="S1222" i="4" s="1"/>
  <c r="Q1221" i="4"/>
  <c r="R1221" i="4" s="1"/>
  <c r="H1220" i="4"/>
  <c r="I1219" i="4"/>
  <c r="E1221" i="4"/>
  <c r="F1220" i="4"/>
  <c r="B1220" i="4"/>
  <c r="C1219" i="4"/>
  <c r="AT1224" i="4" l="1"/>
  <c r="AL1224" i="4"/>
  <c r="AS1224" i="4" s="1"/>
  <c r="AI1226" i="4"/>
  <c r="AJ1225" i="4"/>
  <c r="AK1225" i="4"/>
  <c r="M1223" i="4"/>
  <c r="S1223" i="4" s="1"/>
  <c r="Q1222" i="4"/>
  <c r="R1222" i="4" s="1"/>
  <c r="H1221" i="4"/>
  <c r="I1220" i="4"/>
  <c r="E1222" i="4"/>
  <c r="F1221" i="4"/>
  <c r="B1221" i="4"/>
  <c r="C1220" i="4"/>
  <c r="AT1225" i="4" l="1"/>
  <c r="AL1225" i="4"/>
  <c r="AS1225" i="4" s="1"/>
  <c r="AI1227" i="4"/>
  <c r="AJ1226" i="4"/>
  <c r="AK1226" i="4"/>
  <c r="M1224" i="4"/>
  <c r="S1224" i="4" s="1"/>
  <c r="Q1223" i="4"/>
  <c r="R1223" i="4" s="1"/>
  <c r="H1222" i="4"/>
  <c r="I1221" i="4"/>
  <c r="E1223" i="4"/>
  <c r="F1222" i="4"/>
  <c r="B1222" i="4"/>
  <c r="C1221" i="4"/>
  <c r="AT1226" i="4" l="1"/>
  <c r="AL1226" i="4"/>
  <c r="AS1226" i="4" s="1"/>
  <c r="AI1228" i="4"/>
  <c r="AJ1227" i="4"/>
  <c r="AK1227" i="4"/>
  <c r="M1225" i="4"/>
  <c r="S1225" i="4" s="1"/>
  <c r="Q1224" i="4"/>
  <c r="R1224" i="4" s="1"/>
  <c r="H1223" i="4"/>
  <c r="I1222" i="4"/>
  <c r="E1224" i="4"/>
  <c r="F1223" i="4"/>
  <c r="B1223" i="4"/>
  <c r="C1222" i="4"/>
  <c r="AT1227" i="4" l="1"/>
  <c r="AL1227" i="4"/>
  <c r="AS1227" i="4" s="1"/>
  <c r="AI1229" i="4"/>
  <c r="AJ1228" i="4"/>
  <c r="AK1228" i="4"/>
  <c r="M1226" i="4"/>
  <c r="S1226" i="4" s="1"/>
  <c r="Q1225" i="4"/>
  <c r="R1225" i="4" s="1"/>
  <c r="H1224" i="4"/>
  <c r="I1223" i="4"/>
  <c r="E1225" i="4"/>
  <c r="F1224" i="4"/>
  <c r="B1224" i="4"/>
  <c r="C1223" i="4"/>
  <c r="AT1228" i="4" l="1"/>
  <c r="AL1228" i="4"/>
  <c r="AS1228" i="4" s="1"/>
  <c r="AI1230" i="4"/>
  <c r="AJ1229" i="4"/>
  <c r="AK1229" i="4"/>
  <c r="M1227" i="4"/>
  <c r="S1227" i="4" s="1"/>
  <c r="Q1226" i="4"/>
  <c r="R1226" i="4" s="1"/>
  <c r="H1225" i="4"/>
  <c r="I1224" i="4"/>
  <c r="E1226" i="4"/>
  <c r="F1225" i="4"/>
  <c r="B1225" i="4"/>
  <c r="C1224" i="4"/>
  <c r="AT1229" i="4" l="1"/>
  <c r="AL1229" i="4"/>
  <c r="AS1229" i="4" s="1"/>
  <c r="AI1231" i="4"/>
  <c r="AJ1230" i="4"/>
  <c r="AK1230" i="4"/>
  <c r="M1228" i="4"/>
  <c r="S1228" i="4" s="1"/>
  <c r="Q1227" i="4"/>
  <c r="R1227" i="4" s="1"/>
  <c r="H1226" i="4"/>
  <c r="I1225" i="4"/>
  <c r="E1227" i="4"/>
  <c r="F1226" i="4"/>
  <c r="B1226" i="4"/>
  <c r="C1225" i="4"/>
  <c r="AT1230" i="4" l="1"/>
  <c r="AL1230" i="4"/>
  <c r="AS1230" i="4" s="1"/>
  <c r="AI1232" i="4"/>
  <c r="AJ1231" i="4"/>
  <c r="AK1231" i="4"/>
  <c r="M1229" i="4"/>
  <c r="S1229" i="4" s="1"/>
  <c r="Q1228" i="4"/>
  <c r="R1228" i="4" s="1"/>
  <c r="H1227" i="4"/>
  <c r="I1226" i="4"/>
  <c r="E1228" i="4"/>
  <c r="F1227" i="4"/>
  <c r="B1227" i="4"/>
  <c r="C1226" i="4"/>
  <c r="AT1231" i="4" l="1"/>
  <c r="AL1231" i="4"/>
  <c r="AS1231" i="4" s="1"/>
  <c r="AI1233" i="4"/>
  <c r="AJ1232" i="4"/>
  <c r="AK1232" i="4"/>
  <c r="M1230" i="4"/>
  <c r="S1230" i="4" s="1"/>
  <c r="Q1229" i="4"/>
  <c r="R1229" i="4" s="1"/>
  <c r="H1228" i="4"/>
  <c r="I1227" i="4"/>
  <c r="E1229" i="4"/>
  <c r="F1228" i="4"/>
  <c r="B1228" i="4"/>
  <c r="C1227" i="4"/>
  <c r="AT1232" i="4" l="1"/>
  <c r="AL1232" i="4"/>
  <c r="AS1232" i="4" s="1"/>
  <c r="AI1234" i="4"/>
  <c r="AJ1233" i="4"/>
  <c r="AK1233" i="4"/>
  <c r="M1231" i="4"/>
  <c r="S1231" i="4" s="1"/>
  <c r="Q1230" i="4"/>
  <c r="R1230" i="4" s="1"/>
  <c r="H1229" i="4"/>
  <c r="I1228" i="4"/>
  <c r="E1230" i="4"/>
  <c r="F1229" i="4"/>
  <c r="B1229" i="4"/>
  <c r="C1228" i="4"/>
  <c r="AT1233" i="4" l="1"/>
  <c r="AL1233" i="4"/>
  <c r="AS1233" i="4" s="1"/>
  <c r="AI1235" i="4"/>
  <c r="AJ1234" i="4"/>
  <c r="AK1234" i="4"/>
  <c r="M1232" i="4"/>
  <c r="S1232" i="4" s="1"/>
  <c r="Q1231" i="4"/>
  <c r="R1231" i="4" s="1"/>
  <c r="H1230" i="4"/>
  <c r="I1229" i="4"/>
  <c r="E1231" i="4"/>
  <c r="F1230" i="4"/>
  <c r="B1230" i="4"/>
  <c r="C1229" i="4"/>
  <c r="AT1234" i="4" l="1"/>
  <c r="AL1234" i="4"/>
  <c r="AS1234" i="4" s="1"/>
  <c r="AI1236" i="4"/>
  <c r="AJ1235" i="4"/>
  <c r="AK1235" i="4"/>
  <c r="M1233" i="4"/>
  <c r="S1233" i="4" s="1"/>
  <c r="Q1232" i="4"/>
  <c r="R1232" i="4" s="1"/>
  <c r="H1231" i="4"/>
  <c r="I1230" i="4"/>
  <c r="E1232" i="4"/>
  <c r="F1231" i="4"/>
  <c r="B1231" i="4"/>
  <c r="C1230" i="4"/>
  <c r="AT1235" i="4" l="1"/>
  <c r="AL1235" i="4"/>
  <c r="AS1235" i="4" s="1"/>
  <c r="AI1237" i="4"/>
  <c r="AJ1236" i="4"/>
  <c r="AK1236" i="4"/>
  <c r="M1234" i="4"/>
  <c r="S1234" i="4" s="1"/>
  <c r="Q1233" i="4"/>
  <c r="R1233" i="4" s="1"/>
  <c r="H1232" i="4"/>
  <c r="I1231" i="4"/>
  <c r="E1233" i="4"/>
  <c r="F1232" i="4"/>
  <c r="B1232" i="4"/>
  <c r="C1231" i="4"/>
  <c r="AT1236" i="4" l="1"/>
  <c r="AL1236" i="4"/>
  <c r="AS1236" i="4" s="1"/>
  <c r="AI1238" i="4"/>
  <c r="AJ1237" i="4"/>
  <c r="AK1237" i="4"/>
  <c r="M1235" i="4"/>
  <c r="S1235" i="4" s="1"/>
  <c r="Q1234" i="4"/>
  <c r="R1234" i="4" s="1"/>
  <c r="H1233" i="4"/>
  <c r="I1232" i="4"/>
  <c r="E1234" i="4"/>
  <c r="F1233" i="4"/>
  <c r="B1233" i="4"/>
  <c r="C1232" i="4"/>
  <c r="AT1237" i="4" l="1"/>
  <c r="AL1237" i="4"/>
  <c r="AS1237" i="4" s="1"/>
  <c r="AI1239" i="4"/>
  <c r="AJ1238" i="4"/>
  <c r="AK1238" i="4"/>
  <c r="M1236" i="4"/>
  <c r="S1236" i="4" s="1"/>
  <c r="Q1235" i="4"/>
  <c r="R1235" i="4" s="1"/>
  <c r="H1234" i="4"/>
  <c r="I1233" i="4"/>
  <c r="E1235" i="4"/>
  <c r="F1234" i="4"/>
  <c r="B1234" i="4"/>
  <c r="C1233" i="4"/>
  <c r="AT1238" i="4" l="1"/>
  <c r="AL1238" i="4"/>
  <c r="AS1238" i="4" s="1"/>
  <c r="AI1240" i="4"/>
  <c r="AJ1239" i="4"/>
  <c r="AK1239" i="4"/>
  <c r="M1237" i="4"/>
  <c r="S1237" i="4" s="1"/>
  <c r="Q1236" i="4"/>
  <c r="R1236" i="4" s="1"/>
  <c r="H1235" i="4"/>
  <c r="I1234" i="4"/>
  <c r="E1236" i="4"/>
  <c r="F1235" i="4"/>
  <c r="B1235" i="4"/>
  <c r="C1234" i="4"/>
  <c r="AT1239" i="4" l="1"/>
  <c r="AL1239" i="4"/>
  <c r="AS1239" i="4" s="1"/>
  <c r="AI1241" i="4"/>
  <c r="AJ1240" i="4"/>
  <c r="AK1240" i="4"/>
  <c r="M1238" i="4"/>
  <c r="S1238" i="4" s="1"/>
  <c r="Q1237" i="4"/>
  <c r="R1237" i="4" s="1"/>
  <c r="H1236" i="4"/>
  <c r="I1235" i="4"/>
  <c r="E1237" i="4"/>
  <c r="F1236" i="4"/>
  <c r="B1236" i="4"/>
  <c r="C1235" i="4"/>
  <c r="AT1240" i="4" l="1"/>
  <c r="AL1240" i="4"/>
  <c r="AS1240" i="4" s="1"/>
  <c r="AI1242" i="4"/>
  <c r="AJ1241" i="4"/>
  <c r="AK1241" i="4"/>
  <c r="M1239" i="4"/>
  <c r="S1239" i="4" s="1"/>
  <c r="Q1238" i="4"/>
  <c r="R1238" i="4" s="1"/>
  <c r="H1237" i="4"/>
  <c r="I1236" i="4"/>
  <c r="E1238" i="4"/>
  <c r="F1237" i="4"/>
  <c r="B1237" i="4"/>
  <c r="C1236" i="4"/>
  <c r="AT1241" i="4" l="1"/>
  <c r="AL1241" i="4"/>
  <c r="AS1241" i="4" s="1"/>
  <c r="AI1243" i="4"/>
  <c r="AJ1242" i="4"/>
  <c r="AK1242" i="4"/>
  <c r="M1240" i="4"/>
  <c r="S1240" i="4" s="1"/>
  <c r="Q1239" i="4"/>
  <c r="R1239" i="4" s="1"/>
  <c r="H1238" i="4"/>
  <c r="I1237" i="4"/>
  <c r="E1239" i="4"/>
  <c r="F1238" i="4"/>
  <c r="B1238" i="4"/>
  <c r="C1237" i="4"/>
  <c r="AT1242" i="4" l="1"/>
  <c r="AL1242" i="4"/>
  <c r="AS1242" i="4" s="1"/>
  <c r="AI1244" i="4"/>
  <c r="AJ1243" i="4"/>
  <c r="AK1243" i="4"/>
  <c r="M1241" i="4"/>
  <c r="S1241" i="4" s="1"/>
  <c r="Q1240" i="4"/>
  <c r="R1240" i="4" s="1"/>
  <c r="H1239" i="4"/>
  <c r="I1238" i="4"/>
  <c r="E1240" i="4"/>
  <c r="F1239" i="4"/>
  <c r="B1239" i="4"/>
  <c r="C1238" i="4"/>
  <c r="AT1243" i="4" l="1"/>
  <c r="AL1243" i="4"/>
  <c r="AS1243" i="4" s="1"/>
  <c r="AI1245" i="4"/>
  <c r="AJ1244" i="4"/>
  <c r="AK1244" i="4"/>
  <c r="M1242" i="4"/>
  <c r="S1242" i="4" s="1"/>
  <c r="Q1241" i="4"/>
  <c r="R1241" i="4" s="1"/>
  <c r="I1239" i="4"/>
  <c r="H1240" i="4"/>
  <c r="E1241" i="4"/>
  <c r="F1240" i="4"/>
  <c r="B1240" i="4"/>
  <c r="C1239" i="4"/>
  <c r="AT1244" i="4" l="1"/>
  <c r="AL1244" i="4"/>
  <c r="AS1244" i="4" s="1"/>
  <c r="AI1246" i="4"/>
  <c r="AJ1245" i="4"/>
  <c r="AK1245" i="4"/>
  <c r="M1243" i="4"/>
  <c r="S1243" i="4" s="1"/>
  <c r="Q1242" i="4"/>
  <c r="R1242" i="4" s="1"/>
  <c r="I1240" i="4"/>
  <c r="H1241" i="4"/>
  <c r="E1242" i="4"/>
  <c r="F1241" i="4"/>
  <c r="B1241" i="4"/>
  <c r="C1240" i="4"/>
  <c r="AT1245" i="4" l="1"/>
  <c r="AL1245" i="4"/>
  <c r="AS1245" i="4" s="1"/>
  <c r="AI1247" i="4"/>
  <c r="AJ1246" i="4"/>
  <c r="AK1246" i="4"/>
  <c r="M1244" i="4"/>
  <c r="S1244" i="4" s="1"/>
  <c r="Q1243" i="4"/>
  <c r="R1243" i="4" s="1"/>
  <c r="I1241" i="4"/>
  <c r="H1242" i="4"/>
  <c r="E1243" i="4"/>
  <c r="F1242" i="4"/>
  <c r="B1242" i="4"/>
  <c r="C1241" i="4"/>
  <c r="AT1246" i="4" l="1"/>
  <c r="AL1246" i="4"/>
  <c r="AS1246" i="4" s="1"/>
  <c r="AI1248" i="4"/>
  <c r="AJ1247" i="4"/>
  <c r="AK1247" i="4"/>
  <c r="M1245" i="4"/>
  <c r="S1245" i="4" s="1"/>
  <c r="Q1244" i="4"/>
  <c r="R1244" i="4" s="1"/>
  <c r="I1242" i="4"/>
  <c r="H1243" i="4"/>
  <c r="E1244" i="4"/>
  <c r="F1243" i="4"/>
  <c r="B1243" i="4"/>
  <c r="C1242" i="4"/>
  <c r="AT1247" i="4" l="1"/>
  <c r="AL1247" i="4"/>
  <c r="AS1247" i="4" s="1"/>
  <c r="AI1249" i="4"/>
  <c r="AJ1248" i="4"/>
  <c r="AK1248" i="4"/>
  <c r="M1246" i="4"/>
  <c r="S1246" i="4" s="1"/>
  <c r="Q1245" i="4"/>
  <c r="R1245" i="4" s="1"/>
  <c r="I1243" i="4"/>
  <c r="H1244" i="4"/>
  <c r="E1245" i="4"/>
  <c r="F1244" i="4"/>
  <c r="B1244" i="4"/>
  <c r="C1243" i="4"/>
  <c r="AT1248" i="4" l="1"/>
  <c r="AL1248" i="4"/>
  <c r="AS1248" i="4" s="1"/>
  <c r="AI1250" i="4"/>
  <c r="AJ1249" i="4"/>
  <c r="AK1249" i="4"/>
  <c r="M1247" i="4"/>
  <c r="S1247" i="4" s="1"/>
  <c r="Q1246" i="4"/>
  <c r="R1246" i="4" s="1"/>
  <c r="I1244" i="4"/>
  <c r="H1245" i="4"/>
  <c r="E1246" i="4"/>
  <c r="F1245" i="4"/>
  <c r="B1245" i="4"/>
  <c r="C1244" i="4"/>
  <c r="AT1249" i="4" l="1"/>
  <c r="AL1249" i="4"/>
  <c r="AS1249" i="4" s="1"/>
  <c r="AI1251" i="4"/>
  <c r="AJ1250" i="4"/>
  <c r="AK1250" i="4"/>
  <c r="M1248" i="4"/>
  <c r="S1248" i="4" s="1"/>
  <c r="Q1247" i="4"/>
  <c r="R1247" i="4" s="1"/>
  <c r="I1245" i="4"/>
  <c r="H1246" i="4"/>
  <c r="E1247" i="4"/>
  <c r="F1246" i="4"/>
  <c r="B1246" i="4"/>
  <c r="C1245" i="4"/>
  <c r="AT1250" i="4" l="1"/>
  <c r="AL1250" i="4"/>
  <c r="AS1250" i="4" s="1"/>
  <c r="AI1252" i="4"/>
  <c r="AJ1251" i="4"/>
  <c r="AK1251" i="4"/>
  <c r="M1249" i="4"/>
  <c r="S1249" i="4" s="1"/>
  <c r="Q1248" i="4"/>
  <c r="R1248" i="4" s="1"/>
  <c r="I1246" i="4"/>
  <c r="H1247" i="4"/>
  <c r="E1248" i="4"/>
  <c r="F1247" i="4"/>
  <c r="B1247" i="4"/>
  <c r="C1246" i="4"/>
  <c r="AT1251" i="4" l="1"/>
  <c r="AL1251" i="4"/>
  <c r="AS1251" i="4" s="1"/>
  <c r="AI1253" i="4"/>
  <c r="AJ1252" i="4"/>
  <c r="AK1252" i="4"/>
  <c r="M1250" i="4"/>
  <c r="S1250" i="4" s="1"/>
  <c r="Q1249" i="4"/>
  <c r="R1249" i="4" s="1"/>
  <c r="I1247" i="4"/>
  <c r="H1248" i="4"/>
  <c r="E1249" i="4"/>
  <c r="F1248" i="4"/>
  <c r="B1248" i="4"/>
  <c r="C1247" i="4"/>
  <c r="AT1252" i="4" l="1"/>
  <c r="AL1252" i="4"/>
  <c r="AS1252" i="4" s="1"/>
  <c r="AI1254" i="4"/>
  <c r="AJ1253" i="4"/>
  <c r="AK1253" i="4"/>
  <c r="M1251" i="4"/>
  <c r="S1251" i="4" s="1"/>
  <c r="Q1250" i="4"/>
  <c r="R1250" i="4" s="1"/>
  <c r="I1248" i="4"/>
  <c r="H1249" i="4"/>
  <c r="E1250" i="4"/>
  <c r="F1249" i="4"/>
  <c r="B1249" i="4"/>
  <c r="C1248" i="4"/>
  <c r="AT1253" i="4" l="1"/>
  <c r="AL1253" i="4"/>
  <c r="AS1253" i="4" s="1"/>
  <c r="AI1255" i="4"/>
  <c r="AJ1254" i="4"/>
  <c r="AK1254" i="4"/>
  <c r="M1252" i="4"/>
  <c r="S1252" i="4" s="1"/>
  <c r="Q1251" i="4"/>
  <c r="R1251" i="4" s="1"/>
  <c r="H1250" i="4"/>
  <c r="I1249" i="4"/>
  <c r="E1251" i="4"/>
  <c r="F1250" i="4"/>
  <c r="B1250" i="4"/>
  <c r="C1249" i="4"/>
  <c r="AT1254" i="4" l="1"/>
  <c r="AL1254" i="4"/>
  <c r="AS1254" i="4" s="1"/>
  <c r="AI1256" i="4"/>
  <c r="AJ1255" i="4"/>
  <c r="AK1255" i="4"/>
  <c r="M1253" i="4"/>
  <c r="S1253" i="4" s="1"/>
  <c r="Q1252" i="4"/>
  <c r="R1252" i="4" s="1"/>
  <c r="H1251" i="4"/>
  <c r="I1250" i="4"/>
  <c r="E1252" i="4"/>
  <c r="F1251" i="4"/>
  <c r="B1251" i="4"/>
  <c r="C1250" i="4"/>
  <c r="AT1255" i="4" l="1"/>
  <c r="AL1255" i="4"/>
  <c r="AS1255" i="4" s="1"/>
  <c r="AI1257" i="4"/>
  <c r="AJ1256" i="4"/>
  <c r="AK1256" i="4"/>
  <c r="M1254" i="4"/>
  <c r="S1254" i="4" s="1"/>
  <c r="Q1253" i="4"/>
  <c r="R1253" i="4" s="1"/>
  <c r="H1252" i="4"/>
  <c r="I1251" i="4"/>
  <c r="E1253" i="4"/>
  <c r="F1252" i="4"/>
  <c r="B1252" i="4"/>
  <c r="C1251" i="4"/>
  <c r="AT1256" i="4" l="1"/>
  <c r="AL1256" i="4"/>
  <c r="AS1256" i="4" s="1"/>
  <c r="AI1258" i="4"/>
  <c r="AJ1257" i="4"/>
  <c r="AK1257" i="4"/>
  <c r="M1255" i="4"/>
  <c r="S1255" i="4" s="1"/>
  <c r="Q1254" i="4"/>
  <c r="R1254" i="4" s="1"/>
  <c r="H1253" i="4"/>
  <c r="I1252" i="4"/>
  <c r="E1254" i="4"/>
  <c r="F1253" i="4"/>
  <c r="B1253" i="4"/>
  <c r="C1252" i="4"/>
  <c r="AT1257" i="4" l="1"/>
  <c r="AL1257" i="4"/>
  <c r="AS1257" i="4" s="1"/>
  <c r="AI1259" i="4"/>
  <c r="AJ1258" i="4"/>
  <c r="AK1258" i="4"/>
  <c r="M1256" i="4"/>
  <c r="S1256" i="4" s="1"/>
  <c r="Q1255" i="4"/>
  <c r="R1255" i="4" s="1"/>
  <c r="H1254" i="4"/>
  <c r="I1253" i="4"/>
  <c r="E1255" i="4"/>
  <c r="F1254" i="4"/>
  <c r="B1254" i="4"/>
  <c r="C1253" i="4"/>
  <c r="AT1258" i="4" l="1"/>
  <c r="AL1258" i="4"/>
  <c r="AS1258" i="4" s="1"/>
  <c r="AI1260" i="4"/>
  <c r="AJ1259" i="4"/>
  <c r="AK1259" i="4"/>
  <c r="M1257" i="4"/>
  <c r="S1257" i="4" s="1"/>
  <c r="Q1256" i="4"/>
  <c r="R1256" i="4" s="1"/>
  <c r="H1255" i="4"/>
  <c r="I1254" i="4"/>
  <c r="E1256" i="4"/>
  <c r="F1255" i="4"/>
  <c r="B1255" i="4"/>
  <c r="C1254" i="4"/>
  <c r="AT1259" i="4" l="1"/>
  <c r="AL1259" i="4"/>
  <c r="AS1259" i="4" s="1"/>
  <c r="AI1261" i="4"/>
  <c r="AJ1260" i="4"/>
  <c r="AK1260" i="4"/>
  <c r="M1258" i="4"/>
  <c r="S1258" i="4" s="1"/>
  <c r="Q1257" i="4"/>
  <c r="R1257" i="4" s="1"/>
  <c r="H1256" i="4"/>
  <c r="I1255" i="4"/>
  <c r="E1257" i="4"/>
  <c r="F1256" i="4"/>
  <c r="B1256" i="4"/>
  <c r="C1255" i="4"/>
  <c r="AT1260" i="4" l="1"/>
  <c r="AL1260" i="4"/>
  <c r="AS1260" i="4" s="1"/>
  <c r="AI1262" i="4"/>
  <c r="AJ1261" i="4"/>
  <c r="AK1261" i="4"/>
  <c r="M1259" i="4"/>
  <c r="S1259" i="4" s="1"/>
  <c r="Q1258" i="4"/>
  <c r="R1258" i="4" s="1"/>
  <c r="H1257" i="4"/>
  <c r="I1256" i="4"/>
  <c r="E1258" i="4"/>
  <c r="F1257" i="4"/>
  <c r="B1257" i="4"/>
  <c r="C1256" i="4"/>
  <c r="AT1261" i="4" l="1"/>
  <c r="AL1261" i="4"/>
  <c r="AS1261" i="4" s="1"/>
  <c r="AI1263" i="4"/>
  <c r="AJ1262" i="4"/>
  <c r="AK1262" i="4"/>
  <c r="M1260" i="4"/>
  <c r="S1260" i="4" s="1"/>
  <c r="Q1259" i="4"/>
  <c r="R1259" i="4" s="1"/>
  <c r="H1258" i="4"/>
  <c r="I1257" i="4"/>
  <c r="E1259" i="4"/>
  <c r="F1258" i="4"/>
  <c r="B1258" i="4"/>
  <c r="C1257" i="4"/>
  <c r="AT1262" i="4" l="1"/>
  <c r="AL1262" i="4"/>
  <c r="AS1262" i="4" s="1"/>
  <c r="AI1264" i="4"/>
  <c r="AJ1263" i="4"/>
  <c r="AK1263" i="4"/>
  <c r="M1261" i="4"/>
  <c r="S1261" i="4" s="1"/>
  <c r="Q1260" i="4"/>
  <c r="R1260" i="4" s="1"/>
  <c r="H1259" i="4"/>
  <c r="I1258" i="4"/>
  <c r="E1260" i="4"/>
  <c r="F1259" i="4"/>
  <c r="B1259" i="4"/>
  <c r="C1258" i="4"/>
  <c r="AT1263" i="4" l="1"/>
  <c r="AL1263" i="4"/>
  <c r="AS1263" i="4" s="1"/>
  <c r="AI1265" i="4"/>
  <c r="AJ1264" i="4"/>
  <c r="AK1264" i="4"/>
  <c r="M1262" i="4"/>
  <c r="S1262" i="4" s="1"/>
  <c r="Q1261" i="4"/>
  <c r="R1261" i="4" s="1"/>
  <c r="H1260" i="4"/>
  <c r="I1259" i="4"/>
  <c r="E1261" i="4"/>
  <c r="F1260" i="4"/>
  <c r="B1260" i="4"/>
  <c r="C1259" i="4"/>
  <c r="AT1264" i="4" l="1"/>
  <c r="AL1264" i="4"/>
  <c r="AS1264" i="4" s="1"/>
  <c r="AI1266" i="4"/>
  <c r="AJ1265" i="4"/>
  <c r="AK1265" i="4"/>
  <c r="M1263" i="4"/>
  <c r="S1263" i="4" s="1"/>
  <c r="Q1262" i="4"/>
  <c r="R1262" i="4" s="1"/>
  <c r="H1261" i="4"/>
  <c r="I1260" i="4"/>
  <c r="E1262" i="4"/>
  <c r="F1261" i="4"/>
  <c r="B1261" i="4"/>
  <c r="C1260" i="4"/>
  <c r="AT1265" i="4" l="1"/>
  <c r="AL1265" i="4"/>
  <c r="AS1265" i="4" s="1"/>
  <c r="AI1267" i="4"/>
  <c r="AJ1266" i="4"/>
  <c r="AK1266" i="4"/>
  <c r="M1264" i="4"/>
  <c r="S1264" i="4" s="1"/>
  <c r="Q1263" i="4"/>
  <c r="R1263" i="4" s="1"/>
  <c r="H1262" i="4"/>
  <c r="I1261" i="4"/>
  <c r="E1263" i="4"/>
  <c r="F1262" i="4"/>
  <c r="B1262" i="4"/>
  <c r="C1261" i="4"/>
  <c r="AT1266" i="4" l="1"/>
  <c r="AL1266" i="4"/>
  <c r="AS1266" i="4" s="1"/>
  <c r="AI1268" i="4"/>
  <c r="AJ1267" i="4"/>
  <c r="AK1267" i="4"/>
  <c r="M1265" i="4"/>
  <c r="S1265" i="4" s="1"/>
  <c r="Q1264" i="4"/>
  <c r="R1264" i="4" s="1"/>
  <c r="H1263" i="4"/>
  <c r="I1262" i="4"/>
  <c r="E1264" i="4"/>
  <c r="F1263" i="4"/>
  <c r="B1263" i="4"/>
  <c r="C1262" i="4"/>
  <c r="AT1267" i="4" l="1"/>
  <c r="AL1267" i="4"/>
  <c r="AS1267" i="4" s="1"/>
  <c r="AI1269" i="4"/>
  <c r="AJ1268" i="4"/>
  <c r="AK1268" i="4"/>
  <c r="M1266" i="4"/>
  <c r="S1266" i="4" s="1"/>
  <c r="Q1265" i="4"/>
  <c r="R1265" i="4" s="1"/>
  <c r="H1264" i="4"/>
  <c r="I1263" i="4"/>
  <c r="E1265" i="4"/>
  <c r="F1264" i="4"/>
  <c r="B1264" i="4"/>
  <c r="C1263" i="4"/>
  <c r="AT1268" i="4" l="1"/>
  <c r="AL1268" i="4"/>
  <c r="AS1268" i="4" s="1"/>
  <c r="AI1270" i="4"/>
  <c r="AJ1269" i="4"/>
  <c r="AK1269" i="4"/>
  <c r="M1267" i="4"/>
  <c r="S1267" i="4" s="1"/>
  <c r="Q1266" i="4"/>
  <c r="R1266" i="4" s="1"/>
  <c r="H1265" i="4"/>
  <c r="I1264" i="4"/>
  <c r="E1266" i="4"/>
  <c r="F1265" i="4"/>
  <c r="B1265" i="4"/>
  <c r="C1264" i="4"/>
  <c r="AT1269" i="4" l="1"/>
  <c r="AL1269" i="4"/>
  <c r="AS1269" i="4" s="1"/>
  <c r="AI1271" i="4"/>
  <c r="AJ1270" i="4"/>
  <c r="AK1270" i="4"/>
  <c r="M1268" i="4"/>
  <c r="S1268" i="4" s="1"/>
  <c r="Q1267" i="4"/>
  <c r="R1267" i="4" s="1"/>
  <c r="H1266" i="4"/>
  <c r="I1265" i="4"/>
  <c r="E1267" i="4"/>
  <c r="F1266" i="4"/>
  <c r="B1266" i="4"/>
  <c r="C1265" i="4"/>
  <c r="AT1270" i="4" l="1"/>
  <c r="AL1270" i="4"/>
  <c r="AS1270" i="4" s="1"/>
  <c r="AI1272" i="4"/>
  <c r="AJ1271" i="4"/>
  <c r="AK1271" i="4"/>
  <c r="M1269" i="4"/>
  <c r="S1269" i="4" s="1"/>
  <c r="Q1268" i="4"/>
  <c r="R1268" i="4" s="1"/>
  <c r="H1267" i="4"/>
  <c r="I1266" i="4"/>
  <c r="E1268" i="4"/>
  <c r="F1267" i="4"/>
  <c r="B1267" i="4"/>
  <c r="C1266" i="4"/>
  <c r="AT1271" i="4" l="1"/>
  <c r="AL1271" i="4"/>
  <c r="AS1271" i="4" s="1"/>
  <c r="AI1273" i="4"/>
  <c r="AJ1272" i="4"/>
  <c r="AK1272" i="4"/>
  <c r="M1270" i="4"/>
  <c r="S1270" i="4" s="1"/>
  <c r="Q1269" i="4"/>
  <c r="R1269" i="4" s="1"/>
  <c r="H1268" i="4"/>
  <c r="I1267" i="4"/>
  <c r="E1269" i="4"/>
  <c r="F1268" i="4"/>
  <c r="B1268" i="4"/>
  <c r="C1267" i="4"/>
  <c r="AT1272" i="4" l="1"/>
  <c r="AL1272" i="4"/>
  <c r="AS1272" i="4" s="1"/>
  <c r="AI1274" i="4"/>
  <c r="AJ1273" i="4"/>
  <c r="AK1273" i="4"/>
  <c r="M1271" i="4"/>
  <c r="S1271" i="4" s="1"/>
  <c r="Q1270" i="4"/>
  <c r="R1270" i="4" s="1"/>
  <c r="H1269" i="4"/>
  <c r="I1268" i="4"/>
  <c r="E1270" i="4"/>
  <c r="F1269" i="4"/>
  <c r="B1269" i="4"/>
  <c r="C1268" i="4"/>
  <c r="AT1273" i="4" l="1"/>
  <c r="AL1273" i="4"/>
  <c r="AS1273" i="4" s="1"/>
  <c r="AI1275" i="4"/>
  <c r="AJ1274" i="4"/>
  <c r="AK1274" i="4"/>
  <c r="M1272" i="4"/>
  <c r="S1272" i="4" s="1"/>
  <c r="Q1271" i="4"/>
  <c r="R1271" i="4" s="1"/>
  <c r="H1270" i="4"/>
  <c r="I1269" i="4"/>
  <c r="E1271" i="4"/>
  <c r="F1270" i="4"/>
  <c r="B1270" i="4"/>
  <c r="C1269" i="4"/>
  <c r="AT1274" i="4" l="1"/>
  <c r="AL1274" i="4"/>
  <c r="AS1274" i="4" s="1"/>
  <c r="AI1276" i="4"/>
  <c r="AJ1275" i="4"/>
  <c r="AK1275" i="4"/>
  <c r="M1273" i="4"/>
  <c r="S1273" i="4" s="1"/>
  <c r="Q1272" i="4"/>
  <c r="R1272" i="4" s="1"/>
  <c r="H1271" i="4"/>
  <c r="I1270" i="4"/>
  <c r="E1272" i="4"/>
  <c r="F1271" i="4"/>
  <c r="B1271" i="4"/>
  <c r="C1270" i="4"/>
  <c r="AT1275" i="4" l="1"/>
  <c r="AL1275" i="4"/>
  <c r="AS1275" i="4" s="1"/>
  <c r="AI1277" i="4"/>
  <c r="AJ1276" i="4"/>
  <c r="AK1276" i="4"/>
  <c r="M1274" i="4"/>
  <c r="S1274" i="4" s="1"/>
  <c r="Q1273" i="4"/>
  <c r="R1273" i="4" s="1"/>
  <c r="H1272" i="4"/>
  <c r="I1271" i="4"/>
  <c r="E1273" i="4"/>
  <c r="F1272" i="4"/>
  <c r="B1272" i="4"/>
  <c r="C1271" i="4"/>
  <c r="AT1276" i="4" l="1"/>
  <c r="AL1276" i="4"/>
  <c r="AS1276" i="4" s="1"/>
  <c r="AI1278" i="4"/>
  <c r="AJ1277" i="4"/>
  <c r="AK1277" i="4"/>
  <c r="M1275" i="4"/>
  <c r="S1275" i="4" s="1"/>
  <c r="Q1274" i="4"/>
  <c r="R1274" i="4" s="1"/>
  <c r="H1273" i="4"/>
  <c r="I1272" i="4"/>
  <c r="E1274" i="4"/>
  <c r="F1273" i="4"/>
  <c r="B1273" i="4"/>
  <c r="C1272" i="4"/>
  <c r="AT1277" i="4" l="1"/>
  <c r="AL1277" i="4"/>
  <c r="AS1277" i="4" s="1"/>
  <c r="AI1279" i="4"/>
  <c r="AJ1278" i="4"/>
  <c r="AK1278" i="4"/>
  <c r="M1276" i="4"/>
  <c r="S1276" i="4" s="1"/>
  <c r="Q1275" i="4"/>
  <c r="R1275" i="4" s="1"/>
  <c r="H1274" i="4"/>
  <c r="I1273" i="4"/>
  <c r="E1275" i="4"/>
  <c r="F1274" i="4"/>
  <c r="B1274" i="4"/>
  <c r="C1273" i="4"/>
  <c r="AT1278" i="4" l="1"/>
  <c r="AL1278" i="4"/>
  <c r="AS1278" i="4" s="1"/>
  <c r="AI1280" i="4"/>
  <c r="AJ1279" i="4"/>
  <c r="AK1279" i="4"/>
  <c r="M1277" i="4"/>
  <c r="S1277" i="4" s="1"/>
  <c r="Q1276" i="4"/>
  <c r="R1276" i="4" s="1"/>
  <c r="H1275" i="4"/>
  <c r="I1274" i="4"/>
  <c r="E1276" i="4"/>
  <c r="F1275" i="4"/>
  <c r="B1275" i="4"/>
  <c r="C1274" i="4"/>
  <c r="AT1279" i="4" l="1"/>
  <c r="AL1279" i="4"/>
  <c r="AS1279" i="4" s="1"/>
  <c r="AI1281" i="4"/>
  <c r="AJ1280" i="4"/>
  <c r="AK1280" i="4"/>
  <c r="M1278" i="4"/>
  <c r="S1278" i="4" s="1"/>
  <c r="Q1277" i="4"/>
  <c r="R1277" i="4" s="1"/>
  <c r="H1276" i="4"/>
  <c r="I1275" i="4"/>
  <c r="E1277" i="4"/>
  <c r="F1276" i="4"/>
  <c r="B1276" i="4"/>
  <c r="C1275" i="4"/>
  <c r="AT1280" i="4" l="1"/>
  <c r="AL1280" i="4"/>
  <c r="AS1280" i="4" s="1"/>
  <c r="AI1282" i="4"/>
  <c r="AJ1281" i="4"/>
  <c r="AK1281" i="4"/>
  <c r="M1279" i="4"/>
  <c r="S1279" i="4" s="1"/>
  <c r="Q1278" i="4"/>
  <c r="R1278" i="4" s="1"/>
  <c r="H1277" i="4"/>
  <c r="I1276" i="4"/>
  <c r="E1278" i="4"/>
  <c r="F1277" i="4"/>
  <c r="B1277" i="4"/>
  <c r="C1276" i="4"/>
  <c r="AT1281" i="4" l="1"/>
  <c r="AL1281" i="4"/>
  <c r="AS1281" i="4" s="1"/>
  <c r="AI1283" i="4"/>
  <c r="AJ1282" i="4"/>
  <c r="AK1282" i="4"/>
  <c r="M1280" i="4"/>
  <c r="S1280" i="4" s="1"/>
  <c r="Q1279" i="4"/>
  <c r="R1279" i="4" s="1"/>
  <c r="H1278" i="4"/>
  <c r="I1277" i="4"/>
  <c r="E1279" i="4"/>
  <c r="F1278" i="4"/>
  <c r="B1278" i="4"/>
  <c r="C1277" i="4"/>
  <c r="AT1282" i="4" l="1"/>
  <c r="AL1282" i="4"/>
  <c r="AS1282" i="4" s="1"/>
  <c r="AI1284" i="4"/>
  <c r="AJ1283" i="4"/>
  <c r="AK1283" i="4"/>
  <c r="M1281" i="4"/>
  <c r="S1281" i="4" s="1"/>
  <c r="Q1280" i="4"/>
  <c r="R1280" i="4" s="1"/>
  <c r="H1279" i="4"/>
  <c r="I1278" i="4"/>
  <c r="E1280" i="4"/>
  <c r="F1279" i="4"/>
  <c r="B1279" i="4"/>
  <c r="C1278" i="4"/>
  <c r="AT1283" i="4" l="1"/>
  <c r="AL1283" i="4"/>
  <c r="AS1283" i="4" s="1"/>
  <c r="AI1285" i="4"/>
  <c r="AJ1284" i="4"/>
  <c r="AK1284" i="4"/>
  <c r="M1282" i="4"/>
  <c r="S1282" i="4" s="1"/>
  <c r="Q1281" i="4"/>
  <c r="R1281" i="4" s="1"/>
  <c r="H1280" i="4"/>
  <c r="I1279" i="4"/>
  <c r="E1281" i="4"/>
  <c r="F1280" i="4"/>
  <c r="B1280" i="4"/>
  <c r="C1279" i="4"/>
  <c r="AT1284" i="4" l="1"/>
  <c r="AL1284" i="4"/>
  <c r="AS1284" i="4" s="1"/>
  <c r="AI1286" i="4"/>
  <c r="AJ1285" i="4"/>
  <c r="AK1285" i="4"/>
  <c r="M1283" i="4"/>
  <c r="S1283" i="4" s="1"/>
  <c r="Q1282" i="4"/>
  <c r="R1282" i="4" s="1"/>
  <c r="H1281" i="4"/>
  <c r="I1280" i="4"/>
  <c r="E1282" i="4"/>
  <c r="F1281" i="4"/>
  <c r="B1281" i="4"/>
  <c r="C1280" i="4"/>
  <c r="AT1285" i="4" l="1"/>
  <c r="AL1285" i="4"/>
  <c r="AS1285" i="4" s="1"/>
  <c r="AI1287" i="4"/>
  <c r="AJ1286" i="4"/>
  <c r="AK1286" i="4"/>
  <c r="M1284" i="4"/>
  <c r="S1284" i="4" s="1"/>
  <c r="Q1283" i="4"/>
  <c r="R1283" i="4" s="1"/>
  <c r="H1282" i="4"/>
  <c r="I1281" i="4"/>
  <c r="E1283" i="4"/>
  <c r="F1282" i="4"/>
  <c r="B1282" i="4"/>
  <c r="C1281" i="4"/>
  <c r="AT1286" i="4" l="1"/>
  <c r="AL1286" i="4"/>
  <c r="AS1286" i="4" s="1"/>
  <c r="AI1288" i="4"/>
  <c r="AJ1287" i="4"/>
  <c r="AK1287" i="4"/>
  <c r="M1285" i="4"/>
  <c r="S1285" i="4" s="1"/>
  <c r="Q1284" i="4"/>
  <c r="R1284" i="4" s="1"/>
  <c r="H1283" i="4"/>
  <c r="I1282" i="4"/>
  <c r="E1284" i="4"/>
  <c r="F1283" i="4"/>
  <c r="B1283" i="4"/>
  <c r="C1282" i="4"/>
  <c r="AT1287" i="4" l="1"/>
  <c r="AL1287" i="4"/>
  <c r="AS1287" i="4" s="1"/>
  <c r="AI1289" i="4"/>
  <c r="AJ1288" i="4"/>
  <c r="AK1288" i="4"/>
  <c r="M1286" i="4"/>
  <c r="S1286" i="4" s="1"/>
  <c r="Q1285" i="4"/>
  <c r="R1285" i="4" s="1"/>
  <c r="H1284" i="4"/>
  <c r="I1283" i="4"/>
  <c r="E1285" i="4"/>
  <c r="F1284" i="4"/>
  <c r="B1284" i="4"/>
  <c r="C1283" i="4"/>
  <c r="AT1288" i="4" l="1"/>
  <c r="AL1288" i="4"/>
  <c r="AS1288" i="4" s="1"/>
  <c r="AI1290" i="4"/>
  <c r="AJ1289" i="4"/>
  <c r="AK1289" i="4"/>
  <c r="M1287" i="4"/>
  <c r="S1287" i="4" s="1"/>
  <c r="Q1286" i="4"/>
  <c r="R1286" i="4" s="1"/>
  <c r="H1285" i="4"/>
  <c r="I1284" i="4"/>
  <c r="E1286" i="4"/>
  <c r="F1285" i="4"/>
  <c r="B1285" i="4"/>
  <c r="C1284" i="4"/>
  <c r="AT1289" i="4" l="1"/>
  <c r="AL1289" i="4"/>
  <c r="AS1289" i="4" s="1"/>
  <c r="AI1291" i="4"/>
  <c r="AJ1290" i="4"/>
  <c r="AK1290" i="4"/>
  <c r="M1288" i="4"/>
  <c r="S1288" i="4" s="1"/>
  <c r="Q1287" i="4"/>
  <c r="R1287" i="4" s="1"/>
  <c r="H1286" i="4"/>
  <c r="I1285" i="4"/>
  <c r="E1287" i="4"/>
  <c r="F1286" i="4"/>
  <c r="B1286" i="4"/>
  <c r="C1285" i="4"/>
  <c r="AT1290" i="4" l="1"/>
  <c r="AL1290" i="4"/>
  <c r="AS1290" i="4" s="1"/>
  <c r="AK1291" i="4"/>
  <c r="AI1292" i="4"/>
  <c r="AJ1291" i="4"/>
  <c r="M1289" i="4"/>
  <c r="S1289" i="4" s="1"/>
  <c r="Q1288" i="4"/>
  <c r="R1288" i="4" s="1"/>
  <c r="H1287" i="4"/>
  <c r="I1286" i="4"/>
  <c r="E1288" i="4"/>
  <c r="F1287" i="4"/>
  <c r="B1287" i="4"/>
  <c r="C1286" i="4"/>
  <c r="AK1292" i="4" l="1"/>
  <c r="AI1293" i="4"/>
  <c r="AJ1292" i="4"/>
  <c r="AT1291" i="4"/>
  <c r="AL1291" i="4"/>
  <c r="AS1291" i="4" s="1"/>
  <c r="M1290" i="4"/>
  <c r="S1290" i="4" s="1"/>
  <c r="Q1289" i="4"/>
  <c r="R1289" i="4" s="1"/>
  <c r="H1288" i="4"/>
  <c r="I1287" i="4"/>
  <c r="E1289" i="4"/>
  <c r="F1288" i="4"/>
  <c r="B1288" i="4"/>
  <c r="C1287" i="4"/>
  <c r="AK1293" i="4" l="1"/>
  <c r="AI1294" i="4"/>
  <c r="AJ1293" i="4"/>
  <c r="AT1292" i="4"/>
  <c r="AL1292" i="4"/>
  <c r="AS1292" i="4" s="1"/>
  <c r="M1291" i="4"/>
  <c r="S1291" i="4" s="1"/>
  <c r="Q1290" i="4"/>
  <c r="R1290" i="4" s="1"/>
  <c r="H1289" i="4"/>
  <c r="I1288" i="4"/>
  <c r="E1290" i="4"/>
  <c r="F1289" i="4"/>
  <c r="B1289" i="4"/>
  <c r="C1288" i="4"/>
  <c r="AK1294" i="4" l="1"/>
  <c r="AI1295" i="4"/>
  <c r="AJ1294" i="4"/>
  <c r="AT1293" i="4"/>
  <c r="AL1293" i="4"/>
  <c r="AS1293" i="4" s="1"/>
  <c r="M1292" i="4"/>
  <c r="S1292" i="4" s="1"/>
  <c r="Q1291" i="4"/>
  <c r="R1291" i="4" s="1"/>
  <c r="H1290" i="4"/>
  <c r="I1289" i="4"/>
  <c r="E1291" i="4"/>
  <c r="F1290" i="4"/>
  <c r="B1290" i="4"/>
  <c r="C1289" i="4"/>
  <c r="AK1295" i="4" l="1"/>
  <c r="AI1296" i="4"/>
  <c r="AJ1295" i="4"/>
  <c r="AT1294" i="4"/>
  <c r="AL1294" i="4"/>
  <c r="AS1294" i="4" s="1"/>
  <c r="M1293" i="4"/>
  <c r="S1293" i="4" s="1"/>
  <c r="Q1292" i="4"/>
  <c r="R1292" i="4" s="1"/>
  <c r="H1291" i="4"/>
  <c r="I1290" i="4"/>
  <c r="E1292" i="4"/>
  <c r="F1291" i="4"/>
  <c r="B1291" i="4"/>
  <c r="C1290" i="4"/>
  <c r="AK1296" i="4" l="1"/>
  <c r="AI1297" i="4"/>
  <c r="AJ1296" i="4"/>
  <c r="AT1295" i="4"/>
  <c r="AL1295" i="4"/>
  <c r="AS1295" i="4" s="1"/>
  <c r="M1294" i="4"/>
  <c r="S1294" i="4" s="1"/>
  <c r="Q1293" i="4"/>
  <c r="R1293" i="4" s="1"/>
  <c r="H1292" i="4"/>
  <c r="I1291" i="4"/>
  <c r="E1293" i="4"/>
  <c r="F1292" i="4"/>
  <c r="B1292" i="4"/>
  <c r="C1291" i="4"/>
  <c r="AK1297" i="4" l="1"/>
  <c r="AI1298" i="4"/>
  <c r="AJ1297" i="4"/>
  <c r="AT1296" i="4"/>
  <c r="AL1296" i="4"/>
  <c r="AS1296" i="4" s="1"/>
  <c r="M1295" i="4"/>
  <c r="S1295" i="4" s="1"/>
  <c r="Q1294" i="4"/>
  <c r="R1294" i="4" s="1"/>
  <c r="H1293" i="4"/>
  <c r="I1292" i="4"/>
  <c r="E1294" i="4"/>
  <c r="F1293" i="4"/>
  <c r="B1293" i="4"/>
  <c r="C1292" i="4"/>
  <c r="AK1298" i="4" l="1"/>
  <c r="AI1299" i="4"/>
  <c r="AJ1298" i="4"/>
  <c r="AT1297" i="4"/>
  <c r="AL1297" i="4"/>
  <c r="AS1297" i="4" s="1"/>
  <c r="M1296" i="4"/>
  <c r="S1296" i="4" s="1"/>
  <c r="Q1295" i="4"/>
  <c r="R1295" i="4" s="1"/>
  <c r="H1294" i="4"/>
  <c r="I1293" i="4"/>
  <c r="E1295" i="4"/>
  <c r="F1294" i="4"/>
  <c r="B1294" i="4"/>
  <c r="C1293" i="4"/>
  <c r="AK1299" i="4" l="1"/>
  <c r="AI1300" i="4"/>
  <c r="AJ1299" i="4"/>
  <c r="AT1298" i="4"/>
  <c r="AL1298" i="4"/>
  <c r="AS1298" i="4" s="1"/>
  <c r="M1297" i="4"/>
  <c r="S1297" i="4" s="1"/>
  <c r="Q1296" i="4"/>
  <c r="R1296" i="4" s="1"/>
  <c r="H1295" i="4"/>
  <c r="I1294" i="4"/>
  <c r="E1296" i="4"/>
  <c r="F1295" i="4"/>
  <c r="B1295" i="4"/>
  <c r="C1294" i="4"/>
  <c r="AK1300" i="4" l="1"/>
  <c r="AI1301" i="4"/>
  <c r="AJ1300" i="4"/>
  <c r="AT1299" i="4"/>
  <c r="AL1299" i="4"/>
  <c r="AS1299" i="4" s="1"/>
  <c r="M1298" i="4"/>
  <c r="S1298" i="4" s="1"/>
  <c r="Q1297" i="4"/>
  <c r="R1297" i="4" s="1"/>
  <c r="H1296" i="4"/>
  <c r="I1295" i="4"/>
  <c r="E1297" i="4"/>
  <c r="F1296" i="4"/>
  <c r="B1296" i="4"/>
  <c r="C1295" i="4"/>
  <c r="AK1301" i="4" l="1"/>
  <c r="AI1302" i="4"/>
  <c r="AJ1301" i="4"/>
  <c r="AT1300" i="4"/>
  <c r="AL1300" i="4"/>
  <c r="AS1300" i="4" s="1"/>
  <c r="M1299" i="4"/>
  <c r="S1299" i="4" s="1"/>
  <c r="Q1298" i="4"/>
  <c r="R1298" i="4" s="1"/>
  <c r="H1297" i="4"/>
  <c r="I1296" i="4"/>
  <c r="E1298" i="4"/>
  <c r="F1297" i="4"/>
  <c r="B1297" i="4"/>
  <c r="C1296" i="4"/>
  <c r="AK1302" i="4" l="1"/>
  <c r="AI1303" i="4"/>
  <c r="AJ1302" i="4"/>
  <c r="AT1301" i="4"/>
  <c r="AL1301" i="4"/>
  <c r="AS1301" i="4" s="1"/>
  <c r="M1300" i="4"/>
  <c r="S1300" i="4" s="1"/>
  <c r="Q1299" i="4"/>
  <c r="R1299" i="4" s="1"/>
  <c r="H1298" i="4"/>
  <c r="I1297" i="4"/>
  <c r="E1299" i="4"/>
  <c r="F1298" i="4"/>
  <c r="B1298" i="4"/>
  <c r="C1297" i="4"/>
  <c r="AK1303" i="4" l="1"/>
  <c r="AI1304" i="4"/>
  <c r="AJ1303" i="4"/>
  <c r="AT1302" i="4"/>
  <c r="AL1302" i="4"/>
  <c r="AS1302" i="4" s="1"/>
  <c r="M1301" i="4"/>
  <c r="S1301" i="4" s="1"/>
  <c r="Q1300" i="4"/>
  <c r="R1300" i="4" s="1"/>
  <c r="H1299" i="4"/>
  <c r="I1298" i="4"/>
  <c r="E1300" i="4"/>
  <c r="F1299" i="4"/>
  <c r="B1299" i="4"/>
  <c r="C1298" i="4"/>
  <c r="AK1304" i="4" l="1"/>
  <c r="AI1305" i="4"/>
  <c r="AJ1304" i="4"/>
  <c r="AT1303" i="4"/>
  <c r="AL1303" i="4"/>
  <c r="AS1303" i="4" s="1"/>
  <c r="M1302" i="4"/>
  <c r="S1302" i="4" s="1"/>
  <c r="Q1301" i="4"/>
  <c r="R1301" i="4" s="1"/>
  <c r="H1300" i="4"/>
  <c r="I1299" i="4"/>
  <c r="E1301" i="4"/>
  <c r="F1300" i="4"/>
  <c r="B1300" i="4"/>
  <c r="C1299" i="4"/>
  <c r="AK1305" i="4" l="1"/>
  <c r="AI1306" i="4"/>
  <c r="AJ1305" i="4"/>
  <c r="AT1304" i="4"/>
  <c r="AL1304" i="4"/>
  <c r="AS1304" i="4" s="1"/>
  <c r="M1303" i="4"/>
  <c r="S1303" i="4" s="1"/>
  <c r="Q1302" i="4"/>
  <c r="R1302" i="4" s="1"/>
  <c r="H1301" i="4"/>
  <c r="I1300" i="4"/>
  <c r="E1302" i="4"/>
  <c r="F1301" i="4"/>
  <c r="B1301" i="4"/>
  <c r="C1300" i="4"/>
  <c r="AK1306" i="4" l="1"/>
  <c r="AI1307" i="4"/>
  <c r="AJ1306" i="4"/>
  <c r="AT1305" i="4"/>
  <c r="AL1305" i="4"/>
  <c r="AS1305" i="4" s="1"/>
  <c r="M1304" i="4"/>
  <c r="S1304" i="4" s="1"/>
  <c r="Q1303" i="4"/>
  <c r="R1303" i="4" s="1"/>
  <c r="H1302" i="4"/>
  <c r="I1301" i="4"/>
  <c r="E1303" i="4"/>
  <c r="F1302" i="4"/>
  <c r="B1302" i="4"/>
  <c r="C1301" i="4"/>
  <c r="AK1307" i="4" l="1"/>
  <c r="AI1308" i="4"/>
  <c r="AJ1307" i="4"/>
  <c r="AT1306" i="4"/>
  <c r="AL1306" i="4"/>
  <c r="AS1306" i="4" s="1"/>
  <c r="M1305" i="4"/>
  <c r="S1305" i="4" s="1"/>
  <c r="Q1304" i="4"/>
  <c r="R1304" i="4" s="1"/>
  <c r="H1303" i="4"/>
  <c r="I1302" i="4"/>
  <c r="E1304" i="4"/>
  <c r="F1303" i="4"/>
  <c r="B1303" i="4"/>
  <c r="C1302" i="4"/>
  <c r="AK1308" i="4" l="1"/>
  <c r="AI1309" i="4"/>
  <c r="AJ1308" i="4"/>
  <c r="AT1307" i="4"/>
  <c r="AL1307" i="4"/>
  <c r="AS1307" i="4" s="1"/>
  <c r="M1306" i="4"/>
  <c r="S1306" i="4" s="1"/>
  <c r="Q1305" i="4"/>
  <c r="R1305" i="4" s="1"/>
  <c r="H1304" i="4"/>
  <c r="I1303" i="4"/>
  <c r="E1305" i="4"/>
  <c r="F1304" i="4"/>
  <c r="B1304" i="4"/>
  <c r="C1303" i="4"/>
  <c r="AK1309" i="4" l="1"/>
  <c r="AI1310" i="4"/>
  <c r="AJ1309" i="4"/>
  <c r="AT1308" i="4"/>
  <c r="AL1308" i="4"/>
  <c r="AS1308" i="4" s="1"/>
  <c r="M1307" i="4"/>
  <c r="S1307" i="4" s="1"/>
  <c r="Q1306" i="4"/>
  <c r="R1306" i="4" s="1"/>
  <c r="H1305" i="4"/>
  <c r="I1304" i="4"/>
  <c r="E1306" i="4"/>
  <c r="F1305" i="4"/>
  <c r="B1305" i="4"/>
  <c r="C1304" i="4"/>
  <c r="AK1310" i="4" l="1"/>
  <c r="AI1311" i="4"/>
  <c r="AJ1310" i="4"/>
  <c r="AT1309" i="4"/>
  <c r="AL1309" i="4"/>
  <c r="AS1309" i="4" s="1"/>
  <c r="M1308" i="4"/>
  <c r="S1308" i="4" s="1"/>
  <c r="Q1307" i="4"/>
  <c r="R1307" i="4" s="1"/>
  <c r="H1306" i="4"/>
  <c r="I1305" i="4"/>
  <c r="E1307" i="4"/>
  <c r="F1306" i="4"/>
  <c r="B1306" i="4"/>
  <c r="C1305" i="4"/>
  <c r="AK1311" i="4" l="1"/>
  <c r="AI1312" i="4"/>
  <c r="AJ1311" i="4"/>
  <c r="AT1310" i="4"/>
  <c r="AL1310" i="4"/>
  <c r="AS1310" i="4" s="1"/>
  <c r="M1309" i="4"/>
  <c r="S1309" i="4" s="1"/>
  <c r="Q1308" i="4"/>
  <c r="R1308" i="4" s="1"/>
  <c r="H1307" i="4"/>
  <c r="I1306" i="4"/>
  <c r="E1308" i="4"/>
  <c r="F1307" i="4"/>
  <c r="B1307" i="4"/>
  <c r="C1306" i="4"/>
  <c r="AK1312" i="4" l="1"/>
  <c r="AI1313" i="4"/>
  <c r="AJ1312" i="4"/>
  <c r="AT1311" i="4"/>
  <c r="AL1311" i="4"/>
  <c r="AS1311" i="4" s="1"/>
  <c r="M1310" i="4"/>
  <c r="S1310" i="4" s="1"/>
  <c r="Q1309" i="4"/>
  <c r="R1309" i="4" s="1"/>
  <c r="H1308" i="4"/>
  <c r="I1307" i="4"/>
  <c r="E1309" i="4"/>
  <c r="F1308" i="4"/>
  <c r="B1308" i="4"/>
  <c r="C1307" i="4"/>
  <c r="AK1313" i="4" l="1"/>
  <c r="AI1314" i="4"/>
  <c r="AJ1313" i="4"/>
  <c r="AT1312" i="4"/>
  <c r="AL1312" i="4"/>
  <c r="AS1312" i="4" s="1"/>
  <c r="M1311" i="4"/>
  <c r="S1311" i="4" s="1"/>
  <c r="Q1310" i="4"/>
  <c r="R1310" i="4" s="1"/>
  <c r="H1309" i="4"/>
  <c r="I1308" i="4"/>
  <c r="E1310" i="4"/>
  <c r="F1309" i="4"/>
  <c r="B1309" i="4"/>
  <c r="C1308" i="4"/>
  <c r="AK1314" i="4" l="1"/>
  <c r="AI1315" i="4"/>
  <c r="AJ1314" i="4"/>
  <c r="AT1313" i="4"/>
  <c r="AL1313" i="4"/>
  <c r="AS1313" i="4" s="1"/>
  <c r="M1312" i="4"/>
  <c r="S1312" i="4" s="1"/>
  <c r="Q1311" i="4"/>
  <c r="R1311" i="4" s="1"/>
  <c r="H1310" i="4"/>
  <c r="I1309" i="4"/>
  <c r="E1311" i="4"/>
  <c r="F1310" i="4"/>
  <c r="B1310" i="4"/>
  <c r="C1309" i="4"/>
  <c r="AK1315" i="4" l="1"/>
  <c r="AI1316" i="4"/>
  <c r="AJ1315" i="4"/>
  <c r="AT1314" i="4"/>
  <c r="AL1314" i="4"/>
  <c r="AS1314" i="4" s="1"/>
  <c r="M1313" i="4"/>
  <c r="S1313" i="4" s="1"/>
  <c r="Q1312" i="4"/>
  <c r="R1312" i="4" s="1"/>
  <c r="H1311" i="4"/>
  <c r="I1310" i="4"/>
  <c r="E1312" i="4"/>
  <c r="F1311" i="4"/>
  <c r="B1311" i="4"/>
  <c r="C1310" i="4"/>
  <c r="AK1316" i="4" l="1"/>
  <c r="AI1317" i="4"/>
  <c r="AJ1316" i="4"/>
  <c r="AT1315" i="4"/>
  <c r="AL1315" i="4"/>
  <c r="AS1315" i="4" s="1"/>
  <c r="M1314" i="4"/>
  <c r="S1314" i="4" s="1"/>
  <c r="Q1313" i="4"/>
  <c r="R1313" i="4" s="1"/>
  <c r="H1312" i="4"/>
  <c r="I1311" i="4"/>
  <c r="E1313" i="4"/>
  <c r="F1312" i="4"/>
  <c r="B1312" i="4"/>
  <c r="C1311" i="4"/>
  <c r="AK1317" i="4" l="1"/>
  <c r="AI1318" i="4"/>
  <c r="AJ1317" i="4"/>
  <c r="AT1316" i="4"/>
  <c r="AL1316" i="4"/>
  <c r="AS1316" i="4" s="1"/>
  <c r="M1315" i="4"/>
  <c r="S1315" i="4" s="1"/>
  <c r="Q1314" i="4"/>
  <c r="R1314" i="4" s="1"/>
  <c r="H1313" i="4"/>
  <c r="I1312" i="4"/>
  <c r="E1314" i="4"/>
  <c r="F1313" i="4"/>
  <c r="B1313" i="4"/>
  <c r="C1312" i="4"/>
  <c r="AK1318" i="4" l="1"/>
  <c r="AI1319" i="4"/>
  <c r="AJ1318" i="4"/>
  <c r="AT1317" i="4"/>
  <c r="AL1317" i="4"/>
  <c r="AS1317" i="4" s="1"/>
  <c r="M1316" i="4"/>
  <c r="S1316" i="4" s="1"/>
  <c r="Q1315" i="4"/>
  <c r="R1315" i="4" s="1"/>
  <c r="H1314" i="4"/>
  <c r="I1313" i="4"/>
  <c r="E1315" i="4"/>
  <c r="F1314" i="4"/>
  <c r="B1314" i="4"/>
  <c r="C1313" i="4"/>
  <c r="AK1319" i="4" l="1"/>
  <c r="AI1320" i="4"/>
  <c r="AJ1319" i="4"/>
  <c r="AT1318" i="4"/>
  <c r="AL1318" i="4"/>
  <c r="AS1318" i="4" s="1"/>
  <c r="M1317" i="4"/>
  <c r="S1317" i="4" s="1"/>
  <c r="Q1316" i="4"/>
  <c r="R1316" i="4" s="1"/>
  <c r="H1315" i="4"/>
  <c r="I1314" i="4"/>
  <c r="E1316" i="4"/>
  <c r="F1315" i="4"/>
  <c r="B1315" i="4"/>
  <c r="C1314" i="4"/>
  <c r="AK1320" i="4" l="1"/>
  <c r="AI1321" i="4"/>
  <c r="AJ1320" i="4"/>
  <c r="AT1319" i="4"/>
  <c r="AL1319" i="4"/>
  <c r="AS1319" i="4" s="1"/>
  <c r="M1318" i="4"/>
  <c r="S1318" i="4" s="1"/>
  <c r="Q1317" i="4"/>
  <c r="R1317" i="4" s="1"/>
  <c r="H1316" i="4"/>
  <c r="I1315" i="4"/>
  <c r="E1317" i="4"/>
  <c r="F1316" i="4"/>
  <c r="B1316" i="4"/>
  <c r="C1315" i="4"/>
  <c r="AK1321" i="4" l="1"/>
  <c r="AI1322" i="4"/>
  <c r="AJ1321" i="4"/>
  <c r="AT1320" i="4"/>
  <c r="AL1320" i="4"/>
  <c r="AS1320" i="4" s="1"/>
  <c r="M1319" i="4"/>
  <c r="S1319" i="4" s="1"/>
  <c r="Q1318" i="4"/>
  <c r="R1318" i="4" s="1"/>
  <c r="H1317" i="4"/>
  <c r="I1316" i="4"/>
  <c r="E1318" i="4"/>
  <c r="F1317" i="4"/>
  <c r="B1317" i="4"/>
  <c r="C1316" i="4"/>
  <c r="AK1322" i="4" l="1"/>
  <c r="AI1323" i="4"/>
  <c r="AJ1322" i="4"/>
  <c r="AT1321" i="4"/>
  <c r="AL1321" i="4"/>
  <c r="AS1321" i="4" s="1"/>
  <c r="M1320" i="4"/>
  <c r="S1320" i="4" s="1"/>
  <c r="Q1319" i="4"/>
  <c r="R1319" i="4" s="1"/>
  <c r="H1318" i="4"/>
  <c r="I1317" i="4"/>
  <c r="E1319" i="4"/>
  <c r="F1318" i="4"/>
  <c r="B1318" i="4"/>
  <c r="C1317" i="4"/>
  <c r="AK1323" i="4" l="1"/>
  <c r="AI1324" i="4"/>
  <c r="AJ1323" i="4"/>
  <c r="AT1322" i="4"/>
  <c r="AL1322" i="4"/>
  <c r="AS1322" i="4" s="1"/>
  <c r="M1321" i="4"/>
  <c r="S1321" i="4" s="1"/>
  <c r="Q1320" i="4"/>
  <c r="R1320" i="4" s="1"/>
  <c r="H1319" i="4"/>
  <c r="I1318" i="4"/>
  <c r="E1320" i="4"/>
  <c r="F1319" i="4"/>
  <c r="B1319" i="4"/>
  <c r="C1318" i="4"/>
  <c r="AK1324" i="4" l="1"/>
  <c r="AI1325" i="4"/>
  <c r="AJ1324" i="4"/>
  <c r="AT1323" i="4"/>
  <c r="AL1323" i="4"/>
  <c r="AS1323" i="4" s="1"/>
  <c r="M1322" i="4"/>
  <c r="S1322" i="4" s="1"/>
  <c r="Q1321" i="4"/>
  <c r="R1321" i="4" s="1"/>
  <c r="H1320" i="4"/>
  <c r="I1319" i="4"/>
  <c r="E1321" i="4"/>
  <c r="F1320" i="4"/>
  <c r="B1320" i="4"/>
  <c r="C1319" i="4"/>
  <c r="AK1325" i="4" l="1"/>
  <c r="AI1326" i="4"/>
  <c r="AJ1325" i="4"/>
  <c r="AT1324" i="4"/>
  <c r="AL1324" i="4"/>
  <c r="AS1324" i="4" s="1"/>
  <c r="M1323" i="4"/>
  <c r="S1323" i="4" s="1"/>
  <c r="Q1322" i="4"/>
  <c r="R1322" i="4" s="1"/>
  <c r="H1321" i="4"/>
  <c r="I1320" i="4"/>
  <c r="E1322" i="4"/>
  <c r="F1321" i="4"/>
  <c r="B1321" i="4"/>
  <c r="C1320" i="4"/>
  <c r="AK1326" i="4" l="1"/>
  <c r="AI1327" i="4"/>
  <c r="AJ1326" i="4"/>
  <c r="AT1325" i="4"/>
  <c r="AL1325" i="4"/>
  <c r="AS1325" i="4" s="1"/>
  <c r="M1324" i="4"/>
  <c r="S1324" i="4" s="1"/>
  <c r="Q1323" i="4"/>
  <c r="R1323" i="4" s="1"/>
  <c r="H1322" i="4"/>
  <c r="I1321" i="4"/>
  <c r="E1323" i="4"/>
  <c r="F1322" i="4"/>
  <c r="B1322" i="4"/>
  <c r="C1321" i="4"/>
  <c r="AK1327" i="4" l="1"/>
  <c r="AI1328" i="4"/>
  <c r="AJ1327" i="4"/>
  <c r="AT1326" i="4"/>
  <c r="AL1326" i="4"/>
  <c r="AS1326" i="4" s="1"/>
  <c r="M1325" i="4"/>
  <c r="S1325" i="4" s="1"/>
  <c r="Q1324" i="4"/>
  <c r="R1324" i="4" s="1"/>
  <c r="H1323" i="4"/>
  <c r="I1322" i="4"/>
  <c r="E1324" i="4"/>
  <c r="F1323" i="4"/>
  <c r="B1323" i="4"/>
  <c r="C1322" i="4"/>
  <c r="AK1328" i="4" l="1"/>
  <c r="AI1329" i="4"/>
  <c r="AJ1328" i="4"/>
  <c r="AT1327" i="4"/>
  <c r="AL1327" i="4"/>
  <c r="AS1327" i="4" s="1"/>
  <c r="M1326" i="4"/>
  <c r="S1326" i="4" s="1"/>
  <c r="Q1325" i="4"/>
  <c r="R1325" i="4" s="1"/>
  <c r="H1324" i="4"/>
  <c r="I1323" i="4"/>
  <c r="E1325" i="4"/>
  <c r="F1324" i="4"/>
  <c r="B1324" i="4"/>
  <c r="C1323" i="4"/>
  <c r="AK1329" i="4" l="1"/>
  <c r="AI1330" i="4"/>
  <c r="AJ1329" i="4"/>
  <c r="AT1328" i="4"/>
  <c r="AL1328" i="4"/>
  <c r="AS1328" i="4" s="1"/>
  <c r="M1327" i="4"/>
  <c r="S1327" i="4" s="1"/>
  <c r="Q1326" i="4"/>
  <c r="R1326" i="4" s="1"/>
  <c r="H1325" i="4"/>
  <c r="I1324" i="4"/>
  <c r="E1326" i="4"/>
  <c r="F1325" i="4"/>
  <c r="B1325" i="4"/>
  <c r="C1324" i="4"/>
  <c r="AK1330" i="4" l="1"/>
  <c r="AI1331" i="4"/>
  <c r="AJ1330" i="4"/>
  <c r="AT1329" i="4"/>
  <c r="AL1329" i="4"/>
  <c r="AS1329" i="4" s="1"/>
  <c r="M1328" i="4"/>
  <c r="S1328" i="4" s="1"/>
  <c r="Q1327" i="4"/>
  <c r="R1327" i="4" s="1"/>
  <c r="H1326" i="4"/>
  <c r="I1325" i="4"/>
  <c r="E1327" i="4"/>
  <c r="F1326" i="4"/>
  <c r="B1326" i="4"/>
  <c r="C1325" i="4"/>
  <c r="AK1331" i="4" l="1"/>
  <c r="AI1332" i="4"/>
  <c r="AJ1331" i="4"/>
  <c r="AT1330" i="4"/>
  <c r="AL1330" i="4"/>
  <c r="AS1330" i="4" s="1"/>
  <c r="M1329" i="4"/>
  <c r="S1329" i="4" s="1"/>
  <c r="Q1328" i="4"/>
  <c r="R1328" i="4" s="1"/>
  <c r="H1327" i="4"/>
  <c r="I1326" i="4"/>
  <c r="E1328" i="4"/>
  <c r="F1327" i="4"/>
  <c r="B1327" i="4"/>
  <c r="C1326" i="4"/>
  <c r="AK1332" i="4" l="1"/>
  <c r="AI1333" i="4"/>
  <c r="AJ1332" i="4"/>
  <c r="AT1331" i="4"/>
  <c r="AL1331" i="4"/>
  <c r="AS1331" i="4" s="1"/>
  <c r="M1330" i="4"/>
  <c r="S1330" i="4" s="1"/>
  <c r="Q1329" i="4"/>
  <c r="R1329" i="4" s="1"/>
  <c r="H1328" i="4"/>
  <c r="I1327" i="4"/>
  <c r="E1329" i="4"/>
  <c r="F1328" i="4"/>
  <c r="B1328" i="4"/>
  <c r="C1327" i="4"/>
  <c r="AK1333" i="4" l="1"/>
  <c r="AI1334" i="4"/>
  <c r="AJ1333" i="4"/>
  <c r="AT1332" i="4"/>
  <c r="AL1332" i="4"/>
  <c r="AS1332" i="4" s="1"/>
  <c r="M1331" i="4"/>
  <c r="S1331" i="4" s="1"/>
  <c r="Q1330" i="4"/>
  <c r="R1330" i="4" s="1"/>
  <c r="H1329" i="4"/>
  <c r="I1328" i="4"/>
  <c r="E1330" i="4"/>
  <c r="F1329" i="4"/>
  <c r="B1329" i="4"/>
  <c r="C1328" i="4"/>
  <c r="AK1334" i="4" l="1"/>
  <c r="AI1335" i="4"/>
  <c r="AJ1334" i="4"/>
  <c r="AT1333" i="4"/>
  <c r="AL1333" i="4"/>
  <c r="AS1333" i="4" s="1"/>
  <c r="M1332" i="4"/>
  <c r="S1332" i="4" s="1"/>
  <c r="Q1331" i="4"/>
  <c r="R1331" i="4" s="1"/>
  <c r="H1330" i="4"/>
  <c r="I1329" i="4"/>
  <c r="E1331" i="4"/>
  <c r="F1330" i="4"/>
  <c r="B1330" i="4"/>
  <c r="C1329" i="4"/>
  <c r="AK1335" i="4" l="1"/>
  <c r="AI1336" i="4"/>
  <c r="AJ1335" i="4"/>
  <c r="AT1334" i="4"/>
  <c r="AL1334" i="4"/>
  <c r="AS1334" i="4" s="1"/>
  <c r="M1333" i="4"/>
  <c r="S1333" i="4" s="1"/>
  <c r="Q1332" i="4"/>
  <c r="R1332" i="4" s="1"/>
  <c r="H1331" i="4"/>
  <c r="I1330" i="4"/>
  <c r="E1332" i="4"/>
  <c r="F1331" i="4"/>
  <c r="B1331" i="4"/>
  <c r="C1330" i="4"/>
  <c r="AK1336" i="4" l="1"/>
  <c r="AI1337" i="4"/>
  <c r="AJ1336" i="4"/>
  <c r="AT1335" i="4"/>
  <c r="AL1335" i="4"/>
  <c r="AS1335" i="4" s="1"/>
  <c r="M1334" i="4"/>
  <c r="S1334" i="4" s="1"/>
  <c r="Q1333" i="4"/>
  <c r="R1333" i="4" s="1"/>
  <c r="H1332" i="4"/>
  <c r="I1331" i="4"/>
  <c r="E1333" i="4"/>
  <c r="F1332" i="4"/>
  <c r="B1332" i="4"/>
  <c r="C1331" i="4"/>
  <c r="AK1337" i="4" l="1"/>
  <c r="AI1338" i="4"/>
  <c r="AJ1337" i="4"/>
  <c r="AT1336" i="4"/>
  <c r="AL1336" i="4"/>
  <c r="AS1336" i="4" s="1"/>
  <c r="M1335" i="4"/>
  <c r="S1335" i="4" s="1"/>
  <c r="Q1334" i="4"/>
  <c r="R1334" i="4" s="1"/>
  <c r="H1333" i="4"/>
  <c r="I1332" i="4"/>
  <c r="E1334" i="4"/>
  <c r="F1333" i="4"/>
  <c r="B1333" i="4"/>
  <c r="C1332" i="4"/>
  <c r="AK1338" i="4" l="1"/>
  <c r="AI1339" i="4"/>
  <c r="AJ1338" i="4"/>
  <c r="AT1337" i="4"/>
  <c r="AL1337" i="4"/>
  <c r="AS1337" i="4" s="1"/>
  <c r="M1336" i="4"/>
  <c r="S1336" i="4" s="1"/>
  <c r="Q1335" i="4"/>
  <c r="R1335" i="4" s="1"/>
  <c r="H1334" i="4"/>
  <c r="I1333" i="4"/>
  <c r="E1335" i="4"/>
  <c r="F1334" i="4"/>
  <c r="B1334" i="4"/>
  <c r="C1333" i="4"/>
  <c r="AK1339" i="4" l="1"/>
  <c r="AI1340" i="4"/>
  <c r="AJ1339" i="4"/>
  <c r="AT1338" i="4"/>
  <c r="AL1338" i="4"/>
  <c r="AS1338" i="4" s="1"/>
  <c r="M1337" i="4"/>
  <c r="S1337" i="4" s="1"/>
  <c r="Q1336" i="4"/>
  <c r="R1336" i="4" s="1"/>
  <c r="H1335" i="4"/>
  <c r="I1334" i="4"/>
  <c r="E1336" i="4"/>
  <c r="F1335" i="4"/>
  <c r="B1335" i="4"/>
  <c r="C1334" i="4"/>
  <c r="AK1340" i="4" l="1"/>
  <c r="AI1341" i="4"/>
  <c r="AJ1340" i="4"/>
  <c r="AT1339" i="4"/>
  <c r="AL1339" i="4"/>
  <c r="AS1339" i="4" s="1"/>
  <c r="M1338" i="4"/>
  <c r="S1338" i="4" s="1"/>
  <c r="Q1337" i="4"/>
  <c r="R1337" i="4" s="1"/>
  <c r="H1336" i="4"/>
  <c r="I1335" i="4"/>
  <c r="E1337" i="4"/>
  <c r="F1336" i="4"/>
  <c r="B1336" i="4"/>
  <c r="C1335" i="4"/>
  <c r="AK1341" i="4" l="1"/>
  <c r="AI1342" i="4"/>
  <c r="AJ1341" i="4"/>
  <c r="AT1340" i="4"/>
  <c r="AL1340" i="4"/>
  <c r="AS1340" i="4" s="1"/>
  <c r="M1339" i="4"/>
  <c r="S1339" i="4" s="1"/>
  <c r="Q1338" i="4"/>
  <c r="R1338" i="4" s="1"/>
  <c r="H1337" i="4"/>
  <c r="I1336" i="4"/>
  <c r="E1338" i="4"/>
  <c r="F1337" i="4"/>
  <c r="B1337" i="4"/>
  <c r="C1336" i="4"/>
  <c r="AK1342" i="4" l="1"/>
  <c r="AI1343" i="4"/>
  <c r="AJ1342" i="4"/>
  <c r="AT1341" i="4"/>
  <c r="AL1341" i="4"/>
  <c r="AS1341" i="4" s="1"/>
  <c r="M1340" i="4"/>
  <c r="S1340" i="4" s="1"/>
  <c r="Q1339" i="4"/>
  <c r="R1339" i="4" s="1"/>
  <c r="H1338" i="4"/>
  <c r="I1337" i="4"/>
  <c r="E1339" i="4"/>
  <c r="F1338" i="4"/>
  <c r="B1338" i="4"/>
  <c r="C1337" i="4"/>
  <c r="AK1343" i="4" l="1"/>
  <c r="AI1344" i="4"/>
  <c r="AJ1343" i="4"/>
  <c r="AT1342" i="4"/>
  <c r="AL1342" i="4"/>
  <c r="AS1342" i="4" s="1"/>
  <c r="M1341" i="4"/>
  <c r="S1341" i="4" s="1"/>
  <c r="Q1340" i="4"/>
  <c r="R1340" i="4" s="1"/>
  <c r="H1339" i="4"/>
  <c r="I1338" i="4"/>
  <c r="E1340" i="4"/>
  <c r="F1339" i="4"/>
  <c r="B1339" i="4"/>
  <c r="C1338" i="4"/>
  <c r="AK1344" i="4" l="1"/>
  <c r="AI1345" i="4"/>
  <c r="AJ1344" i="4"/>
  <c r="AT1343" i="4"/>
  <c r="AL1343" i="4"/>
  <c r="AS1343" i="4" s="1"/>
  <c r="M1342" i="4"/>
  <c r="S1342" i="4" s="1"/>
  <c r="Q1341" i="4"/>
  <c r="R1341" i="4" s="1"/>
  <c r="H1340" i="4"/>
  <c r="I1339" i="4"/>
  <c r="E1341" i="4"/>
  <c r="F1340" i="4"/>
  <c r="B1340" i="4"/>
  <c r="C1339" i="4"/>
  <c r="AK1345" i="4" l="1"/>
  <c r="AI1346" i="4"/>
  <c r="AJ1345" i="4"/>
  <c r="AT1344" i="4"/>
  <c r="AL1344" i="4"/>
  <c r="AS1344" i="4" s="1"/>
  <c r="M1343" i="4"/>
  <c r="S1343" i="4" s="1"/>
  <c r="Q1342" i="4"/>
  <c r="R1342" i="4" s="1"/>
  <c r="H1341" i="4"/>
  <c r="I1340" i="4"/>
  <c r="E1342" i="4"/>
  <c r="F1341" i="4"/>
  <c r="B1341" i="4"/>
  <c r="C1340" i="4"/>
  <c r="AK1346" i="4" l="1"/>
  <c r="AI1347" i="4"/>
  <c r="AJ1346" i="4"/>
  <c r="AT1345" i="4"/>
  <c r="AL1345" i="4"/>
  <c r="AS1345" i="4" s="1"/>
  <c r="M1344" i="4"/>
  <c r="S1344" i="4" s="1"/>
  <c r="Q1343" i="4"/>
  <c r="R1343" i="4" s="1"/>
  <c r="H1342" i="4"/>
  <c r="I1341" i="4"/>
  <c r="E1343" i="4"/>
  <c r="F1342" i="4"/>
  <c r="B1342" i="4"/>
  <c r="C1341" i="4"/>
  <c r="AK1347" i="4" l="1"/>
  <c r="AI1348" i="4"/>
  <c r="AJ1347" i="4"/>
  <c r="AT1346" i="4"/>
  <c r="AL1346" i="4"/>
  <c r="AS1346" i="4" s="1"/>
  <c r="M1345" i="4"/>
  <c r="S1345" i="4" s="1"/>
  <c r="Q1344" i="4"/>
  <c r="R1344" i="4" s="1"/>
  <c r="H1343" i="4"/>
  <c r="I1342" i="4"/>
  <c r="E1344" i="4"/>
  <c r="F1343" i="4"/>
  <c r="B1343" i="4"/>
  <c r="C1342" i="4"/>
  <c r="AK1348" i="4" l="1"/>
  <c r="AI1349" i="4"/>
  <c r="AJ1348" i="4"/>
  <c r="AT1347" i="4"/>
  <c r="AL1347" i="4"/>
  <c r="AS1347" i="4" s="1"/>
  <c r="M1346" i="4"/>
  <c r="S1346" i="4" s="1"/>
  <c r="Q1345" i="4"/>
  <c r="R1345" i="4" s="1"/>
  <c r="H1344" i="4"/>
  <c r="I1343" i="4"/>
  <c r="E1345" i="4"/>
  <c r="F1344" i="4"/>
  <c r="B1344" i="4"/>
  <c r="C1343" i="4"/>
  <c r="AK1349" i="4" l="1"/>
  <c r="AI1350" i="4"/>
  <c r="AJ1349" i="4"/>
  <c r="AT1348" i="4"/>
  <c r="AL1348" i="4"/>
  <c r="AS1348" i="4" s="1"/>
  <c r="M1347" i="4"/>
  <c r="S1347" i="4" s="1"/>
  <c r="Q1346" i="4"/>
  <c r="R1346" i="4" s="1"/>
  <c r="H1345" i="4"/>
  <c r="I1344" i="4"/>
  <c r="E1346" i="4"/>
  <c r="F1345" i="4"/>
  <c r="B1345" i="4"/>
  <c r="C1344" i="4"/>
  <c r="AK1350" i="4" l="1"/>
  <c r="AI1351" i="4"/>
  <c r="AJ1350" i="4"/>
  <c r="AT1349" i="4"/>
  <c r="AL1349" i="4"/>
  <c r="AS1349" i="4" s="1"/>
  <c r="M1348" i="4"/>
  <c r="S1348" i="4" s="1"/>
  <c r="Q1347" i="4"/>
  <c r="R1347" i="4" s="1"/>
  <c r="H1346" i="4"/>
  <c r="I1345" i="4"/>
  <c r="E1347" i="4"/>
  <c r="F1346" i="4"/>
  <c r="B1346" i="4"/>
  <c r="C1345" i="4"/>
  <c r="AK1351" i="4" l="1"/>
  <c r="AI1352" i="4"/>
  <c r="AJ1351" i="4"/>
  <c r="AT1350" i="4"/>
  <c r="AL1350" i="4"/>
  <c r="AS1350" i="4" s="1"/>
  <c r="M1349" i="4"/>
  <c r="S1349" i="4" s="1"/>
  <c r="Q1348" i="4"/>
  <c r="R1348" i="4" s="1"/>
  <c r="H1347" i="4"/>
  <c r="I1346" i="4"/>
  <c r="E1348" i="4"/>
  <c r="F1347" i="4"/>
  <c r="B1347" i="4"/>
  <c r="C1346" i="4"/>
  <c r="AK1352" i="4" l="1"/>
  <c r="AI1353" i="4"/>
  <c r="AJ1352" i="4"/>
  <c r="AT1351" i="4"/>
  <c r="AL1351" i="4"/>
  <c r="AS1351" i="4" s="1"/>
  <c r="M1350" i="4"/>
  <c r="S1350" i="4" s="1"/>
  <c r="Q1349" i="4"/>
  <c r="R1349" i="4" s="1"/>
  <c r="H1348" i="4"/>
  <c r="I1347" i="4"/>
  <c r="E1349" i="4"/>
  <c r="F1348" i="4"/>
  <c r="B1348" i="4"/>
  <c r="C1347" i="4"/>
  <c r="AK1353" i="4" l="1"/>
  <c r="AI1354" i="4"/>
  <c r="AJ1353" i="4"/>
  <c r="AT1352" i="4"/>
  <c r="AL1352" i="4"/>
  <c r="AS1352" i="4" s="1"/>
  <c r="M1351" i="4"/>
  <c r="S1351" i="4" s="1"/>
  <c r="Q1350" i="4"/>
  <c r="R1350" i="4" s="1"/>
  <c r="H1349" i="4"/>
  <c r="I1348" i="4"/>
  <c r="E1350" i="4"/>
  <c r="F1349" i="4"/>
  <c r="B1349" i="4"/>
  <c r="C1348" i="4"/>
  <c r="AK1354" i="4" l="1"/>
  <c r="AI1355" i="4"/>
  <c r="AJ1354" i="4"/>
  <c r="AT1353" i="4"/>
  <c r="AL1353" i="4"/>
  <c r="AS1353" i="4" s="1"/>
  <c r="M1352" i="4"/>
  <c r="S1352" i="4" s="1"/>
  <c r="Q1351" i="4"/>
  <c r="R1351" i="4" s="1"/>
  <c r="H1350" i="4"/>
  <c r="I1349" i="4"/>
  <c r="E1351" i="4"/>
  <c r="F1350" i="4"/>
  <c r="B1350" i="4"/>
  <c r="C1349" i="4"/>
  <c r="AK1355" i="4" l="1"/>
  <c r="AI1356" i="4"/>
  <c r="AJ1355" i="4"/>
  <c r="AT1354" i="4"/>
  <c r="AL1354" i="4"/>
  <c r="AS1354" i="4" s="1"/>
  <c r="M1353" i="4"/>
  <c r="S1353" i="4" s="1"/>
  <c r="Q1352" i="4"/>
  <c r="R1352" i="4" s="1"/>
  <c r="H1351" i="4"/>
  <c r="I1350" i="4"/>
  <c r="E1352" i="4"/>
  <c r="F1351" i="4"/>
  <c r="B1351" i="4"/>
  <c r="C1350" i="4"/>
  <c r="AK1356" i="4" l="1"/>
  <c r="AI1357" i="4"/>
  <c r="AJ1356" i="4"/>
  <c r="AT1355" i="4"/>
  <c r="AL1355" i="4"/>
  <c r="AS1355" i="4" s="1"/>
  <c r="M1354" i="4"/>
  <c r="S1354" i="4" s="1"/>
  <c r="Q1353" i="4"/>
  <c r="R1353" i="4" s="1"/>
  <c r="H1352" i="4"/>
  <c r="I1351" i="4"/>
  <c r="E1353" i="4"/>
  <c r="F1352" i="4"/>
  <c r="B1352" i="4"/>
  <c r="C1351" i="4"/>
  <c r="AK1357" i="4" l="1"/>
  <c r="AI1358" i="4"/>
  <c r="AJ1357" i="4"/>
  <c r="AT1356" i="4"/>
  <c r="AL1356" i="4"/>
  <c r="AS1356" i="4" s="1"/>
  <c r="M1355" i="4"/>
  <c r="S1355" i="4" s="1"/>
  <c r="Q1354" i="4"/>
  <c r="R1354" i="4" s="1"/>
  <c r="H1353" i="4"/>
  <c r="I1352" i="4"/>
  <c r="E1354" i="4"/>
  <c r="F1353" i="4"/>
  <c r="B1353" i="4"/>
  <c r="C1352" i="4"/>
  <c r="AK1358" i="4" l="1"/>
  <c r="AI1359" i="4"/>
  <c r="AJ1358" i="4"/>
  <c r="AT1357" i="4"/>
  <c r="AL1357" i="4"/>
  <c r="AS1357" i="4" s="1"/>
  <c r="M1356" i="4"/>
  <c r="S1356" i="4" s="1"/>
  <c r="Q1355" i="4"/>
  <c r="R1355" i="4" s="1"/>
  <c r="H1354" i="4"/>
  <c r="I1353" i="4"/>
  <c r="E1355" i="4"/>
  <c r="F1354" i="4"/>
  <c r="B1354" i="4"/>
  <c r="C1353" i="4"/>
  <c r="AK1359" i="4" l="1"/>
  <c r="AI1360" i="4"/>
  <c r="AJ1359" i="4"/>
  <c r="AT1358" i="4"/>
  <c r="AL1358" i="4"/>
  <c r="AS1358" i="4" s="1"/>
  <c r="M1357" i="4"/>
  <c r="S1357" i="4" s="1"/>
  <c r="Q1356" i="4"/>
  <c r="R1356" i="4" s="1"/>
  <c r="H1355" i="4"/>
  <c r="I1354" i="4"/>
  <c r="E1356" i="4"/>
  <c r="F1355" i="4"/>
  <c r="B1355" i="4"/>
  <c r="C1354" i="4"/>
  <c r="AK1360" i="4" l="1"/>
  <c r="AI1361" i="4"/>
  <c r="AJ1360" i="4"/>
  <c r="AT1359" i="4"/>
  <c r="AL1359" i="4"/>
  <c r="AS1359" i="4" s="1"/>
  <c r="M1358" i="4"/>
  <c r="S1358" i="4" s="1"/>
  <c r="Q1357" i="4"/>
  <c r="R1357" i="4" s="1"/>
  <c r="H1356" i="4"/>
  <c r="I1355" i="4"/>
  <c r="E1357" i="4"/>
  <c r="F1356" i="4"/>
  <c r="B1356" i="4"/>
  <c r="C1355" i="4"/>
  <c r="AK1361" i="4" l="1"/>
  <c r="AI1362" i="4"/>
  <c r="AJ1361" i="4"/>
  <c r="AT1360" i="4"/>
  <c r="AL1360" i="4"/>
  <c r="AS1360" i="4" s="1"/>
  <c r="M1359" i="4"/>
  <c r="S1359" i="4" s="1"/>
  <c r="Q1358" i="4"/>
  <c r="R1358" i="4" s="1"/>
  <c r="H1357" i="4"/>
  <c r="I1356" i="4"/>
  <c r="E1358" i="4"/>
  <c r="F1357" i="4"/>
  <c r="B1357" i="4"/>
  <c r="C1356" i="4"/>
  <c r="AK1362" i="4" l="1"/>
  <c r="AI1363" i="4"/>
  <c r="AJ1362" i="4"/>
  <c r="AT1361" i="4"/>
  <c r="AL1361" i="4"/>
  <c r="AS1361" i="4" s="1"/>
  <c r="M1360" i="4"/>
  <c r="S1360" i="4" s="1"/>
  <c r="Q1359" i="4"/>
  <c r="R1359" i="4" s="1"/>
  <c r="H1358" i="4"/>
  <c r="I1357" i="4"/>
  <c r="E1359" i="4"/>
  <c r="F1358" i="4"/>
  <c r="B1358" i="4"/>
  <c r="C1357" i="4"/>
  <c r="AK1363" i="4" l="1"/>
  <c r="AI1364" i="4"/>
  <c r="AJ1363" i="4"/>
  <c r="AT1362" i="4"/>
  <c r="AL1362" i="4"/>
  <c r="AS1362" i="4" s="1"/>
  <c r="M1361" i="4"/>
  <c r="S1361" i="4" s="1"/>
  <c r="Q1360" i="4"/>
  <c r="R1360" i="4" s="1"/>
  <c r="H1359" i="4"/>
  <c r="I1358" i="4"/>
  <c r="E1360" i="4"/>
  <c r="F1359" i="4"/>
  <c r="B1359" i="4"/>
  <c r="C1358" i="4"/>
  <c r="AK1364" i="4" l="1"/>
  <c r="AI1365" i="4"/>
  <c r="AJ1364" i="4"/>
  <c r="AT1363" i="4"/>
  <c r="AL1363" i="4"/>
  <c r="AS1363" i="4" s="1"/>
  <c r="M1362" i="4"/>
  <c r="S1362" i="4" s="1"/>
  <c r="Q1361" i="4"/>
  <c r="R1361" i="4" s="1"/>
  <c r="H1360" i="4"/>
  <c r="I1359" i="4"/>
  <c r="E1361" i="4"/>
  <c r="F1360" i="4"/>
  <c r="B1360" i="4"/>
  <c r="C1359" i="4"/>
  <c r="AK1365" i="4" l="1"/>
  <c r="AI1366" i="4"/>
  <c r="AJ1365" i="4"/>
  <c r="AT1364" i="4"/>
  <c r="AL1364" i="4"/>
  <c r="AS1364" i="4" s="1"/>
  <c r="M1363" i="4"/>
  <c r="S1363" i="4" s="1"/>
  <c r="Q1362" i="4"/>
  <c r="R1362" i="4" s="1"/>
  <c r="H1361" i="4"/>
  <c r="I1360" i="4"/>
  <c r="E1362" i="4"/>
  <c r="F1361" i="4"/>
  <c r="B1361" i="4"/>
  <c r="C1360" i="4"/>
  <c r="AK1366" i="4" l="1"/>
  <c r="AI1367" i="4"/>
  <c r="AJ1366" i="4"/>
  <c r="AT1365" i="4"/>
  <c r="AL1365" i="4"/>
  <c r="AS1365" i="4" s="1"/>
  <c r="M1364" i="4"/>
  <c r="S1364" i="4" s="1"/>
  <c r="Q1363" i="4"/>
  <c r="R1363" i="4" s="1"/>
  <c r="H1362" i="4"/>
  <c r="I1361" i="4"/>
  <c r="E1363" i="4"/>
  <c r="F1362" i="4"/>
  <c r="B1362" i="4"/>
  <c r="C1361" i="4"/>
  <c r="AK1367" i="4" l="1"/>
  <c r="AI1368" i="4"/>
  <c r="AJ1367" i="4"/>
  <c r="AT1366" i="4"/>
  <c r="AL1366" i="4"/>
  <c r="AS1366" i="4" s="1"/>
  <c r="M1365" i="4"/>
  <c r="S1365" i="4" s="1"/>
  <c r="Q1364" i="4"/>
  <c r="R1364" i="4" s="1"/>
  <c r="H1363" i="4"/>
  <c r="I1362" i="4"/>
  <c r="E1364" i="4"/>
  <c r="F1363" i="4"/>
  <c r="B1363" i="4"/>
  <c r="C1362" i="4"/>
  <c r="AK1368" i="4" l="1"/>
  <c r="AI1369" i="4"/>
  <c r="AJ1368" i="4"/>
  <c r="AT1367" i="4"/>
  <c r="AL1367" i="4"/>
  <c r="AS1367" i="4" s="1"/>
  <c r="M1366" i="4"/>
  <c r="S1366" i="4" s="1"/>
  <c r="Q1365" i="4"/>
  <c r="R1365" i="4" s="1"/>
  <c r="H1364" i="4"/>
  <c r="I1363" i="4"/>
  <c r="E1365" i="4"/>
  <c r="F1364" i="4"/>
  <c r="B1364" i="4"/>
  <c r="C1363" i="4"/>
  <c r="AK1369" i="4" l="1"/>
  <c r="AI1370" i="4"/>
  <c r="AJ1369" i="4"/>
  <c r="AT1368" i="4"/>
  <c r="AL1368" i="4"/>
  <c r="AS1368" i="4" s="1"/>
  <c r="M1367" i="4"/>
  <c r="S1367" i="4" s="1"/>
  <c r="Q1366" i="4"/>
  <c r="R1366" i="4" s="1"/>
  <c r="H1365" i="4"/>
  <c r="I1364" i="4"/>
  <c r="E1366" i="4"/>
  <c r="F1365" i="4"/>
  <c r="B1365" i="4"/>
  <c r="C1364" i="4"/>
  <c r="AK1370" i="4" l="1"/>
  <c r="AI1371" i="4"/>
  <c r="AJ1370" i="4"/>
  <c r="AT1369" i="4"/>
  <c r="AL1369" i="4"/>
  <c r="AS1369" i="4" s="1"/>
  <c r="M1368" i="4"/>
  <c r="S1368" i="4" s="1"/>
  <c r="Q1367" i="4"/>
  <c r="R1367" i="4" s="1"/>
  <c r="H1366" i="4"/>
  <c r="I1365" i="4"/>
  <c r="E1367" i="4"/>
  <c r="F1366" i="4"/>
  <c r="B1366" i="4"/>
  <c r="C1365" i="4"/>
  <c r="AK1371" i="4" l="1"/>
  <c r="AI1372" i="4"/>
  <c r="AJ1371" i="4"/>
  <c r="AT1370" i="4"/>
  <c r="AL1370" i="4"/>
  <c r="AS1370" i="4" s="1"/>
  <c r="M1369" i="4"/>
  <c r="S1369" i="4" s="1"/>
  <c r="Q1368" i="4"/>
  <c r="R1368" i="4" s="1"/>
  <c r="H1367" i="4"/>
  <c r="I1366" i="4"/>
  <c r="E1368" i="4"/>
  <c r="F1367" i="4"/>
  <c r="B1367" i="4"/>
  <c r="C1366" i="4"/>
  <c r="AK1372" i="4" l="1"/>
  <c r="AI1373" i="4"/>
  <c r="AJ1372" i="4"/>
  <c r="AT1371" i="4"/>
  <c r="AL1371" i="4"/>
  <c r="AS1371" i="4" s="1"/>
  <c r="M1370" i="4"/>
  <c r="S1370" i="4" s="1"/>
  <c r="Q1369" i="4"/>
  <c r="R1369" i="4" s="1"/>
  <c r="H1368" i="4"/>
  <c r="I1367" i="4"/>
  <c r="E1369" i="4"/>
  <c r="F1368" i="4"/>
  <c r="B1368" i="4"/>
  <c r="C1367" i="4"/>
  <c r="AK1373" i="4" l="1"/>
  <c r="AI1374" i="4"/>
  <c r="AJ1373" i="4"/>
  <c r="AT1372" i="4"/>
  <c r="AL1372" i="4"/>
  <c r="AS1372" i="4" s="1"/>
  <c r="M1371" i="4"/>
  <c r="S1371" i="4" s="1"/>
  <c r="Q1370" i="4"/>
  <c r="R1370" i="4" s="1"/>
  <c r="H1369" i="4"/>
  <c r="I1368" i="4"/>
  <c r="E1370" i="4"/>
  <c r="F1369" i="4"/>
  <c r="B1369" i="4"/>
  <c r="C1368" i="4"/>
  <c r="AK1374" i="4" l="1"/>
  <c r="AI1375" i="4"/>
  <c r="AJ1374" i="4"/>
  <c r="AT1373" i="4"/>
  <c r="AL1373" i="4"/>
  <c r="AS1373" i="4" s="1"/>
  <c r="M1372" i="4"/>
  <c r="S1372" i="4" s="1"/>
  <c r="Q1371" i="4"/>
  <c r="R1371" i="4" s="1"/>
  <c r="H1370" i="4"/>
  <c r="I1369" i="4"/>
  <c r="E1371" i="4"/>
  <c r="F1370" i="4"/>
  <c r="B1370" i="4"/>
  <c r="C1369" i="4"/>
  <c r="AK1375" i="4" l="1"/>
  <c r="AI1376" i="4"/>
  <c r="AJ1375" i="4"/>
  <c r="AT1374" i="4"/>
  <c r="AL1374" i="4"/>
  <c r="AS1374" i="4" s="1"/>
  <c r="M1373" i="4"/>
  <c r="S1373" i="4" s="1"/>
  <c r="Q1372" i="4"/>
  <c r="R1372" i="4" s="1"/>
  <c r="H1371" i="4"/>
  <c r="I1370" i="4"/>
  <c r="E1372" i="4"/>
  <c r="F1371" i="4"/>
  <c r="B1371" i="4"/>
  <c r="C1370" i="4"/>
  <c r="AK1376" i="4" l="1"/>
  <c r="AI1377" i="4"/>
  <c r="AJ1376" i="4"/>
  <c r="AT1375" i="4"/>
  <c r="AL1375" i="4"/>
  <c r="AS1375" i="4" s="1"/>
  <c r="M1374" i="4"/>
  <c r="S1374" i="4" s="1"/>
  <c r="Q1373" i="4"/>
  <c r="R1373" i="4" s="1"/>
  <c r="H1372" i="4"/>
  <c r="I1371" i="4"/>
  <c r="E1373" i="4"/>
  <c r="F1372" i="4"/>
  <c r="B1372" i="4"/>
  <c r="C1371" i="4"/>
  <c r="AK1377" i="4" l="1"/>
  <c r="AI1378" i="4"/>
  <c r="AJ1377" i="4"/>
  <c r="AT1376" i="4"/>
  <c r="AL1376" i="4"/>
  <c r="AS1376" i="4" s="1"/>
  <c r="M1375" i="4"/>
  <c r="S1375" i="4" s="1"/>
  <c r="Q1374" i="4"/>
  <c r="R1374" i="4" s="1"/>
  <c r="H1373" i="4"/>
  <c r="I1372" i="4"/>
  <c r="E1374" i="4"/>
  <c r="F1373" i="4"/>
  <c r="B1373" i="4"/>
  <c r="C1372" i="4"/>
  <c r="AK1378" i="4" l="1"/>
  <c r="AI1379" i="4"/>
  <c r="AJ1378" i="4"/>
  <c r="AT1377" i="4"/>
  <c r="AL1377" i="4"/>
  <c r="AS1377" i="4" s="1"/>
  <c r="M1376" i="4"/>
  <c r="S1376" i="4" s="1"/>
  <c r="Q1375" i="4"/>
  <c r="R1375" i="4" s="1"/>
  <c r="H1374" i="4"/>
  <c r="I1373" i="4"/>
  <c r="E1375" i="4"/>
  <c r="F1374" i="4"/>
  <c r="B1374" i="4"/>
  <c r="C1373" i="4"/>
  <c r="AK1379" i="4" l="1"/>
  <c r="AI1380" i="4"/>
  <c r="AJ1379" i="4"/>
  <c r="AT1378" i="4"/>
  <c r="AL1378" i="4"/>
  <c r="AS1378" i="4" s="1"/>
  <c r="M1377" i="4"/>
  <c r="S1377" i="4" s="1"/>
  <c r="Q1376" i="4"/>
  <c r="R1376" i="4" s="1"/>
  <c r="H1375" i="4"/>
  <c r="I1374" i="4"/>
  <c r="E1376" i="4"/>
  <c r="F1375" i="4"/>
  <c r="B1375" i="4"/>
  <c r="C1374" i="4"/>
  <c r="AK1380" i="4" l="1"/>
  <c r="AI1381" i="4"/>
  <c r="AJ1380" i="4"/>
  <c r="AT1379" i="4"/>
  <c r="AL1379" i="4"/>
  <c r="AS1379" i="4" s="1"/>
  <c r="M1378" i="4"/>
  <c r="S1378" i="4" s="1"/>
  <c r="Q1377" i="4"/>
  <c r="R1377" i="4" s="1"/>
  <c r="H1376" i="4"/>
  <c r="I1375" i="4"/>
  <c r="E1377" i="4"/>
  <c r="F1376" i="4"/>
  <c r="B1376" i="4"/>
  <c r="C1375" i="4"/>
  <c r="AK1381" i="4" l="1"/>
  <c r="AI1382" i="4"/>
  <c r="AJ1381" i="4"/>
  <c r="AT1380" i="4"/>
  <c r="AL1380" i="4"/>
  <c r="AS1380" i="4" s="1"/>
  <c r="M1379" i="4"/>
  <c r="S1379" i="4" s="1"/>
  <c r="Q1378" i="4"/>
  <c r="R1378" i="4" s="1"/>
  <c r="H1377" i="4"/>
  <c r="I1376" i="4"/>
  <c r="E1378" i="4"/>
  <c r="F1377" i="4"/>
  <c r="B1377" i="4"/>
  <c r="C1376" i="4"/>
  <c r="AK1382" i="4" l="1"/>
  <c r="AI1383" i="4"/>
  <c r="AJ1382" i="4"/>
  <c r="AT1381" i="4"/>
  <c r="AL1381" i="4"/>
  <c r="AS1381" i="4" s="1"/>
  <c r="M1380" i="4"/>
  <c r="S1380" i="4" s="1"/>
  <c r="Q1379" i="4"/>
  <c r="R1379" i="4" s="1"/>
  <c r="H1378" i="4"/>
  <c r="I1377" i="4"/>
  <c r="E1379" i="4"/>
  <c r="F1378" i="4"/>
  <c r="B1378" i="4"/>
  <c r="C1377" i="4"/>
  <c r="AK1383" i="4" l="1"/>
  <c r="AI1384" i="4"/>
  <c r="AJ1383" i="4"/>
  <c r="AT1382" i="4"/>
  <c r="AL1382" i="4"/>
  <c r="AS1382" i="4" s="1"/>
  <c r="M1381" i="4"/>
  <c r="S1381" i="4" s="1"/>
  <c r="Q1380" i="4"/>
  <c r="R1380" i="4" s="1"/>
  <c r="H1379" i="4"/>
  <c r="I1378" i="4"/>
  <c r="E1380" i="4"/>
  <c r="F1379" i="4"/>
  <c r="B1379" i="4"/>
  <c r="C1378" i="4"/>
  <c r="AK1384" i="4" l="1"/>
  <c r="AI1385" i="4"/>
  <c r="AJ1384" i="4"/>
  <c r="AT1383" i="4"/>
  <c r="AL1383" i="4"/>
  <c r="AS1383" i="4" s="1"/>
  <c r="M1382" i="4"/>
  <c r="S1382" i="4" s="1"/>
  <c r="Q1381" i="4"/>
  <c r="R1381" i="4" s="1"/>
  <c r="H1380" i="4"/>
  <c r="I1379" i="4"/>
  <c r="E1381" i="4"/>
  <c r="F1380" i="4"/>
  <c r="B1380" i="4"/>
  <c r="C1379" i="4"/>
  <c r="AK1385" i="4" l="1"/>
  <c r="AI1386" i="4"/>
  <c r="AJ1385" i="4"/>
  <c r="AT1384" i="4"/>
  <c r="AL1384" i="4"/>
  <c r="AS1384" i="4" s="1"/>
  <c r="M1383" i="4"/>
  <c r="S1383" i="4" s="1"/>
  <c r="Q1382" i="4"/>
  <c r="R1382" i="4" s="1"/>
  <c r="H1381" i="4"/>
  <c r="I1380" i="4"/>
  <c r="E1382" i="4"/>
  <c r="F1381" i="4"/>
  <c r="B1381" i="4"/>
  <c r="C1380" i="4"/>
  <c r="AK1386" i="4" l="1"/>
  <c r="AI1387" i="4"/>
  <c r="AJ1386" i="4"/>
  <c r="AT1385" i="4"/>
  <c r="AL1385" i="4"/>
  <c r="AS1385" i="4" s="1"/>
  <c r="M1384" i="4"/>
  <c r="S1384" i="4" s="1"/>
  <c r="Q1383" i="4"/>
  <c r="R1383" i="4" s="1"/>
  <c r="H1382" i="4"/>
  <c r="I1381" i="4"/>
  <c r="E1383" i="4"/>
  <c r="F1382" i="4"/>
  <c r="B1382" i="4"/>
  <c r="C1381" i="4"/>
  <c r="AK1387" i="4" l="1"/>
  <c r="AI1388" i="4"/>
  <c r="AJ1387" i="4"/>
  <c r="AT1386" i="4"/>
  <c r="AL1386" i="4"/>
  <c r="AS1386" i="4" s="1"/>
  <c r="M1385" i="4"/>
  <c r="S1385" i="4" s="1"/>
  <c r="Q1384" i="4"/>
  <c r="R1384" i="4" s="1"/>
  <c r="H1383" i="4"/>
  <c r="I1382" i="4"/>
  <c r="E1384" i="4"/>
  <c r="F1383" i="4"/>
  <c r="B1383" i="4"/>
  <c r="C1382" i="4"/>
  <c r="AK1388" i="4" l="1"/>
  <c r="AI1389" i="4"/>
  <c r="AJ1388" i="4"/>
  <c r="AT1387" i="4"/>
  <c r="AL1387" i="4"/>
  <c r="AS1387" i="4" s="1"/>
  <c r="M1386" i="4"/>
  <c r="S1386" i="4" s="1"/>
  <c r="Q1385" i="4"/>
  <c r="R1385" i="4" s="1"/>
  <c r="H1384" i="4"/>
  <c r="I1383" i="4"/>
  <c r="E1385" i="4"/>
  <c r="F1384" i="4"/>
  <c r="B1384" i="4"/>
  <c r="C1383" i="4"/>
  <c r="AK1389" i="4" l="1"/>
  <c r="AI1390" i="4"/>
  <c r="AJ1389" i="4"/>
  <c r="AT1388" i="4"/>
  <c r="AL1388" i="4"/>
  <c r="AS1388" i="4" s="1"/>
  <c r="M1387" i="4"/>
  <c r="S1387" i="4" s="1"/>
  <c r="Q1386" i="4"/>
  <c r="R1386" i="4" s="1"/>
  <c r="H1385" i="4"/>
  <c r="I1384" i="4"/>
  <c r="E1386" i="4"/>
  <c r="F1385" i="4"/>
  <c r="B1385" i="4"/>
  <c r="C1384" i="4"/>
  <c r="AK1390" i="4" l="1"/>
  <c r="AI1391" i="4"/>
  <c r="AJ1390" i="4"/>
  <c r="AT1389" i="4"/>
  <c r="AL1389" i="4"/>
  <c r="AS1389" i="4" s="1"/>
  <c r="M1388" i="4"/>
  <c r="S1388" i="4" s="1"/>
  <c r="Q1387" i="4"/>
  <c r="R1387" i="4" s="1"/>
  <c r="H1386" i="4"/>
  <c r="I1385" i="4"/>
  <c r="E1387" i="4"/>
  <c r="F1386" i="4"/>
  <c r="B1386" i="4"/>
  <c r="C1385" i="4"/>
  <c r="AK1391" i="4" l="1"/>
  <c r="AI1392" i="4"/>
  <c r="AJ1391" i="4"/>
  <c r="AT1390" i="4"/>
  <c r="AL1390" i="4"/>
  <c r="AS1390" i="4" s="1"/>
  <c r="M1389" i="4"/>
  <c r="S1389" i="4" s="1"/>
  <c r="Q1388" i="4"/>
  <c r="R1388" i="4" s="1"/>
  <c r="H1387" i="4"/>
  <c r="I1386" i="4"/>
  <c r="E1388" i="4"/>
  <c r="F1387" i="4"/>
  <c r="B1387" i="4"/>
  <c r="C1386" i="4"/>
  <c r="AK1392" i="4" l="1"/>
  <c r="AI1393" i="4"/>
  <c r="AJ1392" i="4"/>
  <c r="AT1391" i="4"/>
  <c r="AL1391" i="4"/>
  <c r="AS1391" i="4" s="1"/>
  <c r="M1390" i="4"/>
  <c r="S1390" i="4" s="1"/>
  <c r="Q1389" i="4"/>
  <c r="R1389" i="4" s="1"/>
  <c r="H1388" i="4"/>
  <c r="I1387" i="4"/>
  <c r="E1389" i="4"/>
  <c r="F1388" i="4"/>
  <c r="B1388" i="4"/>
  <c r="C1387" i="4"/>
  <c r="AK1393" i="4" l="1"/>
  <c r="AI1394" i="4"/>
  <c r="AJ1393" i="4"/>
  <c r="AT1392" i="4"/>
  <c r="AL1392" i="4"/>
  <c r="AS1392" i="4" s="1"/>
  <c r="M1391" i="4"/>
  <c r="S1391" i="4" s="1"/>
  <c r="Q1390" i="4"/>
  <c r="R1390" i="4" s="1"/>
  <c r="H1389" i="4"/>
  <c r="I1388" i="4"/>
  <c r="E1390" i="4"/>
  <c r="F1389" i="4"/>
  <c r="B1389" i="4"/>
  <c r="C1388" i="4"/>
  <c r="AK1394" i="4" l="1"/>
  <c r="AI1395" i="4"/>
  <c r="AJ1394" i="4"/>
  <c r="AT1393" i="4"/>
  <c r="AL1393" i="4"/>
  <c r="AS1393" i="4" s="1"/>
  <c r="M1392" i="4"/>
  <c r="S1392" i="4" s="1"/>
  <c r="Q1391" i="4"/>
  <c r="R1391" i="4" s="1"/>
  <c r="H1390" i="4"/>
  <c r="I1389" i="4"/>
  <c r="E1391" i="4"/>
  <c r="F1390" i="4"/>
  <c r="B1390" i="4"/>
  <c r="C1389" i="4"/>
  <c r="AK1395" i="4" l="1"/>
  <c r="AI1396" i="4"/>
  <c r="AJ1395" i="4"/>
  <c r="AT1394" i="4"/>
  <c r="AL1394" i="4"/>
  <c r="AS1394" i="4" s="1"/>
  <c r="M1393" i="4"/>
  <c r="S1393" i="4" s="1"/>
  <c r="Q1392" i="4"/>
  <c r="R1392" i="4" s="1"/>
  <c r="H1391" i="4"/>
  <c r="I1390" i="4"/>
  <c r="E1392" i="4"/>
  <c r="F1391" i="4"/>
  <c r="B1391" i="4"/>
  <c r="C1390" i="4"/>
  <c r="AK1396" i="4" l="1"/>
  <c r="AI1397" i="4"/>
  <c r="AJ1396" i="4"/>
  <c r="AT1395" i="4"/>
  <c r="AL1395" i="4"/>
  <c r="AS1395" i="4" s="1"/>
  <c r="M1394" i="4"/>
  <c r="S1394" i="4" s="1"/>
  <c r="Q1393" i="4"/>
  <c r="R1393" i="4" s="1"/>
  <c r="H1392" i="4"/>
  <c r="I1391" i="4"/>
  <c r="E1393" i="4"/>
  <c r="F1392" i="4"/>
  <c r="B1392" i="4"/>
  <c r="C1391" i="4"/>
  <c r="AK1397" i="4" l="1"/>
  <c r="AI1398" i="4"/>
  <c r="AJ1397" i="4"/>
  <c r="AT1396" i="4"/>
  <c r="AL1396" i="4"/>
  <c r="AS1396" i="4" s="1"/>
  <c r="M1395" i="4"/>
  <c r="S1395" i="4" s="1"/>
  <c r="Q1394" i="4"/>
  <c r="R1394" i="4" s="1"/>
  <c r="H1393" i="4"/>
  <c r="I1392" i="4"/>
  <c r="E1394" i="4"/>
  <c r="F1393" i="4"/>
  <c r="B1393" i="4"/>
  <c r="C1392" i="4"/>
  <c r="AK1398" i="4" l="1"/>
  <c r="AI1399" i="4"/>
  <c r="AJ1398" i="4"/>
  <c r="AT1397" i="4"/>
  <c r="AL1397" i="4"/>
  <c r="AS1397" i="4" s="1"/>
  <c r="M1396" i="4"/>
  <c r="S1396" i="4" s="1"/>
  <c r="Q1395" i="4"/>
  <c r="R1395" i="4" s="1"/>
  <c r="H1394" i="4"/>
  <c r="I1393" i="4"/>
  <c r="E1395" i="4"/>
  <c r="F1394" i="4"/>
  <c r="B1394" i="4"/>
  <c r="C1393" i="4"/>
  <c r="AK1399" i="4" l="1"/>
  <c r="AI1400" i="4"/>
  <c r="AJ1399" i="4"/>
  <c r="AT1398" i="4"/>
  <c r="AL1398" i="4"/>
  <c r="AS1398" i="4" s="1"/>
  <c r="M1397" i="4"/>
  <c r="S1397" i="4" s="1"/>
  <c r="Q1396" i="4"/>
  <c r="R1396" i="4" s="1"/>
  <c r="H1395" i="4"/>
  <c r="I1394" i="4"/>
  <c r="E1396" i="4"/>
  <c r="F1395" i="4"/>
  <c r="B1395" i="4"/>
  <c r="C1394" i="4"/>
  <c r="AK1400" i="4" l="1"/>
  <c r="AI1401" i="4"/>
  <c r="AJ1400" i="4"/>
  <c r="AT1399" i="4"/>
  <c r="AL1399" i="4"/>
  <c r="AS1399" i="4" s="1"/>
  <c r="M1398" i="4"/>
  <c r="S1398" i="4" s="1"/>
  <c r="Q1397" i="4"/>
  <c r="R1397" i="4" s="1"/>
  <c r="H1396" i="4"/>
  <c r="I1395" i="4"/>
  <c r="E1397" i="4"/>
  <c r="F1396" i="4"/>
  <c r="B1396" i="4"/>
  <c r="C1395" i="4"/>
  <c r="AK1401" i="4" l="1"/>
  <c r="AI1402" i="4"/>
  <c r="AJ1401" i="4"/>
  <c r="AT1400" i="4"/>
  <c r="AL1400" i="4"/>
  <c r="AS1400" i="4" s="1"/>
  <c r="M1399" i="4"/>
  <c r="S1399" i="4" s="1"/>
  <c r="Q1398" i="4"/>
  <c r="R1398" i="4" s="1"/>
  <c r="H1397" i="4"/>
  <c r="I1396" i="4"/>
  <c r="E1398" i="4"/>
  <c r="F1397" i="4"/>
  <c r="B1397" i="4"/>
  <c r="C1396" i="4"/>
  <c r="AK1402" i="4" l="1"/>
  <c r="AI1403" i="4"/>
  <c r="AJ1402" i="4"/>
  <c r="AT1401" i="4"/>
  <c r="AL1401" i="4"/>
  <c r="AS1401" i="4" s="1"/>
  <c r="M1400" i="4"/>
  <c r="S1400" i="4" s="1"/>
  <c r="Q1399" i="4"/>
  <c r="R1399" i="4" s="1"/>
  <c r="H1398" i="4"/>
  <c r="I1397" i="4"/>
  <c r="E1399" i="4"/>
  <c r="F1398" i="4"/>
  <c r="B1398" i="4"/>
  <c r="C1397" i="4"/>
  <c r="AK1403" i="4" l="1"/>
  <c r="AI1404" i="4"/>
  <c r="AJ1403" i="4"/>
  <c r="AT1402" i="4"/>
  <c r="AL1402" i="4"/>
  <c r="AS1402" i="4" s="1"/>
  <c r="M1401" i="4"/>
  <c r="S1401" i="4" s="1"/>
  <c r="Q1400" i="4"/>
  <c r="R1400" i="4" s="1"/>
  <c r="H1399" i="4"/>
  <c r="I1398" i="4"/>
  <c r="E1400" i="4"/>
  <c r="F1399" i="4"/>
  <c r="B1399" i="4"/>
  <c r="C1398" i="4"/>
  <c r="AK1404" i="4" l="1"/>
  <c r="AI1405" i="4"/>
  <c r="AJ1404" i="4"/>
  <c r="AT1403" i="4"/>
  <c r="AL1403" i="4"/>
  <c r="AS1403" i="4" s="1"/>
  <c r="M1402" i="4"/>
  <c r="S1402" i="4" s="1"/>
  <c r="Q1401" i="4"/>
  <c r="R1401" i="4" s="1"/>
  <c r="H1400" i="4"/>
  <c r="I1399" i="4"/>
  <c r="E1401" i="4"/>
  <c r="F1400" i="4"/>
  <c r="B1400" i="4"/>
  <c r="C1399" i="4"/>
  <c r="AK1405" i="4" l="1"/>
  <c r="AI1406" i="4"/>
  <c r="AJ1405" i="4"/>
  <c r="AT1404" i="4"/>
  <c r="AL1404" i="4"/>
  <c r="AS1404" i="4" s="1"/>
  <c r="M1403" i="4"/>
  <c r="S1403" i="4" s="1"/>
  <c r="Q1402" i="4"/>
  <c r="R1402" i="4" s="1"/>
  <c r="H1401" i="4"/>
  <c r="I1400" i="4"/>
  <c r="E1402" i="4"/>
  <c r="F1401" i="4"/>
  <c r="B1401" i="4"/>
  <c r="C1400" i="4"/>
  <c r="AK1406" i="4" l="1"/>
  <c r="AI1407" i="4"/>
  <c r="AJ1406" i="4"/>
  <c r="AT1405" i="4"/>
  <c r="AL1405" i="4"/>
  <c r="AS1405" i="4" s="1"/>
  <c r="M1404" i="4"/>
  <c r="S1404" i="4" s="1"/>
  <c r="Q1403" i="4"/>
  <c r="R1403" i="4" s="1"/>
  <c r="H1402" i="4"/>
  <c r="I1401" i="4"/>
  <c r="E1403" i="4"/>
  <c r="F1402" i="4"/>
  <c r="B1402" i="4"/>
  <c r="C1401" i="4"/>
  <c r="AK1407" i="4" l="1"/>
  <c r="AI1408" i="4"/>
  <c r="AJ1407" i="4"/>
  <c r="AT1406" i="4"/>
  <c r="AL1406" i="4"/>
  <c r="AS1406" i="4" s="1"/>
  <c r="M1405" i="4"/>
  <c r="S1405" i="4" s="1"/>
  <c r="Q1404" i="4"/>
  <c r="R1404" i="4" s="1"/>
  <c r="H1403" i="4"/>
  <c r="I1402" i="4"/>
  <c r="E1404" i="4"/>
  <c r="F1403" i="4"/>
  <c r="B1403" i="4"/>
  <c r="C1402" i="4"/>
  <c r="AK1408" i="4" l="1"/>
  <c r="AI1409" i="4"/>
  <c r="AJ1408" i="4"/>
  <c r="AT1407" i="4"/>
  <c r="AL1407" i="4"/>
  <c r="AS1407" i="4" s="1"/>
  <c r="M1406" i="4"/>
  <c r="S1406" i="4" s="1"/>
  <c r="Q1405" i="4"/>
  <c r="R1405" i="4" s="1"/>
  <c r="H1404" i="4"/>
  <c r="I1403" i="4"/>
  <c r="E1405" i="4"/>
  <c r="F1404" i="4"/>
  <c r="B1404" i="4"/>
  <c r="C1403" i="4"/>
  <c r="AK1409" i="4" l="1"/>
  <c r="AI1410" i="4"/>
  <c r="AJ1409" i="4"/>
  <c r="AT1408" i="4"/>
  <c r="AL1408" i="4"/>
  <c r="AS1408" i="4" s="1"/>
  <c r="M1407" i="4"/>
  <c r="S1407" i="4" s="1"/>
  <c r="Q1406" i="4"/>
  <c r="R1406" i="4" s="1"/>
  <c r="H1405" i="4"/>
  <c r="I1404" i="4"/>
  <c r="E1406" i="4"/>
  <c r="F1405" i="4"/>
  <c r="B1405" i="4"/>
  <c r="C1404" i="4"/>
  <c r="AK1410" i="4" l="1"/>
  <c r="AI1411" i="4"/>
  <c r="AJ1410" i="4"/>
  <c r="AT1409" i="4"/>
  <c r="AL1409" i="4"/>
  <c r="AS1409" i="4" s="1"/>
  <c r="M1408" i="4"/>
  <c r="S1408" i="4" s="1"/>
  <c r="Q1407" i="4"/>
  <c r="R1407" i="4" s="1"/>
  <c r="H1406" i="4"/>
  <c r="I1405" i="4"/>
  <c r="E1407" i="4"/>
  <c r="F1406" i="4"/>
  <c r="B1406" i="4"/>
  <c r="C1405" i="4"/>
  <c r="AK1411" i="4" l="1"/>
  <c r="AI1412" i="4"/>
  <c r="AJ1411" i="4"/>
  <c r="AT1410" i="4"/>
  <c r="AL1410" i="4"/>
  <c r="AS1410" i="4" s="1"/>
  <c r="M1409" i="4"/>
  <c r="S1409" i="4" s="1"/>
  <c r="Q1408" i="4"/>
  <c r="R1408" i="4" s="1"/>
  <c r="H1407" i="4"/>
  <c r="I1406" i="4"/>
  <c r="E1408" i="4"/>
  <c r="F1407" i="4"/>
  <c r="B1407" i="4"/>
  <c r="C1406" i="4"/>
  <c r="AK1412" i="4" l="1"/>
  <c r="AI1413" i="4"/>
  <c r="AJ1412" i="4"/>
  <c r="AT1411" i="4"/>
  <c r="AL1411" i="4"/>
  <c r="AS1411" i="4" s="1"/>
  <c r="M1410" i="4"/>
  <c r="S1410" i="4" s="1"/>
  <c r="Q1409" i="4"/>
  <c r="R1409" i="4" s="1"/>
  <c r="H1408" i="4"/>
  <c r="I1407" i="4"/>
  <c r="E1409" i="4"/>
  <c r="F1408" i="4"/>
  <c r="B1408" i="4"/>
  <c r="C1407" i="4"/>
  <c r="AK1413" i="4" l="1"/>
  <c r="AI1414" i="4"/>
  <c r="AJ1413" i="4"/>
  <c r="AT1412" i="4"/>
  <c r="AL1412" i="4"/>
  <c r="AS1412" i="4" s="1"/>
  <c r="M1411" i="4"/>
  <c r="S1411" i="4" s="1"/>
  <c r="Q1410" i="4"/>
  <c r="R1410" i="4" s="1"/>
  <c r="H1409" i="4"/>
  <c r="I1408" i="4"/>
  <c r="E1410" i="4"/>
  <c r="F1409" i="4"/>
  <c r="B1409" i="4"/>
  <c r="C1408" i="4"/>
  <c r="AK1414" i="4" l="1"/>
  <c r="AI1415" i="4"/>
  <c r="AJ1414" i="4"/>
  <c r="AT1413" i="4"/>
  <c r="AL1413" i="4"/>
  <c r="AS1413" i="4" s="1"/>
  <c r="M1412" i="4"/>
  <c r="S1412" i="4" s="1"/>
  <c r="Q1411" i="4"/>
  <c r="R1411" i="4" s="1"/>
  <c r="H1410" i="4"/>
  <c r="I1409" i="4"/>
  <c r="E1411" i="4"/>
  <c r="F1410" i="4"/>
  <c r="B1410" i="4"/>
  <c r="C1409" i="4"/>
  <c r="AK1415" i="4" l="1"/>
  <c r="AI1416" i="4"/>
  <c r="AJ1415" i="4"/>
  <c r="AT1414" i="4"/>
  <c r="AL1414" i="4"/>
  <c r="AS1414" i="4" s="1"/>
  <c r="M1413" i="4"/>
  <c r="S1413" i="4" s="1"/>
  <c r="Q1412" i="4"/>
  <c r="R1412" i="4" s="1"/>
  <c r="H1411" i="4"/>
  <c r="I1410" i="4"/>
  <c r="E1412" i="4"/>
  <c r="F1411" i="4"/>
  <c r="B1411" i="4"/>
  <c r="C1410" i="4"/>
  <c r="AK1416" i="4" l="1"/>
  <c r="AI1417" i="4"/>
  <c r="AJ1416" i="4"/>
  <c r="AT1415" i="4"/>
  <c r="AL1415" i="4"/>
  <c r="AS1415" i="4" s="1"/>
  <c r="M1414" i="4"/>
  <c r="S1414" i="4" s="1"/>
  <c r="Q1413" i="4"/>
  <c r="R1413" i="4" s="1"/>
  <c r="H1412" i="4"/>
  <c r="I1411" i="4"/>
  <c r="E1413" i="4"/>
  <c r="F1412" i="4"/>
  <c r="B1412" i="4"/>
  <c r="C1411" i="4"/>
  <c r="AK1417" i="4" l="1"/>
  <c r="AI1418" i="4"/>
  <c r="AJ1417" i="4"/>
  <c r="AT1416" i="4"/>
  <c r="AL1416" i="4"/>
  <c r="AS1416" i="4" s="1"/>
  <c r="M1415" i="4"/>
  <c r="S1415" i="4" s="1"/>
  <c r="Q1414" i="4"/>
  <c r="R1414" i="4" s="1"/>
  <c r="H1413" i="4"/>
  <c r="I1412" i="4"/>
  <c r="E1414" i="4"/>
  <c r="F1413" i="4"/>
  <c r="B1413" i="4"/>
  <c r="C1412" i="4"/>
  <c r="AK1418" i="4" l="1"/>
  <c r="AI1419" i="4"/>
  <c r="AJ1418" i="4"/>
  <c r="AT1417" i="4"/>
  <c r="AL1417" i="4"/>
  <c r="AS1417" i="4" s="1"/>
  <c r="M1416" i="4"/>
  <c r="S1416" i="4" s="1"/>
  <c r="Q1415" i="4"/>
  <c r="R1415" i="4" s="1"/>
  <c r="H1414" i="4"/>
  <c r="I1413" i="4"/>
  <c r="E1415" i="4"/>
  <c r="F1414" i="4"/>
  <c r="B1414" i="4"/>
  <c r="C1413" i="4"/>
  <c r="AK1419" i="4" l="1"/>
  <c r="AI1420" i="4"/>
  <c r="AJ1419" i="4"/>
  <c r="AT1418" i="4"/>
  <c r="AL1418" i="4"/>
  <c r="AS1418" i="4" s="1"/>
  <c r="M1417" i="4"/>
  <c r="S1417" i="4" s="1"/>
  <c r="Q1416" i="4"/>
  <c r="R1416" i="4" s="1"/>
  <c r="H1415" i="4"/>
  <c r="I1414" i="4"/>
  <c r="E1416" i="4"/>
  <c r="F1415" i="4"/>
  <c r="B1415" i="4"/>
  <c r="C1414" i="4"/>
  <c r="AK1420" i="4" l="1"/>
  <c r="AI1421" i="4"/>
  <c r="AJ1420" i="4"/>
  <c r="AT1419" i="4"/>
  <c r="AL1419" i="4"/>
  <c r="AS1419" i="4" s="1"/>
  <c r="M1418" i="4"/>
  <c r="S1418" i="4" s="1"/>
  <c r="Q1417" i="4"/>
  <c r="R1417" i="4" s="1"/>
  <c r="H1416" i="4"/>
  <c r="I1415" i="4"/>
  <c r="E1417" i="4"/>
  <c r="F1416" i="4"/>
  <c r="B1416" i="4"/>
  <c r="C1415" i="4"/>
  <c r="AK1421" i="4" l="1"/>
  <c r="AI1422" i="4"/>
  <c r="AJ1421" i="4"/>
  <c r="AT1420" i="4"/>
  <c r="AL1420" i="4"/>
  <c r="AS1420" i="4" s="1"/>
  <c r="M1419" i="4"/>
  <c r="S1419" i="4" s="1"/>
  <c r="Q1418" i="4"/>
  <c r="R1418" i="4" s="1"/>
  <c r="H1417" i="4"/>
  <c r="I1416" i="4"/>
  <c r="E1418" i="4"/>
  <c r="F1417" i="4"/>
  <c r="B1417" i="4"/>
  <c r="C1416" i="4"/>
  <c r="AK1422" i="4" l="1"/>
  <c r="AI1423" i="4"/>
  <c r="AJ1422" i="4"/>
  <c r="AT1421" i="4"/>
  <c r="AL1421" i="4"/>
  <c r="AS1421" i="4" s="1"/>
  <c r="M1420" i="4"/>
  <c r="S1420" i="4" s="1"/>
  <c r="Q1419" i="4"/>
  <c r="R1419" i="4" s="1"/>
  <c r="H1418" i="4"/>
  <c r="I1417" i="4"/>
  <c r="E1419" i="4"/>
  <c r="F1418" i="4"/>
  <c r="B1418" i="4"/>
  <c r="C1417" i="4"/>
  <c r="AK1423" i="4" l="1"/>
  <c r="AI1424" i="4"/>
  <c r="AJ1423" i="4"/>
  <c r="AT1422" i="4"/>
  <c r="AL1422" i="4"/>
  <c r="AS1422" i="4" s="1"/>
  <c r="M1421" i="4"/>
  <c r="S1421" i="4" s="1"/>
  <c r="Q1420" i="4"/>
  <c r="R1420" i="4" s="1"/>
  <c r="H1419" i="4"/>
  <c r="I1418" i="4"/>
  <c r="E1420" i="4"/>
  <c r="F1419" i="4"/>
  <c r="B1419" i="4"/>
  <c r="C1418" i="4"/>
  <c r="AK1424" i="4" l="1"/>
  <c r="AI1425" i="4"/>
  <c r="AJ1424" i="4"/>
  <c r="AT1423" i="4"/>
  <c r="AL1423" i="4"/>
  <c r="AS1423" i="4" s="1"/>
  <c r="M1422" i="4"/>
  <c r="S1422" i="4" s="1"/>
  <c r="Q1421" i="4"/>
  <c r="R1421" i="4" s="1"/>
  <c r="H1420" i="4"/>
  <c r="I1419" i="4"/>
  <c r="E1421" i="4"/>
  <c r="F1420" i="4"/>
  <c r="B1420" i="4"/>
  <c r="C1419" i="4"/>
  <c r="AK1425" i="4" l="1"/>
  <c r="AI1426" i="4"/>
  <c r="AJ1425" i="4"/>
  <c r="AT1424" i="4"/>
  <c r="AL1424" i="4"/>
  <c r="AS1424" i="4" s="1"/>
  <c r="M1423" i="4"/>
  <c r="S1423" i="4" s="1"/>
  <c r="Q1422" i="4"/>
  <c r="R1422" i="4" s="1"/>
  <c r="H1421" i="4"/>
  <c r="I1420" i="4"/>
  <c r="E1422" i="4"/>
  <c r="F1421" i="4"/>
  <c r="B1421" i="4"/>
  <c r="C1420" i="4"/>
  <c r="AK1426" i="4" l="1"/>
  <c r="AI1427" i="4"/>
  <c r="AJ1426" i="4"/>
  <c r="AT1425" i="4"/>
  <c r="AL1425" i="4"/>
  <c r="AS1425" i="4" s="1"/>
  <c r="M1424" i="4"/>
  <c r="S1424" i="4" s="1"/>
  <c r="Q1423" i="4"/>
  <c r="R1423" i="4" s="1"/>
  <c r="H1422" i="4"/>
  <c r="I1421" i="4"/>
  <c r="E1423" i="4"/>
  <c r="F1422" i="4"/>
  <c r="B1422" i="4"/>
  <c r="C1421" i="4"/>
  <c r="AK1427" i="4" l="1"/>
  <c r="AI1428" i="4"/>
  <c r="AJ1427" i="4"/>
  <c r="AT1426" i="4"/>
  <c r="AL1426" i="4"/>
  <c r="AS1426" i="4" s="1"/>
  <c r="M1425" i="4"/>
  <c r="S1425" i="4" s="1"/>
  <c r="Q1424" i="4"/>
  <c r="R1424" i="4" s="1"/>
  <c r="H1423" i="4"/>
  <c r="I1422" i="4"/>
  <c r="E1424" i="4"/>
  <c r="F1423" i="4"/>
  <c r="B1423" i="4"/>
  <c r="C1422" i="4"/>
  <c r="AK1428" i="4" l="1"/>
  <c r="AI1429" i="4"/>
  <c r="AJ1428" i="4"/>
  <c r="AT1427" i="4"/>
  <c r="AL1427" i="4"/>
  <c r="AS1427" i="4" s="1"/>
  <c r="M1426" i="4"/>
  <c r="S1426" i="4" s="1"/>
  <c r="Q1425" i="4"/>
  <c r="R1425" i="4" s="1"/>
  <c r="H1424" i="4"/>
  <c r="I1423" i="4"/>
  <c r="E1425" i="4"/>
  <c r="F1424" i="4"/>
  <c r="B1424" i="4"/>
  <c r="C1423" i="4"/>
  <c r="AK1429" i="4" l="1"/>
  <c r="AI1430" i="4"/>
  <c r="AJ1429" i="4"/>
  <c r="AT1428" i="4"/>
  <c r="AL1428" i="4"/>
  <c r="AS1428" i="4" s="1"/>
  <c r="M1427" i="4"/>
  <c r="S1427" i="4" s="1"/>
  <c r="Q1426" i="4"/>
  <c r="R1426" i="4" s="1"/>
  <c r="H1425" i="4"/>
  <c r="I1424" i="4"/>
  <c r="E1426" i="4"/>
  <c r="F1425" i="4"/>
  <c r="B1425" i="4"/>
  <c r="C1424" i="4"/>
  <c r="AI1431" i="4" l="1"/>
  <c r="AJ1430" i="4"/>
  <c r="AK1430" i="4"/>
  <c r="AT1429" i="4"/>
  <c r="AL1429" i="4"/>
  <c r="AS1429" i="4" s="1"/>
  <c r="M1428" i="4"/>
  <c r="S1428" i="4" s="1"/>
  <c r="Q1427" i="4"/>
  <c r="R1427" i="4" s="1"/>
  <c r="H1426" i="4"/>
  <c r="I1425" i="4"/>
  <c r="E1427" i="4"/>
  <c r="F1426" i="4"/>
  <c r="B1426" i="4"/>
  <c r="C1425" i="4"/>
  <c r="AT1430" i="4" l="1"/>
  <c r="AL1430" i="4"/>
  <c r="AS1430" i="4" s="1"/>
  <c r="AK1431" i="4"/>
  <c r="AI1432" i="4"/>
  <c r="AJ1431" i="4"/>
  <c r="M1429" i="4"/>
  <c r="S1429" i="4" s="1"/>
  <c r="Q1428" i="4"/>
  <c r="R1428" i="4" s="1"/>
  <c r="H1427" i="4"/>
  <c r="I1426" i="4"/>
  <c r="E1428" i="4"/>
  <c r="F1427" i="4"/>
  <c r="B1427" i="4"/>
  <c r="C1426" i="4"/>
  <c r="AK1432" i="4" l="1"/>
  <c r="AI1433" i="4"/>
  <c r="AJ1432" i="4"/>
  <c r="AT1431" i="4"/>
  <c r="AL1431" i="4"/>
  <c r="AS1431" i="4" s="1"/>
  <c r="M1430" i="4"/>
  <c r="S1430" i="4" s="1"/>
  <c r="Q1429" i="4"/>
  <c r="R1429" i="4" s="1"/>
  <c r="H1428" i="4"/>
  <c r="I1427" i="4"/>
  <c r="E1429" i="4"/>
  <c r="F1428" i="4"/>
  <c r="B1428" i="4"/>
  <c r="C1427" i="4"/>
  <c r="AK1433" i="4" l="1"/>
  <c r="AI1434" i="4"/>
  <c r="AJ1433" i="4"/>
  <c r="AT1432" i="4"/>
  <c r="AL1432" i="4"/>
  <c r="AS1432" i="4" s="1"/>
  <c r="M1431" i="4"/>
  <c r="S1431" i="4" s="1"/>
  <c r="Q1430" i="4"/>
  <c r="R1430" i="4" s="1"/>
  <c r="H1429" i="4"/>
  <c r="I1428" i="4"/>
  <c r="E1430" i="4"/>
  <c r="F1429" i="4"/>
  <c r="B1429" i="4"/>
  <c r="C1428" i="4"/>
  <c r="AK1434" i="4" l="1"/>
  <c r="AI1435" i="4"/>
  <c r="AJ1434" i="4"/>
  <c r="AT1433" i="4"/>
  <c r="AL1433" i="4"/>
  <c r="AS1433" i="4" s="1"/>
  <c r="M1432" i="4"/>
  <c r="S1432" i="4" s="1"/>
  <c r="Q1431" i="4"/>
  <c r="R1431" i="4" s="1"/>
  <c r="H1430" i="4"/>
  <c r="I1429" i="4"/>
  <c r="E1431" i="4"/>
  <c r="F1430" i="4"/>
  <c r="B1430" i="4"/>
  <c r="C1429" i="4"/>
  <c r="AK1435" i="4" l="1"/>
  <c r="AI1436" i="4"/>
  <c r="AJ1435" i="4"/>
  <c r="AT1434" i="4"/>
  <c r="AL1434" i="4"/>
  <c r="AS1434" i="4" s="1"/>
  <c r="M1433" i="4"/>
  <c r="S1433" i="4" s="1"/>
  <c r="Q1432" i="4"/>
  <c r="R1432" i="4" s="1"/>
  <c r="H1431" i="4"/>
  <c r="I1430" i="4"/>
  <c r="E1432" i="4"/>
  <c r="F1431" i="4"/>
  <c r="B1431" i="4"/>
  <c r="C1430" i="4"/>
  <c r="AK1436" i="4" l="1"/>
  <c r="AI1437" i="4"/>
  <c r="AJ1436" i="4"/>
  <c r="AT1435" i="4"/>
  <c r="AL1435" i="4"/>
  <c r="AS1435" i="4" s="1"/>
  <c r="M1434" i="4"/>
  <c r="S1434" i="4" s="1"/>
  <c r="Q1433" i="4"/>
  <c r="R1433" i="4" s="1"/>
  <c r="H1432" i="4"/>
  <c r="I1431" i="4"/>
  <c r="E1433" i="4"/>
  <c r="F1432" i="4"/>
  <c r="B1432" i="4"/>
  <c r="C1431" i="4"/>
  <c r="AK1437" i="4" l="1"/>
  <c r="AI1438" i="4"/>
  <c r="AJ1437" i="4"/>
  <c r="AT1436" i="4"/>
  <c r="AL1436" i="4"/>
  <c r="AS1436" i="4" s="1"/>
  <c r="M1435" i="4"/>
  <c r="S1435" i="4" s="1"/>
  <c r="Q1434" i="4"/>
  <c r="R1434" i="4" s="1"/>
  <c r="H1433" i="4"/>
  <c r="I1432" i="4"/>
  <c r="E1434" i="4"/>
  <c r="F1433" i="4"/>
  <c r="B1433" i="4"/>
  <c r="C1432" i="4"/>
  <c r="AK1438" i="4" l="1"/>
  <c r="AI1439" i="4"/>
  <c r="AJ1438" i="4"/>
  <c r="AT1437" i="4"/>
  <c r="AL1437" i="4"/>
  <c r="AS1437" i="4" s="1"/>
  <c r="M1436" i="4"/>
  <c r="S1436" i="4" s="1"/>
  <c r="Q1435" i="4"/>
  <c r="R1435" i="4" s="1"/>
  <c r="H1434" i="4"/>
  <c r="I1433" i="4"/>
  <c r="E1435" i="4"/>
  <c r="F1434" i="4"/>
  <c r="B1434" i="4"/>
  <c r="C1433" i="4"/>
  <c r="AK1439" i="4" l="1"/>
  <c r="AI1440" i="4"/>
  <c r="AJ1439" i="4"/>
  <c r="AT1438" i="4"/>
  <c r="AL1438" i="4"/>
  <c r="AS1438" i="4" s="1"/>
  <c r="M1437" i="4"/>
  <c r="S1437" i="4" s="1"/>
  <c r="Q1436" i="4"/>
  <c r="R1436" i="4" s="1"/>
  <c r="H1435" i="4"/>
  <c r="I1434" i="4"/>
  <c r="E1436" i="4"/>
  <c r="F1435" i="4"/>
  <c r="B1435" i="4"/>
  <c r="C1434" i="4"/>
  <c r="AK1440" i="4" l="1"/>
  <c r="AI1441" i="4"/>
  <c r="AJ1440" i="4"/>
  <c r="AT1439" i="4"/>
  <c r="AL1439" i="4"/>
  <c r="AS1439" i="4" s="1"/>
  <c r="M1438" i="4"/>
  <c r="S1438" i="4" s="1"/>
  <c r="Q1437" i="4"/>
  <c r="R1437" i="4" s="1"/>
  <c r="H1436" i="4"/>
  <c r="I1435" i="4"/>
  <c r="E1437" i="4"/>
  <c r="F1436" i="4"/>
  <c r="B1436" i="4"/>
  <c r="C1435" i="4"/>
  <c r="AK1441" i="4" l="1"/>
  <c r="AI1442" i="4"/>
  <c r="AJ1441" i="4"/>
  <c r="AT1440" i="4"/>
  <c r="AL1440" i="4"/>
  <c r="AS1440" i="4" s="1"/>
  <c r="M1439" i="4"/>
  <c r="S1439" i="4" s="1"/>
  <c r="Q1438" i="4"/>
  <c r="R1438" i="4" s="1"/>
  <c r="H1437" i="4"/>
  <c r="I1436" i="4"/>
  <c r="E1438" i="4"/>
  <c r="F1437" i="4"/>
  <c r="B1437" i="4"/>
  <c r="C1436" i="4"/>
  <c r="AK1442" i="4" l="1"/>
  <c r="AI1443" i="4"/>
  <c r="AJ1442" i="4"/>
  <c r="AT1441" i="4"/>
  <c r="AL1441" i="4"/>
  <c r="AS1441" i="4" s="1"/>
  <c r="M1440" i="4"/>
  <c r="S1440" i="4" s="1"/>
  <c r="Q1439" i="4"/>
  <c r="R1439" i="4" s="1"/>
  <c r="H1438" i="4"/>
  <c r="I1437" i="4"/>
  <c r="E1439" i="4"/>
  <c r="F1438" i="4"/>
  <c r="B1438" i="4"/>
  <c r="C1437" i="4"/>
  <c r="AK1443" i="4" l="1"/>
  <c r="AI1444" i="4"/>
  <c r="AJ1443" i="4"/>
  <c r="AT1442" i="4"/>
  <c r="AL1442" i="4"/>
  <c r="AS1442" i="4" s="1"/>
  <c r="M1441" i="4"/>
  <c r="S1441" i="4" s="1"/>
  <c r="Q1440" i="4"/>
  <c r="R1440" i="4" s="1"/>
  <c r="H1439" i="4"/>
  <c r="I1438" i="4"/>
  <c r="E1440" i="4"/>
  <c r="F1439" i="4"/>
  <c r="B1439" i="4"/>
  <c r="C1438" i="4"/>
  <c r="AK1444" i="4" l="1"/>
  <c r="AI1445" i="4"/>
  <c r="AJ1444" i="4"/>
  <c r="AT1443" i="4"/>
  <c r="AL1443" i="4"/>
  <c r="AS1443" i="4" s="1"/>
  <c r="M1442" i="4"/>
  <c r="S1442" i="4" s="1"/>
  <c r="Q1441" i="4"/>
  <c r="R1441" i="4" s="1"/>
  <c r="H1440" i="4"/>
  <c r="I1439" i="4"/>
  <c r="E1441" i="4"/>
  <c r="F1440" i="4"/>
  <c r="B1440" i="4"/>
  <c r="C1439" i="4"/>
  <c r="AK1445" i="4" l="1"/>
  <c r="AI1446" i="4"/>
  <c r="AJ1445" i="4"/>
  <c r="AT1444" i="4"/>
  <c r="AL1444" i="4"/>
  <c r="AS1444" i="4" s="1"/>
  <c r="M1443" i="4"/>
  <c r="S1443" i="4" s="1"/>
  <c r="Q1442" i="4"/>
  <c r="R1442" i="4" s="1"/>
  <c r="H1441" i="4"/>
  <c r="I1440" i="4"/>
  <c r="E1442" i="4"/>
  <c r="F1441" i="4"/>
  <c r="B1441" i="4"/>
  <c r="C1440" i="4"/>
  <c r="AK1446" i="4" l="1"/>
  <c r="AI1447" i="4"/>
  <c r="AJ1446" i="4"/>
  <c r="AT1445" i="4"/>
  <c r="AL1445" i="4"/>
  <c r="AS1445" i="4" s="1"/>
  <c r="M1444" i="4"/>
  <c r="S1444" i="4" s="1"/>
  <c r="Q1443" i="4"/>
  <c r="R1443" i="4" s="1"/>
  <c r="H1442" i="4"/>
  <c r="I1441" i="4"/>
  <c r="E1443" i="4"/>
  <c r="F1442" i="4"/>
  <c r="B1442" i="4"/>
  <c r="C1441" i="4"/>
  <c r="AK1447" i="4" l="1"/>
  <c r="AI1448" i="4"/>
  <c r="AJ1447" i="4"/>
  <c r="AT1446" i="4"/>
  <c r="AL1446" i="4"/>
  <c r="AS1446" i="4" s="1"/>
  <c r="M1445" i="4"/>
  <c r="S1445" i="4" s="1"/>
  <c r="Q1444" i="4"/>
  <c r="R1444" i="4" s="1"/>
  <c r="H1443" i="4"/>
  <c r="I1442" i="4"/>
  <c r="E1444" i="4"/>
  <c r="F1443" i="4"/>
  <c r="B1443" i="4"/>
  <c r="C1442" i="4"/>
  <c r="AK1448" i="4" l="1"/>
  <c r="AI1449" i="4"/>
  <c r="AJ1448" i="4"/>
  <c r="AT1447" i="4"/>
  <c r="AL1447" i="4"/>
  <c r="AS1447" i="4" s="1"/>
  <c r="M1446" i="4"/>
  <c r="S1446" i="4" s="1"/>
  <c r="Q1445" i="4"/>
  <c r="R1445" i="4" s="1"/>
  <c r="H1444" i="4"/>
  <c r="I1443" i="4"/>
  <c r="E1445" i="4"/>
  <c r="F1444" i="4"/>
  <c r="B1444" i="4"/>
  <c r="C1443" i="4"/>
  <c r="AK1449" i="4" l="1"/>
  <c r="AI1450" i="4"/>
  <c r="AJ1449" i="4"/>
  <c r="AT1448" i="4"/>
  <c r="AL1448" i="4"/>
  <c r="AS1448" i="4" s="1"/>
  <c r="M1447" i="4"/>
  <c r="S1447" i="4" s="1"/>
  <c r="Q1446" i="4"/>
  <c r="R1446" i="4" s="1"/>
  <c r="H1445" i="4"/>
  <c r="I1444" i="4"/>
  <c r="E1446" i="4"/>
  <c r="F1445" i="4"/>
  <c r="B1445" i="4"/>
  <c r="C1444" i="4"/>
  <c r="AK1450" i="4" l="1"/>
  <c r="AI1451" i="4"/>
  <c r="AJ1450" i="4"/>
  <c r="AT1449" i="4"/>
  <c r="AL1449" i="4"/>
  <c r="AS1449" i="4" s="1"/>
  <c r="M1448" i="4"/>
  <c r="S1448" i="4" s="1"/>
  <c r="Q1447" i="4"/>
  <c r="R1447" i="4" s="1"/>
  <c r="H1446" i="4"/>
  <c r="I1445" i="4"/>
  <c r="E1447" i="4"/>
  <c r="F1446" i="4"/>
  <c r="B1446" i="4"/>
  <c r="C1445" i="4"/>
  <c r="AK1451" i="4" l="1"/>
  <c r="AI1452" i="4"/>
  <c r="AJ1451" i="4"/>
  <c r="AT1450" i="4"/>
  <c r="AL1450" i="4"/>
  <c r="AS1450" i="4" s="1"/>
  <c r="M1449" i="4"/>
  <c r="S1449" i="4" s="1"/>
  <c r="Q1448" i="4"/>
  <c r="R1448" i="4" s="1"/>
  <c r="H1447" i="4"/>
  <c r="I1446" i="4"/>
  <c r="E1448" i="4"/>
  <c r="F1447" i="4"/>
  <c r="B1447" i="4"/>
  <c r="C1446" i="4"/>
  <c r="AK1452" i="4" l="1"/>
  <c r="AI1453" i="4"/>
  <c r="AJ1452" i="4"/>
  <c r="AT1451" i="4"/>
  <c r="AL1451" i="4"/>
  <c r="AS1451" i="4" s="1"/>
  <c r="M1450" i="4"/>
  <c r="S1450" i="4" s="1"/>
  <c r="Q1449" i="4"/>
  <c r="R1449" i="4" s="1"/>
  <c r="H1448" i="4"/>
  <c r="I1447" i="4"/>
  <c r="E1449" i="4"/>
  <c r="F1448" i="4"/>
  <c r="B1448" i="4"/>
  <c r="C1447" i="4"/>
  <c r="AK1453" i="4" l="1"/>
  <c r="AI1454" i="4"/>
  <c r="AJ1453" i="4"/>
  <c r="AT1452" i="4"/>
  <c r="AL1452" i="4"/>
  <c r="AS1452" i="4" s="1"/>
  <c r="M1451" i="4"/>
  <c r="S1451" i="4" s="1"/>
  <c r="Q1450" i="4"/>
  <c r="R1450" i="4" s="1"/>
  <c r="H1449" i="4"/>
  <c r="I1448" i="4"/>
  <c r="E1450" i="4"/>
  <c r="F1449" i="4"/>
  <c r="B1449" i="4"/>
  <c r="C1448" i="4"/>
  <c r="AK1454" i="4" l="1"/>
  <c r="AI1455" i="4"/>
  <c r="AJ1454" i="4"/>
  <c r="AT1453" i="4"/>
  <c r="AL1453" i="4"/>
  <c r="AS1453" i="4" s="1"/>
  <c r="M1452" i="4"/>
  <c r="S1452" i="4" s="1"/>
  <c r="Q1451" i="4"/>
  <c r="R1451" i="4" s="1"/>
  <c r="H1450" i="4"/>
  <c r="I1449" i="4"/>
  <c r="E1451" i="4"/>
  <c r="F1450" i="4"/>
  <c r="B1450" i="4"/>
  <c r="C1449" i="4"/>
  <c r="AK1455" i="4" l="1"/>
  <c r="AI1456" i="4"/>
  <c r="AJ1455" i="4"/>
  <c r="AT1454" i="4"/>
  <c r="AL1454" i="4"/>
  <c r="AS1454" i="4" s="1"/>
  <c r="M1453" i="4"/>
  <c r="S1453" i="4" s="1"/>
  <c r="Q1452" i="4"/>
  <c r="R1452" i="4" s="1"/>
  <c r="H1451" i="4"/>
  <c r="I1450" i="4"/>
  <c r="E1452" i="4"/>
  <c r="F1451" i="4"/>
  <c r="B1451" i="4"/>
  <c r="C1450" i="4"/>
  <c r="AK1456" i="4" l="1"/>
  <c r="AI1457" i="4"/>
  <c r="AJ1456" i="4"/>
  <c r="AT1455" i="4"/>
  <c r="AL1455" i="4"/>
  <c r="AS1455" i="4" s="1"/>
  <c r="M1454" i="4"/>
  <c r="S1454" i="4" s="1"/>
  <c r="Q1453" i="4"/>
  <c r="R1453" i="4" s="1"/>
  <c r="H1452" i="4"/>
  <c r="I1451" i="4"/>
  <c r="E1453" i="4"/>
  <c r="F1452" i="4"/>
  <c r="B1452" i="4"/>
  <c r="C1451" i="4"/>
  <c r="AK1457" i="4" l="1"/>
  <c r="AI1458" i="4"/>
  <c r="AJ1457" i="4"/>
  <c r="AT1456" i="4"/>
  <c r="AL1456" i="4"/>
  <c r="AS1456" i="4" s="1"/>
  <c r="M1455" i="4"/>
  <c r="S1455" i="4" s="1"/>
  <c r="Q1454" i="4"/>
  <c r="R1454" i="4" s="1"/>
  <c r="H1453" i="4"/>
  <c r="I1452" i="4"/>
  <c r="E1454" i="4"/>
  <c r="F1453" i="4"/>
  <c r="B1453" i="4"/>
  <c r="C1452" i="4"/>
  <c r="AK1458" i="4" l="1"/>
  <c r="AI1459" i="4"/>
  <c r="AJ1458" i="4"/>
  <c r="AT1457" i="4"/>
  <c r="AL1457" i="4"/>
  <c r="AS1457" i="4" s="1"/>
  <c r="M1456" i="4"/>
  <c r="S1456" i="4" s="1"/>
  <c r="Q1455" i="4"/>
  <c r="R1455" i="4" s="1"/>
  <c r="H1454" i="4"/>
  <c r="I1453" i="4"/>
  <c r="E1455" i="4"/>
  <c r="F1454" i="4"/>
  <c r="B1454" i="4"/>
  <c r="C1453" i="4"/>
  <c r="AK1459" i="4" l="1"/>
  <c r="AI1460" i="4"/>
  <c r="AJ1459" i="4"/>
  <c r="AT1458" i="4"/>
  <c r="AL1458" i="4"/>
  <c r="AS1458" i="4" s="1"/>
  <c r="M1457" i="4"/>
  <c r="S1457" i="4" s="1"/>
  <c r="Q1456" i="4"/>
  <c r="R1456" i="4" s="1"/>
  <c r="H1455" i="4"/>
  <c r="I1454" i="4"/>
  <c r="E1456" i="4"/>
  <c r="F1455" i="4"/>
  <c r="B1455" i="4"/>
  <c r="C1454" i="4"/>
  <c r="AK1460" i="4" l="1"/>
  <c r="AI1461" i="4"/>
  <c r="AJ1460" i="4"/>
  <c r="AT1459" i="4"/>
  <c r="AL1459" i="4"/>
  <c r="AS1459" i="4" s="1"/>
  <c r="M1458" i="4"/>
  <c r="S1458" i="4" s="1"/>
  <c r="Q1457" i="4"/>
  <c r="R1457" i="4" s="1"/>
  <c r="H1456" i="4"/>
  <c r="I1455" i="4"/>
  <c r="E1457" i="4"/>
  <c r="F1456" i="4"/>
  <c r="B1456" i="4"/>
  <c r="C1455" i="4"/>
  <c r="AK1461" i="4" l="1"/>
  <c r="AI1462" i="4"/>
  <c r="AJ1461" i="4"/>
  <c r="AT1460" i="4"/>
  <c r="AL1460" i="4"/>
  <c r="AS1460" i="4" s="1"/>
  <c r="M1459" i="4"/>
  <c r="S1459" i="4" s="1"/>
  <c r="Q1458" i="4"/>
  <c r="R1458" i="4" s="1"/>
  <c r="H1457" i="4"/>
  <c r="I1456" i="4"/>
  <c r="E1458" i="4"/>
  <c r="F1457" i="4"/>
  <c r="B1457" i="4"/>
  <c r="C1456" i="4"/>
  <c r="AK1462" i="4" l="1"/>
  <c r="AI1463" i="4"/>
  <c r="AJ1462" i="4"/>
  <c r="AT1461" i="4"/>
  <c r="AL1461" i="4"/>
  <c r="AS1461" i="4" s="1"/>
  <c r="M1460" i="4"/>
  <c r="S1460" i="4" s="1"/>
  <c r="Q1459" i="4"/>
  <c r="R1459" i="4" s="1"/>
  <c r="H1458" i="4"/>
  <c r="I1457" i="4"/>
  <c r="E1459" i="4"/>
  <c r="F1458" i="4"/>
  <c r="B1458" i="4"/>
  <c r="C1457" i="4"/>
  <c r="AK1463" i="4" l="1"/>
  <c r="AI1464" i="4"/>
  <c r="AJ1463" i="4"/>
  <c r="AT1462" i="4"/>
  <c r="AL1462" i="4"/>
  <c r="AS1462" i="4" s="1"/>
  <c r="M1461" i="4"/>
  <c r="S1461" i="4" s="1"/>
  <c r="Q1460" i="4"/>
  <c r="R1460" i="4" s="1"/>
  <c r="H1459" i="4"/>
  <c r="I1458" i="4"/>
  <c r="E1460" i="4"/>
  <c r="F1459" i="4"/>
  <c r="B1459" i="4"/>
  <c r="C1458" i="4"/>
  <c r="AK1464" i="4" l="1"/>
  <c r="AI1465" i="4"/>
  <c r="AJ1464" i="4"/>
  <c r="AT1463" i="4"/>
  <c r="AL1463" i="4"/>
  <c r="AS1463" i="4" s="1"/>
  <c r="M1462" i="4"/>
  <c r="S1462" i="4" s="1"/>
  <c r="Q1461" i="4"/>
  <c r="R1461" i="4" s="1"/>
  <c r="H1460" i="4"/>
  <c r="I1459" i="4"/>
  <c r="E1461" i="4"/>
  <c r="F1460" i="4"/>
  <c r="B1460" i="4"/>
  <c r="C1459" i="4"/>
  <c r="AK1465" i="4" l="1"/>
  <c r="AI1466" i="4"/>
  <c r="AJ1465" i="4"/>
  <c r="AT1464" i="4"/>
  <c r="AL1464" i="4"/>
  <c r="AS1464" i="4" s="1"/>
  <c r="M1463" i="4"/>
  <c r="S1463" i="4" s="1"/>
  <c r="Q1462" i="4"/>
  <c r="R1462" i="4" s="1"/>
  <c r="H1461" i="4"/>
  <c r="I1460" i="4"/>
  <c r="E1462" i="4"/>
  <c r="F1461" i="4"/>
  <c r="B1461" i="4"/>
  <c r="C1460" i="4"/>
  <c r="AK1466" i="4" l="1"/>
  <c r="AI1467" i="4"/>
  <c r="AJ1466" i="4"/>
  <c r="AT1465" i="4"/>
  <c r="AL1465" i="4"/>
  <c r="AS1465" i="4" s="1"/>
  <c r="M1464" i="4"/>
  <c r="S1464" i="4" s="1"/>
  <c r="Q1463" i="4"/>
  <c r="R1463" i="4" s="1"/>
  <c r="H1462" i="4"/>
  <c r="I1461" i="4"/>
  <c r="E1463" i="4"/>
  <c r="F1462" i="4"/>
  <c r="B1462" i="4"/>
  <c r="C1461" i="4"/>
  <c r="AK1467" i="4" l="1"/>
  <c r="AI1468" i="4"/>
  <c r="AJ1467" i="4"/>
  <c r="AT1466" i="4"/>
  <c r="AL1466" i="4"/>
  <c r="AS1466" i="4" s="1"/>
  <c r="M1465" i="4"/>
  <c r="S1465" i="4" s="1"/>
  <c r="Q1464" i="4"/>
  <c r="R1464" i="4" s="1"/>
  <c r="H1463" i="4"/>
  <c r="I1462" i="4"/>
  <c r="E1464" i="4"/>
  <c r="F1463" i="4"/>
  <c r="B1463" i="4"/>
  <c r="C1462" i="4"/>
  <c r="AK1468" i="4" l="1"/>
  <c r="AI1469" i="4"/>
  <c r="AJ1468" i="4"/>
  <c r="AT1467" i="4"/>
  <c r="AL1467" i="4"/>
  <c r="AS1467" i="4" s="1"/>
  <c r="M1466" i="4"/>
  <c r="S1466" i="4" s="1"/>
  <c r="Q1465" i="4"/>
  <c r="R1465" i="4" s="1"/>
  <c r="H1464" i="4"/>
  <c r="I1463" i="4"/>
  <c r="E1465" i="4"/>
  <c r="F1464" i="4"/>
  <c r="B1464" i="4"/>
  <c r="C1463" i="4"/>
  <c r="AK1469" i="4" l="1"/>
  <c r="AI1470" i="4"/>
  <c r="AJ1469" i="4"/>
  <c r="AT1468" i="4"/>
  <c r="AL1468" i="4"/>
  <c r="AS1468" i="4" s="1"/>
  <c r="M1467" i="4"/>
  <c r="S1467" i="4" s="1"/>
  <c r="Q1466" i="4"/>
  <c r="R1466" i="4" s="1"/>
  <c r="H1465" i="4"/>
  <c r="I1464" i="4"/>
  <c r="E1466" i="4"/>
  <c r="F1465" i="4"/>
  <c r="B1465" i="4"/>
  <c r="C1464" i="4"/>
  <c r="AK1470" i="4" l="1"/>
  <c r="AI1471" i="4"/>
  <c r="AJ1470" i="4"/>
  <c r="AT1469" i="4"/>
  <c r="AL1469" i="4"/>
  <c r="AS1469" i="4" s="1"/>
  <c r="M1468" i="4"/>
  <c r="S1468" i="4" s="1"/>
  <c r="Q1467" i="4"/>
  <c r="R1467" i="4" s="1"/>
  <c r="H1466" i="4"/>
  <c r="I1465" i="4"/>
  <c r="E1467" i="4"/>
  <c r="F1466" i="4"/>
  <c r="B1466" i="4"/>
  <c r="C1465" i="4"/>
  <c r="AK1471" i="4" l="1"/>
  <c r="AI1472" i="4"/>
  <c r="AJ1471" i="4"/>
  <c r="AT1470" i="4"/>
  <c r="AL1470" i="4"/>
  <c r="AS1470" i="4" s="1"/>
  <c r="M1469" i="4"/>
  <c r="S1469" i="4" s="1"/>
  <c r="Q1468" i="4"/>
  <c r="R1468" i="4" s="1"/>
  <c r="H1467" i="4"/>
  <c r="I1466" i="4"/>
  <c r="E1468" i="4"/>
  <c r="F1467" i="4"/>
  <c r="B1467" i="4"/>
  <c r="C1466" i="4"/>
  <c r="AK1472" i="4" l="1"/>
  <c r="AI1473" i="4"/>
  <c r="AJ1472" i="4"/>
  <c r="AT1471" i="4"/>
  <c r="AL1471" i="4"/>
  <c r="AS1471" i="4" s="1"/>
  <c r="M1470" i="4"/>
  <c r="S1470" i="4" s="1"/>
  <c r="Q1469" i="4"/>
  <c r="R1469" i="4" s="1"/>
  <c r="H1468" i="4"/>
  <c r="I1467" i="4"/>
  <c r="E1469" i="4"/>
  <c r="F1468" i="4"/>
  <c r="B1468" i="4"/>
  <c r="C1467" i="4"/>
  <c r="AK1473" i="4" l="1"/>
  <c r="AI1474" i="4"/>
  <c r="AJ1473" i="4"/>
  <c r="AT1472" i="4"/>
  <c r="AL1472" i="4"/>
  <c r="AS1472" i="4" s="1"/>
  <c r="M1471" i="4"/>
  <c r="S1471" i="4" s="1"/>
  <c r="Q1470" i="4"/>
  <c r="R1470" i="4" s="1"/>
  <c r="H1469" i="4"/>
  <c r="I1468" i="4"/>
  <c r="E1470" i="4"/>
  <c r="F1469" i="4"/>
  <c r="B1469" i="4"/>
  <c r="C1468" i="4"/>
  <c r="AK1474" i="4" l="1"/>
  <c r="AI1475" i="4"/>
  <c r="AJ1474" i="4"/>
  <c r="AT1473" i="4"/>
  <c r="AL1473" i="4"/>
  <c r="AS1473" i="4" s="1"/>
  <c r="M1472" i="4"/>
  <c r="S1472" i="4" s="1"/>
  <c r="Q1471" i="4"/>
  <c r="R1471" i="4" s="1"/>
  <c r="H1470" i="4"/>
  <c r="I1469" i="4"/>
  <c r="E1471" i="4"/>
  <c r="F1470" i="4"/>
  <c r="B1470" i="4"/>
  <c r="C1469" i="4"/>
  <c r="AK1475" i="4" l="1"/>
  <c r="AI1476" i="4"/>
  <c r="AJ1475" i="4"/>
  <c r="AT1474" i="4"/>
  <c r="AL1474" i="4"/>
  <c r="AS1474" i="4" s="1"/>
  <c r="M1473" i="4"/>
  <c r="S1473" i="4" s="1"/>
  <c r="Q1472" i="4"/>
  <c r="R1472" i="4" s="1"/>
  <c r="H1471" i="4"/>
  <c r="I1470" i="4"/>
  <c r="E1472" i="4"/>
  <c r="F1471" i="4"/>
  <c r="B1471" i="4"/>
  <c r="C1470" i="4"/>
  <c r="AK1476" i="4" l="1"/>
  <c r="AI1477" i="4"/>
  <c r="AJ1476" i="4"/>
  <c r="AT1475" i="4"/>
  <c r="AL1475" i="4"/>
  <c r="AS1475" i="4" s="1"/>
  <c r="M1474" i="4"/>
  <c r="S1474" i="4" s="1"/>
  <c r="Q1473" i="4"/>
  <c r="R1473" i="4" s="1"/>
  <c r="H1472" i="4"/>
  <c r="I1471" i="4"/>
  <c r="E1473" i="4"/>
  <c r="F1472" i="4"/>
  <c r="B1472" i="4"/>
  <c r="C1471" i="4"/>
  <c r="AK1477" i="4" l="1"/>
  <c r="AI1478" i="4"/>
  <c r="AJ1477" i="4"/>
  <c r="AT1476" i="4"/>
  <c r="AL1476" i="4"/>
  <c r="AS1476" i="4" s="1"/>
  <c r="M1475" i="4"/>
  <c r="S1475" i="4" s="1"/>
  <c r="Q1474" i="4"/>
  <c r="R1474" i="4" s="1"/>
  <c r="H1473" i="4"/>
  <c r="I1472" i="4"/>
  <c r="E1474" i="4"/>
  <c r="F1473" i="4"/>
  <c r="B1473" i="4"/>
  <c r="C1472" i="4"/>
  <c r="AK1478" i="4" l="1"/>
  <c r="AI1479" i="4"/>
  <c r="AJ1478" i="4"/>
  <c r="AT1477" i="4"/>
  <c r="AL1477" i="4"/>
  <c r="AS1477" i="4" s="1"/>
  <c r="M1476" i="4"/>
  <c r="S1476" i="4" s="1"/>
  <c r="Q1475" i="4"/>
  <c r="R1475" i="4" s="1"/>
  <c r="H1474" i="4"/>
  <c r="I1473" i="4"/>
  <c r="E1475" i="4"/>
  <c r="F1474" i="4"/>
  <c r="B1474" i="4"/>
  <c r="C1473" i="4"/>
  <c r="AK1479" i="4" l="1"/>
  <c r="AI1480" i="4"/>
  <c r="AJ1479" i="4"/>
  <c r="AT1478" i="4"/>
  <c r="AL1478" i="4"/>
  <c r="AS1478" i="4" s="1"/>
  <c r="M1477" i="4"/>
  <c r="S1477" i="4" s="1"/>
  <c r="Q1476" i="4"/>
  <c r="R1476" i="4" s="1"/>
  <c r="H1475" i="4"/>
  <c r="I1474" i="4"/>
  <c r="E1476" i="4"/>
  <c r="F1475" i="4"/>
  <c r="B1475" i="4"/>
  <c r="C1474" i="4"/>
  <c r="AK1480" i="4" l="1"/>
  <c r="AI1481" i="4"/>
  <c r="AJ1480" i="4"/>
  <c r="AT1479" i="4"/>
  <c r="AL1479" i="4"/>
  <c r="AS1479" i="4" s="1"/>
  <c r="M1478" i="4"/>
  <c r="S1478" i="4" s="1"/>
  <c r="Q1477" i="4"/>
  <c r="R1477" i="4" s="1"/>
  <c r="H1476" i="4"/>
  <c r="I1475" i="4"/>
  <c r="E1477" i="4"/>
  <c r="F1476" i="4"/>
  <c r="B1476" i="4"/>
  <c r="C1475" i="4"/>
  <c r="AK1481" i="4" l="1"/>
  <c r="AI1482" i="4"/>
  <c r="AJ1481" i="4"/>
  <c r="AT1480" i="4"/>
  <c r="AL1480" i="4"/>
  <c r="AS1480" i="4" s="1"/>
  <c r="M1479" i="4"/>
  <c r="S1479" i="4" s="1"/>
  <c r="Q1478" i="4"/>
  <c r="R1478" i="4" s="1"/>
  <c r="H1477" i="4"/>
  <c r="I1476" i="4"/>
  <c r="E1478" i="4"/>
  <c r="F1477" i="4"/>
  <c r="B1477" i="4"/>
  <c r="C1476" i="4"/>
  <c r="AK1482" i="4" l="1"/>
  <c r="AI1483" i="4"/>
  <c r="AJ1482" i="4"/>
  <c r="AT1481" i="4"/>
  <c r="AL1481" i="4"/>
  <c r="AS1481" i="4" s="1"/>
  <c r="M1480" i="4"/>
  <c r="S1480" i="4" s="1"/>
  <c r="Q1479" i="4"/>
  <c r="R1479" i="4" s="1"/>
  <c r="H1478" i="4"/>
  <c r="I1477" i="4"/>
  <c r="E1479" i="4"/>
  <c r="F1478" i="4"/>
  <c r="B1478" i="4"/>
  <c r="C1477" i="4"/>
  <c r="AK1483" i="4" l="1"/>
  <c r="AI1484" i="4"/>
  <c r="AJ1483" i="4"/>
  <c r="AT1482" i="4"/>
  <c r="AL1482" i="4"/>
  <c r="AS1482" i="4" s="1"/>
  <c r="M1481" i="4"/>
  <c r="S1481" i="4" s="1"/>
  <c r="Q1480" i="4"/>
  <c r="R1480" i="4" s="1"/>
  <c r="H1479" i="4"/>
  <c r="I1478" i="4"/>
  <c r="E1480" i="4"/>
  <c r="F1479" i="4"/>
  <c r="B1479" i="4"/>
  <c r="C1478" i="4"/>
  <c r="AK1484" i="4" l="1"/>
  <c r="AI1485" i="4"/>
  <c r="AJ1484" i="4"/>
  <c r="AT1483" i="4"/>
  <c r="AL1483" i="4"/>
  <c r="AS1483" i="4" s="1"/>
  <c r="M1482" i="4"/>
  <c r="S1482" i="4" s="1"/>
  <c r="Q1481" i="4"/>
  <c r="R1481" i="4" s="1"/>
  <c r="H1480" i="4"/>
  <c r="I1479" i="4"/>
  <c r="E1481" i="4"/>
  <c r="F1480" i="4"/>
  <c r="B1480" i="4"/>
  <c r="C1479" i="4"/>
  <c r="AK1485" i="4" l="1"/>
  <c r="AI1486" i="4"/>
  <c r="AJ1485" i="4"/>
  <c r="AT1484" i="4"/>
  <c r="AL1484" i="4"/>
  <c r="AS1484" i="4" s="1"/>
  <c r="M1483" i="4"/>
  <c r="S1483" i="4" s="1"/>
  <c r="Q1482" i="4"/>
  <c r="R1482" i="4" s="1"/>
  <c r="H1481" i="4"/>
  <c r="I1480" i="4"/>
  <c r="E1482" i="4"/>
  <c r="F1481" i="4"/>
  <c r="B1481" i="4"/>
  <c r="C1480" i="4"/>
  <c r="AK1486" i="4" l="1"/>
  <c r="AI1487" i="4"/>
  <c r="AJ1486" i="4"/>
  <c r="AT1485" i="4"/>
  <c r="AL1485" i="4"/>
  <c r="AS1485" i="4" s="1"/>
  <c r="M1484" i="4"/>
  <c r="S1484" i="4" s="1"/>
  <c r="Q1483" i="4"/>
  <c r="R1483" i="4" s="1"/>
  <c r="H1482" i="4"/>
  <c r="I1481" i="4"/>
  <c r="E1483" i="4"/>
  <c r="F1482" i="4"/>
  <c r="B1482" i="4"/>
  <c r="C1481" i="4"/>
  <c r="AK1487" i="4" l="1"/>
  <c r="AI1488" i="4"/>
  <c r="AJ1487" i="4"/>
  <c r="AT1486" i="4"/>
  <c r="AL1486" i="4"/>
  <c r="AS1486" i="4" s="1"/>
  <c r="M1485" i="4"/>
  <c r="S1485" i="4" s="1"/>
  <c r="Q1484" i="4"/>
  <c r="R1484" i="4" s="1"/>
  <c r="H1483" i="4"/>
  <c r="I1482" i="4"/>
  <c r="E1484" i="4"/>
  <c r="F1483" i="4"/>
  <c r="B1483" i="4"/>
  <c r="C1482" i="4"/>
  <c r="AK1488" i="4" l="1"/>
  <c r="AI1489" i="4"/>
  <c r="AJ1488" i="4"/>
  <c r="AT1487" i="4"/>
  <c r="AL1487" i="4"/>
  <c r="AS1487" i="4" s="1"/>
  <c r="M1486" i="4"/>
  <c r="S1486" i="4" s="1"/>
  <c r="Q1485" i="4"/>
  <c r="R1485" i="4" s="1"/>
  <c r="H1484" i="4"/>
  <c r="I1483" i="4"/>
  <c r="E1485" i="4"/>
  <c r="F1484" i="4"/>
  <c r="B1484" i="4"/>
  <c r="C1483" i="4"/>
  <c r="AK1489" i="4" l="1"/>
  <c r="AI1490" i="4"/>
  <c r="AJ1489" i="4"/>
  <c r="AT1488" i="4"/>
  <c r="AL1488" i="4"/>
  <c r="AS1488" i="4" s="1"/>
  <c r="M1487" i="4"/>
  <c r="S1487" i="4" s="1"/>
  <c r="Q1486" i="4"/>
  <c r="R1486" i="4" s="1"/>
  <c r="H1485" i="4"/>
  <c r="I1484" i="4"/>
  <c r="E1486" i="4"/>
  <c r="F1485" i="4"/>
  <c r="B1485" i="4"/>
  <c r="C1484" i="4"/>
  <c r="AK1490" i="4" l="1"/>
  <c r="AI1491" i="4"/>
  <c r="AJ1490" i="4"/>
  <c r="AT1489" i="4"/>
  <c r="AL1489" i="4"/>
  <c r="AS1489" i="4" s="1"/>
  <c r="M1488" i="4"/>
  <c r="S1488" i="4" s="1"/>
  <c r="Q1487" i="4"/>
  <c r="R1487" i="4" s="1"/>
  <c r="H1486" i="4"/>
  <c r="I1485" i="4"/>
  <c r="E1487" i="4"/>
  <c r="F1486" i="4"/>
  <c r="B1486" i="4"/>
  <c r="C1485" i="4"/>
  <c r="AK1491" i="4" l="1"/>
  <c r="AI1492" i="4"/>
  <c r="AJ1491" i="4"/>
  <c r="AT1490" i="4"/>
  <c r="AL1490" i="4"/>
  <c r="AS1490" i="4" s="1"/>
  <c r="M1489" i="4"/>
  <c r="S1489" i="4" s="1"/>
  <c r="Q1488" i="4"/>
  <c r="R1488" i="4" s="1"/>
  <c r="H1487" i="4"/>
  <c r="I1486" i="4"/>
  <c r="E1488" i="4"/>
  <c r="F1487" i="4"/>
  <c r="B1487" i="4"/>
  <c r="C1486" i="4"/>
  <c r="AK1492" i="4" l="1"/>
  <c r="AI1493" i="4"/>
  <c r="AJ1492" i="4"/>
  <c r="AT1491" i="4"/>
  <c r="AL1491" i="4"/>
  <c r="AS1491" i="4" s="1"/>
  <c r="M1490" i="4"/>
  <c r="S1490" i="4" s="1"/>
  <c r="Q1489" i="4"/>
  <c r="R1489" i="4" s="1"/>
  <c r="H1488" i="4"/>
  <c r="I1487" i="4"/>
  <c r="E1489" i="4"/>
  <c r="F1488" i="4"/>
  <c r="B1488" i="4"/>
  <c r="C1487" i="4"/>
  <c r="AK1493" i="4" l="1"/>
  <c r="AI1494" i="4"/>
  <c r="AJ1493" i="4"/>
  <c r="AT1492" i="4"/>
  <c r="AL1492" i="4"/>
  <c r="AS1492" i="4" s="1"/>
  <c r="M1491" i="4"/>
  <c r="S1491" i="4" s="1"/>
  <c r="Q1490" i="4"/>
  <c r="R1490" i="4" s="1"/>
  <c r="H1489" i="4"/>
  <c r="I1488" i="4"/>
  <c r="E1490" i="4"/>
  <c r="F1489" i="4"/>
  <c r="B1489" i="4"/>
  <c r="C1488" i="4"/>
  <c r="AK1494" i="4" l="1"/>
  <c r="AI1495" i="4"/>
  <c r="AJ1494" i="4"/>
  <c r="AT1493" i="4"/>
  <c r="AL1493" i="4"/>
  <c r="AS1493" i="4" s="1"/>
  <c r="M1492" i="4"/>
  <c r="S1492" i="4" s="1"/>
  <c r="Q1491" i="4"/>
  <c r="R1491" i="4" s="1"/>
  <c r="H1490" i="4"/>
  <c r="I1489" i="4"/>
  <c r="E1491" i="4"/>
  <c r="F1490" i="4"/>
  <c r="B1490" i="4"/>
  <c r="C1489" i="4"/>
  <c r="AK1495" i="4" l="1"/>
  <c r="AI1496" i="4"/>
  <c r="AJ1495" i="4"/>
  <c r="AT1494" i="4"/>
  <c r="AL1494" i="4"/>
  <c r="AS1494" i="4" s="1"/>
  <c r="M1493" i="4"/>
  <c r="S1493" i="4" s="1"/>
  <c r="Q1492" i="4"/>
  <c r="R1492" i="4" s="1"/>
  <c r="H1491" i="4"/>
  <c r="I1490" i="4"/>
  <c r="E1492" i="4"/>
  <c r="F1491" i="4"/>
  <c r="B1491" i="4"/>
  <c r="C1490" i="4"/>
  <c r="AK1496" i="4" l="1"/>
  <c r="AI1497" i="4"/>
  <c r="AJ1496" i="4"/>
  <c r="AT1495" i="4"/>
  <c r="AL1495" i="4"/>
  <c r="AS1495" i="4" s="1"/>
  <c r="M1494" i="4"/>
  <c r="S1494" i="4" s="1"/>
  <c r="Q1493" i="4"/>
  <c r="R1493" i="4" s="1"/>
  <c r="H1492" i="4"/>
  <c r="I1491" i="4"/>
  <c r="E1493" i="4"/>
  <c r="F1492" i="4"/>
  <c r="B1492" i="4"/>
  <c r="C1491" i="4"/>
  <c r="AK1497" i="4" l="1"/>
  <c r="AI1498" i="4"/>
  <c r="AJ1497" i="4"/>
  <c r="AT1496" i="4"/>
  <c r="AL1496" i="4"/>
  <c r="AS1496" i="4" s="1"/>
  <c r="M1495" i="4"/>
  <c r="S1495" i="4" s="1"/>
  <c r="Q1494" i="4"/>
  <c r="R1494" i="4" s="1"/>
  <c r="H1493" i="4"/>
  <c r="I1492" i="4"/>
  <c r="E1494" i="4"/>
  <c r="F1493" i="4"/>
  <c r="B1493" i="4"/>
  <c r="C1492" i="4"/>
  <c r="AK1498" i="4" l="1"/>
  <c r="AI1499" i="4"/>
  <c r="AJ1498" i="4"/>
  <c r="AT1497" i="4"/>
  <c r="AL1497" i="4"/>
  <c r="AS1497" i="4" s="1"/>
  <c r="M1496" i="4"/>
  <c r="S1496" i="4" s="1"/>
  <c r="Q1495" i="4"/>
  <c r="R1495" i="4" s="1"/>
  <c r="H1494" i="4"/>
  <c r="I1493" i="4"/>
  <c r="E1495" i="4"/>
  <c r="F1494" i="4"/>
  <c r="B1494" i="4"/>
  <c r="C1493" i="4"/>
  <c r="AK1499" i="4" l="1"/>
  <c r="AI1500" i="4"/>
  <c r="AJ1499" i="4"/>
  <c r="AT1498" i="4"/>
  <c r="AL1498" i="4"/>
  <c r="AS1498" i="4" s="1"/>
  <c r="M1497" i="4"/>
  <c r="S1497" i="4" s="1"/>
  <c r="Q1496" i="4"/>
  <c r="R1496" i="4" s="1"/>
  <c r="H1495" i="4"/>
  <c r="I1494" i="4"/>
  <c r="E1496" i="4"/>
  <c r="F1495" i="4"/>
  <c r="B1495" i="4"/>
  <c r="C1494" i="4"/>
  <c r="AK1500" i="4" l="1"/>
  <c r="AI1501" i="4"/>
  <c r="AJ1500" i="4"/>
  <c r="AT1499" i="4"/>
  <c r="AL1499" i="4"/>
  <c r="AS1499" i="4" s="1"/>
  <c r="M1498" i="4"/>
  <c r="S1498" i="4" s="1"/>
  <c r="Q1497" i="4"/>
  <c r="R1497" i="4" s="1"/>
  <c r="H1496" i="4"/>
  <c r="I1495" i="4"/>
  <c r="E1497" i="4"/>
  <c r="F1496" i="4"/>
  <c r="B1496" i="4"/>
  <c r="C1495" i="4"/>
  <c r="AK1501" i="4" l="1"/>
  <c r="AI1502" i="4"/>
  <c r="AJ1501" i="4"/>
  <c r="AT1500" i="4"/>
  <c r="AL1500" i="4"/>
  <c r="AS1500" i="4" s="1"/>
  <c r="M1499" i="4"/>
  <c r="S1499" i="4" s="1"/>
  <c r="Q1498" i="4"/>
  <c r="R1498" i="4" s="1"/>
  <c r="H1497" i="4"/>
  <c r="I1496" i="4"/>
  <c r="E1498" i="4"/>
  <c r="F1497" i="4"/>
  <c r="B1497" i="4"/>
  <c r="C1496" i="4"/>
  <c r="AK1502" i="4" l="1"/>
  <c r="AI1503" i="4"/>
  <c r="AJ1502" i="4"/>
  <c r="AT1501" i="4"/>
  <c r="AL1501" i="4"/>
  <c r="AS1501" i="4" s="1"/>
  <c r="M1500" i="4"/>
  <c r="S1500" i="4" s="1"/>
  <c r="Q1499" i="4"/>
  <c r="R1499" i="4" s="1"/>
  <c r="H1498" i="4"/>
  <c r="I1497" i="4"/>
  <c r="E1499" i="4"/>
  <c r="F1498" i="4"/>
  <c r="B1498" i="4"/>
  <c r="C1497" i="4"/>
  <c r="AK1503" i="4" l="1"/>
  <c r="AI1504" i="4"/>
  <c r="AJ1503" i="4"/>
  <c r="AT1502" i="4"/>
  <c r="AL1502" i="4"/>
  <c r="AS1502" i="4" s="1"/>
  <c r="M1501" i="4"/>
  <c r="S1501" i="4" s="1"/>
  <c r="Q1500" i="4"/>
  <c r="R1500" i="4" s="1"/>
  <c r="H1499" i="4"/>
  <c r="I1498" i="4"/>
  <c r="E1500" i="4"/>
  <c r="F1499" i="4"/>
  <c r="B1499" i="4"/>
  <c r="C1498" i="4"/>
  <c r="AK1504" i="4" l="1"/>
  <c r="AI1505" i="4"/>
  <c r="AJ1504" i="4"/>
  <c r="AT1503" i="4"/>
  <c r="AL1503" i="4"/>
  <c r="AS1503" i="4" s="1"/>
  <c r="M1502" i="4"/>
  <c r="S1502" i="4" s="1"/>
  <c r="Q1501" i="4"/>
  <c r="R1501" i="4" s="1"/>
  <c r="H1500" i="4"/>
  <c r="I1499" i="4"/>
  <c r="E1501" i="4"/>
  <c r="F1500" i="4"/>
  <c r="B1500" i="4"/>
  <c r="C1499" i="4"/>
  <c r="AK1505" i="4" l="1"/>
  <c r="AI1506" i="4"/>
  <c r="AJ1505" i="4"/>
  <c r="AT1504" i="4"/>
  <c r="AL1504" i="4"/>
  <c r="AS1504" i="4" s="1"/>
  <c r="M1503" i="4"/>
  <c r="S1503" i="4" s="1"/>
  <c r="Q1502" i="4"/>
  <c r="R1502" i="4" s="1"/>
  <c r="H1501" i="4"/>
  <c r="I1500" i="4"/>
  <c r="E1502" i="4"/>
  <c r="F1501" i="4"/>
  <c r="B1501" i="4"/>
  <c r="C1500" i="4"/>
  <c r="AK1506" i="4" l="1"/>
  <c r="AI1507" i="4"/>
  <c r="AJ1506" i="4"/>
  <c r="AT1505" i="4"/>
  <c r="AL1505" i="4"/>
  <c r="AS1505" i="4" s="1"/>
  <c r="M1504" i="4"/>
  <c r="S1504" i="4" s="1"/>
  <c r="Q1503" i="4"/>
  <c r="R1503" i="4" s="1"/>
  <c r="H1502" i="4"/>
  <c r="I1501" i="4"/>
  <c r="E1503" i="4"/>
  <c r="F1502" i="4"/>
  <c r="B1502" i="4"/>
  <c r="C1501" i="4"/>
  <c r="AK1507" i="4" l="1"/>
  <c r="AI1508" i="4"/>
  <c r="AJ1507" i="4"/>
  <c r="AT1506" i="4"/>
  <c r="AL1506" i="4"/>
  <c r="AS1506" i="4" s="1"/>
  <c r="M1505" i="4"/>
  <c r="S1505" i="4" s="1"/>
  <c r="Q1504" i="4"/>
  <c r="R1504" i="4" s="1"/>
  <c r="H1503" i="4"/>
  <c r="I1502" i="4"/>
  <c r="E1504" i="4"/>
  <c r="F1503" i="4"/>
  <c r="B1503" i="4"/>
  <c r="C1502" i="4"/>
  <c r="AK1508" i="4" l="1"/>
  <c r="AI1509" i="4"/>
  <c r="AJ1508" i="4"/>
  <c r="AT1507" i="4"/>
  <c r="AL1507" i="4"/>
  <c r="AS1507" i="4" s="1"/>
  <c r="M1506" i="4"/>
  <c r="S1506" i="4" s="1"/>
  <c r="Q1505" i="4"/>
  <c r="R1505" i="4" s="1"/>
  <c r="H1504" i="4"/>
  <c r="I1503" i="4"/>
  <c r="E1505" i="4"/>
  <c r="F1504" i="4"/>
  <c r="B1504" i="4"/>
  <c r="C1503" i="4"/>
  <c r="AK1509" i="4" l="1"/>
  <c r="AI1510" i="4"/>
  <c r="AJ1509" i="4"/>
  <c r="AT1508" i="4"/>
  <c r="AL1508" i="4"/>
  <c r="AS1508" i="4" s="1"/>
  <c r="M1507" i="4"/>
  <c r="S1507" i="4" s="1"/>
  <c r="Q1506" i="4"/>
  <c r="R1506" i="4" s="1"/>
  <c r="H1505" i="4"/>
  <c r="I1504" i="4"/>
  <c r="E1506" i="4"/>
  <c r="F1505" i="4"/>
  <c r="B1505" i="4"/>
  <c r="C1504" i="4"/>
  <c r="AK1510" i="4" l="1"/>
  <c r="AI1511" i="4"/>
  <c r="AJ1510" i="4"/>
  <c r="AT1509" i="4"/>
  <c r="AL1509" i="4"/>
  <c r="AS1509" i="4" s="1"/>
  <c r="M1508" i="4"/>
  <c r="S1508" i="4" s="1"/>
  <c r="Q1507" i="4"/>
  <c r="R1507" i="4" s="1"/>
  <c r="H1506" i="4"/>
  <c r="I1505" i="4"/>
  <c r="E1507" i="4"/>
  <c r="F1506" i="4"/>
  <c r="B1506" i="4"/>
  <c r="C1505" i="4"/>
  <c r="AK1511" i="4" l="1"/>
  <c r="AI1512" i="4"/>
  <c r="AJ1511" i="4"/>
  <c r="AT1510" i="4"/>
  <c r="AL1510" i="4"/>
  <c r="AS1510" i="4" s="1"/>
  <c r="M1509" i="4"/>
  <c r="S1509" i="4" s="1"/>
  <c r="Q1508" i="4"/>
  <c r="R1508" i="4" s="1"/>
  <c r="H1507" i="4"/>
  <c r="I1506" i="4"/>
  <c r="E1508" i="4"/>
  <c r="F1507" i="4"/>
  <c r="B1507" i="4"/>
  <c r="C1506" i="4"/>
  <c r="AK1512" i="4" l="1"/>
  <c r="AI1513" i="4"/>
  <c r="AJ1512" i="4"/>
  <c r="AT1511" i="4"/>
  <c r="AL1511" i="4"/>
  <c r="AS1511" i="4" s="1"/>
  <c r="M1510" i="4"/>
  <c r="S1510" i="4" s="1"/>
  <c r="Q1509" i="4"/>
  <c r="R1509" i="4" s="1"/>
  <c r="H1508" i="4"/>
  <c r="I1507" i="4"/>
  <c r="E1509" i="4"/>
  <c r="F1508" i="4"/>
  <c r="B1508" i="4"/>
  <c r="C1507" i="4"/>
  <c r="AK1513" i="4" l="1"/>
  <c r="AI1514" i="4"/>
  <c r="AJ1513" i="4"/>
  <c r="AT1512" i="4"/>
  <c r="AL1512" i="4"/>
  <c r="AS1512" i="4" s="1"/>
  <c r="M1511" i="4"/>
  <c r="S1511" i="4" s="1"/>
  <c r="Q1510" i="4"/>
  <c r="R1510" i="4" s="1"/>
  <c r="H1509" i="4"/>
  <c r="I1508" i="4"/>
  <c r="E1510" i="4"/>
  <c r="F1509" i="4"/>
  <c r="B1509" i="4"/>
  <c r="C1508" i="4"/>
  <c r="AK1514" i="4" l="1"/>
  <c r="AI1515" i="4"/>
  <c r="AJ1514" i="4"/>
  <c r="AT1513" i="4"/>
  <c r="AL1513" i="4"/>
  <c r="AS1513" i="4" s="1"/>
  <c r="M1512" i="4"/>
  <c r="S1512" i="4" s="1"/>
  <c r="Q1511" i="4"/>
  <c r="R1511" i="4" s="1"/>
  <c r="H1510" i="4"/>
  <c r="I1509" i="4"/>
  <c r="E1511" i="4"/>
  <c r="F1510" i="4"/>
  <c r="B1510" i="4"/>
  <c r="C1509" i="4"/>
  <c r="AK1515" i="4" l="1"/>
  <c r="AI1516" i="4"/>
  <c r="AJ1515" i="4"/>
  <c r="AT1514" i="4"/>
  <c r="AL1514" i="4"/>
  <c r="AS1514" i="4" s="1"/>
  <c r="M1513" i="4"/>
  <c r="S1513" i="4" s="1"/>
  <c r="Q1512" i="4"/>
  <c r="R1512" i="4" s="1"/>
  <c r="H1511" i="4"/>
  <c r="I1510" i="4"/>
  <c r="E1512" i="4"/>
  <c r="F1511" i="4"/>
  <c r="B1511" i="4"/>
  <c r="C1510" i="4"/>
  <c r="AK1516" i="4" l="1"/>
  <c r="AI1517" i="4"/>
  <c r="AJ1516" i="4"/>
  <c r="AT1515" i="4"/>
  <c r="AL1515" i="4"/>
  <c r="AS1515" i="4" s="1"/>
  <c r="M1514" i="4"/>
  <c r="S1514" i="4" s="1"/>
  <c r="Q1513" i="4"/>
  <c r="R1513" i="4" s="1"/>
  <c r="H1512" i="4"/>
  <c r="I1511" i="4"/>
  <c r="E1513" i="4"/>
  <c r="F1512" i="4"/>
  <c r="B1512" i="4"/>
  <c r="C1511" i="4"/>
  <c r="AK1517" i="4" l="1"/>
  <c r="AI1518" i="4"/>
  <c r="AJ1517" i="4"/>
  <c r="AT1516" i="4"/>
  <c r="AL1516" i="4"/>
  <c r="AS1516" i="4" s="1"/>
  <c r="M1515" i="4"/>
  <c r="S1515" i="4" s="1"/>
  <c r="Q1514" i="4"/>
  <c r="R1514" i="4" s="1"/>
  <c r="H1513" i="4"/>
  <c r="I1512" i="4"/>
  <c r="E1514" i="4"/>
  <c r="F1513" i="4"/>
  <c r="B1513" i="4"/>
  <c r="C1512" i="4"/>
  <c r="AK1518" i="4" l="1"/>
  <c r="AI1519" i="4"/>
  <c r="AJ1518" i="4"/>
  <c r="AT1517" i="4"/>
  <c r="AL1517" i="4"/>
  <c r="AS1517" i="4" s="1"/>
  <c r="M1516" i="4"/>
  <c r="S1516" i="4" s="1"/>
  <c r="Q1515" i="4"/>
  <c r="R1515" i="4" s="1"/>
  <c r="H1514" i="4"/>
  <c r="I1513" i="4"/>
  <c r="E1515" i="4"/>
  <c r="F1514" i="4"/>
  <c r="B1514" i="4"/>
  <c r="C1513" i="4"/>
  <c r="AK1519" i="4" l="1"/>
  <c r="AI1520" i="4"/>
  <c r="AJ1519" i="4"/>
  <c r="AT1518" i="4"/>
  <c r="AL1518" i="4"/>
  <c r="AS1518" i="4" s="1"/>
  <c r="M1517" i="4"/>
  <c r="S1517" i="4" s="1"/>
  <c r="Q1516" i="4"/>
  <c r="R1516" i="4" s="1"/>
  <c r="H1515" i="4"/>
  <c r="I1514" i="4"/>
  <c r="E1516" i="4"/>
  <c r="F1515" i="4"/>
  <c r="B1515" i="4"/>
  <c r="C1514" i="4"/>
  <c r="AK1520" i="4" l="1"/>
  <c r="AI1521" i="4"/>
  <c r="AJ1520" i="4"/>
  <c r="AT1519" i="4"/>
  <c r="AL1519" i="4"/>
  <c r="AS1519" i="4" s="1"/>
  <c r="M1518" i="4"/>
  <c r="S1518" i="4" s="1"/>
  <c r="Q1517" i="4"/>
  <c r="R1517" i="4" s="1"/>
  <c r="H1516" i="4"/>
  <c r="I1515" i="4"/>
  <c r="E1517" i="4"/>
  <c r="F1516" i="4"/>
  <c r="B1516" i="4"/>
  <c r="C1515" i="4"/>
  <c r="AK1521" i="4" l="1"/>
  <c r="AI1522" i="4"/>
  <c r="AJ1521" i="4"/>
  <c r="AT1520" i="4"/>
  <c r="AL1520" i="4"/>
  <c r="AS1520" i="4" s="1"/>
  <c r="M1519" i="4"/>
  <c r="S1519" i="4" s="1"/>
  <c r="Q1518" i="4"/>
  <c r="R1518" i="4" s="1"/>
  <c r="H1517" i="4"/>
  <c r="I1516" i="4"/>
  <c r="E1518" i="4"/>
  <c r="F1517" i="4"/>
  <c r="B1517" i="4"/>
  <c r="C1516" i="4"/>
  <c r="AK1522" i="4" l="1"/>
  <c r="AI1523" i="4"/>
  <c r="AJ1522" i="4"/>
  <c r="AT1521" i="4"/>
  <c r="AL1521" i="4"/>
  <c r="AS1521" i="4" s="1"/>
  <c r="M1520" i="4"/>
  <c r="S1520" i="4" s="1"/>
  <c r="Q1519" i="4"/>
  <c r="R1519" i="4" s="1"/>
  <c r="H1518" i="4"/>
  <c r="I1517" i="4"/>
  <c r="E1519" i="4"/>
  <c r="F1518" i="4"/>
  <c r="B1518" i="4"/>
  <c r="C1517" i="4"/>
  <c r="AK1523" i="4" l="1"/>
  <c r="AI1524" i="4"/>
  <c r="AJ1523" i="4"/>
  <c r="AT1522" i="4"/>
  <c r="AL1522" i="4"/>
  <c r="AS1522" i="4" s="1"/>
  <c r="M1521" i="4"/>
  <c r="S1521" i="4" s="1"/>
  <c r="Q1520" i="4"/>
  <c r="R1520" i="4" s="1"/>
  <c r="H1519" i="4"/>
  <c r="I1518" i="4"/>
  <c r="E1520" i="4"/>
  <c r="F1519" i="4"/>
  <c r="B1519" i="4"/>
  <c r="C1518" i="4"/>
  <c r="AK1524" i="4" l="1"/>
  <c r="AI1525" i="4"/>
  <c r="AJ1524" i="4"/>
  <c r="AT1523" i="4"/>
  <c r="AL1523" i="4"/>
  <c r="AS1523" i="4" s="1"/>
  <c r="M1522" i="4"/>
  <c r="S1522" i="4" s="1"/>
  <c r="Q1521" i="4"/>
  <c r="R1521" i="4" s="1"/>
  <c r="H1520" i="4"/>
  <c r="I1519" i="4"/>
  <c r="E1521" i="4"/>
  <c r="F1520" i="4"/>
  <c r="B1520" i="4"/>
  <c r="C1519" i="4"/>
  <c r="AK1525" i="4" l="1"/>
  <c r="AI1526" i="4"/>
  <c r="AJ1525" i="4"/>
  <c r="AT1524" i="4"/>
  <c r="AL1524" i="4"/>
  <c r="AS1524" i="4" s="1"/>
  <c r="M1523" i="4"/>
  <c r="S1523" i="4" s="1"/>
  <c r="Q1522" i="4"/>
  <c r="R1522" i="4" s="1"/>
  <c r="H1521" i="4"/>
  <c r="I1520" i="4"/>
  <c r="E1522" i="4"/>
  <c r="F1521" i="4"/>
  <c r="B1521" i="4"/>
  <c r="C1520" i="4"/>
  <c r="AK1526" i="4" l="1"/>
  <c r="AI1527" i="4"/>
  <c r="AJ1526" i="4"/>
  <c r="AT1525" i="4"/>
  <c r="AL1525" i="4"/>
  <c r="AS1525" i="4" s="1"/>
  <c r="M1524" i="4"/>
  <c r="S1524" i="4" s="1"/>
  <c r="Q1523" i="4"/>
  <c r="R1523" i="4" s="1"/>
  <c r="H1522" i="4"/>
  <c r="I1521" i="4"/>
  <c r="E1523" i="4"/>
  <c r="F1522" i="4"/>
  <c r="B1522" i="4"/>
  <c r="C1521" i="4"/>
  <c r="AK1527" i="4" l="1"/>
  <c r="AI1528" i="4"/>
  <c r="AJ1527" i="4"/>
  <c r="AT1526" i="4"/>
  <c r="AL1526" i="4"/>
  <c r="AS1526" i="4" s="1"/>
  <c r="M1525" i="4"/>
  <c r="S1525" i="4" s="1"/>
  <c r="Q1524" i="4"/>
  <c r="R1524" i="4" s="1"/>
  <c r="H1523" i="4"/>
  <c r="I1522" i="4"/>
  <c r="E1524" i="4"/>
  <c r="F1523" i="4"/>
  <c r="B1523" i="4"/>
  <c r="C1522" i="4"/>
  <c r="AK1528" i="4" l="1"/>
  <c r="AI1529" i="4"/>
  <c r="AJ1528" i="4"/>
  <c r="AT1527" i="4"/>
  <c r="AL1527" i="4"/>
  <c r="AS1527" i="4" s="1"/>
  <c r="M1526" i="4"/>
  <c r="S1526" i="4" s="1"/>
  <c r="Q1525" i="4"/>
  <c r="R1525" i="4" s="1"/>
  <c r="H1524" i="4"/>
  <c r="I1523" i="4"/>
  <c r="E1525" i="4"/>
  <c r="F1524" i="4"/>
  <c r="B1524" i="4"/>
  <c r="C1523" i="4"/>
  <c r="AK1529" i="4" l="1"/>
  <c r="AI1530" i="4"/>
  <c r="AJ1529" i="4"/>
  <c r="AT1528" i="4"/>
  <c r="AL1528" i="4"/>
  <c r="AS1528" i="4" s="1"/>
  <c r="M1527" i="4"/>
  <c r="S1527" i="4" s="1"/>
  <c r="Q1526" i="4"/>
  <c r="R1526" i="4" s="1"/>
  <c r="H1525" i="4"/>
  <c r="I1524" i="4"/>
  <c r="E1526" i="4"/>
  <c r="F1525" i="4"/>
  <c r="B1525" i="4"/>
  <c r="C1524" i="4"/>
  <c r="AK1530" i="4" l="1"/>
  <c r="AI1531" i="4"/>
  <c r="AJ1530" i="4"/>
  <c r="AT1529" i="4"/>
  <c r="AL1529" i="4"/>
  <c r="AS1529" i="4" s="1"/>
  <c r="M1528" i="4"/>
  <c r="S1528" i="4" s="1"/>
  <c r="Q1527" i="4"/>
  <c r="R1527" i="4" s="1"/>
  <c r="H1526" i="4"/>
  <c r="I1525" i="4"/>
  <c r="E1527" i="4"/>
  <c r="F1526" i="4"/>
  <c r="B1526" i="4"/>
  <c r="C1525" i="4"/>
  <c r="AK1531" i="4" l="1"/>
  <c r="AI1532" i="4"/>
  <c r="AJ1531" i="4"/>
  <c r="AT1530" i="4"/>
  <c r="AL1530" i="4"/>
  <c r="AS1530" i="4" s="1"/>
  <c r="M1529" i="4"/>
  <c r="S1529" i="4" s="1"/>
  <c r="Q1528" i="4"/>
  <c r="R1528" i="4" s="1"/>
  <c r="H1527" i="4"/>
  <c r="I1526" i="4"/>
  <c r="E1528" i="4"/>
  <c r="F1527" i="4"/>
  <c r="B1527" i="4"/>
  <c r="C1526" i="4"/>
  <c r="AK1532" i="4" l="1"/>
  <c r="AI1533" i="4"/>
  <c r="AJ1532" i="4"/>
  <c r="AT1531" i="4"/>
  <c r="AL1531" i="4"/>
  <c r="AS1531" i="4" s="1"/>
  <c r="M1530" i="4"/>
  <c r="S1530" i="4" s="1"/>
  <c r="Q1529" i="4"/>
  <c r="R1529" i="4" s="1"/>
  <c r="H1528" i="4"/>
  <c r="I1527" i="4"/>
  <c r="E1529" i="4"/>
  <c r="F1528" i="4"/>
  <c r="B1528" i="4"/>
  <c r="C1527" i="4"/>
  <c r="AK1533" i="4" l="1"/>
  <c r="AI1534" i="4"/>
  <c r="AJ1533" i="4"/>
  <c r="AT1532" i="4"/>
  <c r="AL1532" i="4"/>
  <c r="AS1532" i="4" s="1"/>
  <c r="M1531" i="4"/>
  <c r="S1531" i="4" s="1"/>
  <c r="Q1530" i="4"/>
  <c r="R1530" i="4" s="1"/>
  <c r="I1528" i="4"/>
  <c r="H1529" i="4"/>
  <c r="E1530" i="4"/>
  <c r="F1529" i="4"/>
  <c r="B1529" i="4"/>
  <c r="C1528" i="4"/>
  <c r="AK1534" i="4" l="1"/>
  <c r="AI1535" i="4"/>
  <c r="AJ1534" i="4"/>
  <c r="AT1533" i="4"/>
  <c r="AL1533" i="4"/>
  <c r="AS1533" i="4" s="1"/>
  <c r="M1532" i="4"/>
  <c r="S1532" i="4" s="1"/>
  <c r="Q1531" i="4"/>
  <c r="R1531" i="4" s="1"/>
  <c r="I1529" i="4"/>
  <c r="H1530" i="4"/>
  <c r="E1531" i="4"/>
  <c r="F1530" i="4"/>
  <c r="B1530" i="4"/>
  <c r="C1529" i="4"/>
  <c r="AK1535" i="4" l="1"/>
  <c r="AI1536" i="4"/>
  <c r="AJ1535" i="4"/>
  <c r="AT1534" i="4"/>
  <c r="AL1534" i="4"/>
  <c r="AS1534" i="4" s="1"/>
  <c r="M1533" i="4"/>
  <c r="S1533" i="4" s="1"/>
  <c r="Q1532" i="4"/>
  <c r="R1532" i="4" s="1"/>
  <c r="H1531" i="4"/>
  <c r="I1530" i="4"/>
  <c r="E1532" i="4"/>
  <c r="F1531" i="4"/>
  <c r="B1531" i="4"/>
  <c r="C1530" i="4"/>
  <c r="AK1536" i="4" l="1"/>
  <c r="AI1537" i="4"/>
  <c r="AJ1536" i="4"/>
  <c r="AT1535" i="4"/>
  <c r="AL1535" i="4"/>
  <c r="AS1535" i="4" s="1"/>
  <c r="M1534" i="4"/>
  <c r="S1534" i="4" s="1"/>
  <c r="Q1533" i="4"/>
  <c r="R1533" i="4" s="1"/>
  <c r="H1532" i="4"/>
  <c r="I1531" i="4"/>
  <c r="E1533" i="4"/>
  <c r="F1532" i="4"/>
  <c r="B1532" i="4"/>
  <c r="C1531" i="4"/>
  <c r="AK1537" i="4" l="1"/>
  <c r="AI1538" i="4"/>
  <c r="AJ1537" i="4"/>
  <c r="AT1536" i="4"/>
  <c r="AL1536" i="4"/>
  <c r="AS1536" i="4" s="1"/>
  <c r="M1535" i="4"/>
  <c r="S1535" i="4" s="1"/>
  <c r="Q1534" i="4"/>
  <c r="R1534" i="4" s="1"/>
  <c r="H1533" i="4"/>
  <c r="I1532" i="4"/>
  <c r="E1534" i="4"/>
  <c r="F1533" i="4"/>
  <c r="B1533" i="4"/>
  <c r="C1532" i="4"/>
  <c r="AK1538" i="4" l="1"/>
  <c r="AI1539" i="4"/>
  <c r="AJ1538" i="4"/>
  <c r="AT1537" i="4"/>
  <c r="AL1537" i="4"/>
  <c r="AS1537" i="4" s="1"/>
  <c r="M1536" i="4"/>
  <c r="S1536" i="4" s="1"/>
  <c r="Q1535" i="4"/>
  <c r="R1535" i="4" s="1"/>
  <c r="H1534" i="4"/>
  <c r="I1533" i="4"/>
  <c r="E1535" i="4"/>
  <c r="F1534" i="4"/>
  <c r="B1534" i="4"/>
  <c r="C1533" i="4"/>
  <c r="AK1539" i="4" l="1"/>
  <c r="AI1540" i="4"/>
  <c r="AJ1539" i="4"/>
  <c r="AT1538" i="4"/>
  <c r="AL1538" i="4"/>
  <c r="AS1538" i="4" s="1"/>
  <c r="M1537" i="4"/>
  <c r="S1537" i="4" s="1"/>
  <c r="Q1536" i="4"/>
  <c r="R1536" i="4" s="1"/>
  <c r="H1535" i="4"/>
  <c r="I1534" i="4"/>
  <c r="E1536" i="4"/>
  <c r="F1535" i="4"/>
  <c r="B1535" i="4"/>
  <c r="C1534" i="4"/>
  <c r="AK1540" i="4" l="1"/>
  <c r="AI1541" i="4"/>
  <c r="AJ1540" i="4"/>
  <c r="AT1539" i="4"/>
  <c r="AL1539" i="4"/>
  <c r="AS1539" i="4" s="1"/>
  <c r="M1538" i="4"/>
  <c r="S1538" i="4" s="1"/>
  <c r="Q1537" i="4"/>
  <c r="R1537" i="4" s="1"/>
  <c r="H1536" i="4"/>
  <c r="I1535" i="4"/>
  <c r="E1537" i="4"/>
  <c r="F1536" i="4"/>
  <c r="B1536" i="4"/>
  <c r="C1535" i="4"/>
  <c r="AK1541" i="4" l="1"/>
  <c r="AI1542" i="4"/>
  <c r="AJ1541" i="4"/>
  <c r="AT1540" i="4"/>
  <c r="AL1540" i="4"/>
  <c r="AS1540" i="4" s="1"/>
  <c r="M1539" i="4"/>
  <c r="S1539" i="4" s="1"/>
  <c r="Q1538" i="4"/>
  <c r="R1538" i="4" s="1"/>
  <c r="H1537" i="4"/>
  <c r="I1536" i="4"/>
  <c r="E1538" i="4"/>
  <c r="F1537" i="4"/>
  <c r="B1537" i="4"/>
  <c r="C1536" i="4"/>
  <c r="AK1542" i="4" l="1"/>
  <c r="AI1543" i="4"/>
  <c r="AJ1542" i="4"/>
  <c r="AT1541" i="4"/>
  <c r="AL1541" i="4"/>
  <c r="AS1541" i="4" s="1"/>
  <c r="M1540" i="4"/>
  <c r="S1540" i="4" s="1"/>
  <c r="Q1539" i="4"/>
  <c r="R1539" i="4" s="1"/>
  <c r="H1538" i="4"/>
  <c r="I1537" i="4"/>
  <c r="E1539" i="4"/>
  <c r="F1538" i="4"/>
  <c r="C1537" i="4"/>
  <c r="B1538" i="4"/>
  <c r="AK1543" i="4" l="1"/>
  <c r="AI1544" i="4"/>
  <c r="AJ1543" i="4"/>
  <c r="AT1542" i="4"/>
  <c r="AL1542" i="4"/>
  <c r="AS1542" i="4" s="1"/>
  <c r="M1541" i="4"/>
  <c r="S1541" i="4" s="1"/>
  <c r="Q1540" i="4"/>
  <c r="R1540" i="4" s="1"/>
  <c r="H1539" i="4"/>
  <c r="I1538" i="4"/>
  <c r="E1540" i="4"/>
  <c r="F1539" i="4"/>
  <c r="B1539" i="4"/>
  <c r="C1538" i="4"/>
  <c r="AK1544" i="4" l="1"/>
  <c r="AI1545" i="4"/>
  <c r="AJ1544" i="4"/>
  <c r="AT1543" i="4"/>
  <c r="AL1543" i="4"/>
  <c r="AS1543" i="4" s="1"/>
  <c r="M1542" i="4"/>
  <c r="S1542" i="4" s="1"/>
  <c r="Q1541" i="4"/>
  <c r="R1541" i="4" s="1"/>
  <c r="H1540" i="4"/>
  <c r="I1539" i="4"/>
  <c r="E1541" i="4"/>
  <c r="F1540" i="4"/>
  <c r="B1540" i="4"/>
  <c r="C1539" i="4"/>
  <c r="AK1545" i="4" l="1"/>
  <c r="AI1546" i="4"/>
  <c r="AJ1545" i="4"/>
  <c r="AT1544" i="4"/>
  <c r="AL1544" i="4"/>
  <c r="AS1544" i="4" s="1"/>
  <c r="M1543" i="4"/>
  <c r="S1543" i="4" s="1"/>
  <c r="Q1542" i="4"/>
  <c r="R1542" i="4" s="1"/>
  <c r="H1541" i="4"/>
  <c r="I1540" i="4"/>
  <c r="E1542" i="4"/>
  <c r="F1541" i="4"/>
  <c r="B1541" i="4"/>
  <c r="C1540" i="4"/>
  <c r="AK1546" i="4" l="1"/>
  <c r="AI1547" i="4"/>
  <c r="AJ1546" i="4"/>
  <c r="AT1545" i="4"/>
  <c r="AL1545" i="4"/>
  <c r="AS1545" i="4" s="1"/>
  <c r="M1544" i="4"/>
  <c r="S1544" i="4" s="1"/>
  <c r="Q1543" i="4"/>
  <c r="R1543" i="4" s="1"/>
  <c r="H1542" i="4"/>
  <c r="I1541" i="4"/>
  <c r="E1543" i="4"/>
  <c r="F1542" i="4"/>
  <c r="B1542" i="4"/>
  <c r="C1541" i="4"/>
  <c r="AK1547" i="4" l="1"/>
  <c r="AI1548" i="4"/>
  <c r="AJ1547" i="4"/>
  <c r="AT1546" i="4"/>
  <c r="AL1546" i="4"/>
  <c r="AS1546" i="4" s="1"/>
  <c r="M1545" i="4"/>
  <c r="S1545" i="4" s="1"/>
  <c r="Q1544" i="4"/>
  <c r="R1544" i="4" s="1"/>
  <c r="H1543" i="4"/>
  <c r="I1542" i="4"/>
  <c r="E1544" i="4"/>
  <c r="F1543" i="4"/>
  <c r="B1543" i="4"/>
  <c r="C1542" i="4"/>
  <c r="AK1548" i="4" l="1"/>
  <c r="AI1549" i="4"/>
  <c r="AJ1548" i="4"/>
  <c r="AT1547" i="4"/>
  <c r="AL1547" i="4"/>
  <c r="AS1547" i="4" s="1"/>
  <c r="M1546" i="4"/>
  <c r="S1546" i="4" s="1"/>
  <c r="Q1545" i="4"/>
  <c r="R1545" i="4" s="1"/>
  <c r="H1544" i="4"/>
  <c r="I1543" i="4"/>
  <c r="E1545" i="4"/>
  <c r="F1544" i="4"/>
  <c r="B1544" i="4"/>
  <c r="C1543" i="4"/>
  <c r="AK1549" i="4" l="1"/>
  <c r="AI1550" i="4"/>
  <c r="AJ1549" i="4"/>
  <c r="AT1548" i="4"/>
  <c r="AL1548" i="4"/>
  <c r="AS1548" i="4" s="1"/>
  <c r="M1547" i="4"/>
  <c r="S1547" i="4" s="1"/>
  <c r="Q1546" i="4"/>
  <c r="R1546" i="4" s="1"/>
  <c r="H1545" i="4"/>
  <c r="I1544" i="4"/>
  <c r="E1546" i="4"/>
  <c r="F1545" i="4"/>
  <c r="B1545" i="4"/>
  <c r="C1544" i="4"/>
  <c r="AK1550" i="4" l="1"/>
  <c r="AI1551" i="4"/>
  <c r="AJ1550" i="4"/>
  <c r="AT1549" i="4"/>
  <c r="AL1549" i="4"/>
  <c r="AS1549" i="4" s="1"/>
  <c r="M1548" i="4"/>
  <c r="S1548" i="4" s="1"/>
  <c r="Q1547" i="4"/>
  <c r="R1547" i="4" s="1"/>
  <c r="H1546" i="4"/>
  <c r="I1545" i="4"/>
  <c r="E1547" i="4"/>
  <c r="F1546" i="4"/>
  <c r="B1546" i="4"/>
  <c r="C1545" i="4"/>
  <c r="AK1551" i="4" l="1"/>
  <c r="AI1552" i="4"/>
  <c r="AJ1551" i="4"/>
  <c r="AT1550" i="4"/>
  <c r="AL1550" i="4"/>
  <c r="AS1550" i="4" s="1"/>
  <c r="M1549" i="4"/>
  <c r="S1549" i="4" s="1"/>
  <c r="Q1548" i="4"/>
  <c r="R1548" i="4" s="1"/>
  <c r="H1547" i="4"/>
  <c r="I1546" i="4"/>
  <c r="E1548" i="4"/>
  <c r="F1547" i="4"/>
  <c r="B1547" i="4"/>
  <c r="C1546" i="4"/>
  <c r="AK1552" i="4" l="1"/>
  <c r="AI1553" i="4"/>
  <c r="AJ1552" i="4"/>
  <c r="AT1551" i="4"/>
  <c r="AL1551" i="4"/>
  <c r="AS1551" i="4" s="1"/>
  <c r="M1550" i="4"/>
  <c r="S1550" i="4" s="1"/>
  <c r="Q1549" i="4"/>
  <c r="R1549" i="4" s="1"/>
  <c r="H1548" i="4"/>
  <c r="I1547" i="4"/>
  <c r="E1549" i="4"/>
  <c r="F1548" i="4"/>
  <c r="B1548" i="4"/>
  <c r="C1547" i="4"/>
  <c r="AK1553" i="4" l="1"/>
  <c r="AI1554" i="4"/>
  <c r="AJ1553" i="4"/>
  <c r="AT1552" i="4"/>
  <c r="AL1552" i="4"/>
  <c r="AS1552" i="4" s="1"/>
  <c r="M1551" i="4"/>
  <c r="S1551" i="4" s="1"/>
  <c r="Q1550" i="4"/>
  <c r="R1550" i="4" s="1"/>
  <c r="H1549" i="4"/>
  <c r="I1548" i="4"/>
  <c r="E1550" i="4"/>
  <c r="F1549" i="4"/>
  <c r="B1549" i="4"/>
  <c r="C1548" i="4"/>
  <c r="AK1554" i="4" l="1"/>
  <c r="AI1555" i="4"/>
  <c r="AJ1554" i="4"/>
  <c r="AT1553" i="4"/>
  <c r="AL1553" i="4"/>
  <c r="AS1553" i="4" s="1"/>
  <c r="M1552" i="4"/>
  <c r="S1552" i="4" s="1"/>
  <c r="Q1551" i="4"/>
  <c r="R1551" i="4" s="1"/>
  <c r="H1550" i="4"/>
  <c r="I1549" i="4"/>
  <c r="E1551" i="4"/>
  <c r="F1550" i="4"/>
  <c r="B1550" i="4"/>
  <c r="C1549" i="4"/>
  <c r="AK1555" i="4" l="1"/>
  <c r="AI1556" i="4"/>
  <c r="AJ1555" i="4"/>
  <c r="AT1554" i="4"/>
  <c r="AL1554" i="4"/>
  <c r="AS1554" i="4" s="1"/>
  <c r="M1553" i="4"/>
  <c r="S1553" i="4" s="1"/>
  <c r="Q1552" i="4"/>
  <c r="R1552" i="4" s="1"/>
  <c r="H1551" i="4"/>
  <c r="I1550" i="4"/>
  <c r="E1552" i="4"/>
  <c r="F1551" i="4"/>
  <c r="B1551" i="4"/>
  <c r="C1550" i="4"/>
  <c r="AK1556" i="4" l="1"/>
  <c r="AI1557" i="4"/>
  <c r="AJ1556" i="4"/>
  <c r="AT1555" i="4"/>
  <c r="AL1555" i="4"/>
  <c r="AS1555" i="4" s="1"/>
  <c r="M1554" i="4"/>
  <c r="S1554" i="4" s="1"/>
  <c r="Q1553" i="4"/>
  <c r="R1553" i="4" s="1"/>
  <c r="H1552" i="4"/>
  <c r="I1551" i="4"/>
  <c r="E1553" i="4"/>
  <c r="F1552" i="4"/>
  <c r="B1552" i="4"/>
  <c r="C1551" i="4"/>
  <c r="AK1557" i="4" l="1"/>
  <c r="AI1558" i="4"/>
  <c r="AJ1557" i="4"/>
  <c r="AT1556" i="4"/>
  <c r="AL1556" i="4"/>
  <c r="AS1556" i="4" s="1"/>
  <c r="M1555" i="4"/>
  <c r="S1555" i="4" s="1"/>
  <c r="Q1554" i="4"/>
  <c r="R1554" i="4" s="1"/>
  <c r="H1553" i="4"/>
  <c r="I1552" i="4"/>
  <c r="E1554" i="4"/>
  <c r="F1553" i="4"/>
  <c r="B1553" i="4"/>
  <c r="C1552" i="4"/>
  <c r="AK1558" i="4" l="1"/>
  <c r="AI1559" i="4"/>
  <c r="AJ1558" i="4"/>
  <c r="AT1557" i="4"/>
  <c r="AL1557" i="4"/>
  <c r="AS1557" i="4" s="1"/>
  <c r="M1556" i="4"/>
  <c r="S1556" i="4" s="1"/>
  <c r="Q1555" i="4"/>
  <c r="R1555" i="4" s="1"/>
  <c r="H1554" i="4"/>
  <c r="I1553" i="4"/>
  <c r="E1555" i="4"/>
  <c r="F1554" i="4"/>
  <c r="B1554" i="4"/>
  <c r="C1553" i="4"/>
  <c r="AK1559" i="4" l="1"/>
  <c r="AI1560" i="4"/>
  <c r="AJ1559" i="4"/>
  <c r="AT1558" i="4"/>
  <c r="AL1558" i="4"/>
  <c r="AS1558" i="4" s="1"/>
  <c r="M1557" i="4"/>
  <c r="S1557" i="4" s="1"/>
  <c r="Q1556" i="4"/>
  <c r="R1556" i="4" s="1"/>
  <c r="H1555" i="4"/>
  <c r="I1554" i="4"/>
  <c r="E1556" i="4"/>
  <c r="F1555" i="4"/>
  <c r="B1555" i="4"/>
  <c r="C1554" i="4"/>
  <c r="AK1560" i="4" l="1"/>
  <c r="AI1561" i="4"/>
  <c r="AJ1560" i="4"/>
  <c r="AT1559" i="4"/>
  <c r="AL1559" i="4"/>
  <c r="AS1559" i="4" s="1"/>
  <c r="M1558" i="4"/>
  <c r="S1558" i="4" s="1"/>
  <c r="Q1557" i="4"/>
  <c r="R1557" i="4" s="1"/>
  <c r="H1556" i="4"/>
  <c r="I1555" i="4"/>
  <c r="E1557" i="4"/>
  <c r="F1556" i="4"/>
  <c r="B1556" i="4"/>
  <c r="C1555" i="4"/>
  <c r="AK1561" i="4" l="1"/>
  <c r="AI1562" i="4"/>
  <c r="AJ1561" i="4"/>
  <c r="AT1560" i="4"/>
  <c r="AL1560" i="4"/>
  <c r="AS1560" i="4" s="1"/>
  <c r="M1559" i="4"/>
  <c r="S1559" i="4" s="1"/>
  <c r="Q1558" i="4"/>
  <c r="R1558" i="4" s="1"/>
  <c r="H1557" i="4"/>
  <c r="I1556" i="4"/>
  <c r="E1558" i="4"/>
  <c r="F1557" i="4"/>
  <c r="B1557" i="4"/>
  <c r="C1556" i="4"/>
  <c r="AK1562" i="4" l="1"/>
  <c r="AI1563" i="4"/>
  <c r="AJ1562" i="4"/>
  <c r="AT1561" i="4"/>
  <c r="AL1561" i="4"/>
  <c r="AS1561" i="4" s="1"/>
  <c r="M1560" i="4"/>
  <c r="S1560" i="4" s="1"/>
  <c r="Q1559" i="4"/>
  <c r="R1559" i="4" s="1"/>
  <c r="H1558" i="4"/>
  <c r="I1557" i="4"/>
  <c r="E1559" i="4"/>
  <c r="F1558" i="4"/>
  <c r="B1558" i="4"/>
  <c r="C1557" i="4"/>
  <c r="AK1563" i="4" l="1"/>
  <c r="AI1564" i="4"/>
  <c r="AJ1563" i="4"/>
  <c r="AT1562" i="4"/>
  <c r="AL1562" i="4"/>
  <c r="AS1562" i="4" s="1"/>
  <c r="M1561" i="4"/>
  <c r="S1561" i="4" s="1"/>
  <c r="Q1560" i="4"/>
  <c r="R1560" i="4" s="1"/>
  <c r="H1559" i="4"/>
  <c r="I1558" i="4"/>
  <c r="E1560" i="4"/>
  <c r="F1559" i="4"/>
  <c r="B1559" i="4"/>
  <c r="C1558" i="4"/>
  <c r="AK1564" i="4" l="1"/>
  <c r="AI1565" i="4"/>
  <c r="AJ1564" i="4"/>
  <c r="AT1563" i="4"/>
  <c r="AL1563" i="4"/>
  <c r="AS1563" i="4" s="1"/>
  <c r="M1562" i="4"/>
  <c r="S1562" i="4" s="1"/>
  <c r="Q1561" i="4"/>
  <c r="R1561" i="4" s="1"/>
  <c r="H1560" i="4"/>
  <c r="I1559" i="4"/>
  <c r="E1561" i="4"/>
  <c r="F1560" i="4"/>
  <c r="B1560" i="4"/>
  <c r="C1559" i="4"/>
  <c r="AK1565" i="4" l="1"/>
  <c r="AI1566" i="4"/>
  <c r="AJ1565" i="4"/>
  <c r="AT1564" i="4"/>
  <c r="AL1564" i="4"/>
  <c r="AS1564" i="4" s="1"/>
  <c r="M1563" i="4"/>
  <c r="S1563" i="4" s="1"/>
  <c r="Q1562" i="4"/>
  <c r="R1562" i="4" s="1"/>
  <c r="H1561" i="4"/>
  <c r="I1560" i="4"/>
  <c r="E1562" i="4"/>
  <c r="F1561" i="4"/>
  <c r="B1561" i="4"/>
  <c r="C1560" i="4"/>
  <c r="AK1566" i="4" l="1"/>
  <c r="AI1567" i="4"/>
  <c r="AJ1566" i="4"/>
  <c r="AT1565" i="4"/>
  <c r="AL1565" i="4"/>
  <c r="AS1565" i="4" s="1"/>
  <c r="M1564" i="4"/>
  <c r="S1564" i="4" s="1"/>
  <c r="Q1563" i="4"/>
  <c r="R1563" i="4" s="1"/>
  <c r="H1562" i="4"/>
  <c r="I1561" i="4"/>
  <c r="E1563" i="4"/>
  <c r="F1562" i="4"/>
  <c r="B1562" i="4"/>
  <c r="C1561" i="4"/>
  <c r="AK1567" i="4" l="1"/>
  <c r="AI1568" i="4"/>
  <c r="AJ1567" i="4"/>
  <c r="AT1566" i="4"/>
  <c r="AL1566" i="4"/>
  <c r="AS1566" i="4" s="1"/>
  <c r="M1565" i="4"/>
  <c r="S1565" i="4" s="1"/>
  <c r="Q1564" i="4"/>
  <c r="R1564" i="4" s="1"/>
  <c r="H1563" i="4"/>
  <c r="I1562" i="4"/>
  <c r="E1564" i="4"/>
  <c r="F1563" i="4"/>
  <c r="B1563" i="4"/>
  <c r="C1562" i="4"/>
  <c r="AK1568" i="4" l="1"/>
  <c r="AI1569" i="4"/>
  <c r="AJ1568" i="4"/>
  <c r="AT1567" i="4"/>
  <c r="AL1567" i="4"/>
  <c r="AS1567" i="4" s="1"/>
  <c r="M1566" i="4"/>
  <c r="S1566" i="4" s="1"/>
  <c r="Q1565" i="4"/>
  <c r="R1565" i="4" s="1"/>
  <c r="H1564" i="4"/>
  <c r="I1563" i="4"/>
  <c r="E1565" i="4"/>
  <c r="F1564" i="4"/>
  <c r="B1564" i="4"/>
  <c r="C1563" i="4"/>
  <c r="AK1569" i="4" l="1"/>
  <c r="AI1570" i="4"/>
  <c r="AJ1569" i="4"/>
  <c r="AT1568" i="4"/>
  <c r="AL1568" i="4"/>
  <c r="AS1568" i="4" s="1"/>
  <c r="M1567" i="4"/>
  <c r="S1567" i="4" s="1"/>
  <c r="Q1566" i="4"/>
  <c r="R1566" i="4" s="1"/>
  <c r="H1565" i="4"/>
  <c r="I1564" i="4"/>
  <c r="E1566" i="4"/>
  <c r="F1565" i="4"/>
  <c r="B1565" i="4"/>
  <c r="C1564" i="4"/>
  <c r="AK1570" i="4" l="1"/>
  <c r="AI1571" i="4"/>
  <c r="AJ1570" i="4"/>
  <c r="AT1569" i="4"/>
  <c r="AL1569" i="4"/>
  <c r="AS1569" i="4" s="1"/>
  <c r="M1568" i="4"/>
  <c r="S1568" i="4" s="1"/>
  <c r="Q1567" i="4"/>
  <c r="R1567" i="4" s="1"/>
  <c r="H1566" i="4"/>
  <c r="I1565" i="4"/>
  <c r="E1567" i="4"/>
  <c r="F1566" i="4"/>
  <c r="B1566" i="4"/>
  <c r="C1565" i="4"/>
  <c r="AK1571" i="4" l="1"/>
  <c r="AI1572" i="4"/>
  <c r="AJ1571" i="4"/>
  <c r="AT1570" i="4"/>
  <c r="AL1570" i="4"/>
  <c r="AS1570" i="4" s="1"/>
  <c r="M1569" i="4"/>
  <c r="S1569" i="4" s="1"/>
  <c r="Q1568" i="4"/>
  <c r="R1568" i="4" s="1"/>
  <c r="H1567" i="4"/>
  <c r="I1566" i="4"/>
  <c r="E1568" i="4"/>
  <c r="F1567" i="4"/>
  <c r="B1567" i="4"/>
  <c r="C1566" i="4"/>
  <c r="AK1572" i="4" l="1"/>
  <c r="AI1573" i="4"/>
  <c r="AJ1572" i="4"/>
  <c r="AT1571" i="4"/>
  <c r="AL1571" i="4"/>
  <c r="AS1571" i="4" s="1"/>
  <c r="M1570" i="4"/>
  <c r="S1570" i="4" s="1"/>
  <c r="Q1569" i="4"/>
  <c r="R1569" i="4" s="1"/>
  <c r="H1568" i="4"/>
  <c r="I1567" i="4"/>
  <c r="E1569" i="4"/>
  <c r="F1568" i="4"/>
  <c r="B1568" i="4"/>
  <c r="C1567" i="4"/>
  <c r="AK1573" i="4" l="1"/>
  <c r="AI1574" i="4"/>
  <c r="AJ1573" i="4"/>
  <c r="AT1572" i="4"/>
  <c r="AL1572" i="4"/>
  <c r="AS1572" i="4" s="1"/>
  <c r="M1571" i="4"/>
  <c r="S1571" i="4" s="1"/>
  <c r="Q1570" i="4"/>
  <c r="R1570" i="4" s="1"/>
  <c r="H1569" i="4"/>
  <c r="I1568" i="4"/>
  <c r="E1570" i="4"/>
  <c r="F1569" i="4"/>
  <c r="B1569" i="4"/>
  <c r="C1568" i="4"/>
  <c r="AK1574" i="4" l="1"/>
  <c r="AI1575" i="4"/>
  <c r="AJ1574" i="4"/>
  <c r="AT1573" i="4"/>
  <c r="AL1573" i="4"/>
  <c r="AS1573" i="4" s="1"/>
  <c r="M1572" i="4"/>
  <c r="S1572" i="4" s="1"/>
  <c r="Q1571" i="4"/>
  <c r="R1571" i="4" s="1"/>
  <c r="H1570" i="4"/>
  <c r="I1569" i="4"/>
  <c r="E1571" i="4"/>
  <c r="F1570" i="4"/>
  <c r="B1570" i="4"/>
  <c r="C1569" i="4"/>
  <c r="AK1575" i="4" l="1"/>
  <c r="AI1576" i="4"/>
  <c r="AJ1575" i="4"/>
  <c r="AT1574" i="4"/>
  <c r="AL1574" i="4"/>
  <c r="AS1574" i="4" s="1"/>
  <c r="M1573" i="4"/>
  <c r="S1573" i="4" s="1"/>
  <c r="Q1572" i="4"/>
  <c r="R1572" i="4" s="1"/>
  <c r="H1571" i="4"/>
  <c r="I1570" i="4"/>
  <c r="E1572" i="4"/>
  <c r="F1571" i="4"/>
  <c r="B1571" i="4"/>
  <c r="C1570" i="4"/>
  <c r="AK1576" i="4" l="1"/>
  <c r="AI1577" i="4"/>
  <c r="AJ1576" i="4"/>
  <c r="AT1575" i="4"/>
  <c r="AL1575" i="4"/>
  <c r="AS1575" i="4" s="1"/>
  <c r="M1574" i="4"/>
  <c r="S1574" i="4" s="1"/>
  <c r="Q1573" i="4"/>
  <c r="R1573" i="4" s="1"/>
  <c r="H1572" i="4"/>
  <c r="I1571" i="4"/>
  <c r="E1573" i="4"/>
  <c r="F1572" i="4"/>
  <c r="B1572" i="4"/>
  <c r="C1571" i="4"/>
  <c r="AK1577" i="4" l="1"/>
  <c r="AI1578" i="4"/>
  <c r="AJ1577" i="4"/>
  <c r="AT1576" i="4"/>
  <c r="AL1576" i="4"/>
  <c r="AS1576" i="4" s="1"/>
  <c r="M1575" i="4"/>
  <c r="S1575" i="4" s="1"/>
  <c r="Q1574" i="4"/>
  <c r="R1574" i="4" s="1"/>
  <c r="H1573" i="4"/>
  <c r="I1572" i="4"/>
  <c r="E1574" i="4"/>
  <c r="F1573" i="4"/>
  <c r="B1573" i="4"/>
  <c r="C1572" i="4"/>
  <c r="AK1578" i="4" l="1"/>
  <c r="AI1579" i="4"/>
  <c r="AJ1578" i="4"/>
  <c r="AT1577" i="4"/>
  <c r="AL1577" i="4"/>
  <c r="AS1577" i="4" s="1"/>
  <c r="M1576" i="4"/>
  <c r="S1576" i="4" s="1"/>
  <c r="Q1575" i="4"/>
  <c r="R1575" i="4" s="1"/>
  <c r="H1574" i="4"/>
  <c r="I1573" i="4"/>
  <c r="E1575" i="4"/>
  <c r="F1574" i="4"/>
  <c r="B1574" i="4"/>
  <c r="C1573" i="4"/>
  <c r="AK1579" i="4" l="1"/>
  <c r="AI1580" i="4"/>
  <c r="AJ1579" i="4"/>
  <c r="AT1578" i="4"/>
  <c r="AL1578" i="4"/>
  <c r="AS1578" i="4" s="1"/>
  <c r="M1577" i="4"/>
  <c r="S1577" i="4" s="1"/>
  <c r="Q1576" i="4"/>
  <c r="R1576" i="4" s="1"/>
  <c r="H1575" i="4"/>
  <c r="I1574" i="4"/>
  <c r="E1576" i="4"/>
  <c r="F1575" i="4"/>
  <c r="B1575" i="4"/>
  <c r="C1574" i="4"/>
  <c r="AK1580" i="4" l="1"/>
  <c r="AI1581" i="4"/>
  <c r="AJ1580" i="4"/>
  <c r="AT1579" i="4"/>
  <c r="AL1579" i="4"/>
  <c r="AS1579" i="4" s="1"/>
  <c r="M1578" i="4"/>
  <c r="S1578" i="4" s="1"/>
  <c r="Q1577" i="4"/>
  <c r="R1577" i="4" s="1"/>
  <c r="H1576" i="4"/>
  <c r="I1575" i="4"/>
  <c r="E1577" i="4"/>
  <c r="F1576" i="4"/>
  <c r="B1576" i="4"/>
  <c r="C1575" i="4"/>
  <c r="AK1581" i="4" l="1"/>
  <c r="AI1582" i="4"/>
  <c r="AJ1581" i="4"/>
  <c r="AT1580" i="4"/>
  <c r="AL1580" i="4"/>
  <c r="AS1580" i="4" s="1"/>
  <c r="M1579" i="4"/>
  <c r="S1579" i="4" s="1"/>
  <c r="Q1578" i="4"/>
  <c r="R1578" i="4" s="1"/>
  <c r="H1577" i="4"/>
  <c r="I1576" i="4"/>
  <c r="E1578" i="4"/>
  <c r="F1577" i="4"/>
  <c r="B1577" i="4"/>
  <c r="C1576" i="4"/>
  <c r="AK1582" i="4" l="1"/>
  <c r="AI1583" i="4"/>
  <c r="AJ1582" i="4"/>
  <c r="AT1581" i="4"/>
  <c r="AL1581" i="4"/>
  <c r="AS1581" i="4" s="1"/>
  <c r="M1580" i="4"/>
  <c r="S1580" i="4" s="1"/>
  <c r="Q1579" i="4"/>
  <c r="R1579" i="4" s="1"/>
  <c r="H1578" i="4"/>
  <c r="I1577" i="4"/>
  <c r="E1579" i="4"/>
  <c r="F1578" i="4"/>
  <c r="B1578" i="4"/>
  <c r="C1577" i="4"/>
  <c r="AK1583" i="4" l="1"/>
  <c r="AI1584" i="4"/>
  <c r="AJ1583" i="4"/>
  <c r="AT1582" i="4"/>
  <c r="AL1582" i="4"/>
  <c r="AS1582" i="4" s="1"/>
  <c r="M1581" i="4"/>
  <c r="S1581" i="4" s="1"/>
  <c r="Q1580" i="4"/>
  <c r="R1580" i="4" s="1"/>
  <c r="H1579" i="4"/>
  <c r="I1578" i="4"/>
  <c r="E1580" i="4"/>
  <c r="F1579" i="4"/>
  <c r="B1579" i="4"/>
  <c r="C1578" i="4"/>
  <c r="AK1584" i="4" l="1"/>
  <c r="AI1585" i="4"/>
  <c r="AJ1584" i="4"/>
  <c r="AT1583" i="4"/>
  <c r="AL1583" i="4"/>
  <c r="AS1583" i="4" s="1"/>
  <c r="M1582" i="4"/>
  <c r="S1582" i="4" s="1"/>
  <c r="Q1581" i="4"/>
  <c r="R1581" i="4" s="1"/>
  <c r="H1580" i="4"/>
  <c r="I1579" i="4"/>
  <c r="E1581" i="4"/>
  <c r="F1580" i="4"/>
  <c r="B1580" i="4"/>
  <c r="C1579" i="4"/>
  <c r="AK1585" i="4" l="1"/>
  <c r="AI1586" i="4"/>
  <c r="AJ1585" i="4"/>
  <c r="AT1584" i="4"/>
  <c r="AL1584" i="4"/>
  <c r="AS1584" i="4" s="1"/>
  <c r="M1583" i="4"/>
  <c r="S1583" i="4" s="1"/>
  <c r="Q1582" i="4"/>
  <c r="R1582" i="4" s="1"/>
  <c r="H1581" i="4"/>
  <c r="I1580" i="4"/>
  <c r="E1582" i="4"/>
  <c r="F1581" i="4"/>
  <c r="B1581" i="4"/>
  <c r="C1580" i="4"/>
  <c r="AK1586" i="4" l="1"/>
  <c r="AI1587" i="4"/>
  <c r="AJ1586" i="4"/>
  <c r="AT1585" i="4"/>
  <c r="AL1585" i="4"/>
  <c r="AS1585" i="4" s="1"/>
  <c r="M1584" i="4"/>
  <c r="S1584" i="4" s="1"/>
  <c r="Q1583" i="4"/>
  <c r="R1583" i="4" s="1"/>
  <c r="H1582" i="4"/>
  <c r="I1581" i="4"/>
  <c r="E1583" i="4"/>
  <c r="F1582" i="4"/>
  <c r="B1582" i="4"/>
  <c r="C1581" i="4"/>
  <c r="AK1587" i="4" l="1"/>
  <c r="AI1588" i="4"/>
  <c r="AJ1587" i="4"/>
  <c r="AT1586" i="4"/>
  <c r="AL1586" i="4"/>
  <c r="AS1586" i="4" s="1"/>
  <c r="M1585" i="4"/>
  <c r="S1585" i="4" s="1"/>
  <c r="Q1584" i="4"/>
  <c r="R1584" i="4" s="1"/>
  <c r="H1583" i="4"/>
  <c r="I1582" i="4"/>
  <c r="E1584" i="4"/>
  <c r="F1583" i="4"/>
  <c r="B1583" i="4"/>
  <c r="C1582" i="4"/>
  <c r="AK1588" i="4" l="1"/>
  <c r="AI1589" i="4"/>
  <c r="AJ1588" i="4"/>
  <c r="AT1587" i="4"/>
  <c r="AL1587" i="4"/>
  <c r="AS1587" i="4" s="1"/>
  <c r="M1586" i="4"/>
  <c r="S1586" i="4" s="1"/>
  <c r="Q1585" i="4"/>
  <c r="R1585" i="4" s="1"/>
  <c r="H1584" i="4"/>
  <c r="I1583" i="4"/>
  <c r="E1585" i="4"/>
  <c r="F1584" i="4"/>
  <c r="B1584" i="4"/>
  <c r="C1583" i="4"/>
  <c r="AK1589" i="4" l="1"/>
  <c r="AI1590" i="4"/>
  <c r="AJ1589" i="4"/>
  <c r="AT1588" i="4"/>
  <c r="AL1588" i="4"/>
  <c r="AS1588" i="4" s="1"/>
  <c r="M1587" i="4"/>
  <c r="S1587" i="4" s="1"/>
  <c r="Q1586" i="4"/>
  <c r="R1586" i="4" s="1"/>
  <c r="H1585" i="4"/>
  <c r="I1584" i="4"/>
  <c r="E1586" i="4"/>
  <c r="F1585" i="4"/>
  <c r="B1585" i="4"/>
  <c r="C1584" i="4"/>
  <c r="AK1590" i="4" l="1"/>
  <c r="AI1591" i="4"/>
  <c r="AJ1590" i="4"/>
  <c r="AT1589" i="4"/>
  <c r="AL1589" i="4"/>
  <c r="AS1589" i="4" s="1"/>
  <c r="M1588" i="4"/>
  <c r="S1588" i="4" s="1"/>
  <c r="Q1587" i="4"/>
  <c r="R1587" i="4" s="1"/>
  <c r="H1586" i="4"/>
  <c r="I1585" i="4"/>
  <c r="E1587" i="4"/>
  <c r="F1586" i="4"/>
  <c r="B1586" i="4"/>
  <c r="C1585" i="4"/>
  <c r="AK1591" i="4" l="1"/>
  <c r="AI1592" i="4"/>
  <c r="AJ1591" i="4"/>
  <c r="AT1590" i="4"/>
  <c r="AL1590" i="4"/>
  <c r="AS1590" i="4" s="1"/>
  <c r="M1589" i="4"/>
  <c r="S1589" i="4" s="1"/>
  <c r="Q1588" i="4"/>
  <c r="R1588" i="4" s="1"/>
  <c r="H1587" i="4"/>
  <c r="I1586" i="4"/>
  <c r="E1588" i="4"/>
  <c r="F1587" i="4"/>
  <c r="B1587" i="4"/>
  <c r="C1586" i="4"/>
  <c r="AK1592" i="4" l="1"/>
  <c r="AI1593" i="4"/>
  <c r="AJ1592" i="4"/>
  <c r="AT1591" i="4"/>
  <c r="AL1591" i="4"/>
  <c r="AS1591" i="4" s="1"/>
  <c r="M1590" i="4"/>
  <c r="S1590" i="4" s="1"/>
  <c r="Q1589" i="4"/>
  <c r="R1589" i="4" s="1"/>
  <c r="H1588" i="4"/>
  <c r="I1587" i="4"/>
  <c r="E1589" i="4"/>
  <c r="F1588" i="4"/>
  <c r="B1588" i="4"/>
  <c r="C1587" i="4"/>
  <c r="AK1593" i="4" l="1"/>
  <c r="AI1594" i="4"/>
  <c r="AJ1593" i="4"/>
  <c r="AT1592" i="4"/>
  <c r="AL1592" i="4"/>
  <c r="AS1592" i="4" s="1"/>
  <c r="M1591" i="4"/>
  <c r="S1591" i="4" s="1"/>
  <c r="Q1590" i="4"/>
  <c r="R1590" i="4" s="1"/>
  <c r="H1589" i="4"/>
  <c r="I1588" i="4"/>
  <c r="E1590" i="4"/>
  <c r="F1589" i="4"/>
  <c r="B1589" i="4"/>
  <c r="C1588" i="4"/>
  <c r="AK1594" i="4" l="1"/>
  <c r="AI1595" i="4"/>
  <c r="AJ1594" i="4"/>
  <c r="AT1593" i="4"/>
  <c r="AL1593" i="4"/>
  <c r="AS1593" i="4" s="1"/>
  <c r="M1592" i="4"/>
  <c r="S1592" i="4" s="1"/>
  <c r="Q1591" i="4"/>
  <c r="R1591" i="4" s="1"/>
  <c r="H1590" i="4"/>
  <c r="I1589" i="4"/>
  <c r="E1591" i="4"/>
  <c r="F1590" i="4"/>
  <c r="B1590" i="4"/>
  <c r="C1589" i="4"/>
  <c r="AK1595" i="4" l="1"/>
  <c r="AI1596" i="4"/>
  <c r="AJ1595" i="4"/>
  <c r="AT1594" i="4"/>
  <c r="AL1594" i="4"/>
  <c r="AS1594" i="4" s="1"/>
  <c r="M1593" i="4"/>
  <c r="S1593" i="4" s="1"/>
  <c r="Q1592" i="4"/>
  <c r="R1592" i="4" s="1"/>
  <c r="H1591" i="4"/>
  <c r="I1590" i="4"/>
  <c r="E1592" i="4"/>
  <c r="F1591" i="4"/>
  <c r="B1591" i="4"/>
  <c r="C1590" i="4"/>
  <c r="AK1596" i="4" l="1"/>
  <c r="AI1597" i="4"/>
  <c r="AJ1596" i="4"/>
  <c r="AT1595" i="4"/>
  <c r="AL1595" i="4"/>
  <c r="AS1595" i="4" s="1"/>
  <c r="M1594" i="4"/>
  <c r="S1594" i="4" s="1"/>
  <c r="Q1593" i="4"/>
  <c r="R1593" i="4" s="1"/>
  <c r="H1592" i="4"/>
  <c r="I1591" i="4"/>
  <c r="E1593" i="4"/>
  <c r="F1592" i="4"/>
  <c r="B1592" i="4"/>
  <c r="C1591" i="4"/>
  <c r="AK1597" i="4" l="1"/>
  <c r="AI1598" i="4"/>
  <c r="AJ1597" i="4"/>
  <c r="AT1596" i="4"/>
  <c r="AL1596" i="4"/>
  <c r="AS1596" i="4" s="1"/>
  <c r="M1595" i="4"/>
  <c r="S1595" i="4" s="1"/>
  <c r="Q1594" i="4"/>
  <c r="R1594" i="4" s="1"/>
  <c r="H1593" i="4"/>
  <c r="I1592" i="4"/>
  <c r="E1594" i="4"/>
  <c r="F1593" i="4"/>
  <c r="B1593" i="4"/>
  <c r="C1592" i="4"/>
  <c r="AK1598" i="4" l="1"/>
  <c r="AI1599" i="4"/>
  <c r="AJ1598" i="4"/>
  <c r="AT1597" i="4"/>
  <c r="AL1597" i="4"/>
  <c r="AS1597" i="4" s="1"/>
  <c r="M1596" i="4"/>
  <c r="S1596" i="4" s="1"/>
  <c r="Q1595" i="4"/>
  <c r="R1595" i="4" s="1"/>
  <c r="H1594" i="4"/>
  <c r="I1593" i="4"/>
  <c r="E1595" i="4"/>
  <c r="F1594" i="4"/>
  <c r="B1594" i="4"/>
  <c r="C1593" i="4"/>
  <c r="AK1599" i="4" l="1"/>
  <c r="AI1600" i="4"/>
  <c r="AJ1599" i="4"/>
  <c r="AT1598" i="4"/>
  <c r="AL1598" i="4"/>
  <c r="AS1598" i="4" s="1"/>
  <c r="M1597" i="4"/>
  <c r="S1597" i="4" s="1"/>
  <c r="Q1596" i="4"/>
  <c r="R1596" i="4" s="1"/>
  <c r="H1595" i="4"/>
  <c r="I1594" i="4"/>
  <c r="E1596" i="4"/>
  <c r="F1595" i="4"/>
  <c r="B1595" i="4"/>
  <c r="C1594" i="4"/>
  <c r="AK1600" i="4" l="1"/>
  <c r="AI1601" i="4"/>
  <c r="AJ1600" i="4"/>
  <c r="AT1599" i="4"/>
  <c r="AL1599" i="4"/>
  <c r="AS1599" i="4" s="1"/>
  <c r="M1598" i="4"/>
  <c r="S1598" i="4" s="1"/>
  <c r="Q1597" i="4"/>
  <c r="R1597" i="4" s="1"/>
  <c r="H1596" i="4"/>
  <c r="I1595" i="4"/>
  <c r="E1597" i="4"/>
  <c r="F1596" i="4"/>
  <c r="B1596" i="4"/>
  <c r="C1595" i="4"/>
  <c r="AK1601" i="4" l="1"/>
  <c r="AI1602" i="4"/>
  <c r="AJ1601" i="4"/>
  <c r="AT1600" i="4"/>
  <c r="AL1600" i="4"/>
  <c r="AS1600" i="4" s="1"/>
  <c r="M1599" i="4"/>
  <c r="S1599" i="4" s="1"/>
  <c r="Q1598" i="4"/>
  <c r="R1598" i="4" s="1"/>
  <c r="H1597" i="4"/>
  <c r="I1596" i="4"/>
  <c r="E1598" i="4"/>
  <c r="F1597" i="4"/>
  <c r="B1597" i="4"/>
  <c r="C1596" i="4"/>
  <c r="AK1602" i="4" l="1"/>
  <c r="AI1603" i="4"/>
  <c r="AJ1602" i="4"/>
  <c r="AT1601" i="4"/>
  <c r="AL1601" i="4"/>
  <c r="AS1601" i="4" s="1"/>
  <c r="M1600" i="4"/>
  <c r="S1600" i="4" s="1"/>
  <c r="Q1599" i="4"/>
  <c r="R1599" i="4" s="1"/>
  <c r="H1598" i="4"/>
  <c r="I1597" i="4"/>
  <c r="E1599" i="4"/>
  <c r="F1598" i="4"/>
  <c r="B1598" i="4"/>
  <c r="C1597" i="4"/>
  <c r="AK1603" i="4" l="1"/>
  <c r="AI1604" i="4"/>
  <c r="AJ1603" i="4"/>
  <c r="AT1602" i="4"/>
  <c r="AL1602" i="4"/>
  <c r="AS1602" i="4" s="1"/>
  <c r="M1601" i="4"/>
  <c r="S1601" i="4" s="1"/>
  <c r="Q1600" i="4"/>
  <c r="R1600" i="4" s="1"/>
  <c r="H1599" i="4"/>
  <c r="I1598" i="4"/>
  <c r="E1600" i="4"/>
  <c r="F1599" i="4"/>
  <c r="B1599" i="4"/>
  <c r="C1598" i="4"/>
  <c r="AK1604" i="4" l="1"/>
  <c r="AI1605" i="4"/>
  <c r="AJ1604" i="4"/>
  <c r="AT1603" i="4"/>
  <c r="AL1603" i="4"/>
  <c r="AS1603" i="4" s="1"/>
  <c r="M1602" i="4"/>
  <c r="S1602" i="4" s="1"/>
  <c r="Q1601" i="4"/>
  <c r="R1601" i="4" s="1"/>
  <c r="H1600" i="4"/>
  <c r="I1599" i="4"/>
  <c r="E1601" i="4"/>
  <c r="F1600" i="4"/>
  <c r="B1600" i="4"/>
  <c r="C1599" i="4"/>
  <c r="AK1605" i="4" l="1"/>
  <c r="AI1606" i="4"/>
  <c r="AJ1605" i="4"/>
  <c r="AT1604" i="4"/>
  <c r="AL1604" i="4"/>
  <c r="AS1604" i="4" s="1"/>
  <c r="M1603" i="4"/>
  <c r="S1603" i="4" s="1"/>
  <c r="Q1602" i="4"/>
  <c r="R1602" i="4" s="1"/>
  <c r="H1601" i="4"/>
  <c r="I1600" i="4"/>
  <c r="E1602" i="4"/>
  <c r="F1601" i="4"/>
  <c r="B1601" i="4"/>
  <c r="C1600" i="4"/>
  <c r="AK1606" i="4" l="1"/>
  <c r="AI1607" i="4"/>
  <c r="AJ1606" i="4"/>
  <c r="AT1605" i="4"/>
  <c r="AL1605" i="4"/>
  <c r="AS1605" i="4" s="1"/>
  <c r="M1604" i="4"/>
  <c r="S1604" i="4" s="1"/>
  <c r="Q1603" i="4"/>
  <c r="R1603" i="4" s="1"/>
  <c r="H1602" i="4"/>
  <c r="I1601" i="4"/>
  <c r="E1603" i="4"/>
  <c r="F1602" i="4"/>
  <c r="B1602" i="4"/>
  <c r="C1601" i="4"/>
  <c r="AK1607" i="4" l="1"/>
  <c r="AI1608" i="4"/>
  <c r="AJ1607" i="4"/>
  <c r="AT1606" i="4"/>
  <c r="AL1606" i="4"/>
  <c r="AS1606" i="4" s="1"/>
  <c r="M1605" i="4"/>
  <c r="S1605" i="4" s="1"/>
  <c r="Q1604" i="4"/>
  <c r="R1604" i="4" s="1"/>
  <c r="H1603" i="4"/>
  <c r="I1602" i="4"/>
  <c r="E1604" i="4"/>
  <c r="F1603" i="4"/>
  <c r="B1603" i="4"/>
  <c r="C1602" i="4"/>
  <c r="AK1608" i="4" l="1"/>
  <c r="AI1609" i="4"/>
  <c r="AJ1608" i="4"/>
  <c r="AT1607" i="4"/>
  <c r="AL1607" i="4"/>
  <c r="AS1607" i="4" s="1"/>
  <c r="M1606" i="4"/>
  <c r="S1606" i="4" s="1"/>
  <c r="Q1605" i="4"/>
  <c r="R1605" i="4" s="1"/>
  <c r="H1604" i="4"/>
  <c r="I1603" i="4"/>
  <c r="E1605" i="4"/>
  <c r="F1604" i="4"/>
  <c r="B1604" i="4"/>
  <c r="C1603" i="4"/>
  <c r="AK1609" i="4" l="1"/>
  <c r="AI1610" i="4"/>
  <c r="AJ1609" i="4"/>
  <c r="AT1608" i="4"/>
  <c r="AL1608" i="4"/>
  <c r="AS1608" i="4" s="1"/>
  <c r="M1607" i="4"/>
  <c r="S1607" i="4" s="1"/>
  <c r="Q1606" i="4"/>
  <c r="R1606" i="4" s="1"/>
  <c r="H1605" i="4"/>
  <c r="I1604" i="4"/>
  <c r="E1606" i="4"/>
  <c r="F1605" i="4"/>
  <c r="B1605" i="4"/>
  <c r="C1604" i="4"/>
  <c r="AK1610" i="4" l="1"/>
  <c r="AI1611" i="4"/>
  <c r="AJ1610" i="4"/>
  <c r="AT1609" i="4"/>
  <c r="AL1609" i="4"/>
  <c r="AS1609" i="4" s="1"/>
  <c r="M1608" i="4"/>
  <c r="S1608" i="4" s="1"/>
  <c r="Q1607" i="4"/>
  <c r="R1607" i="4" s="1"/>
  <c r="H1606" i="4"/>
  <c r="I1605" i="4"/>
  <c r="E1607" i="4"/>
  <c r="F1606" i="4"/>
  <c r="B1606" i="4"/>
  <c r="C1605" i="4"/>
  <c r="AK1611" i="4" l="1"/>
  <c r="AI1612" i="4"/>
  <c r="AJ1611" i="4"/>
  <c r="AT1610" i="4"/>
  <c r="AL1610" i="4"/>
  <c r="AS1610" i="4" s="1"/>
  <c r="M1609" i="4"/>
  <c r="S1609" i="4" s="1"/>
  <c r="Q1608" i="4"/>
  <c r="R1608" i="4" s="1"/>
  <c r="H1607" i="4"/>
  <c r="I1606" i="4"/>
  <c r="E1608" i="4"/>
  <c r="F1607" i="4"/>
  <c r="B1607" i="4"/>
  <c r="C1606" i="4"/>
  <c r="AK1612" i="4" l="1"/>
  <c r="AI1613" i="4"/>
  <c r="AJ1612" i="4"/>
  <c r="AT1611" i="4"/>
  <c r="AL1611" i="4"/>
  <c r="AS1611" i="4" s="1"/>
  <c r="M1610" i="4"/>
  <c r="S1610" i="4" s="1"/>
  <c r="Q1609" i="4"/>
  <c r="R1609" i="4" s="1"/>
  <c r="H1608" i="4"/>
  <c r="I1607" i="4"/>
  <c r="E1609" i="4"/>
  <c r="F1608" i="4"/>
  <c r="B1608" i="4"/>
  <c r="C1607" i="4"/>
  <c r="AK1613" i="4" l="1"/>
  <c r="AI1614" i="4"/>
  <c r="AJ1613" i="4"/>
  <c r="AT1612" i="4"/>
  <c r="AL1612" i="4"/>
  <c r="AS1612" i="4" s="1"/>
  <c r="M1611" i="4"/>
  <c r="S1611" i="4" s="1"/>
  <c r="Q1610" i="4"/>
  <c r="R1610" i="4" s="1"/>
  <c r="H1609" i="4"/>
  <c r="I1608" i="4"/>
  <c r="E1610" i="4"/>
  <c r="F1609" i="4"/>
  <c r="B1609" i="4"/>
  <c r="C1608" i="4"/>
  <c r="AK1614" i="4" l="1"/>
  <c r="AI1615" i="4"/>
  <c r="AJ1614" i="4"/>
  <c r="AT1613" i="4"/>
  <c r="AL1613" i="4"/>
  <c r="AS1613" i="4" s="1"/>
  <c r="M1612" i="4"/>
  <c r="S1612" i="4" s="1"/>
  <c r="Q1611" i="4"/>
  <c r="R1611" i="4" s="1"/>
  <c r="H1610" i="4"/>
  <c r="I1609" i="4"/>
  <c r="E1611" i="4"/>
  <c r="F1610" i="4"/>
  <c r="B1610" i="4"/>
  <c r="C1609" i="4"/>
  <c r="AK1615" i="4" l="1"/>
  <c r="AI1616" i="4"/>
  <c r="AJ1615" i="4"/>
  <c r="AT1614" i="4"/>
  <c r="AL1614" i="4"/>
  <c r="AS1614" i="4" s="1"/>
  <c r="M1613" i="4"/>
  <c r="S1613" i="4" s="1"/>
  <c r="Q1612" i="4"/>
  <c r="R1612" i="4" s="1"/>
  <c r="H1611" i="4"/>
  <c r="I1610" i="4"/>
  <c r="E1612" i="4"/>
  <c r="F1611" i="4"/>
  <c r="B1611" i="4"/>
  <c r="C1610" i="4"/>
  <c r="AK1616" i="4" l="1"/>
  <c r="AI1617" i="4"/>
  <c r="AJ1616" i="4"/>
  <c r="AT1615" i="4"/>
  <c r="AL1615" i="4"/>
  <c r="AS1615" i="4" s="1"/>
  <c r="M1614" i="4"/>
  <c r="S1614" i="4" s="1"/>
  <c r="Q1613" i="4"/>
  <c r="R1613" i="4" s="1"/>
  <c r="H1612" i="4"/>
  <c r="I1611" i="4"/>
  <c r="E1613" i="4"/>
  <c r="F1612" i="4"/>
  <c r="B1612" i="4"/>
  <c r="C1611" i="4"/>
  <c r="AK1617" i="4" l="1"/>
  <c r="AI1618" i="4"/>
  <c r="AJ1617" i="4"/>
  <c r="AT1616" i="4"/>
  <c r="AL1616" i="4"/>
  <c r="AS1616" i="4" s="1"/>
  <c r="M1615" i="4"/>
  <c r="S1615" i="4" s="1"/>
  <c r="Q1614" i="4"/>
  <c r="R1614" i="4" s="1"/>
  <c r="H1613" i="4"/>
  <c r="I1612" i="4"/>
  <c r="E1614" i="4"/>
  <c r="F1613" i="4"/>
  <c r="B1613" i="4"/>
  <c r="C1612" i="4"/>
  <c r="AK1618" i="4" l="1"/>
  <c r="AI1619" i="4"/>
  <c r="AJ1618" i="4"/>
  <c r="AT1617" i="4"/>
  <c r="AL1617" i="4"/>
  <c r="AS1617" i="4" s="1"/>
  <c r="M1616" i="4"/>
  <c r="S1616" i="4" s="1"/>
  <c r="Q1615" i="4"/>
  <c r="R1615" i="4" s="1"/>
  <c r="H1614" i="4"/>
  <c r="I1613" i="4"/>
  <c r="E1615" i="4"/>
  <c r="F1614" i="4"/>
  <c r="B1614" i="4"/>
  <c r="C1613" i="4"/>
  <c r="AK1619" i="4" l="1"/>
  <c r="AI1620" i="4"/>
  <c r="AJ1619" i="4"/>
  <c r="AT1618" i="4"/>
  <c r="AL1618" i="4"/>
  <c r="AS1618" i="4" s="1"/>
  <c r="M1617" i="4"/>
  <c r="S1617" i="4" s="1"/>
  <c r="Q1616" i="4"/>
  <c r="R1616" i="4" s="1"/>
  <c r="H1615" i="4"/>
  <c r="I1614" i="4"/>
  <c r="E1616" i="4"/>
  <c r="F1615" i="4"/>
  <c r="B1615" i="4"/>
  <c r="C1614" i="4"/>
  <c r="AK1620" i="4" l="1"/>
  <c r="AI1621" i="4"/>
  <c r="AJ1620" i="4"/>
  <c r="AT1619" i="4"/>
  <c r="AL1619" i="4"/>
  <c r="AS1619" i="4" s="1"/>
  <c r="M1618" i="4"/>
  <c r="S1618" i="4" s="1"/>
  <c r="Q1617" i="4"/>
  <c r="R1617" i="4" s="1"/>
  <c r="H1616" i="4"/>
  <c r="I1615" i="4"/>
  <c r="E1617" i="4"/>
  <c r="F1616" i="4"/>
  <c r="B1616" i="4"/>
  <c r="C1615" i="4"/>
  <c r="AK1621" i="4" l="1"/>
  <c r="AI1622" i="4"/>
  <c r="AJ1621" i="4"/>
  <c r="AT1620" i="4"/>
  <c r="AL1620" i="4"/>
  <c r="AS1620" i="4" s="1"/>
  <c r="M1619" i="4"/>
  <c r="S1619" i="4" s="1"/>
  <c r="Q1618" i="4"/>
  <c r="R1618" i="4" s="1"/>
  <c r="H1617" i="4"/>
  <c r="I1616" i="4"/>
  <c r="E1618" i="4"/>
  <c r="F1617" i="4"/>
  <c r="B1617" i="4"/>
  <c r="C1616" i="4"/>
  <c r="AK1622" i="4" l="1"/>
  <c r="AI1623" i="4"/>
  <c r="AJ1622" i="4"/>
  <c r="AT1621" i="4"/>
  <c r="AL1621" i="4"/>
  <c r="AS1621" i="4" s="1"/>
  <c r="M1620" i="4"/>
  <c r="S1620" i="4" s="1"/>
  <c r="Q1619" i="4"/>
  <c r="R1619" i="4" s="1"/>
  <c r="H1618" i="4"/>
  <c r="I1617" i="4"/>
  <c r="E1619" i="4"/>
  <c r="F1618" i="4"/>
  <c r="B1618" i="4"/>
  <c r="C1617" i="4"/>
  <c r="AK1623" i="4" l="1"/>
  <c r="AI1624" i="4"/>
  <c r="AJ1623" i="4"/>
  <c r="AT1622" i="4"/>
  <c r="AL1622" i="4"/>
  <c r="AS1622" i="4" s="1"/>
  <c r="M1621" i="4"/>
  <c r="S1621" i="4" s="1"/>
  <c r="Q1620" i="4"/>
  <c r="R1620" i="4" s="1"/>
  <c r="H1619" i="4"/>
  <c r="I1618" i="4"/>
  <c r="E1620" i="4"/>
  <c r="F1619" i="4"/>
  <c r="B1619" i="4"/>
  <c r="C1618" i="4"/>
  <c r="AK1624" i="4" l="1"/>
  <c r="AI1625" i="4"/>
  <c r="AJ1624" i="4"/>
  <c r="AT1623" i="4"/>
  <c r="AL1623" i="4"/>
  <c r="AS1623" i="4" s="1"/>
  <c r="M1622" i="4"/>
  <c r="S1622" i="4" s="1"/>
  <c r="Q1621" i="4"/>
  <c r="R1621" i="4" s="1"/>
  <c r="H1620" i="4"/>
  <c r="I1619" i="4"/>
  <c r="E1621" i="4"/>
  <c r="F1620" i="4"/>
  <c r="B1620" i="4"/>
  <c r="C1619" i="4"/>
  <c r="AK1625" i="4" l="1"/>
  <c r="AI1626" i="4"/>
  <c r="AJ1625" i="4"/>
  <c r="AT1624" i="4"/>
  <c r="AL1624" i="4"/>
  <c r="AS1624" i="4" s="1"/>
  <c r="M1623" i="4"/>
  <c r="S1623" i="4" s="1"/>
  <c r="Q1622" i="4"/>
  <c r="R1622" i="4" s="1"/>
  <c r="H1621" i="4"/>
  <c r="I1620" i="4"/>
  <c r="E1622" i="4"/>
  <c r="F1621" i="4"/>
  <c r="B1621" i="4"/>
  <c r="C1620" i="4"/>
  <c r="AK1626" i="4" l="1"/>
  <c r="AI1627" i="4"/>
  <c r="AJ1626" i="4"/>
  <c r="AT1625" i="4"/>
  <c r="AL1625" i="4"/>
  <c r="AS1625" i="4" s="1"/>
  <c r="M1624" i="4"/>
  <c r="S1624" i="4" s="1"/>
  <c r="Q1623" i="4"/>
  <c r="R1623" i="4" s="1"/>
  <c r="H1622" i="4"/>
  <c r="I1621" i="4"/>
  <c r="E1623" i="4"/>
  <c r="F1622" i="4"/>
  <c r="B1622" i="4"/>
  <c r="C1621" i="4"/>
  <c r="AK1627" i="4" l="1"/>
  <c r="AI1628" i="4"/>
  <c r="AJ1627" i="4"/>
  <c r="AT1626" i="4"/>
  <c r="AL1626" i="4"/>
  <c r="AS1626" i="4" s="1"/>
  <c r="M1625" i="4"/>
  <c r="S1625" i="4" s="1"/>
  <c r="Q1624" i="4"/>
  <c r="R1624" i="4" s="1"/>
  <c r="H1623" i="4"/>
  <c r="I1622" i="4"/>
  <c r="E1624" i="4"/>
  <c r="F1623" i="4"/>
  <c r="B1623" i="4"/>
  <c r="C1622" i="4"/>
  <c r="AK1628" i="4" l="1"/>
  <c r="AI1629" i="4"/>
  <c r="AJ1628" i="4"/>
  <c r="AT1627" i="4"/>
  <c r="AL1627" i="4"/>
  <c r="AS1627" i="4" s="1"/>
  <c r="M1626" i="4"/>
  <c r="S1626" i="4" s="1"/>
  <c r="Q1625" i="4"/>
  <c r="R1625" i="4" s="1"/>
  <c r="H1624" i="4"/>
  <c r="I1623" i="4"/>
  <c r="E1625" i="4"/>
  <c r="F1624" i="4"/>
  <c r="B1624" i="4"/>
  <c r="C1623" i="4"/>
  <c r="AK1629" i="4" l="1"/>
  <c r="AI1630" i="4"/>
  <c r="AJ1629" i="4"/>
  <c r="AT1628" i="4"/>
  <c r="AL1628" i="4"/>
  <c r="AS1628" i="4" s="1"/>
  <c r="M1627" i="4"/>
  <c r="S1627" i="4" s="1"/>
  <c r="Q1626" i="4"/>
  <c r="R1626" i="4" s="1"/>
  <c r="H1625" i="4"/>
  <c r="I1624" i="4"/>
  <c r="E1626" i="4"/>
  <c r="F1625" i="4"/>
  <c r="B1625" i="4"/>
  <c r="C1624" i="4"/>
  <c r="AK1630" i="4" l="1"/>
  <c r="AI1631" i="4"/>
  <c r="AJ1630" i="4"/>
  <c r="AT1629" i="4"/>
  <c r="AL1629" i="4"/>
  <c r="AS1629" i="4" s="1"/>
  <c r="M1628" i="4"/>
  <c r="S1628" i="4" s="1"/>
  <c r="Q1627" i="4"/>
  <c r="R1627" i="4" s="1"/>
  <c r="H1626" i="4"/>
  <c r="I1625" i="4"/>
  <c r="E1627" i="4"/>
  <c r="F1626" i="4"/>
  <c r="B1626" i="4"/>
  <c r="C1625" i="4"/>
  <c r="AK1631" i="4" l="1"/>
  <c r="AI1632" i="4"/>
  <c r="AJ1631" i="4"/>
  <c r="AT1630" i="4"/>
  <c r="AL1630" i="4"/>
  <c r="AS1630" i="4" s="1"/>
  <c r="M1629" i="4"/>
  <c r="S1629" i="4" s="1"/>
  <c r="Q1628" i="4"/>
  <c r="R1628" i="4" s="1"/>
  <c r="H1627" i="4"/>
  <c r="I1626" i="4"/>
  <c r="E1628" i="4"/>
  <c r="F1627" i="4"/>
  <c r="B1627" i="4"/>
  <c r="C1626" i="4"/>
  <c r="AK1632" i="4" l="1"/>
  <c r="AI1633" i="4"/>
  <c r="AJ1632" i="4"/>
  <c r="AT1631" i="4"/>
  <c r="AL1631" i="4"/>
  <c r="AS1631" i="4" s="1"/>
  <c r="M1630" i="4"/>
  <c r="S1630" i="4" s="1"/>
  <c r="Q1629" i="4"/>
  <c r="R1629" i="4" s="1"/>
  <c r="H1628" i="4"/>
  <c r="I1627" i="4"/>
  <c r="E1629" i="4"/>
  <c r="F1628" i="4"/>
  <c r="B1628" i="4"/>
  <c r="C1627" i="4"/>
  <c r="AK1633" i="4" l="1"/>
  <c r="AI1634" i="4"/>
  <c r="AJ1633" i="4"/>
  <c r="AT1632" i="4"/>
  <c r="AL1632" i="4"/>
  <c r="AS1632" i="4" s="1"/>
  <c r="M1631" i="4"/>
  <c r="S1631" i="4" s="1"/>
  <c r="Q1630" i="4"/>
  <c r="R1630" i="4" s="1"/>
  <c r="H1629" i="4"/>
  <c r="I1628" i="4"/>
  <c r="E1630" i="4"/>
  <c r="F1629" i="4"/>
  <c r="B1629" i="4"/>
  <c r="C1628" i="4"/>
  <c r="AK1634" i="4" l="1"/>
  <c r="AI1635" i="4"/>
  <c r="AJ1634" i="4"/>
  <c r="AT1633" i="4"/>
  <c r="AL1633" i="4"/>
  <c r="AS1633" i="4" s="1"/>
  <c r="M1632" i="4"/>
  <c r="S1632" i="4" s="1"/>
  <c r="Q1631" i="4"/>
  <c r="R1631" i="4" s="1"/>
  <c r="H1630" i="4"/>
  <c r="I1629" i="4"/>
  <c r="E1631" i="4"/>
  <c r="F1630" i="4"/>
  <c r="B1630" i="4"/>
  <c r="C1629" i="4"/>
  <c r="AK1635" i="4" l="1"/>
  <c r="AI1636" i="4"/>
  <c r="AJ1635" i="4"/>
  <c r="AT1634" i="4"/>
  <c r="AL1634" i="4"/>
  <c r="AS1634" i="4" s="1"/>
  <c r="M1633" i="4"/>
  <c r="S1633" i="4" s="1"/>
  <c r="Q1632" i="4"/>
  <c r="R1632" i="4" s="1"/>
  <c r="H1631" i="4"/>
  <c r="I1630" i="4"/>
  <c r="E1632" i="4"/>
  <c r="F1631" i="4"/>
  <c r="B1631" i="4"/>
  <c r="C1630" i="4"/>
  <c r="AK1636" i="4" l="1"/>
  <c r="AI1637" i="4"/>
  <c r="AJ1636" i="4"/>
  <c r="AT1635" i="4"/>
  <c r="AL1635" i="4"/>
  <c r="AS1635" i="4" s="1"/>
  <c r="M1634" i="4"/>
  <c r="S1634" i="4" s="1"/>
  <c r="Q1633" i="4"/>
  <c r="R1633" i="4" s="1"/>
  <c r="H1632" i="4"/>
  <c r="I1631" i="4"/>
  <c r="E1633" i="4"/>
  <c r="F1632" i="4"/>
  <c r="B1632" i="4"/>
  <c r="C1631" i="4"/>
  <c r="AK1637" i="4" l="1"/>
  <c r="AI1638" i="4"/>
  <c r="AJ1637" i="4"/>
  <c r="AT1636" i="4"/>
  <c r="AL1636" i="4"/>
  <c r="AS1636" i="4" s="1"/>
  <c r="M1635" i="4"/>
  <c r="S1635" i="4" s="1"/>
  <c r="Q1634" i="4"/>
  <c r="R1634" i="4" s="1"/>
  <c r="H1633" i="4"/>
  <c r="I1632" i="4"/>
  <c r="E1634" i="4"/>
  <c r="F1633" i="4"/>
  <c r="B1633" i="4"/>
  <c r="C1632" i="4"/>
  <c r="AK1638" i="4" l="1"/>
  <c r="AI1639" i="4"/>
  <c r="AJ1638" i="4"/>
  <c r="AT1637" i="4"/>
  <c r="AL1637" i="4"/>
  <c r="AS1637" i="4" s="1"/>
  <c r="M1636" i="4"/>
  <c r="S1636" i="4" s="1"/>
  <c r="Q1635" i="4"/>
  <c r="R1635" i="4" s="1"/>
  <c r="H1634" i="4"/>
  <c r="I1633" i="4"/>
  <c r="E1635" i="4"/>
  <c r="F1634" i="4"/>
  <c r="B1634" i="4"/>
  <c r="C1633" i="4"/>
  <c r="AK1639" i="4" l="1"/>
  <c r="AI1640" i="4"/>
  <c r="AJ1639" i="4"/>
  <c r="AT1638" i="4"/>
  <c r="AL1638" i="4"/>
  <c r="AS1638" i="4" s="1"/>
  <c r="M1637" i="4"/>
  <c r="S1637" i="4" s="1"/>
  <c r="Q1636" i="4"/>
  <c r="R1636" i="4" s="1"/>
  <c r="H1635" i="4"/>
  <c r="I1634" i="4"/>
  <c r="E1636" i="4"/>
  <c r="F1635" i="4"/>
  <c r="B1635" i="4"/>
  <c r="C1634" i="4"/>
  <c r="AK1640" i="4" l="1"/>
  <c r="AI1641" i="4"/>
  <c r="AJ1640" i="4"/>
  <c r="AT1639" i="4"/>
  <c r="AL1639" i="4"/>
  <c r="AS1639" i="4" s="1"/>
  <c r="M1638" i="4"/>
  <c r="S1638" i="4" s="1"/>
  <c r="Q1637" i="4"/>
  <c r="R1637" i="4" s="1"/>
  <c r="H1636" i="4"/>
  <c r="I1635" i="4"/>
  <c r="E1637" i="4"/>
  <c r="F1636" i="4"/>
  <c r="B1636" i="4"/>
  <c r="C1635" i="4"/>
  <c r="AK1641" i="4" l="1"/>
  <c r="AI1642" i="4"/>
  <c r="AJ1641" i="4"/>
  <c r="AT1640" i="4"/>
  <c r="AL1640" i="4"/>
  <c r="AS1640" i="4" s="1"/>
  <c r="M1639" i="4"/>
  <c r="S1639" i="4" s="1"/>
  <c r="Q1638" i="4"/>
  <c r="R1638" i="4" s="1"/>
  <c r="H1637" i="4"/>
  <c r="I1636" i="4"/>
  <c r="E1638" i="4"/>
  <c r="F1637" i="4"/>
  <c r="B1637" i="4"/>
  <c r="C1636" i="4"/>
  <c r="AK1642" i="4" l="1"/>
  <c r="AI1643" i="4"/>
  <c r="AJ1642" i="4"/>
  <c r="AT1641" i="4"/>
  <c r="AL1641" i="4"/>
  <c r="AS1641" i="4" s="1"/>
  <c r="M1640" i="4"/>
  <c r="S1640" i="4" s="1"/>
  <c r="Q1639" i="4"/>
  <c r="R1639" i="4" s="1"/>
  <c r="H1638" i="4"/>
  <c r="I1637" i="4"/>
  <c r="E1639" i="4"/>
  <c r="F1638" i="4"/>
  <c r="B1638" i="4"/>
  <c r="C1637" i="4"/>
  <c r="AK1643" i="4" l="1"/>
  <c r="AI1644" i="4"/>
  <c r="AJ1643" i="4"/>
  <c r="AT1642" i="4"/>
  <c r="AL1642" i="4"/>
  <c r="AS1642" i="4" s="1"/>
  <c r="M1641" i="4"/>
  <c r="S1641" i="4" s="1"/>
  <c r="Q1640" i="4"/>
  <c r="R1640" i="4" s="1"/>
  <c r="H1639" i="4"/>
  <c r="I1638" i="4"/>
  <c r="E1640" i="4"/>
  <c r="F1639" i="4"/>
  <c r="B1639" i="4"/>
  <c r="C1638" i="4"/>
  <c r="AK1644" i="4" l="1"/>
  <c r="AI1645" i="4"/>
  <c r="AJ1644" i="4"/>
  <c r="AT1643" i="4"/>
  <c r="AL1643" i="4"/>
  <c r="AS1643" i="4" s="1"/>
  <c r="M1642" i="4"/>
  <c r="S1642" i="4" s="1"/>
  <c r="Q1641" i="4"/>
  <c r="R1641" i="4" s="1"/>
  <c r="H1640" i="4"/>
  <c r="I1639" i="4"/>
  <c r="E1641" i="4"/>
  <c r="F1640" i="4"/>
  <c r="B1640" i="4"/>
  <c r="C1639" i="4"/>
  <c r="AK1645" i="4" l="1"/>
  <c r="AI1646" i="4"/>
  <c r="AJ1645" i="4"/>
  <c r="AT1644" i="4"/>
  <c r="AL1644" i="4"/>
  <c r="AS1644" i="4" s="1"/>
  <c r="M1643" i="4"/>
  <c r="S1643" i="4" s="1"/>
  <c r="Q1642" i="4"/>
  <c r="R1642" i="4" s="1"/>
  <c r="H1641" i="4"/>
  <c r="I1640" i="4"/>
  <c r="E1642" i="4"/>
  <c r="F1641" i="4"/>
  <c r="B1641" i="4"/>
  <c r="C1640" i="4"/>
  <c r="AK1646" i="4" l="1"/>
  <c r="AI1647" i="4"/>
  <c r="AJ1646" i="4"/>
  <c r="AT1645" i="4"/>
  <c r="AL1645" i="4"/>
  <c r="AS1645" i="4" s="1"/>
  <c r="M1644" i="4"/>
  <c r="S1644" i="4" s="1"/>
  <c r="Q1643" i="4"/>
  <c r="R1643" i="4" s="1"/>
  <c r="H1642" i="4"/>
  <c r="I1641" i="4"/>
  <c r="E1643" i="4"/>
  <c r="F1642" i="4"/>
  <c r="B1642" i="4"/>
  <c r="C1641" i="4"/>
  <c r="AK1647" i="4" l="1"/>
  <c r="AI1648" i="4"/>
  <c r="AJ1647" i="4"/>
  <c r="AT1646" i="4"/>
  <c r="AL1646" i="4"/>
  <c r="AS1646" i="4" s="1"/>
  <c r="M1645" i="4"/>
  <c r="S1645" i="4" s="1"/>
  <c r="Q1644" i="4"/>
  <c r="R1644" i="4" s="1"/>
  <c r="H1643" i="4"/>
  <c r="I1642" i="4"/>
  <c r="E1644" i="4"/>
  <c r="F1643" i="4"/>
  <c r="B1643" i="4"/>
  <c r="C1642" i="4"/>
  <c r="AK1648" i="4" l="1"/>
  <c r="AI1649" i="4"/>
  <c r="AJ1648" i="4"/>
  <c r="AT1647" i="4"/>
  <c r="AL1647" i="4"/>
  <c r="AS1647" i="4" s="1"/>
  <c r="M1646" i="4"/>
  <c r="S1646" i="4" s="1"/>
  <c r="Q1645" i="4"/>
  <c r="R1645" i="4" s="1"/>
  <c r="H1644" i="4"/>
  <c r="I1643" i="4"/>
  <c r="E1645" i="4"/>
  <c r="F1644" i="4"/>
  <c r="B1644" i="4"/>
  <c r="C1643" i="4"/>
  <c r="AK1649" i="4" l="1"/>
  <c r="AI1650" i="4"/>
  <c r="AJ1649" i="4"/>
  <c r="AT1648" i="4"/>
  <c r="AL1648" i="4"/>
  <c r="AS1648" i="4" s="1"/>
  <c r="M1647" i="4"/>
  <c r="S1647" i="4" s="1"/>
  <c r="Q1646" i="4"/>
  <c r="R1646" i="4" s="1"/>
  <c r="H1645" i="4"/>
  <c r="I1644" i="4"/>
  <c r="E1646" i="4"/>
  <c r="F1645" i="4"/>
  <c r="B1645" i="4"/>
  <c r="C1644" i="4"/>
  <c r="AK1650" i="4" l="1"/>
  <c r="AI1651" i="4"/>
  <c r="AJ1650" i="4"/>
  <c r="AT1649" i="4"/>
  <c r="AL1649" i="4"/>
  <c r="AS1649" i="4" s="1"/>
  <c r="M1648" i="4"/>
  <c r="S1648" i="4" s="1"/>
  <c r="Q1647" i="4"/>
  <c r="R1647" i="4" s="1"/>
  <c r="H1646" i="4"/>
  <c r="I1645" i="4"/>
  <c r="E1647" i="4"/>
  <c r="F1646" i="4"/>
  <c r="B1646" i="4"/>
  <c r="C1645" i="4"/>
  <c r="AK1651" i="4" l="1"/>
  <c r="AI1652" i="4"/>
  <c r="AJ1651" i="4"/>
  <c r="AT1650" i="4"/>
  <c r="AL1650" i="4"/>
  <c r="AS1650" i="4" s="1"/>
  <c r="M1649" i="4"/>
  <c r="S1649" i="4" s="1"/>
  <c r="Q1648" i="4"/>
  <c r="R1648" i="4" s="1"/>
  <c r="H1647" i="4"/>
  <c r="I1646" i="4"/>
  <c r="E1648" i="4"/>
  <c r="F1647" i="4"/>
  <c r="B1647" i="4"/>
  <c r="C1646" i="4"/>
  <c r="AK1652" i="4" l="1"/>
  <c r="AI1653" i="4"/>
  <c r="AJ1652" i="4"/>
  <c r="AT1651" i="4"/>
  <c r="AL1651" i="4"/>
  <c r="AS1651" i="4" s="1"/>
  <c r="M1650" i="4"/>
  <c r="S1650" i="4" s="1"/>
  <c r="Q1649" i="4"/>
  <c r="R1649" i="4" s="1"/>
  <c r="H1648" i="4"/>
  <c r="I1647" i="4"/>
  <c r="E1649" i="4"/>
  <c r="F1648" i="4"/>
  <c r="B1648" i="4"/>
  <c r="C1647" i="4"/>
  <c r="AK1653" i="4" l="1"/>
  <c r="AI1654" i="4"/>
  <c r="AJ1653" i="4"/>
  <c r="AT1652" i="4"/>
  <c r="AL1652" i="4"/>
  <c r="AS1652" i="4" s="1"/>
  <c r="M1651" i="4"/>
  <c r="S1651" i="4" s="1"/>
  <c r="Q1650" i="4"/>
  <c r="R1650" i="4" s="1"/>
  <c r="H1649" i="4"/>
  <c r="I1648" i="4"/>
  <c r="E1650" i="4"/>
  <c r="F1649" i="4"/>
  <c r="B1649" i="4"/>
  <c r="C1648" i="4"/>
  <c r="AK1654" i="4" l="1"/>
  <c r="AI1655" i="4"/>
  <c r="AJ1654" i="4"/>
  <c r="AT1653" i="4"/>
  <c r="AL1653" i="4"/>
  <c r="AS1653" i="4" s="1"/>
  <c r="M1652" i="4"/>
  <c r="S1652" i="4" s="1"/>
  <c r="Q1651" i="4"/>
  <c r="R1651" i="4" s="1"/>
  <c r="H1650" i="4"/>
  <c r="I1649" i="4"/>
  <c r="E1651" i="4"/>
  <c r="F1650" i="4"/>
  <c r="B1650" i="4"/>
  <c r="C1649" i="4"/>
  <c r="AK1655" i="4" l="1"/>
  <c r="AI1656" i="4"/>
  <c r="AJ1655" i="4"/>
  <c r="AT1654" i="4"/>
  <c r="AL1654" i="4"/>
  <c r="AS1654" i="4" s="1"/>
  <c r="M1653" i="4"/>
  <c r="S1653" i="4" s="1"/>
  <c r="Q1652" i="4"/>
  <c r="R1652" i="4" s="1"/>
  <c r="H1651" i="4"/>
  <c r="I1650" i="4"/>
  <c r="E1652" i="4"/>
  <c r="F1651" i="4"/>
  <c r="B1651" i="4"/>
  <c r="C1650" i="4"/>
  <c r="AK1656" i="4" l="1"/>
  <c r="AI1657" i="4"/>
  <c r="AJ1656" i="4"/>
  <c r="AT1655" i="4"/>
  <c r="AL1655" i="4"/>
  <c r="AS1655" i="4" s="1"/>
  <c r="M1654" i="4"/>
  <c r="S1654" i="4" s="1"/>
  <c r="Q1653" i="4"/>
  <c r="R1653" i="4" s="1"/>
  <c r="H1652" i="4"/>
  <c r="I1651" i="4"/>
  <c r="E1653" i="4"/>
  <c r="F1652" i="4"/>
  <c r="B1652" i="4"/>
  <c r="C1651" i="4"/>
  <c r="AK1657" i="4" l="1"/>
  <c r="AI1658" i="4"/>
  <c r="AJ1657" i="4"/>
  <c r="AT1656" i="4"/>
  <c r="AL1656" i="4"/>
  <c r="AS1656" i="4" s="1"/>
  <c r="M1655" i="4"/>
  <c r="S1655" i="4" s="1"/>
  <c r="Q1654" i="4"/>
  <c r="R1654" i="4" s="1"/>
  <c r="H1653" i="4"/>
  <c r="I1652" i="4"/>
  <c r="E1654" i="4"/>
  <c r="F1653" i="4"/>
  <c r="B1653" i="4"/>
  <c r="C1652" i="4"/>
  <c r="AK1658" i="4" l="1"/>
  <c r="AI1659" i="4"/>
  <c r="AJ1658" i="4"/>
  <c r="AT1657" i="4"/>
  <c r="AL1657" i="4"/>
  <c r="AS1657" i="4" s="1"/>
  <c r="M1656" i="4"/>
  <c r="S1656" i="4" s="1"/>
  <c r="Q1655" i="4"/>
  <c r="R1655" i="4" s="1"/>
  <c r="H1654" i="4"/>
  <c r="I1653" i="4"/>
  <c r="E1655" i="4"/>
  <c r="F1654" i="4"/>
  <c r="B1654" i="4"/>
  <c r="C1653" i="4"/>
  <c r="AK1659" i="4" l="1"/>
  <c r="AI1660" i="4"/>
  <c r="AJ1659" i="4"/>
  <c r="AT1658" i="4"/>
  <c r="AL1658" i="4"/>
  <c r="AS1658" i="4" s="1"/>
  <c r="M1657" i="4"/>
  <c r="S1657" i="4" s="1"/>
  <c r="Q1656" i="4"/>
  <c r="R1656" i="4" s="1"/>
  <c r="H1655" i="4"/>
  <c r="I1654" i="4"/>
  <c r="E1656" i="4"/>
  <c r="F1655" i="4"/>
  <c r="B1655" i="4"/>
  <c r="C1654" i="4"/>
  <c r="AK1660" i="4" l="1"/>
  <c r="AI1661" i="4"/>
  <c r="AJ1660" i="4"/>
  <c r="AT1659" i="4"/>
  <c r="AL1659" i="4"/>
  <c r="AS1659" i="4" s="1"/>
  <c r="M1658" i="4"/>
  <c r="S1658" i="4" s="1"/>
  <c r="Q1657" i="4"/>
  <c r="R1657" i="4" s="1"/>
  <c r="H1656" i="4"/>
  <c r="I1655" i="4"/>
  <c r="E1657" i="4"/>
  <c r="F1656" i="4"/>
  <c r="B1656" i="4"/>
  <c r="C1655" i="4"/>
  <c r="AK1661" i="4" l="1"/>
  <c r="AI1662" i="4"/>
  <c r="AJ1661" i="4"/>
  <c r="AT1660" i="4"/>
  <c r="AL1660" i="4"/>
  <c r="AS1660" i="4" s="1"/>
  <c r="M1659" i="4"/>
  <c r="S1659" i="4" s="1"/>
  <c r="Q1658" i="4"/>
  <c r="R1658" i="4" s="1"/>
  <c r="H1657" i="4"/>
  <c r="I1656" i="4"/>
  <c r="E1658" i="4"/>
  <c r="F1657" i="4"/>
  <c r="B1657" i="4"/>
  <c r="C1656" i="4"/>
  <c r="AK1662" i="4" l="1"/>
  <c r="AI1663" i="4"/>
  <c r="AJ1662" i="4"/>
  <c r="AT1661" i="4"/>
  <c r="AL1661" i="4"/>
  <c r="AS1661" i="4" s="1"/>
  <c r="M1660" i="4"/>
  <c r="S1660" i="4" s="1"/>
  <c r="Q1659" i="4"/>
  <c r="R1659" i="4" s="1"/>
  <c r="H1658" i="4"/>
  <c r="I1657" i="4"/>
  <c r="E1659" i="4"/>
  <c r="F1658" i="4"/>
  <c r="B1658" i="4"/>
  <c r="C1657" i="4"/>
  <c r="AK1663" i="4" l="1"/>
  <c r="AI1664" i="4"/>
  <c r="AJ1663" i="4"/>
  <c r="AT1662" i="4"/>
  <c r="AL1662" i="4"/>
  <c r="AS1662" i="4" s="1"/>
  <c r="M1661" i="4"/>
  <c r="S1661" i="4" s="1"/>
  <c r="Q1660" i="4"/>
  <c r="R1660" i="4" s="1"/>
  <c r="H1659" i="4"/>
  <c r="I1658" i="4"/>
  <c r="E1660" i="4"/>
  <c r="F1659" i="4"/>
  <c r="B1659" i="4"/>
  <c r="C1658" i="4"/>
  <c r="AK1664" i="4" l="1"/>
  <c r="AI1665" i="4"/>
  <c r="AJ1664" i="4"/>
  <c r="AT1663" i="4"/>
  <c r="AL1663" i="4"/>
  <c r="AS1663" i="4" s="1"/>
  <c r="M1662" i="4"/>
  <c r="S1662" i="4" s="1"/>
  <c r="Q1661" i="4"/>
  <c r="R1661" i="4" s="1"/>
  <c r="H1660" i="4"/>
  <c r="I1659" i="4"/>
  <c r="E1661" i="4"/>
  <c r="F1660" i="4"/>
  <c r="B1660" i="4"/>
  <c r="C1659" i="4"/>
  <c r="AK1665" i="4" l="1"/>
  <c r="AI1666" i="4"/>
  <c r="AJ1665" i="4"/>
  <c r="AT1664" i="4"/>
  <c r="AL1664" i="4"/>
  <c r="AS1664" i="4" s="1"/>
  <c r="M1663" i="4"/>
  <c r="S1663" i="4" s="1"/>
  <c r="Q1662" i="4"/>
  <c r="R1662" i="4" s="1"/>
  <c r="H1661" i="4"/>
  <c r="I1660" i="4"/>
  <c r="E1662" i="4"/>
  <c r="F1661" i="4"/>
  <c r="B1661" i="4"/>
  <c r="C1660" i="4"/>
  <c r="AK1666" i="4" l="1"/>
  <c r="AI1667" i="4"/>
  <c r="AJ1666" i="4"/>
  <c r="AT1665" i="4"/>
  <c r="AL1665" i="4"/>
  <c r="AS1665" i="4" s="1"/>
  <c r="M1664" i="4"/>
  <c r="S1664" i="4" s="1"/>
  <c r="Q1663" i="4"/>
  <c r="R1663" i="4" s="1"/>
  <c r="H1662" i="4"/>
  <c r="I1661" i="4"/>
  <c r="E1663" i="4"/>
  <c r="F1662" i="4"/>
  <c r="B1662" i="4"/>
  <c r="C1661" i="4"/>
  <c r="AK1667" i="4" l="1"/>
  <c r="AI1668" i="4"/>
  <c r="AJ1667" i="4"/>
  <c r="AT1666" i="4"/>
  <c r="AL1666" i="4"/>
  <c r="AS1666" i="4" s="1"/>
  <c r="M1665" i="4"/>
  <c r="S1665" i="4" s="1"/>
  <c r="Q1664" i="4"/>
  <c r="R1664" i="4" s="1"/>
  <c r="H1663" i="4"/>
  <c r="I1662" i="4"/>
  <c r="E1664" i="4"/>
  <c r="F1663" i="4"/>
  <c r="B1663" i="4"/>
  <c r="C1662" i="4"/>
  <c r="AK1668" i="4" l="1"/>
  <c r="AI1669" i="4"/>
  <c r="AJ1668" i="4"/>
  <c r="AT1667" i="4"/>
  <c r="AL1667" i="4"/>
  <c r="AS1667" i="4" s="1"/>
  <c r="M1666" i="4"/>
  <c r="S1666" i="4" s="1"/>
  <c r="Q1665" i="4"/>
  <c r="R1665" i="4" s="1"/>
  <c r="H1664" i="4"/>
  <c r="I1663" i="4"/>
  <c r="E1665" i="4"/>
  <c r="F1664" i="4"/>
  <c r="B1664" i="4"/>
  <c r="C1663" i="4"/>
  <c r="AK1669" i="4" l="1"/>
  <c r="AI1670" i="4"/>
  <c r="AJ1669" i="4"/>
  <c r="AT1668" i="4"/>
  <c r="AL1668" i="4"/>
  <c r="AS1668" i="4" s="1"/>
  <c r="M1667" i="4"/>
  <c r="S1667" i="4" s="1"/>
  <c r="Q1666" i="4"/>
  <c r="R1666" i="4" s="1"/>
  <c r="H1665" i="4"/>
  <c r="I1664" i="4"/>
  <c r="E1666" i="4"/>
  <c r="F1665" i="4"/>
  <c r="B1665" i="4"/>
  <c r="C1664" i="4"/>
  <c r="AK1670" i="4" l="1"/>
  <c r="AI1671" i="4"/>
  <c r="AJ1670" i="4"/>
  <c r="AT1669" i="4"/>
  <c r="AL1669" i="4"/>
  <c r="AS1669" i="4" s="1"/>
  <c r="M1668" i="4"/>
  <c r="S1668" i="4" s="1"/>
  <c r="Q1667" i="4"/>
  <c r="R1667" i="4" s="1"/>
  <c r="H1666" i="4"/>
  <c r="I1665" i="4"/>
  <c r="E1667" i="4"/>
  <c r="F1666" i="4"/>
  <c r="B1666" i="4"/>
  <c r="C1665" i="4"/>
  <c r="AK1671" i="4" l="1"/>
  <c r="AI1672" i="4"/>
  <c r="AJ1671" i="4"/>
  <c r="AT1670" i="4"/>
  <c r="AL1670" i="4"/>
  <c r="AS1670" i="4" s="1"/>
  <c r="M1669" i="4"/>
  <c r="S1669" i="4" s="1"/>
  <c r="Q1668" i="4"/>
  <c r="R1668" i="4" s="1"/>
  <c r="H1667" i="4"/>
  <c r="I1666" i="4"/>
  <c r="E1668" i="4"/>
  <c r="F1667" i="4"/>
  <c r="B1667" i="4"/>
  <c r="C1666" i="4"/>
  <c r="AK1672" i="4" l="1"/>
  <c r="AI1673" i="4"/>
  <c r="AJ1672" i="4"/>
  <c r="AT1671" i="4"/>
  <c r="AL1671" i="4"/>
  <c r="AS1671" i="4" s="1"/>
  <c r="M1670" i="4"/>
  <c r="S1670" i="4" s="1"/>
  <c r="Q1669" i="4"/>
  <c r="R1669" i="4" s="1"/>
  <c r="H1668" i="4"/>
  <c r="I1667" i="4"/>
  <c r="E1669" i="4"/>
  <c r="F1668" i="4"/>
  <c r="B1668" i="4"/>
  <c r="C1667" i="4"/>
  <c r="AK1673" i="4" l="1"/>
  <c r="AI1674" i="4"/>
  <c r="AJ1673" i="4"/>
  <c r="AT1672" i="4"/>
  <c r="AL1672" i="4"/>
  <c r="AS1672" i="4" s="1"/>
  <c r="M1671" i="4"/>
  <c r="S1671" i="4" s="1"/>
  <c r="Q1670" i="4"/>
  <c r="R1670" i="4" s="1"/>
  <c r="H1669" i="4"/>
  <c r="I1668" i="4"/>
  <c r="E1670" i="4"/>
  <c r="F1669" i="4"/>
  <c r="B1669" i="4"/>
  <c r="C1668" i="4"/>
  <c r="AK1674" i="4" l="1"/>
  <c r="AI1675" i="4"/>
  <c r="AJ1674" i="4"/>
  <c r="AT1673" i="4"/>
  <c r="AL1673" i="4"/>
  <c r="AS1673" i="4" s="1"/>
  <c r="M1672" i="4"/>
  <c r="S1672" i="4" s="1"/>
  <c r="Q1671" i="4"/>
  <c r="R1671" i="4" s="1"/>
  <c r="H1670" i="4"/>
  <c r="I1669" i="4"/>
  <c r="E1671" i="4"/>
  <c r="F1670" i="4"/>
  <c r="B1670" i="4"/>
  <c r="C1669" i="4"/>
  <c r="AK1675" i="4" l="1"/>
  <c r="AI1676" i="4"/>
  <c r="AJ1675" i="4"/>
  <c r="AT1674" i="4"/>
  <c r="AL1674" i="4"/>
  <c r="AS1674" i="4" s="1"/>
  <c r="M1673" i="4"/>
  <c r="S1673" i="4" s="1"/>
  <c r="Q1672" i="4"/>
  <c r="R1672" i="4" s="1"/>
  <c r="H1671" i="4"/>
  <c r="I1670" i="4"/>
  <c r="E1672" i="4"/>
  <c r="F1671" i="4"/>
  <c r="B1671" i="4"/>
  <c r="C1670" i="4"/>
  <c r="AK1676" i="4" l="1"/>
  <c r="AI1677" i="4"/>
  <c r="AJ1676" i="4"/>
  <c r="AT1675" i="4"/>
  <c r="AL1675" i="4"/>
  <c r="AS1675" i="4" s="1"/>
  <c r="M1674" i="4"/>
  <c r="S1674" i="4" s="1"/>
  <c r="Q1673" i="4"/>
  <c r="R1673" i="4" s="1"/>
  <c r="H1672" i="4"/>
  <c r="I1671" i="4"/>
  <c r="E1673" i="4"/>
  <c r="F1672" i="4"/>
  <c r="B1672" i="4"/>
  <c r="C1671" i="4"/>
  <c r="AK1677" i="4" l="1"/>
  <c r="AI1678" i="4"/>
  <c r="AJ1677" i="4"/>
  <c r="AT1676" i="4"/>
  <c r="AL1676" i="4"/>
  <c r="AS1676" i="4" s="1"/>
  <c r="M1675" i="4"/>
  <c r="S1675" i="4" s="1"/>
  <c r="Q1674" i="4"/>
  <c r="R1674" i="4" s="1"/>
  <c r="H1673" i="4"/>
  <c r="I1672" i="4"/>
  <c r="E1674" i="4"/>
  <c r="F1673" i="4"/>
  <c r="B1673" i="4"/>
  <c r="C1672" i="4"/>
  <c r="AK1678" i="4" l="1"/>
  <c r="AI1679" i="4"/>
  <c r="AJ1678" i="4"/>
  <c r="AT1677" i="4"/>
  <c r="AL1677" i="4"/>
  <c r="AS1677" i="4" s="1"/>
  <c r="M1676" i="4"/>
  <c r="S1676" i="4" s="1"/>
  <c r="Q1675" i="4"/>
  <c r="R1675" i="4" s="1"/>
  <c r="H1674" i="4"/>
  <c r="I1673" i="4"/>
  <c r="E1675" i="4"/>
  <c r="F1674" i="4"/>
  <c r="B1674" i="4"/>
  <c r="C1673" i="4"/>
  <c r="AK1679" i="4" l="1"/>
  <c r="AI1680" i="4"/>
  <c r="AJ1679" i="4"/>
  <c r="AT1678" i="4"/>
  <c r="AL1678" i="4"/>
  <c r="AS1678" i="4" s="1"/>
  <c r="M1677" i="4"/>
  <c r="S1677" i="4" s="1"/>
  <c r="Q1676" i="4"/>
  <c r="R1676" i="4" s="1"/>
  <c r="H1675" i="4"/>
  <c r="I1674" i="4"/>
  <c r="E1676" i="4"/>
  <c r="F1675" i="4"/>
  <c r="B1675" i="4"/>
  <c r="C1674" i="4"/>
  <c r="AK1680" i="4" l="1"/>
  <c r="AI1681" i="4"/>
  <c r="AJ1680" i="4"/>
  <c r="AT1679" i="4"/>
  <c r="AL1679" i="4"/>
  <c r="AS1679" i="4" s="1"/>
  <c r="M1678" i="4"/>
  <c r="S1678" i="4" s="1"/>
  <c r="Q1677" i="4"/>
  <c r="R1677" i="4" s="1"/>
  <c r="H1676" i="4"/>
  <c r="I1675" i="4"/>
  <c r="E1677" i="4"/>
  <c r="F1676" i="4"/>
  <c r="B1676" i="4"/>
  <c r="C1675" i="4"/>
  <c r="AK1681" i="4" l="1"/>
  <c r="AI1682" i="4"/>
  <c r="AJ1681" i="4"/>
  <c r="AT1680" i="4"/>
  <c r="AL1680" i="4"/>
  <c r="AS1680" i="4" s="1"/>
  <c r="M1679" i="4"/>
  <c r="S1679" i="4" s="1"/>
  <c r="Q1678" i="4"/>
  <c r="R1678" i="4" s="1"/>
  <c r="H1677" i="4"/>
  <c r="I1676" i="4"/>
  <c r="E1678" i="4"/>
  <c r="F1677" i="4"/>
  <c r="B1677" i="4"/>
  <c r="C1676" i="4"/>
  <c r="AK1682" i="4" l="1"/>
  <c r="AI1683" i="4"/>
  <c r="AJ1682" i="4"/>
  <c r="AT1681" i="4"/>
  <c r="AL1681" i="4"/>
  <c r="AS1681" i="4" s="1"/>
  <c r="M1680" i="4"/>
  <c r="S1680" i="4" s="1"/>
  <c r="Q1679" i="4"/>
  <c r="R1679" i="4" s="1"/>
  <c r="H1678" i="4"/>
  <c r="I1677" i="4"/>
  <c r="E1679" i="4"/>
  <c r="F1678" i="4"/>
  <c r="B1678" i="4"/>
  <c r="C1677" i="4"/>
  <c r="AK1683" i="4" l="1"/>
  <c r="AI1684" i="4"/>
  <c r="AJ1683" i="4"/>
  <c r="AT1682" i="4"/>
  <c r="AL1682" i="4"/>
  <c r="AS1682" i="4" s="1"/>
  <c r="M1681" i="4"/>
  <c r="S1681" i="4" s="1"/>
  <c r="Q1680" i="4"/>
  <c r="R1680" i="4" s="1"/>
  <c r="H1679" i="4"/>
  <c r="I1678" i="4"/>
  <c r="E1680" i="4"/>
  <c r="F1679" i="4"/>
  <c r="B1679" i="4"/>
  <c r="C1678" i="4"/>
  <c r="AK1684" i="4" l="1"/>
  <c r="AI1685" i="4"/>
  <c r="AJ1684" i="4"/>
  <c r="AT1683" i="4"/>
  <c r="AL1683" i="4"/>
  <c r="AS1683" i="4" s="1"/>
  <c r="M1682" i="4"/>
  <c r="S1682" i="4" s="1"/>
  <c r="Q1681" i="4"/>
  <c r="R1681" i="4" s="1"/>
  <c r="H1680" i="4"/>
  <c r="I1679" i="4"/>
  <c r="E1681" i="4"/>
  <c r="F1680" i="4"/>
  <c r="B1680" i="4"/>
  <c r="C1679" i="4"/>
  <c r="AK1685" i="4" l="1"/>
  <c r="AI1686" i="4"/>
  <c r="AJ1685" i="4"/>
  <c r="AT1684" i="4"/>
  <c r="AL1684" i="4"/>
  <c r="AS1684" i="4" s="1"/>
  <c r="M1683" i="4"/>
  <c r="S1683" i="4" s="1"/>
  <c r="Q1682" i="4"/>
  <c r="R1682" i="4" s="1"/>
  <c r="H1681" i="4"/>
  <c r="I1680" i="4"/>
  <c r="E1682" i="4"/>
  <c r="F1681" i="4"/>
  <c r="B1681" i="4"/>
  <c r="C1680" i="4"/>
  <c r="AK1686" i="4" l="1"/>
  <c r="AI1687" i="4"/>
  <c r="AJ1686" i="4"/>
  <c r="AT1685" i="4"/>
  <c r="AL1685" i="4"/>
  <c r="AS1685" i="4" s="1"/>
  <c r="M1684" i="4"/>
  <c r="S1684" i="4" s="1"/>
  <c r="Q1683" i="4"/>
  <c r="R1683" i="4" s="1"/>
  <c r="H1682" i="4"/>
  <c r="I1681" i="4"/>
  <c r="E1683" i="4"/>
  <c r="F1682" i="4"/>
  <c r="B1682" i="4"/>
  <c r="C1681" i="4"/>
  <c r="AK1687" i="4" l="1"/>
  <c r="AI1688" i="4"/>
  <c r="AJ1687" i="4"/>
  <c r="AT1686" i="4"/>
  <c r="AL1686" i="4"/>
  <c r="AS1686" i="4" s="1"/>
  <c r="M1685" i="4"/>
  <c r="S1685" i="4" s="1"/>
  <c r="Q1684" i="4"/>
  <c r="R1684" i="4" s="1"/>
  <c r="H1683" i="4"/>
  <c r="I1682" i="4"/>
  <c r="E1684" i="4"/>
  <c r="F1683" i="4"/>
  <c r="B1683" i="4"/>
  <c r="C1682" i="4"/>
  <c r="AK1688" i="4" l="1"/>
  <c r="AI1689" i="4"/>
  <c r="AJ1688" i="4"/>
  <c r="AT1687" i="4"/>
  <c r="AL1687" i="4"/>
  <c r="AS1687" i="4" s="1"/>
  <c r="M1686" i="4"/>
  <c r="S1686" i="4" s="1"/>
  <c r="Q1685" i="4"/>
  <c r="R1685" i="4" s="1"/>
  <c r="H1684" i="4"/>
  <c r="I1683" i="4"/>
  <c r="E1685" i="4"/>
  <c r="F1684" i="4"/>
  <c r="B1684" i="4"/>
  <c r="C1683" i="4"/>
  <c r="AK1689" i="4" l="1"/>
  <c r="AI1690" i="4"/>
  <c r="AJ1689" i="4"/>
  <c r="AT1688" i="4"/>
  <c r="AL1688" i="4"/>
  <c r="AS1688" i="4" s="1"/>
  <c r="M1687" i="4"/>
  <c r="S1687" i="4" s="1"/>
  <c r="Q1686" i="4"/>
  <c r="R1686" i="4" s="1"/>
  <c r="H1685" i="4"/>
  <c r="I1684" i="4"/>
  <c r="E1686" i="4"/>
  <c r="F1685" i="4"/>
  <c r="B1685" i="4"/>
  <c r="C1684" i="4"/>
  <c r="AK1690" i="4" l="1"/>
  <c r="AI1691" i="4"/>
  <c r="AJ1690" i="4"/>
  <c r="AT1689" i="4"/>
  <c r="AL1689" i="4"/>
  <c r="AS1689" i="4" s="1"/>
  <c r="M1688" i="4"/>
  <c r="S1688" i="4" s="1"/>
  <c r="Q1687" i="4"/>
  <c r="R1687" i="4" s="1"/>
  <c r="H1686" i="4"/>
  <c r="I1685" i="4"/>
  <c r="E1687" i="4"/>
  <c r="F1686" i="4"/>
  <c r="B1686" i="4"/>
  <c r="C1685" i="4"/>
  <c r="AK1691" i="4" l="1"/>
  <c r="AI1692" i="4"/>
  <c r="AJ1691" i="4"/>
  <c r="AT1690" i="4"/>
  <c r="AL1690" i="4"/>
  <c r="AS1690" i="4" s="1"/>
  <c r="M1689" i="4"/>
  <c r="S1689" i="4" s="1"/>
  <c r="Q1688" i="4"/>
  <c r="R1688" i="4" s="1"/>
  <c r="H1687" i="4"/>
  <c r="I1686" i="4"/>
  <c r="E1688" i="4"/>
  <c r="F1687" i="4"/>
  <c r="B1687" i="4"/>
  <c r="C1686" i="4"/>
  <c r="AK1692" i="4" l="1"/>
  <c r="AI1693" i="4"/>
  <c r="AJ1692" i="4"/>
  <c r="AT1691" i="4"/>
  <c r="AL1691" i="4"/>
  <c r="AS1691" i="4" s="1"/>
  <c r="M1690" i="4"/>
  <c r="S1690" i="4" s="1"/>
  <c r="Q1689" i="4"/>
  <c r="R1689" i="4" s="1"/>
  <c r="H1688" i="4"/>
  <c r="I1687" i="4"/>
  <c r="E1689" i="4"/>
  <c r="F1688" i="4"/>
  <c r="B1688" i="4"/>
  <c r="C1687" i="4"/>
  <c r="AK1693" i="4" l="1"/>
  <c r="AI1694" i="4"/>
  <c r="AJ1693" i="4"/>
  <c r="AT1692" i="4"/>
  <c r="AL1692" i="4"/>
  <c r="AS1692" i="4" s="1"/>
  <c r="M1691" i="4"/>
  <c r="S1691" i="4" s="1"/>
  <c r="Q1690" i="4"/>
  <c r="R1690" i="4" s="1"/>
  <c r="H1689" i="4"/>
  <c r="I1688" i="4"/>
  <c r="E1690" i="4"/>
  <c r="F1689" i="4"/>
  <c r="B1689" i="4"/>
  <c r="C1688" i="4"/>
  <c r="AK1694" i="4" l="1"/>
  <c r="AI1695" i="4"/>
  <c r="AJ1694" i="4"/>
  <c r="AT1693" i="4"/>
  <c r="AL1693" i="4"/>
  <c r="AS1693" i="4" s="1"/>
  <c r="M1692" i="4"/>
  <c r="S1692" i="4" s="1"/>
  <c r="Q1691" i="4"/>
  <c r="R1691" i="4" s="1"/>
  <c r="H1690" i="4"/>
  <c r="I1689" i="4"/>
  <c r="E1691" i="4"/>
  <c r="F1690" i="4"/>
  <c r="B1690" i="4"/>
  <c r="C1689" i="4"/>
  <c r="AK1695" i="4" l="1"/>
  <c r="AI1696" i="4"/>
  <c r="AJ1695" i="4"/>
  <c r="AT1694" i="4"/>
  <c r="AL1694" i="4"/>
  <c r="AS1694" i="4" s="1"/>
  <c r="M1693" i="4"/>
  <c r="S1693" i="4" s="1"/>
  <c r="Q1692" i="4"/>
  <c r="R1692" i="4" s="1"/>
  <c r="H1691" i="4"/>
  <c r="I1690" i="4"/>
  <c r="E1692" i="4"/>
  <c r="F1691" i="4"/>
  <c r="B1691" i="4"/>
  <c r="C1690" i="4"/>
  <c r="AK1696" i="4" l="1"/>
  <c r="AI1697" i="4"/>
  <c r="AJ1696" i="4"/>
  <c r="AT1695" i="4"/>
  <c r="AL1695" i="4"/>
  <c r="AS1695" i="4" s="1"/>
  <c r="M1694" i="4"/>
  <c r="S1694" i="4" s="1"/>
  <c r="Q1693" i="4"/>
  <c r="R1693" i="4" s="1"/>
  <c r="H1692" i="4"/>
  <c r="I1691" i="4"/>
  <c r="E1693" i="4"/>
  <c r="F1692" i="4"/>
  <c r="B1692" i="4"/>
  <c r="C1691" i="4"/>
  <c r="AK1697" i="4" l="1"/>
  <c r="AI1698" i="4"/>
  <c r="AJ1697" i="4"/>
  <c r="AT1696" i="4"/>
  <c r="AL1696" i="4"/>
  <c r="AS1696" i="4" s="1"/>
  <c r="M1695" i="4"/>
  <c r="S1695" i="4" s="1"/>
  <c r="Q1694" i="4"/>
  <c r="R1694" i="4" s="1"/>
  <c r="H1693" i="4"/>
  <c r="I1692" i="4"/>
  <c r="E1694" i="4"/>
  <c r="F1693" i="4"/>
  <c r="B1693" i="4"/>
  <c r="C1692" i="4"/>
  <c r="AK1698" i="4" l="1"/>
  <c r="AI1699" i="4"/>
  <c r="AJ1698" i="4"/>
  <c r="AT1697" i="4"/>
  <c r="AL1697" i="4"/>
  <c r="AS1697" i="4" s="1"/>
  <c r="M1696" i="4"/>
  <c r="S1696" i="4" s="1"/>
  <c r="Q1695" i="4"/>
  <c r="R1695" i="4" s="1"/>
  <c r="H1694" i="4"/>
  <c r="I1693" i="4"/>
  <c r="E1695" i="4"/>
  <c r="F1694" i="4"/>
  <c r="B1694" i="4"/>
  <c r="C1693" i="4"/>
  <c r="AK1699" i="4" l="1"/>
  <c r="AI1700" i="4"/>
  <c r="AJ1699" i="4"/>
  <c r="AT1698" i="4"/>
  <c r="AL1698" i="4"/>
  <c r="AS1698" i="4" s="1"/>
  <c r="M1697" i="4"/>
  <c r="S1697" i="4" s="1"/>
  <c r="Q1696" i="4"/>
  <c r="R1696" i="4" s="1"/>
  <c r="H1695" i="4"/>
  <c r="I1694" i="4"/>
  <c r="E1696" i="4"/>
  <c r="F1695" i="4"/>
  <c r="B1695" i="4"/>
  <c r="C1694" i="4"/>
  <c r="AK1700" i="4" l="1"/>
  <c r="AI1701" i="4"/>
  <c r="AJ1700" i="4"/>
  <c r="AT1699" i="4"/>
  <c r="AL1699" i="4"/>
  <c r="AS1699" i="4" s="1"/>
  <c r="M1698" i="4"/>
  <c r="S1698" i="4" s="1"/>
  <c r="Q1697" i="4"/>
  <c r="R1697" i="4" s="1"/>
  <c r="H1696" i="4"/>
  <c r="I1695" i="4"/>
  <c r="E1697" i="4"/>
  <c r="F1696" i="4"/>
  <c r="B1696" i="4"/>
  <c r="C1695" i="4"/>
  <c r="AK1701" i="4" l="1"/>
  <c r="AI1702" i="4"/>
  <c r="AJ1701" i="4"/>
  <c r="AT1700" i="4"/>
  <c r="AL1700" i="4"/>
  <c r="AS1700" i="4" s="1"/>
  <c r="M1699" i="4"/>
  <c r="S1699" i="4" s="1"/>
  <c r="Q1698" i="4"/>
  <c r="R1698" i="4" s="1"/>
  <c r="H1697" i="4"/>
  <c r="I1696" i="4"/>
  <c r="E1698" i="4"/>
  <c r="F1697" i="4"/>
  <c r="B1697" i="4"/>
  <c r="C1696" i="4"/>
  <c r="AK1702" i="4" l="1"/>
  <c r="AI1703" i="4"/>
  <c r="AJ1702" i="4"/>
  <c r="AT1701" i="4"/>
  <c r="AL1701" i="4"/>
  <c r="AS1701" i="4" s="1"/>
  <c r="M1700" i="4"/>
  <c r="S1700" i="4" s="1"/>
  <c r="Q1699" i="4"/>
  <c r="R1699" i="4" s="1"/>
  <c r="H1698" i="4"/>
  <c r="I1697" i="4"/>
  <c r="E1699" i="4"/>
  <c r="F1698" i="4"/>
  <c r="B1698" i="4"/>
  <c r="C1697" i="4"/>
  <c r="AK1703" i="4" l="1"/>
  <c r="AI1704" i="4"/>
  <c r="AJ1703" i="4"/>
  <c r="AT1702" i="4"/>
  <c r="AL1702" i="4"/>
  <c r="AS1702" i="4" s="1"/>
  <c r="M1701" i="4"/>
  <c r="S1701" i="4" s="1"/>
  <c r="Q1700" i="4"/>
  <c r="R1700" i="4" s="1"/>
  <c r="H1699" i="4"/>
  <c r="I1698" i="4"/>
  <c r="E1700" i="4"/>
  <c r="F1699" i="4"/>
  <c r="B1699" i="4"/>
  <c r="C1698" i="4"/>
  <c r="AK1704" i="4" l="1"/>
  <c r="AI1705" i="4"/>
  <c r="AJ1704" i="4"/>
  <c r="AT1703" i="4"/>
  <c r="AL1703" i="4"/>
  <c r="AS1703" i="4" s="1"/>
  <c r="M1702" i="4"/>
  <c r="S1702" i="4" s="1"/>
  <c r="Q1701" i="4"/>
  <c r="R1701" i="4" s="1"/>
  <c r="H1700" i="4"/>
  <c r="I1699" i="4"/>
  <c r="E1701" i="4"/>
  <c r="F1700" i="4"/>
  <c r="B1700" i="4"/>
  <c r="C1699" i="4"/>
  <c r="AK1705" i="4" l="1"/>
  <c r="AI1706" i="4"/>
  <c r="AJ1705" i="4"/>
  <c r="AT1704" i="4"/>
  <c r="AL1704" i="4"/>
  <c r="AS1704" i="4" s="1"/>
  <c r="M1703" i="4"/>
  <c r="S1703" i="4" s="1"/>
  <c r="Q1702" i="4"/>
  <c r="R1702" i="4" s="1"/>
  <c r="H1701" i="4"/>
  <c r="I1700" i="4"/>
  <c r="E1702" i="4"/>
  <c r="F1701" i="4"/>
  <c r="B1701" i="4"/>
  <c r="C1700" i="4"/>
  <c r="AK1706" i="4" l="1"/>
  <c r="AI1707" i="4"/>
  <c r="AJ1706" i="4"/>
  <c r="AT1705" i="4"/>
  <c r="AL1705" i="4"/>
  <c r="AS1705" i="4" s="1"/>
  <c r="M1704" i="4"/>
  <c r="S1704" i="4" s="1"/>
  <c r="Q1703" i="4"/>
  <c r="R1703" i="4" s="1"/>
  <c r="H1702" i="4"/>
  <c r="I1701" i="4"/>
  <c r="E1703" i="4"/>
  <c r="F1702" i="4"/>
  <c r="B1702" i="4"/>
  <c r="C1701" i="4"/>
  <c r="AK1707" i="4" l="1"/>
  <c r="AI1708" i="4"/>
  <c r="AJ1707" i="4"/>
  <c r="AT1706" i="4"/>
  <c r="AL1706" i="4"/>
  <c r="AS1706" i="4" s="1"/>
  <c r="M1705" i="4"/>
  <c r="S1705" i="4" s="1"/>
  <c r="Q1704" i="4"/>
  <c r="R1704" i="4" s="1"/>
  <c r="H1703" i="4"/>
  <c r="I1702" i="4"/>
  <c r="E1704" i="4"/>
  <c r="F1703" i="4"/>
  <c r="B1703" i="4"/>
  <c r="C1702" i="4"/>
  <c r="AK1708" i="4" l="1"/>
  <c r="AI1709" i="4"/>
  <c r="AJ1708" i="4"/>
  <c r="AT1707" i="4"/>
  <c r="AL1707" i="4"/>
  <c r="AS1707" i="4" s="1"/>
  <c r="M1706" i="4"/>
  <c r="S1706" i="4" s="1"/>
  <c r="Q1705" i="4"/>
  <c r="R1705" i="4" s="1"/>
  <c r="H1704" i="4"/>
  <c r="I1703" i="4"/>
  <c r="E1705" i="4"/>
  <c r="F1704" i="4"/>
  <c r="B1704" i="4"/>
  <c r="C1703" i="4"/>
  <c r="AK1709" i="4" l="1"/>
  <c r="AI1710" i="4"/>
  <c r="AJ1709" i="4"/>
  <c r="AT1708" i="4"/>
  <c r="AL1708" i="4"/>
  <c r="AS1708" i="4" s="1"/>
  <c r="M1707" i="4"/>
  <c r="S1707" i="4" s="1"/>
  <c r="Q1706" i="4"/>
  <c r="R1706" i="4" s="1"/>
  <c r="H1705" i="4"/>
  <c r="I1704" i="4"/>
  <c r="E1706" i="4"/>
  <c r="F1705" i="4"/>
  <c r="B1705" i="4"/>
  <c r="C1704" i="4"/>
  <c r="AK1710" i="4" l="1"/>
  <c r="AI1711" i="4"/>
  <c r="AJ1710" i="4"/>
  <c r="AT1709" i="4"/>
  <c r="AL1709" i="4"/>
  <c r="AS1709" i="4" s="1"/>
  <c r="M1708" i="4"/>
  <c r="S1708" i="4" s="1"/>
  <c r="Q1707" i="4"/>
  <c r="R1707" i="4" s="1"/>
  <c r="H1706" i="4"/>
  <c r="I1705" i="4"/>
  <c r="E1707" i="4"/>
  <c r="F1706" i="4"/>
  <c r="B1706" i="4"/>
  <c r="C1705" i="4"/>
  <c r="AK1711" i="4" l="1"/>
  <c r="AI1712" i="4"/>
  <c r="AJ1711" i="4"/>
  <c r="AT1710" i="4"/>
  <c r="AL1710" i="4"/>
  <c r="AS1710" i="4" s="1"/>
  <c r="M1709" i="4"/>
  <c r="S1709" i="4" s="1"/>
  <c r="Q1708" i="4"/>
  <c r="R1708" i="4" s="1"/>
  <c r="H1707" i="4"/>
  <c r="I1706" i="4"/>
  <c r="E1708" i="4"/>
  <c r="F1707" i="4"/>
  <c r="B1707" i="4"/>
  <c r="C1706" i="4"/>
  <c r="AK1712" i="4" l="1"/>
  <c r="AI1713" i="4"/>
  <c r="AJ1712" i="4"/>
  <c r="AT1711" i="4"/>
  <c r="AL1711" i="4"/>
  <c r="AS1711" i="4" s="1"/>
  <c r="M1710" i="4"/>
  <c r="S1710" i="4" s="1"/>
  <c r="Q1709" i="4"/>
  <c r="R1709" i="4" s="1"/>
  <c r="H1708" i="4"/>
  <c r="I1707" i="4"/>
  <c r="E1709" i="4"/>
  <c r="F1708" i="4"/>
  <c r="B1708" i="4"/>
  <c r="C1707" i="4"/>
  <c r="AK1713" i="4" l="1"/>
  <c r="AI1714" i="4"/>
  <c r="AJ1713" i="4"/>
  <c r="AT1712" i="4"/>
  <c r="AL1712" i="4"/>
  <c r="AS1712" i="4" s="1"/>
  <c r="M1711" i="4"/>
  <c r="S1711" i="4" s="1"/>
  <c r="Q1710" i="4"/>
  <c r="R1710" i="4" s="1"/>
  <c r="H1709" i="4"/>
  <c r="I1708" i="4"/>
  <c r="E1710" i="4"/>
  <c r="F1709" i="4"/>
  <c r="B1709" i="4"/>
  <c r="C1708" i="4"/>
  <c r="AK1714" i="4" l="1"/>
  <c r="AI1715" i="4"/>
  <c r="AJ1714" i="4"/>
  <c r="AT1713" i="4"/>
  <c r="AL1713" i="4"/>
  <c r="AS1713" i="4" s="1"/>
  <c r="M1712" i="4"/>
  <c r="S1712" i="4" s="1"/>
  <c r="Q1711" i="4"/>
  <c r="R1711" i="4" s="1"/>
  <c r="H1710" i="4"/>
  <c r="I1709" i="4"/>
  <c r="E1711" i="4"/>
  <c r="F1710" i="4"/>
  <c r="B1710" i="4"/>
  <c r="C1709" i="4"/>
  <c r="AK1715" i="4" l="1"/>
  <c r="AI1716" i="4"/>
  <c r="AJ1715" i="4"/>
  <c r="AT1714" i="4"/>
  <c r="AL1714" i="4"/>
  <c r="AS1714" i="4" s="1"/>
  <c r="M1713" i="4"/>
  <c r="S1713" i="4" s="1"/>
  <c r="Q1712" i="4"/>
  <c r="R1712" i="4" s="1"/>
  <c r="H1711" i="4"/>
  <c r="I1710" i="4"/>
  <c r="E1712" i="4"/>
  <c r="F1711" i="4"/>
  <c r="B1711" i="4"/>
  <c r="C1710" i="4"/>
  <c r="AK1716" i="4" l="1"/>
  <c r="AI1717" i="4"/>
  <c r="AJ1716" i="4"/>
  <c r="AT1715" i="4"/>
  <c r="AL1715" i="4"/>
  <c r="AS1715" i="4" s="1"/>
  <c r="M1714" i="4"/>
  <c r="S1714" i="4" s="1"/>
  <c r="Q1713" i="4"/>
  <c r="R1713" i="4" s="1"/>
  <c r="H1712" i="4"/>
  <c r="I1711" i="4"/>
  <c r="E1713" i="4"/>
  <c r="F1712" i="4"/>
  <c r="B1712" i="4"/>
  <c r="C1711" i="4"/>
  <c r="AK1717" i="4" l="1"/>
  <c r="AI1718" i="4"/>
  <c r="AJ1717" i="4"/>
  <c r="AT1716" i="4"/>
  <c r="AL1716" i="4"/>
  <c r="AS1716" i="4" s="1"/>
  <c r="M1715" i="4"/>
  <c r="S1715" i="4" s="1"/>
  <c r="Q1714" i="4"/>
  <c r="R1714" i="4" s="1"/>
  <c r="H1713" i="4"/>
  <c r="I1712" i="4"/>
  <c r="E1714" i="4"/>
  <c r="F1713" i="4"/>
  <c r="B1713" i="4"/>
  <c r="C1712" i="4"/>
  <c r="AK1718" i="4" l="1"/>
  <c r="AI1719" i="4"/>
  <c r="AJ1718" i="4"/>
  <c r="AT1717" i="4"/>
  <c r="AL1717" i="4"/>
  <c r="AS1717" i="4" s="1"/>
  <c r="M1716" i="4"/>
  <c r="S1716" i="4" s="1"/>
  <c r="Q1715" i="4"/>
  <c r="R1715" i="4" s="1"/>
  <c r="H1714" i="4"/>
  <c r="I1713" i="4"/>
  <c r="E1715" i="4"/>
  <c r="F1714" i="4"/>
  <c r="B1714" i="4"/>
  <c r="C1713" i="4"/>
  <c r="AK1719" i="4" l="1"/>
  <c r="AI1720" i="4"/>
  <c r="AJ1719" i="4"/>
  <c r="AT1718" i="4"/>
  <c r="AL1718" i="4"/>
  <c r="AS1718" i="4" s="1"/>
  <c r="M1717" i="4"/>
  <c r="S1717" i="4" s="1"/>
  <c r="Q1716" i="4"/>
  <c r="R1716" i="4" s="1"/>
  <c r="H1715" i="4"/>
  <c r="I1714" i="4"/>
  <c r="E1716" i="4"/>
  <c r="F1715" i="4"/>
  <c r="B1715" i="4"/>
  <c r="C1714" i="4"/>
  <c r="AK1720" i="4" l="1"/>
  <c r="AI1721" i="4"/>
  <c r="AJ1720" i="4"/>
  <c r="AT1719" i="4"/>
  <c r="AL1719" i="4"/>
  <c r="AS1719" i="4" s="1"/>
  <c r="M1718" i="4"/>
  <c r="S1718" i="4" s="1"/>
  <c r="Q1717" i="4"/>
  <c r="R1717" i="4" s="1"/>
  <c r="H1716" i="4"/>
  <c r="I1715" i="4"/>
  <c r="E1717" i="4"/>
  <c r="F1716" i="4"/>
  <c r="B1716" i="4"/>
  <c r="C1715" i="4"/>
  <c r="AK1721" i="4" l="1"/>
  <c r="AI1722" i="4"/>
  <c r="AJ1721" i="4"/>
  <c r="AT1720" i="4"/>
  <c r="AL1720" i="4"/>
  <c r="AS1720" i="4" s="1"/>
  <c r="M1719" i="4"/>
  <c r="S1719" i="4" s="1"/>
  <c r="Q1718" i="4"/>
  <c r="R1718" i="4" s="1"/>
  <c r="H1717" i="4"/>
  <c r="I1716" i="4"/>
  <c r="E1718" i="4"/>
  <c r="F1717" i="4"/>
  <c r="B1717" i="4"/>
  <c r="C1716" i="4"/>
  <c r="AK1722" i="4" l="1"/>
  <c r="AI1723" i="4"/>
  <c r="AJ1722" i="4"/>
  <c r="AT1721" i="4"/>
  <c r="AL1721" i="4"/>
  <c r="AS1721" i="4" s="1"/>
  <c r="M1720" i="4"/>
  <c r="S1720" i="4" s="1"/>
  <c r="Q1719" i="4"/>
  <c r="R1719" i="4" s="1"/>
  <c r="H1718" i="4"/>
  <c r="I1717" i="4"/>
  <c r="E1719" i="4"/>
  <c r="F1718" i="4"/>
  <c r="B1718" i="4"/>
  <c r="C1717" i="4"/>
  <c r="AK1723" i="4" l="1"/>
  <c r="AI1724" i="4"/>
  <c r="AJ1723" i="4"/>
  <c r="AT1722" i="4"/>
  <c r="AL1722" i="4"/>
  <c r="AS1722" i="4" s="1"/>
  <c r="M1721" i="4"/>
  <c r="S1721" i="4" s="1"/>
  <c r="Q1720" i="4"/>
  <c r="R1720" i="4" s="1"/>
  <c r="H1719" i="4"/>
  <c r="I1718" i="4"/>
  <c r="E1720" i="4"/>
  <c r="F1719" i="4"/>
  <c r="B1719" i="4"/>
  <c r="C1718" i="4"/>
  <c r="AK1724" i="4" l="1"/>
  <c r="AI1725" i="4"/>
  <c r="AJ1724" i="4"/>
  <c r="AT1723" i="4"/>
  <c r="AL1723" i="4"/>
  <c r="AS1723" i="4" s="1"/>
  <c r="M1722" i="4"/>
  <c r="S1722" i="4" s="1"/>
  <c r="Q1721" i="4"/>
  <c r="R1721" i="4" s="1"/>
  <c r="H1720" i="4"/>
  <c r="I1719" i="4"/>
  <c r="E1721" i="4"/>
  <c r="F1720" i="4"/>
  <c r="B1720" i="4"/>
  <c r="C1719" i="4"/>
  <c r="AK1725" i="4" l="1"/>
  <c r="AI1726" i="4"/>
  <c r="AJ1725" i="4"/>
  <c r="AT1724" i="4"/>
  <c r="AL1724" i="4"/>
  <c r="AS1724" i="4" s="1"/>
  <c r="M1723" i="4"/>
  <c r="S1723" i="4" s="1"/>
  <c r="Q1722" i="4"/>
  <c r="R1722" i="4" s="1"/>
  <c r="H1721" i="4"/>
  <c r="I1720" i="4"/>
  <c r="E1722" i="4"/>
  <c r="F1721" i="4"/>
  <c r="B1721" i="4"/>
  <c r="C1720" i="4"/>
  <c r="AK1726" i="4" l="1"/>
  <c r="AI1727" i="4"/>
  <c r="AJ1726" i="4"/>
  <c r="AT1725" i="4"/>
  <c r="AL1725" i="4"/>
  <c r="AS1725" i="4" s="1"/>
  <c r="M1724" i="4"/>
  <c r="S1724" i="4" s="1"/>
  <c r="Q1723" i="4"/>
  <c r="R1723" i="4" s="1"/>
  <c r="I1721" i="4"/>
  <c r="H1722" i="4"/>
  <c r="E1723" i="4"/>
  <c r="F1722" i="4"/>
  <c r="B1722" i="4"/>
  <c r="C1721" i="4"/>
  <c r="AK1727" i="4" l="1"/>
  <c r="AI1728" i="4"/>
  <c r="AJ1727" i="4"/>
  <c r="AT1726" i="4"/>
  <c r="AL1726" i="4"/>
  <c r="AS1726" i="4" s="1"/>
  <c r="M1725" i="4"/>
  <c r="S1725" i="4" s="1"/>
  <c r="Q1724" i="4"/>
  <c r="R1724" i="4" s="1"/>
  <c r="H1723" i="4"/>
  <c r="I1722" i="4"/>
  <c r="E1724" i="4"/>
  <c r="F1723" i="4"/>
  <c r="B1723" i="4"/>
  <c r="C1722" i="4"/>
  <c r="AK1728" i="4" l="1"/>
  <c r="AI1729" i="4"/>
  <c r="AJ1728" i="4"/>
  <c r="AT1727" i="4"/>
  <c r="AL1727" i="4"/>
  <c r="AS1727" i="4" s="1"/>
  <c r="M1726" i="4"/>
  <c r="S1726" i="4" s="1"/>
  <c r="Q1725" i="4"/>
  <c r="R1725" i="4" s="1"/>
  <c r="H1724" i="4"/>
  <c r="I1723" i="4"/>
  <c r="E1725" i="4"/>
  <c r="F1724" i="4"/>
  <c r="B1724" i="4"/>
  <c r="C1723" i="4"/>
  <c r="AK1729" i="4" l="1"/>
  <c r="AI1730" i="4"/>
  <c r="AJ1729" i="4"/>
  <c r="AT1728" i="4"/>
  <c r="AL1728" i="4"/>
  <c r="AS1728" i="4" s="1"/>
  <c r="M1727" i="4"/>
  <c r="S1727" i="4" s="1"/>
  <c r="Q1726" i="4"/>
  <c r="R1726" i="4" s="1"/>
  <c r="H1725" i="4"/>
  <c r="I1724" i="4"/>
  <c r="E1726" i="4"/>
  <c r="F1725" i="4"/>
  <c r="B1725" i="4"/>
  <c r="C1724" i="4"/>
  <c r="AK1730" i="4" l="1"/>
  <c r="AI1731" i="4"/>
  <c r="AJ1730" i="4"/>
  <c r="AT1729" i="4"/>
  <c r="AL1729" i="4"/>
  <c r="AS1729" i="4" s="1"/>
  <c r="M1728" i="4"/>
  <c r="S1728" i="4" s="1"/>
  <c r="Q1727" i="4"/>
  <c r="R1727" i="4" s="1"/>
  <c r="H1726" i="4"/>
  <c r="I1725" i="4"/>
  <c r="E1727" i="4"/>
  <c r="F1726" i="4"/>
  <c r="B1726" i="4"/>
  <c r="C1725" i="4"/>
  <c r="AK1731" i="4" l="1"/>
  <c r="AI1732" i="4"/>
  <c r="AJ1731" i="4"/>
  <c r="AT1730" i="4"/>
  <c r="AL1730" i="4"/>
  <c r="AS1730" i="4" s="1"/>
  <c r="M1729" i="4"/>
  <c r="S1729" i="4" s="1"/>
  <c r="Q1728" i="4"/>
  <c r="R1728" i="4" s="1"/>
  <c r="H1727" i="4"/>
  <c r="I1726" i="4"/>
  <c r="E1728" i="4"/>
  <c r="F1727" i="4"/>
  <c r="B1727" i="4"/>
  <c r="C1726" i="4"/>
  <c r="AK1732" i="4" l="1"/>
  <c r="AI1733" i="4"/>
  <c r="AJ1732" i="4"/>
  <c r="AT1731" i="4"/>
  <c r="AL1731" i="4"/>
  <c r="AS1731" i="4" s="1"/>
  <c r="M1730" i="4"/>
  <c r="S1730" i="4" s="1"/>
  <c r="Q1729" i="4"/>
  <c r="R1729" i="4" s="1"/>
  <c r="H1728" i="4"/>
  <c r="I1727" i="4"/>
  <c r="E1729" i="4"/>
  <c r="F1728" i="4"/>
  <c r="B1728" i="4"/>
  <c r="C1727" i="4"/>
  <c r="AK1733" i="4" l="1"/>
  <c r="AI1734" i="4"/>
  <c r="AJ1733" i="4"/>
  <c r="AT1732" i="4"/>
  <c r="AL1732" i="4"/>
  <c r="AS1732" i="4" s="1"/>
  <c r="M1731" i="4"/>
  <c r="S1731" i="4" s="1"/>
  <c r="Q1730" i="4"/>
  <c r="R1730" i="4" s="1"/>
  <c r="H1729" i="4"/>
  <c r="I1728" i="4"/>
  <c r="E1730" i="4"/>
  <c r="F1729" i="4"/>
  <c r="B1729" i="4"/>
  <c r="C1728" i="4"/>
  <c r="AK1734" i="4" l="1"/>
  <c r="AI1735" i="4"/>
  <c r="AJ1734" i="4"/>
  <c r="AT1733" i="4"/>
  <c r="AL1733" i="4"/>
  <c r="AS1733" i="4" s="1"/>
  <c r="M1732" i="4"/>
  <c r="S1732" i="4" s="1"/>
  <c r="Q1731" i="4"/>
  <c r="R1731" i="4" s="1"/>
  <c r="H1730" i="4"/>
  <c r="I1729" i="4"/>
  <c r="E1731" i="4"/>
  <c r="F1730" i="4"/>
  <c r="B1730" i="4"/>
  <c r="C1729" i="4"/>
  <c r="AK1735" i="4" l="1"/>
  <c r="AI1736" i="4"/>
  <c r="AJ1735" i="4"/>
  <c r="AT1734" i="4"/>
  <c r="AL1734" i="4"/>
  <c r="AS1734" i="4" s="1"/>
  <c r="M1733" i="4"/>
  <c r="S1733" i="4" s="1"/>
  <c r="Q1732" i="4"/>
  <c r="R1732" i="4" s="1"/>
  <c r="H1731" i="4"/>
  <c r="I1730" i="4"/>
  <c r="E1732" i="4"/>
  <c r="F1731" i="4"/>
  <c r="B1731" i="4"/>
  <c r="C1730" i="4"/>
  <c r="AK1736" i="4" l="1"/>
  <c r="AI1737" i="4"/>
  <c r="AJ1736" i="4"/>
  <c r="AT1735" i="4"/>
  <c r="AL1735" i="4"/>
  <c r="AS1735" i="4" s="1"/>
  <c r="M1734" i="4"/>
  <c r="S1734" i="4" s="1"/>
  <c r="Q1733" i="4"/>
  <c r="R1733" i="4" s="1"/>
  <c r="H1732" i="4"/>
  <c r="I1731" i="4"/>
  <c r="E1733" i="4"/>
  <c r="F1732" i="4"/>
  <c r="B1732" i="4"/>
  <c r="C1731" i="4"/>
  <c r="AK1737" i="4" l="1"/>
  <c r="AI1738" i="4"/>
  <c r="AJ1737" i="4"/>
  <c r="AT1736" i="4"/>
  <c r="AL1736" i="4"/>
  <c r="AS1736" i="4" s="1"/>
  <c r="M1735" i="4"/>
  <c r="S1735" i="4" s="1"/>
  <c r="Q1734" i="4"/>
  <c r="R1734" i="4" s="1"/>
  <c r="H1733" i="4"/>
  <c r="I1732" i="4"/>
  <c r="E1734" i="4"/>
  <c r="F1733" i="4"/>
  <c r="B1733" i="4"/>
  <c r="C1732" i="4"/>
  <c r="AK1738" i="4" l="1"/>
  <c r="AI1739" i="4"/>
  <c r="AJ1738" i="4"/>
  <c r="AT1737" i="4"/>
  <c r="AL1737" i="4"/>
  <c r="AS1737" i="4" s="1"/>
  <c r="M1736" i="4"/>
  <c r="S1736" i="4" s="1"/>
  <c r="Q1735" i="4"/>
  <c r="R1735" i="4" s="1"/>
  <c r="H1734" i="4"/>
  <c r="I1733" i="4"/>
  <c r="E1735" i="4"/>
  <c r="F1734" i="4"/>
  <c r="B1734" i="4"/>
  <c r="C1733" i="4"/>
  <c r="AK1739" i="4" l="1"/>
  <c r="AI1740" i="4"/>
  <c r="AJ1739" i="4"/>
  <c r="AT1738" i="4"/>
  <c r="AL1738" i="4"/>
  <c r="AS1738" i="4" s="1"/>
  <c r="M1737" i="4"/>
  <c r="S1737" i="4" s="1"/>
  <c r="Q1736" i="4"/>
  <c r="R1736" i="4" s="1"/>
  <c r="H1735" i="4"/>
  <c r="I1734" i="4"/>
  <c r="E1736" i="4"/>
  <c r="F1735" i="4"/>
  <c r="B1735" i="4"/>
  <c r="C1734" i="4"/>
  <c r="AK1740" i="4" l="1"/>
  <c r="AI1741" i="4"/>
  <c r="AJ1740" i="4"/>
  <c r="AT1739" i="4"/>
  <c r="AL1739" i="4"/>
  <c r="AS1739" i="4" s="1"/>
  <c r="M1738" i="4"/>
  <c r="S1738" i="4" s="1"/>
  <c r="Q1737" i="4"/>
  <c r="R1737" i="4" s="1"/>
  <c r="H1736" i="4"/>
  <c r="I1735" i="4"/>
  <c r="E1737" i="4"/>
  <c r="F1736" i="4"/>
  <c r="B1736" i="4"/>
  <c r="C1735" i="4"/>
  <c r="AK1741" i="4" l="1"/>
  <c r="AI1742" i="4"/>
  <c r="AJ1741" i="4"/>
  <c r="AT1740" i="4"/>
  <c r="AL1740" i="4"/>
  <c r="AS1740" i="4" s="1"/>
  <c r="M1739" i="4"/>
  <c r="S1739" i="4" s="1"/>
  <c r="Q1738" i="4"/>
  <c r="R1738" i="4" s="1"/>
  <c r="H1737" i="4"/>
  <c r="I1736" i="4"/>
  <c r="E1738" i="4"/>
  <c r="F1737" i="4"/>
  <c r="B1737" i="4"/>
  <c r="C1736" i="4"/>
  <c r="AK1742" i="4" l="1"/>
  <c r="AI1743" i="4"/>
  <c r="AJ1742" i="4"/>
  <c r="AT1741" i="4"/>
  <c r="AL1741" i="4"/>
  <c r="AS1741" i="4" s="1"/>
  <c r="M1740" i="4"/>
  <c r="S1740" i="4" s="1"/>
  <c r="Q1739" i="4"/>
  <c r="R1739" i="4" s="1"/>
  <c r="H1738" i="4"/>
  <c r="I1737" i="4"/>
  <c r="E1739" i="4"/>
  <c r="F1738" i="4"/>
  <c r="B1738" i="4"/>
  <c r="C1737" i="4"/>
  <c r="AK1743" i="4" l="1"/>
  <c r="AI1744" i="4"/>
  <c r="AJ1743" i="4"/>
  <c r="AT1742" i="4"/>
  <c r="AL1742" i="4"/>
  <c r="AS1742" i="4" s="1"/>
  <c r="M1741" i="4"/>
  <c r="S1741" i="4" s="1"/>
  <c r="Q1740" i="4"/>
  <c r="R1740" i="4" s="1"/>
  <c r="H1739" i="4"/>
  <c r="I1738" i="4"/>
  <c r="E1740" i="4"/>
  <c r="F1739" i="4"/>
  <c r="B1739" i="4"/>
  <c r="C1738" i="4"/>
  <c r="AK1744" i="4" l="1"/>
  <c r="AI1745" i="4"/>
  <c r="AJ1744" i="4"/>
  <c r="AT1743" i="4"/>
  <c r="AL1743" i="4"/>
  <c r="AS1743" i="4" s="1"/>
  <c r="M1742" i="4"/>
  <c r="S1742" i="4" s="1"/>
  <c r="Q1741" i="4"/>
  <c r="R1741" i="4" s="1"/>
  <c r="H1740" i="4"/>
  <c r="I1739" i="4"/>
  <c r="E1741" i="4"/>
  <c r="F1740" i="4"/>
  <c r="B1740" i="4"/>
  <c r="C1739" i="4"/>
  <c r="AK1745" i="4" l="1"/>
  <c r="AI1746" i="4"/>
  <c r="AJ1745" i="4"/>
  <c r="AT1744" i="4"/>
  <c r="AL1744" i="4"/>
  <c r="AS1744" i="4" s="1"/>
  <c r="M1743" i="4"/>
  <c r="S1743" i="4" s="1"/>
  <c r="Q1742" i="4"/>
  <c r="R1742" i="4" s="1"/>
  <c r="H1741" i="4"/>
  <c r="I1740" i="4"/>
  <c r="E1742" i="4"/>
  <c r="F1741" i="4"/>
  <c r="B1741" i="4"/>
  <c r="C1740" i="4"/>
  <c r="AK1746" i="4" l="1"/>
  <c r="AI1747" i="4"/>
  <c r="AJ1746" i="4"/>
  <c r="AT1745" i="4"/>
  <c r="AL1745" i="4"/>
  <c r="AS1745" i="4" s="1"/>
  <c r="M1744" i="4"/>
  <c r="S1744" i="4" s="1"/>
  <c r="Q1743" i="4"/>
  <c r="R1743" i="4" s="1"/>
  <c r="H1742" i="4"/>
  <c r="I1741" i="4"/>
  <c r="E1743" i="4"/>
  <c r="F1742" i="4"/>
  <c r="B1742" i="4"/>
  <c r="C1741" i="4"/>
  <c r="AK1747" i="4" l="1"/>
  <c r="AI1748" i="4"/>
  <c r="AJ1747" i="4"/>
  <c r="AT1746" i="4"/>
  <c r="AL1746" i="4"/>
  <c r="AS1746" i="4" s="1"/>
  <c r="M1745" i="4"/>
  <c r="S1745" i="4" s="1"/>
  <c r="Q1744" i="4"/>
  <c r="R1744" i="4" s="1"/>
  <c r="H1743" i="4"/>
  <c r="I1742" i="4"/>
  <c r="E1744" i="4"/>
  <c r="F1743" i="4"/>
  <c r="B1743" i="4"/>
  <c r="C1742" i="4"/>
  <c r="AK1748" i="4" l="1"/>
  <c r="AI1749" i="4"/>
  <c r="AJ1748" i="4"/>
  <c r="AT1747" i="4"/>
  <c r="AL1747" i="4"/>
  <c r="AS1747" i="4" s="1"/>
  <c r="M1746" i="4"/>
  <c r="S1746" i="4" s="1"/>
  <c r="Q1745" i="4"/>
  <c r="R1745" i="4" s="1"/>
  <c r="H1744" i="4"/>
  <c r="I1743" i="4"/>
  <c r="E1745" i="4"/>
  <c r="F1744" i="4"/>
  <c r="B1744" i="4"/>
  <c r="C1743" i="4"/>
  <c r="AK1749" i="4" l="1"/>
  <c r="AI1750" i="4"/>
  <c r="AJ1749" i="4"/>
  <c r="AT1748" i="4"/>
  <c r="AL1748" i="4"/>
  <c r="AS1748" i="4" s="1"/>
  <c r="M1747" i="4"/>
  <c r="S1747" i="4" s="1"/>
  <c r="Q1746" i="4"/>
  <c r="R1746" i="4" s="1"/>
  <c r="H1745" i="4"/>
  <c r="I1744" i="4"/>
  <c r="E1746" i="4"/>
  <c r="F1745" i="4"/>
  <c r="B1745" i="4"/>
  <c r="C1744" i="4"/>
  <c r="AK1750" i="4" l="1"/>
  <c r="AI1751" i="4"/>
  <c r="AJ1750" i="4"/>
  <c r="AT1749" i="4"/>
  <c r="AL1749" i="4"/>
  <c r="AS1749" i="4" s="1"/>
  <c r="M1748" i="4"/>
  <c r="S1748" i="4" s="1"/>
  <c r="Q1747" i="4"/>
  <c r="R1747" i="4" s="1"/>
  <c r="H1746" i="4"/>
  <c r="I1745" i="4"/>
  <c r="E1747" i="4"/>
  <c r="F1746" i="4"/>
  <c r="B1746" i="4"/>
  <c r="C1745" i="4"/>
  <c r="AK1751" i="4" l="1"/>
  <c r="AI1752" i="4"/>
  <c r="AJ1751" i="4"/>
  <c r="AT1750" i="4"/>
  <c r="AL1750" i="4"/>
  <c r="AS1750" i="4" s="1"/>
  <c r="M1749" i="4"/>
  <c r="S1749" i="4" s="1"/>
  <c r="Q1748" i="4"/>
  <c r="R1748" i="4" s="1"/>
  <c r="H1747" i="4"/>
  <c r="I1746" i="4"/>
  <c r="E1748" i="4"/>
  <c r="F1747" i="4"/>
  <c r="B1747" i="4"/>
  <c r="C1746" i="4"/>
  <c r="AK1752" i="4" l="1"/>
  <c r="AI1753" i="4"/>
  <c r="AJ1752" i="4"/>
  <c r="AT1751" i="4"/>
  <c r="AL1751" i="4"/>
  <c r="AS1751" i="4" s="1"/>
  <c r="M1750" i="4"/>
  <c r="S1750" i="4" s="1"/>
  <c r="Q1749" i="4"/>
  <c r="R1749" i="4" s="1"/>
  <c r="H1748" i="4"/>
  <c r="I1747" i="4"/>
  <c r="E1749" i="4"/>
  <c r="F1748" i="4"/>
  <c r="B1748" i="4"/>
  <c r="C1747" i="4"/>
  <c r="AK1753" i="4" l="1"/>
  <c r="AI1754" i="4"/>
  <c r="AJ1753" i="4"/>
  <c r="AT1752" i="4"/>
  <c r="AL1752" i="4"/>
  <c r="AS1752" i="4" s="1"/>
  <c r="M1751" i="4"/>
  <c r="S1751" i="4" s="1"/>
  <c r="Q1750" i="4"/>
  <c r="R1750" i="4" s="1"/>
  <c r="H1749" i="4"/>
  <c r="I1748" i="4"/>
  <c r="E1750" i="4"/>
  <c r="F1749" i="4"/>
  <c r="B1749" i="4"/>
  <c r="C1748" i="4"/>
  <c r="AK1754" i="4" l="1"/>
  <c r="AI1755" i="4"/>
  <c r="AJ1754" i="4"/>
  <c r="AT1753" i="4"/>
  <c r="AL1753" i="4"/>
  <c r="AS1753" i="4" s="1"/>
  <c r="M1752" i="4"/>
  <c r="S1752" i="4" s="1"/>
  <c r="Q1751" i="4"/>
  <c r="R1751" i="4" s="1"/>
  <c r="H1750" i="4"/>
  <c r="I1749" i="4"/>
  <c r="E1751" i="4"/>
  <c r="F1750" i="4"/>
  <c r="B1750" i="4"/>
  <c r="C1749" i="4"/>
  <c r="AK1755" i="4" l="1"/>
  <c r="AI1756" i="4"/>
  <c r="AJ1755" i="4"/>
  <c r="AT1754" i="4"/>
  <c r="AL1754" i="4"/>
  <c r="AS1754" i="4" s="1"/>
  <c r="M1753" i="4"/>
  <c r="S1753" i="4" s="1"/>
  <c r="Q1752" i="4"/>
  <c r="R1752" i="4" s="1"/>
  <c r="H1751" i="4"/>
  <c r="I1750" i="4"/>
  <c r="E1752" i="4"/>
  <c r="F1751" i="4"/>
  <c r="B1751" i="4"/>
  <c r="C1750" i="4"/>
  <c r="AK1756" i="4" l="1"/>
  <c r="AI1757" i="4"/>
  <c r="AJ1756" i="4"/>
  <c r="AT1755" i="4"/>
  <c r="AL1755" i="4"/>
  <c r="AS1755" i="4" s="1"/>
  <c r="M1754" i="4"/>
  <c r="S1754" i="4" s="1"/>
  <c r="Q1753" i="4"/>
  <c r="R1753" i="4" s="1"/>
  <c r="H1752" i="4"/>
  <c r="I1751" i="4"/>
  <c r="E1753" i="4"/>
  <c r="F1752" i="4"/>
  <c r="B1752" i="4"/>
  <c r="C1751" i="4"/>
  <c r="AK1757" i="4" l="1"/>
  <c r="AI1758" i="4"/>
  <c r="AJ1757" i="4"/>
  <c r="AT1756" i="4"/>
  <c r="AL1756" i="4"/>
  <c r="AS1756" i="4" s="1"/>
  <c r="M1755" i="4"/>
  <c r="S1755" i="4" s="1"/>
  <c r="Q1754" i="4"/>
  <c r="R1754" i="4" s="1"/>
  <c r="H1753" i="4"/>
  <c r="I1752" i="4"/>
  <c r="E1754" i="4"/>
  <c r="F1753" i="4"/>
  <c r="B1753" i="4"/>
  <c r="C1752" i="4"/>
  <c r="AK1758" i="4" l="1"/>
  <c r="AI1759" i="4"/>
  <c r="AJ1758" i="4"/>
  <c r="AT1757" i="4"/>
  <c r="AL1757" i="4"/>
  <c r="AS1757" i="4" s="1"/>
  <c r="M1756" i="4"/>
  <c r="S1756" i="4" s="1"/>
  <c r="Q1755" i="4"/>
  <c r="R1755" i="4" s="1"/>
  <c r="H1754" i="4"/>
  <c r="I1753" i="4"/>
  <c r="E1755" i="4"/>
  <c r="F1754" i="4"/>
  <c r="B1754" i="4"/>
  <c r="C1753" i="4"/>
  <c r="AK1759" i="4" l="1"/>
  <c r="AI1760" i="4"/>
  <c r="AJ1759" i="4"/>
  <c r="AT1758" i="4"/>
  <c r="AL1758" i="4"/>
  <c r="AS1758" i="4" s="1"/>
  <c r="M1757" i="4"/>
  <c r="S1757" i="4" s="1"/>
  <c r="Q1756" i="4"/>
  <c r="R1756" i="4" s="1"/>
  <c r="H1755" i="4"/>
  <c r="I1754" i="4"/>
  <c r="E1756" i="4"/>
  <c r="F1755" i="4"/>
  <c r="B1755" i="4"/>
  <c r="C1754" i="4"/>
  <c r="AK1760" i="4" l="1"/>
  <c r="AI1761" i="4"/>
  <c r="AJ1760" i="4"/>
  <c r="AT1759" i="4"/>
  <c r="AL1759" i="4"/>
  <c r="AS1759" i="4" s="1"/>
  <c r="M1758" i="4"/>
  <c r="S1758" i="4" s="1"/>
  <c r="Q1757" i="4"/>
  <c r="R1757" i="4" s="1"/>
  <c r="H1756" i="4"/>
  <c r="I1755" i="4"/>
  <c r="E1757" i="4"/>
  <c r="F1756" i="4"/>
  <c r="B1756" i="4"/>
  <c r="C1755" i="4"/>
  <c r="AK1761" i="4" l="1"/>
  <c r="AI1762" i="4"/>
  <c r="AJ1761" i="4"/>
  <c r="AT1760" i="4"/>
  <c r="AL1760" i="4"/>
  <c r="AS1760" i="4" s="1"/>
  <c r="M1759" i="4"/>
  <c r="S1759" i="4" s="1"/>
  <c r="Q1758" i="4"/>
  <c r="R1758" i="4" s="1"/>
  <c r="H1757" i="4"/>
  <c r="I1756" i="4"/>
  <c r="E1758" i="4"/>
  <c r="F1757" i="4"/>
  <c r="B1757" i="4"/>
  <c r="C1756" i="4"/>
  <c r="AK1762" i="4" l="1"/>
  <c r="AI1763" i="4"/>
  <c r="AJ1762" i="4"/>
  <c r="AT1761" i="4"/>
  <c r="AL1761" i="4"/>
  <c r="AS1761" i="4" s="1"/>
  <c r="M1760" i="4"/>
  <c r="S1760" i="4" s="1"/>
  <c r="Q1759" i="4"/>
  <c r="R1759" i="4" s="1"/>
  <c r="H1758" i="4"/>
  <c r="I1757" i="4"/>
  <c r="E1759" i="4"/>
  <c r="F1758" i="4"/>
  <c r="B1758" i="4"/>
  <c r="C1757" i="4"/>
  <c r="AK1763" i="4" l="1"/>
  <c r="AI1764" i="4"/>
  <c r="AJ1763" i="4"/>
  <c r="AT1762" i="4"/>
  <c r="AL1762" i="4"/>
  <c r="AS1762" i="4" s="1"/>
  <c r="M1761" i="4"/>
  <c r="S1761" i="4" s="1"/>
  <c r="Q1760" i="4"/>
  <c r="R1760" i="4" s="1"/>
  <c r="H1759" i="4"/>
  <c r="I1758" i="4"/>
  <c r="E1760" i="4"/>
  <c r="F1759" i="4"/>
  <c r="B1759" i="4"/>
  <c r="C1758" i="4"/>
  <c r="AK1764" i="4" l="1"/>
  <c r="AI1765" i="4"/>
  <c r="AJ1764" i="4"/>
  <c r="AT1763" i="4"/>
  <c r="AL1763" i="4"/>
  <c r="AS1763" i="4" s="1"/>
  <c r="M1762" i="4"/>
  <c r="S1762" i="4" s="1"/>
  <c r="Q1761" i="4"/>
  <c r="R1761" i="4" s="1"/>
  <c r="H1760" i="4"/>
  <c r="I1759" i="4"/>
  <c r="E1761" i="4"/>
  <c r="F1760" i="4"/>
  <c r="B1760" i="4"/>
  <c r="C1759" i="4"/>
  <c r="AK1765" i="4" l="1"/>
  <c r="AI1766" i="4"/>
  <c r="AJ1765" i="4"/>
  <c r="AT1764" i="4"/>
  <c r="AL1764" i="4"/>
  <c r="AS1764" i="4" s="1"/>
  <c r="M1763" i="4"/>
  <c r="S1763" i="4" s="1"/>
  <c r="Q1762" i="4"/>
  <c r="R1762" i="4" s="1"/>
  <c r="H1761" i="4"/>
  <c r="I1760" i="4"/>
  <c r="E1762" i="4"/>
  <c r="F1761" i="4"/>
  <c r="B1761" i="4"/>
  <c r="C1760" i="4"/>
  <c r="AK1766" i="4" l="1"/>
  <c r="AI1767" i="4"/>
  <c r="AJ1766" i="4"/>
  <c r="AT1765" i="4"/>
  <c r="AL1765" i="4"/>
  <c r="AS1765" i="4" s="1"/>
  <c r="M1764" i="4"/>
  <c r="S1764" i="4" s="1"/>
  <c r="Q1763" i="4"/>
  <c r="R1763" i="4" s="1"/>
  <c r="H1762" i="4"/>
  <c r="I1761" i="4"/>
  <c r="E1763" i="4"/>
  <c r="F1762" i="4"/>
  <c r="B1762" i="4"/>
  <c r="C1761" i="4"/>
  <c r="AK1767" i="4" l="1"/>
  <c r="AI1768" i="4"/>
  <c r="AJ1767" i="4"/>
  <c r="AT1766" i="4"/>
  <c r="AL1766" i="4"/>
  <c r="AS1766" i="4" s="1"/>
  <c r="M1765" i="4"/>
  <c r="S1765" i="4" s="1"/>
  <c r="Q1764" i="4"/>
  <c r="R1764" i="4" s="1"/>
  <c r="H1763" i="4"/>
  <c r="I1762" i="4"/>
  <c r="E1764" i="4"/>
  <c r="F1763" i="4"/>
  <c r="B1763" i="4"/>
  <c r="C1762" i="4"/>
  <c r="AK1768" i="4" l="1"/>
  <c r="AI1769" i="4"/>
  <c r="AJ1768" i="4"/>
  <c r="AT1767" i="4"/>
  <c r="AL1767" i="4"/>
  <c r="AS1767" i="4" s="1"/>
  <c r="M1766" i="4"/>
  <c r="S1766" i="4" s="1"/>
  <c r="Q1765" i="4"/>
  <c r="R1765" i="4" s="1"/>
  <c r="H1764" i="4"/>
  <c r="I1763" i="4"/>
  <c r="E1765" i="4"/>
  <c r="F1764" i="4"/>
  <c r="B1764" i="4"/>
  <c r="C1763" i="4"/>
  <c r="AK1769" i="4" l="1"/>
  <c r="AI1770" i="4"/>
  <c r="AJ1769" i="4"/>
  <c r="AT1768" i="4"/>
  <c r="AL1768" i="4"/>
  <c r="AS1768" i="4" s="1"/>
  <c r="M1767" i="4"/>
  <c r="S1767" i="4" s="1"/>
  <c r="Q1766" i="4"/>
  <c r="R1766" i="4" s="1"/>
  <c r="H1765" i="4"/>
  <c r="I1764" i="4"/>
  <c r="E1766" i="4"/>
  <c r="F1765" i="4"/>
  <c r="B1765" i="4"/>
  <c r="C1764" i="4"/>
  <c r="AK1770" i="4" l="1"/>
  <c r="AI1771" i="4"/>
  <c r="AJ1770" i="4"/>
  <c r="AT1769" i="4"/>
  <c r="AL1769" i="4"/>
  <c r="AS1769" i="4" s="1"/>
  <c r="M1768" i="4"/>
  <c r="S1768" i="4" s="1"/>
  <c r="Q1767" i="4"/>
  <c r="R1767" i="4" s="1"/>
  <c r="H1766" i="4"/>
  <c r="I1765" i="4"/>
  <c r="E1767" i="4"/>
  <c r="F1766" i="4"/>
  <c r="B1766" i="4"/>
  <c r="C1765" i="4"/>
  <c r="AK1771" i="4" l="1"/>
  <c r="AI1772" i="4"/>
  <c r="AJ1771" i="4"/>
  <c r="AT1770" i="4"/>
  <c r="AL1770" i="4"/>
  <c r="AS1770" i="4" s="1"/>
  <c r="M1769" i="4"/>
  <c r="S1769" i="4" s="1"/>
  <c r="Q1768" i="4"/>
  <c r="R1768" i="4" s="1"/>
  <c r="H1767" i="4"/>
  <c r="I1766" i="4"/>
  <c r="E1768" i="4"/>
  <c r="F1767" i="4"/>
  <c r="B1767" i="4"/>
  <c r="C1766" i="4"/>
  <c r="AK1772" i="4" l="1"/>
  <c r="AI1773" i="4"/>
  <c r="AJ1772" i="4"/>
  <c r="AT1771" i="4"/>
  <c r="AL1771" i="4"/>
  <c r="AS1771" i="4" s="1"/>
  <c r="M1770" i="4"/>
  <c r="S1770" i="4" s="1"/>
  <c r="Q1769" i="4"/>
  <c r="R1769" i="4" s="1"/>
  <c r="H1768" i="4"/>
  <c r="I1767" i="4"/>
  <c r="E1769" i="4"/>
  <c r="F1768" i="4"/>
  <c r="B1768" i="4"/>
  <c r="C1767" i="4"/>
  <c r="AK1773" i="4" l="1"/>
  <c r="AI1774" i="4"/>
  <c r="AJ1773" i="4"/>
  <c r="AT1772" i="4"/>
  <c r="AL1772" i="4"/>
  <c r="AS1772" i="4" s="1"/>
  <c r="M1771" i="4"/>
  <c r="S1771" i="4" s="1"/>
  <c r="Q1770" i="4"/>
  <c r="R1770" i="4" s="1"/>
  <c r="H1769" i="4"/>
  <c r="I1768" i="4"/>
  <c r="E1770" i="4"/>
  <c r="F1769" i="4"/>
  <c r="B1769" i="4"/>
  <c r="C1768" i="4"/>
  <c r="AK1774" i="4" l="1"/>
  <c r="AI1775" i="4"/>
  <c r="AJ1774" i="4"/>
  <c r="AT1773" i="4"/>
  <c r="AL1773" i="4"/>
  <c r="AS1773" i="4" s="1"/>
  <c r="M1772" i="4"/>
  <c r="S1772" i="4" s="1"/>
  <c r="Q1771" i="4"/>
  <c r="R1771" i="4" s="1"/>
  <c r="H1770" i="4"/>
  <c r="I1769" i="4"/>
  <c r="E1771" i="4"/>
  <c r="F1770" i="4"/>
  <c r="B1770" i="4"/>
  <c r="C1769" i="4"/>
  <c r="AK1775" i="4" l="1"/>
  <c r="AI1776" i="4"/>
  <c r="AJ1775" i="4"/>
  <c r="AT1774" i="4"/>
  <c r="AL1774" i="4"/>
  <c r="AS1774" i="4" s="1"/>
  <c r="M1773" i="4"/>
  <c r="S1773" i="4" s="1"/>
  <c r="Q1772" i="4"/>
  <c r="R1772" i="4" s="1"/>
  <c r="H1771" i="4"/>
  <c r="I1770" i="4"/>
  <c r="E1772" i="4"/>
  <c r="F1771" i="4"/>
  <c r="B1771" i="4"/>
  <c r="C1770" i="4"/>
  <c r="AK1776" i="4" l="1"/>
  <c r="AI1777" i="4"/>
  <c r="AJ1776" i="4"/>
  <c r="AT1775" i="4"/>
  <c r="AL1775" i="4"/>
  <c r="AS1775" i="4" s="1"/>
  <c r="M1774" i="4"/>
  <c r="S1774" i="4" s="1"/>
  <c r="Q1773" i="4"/>
  <c r="R1773" i="4" s="1"/>
  <c r="H1772" i="4"/>
  <c r="I1771" i="4"/>
  <c r="E1773" i="4"/>
  <c r="F1772" i="4"/>
  <c r="B1772" i="4"/>
  <c r="C1771" i="4"/>
  <c r="AK1777" i="4" l="1"/>
  <c r="AI1778" i="4"/>
  <c r="AJ1777" i="4"/>
  <c r="AT1776" i="4"/>
  <c r="AL1776" i="4"/>
  <c r="AS1776" i="4" s="1"/>
  <c r="M1775" i="4"/>
  <c r="S1775" i="4" s="1"/>
  <c r="Q1774" i="4"/>
  <c r="R1774" i="4" s="1"/>
  <c r="H1773" i="4"/>
  <c r="I1772" i="4"/>
  <c r="E1774" i="4"/>
  <c r="F1773" i="4"/>
  <c r="B1773" i="4"/>
  <c r="C1772" i="4"/>
  <c r="AK1778" i="4" l="1"/>
  <c r="AI1779" i="4"/>
  <c r="AJ1778" i="4"/>
  <c r="AT1777" i="4"/>
  <c r="AL1777" i="4"/>
  <c r="AS1777" i="4" s="1"/>
  <c r="M1776" i="4"/>
  <c r="S1776" i="4" s="1"/>
  <c r="Q1775" i="4"/>
  <c r="R1775" i="4" s="1"/>
  <c r="H1774" i="4"/>
  <c r="I1773" i="4"/>
  <c r="E1775" i="4"/>
  <c r="F1774" i="4"/>
  <c r="B1774" i="4"/>
  <c r="C1773" i="4"/>
  <c r="AK1779" i="4" l="1"/>
  <c r="AI1780" i="4"/>
  <c r="AJ1779" i="4"/>
  <c r="AT1778" i="4"/>
  <c r="AL1778" i="4"/>
  <c r="AS1778" i="4" s="1"/>
  <c r="M1777" i="4"/>
  <c r="S1777" i="4" s="1"/>
  <c r="Q1776" i="4"/>
  <c r="R1776" i="4" s="1"/>
  <c r="H1775" i="4"/>
  <c r="I1774" i="4"/>
  <c r="E1776" i="4"/>
  <c r="F1775" i="4"/>
  <c r="B1775" i="4"/>
  <c r="C1774" i="4"/>
  <c r="AK1780" i="4" l="1"/>
  <c r="AI1781" i="4"/>
  <c r="AJ1780" i="4"/>
  <c r="AT1779" i="4"/>
  <c r="AL1779" i="4"/>
  <c r="AS1779" i="4" s="1"/>
  <c r="M1778" i="4"/>
  <c r="S1778" i="4" s="1"/>
  <c r="Q1777" i="4"/>
  <c r="R1777" i="4" s="1"/>
  <c r="H1776" i="4"/>
  <c r="I1775" i="4"/>
  <c r="E1777" i="4"/>
  <c r="F1776" i="4"/>
  <c r="B1776" i="4"/>
  <c r="C1775" i="4"/>
  <c r="AK1781" i="4" l="1"/>
  <c r="AI1782" i="4"/>
  <c r="AJ1781" i="4"/>
  <c r="AT1780" i="4"/>
  <c r="AL1780" i="4"/>
  <c r="AS1780" i="4" s="1"/>
  <c r="M1779" i="4"/>
  <c r="S1779" i="4" s="1"/>
  <c r="Q1778" i="4"/>
  <c r="R1778" i="4" s="1"/>
  <c r="H1777" i="4"/>
  <c r="I1776" i="4"/>
  <c r="E1778" i="4"/>
  <c r="F1777" i="4"/>
  <c r="B1777" i="4"/>
  <c r="C1776" i="4"/>
  <c r="AK1782" i="4" l="1"/>
  <c r="AI1783" i="4"/>
  <c r="AJ1782" i="4"/>
  <c r="AT1781" i="4"/>
  <c r="AL1781" i="4"/>
  <c r="AS1781" i="4" s="1"/>
  <c r="M1780" i="4"/>
  <c r="S1780" i="4" s="1"/>
  <c r="Q1779" i="4"/>
  <c r="R1779" i="4" s="1"/>
  <c r="H1778" i="4"/>
  <c r="I1777" i="4"/>
  <c r="E1779" i="4"/>
  <c r="F1778" i="4"/>
  <c r="B1778" i="4"/>
  <c r="C1777" i="4"/>
  <c r="AK1783" i="4" l="1"/>
  <c r="AI1784" i="4"/>
  <c r="AJ1783" i="4"/>
  <c r="AT1782" i="4"/>
  <c r="AL1782" i="4"/>
  <c r="AS1782" i="4" s="1"/>
  <c r="M1781" i="4"/>
  <c r="S1781" i="4" s="1"/>
  <c r="Q1780" i="4"/>
  <c r="R1780" i="4" s="1"/>
  <c r="H1779" i="4"/>
  <c r="I1778" i="4"/>
  <c r="E1780" i="4"/>
  <c r="F1779" i="4"/>
  <c r="B1779" i="4"/>
  <c r="C1778" i="4"/>
  <c r="AK1784" i="4" l="1"/>
  <c r="AI1785" i="4"/>
  <c r="AJ1784" i="4"/>
  <c r="AT1783" i="4"/>
  <c r="AL1783" i="4"/>
  <c r="AS1783" i="4" s="1"/>
  <c r="M1782" i="4"/>
  <c r="S1782" i="4" s="1"/>
  <c r="Q1781" i="4"/>
  <c r="R1781" i="4" s="1"/>
  <c r="H1780" i="4"/>
  <c r="I1779" i="4"/>
  <c r="E1781" i="4"/>
  <c r="F1780" i="4"/>
  <c r="B1780" i="4"/>
  <c r="C1779" i="4"/>
  <c r="AK1785" i="4" l="1"/>
  <c r="AI1786" i="4"/>
  <c r="AJ1785" i="4"/>
  <c r="AT1784" i="4"/>
  <c r="AL1784" i="4"/>
  <c r="AS1784" i="4" s="1"/>
  <c r="M1783" i="4"/>
  <c r="S1783" i="4" s="1"/>
  <c r="Q1782" i="4"/>
  <c r="R1782" i="4" s="1"/>
  <c r="H1781" i="4"/>
  <c r="I1780" i="4"/>
  <c r="E1782" i="4"/>
  <c r="F1781" i="4"/>
  <c r="B1781" i="4"/>
  <c r="C1780" i="4"/>
  <c r="AK1786" i="4" l="1"/>
  <c r="AI1787" i="4"/>
  <c r="AJ1786" i="4"/>
  <c r="AT1785" i="4"/>
  <c r="AL1785" i="4"/>
  <c r="AS1785" i="4" s="1"/>
  <c r="M1784" i="4"/>
  <c r="S1784" i="4" s="1"/>
  <c r="Q1783" i="4"/>
  <c r="R1783" i="4" s="1"/>
  <c r="H1782" i="4"/>
  <c r="I1781" i="4"/>
  <c r="E1783" i="4"/>
  <c r="F1782" i="4"/>
  <c r="B1782" i="4"/>
  <c r="C1781" i="4"/>
  <c r="AK1787" i="4" l="1"/>
  <c r="AI1788" i="4"/>
  <c r="AJ1787" i="4"/>
  <c r="AT1786" i="4"/>
  <c r="AL1786" i="4"/>
  <c r="AS1786" i="4" s="1"/>
  <c r="M1785" i="4"/>
  <c r="S1785" i="4" s="1"/>
  <c r="Q1784" i="4"/>
  <c r="R1784" i="4" s="1"/>
  <c r="H1783" i="4"/>
  <c r="I1782" i="4"/>
  <c r="E1784" i="4"/>
  <c r="F1783" i="4"/>
  <c r="B1783" i="4"/>
  <c r="C1782" i="4"/>
  <c r="AK1788" i="4" l="1"/>
  <c r="AI1789" i="4"/>
  <c r="AJ1788" i="4"/>
  <c r="AT1787" i="4"/>
  <c r="AL1787" i="4"/>
  <c r="AS1787" i="4" s="1"/>
  <c r="M1786" i="4"/>
  <c r="S1786" i="4" s="1"/>
  <c r="Q1785" i="4"/>
  <c r="R1785" i="4" s="1"/>
  <c r="H1784" i="4"/>
  <c r="I1783" i="4"/>
  <c r="E1785" i="4"/>
  <c r="F1784" i="4"/>
  <c r="B1784" i="4"/>
  <c r="C1783" i="4"/>
  <c r="AK1789" i="4" l="1"/>
  <c r="AI1790" i="4"/>
  <c r="AJ1789" i="4"/>
  <c r="AT1788" i="4"/>
  <c r="AL1788" i="4"/>
  <c r="AS1788" i="4" s="1"/>
  <c r="M1787" i="4"/>
  <c r="S1787" i="4" s="1"/>
  <c r="Q1786" i="4"/>
  <c r="R1786" i="4" s="1"/>
  <c r="H1785" i="4"/>
  <c r="I1784" i="4"/>
  <c r="E1786" i="4"/>
  <c r="F1785" i="4"/>
  <c r="B1785" i="4"/>
  <c r="C1784" i="4"/>
  <c r="AK1790" i="4" l="1"/>
  <c r="AI1791" i="4"/>
  <c r="AJ1790" i="4"/>
  <c r="AT1789" i="4"/>
  <c r="AL1789" i="4"/>
  <c r="AS1789" i="4" s="1"/>
  <c r="M1788" i="4"/>
  <c r="S1788" i="4" s="1"/>
  <c r="Q1787" i="4"/>
  <c r="R1787" i="4" s="1"/>
  <c r="H1786" i="4"/>
  <c r="I1785" i="4"/>
  <c r="E1787" i="4"/>
  <c r="F1786" i="4"/>
  <c r="B1786" i="4"/>
  <c r="C1785" i="4"/>
  <c r="AK1791" i="4" l="1"/>
  <c r="AI1792" i="4"/>
  <c r="AJ1791" i="4"/>
  <c r="AT1790" i="4"/>
  <c r="AL1790" i="4"/>
  <c r="AS1790" i="4" s="1"/>
  <c r="M1789" i="4"/>
  <c r="S1789" i="4" s="1"/>
  <c r="Q1788" i="4"/>
  <c r="R1788" i="4" s="1"/>
  <c r="H1787" i="4"/>
  <c r="I1786" i="4"/>
  <c r="E1788" i="4"/>
  <c r="F1787" i="4"/>
  <c r="B1787" i="4"/>
  <c r="C1786" i="4"/>
  <c r="AK1792" i="4" l="1"/>
  <c r="AI1793" i="4"/>
  <c r="AJ1792" i="4"/>
  <c r="AT1791" i="4"/>
  <c r="AL1791" i="4"/>
  <c r="AS1791" i="4" s="1"/>
  <c r="M1790" i="4"/>
  <c r="S1790" i="4" s="1"/>
  <c r="Q1789" i="4"/>
  <c r="R1789" i="4" s="1"/>
  <c r="H1788" i="4"/>
  <c r="I1787" i="4"/>
  <c r="E1789" i="4"/>
  <c r="F1788" i="4"/>
  <c r="B1788" i="4"/>
  <c r="C1787" i="4"/>
  <c r="AK1793" i="4" l="1"/>
  <c r="AI1794" i="4"/>
  <c r="AJ1793" i="4"/>
  <c r="AT1792" i="4"/>
  <c r="AL1792" i="4"/>
  <c r="AS1792" i="4" s="1"/>
  <c r="M1791" i="4"/>
  <c r="S1791" i="4" s="1"/>
  <c r="Q1790" i="4"/>
  <c r="R1790" i="4" s="1"/>
  <c r="H1789" i="4"/>
  <c r="I1788" i="4"/>
  <c r="E1790" i="4"/>
  <c r="F1789" i="4"/>
  <c r="B1789" i="4"/>
  <c r="C1788" i="4"/>
  <c r="AK1794" i="4" l="1"/>
  <c r="AI1795" i="4"/>
  <c r="AJ1794" i="4"/>
  <c r="AT1793" i="4"/>
  <c r="AL1793" i="4"/>
  <c r="AS1793" i="4" s="1"/>
  <c r="M1792" i="4"/>
  <c r="S1792" i="4" s="1"/>
  <c r="Q1791" i="4"/>
  <c r="R1791" i="4" s="1"/>
  <c r="H1790" i="4"/>
  <c r="I1789" i="4"/>
  <c r="E1791" i="4"/>
  <c r="F1790" i="4"/>
  <c r="B1790" i="4"/>
  <c r="C1789" i="4"/>
  <c r="AK1795" i="4" l="1"/>
  <c r="AI1796" i="4"/>
  <c r="AJ1795" i="4"/>
  <c r="AT1794" i="4"/>
  <c r="AL1794" i="4"/>
  <c r="AS1794" i="4" s="1"/>
  <c r="M1793" i="4"/>
  <c r="S1793" i="4" s="1"/>
  <c r="Q1792" i="4"/>
  <c r="R1792" i="4" s="1"/>
  <c r="H1791" i="4"/>
  <c r="I1790" i="4"/>
  <c r="E1792" i="4"/>
  <c r="F1791" i="4"/>
  <c r="B1791" i="4"/>
  <c r="C1790" i="4"/>
  <c r="AK1796" i="4" l="1"/>
  <c r="AI1797" i="4"/>
  <c r="AJ1796" i="4"/>
  <c r="AT1795" i="4"/>
  <c r="AL1795" i="4"/>
  <c r="AS1795" i="4" s="1"/>
  <c r="M1794" i="4"/>
  <c r="S1794" i="4" s="1"/>
  <c r="Q1793" i="4"/>
  <c r="R1793" i="4" s="1"/>
  <c r="H1792" i="4"/>
  <c r="I1791" i="4"/>
  <c r="E1793" i="4"/>
  <c r="F1792" i="4"/>
  <c r="B1792" i="4"/>
  <c r="C1791" i="4"/>
  <c r="AK1797" i="4" l="1"/>
  <c r="AI1798" i="4"/>
  <c r="AJ1797" i="4"/>
  <c r="AT1796" i="4"/>
  <c r="AL1796" i="4"/>
  <c r="AS1796" i="4" s="1"/>
  <c r="M1795" i="4"/>
  <c r="S1795" i="4" s="1"/>
  <c r="Q1794" i="4"/>
  <c r="R1794" i="4" s="1"/>
  <c r="H1793" i="4"/>
  <c r="I1792" i="4"/>
  <c r="E1794" i="4"/>
  <c r="F1793" i="4"/>
  <c r="B1793" i="4"/>
  <c r="C1792" i="4"/>
  <c r="AK1798" i="4" l="1"/>
  <c r="AI1799" i="4"/>
  <c r="AJ1798" i="4"/>
  <c r="AT1797" i="4"/>
  <c r="AL1797" i="4"/>
  <c r="AS1797" i="4" s="1"/>
  <c r="M1796" i="4"/>
  <c r="S1796" i="4" s="1"/>
  <c r="Q1795" i="4"/>
  <c r="R1795" i="4" s="1"/>
  <c r="H1794" i="4"/>
  <c r="I1793" i="4"/>
  <c r="E1795" i="4"/>
  <c r="F1794" i="4"/>
  <c r="B1794" i="4"/>
  <c r="C1793" i="4"/>
  <c r="AK1799" i="4" l="1"/>
  <c r="AI1800" i="4"/>
  <c r="AJ1799" i="4"/>
  <c r="AT1798" i="4"/>
  <c r="AL1798" i="4"/>
  <c r="AS1798" i="4" s="1"/>
  <c r="M1797" i="4"/>
  <c r="S1797" i="4" s="1"/>
  <c r="Q1796" i="4"/>
  <c r="R1796" i="4" s="1"/>
  <c r="H1795" i="4"/>
  <c r="I1794" i="4"/>
  <c r="E1796" i="4"/>
  <c r="F1795" i="4"/>
  <c r="B1795" i="4"/>
  <c r="C1794" i="4"/>
  <c r="AK1800" i="4" l="1"/>
  <c r="AI1801" i="4"/>
  <c r="AJ1800" i="4"/>
  <c r="AT1799" i="4"/>
  <c r="AL1799" i="4"/>
  <c r="AS1799" i="4" s="1"/>
  <c r="M1798" i="4"/>
  <c r="S1798" i="4" s="1"/>
  <c r="Q1797" i="4"/>
  <c r="R1797" i="4" s="1"/>
  <c r="H1796" i="4"/>
  <c r="I1795" i="4"/>
  <c r="E1797" i="4"/>
  <c r="F1796" i="4"/>
  <c r="B1796" i="4"/>
  <c r="C1795" i="4"/>
  <c r="AK1801" i="4" l="1"/>
  <c r="AI1802" i="4"/>
  <c r="AJ1801" i="4"/>
  <c r="AT1800" i="4"/>
  <c r="AL1800" i="4"/>
  <c r="AS1800" i="4" s="1"/>
  <c r="M1799" i="4"/>
  <c r="S1799" i="4" s="1"/>
  <c r="Q1798" i="4"/>
  <c r="R1798" i="4" s="1"/>
  <c r="H1797" i="4"/>
  <c r="I1796" i="4"/>
  <c r="E1798" i="4"/>
  <c r="F1797" i="4"/>
  <c r="B1797" i="4"/>
  <c r="C1796" i="4"/>
  <c r="AK1802" i="4" l="1"/>
  <c r="AI1803" i="4"/>
  <c r="AJ1802" i="4"/>
  <c r="AT1801" i="4"/>
  <c r="AL1801" i="4"/>
  <c r="AS1801" i="4" s="1"/>
  <c r="M1800" i="4"/>
  <c r="S1800" i="4" s="1"/>
  <c r="Q1799" i="4"/>
  <c r="R1799" i="4" s="1"/>
  <c r="I1797" i="4"/>
  <c r="H1798" i="4"/>
  <c r="E1799" i="4"/>
  <c r="F1798" i="4"/>
  <c r="B1798" i="4"/>
  <c r="C1797" i="4"/>
  <c r="AK1803" i="4" l="1"/>
  <c r="AI1804" i="4"/>
  <c r="AJ1803" i="4"/>
  <c r="AT1802" i="4"/>
  <c r="AL1802" i="4"/>
  <c r="AS1802" i="4" s="1"/>
  <c r="M1801" i="4"/>
  <c r="S1801" i="4" s="1"/>
  <c r="Q1800" i="4"/>
  <c r="R1800" i="4" s="1"/>
  <c r="I1798" i="4"/>
  <c r="H1799" i="4"/>
  <c r="E1800" i="4"/>
  <c r="F1799" i="4"/>
  <c r="B1799" i="4"/>
  <c r="C1798" i="4"/>
  <c r="AK1804" i="4" l="1"/>
  <c r="AI1805" i="4"/>
  <c r="AJ1804" i="4"/>
  <c r="AT1803" i="4"/>
  <c r="AL1803" i="4"/>
  <c r="AS1803" i="4" s="1"/>
  <c r="M1802" i="4"/>
  <c r="S1802" i="4" s="1"/>
  <c r="Q1801" i="4"/>
  <c r="R1801" i="4" s="1"/>
  <c r="H1800" i="4"/>
  <c r="I1799" i="4"/>
  <c r="E1801" i="4"/>
  <c r="F1800" i="4"/>
  <c r="B1800" i="4"/>
  <c r="C1799" i="4"/>
  <c r="AK1805" i="4" l="1"/>
  <c r="AI1806" i="4"/>
  <c r="AJ1805" i="4"/>
  <c r="AT1804" i="4"/>
  <c r="AL1804" i="4"/>
  <c r="AS1804" i="4" s="1"/>
  <c r="M1803" i="4"/>
  <c r="S1803" i="4" s="1"/>
  <c r="Q1802" i="4"/>
  <c r="R1802" i="4" s="1"/>
  <c r="H1801" i="4"/>
  <c r="I1800" i="4"/>
  <c r="E1802" i="4"/>
  <c r="F1801" i="4"/>
  <c r="B1801" i="4"/>
  <c r="C1800" i="4"/>
  <c r="AK1806" i="4" l="1"/>
  <c r="AI1807" i="4"/>
  <c r="AJ1806" i="4"/>
  <c r="AT1805" i="4"/>
  <c r="AL1805" i="4"/>
  <c r="AS1805" i="4" s="1"/>
  <c r="M1804" i="4"/>
  <c r="S1804" i="4" s="1"/>
  <c r="Q1803" i="4"/>
  <c r="R1803" i="4" s="1"/>
  <c r="H1802" i="4"/>
  <c r="I1801" i="4"/>
  <c r="E1803" i="4"/>
  <c r="F1802" i="4"/>
  <c r="B1802" i="4"/>
  <c r="C1801" i="4"/>
  <c r="AK1807" i="4" l="1"/>
  <c r="AI1808" i="4"/>
  <c r="AJ1807" i="4"/>
  <c r="AT1806" i="4"/>
  <c r="AL1806" i="4"/>
  <c r="AS1806" i="4" s="1"/>
  <c r="M1805" i="4"/>
  <c r="S1805" i="4" s="1"/>
  <c r="Q1804" i="4"/>
  <c r="R1804" i="4" s="1"/>
  <c r="H1803" i="4"/>
  <c r="I1802" i="4"/>
  <c r="E1804" i="4"/>
  <c r="F1803" i="4"/>
  <c r="B1803" i="4"/>
  <c r="C1802" i="4"/>
  <c r="AK1808" i="4" l="1"/>
  <c r="AI1809" i="4"/>
  <c r="AJ1808" i="4"/>
  <c r="AT1807" i="4"/>
  <c r="AL1807" i="4"/>
  <c r="AS1807" i="4" s="1"/>
  <c r="M1806" i="4"/>
  <c r="S1806" i="4" s="1"/>
  <c r="Q1805" i="4"/>
  <c r="R1805" i="4" s="1"/>
  <c r="H1804" i="4"/>
  <c r="I1803" i="4"/>
  <c r="E1805" i="4"/>
  <c r="F1804" i="4"/>
  <c r="B1804" i="4"/>
  <c r="C1803" i="4"/>
  <c r="AK1809" i="4" l="1"/>
  <c r="AI1810" i="4"/>
  <c r="AJ1809" i="4"/>
  <c r="AT1808" i="4"/>
  <c r="AL1808" i="4"/>
  <c r="AS1808" i="4" s="1"/>
  <c r="M1807" i="4"/>
  <c r="S1807" i="4" s="1"/>
  <c r="Q1806" i="4"/>
  <c r="R1806" i="4" s="1"/>
  <c r="H1805" i="4"/>
  <c r="I1804" i="4"/>
  <c r="E1806" i="4"/>
  <c r="F1805" i="4"/>
  <c r="B1805" i="4"/>
  <c r="C1804" i="4"/>
  <c r="AK1810" i="4" l="1"/>
  <c r="AI1811" i="4"/>
  <c r="AJ1810" i="4"/>
  <c r="AT1809" i="4"/>
  <c r="AL1809" i="4"/>
  <c r="AS1809" i="4" s="1"/>
  <c r="M1808" i="4"/>
  <c r="S1808" i="4" s="1"/>
  <c r="Q1807" i="4"/>
  <c r="R1807" i="4" s="1"/>
  <c r="H1806" i="4"/>
  <c r="I1805" i="4"/>
  <c r="E1807" i="4"/>
  <c r="F1806" i="4"/>
  <c r="B1806" i="4"/>
  <c r="C1805" i="4"/>
  <c r="AK1811" i="4" l="1"/>
  <c r="AI1812" i="4"/>
  <c r="AJ1811" i="4"/>
  <c r="AT1810" i="4"/>
  <c r="AL1810" i="4"/>
  <c r="AS1810" i="4" s="1"/>
  <c r="M1809" i="4"/>
  <c r="S1809" i="4" s="1"/>
  <c r="Q1808" i="4"/>
  <c r="R1808" i="4" s="1"/>
  <c r="H1807" i="4"/>
  <c r="I1806" i="4"/>
  <c r="E1808" i="4"/>
  <c r="F1807" i="4"/>
  <c r="B1807" i="4"/>
  <c r="C1806" i="4"/>
  <c r="AK1812" i="4" l="1"/>
  <c r="AI1813" i="4"/>
  <c r="AJ1812" i="4"/>
  <c r="AT1811" i="4"/>
  <c r="AL1811" i="4"/>
  <c r="AS1811" i="4" s="1"/>
  <c r="M1810" i="4"/>
  <c r="S1810" i="4" s="1"/>
  <c r="Q1809" i="4"/>
  <c r="R1809" i="4" s="1"/>
  <c r="H1808" i="4"/>
  <c r="I1807" i="4"/>
  <c r="E1809" i="4"/>
  <c r="F1808" i="4"/>
  <c r="B1808" i="4"/>
  <c r="C1807" i="4"/>
  <c r="AK1813" i="4" l="1"/>
  <c r="AI1814" i="4"/>
  <c r="AJ1813" i="4"/>
  <c r="AT1812" i="4"/>
  <c r="AL1812" i="4"/>
  <c r="AS1812" i="4" s="1"/>
  <c r="M1811" i="4"/>
  <c r="S1811" i="4" s="1"/>
  <c r="Q1810" i="4"/>
  <c r="R1810" i="4" s="1"/>
  <c r="H1809" i="4"/>
  <c r="I1808" i="4"/>
  <c r="E1810" i="4"/>
  <c r="F1809" i="4"/>
  <c r="B1809" i="4"/>
  <c r="C1808" i="4"/>
  <c r="AK1814" i="4" l="1"/>
  <c r="AI1815" i="4"/>
  <c r="AJ1814" i="4"/>
  <c r="AT1813" i="4"/>
  <c r="AL1813" i="4"/>
  <c r="AS1813" i="4" s="1"/>
  <c r="M1812" i="4"/>
  <c r="S1812" i="4" s="1"/>
  <c r="Q1811" i="4"/>
  <c r="R1811" i="4" s="1"/>
  <c r="H1810" i="4"/>
  <c r="I1809" i="4"/>
  <c r="E1811" i="4"/>
  <c r="F1810" i="4"/>
  <c r="B1810" i="4"/>
  <c r="C1809" i="4"/>
  <c r="AK1815" i="4" l="1"/>
  <c r="AI1816" i="4"/>
  <c r="AJ1815" i="4"/>
  <c r="AT1814" i="4"/>
  <c r="AL1814" i="4"/>
  <c r="AS1814" i="4" s="1"/>
  <c r="M1813" i="4"/>
  <c r="S1813" i="4" s="1"/>
  <c r="Q1812" i="4"/>
  <c r="R1812" i="4" s="1"/>
  <c r="H1811" i="4"/>
  <c r="I1810" i="4"/>
  <c r="E1812" i="4"/>
  <c r="F1811" i="4"/>
  <c r="B1811" i="4"/>
  <c r="C1810" i="4"/>
  <c r="AK1816" i="4" l="1"/>
  <c r="AI1817" i="4"/>
  <c r="AJ1816" i="4"/>
  <c r="AT1815" i="4"/>
  <c r="AL1815" i="4"/>
  <c r="AS1815" i="4" s="1"/>
  <c r="M1814" i="4"/>
  <c r="S1814" i="4" s="1"/>
  <c r="Q1813" i="4"/>
  <c r="R1813" i="4" s="1"/>
  <c r="H1812" i="4"/>
  <c r="I1811" i="4"/>
  <c r="E1813" i="4"/>
  <c r="F1812" i="4"/>
  <c r="B1812" i="4"/>
  <c r="C1811" i="4"/>
  <c r="AK1817" i="4" l="1"/>
  <c r="AI1818" i="4"/>
  <c r="AJ1817" i="4"/>
  <c r="AT1816" i="4"/>
  <c r="AL1816" i="4"/>
  <c r="AS1816" i="4" s="1"/>
  <c r="M1815" i="4"/>
  <c r="S1815" i="4" s="1"/>
  <c r="Q1814" i="4"/>
  <c r="R1814" i="4" s="1"/>
  <c r="H1813" i="4"/>
  <c r="I1812" i="4"/>
  <c r="E1814" i="4"/>
  <c r="F1813" i="4"/>
  <c r="B1813" i="4"/>
  <c r="C1812" i="4"/>
  <c r="AK1818" i="4" l="1"/>
  <c r="AI1819" i="4"/>
  <c r="AJ1818" i="4"/>
  <c r="AT1817" i="4"/>
  <c r="AL1817" i="4"/>
  <c r="AS1817" i="4" s="1"/>
  <c r="M1816" i="4"/>
  <c r="S1816" i="4" s="1"/>
  <c r="Q1815" i="4"/>
  <c r="R1815" i="4" s="1"/>
  <c r="I1813" i="4"/>
  <c r="H1814" i="4"/>
  <c r="E1815" i="4"/>
  <c r="F1814" i="4"/>
  <c r="B1814" i="4"/>
  <c r="C1813" i="4"/>
  <c r="AK1819" i="4" l="1"/>
  <c r="AI1820" i="4"/>
  <c r="AJ1819" i="4"/>
  <c r="AT1818" i="4"/>
  <c r="AL1818" i="4"/>
  <c r="AS1818" i="4" s="1"/>
  <c r="M1817" i="4"/>
  <c r="S1817" i="4" s="1"/>
  <c r="Q1816" i="4"/>
  <c r="R1816" i="4" s="1"/>
  <c r="I1814" i="4"/>
  <c r="H1815" i="4"/>
  <c r="E1816" i="4"/>
  <c r="F1815" i="4"/>
  <c r="B1815" i="4"/>
  <c r="C1814" i="4"/>
  <c r="AK1820" i="4" l="1"/>
  <c r="AI1821" i="4"/>
  <c r="AJ1820" i="4"/>
  <c r="AT1819" i="4"/>
  <c r="AL1819" i="4"/>
  <c r="AS1819" i="4" s="1"/>
  <c r="M1818" i="4"/>
  <c r="S1818" i="4" s="1"/>
  <c r="Q1817" i="4"/>
  <c r="R1817" i="4" s="1"/>
  <c r="I1815" i="4"/>
  <c r="H1816" i="4"/>
  <c r="E1817" i="4"/>
  <c r="F1816" i="4"/>
  <c r="B1816" i="4"/>
  <c r="C1815" i="4"/>
  <c r="AK1821" i="4" l="1"/>
  <c r="AI1822" i="4"/>
  <c r="AJ1821" i="4"/>
  <c r="AT1820" i="4"/>
  <c r="AL1820" i="4"/>
  <c r="AS1820" i="4" s="1"/>
  <c r="M1819" i="4"/>
  <c r="S1819" i="4" s="1"/>
  <c r="Q1818" i="4"/>
  <c r="R1818" i="4" s="1"/>
  <c r="H1817" i="4"/>
  <c r="I1816" i="4"/>
  <c r="E1818" i="4"/>
  <c r="F1817" i="4"/>
  <c r="B1817" i="4"/>
  <c r="C1816" i="4"/>
  <c r="AK1822" i="4" l="1"/>
  <c r="AI1823" i="4"/>
  <c r="AJ1822" i="4"/>
  <c r="AT1821" i="4"/>
  <c r="AL1821" i="4"/>
  <c r="AS1821" i="4" s="1"/>
  <c r="M1820" i="4"/>
  <c r="S1820" i="4" s="1"/>
  <c r="Q1819" i="4"/>
  <c r="R1819" i="4" s="1"/>
  <c r="H1818" i="4"/>
  <c r="I1817" i="4"/>
  <c r="E1819" i="4"/>
  <c r="F1818" i="4"/>
  <c r="B1818" i="4"/>
  <c r="C1817" i="4"/>
  <c r="AK1823" i="4" l="1"/>
  <c r="AI1824" i="4"/>
  <c r="AJ1823" i="4"/>
  <c r="AT1822" i="4"/>
  <c r="AL1822" i="4"/>
  <c r="AS1822" i="4" s="1"/>
  <c r="M1821" i="4"/>
  <c r="S1821" i="4" s="1"/>
  <c r="Q1820" i="4"/>
  <c r="R1820" i="4" s="1"/>
  <c r="H1819" i="4"/>
  <c r="I1818" i="4"/>
  <c r="E1820" i="4"/>
  <c r="F1819" i="4"/>
  <c r="B1819" i="4"/>
  <c r="C1818" i="4"/>
  <c r="AK1824" i="4" l="1"/>
  <c r="AI1825" i="4"/>
  <c r="AJ1824" i="4"/>
  <c r="AT1823" i="4"/>
  <c r="AL1823" i="4"/>
  <c r="AS1823" i="4" s="1"/>
  <c r="M1822" i="4"/>
  <c r="S1822" i="4" s="1"/>
  <c r="Q1821" i="4"/>
  <c r="R1821" i="4" s="1"/>
  <c r="H1820" i="4"/>
  <c r="I1819" i="4"/>
  <c r="E1821" i="4"/>
  <c r="F1820" i="4"/>
  <c r="B1820" i="4"/>
  <c r="C1819" i="4"/>
  <c r="AK1825" i="4" l="1"/>
  <c r="AI1826" i="4"/>
  <c r="AJ1825" i="4"/>
  <c r="AT1824" i="4"/>
  <c r="AL1824" i="4"/>
  <c r="AS1824" i="4" s="1"/>
  <c r="M1823" i="4"/>
  <c r="S1823" i="4" s="1"/>
  <c r="Q1822" i="4"/>
  <c r="R1822" i="4" s="1"/>
  <c r="H1821" i="4"/>
  <c r="I1820" i="4"/>
  <c r="E1822" i="4"/>
  <c r="F1821" i="4"/>
  <c r="B1821" i="4"/>
  <c r="C1820" i="4"/>
  <c r="AK1826" i="4" l="1"/>
  <c r="AI1827" i="4"/>
  <c r="AJ1826" i="4"/>
  <c r="AT1825" i="4"/>
  <c r="AL1825" i="4"/>
  <c r="AS1825" i="4" s="1"/>
  <c r="M1824" i="4"/>
  <c r="S1824" i="4" s="1"/>
  <c r="Q1823" i="4"/>
  <c r="R1823" i="4" s="1"/>
  <c r="H1822" i="4"/>
  <c r="I1821" i="4"/>
  <c r="E1823" i="4"/>
  <c r="F1822" i="4"/>
  <c r="B1822" i="4"/>
  <c r="C1821" i="4"/>
  <c r="AK1827" i="4" l="1"/>
  <c r="AI1828" i="4"/>
  <c r="AJ1827" i="4"/>
  <c r="AT1826" i="4"/>
  <c r="AL1826" i="4"/>
  <c r="AS1826" i="4" s="1"/>
  <c r="M1825" i="4"/>
  <c r="S1825" i="4" s="1"/>
  <c r="Q1824" i="4"/>
  <c r="R1824" i="4" s="1"/>
  <c r="H1823" i="4"/>
  <c r="I1822" i="4"/>
  <c r="E1824" i="4"/>
  <c r="F1823" i="4"/>
  <c r="B1823" i="4"/>
  <c r="C1822" i="4"/>
  <c r="AK1828" i="4" l="1"/>
  <c r="AI1829" i="4"/>
  <c r="AJ1828" i="4"/>
  <c r="AT1827" i="4"/>
  <c r="AL1827" i="4"/>
  <c r="AS1827" i="4" s="1"/>
  <c r="M1826" i="4"/>
  <c r="S1826" i="4" s="1"/>
  <c r="Q1825" i="4"/>
  <c r="R1825" i="4" s="1"/>
  <c r="H1824" i="4"/>
  <c r="I1823" i="4"/>
  <c r="E1825" i="4"/>
  <c r="F1824" i="4"/>
  <c r="B1824" i="4"/>
  <c r="C1823" i="4"/>
  <c r="AK1829" i="4" l="1"/>
  <c r="AI1830" i="4"/>
  <c r="AJ1829" i="4"/>
  <c r="AT1828" i="4"/>
  <c r="AL1828" i="4"/>
  <c r="AS1828" i="4" s="1"/>
  <c r="M1827" i="4"/>
  <c r="S1827" i="4" s="1"/>
  <c r="Q1826" i="4"/>
  <c r="R1826" i="4" s="1"/>
  <c r="H1825" i="4"/>
  <c r="I1824" i="4"/>
  <c r="E1826" i="4"/>
  <c r="F1825" i="4"/>
  <c r="B1825" i="4"/>
  <c r="C1824" i="4"/>
  <c r="AK1830" i="4" l="1"/>
  <c r="AI1831" i="4"/>
  <c r="AJ1830" i="4"/>
  <c r="AT1829" i="4"/>
  <c r="AL1829" i="4"/>
  <c r="AS1829" i="4" s="1"/>
  <c r="M1828" i="4"/>
  <c r="S1828" i="4" s="1"/>
  <c r="Q1827" i="4"/>
  <c r="R1827" i="4" s="1"/>
  <c r="H1826" i="4"/>
  <c r="I1825" i="4"/>
  <c r="E1827" i="4"/>
  <c r="F1826" i="4"/>
  <c r="B1826" i="4"/>
  <c r="C1825" i="4"/>
  <c r="AK1831" i="4" l="1"/>
  <c r="AI1832" i="4"/>
  <c r="AJ1831" i="4"/>
  <c r="AT1830" i="4"/>
  <c r="AL1830" i="4"/>
  <c r="AS1830" i="4" s="1"/>
  <c r="M1829" i="4"/>
  <c r="S1829" i="4" s="1"/>
  <c r="Q1828" i="4"/>
  <c r="R1828" i="4" s="1"/>
  <c r="H1827" i="4"/>
  <c r="I1826" i="4"/>
  <c r="E1828" i="4"/>
  <c r="F1827" i="4"/>
  <c r="B1827" i="4"/>
  <c r="C1826" i="4"/>
  <c r="AK1832" i="4" l="1"/>
  <c r="AI1833" i="4"/>
  <c r="AJ1832" i="4"/>
  <c r="AT1831" i="4"/>
  <c r="AL1831" i="4"/>
  <c r="AS1831" i="4" s="1"/>
  <c r="M1830" i="4"/>
  <c r="S1830" i="4" s="1"/>
  <c r="Q1829" i="4"/>
  <c r="R1829" i="4" s="1"/>
  <c r="H1828" i="4"/>
  <c r="I1827" i="4"/>
  <c r="E1829" i="4"/>
  <c r="F1828" i="4"/>
  <c r="B1828" i="4"/>
  <c r="C1827" i="4"/>
  <c r="AK1833" i="4" l="1"/>
  <c r="AI1834" i="4"/>
  <c r="AJ1833" i="4"/>
  <c r="AT1832" i="4"/>
  <c r="AL1832" i="4"/>
  <c r="AS1832" i="4" s="1"/>
  <c r="M1831" i="4"/>
  <c r="S1831" i="4" s="1"/>
  <c r="Q1830" i="4"/>
  <c r="R1830" i="4" s="1"/>
  <c r="H1829" i="4"/>
  <c r="I1828" i="4"/>
  <c r="E1830" i="4"/>
  <c r="F1829" i="4"/>
  <c r="B1829" i="4"/>
  <c r="C1828" i="4"/>
  <c r="AK1834" i="4" l="1"/>
  <c r="AI1835" i="4"/>
  <c r="AJ1834" i="4"/>
  <c r="AT1833" i="4"/>
  <c r="AL1833" i="4"/>
  <c r="AS1833" i="4" s="1"/>
  <c r="M1832" i="4"/>
  <c r="S1832" i="4" s="1"/>
  <c r="Q1831" i="4"/>
  <c r="R1831" i="4" s="1"/>
  <c r="H1830" i="4"/>
  <c r="I1829" i="4"/>
  <c r="E1831" i="4"/>
  <c r="F1830" i="4"/>
  <c r="B1830" i="4"/>
  <c r="C1829" i="4"/>
  <c r="AK1835" i="4" l="1"/>
  <c r="AI1836" i="4"/>
  <c r="AJ1835" i="4"/>
  <c r="AT1834" i="4"/>
  <c r="AL1834" i="4"/>
  <c r="AS1834" i="4" s="1"/>
  <c r="M1833" i="4"/>
  <c r="S1833" i="4" s="1"/>
  <c r="Q1832" i="4"/>
  <c r="R1832" i="4" s="1"/>
  <c r="H1831" i="4"/>
  <c r="I1830" i="4"/>
  <c r="E1832" i="4"/>
  <c r="F1831" i="4"/>
  <c r="B1831" i="4"/>
  <c r="C1830" i="4"/>
  <c r="AK1836" i="4" l="1"/>
  <c r="AI1837" i="4"/>
  <c r="AJ1836" i="4"/>
  <c r="AT1835" i="4"/>
  <c r="AL1835" i="4"/>
  <c r="AS1835" i="4" s="1"/>
  <c r="M1834" i="4"/>
  <c r="S1834" i="4" s="1"/>
  <c r="Q1833" i="4"/>
  <c r="R1833" i="4" s="1"/>
  <c r="H1832" i="4"/>
  <c r="I1831" i="4"/>
  <c r="E1833" i="4"/>
  <c r="F1832" i="4"/>
  <c r="B1832" i="4"/>
  <c r="C1831" i="4"/>
  <c r="AK1837" i="4" l="1"/>
  <c r="AI1838" i="4"/>
  <c r="AJ1837" i="4"/>
  <c r="AT1836" i="4"/>
  <c r="AL1836" i="4"/>
  <c r="AS1836" i="4" s="1"/>
  <c r="M1835" i="4"/>
  <c r="S1835" i="4" s="1"/>
  <c r="Q1834" i="4"/>
  <c r="R1834" i="4" s="1"/>
  <c r="H1833" i="4"/>
  <c r="I1832" i="4"/>
  <c r="E1834" i="4"/>
  <c r="F1833" i="4"/>
  <c r="B1833" i="4"/>
  <c r="C1832" i="4"/>
  <c r="AK1838" i="4" l="1"/>
  <c r="AI1839" i="4"/>
  <c r="AJ1838" i="4"/>
  <c r="AT1837" i="4"/>
  <c r="AL1837" i="4"/>
  <c r="AS1837" i="4" s="1"/>
  <c r="M1836" i="4"/>
  <c r="S1836" i="4" s="1"/>
  <c r="Q1835" i="4"/>
  <c r="R1835" i="4" s="1"/>
  <c r="H1834" i="4"/>
  <c r="I1833" i="4"/>
  <c r="E1835" i="4"/>
  <c r="F1834" i="4"/>
  <c r="B1834" i="4"/>
  <c r="C1833" i="4"/>
  <c r="AK1839" i="4" l="1"/>
  <c r="AI1840" i="4"/>
  <c r="AJ1839" i="4"/>
  <c r="AT1838" i="4"/>
  <c r="AL1838" i="4"/>
  <c r="AS1838" i="4" s="1"/>
  <c r="M1837" i="4"/>
  <c r="S1837" i="4" s="1"/>
  <c r="Q1836" i="4"/>
  <c r="R1836" i="4" s="1"/>
  <c r="H1835" i="4"/>
  <c r="I1834" i="4"/>
  <c r="E1836" i="4"/>
  <c r="F1835" i="4"/>
  <c r="B1835" i="4"/>
  <c r="C1834" i="4"/>
  <c r="AK1840" i="4" l="1"/>
  <c r="AI1841" i="4"/>
  <c r="AJ1840" i="4"/>
  <c r="AT1839" i="4"/>
  <c r="AL1839" i="4"/>
  <c r="AS1839" i="4" s="1"/>
  <c r="M1838" i="4"/>
  <c r="S1838" i="4" s="1"/>
  <c r="Q1837" i="4"/>
  <c r="R1837" i="4" s="1"/>
  <c r="H1836" i="4"/>
  <c r="I1835" i="4"/>
  <c r="E1837" i="4"/>
  <c r="F1836" i="4"/>
  <c r="B1836" i="4"/>
  <c r="C1835" i="4"/>
  <c r="AK1841" i="4" l="1"/>
  <c r="AI1842" i="4"/>
  <c r="AJ1841" i="4"/>
  <c r="AT1840" i="4"/>
  <c r="AL1840" i="4"/>
  <c r="AS1840" i="4" s="1"/>
  <c r="M1839" i="4"/>
  <c r="S1839" i="4" s="1"/>
  <c r="Q1838" i="4"/>
  <c r="R1838" i="4" s="1"/>
  <c r="H1837" i="4"/>
  <c r="I1836" i="4"/>
  <c r="E1838" i="4"/>
  <c r="F1837" i="4"/>
  <c r="B1837" i="4"/>
  <c r="C1836" i="4"/>
  <c r="AK1842" i="4" l="1"/>
  <c r="AI1843" i="4"/>
  <c r="AJ1842" i="4"/>
  <c r="AT1841" i="4"/>
  <c r="AL1841" i="4"/>
  <c r="AS1841" i="4" s="1"/>
  <c r="M1840" i="4"/>
  <c r="S1840" i="4" s="1"/>
  <c r="Q1839" i="4"/>
  <c r="R1839" i="4" s="1"/>
  <c r="H1838" i="4"/>
  <c r="I1837" i="4"/>
  <c r="E1839" i="4"/>
  <c r="F1838" i="4"/>
  <c r="B1838" i="4"/>
  <c r="C1837" i="4"/>
  <c r="AK1843" i="4" l="1"/>
  <c r="AI1844" i="4"/>
  <c r="AJ1843" i="4"/>
  <c r="AT1842" i="4"/>
  <c r="AL1842" i="4"/>
  <c r="AS1842" i="4" s="1"/>
  <c r="M1841" i="4"/>
  <c r="S1841" i="4" s="1"/>
  <c r="Q1840" i="4"/>
  <c r="R1840" i="4" s="1"/>
  <c r="H1839" i="4"/>
  <c r="I1838" i="4"/>
  <c r="E1840" i="4"/>
  <c r="F1839" i="4"/>
  <c r="B1839" i="4"/>
  <c r="C1838" i="4"/>
  <c r="AK1844" i="4" l="1"/>
  <c r="AI1845" i="4"/>
  <c r="AJ1844" i="4"/>
  <c r="AT1843" i="4"/>
  <c r="AL1843" i="4"/>
  <c r="AS1843" i="4" s="1"/>
  <c r="M1842" i="4"/>
  <c r="S1842" i="4" s="1"/>
  <c r="Q1841" i="4"/>
  <c r="R1841" i="4" s="1"/>
  <c r="H1840" i="4"/>
  <c r="I1839" i="4"/>
  <c r="E1841" i="4"/>
  <c r="F1840" i="4"/>
  <c r="B1840" i="4"/>
  <c r="C1839" i="4"/>
  <c r="AK1845" i="4" l="1"/>
  <c r="AI1846" i="4"/>
  <c r="AJ1845" i="4"/>
  <c r="AT1844" i="4"/>
  <c r="AL1844" i="4"/>
  <c r="AS1844" i="4" s="1"/>
  <c r="M1843" i="4"/>
  <c r="S1843" i="4" s="1"/>
  <c r="Q1842" i="4"/>
  <c r="R1842" i="4" s="1"/>
  <c r="H1841" i="4"/>
  <c r="I1840" i="4"/>
  <c r="E1842" i="4"/>
  <c r="F1841" i="4"/>
  <c r="B1841" i="4"/>
  <c r="C1840" i="4"/>
  <c r="AK1846" i="4" l="1"/>
  <c r="AI1847" i="4"/>
  <c r="AJ1846" i="4"/>
  <c r="AT1845" i="4"/>
  <c r="AL1845" i="4"/>
  <c r="AS1845" i="4" s="1"/>
  <c r="M1844" i="4"/>
  <c r="S1844" i="4" s="1"/>
  <c r="Q1843" i="4"/>
  <c r="R1843" i="4" s="1"/>
  <c r="H1842" i="4"/>
  <c r="I1841" i="4"/>
  <c r="E1843" i="4"/>
  <c r="F1842" i="4"/>
  <c r="B1842" i="4"/>
  <c r="C1841" i="4"/>
  <c r="AK1847" i="4" l="1"/>
  <c r="AI1848" i="4"/>
  <c r="AJ1847" i="4"/>
  <c r="AT1846" i="4"/>
  <c r="AL1846" i="4"/>
  <c r="AS1846" i="4" s="1"/>
  <c r="M1845" i="4"/>
  <c r="S1845" i="4" s="1"/>
  <c r="Q1844" i="4"/>
  <c r="R1844" i="4" s="1"/>
  <c r="H1843" i="4"/>
  <c r="I1842" i="4"/>
  <c r="E1844" i="4"/>
  <c r="F1843" i="4"/>
  <c r="B1843" i="4"/>
  <c r="C1842" i="4"/>
  <c r="AK1848" i="4" l="1"/>
  <c r="AI1849" i="4"/>
  <c r="AJ1848" i="4"/>
  <c r="AT1847" i="4"/>
  <c r="AL1847" i="4"/>
  <c r="AS1847" i="4" s="1"/>
  <c r="M1846" i="4"/>
  <c r="S1846" i="4" s="1"/>
  <c r="Q1845" i="4"/>
  <c r="R1845" i="4" s="1"/>
  <c r="H1844" i="4"/>
  <c r="I1843" i="4"/>
  <c r="E1845" i="4"/>
  <c r="F1844" i="4"/>
  <c r="B1844" i="4"/>
  <c r="C1843" i="4"/>
  <c r="AK1849" i="4" l="1"/>
  <c r="AI1850" i="4"/>
  <c r="AJ1849" i="4"/>
  <c r="AT1848" i="4"/>
  <c r="AL1848" i="4"/>
  <c r="AS1848" i="4" s="1"/>
  <c r="M1847" i="4"/>
  <c r="S1847" i="4" s="1"/>
  <c r="Q1846" i="4"/>
  <c r="R1846" i="4" s="1"/>
  <c r="H1845" i="4"/>
  <c r="I1844" i="4"/>
  <c r="E1846" i="4"/>
  <c r="F1845" i="4"/>
  <c r="B1845" i="4"/>
  <c r="C1844" i="4"/>
  <c r="AK1850" i="4" l="1"/>
  <c r="AI1851" i="4"/>
  <c r="AJ1850" i="4"/>
  <c r="AT1849" i="4"/>
  <c r="AL1849" i="4"/>
  <c r="AS1849" i="4" s="1"/>
  <c r="M1848" i="4"/>
  <c r="S1848" i="4" s="1"/>
  <c r="Q1847" i="4"/>
  <c r="R1847" i="4" s="1"/>
  <c r="H1846" i="4"/>
  <c r="I1845" i="4"/>
  <c r="E1847" i="4"/>
  <c r="F1846" i="4"/>
  <c r="B1846" i="4"/>
  <c r="C1845" i="4"/>
  <c r="AK1851" i="4" l="1"/>
  <c r="AI1852" i="4"/>
  <c r="AJ1851" i="4"/>
  <c r="AT1850" i="4"/>
  <c r="AL1850" i="4"/>
  <c r="AS1850" i="4" s="1"/>
  <c r="M1849" i="4"/>
  <c r="S1849" i="4" s="1"/>
  <c r="Q1848" i="4"/>
  <c r="R1848" i="4" s="1"/>
  <c r="H1847" i="4"/>
  <c r="I1846" i="4"/>
  <c r="E1848" i="4"/>
  <c r="F1847" i="4"/>
  <c r="B1847" i="4"/>
  <c r="C1846" i="4"/>
  <c r="AK1852" i="4" l="1"/>
  <c r="AI1853" i="4"/>
  <c r="AJ1852" i="4"/>
  <c r="AT1851" i="4"/>
  <c r="AL1851" i="4"/>
  <c r="AS1851" i="4" s="1"/>
  <c r="M1850" i="4"/>
  <c r="S1850" i="4" s="1"/>
  <c r="Q1849" i="4"/>
  <c r="R1849" i="4" s="1"/>
  <c r="H1848" i="4"/>
  <c r="I1847" i="4"/>
  <c r="E1849" i="4"/>
  <c r="F1848" i="4"/>
  <c r="B1848" i="4"/>
  <c r="C1847" i="4"/>
  <c r="AK1853" i="4" l="1"/>
  <c r="AI1854" i="4"/>
  <c r="AJ1853" i="4"/>
  <c r="AT1852" i="4"/>
  <c r="AL1852" i="4"/>
  <c r="AS1852" i="4" s="1"/>
  <c r="M1851" i="4"/>
  <c r="S1851" i="4" s="1"/>
  <c r="Q1850" i="4"/>
  <c r="R1850" i="4" s="1"/>
  <c r="H1849" i="4"/>
  <c r="I1848" i="4"/>
  <c r="E1850" i="4"/>
  <c r="F1849" i="4"/>
  <c r="B1849" i="4"/>
  <c r="C1848" i="4"/>
  <c r="AK1854" i="4" l="1"/>
  <c r="AI1855" i="4"/>
  <c r="AJ1854" i="4"/>
  <c r="AT1853" i="4"/>
  <c r="AL1853" i="4"/>
  <c r="AS1853" i="4" s="1"/>
  <c r="M1852" i="4"/>
  <c r="S1852" i="4" s="1"/>
  <c r="Q1851" i="4"/>
  <c r="R1851" i="4" s="1"/>
  <c r="H1850" i="4"/>
  <c r="I1849" i="4"/>
  <c r="E1851" i="4"/>
  <c r="F1850" i="4"/>
  <c r="B1850" i="4"/>
  <c r="C1849" i="4"/>
  <c r="AK1855" i="4" l="1"/>
  <c r="AI1856" i="4"/>
  <c r="AJ1855" i="4"/>
  <c r="AT1854" i="4"/>
  <c r="AL1854" i="4"/>
  <c r="AS1854" i="4" s="1"/>
  <c r="M1853" i="4"/>
  <c r="S1853" i="4" s="1"/>
  <c r="Q1852" i="4"/>
  <c r="R1852" i="4" s="1"/>
  <c r="H1851" i="4"/>
  <c r="I1850" i="4"/>
  <c r="E1852" i="4"/>
  <c r="F1851" i="4"/>
  <c r="B1851" i="4"/>
  <c r="C1850" i="4"/>
  <c r="AK1856" i="4" l="1"/>
  <c r="AI1857" i="4"/>
  <c r="AJ1856" i="4"/>
  <c r="AT1855" i="4"/>
  <c r="AL1855" i="4"/>
  <c r="AS1855" i="4" s="1"/>
  <c r="M1854" i="4"/>
  <c r="S1854" i="4" s="1"/>
  <c r="Q1853" i="4"/>
  <c r="R1853" i="4" s="1"/>
  <c r="H1852" i="4"/>
  <c r="I1851" i="4"/>
  <c r="E1853" i="4"/>
  <c r="F1852" i="4"/>
  <c r="B1852" i="4"/>
  <c r="C1851" i="4"/>
  <c r="AK1857" i="4" l="1"/>
  <c r="AI1858" i="4"/>
  <c r="AJ1857" i="4"/>
  <c r="AT1856" i="4"/>
  <c r="AL1856" i="4"/>
  <c r="AS1856" i="4" s="1"/>
  <c r="M1855" i="4"/>
  <c r="S1855" i="4" s="1"/>
  <c r="Q1854" i="4"/>
  <c r="R1854" i="4" s="1"/>
  <c r="H1853" i="4"/>
  <c r="I1852" i="4"/>
  <c r="E1854" i="4"/>
  <c r="F1853" i="4"/>
  <c r="B1853" i="4"/>
  <c r="C1852" i="4"/>
  <c r="AK1858" i="4" l="1"/>
  <c r="AI1859" i="4"/>
  <c r="AJ1858" i="4"/>
  <c r="AT1857" i="4"/>
  <c r="AL1857" i="4"/>
  <c r="AS1857" i="4" s="1"/>
  <c r="M1856" i="4"/>
  <c r="S1856" i="4" s="1"/>
  <c r="Q1855" i="4"/>
  <c r="R1855" i="4" s="1"/>
  <c r="H1854" i="4"/>
  <c r="I1853" i="4"/>
  <c r="E1855" i="4"/>
  <c r="F1854" i="4"/>
  <c r="B1854" i="4"/>
  <c r="C1853" i="4"/>
  <c r="AK1859" i="4" l="1"/>
  <c r="AI1860" i="4"/>
  <c r="AJ1859" i="4"/>
  <c r="AT1858" i="4"/>
  <c r="AL1858" i="4"/>
  <c r="AS1858" i="4" s="1"/>
  <c r="M1857" i="4"/>
  <c r="S1857" i="4" s="1"/>
  <c r="Q1856" i="4"/>
  <c r="R1856" i="4" s="1"/>
  <c r="H1855" i="4"/>
  <c r="I1854" i="4"/>
  <c r="E1856" i="4"/>
  <c r="F1855" i="4"/>
  <c r="B1855" i="4"/>
  <c r="C1854" i="4"/>
  <c r="AK1860" i="4" l="1"/>
  <c r="AI1861" i="4"/>
  <c r="AJ1860" i="4"/>
  <c r="AT1859" i="4"/>
  <c r="AL1859" i="4"/>
  <c r="AS1859" i="4" s="1"/>
  <c r="M1858" i="4"/>
  <c r="S1858" i="4" s="1"/>
  <c r="Q1857" i="4"/>
  <c r="R1857" i="4" s="1"/>
  <c r="H1856" i="4"/>
  <c r="I1855" i="4"/>
  <c r="E1857" i="4"/>
  <c r="F1856" i="4"/>
  <c r="B1856" i="4"/>
  <c r="C1855" i="4"/>
  <c r="AK1861" i="4" l="1"/>
  <c r="AI1862" i="4"/>
  <c r="AJ1861" i="4"/>
  <c r="AT1860" i="4"/>
  <c r="AL1860" i="4"/>
  <c r="AS1860" i="4" s="1"/>
  <c r="M1859" i="4"/>
  <c r="S1859" i="4" s="1"/>
  <c r="Q1858" i="4"/>
  <c r="R1858" i="4" s="1"/>
  <c r="H1857" i="4"/>
  <c r="I1856" i="4"/>
  <c r="E1858" i="4"/>
  <c r="F1857" i="4"/>
  <c r="B1857" i="4"/>
  <c r="C1856" i="4"/>
  <c r="AK1862" i="4" l="1"/>
  <c r="AI1863" i="4"/>
  <c r="AJ1862" i="4"/>
  <c r="AT1861" i="4"/>
  <c r="AL1861" i="4"/>
  <c r="AS1861" i="4" s="1"/>
  <c r="M1860" i="4"/>
  <c r="S1860" i="4" s="1"/>
  <c r="Q1859" i="4"/>
  <c r="R1859" i="4" s="1"/>
  <c r="H1858" i="4"/>
  <c r="I1857" i="4"/>
  <c r="E1859" i="4"/>
  <c r="F1858" i="4"/>
  <c r="B1858" i="4"/>
  <c r="C1857" i="4"/>
  <c r="AK1863" i="4" l="1"/>
  <c r="AI1864" i="4"/>
  <c r="AJ1863" i="4"/>
  <c r="AT1862" i="4"/>
  <c r="AL1862" i="4"/>
  <c r="AS1862" i="4" s="1"/>
  <c r="M1861" i="4"/>
  <c r="S1861" i="4" s="1"/>
  <c r="Q1860" i="4"/>
  <c r="R1860" i="4" s="1"/>
  <c r="H1859" i="4"/>
  <c r="I1858" i="4"/>
  <c r="E1860" i="4"/>
  <c r="F1859" i="4"/>
  <c r="B1859" i="4"/>
  <c r="C1858" i="4"/>
  <c r="AK1864" i="4" l="1"/>
  <c r="AI1865" i="4"/>
  <c r="AJ1864" i="4"/>
  <c r="AT1863" i="4"/>
  <c r="AL1863" i="4"/>
  <c r="AS1863" i="4" s="1"/>
  <c r="M1862" i="4"/>
  <c r="S1862" i="4" s="1"/>
  <c r="Q1861" i="4"/>
  <c r="R1861" i="4" s="1"/>
  <c r="H1860" i="4"/>
  <c r="I1859" i="4"/>
  <c r="E1861" i="4"/>
  <c r="F1860" i="4"/>
  <c r="B1860" i="4"/>
  <c r="C1859" i="4"/>
  <c r="AK1865" i="4" l="1"/>
  <c r="AI1866" i="4"/>
  <c r="AJ1865" i="4"/>
  <c r="AT1864" i="4"/>
  <c r="AL1864" i="4"/>
  <c r="AS1864" i="4" s="1"/>
  <c r="M1863" i="4"/>
  <c r="S1863" i="4" s="1"/>
  <c r="Q1862" i="4"/>
  <c r="R1862" i="4" s="1"/>
  <c r="H1861" i="4"/>
  <c r="I1860" i="4"/>
  <c r="E1862" i="4"/>
  <c r="F1861" i="4"/>
  <c r="B1861" i="4"/>
  <c r="C1860" i="4"/>
  <c r="AK1866" i="4" l="1"/>
  <c r="AI1867" i="4"/>
  <c r="AJ1866" i="4"/>
  <c r="AT1865" i="4"/>
  <c r="AL1865" i="4"/>
  <c r="AS1865" i="4" s="1"/>
  <c r="M1864" i="4"/>
  <c r="S1864" i="4" s="1"/>
  <c r="Q1863" i="4"/>
  <c r="R1863" i="4" s="1"/>
  <c r="H1862" i="4"/>
  <c r="I1861" i="4"/>
  <c r="E1863" i="4"/>
  <c r="F1862" i="4"/>
  <c r="B1862" i="4"/>
  <c r="C1861" i="4"/>
  <c r="AK1867" i="4" l="1"/>
  <c r="AI1868" i="4"/>
  <c r="AJ1867" i="4"/>
  <c r="AT1866" i="4"/>
  <c r="AL1866" i="4"/>
  <c r="AS1866" i="4" s="1"/>
  <c r="M1865" i="4"/>
  <c r="S1865" i="4" s="1"/>
  <c r="Q1864" i="4"/>
  <c r="R1864" i="4" s="1"/>
  <c r="H1863" i="4"/>
  <c r="I1862" i="4"/>
  <c r="E1864" i="4"/>
  <c r="F1863" i="4"/>
  <c r="B1863" i="4"/>
  <c r="C1862" i="4"/>
  <c r="AK1868" i="4" l="1"/>
  <c r="AI1869" i="4"/>
  <c r="AJ1868" i="4"/>
  <c r="AT1867" i="4"/>
  <c r="AL1867" i="4"/>
  <c r="AS1867" i="4" s="1"/>
  <c r="M1866" i="4"/>
  <c r="S1866" i="4" s="1"/>
  <c r="Q1865" i="4"/>
  <c r="R1865" i="4" s="1"/>
  <c r="H1864" i="4"/>
  <c r="I1863" i="4"/>
  <c r="E1865" i="4"/>
  <c r="F1864" i="4"/>
  <c r="B1864" i="4"/>
  <c r="C1863" i="4"/>
  <c r="AK1869" i="4" l="1"/>
  <c r="AI1870" i="4"/>
  <c r="AJ1869" i="4"/>
  <c r="AT1868" i="4"/>
  <c r="AL1868" i="4"/>
  <c r="AS1868" i="4" s="1"/>
  <c r="M1867" i="4"/>
  <c r="S1867" i="4" s="1"/>
  <c r="Q1866" i="4"/>
  <c r="R1866" i="4" s="1"/>
  <c r="H1865" i="4"/>
  <c r="I1864" i="4"/>
  <c r="E1866" i="4"/>
  <c r="F1865" i="4"/>
  <c r="B1865" i="4"/>
  <c r="C1864" i="4"/>
  <c r="AK1870" i="4" l="1"/>
  <c r="AI1871" i="4"/>
  <c r="AJ1870" i="4"/>
  <c r="AT1869" i="4"/>
  <c r="AL1869" i="4"/>
  <c r="AS1869" i="4" s="1"/>
  <c r="M1868" i="4"/>
  <c r="S1868" i="4" s="1"/>
  <c r="Q1867" i="4"/>
  <c r="R1867" i="4" s="1"/>
  <c r="H1866" i="4"/>
  <c r="I1865" i="4"/>
  <c r="E1867" i="4"/>
  <c r="F1866" i="4"/>
  <c r="B1866" i="4"/>
  <c r="C1865" i="4"/>
  <c r="AK1871" i="4" l="1"/>
  <c r="AI1872" i="4"/>
  <c r="AJ1871" i="4"/>
  <c r="AT1870" i="4"/>
  <c r="AL1870" i="4"/>
  <c r="AS1870" i="4" s="1"/>
  <c r="M1869" i="4"/>
  <c r="S1869" i="4" s="1"/>
  <c r="Q1868" i="4"/>
  <c r="R1868" i="4" s="1"/>
  <c r="H1867" i="4"/>
  <c r="I1866" i="4"/>
  <c r="E1868" i="4"/>
  <c r="F1867" i="4"/>
  <c r="B1867" i="4"/>
  <c r="C1866" i="4"/>
  <c r="AK1872" i="4" l="1"/>
  <c r="AI1873" i="4"/>
  <c r="AJ1872" i="4"/>
  <c r="AT1871" i="4"/>
  <c r="AL1871" i="4"/>
  <c r="AS1871" i="4" s="1"/>
  <c r="M1870" i="4"/>
  <c r="S1870" i="4" s="1"/>
  <c r="Q1869" i="4"/>
  <c r="R1869" i="4" s="1"/>
  <c r="H1868" i="4"/>
  <c r="I1867" i="4"/>
  <c r="E1869" i="4"/>
  <c r="F1868" i="4"/>
  <c r="B1868" i="4"/>
  <c r="C1867" i="4"/>
  <c r="AK1873" i="4" l="1"/>
  <c r="AI1874" i="4"/>
  <c r="AJ1873" i="4"/>
  <c r="AT1872" i="4"/>
  <c r="AL1872" i="4"/>
  <c r="AS1872" i="4" s="1"/>
  <c r="M1871" i="4"/>
  <c r="S1871" i="4" s="1"/>
  <c r="Q1870" i="4"/>
  <c r="R1870" i="4" s="1"/>
  <c r="H1869" i="4"/>
  <c r="I1868" i="4"/>
  <c r="E1870" i="4"/>
  <c r="F1869" i="4"/>
  <c r="B1869" i="4"/>
  <c r="C1868" i="4"/>
  <c r="AK1874" i="4" l="1"/>
  <c r="AI1875" i="4"/>
  <c r="AJ1874" i="4"/>
  <c r="AT1873" i="4"/>
  <c r="AL1873" i="4"/>
  <c r="AS1873" i="4" s="1"/>
  <c r="M1872" i="4"/>
  <c r="S1872" i="4" s="1"/>
  <c r="Q1871" i="4"/>
  <c r="R1871" i="4" s="1"/>
  <c r="H1870" i="4"/>
  <c r="I1869" i="4"/>
  <c r="E1871" i="4"/>
  <c r="F1870" i="4"/>
  <c r="B1870" i="4"/>
  <c r="C1869" i="4"/>
  <c r="AK1875" i="4" l="1"/>
  <c r="AI1876" i="4"/>
  <c r="AJ1875" i="4"/>
  <c r="AT1874" i="4"/>
  <c r="AL1874" i="4"/>
  <c r="AS1874" i="4" s="1"/>
  <c r="M1873" i="4"/>
  <c r="S1873" i="4" s="1"/>
  <c r="Q1872" i="4"/>
  <c r="R1872" i="4" s="1"/>
  <c r="H1871" i="4"/>
  <c r="I1870" i="4"/>
  <c r="E1872" i="4"/>
  <c r="F1871" i="4"/>
  <c r="B1871" i="4"/>
  <c r="C1870" i="4"/>
  <c r="AK1876" i="4" l="1"/>
  <c r="AI1877" i="4"/>
  <c r="AJ1876" i="4"/>
  <c r="AT1875" i="4"/>
  <c r="AL1875" i="4"/>
  <c r="AS1875" i="4" s="1"/>
  <c r="M1874" i="4"/>
  <c r="S1874" i="4" s="1"/>
  <c r="Q1873" i="4"/>
  <c r="R1873" i="4" s="1"/>
  <c r="H1872" i="4"/>
  <c r="I1871" i="4"/>
  <c r="E1873" i="4"/>
  <c r="F1872" i="4"/>
  <c r="B1872" i="4"/>
  <c r="C1871" i="4"/>
  <c r="AK1877" i="4" l="1"/>
  <c r="AI1878" i="4"/>
  <c r="AJ1877" i="4"/>
  <c r="AT1876" i="4"/>
  <c r="AL1876" i="4"/>
  <c r="AS1876" i="4" s="1"/>
  <c r="M1875" i="4"/>
  <c r="S1875" i="4" s="1"/>
  <c r="Q1874" i="4"/>
  <c r="R1874" i="4" s="1"/>
  <c r="H1873" i="4"/>
  <c r="I1872" i="4"/>
  <c r="E1874" i="4"/>
  <c r="F1873" i="4"/>
  <c r="B1873" i="4"/>
  <c r="C1872" i="4"/>
  <c r="AK1878" i="4" l="1"/>
  <c r="AI1879" i="4"/>
  <c r="AJ1878" i="4"/>
  <c r="AT1877" i="4"/>
  <c r="AL1877" i="4"/>
  <c r="AS1877" i="4" s="1"/>
  <c r="M1876" i="4"/>
  <c r="S1876" i="4" s="1"/>
  <c r="Q1875" i="4"/>
  <c r="R1875" i="4" s="1"/>
  <c r="H1874" i="4"/>
  <c r="I1873" i="4"/>
  <c r="E1875" i="4"/>
  <c r="F1874" i="4"/>
  <c r="B1874" i="4"/>
  <c r="C1873" i="4"/>
  <c r="AK1879" i="4" l="1"/>
  <c r="AI1880" i="4"/>
  <c r="AJ1879" i="4"/>
  <c r="AT1878" i="4"/>
  <c r="AL1878" i="4"/>
  <c r="AS1878" i="4" s="1"/>
  <c r="M1877" i="4"/>
  <c r="S1877" i="4" s="1"/>
  <c r="Q1876" i="4"/>
  <c r="R1876" i="4" s="1"/>
  <c r="H1875" i="4"/>
  <c r="I1874" i="4"/>
  <c r="E1876" i="4"/>
  <c r="F1875" i="4"/>
  <c r="B1875" i="4"/>
  <c r="C1874" i="4"/>
  <c r="AK1880" i="4" l="1"/>
  <c r="AI1881" i="4"/>
  <c r="AJ1880" i="4"/>
  <c r="AT1879" i="4"/>
  <c r="AL1879" i="4"/>
  <c r="AS1879" i="4" s="1"/>
  <c r="M1878" i="4"/>
  <c r="S1878" i="4" s="1"/>
  <c r="Q1877" i="4"/>
  <c r="R1877" i="4" s="1"/>
  <c r="H1876" i="4"/>
  <c r="I1875" i="4"/>
  <c r="E1877" i="4"/>
  <c r="F1876" i="4"/>
  <c r="B1876" i="4"/>
  <c r="C1875" i="4"/>
  <c r="AK1881" i="4" l="1"/>
  <c r="AI1882" i="4"/>
  <c r="AJ1881" i="4"/>
  <c r="AT1880" i="4"/>
  <c r="AL1880" i="4"/>
  <c r="AS1880" i="4" s="1"/>
  <c r="M1879" i="4"/>
  <c r="S1879" i="4" s="1"/>
  <c r="Q1878" i="4"/>
  <c r="R1878" i="4" s="1"/>
  <c r="H1877" i="4"/>
  <c r="I1876" i="4"/>
  <c r="E1878" i="4"/>
  <c r="F1877" i="4"/>
  <c r="B1877" i="4"/>
  <c r="C1876" i="4"/>
  <c r="AK1882" i="4" l="1"/>
  <c r="AI1883" i="4"/>
  <c r="AJ1882" i="4"/>
  <c r="AT1881" i="4"/>
  <c r="AL1881" i="4"/>
  <c r="AS1881" i="4" s="1"/>
  <c r="M1880" i="4"/>
  <c r="S1880" i="4" s="1"/>
  <c r="Q1879" i="4"/>
  <c r="R1879" i="4" s="1"/>
  <c r="H1878" i="4"/>
  <c r="I1877" i="4"/>
  <c r="E1879" i="4"/>
  <c r="F1878" i="4"/>
  <c r="B1878" i="4"/>
  <c r="C1877" i="4"/>
  <c r="AK1883" i="4" l="1"/>
  <c r="AI1884" i="4"/>
  <c r="AJ1883" i="4"/>
  <c r="AT1882" i="4"/>
  <c r="AL1882" i="4"/>
  <c r="AS1882" i="4" s="1"/>
  <c r="M1881" i="4"/>
  <c r="S1881" i="4" s="1"/>
  <c r="Q1880" i="4"/>
  <c r="R1880" i="4" s="1"/>
  <c r="H1879" i="4"/>
  <c r="I1878" i="4"/>
  <c r="E1880" i="4"/>
  <c r="F1879" i="4"/>
  <c r="B1879" i="4"/>
  <c r="C1878" i="4"/>
  <c r="AK1884" i="4" l="1"/>
  <c r="AI1885" i="4"/>
  <c r="AJ1884" i="4"/>
  <c r="AT1883" i="4"/>
  <c r="AL1883" i="4"/>
  <c r="AS1883" i="4" s="1"/>
  <c r="M1882" i="4"/>
  <c r="S1882" i="4" s="1"/>
  <c r="Q1881" i="4"/>
  <c r="R1881" i="4" s="1"/>
  <c r="H1880" i="4"/>
  <c r="I1879" i="4"/>
  <c r="E1881" i="4"/>
  <c r="F1880" i="4"/>
  <c r="B1880" i="4"/>
  <c r="C1879" i="4"/>
  <c r="AK1885" i="4" l="1"/>
  <c r="AI1886" i="4"/>
  <c r="AJ1885" i="4"/>
  <c r="AT1884" i="4"/>
  <c r="AL1884" i="4"/>
  <c r="AS1884" i="4" s="1"/>
  <c r="M1883" i="4"/>
  <c r="S1883" i="4" s="1"/>
  <c r="Q1882" i="4"/>
  <c r="R1882" i="4" s="1"/>
  <c r="H1881" i="4"/>
  <c r="I1880" i="4"/>
  <c r="E1882" i="4"/>
  <c r="F1881" i="4"/>
  <c r="B1881" i="4"/>
  <c r="C1880" i="4"/>
  <c r="AK1886" i="4" l="1"/>
  <c r="AI1887" i="4"/>
  <c r="AJ1886" i="4"/>
  <c r="AT1885" i="4"/>
  <c r="AL1885" i="4"/>
  <c r="AS1885" i="4" s="1"/>
  <c r="M1884" i="4"/>
  <c r="S1884" i="4" s="1"/>
  <c r="Q1883" i="4"/>
  <c r="R1883" i="4" s="1"/>
  <c r="H1882" i="4"/>
  <c r="I1881" i="4"/>
  <c r="E1883" i="4"/>
  <c r="F1882" i="4"/>
  <c r="B1882" i="4"/>
  <c r="C1881" i="4"/>
  <c r="AK1887" i="4" l="1"/>
  <c r="AI1888" i="4"/>
  <c r="AJ1887" i="4"/>
  <c r="AT1886" i="4"/>
  <c r="AL1886" i="4"/>
  <c r="AS1886" i="4" s="1"/>
  <c r="M1885" i="4"/>
  <c r="S1885" i="4" s="1"/>
  <c r="Q1884" i="4"/>
  <c r="R1884" i="4" s="1"/>
  <c r="H1883" i="4"/>
  <c r="I1882" i="4"/>
  <c r="E1884" i="4"/>
  <c r="F1883" i="4"/>
  <c r="B1883" i="4"/>
  <c r="C1882" i="4"/>
  <c r="AK1888" i="4" l="1"/>
  <c r="AI1889" i="4"/>
  <c r="AJ1888" i="4"/>
  <c r="AT1887" i="4"/>
  <c r="AL1887" i="4"/>
  <c r="AS1887" i="4" s="1"/>
  <c r="M1886" i="4"/>
  <c r="S1886" i="4" s="1"/>
  <c r="Q1885" i="4"/>
  <c r="R1885" i="4" s="1"/>
  <c r="H1884" i="4"/>
  <c r="I1883" i="4"/>
  <c r="E1885" i="4"/>
  <c r="F1884" i="4"/>
  <c r="B1884" i="4"/>
  <c r="C1883" i="4"/>
  <c r="AK1889" i="4" l="1"/>
  <c r="AI1890" i="4"/>
  <c r="AJ1889" i="4"/>
  <c r="AT1888" i="4"/>
  <c r="AL1888" i="4"/>
  <c r="AS1888" i="4" s="1"/>
  <c r="M1887" i="4"/>
  <c r="S1887" i="4" s="1"/>
  <c r="Q1886" i="4"/>
  <c r="R1886" i="4" s="1"/>
  <c r="H1885" i="4"/>
  <c r="I1884" i="4"/>
  <c r="E1886" i="4"/>
  <c r="F1885" i="4"/>
  <c r="B1885" i="4"/>
  <c r="C1884" i="4"/>
  <c r="AK1890" i="4" l="1"/>
  <c r="AI1891" i="4"/>
  <c r="AJ1890" i="4"/>
  <c r="AT1889" i="4"/>
  <c r="AL1889" i="4"/>
  <c r="AS1889" i="4" s="1"/>
  <c r="M1888" i="4"/>
  <c r="S1888" i="4" s="1"/>
  <c r="Q1887" i="4"/>
  <c r="R1887" i="4" s="1"/>
  <c r="H1886" i="4"/>
  <c r="I1885" i="4"/>
  <c r="E1887" i="4"/>
  <c r="F1886" i="4"/>
  <c r="B1886" i="4"/>
  <c r="C1885" i="4"/>
  <c r="AK1891" i="4" l="1"/>
  <c r="AI1892" i="4"/>
  <c r="AJ1891" i="4"/>
  <c r="AT1890" i="4"/>
  <c r="AL1890" i="4"/>
  <c r="AS1890" i="4" s="1"/>
  <c r="M1889" i="4"/>
  <c r="S1889" i="4" s="1"/>
  <c r="Q1888" i="4"/>
  <c r="R1888" i="4" s="1"/>
  <c r="H1887" i="4"/>
  <c r="I1886" i="4"/>
  <c r="E1888" i="4"/>
  <c r="F1887" i="4"/>
  <c r="B1887" i="4"/>
  <c r="C1886" i="4"/>
  <c r="AK1892" i="4" l="1"/>
  <c r="AI1893" i="4"/>
  <c r="AJ1892" i="4"/>
  <c r="AT1891" i="4"/>
  <c r="AL1891" i="4"/>
  <c r="AS1891" i="4" s="1"/>
  <c r="M1890" i="4"/>
  <c r="S1890" i="4" s="1"/>
  <c r="Q1889" i="4"/>
  <c r="R1889" i="4" s="1"/>
  <c r="H1888" i="4"/>
  <c r="I1887" i="4"/>
  <c r="E1889" i="4"/>
  <c r="F1888" i="4"/>
  <c r="B1888" i="4"/>
  <c r="C1887" i="4"/>
  <c r="AK1893" i="4" l="1"/>
  <c r="AI1894" i="4"/>
  <c r="AJ1893" i="4"/>
  <c r="AT1892" i="4"/>
  <c r="AL1892" i="4"/>
  <c r="AS1892" i="4" s="1"/>
  <c r="M1891" i="4"/>
  <c r="S1891" i="4" s="1"/>
  <c r="Q1890" i="4"/>
  <c r="R1890" i="4" s="1"/>
  <c r="H1889" i="4"/>
  <c r="I1888" i="4"/>
  <c r="E1890" i="4"/>
  <c r="F1889" i="4"/>
  <c r="B1889" i="4"/>
  <c r="C1888" i="4"/>
  <c r="AK1894" i="4" l="1"/>
  <c r="AI1895" i="4"/>
  <c r="AJ1894" i="4"/>
  <c r="AT1893" i="4"/>
  <c r="AL1893" i="4"/>
  <c r="AS1893" i="4" s="1"/>
  <c r="M1892" i="4"/>
  <c r="S1892" i="4" s="1"/>
  <c r="Q1891" i="4"/>
  <c r="R1891" i="4" s="1"/>
  <c r="H1890" i="4"/>
  <c r="I1889" i="4"/>
  <c r="E1891" i="4"/>
  <c r="F1890" i="4"/>
  <c r="B1890" i="4"/>
  <c r="C1889" i="4"/>
  <c r="AK1895" i="4" l="1"/>
  <c r="AI1896" i="4"/>
  <c r="AJ1895" i="4"/>
  <c r="AT1894" i="4"/>
  <c r="AL1894" i="4"/>
  <c r="AS1894" i="4" s="1"/>
  <c r="M1893" i="4"/>
  <c r="S1893" i="4" s="1"/>
  <c r="Q1892" i="4"/>
  <c r="R1892" i="4" s="1"/>
  <c r="H1891" i="4"/>
  <c r="I1890" i="4"/>
  <c r="E1892" i="4"/>
  <c r="F1891" i="4"/>
  <c r="B1891" i="4"/>
  <c r="C1890" i="4"/>
  <c r="AK1896" i="4" l="1"/>
  <c r="AI1897" i="4"/>
  <c r="AJ1896" i="4"/>
  <c r="AT1895" i="4"/>
  <c r="AL1895" i="4"/>
  <c r="AS1895" i="4" s="1"/>
  <c r="M1894" i="4"/>
  <c r="S1894" i="4" s="1"/>
  <c r="Q1893" i="4"/>
  <c r="R1893" i="4" s="1"/>
  <c r="H1892" i="4"/>
  <c r="I1891" i="4"/>
  <c r="E1893" i="4"/>
  <c r="F1892" i="4"/>
  <c r="B1892" i="4"/>
  <c r="C1891" i="4"/>
  <c r="AK1897" i="4" l="1"/>
  <c r="AI1898" i="4"/>
  <c r="AJ1897" i="4"/>
  <c r="AT1896" i="4"/>
  <c r="AL1896" i="4"/>
  <c r="AS1896" i="4" s="1"/>
  <c r="M1895" i="4"/>
  <c r="S1895" i="4" s="1"/>
  <c r="Q1894" i="4"/>
  <c r="R1894" i="4" s="1"/>
  <c r="H1893" i="4"/>
  <c r="I1892" i="4"/>
  <c r="E1894" i="4"/>
  <c r="F1893" i="4"/>
  <c r="B1893" i="4"/>
  <c r="C1892" i="4"/>
  <c r="AK1898" i="4" l="1"/>
  <c r="AI1899" i="4"/>
  <c r="AJ1898" i="4"/>
  <c r="AT1897" i="4"/>
  <c r="AL1897" i="4"/>
  <c r="AS1897" i="4" s="1"/>
  <c r="M1896" i="4"/>
  <c r="S1896" i="4" s="1"/>
  <c r="Q1895" i="4"/>
  <c r="R1895" i="4" s="1"/>
  <c r="H1894" i="4"/>
  <c r="I1893" i="4"/>
  <c r="E1895" i="4"/>
  <c r="F1894" i="4"/>
  <c r="B1894" i="4"/>
  <c r="C1893" i="4"/>
  <c r="AK1899" i="4" l="1"/>
  <c r="AI1900" i="4"/>
  <c r="AJ1899" i="4"/>
  <c r="AT1898" i="4"/>
  <c r="AL1898" i="4"/>
  <c r="AS1898" i="4" s="1"/>
  <c r="M1897" i="4"/>
  <c r="S1897" i="4" s="1"/>
  <c r="Q1896" i="4"/>
  <c r="R1896" i="4" s="1"/>
  <c r="H1895" i="4"/>
  <c r="I1894" i="4"/>
  <c r="E1896" i="4"/>
  <c r="F1895" i="4"/>
  <c r="B1895" i="4"/>
  <c r="C1894" i="4"/>
  <c r="AK1900" i="4" l="1"/>
  <c r="AI1901" i="4"/>
  <c r="AJ1900" i="4"/>
  <c r="AT1899" i="4"/>
  <c r="AL1899" i="4"/>
  <c r="AS1899" i="4" s="1"/>
  <c r="M1898" i="4"/>
  <c r="S1898" i="4" s="1"/>
  <c r="Q1897" i="4"/>
  <c r="R1897" i="4" s="1"/>
  <c r="H1896" i="4"/>
  <c r="I1895" i="4"/>
  <c r="E1897" i="4"/>
  <c r="F1896" i="4"/>
  <c r="B1896" i="4"/>
  <c r="C1895" i="4"/>
  <c r="AK1901" i="4" l="1"/>
  <c r="AI1902" i="4"/>
  <c r="AJ1901" i="4"/>
  <c r="AT1900" i="4"/>
  <c r="AL1900" i="4"/>
  <c r="AS1900" i="4" s="1"/>
  <c r="M1899" i="4"/>
  <c r="S1899" i="4" s="1"/>
  <c r="Q1898" i="4"/>
  <c r="R1898" i="4" s="1"/>
  <c r="H1897" i="4"/>
  <c r="I1896" i="4"/>
  <c r="E1898" i="4"/>
  <c r="F1897" i="4"/>
  <c r="B1897" i="4"/>
  <c r="C1896" i="4"/>
  <c r="AK1902" i="4" l="1"/>
  <c r="AI1903" i="4"/>
  <c r="AJ1902" i="4"/>
  <c r="AT1901" i="4"/>
  <c r="AL1901" i="4"/>
  <c r="AS1901" i="4" s="1"/>
  <c r="M1900" i="4"/>
  <c r="S1900" i="4" s="1"/>
  <c r="Q1899" i="4"/>
  <c r="R1899" i="4" s="1"/>
  <c r="H1898" i="4"/>
  <c r="I1897" i="4"/>
  <c r="E1899" i="4"/>
  <c r="F1898" i="4"/>
  <c r="B1898" i="4"/>
  <c r="C1897" i="4"/>
  <c r="AK1903" i="4" l="1"/>
  <c r="AI1904" i="4"/>
  <c r="AJ1903" i="4"/>
  <c r="AT1902" i="4"/>
  <c r="AL1902" i="4"/>
  <c r="AS1902" i="4" s="1"/>
  <c r="M1901" i="4"/>
  <c r="S1901" i="4" s="1"/>
  <c r="Q1900" i="4"/>
  <c r="R1900" i="4" s="1"/>
  <c r="H1899" i="4"/>
  <c r="I1898" i="4"/>
  <c r="E1900" i="4"/>
  <c r="F1899" i="4"/>
  <c r="B1899" i="4"/>
  <c r="C1898" i="4"/>
  <c r="AK1904" i="4" l="1"/>
  <c r="AI1905" i="4"/>
  <c r="AJ1904" i="4"/>
  <c r="AT1903" i="4"/>
  <c r="AL1903" i="4"/>
  <c r="AS1903" i="4" s="1"/>
  <c r="M1902" i="4"/>
  <c r="S1902" i="4" s="1"/>
  <c r="Q1901" i="4"/>
  <c r="R1901" i="4" s="1"/>
  <c r="H1900" i="4"/>
  <c r="I1899" i="4"/>
  <c r="E1901" i="4"/>
  <c r="F1900" i="4"/>
  <c r="B1900" i="4"/>
  <c r="C1899" i="4"/>
  <c r="AK1905" i="4" l="1"/>
  <c r="AI1906" i="4"/>
  <c r="AJ1905" i="4"/>
  <c r="AT1904" i="4"/>
  <c r="AL1904" i="4"/>
  <c r="AS1904" i="4" s="1"/>
  <c r="M1903" i="4"/>
  <c r="S1903" i="4" s="1"/>
  <c r="Q1902" i="4"/>
  <c r="R1902" i="4" s="1"/>
  <c r="H1901" i="4"/>
  <c r="I1900" i="4"/>
  <c r="E1902" i="4"/>
  <c r="F1901" i="4"/>
  <c r="B1901" i="4"/>
  <c r="C1900" i="4"/>
  <c r="AK1906" i="4" l="1"/>
  <c r="AI1907" i="4"/>
  <c r="AJ1906" i="4"/>
  <c r="AT1905" i="4"/>
  <c r="AL1905" i="4"/>
  <c r="AS1905" i="4" s="1"/>
  <c r="M1904" i="4"/>
  <c r="S1904" i="4" s="1"/>
  <c r="Q1903" i="4"/>
  <c r="R1903" i="4" s="1"/>
  <c r="H1902" i="4"/>
  <c r="I1901" i="4"/>
  <c r="E1903" i="4"/>
  <c r="F1902" i="4"/>
  <c r="B1902" i="4"/>
  <c r="C1901" i="4"/>
  <c r="AK1907" i="4" l="1"/>
  <c r="AI1908" i="4"/>
  <c r="AJ1907" i="4"/>
  <c r="AT1906" i="4"/>
  <c r="AL1906" i="4"/>
  <c r="AS1906" i="4" s="1"/>
  <c r="M1905" i="4"/>
  <c r="S1905" i="4" s="1"/>
  <c r="Q1904" i="4"/>
  <c r="R1904" i="4" s="1"/>
  <c r="H1903" i="4"/>
  <c r="I1902" i="4"/>
  <c r="E1904" i="4"/>
  <c r="F1903" i="4"/>
  <c r="B1903" i="4"/>
  <c r="C1902" i="4"/>
  <c r="AK1908" i="4" l="1"/>
  <c r="AI1909" i="4"/>
  <c r="AJ1908" i="4"/>
  <c r="AT1907" i="4"/>
  <c r="AL1907" i="4"/>
  <c r="AS1907" i="4" s="1"/>
  <c r="M1906" i="4"/>
  <c r="S1906" i="4" s="1"/>
  <c r="Q1905" i="4"/>
  <c r="R1905" i="4" s="1"/>
  <c r="H1904" i="4"/>
  <c r="I1903" i="4"/>
  <c r="E1905" i="4"/>
  <c r="F1904" i="4"/>
  <c r="B1904" i="4"/>
  <c r="C1903" i="4"/>
  <c r="AK1909" i="4" l="1"/>
  <c r="AI1910" i="4"/>
  <c r="AJ1909" i="4"/>
  <c r="AT1908" i="4"/>
  <c r="AL1908" i="4"/>
  <c r="AS1908" i="4" s="1"/>
  <c r="M1907" i="4"/>
  <c r="S1907" i="4" s="1"/>
  <c r="Q1906" i="4"/>
  <c r="R1906" i="4" s="1"/>
  <c r="H1905" i="4"/>
  <c r="I1904" i="4"/>
  <c r="E1906" i="4"/>
  <c r="F1905" i="4"/>
  <c r="B1905" i="4"/>
  <c r="C1904" i="4"/>
  <c r="AK1910" i="4" l="1"/>
  <c r="AI1911" i="4"/>
  <c r="AJ1910" i="4"/>
  <c r="AT1909" i="4"/>
  <c r="AL1909" i="4"/>
  <c r="AS1909" i="4" s="1"/>
  <c r="M1908" i="4"/>
  <c r="S1908" i="4" s="1"/>
  <c r="Q1907" i="4"/>
  <c r="R1907" i="4" s="1"/>
  <c r="H1906" i="4"/>
  <c r="I1905" i="4"/>
  <c r="E1907" i="4"/>
  <c r="F1906" i="4"/>
  <c r="B1906" i="4"/>
  <c r="C1905" i="4"/>
  <c r="AK1911" i="4" l="1"/>
  <c r="AI1912" i="4"/>
  <c r="AJ1911" i="4"/>
  <c r="AT1910" i="4"/>
  <c r="AL1910" i="4"/>
  <c r="AS1910" i="4" s="1"/>
  <c r="M1909" i="4"/>
  <c r="S1909" i="4" s="1"/>
  <c r="Q1908" i="4"/>
  <c r="R1908" i="4" s="1"/>
  <c r="H1907" i="4"/>
  <c r="I1906" i="4"/>
  <c r="E1908" i="4"/>
  <c r="F1907" i="4"/>
  <c r="B1907" i="4"/>
  <c r="C1906" i="4"/>
  <c r="AK1912" i="4" l="1"/>
  <c r="AI1913" i="4"/>
  <c r="AJ1912" i="4"/>
  <c r="AT1911" i="4"/>
  <c r="AL1911" i="4"/>
  <c r="AS1911" i="4" s="1"/>
  <c r="M1910" i="4"/>
  <c r="S1910" i="4" s="1"/>
  <c r="Q1909" i="4"/>
  <c r="R1909" i="4" s="1"/>
  <c r="H1908" i="4"/>
  <c r="I1907" i="4"/>
  <c r="E1909" i="4"/>
  <c r="F1908" i="4"/>
  <c r="B1908" i="4"/>
  <c r="C1907" i="4"/>
  <c r="AK1913" i="4" l="1"/>
  <c r="AI1914" i="4"/>
  <c r="AJ1913" i="4"/>
  <c r="AT1912" i="4"/>
  <c r="AL1912" i="4"/>
  <c r="AS1912" i="4" s="1"/>
  <c r="M1911" i="4"/>
  <c r="S1911" i="4" s="1"/>
  <c r="Q1910" i="4"/>
  <c r="R1910" i="4" s="1"/>
  <c r="H1909" i="4"/>
  <c r="I1908" i="4"/>
  <c r="E1910" i="4"/>
  <c r="F1909" i="4"/>
  <c r="B1909" i="4"/>
  <c r="C1908" i="4"/>
  <c r="AK1914" i="4" l="1"/>
  <c r="AI1915" i="4"/>
  <c r="AJ1914" i="4"/>
  <c r="AT1913" i="4"/>
  <c r="AL1913" i="4"/>
  <c r="AS1913" i="4" s="1"/>
  <c r="M1912" i="4"/>
  <c r="S1912" i="4" s="1"/>
  <c r="Q1911" i="4"/>
  <c r="R1911" i="4" s="1"/>
  <c r="H1910" i="4"/>
  <c r="I1909" i="4"/>
  <c r="E1911" i="4"/>
  <c r="F1910" i="4"/>
  <c r="B1910" i="4"/>
  <c r="C1909" i="4"/>
  <c r="AK1915" i="4" l="1"/>
  <c r="AI1916" i="4"/>
  <c r="AJ1915" i="4"/>
  <c r="AT1914" i="4"/>
  <c r="AL1914" i="4"/>
  <c r="AS1914" i="4" s="1"/>
  <c r="M1913" i="4"/>
  <c r="S1913" i="4" s="1"/>
  <c r="Q1912" i="4"/>
  <c r="R1912" i="4" s="1"/>
  <c r="H1911" i="4"/>
  <c r="I1910" i="4"/>
  <c r="E1912" i="4"/>
  <c r="F1911" i="4"/>
  <c r="B1911" i="4"/>
  <c r="C1910" i="4"/>
  <c r="AK1916" i="4" l="1"/>
  <c r="AI1917" i="4"/>
  <c r="AJ1916" i="4"/>
  <c r="AT1915" i="4"/>
  <c r="AL1915" i="4"/>
  <c r="AS1915" i="4" s="1"/>
  <c r="M1914" i="4"/>
  <c r="S1914" i="4" s="1"/>
  <c r="Q1913" i="4"/>
  <c r="R1913" i="4" s="1"/>
  <c r="H1912" i="4"/>
  <c r="I1911" i="4"/>
  <c r="E1913" i="4"/>
  <c r="F1912" i="4"/>
  <c r="B1912" i="4"/>
  <c r="C1911" i="4"/>
  <c r="AK1917" i="4" l="1"/>
  <c r="AI1918" i="4"/>
  <c r="AJ1917" i="4"/>
  <c r="AT1916" i="4"/>
  <c r="AL1916" i="4"/>
  <c r="AS1916" i="4" s="1"/>
  <c r="M1915" i="4"/>
  <c r="S1915" i="4" s="1"/>
  <c r="Q1914" i="4"/>
  <c r="R1914" i="4" s="1"/>
  <c r="H1913" i="4"/>
  <c r="I1912" i="4"/>
  <c r="E1914" i="4"/>
  <c r="F1913" i="4"/>
  <c r="B1913" i="4"/>
  <c r="C1912" i="4"/>
  <c r="AK1918" i="4" l="1"/>
  <c r="AI1919" i="4"/>
  <c r="AJ1918" i="4"/>
  <c r="AT1917" i="4"/>
  <c r="AL1917" i="4"/>
  <c r="AS1917" i="4" s="1"/>
  <c r="M1916" i="4"/>
  <c r="S1916" i="4" s="1"/>
  <c r="Q1915" i="4"/>
  <c r="R1915" i="4" s="1"/>
  <c r="H1914" i="4"/>
  <c r="I1913" i="4"/>
  <c r="E1915" i="4"/>
  <c r="F1914" i="4"/>
  <c r="B1914" i="4"/>
  <c r="C1913" i="4"/>
  <c r="AK1919" i="4" l="1"/>
  <c r="AI1920" i="4"/>
  <c r="AJ1919" i="4"/>
  <c r="AT1918" i="4"/>
  <c r="AL1918" i="4"/>
  <c r="AS1918" i="4" s="1"/>
  <c r="M1917" i="4"/>
  <c r="S1917" i="4" s="1"/>
  <c r="Q1916" i="4"/>
  <c r="R1916" i="4" s="1"/>
  <c r="H1915" i="4"/>
  <c r="I1914" i="4"/>
  <c r="E1916" i="4"/>
  <c r="F1915" i="4"/>
  <c r="B1915" i="4"/>
  <c r="C1914" i="4"/>
  <c r="AK1920" i="4" l="1"/>
  <c r="AI1921" i="4"/>
  <c r="AJ1920" i="4"/>
  <c r="AT1919" i="4"/>
  <c r="AL1919" i="4"/>
  <c r="AS1919" i="4" s="1"/>
  <c r="M1918" i="4"/>
  <c r="S1918" i="4" s="1"/>
  <c r="Q1917" i="4"/>
  <c r="R1917" i="4" s="1"/>
  <c r="H1916" i="4"/>
  <c r="I1915" i="4"/>
  <c r="E1917" i="4"/>
  <c r="F1916" i="4"/>
  <c r="B1916" i="4"/>
  <c r="C1915" i="4"/>
  <c r="AK1921" i="4" l="1"/>
  <c r="AI1922" i="4"/>
  <c r="AJ1921" i="4"/>
  <c r="AT1920" i="4"/>
  <c r="AL1920" i="4"/>
  <c r="AS1920" i="4" s="1"/>
  <c r="M1919" i="4"/>
  <c r="S1919" i="4" s="1"/>
  <c r="Q1918" i="4"/>
  <c r="R1918" i="4" s="1"/>
  <c r="H1917" i="4"/>
  <c r="I1916" i="4"/>
  <c r="E1918" i="4"/>
  <c r="F1917" i="4"/>
  <c r="B1917" i="4"/>
  <c r="C1916" i="4"/>
  <c r="AK1922" i="4" l="1"/>
  <c r="AI1923" i="4"/>
  <c r="AJ1922" i="4"/>
  <c r="AT1921" i="4"/>
  <c r="AL1921" i="4"/>
  <c r="AS1921" i="4" s="1"/>
  <c r="M1920" i="4"/>
  <c r="S1920" i="4" s="1"/>
  <c r="Q1919" i="4"/>
  <c r="R1919" i="4" s="1"/>
  <c r="H1918" i="4"/>
  <c r="I1917" i="4"/>
  <c r="E1919" i="4"/>
  <c r="F1918" i="4"/>
  <c r="B1918" i="4"/>
  <c r="C1917" i="4"/>
  <c r="AK1923" i="4" l="1"/>
  <c r="AI1924" i="4"/>
  <c r="AJ1923" i="4"/>
  <c r="AT1922" i="4"/>
  <c r="AL1922" i="4"/>
  <c r="AS1922" i="4" s="1"/>
  <c r="M1921" i="4"/>
  <c r="S1921" i="4" s="1"/>
  <c r="Q1920" i="4"/>
  <c r="R1920" i="4" s="1"/>
  <c r="H1919" i="4"/>
  <c r="I1918" i="4"/>
  <c r="E1920" i="4"/>
  <c r="F1919" i="4"/>
  <c r="B1919" i="4"/>
  <c r="C1918" i="4"/>
  <c r="AK1924" i="4" l="1"/>
  <c r="AI1925" i="4"/>
  <c r="AJ1924" i="4"/>
  <c r="AT1923" i="4"/>
  <c r="AL1923" i="4"/>
  <c r="AS1923" i="4" s="1"/>
  <c r="M1922" i="4"/>
  <c r="S1922" i="4" s="1"/>
  <c r="Q1921" i="4"/>
  <c r="R1921" i="4" s="1"/>
  <c r="H1920" i="4"/>
  <c r="I1919" i="4"/>
  <c r="E1921" i="4"/>
  <c r="F1920" i="4"/>
  <c r="B1920" i="4"/>
  <c r="C1919" i="4"/>
  <c r="AK1925" i="4" l="1"/>
  <c r="AI1926" i="4"/>
  <c r="AJ1925" i="4"/>
  <c r="AT1924" i="4"/>
  <c r="AL1924" i="4"/>
  <c r="AS1924" i="4" s="1"/>
  <c r="M1923" i="4"/>
  <c r="S1923" i="4" s="1"/>
  <c r="Q1922" i="4"/>
  <c r="R1922" i="4" s="1"/>
  <c r="H1921" i="4"/>
  <c r="I1920" i="4"/>
  <c r="E1922" i="4"/>
  <c r="F1921" i="4"/>
  <c r="B1921" i="4"/>
  <c r="C1920" i="4"/>
  <c r="AK1926" i="4" l="1"/>
  <c r="AI1927" i="4"/>
  <c r="AJ1926" i="4"/>
  <c r="AT1925" i="4"/>
  <c r="AL1925" i="4"/>
  <c r="AS1925" i="4" s="1"/>
  <c r="M1924" i="4"/>
  <c r="S1924" i="4" s="1"/>
  <c r="Q1923" i="4"/>
  <c r="R1923" i="4" s="1"/>
  <c r="H1922" i="4"/>
  <c r="I1921" i="4"/>
  <c r="E1923" i="4"/>
  <c r="F1922" i="4"/>
  <c r="B1922" i="4"/>
  <c r="C1921" i="4"/>
  <c r="AK1927" i="4" l="1"/>
  <c r="AI1928" i="4"/>
  <c r="AJ1927" i="4"/>
  <c r="AT1926" i="4"/>
  <c r="AL1926" i="4"/>
  <c r="AS1926" i="4" s="1"/>
  <c r="M1925" i="4"/>
  <c r="S1925" i="4" s="1"/>
  <c r="Q1924" i="4"/>
  <c r="R1924" i="4" s="1"/>
  <c r="H1923" i="4"/>
  <c r="I1922" i="4"/>
  <c r="E1924" i="4"/>
  <c r="F1923" i="4"/>
  <c r="B1923" i="4"/>
  <c r="C1922" i="4"/>
  <c r="AK1928" i="4" l="1"/>
  <c r="AI1929" i="4"/>
  <c r="AJ1928" i="4"/>
  <c r="AT1927" i="4"/>
  <c r="AL1927" i="4"/>
  <c r="AS1927" i="4" s="1"/>
  <c r="M1926" i="4"/>
  <c r="S1926" i="4" s="1"/>
  <c r="Q1925" i="4"/>
  <c r="R1925" i="4" s="1"/>
  <c r="H1924" i="4"/>
  <c r="I1923" i="4"/>
  <c r="E1925" i="4"/>
  <c r="F1924" i="4"/>
  <c r="B1924" i="4"/>
  <c r="C1923" i="4"/>
  <c r="AK1929" i="4" l="1"/>
  <c r="AI1930" i="4"/>
  <c r="AJ1929" i="4"/>
  <c r="AT1928" i="4"/>
  <c r="AL1928" i="4"/>
  <c r="AS1928" i="4" s="1"/>
  <c r="M1927" i="4"/>
  <c r="S1927" i="4" s="1"/>
  <c r="Q1926" i="4"/>
  <c r="R1926" i="4" s="1"/>
  <c r="H1925" i="4"/>
  <c r="I1924" i="4"/>
  <c r="E1926" i="4"/>
  <c r="F1925" i="4"/>
  <c r="B1925" i="4"/>
  <c r="C1924" i="4"/>
  <c r="AK1930" i="4" l="1"/>
  <c r="AI1931" i="4"/>
  <c r="AJ1930" i="4"/>
  <c r="AT1929" i="4"/>
  <c r="AL1929" i="4"/>
  <c r="AS1929" i="4" s="1"/>
  <c r="M1928" i="4"/>
  <c r="S1928" i="4" s="1"/>
  <c r="Q1927" i="4"/>
  <c r="R1927" i="4" s="1"/>
  <c r="H1926" i="4"/>
  <c r="I1925" i="4"/>
  <c r="E1927" i="4"/>
  <c r="F1926" i="4"/>
  <c r="B1926" i="4"/>
  <c r="C1925" i="4"/>
  <c r="AK1931" i="4" l="1"/>
  <c r="AI1932" i="4"/>
  <c r="AJ1931" i="4"/>
  <c r="AT1930" i="4"/>
  <c r="AL1930" i="4"/>
  <c r="AS1930" i="4" s="1"/>
  <c r="M1929" i="4"/>
  <c r="S1929" i="4" s="1"/>
  <c r="Q1928" i="4"/>
  <c r="R1928" i="4" s="1"/>
  <c r="H1927" i="4"/>
  <c r="I1926" i="4"/>
  <c r="E1928" i="4"/>
  <c r="F1927" i="4"/>
  <c r="B1927" i="4"/>
  <c r="C1926" i="4"/>
  <c r="AK1932" i="4" l="1"/>
  <c r="AI1933" i="4"/>
  <c r="AJ1932" i="4"/>
  <c r="AT1931" i="4"/>
  <c r="AL1931" i="4"/>
  <c r="AS1931" i="4" s="1"/>
  <c r="M1930" i="4"/>
  <c r="S1930" i="4" s="1"/>
  <c r="Q1929" i="4"/>
  <c r="R1929" i="4" s="1"/>
  <c r="H1928" i="4"/>
  <c r="I1927" i="4"/>
  <c r="E1929" i="4"/>
  <c r="F1928" i="4"/>
  <c r="B1928" i="4"/>
  <c r="C1927" i="4"/>
  <c r="AK1933" i="4" l="1"/>
  <c r="AI1934" i="4"/>
  <c r="AJ1933" i="4"/>
  <c r="AT1932" i="4"/>
  <c r="AL1932" i="4"/>
  <c r="AS1932" i="4" s="1"/>
  <c r="M1931" i="4"/>
  <c r="S1931" i="4" s="1"/>
  <c r="Q1930" i="4"/>
  <c r="R1930" i="4" s="1"/>
  <c r="H1929" i="4"/>
  <c r="I1928" i="4"/>
  <c r="E1930" i="4"/>
  <c r="F1929" i="4"/>
  <c r="B1929" i="4"/>
  <c r="C1928" i="4"/>
  <c r="AK1934" i="4" l="1"/>
  <c r="AI1935" i="4"/>
  <c r="AJ1934" i="4"/>
  <c r="AT1933" i="4"/>
  <c r="AL1933" i="4"/>
  <c r="AS1933" i="4" s="1"/>
  <c r="M1932" i="4"/>
  <c r="S1932" i="4" s="1"/>
  <c r="Q1931" i="4"/>
  <c r="R1931" i="4" s="1"/>
  <c r="H1930" i="4"/>
  <c r="I1929" i="4"/>
  <c r="E1931" i="4"/>
  <c r="F1930" i="4"/>
  <c r="B1930" i="4"/>
  <c r="C1929" i="4"/>
  <c r="AK1935" i="4" l="1"/>
  <c r="AI1936" i="4"/>
  <c r="AJ1935" i="4"/>
  <c r="AT1934" i="4"/>
  <c r="AL1934" i="4"/>
  <c r="AS1934" i="4" s="1"/>
  <c r="M1933" i="4"/>
  <c r="S1933" i="4" s="1"/>
  <c r="Q1932" i="4"/>
  <c r="R1932" i="4" s="1"/>
  <c r="H1931" i="4"/>
  <c r="I1930" i="4"/>
  <c r="E1932" i="4"/>
  <c r="F1931" i="4"/>
  <c r="B1931" i="4"/>
  <c r="C1930" i="4"/>
  <c r="AK1936" i="4" l="1"/>
  <c r="AI1937" i="4"/>
  <c r="AJ1936" i="4"/>
  <c r="AT1935" i="4"/>
  <c r="AL1935" i="4"/>
  <c r="AS1935" i="4" s="1"/>
  <c r="M1934" i="4"/>
  <c r="S1934" i="4" s="1"/>
  <c r="Q1933" i="4"/>
  <c r="R1933" i="4" s="1"/>
  <c r="H1932" i="4"/>
  <c r="I1931" i="4"/>
  <c r="E1933" i="4"/>
  <c r="F1932" i="4"/>
  <c r="B1932" i="4"/>
  <c r="C1931" i="4"/>
  <c r="AK1937" i="4" l="1"/>
  <c r="AI1938" i="4"/>
  <c r="AJ1937" i="4"/>
  <c r="AT1936" i="4"/>
  <c r="AL1936" i="4"/>
  <c r="AS1936" i="4" s="1"/>
  <c r="M1935" i="4"/>
  <c r="S1935" i="4" s="1"/>
  <c r="Q1934" i="4"/>
  <c r="R1934" i="4" s="1"/>
  <c r="H1933" i="4"/>
  <c r="I1932" i="4"/>
  <c r="E1934" i="4"/>
  <c r="F1933" i="4"/>
  <c r="B1933" i="4"/>
  <c r="C1932" i="4"/>
  <c r="AK1938" i="4" l="1"/>
  <c r="AI1939" i="4"/>
  <c r="AJ1938" i="4"/>
  <c r="AT1937" i="4"/>
  <c r="AL1937" i="4"/>
  <c r="AS1937" i="4" s="1"/>
  <c r="M1936" i="4"/>
  <c r="S1936" i="4" s="1"/>
  <c r="Q1935" i="4"/>
  <c r="R1935" i="4" s="1"/>
  <c r="H1934" i="4"/>
  <c r="I1933" i="4"/>
  <c r="E1935" i="4"/>
  <c r="F1934" i="4"/>
  <c r="B1934" i="4"/>
  <c r="C1933" i="4"/>
  <c r="AK1939" i="4" l="1"/>
  <c r="AI1940" i="4"/>
  <c r="AJ1939" i="4"/>
  <c r="AT1938" i="4"/>
  <c r="AL1938" i="4"/>
  <c r="AS1938" i="4" s="1"/>
  <c r="M1937" i="4"/>
  <c r="S1937" i="4" s="1"/>
  <c r="Q1936" i="4"/>
  <c r="R1936" i="4" s="1"/>
  <c r="H1935" i="4"/>
  <c r="I1934" i="4"/>
  <c r="E1936" i="4"/>
  <c r="F1935" i="4"/>
  <c r="B1935" i="4"/>
  <c r="C1934" i="4"/>
  <c r="AK1940" i="4" l="1"/>
  <c r="AI1941" i="4"/>
  <c r="AJ1940" i="4"/>
  <c r="AT1939" i="4"/>
  <c r="AL1939" i="4"/>
  <c r="AS1939" i="4" s="1"/>
  <c r="M1938" i="4"/>
  <c r="S1938" i="4" s="1"/>
  <c r="Q1937" i="4"/>
  <c r="R1937" i="4" s="1"/>
  <c r="H1936" i="4"/>
  <c r="I1935" i="4"/>
  <c r="E1937" i="4"/>
  <c r="F1936" i="4"/>
  <c r="B1936" i="4"/>
  <c r="C1935" i="4"/>
  <c r="AK1941" i="4" l="1"/>
  <c r="AI1942" i="4"/>
  <c r="AJ1941" i="4"/>
  <c r="AT1940" i="4"/>
  <c r="AL1940" i="4"/>
  <c r="AS1940" i="4" s="1"/>
  <c r="M1939" i="4"/>
  <c r="S1939" i="4" s="1"/>
  <c r="Q1938" i="4"/>
  <c r="R1938" i="4" s="1"/>
  <c r="H1937" i="4"/>
  <c r="I1936" i="4"/>
  <c r="E1938" i="4"/>
  <c r="F1937" i="4"/>
  <c r="B1937" i="4"/>
  <c r="C1936" i="4"/>
  <c r="AK1942" i="4" l="1"/>
  <c r="AI1943" i="4"/>
  <c r="AJ1942" i="4"/>
  <c r="AT1941" i="4"/>
  <c r="AL1941" i="4"/>
  <c r="AS1941" i="4" s="1"/>
  <c r="M1940" i="4"/>
  <c r="S1940" i="4" s="1"/>
  <c r="Q1939" i="4"/>
  <c r="R1939" i="4" s="1"/>
  <c r="H1938" i="4"/>
  <c r="I1937" i="4"/>
  <c r="E1939" i="4"/>
  <c r="F1938" i="4"/>
  <c r="B1938" i="4"/>
  <c r="C1937" i="4"/>
  <c r="AK1943" i="4" l="1"/>
  <c r="AI1944" i="4"/>
  <c r="AJ1943" i="4"/>
  <c r="AT1942" i="4"/>
  <c r="AL1942" i="4"/>
  <c r="AS1942" i="4" s="1"/>
  <c r="M1941" i="4"/>
  <c r="S1941" i="4" s="1"/>
  <c r="Q1940" i="4"/>
  <c r="R1940" i="4" s="1"/>
  <c r="H1939" i="4"/>
  <c r="I1938" i="4"/>
  <c r="E1940" i="4"/>
  <c r="F1939" i="4"/>
  <c r="B1939" i="4"/>
  <c r="C1938" i="4"/>
  <c r="AK1944" i="4" l="1"/>
  <c r="AI1945" i="4"/>
  <c r="AJ1944" i="4"/>
  <c r="AT1943" i="4"/>
  <c r="AL1943" i="4"/>
  <c r="AS1943" i="4" s="1"/>
  <c r="M1942" i="4"/>
  <c r="S1942" i="4" s="1"/>
  <c r="Q1941" i="4"/>
  <c r="R1941" i="4" s="1"/>
  <c r="H1940" i="4"/>
  <c r="I1939" i="4"/>
  <c r="E1941" i="4"/>
  <c r="F1940" i="4"/>
  <c r="B1940" i="4"/>
  <c r="C1939" i="4"/>
  <c r="AK1945" i="4" l="1"/>
  <c r="AI1946" i="4"/>
  <c r="AJ1945" i="4"/>
  <c r="AT1944" i="4"/>
  <c r="AL1944" i="4"/>
  <c r="AS1944" i="4" s="1"/>
  <c r="M1943" i="4"/>
  <c r="S1943" i="4" s="1"/>
  <c r="Q1942" i="4"/>
  <c r="R1942" i="4" s="1"/>
  <c r="H1941" i="4"/>
  <c r="I1940" i="4"/>
  <c r="E1942" i="4"/>
  <c r="F1941" i="4"/>
  <c r="B1941" i="4"/>
  <c r="C1940" i="4"/>
  <c r="AK1946" i="4" l="1"/>
  <c r="AI1947" i="4"/>
  <c r="AJ1946" i="4"/>
  <c r="AT1945" i="4"/>
  <c r="AL1945" i="4"/>
  <c r="AS1945" i="4" s="1"/>
  <c r="M1944" i="4"/>
  <c r="S1944" i="4" s="1"/>
  <c r="Q1943" i="4"/>
  <c r="R1943" i="4" s="1"/>
  <c r="H1942" i="4"/>
  <c r="I1941" i="4"/>
  <c r="E1943" i="4"/>
  <c r="F1942" i="4"/>
  <c r="B1942" i="4"/>
  <c r="C1941" i="4"/>
  <c r="AK1947" i="4" l="1"/>
  <c r="AI1948" i="4"/>
  <c r="AJ1947" i="4"/>
  <c r="AT1946" i="4"/>
  <c r="AL1946" i="4"/>
  <c r="AS1946" i="4" s="1"/>
  <c r="M1945" i="4"/>
  <c r="S1945" i="4" s="1"/>
  <c r="Q1944" i="4"/>
  <c r="R1944" i="4" s="1"/>
  <c r="H1943" i="4"/>
  <c r="I1942" i="4"/>
  <c r="E1944" i="4"/>
  <c r="F1943" i="4"/>
  <c r="B1943" i="4"/>
  <c r="C1942" i="4"/>
  <c r="AK1948" i="4" l="1"/>
  <c r="AI1949" i="4"/>
  <c r="AJ1948" i="4"/>
  <c r="AT1947" i="4"/>
  <c r="AL1947" i="4"/>
  <c r="AS1947" i="4" s="1"/>
  <c r="M1946" i="4"/>
  <c r="S1946" i="4" s="1"/>
  <c r="Q1945" i="4"/>
  <c r="R1945" i="4" s="1"/>
  <c r="H1944" i="4"/>
  <c r="I1943" i="4"/>
  <c r="E1945" i="4"/>
  <c r="F1944" i="4"/>
  <c r="B1944" i="4"/>
  <c r="C1943" i="4"/>
  <c r="AK1949" i="4" l="1"/>
  <c r="AI1950" i="4"/>
  <c r="AJ1949" i="4"/>
  <c r="AT1948" i="4"/>
  <c r="AL1948" i="4"/>
  <c r="AS1948" i="4" s="1"/>
  <c r="M1947" i="4"/>
  <c r="S1947" i="4" s="1"/>
  <c r="Q1946" i="4"/>
  <c r="R1946" i="4" s="1"/>
  <c r="H1945" i="4"/>
  <c r="I1944" i="4"/>
  <c r="E1946" i="4"/>
  <c r="F1945" i="4"/>
  <c r="B1945" i="4"/>
  <c r="C1944" i="4"/>
  <c r="AK1950" i="4" l="1"/>
  <c r="AI1951" i="4"/>
  <c r="AJ1950" i="4"/>
  <c r="AT1949" i="4"/>
  <c r="AL1949" i="4"/>
  <c r="AS1949" i="4" s="1"/>
  <c r="M1948" i="4"/>
  <c r="S1948" i="4" s="1"/>
  <c r="Q1947" i="4"/>
  <c r="R1947" i="4" s="1"/>
  <c r="H1946" i="4"/>
  <c r="I1945" i="4"/>
  <c r="E1947" i="4"/>
  <c r="F1946" i="4"/>
  <c r="B1946" i="4"/>
  <c r="C1945" i="4"/>
  <c r="AK1951" i="4" l="1"/>
  <c r="AI1952" i="4"/>
  <c r="AJ1951" i="4"/>
  <c r="AT1950" i="4"/>
  <c r="AL1950" i="4"/>
  <c r="AS1950" i="4" s="1"/>
  <c r="M1949" i="4"/>
  <c r="S1949" i="4" s="1"/>
  <c r="Q1948" i="4"/>
  <c r="R1948" i="4" s="1"/>
  <c r="H1947" i="4"/>
  <c r="I1946" i="4"/>
  <c r="E1948" i="4"/>
  <c r="F1947" i="4"/>
  <c r="B1947" i="4"/>
  <c r="C1946" i="4"/>
  <c r="AK1952" i="4" l="1"/>
  <c r="AI1953" i="4"/>
  <c r="AJ1952" i="4"/>
  <c r="AT1951" i="4"/>
  <c r="AL1951" i="4"/>
  <c r="AS1951" i="4" s="1"/>
  <c r="M1950" i="4"/>
  <c r="S1950" i="4" s="1"/>
  <c r="Q1949" i="4"/>
  <c r="R1949" i="4" s="1"/>
  <c r="H1948" i="4"/>
  <c r="I1947" i="4"/>
  <c r="E1949" i="4"/>
  <c r="F1948" i="4"/>
  <c r="B1948" i="4"/>
  <c r="C1947" i="4"/>
  <c r="AK1953" i="4" l="1"/>
  <c r="AI1954" i="4"/>
  <c r="AJ1953" i="4"/>
  <c r="AT1952" i="4"/>
  <c r="AL1952" i="4"/>
  <c r="AS1952" i="4" s="1"/>
  <c r="M1951" i="4"/>
  <c r="S1951" i="4" s="1"/>
  <c r="Q1950" i="4"/>
  <c r="R1950" i="4" s="1"/>
  <c r="H1949" i="4"/>
  <c r="I1948" i="4"/>
  <c r="E1950" i="4"/>
  <c r="F1949" i="4"/>
  <c r="B1949" i="4"/>
  <c r="C1948" i="4"/>
  <c r="AK1954" i="4" l="1"/>
  <c r="AI1955" i="4"/>
  <c r="AJ1954" i="4"/>
  <c r="AT1953" i="4"/>
  <c r="AL1953" i="4"/>
  <c r="AS1953" i="4" s="1"/>
  <c r="M1952" i="4"/>
  <c r="S1952" i="4" s="1"/>
  <c r="Q1951" i="4"/>
  <c r="R1951" i="4" s="1"/>
  <c r="H1950" i="4"/>
  <c r="I1949" i="4"/>
  <c r="E1951" i="4"/>
  <c r="F1950" i="4"/>
  <c r="B1950" i="4"/>
  <c r="C1949" i="4"/>
  <c r="AK1955" i="4" l="1"/>
  <c r="AI1956" i="4"/>
  <c r="AJ1955" i="4"/>
  <c r="AT1954" i="4"/>
  <c r="AL1954" i="4"/>
  <c r="AS1954" i="4" s="1"/>
  <c r="M1953" i="4"/>
  <c r="S1953" i="4" s="1"/>
  <c r="Q1952" i="4"/>
  <c r="R1952" i="4" s="1"/>
  <c r="H1951" i="4"/>
  <c r="I1950" i="4"/>
  <c r="E1952" i="4"/>
  <c r="F1951" i="4"/>
  <c r="B1951" i="4"/>
  <c r="C1950" i="4"/>
  <c r="AK1956" i="4" l="1"/>
  <c r="AI1957" i="4"/>
  <c r="AJ1956" i="4"/>
  <c r="AT1955" i="4"/>
  <c r="AL1955" i="4"/>
  <c r="AS1955" i="4" s="1"/>
  <c r="M1954" i="4"/>
  <c r="S1954" i="4" s="1"/>
  <c r="Q1953" i="4"/>
  <c r="R1953" i="4" s="1"/>
  <c r="H1952" i="4"/>
  <c r="I1951" i="4"/>
  <c r="E1953" i="4"/>
  <c r="F1952" i="4"/>
  <c r="B1952" i="4"/>
  <c r="C1951" i="4"/>
  <c r="AK1957" i="4" l="1"/>
  <c r="AI1958" i="4"/>
  <c r="AJ1957" i="4"/>
  <c r="AT1956" i="4"/>
  <c r="AL1956" i="4"/>
  <c r="AS1956" i="4" s="1"/>
  <c r="M1955" i="4"/>
  <c r="S1955" i="4" s="1"/>
  <c r="Q1954" i="4"/>
  <c r="R1954" i="4" s="1"/>
  <c r="H1953" i="4"/>
  <c r="I1952" i="4"/>
  <c r="E1954" i="4"/>
  <c r="F1953" i="4"/>
  <c r="B1953" i="4"/>
  <c r="C1952" i="4"/>
  <c r="AK1958" i="4" l="1"/>
  <c r="AI1959" i="4"/>
  <c r="AJ1958" i="4"/>
  <c r="AT1957" i="4"/>
  <c r="AL1957" i="4"/>
  <c r="AS1957" i="4" s="1"/>
  <c r="M1956" i="4"/>
  <c r="S1956" i="4" s="1"/>
  <c r="Q1955" i="4"/>
  <c r="R1955" i="4" s="1"/>
  <c r="H1954" i="4"/>
  <c r="I1953" i="4"/>
  <c r="E1955" i="4"/>
  <c r="F1954" i="4"/>
  <c r="B1954" i="4"/>
  <c r="C1953" i="4"/>
  <c r="AK1959" i="4" l="1"/>
  <c r="AI1960" i="4"/>
  <c r="AJ1959" i="4"/>
  <c r="AT1958" i="4"/>
  <c r="AL1958" i="4"/>
  <c r="AS1958" i="4" s="1"/>
  <c r="M1957" i="4"/>
  <c r="S1957" i="4" s="1"/>
  <c r="Q1956" i="4"/>
  <c r="R1956" i="4" s="1"/>
  <c r="H1955" i="4"/>
  <c r="I1954" i="4"/>
  <c r="E1956" i="4"/>
  <c r="F1955" i="4"/>
  <c r="B1955" i="4"/>
  <c r="C1954" i="4"/>
  <c r="AK1960" i="4" l="1"/>
  <c r="AI1961" i="4"/>
  <c r="AJ1960" i="4"/>
  <c r="AT1959" i="4"/>
  <c r="AL1959" i="4"/>
  <c r="AS1959" i="4" s="1"/>
  <c r="M1958" i="4"/>
  <c r="S1958" i="4" s="1"/>
  <c r="Q1957" i="4"/>
  <c r="R1957" i="4" s="1"/>
  <c r="H1956" i="4"/>
  <c r="I1955" i="4"/>
  <c r="E1957" i="4"/>
  <c r="F1956" i="4"/>
  <c r="B1956" i="4"/>
  <c r="C1955" i="4"/>
  <c r="AK1961" i="4" l="1"/>
  <c r="AI1962" i="4"/>
  <c r="AJ1961" i="4"/>
  <c r="AT1960" i="4"/>
  <c r="AL1960" i="4"/>
  <c r="AS1960" i="4" s="1"/>
  <c r="M1959" i="4"/>
  <c r="S1959" i="4" s="1"/>
  <c r="Q1958" i="4"/>
  <c r="R1958" i="4" s="1"/>
  <c r="H1957" i="4"/>
  <c r="I1956" i="4"/>
  <c r="E1958" i="4"/>
  <c r="F1957" i="4"/>
  <c r="B1957" i="4"/>
  <c r="C1956" i="4"/>
  <c r="AK1962" i="4" l="1"/>
  <c r="AI1963" i="4"/>
  <c r="AJ1962" i="4"/>
  <c r="AT1961" i="4"/>
  <c r="AL1961" i="4"/>
  <c r="AS1961" i="4" s="1"/>
  <c r="M1960" i="4"/>
  <c r="S1960" i="4" s="1"/>
  <c r="Q1959" i="4"/>
  <c r="R1959" i="4" s="1"/>
  <c r="H1958" i="4"/>
  <c r="I1957" i="4"/>
  <c r="E1959" i="4"/>
  <c r="F1958" i="4"/>
  <c r="B1958" i="4"/>
  <c r="C1957" i="4"/>
  <c r="AK1963" i="4" l="1"/>
  <c r="AI1964" i="4"/>
  <c r="AJ1963" i="4"/>
  <c r="AT1962" i="4"/>
  <c r="AL1962" i="4"/>
  <c r="AS1962" i="4" s="1"/>
  <c r="M1961" i="4"/>
  <c r="S1961" i="4" s="1"/>
  <c r="Q1960" i="4"/>
  <c r="R1960" i="4" s="1"/>
  <c r="H1959" i="4"/>
  <c r="I1958" i="4"/>
  <c r="E1960" i="4"/>
  <c r="F1959" i="4"/>
  <c r="B1959" i="4"/>
  <c r="C1958" i="4"/>
  <c r="AK1964" i="4" l="1"/>
  <c r="AI1965" i="4"/>
  <c r="AJ1964" i="4"/>
  <c r="AT1963" i="4"/>
  <c r="AL1963" i="4"/>
  <c r="AS1963" i="4" s="1"/>
  <c r="M1962" i="4"/>
  <c r="S1962" i="4" s="1"/>
  <c r="Q1961" i="4"/>
  <c r="R1961" i="4" s="1"/>
  <c r="H1960" i="4"/>
  <c r="I1959" i="4"/>
  <c r="E1961" i="4"/>
  <c r="F1960" i="4"/>
  <c r="B1960" i="4"/>
  <c r="C1959" i="4"/>
  <c r="AK1965" i="4" l="1"/>
  <c r="AI1966" i="4"/>
  <c r="AJ1965" i="4"/>
  <c r="AT1964" i="4"/>
  <c r="AL1964" i="4"/>
  <c r="AS1964" i="4" s="1"/>
  <c r="M1963" i="4"/>
  <c r="S1963" i="4" s="1"/>
  <c r="Q1962" i="4"/>
  <c r="R1962" i="4" s="1"/>
  <c r="H1961" i="4"/>
  <c r="I1960" i="4"/>
  <c r="E1962" i="4"/>
  <c r="F1961" i="4"/>
  <c r="B1961" i="4"/>
  <c r="C1960" i="4"/>
  <c r="AK1966" i="4" l="1"/>
  <c r="AI1967" i="4"/>
  <c r="AJ1966" i="4"/>
  <c r="AT1965" i="4"/>
  <c r="AL1965" i="4"/>
  <c r="AS1965" i="4" s="1"/>
  <c r="M1964" i="4"/>
  <c r="S1964" i="4" s="1"/>
  <c r="Q1963" i="4"/>
  <c r="R1963" i="4" s="1"/>
  <c r="H1962" i="4"/>
  <c r="I1961" i="4"/>
  <c r="E1963" i="4"/>
  <c r="F1962" i="4"/>
  <c r="B1962" i="4"/>
  <c r="C1961" i="4"/>
  <c r="AK1967" i="4" l="1"/>
  <c r="AI1968" i="4"/>
  <c r="AJ1967" i="4"/>
  <c r="AT1966" i="4"/>
  <c r="AL1966" i="4"/>
  <c r="AS1966" i="4" s="1"/>
  <c r="M1965" i="4"/>
  <c r="S1965" i="4" s="1"/>
  <c r="Q1964" i="4"/>
  <c r="R1964" i="4" s="1"/>
  <c r="H1963" i="4"/>
  <c r="I1962" i="4"/>
  <c r="E1964" i="4"/>
  <c r="F1963" i="4"/>
  <c r="B1963" i="4"/>
  <c r="C1962" i="4"/>
  <c r="AK1968" i="4" l="1"/>
  <c r="AI1969" i="4"/>
  <c r="AJ1968" i="4"/>
  <c r="AT1967" i="4"/>
  <c r="AL1967" i="4"/>
  <c r="AS1967" i="4" s="1"/>
  <c r="M1966" i="4"/>
  <c r="S1966" i="4" s="1"/>
  <c r="Q1965" i="4"/>
  <c r="R1965" i="4" s="1"/>
  <c r="H1964" i="4"/>
  <c r="I1963" i="4"/>
  <c r="E1965" i="4"/>
  <c r="F1964" i="4"/>
  <c r="B1964" i="4"/>
  <c r="C1963" i="4"/>
  <c r="AK1969" i="4" l="1"/>
  <c r="AI1970" i="4"/>
  <c r="AJ1969" i="4"/>
  <c r="AT1968" i="4"/>
  <c r="AL1968" i="4"/>
  <c r="AS1968" i="4" s="1"/>
  <c r="M1967" i="4"/>
  <c r="S1967" i="4" s="1"/>
  <c r="Q1966" i="4"/>
  <c r="R1966" i="4" s="1"/>
  <c r="H1965" i="4"/>
  <c r="I1964" i="4"/>
  <c r="E1966" i="4"/>
  <c r="F1965" i="4"/>
  <c r="B1965" i="4"/>
  <c r="C1964" i="4"/>
  <c r="AK1970" i="4" l="1"/>
  <c r="AI1971" i="4"/>
  <c r="AJ1970" i="4"/>
  <c r="AT1969" i="4"/>
  <c r="AL1969" i="4"/>
  <c r="AS1969" i="4" s="1"/>
  <c r="M1968" i="4"/>
  <c r="S1968" i="4" s="1"/>
  <c r="Q1967" i="4"/>
  <c r="R1967" i="4" s="1"/>
  <c r="H1966" i="4"/>
  <c r="I1965" i="4"/>
  <c r="E1967" i="4"/>
  <c r="F1966" i="4"/>
  <c r="B1966" i="4"/>
  <c r="C1965" i="4"/>
  <c r="AK1971" i="4" l="1"/>
  <c r="AI1972" i="4"/>
  <c r="AJ1971" i="4"/>
  <c r="AT1970" i="4"/>
  <c r="AL1970" i="4"/>
  <c r="AS1970" i="4" s="1"/>
  <c r="M1969" i="4"/>
  <c r="S1969" i="4" s="1"/>
  <c r="Q1968" i="4"/>
  <c r="R1968" i="4" s="1"/>
  <c r="H1967" i="4"/>
  <c r="I1966" i="4"/>
  <c r="E1968" i="4"/>
  <c r="F1967" i="4"/>
  <c r="B1967" i="4"/>
  <c r="C1966" i="4"/>
  <c r="AK1972" i="4" l="1"/>
  <c r="AI1973" i="4"/>
  <c r="AJ1972" i="4"/>
  <c r="AT1971" i="4"/>
  <c r="AL1971" i="4"/>
  <c r="AS1971" i="4" s="1"/>
  <c r="M1970" i="4"/>
  <c r="S1970" i="4" s="1"/>
  <c r="Q1969" i="4"/>
  <c r="R1969" i="4" s="1"/>
  <c r="H1968" i="4"/>
  <c r="I1967" i="4"/>
  <c r="E1969" i="4"/>
  <c r="F1968" i="4"/>
  <c r="B1968" i="4"/>
  <c r="C1967" i="4"/>
  <c r="AK1973" i="4" l="1"/>
  <c r="AI1974" i="4"/>
  <c r="AJ1973" i="4"/>
  <c r="AT1972" i="4"/>
  <c r="AL1972" i="4"/>
  <c r="AS1972" i="4" s="1"/>
  <c r="M1971" i="4"/>
  <c r="S1971" i="4" s="1"/>
  <c r="Q1970" i="4"/>
  <c r="R1970" i="4" s="1"/>
  <c r="H1969" i="4"/>
  <c r="I1968" i="4"/>
  <c r="E1970" i="4"/>
  <c r="F1969" i="4"/>
  <c r="B1969" i="4"/>
  <c r="C1968" i="4"/>
  <c r="AK1974" i="4" l="1"/>
  <c r="AI1975" i="4"/>
  <c r="AJ1974" i="4"/>
  <c r="AT1973" i="4"/>
  <c r="AL1973" i="4"/>
  <c r="AS1973" i="4" s="1"/>
  <c r="M1972" i="4"/>
  <c r="S1972" i="4" s="1"/>
  <c r="Q1971" i="4"/>
  <c r="R1971" i="4" s="1"/>
  <c r="H1970" i="4"/>
  <c r="I1969" i="4"/>
  <c r="E1971" i="4"/>
  <c r="F1970" i="4"/>
  <c r="B1970" i="4"/>
  <c r="C1969" i="4"/>
  <c r="AK1975" i="4" l="1"/>
  <c r="AI1976" i="4"/>
  <c r="AJ1975" i="4"/>
  <c r="AT1974" i="4"/>
  <c r="AL1974" i="4"/>
  <c r="AS1974" i="4" s="1"/>
  <c r="M1973" i="4"/>
  <c r="S1973" i="4" s="1"/>
  <c r="Q1972" i="4"/>
  <c r="R1972" i="4" s="1"/>
  <c r="H1971" i="4"/>
  <c r="I1970" i="4"/>
  <c r="E1972" i="4"/>
  <c r="F1971" i="4"/>
  <c r="B1971" i="4"/>
  <c r="C1970" i="4"/>
  <c r="AK1976" i="4" l="1"/>
  <c r="AI1977" i="4"/>
  <c r="AJ1976" i="4"/>
  <c r="AT1975" i="4"/>
  <c r="AL1975" i="4"/>
  <c r="AS1975" i="4" s="1"/>
  <c r="M1974" i="4"/>
  <c r="S1974" i="4" s="1"/>
  <c r="Q1973" i="4"/>
  <c r="R1973" i="4" s="1"/>
  <c r="H1972" i="4"/>
  <c r="I1971" i="4"/>
  <c r="E1973" i="4"/>
  <c r="F1972" i="4"/>
  <c r="B1972" i="4"/>
  <c r="C1971" i="4"/>
  <c r="AK1977" i="4" l="1"/>
  <c r="AI1978" i="4"/>
  <c r="AJ1977" i="4"/>
  <c r="AT1976" i="4"/>
  <c r="AL1976" i="4"/>
  <c r="AS1976" i="4" s="1"/>
  <c r="M1975" i="4"/>
  <c r="S1975" i="4" s="1"/>
  <c r="Q1974" i="4"/>
  <c r="R1974" i="4" s="1"/>
  <c r="H1973" i="4"/>
  <c r="I1972" i="4"/>
  <c r="E1974" i="4"/>
  <c r="F1973" i="4"/>
  <c r="B1973" i="4"/>
  <c r="C1972" i="4"/>
  <c r="AK1978" i="4" l="1"/>
  <c r="AI1979" i="4"/>
  <c r="AJ1978" i="4"/>
  <c r="AT1977" i="4"/>
  <c r="AL1977" i="4"/>
  <c r="AS1977" i="4" s="1"/>
  <c r="M1976" i="4"/>
  <c r="S1976" i="4" s="1"/>
  <c r="Q1975" i="4"/>
  <c r="R1975" i="4" s="1"/>
  <c r="H1974" i="4"/>
  <c r="I1973" i="4"/>
  <c r="E1975" i="4"/>
  <c r="F1974" i="4"/>
  <c r="B1974" i="4"/>
  <c r="C1973" i="4"/>
  <c r="AK1979" i="4" l="1"/>
  <c r="AI1980" i="4"/>
  <c r="AJ1979" i="4"/>
  <c r="AT1978" i="4"/>
  <c r="AL1978" i="4"/>
  <c r="AS1978" i="4" s="1"/>
  <c r="M1977" i="4"/>
  <c r="S1977" i="4" s="1"/>
  <c r="Q1976" i="4"/>
  <c r="R1976" i="4" s="1"/>
  <c r="H1975" i="4"/>
  <c r="I1974" i="4"/>
  <c r="E1976" i="4"/>
  <c r="F1975" i="4"/>
  <c r="B1975" i="4"/>
  <c r="C1974" i="4"/>
  <c r="AK1980" i="4" l="1"/>
  <c r="AI1981" i="4"/>
  <c r="AJ1980" i="4"/>
  <c r="AT1979" i="4"/>
  <c r="AL1979" i="4"/>
  <c r="AS1979" i="4" s="1"/>
  <c r="M1978" i="4"/>
  <c r="S1978" i="4" s="1"/>
  <c r="Q1977" i="4"/>
  <c r="R1977" i="4" s="1"/>
  <c r="H1976" i="4"/>
  <c r="I1975" i="4"/>
  <c r="E1977" i="4"/>
  <c r="F1976" i="4"/>
  <c r="B1976" i="4"/>
  <c r="C1975" i="4"/>
  <c r="AK1981" i="4" l="1"/>
  <c r="AI1982" i="4"/>
  <c r="AJ1981" i="4"/>
  <c r="AT1980" i="4"/>
  <c r="AL1980" i="4"/>
  <c r="AS1980" i="4" s="1"/>
  <c r="M1979" i="4"/>
  <c r="S1979" i="4" s="1"/>
  <c r="Q1978" i="4"/>
  <c r="R1978" i="4" s="1"/>
  <c r="H1977" i="4"/>
  <c r="I1976" i="4"/>
  <c r="E1978" i="4"/>
  <c r="F1977" i="4"/>
  <c r="B1977" i="4"/>
  <c r="C1976" i="4"/>
  <c r="AK1982" i="4" l="1"/>
  <c r="AI1983" i="4"/>
  <c r="AJ1982" i="4"/>
  <c r="AT1981" i="4"/>
  <c r="AL1981" i="4"/>
  <c r="AS1981" i="4" s="1"/>
  <c r="M1980" i="4"/>
  <c r="S1980" i="4" s="1"/>
  <c r="Q1979" i="4"/>
  <c r="R1979" i="4" s="1"/>
  <c r="H1978" i="4"/>
  <c r="I1977" i="4"/>
  <c r="E1979" i="4"/>
  <c r="F1978" i="4"/>
  <c r="B1978" i="4"/>
  <c r="C1977" i="4"/>
  <c r="AK1983" i="4" l="1"/>
  <c r="AI1984" i="4"/>
  <c r="AJ1983" i="4"/>
  <c r="AT1982" i="4"/>
  <c r="AL1982" i="4"/>
  <c r="AS1982" i="4" s="1"/>
  <c r="M1981" i="4"/>
  <c r="S1981" i="4" s="1"/>
  <c r="Q1980" i="4"/>
  <c r="R1980" i="4" s="1"/>
  <c r="H1979" i="4"/>
  <c r="I1978" i="4"/>
  <c r="E1980" i="4"/>
  <c r="F1979" i="4"/>
  <c r="B1979" i="4"/>
  <c r="C1978" i="4"/>
  <c r="AK1984" i="4" l="1"/>
  <c r="AI1985" i="4"/>
  <c r="AJ1984" i="4"/>
  <c r="AT1983" i="4"/>
  <c r="AL1983" i="4"/>
  <c r="AS1983" i="4" s="1"/>
  <c r="M1982" i="4"/>
  <c r="S1982" i="4" s="1"/>
  <c r="Q1981" i="4"/>
  <c r="R1981" i="4" s="1"/>
  <c r="H1980" i="4"/>
  <c r="I1979" i="4"/>
  <c r="E1981" i="4"/>
  <c r="F1980" i="4"/>
  <c r="B1980" i="4"/>
  <c r="C1979" i="4"/>
  <c r="AK1985" i="4" l="1"/>
  <c r="AI1986" i="4"/>
  <c r="AJ1985" i="4"/>
  <c r="AT1984" i="4"/>
  <c r="AL1984" i="4"/>
  <c r="AS1984" i="4" s="1"/>
  <c r="M1983" i="4"/>
  <c r="S1983" i="4" s="1"/>
  <c r="Q1982" i="4"/>
  <c r="R1982" i="4" s="1"/>
  <c r="H1981" i="4"/>
  <c r="I1980" i="4"/>
  <c r="E1982" i="4"/>
  <c r="F1981" i="4"/>
  <c r="B1981" i="4"/>
  <c r="C1980" i="4"/>
  <c r="AK1986" i="4" l="1"/>
  <c r="AI1987" i="4"/>
  <c r="AJ1986" i="4"/>
  <c r="AT1985" i="4"/>
  <c r="AL1985" i="4"/>
  <c r="AS1985" i="4" s="1"/>
  <c r="M1984" i="4"/>
  <c r="S1984" i="4" s="1"/>
  <c r="Q1983" i="4"/>
  <c r="R1983" i="4" s="1"/>
  <c r="H1982" i="4"/>
  <c r="I1981" i="4"/>
  <c r="E1983" i="4"/>
  <c r="F1982" i="4"/>
  <c r="B1982" i="4"/>
  <c r="C1981" i="4"/>
  <c r="AK1987" i="4" l="1"/>
  <c r="AI1988" i="4"/>
  <c r="AJ1987" i="4"/>
  <c r="AT1986" i="4"/>
  <c r="AL1986" i="4"/>
  <c r="AS1986" i="4" s="1"/>
  <c r="M1985" i="4"/>
  <c r="S1985" i="4" s="1"/>
  <c r="Q1984" i="4"/>
  <c r="R1984" i="4" s="1"/>
  <c r="H1983" i="4"/>
  <c r="I1982" i="4"/>
  <c r="E1984" i="4"/>
  <c r="F1983" i="4"/>
  <c r="B1983" i="4"/>
  <c r="C1982" i="4"/>
  <c r="AK1988" i="4" l="1"/>
  <c r="AI1989" i="4"/>
  <c r="AJ1988" i="4"/>
  <c r="AT1987" i="4"/>
  <c r="AL1987" i="4"/>
  <c r="AS1987" i="4" s="1"/>
  <c r="M1986" i="4"/>
  <c r="S1986" i="4" s="1"/>
  <c r="Q1985" i="4"/>
  <c r="R1985" i="4" s="1"/>
  <c r="H1984" i="4"/>
  <c r="I1983" i="4"/>
  <c r="E1985" i="4"/>
  <c r="F1984" i="4"/>
  <c r="B1984" i="4"/>
  <c r="C1983" i="4"/>
  <c r="AK1989" i="4" l="1"/>
  <c r="AI1990" i="4"/>
  <c r="AJ1989" i="4"/>
  <c r="AT1988" i="4"/>
  <c r="AL1988" i="4"/>
  <c r="AS1988" i="4" s="1"/>
  <c r="M1987" i="4"/>
  <c r="S1987" i="4" s="1"/>
  <c r="Q1986" i="4"/>
  <c r="R1986" i="4" s="1"/>
  <c r="H1985" i="4"/>
  <c r="I1984" i="4"/>
  <c r="E1986" i="4"/>
  <c r="F1985" i="4"/>
  <c r="B1985" i="4"/>
  <c r="C1984" i="4"/>
  <c r="AK1990" i="4" l="1"/>
  <c r="AI1991" i="4"/>
  <c r="AJ1990" i="4"/>
  <c r="AT1989" i="4"/>
  <c r="AL1989" i="4"/>
  <c r="AS1989" i="4" s="1"/>
  <c r="M1988" i="4"/>
  <c r="S1988" i="4" s="1"/>
  <c r="Q1987" i="4"/>
  <c r="R1987" i="4" s="1"/>
  <c r="H1986" i="4"/>
  <c r="I1985" i="4"/>
  <c r="E1987" i="4"/>
  <c r="F1986" i="4"/>
  <c r="B1986" i="4"/>
  <c r="C1985" i="4"/>
  <c r="AK1991" i="4" l="1"/>
  <c r="AI1992" i="4"/>
  <c r="AJ1991" i="4"/>
  <c r="AT1990" i="4"/>
  <c r="AL1990" i="4"/>
  <c r="AS1990" i="4" s="1"/>
  <c r="M1989" i="4"/>
  <c r="S1989" i="4" s="1"/>
  <c r="Q1988" i="4"/>
  <c r="R1988" i="4" s="1"/>
  <c r="H1987" i="4"/>
  <c r="I1986" i="4"/>
  <c r="E1988" i="4"/>
  <c r="F1987" i="4"/>
  <c r="B1987" i="4"/>
  <c r="C1986" i="4"/>
  <c r="AK1992" i="4" l="1"/>
  <c r="AI1993" i="4"/>
  <c r="AJ1992" i="4"/>
  <c r="AT1991" i="4"/>
  <c r="AL1991" i="4"/>
  <c r="AS1991" i="4" s="1"/>
  <c r="M1990" i="4"/>
  <c r="S1990" i="4" s="1"/>
  <c r="Q1989" i="4"/>
  <c r="R1989" i="4" s="1"/>
  <c r="H1988" i="4"/>
  <c r="I1987" i="4"/>
  <c r="E1989" i="4"/>
  <c r="F1988" i="4"/>
  <c r="B1988" i="4"/>
  <c r="C1987" i="4"/>
  <c r="AK1993" i="4" l="1"/>
  <c r="AI1994" i="4"/>
  <c r="AJ1993" i="4"/>
  <c r="AT1992" i="4"/>
  <c r="AL1992" i="4"/>
  <c r="AS1992" i="4" s="1"/>
  <c r="M1991" i="4"/>
  <c r="S1991" i="4" s="1"/>
  <c r="Q1990" i="4"/>
  <c r="R1990" i="4" s="1"/>
  <c r="H1989" i="4"/>
  <c r="I1988" i="4"/>
  <c r="E1990" i="4"/>
  <c r="F1989" i="4"/>
  <c r="B1989" i="4"/>
  <c r="C1988" i="4"/>
  <c r="AK1994" i="4" l="1"/>
  <c r="AI1995" i="4"/>
  <c r="AJ1994" i="4"/>
  <c r="AT1993" i="4"/>
  <c r="AL1993" i="4"/>
  <c r="AS1993" i="4" s="1"/>
  <c r="M1992" i="4"/>
  <c r="S1992" i="4" s="1"/>
  <c r="Q1991" i="4"/>
  <c r="R1991" i="4" s="1"/>
  <c r="H1990" i="4"/>
  <c r="I1989" i="4"/>
  <c r="E1991" i="4"/>
  <c r="F1990" i="4"/>
  <c r="B1990" i="4"/>
  <c r="C1989" i="4"/>
  <c r="AK1995" i="4" l="1"/>
  <c r="AI1996" i="4"/>
  <c r="AJ1995" i="4"/>
  <c r="AT1994" i="4"/>
  <c r="AL1994" i="4"/>
  <c r="AS1994" i="4" s="1"/>
  <c r="M1993" i="4"/>
  <c r="S1993" i="4" s="1"/>
  <c r="Q1992" i="4"/>
  <c r="R1992" i="4" s="1"/>
  <c r="H1991" i="4"/>
  <c r="I1990" i="4"/>
  <c r="E1992" i="4"/>
  <c r="F1991" i="4"/>
  <c r="B1991" i="4"/>
  <c r="C1990" i="4"/>
  <c r="AK1996" i="4" l="1"/>
  <c r="AI1997" i="4"/>
  <c r="AJ1996" i="4"/>
  <c r="AT1995" i="4"/>
  <c r="AL1995" i="4"/>
  <c r="AS1995" i="4" s="1"/>
  <c r="M1994" i="4"/>
  <c r="S1994" i="4" s="1"/>
  <c r="Q1993" i="4"/>
  <c r="R1993" i="4" s="1"/>
  <c r="H1992" i="4"/>
  <c r="I1991" i="4"/>
  <c r="E1993" i="4"/>
  <c r="F1992" i="4"/>
  <c r="B1992" i="4"/>
  <c r="C1991" i="4"/>
  <c r="AK1997" i="4" l="1"/>
  <c r="AI1998" i="4"/>
  <c r="AJ1997" i="4"/>
  <c r="AT1996" i="4"/>
  <c r="AL1996" i="4"/>
  <c r="AS1996" i="4" s="1"/>
  <c r="M1995" i="4"/>
  <c r="S1995" i="4" s="1"/>
  <c r="Q1994" i="4"/>
  <c r="R1994" i="4" s="1"/>
  <c r="H1993" i="4"/>
  <c r="I1992" i="4"/>
  <c r="E1994" i="4"/>
  <c r="F1993" i="4"/>
  <c r="B1993" i="4"/>
  <c r="C1992" i="4"/>
  <c r="AK1998" i="4" l="1"/>
  <c r="AI1999" i="4"/>
  <c r="AJ1998" i="4"/>
  <c r="AT1997" i="4"/>
  <c r="AL1997" i="4"/>
  <c r="AS1997" i="4" s="1"/>
  <c r="M1996" i="4"/>
  <c r="S1996" i="4" s="1"/>
  <c r="Q1995" i="4"/>
  <c r="R1995" i="4" s="1"/>
  <c r="H1994" i="4"/>
  <c r="I1993" i="4"/>
  <c r="E1995" i="4"/>
  <c r="F1994" i="4"/>
  <c r="B1994" i="4"/>
  <c r="C1993" i="4"/>
  <c r="AK1999" i="4" l="1"/>
  <c r="AI2000" i="4"/>
  <c r="AJ1999" i="4"/>
  <c r="AT1998" i="4"/>
  <c r="AL1998" i="4"/>
  <c r="AS1998" i="4" s="1"/>
  <c r="M1997" i="4"/>
  <c r="S1997" i="4" s="1"/>
  <c r="Q1996" i="4"/>
  <c r="R1996" i="4" s="1"/>
  <c r="H1995" i="4"/>
  <c r="I1994" i="4"/>
  <c r="E1996" i="4"/>
  <c r="F1995" i="4"/>
  <c r="B1995" i="4"/>
  <c r="C1994" i="4"/>
  <c r="AK2000" i="4" l="1"/>
  <c r="AI2001" i="4"/>
  <c r="AJ2000" i="4"/>
  <c r="AT1999" i="4"/>
  <c r="AL1999" i="4"/>
  <c r="AS1999" i="4" s="1"/>
  <c r="M1998" i="4"/>
  <c r="S1998" i="4" s="1"/>
  <c r="Q1997" i="4"/>
  <c r="R1997" i="4" s="1"/>
  <c r="H1996" i="4"/>
  <c r="I1995" i="4"/>
  <c r="E1997" i="4"/>
  <c r="F1996" i="4"/>
  <c r="B1996" i="4"/>
  <c r="C1995" i="4"/>
  <c r="AK2001" i="4" l="1"/>
  <c r="AI2002" i="4"/>
  <c r="AJ2001" i="4"/>
  <c r="AT2000" i="4"/>
  <c r="AL2000" i="4"/>
  <c r="AS2000" i="4" s="1"/>
  <c r="M1999" i="4"/>
  <c r="S1999" i="4" s="1"/>
  <c r="Q1998" i="4"/>
  <c r="R1998" i="4" s="1"/>
  <c r="H1997" i="4"/>
  <c r="I1996" i="4"/>
  <c r="E1998" i="4"/>
  <c r="F1997" i="4"/>
  <c r="B1997" i="4"/>
  <c r="C1996" i="4"/>
  <c r="AK2002" i="4" l="1"/>
  <c r="AI2003" i="4"/>
  <c r="AJ2002" i="4"/>
  <c r="AT2001" i="4"/>
  <c r="AL2001" i="4"/>
  <c r="AS2001" i="4" s="1"/>
  <c r="M2000" i="4"/>
  <c r="S2000" i="4" s="1"/>
  <c r="Q1999" i="4"/>
  <c r="R1999" i="4" s="1"/>
  <c r="H1998" i="4"/>
  <c r="I1997" i="4"/>
  <c r="E1999" i="4"/>
  <c r="F1998" i="4"/>
  <c r="B1998" i="4"/>
  <c r="C1997" i="4"/>
  <c r="AK2003" i="4" l="1"/>
  <c r="AI2004" i="4"/>
  <c r="AJ2003" i="4"/>
  <c r="AT2002" i="4"/>
  <c r="AL2002" i="4"/>
  <c r="AS2002" i="4" s="1"/>
  <c r="M2001" i="4"/>
  <c r="S2001" i="4" s="1"/>
  <c r="Q2000" i="4"/>
  <c r="R2000" i="4" s="1"/>
  <c r="H1999" i="4"/>
  <c r="I1998" i="4"/>
  <c r="E2000" i="4"/>
  <c r="F1999" i="4"/>
  <c r="B1999" i="4"/>
  <c r="C1998" i="4"/>
  <c r="AK2004" i="4" l="1"/>
  <c r="AI2005" i="4"/>
  <c r="AJ2004" i="4"/>
  <c r="AT2003" i="4"/>
  <c r="AL2003" i="4"/>
  <c r="AS2003" i="4" s="1"/>
  <c r="M2002" i="4"/>
  <c r="S2002" i="4" s="1"/>
  <c r="Q2001" i="4"/>
  <c r="R2001" i="4" s="1"/>
  <c r="H2000" i="4"/>
  <c r="I1999" i="4"/>
  <c r="E2001" i="4"/>
  <c r="F2000" i="4"/>
  <c r="B2000" i="4"/>
  <c r="C1999" i="4"/>
  <c r="AK2005" i="4" l="1"/>
  <c r="AI2006" i="4"/>
  <c r="AJ2005" i="4"/>
  <c r="AT2004" i="4"/>
  <c r="AL2004" i="4"/>
  <c r="AS2004" i="4" s="1"/>
  <c r="M2003" i="4"/>
  <c r="S2003" i="4" s="1"/>
  <c r="Q2002" i="4"/>
  <c r="R2002" i="4" s="1"/>
  <c r="H2001" i="4"/>
  <c r="I2000" i="4"/>
  <c r="E2002" i="4"/>
  <c r="F2001" i="4"/>
  <c r="B2001" i="4"/>
  <c r="C2000" i="4"/>
  <c r="AK2006" i="4" l="1"/>
  <c r="AI2007" i="4"/>
  <c r="AJ2006" i="4"/>
  <c r="AT2005" i="4"/>
  <c r="AL2005" i="4"/>
  <c r="AS2005" i="4" s="1"/>
  <c r="M2004" i="4"/>
  <c r="S2004" i="4" s="1"/>
  <c r="Q2003" i="4"/>
  <c r="R2003" i="4" s="1"/>
  <c r="H2002" i="4"/>
  <c r="I2001" i="4"/>
  <c r="E2003" i="4"/>
  <c r="F2002" i="4"/>
  <c r="B2002" i="4"/>
  <c r="C2001" i="4"/>
  <c r="AK2007" i="4" l="1"/>
  <c r="AI2008" i="4"/>
  <c r="AJ2007" i="4"/>
  <c r="AT2006" i="4"/>
  <c r="AL2006" i="4"/>
  <c r="AS2006" i="4" s="1"/>
  <c r="M2005" i="4"/>
  <c r="S2005" i="4" s="1"/>
  <c r="Q2004" i="4"/>
  <c r="R2004" i="4" s="1"/>
  <c r="H2003" i="4"/>
  <c r="I2002" i="4"/>
  <c r="E2004" i="4"/>
  <c r="F2003" i="4"/>
  <c r="B2003" i="4"/>
  <c r="C2002" i="4"/>
  <c r="AK2008" i="4" l="1"/>
  <c r="AI2009" i="4"/>
  <c r="AJ2008" i="4"/>
  <c r="AT2007" i="4"/>
  <c r="AL2007" i="4"/>
  <c r="AS2007" i="4" s="1"/>
  <c r="M2006" i="4"/>
  <c r="S2006" i="4" s="1"/>
  <c r="Q2005" i="4"/>
  <c r="R2005" i="4" s="1"/>
  <c r="H2004" i="4"/>
  <c r="I2003" i="4"/>
  <c r="E2005" i="4"/>
  <c r="F2004" i="4"/>
  <c r="B2004" i="4"/>
  <c r="C2003" i="4"/>
  <c r="AK2009" i="4" l="1"/>
  <c r="AI2010" i="4"/>
  <c r="AJ2009" i="4"/>
  <c r="AT2008" i="4"/>
  <c r="AL2008" i="4"/>
  <c r="AS2008" i="4" s="1"/>
  <c r="M2007" i="4"/>
  <c r="S2007" i="4" s="1"/>
  <c r="Q2006" i="4"/>
  <c r="R2006" i="4" s="1"/>
  <c r="H2005" i="4"/>
  <c r="I2004" i="4"/>
  <c r="E2006" i="4"/>
  <c r="F2005" i="4"/>
  <c r="B2005" i="4"/>
  <c r="C2004" i="4"/>
  <c r="AK2010" i="4" l="1"/>
  <c r="AI2011" i="4"/>
  <c r="AJ2010" i="4"/>
  <c r="AT2009" i="4"/>
  <c r="AL2009" i="4"/>
  <c r="AS2009" i="4" s="1"/>
  <c r="M2008" i="4"/>
  <c r="S2008" i="4" s="1"/>
  <c r="Q2007" i="4"/>
  <c r="R2007" i="4" s="1"/>
  <c r="H2006" i="4"/>
  <c r="I2005" i="4"/>
  <c r="E2007" i="4"/>
  <c r="F2006" i="4"/>
  <c r="B2006" i="4"/>
  <c r="C2005" i="4"/>
  <c r="AK2011" i="4" l="1"/>
  <c r="AI2012" i="4"/>
  <c r="AJ2011" i="4"/>
  <c r="AT2010" i="4"/>
  <c r="AL2010" i="4"/>
  <c r="AS2010" i="4" s="1"/>
  <c r="M2009" i="4"/>
  <c r="S2009" i="4" s="1"/>
  <c r="Q2008" i="4"/>
  <c r="R2008" i="4" s="1"/>
  <c r="H2007" i="4"/>
  <c r="I2006" i="4"/>
  <c r="E2008" i="4"/>
  <c r="F2007" i="4"/>
  <c r="B2007" i="4"/>
  <c r="C2006" i="4"/>
  <c r="AK2012" i="4" l="1"/>
  <c r="AI2013" i="4"/>
  <c r="AJ2012" i="4"/>
  <c r="AT2011" i="4"/>
  <c r="AL2011" i="4"/>
  <c r="AS2011" i="4" s="1"/>
  <c r="M2010" i="4"/>
  <c r="S2010" i="4" s="1"/>
  <c r="Q2009" i="4"/>
  <c r="R2009" i="4" s="1"/>
  <c r="H2008" i="4"/>
  <c r="I2007" i="4"/>
  <c r="E2009" i="4"/>
  <c r="F2008" i="4"/>
  <c r="B2008" i="4"/>
  <c r="C2007" i="4"/>
  <c r="AK2013" i="4" l="1"/>
  <c r="AI2014" i="4"/>
  <c r="AJ2013" i="4"/>
  <c r="AT2012" i="4"/>
  <c r="AL2012" i="4"/>
  <c r="AS2012" i="4" s="1"/>
  <c r="M2011" i="4"/>
  <c r="S2011" i="4" s="1"/>
  <c r="Q2010" i="4"/>
  <c r="R2010" i="4" s="1"/>
  <c r="H2009" i="4"/>
  <c r="I2008" i="4"/>
  <c r="E2010" i="4"/>
  <c r="F2009" i="4"/>
  <c r="B2009" i="4"/>
  <c r="C2008" i="4"/>
  <c r="AK2014" i="4" l="1"/>
  <c r="AI2015" i="4"/>
  <c r="AJ2014" i="4"/>
  <c r="AT2013" i="4"/>
  <c r="AL2013" i="4"/>
  <c r="AS2013" i="4" s="1"/>
  <c r="M2012" i="4"/>
  <c r="S2012" i="4" s="1"/>
  <c r="Q2011" i="4"/>
  <c r="R2011" i="4" s="1"/>
  <c r="H2010" i="4"/>
  <c r="I2009" i="4"/>
  <c r="E2011" i="4"/>
  <c r="F2010" i="4"/>
  <c r="B2010" i="4"/>
  <c r="C2009" i="4"/>
  <c r="AK2015" i="4" l="1"/>
  <c r="AI2016" i="4"/>
  <c r="AJ2015" i="4"/>
  <c r="AT2014" i="4"/>
  <c r="AL2014" i="4"/>
  <c r="AS2014" i="4" s="1"/>
  <c r="M2013" i="4"/>
  <c r="S2013" i="4" s="1"/>
  <c r="Q2012" i="4"/>
  <c r="R2012" i="4" s="1"/>
  <c r="H2011" i="4"/>
  <c r="I2010" i="4"/>
  <c r="E2012" i="4"/>
  <c r="F2011" i="4"/>
  <c r="B2011" i="4"/>
  <c r="C2010" i="4"/>
  <c r="AK2016" i="4" l="1"/>
  <c r="AI2017" i="4"/>
  <c r="AJ2016" i="4"/>
  <c r="AT2015" i="4"/>
  <c r="AL2015" i="4"/>
  <c r="AS2015" i="4" s="1"/>
  <c r="M2014" i="4"/>
  <c r="S2014" i="4" s="1"/>
  <c r="Q2013" i="4"/>
  <c r="R2013" i="4" s="1"/>
  <c r="H2012" i="4"/>
  <c r="I2011" i="4"/>
  <c r="E2013" i="4"/>
  <c r="F2012" i="4"/>
  <c r="B2012" i="4"/>
  <c r="C2011" i="4"/>
  <c r="AK2017" i="4" l="1"/>
  <c r="AI2018" i="4"/>
  <c r="AJ2017" i="4"/>
  <c r="AT2016" i="4"/>
  <c r="AL2016" i="4"/>
  <c r="AS2016" i="4" s="1"/>
  <c r="M2015" i="4"/>
  <c r="S2015" i="4" s="1"/>
  <c r="Q2014" i="4"/>
  <c r="R2014" i="4" s="1"/>
  <c r="H2013" i="4"/>
  <c r="I2012" i="4"/>
  <c r="E2014" i="4"/>
  <c r="F2013" i="4"/>
  <c r="B2013" i="4"/>
  <c r="C2012" i="4"/>
  <c r="AK2018" i="4" l="1"/>
  <c r="AI2019" i="4"/>
  <c r="AJ2018" i="4"/>
  <c r="AT2017" i="4"/>
  <c r="AL2017" i="4"/>
  <c r="AS2017" i="4" s="1"/>
  <c r="M2016" i="4"/>
  <c r="S2016" i="4" s="1"/>
  <c r="Q2015" i="4"/>
  <c r="R2015" i="4" s="1"/>
  <c r="H2014" i="4"/>
  <c r="I2013" i="4"/>
  <c r="E2015" i="4"/>
  <c r="F2014" i="4"/>
  <c r="B2014" i="4"/>
  <c r="C2013" i="4"/>
  <c r="AK2019" i="4" l="1"/>
  <c r="AI2020" i="4"/>
  <c r="AJ2019" i="4"/>
  <c r="AT2018" i="4"/>
  <c r="AL2018" i="4"/>
  <c r="AS2018" i="4" s="1"/>
  <c r="M2017" i="4"/>
  <c r="S2017" i="4" s="1"/>
  <c r="Q2016" i="4"/>
  <c r="R2016" i="4" s="1"/>
  <c r="H2015" i="4"/>
  <c r="I2014" i="4"/>
  <c r="E2016" i="4"/>
  <c r="F2015" i="4"/>
  <c r="B2015" i="4"/>
  <c r="C2014" i="4"/>
  <c r="AK2020" i="4" l="1"/>
  <c r="AI2021" i="4"/>
  <c r="AJ2020" i="4"/>
  <c r="AT2019" i="4"/>
  <c r="AL2019" i="4"/>
  <c r="AS2019" i="4" s="1"/>
  <c r="M2018" i="4"/>
  <c r="S2018" i="4" s="1"/>
  <c r="Q2017" i="4"/>
  <c r="R2017" i="4" s="1"/>
  <c r="H2016" i="4"/>
  <c r="I2015" i="4"/>
  <c r="E2017" i="4"/>
  <c r="F2016" i="4"/>
  <c r="B2016" i="4"/>
  <c r="C2015" i="4"/>
  <c r="AK2021" i="4" l="1"/>
  <c r="AI2022" i="4"/>
  <c r="AJ2021" i="4"/>
  <c r="AT2020" i="4"/>
  <c r="AL2020" i="4"/>
  <c r="AS2020" i="4" s="1"/>
  <c r="M2019" i="4"/>
  <c r="S2019" i="4" s="1"/>
  <c r="Q2018" i="4"/>
  <c r="R2018" i="4" s="1"/>
  <c r="H2017" i="4"/>
  <c r="I2016" i="4"/>
  <c r="E2018" i="4"/>
  <c r="F2017" i="4"/>
  <c r="B2017" i="4"/>
  <c r="C2016" i="4"/>
  <c r="AK2022" i="4" l="1"/>
  <c r="AI2023" i="4"/>
  <c r="AJ2022" i="4"/>
  <c r="AT2021" i="4"/>
  <c r="AL2021" i="4"/>
  <c r="AS2021" i="4" s="1"/>
  <c r="M2020" i="4"/>
  <c r="S2020" i="4" s="1"/>
  <c r="Q2019" i="4"/>
  <c r="R2019" i="4" s="1"/>
  <c r="H2018" i="4"/>
  <c r="I2017" i="4"/>
  <c r="E2019" i="4"/>
  <c r="F2018" i="4"/>
  <c r="B2018" i="4"/>
  <c r="C2017" i="4"/>
  <c r="AK2023" i="4" l="1"/>
  <c r="AI2024" i="4"/>
  <c r="AJ2023" i="4"/>
  <c r="AT2022" i="4"/>
  <c r="AL2022" i="4"/>
  <c r="AS2022" i="4" s="1"/>
  <c r="M2021" i="4"/>
  <c r="S2021" i="4" s="1"/>
  <c r="Q2020" i="4"/>
  <c r="R2020" i="4" s="1"/>
  <c r="H2019" i="4"/>
  <c r="I2018" i="4"/>
  <c r="E2020" i="4"/>
  <c r="F2019" i="4"/>
  <c r="B2019" i="4"/>
  <c r="C2018" i="4"/>
  <c r="AK2024" i="4" l="1"/>
  <c r="AI2025" i="4"/>
  <c r="AJ2024" i="4"/>
  <c r="AT2023" i="4"/>
  <c r="AL2023" i="4"/>
  <c r="AS2023" i="4" s="1"/>
  <c r="M2022" i="4"/>
  <c r="S2022" i="4" s="1"/>
  <c r="Q2021" i="4"/>
  <c r="R2021" i="4" s="1"/>
  <c r="H2020" i="4"/>
  <c r="I2019" i="4"/>
  <c r="E2021" i="4"/>
  <c r="F2020" i="4"/>
  <c r="B2020" i="4"/>
  <c r="C2019" i="4"/>
  <c r="AK2025" i="4" l="1"/>
  <c r="AI2026" i="4"/>
  <c r="AJ2025" i="4"/>
  <c r="AT2024" i="4"/>
  <c r="AL2024" i="4"/>
  <c r="AS2024" i="4" s="1"/>
  <c r="M2023" i="4"/>
  <c r="S2023" i="4" s="1"/>
  <c r="Q2022" i="4"/>
  <c r="R2022" i="4" s="1"/>
  <c r="H2021" i="4"/>
  <c r="I2020" i="4"/>
  <c r="E2022" i="4"/>
  <c r="F2021" i="4"/>
  <c r="B2021" i="4"/>
  <c r="C2020" i="4"/>
  <c r="AK2026" i="4" l="1"/>
  <c r="AI2027" i="4"/>
  <c r="AJ2026" i="4"/>
  <c r="AT2025" i="4"/>
  <c r="AL2025" i="4"/>
  <c r="AS2025" i="4" s="1"/>
  <c r="M2024" i="4"/>
  <c r="S2024" i="4" s="1"/>
  <c r="Q2023" i="4"/>
  <c r="R2023" i="4" s="1"/>
  <c r="H2022" i="4"/>
  <c r="I2021" i="4"/>
  <c r="E2023" i="4"/>
  <c r="F2022" i="4"/>
  <c r="B2022" i="4"/>
  <c r="C2021" i="4"/>
  <c r="AK2027" i="4" l="1"/>
  <c r="AI2028" i="4"/>
  <c r="AJ2027" i="4"/>
  <c r="AT2026" i="4"/>
  <c r="AL2026" i="4"/>
  <c r="AS2026" i="4" s="1"/>
  <c r="M2025" i="4"/>
  <c r="S2025" i="4" s="1"/>
  <c r="Q2024" i="4"/>
  <c r="R2024" i="4" s="1"/>
  <c r="H2023" i="4"/>
  <c r="I2022" i="4"/>
  <c r="E2024" i="4"/>
  <c r="F2023" i="4"/>
  <c r="B2023" i="4"/>
  <c r="C2022" i="4"/>
  <c r="AK2028" i="4" l="1"/>
  <c r="AI2029" i="4"/>
  <c r="AJ2028" i="4"/>
  <c r="AT2027" i="4"/>
  <c r="AL2027" i="4"/>
  <c r="AS2027" i="4" s="1"/>
  <c r="M2026" i="4"/>
  <c r="S2026" i="4" s="1"/>
  <c r="Q2025" i="4"/>
  <c r="R2025" i="4" s="1"/>
  <c r="H2024" i="4"/>
  <c r="I2023" i="4"/>
  <c r="E2025" i="4"/>
  <c r="F2024" i="4"/>
  <c r="B2024" i="4"/>
  <c r="C2023" i="4"/>
  <c r="AK2029" i="4" l="1"/>
  <c r="AI2030" i="4"/>
  <c r="AJ2029" i="4"/>
  <c r="AT2028" i="4"/>
  <c r="AL2028" i="4"/>
  <c r="AS2028" i="4" s="1"/>
  <c r="M2027" i="4"/>
  <c r="S2027" i="4" s="1"/>
  <c r="Q2026" i="4"/>
  <c r="R2026" i="4" s="1"/>
  <c r="H2025" i="4"/>
  <c r="I2024" i="4"/>
  <c r="E2026" i="4"/>
  <c r="F2025" i="4"/>
  <c r="B2025" i="4"/>
  <c r="C2024" i="4"/>
  <c r="AK2030" i="4" l="1"/>
  <c r="AI2031" i="4"/>
  <c r="AJ2030" i="4"/>
  <c r="AT2029" i="4"/>
  <c r="AL2029" i="4"/>
  <c r="AS2029" i="4" s="1"/>
  <c r="M2028" i="4"/>
  <c r="S2028" i="4" s="1"/>
  <c r="Q2027" i="4"/>
  <c r="R2027" i="4" s="1"/>
  <c r="H2026" i="4"/>
  <c r="I2025" i="4"/>
  <c r="E2027" i="4"/>
  <c r="F2026" i="4"/>
  <c r="B2026" i="4"/>
  <c r="C2025" i="4"/>
  <c r="AK2031" i="4" l="1"/>
  <c r="AI2032" i="4"/>
  <c r="AJ2031" i="4"/>
  <c r="AT2030" i="4"/>
  <c r="AL2030" i="4"/>
  <c r="AS2030" i="4" s="1"/>
  <c r="M2029" i="4"/>
  <c r="S2029" i="4" s="1"/>
  <c r="Q2028" i="4"/>
  <c r="R2028" i="4" s="1"/>
  <c r="H2027" i="4"/>
  <c r="I2026" i="4"/>
  <c r="E2028" i="4"/>
  <c r="F2027" i="4"/>
  <c r="B2027" i="4"/>
  <c r="C2026" i="4"/>
  <c r="AK2032" i="4" l="1"/>
  <c r="AI2033" i="4"/>
  <c r="AJ2032" i="4"/>
  <c r="AT2031" i="4"/>
  <c r="AL2031" i="4"/>
  <c r="AS2031" i="4" s="1"/>
  <c r="M2030" i="4"/>
  <c r="S2030" i="4" s="1"/>
  <c r="Q2029" i="4"/>
  <c r="R2029" i="4" s="1"/>
  <c r="H2028" i="4"/>
  <c r="I2027" i="4"/>
  <c r="E2029" i="4"/>
  <c r="F2028" i="4"/>
  <c r="B2028" i="4"/>
  <c r="C2027" i="4"/>
  <c r="AK2033" i="4" l="1"/>
  <c r="AI2034" i="4"/>
  <c r="AJ2033" i="4"/>
  <c r="AT2032" i="4"/>
  <c r="AL2032" i="4"/>
  <c r="AS2032" i="4" s="1"/>
  <c r="M2031" i="4"/>
  <c r="S2031" i="4" s="1"/>
  <c r="Q2030" i="4"/>
  <c r="R2030" i="4" s="1"/>
  <c r="H2029" i="4"/>
  <c r="I2028" i="4"/>
  <c r="E2030" i="4"/>
  <c r="F2029" i="4"/>
  <c r="B2029" i="4"/>
  <c r="C2028" i="4"/>
  <c r="AK2034" i="4" l="1"/>
  <c r="AI2035" i="4"/>
  <c r="AJ2034" i="4"/>
  <c r="AT2033" i="4"/>
  <c r="AL2033" i="4"/>
  <c r="AS2033" i="4" s="1"/>
  <c r="M2032" i="4"/>
  <c r="S2032" i="4" s="1"/>
  <c r="Q2031" i="4"/>
  <c r="R2031" i="4" s="1"/>
  <c r="H2030" i="4"/>
  <c r="I2029" i="4"/>
  <c r="E2031" i="4"/>
  <c r="F2030" i="4"/>
  <c r="B2030" i="4"/>
  <c r="C2029" i="4"/>
  <c r="AK2035" i="4" l="1"/>
  <c r="AI2036" i="4"/>
  <c r="AJ2035" i="4"/>
  <c r="AT2034" i="4"/>
  <c r="AL2034" i="4"/>
  <c r="AS2034" i="4" s="1"/>
  <c r="M2033" i="4"/>
  <c r="S2033" i="4" s="1"/>
  <c r="Q2032" i="4"/>
  <c r="R2032" i="4" s="1"/>
  <c r="H2031" i="4"/>
  <c r="I2030" i="4"/>
  <c r="E2032" i="4"/>
  <c r="F2031" i="4"/>
  <c r="B2031" i="4"/>
  <c r="C2030" i="4"/>
  <c r="AK2036" i="4" l="1"/>
  <c r="AI2037" i="4"/>
  <c r="AJ2036" i="4"/>
  <c r="AT2035" i="4"/>
  <c r="AL2035" i="4"/>
  <c r="AS2035" i="4" s="1"/>
  <c r="M2034" i="4"/>
  <c r="S2034" i="4" s="1"/>
  <c r="Q2033" i="4"/>
  <c r="R2033" i="4" s="1"/>
  <c r="H2032" i="4"/>
  <c r="I2031" i="4"/>
  <c r="E2033" i="4"/>
  <c r="F2032" i="4"/>
  <c r="B2032" i="4"/>
  <c r="C2031" i="4"/>
  <c r="AK2037" i="4" l="1"/>
  <c r="AI2038" i="4"/>
  <c r="AJ2037" i="4"/>
  <c r="AT2036" i="4"/>
  <c r="AL2036" i="4"/>
  <c r="AS2036" i="4" s="1"/>
  <c r="M2035" i="4"/>
  <c r="S2035" i="4" s="1"/>
  <c r="Q2034" i="4"/>
  <c r="R2034" i="4" s="1"/>
  <c r="H2033" i="4"/>
  <c r="I2032" i="4"/>
  <c r="E2034" i="4"/>
  <c r="F2033" i="4"/>
  <c r="B2033" i="4"/>
  <c r="C2032" i="4"/>
  <c r="AK2038" i="4" l="1"/>
  <c r="AI2039" i="4"/>
  <c r="AJ2038" i="4"/>
  <c r="AT2037" i="4"/>
  <c r="AL2037" i="4"/>
  <c r="AS2037" i="4" s="1"/>
  <c r="M2036" i="4"/>
  <c r="S2036" i="4" s="1"/>
  <c r="Q2035" i="4"/>
  <c r="R2035" i="4" s="1"/>
  <c r="H2034" i="4"/>
  <c r="I2033" i="4"/>
  <c r="E2035" i="4"/>
  <c r="F2034" i="4"/>
  <c r="B2034" i="4"/>
  <c r="C2033" i="4"/>
  <c r="AK2039" i="4" l="1"/>
  <c r="AI2040" i="4"/>
  <c r="AJ2039" i="4"/>
  <c r="AT2038" i="4"/>
  <c r="AL2038" i="4"/>
  <c r="AS2038" i="4" s="1"/>
  <c r="M2037" i="4"/>
  <c r="S2037" i="4" s="1"/>
  <c r="Q2036" i="4"/>
  <c r="R2036" i="4" s="1"/>
  <c r="H2035" i="4"/>
  <c r="I2034" i="4"/>
  <c r="E2036" i="4"/>
  <c r="F2035" i="4"/>
  <c r="B2035" i="4"/>
  <c r="C2034" i="4"/>
  <c r="AK2040" i="4" l="1"/>
  <c r="AI2041" i="4"/>
  <c r="AJ2040" i="4"/>
  <c r="AT2039" i="4"/>
  <c r="AL2039" i="4"/>
  <c r="AS2039" i="4" s="1"/>
  <c r="M2038" i="4"/>
  <c r="S2038" i="4" s="1"/>
  <c r="Q2037" i="4"/>
  <c r="R2037" i="4" s="1"/>
  <c r="H2036" i="4"/>
  <c r="I2035" i="4"/>
  <c r="E2037" i="4"/>
  <c r="F2036" i="4"/>
  <c r="B2036" i="4"/>
  <c r="C2035" i="4"/>
  <c r="AK2041" i="4" l="1"/>
  <c r="AI2042" i="4"/>
  <c r="AJ2041" i="4"/>
  <c r="AT2040" i="4"/>
  <c r="AL2040" i="4"/>
  <c r="AS2040" i="4" s="1"/>
  <c r="M2039" i="4"/>
  <c r="S2039" i="4" s="1"/>
  <c r="Q2038" i="4"/>
  <c r="R2038" i="4" s="1"/>
  <c r="H2037" i="4"/>
  <c r="I2036" i="4"/>
  <c r="E2038" i="4"/>
  <c r="F2037" i="4"/>
  <c r="B2037" i="4"/>
  <c r="C2036" i="4"/>
  <c r="AK2042" i="4" l="1"/>
  <c r="AI2043" i="4"/>
  <c r="AJ2042" i="4"/>
  <c r="AT2041" i="4"/>
  <c r="AL2041" i="4"/>
  <c r="AS2041" i="4" s="1"/>
  <c r="M2040" i="4"/>
  <c r="S2040" i="4" s="1"/>
  <c r="Q2039" i="4"/>
  <c r="R2039" i="4" s="1"/>
  <c r="H2038" i="4"/>
  <c r="I2037" i="4"/>
  <c r="E2039" i="4"/>
  <c r="F2038" i="4"/>
  <c r="B2038" i="4"/>
  <c r="C2037" i="4"/>
  <c r="AK2043" i="4" l="1"/>
  <c r="AI2044" i="4"/>
  <c r="AJ2043" i="4"/>
  <c r="AT2042" i="4"/>
  <c r="AL2042" i="4"/>
  <c r="AS2042" i="4" s="1"/>
  <c r="M2041" i="4"/>
  <c r="S2041" i="4" s="1"/>
  <c r="Q2040" i="4"/>
  <c r="R2040" i="4" s="1"/>
  <c r="H2039" i="4"/>
  <c r="I2038" i="4"/>
  <c r="E2040" i="4"/>
  <c r="F2039" i="4"/>
  <c r="B2039" i="4"/>
  <c r="C2038" i="4"/>
  <c r="AK2044" i="4" l="1"/>
  <c r="AI2045" i="4"/>
  <c r="AJ2044" i="4"/>
  <c r="AT2043" i="4"/>
  <c r="AL2043" i="4"/>
  <c r="AS2043" i="4" s="1"/>
  <c r="M2042" i="4"/>
  <c r="S2042" i="4" s="1"/>
  <c r="Q2041" i="4"/>
  <c r="R2041" i="4" s="1"/>
  <c r="H2040" i="4"/>
  <c r="I2039" i="4"/>
  <c r="E2041" i="4"/>
  <c r="F2040" i="4"/>
  <c r="B2040" i="4"/>
  <c r="C2039" i="4"/>
  <c r="AK2045" i="4" l="1"/>
  <c r="AI2046" i="4"/>
  <c r="AJ2045" i="4"/>
  <c r="AT2044" i="4"/>
  <c r="AL2044" i="4"/>
  <c r="AS2044" i="4" s="1"/>
  <c r="M2043" i="4"/>
  <c r="S2043" i="4" s="1"/>
  <c r="Q2042" i="4"/>
  <c r="R2042" i="4" s="1"/>
  <c r="H2041" i="4"/>
  <c r="I2040" i="4"/>
  <c r="E2042" i="4"/>
  <c r="F2041" i="4"/>
  <c r="B2041" i="4"/>
  <c r="C2040" i="4"/>
  <c r="AK2046" i="4" l="1"/>
  <c r="AI2047" i="4"/>
  <c r="AJ2046" i="4"/>
  <c r="AT2045" i="4"/>
  <c r="AL2045" i="4"/>
  <c r="AS2045" i="4" s="1"/>
  <c r="M2044" i="4"/>
  <c r="S2044" i="4" s="1"/>
  <c r="Q2043" i="4"/>
  <c r="R2043" i="4" s="1"/>
  <c r="H2042" i="4"/>
  <c r="I2041" i="4"/>
  <c r="E2043" i="4"/>
  <c r="F2042" i="4"/>
  <c r="B2042" i="4"/>
  <c r="C2041" i="4"/>
  <c r="AK2047" i="4" l="1"/>
  <c r="AI2048" i="4"/>
  <c r="AJ2047" i="4"/>
  <c r="AT2046" i="4"/>
  <c r="AL2046" i="4"/>
  <c r="AS2046" i="4" s="1"/>
  <c r="M2045" i="4"/>
  <c r="S2045" i="4" s="1"/>
  <c r="Q2044" i="4"/>
  <c r="R2044" i="4" s="1"/>
  <c r="H2043" i="4"/>
  <c r="I2042" i="4"/>
  <c r="E2044" i="4"/>
  <c r="F2043" i="4"/>
  <c r="B2043" i="4"/>
  <c r="C2042" i="4"/>
  <c r="AK2048" i="4" l="1"/>
  <c r="AI2049" i="4"/>
  <c r="AJ2048" i="4"/>
  <c r="AT2047" i="4"/>
  <c r="AL2047" i="4"/>
  <c r="AS2047" i="4" s="1"/>
  <c r="M2046" i="4"/>
  <c r="S2046" i="4" s="1"/>
  <c r="Q2045" i="4"/>
  <c r="R2045" i="4" s="1"/>
  <c r="H2044" i="4"/>
  <c r="I2043" i="4"/>
  <c r="E2045" i="4"/>
  <c r="F2044" i="4"/>
  <c r="B2044" i="4"/>
  <c r="C2043" i="4"/>
  <c r="AK2049" i="4" l="1"/>
  <c r="AI2050" i="4"/>
  <c r="AJ2049" i="4"/>
  <c r="AT2048" i="4"/>
  <c r="AL2048" i="4"/>
  <c r="AS2048" i="4" s="1"/>
  <c r="M2047" i="4"/>
  <c r="S2047" i="4" s="1"/>
  <c r="Q2046" i="4"/>
  <c r="R2046" i="4" s="1"/>
  <c r="H2045" i="4"/>
  <c r="I2044" i="4"/>
  <c r="E2046" i="4"/>
  <c r="F2045" i="4"/>
  <c r="B2045" i="4"/>
  <c r="C2044" i="4"/>
  <c r="AK2050" i="4" l="1"/>
  <c r="AI2051" i="4"/>
  <c r="AJ2050" i="4"/>
  <c r="AT2049" i="4"/>
  <c r="AL2049" i="4"/>
  <c r="AS2049" i="4" s="1"/>
  <c r="M2048" i="4"/>
  <c r="S2048" i="4" s="1"/>
  <c r="Q2047" i="4"/>
  <c r="R2047" i="4" s="1"/>
  <c r="H2046" i="4"/>
  <c r="I2045" i="4"/>
  <c r="E2047" i="4"/>
  <c r="F2046" i="4"/>
  <c r="B2046" i="4"/>
  <c r="C2045" i="4"/>
  <c r="AK2051" i="4" l="1"/>
  <c r="AI2052" i="4"/>
  <c r="AJ2051" i="4"/>
  <c r="AT2050" i="4"/>
  <c r="AL2050" i="4"/>
  <c r="AS2050" i="4" s="1"/>
  <c r="M2049" i="4"/>
  <c r="S2049" i="4" s="1"/>
  <c r="Q2048" i="4"/>
  <c r="R2048" i="4" s="1"/>
  <c r="H2047" i="4"/>
  <c r="I2046" i="4"/>
  <c r="E2048" i="4"/>
  <c r="F2047" i="4"/>
  <c r="B2047" i="4"/>
  <c r="C2046" i="4"/>
  <c r="AK2052" i="4" l="1"/>
  <c r="AI2053" i="4"/>
  <c r="AJ2052" i="4"/>
  <c r="AT2051" i="4"/>
  <c r="AL2051" i="4"/>
  <c r="AS2051" i="4" s="1"/>
  <c r="M2050" i="4"/>
  <c r="S2050" i="4" s="1"/>
  <c r="Q2049" i="4"/>
  <c r="R2049" i="4" s="1"/>
  <c r="H2048" i="4"/>
  <c r="I2047" i="4"/>
  <c r="E2049" i="4"/>
  <c r="F2048" i="4"/>
  <c r="B2048" i="4"/>
  <c r="C2047" i="4"/>
  <c r="AK2053" i="4" l="1"/>
  <c r="AI2054" i="4"/>
  <c r="AJ2053" i="4"/>
  <c r="AT2052" i="4"/>
  <c r="AL2052" i="4"/>
  <c r="AS2052" i="4" s="1"/>
  <c r="M2051" i="4"/>
  <c r="S2051" i="4" s="1"/>
  <c r="Q2050" i="4"/>
  <c r="R2050" i="4" s="1"/>
  <c r="H2049" i="4"/>
  <c r="I2048" i="4"/>
  <c r="E2050" i="4"/>
  <c r="F2049" i="4"/>
  <c r="B2049" i="4"/>
  <c r="C2048" i="4"/>
  <c r="AK2054" i="4" l="1"/>
  <c r="AI2055" i="4"/>
  <c r="AJ2054" i="4"/>
  <c r="AT2053" i="4"/>
  <c r="AL2053" i="4"/>
  <c r="AS2053" i="4" s="1"/>
  <c r="M2052" i="4"/>
  <c r="S2052" i="4" s="1"/>
  <c r="Q2051" i="4"/>
  <c r="R2051" i="4" s="1"/>
  <c r="H2050" i="4"/>
  <c r="I2049" i="4"/>
  <c r="E2051" i="4"/>
  <c r="F2050" i="4"/>
  <c r="B2050" i="4"/>
  <c r="C2049" i="4"/>
  <c r="AK2055" i="4" l="1"/>
  <c r="AI2056" i="4"/>
  <c r="AJ2055" i="4"/>
  <c r="AT2054" i="4"/>
  <c r="AL2054" i="4"/>
  <c r="AS2054" i="4" s="1"/>
  <c r="M2053" i="4"/>
  <c r="S2053" i="4" s="1"/>
  <c r="Q2052" i="4"/>
  <c r="R2052" i="4" s="1"/>
  <c r="H2051" i="4"/>
  <c r="I2050" i="4"/>
  <c r="E2052" i="4"/>
  <c r="F2051" i="4"/>
  <c r="B2051" i="4"/>
  <c r="C2050" i="4"/>
  <c r="AK2056" i="4" l="1"/>
  <c r="AI2057" i="4"/>
  <c r="AJ2056" i="4"/>
  <c r="AT2055" i="4"/>
  <c r="AL2055" i="4"/>
  <c r="AS2055" i="4" s="1"/>
  <c r="M2054" i="4"/>
  <c r="S2054" i="4" s="1"/>
  <c r="Q2053" i="4"/>
  <c r="R2053" i="4" s="1"/>
  <c r="H2052" i="4"/>
  <c r="I2051" i="4"/>
  <c r="E2053" i="4"/>
  <c r="F2052" i="4"/>
  <c r="B2052" i="4"/>
  <c r="C2051" i="4"/>
  <c r="AK2057" i="4" l="1"/>
  <c r="AI2058" i="4"/>
  <c r="AJ2057" i="4"/>
  <c r="AT2056" i="4"/>
  <c r="AL2056" i="4"/>
  <c r="AS2056" i="4" s="1"/>
  <c r="M2055" i="4"/>
  <c r="S2055" i="4" s="1"/>
  <c r="Q2054" i="4"/>
  <c r="R2054" i="4" s="1"/>
  <c r="H2053" i="4"/>
  <c r="I2052" i="4"/>
  <c r="E2054" i="4"/>
  <c r="F2053" i="4"/>
  <c r="B2053" i="4"/>
  <c r="C2052" i="4"/>
  <c r="AK2058" i="4" l="1"/>
  <c r="AI2059" i="4"/>
  <c r="AJ2058" i="4"/>
  <c r="AT2057" i="4"/>
  <c r="AL2057" i="4"/>
  <c r="AS2057" i="4" s="1"/>
  <c r="M2056" i="4"/>
  <c r="S2056" i="4" s="1"/>
  <c r="Q2055" i="4"/>
  <c r="R2055" i="4" s="1"/>
  <c r="H2054" i="4"/>
  <c r="I2053" i="4"/>
  <c r="E2055" i="4"/>
  <c r="F2054" i="4"/>
  <c r="B2054" i="4"/>
  <c r="C2053" i="4"/>
  <c r="AK2059" i="4" l="1"/>
  <c r="AI2060" i="4"/>
  <c r="AJ2059" i="4"/>
  <c r="AT2058" i="4"/>
  <c r="AL2058" i="4"/>
  <c r="AS2058" i="4" s="1"/>
  <c r="M2057" i="4"/>
  <c r="S2057" i="4" s="1"/>
  <c r="Q2056" i="4"/>
  <c r="R2056" i="4" s="1"/>
  <c r="H2055" i="4"/>
  <c r="I2054" i="4"/>
  <c r="E2056" i="4"/>
  <c r="F2055" i="4"/>
  <c r="B2055" i="4"/>
  <c r="C2054" i="4"/>
  <c r="AK2060" i="4" l="1"/>
  <c r="AI2061" i="4"/>
  <c r="AJ2060" i="4"/>
  <c r="AT2059" i="4"/>
  <c r="AL2059" i="4"/>
  <c r="AS2059" i="4" s="1"/>
  <c r="M2058" i="4"/>
  <c r="S2058" i="4" s="1"/>
  <c r="Q2057" i="4"/>
  <c r="R2057" i="4" s="1"/>
  <c r="H2056" i="4"/>
  <c r="I2055" i="4"/>
  <c r="E2057" i="4"/>
  <c r="F2056" i="4"/>
  <c r="B2056" i="4"/>
  <c r="C2055" i="4"/>
  <c r="AK2061" i="4" l="1"/>
  <c r="AI2062" i="4"/>
  <c r="AJ2061" i="4"/>
  <c r="AT2060" i="4"/>
  <c r="AL2060" i="4"/>
  <c r="AS2060" i="4" s="1"/>
  <c r="M2059" i="4"/>
  <c r="S2059" i="4" s="1"/>
  <c r="Q2058" i="4"/>
  <c r="R2058" i="4" s="1"/>
  <c r="H2057" i="4"/>
  <c r="I2056" i="4"/>
  <c r="E2058" i="4"/>
  <c r="F2057" i="4"/>
  <c r="B2057" i="4"/>
  <c r="C2056" i="4"/>
  <c r="AK2062" i="4" l="1"/>
  <c r="AI2063" i="4"/>
  <c r="AJ2062" i="4"/>
  <c r="AT2061" i="4"/>
  <c r="AL2061" i="4"/>
  <c r="AS2061" i="4" s="1"/>
  <c r="M2060" i="4"/>
  <c r="S2060" i="4" s="1"/>
  <c r="Q2059" i="4"/>
  <c r="R2059" i="4" s="1"/>
  <c r="H2058" i="4"/>
  <c r="I2057" i="4"/>
  <c r="E2059" i="4"/>
  <c r="F2058" i="4"/>
  <c r="B2058" i="4"/>
  <c r="C2057" i="4"/>
  <c r="AK2063" i="4" l="1"/>
  <c r="AI2064" i="4"/>
  <c r="AJ2063" i="4"/>
  <c r="AT2062" i="4"/>
  <c r="AL2062" i="4"/>
  <c r="AS2062" i="4" s="1"/>
  <c r="M2061" i="4"/>
  <c r="S2061" i="4" s="1"/>
  <c r="Q2060" i="4"/>
  <c r="R2060" i="4" s="1"/>
  <c r="H2059" i="4"/>
  <c r="I2058" i="4"/>
  <c r="E2060" i="4"/>
  <c r="F2059" i="4"/>
  <c r="B2059" i="4"/>
  <c r="C2058" i="4"/>
  <c r="AK2064" i="4" l="1"/>
  <c r="AI2065" i="4"/>
  <c r="AJ2064" i="4"/>
  <c r="AT2063" i="4"/>
  <c r="AL2063" i="4"/>
  <c r="AS2063" i="4" s="1"/>
  <c r="M2062" i="4"/>
  <c r="S2062" i="4" s="1"/>
  <c r="Q2061" i="4"/>
  <c r="R2061" i="4" s="1"/>
  <c r="H2060" i="4"/>
  <c r="I2059" i="4"/>
  <c r="E2061" i="4"/>
  <c r="F2060" i="4"/>
  <c r="B2060" i="4"/>
  <c r="C2059" i="4"/>
  <c r="AK2065" i="4" l="1"/>
  <c r="AI2066" i="4"/>
  <c r="AJ2065" i="4"/>
  <c r="AT2064" i="4"/>
  <c r="AL2064" i="4"/>
  <c r="AS2064" i="4" s="1"/>
  <c r="M2063" i="4"/>
  <c r="S2063" i="4" s="1"/>
  <c r="Q2062" i="4"/>
  <c r="R2062" i="4" s="1"/>
  <c r="H2061" i="4"/>
  <c r="I2060" i="4"/>
  <c r="E2062" i="4"/>
  <c r="F2061" i="4"/>
  <c r="B2061" i="4"/>
  <c r="C2060" i="4"/>
  <c r="AK2066" i="4" l="1"/>
  <c r="AI2067" i="4"/>
  <c r="AJ2066" i="4"/>
  <c r="AT2065" i="4"/>
  <c r="AL2065" i="4"/>
  <c r="AS2065" i="4" s="1"/>
  <c r="M2064" i="4"/>
  <c r="S2064" i="4" s="1"/>
  <c r="Q2063" i="4"/>
  <c r="R2063" i="4" s="1"/>
  <c r="H2062" i="4"/>
  <c r="I2061" i="4"/>
  <c r="E2063" i="4"/>
  <c r="F2062" i="4"/>
  <c r="B2062" i="4"/>
  <c r="C2061" i="4"/>
  <c r="AK2067" i="4" l="1"/>
  <c r="AI2068" i="4"/>
  <c r="AJ2067" i="4"/>
  <c r="AT2066" i="4"/>
  <c r="AL2066" i="4"/>
  <c r="AS2066" i="4" s="1"/>
  <c r="M2065" i="4"/>
  <c r="S2065" i="4" s="1"/>
  <c r="Q2064" i="4"/>
  <c r="R2064" i="4" s="1"/>
  <c r="H2063" i="4"/>
  <c r="I2062" i="4"/>
  <c r="E2064" i="4"/>
  <c r="F2063" i="4"/>
  <c r="B2063" i="4"/>
  <c r="C2062" i="4"/>
  <c r="AK2068" i="4" l="1"/>
  <c r="AI2069" i="4"/>
  <c r="AJ2068" i="4"/>
  <c r="AT2067" i="4"/>
  <c r="AL2067" i="4"/>
  <c r="AS2067" i="4" s="1"/>
  <c r="M2066" i="4"/>
  <c r="S2066" i="4" s="1"/>
  <c r="Q2065" i="4"/>
  <c r="R2065" i="4" s="1"/>
  <c r="H2064" i="4"/>
  <c r="I2063" i="4"/>
  <c r="E2065" i="4"/>
  <c r="F2064" i="4"/>
  <c r="B2064" i="4"/>
  <c r="C2063" i="4"/>
  <c r="AK2069" i="4" l="1"/>
  <c r="AI2070" i="4"/>
  <c r="AJ2069" i="4"/>
  <c r="AT2068" i="4"/>
  <c r="AL2068" i="4"/>
  <c r="AS2068" i="4" s="1"/>
  <c r="M2067" i="4"/>
  <c r="S2067" i="4" s="1"/>
  <c r="Q2066" i="4"/>
  <c r="R2066" i="4" s="1"/>
  <c r="H2065" i="4"/>
  <c r="I2064" i="4"/>
  <c r="E2066" i="4"/>
  <c r="F2065" i="4"/>
  <c r="B2065" i="4"/>
  <c r="C2064" i="4"/>
  <c r="AK2070" i="4" l="1"/>
  <c r="AI2071" i="4"/>
  <c r="AJ2070" i="4"/>
  <c r="AT2069" i="4"/>
  <c r="AL2069" i="4"/>
  <c r="AS2069" i="4" s="1"/>
  <c r="M2068" i="4"/>
  <c r="S2068" i="4" s="1"/>
  <c r="Q2067" i="4"/>
  <c r="R2067" i="4" s="1"/>
  <c r="H2066" i="4"/>
  <c r="I2065" i="4"/>
  <c r="E2067" i="4"/>
  <c r="F2066" i="4"/>
  <c r="B2066" i="4"/>
  <c r="C2065" i="4"/>
  <c r="AK2071" i="4" l="1"/>
  <c r="AI2072" i="4"/>
  <c r="AJ2071" i="4"/>
  <c r="AT2070" i="4"/>
  <c r="AL2070" i="4"/>
  <c r="AS2070" i="4" s="1"/>
  <c r="M2069" i="4"/>
  <c r="S2069" i="4" s="1"/>
  <c r="Q2068" i="4"/>
  <c r="R2068" i="4" s="1"/>
  <c r="H2067" i="4"/>
  <c r="I2066" i="4"/>
  <c r="E2068" i="4"/>
  <c r="F2067" i="4"/>
  <c r="B2067" i="4"/>
  <c r="C2066" i="4"/>
  <c r="AK2072" i="4" l="1"/>
  <c r="AI2073" i="4"/>
  <c r="AJ2072" i="4"/>
  <c r="AT2071" i="4"/>
  <c r="AL2071" i="4"/>
  <c r="AS2071" i="4" s="1"/>
  <c r="M2070" i="4"/>
  <c r="S2070" i="4" s="1"/>
  <c r="Q2069" i="4"/>
  <c r="R2069" i="4" s="1"/>
  <c r="H2068" i="4"/>
  <c r="I2067" i="4"/>
  <c r="E2069" i="4"/>
  <c r="F2068" i="4"/>
  <c r="B2068" i="4"/>
  <c r="C2067" i="4"/>
  <c r="AK2073" i="4" l="1"/>
  <c r="AI2074" i="4"/>
  <c r="AJ2073" i="4"/>
  <c r="AT2072" i="4"/>
  <c r="AL2072" i="4"/>
  <c r="AS2072" i="4" s="1"/>
  <c r="M2071" i="4"/>
  <c r="S2071" i="4" s="1"/>
  <c r="Q2070" i="4"/>
  <c r="R2070" i="4" s="1"/>
  <c r="H2069" i="4"/>
  <c r="I2068" i="4"/>
  <c r="E2070" i="4"/>
  <c r="F2069" i="4"/>
  <c r="B2069" i="4"/>
  <c r="C2068" i="4"/>
  <c r="AK2074" i="4" l="1"/>
  <c r="AI2075" i="4"/>
  <c r="AJ2074" i="4"/>
  <c r="AT2073" i="4"/>
  <c r="AL2073" i="4"/>
  <c r="AS2073" i="4" s="1"/>
  <c r="M2072" i="4"/>
  <c r="S2072" i="4" s="1"/>
  <c r="Q2071" i="4"/>
  <c r="R2071" i="4" s="1"/>
  <c r="H2070" i="4"/>
  <c r="I2069" i="4"/>
  <c r="E2071" i="4"/>
  <c r="F2070" i="4"/>
  <c r="B2070" i="4"/>
  <c r="C2069" i="4"/>
  <c r="AK2075" i="4" l="1"/>
  <c r="AI2076" i="4"/>
  <c r="AJ2075" i="4"/>
  <c r="AT2074" i="4"/>
  <c r="AL2074" i="4"/>
  <c r="AS2074" i="4" s="1"/>
  <c r="M2073" i="4"/>
  <c r="S2073" i="4" s="1"/>
  <c r="Q2072" i="4"/>
  <c r="R2072" i="4" s="1"/>
  <c r="H2071" i="4"/>
  <c r="I2070" i="4"/>
  <c r="E2072" i="4"/>
  <c r="F2071" i="4"/>
  <c r="B2071" i="4"/>
  <c r="C2070" i="4"/>
  <c r="AK2076" i="4" l="1"/>
  <c r="AI2077" i="4"/>
  <c r="AJ2076" i="4"/>
  <c r="AT2075" i="4"/>
  <c r="AL2075" i="4"/>
  <c r="AS2075" i="4" s="1"/>
  <c r="M2074" i="4"/>
  <c r="S2074" i="4" s="1"/>
  <c r="Q2073" i="4"/>
  <c r="R2073" i="4" s="1"/>
  <c r="H2072" i="4"/>
  <c r="I2071" i="4"/>
  <c r="E2073" i="4"/>
  <c r="F2072" i="4"/>
  <c r="B2072" i="4"/>
  <c r="C2071" i="4"/>
  <c r="AK2077" i="4" l="1"/>
  <c r="AI2078" i="4"/>
  <c r="AJ2077" i="4"/>
  <c r="AT2076" i="4"/>
  <c r="AL2076" i="4"/>
  <c r="AS2076" i="4" s="1"/>
  <c r="M2075" i="4"/>
  <c r="S2075" i="4" s="1"/>
  <c r="Q2074" i="4"/>
  <c r="R2074" i="4" s="1"/>
  <c r="H2073" i="4"/>
  <c r="I2072" i="4"/>
  <c r="E2074" i="4"/>
  <c r="F2073" i="4"/>
  <c r="B2073" i="4"/>
  <c r="C2072" i="4"/>
  <c r="AK2078" i="4" l="1"/>
  <c r="AI2079" i="4"/>
  <c r="AJ2078" i="4"/>
  <c r="AT2077" i="4"/>
  <c r="AL2077" i="4"/>
  <c r="AS2077" i="4" s="1"/>
  <c r="M2076" i="4"/>
  <c r="S2076" i="4" s="1"/>
  <c r="Q2075" i="4"/>
  <c r="R2075" i="4" s="1"/>
  <c r="H2074" i="4"/>
  <c r="I2073" i="4"/>
  <c r="E2075" i="4"/>
  <c r="F2074" i="4"/>
  <c r="B2074" i="4"/>
  <c r="C2073" i="4"/>
  <c r="AK2079" i="4" l="1"/>
  <c r="AI2080" i="4"/>
  <c r="AJ2079" i="4"/>
  <c r="AT2078" i="4"/>
  <c r="AL2078" i="4"/>
  <c r="AS2078" i="4" s="1"/>
  <c r="M2077" i="4"/>
  <c r="S2077" i="4" s="1"/>
  <c r="Q2076" i="4"/>
  <c r="R2076" i="4" s="1"/>
  <c r="H2075" i="4"/>
  <c r="I2074" i="4"/>
  <c r="E2076" i="4"/>
  <c r="F2075" i="4"/>
  <c r="B2075" i="4"/>
  <c r="C2074" i="4"/>
  <c r="AK2080" i="4" l="1"/>
  <c r="AI2081" i="4"/>
  <c r="AJ2080" i="4"/>
  <c r="AT2079" i="4"/>
  <c r="AL2079" i="4"/>
  <c r="AS2079" i="4" s="1"/>
  <c r="M2078" i="4"/>
  <c r="S2078" i="4" s="1"/>
  <c r="Q2077" i="4"/>
  <c r="R2077" i="4" s="1"/>
  <c r="H2076" i="4"/>
  <c r="I2075" i="4"/>
  <c r="E2077" i="4"/>
  <c r="F2076" i="4"/>
  <c r="B2076" i="4"/>
  <c r="C2075" i="4"/>
  <c r="AK2081" i="4" l="1"/>
  <c r="AI2082" i="4"/>
  <c r="AJ2081" i="4"/>
  <c r="AT2080" i="4"/>
  <c r="AL2080" i="4"/>
  <c r="AS2080" i="4" s="1"/>
  <c r="M2079" i="4"/>
  <c r="S2079" i="4" s="1"/>
  <c r="Q2078" i="4"/>
  <c r="R2078" i="4" s="1"/>
  <c r="H2077" i="4"/>
  <c r="I2076" i="4"/>
  <c r="E2078" i="4"/>
  <c r="F2077" i="4"/>
  <c r="B2077" i="4"/>
  <c r="C2076" i="4"/>
  <c r="AK2082" i="4" l="1"/>
  <c r="AI2083" i="4"/>
  <c r="AJ2082" i="4"/>
  <c r="AT2081" i="4"/>
  <c r="AL2081" i="4"/>
  <c r="AS2081" i="4" s="1"/>
  <c r="M2080" i="4"/>
  <c r="S2080" i="4" s="1"/>
  <c r="Q2079" i="4"/>
  <c r="R2079" i="4" s="1"/>
  <c r="H2078" i="4"/>
  <c r="I2077" i="4"/>
  <c r="E2079" i="4"/>
  <c r="F2078" i="4"/>
  <c r="B2078" i="4"/>
  <c r="C2077" i="4"/>
  <c r="AK2083" i="4" l="1"/>
  <c r="AI2084" i="4"/>
  <c r="AJ2083" i="4"/>
  <c r="AT2082" i="4"/>
  <c r="AL2082" i="4"/>
  <c r="AS2082" i="4" s="1"/>
  <c r="M2081" i="4"/>
  <c r="S2081" i="4" s="1"/>
  <c r="Q2080" i="4"/>
  <c r="R2080" i="4" s="1"/>
  <c r="H2079" i="4"/>
  <c r="I2078" i="4"/>
  <c r="E2080" i="4"/>
  <c r="F2079" i="4"/>
  <c r="B2079" i="4"/>
  <c r="C2078" i="4"/>
  <c r="AK2084" i="4" l="1"/>
  <c r="AI2085" i="4"/>
  <c r="AJ2084" i="4"/>
  <c r="AT2083" i="4"/>
  <c r="AL2083" i="4"/>
  <c r="AS2083" i="4" s="1"/>
  <c r="M2082" i="4"/>
  <c r="S2082" i="4" s="1"/>
  <c r="Q2081" i="4"/>
  <c r="R2081" i="4" s="1"/>
  <c r="H2080" i="4"/>
  <c r="I2079" i="4"/>
  <c r="E2081" i="4"/>
  <c r="F2080" i="4"/>
  <c r="B2080" i="4"/>
  <c r="C2079" i="4"/>
  <c r="AK2085" i="4" l="1"/>
  <c r="AI2086" i="4"/>
  <c r="AJ2085" i="4"/>
  <c r="AT2084" i="4"/>
  <c r="AL2084" i="4"/>
  <c r="AS2084" i="4" s="1"/>
  <c r="M2083" i="4"/>
  <c r="S2083" i="4" s="1"/>
  <c r="Q2082" i="4"/>
  <c r="R2082" i="4" s="1"/>
  <c r="H2081" i="4"/>
  <c r="I2080" i="4"/>
  <c r="E2082" i="4"/>
  <c r="F2081" i="4"/>
  <c r="B2081" i="4"/>
  <c r="C2080" i="4"/>
  <c r="AK2086" i="4" l="1"/>
  <c r="AI2087" i="4"/>
  <c r="AJ2086" i="4"/>
  <c r="AT2085" i="4"/>
  <c r="AL2085" i="4"/>
  <c r="AS2085" i="4" s="1"/>
  <c r="M2084" i="4"/>
  <c r="S2084" i="4" s="1"/>
  <c r="Q2083" i="4"/>
  <c r="R2083" i="4" s="1"/>
  <c r="H2082" i="4"/>
  <c r="I2081" i="4"/>
  <c r="E2083" i="4"/>
  <c r="F2082" i="4"/>
  <c r="B2082" i="4"/>
  <c r="C2081" i="4"/>
  <c r="AK2087" i="4" l="1"/>
  <c r="AI2088" i="4"/>
  <c r="AJ2087" i="4"/>
  <c r="AT2086" i="4"/>
  <c r="AL2086" i="4"/>
  <c r="AS2086" i="4" s="1"/>
  <c r="M2085" i="4"/>
  <c r="S2085" i="4" s="1"/>
  <c r="Q2084" i="4"/>
  <c r="R2084" i="4" s="1"/>
  <c r="H2083" i="4"/>
  <c r="I2082" i="4"/>
  <c r="E2084" i="4"/>
  <c r="F2083" i="4"/>
  <c r="B2083" i="4"/>
  <c r="C2082" i="4"/>
  <c r="AK2088" i="4" l="1"/>
  <c r="AI2089" i="4"/>
  <c r="AJ2088" i="4"/>
  <c r="AT2087" i="4"/>
  <c r="AL2087" i="4"/>
  <c r="AS2087" i="4" s="1"/>
  <c r="M2086" i="4"/>
  <c r="S2086" i="4" s="1"/>
  <c r="Q2085" i="4"/>
  <c r="R2085" i="4" s="1"/>
  <c r="H2084" i="4"/>
  <c r="I2083" i="4"/>
  <c r="E2085" i="4"/>
  <c r="F2084" i="4"/>
  <c r="B2084" i="4"/>
  <c r="C2083" i="4"/>
  <c r="AK2089" i="4" l="1"/>
  <c r="AI2090" i="4"/>
  <c r="AJ2089" i="4"/>
  <c r="AT2088" i="4"/>
  <c r="AL2088" i="4"/>
  <c r="AS2088" i="4" s="1"/>
  <c r="M2087" i="4"/>
  <c r="S2087" i="4" s="1"/>
  <c r="Q2086" i="4"/>
  <c r="R2086" i="4" s="1"/>
  <c r="H2085" i="4"/>
  <c r="I2084" i="4"/>
  <c r="E2086" i="4"/>
  <c r="F2085" i="4"/>
  <c r="B2085" i="4"/>
  <c r="C2084" i="4"/>
  <c r="AK2090" i="4" l="1"/>
  <c r="AI2091" i="4"/>
  <c r="AJ2090" i="4"/>
  <c r="AT2089" i="4"/>
  <c r="AL2089" i="4"/>
  <c r="AS2089" i="4" s="1"/>
  <c r="M2088" i="4"/>
  <c r="S2088" i="4" s="1"/>
  <c r="Q2087" i="4"/>
  <c r="R2087" i="4" s="1"/>
  <c r="H2086" i="4"/>
  <c r="I2085" i="4"/>
  <c r="E2087" i="4"/>
  <c r="F2086" i="4"/>
  <c r="B2086" i="4"/>
  <c r="C2085" i="4"/>
  <c r="AK2091" i="4" l="1"/>
  <c r="AI2092" i="4"/>
  <c r="AJ2091" i="4"/>
  <c r="AT2090" i="4"/>
  <c r="AL2090" i="4"/>
  <c r="AS2090" i="4" s="1"/>
  <c r="M2089" i="4"/>
  <c r="S2089" i="4" s="1"/>
  <c r="Q2088" i="4"/>
  <c r="R2088" i="4" s="1"/>
  <c r="H2087" i="4"/>
  <c r="I2086" i="4"/>
  <c r="E2088" i="4"/>
  <c r="F2087" i="4"/>
  <c r="B2087" i="4"/>
  <c r="C2086" i="4"/>
  <c r="AK2092" i="4" l="1"/>
  <c r="AI2093" i="4"/>
  <c r="AJ2092" i="4"/>
  <c r="AT2091" i="4"/>
  <c r="AL2091" i="4"/>
  <c r="AS2091" i="4" s="1"/>
  <c r="M2090" i="4"/>
  <c r="S2090" i="4" s="1"/>
  <c r="Q2089" i="4"/>
  <c r="R2089" i="4" s="1"/>
  <c r="H2088" i="4"/>
  <c r="I2087" i="4"/>
  <c r="E2089" i="4"/>
  <c r="F2088" i="4"/>
  <c r="B2088" i="4"/>
  <c r="C2087" i="4"/>
  <c r="AK2093" i="4" l="1"/>
  <c r="AI2094" i="4"/>
  <c r="AJ2093" i="4"/>
  <c r="AT2092" i="4"/>
  <c r="AL2092" i="4"/>
  <c r="AS2092" i="4" s="1"/>
  <c r="M2091" i="4"/>
  <c r="S2091" i="4" s="1"/>
  <c r="Q2090" i="4"/>
  <c r="R2090" i="4" s="1"/>
  <c r="H2089" i="4"/>
  <c r="I2088" i="4"/>
  <c r="E2090" i="4"/>
  <c r="F2089" i="4"/>
  <c r="B2089" i="4"/>
  <c r="C2088" i="4"/>
  <c r="AK2094" i="4" l="1"/>
  <c r="AI2095" i="4"/>
  <c r="AJ2094" i="4"/>
  <c r="AT2093" i="4"/>
  <c r="AL2093" i="4"/>
  <c r="AS2093" i="4" s="1"/>
  <c r="M2092" i="4"/>
  <c r="S2092" i="4" s="1"/>
  <c r="Q2091" i="4"/>
  <c r="R2091" i="4" s="1"/>
  <c r="H2090" i="4"/>
  <c r="I2089" i="4"/>
  <c r="E2091" i="4"/>
  <c r="F2090" i="4"/>
  <c r="B2090" i="4"/>
  <c r="C2089" i="4"/>
  <c r="AK2095" i="4" l="1"/>
  <c r="AI2096" i="4"/>
  <c r="AJ2095" i="4"/>
  <c r="AT2094" i="4"/>
  <c r="AL2094" i="4"/>
  <c r="AS2094" i="4" s="1"/>
  <c r="M2093" i="4"/>
  <c r="S2093" i="4" s="1"/>
  <c r="Q2092" i="4"/>
  <c r="R2092" i="4" s="1"/>
  <c r="H2091" i="4"/>
  <c r="I2090" i="4"/>
  <c r="E2092" i="4"/>
  <c r="F2091" i="4"/>
  <c r="B2091" i="4"/>
  <c r="C2090" i="4"/>
  <c r="AK2096" i="4" l="1"/>
  <c r="AI2097" i="4"/>
  <c r="AJ2096" i="4"/>
  <c r="AT2095" i="4"/>
  <c r="AL2095" i="4"/>
  <c r="AS2095" i="4" s="1"/>
  <c r="M2094" i="4"/>
  <c r="S2094" i="4" s="1"/>
  <c r="Q2093" i="4"/>
  <c r="R2093" i="4" s="1"/>
  <c r="H2092" i="4"/>
  <c r="I2091" i="4"/>
  <c r="E2093" i="4"/>
  <c r="F2092" i="4"/>
  <c r="B2092" i="4"/>
  <c r="C2091" i="4"/>
  <c r="AK2097" i="4" l="1"/>
  <c r="AI2098" i="4"/>
  <c r="AJ2097" i="4"/>
  <c r="AT2096" i="4"/>
  <c r="AL2096" i="4"/>
  <c r="AS2096" i="4" s="1"/>
  <c r="M2095" i="4"/>
  <c r="S2095" i="4" s="1"/>
  <c r="Q2094" i="4"/>
  <c r="R2094" i="4" s="1"/>
  <c r="H2093" i="4"/>
  <c r="I2092" i="4"/>
  <c r="E2094" i="4"/>
  <c r="F2093" i="4"/>
  <c r="B2093" i="4"/>
  <c r="C2092" i="4"/>
  <c r="AK2098" i="4" l="1"/>
  <c r="AI2099" i="4"/>
  <c r="AJ2098" i="4"/>
  <c r="AT2097" i="4"/>
  <c r="AL2097" i="4"/>
  <c r="AS2097" i="4" s="1"/>
  <c r="M2096" i="4"/>
  <c r="S2096" i="4" s="1"/>
  <c r="Q2095" i="4"/>
  <c r="R2095" i="4" s="1"/>
  <c r="H2094" i="4"/>
  <c r="I2093" i="4"/>
  <c r="E2095" i="4"/>
  <c r="F2094" i="4"/>
  <c r="B2094" i="4"/>
  <c r="C2093" i="4"/>
  <c r="AK2099" i="4" l="1"/>
  <c r="AI2100" i="4"/>
  <c r="AJ2099" i="4"/>
  <c r="AT2098" i="4"/>
  <c r="AL2098" i="4"/>
  <c r="AS2098" i="4" s="1"/>
  <c r="M2097" i="4"/>
  <c r="S2097" i="4" s="1"/>
  <c r="Q2096" i="4"/>
  <c r="R2096" i="4" s="1"/>
  <c r="H2095" i="4"/>
  <c r="I2094" i="4"/>
  <c r="E2096" i="4"/>
  <c r="F2095" i="4"/>
  <c r="B2095" i="4"/>
  <c r="C2094" i="4"/>
  <c r="AK2100" i="4" l="1"/>
  <c r="AI2101" i="4"/>
  <c r="AJ2100" i="4"/>
  <c r="AT2099" i="4"/>
  <c r="AL2099" i="4"/>
  <c r="AS2099" i="4" s="1"/>
  <c r="M2098" i="4"/>
  <c r="S2098" i="4" s="1"/>
  <c r="Q2097" i="4"/>
  <c r="R2097" i="4" s="1"/>
  <c r="H2096" i="4"/>
  <c r="I2095" i="4"/>
  <c r="E2097" i="4"/>
  <c r="F2096" i="4"/>
  <c r="B2096" i="4"/>
  <c r="C2095" i="4"/>
  <c r="AK2101" i="4" l="1"/>
  <c r="AI2102" i="4"/>
  <c r="AJ2101" i="4"/>
  <c r="AT2100" i="4"/>
  <c r="AL2100" i="4"/>
  <c r="AS2100" i="4" s="1"/>
  <c r="M2099" i="4"/>
  <c r="S2099" i="4" s="1"/>
  <c r="Q2098" i="4"/>
  <c r="R2098" i="4" s="1"/>
  <c r="H2097" i="4"/>
  <c r="I2096" i="4"/>
  <c r="E2098" i="4"/>
  <c r="F2097" i="4"/>
  <c r="B2097" i="4"/>
  <c r="C2096" i="4"/>
  <c r="AK2102" i="4" l="1"/>
  <c r="AI2103" i="4"/>
  <c r="AJ2102" i="4"/>
  <c r="AT2101" i="4"/>
  <c r="AL2101" i="4"/>
  <c r="AS2101" i="4" s="1"/>
  <c r="M2100" i="4"/>
  <c r="S2100" i="4" s="1"/>
  <c r="Q2099" i="4"/>
  <c r="R2099" i="4" s="1"/>
  <c r="I2097" i="4"/>
  <c r="H2098" i="4"/>
  <c r="E2099" i="4"/>
  <c r="F2098" i="4"/>
  <c r="B2098" i="4"/>
  <c r="C2097" i="4"/>
  <c r="AK2103" i="4" l="1"/>
  <c r="AI2104" i="4"/>
  <c r="AJ2103" i="4"/>
  <c r="AT2102" i="4"/>
  <c r="AL2102" i="4"/>
  <c r="AS2102" i="4" s="1"/>
  <c r="M2101" i="4"/>
  <c r="S2101" i="4" s="1"/>
  <c r="Q2100" i="4"/>
  <c r="R2100" i="4" s="1"/>
  <c r="H2099" i="4"/>
  <c r="I2098" i="4"/>
  <c r="E2100" i="4"/>
  <c r="F2099" i="4"/>
  <c r="B2099" i="4"/>
  <c r="C2098" i="4"/>
  <c r="AK2104" i="4" l="1"/>
  <c r="AI2105" i="4"/>
  <c r="AJ2104" i="4"/>
  <c r="AT2103" i="4"/>
  <c r="AL2103" i="4"/>
  <c r="AS2103" i="4" s="1"/>
  <c r="M2102" i="4"/>
  <c r="S2102" i="4" s="1"/>
  <c r="Q2101" i="4"/>
  <c r="R2101" i="4" s="1"/>
  <c r="H2100" i="4"/>
  <c r="I2099" i="4"/>
  <c r="E2101" i="4"/>
  <c r="F2100" i="4"/>
  <c r="B2100" i="4"/>
  <c r="C2099" i="4"/>
  <c r="AK2105" i="4" l="1"/>
  <c r="AI2106" i="4"/>
  <c r="AJ2105" i="4"/>
  <c r="AT2104" i="4"/>
  <c r="AL2104" i="4"/>
  <c r="AS2104" i="4" s="1"/>
  <c r="M2103" i="4"/>
  <c r="S2103" i="4" s="1"/>
  <c r="Q2102" i="4"/>
  <c r="R2102" i="4" s="1"/>
  <c r="H2101" i="4"/>
  <c r="I2100" i="4"/>
  <c r="E2102" i="4"/>
  <c r="F2101" i="4"/>
  <c r="B2101" i="4"/>
  <c r="C2100" i="4"/>
  <c r="AK2106" i="4" l="1"/>
  <c r="AI2107" i="4"/>
  <c r="AJ2106" i="4"/>
  <c r="AT2105" i="4"/>
  <c r="AL2105" i="4"/>
  <c r="AS2105" i="4" s="1"/>
  <c r="M2104" i="4"/>
  <c r="S2104" i="4" s="1"/>
  <c r="Q2103" i="4"/>
  <c r="R2103" i="4" s="1"/>
  <c r="H2102" i="4"/>
  <c r="I2101" i="4"/>
  <c r="E2103" i="4"/>
  <c r="F2102" i="4"/>
  <c r="B2102" i="4"/>
  <c r="C2101" i="4"/>
  <c r="AK2107" i="4" l="1"/>
  <c r="AI2108" i="4"/>
  <c r="AJ2107" i="4"/>
  <c r="AT2106" i="4"/>
  <c r="AL2106" i="4"/>
  <c r="AS2106" i="4" s="1"/>
  <c r="M2105" i="4"/>
  <c r="S2105" i="4" s="1"/>
  <c r="Q2104" i="4"/>
  <c r="R2104" i="4" s="1"/>
  <c r="H2103" i="4"/>
  <c r="I2102" i="4"/>
  <c r="E2104" i="4"/>
  <c r="F2103" i="4"/>
  <c r="B2103" i="4"/>
  <c r="C2102" i="4"/>
  <c r="AK2108" i="4" l="1"/>
  <c r="AI2109" i="4"/>
  <c r="AJ2108" i="4"/>
  <c r="AT2107" i="4"/>
  <c r="AL2107" i="4"/>
  <c r="AS2107" i="4" s="1"/>
  <c r="M2106" i="4"/>
  <c r="S2106" i="4" s="1"/>
  <c r="Q2105" i="4"/>
  <c r="R2105" i="4" s="1"/>
  <c r="H2104" i="4"/>
  <c r="I2103" i="4"/>
  <c r="E2105" i="4"/>
  <c r="F2104" i="4"/>
  <c r="B2104" i="4"/>
  <c r="C2103" i="4"/>
  <c r="AK2109" i="4" l="1"/>
  <c r="AI2110" i="4"/>
  <c r="AJ2109" i="4"/>
  <c r="AT2108" i="4"/>
  <c r="AL2108" i="4"/>
  <c r="AS2108" i="4" s="1"/>
  <c r="M2107" i="4"/>
  <c r="S2107" i="4" s="1"/>
  <c r="Q2106" i="4"/>
  <c r="R2106" i="4" s="1"/>
  <c r="H2105" i="4"/>
  <c r="I2104" i="4"/>
  <c r="E2106" i="4"/>
  <c r="F2105" i="4"/>
  <c r="B2105" i="4"/>
  <c r="C2104" i="4"/>
  <c r="AK2110" i="4" l="1"/>
  <c r="AI2111" i="4"/>
  <c r="AJ2110" i="4"/>
  <c r="AT2109" i="4"/>
  <c r="AL2109" i="4"/>
  <c r="AS2109" i="4" s="1"/>
  <c r="M2108" i="4"/>
  <c r="S2108" i="4" s="1"/>
  <c r="Q2107" i="4"/>
  <c r="R2107" i="4" s="1"/>
  <c r="H2106" i="4"/>
  <c r="I2105" i="4"/>
  <c r="E2107" i="4"/>
  <c r="F2106" i="4"/>
  <c r="B2106" i="4"/>
  <c r="C2105" i="4"/>
  <c r="AK2111" i="4" l="1"/>
  <c r="AI2112" i="4"/>
  <c r="AJ2111" i="4"/>
  <c r="AT2110" i="4"/>
  <c r="AL2110" i="4"/>
  <c r="AS2110" i="4" s="1"/>
  <c r="M2109" i="4"/>
  <c r="S2109" i="4" s="1"/>
  <c r="Q2108" i="4"/>
  <c r="R2108" i="4" s="1"/>
  <c r="H2107" i="4"/>
  <c r="I2106" i="4"/>
  <c r="E2108" i="4"/>
  <c r="F2107" i="4"/>
  <c r="B2107" i="4"/>
  <c r="C2106" i="4"/>
  <c r="AK2112" i="4" l="1"/>
  <c r="AI2113" i="4"/>
  <c r="AJ2112" i="4"/>
  <c r="AT2111" i="4"/>
  <c r="AL2111" i="4"/>
  <c r="AS2111" i="4" s="1"/>
  <c r="M2110" i="4"/>
  <c r="S2110" i="4" s="1"/>
  <c r="Q2109" i="4"/>
  <c r="R2109" i="4" s="1"/>
  <c r="H2108" i="4"/>
  <c r="I2107" i="4"/>
  <c r="E2109" i="4"/>
  <c r="F2108" i="4"/>
  <c r="B2108" i="4"/>
  <c r="C2107" i="4"/>
  <c r="AK2113" i="4" l="1"/>
  <c r="AI2114" i="4"/>
  <c r="AJ2113" i="4"/>
  <c r="AT2112" i="4"/>
  <c r="AL2112" i="4"/>
  <c r="AS2112" i="4" s="1"/>
  <c r="M2111" i="4"/>
  <c r="S2111" i="4" s="1"/>
  <c r="Q2110" i="4"/>
  <c r="R2110" i="4" s="1"/>
  <c r="H2109" i="4"/>
  <c r="I2108" i="4"/>
  <c r="E2110" i="4"/>
  <c r="F2109" i="4"/>
  <c r="B2109" i="4"/>
  <c r="C2108" i="4"/>
  <c r="AK2114" i="4" l="1"/>
  <c r="AI2115" i="4"/>
  <c r="AJ2114" i="4"/>
  <c r="AT2113" i="4"/>
  <c r="AL2113" i="4"/>
  <c r="AS2113" i="4" s="1"/>
  <c r="M2112" i="4"/>
  <c r="S2112" i="4" s="1"/>
  <c r="Q2111" i="4"/>
  <c r="R2111" i="4" s="1"/>
  <c r="H2110" i="4"/>
  <c r="I2109" i="4"/>
  <c r="E2111" i="4"/>
  <c r="F2110" i="4"/>
  <c r="B2110" i="4"/>
  <c r="C2109" i="4"/>
  <c r="AK2115" i="4" l="1"/>
  <c r="AI2116" i="4"/>
  <c r="AJ2115" i="4"/>
  <c r="AT2114" i="4"/>
  <c r="AL2114" i="4"/>
  <c r="AS2114" i="4" s="1"/>
  <c r="M2113" i="4"/>
  <c r="S2113" i="4" s="1"/>
  <c r="Q2112" i="4"/>
  <c r="R2112" i="4" s="1"/>
  <c r="H2111" i="4"/>
  <c r="I2110" i="4"/>
  <c r="E2112" i="4"/>
  <c r="F2111" i="4"/>
  <c r="B2111" i="4"/>
  <c r="C2110" i="4"/>
  <c r="AK2116" i="4" l="1"/>
  <c r="AI2117" i="4"/>
  <c r="AJ2116" i="4"/>
  <c r="AT2115" i="4"/>
  <c r="AL2115" i="4"/>
  <c r="AS2115" i="4" s="1"/>
  <c r="M2114" i="4"/>
  <c r="S2114" i="4" s="1"/>
  <c r="Q2113" i="4"/>
  <c r="R2113" i="4" s="1"/>
  <c r="H2112" i="4"/>
  <c r="I2111" i="4"/>
  <c r="E2113" i="4"/>
  <c r="F2112" i="4"/>
  <c r="B2112" i="4"/>
  <c r="C2111" i="4"/>
  <c r="AK2117" i="4" l="1"/>
  <c r="AI2118" i="4"/>
  <c r="AJ2117" i="4"/>
  <c r="AT2116" i="4"/>
  <c r="AL2116" i="4"/>
  <c r="AS2116" i="4" s="1"/>
  <c r="M2115" i="4"/>
  <c r="S2115" i="4" s="1"/>
  <c r="Q2114" i="4"/>
  <c r="R2114" i="4" s="1"/>
  <c r="H2113" i="4"/>
  <c r="I2112" i="4"/>
  <c r="E2114" i="4"/>
  <c r="F2113" i="4"/>
  <c r="B2113" i="4"/>
  <c r="C2112" i="4"/>
  <c r="AK2118" i="4" l="1"/>
  <c r="AI2119" i="4"/>
  <c r="AJ2118" i="4"/>
  <c r="AT2117" i="4"/>
  <c r="AL2117" i="4"/>
  <c r="AS2117" i="4" s="1"/>
  <c r="M2116" i="4"/>
  <c r="S2116" i="4" s="1"/>
  <c r="Q2115" i="4"/>
  <c r="R2115" i="4" s="1"/>
  <c r="H2114" i="4"/>
  <c r="I2113" i="4"/>
  <c r="E2115" i="4"/>
  <c r="F2114" i="4"/>
  <c r="B2114" i="4"/>
  <c r="C2113" i="4"/>
  <c r="AK2119" i="4" l="1"/>
  <c r="AI2120" i="4"/>
  <c r="AJ2119" i="4"/>
  <c r="AT2118" i="4"/>
  <c r="AL2118" i="4"/>
  <c r="AS2118" i="4" s="1"/>
  <c r="M2117" i="4"/>
  <c r="S2117" i="4" s="1"/>
  <c r="Q2116" i="4"/>
  <c r="R2116" i="4" s="1"/>
  <c r="H2115" i="4"/>
  <c r="I2114" i="4"/>
  <c r="E2116" i="4"/>
  <c r="F2115" i="4"/>
  <c r="B2115" i="4"/>
  <c r="C2114" i="4"/>
  <c r="AK2120" i="4" l="1"/>
  <c r="AI2121" i="4"/>
  <c r="AJ2120" i="4"/>
  <c r="AT2119" i="4"/>
  <c r="AL2119" i="4"/>
  <c r="AS2119" i="4" s="1"/>
  <c r="M2118" i="4"/>
  <c r="S2118" i="4" s="1"/>
  <c r="Q2117" i="4"/>
  <c r="R2117" i="4" s="1"/>
  <c r="H2116" i="4"/>
  <c r="I2115" i="4"/>
  <c r="E2117" i="4"/>
  <c r="F2116" i="4"/>
  <c r="B2116" i="4"/>
  <c r="C2115" i="4"/>
  <c r="AK2121" i="4" l="1"/>
  <c r="AI2122" i="4"/>
  <c r="AJ2121" i="4"/>
  <c r="AT2120" i="4"/>
  <c r="AL2120" i="4"/>
  <c r="AS2120" i="4" s="1"/>
  <c r="M2119" i="4"/>
  <c r="S2119" i="4" s="1"/>
  <c r="Q2118" i="4"/>
  <c r="R2118" i="4" s="1"/>
  <c r="H2117" i="4"/>
  <c r="I2116" i="4"/>
  <c r="E2118" i="4"/>
  <c r="F2117" i="4"/>
  <c r="B2117" i="4"/>
  <c r="C2116" i="4"/>
  <c r="AK2122" i="4" l="1"/>
  <c r="AI2123" i="4"/>
  <c r="AJ2122" i="4"/>
  <c r="AT2121" i="4"/>
  <c r="AL2121" i="4"/>
  <c r="AS2121" i="4" s="1"/>
  <c r="M2120" i="4"/>
  <c r="S2120" i="4" s="1"/>
  <c r="Q2119" i="4"/>
  <c r="R2119" i="4" s="1"/>
  <c r="H2118" i="4"/>
  <c r="I2117" i="4"/>
  <c r="E2119" i="4"/>
  <c r="F2118" i="4"/>
  <c r="B2118" i="4"/>
  <c r="C2117" i="4"/>
  <c r="AK2123" i="4" l="1"/>
  <c r="AI2124" i="4"/>
  <c r="AJ2123" i="4"/>
  <c r="AT2122" i="4"/>
  <c r="AL2122" i="4"/>
  <c r="AS2122" i="4" s="1"/>
  <c r="M2121" i="4"/>
  <c r="S2121" i="4" s="1"/>
  <c r="Q2120" i="4"/>
  <c r="R2120" i="4" s="1"/>
  <c r="H2119" i="4"/>
  <c r="I2118" i="4"/>
  <c r="E2120" i="4"/>
  <c r="F2119" i="4"/>
  <c r="B2119" i="4"/>
  <c r="C2118" i="4"/>
  <c r="AK2124" i="4" l="1"/>
  <c r="AI2125" i="4"/>
  <c r="AJ2124" i="4"/>
  <c r="AT2123" i="4"/>
  <c r="AL2123" i="4"/>
  <c r="AS2123" i="4" s="1"/>
  <c r="M2122" i="4"/>
  <c r="S2122" i="4" s="1"/>
  <c r="Q2121" i="4"/>
  <c r="R2121" i="4" s="1"/>
  <c r="H2120" i="4"/>
  <c r="I2119" i="4"/>
  <c r="E2121" i="4"/>
  <c r="F2120" i="4"/>
  <c r="B2120" i="4"/>
  <c r="C2119" i="4"/>
  <c r="AK2125" i="4" l="1"/>
  <c r="AI2126" i="4"/>
  <c r="AJ2125" i="4"/>
  <c r="AT2124" i="4"/>
  <c r="AL2124" i="4"/>
  <c r="AS2124" i="4" s="1"/>
  <c r="M2123" i="4"/>
  <c r="S2123" i="4" s="1"/>
  <c r="Q2122" i="4"/>
  <c r="R2122" i="4" s="1"/>
  <c r="H2121" i="4"/>
  <c r="I2120" i="4"/>
  <c r="E2122" i="4"/>
  <c r="F2121" i="4"/>
  <c r="B2121" i="4"/>
  <c r="C2120" i="4"/>
  <c r="AK2126" i="4" l="1"/>
  <c r="AI2127" i="4"/>
  <c r="AJ2126" i="4"/>
  <c r="AT2125" i="4"/>
  <c r="AL2125" i="4"/>
  <c r="AS2125" i="4" s="1"/>
  <c r="M2124" i="4"/>
  <c r="S2124" i="4" s="1"/>
  <c r="Q2123" i="4"/>
  <c r="R2123" i="4" s="1"/>
  <c r="H2122" i="4"/>
  <c r="I2121" i="4"/>
  <c r="E2123" i="4"/>
  <c r="F2122" i="4"/>
  <c r="B2122" i="4"/>
  <c r="C2121" i="4"/>
  <c r="AK2127" i="4" l="1"/>
  <c r="AI2128" i="4"/>
  <c r="AJ2127" i="4"/>
  <c r="AT2126" i="4"/>
  <c r="AL2126" i="4"/>
  <c r="AS2126" i="4" s="1"/>
  <c r="M2125" i="4"/>
  <c r="S2125" i="4" s="1"/>
  <c r="Q2124" i="4"/>
  <c r="R2124" i="4" s="1"/>
  <c r="H2123" i="4"/>
  <c r="I2122" i="4"/>
  <c r="E2124" i="4"/>
  <c r="F2123" i="4"/>
  <c r="B2123" i="4"/>
  <c r="C2122" i="4"/>
  <c r="AK2128" i="4" l="1"/>
  <c r="AI2129" i="4"/>
  <c r="AJ2128" i="4"/>
  <c r="AT2127" i="4"/>
  <c r="AL2127" i="4"/>
  <c r="AS2127" i="4" s="1"/>
  <c r="M2126" i="4"/>
  <c r="S2126" i="4" s="1"/>
  <c r="Q2125" i="4"/>
  <c r="R2125" i="4" s="1"/>
  <c r="H2124" i="4"/>
  <c r="I2123" i="4"/>
  <c r="E2125" i="4"/>
  <c r="F2124" i="4"/>
  <c r="B2124" i="4"/>
  <c r="C2123" i="4"/>
  <c r="AK2129" i="4" l="1"/>
  <c r="AI2130" i="4"/>
  <c r="AJ2129" i="4"/>
  <c r="AT2128" i="4"/>
  <c r="AL2128" i="4"/>
  <c r="AS2128" i="4" s="1"/>
  <c r="M2127" i="4"/>
  <c r="S2127" i="4" s="1"/>
  <c r="Q2126" i="4"/>
  <c r="R2126" i="4" s="1"/>
  <c r="H2125" i="4"/>
  <c r="I2124" i="4"/>
  <c r="E2126" i="4"/>
  <c r="F2125" i="4"/>
  <c r="B2125" i="4"/>
  <c r="C2124" i="4"/>
  <c r="AK2130" i="4" l="1"/>
  <c r="AI2131" i="4"/>
  <c r="AJ2130" i="4"/>
  <c r="AT2129" i="4"/>
  <c r="AL2129" i="4"/>
  <c r="AS2129" i="4" s="1"/>
  <c r="M2128" i="4"/>
  <c r="S2128" i="4" s="1"/>
  <c r="Q2127" i="4"/>
  <c r="R2127" i="4" s="1"/>
  <c r="H2126" i="4"/>
  <c r="I2125" i="4"/>
  <c r="E2127" i="4"/>
  <c r="F2126" i="4"/>
  <c r="B2126" i="4"/>
  <c r="C2125" i="4"/>
  <c r="AK2131" i="4" l="1"/>
  <c r="AI2132" i="4"/>
  <c r="AJ2131" i="4"/>
  <c r="AT2130" i="4"/>
  <c r="AL2130" i="4"/>
  <c r="AS2130" i="4" s="1"/>
  <c r="M2129" i="4"/>
  <c r="S2129" i="4" s="1"/>
  <c r="Q2128" i="4"/>
  <c r="R2128" i="4" s="1"/>
  <c r="H2127" i="4"/>
  <c r="I2126" i="4"/>
  <c r="E2128" i="4"/>
  <c r="F2127" i="4"/>
  <c r="B2127" i="4"/>
  <c r="C2126" i="4"/>
  <c r="AK2132" i="4" l="1"/>
  <c r="AI2133" i="4"/>
  <c r="AJ2132" i="4"/>
  <c r="AT2131" i="4"/>
  <c r="AL2131" i="4"/>
  <c r="AS2131" i="4" s="1"/>
  <c r="M2130" i="4"/>
  <c r="S2130" i="4" s="1"/>
  <c r="Q2129" i="4"/>
  <c r="R2129" i="4" s="1"/>
  <c r="H2128" i="4"/>
  <c r="I2127" i="4"/>
  <c r="E2129" i="4"/>
  <c r="F2128" i="4"/>
  <c r="B2128" i="4"/>
  <c r="C2127" i="4"/>
  <c r="AK2133" i="4" l="1"/>
  <c r="AI2134" i="4"/>
  <c r="AJ2133" i="4"/>
  <c r="AT2132" i="4"/>
  <c r="AL2132" i="4"/>
  <c r="AS2132" i="4" s="1"/>
  <c r="M2131" i="4"/>
  <c r="S2131" i="4" s="1"/>
  <c r="Q2130" i="4"/>
  <c r="R2130" i="4" s="1"/>
  <c r="H2129" i="4"/>
  <c r="I2128" i="4"/>
  <c r="E2130" i="4"/>
  <c r="F2129" i="4"/>
  <c r="B2129" i="4"/>
  <c r="C2128" i="4"/>
  <c r="AK2134" i="4" l="1"/>
  <c r="AI2135" i="4"/>
  <c r="AJ2134" i="4"/>
  <c r="AT2133" i="4"/>
  <c r="AL2133" i="4"/>
  <c r="AS2133" i="4" s="1"/>
  <c r="M2132" i="4"/>
  <c r="S2132" i="4" s="1"/>
  <c r="Q2131" i="4"/>
  <c r="R2131" i="4" s="1"/>
  <c r="H2130" i="4"/>
  <c r="I2129" i="4"/>
  <c r="E2131" i="4"/>
  <c r="F2130" i="4"/>
  <c r="B2130" i="4"/>
  <c r="C2129" i="4"/>
  <c r="AK2135" i="4" l="1"/>
  <c r="AI2136" i="4"/>
  <c r="AJ2135" i="4"/>
  <c r="AT2134" i="4"/>
  <c r="AL2134" i="4"/>
  <c r="AS2134" i="4" s="1"/>
  <c r="M2133" i="4"/>
  <c r="S2133" i="4" s="1"/>
  <c r="Q2132" i="4"/>
  <c r="R2132" i="4" s="1"/>
  <c r="H2131" i="4"/>
  <c r="I2130" i="4"/>
  <c r="E2132" i="4"/>
  <c r="F2131" i="4"/>
  <c r="B2131" i="4"/>
  <c r="C2130" i="4"/>
  <c r="AK2136" i="4" l="1"/>
  <c r="AI2137" i="4"/>
  <c r="AJ2136" i="4"/>
  <c r="AT2135" i="4"/>
  <c r="AL2135" i="4"/>
  <c r="AS2135" i="4" s="1"/>
  <c r="M2134" i="4"/>
  <c r="S2134" i="4" s="1"/>
  <c r="Q2133" i="4"/>
  <c r="R2133" i="4" s="1"/>
  <c r="H2132" i="4"/>
  <c r="I2131" i="4"/>
  <c r="E2133" i="4"/>
  <c r="F2132" i="4"/>
  <c r="B2132" i="4"/>
  <c r="C2131" i="4"/>
  <c r="AK2137" i="4" l="1"/>
  <c r="AI2138" i="4"/>
  <c r="AJ2137" i="4"/>
  <c r="AT2136" i="4"/>
  <c r="AL2136" i="4"/>
  <c r="AS2136" i="4" s="1"/>
  <c r="M2135" i="4"/>
  <c r="S2135" i="4" s="1"/>
  <c r="Q2134" i="4"/>
  <c r="R2134" i="4" s="1"/>
  <c r="H2133" i="4"/>
  <c r="I2132" i="4"/>
  <c r="E2134" i="4"/>
  <c r="F2133" i="4"/>
  <c r="B2133" i="4"/>
  <c r="C2132" i="4"/>
  <c r="AK2138" i="4" l="1"/>
  <c r="AI2139" i="4"/>
  <c r="AJ2138" i="4"/>
  <c r="AT2137" i="4"/>
  <c r="AL2137" i="4"/>
  <c r="AS2137" i="4" s="1"/>
  <c r="M2136" i="4"/>
  <c r="S2136" i="4" s="1"/>
  <c r="Q2135" i="4"/>
  <c r="R2135" i="4" s="1"/>
  <c r="H2134" i="4"/>
  <c r="I2133" i="4"/>
  <c r="E2135" i="4"/>
  <c r="F2134" i="4"/>
  <c r="B2134" i="4"/>
  <c r="C2133" i="4"/>
  <c r="AK2139" i="4" l="1"/>
  <c r="AI2140" i="4"/>
  <c r="AJ2139" i="4"/>
  <c r="AT2138" i="4"/>
  <c r="AL2138" i="4"/>
  <c r="AS2138" i="4" s="1"/>
  <c r="M2137" i="4"/>
  <c r="S2137" i="4" s="1"/>
  <c r="Q2136" i="4"/>
  <c r="R2136" i="4" s="1"/>
  <c r="H2135" i="4"/>
  <c r="I2134" i="4"/>
  <c r="E2136" i="4"/>
  <c r="F2135" i="4"/>
  <c r="B2135" i="4"/>
  <c r="C2134" i="4"/>
  <c r="AK2140" i="4" l="1"/>
  <c r="AI2141" i="4"/>
  <c r="AJ2140" i="4"/>
  <c r="AT2139" i="4"/>
  <c r="AL2139" i="4"/>
  <c r="AS2139" i="4" s="1"/>
  <c r="M2138" i="4"/>
  <c r="S2138" i="4" s="1"/>
  <c r="Q2137" i="4"/>
  <c r="R2137" i="4" s="1"/>
  <c r="H2136" i="4"/>
  <c r="I2135" i="4"/>
  <c r="E2137" i="4"/>
  <c r="F2136" i="4"/>
  <c r="B2136" i="4"/>
  <c r="C2135" i="4"/>
  <c r="AK2141" i="4" l="1"/>
  <c r="AI2142" i="4"/>
  <c r="AJ2141" i="4"/>
  <c r="AT2140" i="4"/>
  <c r="AL2140" i="4"/>
  <c r="AS2140" i="4" s="1"/>
  <c r="M2139" i="4"/>
  <c r="S2139" i="4" s="1"/>
  <c r="Q2138" i="4"/>
  <c r="R2138" i="4" s="1"/>
  <c r="H2137" i="4"/>
  <c r="I2136" i="4"/>
  <c r="E2138" i="4"/>
  <c r="F2137" i="4"/>
  <c r="B2137" i="4"/>
  <c r="C2136" i="4"/>
  <c r="AK2142" i="4" l="1"/>
  <c r="AI2143" i="4"/>
  <c r="AJ2142" i="4"/>
  <c r="AT2141" i="4"/>
  <c r="AL2141" i="4"/>
  <c r="AS2141" i="4" s="1"/>
  <c r="M2140" i="4"/>
  <c r="S2140" i="4" s="1"/>
  <c r="Q2139" i="4"/>
  <c r="R2139" i="4" s="1"/>
  <c r="H2138" i="4"/>
  <c r="I2137" i="4"/>
  <c r="E2139" i="4"/>
  <c r="F2138" i="4"/>
  <c r="B2138" i="4"/>
  <c r="C2137" i="4"/>
  <c r="AK2143" i="4" l="1"/>
  <c r="AI2144" i="4"/>
  <c r="AJ2143" i="4"/>
  <c r="AT2142" i="4"/>
  <c r="AL2142" i="4"/>
  <c r="AS2142" i="4" s="1"/>
  <c r="M2141" i="4"/>
  <c r="S2141" i="4" s="1"/>
  <c r="Q2140" i="4"/>
  <c r="R2140" i="4" s="1"/>
  <c r="H2139" i="4"/>
  <c r="I2138" i="4"/>
  <c r="E2140" i="4"/>
  <c r="F2139" i="4"/>
  <c r="B2139" i="4"/>
  <c r="C2138" i="4"/>
  <c r="AK2144" i="4" l="1"/>
  <c r="AI2145" i="4"/>
  <c r="AJ2144" i="4"/>
  <c r="AT2143" i="4"/>
  <c r="AL2143" i="4"/>
  <c r="AS2143" i="4" s="1"/>
  <c r="M2142" i="4"/>
  <c r="S2142" i="4" s="1"/>
  <c r="Q2141" i="4"/>
  <c r="R2141" i="4" s="1"/>
  <c r="H2140" i="4"/>
  <c r="I2139" i="4"/>
  <c r="E2141" i="4"/>
  <c r="F2140" i="4"/>
  <c r="B2140" i="4"/>
  <c r="C2139" i="4"/>
  <c r="AK2145" i="4" l="1"/>
  <c r="AI2146" i="4"/>
  <c r="AJ2145" i="4"/>
  <c r="AT2144" i="4"/>
  <c r="AL2144" i="4"/>
  <c r="AS2144" i="4" s="1"/>
  <c r="M2143" i="4"/>
  <c r="S2143" i="4" s="1"/>
  <c r="Q2142" i="4"/>
  <c r="R2142" i="4" s="1"/>
  <c r="H2141" i="4"/>
  <c r="I2140" i="4"/>
  <c r="E2142" i="4"/>
  <c r="F2141" i="4"/>
  <c r="B2141" i="4"/>
  <c r="C2140" i="4"/>
  <c r="AK2146" i="4" l="1"/>
  <c r="AI2147" i="4"/>
  <c r="AJ2146" i="4"/>
  <c r="AT2145" i="4"/>
  <c r="AL2145" i="4"/>
  <c r="AS2145" i="4" s="1"/>
  <c r="M2144" i="4"/>
  <c r="S2144" i="4" s="1"/>
  <c r="Q2143" i="4"/>
  <c r="R2143" i="4" s="1"/>
  <c r="H2142" i="4"/>
  <c r="I2141" i="4"/>
  <c r="E2143" i="4"/>
  <c r="F2142" i="4"/>
  <c r="B2142" i="4"/>
  <c r="C2141" i="4"/>
  <c r="AK2147" i="4" l="1"/>
  <c r="AI2148" i="4"/>
  <c r="AJ2147" i="4"/>
  <c r="AT2146" i="4"/>
  <c r="AL2146" i="4"/>
  <c r="AS2146" i="4" s="1"/>
  <c r="M2145" i="4"/>
  <c r="S2145" i="4" s="1"/>
  <c r="Q2144" i="4"/>
  <c r="R2144" i="4" s="1"/>
  <c r="H2143" i="4"/>
  <c r="I2142" i="4"/>
  <c r="E2144" i="4"/>
  <c r="F2143" i="4"/>
  <c r="B2143" i="4"/>
  <c r="C2142" i="4"/>
  <c r="AK2148" i="4" l="1"/>
  <c r="AI2149" i="4"/>
  <c r="AJ2148" i="4"/>
  <c r="AT2147" i="4"/>
  <c r="AL2147" i="4"/>
  <c r="AS2147" i="4" s="1"/>
  <c r="M2146" i="4"/>
  <c r="S2146" i="4" s="1"/>
  <c r="Q2145" i="4"/>
  <c r="R2145" i="4" s="1"/>
  <c r="H2144" i="4"/>
  <c r="I2143" i="4"/>
  <c r="E2145" i="4"/>
  <c r="F2144" i="4"/>
  <c r="B2144" i="4"/>
  <c r="C2143" i="4"/>
  <c r="AK2149" i="4" l="1"/>
  <c r="AI2150" i="4"/>
  <c r="AJ2149" i="4"/>
  <c r="AT2148" i="4"/>
  <c r="AL2148" i="4"/>
  <c r="AS2148" i="4" s="1"/>
  <c r="M2147" i="4"/>
  <c r="S2147" i="4" s="1"/>
  <c r="Q2146" i="4"/>
  <c r="R2146" i="4" s="1"/>
  <c r="H2145" i="4"/>
  <c r="I2144" i="4"/>
  <c r="E2146" i="4"/>
  <c r="F2145" i="4"/>
  <c r="B2145" i="4"/>
  <c r="C2144" i="4"/>
  <c r="AK2150" i="4" l="1"/>
  <c r="AI2151" i="4"/>
  <c r="AJ2150" i="4"/>
  <c r="AT2149" i="4"/>
  <c r="AL2149" i="4"/>
  <c r="AS2149" i="4" s="1"/>
  <c r="M2148" i="4"/>
  <c r="S2148" i="4" s="1"/>
  <c r="Q2147" i="4"/>
  <c r="R2147" i="4" s="1"/>
  <c r="H2146" i="4"/>
  <c r="I2145" i="4"/>
  <c r="E2147" i="4"/>
  <c r="F2146" i="4"/>
  <c r="B2146" i="4"/>
  <c r="C2145" i="4"/>
  <c r="AK2151" i="4" l="1"/>
  <c r="AI2152" i="4"/>
  <c r="AJ2151" i="4"/>
  <c r="AT2150" i="4"/>
  <c r="AL2150" i="4"/>
  <c r="AS2150" i="4" s="1"/>
  <c r="M2149" i="4"/>
  <c r="S2149" i="4" s="1"/>
  <c r="Q2148" i="4"/>
  <c r="R2148" i="4" s="1"/>
  <c r="H2147" i="4"/>
  <c r="I2146" i="4"/>
  <c r="E2148" i="4"/>
  <c r="F2147" i="4"/>
  <c r="B2147" i="4"/>
  <c r="C2146" i="4"/>
  <c r="AK2152" i="4" l="1"/>
  <c r="AI2153" i="4"/>
  <c r="AJ2152" i="4"/>
  <c r="AT2151" i="4"/>
  <c r="AL2151" i="4"/>
  <c r="AS2151" i="4" s="1"/>
  <c r="M2150" i="4"/>
  <c r="S2150" i="4" s="1"/>
  <c r="Q2149" i="4"/>
  <c r="R2149" i="4" s="1"/>
  <c r="H2148" i="4"/>
  <c r="I2147" i="4"/>
  <c r="E2149" i="4"/>
  <c r="F2148" i="4"/>
  <c r="B2148" i="4"/>
  <c r="C2147" i="4"/>
  <c r="AK2153" i="4" l="1"/>
  <c r="AI2154" i="4"/>
  <c r="AJ2153" i="4"/>
  <c r="AT2152" i="4"/>
  <c r="AL2152" i="4"/>
  <c r="AS2152" i="4" s="1"/>
  <c r="M2151" i="4"/>
  <c r="S2151" i="4" s="1"/>
  <c r="Q2150" i="4"/>
  <c r="R2150" i="4" s="1"/>
  <c r="H2149" i="4"/>
  <c r="I2148" i="4"/>
  <c r="E2150" i="4"/>
  <c r="F2149" i="4"/>
  <c r="B2149" i="4"/>
  <c r="C2148" i="4"/>
  <c r="AK2154" i="4" l="1"/>
  <c r="AI2155" i="4"/>
  <c r="AJ2154" i="4"/>
  <c r="AT2153" i="4"/>
  <c r="AL2153" i="4"/>
  <c r="AS2153" i="4" s="1"/>
  <c r="M2152" i="4"/>
  <c r="S2152" i="4" s="1"/>
  <c r="Q2151" i="4"/>
  <c r="R2151" i="4" s="1"/>
  <c r="H2150" i="4"/>
  <c r="I2149" i="4"/>
  <c r="E2151" i="4"/>
  <c r="F2150" i="4"/>
  <c r="B2150" i="4"/>
  <c r="C2149" i="4"/>
  <c r="AK2155" i="4" l="1"/>
  <c r="AI2156" i="4"/>
  <c r="AJ2155" i="4"/>
  <c r="AT2154" i="4"/>
  <c r="AL2154" i="4"/>
  <c r="AS2154" i="4" s="1"/>
  <c r="M2153" i="4"/>
  <c r="S2153" i="4" s="1"/>
  <c r="Q2152" i="4"/>
  <c r="R2152" i="4" s="1"/>
  <c r="H2151" i="4"/>
  <c r="I2150" i="4"/>
  <c r="E2152" i="4"/>
  <c r="F2151" i="4"/>
  <c r="B2151" i="4"/>
  <c r="C2150" i="4"/>
  <c r="AK2156" i="4" l="1"/>
  <c r="AI2157" i="4"/>
  <c r="AJ2156" i="4"/>
  <c r="AT2155" i="4"/>
  <c r="AL2155" i="4"/>
  <c r="AS2155" i="4" s="1"/>
  <c r="M2154" i="4"/>
  <c r="S2154" i="4" s="1"/>
  <c r="Q2153" i="4"/>
  <c r="R2153" i="4" s="1"/>
  <c r="H2152" i="4"/>
  <c r="I2151" i="4"/>
  <c r="E2153" i="4"/>
  <c r="F2152" i="4"/>
  <c r="B2152" i="4"/>
  <c r="C2151" i="4"/>
  <c r="AK2157" i="4" l="1"/>
  <c r="AI2158" i="4"/>
  <c r="AJ2157" i="4"/>
  <c r="AT2156" i="4"/>
  <c r="AL2156" i="4"/>
  <c r="AS2156" i="4" s="1"/>
  <c r="M2155" i="4"/>
  <c r="S2155" i="4" s="1"/>
  <c r="Q2154" i="4"/>
  <c r="R2154" i="4" s="1"/>
  <c r="H2153" i="4"/>
  <c r="I2152" i="4"/>
  <c r="E2154" i="4"/>
  <c r="F2153" i="4"/>
  <c r="B2153" i="4"/>
  <c r="C2152" i="4"/>
  <c r="AK2158" i="4" l="1"/>
  <c r="AI2159" i="4"/>
  <c r="AJ2158" i="4"/>
  <c r="AT2157" i="4"/>
  <c r="AL2157" i="4"/>
  <c r="AS2157" i="4" s="1"/>
  <c r="M2156" i="4"/>
  <c r="S2156" i="4" s="1"/>
  <c r="Q2155" i="4"/>
  <c r="R2155" i="4" s="1"/>
  <c r="H2154" i="4"/>
  <c r="I2153" i="4"/>
  <c r="E2155" i="4"/>
  <c r="F2154" i="4"/>
  <c r="B2154" i="4"/>
  <c r="C2153" i="4"/>
  <c r="AK2159" i="4" l="1"/>
  <c r="AI2160" i="4"/>
  <c r="AJ2159" i="4"/>
  <c r="AT2158" i="4"/>
  <c r="AL2158" i="4"/>
  <c r="AS2158" i="4" s="1"/>
  <c r="M2157" i="4"/>
  <c r="S2157" i="4" s="1"/>
  <c r="Q2156" i="4"/>
  <c r="R2156" i="4" s="1"/>
  <c r="H2155" i="4"/>
  <c r="I2154" i="4"/>
  <c r="E2156" i="4"/>
  <c r="F2155" i="4"/>
  <c r="B2155" i="4"/>
  <c r="C2154" i="4"/>
  <c r="AK2160" i="4" l="1"/>
  <c r="AI2161" i="4"/>
  <c r="AJ2160" i="4"/>
  <c r="AT2159" i="4"/>
  <c r="AL2159" i="4"/>
  <c r="AS2159" i="4" s="1"/>
  <c r="M2158" i="4"/>
  <c r="S2158" i="4" s="1"/>
  <c r="Q2157" i="4"/>
  <c r="R2157" i="4" s="1"/>
  <c r="H2156" i="4"/>
  <c r="I2155" i="4"/>
  <c r="E2157" i="4"/>
  <c r="F2156" i="4"/>
  <c r="B2156" i="4"/>
  <c r="C2155" i="4"/>
  <c r="AK2161" i="4" l="1"/>
  <c r="AI2162" i="4"/>
  <c r="AJ2161" i="4"/>
  <c r="AT2160" i="4"/>
  <c r="AL2160" i="4"/>
  <c r="AS2160" i="4" s="1"/>
  <c r="M2159" i="4"/>
  <c r="S2159" i="4" s="1"/>
  <c r="Q2158" i="4"/>
  <c r="R2158" i="4" s="1"/>
  <c r="H2157" i="4"/>
  <c r="I2156" i="4"/>
  <c r="E2158" i="4"/>
  <c r="F2157" i="4"/>
  <c r="B2157" i="4"/>
  <c r="C2156" i="4"/>
  <c r="AK2162" i="4" l="1"/>
  <c r="AI2163" i="4"/>
  <c r="AJ2162" i="4"/>
  <c r="AT2161" i="4"/>
  <c r="AL2161" i="4"/>
  <c r="AS2161" i="4" s="1"/>
  <c r="M2160" i="4"/>
  <c r="S2160" i="4" s="1"/>
  <c r="Q2159" i="4"/>
  <c r="R2159" i="4" s="1"/>
  <c r="H2158" i="4"/>
  <c r="I2157" i="4"/>
  <c r="E2159" i="4"/>
  <c r="F2158" i="4"/>
  <c r="B2158" i="4"/>
  <c r="C2157" i="4"/>
  <c r="AK2163" i="4" l="1"/>
  <c r="AI2164" i="4"/>
  <c r="AJ2163" i="4"/>
  <c r="AT2162" i="4"/>
  <c r="AL2162" i="4"/>
  <c r="AS2162" i="4" s="1"/>
  <c r="M2161" i="4"/>
  <c r="S2161" i="4" s="1"/>
  <c r="Q2160" i="4"/>
  <c r="R2160" i="4" s="1"/>
  <c r="H2159" i="4"/>
  <c r="I2158" i="4"/>
  <c r="E2160" i="4"/>
  <c r="F2159" i="4"/>
  <c r="B2159" i="4"/>
  <c r="C2158" i="4"/>
  <c r="AK2164" i="4" l="1"/>
  <c r="AI2165" i="4"/>
  <c r="AJ2164" i="4"/>
  <c r="AT2163" i="4"/>
  <c r="AL2163" i="4"/>
  <c r="AS2163" i="4" s="1"/>
  <c r="M2162" i="4"/>
  <c r="S2162" i="4" s="1"/>
  <c r="Q2161" i="4"/>
  <c r="R2161" i="4" s="1"/>
  <c r="H2160" i="4"/>
  <c r="I2159" i="4"/>
  <c r="E2161" i="4"/>
  <c r="F2160" i="4"/>
  <c r="B2160" i="4"/>
  <c r="C2159" i="4"/>
  <c r="AK2165" i="4" l="1"/>
  <c r="AI2166" i="4"/>
  <c r="AJ2165" i="4"/>
  <c r="AT2164" i="4"/>
  <c r="AL2164" i="4"/>
  <c r="AS2164" i="4" s="1"/>
  <c r="M2163" i="4"/>
  <c r="S2163" i="4" s="1"/>
  <c r="Q2162" i="4"/>
  <c r="R2162" i="4" s="1"/>
  <c r="H2161" i="4"/>
  <c r="I2160" i="4"/>
  <c r="E2162" i="4"/>
  <c r="F2161" i="4"/>
  <c r="B2161" i="4"/>
  <c r="C2160" i="4"/>
  <c r="AK2166" i="4" l="1"/>
  <c r="AI2167" i="4"/>
  <c r="AJ2166" i="4"/>
  <c r="AT2165" i="4"/>
  <c r="AL2165" i="4"/>
  <c r="AS2165" i="4" s="1"/>
  <c r="M2164" i="4"/>
  <c r="S2164" i="4" s="1"/>
  <c r="Q2163" i="4"/>
  <c r="R2163" i="4" s="1"/>
  <c r="H2162" i="4"/>
  <c r="I2161" i="4"/>
  <c r="E2163" i="4"/>
  <c r="F2162" i="4"/>
  <c r="B2162" i="4"/>
  <c r="C2161" i="4"/>
  <c r="AK2167" i="4" l="1"/>
  <c r="AI2168" i="4"/>
  <c r="AJ2167" i="4"/>
  <c r="AT2166" i="4"/>
  <c r="AL2166" i="4"/>
  <c r="AS2166" i="4" s="1"/>
  <c r="M2165" i="4"/>
  <c r="S2165" i="4" s="1"/>
  <c r="Q2164" i="4"/>
  <c r="R2164" i="4" s="1"/>
  <c r="H2163" i="4"/>
  <c r="I2162" i="4"/>
  <c r="E2164" i="4"/>
  <c r="F2163" i="4"/>
  <c r="B2163" i="4"/>
  <c r="C2162" i="4"/>
  <c r="AK2168" i="4" l="1"/>
  <c r="AI2169" i="4"/>
  <c r="AJ2168" i="4"/>
  <c r="AT2167" i="4"/>
  <c r="AL2167" i="4"/>
  <c r="AS2167" i="4" s="1"/>
  <c r="M2166" i="4"/>
  <c r="S2166" i="4" s="1"/>
  <c r="Q2165" i="4"/>
  <c r="R2165" i="4" s="1"/>
  <c r="H2164" i="4"/>
  <c r="I2163" i="4"/>
  <c r="E2165" i="4"/>
  <c r="F2164" i="4"/>
  <c r="B2164" i="4"/>
  <c r="C2163" i="4"/>
  <c r="AK2169" i="4" l="1"/>
  <c r="AI2170" i="4"/>
  <c r="AJ2169" i="4"/>
  <c r="AT2168" i="4"/>
  <c r="AL2168" i="4"/>
  <c r="AS2168" i="4" s="1"/>
  <c r="M2167" i="4"/>
  <c r="S2167" i="4" s="1"/>
  <c r="Q2166" i="4"/>
  <c r="R2166" i="4" s="1"/>
  <c r="H2165" i="4"/>
  <c r="I2164" i="4"/>
  <c r="E2166" i="4"/>
  <c r="F2165" i="4"/>
  <c r="B2165" i="4"/>
  <c r="C2164" i="4"/>
  <c r="AK2170" i="4" l="1"/>
  <c r="AI2171" i="4"/>
  <c r="AJ2170" i="4"/>
  <c r="AT2169" i="4"/>
  <c r="AL2169" i="4"/>
  <c r="AS2169" i="4" s="1"/>
  <c r="M2168" i="4"/>
  <c r="S2168" i="4" s="1"/>
  <c r="Q2167" i="4"/>
  <c r="R2167" i="4" s="1"/>
  <c r="H2166" i="4"/>
  <c r="I2165" i="4"/>
  <c r="E2167" i="4"/>
  <c r="F2166" i="4"/>
  <c r="B2166" i="4"/>
  <c r="C2165" i="4"/>
  <c r="AK2171" i="4" l="1"/>
  <c r="AI2172" i="4"/>
  <c r="AJ2171" i="4"/>
  <c r="AT2170" i="4"/>
  <c r="AL2170" i="4"/>
  <c r="AS2170" i="4" s="1"/>
  <c r="M2169" i="4"/>
  <c r="S2169" i="4" s="1"/>
  <c r="Q2168" i="4"/>
  <c r="R2168" i="4" s="1"/>
  <c r="H2167" i="4"/>
  <c r="I2166" i="4"/>
  <c r="E2168" i="4"/>
  <c r="F2167" i="4"/>
  <c r="B2167" i="4"/>
  <c r="C2166" i="4"/>
  <c r="AK2172" i="4" l="1"/>
  <c r="AI2173" i="4"/>
  <c r="AJ2172" i="4"/>
  <c r="AT2171" i="4"/>
  <c r="AL2171" i="4"/>
  <c r="AS2171" i="4" s="1"/>
  <c r="M2170" i="4"/>
  <c r="S2170" i="4" s="1"/>
  <c r="Q2169" i="4"/>
  <c r="R2169" i="4" s="1"/>
  <c r="H2168" i="4"/>
  <c r="I2167" i="4"/>
  <c r="E2169" i="4"/>
  <c r="F2168" i="4"/>
  <c r="B2168" i="4"/>
  <c r="C2167" i="4"/>
  <c r="AK2173" i="4" l="1"/>
  <c r="AI2174" i="4"/>
  <c r="AJ2173" i="4"/>
  <c r="AT2172" i="4"/>
  <c r="AL2172" i="4"/>
  <c r="AS2172" i="4" s="1"/>
  <c r="M2171" i="4"/>
  <c r="S2171" i="4" s="1"/>
  <c r="Q2170" i="4"/>
  <c r="R2170" i="4" s="1"/>
  <c r="H2169" i="4"/>
  <c r="I2168" i="4"/>
  <c r="E2170" i="4"/>
  <c r="F2169" i="4"/>
  <c r="B2169" i="4"/>
  <c r="C2168" i="4"/>
  <c r="AK2174" i="4" l="1"/>
  <c r="AI2175" i="4"/>
  <c r="AJ2174" i="4"/>
  <c r="AT2173" i="4"/>
  <c r="AL2173" i="4"/>
  <c r="AS2173" i="4" s="1"/>
  <c r="M2172" i="4"/>
  <c r="S2172" i="4" s="1"/>
  <c r="Q2171" i="4"/>
  <c r="R2171" i="4" s="1"/>
  <c r="H2170" i="4"/>
  <c r="I2169" i="4"/>
  <c r="E2171" i="4"/>
  <c r="F2170" i="4"/>
  <c r="B2170" i="4"/>
  <c r="C2169" i="4"/>
  <c r="AK2175" i="4" l="1"/>
  <c r="AI2176" i="4"/>
  <c r="AJ2175" i="4"/>
  <c r="AT2174" i="4"/>
  <c r="AL2174" i="4"/>
  <c r="AS2174" i="4" s="1"/>
  <c r="M2173" i="4"/>
  <c r="S2173" i="4" s="1"/>
  <c r="Q2172" i="4"/>
  <c r="R2172" i="4" s="1"/>
  <c r="H2171" i="4"/>
  <c r="I2170" i="4"/>
  <c r="E2172" i="4"/>
  <c r="F2171" i="4"/>
  <c r="B2171" i="4"/>
  <c r="C2170" i="4"/>
  <c r="AK2176" i="4" l="1"/>
  <c r="AI2177" i="4"/>
  <c r="AJ2176" i="4"/>
  <c r="AT2175" i="4"/>
  <c r="AL2175" i="4"/>
  <c r="AS2175" i="4" s="1"/>
  <c r="M2174" i="4"/>
  <c r="S2174" i="4" s="1"/>
  <c r="Q2173" i="4"/>
  <c r="R2173" i="4" s="1"/>
  <c r="H2172" i="4"/>
  <c r="I2171" i="4"/>
  <c r="E2173" i="4"/>
  <c r="F2172" i="4"/>
  <c r="B2172" i="4"/>
  <c r="C2171" i="4"/>
  <c r="AK2177" i="4" l="1"/>
  <c r="AI2178" i="4"/>
  <c r="AJ2177" i="4"/>
  <c r="AT2176" i="4"/>
  <c r="AL2176" i="4"/>
  <c r="AS2176" i="4" s="1"/>
  <c r="M2175" i="4"/>
  <c r="S2175" i="4" s="1"/>
  <c r="Q2174" i="4"/>
  <c r="R2174" i="4" s="1"/>
  <c r="H2173" i="4"/>
  <c r="I2172" i="4"/>
  <c r="E2174" i="4"/>
  <c r="F2173" i="4"/>
  <c r="B2173" i="4"/>
  <c r="C2172" i="4"/>
  <c r="AK2178" i="4" l="1"/>
  <c r="AI2179" i="4"/>
  <c r="AJ2178" i="4"/>
  <c r="AT2177" i="4"/>
  <c r="AL2177" i="4"/>
  <c r="AS2177" i="4" s="1"/>
  <c r="M2176" i="4"/>
  <c r="S2176" i="4" s="1"/>
  <c r="Q2175" i="4"/>
  <c r="R2175" i="4" s="1"/>
  <c r="H2174" i="4"/>
  <c r="I2173" i="4"/>
  <c r="E2175" i="4"/>
  <c r="F2174" i="4"/>
  <c r="B2174" i="4"/>
  <c r="C2173" i="4"/>
  <c r="AK2179" i="4" l="1"/>
  <c r="AI2180" i="4"/>
  <c r="AJ2179" i="4"/>
  <c r="AT2178" i="4"/>
  <c r="AL2178" i="4"/>
  <c r="AS2178" i="4" s="1"/>
  <c r="M2177" i="4"/>
  <c r="S2177" i="4" s="1"/>
  <c r="Q2176" i="4"/>
  <c r="R2176" i="4" s="1"/>
  <c r="H2175" i="4"/>
  <c r="I2174" i="4"/>
  <c r="E2176" i="4"/>
  <c r="F2175" i="4"/>
  <c r="B2175" i="4"/>
  <c r="C2174" i="4"/>
  <c r="AK2180" i="4" l="1"/>
  <c r="AI2181" i="4"/>
  <c r="AJ2180" i="4"/>
  <c r="AT2179" i="4"/>
  <c r="AL2179" i="4"/>
  <c r="AS2179" i="4" s="1"/>
  <c r="M2178" i="4"/>
  <c r="S2178" i="4" s="1"/>
  <c r="Q2177" i="4"/>
  <c r="R2177" i="4" s="1"/>
  <c r="H2176" i="4"/>
  <c r="I2175" i="4"/>
  <c r="E2177" i="4"/>
  <c r="F2176" i="4"/>
  <c r="B2176" i="4"/>
  <c r="C2175" i="4"/>
  <c r="AK2181" i="4" l="1"/>
  <c r="AI2182" i="4"/>
  <c r="AJ2181" i="4"/>
  <c r="AT2180" i="4"/>
  <c r="AL2180" i="4"/>
  <c r="AS2180" i="4" s="1"/>
  <c r="M2179" i="4"/>
  <c r="S2179" i="4" s="1"/>
  <c r="Q2178" i="4"/>
  <c r="R2178" i="4" s="1"/>
  <c r="H2177" i="4"/>
  <c r="I2176" i="4"/>
  <c r="E2178" i="4"/>
  <c r="F2177" i="4"/>
  <c r="B2177" i="4"/>
  <c r="C2176" i="4"/>
  <c r="AK2182" i="4" l="1"/>
  <c r="AI2183" i="4"/>
  <c r="AJ2182" i="4"/>
  <c r="AT2181" i="4"/>
  <c r="AL2181" i="4"/>
  <c r="AS2181" i="4" s="1"/>
  <c r="M2180" i="4"/>
  <c r="S2180" i="4" s="1"/>
  <c r="Q2179" i="4"/>
  <c r="R2179" i="4" s="1"/>
  <c r="H2178" i="4"/>
  <c r="I2177" i="4"/>
  <c r="E2179" i="4"/>
  <c r="F2178" i="4"/>
  <c r="B2178" i="4"/>
  <c r="C2177" i="4"/>
  <c r="AK2183" i="4" l="1"/>
  <c r="AI2184" i="4"/>
  <c r="AJ2183" i="4"/>
  <c r="AT2182" i="4"/>
  <c r="AL2182" i="4"/>
  <c r="AS2182" i="4" s="1"/>
  <c r="M2181" i="4"/>
  <c r="S2181" i="4" s="1"/>
  <c r="Q2180" i="4"/>
  <c r="R2180" i="4" s="1"/>
  <c r="H2179" i="4"/>
  <c r="I2178" i="4"/>
  <c r="E2180" i="4"/>
  <c r="F2179" i="4"/>
  <c r="B2179" i="4"/>
  <c r="C2178" i="4"/>
  <c r="AK2184" i="4" l="1"/>
  <c r="AI2185" i="4"/>
  <c r="AJ2184" i="4"/>
  <c r="AT2183" i="4"/>
  <c r="AL2183" i="4"/>
  <c r="AS2183" i="4" s="1"/>
  <c r="M2182" i="4"/>
  <c r="S2182" i="4" s="1"/>
  <c r="Q2181" i="4"/>
  <c r="R2181" i="4" s="1"/>
  <c r="H2180" i="4"/>
  <c r="I2179" i="4"/>
  <c r="E2181" i="4"/>
  <c r="F2180" i="4"/>
  <c r="B2180" i="4"/>
  <c r="C2179" i="4"/>
  <c r="AK2185" i="4" l="1"/>
  <c r="AI2186" i="4"/>
  <c r="AJ2185" i="4"/>
  <c r="AT2184" i="4"/>
  <c r="AL2184" i="4"/>
  <c r="AS2184" i="4" s="1"/>
  <c r="M2183" i="4"/>
  <c r="S2183" i="4" s="1"/>
  <c r="Q2182" i="4"/>
  <c r="R2182" i="4" s="1"/>
  <c r="H2181" i="4"/>
  <c r="I2180" i="4"/>
  <c r="E2182" i="4"/>
  <c r="F2181" i="4"/>
  <c r="B2181" i="4"/>
  <c r="C2180" i="4"/>
  <c r="AK2186" i="4" l="1"/>
  <c r="AI2187" i="4"/>
  <c r="AJ2186" i="4"/>
  <c r="AT2185" i="4"/>
  <c r="AL2185" i="4"/>
  <c r="AS2185" i="4" s="1"/>
  <c r="M2184" i="4"/>
  <c r="S2184" i="4" s="1"/>
  <c r="Q2183" i="4"/>
  <c r="R2183" i="4" s="1"/>
  <c r="H2182" i="4"/>
  <c r="I2181" i="4"/>
  <c r="E2183" i="4"/>
  <c r="F2182" i="4"/>
  <c r="B2182" i="4"/>
  <c r="C2181" i="4"/>
  <c r="AK2187" i="4" l="1"/>
  <c r="AI2188" i="4"/>
  <c r="AJ2187" i="4"/>
  <c r="AT2186" i="4"/>
  <c r="AL2186" i="4"/>
  <c r="AS2186" i="4" s="1"/>
  <c r="M2185" i="4"/>
  <c r="S2185" i="4" s="1"/>
  <c r="Q2184" i="4"/>
  <c r="R2184" i="4" s="1"/>
  <c r="H2183" i="4"/>
  <c r="I2182" i="4"/>
  <c r="E2184" i="4"/>
  <c r="F2183" i="4"/>
  <c r="B2183" i="4"/>
  <c r="C2182" i="4"/>
  <c r="AK2188" i="4" l="1"/>
  <c r="AI2189" i="4"/>
  <c r="AJ2188" i="4"/>
  <c r="AT2187" i="4"/>
  <c r="AL2187" i="4"/>
  <c r="AS2187" i="4" s="1"/>
  <c r="M2186" i="4"/>
  <c r="S2186" i="4" s="1"/>
  <c r="Q2185" i="4"/>
  <c r="R2185" i="4" s="1"/>
  <c r="H2184" i="4"/>
  <c r="I2183" i="4"/>
  <c r="E2185" i="4"/>
  <c r="F2184" i="4"/>
  <c r="B2184" i="4"/>
  <c r="C2183" i="4"/>
  <c r="AK2189" i="4" l="1"/>
  <c r="AI2190" i="4"/>
  <c r="AJ2189" i="4"/>
  <c r="AT2188" i="4"/>
  <c r="AL2188" i="4"/>
  <c r="AS2188" i="4" s="1"/>
  <c r="M2187" i="4"/>
  <c r="S2187" i="4" s="1"/>
  <c r="Q2186" i="4"/>
  <c r="R2186" i="4" s="1"/>
  <c r="H2185" i="4"/>
  <c r="I2184" i="4"/>
  <c r="E2186" i="4"/>
  <c r="F2185" i="4"/>
  <c r="B2185" i="4"/>
  <c r="C2184" i="4"/>
  <c r="AK2190" i="4" l="1"/>
  <c r="AI2191" i="4"/>
  <c r="AJ2190" i="4"/>
  <c r="AT2189" i="4"/>
  <c r="AL2189" i="4"/>
  <c r="AS2189" i="4" s="1"/>
  <c r="M2188" i="4"/>
  <c r="S2188" i="4" s="1"/>
  <c r="Q2187" i="4"/>
  <c r="R2187" i="4" s="1"/>
  <c r="H2186" i="4"/>
  <c r="I2185" i="4"/>
  <c r="E2187" i="4"/>
  <c r="F2186" i="4"/>
  <c r="B2186" i="4"/>
  <c r="C2185" i="4"/>
  <c r="AK2191" i="4" l="1"/>
  <c r="AI2192" i="4"/>
  <c r="AJ2191" i="4"/>
  <c r="AT2190" i="4"/>
  <c r="AL2190" i="4"/>
  <c r="AS2190" i="4" s="1"/>
  <c r="M2189" i="4"/>
  <c r="S2189" i="4" s="1"/>
  <c r="Q2188" i="4"/>
  <c r="R2188" i="4" s="1"/>
  <c r="H2187" i="4"/>
  <c r="I2186" i="4"/>
  <c r="E2188" i="4"/>
  <c r="F2187" i="4"/>
  <c r="B2187" i="4"/>
  <c r="C2186" i="4"/>
  <c r="AK2192" i="4" l="1"/>
  <c r="AI2193" i="4"/>
  <c r="AJ2192" i="4"/>
  <c r="AT2191" i="4"/>
  <c r="AL2191" i="4"/>
  <c r="AS2191" i="4" s="1"/>
  <c r="M2190" i="4"/>
  <c r="S2190" i="4" s="1"/>
  <c r="Q2189" i="4"/>
  <c r="R2189" i="4" s="1"/>
  <c r="H2188" i="4"/>
  <c r="I2187" i="4"/>
  <c r="E2189" i="4"/>
  <c r="F2188" i="4"/>
  <c r="B2188" i="4"/>
  <c r="C2187" i="4"/>
  <c r="AK2193" i="4" l="1"/>
  <c r="AI2194" i="4"/>
  <c r="AJ2193" i="4"/>
  <c r="AT2192" i="4"/>
  <c r="AL2192" i="4"/>
  <c r="AS2192" i="4" s="1"/>
  <c r="M2191" i="4"/>
  <c r="S2191" i="4" s="1"/>
  <c r="Q2190" i="4"/>
  <c r="R2190" i="4" s="1"/>
  <c r="H2189" i="4"/>
  <c r="I2188" i="4"/>
  <c r="E2190" i="4"/>
  <c r="F2189" i="4"/>
  <c r="B2189" i="4"/>
  <c r="C2188" i="4"/>
  <c r="AK2194" i="4" l="1"/>
  <c r="AI2195" i="4"/>
  <c r="AJ2194" i="4"/>
  <c r="AT2193" i="4"/>
  <c r="AL2193" i="4"/>
  <c r="AS2193" i="4" s="1"/>
  <c r="M2192" i="4"/>
  <c r="S2192" i="4" s="1"/>
  <c r="Q2191" i="4"/>
  <c r="R2191" i="4" s="1"/>
  <c r="H2190" i="4"/>
  <c r="I2189" i="4"/>
  <c r="E2191" i="4"/>
  <c r="F2190" i="4"/>
  <c r="B2190" i="4"/>
  <c r="C2189" i="4"/>
  <c r="AK2195" i="4" l="1"/>
  <c r="AI2196" i="4"/>
  <c r="AJ2195" i="4"/>
  <c r="AT2194" i="4"/>
  <c r="AL2194" i="4"/>
  <c r="AS2194" i="4" s="1"/>
  <c r="M2193" i="4"/>
  <c r="S2193" i="4" s="1"/>
  <c r="Q2192" i="4"/>
  <c r="R2192" i="4" s="1"/>
  <c r="H2191" i="4"/>
  <c r="I2190" i="4"/>
  <c r="E2192" i="4"/>
  <c r="F2191" i="4"/>
  <c r="B2191" i="4"/>
  <c r="C2190" i="4"/>
  <c r="AK2196" i="4" l="1"/>
  <c r="AI2197" i="4"/>
  <c r="AJ2196" i="4"/>
  <c r="AT2195" i="4"/>
  <c r="AL2195" i="4"/>
  <c r="AS2195" i="4" s="1"/>
  <c r="M2194" i="4"/>
  <c r="S2194" i="4" s="1"/>
  <c r="Q2193" i="4"/>
  <c r="R2193" i="4" s="1"/>
  <c r="H2192" i="4"/>
  <c r="I2191" i="4"/>
  <c r="E2193" i="4"/>
  <c r="F2192" i="4"/>
  <c r="B2192" i="4"/>
  <c r="C2191" i="4"/>
  <c r="AK2197" i="4" l="1"/>
  <c r="AI2198" i="4"/>
  <c r="AJ2197" i="4"/>
  <c r="AT2196" i="4"/>
  <c r="AL2196" i="4"/>
  <c r="AS2196" i="4" s="1"/>
  <c r="M2195" i="4"/>
  <c r="S2195" i="4" s="1"/>
  <c r="Q2194" i="4"/>
  <c r="R2194" i="4" s="1"/>
  <c r="H2193" i="4"/>
  <c r="I2192" i="4"/>
  <c r="E2194" i="4"/>
  <c r="F2193" i="4"/>
  <c r="B2193" i="4"/>
  <c r="C2192" i="4"/>
  <c r="AK2198" i="4" l="1"/>
  <c r="AI2199" i="4"/>
  <c r="AJ2198" i="4"/>
  <c r="AT2197" i="4"/>
  <c r="AL2197" i="4"/>
  <c r="AS2197" i="4" s="1"/>
  <c r="M2196" i="4"/>
  <c r="S2196" i="4" s="1"/>
  <c r="Q2195" i="4"/>
  <c r="R2195" i="4" s="1"/>
  <c r="H2194" i="4"/>
  <c r="I2193" i="4"/>
  <c r="E2195" i="4"/>
  <c r="F2194" i="4"/>
  <c r="B2194" i="4"/>
  <c r="C2193" i="4"/>
  <c r="AK2199" i="4" l="1"/>
  <c r="AI2200" i="4"/>
  <c r="AJ2199" i="4"/>
  <c r="AT2198" i="4"/>
  <c r="AL2198" i="4"/>
  <c r="AS2198" i="4" s="1"/>
  <c r="M2197" i="4"/>
  <c r="S2197" i="4" s="1"/>
  <c r="Q2196" i="4"/>
  <c r="R2196" i="4" s="1"/>
  <c r="H2195" i="4"/>
  <c r="I2194" i="4"/>
  <c r="E2196" i="4"/>
  <c r="F2195" i="4"/>
  <c r="B2195" i="4"/>
  <c r="C2194" i="4"/>
  <c r="AK2200" i="4" l="1"/>
  <c r="AI2201" i="4"/>
  <c r="AJ2200" i="4"/>
  <c r="AT2199" i="4"/>
  <c r="AL2199" i="4"/>
  <c r="AS2199" i="4" s="1"/>
  <c r="M2198" i="4"/>
  <c r="S2198" i="4" s="1"/>
  <c r="Q2197" i="4"/>
  <c r="R2197" i="4" s="1"/>
  <c r="H2196" i="4"/>
  <c r="I2195" i="4"/>
  <c r="E2197" i="4"/>
  <c r="F2196" i="4"/>
  <c r="B2196" i="4"/>
  <c r="C2195" i="4"/>
  <c r="AK2201" i="4" l="1"/>
  <c r="AI2202" i="4"/>
  <c r="AJ2201" i="4"/>
  <c r="AT2200" i="4"/>
  <c r="AL2200" i="4"/>
  <c r="AS2200" i="4" s="1"/>
  <c r="M2199" i="4"/>
  <c r="S2199" i="4" s="1"/>
  <c r="Q2198" i="4"/>
  <c r="R2198" i="4" s="1"/>
  <c r="H2197" i="4"/>
  <c r="I2196" i="4"/>
  <c r="E2198" i="4"/>
  <c r="F2197" i="4"/>
  <c r="B2197" i="4"/>
  <c r="C2196" i="4"/>
  <c r="AK2202" i="4" l="1"/>
  <c r="AI2203" i="4"/>
  <c r="AJ2202" i="4"/>
  <c r="AT2201" i="4"/>
  <c r="AL2201" i="4"/>
  <c r="AS2201" i="4" s="1"/>
  <c r="M2200" i="4"/>
  <c r="S2200" i="4" s="1"/>
  <c r="Q2199" i="4"/>
  <c r="R2199" i="4" s="1"/>
  <c r="H2198" i="4"/>
  <c r="I2197" i="4"/>
  <c r="E2199" i="4"/>
  <c r="F2198" i="4"/>
  <c r="B2198" i="4"/>
  <c r="C2197" i="4"/>
  <c r="AK2203" i="4" l="1"/>
  <c r="AI2204" i="4"/>
  <c r="AJ2203" i="4"/>
  <c r="AT2202" i="4"/>
  <c r="AL2202" i="4"/>
  <c r="AS2202" i="4" s="1"/>
  <c r="M2201" i="4"/>
  <c r="S2201" i="4" s="1"/>
  <c r="Q2200" i="4"/>
  <c r="R2200" i="4" s="1"/>
  <c r="H2199" i="4"/>
  <c r="I2198" i="4"/>
  <c r="E2200" i="4"/>
  <c r="F2199" i="4"/>
  <c r="B2199" i="4"/>
  <c r="C2198" i="4"/>
  <c r="AK2204" i="4" l="1"/>
  <c r="AI2205" i="4"/>
  <c r="AJ2204" i="4"/>
  <c r="AT2203" i="4"/>
  <c r="AL2203" i="4"/>
  <c r="AS2203" i="4" s="1"/>
  <c r="M2202" i="4"/>
  <c r="S2202" i="4" s="1"/>
  <c r="Q2201" i="4"/>
  <c r="R2201" i="4" s="1"/>
  <c r="H2200" i="4"/>
  <c r="I2199" i="4"/>
  <c r="E2201" i="4"/>
  <c r="F2200" i="4"/>
  <c r="B2200" i="4"/>
  <c r="C2199" i="4"/>
  <c r="AK2205" i="4" l="1"/>
  <c r="AI2206" i="4"/>
  <c r="AJ2205" i="4"/>
  <c r="AT2204" i="4"/>
  <c r="AL2204" i="4"/>
  <c r="AS2204" i="4" s="1"/>
  <c r="M2203" i="4"/>
  <c r="S2203" i="4" s="1"/>
  <c r="Q2202" i="4"/>
  <c r="R2202" i="4" s="1"/>
  <c r="H2201" i="4"/>
  <c r="I2200" i="4"/>
  <c r="E2202" i="4"/>
  <c r="F2201" i="4"/>
  <c r="B2201" i="4"/>
  <c r="C2200" i="4"/>
  <c r="AK2206" i="4" l="1"/>
  <c r="AI2207" i="4"/>
  <c r="AJ2206" i="4"/>
  <c r="AT2205" i="4"/>
  <c r="AL2205" i="4"/>
  <c r="AS2205" i="4" s="1"/>
  <c r="M2204" i="4"/>
  <c r="S2204" i="4" s="1"/>
  <c r="Q2203" i="4"/>
  <c r="R2203" i="4" s="1"/>
  <c r="H2202" i="4"/>
  <c r="I2201" i="4"/>
  <c r="E2203" i="4"/>
  <c r="F2202" i="4"/>
  <c r="B2202" i="4"/>
  <c r="C2201" i="4"/>
  <c r="AK2207" i="4" l="1"/>
  <c r="AI2208" i="4"/>
  <c r="AJ2207" i="4"/>
  <c r="AT2206" i="4"/>
  <c r="AL2206" i="4"/>
  <c r="AS2206" i="4" s="1"/>
  <c r="M2205" i="4"/>
  <c r="S2205" i="4" s="1"/>
  <c r="Q2204" i="4"/>
  <c r="R2204" i="4" s="1"/>
  <c r="H2203" i="4"/>
  <c r="I2202" i="4"/>
  <c r="E2204" i="4"/>
  <c r="F2203" i="4"/>
  <c r="B2203" i="4"/>
  <c r="C2202" i="4"/>
  <c r="AK2208" i="4" l="1"/>
  <c r="AI2209" i="4"/>
  <c r="AJ2208" i="4"/>
  <c r="AT2207" i="4"/>
  <c r="AL2207" i="4"/>
  <c r="AS2207" i="4" s="1"/>
  <c r="M2206" i="4"/>
  <c r="S2206" i="4" s="1"/>
  <c r="Q2205" i="4"/>
  <c r="R2205" i="4" s="1"/>
  <c r="H2204" i="4"/>
  <c r="I2203" i="4"/>
  <c r="E2205" i="4"/>
  <c r="F2204" i="4"/>
  <c r="B2204" i="4"/>
  <c r="C2203" i="4"/>
  <c r="AK2209" i="4" l="1"/>
  <c r="AI2210" i="4"/>
  <c r="AJ2209" i="4"/>
  <c r="AT2208" i="4"/>
  <c r="AL2208" i="4"/>
  <c r="AS2208" i="4" s="1"/>
  <c r="M2207" i="4"/>
  <c r="S2207" i="4" s="1"/>
  <c r="Q2206" i="4"/>
  <c r="R2206" i="4" s="1"/>
  <c r="H2205" i="4"/>
  <c r="I2204" i="4"/>
  <c r="E2206" i="4"/>
  <c r="F2205" i="4"/>
  <c r="B2205" i="4"/>
  <c r="C2204" i="4"/>
  <c r="AK2210" i="4" l="1"/>
  <c r="AI2211" i="4"/>
  <c r="AJ2210" i="4"/>
  <c r="AT2209" i="4"/>
  <c r="AL2209" i="4"/>
  <c r="AS2209" i="4" s="1"/>
  <c r="M2208" i="4"/>
  <c r="S2208" i="4" s="1"/>
  <c r="Q2207" i="4"/>
  <c r="R2207" i="4" s="1"/>
  <c r="H2206" i="4"/>
  <c r="I2205" i="4"/>
  <c r="E2207" i="4"/>
  <c r="F2206" i="4"/>
  <c r="B2206" i="4"/>
  <c r="C2205" i="4"/>
  <c r="AK2211" i="4" l="1"/>
  <c r="AI2212" i="4"/>
  <c r="AJ2211" i="4"/>
  <c r="AT2210" i="4"/>
  <c r="AL2210" i="4"/>
  <c r="AS2210" i="4" s="1"/>
  <c r="M2209" i="4"/>
  <c r="S2209" i="4" s="1"/>
  <c r="Q2208" i="4"/>
  <c r="R2208" i="4" s="1"/>
  <c r="H2207" i="4"/>
  <c r="I2206" i="4"/>
  <c r="E2208" i="4"/>
  <c r="F2207" i="4"/>
  <c r="B2207" i="4"/>
  <c r="C2206" i="4"/>
  <c r="AK2212" i="4" l="1"/>
  <c r="AI2213" i="4"/>
  <c r="AJ2212" i="4"/>
  <c r="AT2211" i="4"/>
  <c r="AL2211" i="4"/>
  <c r="AS2211" i="4" s="1"/>
  <c r="M2210" i="4"/>
  <c r="S2210" i="4" s="1"/>
  <c r="Q2209" i="4"/>
  <c r="R2209" i="4" s="1"/>
  <c r="H2208" i="4"/>
  <c r="I2207" i="4"/>
  <c r="E2209" i="4"/>
  <c r="F2208" i="4"/>
  <c r="B2208" i="4"/>
  <c r="C2207" i="4"/>
  <c r="AK2213" i="4" l="1"/>
  <c r="AI2214" i="4"/>
  <c r="AJ2213" i="4"/>
  <c r="AT2212" i="4"/>
  <c r="AL2212" i="4"/>
  <c r="AS2212" i="4" s="1"/>
  <c r="M2211" i="4"/>
  <c r="S2211" i="4" s="1"/>
  <c r="Q2210" i="4"/>
  <c r="R2210" i="4" s="1"/>
  <c r="H2209" i="4"/>
  <c r="I2208" i="4"/>
  <c r="E2210" i="4"/>
  <c r="F2209" i="4"/>
  <c r="B2209" i="4"/>
  <c r="C2208" i="4"/>
  <c r="AK2214" i="4" l="1"/>
  <c r="AI2215" i="4"/>
  <c r="AJ2214" i="4"/>
  <c r="AT2213" i="4"/>
  <c r="AL2213" i="4"/>
  <c r="AS2213" i="4" s="1"/>
  <c r="M2212" i="4"/>
  <c r="S2212" i="4" s="1"/>
  <c r="Q2211" i="4"/>
  <c r="R2211" i="4" s="1"/>
  <c r="H2210" i="4"/>
  <c r="I2209" i="4"/>
  <c r="E2211" i="4"/>
  <c r="F2210" i="4"/>
  <c r="B2210" i="4"/>
  <c r="C2209" i="4"/>
  <c r="AK2215" i="4" l="1"/>
  <c r="AI2216" i="4"/>
  <c r="AJ2215" i="4"/>
  <c r="AT2214" i="4"/>
  <c r="AL2214" i="4"/>
  <c r="AS2214" i="4" s="1"/>
  <c r="M2213" i="4"/>
  <c r="S2213" i="4" s="1"/>
  <c r="Q2212" i="4"/>
  <c r="R2212" i="4" s="1"/>
  <c r="H2211" i="4"/>
  <c r="I2210" i="4"/>
  <c r="E2212" i="4"/>
  <c r="F2211" i="4"/>
  <c r="B2211" i="4"/>
  <c r="C2210" i="4"/>
  <c r="AK2216" i="4" l="1"/>
  <c r="AI2217" i="4"/>
  <c r="AJ2216" i="4"/>
  <c r="AT2215" i="4"/>
  <c r="AL2215" i="4"/>
  <c r="AS2215" i="4" s="1"/>
  <c r="M2214" i="4"/>
  <c r="S2214" i="4" s="1"/>
  <c r="Q2213" i="4"/>
  <c r="R2213" i="4" s="1"/>
  <c r="H2212" i="4"/>
  <c r="I2211" i="4"/>
  <c r="E2213" i="4"/>
  <c r="F2212" i="4"/>
  <c r="B2212" i="4"/>
  <c r="C2211" i="4"/>
  <c r="AI2218" i="4" l="1"/>
  <c r="AJ2217" i="4"/>
  <c r="AK2217" i="4"/>
  <c r="AT2216" i="4"/>
  <c r="AL2216" i="4"/>
  <c r="AS2216" i="4" s="1"/>
  <c r="M2215" i="4"/>
  <c r="S2215" i="4" s="1"/>
  <c r="Q2214" i="4"/>
  <c r="R2214" i="4" s="1"/>
  <c r="H2213" i="4"/>
  <c r="I2212" i="4"/>
  <c r="E2214" i="4"/>
  <c r="F2213" i="4"/>
  <c r="B2213" i="4"/>
  <c r="C2212" i="4"/>
  <c r="AL2217" i="4" l="1"/>
  <c r="AS2217" i="4" s="1"/>
  <c r="AT2217" i="4"/>
  <c r="AK2218" i="4"/>
  <c r="AI2219" i="4"/>
  <c r="AJ2218" i="4"/>
  <c r="M2216" i="4"/>
  <c r="S2216" i="4" s="1"/>
  <c r="Q2215" i="4"/>
  <c r="R2215" i="4" s="1"/>
  <c r="H2214" i="4"/>
  <c r="I2213" i="4"/>
  <c r="E2215" i="4"/>
  <c r="F2214" i="4"/>
  <c r="B2214" i="4"/>
  <c r="C2213" i="4"/>
  <c r="AK2219" i="4" l="1"/>
  <c r="AI2220" i="4"/>
  <c r="AJ2219" i="4"/>
  <c r="AL2218" i="4"/>
  <c r="AS2218" i="4" s="1"/>
  <c r="AT2218" i="4"/>
  <c r="M2217" i="4"/>
  <c r="S2217" i="4" s="1"/>
  <c r="Q2216" i="4"/>
  <c r="R2216" i="4" s="1"/>
  <c r="H2215" i="4"/>
  <c r="I2214" i="4"/>
  <c r="E2216" i="4"/>
  <c r="F2215" i="4"/>
  <c r="B2215" i="4"/>
  <c r="C2214" i="4"/>
  <c r="AI2221" i="4" l="1"/>
  <c r="AJ2220" i="4"/>
  <c r="AK2220" i="4"/>
  <c r="AT2219" i="4"/>
  <c r="AL2219" i="4"/>
  <c r="AS2219" i="4" s="1"/>
  <c r="M2218" i="4"/>
  <c r="S2218" i="4" s="1"/>
  <c r="Q2217" i="4"/>
  <c r="R2217" i="4" s="1"/>
  <c r="H2216" i="4"/>
  <c r="I2215" i="4"/>
  <c r="E2217" i="4"/>
  <c r="F2216" i="4"/>
  <c r="B2216" i="4"/>
  <c r="C2215" i="4"/>
  <c r="AT2220" i="4" l="1"/>
  <c r="AL2220" i="4"/>
  <c r="AS2220" i="4" s="1"/>
  <c r="AK2221" i="4"/>
  <c r="AI2222" i="4"/>
  <c r="AJ2221" i="4"/>
  <c r="M2219" i="4"/>
  <c r="S2219" i="4" s="1"/>
  <c r="Q2218" i="4"/>
  <c r="R2218" i="4" s="1"/>
  <c r="H2217" i="4"/>
  <c r="I2216" i="4"/>
  <c r="E2218" i="4"/>
  <c r="F2217" i="4"/>
  <c r="B2217" i="4"/>
  <c r="C2216" i="4"/>
  <c r="AI2223" i="4" l="1"/>
  <c r="AJ2222" i="4"/>
  <c r="AK2222" i="4"/>
  <c r="AT2221" i="4"/>
  <c r="AL2221" i="4"/>
  <c r="AS2221" i="4" s="1"/>
  <c r="M2220" i="4"/>
  <c r="S2220" i="4" s="1"/>
  <c r="Q2219" i="4"/>
  <c r="R2219" i="4" s="1"/>
  <c r="H2218" i="4"/>
  <c r="I2217" i="4"/>
  <c r="E2219" i="4"/>
  <c r="F2218" i="4"/>
  <c r="B2218" i="4"/>
  <c r="C2217" i="4"/>
  <c r="AT2222" i="4" l="1"/>
  <c r="AL2222" i="4"/>
  <c r="AS2222" i="4" s="1"/>
  <c r="AK2223" i="4"/>
  <c r="AI2224" i="4"/>
  <c r="AJ2223" i="4"/>
  <c r="M2221" i="4"/>
  <c r="S2221" i="4" s="1"/>
  <c r="Q2220" i="4"/>
  <c r="R2220" i="4" s="1"/>
  <c r="H2219" i="4"/>
  <c r="I2218" i="4"/>
  <c r="E2220" i="4"/>
  <c r="F2219" i="4"/>
  <c r="B2219" i="4"/>
  <c r="C2218" i="4"/>
  <c r="AI2225" i="4" l="1"/>
  <c r="AJ2224" i="4"/>
  <c r="AK2224" i="4"/>
  <c r="AT2223" i="4"/>
  <c r="AL2223" i="4"/>
  <c r="AS2223" i="4" s="1"/>
  <c r="M2222" i="4"/>
  <c r="S2222" i="4" s="1"/>
  <c r="Q2221" i="4"/>
  <c r="R2221" i="4" s="1"/>
  <c r="H2220" i="4"/>
  <c r="I2219" i="4"/>
  <c r="E2221" i="4"/>
  <c r="F2220" i="4"/>
  <c r="B2220" i="4"/>
  <c r="C2219" i="4"/>
  <c r="AT2224" i="4" l="1"/>
  <c r="AL2224" i="4"/>
  <c r="AS2224" i="4" s="1"/>
  <c r="AK2225" i="4"/>
  <c r="AI2226" i="4"/>
  <c r="AJ2225" i="4"/>
  <c r="M2223" i="4"/>
  <c r="S2223" i="4" s="1"/>
  <c r="Q2222" i="4"/>
  <c r="R2222" i="4" s="1"/>
  <c r="H2221" i="4"/>
  <c r="I2220" i="4"/>
  <c r="E2222" i="4"/>
  <c r="F2221" i="4"/>
  <c r="B2221" i="4"/>
  <c r="C2220" i="4"/>
  <c r="AK2226" i="4" l="1"/>
  <c r="AI2227" i="4"/>
  <c r="AJ2226" i="4"/>
  <c r="AT2225" i="4"/>
  <c r="AL2225" i="4"/>
  <c r="AS2225" i="4" s="1"/>
  <c r="M2224" i="4"/>
  <c r="S2224" i="4" s="1"/>
  <c r="Q2223" i="4"/>
  <c r="R2223" i="4" s="1"/>
  <c r="H2222" i="4"/>
  <c r="I2221" i="4"/>
  <c r="E2223" i="4"/>
  <c r="F2222" i="4"/>
  <c r="B2222" i="4"/>
  <c r="C2221" i="4"/>
  <c r="AK2227" i="4" l="1"/>
  <c r="AI2228" i="4"/>
  <c r="AJ2227" i="4"/>
  <c r="AT2226" i="4"/>
  <c r="AL2226" i="4"/>
  <c r="AS2226" i="4" s="1"/>
  <c r="M2225" i="4"/>
  <c r="S2225" i="4" s="1"/>
  <c r="Q2224" i="4"/>
  <c r="R2224" i="4" s="1"/>
  <c r="H2223" i="4"/>
  <c r="I2222" i="4"/>
  <c r="E2224" i="4"/>
  <c r="F2223" i="4"/>
  <c r="B2223" i="4"/>
  <c r="C2222" i="4"/>
  <c r="AK2228" i="4" l="1"/>
  <c r="AI2229" i="4"/>
  <c r="AJ2228" i="4"/>
  <c r="AT2227" i="4"/>
  <c r="AL2227" i="4"/>
  <c r="AS2227" i="4" s="1"/>
  <c r="M2226" i="4"/>
  <c r="S2226" i="4" s="1"/>
  <c r="Q2225" i="4"/>
  <c r="R2225" i="4" s="1"/>
  <c r="H2224" i="4"/>
  <c r="I2223" i="4"/>
  <c r="E2225" i="4"/>
  <c r="F2224" i="4"/>
  <c r="B2224" i="4"/>
  <c r="C2223" i="4"/>
  <c r="AK2229" i="4" l="1"/>
  <c r="AI2230" i="4"/>
  <c r="AJ2229" i="4"/>
  <c r="AT2228" i="4"/>
  <c r="AL2228" i="4"/>
  <c r="AS2228" i="4" s="1"/>
  <c r="M2227" i="4"/>
  <c r="S2227" i="4" s="1"/>
  <c r="Q2226" i="4"/>
  <c r="R2226" i="4" s="1"/>
  <c r="H2225" i="4"/>
  <c r="I2224" i="4"/>
  <c r="E2226" i="4"/>
  <c r="F2225" i="4"/>
  <c r="B2225" i="4"/>
  <c r="C2224" i="4"/>
  <c r="AK2230" i="4" l="1"/>
  <c r="AI2231" i="4"/>
  <c r="AJ2230" i="4"/>
  <c r="AT2229" i="4"/>
  <c r="AL2229" i="4"/>
  <c r="AS2229" i="4" s="1"/>
  <c r="M2228" i="4"/>
  <c r="S2228" i="4" s="1"/>
  <c r="Q2227" i="4"/>
  <c r="R2227" i="4" s="1"/>
  <c r="H2226" i="4"/>
  <c r="I2225" i="4"/>
  <c r="E2227" i="4"/>
  <c r="F2226" i="4"/>
  <c r="B2226" i="4"/>
  <c r="C2225" i="4"/>
  <c r="AK2231" i="4" l="1"/>
  <c r="AI2232" i="4"/>
  <c r="AJ2231" i="4"/>
  <c r="AT2230" i="4"/>
  <c r="AL2230" i="4"/>
  <c r="AS2230" i="4" s="1"/>
  <c r="M2229" i="4"/>
  <c r="S2229" i="4" s="1"/>
  <c r="Q2228" i="4"/>
  <c r="R2228" i="4" s="1"/>
  <c r="H2227" i="4"/>
  <c r="I2226" i="4"/>
  <c r="E2228" i="4"/>
  <c r="F2227" i="4"/>
  <c r="B2227" i="4"/>
  <c r="C2226" i="4"/>
  <c r="AK2232" i="4" l="1"/>
  <c r="AI2233" i="4"/>
  <c r="AJ2232" i="4"/>
  <c r="AT2231" i="4"/>
  <c r="AL2231" i="4"/>
  <c r="AS2231" i="4" s="1"/>
  <c r="M2230" i="4"/>
  <c r="S2230" i="4" s="1"/>
  <c r="Q2229" i="4"/>
  <c r="R2229" i="4" s="1"/>
  <c r="H2228" i="4"/>
  <c r="I2227" i="4"/>
  <c r="E2229" i="4"/>
  <c r="F2228" i="4"/>
  <c r="B2228" i="4"/>
  <c r="C2227" i="4"/>
  <c r="AK2233" i="4" l="1"/>
  <c r="AI2234" i="4"/>
  <c r="AJ2233" i="4"/>
  <c r="AT2232" i="4"/>
  <c r="AL2232" i="4"/>
  <c r="AS2232" i="4" s="1"/>
  <c r="M2231" i="4"/>
  <c r="S2231" i="4" s="1"/>
  <c r="Q2230" i="4"/>
  <c r="R2230" i="4" s="1"/>
  <c r="H2229" i="4"/>
  <c r="I2228" i="4"/>
  <c r="E2230" i="4"/>
  <c r="F2229" i="4"/>
  <c r="B2229" i="4"/>
  <c r="C2228" i="4"/>
  <c r="AK2234" i="4" l="1"/>
  <c r="AI2235" i="4"/>
  <c r="AJ2234" i="4"/>
  <c r="AT2233" i="4"/>
  <c r="AL2233" i="4"/>
  <c r="AS2233" i="4" s="1"/>
  <c r="M2232" i="4"/>
  <c r="S2232" i="4" s="1"/>
  <c r="Q2231" i="4"/>
  <c r="R2231" i="4" s="1"/>
  <c r="H2230" i="4"/>
  <c r="I2229" i="4"/>
  <c r="E2231" i="4"/>
  <c r="F2230" i="4"/>
  <c r="B2230" i="4"/>
  <c r="C2229" i="4"/>
  <c r="AK2235" i="4" l="1"/>
  <c r="AI2236" i="4"/>
  <c r="AJ2235" i="4"/>
  <c r="AT2234" i="4"/>
  <c r="AL2234" i="4"/>
  <c r="AS2234" i="4" s="1"/>
  <c r="M2233" i="4"/>
  <c r="S2233" i="4" s="1"/>
  <c r="Q2232" i="4"/>
  <c r="R2232" i="4" s="1"/>
  <c r="H2231" i="4"/>
  <c r="I2230" i="4"/>
  <c r="E2232" i="4"/>
  <c r="F2231" i="4"/>
  <c r="B2231" i="4"/>
  <c r="C2230" i="4"/>
  <c r="AK2236" i="4" l="1"/>
  <c r="AI2237" i="4"/>
  <c r="AJ2236" i="4"/>
  <c r="AT2235" i="4"/>
  <c r="AL2235" i="4"/>
  <c r="AS2235" i="4" s="1"/>
  <c r="M2234" i="4"/>
  <c r="S2234" i="4" s="1"/>
  <c r="Q2233" i="4"/>
  <c r="R2233" i="4" s="1"/>
  <c r="H2232" i="4"/>
  <c r="I2231" i="4"/>
  <c r="E2233" i="4"/>
  <c r="F2232" i="4"/>
  <c r="B2232" i="4"/>
  <c r="C2231" i="4"/>
  <c r="AK2237" i="4" l="1"/>
  <c r="AI2238" i="4"/>
  <c r="AJ2237" i="4"/>
  <c r="AT2236" i="4"/>
  <c r="AL2236" i="4"/>
  <c r="AS2236" i="4" s="1"/>
  <c r="M2235" i="4"/>
  <c r="S2235" i="4" s="1"/>
  <c r="Q2234" i="4"/>
  <c r="R2234" i="4" s="1"/>
  <c r="H2233" i="4"/>
  <c r="I2232" i="4"/>
  <c r="E2234" i="4"/>
  <c r="F2233" i="4"/>
  <c r="B2233" i="4"/>
  <c r="C2232" i="4"/>
  <c r="AK2238" i="4" l="1"/>
  <c r="AI2239" i="4"/>
  <c r="AJ2238" i="4"/>
  <c r="AT2237" i="4"/>
  <c r="AL2237" i="4"/>
  <c r="AS2237" i="4" s="1"/>
  <c r="M2236" i="4"/>
  <c r="S2236" i="4" s="1"/>
  <c r="Q2235" i="4"/>
  <c r="R2235" i="4" s="1"/>
  <c r="H2234" i="4"/>
  <c r="I2233" i="4"/>
  <c r="E2235" i="4"/>
  <c r="F2234" i="4"/>
  <c r="B2234" i="4"/>
  <c r="C2233" i="4"/>
  <c r="AK2239" i="4" l="1"/>
  <c r="AI2240" i="4"/>
  <c r="AJ2239" i="4"/>
  <c r="AT2238" i="4"/>
  <c r="AL2238" i="4"/>
  <c r="AS2238" i="4" s="1"/>
  <c r="M2237" i="4"/>
  <c r="S2237" i="4" s="1"/>
  <c r="Q2236" i="4"/>
  <c r="R2236" i="4" s="1"/>
  <c r="H2235" i="4"/>
  <c r="I2234" i="4"/>
  <c r="E2236" i="4"/>
  <c r="F2235" i="4"/>
  <c r="B2235" i="4"/>
  <c r="C2234" i="4"/>
  <c r="AK2240" i="4" l="1"/>
  <c r="AI2241" i="4"/>
  <c r="AJ2240" i="4"/>
  <c r="AT2239" i="4"/>
  <c r="AL2239" i="4"/>
  <c r="AS2239" i="4" s="1"/>
  <c r="M2238" i="4"/>
  <c r="S2238" i="4" s="1"/>
  <c r="Q2237" i="4"/>
  <c r="R2237" i="4" s="1"/>
  <c r="H2236" i="4"/>
  <c r="I2235" i="4"/>
  <c r="E2237" i="4"/>
  <c r="F2236" i="4"/>
  <c r="B2236" i="4"/>
  <c r="C2235" i="4"/>
  <c r="AK2241" i="4" l="1"/>
  <c r="AI2242" i="4"/>
  <c r="AJ2241" i="4"/>
  <c r="AT2240" i="4"/>
  <c r="AL2240" i="4"/>
  <c r="AS2240" i="4" s="1"/>
  <c r="M2239" i="4"/>
  <c r="S2239" i="4" s="1"/>
  <c r="Q2238" i="4"/>
  <c r="R2238" i="4" s="1"/>
  <c r="H2237" i="4"/>
  <c r="I2236" i="4"/>
  <c r="E2238" i="4"/>
  <c r="F2237" i="4"/>
  <c r="B2237" i="4"/>
  <c r="C2236" i="4"/>
  <c r="AK2242" i="4" l="1"/>
  <c r="AI2243" i="4"/>
  <c r="AJ2242" i="4"/>
  <c r="AT2241" i="4"/>
  <c r="AL2241" i="4"/>
  <c r="AS2241" i="4" s="1"/>
  <c r="M2240" i="4"/>
  <c r="S2240" i="4" s="1"/>
  <c r="Q2239" i="4"/>
  <c r="R2239" i="4" s="1"/>
  <c r="H2238" i="4"/>
  <c r="I2237" i="4"/>
  <c r="E2239" i="4"/>
  <c r="F2238" i="4"/>
  <c r="B2238" i="4"/>
  <c r="C2237" i="4"/>
  <c r="AK2243" i="4" l="1"/>
  <c r="AI2244" i="4"/>
  <c r="AJ2243" i="4"/>
  <c r="AT2242" i="4"/>
  <c r="AL2242" i="4"/>
  <c r="AS2242" i="4" s="1"/>
  <c r="M2241" i="4"/>
  <c r="S2241" i="4" s="1"/>
  <c r="Q2240" i="4"/>
  <c r="R2240" i="4" s="1"/>
  <c r="H2239" i="4"/>
  <c r="I2238" i="4"/>
  <c r="E2240" i="4"/>
  <c r="F2239" i="4"/>
  <c r="B2239" i="4"/>
  <c r="C2238" i="4"/>
  <c r="AK2244" i="4" l="1"/>
  <c r="AI2245" i="4"/>
  <c r="AJ2244" i="4"/>
  <c r="AT2243" i="4"/>
  <c r="AL2243" i="4"/>
  <c r="AS2243" i="4" s="1"/>
  <c r="M2242" i="4"/>
  <c r="S2242" i="4" s="1"/>
  <c r="Q2241" i="4"/>
  <c r="R2241" i="4" s="1"/>
  <c r="H2240" i="4"/>
  <c r="I2239" i="4"/>
  <c r="E2241" i="4"/>
  <c r="F2240" i="4"/>
  <c r="B2240" i="4"/>
  <c r="C2239" i="4"/>
  <c r="AK2245" i="4" l="1"/>
  <c r="AI2246" i="4"/>
  <c r="AJ2245" i="4"/>
  <c r="AT2244" i="4"/>
  <c r="AL2244" i="4"/>
  <c r="AS2244" i="4" s="1"/>
  <c r="M2243" i="4"/>
  <c r="S2243" i="4" s="1"/>
  <c r="Q2242" i="4"/>
  <c r="R2242" i="4" s="1"/>
  <c r="H2241" i="4"/>
  <c r="I2240" i="4"/>
  <c r="E2242" i="4"/>
  <c r="F2241" i="4"/>
  <c r="B2241" i="4"/>
  <c r="C2240" i="4"/>
  <c r="AK2246" i="4" l="1"/>
  <c r="AI2247" i="4"/>
  <c r="AJ2246" i="4"/>
  <c r="AT2245" i="4"/>
  <c r="AL2245" i="4"/>
  <c r="AS2245" i="4" s="1"/>
  <c r="M2244" i="4"/>
  <c r="S2244" i="4" s="1"/>
  <c r="Q2243" i="4"/>
  <c r="R2243" i="4" s="1"/>
  <c r="H2242" i="4"/>
  <c r="I2241" i="4"/>
  <c r="E2243" i="4"/>
  <c r="F2242" i="4"/>
  <c r="B2242" i="4"/>
  <c r="C2241" i="4"/>
  <c r="AK2247" i="4" l="1"/>
  <c r="AI2248" i="4"/>
  <c r="AJ2247" i="4"/>
  <c r="AT2246" i="4"/>
  <c r="AL2246" i="4"/>
  <c r="AS2246" i="4" s="1"/>
  <c r="M2245" i="4"/>
  <c r="S2245" i="4" s="1"/>
  <c r="Q2244" i="4"/>
  <c r="R2244" i="4" s="1"/>
  <c r="H2243" i="4"/>
  <c r="I2242" i="4"/>
  <c r="E2244" i="4"/>
  <c r="F2243" i="4"/>
  <c r="B2243" i="4"/>
  <c r="C2242" i="4"/>
  <c r="AK2248" i="4" l="1"/>
  <c r="AI2249" i="4"/>
  <c r="AJ2248" i="4"/>
  <c r="AT2247" i="4"/>
  <c r="AL2247" i="4"/>
  <c r="AS2247" i="4" s="1"/>
  <c r="M2246" i="4"/>
  <c r="S2246" i="4" s="1"/>
  <c r="Q2245" i="4"/>
  <c r="R2245" i="4" s="1"/>
  <c r="H2244" i="4"/>
  <c r="I2243" i="4"/>
  <c r="E2245" i="4"/>
  <c r="F2244" i="4"/>
  <c r="B2244" i="4"/>
  <c r="C2243" i="4"/>
  <c r="AK2249" i="4" l="1"/>
  <c r="AI2250" i="4"/>
  <c r="AJ2249" i="4"/>
  <c r="AT2248" i="4"/>
  <c r="AL2248" i="4"/>
  <c r="AS2248" i="4" s="1"/>
  <c r="M2247" i="4"/>
  <c r="S2247" i="4" s="1"/>
  <c r="Q2246" i="4"/>
  <c r="R2246" i="4" s="1"/>
  <c r="H2245" i="4"/>
  <c r="I2244" i="4"/>
  <c r="E2246" i="4"/>
  <c r="F2245" i="4"/>
  <c r="B2245" i="4"/>
  <c r="C2244" i="4"/>
  <c r="AK2250" i="4" l="1"/>
  <c r="AI2251" i="4"/>
  <c r="AJ2250" i="4"/>
  <c r="AT2249" i="4"/>
  <c r="AL2249" i="4"/>
  <c r="AS2249" i="4" s="1"/>
  <c r="M2248" i="4"/>
  <c r="S2248" i="4" s="1"/>
  <c r="Q2247" i="4"/>
  <c r="R2247" i="4" s="1"/>
  <c r="H2246" i="4"/>
  <c r="I2245" i="4"/>
  <c r="E2247" i="4"/>
  <c r="F2246" i="4"/>
  <c r="B2246" i="4"/>
  <c r="C2245" i="4"/>
  <c r="AK2251" i="4" l="1"/>
  <c r="AI2252" i="4"/>
  <c r="AJ2251" i="4"/>
  <c r="AT2250" i="4"/>
  <c r="AL2250" i="4"/>
  <c r="AS2250" i="4" s="1"/>
  <c r="M2249" i="4"/>
  <c r="S2249" i="4" s="1"/>
  <c r="Q2248" i="4"/>
  <c r="R2248" i="4" s="1"/>
  <c r="H2247" i="4"/>
  <c r="I2246" i="4"/>
  <c r="E2248" i="4"/>
  <c r="F2247" i="4"/>
  <c r="B2247" i="4"/>
  <c r="C2246" i="4"/>
  <c r="AK2252" i="4" l="1"/>
  <c r="AI2253" i="4"/>
  <c r="AJ2252" i="4"/>
  <c r="AT2251" i="4"/>
  <c r="AL2251" i="4"/>
  <c r="AS2251" i="4" s="1"/>
  <c r="M2250" i="4"/>
  <c r="S2250" i="4" s="1"/>
  <c r="Q2249" i="4"/>
  <c r="R2249" i="4" s="1"/>
  <c r="H2248" i="4"/>
  <c r="I2247" i="4"/>
  <c r="E2249" i="4"/>
  <c r="F2248" i="4"/>
  <c r="B2248" i="4"/>
  <c r="C2247" i="4"/>
  <c r="AK2253" i="4" l="1"/>
  <c r="AI2254" i="4"/>
  <c r="AJ2253" i="4"/>
  <c r="AT2252" i="4"/>
  <c r="AL2252" i="4"/>
  <c r="AS2252" i="4" s="1"/>
  <c r="M2251" i="4"/>
  <c r="S2251" i="4" s="1"/>
  <c r="Q2250" i="4"/>
  <c r="R2250" i="4" s="1"/>
  <c r="H2249" i="4"/>
  <c r="I2248" i="4"/>
  <c r="E2250" i="4"/>
  <c r="F2249" i="4"/>
  <c r="B2249" i="4"/>
  <c r="C2248" i="4"/>
  <c r="AK2254" i="4" l="1"/>
  <c r="AI2255" i="4"/>
  <c r="AJ2254" i="4"/>
  <c r="AT2253" i="4"/>
  <c r="AL2253" i="4"/>
  <c r="AS2253" i="4" s="1"/>
  <c r="M2252" i="4"/>
  <c r="S2252" i="4" s="1"/>
  <c r="Q2251" i="4"/>
  <c r="R2251" i="4" s="1"/>
  <c r="I2249" i="4"/>
  <c r="H2250" i="4"/>
  <c r="E2251" i="4"/>
  <c r="F2250" i="4"/>
  <c r="B2250" i="4"/>
  <c r="C2249" i="4"/>
  <c r="AK2255" i="4" l="1"/>
  <c r="AI2256" i="4"/>
  <c r="AJ2255" i="4"/>
  <c r="AT2254" i="4"/>
  <c r="AL2254" i="4"/>
  <c r="AS2254" i="4" s="1"/>
  <c r="M2253" i="4"/>
  <c r="S2253" i="4" s="1"/>
  <c r="Q2252" i="4"/>
  <c r="R2252" i="4" s="1"/>
  <c r="I2250" i="4"/>
  <c r="H2251" i="4"/>
  <c r="E2252" i="4"/>
  <c r="F2251" i="4"/>
  <c r="B2251" i="4"/>
  <c r="C2250" i="4"/>
  <c r="AK2256" i="4" l="1"/>
  <c r="AI2257" i="4"/>
  <c r="AJ2256" i="4"/>
  <c r="AT2255" i="4"/>
  <c r="AL2255" i="4"/>
  <c r="AS2255" i="4" s="1"/>
  <c r="M2254" i="4"/>
  <c r="S2254" i="4" s="1"/>
  <c r="Q2253" i="4"/>
  <c r="R2253" i="4" s="1"/>
  <c r="I2251" i="4"/>
  <c r="H2252" i="4"/>
  <c r="E2253" i="4"/>
  <c r="F2252" i="4"/>
  <c r="B2252" i="4"/>
  <c r="C2251" i="4"/>
  <c r="AK2257" i="4" l="1"/>
  <c r="AI2258" i="4"/>
  <c r="AJ2257" i="4"/>
  <c r="AT2256" i="4"/>
  <c r="AL2256" i="4"/>
  <c r="AS2256" i="4" s="1"/>
  <c r="M2255" i="4"/>
  <c r="S2255" i="4" s="1"/>
  <c r="Q2254" i="4"/>
  <c r="R2254" i="4" s="1"/>
  <c r="I2252" i="4"/>
  <c r="H2253" i="4"/>
  <c r="E2254" i="4"/>
  <c r="F2253" i="4"/>
  <c r="B2253" i="4"/>
  <c r="C2252" i="4"/>
  <c r="AK2258" i="4" l="1"/>
  <c r="AI2259" i="4"/>
  <c r="AJ2258" i="4"/>
  <c r="AT2257" i="4"/>
  <c r="AL2257" i="4"/>
  <c r="AS2257" i="4" s="1"/>
  <c r="M2256" i="4"/>
  <c r="S2256" i="4" s="1"/>
  <c r="Q2255" i="4"/>
  <c r="R2255" i="4" s="1"/>
  <c r="I2253" i="4"/>
  <c r="H2254" i="4"/>
  <c r="E2255" i="4"/>
  <c r="F2254" i="4"/>
  <c r="B2254" i="4"/>
  <c r="C2253" i="4"/>
  <c r="AK2259" i="4" l="1"/>
  <c r="AI2260" i="4"/>
  <c r="AJ2259" i="4"/>
  <c r="AT2258" i="4"/>
  <c r="AL2258" i="4"/>
  <c r="AS2258" i="4" s="1"/>
  <c r="M2257" i="4"/>
  <c r="S2257" i="4" s="1"/>
  <c r="Q2256" i="4"/>
  <c r="R2256" i="4" s="1"/>
  <c r="I2254" i="4"/>
  <c r="H2255" i="4"/>
  <c r="E2256" i="4"/>
  <c r="F2255" i="4"/>
  <c r="B2255" i="4"/>
  <c r="C2254" i="4"/>
  <c r="AK2260" i="4" l="1"/>
  <c r="AI2261" i="4"/>
  <c r="AJ2260" i="4"/>
  <c r="AT2259" i="4"/>
  <c r="AL2259" i="4"/>
  <c r="AS2259" i="4" s="1"/>
  <c r="M2258" i="4"/>
  <c r="S2258" i="4" s="1"/>
  <c r="Q2257" i="4"/>
  <c r="R2257" i="4" s="1"/>
  <c r="I2255" i="4"/>
  <c r="H2256" i="4"/>
  <c r="E2257" i="4"/>
  <c r="F2256" i="4"/>
  <c r="B2256" i="4"/>
  <c r="C2255" i="4"/>
  <c r="AK2261" i="4" l="1"/>
  <c r="AI2262" i="4"/>
  <c r="AJ2261" i="4"/>
  <c r="AT2260" i="4"/>
  <c r="AL2260" i="4"/>
  <c r="AS2260" i="4" s="1"/>
  <c r="M2259" i="4"/>
  <c r="S2259" i="4" s="1"/>
  <c r="Q2258" i="4"/>
  <c r="R2258" i="4" s="1"/>
  <c r="I2256" i="4"/>
  <c r="H2257" i="4"/>
  <c r="E2258" i="4"/>
  <c r="F2257" i="4"/>
  <c r="B2257" i="4"/>
  <c r="C2256" i="4"/>
  <c r="AK2262" i="4" l="1"/>
  <c r="AI2263" i="4"/>
  <c r="AJ2262" i="4"/>
  <c r="AT2261" i="4"/>
  <c r="AL2261" i="4"/>
  <c r="AS2261" i="4" s="1"/>
  <c r="M2260" i="4"/>
  <c r="S2260" i="4" s="1"/>
  <c r="Q2259" i="4"/>
  <c r="R2259" i="4" s="1"/>
  <c r="I2257" i="4"/>
  <c r="H2258" i="4"/>
  <c r="E2259" i="4"/>
  <c r="F2258" i="4"/>
  <c r="B2258" i="4"/>
  <c r="C2257" i="4"/>
  <c r="AK2263" i="4" l="1"/>
  <c r="AI2264" i="4"/>
  <c r="AJ2263" i="4"/>
  <c r="AT2262" i="4"/>
  <c r="AL2262" i="4"/>
  <c r="AS2262" i="4" s="1"/>
  <c r="M2261" i="4"/>
  <c r="S2261" i="4" s="1"/>
  <c r="Q2260" i="4"/>
  <c r="R2260" i="4" s="1"/>
  <c r="I2258" i="4"/>
  <c r="H2259" i="4"/>
  <c r="E2260" i="4"/>
  <c r="F2259" i="4"/>
  <c r="B2259" i="4"/>
  <c r="C2258" i="4"/>
  <c r="AK2264" i="4" l="1"/>
  <c r="AI2265" i="4"/>
  <c r="AJ2264" i="4"/>
  <c r="AT2263" i="4"/>
  <c r="AL2263" i="4"/>
  <c r="AS2263" i="4" s="1"/>
  <c r="M2262" i="4"/>
  <c r="S2262" i="4" s="1"/>
  <c r="Q2261" i="4"/>
  <c r="R2261" i="4" s="1"/>
  <c r="I2259" i="4"/>
  <c r="H2260" i="4"/>
  <c r="E2261" i="4"/>
  <c r="F2260" i="4"/>
  <c r="B2260" i="4"/>
  <c r="C2259" i="4"/>
  <c r="AK2265" i="4" l="1"/>
  <c r="AI2266" i="4"/>
  <c r="AJ2265" i="4"/>
  <c r="AT2264" i="4"/>
  <c r="AL2264" i="4"/>
  <c r="AS2264" i="4" s="1"/>
  <c r="M2263" i="4"/>
  <c r="S2263" i="4" s="1"/>
  <c r="Q2262" i="4"/>
  <c r="R2262" i="4" s="1"/>
  <c r="I2260" i="4"/>
  <c r="H2261" i="4"/>
  <c r="E2262" i="4"/>
  <c r="F2261" i="4"/>
  <c r="B2261" i="4"/>
  <c r="C2260" i="4"/>
  <c r="AK2266" i="4" l="1"/>
  <c r="AI2267" i="4"/>
  <c r="AJ2266" i="4"/>
  <c r="AT2265" i="4"/>
  <c r="AL2265" i="4"/>
  <c r="AS2265" i="4" s="1"/>
  <c r="M2264" i="4"/>
  <c r="S2264" i="4" s="1"/>
  <c r="Q2263" i="4"/>
  <c r="R2263" i="4" s="1"/>
  <c r="I2261" i="4"/>
  <c r="H2262" i="4"/>
  <c r="E2263" i="4"/>
  <c r="F2262" i="4"/>
  <c r="B2262" i="4"/>
  <c r="C2261" i="4"/>
  <c r="AK2267" i="4" l="1"/>
  <c r="AI2268" i="4"/>
  <c r="AJ2267" i="4"/>
  <c r="AT2266" i="4"/>
  <c r="AL2266" i="4"/>
  <c r="AS2266" i="4" s="1"/>
  <c r="M2265" i="4"/>
  <c r="S2265" i="4" s="1"/>
  <c r="Q2264" i="4"/>
  <c r="R2264" i="4" s="1"/>
  <c r="I2262" i="4"/>
  <c r="H2263" i="4"/>
  <c r="E2264" i="4"/>
  <c r="F2263" i="4"/>
  <c r="B2263" i="4"/>
  <c r="C2262" i="4"/>
  <c r="AK2268" i="4" l="1"/>
  <c r="AI2269" i="4"/>
  <c r="AJ2268" i="4"/>
  <c r="AT2267" i="4"/>
  <c r="AL2267" i="4"/>
  <c r="AS2267" i="4" s="1"/>
  <c r="M2266" i="4"/>
  <c r="S2266" i="4" s="1"/>
  <c r="Q2265" i="4"/>
  <c r="R2265" i="4" s="1"/>
  <c r="I2263" i="4"/>
  <c r="H2264" i="4"/>
  <c r="E2265" i="4"/>
  <c r="F2264" i="4"/>
  <c r="B2264" i="4"/>
  <c r="C2263" i="4"/>
  <c r="AK2269" i="4" l="1"/>
  <c r="AI2270" i="4"/>
  <c r="AJ2269" i="4"/>
  <c r="AT2268" i="4"/>
  <c r="AL2268" i="4"/>
  <c r="AS2268" i="4" s="1"/>
  <c r="M2267" i="4"/>
  <c r="S2267" i="4" s="1"/>
  <c r="Q2266" i="4"/>
  <c r="R2266" i="4" s="1"/>
  <c r="I2264" i="4"/>
  <c r="H2265" i="4"/>
  <c r="E2266" i="4"/>
  <c r="F2265" i="4"/>
  <c r="B2265" i="4"/>
  <c r="C2264" i="4"/>
  <c r="AK2270" i="4" l="1"/>
  <c r="AI2271" i="4"/>
  <c r="AJ2270" i="4"/>
  <c r="AT2269" i="4"/>
  <c r="AL2269" i="4"/>
  <c r="AS2269" i="4" s="1"/>
  <c r="M2268" i="4"/>
  <c r="S2268" i="4" s="1"/>
  <c r="Q2267" i="4"/>
  <c r="R2267" i="4" s="1"/>
  <c r="H2266" i="4"/>
  <c r="I2265" i="4"/>
  <c r="E2267" i="4"/>
  <c r="F2266" i="4"/>
  <c r="B2266" i="4"/>
  <c r="C2265" i="4"/>
  <c r="AK2271" i="4" l="1"/>
  <c r="AI2272" i="4"/>
  <c r="AJ2271" i="4"/>
  <c r="AT2270" i="4"/>
  <c r="AL2270" i="4"/>
  <c r="AS2270" i="4" s="1"/>
  <c r="M2269" i="4"/>
  <c r="S2269" i="4" s="1"/>
  <c r="Q2268" i="4"/>
  <c r="R2268" i="4" s="1"/>
  <c r="H2267" i="4"/>
  <c r="I2266" i="4"/>
  <c r="E2268" i="4"/>
  <c r="F2267" i="4"/>
  <c r="B2267" i="4"/>
  <c r="C2266" i="4"/>
  <c r="AK2272" i="4" l="1"/>
  <c r="AI2273" i="4"/>
  <c r="AJ2272" i="4"/>
  <c r="AT2271" i="4"/>
  <c r="AL2271" i="4"/>
  <c r="AS2271" i="4" s="1"/>
  <c r="M2270" i="4"/>
  <c r="S2270" i="4" s="1"/>
  <c r="Q2269" i="4"/>
  <c r="R2269" i="4" s="1"/>
  <c r="H2268" i="4"/>
  <c r="I2267" i="4"/>
  <c r="E2269" i="4"/>
  <c r="F2268" i="4"/>
  <c r="B2268" i="4"/>
  <c r="C2267" i="4"/>
  <c r="AK2273" i="4" l="1"/>
  <c r="AI2274" i="4"/>
  <c r="AJ2273" i="4"/>
  <c r="AT2272" i="4"/>
  <c r="AL2272" i="4"/>
  <c r="AS2272" i="4" s="1"/>
  <c r="M2271" i="4"/>
  <c r="S2271" i="4" s="1"/>
  <c r="Q2270" i="4"/>
  <c r="R2270" i="4" s="1"/>
  <c r="H2269" i="4"/>
  <c r="I2268" i="4"/>
  <c r="E2270" i="4"/>
  <c r="F2269" i="4"/>
  <c r="B2269" i="4"/>
  <c r="C2268" i="4"/>
  <c r="AK2274" i="4" l="1"/>
  <c r="AI2275" i="4"/>
  <c r="AJ2274" i="4"/>
  <c r="AT2273" i="4"/>
  <c r="AL2273" i="4"/>
  <c r="AS2273" i="4" s="1"/>
  <c r="M2272" i="4"/>
  <c r="S2272" i="4" s="1"/>
  <c r="Q2271" i="4"/>
  <c r="R2271" i="4" s="1"/>
  <c r="H2270" i="4"/>
  <c r="I2269" i="4"/>
  <c r="E2271" i="4"/>
  <c r="F2270" i="4"/>
  <c r="B2270" i="4"/>
  <c r="C2269" i="4"/>
  <c r="AK2275" i="4" l="1"/>
  <c r="AI2276" i="4"/>
  <c r="AJ2275" i="4"/>
  <c r="AT2274" i="4"/>
  <c r="AL2274" i="4"/>
  <c r="AS2274" i="4" s="1"/>
  <c r="M2273" i="4"/>
  <c r="S2273" i="4" s="1"/>
  <c r="Q2272" i="4"/>
  <c r="R2272" i="4" s="1"/>
  <c r="H2271" i="4"/>
  <c r="I2270" i="4"/>
  <c r="E2272" i="4"/>
  <c r="F2271" i="4"/>
  <c r="B2271" i="4"/>
  <c r="C2270" i="4"/>
  <c r="AK2276" i="4" l="1"/>
  <c r="AI2277" i="4"/>
  <c r="AJ2276" i="4"/>
  <c r="AT2275" i="4"/>
  <c r="AL2275" i="4"/>
  <c r="AS2275" i="4" s="1"/>
  <c r="M2274" i="4"/>
  <c r="S2274" i="4" s="1"/>
  <c r="Q2273" i="4"/>
  <c r="R2273" i="4" s="1"/>
  <c r="H2272" i="4"/>
  <c r="I2271" i="4"/>
  <c r="E2273" i="4"/>
  <c r="F2272" i="4"/>
  <c r="B2272" i="4"/>
  <c r="C2271" i="4"/>
  <c r="AK2277" i="4" l="1"/>
  <c r="AI2278" i="4"/>
  <c r="AJ2277" i="4"/>
  <c r="AT2276" i="4"/>
  <c r="AL2276" i="4"/>
  <c r="AS2276" i="4" s="1"/>
  <c r="M2275" i="4"/>
  <c r="S2275" i="4" s="1"/>
  <c r="Q2274" i="4"/>
  <c r="R2274" i="4" s="1"/>
  <c r="H2273" i="4"/>
  <c r="I2272" i="4"/>
  <c r="E2274" i="4"/>
  <c r="F2273" i="4"/>
  <c r="B2273" i="4"/>
  <c r="C2272" i="4"/>
  <c r="AK2278" i="4" l="1"/>
  <c r="AI2279" i="4"/>
  <c r="AJ2278" i="4"/>
  <c r="AT2277" i="4"/>
  <c r="AL2277" i="4"/>
  <c r="AS2277" i="4" s="1"/>
  <c r="M2276" i="4"/>
  <c r="S2276" i="4" s="1"/>
  <c r="Q2275" i="4"/>
  <c r="R2275" i="4" s="1"/>
  <c r="H2274" i="4"/>
  <c r="I2273" i="4"/>
  <c r="E2275" i="4"/>
  <c r="F2274" i="4"/>
  <c r="B2274" i="4"/>
  <c r="C2273" i="4"/>
  <c r="AK2279" i="4" l="1"/>
  <c r="AI2280" i="4"/>
  <c r="AJ2279" i="4"/>
  <c r="AT2278" i="4"/>
  <c r="AL2278" i="4"/>
  <c r="AS2278" i="4" s="1"/>
  <c r="M2277" i="4"/>
  <c r="S2277" i="4" s="1"/>
  <c r="Q2276" i="4"/>
  <c r="R2276" i="4" s="1"/>
  <c r="H2275" i="4"/>
  <c r="I2274" i="4"/>
  <c r="E2276" i="4"/>
  <c r="F2275" i="4"/>
  <c r="B2275" i="4"/>
  <c r="C2274" i="4"/>
  <c r="AK2280" i="4" l="1"/>
  <c r="AI2281" i="4"/>
  <c r="AJ2280" i="4"/>
  <c r="AT2279" i="4"/>
  <c r="AL2279" i="4"/>
  <c r="AS2279" i="4" s="1"/>
  <c r="M2278" i="4"/>
  <c r="S2278" i="4" s="1"/>
  <c r="Q2277" i="4"/>
  <c r="R2277" i="4" s="1"/>
  <c r="H2276" i="4"/>
  <c r="I2275" i="4"/>
  <c r="E2277" i="4"/>
  <c r="F2276" i="4"/>
  <c r="B2276" i="4"/>
  <c r="C2275" i="4"/>
  <c r="AK2281" i="4" l="1"/>
  <c r="AI2282" i="4"/>
  <c r="AJ2281" i="4"/>
  <c r="AT2280" i="4"/>
  <c r="AL2280" i="4"/>
  <c r="AS2280" i="4" s="1"/>
  <c r="M2279" i="4"/>
  <c r="S2279" i="4" s="1"/>
  <c r="Q2278" i="4"/>
  <c r="R2278" i="4" s="1"/>
  <c r="H2277" i="4"/>
  <c r="I2276" i="4"/>
  <c r="E2278" i="4"/>
  <c r="F2277" i="4"/>
  <c r="B2277" i="4"/>
  <c r="C2276" i="4"/>
  <c r="AK2282" i="4" l="1"/>
  <c r="AI2283" i="4"/>
  <c r="AJ2282" i="4"/>
  <c r="AT2281" i="4"/>
  <c r="AL2281" i="4"/>
  <c r="AS2281" i="4" s="1"/>
  <c r="M2280" i="4"/>
  <c r="S2280" i="4" s="1"/>
  <c r="Q2279" i="4"/>
  <c r="R2279" i="4" s="1"/>
  <c r="H2278" i="4"/>
  <c r="I2277" i="4"/>
  <c r="E2279" i="4"/>
  <c r="F2278" i="4"/>
  <c r="B2278" i="4"/>
  <c r="C2277" i="4"/>
  <c r="AK2283" i="4" l="1"/>
  <c r="AI2284" i="4"/>
  <c r="AJ2283" i="4"/>
  <c r="AT2282" i="4"/>
  <c r="AL2282" i="4"/>
  <c r="AS2282" i="4" s="1"/>
  <c r="M2281" i="4"/>
  <c r="S2281" i="4" s="1"/>
  <c r="Q2280" i="4"/>
  <c r="R2280" i="4" s="1"/>
  <c r="H2279" i="4"/>
  <c r="I2278" i="4"/>
  <c r="E2280" i="4"/>
  <c r="F2279" i="4"/>
  <c r="B2279" i="4"/>
  <c r="C2278" i="4"/>
  <c r="AK2284" i="4" l="1"/>
  <c r="AI2285" i="4"/>
  <c r="AJ2284" i="4"/>
  <c r="AT2283" i="4"/>
  <c r="AL2283" i="4"/>
  <c r="AS2283" i="4" s="1"/>
  <c r="M2282" i="4"/>
  <c r="S2282" i="4" s="1"/>
  <c r="Q2281" i="4"/>
  <c r="R2281" i="4" s="1"/>
  <c r="H2280" i="4"/>
  <c r="I2279" i="4"/>
  <c r="E2281" i="4"/>
  <c r="F2280" i="4"/>
  <c r="B2280" i="4"/>
  <c r="C2279" i="4"/>
  <c r="AK2285" i="4" l="1"/>
  <c r="AI2286" i="4"/>
  <c r="AJ2285" i="4"/>
  <c r="AT2284" i="4"/>
  <c r="AL2284" i="4"/>
  <c r="AS2284" i="4" s="1"/>
  <c r="M2283" i="4"/>
  <c r="S2283" i="4" s="1"/>
  <c r="Q2282" i="4"/>
  <c r="R2282" i="4" s="1"/>
  <c r="H2281" i="4"/>
  <c r="I2280" i="4"/>
  <c r="E2282" i="4"/>
  <c r="F2281" i="4"/>
  <c r="B2281" i="4"/>
  <c r="C2280" i="4"/>
  <c r="AK2286" i="4" l="1"/>
  <c r="AI2287" i="4"/>
  <c r="AJ2286" i="4"/>
  <c r="AT2285" i="4"/>
  <c r="AL2285" i="4"/>
  <c r="AS2285" i="4" s="1"/>
  <c r="M2284" i="4"/>
  <c r="S2284" i="4" s="1"/>
  <c r="Q2283" i="4"/>
  <c r="R2283" i="4" s="1"/>
  <c r="H2282" i="4"/>
  <c r="I2281" i="4"/>
  <c r="E2283" i="4"/>
  <c r="F2282" i="4"/>
  <c r="B2282" i="4"/>
  <c r="C2281" i="4"/>
  <c r="AK2287" i="4" l="1"/>
  <c r="AI2288" i="4"/>
  <c r="AJ2287" i="4"/>
  <c r="AT2286" i="4"/>
  <c r="AL2286" i="4"/>
  <c r="AS2286" i="4" s="1"/>
  <c r="M2285" i="4"/>
  <c r="S2285" i="4" s="1"/>
  <c r="Q2284" i="4"/>
  <c r="R2284" i="4" s="1"/>
  <c r="H2283" i="4"/>
  <c r="I2282" i="4"/>
  <c r="E2284" i="4"/>
  <c r="F2283" i="4"/>
  <c r="B2283" i="4"/>
  <c r="C2282" i="4"/>
  <c r="AK2288" i="4" l="1"/>
  <c r="AI2289" i="4"/>
  <c r="AJ2288" i="4"/>
  <c r="AT2287" i="4"/>
  <c r="AL2287" i="4"/>
  <c r="AS2287" i="4" s="1"/>
  <c r="M2286" i="4"/>
  <c r="S2286" i="4" s="1"/>
  <c r="Q2285" i="4"/>
  <c r="R2285" i="4" s="1"/>
  <c r="H2284" i="4"/>
  <c r="I2283" i="4"/>
  <c r="E2285" i="4"/>
  <c r="F2284" i="4"/>
  <c r="B2284" i="4"/>
  <c r="C2283" i="4"/>
  <c r="AK2289" i="4" l="1"/>
  <c r="AI2290" i="4"/>
  <c r="AJ2289" i="4"/>
  <c r="AT2288" i="4"/>
  <c r="AL2288" i="4"/>
  <c r="AS2288" i="4" s="1"/>
  <c r="M2287" i="4"/>
  <c r="S2287" i="4" s="1"/>
  <c r="Q2286" i="4"/>
  <c r="R2286" i="4" s="1"/>
  <c r="H2285" i="4"/>
  <c r="I2284" i="4"/>
  <c r="E2286" i="4"/>
  <c r="F2285" i="4"/>
  <c r="B2285" i="4"/>
  <c r="C2284" i="4"/>
  <c r="AK2290" i="4" l="1"/>
  <c r="AI2291" i="4"/>
  <c r="AJ2290" i="4"/>
  <c r="AT2289" i="4"/>
  <c r="AL2289" i="4"/>
  <c r="AS2289" i="4" s="1"/>
  <c r="M2288" i="4"/>
  <c r="S2288" i="4" s="1"/>
  <c r="Q2287" i="4"/>
  <c r="R2287" i="4" s="1"/>
  <c r="H2286" i="4"/>
  <c r="I2285" i="4"/>
  <c r="E2287" i="4"/>
  <c r="F2286" i="4"/>
  <c r="B2286" i="4"/>
  <c r="C2285" i="4"/>
  <c r="AK2291" i="4" l="1"/>
  <c r="AI2292" i="4"/>
  <c r="AJ2291" i="4"/>
  <c r="AT2290" i="4"/>
  <c r="AL2290" i="4"/>
  <c r="AS2290" i="4" s="1"/>
  <c r="M2289" i="4"/>
  <c r="S2289" i="4" s="1"/>
  <c r="Q2288" i="4"/>
  <c r="R2288" i="4" s="1"/>
  <c r="H2287" i="4"/>
  <c r="I2286" i="4"/>
  <c r="E2288" i="4"/>
  <c r="F2287" i="4"/>
  <c r="B2287" i="4"/>
  <c r="C2286" i="4"/>
  <c r="AK2292" i="4" l="1"/>
  <c r="AI2293" i="4"/>
  <c r="AJ2292" i="4"/>
  <c r="AT2291" i="4"/>
  <c r="AL2291" i="4"/>
  <c r="AS2291" i="4" s="1"/>
  <c r="M2290" i="4"/>
  <c r="S2290" i="4" s="1"/>
  <c r="Q2289" i="4"/>
  <c r="R2289" i="4" s="1"/>
  <c r="H2288" i="4"/>
  <c r="I2287" i="4"/>
  <c r="E2289" i="4"/>
  <c r="F2288" i="4"/>
  <c r="B2288" i="4"/>
  <c r="C2287" i="4"/>
  <c r="AK2293" i="4" l="1"/>
  <c r="AI2294" i="4"/>
  <c r="AJ2293" i="4"/>
  <c r="AT2292" i="4"/>
  <c r="AL2292" i="4"/>
  <c r="AS2292" i="4" s="1"/>
  <c r="M2291" i="4"/>
  <c r="S2291" i="4" s="1"/>
  <c r="Q2290" i="4"/>
  <c r="R2290" i="4" s="1"/>
  <c r="H2289" i="4"/>
  <c r="I2288" i="4"/>
  <c r="E2290" i="4"/>
  <c r="F2289" i="4"/>
  <c r="B2289" i="4"/>
  <c r="C2288" i="4"/>
  <c r="AK2294" i="4" l="1"/>
  <c r="AI2295" i="4"/>
  <c r="AJ2294" i="4"/>
  <c r="AT2293" i="4"/>
  <c r="AL2293" i="4"/>
  <c r="AS2293" i="4" s="1"/>
  <c r="M2292" i="4"/>
  <c r="S2292" i="4" s="1"/>
  <c r="Q2291" i="4"/>
  <c r="R2291" i="4" s="1"/>
  <c r="H2290" i="4"/>
  <c r="I2289" i="4"/>
  <c r="E2291" i="4"/>
  <c r="F2290" i="4"/>
  <c r="B2290" i="4"/>
  <c r="C2289" i="4"/>
  <c r="AK2295" i="4" l="1"/>
  <c r="AI2296" i="4"/>
  <c r="AJ2295" i="4"/>
  <c r="AT2294" i="4"/>
  <c r="AL2294" i="4"/>
  <c r="AS2294" i="4" s="1"/>
  <c r="M2293" i="4"/>
  <c r="S2293" i="4" s="1"/>
  <c r="Q2292" i="4"/>
  <c r="R2292" i="4" s="1"/>
  <c r="H2291" i="4"/>
  <c r="I2290" i="4"/>
  <c r="E2292" i="4"/>
  <c r="F2291" i="4"/>
  <c r="B2291" i="4"/>
  <c r="C2290" i="4"/>
  <c r="AK2296" i="4" l="1"/>
  <c r="AI2297" i="4"/>
  <c r="AJ2296" i="4"/>
  <c r="AT2295" i="4"/>
  <c r="AL2295" i="4"/>
  <c r="AS2295" i="4" s="1"/>
  <c r="M2294" i="4"/>
  <c r="S2294" i="4" s="1"/>
  <c r="Q2293" i="4"/>
  <c r="R2293" i="4" s="1"/>
  <c r="H2292" i="4"/>
  <c r="I2291" i="4"/>
  <c r="E2293" i="4"/>
  <c r="F2292" i="4"/>
  <c r="B2292" i="4"/>
  <c r="C2291" i="4"/>
  <c r="AK2297" i="4" l="1"/>
  <c r="AI2298" i="4"/>
  <c r="AJ2297" i="4"/>
  <c r="AT2296" i="4"/>
  <c r="AL2296" i="4"/>
  <c r="AS2296" i="4" s="1"/>
  <c r="M2295" i="4"/>
  <c r="S2295" i="4" s="1"/>
  <c r="Q2294" i="4"/>
  <c r="R2294" i="4" s="1"/>
  <c r="H2293" i="4"/>
  <c r="I2292" i="4"/>
  <c r="E2294" i="4"/>
  <c r="F2293" i="4"/>
  <c r="B2293" i="4"/>
  <c r="C2292" i="4"/>
  <c r="AK2298" i="4" l="1"/>
  <c r="AI2299" i="4"/>
  <c r="AJ2298" i="4"/>
  <c r="AT2297" i="4"/>
  <c r="AL2297" i="4"/>
  <c r="AS2297" i="4" s="1"/>
  <c r="M2296" i="4"/>
  <c r="S2296" i="4" s="1"/>
  <c r="Q2295" i="4"/>
  <c r="R2295" i="4" s="1"/>
  <c r="H2294" i="4"/>
  <c r="I2293" i="4"/>
  <c r="E2295" i="4"/>
  <c r="F2294" i="4"/>
  <c r="B2294" i="4"/>
  <c r="C2293" i="4"/>
  <c r="AK2299" i="4" l="1"/>
  <c r="AI2300" i="4"/>
  <c r="AJ2299" i="4"/>
  <c r="AT2298" i="4"/>
  <c r="AL2298" i="4"/>
  <c r="AS2298" i="4" s="1"/>
  <c r="M2297" i="4"/>
  <c r="S2297" i="4" s="1"/>
  <c r="Q2296" i="4"/>
  <c r="R2296" i="4" s="1"/>
  <c r="H2295" i="4"/>
  <c r="I2294" i="4"/>
  <c r="E2296" i="4"/>
  <c r="F2295" i="4"/>
  <c r="B2295" i="4"/>
  <c r="C2294" i="4"/>
  <c r="AK2300" i="4" l="1"/>
  <c r="AI2301" i="4"/>
  <c r="AJ2300" i="4"/>
  <c r="AT2299" i="4"/>
  <c r="AL2299" i="4"/>
  <c r="AS2299" i="4" s="1"/>
  <c r="M2298" i="4"/>
  <c r="S2298" i="4" s="1"/>
  <c r="Q2297" i="4"/>
  <c r="R2297" i="4" s="1"/>
  <c r="H2296" i="4"/>
  <c r="I2295" i="4"/>
  <c r="E2297" i="4"/>
  <c r="F2296" i="4"/>
  <c r="B2296" i="4"/>
  <c r="C2295" i="4"/>
  <c r="AK2301" i="4" l="1"/>
  <c r="AI2302" i="4"/>
  <c r="AJ2301" i="4"/>
  <c r="AT2300" i="4"/>
  <c r="AL2300" i="4"/>
  <c r="AS2300" i="4" s="1"/>
  <c r="M2299" i="4"/>
  <c r="S2299" i="4" s="1"/>
  <c r="Q2298" i="4"/>
  <c r="R2298" i="4" s="1"/>
  <c r="H2297" i="4"/>
  <c r="I2296" i="4"/>
  <c r="E2298" i="4"/>
  <c r="F2297" i="4"/>
  <c r="B2297" i="4"/>
  <c r="C2296" i="4"/>
  <c r="AK2302" i="4" l="1"/>
  <c r="AI2303" i="4"/>
  <c r="AJ2302" i="4"/>
  <c r="AT2301" i="4"/>
  <c r="AL2301" i="4"/>
  <c r="AS2301" i="4" s="1"/>
  <c r="M2300" i="4"/>
  <c r="S2300" i="4" s="1"/>
  <c r="Q2299" i="4"/>
  <c r="R2299" i="4" s="1"/>
  <c r="H2298" i="4"/>
  <c r="I2297" i="4"/>
  <c r="E2299" i="4"/>
  <c r="F2298" i="4"/>
  <c r="B2298" i="4"/>
  <c r="C2297" i="4"/>
  <c r="AK2303" i="4" l="1"/>
  <c r="AI2304" i="4"/>
  <c r="AJ2303" i="4"/>
  <c r="AT2302" i="4"/>
  <c r="AL2302" i="4"/>
  <c r="AS2302" i="4" s="1"/>
  <c r="M2301" i="4"/>
  <c r="S2301" i="4" s="1"/>
  <c r="Q2300" i="4"/>
  <c r="R2300" i="4" s="1"/>
  <c r="H2299" i="4"/>
  <c r="I2298" i="4"/>
  <c r="E2300" i="4"/>
  <c r="F2299" i="4"/>
  <c r="B2299" i="4"/>
  <c r="C2298" i="4"/>
  <c r="AK2304" i="4" l="1"/>
  <c r="AI2305" i="4"/>
  <c r="AJ2304" i="4"/>
  <c r="AT2303" i="4"/>
  <c r="AL2303" i="4"/>
  <c r="AS2303" i="4" s="1"/>
  <c r="M2302" i="4"/>
  <c r="S2302" i="4" s="1"/>
  <c r="Q2301" i="4"/>
  <c r="R2301" i="4" s="1"/>
  <c r="H2300" i="4"/>
  <c r="I2299" i="4"/>
  <c r="E2301" i="4"/>
  <c r="F2300" i="4"/>
  <c r="B2300" i="4"/>
  <c r="C2299" i="4"/>
  <c r="AK2305" i="4" l="1"/>
  <c r="AI2306" i="4"/>
  <c r="AJ2305" i="4"/>
  <c r="AT2304" i="4"/>
  <c r="AL2304" i="4"/>
  <c r="AS2304" i="4" s="1"/>
  <c r="M2303" i="4"/>
  <c r="S2303" i="4" s="1"/>
  <c r="Q2302" i="4"/>
  <c r="R2302" i="4" s="1"/>
  <c r="H2301" i="4"/>
  <c r="I2300" i="4"/>
  <c r="E2302" i="4"/>
  <c r="F2301" i="4"/>
  <c r="B2301" i="4"/>
  <c r="C2300" i="4"/>
  <c r="AK2306" i="4" l="1"/>
  <c r="AI2307" i="4"/>
  <c r="AJ2306" i="4"/>
  <c r="AT2305" i="4"/>
  <c r="AL2305" i="4"/>
  <c r="AS2305" i="4" s="1"/>
  <c r="M2304" i="4"/>
  <c r="S2304" i="4" s="1"/>
  <c r="Q2303" i="4"/>
  <c r="R2303" i="4" s="1"/>
  <c r="H2302" i="4"/>
  <c r="I2301" i="4"/>
  <c r="E2303" i="4"/>
  <c r="F2302" i="4"/>
  <c r="B2302" i="4"/>
  <c r="C2301" i="4"/>
  <c r="AK2307" i="4" l="1"/>
  <c r="AI2308" i="4"/>
  <c r="AJ2307" i="4"/>
  <c r="AT2306" i="4"/>
  <c r="AL2306" i="4"/>
  <c r="AS2306" i="4" s="1"/>
  <c r="M2305" i="4"/>
  <c r="S2305" i="4" s="1"/>
  <c r="Q2304" i="4"/>
  <c r="R2304" i="4" s="1"/>
  <c r="H2303" i="4"/>
  <c r="I2302" i="4"/>
  <c r="E2304" i="4"/>
  <c r="F2303" i="4"/>
  <c r="B2303" i="4"/>
  <c r="C2302" i="4"/>
  <c r="AK2308" i="4" l="1"/>
  <c r="AI2309" i="4"/>
  <c r="AJ2308" i="4"/>
  <c r="AT2307" i="4"/>
  <c r="AL2307" i="4"/>
  <c r="AS2307" i="4" s="1"/>
  <c r="M2306" i="4"/>
  <c r="S2306" i="4" s="1"/>
  <c r="Q2305" i="4"/>
  <c r="R2305" i="4" s="1"/>
  <c r="H2304" i="4"/>
  <c r="I2303" i="4"/>
  <c r="E2305" i="4"/>
  <c r="F2304" i="4"/>
  <c r="B2304" i="4"/>
  <c r="C2303" i="4"/>
  <c r="AK2309" i="4" l="1"/>
  <c r="AI2310" i="4"/>
  <c r="AJ2309" i="4"/>
  <c r="AT2308" i="4"/>
  <c r="AL2308" i="4"/>
  <c r="AS2308" i="4" s="1"/>
  <c r="M2307" i="4"/>
  <c r="S2307" i="4" s="1"/>
  <c r="Q2306" i="4"/>
  <c r="R2306" i="4" s="1"/>
  <c r="H2305" i="4"/>
  <c r="I2304" i="4"/>
  <c r="E2306" i="4"/>
  <c r="F2305" i="4"/>
  <c r="B2305" i="4"/>
  <c r="C2304" i="4"/>
  <c r="AK2310" i="4" l="1"/>
  <c r="AI2311" i="4"/>
  <c r="AJ2310" i="4"/>
  <c r="AT2309" i="4"/>
  <c r="AL2309" i="4"/>
  <c r="AS2309" i="4" s="1"/>
  <c r="M2308" i="4"/>
  <c r="S2308" i="4" s="1"/>
  <c r="Q2307" i="4"/>
  <c r="R2307" i="4" s="1"/>
  <c r="H2306" i="4"/>
  <c r="I2305" i="4"/>
  <c r="E2307" i="4"/>
  <c r="F2306" i="4"/>
  <c r="B2306" i="4"/>
  <c r="C2305" i="4"/>
  <c r="AK2311" i="4" l="1"/>
  <c r="AI2312" i="4"/>
  <c r="AJ2311" i="4"/>
  <c r="AT2310" i="4"/>
  <c r="AL2310" i="4"/>
  <c r="AS2310" i="4" s="1"/>
  <c r="M2309" i="4"/>
  <c r="S2309" i="4" s="1"/>
  <c r="Q2308" i="4"/>
  <c r="R2308" i="4" s="1"/>
  <c r="H2307" i="4"/>
  <c r="I2306" i="4"/>
  <c r="E2308" i="4"/>
  <c r="F2307" i="4"/>
  <c r="B2307" i="4"/>
  <c r="C2306" i="4"/>
  <c r="AK2312" i="4" l="1"/>
  <c r="AI2313" i="4"/>
  <c r="AJ2312" i="4"/>
  <c r="AT2311" i="4"/>
  <c r="AL2311" i="4"/>
  <c r="AS2311" i="4" s="1"/>
  <c r="M2310" i="4"/>
  <c r="S2310" i="4" s="1"/>
  <c r="Q2309" i="4"/>
  <c r="R2309" i="4" s="1"/>
  <c r="H2308" i="4"/>
  <c r="I2307" i="4"/>
  <c r="E2309" i="4"/>
  <c r="F2308" i="4"/>
  <c r="B2308" i="4"/>
  <c r="C2307" i="4"/>
  <c r="AK2313" i="4" l="1"/>
  <c r="AI2314" i="4"/>
  <c r="AJ2313" i="4"/>
  <c r="AT2312" i="4"/>
  <c r="AL2312" i="4"/>
  <c r="AS2312" i="4" s="1"/>
  <c r="M2311" i="4"/>
  <c r="S2311" i="4" s="1"/>
  <c r="Q2310" i="4"/>
  <c r="R2310" i="4" s="1"/>
  <c r="H2309" i="4"/>
  <c r="I2308" i="4"/>
  <c r="E2310" i="4"/>
  <c r="F2309" i="4"/>
  <c r="B2309" i="4"/>
  <c r="C2308" i="4"/>
  <c r="AK2314" i="4" l="1"/>
  <c r="AI2315" i="4"/>
  <c r="AJ2314" i="4"/>
  <c r="AT2313" i="4"/>
  <c r="AL2313" i="4"/>
  <c r="AS2313" i="4" s="1"/>
  <c r="M2312" i="4"/>
  <c r="S2312" i="4" s="1"/>
  <c r="Q2311" i="4"/>
  <c r="R2311" i="4" s="1"/>
  <c r="H2310" i="4"/>
  <c r="I2309" i="4"/>
  <c r="E2311" i="4"/>
  <c r="F2310" i="4"/>
  <c r="B2310" i="4"/>
  <c r="C2309" i="4"/>
  <c r="AK2315" i="4" l="1"/>
  <c r="AI2316" i="4"/>
  <c r="AJ2315" i="4"/>
  <c r="AT2314" i="4"/>
  <c r="AL2314" i="4"/>
  <c r="AS2314" i="4" s="1"/>
  <c r="M2313" i="4"/>
  <c r="S2313" i="4" s="1"/>
  <c r="Q2312" i="4"/>
  <c r="R2312" i="4" s="1"/>
  <c r="H2311" i="4"/>
  <c r="I2310" i="4"/>
  <c r="E2312" i="4"/>
  <c r="F2311" i="4"/>
  <c r="B2311" i="4"/>
  <c r="C2310" i="4"/>
  <c r="AK2316" i="4" l="1"/>
  <c r="AI2317" i="4"/>
  <c r="AJ2316" i="4"/>
  <c r="AT2315" i="4"/>
  <c r="AL2315" i="4"/>
  <c r="AS2315" i="4" s="1"/>
  <c r="M2314" i="4"/>
  <c r="S2314" i="4" s="1"/>
  <c r="Q2313" i="4"/>
  <c r="R2313" i="4" s="1"/>
  <c r="H2312" i="4"/>
  <c r="I2311" i="4"/>
  <c r="E2313" i="4"/>
  <c r="F2312" i="4"/>
  <c r="B2312" i="4"/>
  <c r="C2311" i="4"/>
  <c r="AK2317" i="4" l="1"/>
  <c r="AI2318" i="4"/>
  <c r="AJ2317" i="4"/>
  <c r="AT2316" i="4"/>
  <c r="AL2316" i="4"/>
  <c r="AS2316" i="4" s="1"/>
  <c r="M2315" i="4"/>
  <c r="S2315" i="4" s="1"/>
  <c r="Q2314" i="4"/>
  <c r="R2314" i="4" s="1"/>
  <c r="H2313" i="4"/>
  <c r="I2312" i="4"/>
  <c r="E2314" i="4"/>
  <c r="F2313" i="4"/>
  <c r="B2313" i="4"/>
  <c r="C2312" i="4"/>
  <c r="AK2318" i="4" l="1"/>
  <c r="AI2319" i="4"/>
  <c r="AJ2318" i="4"/>
  <c r="AT2317" i="4"/>
  <c r="AL2317" i="4"/>
  <c r="AS2317" i="4" s="1"/>
  <c r="M2316" i="4"/>
  <c r="S2316" i="4" s="1"/>
  <c r="Q2315" i="4"/>
  <c r="R2315" i="4" s="1"/>
  <c r="H2314" i="4"/>
  <c r="I2313" i="4"/>
  <c r="E2315" i="4"/>
  <c r="F2314" i="4"/>
  <c r="B2314" i="4"/>
  <c r="C2313" i="4"/>
  <c r="AK2319" i="4" l="1"/>
  <c r="AI2320" i="4"/>
  <c r="AJ2319" i="4"/>
  <c r="AT2318" i="4"/>
  <c r="AL2318" i="4"/>
  <c r="AS2318" i="4" s="1"/>
  <c r="M2317" i="4"/>
  <c r="S2317" i="4" s="1"/>
  <c r="Q2316" i="4"/>
  <c r="R2316" i="4" s="1"/>
  <c r="H2315" i="4"/>
  <c r="I2314" i="4"/>
  <c r="E2316" i="4"/>
  <c r="F2315" i="4"/>
  <c r="B2315" i="4"/>
  <c r="C2314" i="4"/>
  <c r="AK2320" i="4" l="1"/>
  <c r="AI2321" i="4"/>
  <c r="AJ2320" i="4"/>
  <c r="AT2319" i="4"/>
  <c r="AL2319" i="4"/>
  <c r="AS2319" i="4" s="1"/>
  <c r="M2318" i="4"/>
  <c r="S2318" i="4" s="1"/>
  <c r="Q2317" i="4"/>
  <c r="R2317" i="4" s="1"/>
  <c r="H2316" i="4"/>
  <c r="I2315" i="4"/>
  <c r="E2317" i="4"/>
  <c r="F2316" i="4"/>
  <c r="B2316" i="4"/>
  <c r="C2315" i="4"/>
  <c r="AK2321" i="4" l="1"/>
  <c r="AI2322" i="4"/>
  <c r="AJ2321" i="4"/>
  <c r="AT2320" i="4"/>
  <c r="AL2320" i="4"/>
  <c r="AS2320" i="4" s="1"/>
  <c r="M2319" i="4"/>
  <c r="S2319" i="4" s="1"/>
  <c r="Q2318" i="4"/>
  <c r="R2318" i="4" s="1"/>
  <c r="H2317" i="4"/>
  <c r="I2316" i="4"/>
  <c r="E2318" i="4"/>
  <c r="F2317" i="4"/>
  <c r="B2317" i="4"/>
  <c r="C2316" i="4"/>
  <c r="AK2322" i="4" l="1"/>
  <c r="AI2323" i="4"/>
  <c r="AJ2322" i="4"/>
  <c r="AT2321" i="4"/>
  <c r="AL2321" i="4"/>
  <c r="AS2321" i="4" s="1"/>
  <c r="M2320" i="4"/>
  <c r="S2320" i="4" s="1"/>
  <c r="Q2319" i="4"/>
  <c r="R2319" i="4" s="1"/>
  <c r="H2318" i="4"/>
  <c r="I2317" i="4"/>
  <c r="E2319" i="4"/>
  <c r="F2318" i="4"/>
  <c r="B2318" i="4"/>
  <c r="C2317" i="4"/>
  <c r="AK2323" i="4" l="1"/>
  <c r="AI2324" i="4"/>
  <c r="AJ2323" i="4"/>
  <c r="AT2322" i="4"/>
  <c r="AL2322" i="4"/>
  <c r="AS2322" i="4" s="1"/>
  <c r="M2321" i="4"/>
  <c r="S2321" i="4" s="1"/>
  <c r="Q2320" i="4"/>
  <c r="R2320" i="4" s="1"/>
  <c r="H2319" i="4"/>
  <c r="I2318" i="4"/>
  <c r="E2320" i="4"/>
  <c r="F2319" i="4"/>
  <c r="B2319" i="4"/>
  <c r="C2318" i="4"/>
  <c r="AK2324" i="4" l="1"/>
  <c r="AI2325" i="4"/>
  <c r="AJ2324" i="4"/>
  <c r="AT2323" i="4"/>
  <c r="AL2323" i="4"/>
  <c r="AS2323" i="4" s="1"/>
  <c r="M2322" i="4"/>
  <c r="S2322" i="4" s="1"/>
  <c r="Q2321" i="4"/>
  <c r="R2321" i="4" s="1"/>
  <c r="H2320" i="4"/>
  <c r="I2319" i="4"/>
  <c r="E2321" i="4"/>
  <c r="F2320" i="4"/>
  <c r="B2320" i="4"/>
  <c r="C2319" i="4"/>
  <c r="AK2325" i="4" l="1"/>
  <c r="AI2326" i="4"/>
  <c r="AJ2325" i="4"/>
  <c r="AT2324" i="4"/>
  <c r="AL2324" i="4"/>
  <c r="AS2324" i="4" s="1"/>
  <c r="M2323" i="4"/>
  <c r="S2323" i="4" s="1"/>
  <c r="Q2322" i="4"/>
  <c r="R2322" i="4" s="1"/>
  <c r="H2321" i="4"/>
  <c r="I2320" i="4"/>
  <c r="E2322" i="4"/>
  <c r="F2321" i="4"/>
  <c r="B2321" i="4"/>
  <c r="C2320" i="4"/>
  <c r="AK2326" i="4" l="1"/>
  <c r="AI2327" i="4"/>
  <c r="AJ2326" i="4"/>
  <c r="AT2325" i="4"/>
  <c r="AL2325" i="4"/>
  <c r="AS2325" i="4" s="1"/>
  <c r="M2324" i="4"/>
  <c r="S2324" i="4" s="1"/>
  <c r="Q2323" i="4"/>
  <c r="R2323" i="4" s="1"/>
  <c r="H2322" i="4"/>
  <c r="I2321" i="4"/>
  <c r="E2323" i="4"/>
  <c r="F2322" i="4"/>
  <c r="B2322" i="4"/>
  <c r="C2321" i="4"/>
  <c r="AK2327" i="4" l="1"/>
  <c r="AI2328" i="4"/>
  <c r="AJ2327" i="4"/>
  <c r="AT2326" i="4"/>
  <c r="AL2326" i="4"/>
  <c r="AS2326" i="4" s="1"/>
  <c r="M2325" i="4"/>
  <c r="S2325" i="4" s="1"/>
  <c r="Q2324" i="4"/>
  <c r="R2324" i="4" s="1"/>
  <c r="H2323" i="4"/>
  <c r="I2322" i="4"/>
  <c r="E2324" i="4"/>
  <c r="F2323" i="4"/>
  <c r="B2323" i="4"/>
  <c r="C2322" i="4"/>
  <c r="AK2328" i="4" l="1"/>
  <c r="AI2329" i="4"/>
  <c r="AJ2328" i="4"/>
  <c r="AT2327" i="4"/>
  <c r="AL2327" i="4"/>
  <c r="AS2327" i="4" s="1"/>
  <c r="M2326" i="4"/>
  <c r="S2326" i="4" s="1"/>
  <c r="Q2325" i="4"/>
  <c r="R2325" i="4" s="1"/>
  <c r="H2324" i="4"/>
  <c r="I2323" i="4"/>
  <c r="E2325" i="4"/>
  <c r="F2324" i="4"/>
  <c r="B2324" i="4"/>
  <c r="C2323" i="4"/>
  <c r="AK2329" i="4" l="1"/>
  <c r="AI2330" i="4"/>
  <c r="AJ2329" i="4"/>
  <c r="AT2328" i="4"/>
  <c r="AL2328" i="4"/>
  <c r="AS2328" i="4" s="1"/>
  <c r="M2327" i="4"/>
  <c r="S2327" i="4" s="1"/>
  <c r="Q2326" i="4"/>
  <c r="R2326" i="4" s="1"/>
  <c r="H2325" i="4"/>
  <c r="I2324" i="4"/>
  <c r="E2326" i="4"/>
  <c r="F2325" i="4"/>
  <c r="B2325" i="4"/>
  <c r="C2324" i="4"/>
  <c r="AK2330" i="4" l="1"/>
  <c r="AI2331" i="4"/>
  <c r="AJ2330" i="4"/>
  <c r="AT2329" i="4"/>
  <c r="AL2329" i="4"/>
  <c r="AS2329" i="4" s="1"/>
  <c r="M2328" i="4"/>
  <c r="S2328" i="4" s="1"/>
  <c r="Q2327" i="4"/>
  <c r="R2327" i="4" s="1"/>
  <c r="H2326" i="4"/>
  <c r="I2325" i="4"/>
  <c r="E2327" i="4"/>
  <c r="F2326" i="4"/>
  <c r="B2326" i="4"/>
  <c r="C2325" i="4"/>
  <c r="AK2331" i="4" l="1"/>
  <c r="AI2332" i="4"/>
  <c r="AJ2331" i="4"/>
  <c r="AT2330" i="4"/>
  <c r="AL2330" i="4"/>
  <c r="AS2330" i="4" s="1"/>
  <c r="M2329" i="4"/>
  <c r="S2329" i="4" s="1"/>
  <c r="Q2328" i="4"/>
  <c r="R2328" i="4" s="1"/>
  <c r="H2327" i="4"/>
  <c r="I2326" i="4"/>
  <c r="E2328" i="4"/>
  <c r="F2327" i="4"/>
  <c r="B2327" i="4"/>
  <c r="C2326" i="4"/>
  <c r="AK2332" i="4" l="1"/>
  <c r="AI2333" i="4"/>
  <c r="AJ2332" i="4"/>
  <c r="AT2331" i="4"/>
  <c r="AL2331" i="4"/>
  <c r="AS2331" i="4" s="1"/>
  <c r="M2330" i="4"/>
  <c r="S2330" i="4" s="1"/>
  <c r="Q2329" i="4"/>
  <c r="R2329" i="4" s="1"/>
  <c r="H2328" i="4"/>
  <c r="I2327" i="4"/>
  <c r="E2329" i="4"/>
  <c r="F2328" i="4"/>
  <c r="B2328" i="4"/>
  <c r="C2327" i="4"/>
  <c r="AK2333" i="4" l="1"/>
  <c r="AI2334" i="4"/>
  <c r="AJ2333" i="4"/>
  <c r="AT2332" i="4"/>
  <c r="AL2332" i="4"/>
  <c r="AS2332" i="4" s="1"/>
  <c r="M2331" i="4"/>
  <c r="S2331" i="4" s="1"/>
  <c r="Q2330" i="4"/>
  <c r="R2330" i="4" s="1"/>
  <c r="H2329" i="4"/>
  <c r="I2328" i="4"/>
  <c r="E2330" i="4"/>
  <c r="F2329" i="4"/>
  <c r="B2329" i="4"/>
  <c r="C2328" i="4"/>
  <c r="AK2334" i="4" l="1"/>
  <c r="AI2335" i="4"/>
  <c r="AJ2334" i="4"/>
  <c r="AT2333" i="4"/>
  <c r="AL2333" i="4"/>
  <c r="AS2333" i="4" s="1"/>
  <c r="M2332" i="4"/>
  <c r="S2332" i="4" s="1"/>
  <c r="Q2331" i="4"/>
  <c r="R2331" i="4" s="1"/>
  <c r="H2330" i="4"/>
  <c r="I2329" i="4"/>
  <c r="E2331" i="4"/>
  <c r="F2330" i="4"/>
  <c r="B2330" i="4"/>
  <c r="C2329" i="4"/>
  <c r="AK2335" i="4" l="1"/>
  <c r="AI2336" i="4"/>
  <c r="AJ2335" i="4"/>
  <c r="AT2334" i="4"/>
  <c r="AL2334" i="4"/>
  <c r="AS2334" i="4" s="1"/>
  <c r="M2333" i="4"/>
  <c r="S2333" i="4" s="1"/>
  <c r="Q2332" i="4"/>
  <c r="R2332" i="4" s="1"/>
  <c r="H2331" i="4"/>
  <c r="I2330" i="4"/>
  <c r="E2332" i="4"/>
  <c r="F2331" i="4"/>
  <c r="B2331" i="4"/>
  <c r="C2330" i="4"/>
  <c r="AK2336" i="4" l="1"/>
  <c r="AI2337" i="4"/>
  <c r="AJ2336" i="4"/>
  <c r="AT2335" i="4"/>
  <c r="AL2335" i="4"/>
  <c r="AS2335" i="4" s="1"/>
  <c r="M2334" i="4"/>
  <c r="S2334" i="4" s="1"/>
  <c r="Q2333" i="4"/>
  <c r="R2333" i="4" s="1"/>
  <c r="H2332" i="4"/>
  <c r="I2331" i="4"/>
  <c r="E2333" i="4"/>
  <c r="F2332" i="4"/>
  <c r="B2332" i="4"/>
  <c r="C2331" i="4"/>
  <c r="AK2337" i="4" l="1"/>
  <c r="AI2338" i="4"/>
  <c r="AJ2337" i="4"/>
  <c r="AT2336" i="4"/>
  <c r="AL2336" i="4"/>
  <c r="AS2336" i="4" s="1"/>
  <c r="M2335" i="4"/>
  <c r="S2335" i="4" s="1"/>
  <c r="Q2334" i="4"/>
  <c r="R2334" i="4" s="1"/>
  <c r="H2333" i="4"/>
  <c r="I2332" i="4"/>
  <c r="E2334" i="4"/>
  <c r="F2333" i="4"/>
  <c r="B2333" i="4"/>
  <c r="C2332" i="4"/>
  <c r="AK2338" i="4" l="1"/>
  <c r="AI2339" i="4"/>
  <c r="AJ2338" i="4"/>
  <c r="AT2337" i="4"/>
  <c r="AL2337" i="4"/>
  <c r="AS2337" i="4" s="1"/>
  <c r="M2336" i="4"/>
  <c r="S2336" i="4" s="1"/>
  <c r="Q2335" i="4"/>
  <c r="R2335" i="4" s="1"/>
  <c r="H2334" i="4"/>
  <c r="I2333" i="4"/>
  <c r="E2335" i="4"/>
  <c r="F2334" i="4"/>
  <c r="B2334" i="4"/>
  <c r="C2333" i="4"/>
  <c r="AK2339" i="4" l="1"/>
  <c r="AI2340" i="4"/>
  <c r="AJ2339" i="4"/>
  <c r="AT2338" i="4"/>
  <c r="AL2338" i="4"/>
  <c r="AS2338" i="4" s="1"/>
  <c r="M2337" i="4"/>
  <c r="S2337" i="4" s="1"/>
  <c r="Q2336" i="4"/>
  <c r="R2336" i="4" s="1"/>
  <c r="H2335" i="4"/>
  <c r="I2334" i="4"/>
  <c r="E2336" i="4"/>
  <c r="F2335" i="4"/>
  <c r="B2335" i="4"/>
  <c r="C2334" i="4"/>
  <c r="AK2340" i="4" l="1"/>
  <c r="AI2341" i="4"/>
  <c r="AJ2340" i="4"/>
  <c r="AT2339" i="4"/>
  <c r="AL2339" i="4"/>
  <c r="AS2339" i="4" s="1"/>
  <c r="M2338" i="4"/>
  <c r="S2338" i="4" s="1"/>
  <c r="Q2337" i="4"/>
  <c r="R2337" i="4" s="1"/>
  <c r="H2336" i="4"/>
  <c r="I2335" i="4"/>
  <c r="E2337" i="4"/>
  <c r="F2336" i="4"/>
  <c r="B2336" i="4"/>
  <c r="C2335" i="4"/>
  <c r="AK2341" i="4" l="1"/>
  <c r="AI2342" i="4"/>
  <c r="AJ2341" i="4"/>
  <c r="AT2340" i="4"/>
  <c r="AL2340" i="4"/>
  <c r="AS2340" i="4" s="1"/>
  <c r="M2339" i="4"/>
  <c r="S2339" i="4" s="1"/>
  <c r="Q2338" i="4"/>
  <c r="R2338" i="4" s="1"/>
  <c r="H2337" i="4"/>
  <c r="I2336" i="4"/>
  <c r="E2338" i="4"/>
  <c r="F2337" i="4"/>
  <c r="B2337" i="4"/>
  <c r="C2336" i="4"/>
  <c r="AK2342" i="4" l="1"/>
  <c r="AI2343" i="4"/>
  <c r="AJ2342" i="4"/>
  <c r="AT2341" i="4"/>
  <c r="AL2341" i="4"/>
  <c r="AS2341" i="4" s="1"/>
  <c r="M2340" i="4"/>
  <c r="S2340" i="4" s="1"/>
  <c r="Q2339" i="4"/>
  <c r="R2339" i="4" s="1"/>
  <c r="H2338" i="4"/>
  <c r="I2337" i="4"/>
  <c r="E2339" i="4"/>
  <c r="F2338" i="4"/>
  <c r="B2338" i="4"/>
  <c r="C2337" i="4"/>
  <c r="AK2343" i="4" l="1"/>
  <c r="AI2344" i="4"/>
  <c r="AJ2343" i="4"/>
  <c r="AT2342" i="4"/>
  <c r="AL2342" i="4"/>
  <c r="AS2342" i="4" s="1"/>
  <c r="M2341" i="4"/>
  <c r="S2341" i="4" s="1"/>
  <c r="Q2340" i="4"/>
  <c r="R2340" i="4" s="1"/>
  <c r="H2339" i="4"/>
  <c r="I2338" i="4"/>
  <c r="E2340" i="4"/>
  <c r="F2339" i="4"/>
  <c r="B2339" i="4"/>
  <c r="C2338" i="4"/>
  <c r="AK2344" i="4" l="1"/>
  <c r="AI2345" i="4"/>
  <c r="AJ2344" i="4"/>
  <c r="AT2343" i="4"/>
  <c r="AL2343" i="4"/>
  <c r="AS2343" i="4" s="1"/>
  <c r="M2342" i="4"/>
  <c r="S2342" i="4" s="1"/>
  <c r="Q2341" i="4"/>
  <c r="R2341" i="4" s="1"/>
  <c r="H2340" i="4"/>
  <c r="I2339" i="4"/>
  <c r="E2341" i="4"/>
  <c r="F2340" i="4"/>
  <c r="B2340" i="4"/>
  <c r="C2339" i="4"/>
  <c r="AK2345" i="4" l="1"/>
  <c r="AI2346" i="4"/>
  <c r="AJ2345" i="4"/>
  <c r="AT2344" i="4"/>
  <c r="AL2344" i="4"/>
  <c r="AS2344" i="4" s="1"/>
  <c r="M2343" i="4"/>
  <c r="S2343" i="4" s="1"/>
  <c r="Q2342" i="4"/>
  <c r="R2342" i="4" s="1"/>
  <c r="H2341" i="4"/>
  <c r="I2340" i="4"/>
  <c r="E2342" i="4"/>
  <c r="F2341" i="4"/>
  <c r="B2341" i="4"/>
  <c r="C2340" i="4"/>
  <c r="AK2346" i="4" l="1"/>
  <c r="AI2347" i="4"/>
  <c r="AJ2346" i="4"/>
  <c r="AT2345" i="4"/>
  <c r="AL2345" i="4"/>
  <c r="AS2345" i="4" s="1"/>
  <c r="M2344" i="4"/>
  <c r="S2344" i="4" s="1"/>
  <c r="Q2343" i="4"/>
  <c r="R2343" i="4" s="1"/>
  <c r="H2342" i="4"/>
  <c r="I2341" i="4"/>
  <c r="E2343" i="4"/>
  <c r="F2342" i="4"/>
  <c r="B2342" i="4"/>
  <c r="C2341" i="4"/>
  <c r="AK2347" i="4" l="1"/>
  <c r="AI2348" i="4"/>
  <c r="AJ2347" i="4"/>
  <c r="AT2346" i="4"/>
  <c r="AL2346" i="4"/>
  <c r="AS2346" i="4" s="1"/>
  <c r="M2345" i="4"/>
  <c r="S2345" i="4" s="1"/>
  <c r="Q2344" i="4"/>
  <c r="R2344" i="4" s="1"/>
  <c r="H2343" i="4"/>
  <c r="I2342" i="4"/>
  <c r="E2344" i="4"/>
  <c r="F2343" i="4"/>
  <c r="B2343" i="4"/>
  <c r="C2342" i="4"/>
  <c r="AK2348" i="4" l="1"/>
  <c r="AI2349" i="4"/>
  <c r="AJ2348" i="4"/>
  <c r="AT2347" i="4"/>
  <c r="AL2347" i="4"/>
  <c r="AS2347" i="4" s="1"/>
  <c r="M2346" i="4"/>
  <c r="S2346" i="4" s="1"/>
  <c r="Q2345" i="4"/>
  <c r="R2345" i="4" s="1"/>
  <c r="H2344" i="4"/>
  <c r="I2343" i="4"/>
  <c r="E2345" i="4"/>
  <c r="F2344" i="4"/>
  <c r="B2344" i="4"/>
  <c r="C2343" i="4"/>
  <c r="AK2349" i="4" l="1"/>
  <c r="AI2350" i="4"/>
  <c r="AJ2349" i="4"/>
  <c r="AT2348" i="4"/>
  <c r="AL2348" i="4"/>
  <c r="AS2348" i="4" s="1"/>
  <c r="M2347" i="4"/>
  <c r="S2347" i="4" s="1"/>
  <c r="Q2346" i="4"/>
  <c r="R2346" i="4" s="1"/>
  <c r="H2345" i="4"/>
  <c r="I2344" i="4"/>
  <c r="E2346" i="4"/>
  <c r="F2345" i="4"/>
  <c r="B2345" i="4"/>
  <c r="C2344" i="4"/>
  <c r="AK2350" i="4" l="1"/>
  <c r="AI2351" i="4"/>
  <c r="AJ2350" i="4"/>
  <c r="AT2349" i="4"/>
  <c r="AL2349" i="4"/>
  <c r="AS2349" i="4" s="1"/>
  <c r="M2348" i="4"/>
  <c r="S2348" i="4" s="1"/>
  <c r="Q2347" i="4"/>
  <c r="R2347" i="4" s="1"/>
  <c r="H2346" i="4"/>
  <c r="I2345" i="4"/>
  <c r="E2347" i="4"/>
  <c r="F2346" i="4"/>
  <c r="B2346" i="4"/>
  <c r="C2345" i="4"/>
  <c r="AK2351" i="4" l="1"/>
  <c r="AI2352" i="4"/>
  <c r="AJ2351" i="4"/>
  <c r="AT2350" i="4"/>
  <c r="AL2350" i="4"/>
  <c r="AS2350" i="4" s="1"/>
  <c r="M2349" i="4"/>
  <c r="S2349" i="4" s="1"/>
  <c r="Q2348" i="4"/>
  <c r="R2348" i="4" s="1"/>
  <c r="H2347" i="4"/>
  <c r="I2346" i="4"/>
  <c r="E2348" i="4"/>
  <c r="F2347" i="4"/>
  <c r="B2347" i="4"/>
  <c r="C2346" i="4"/>
  <c r="AK2352" i="4" l="1"/>
  <c r="AI2353" i="4"/>
  <c r="AJ2352" i="4"/>
  <c r="AT2351" i="4"/>
  <c r="AL2351" i="4"/>
  <c r="AS2351" i="4" s="1"/>
  <c r="M2350" i="4"/>
  <c r="S2350" i="4" s="1"/>
  <c r="Q2349" i="4"/>
  <c r="R2349" i="4" s="1"/>
  <c r="H2348" i="4"/>
  <c r="I2347" i="4"/>
  <c r="E2349" i="4"/>
  <c r="F2348" i="4"/>
  <c r="B2348" i="4"/>
  <c r="C2347" i="4"/>
  <c r="AK2353" i="4" l="1"/>
  <c r="AI2354" i="4"/>
  <c r="AJ2353" i="4"/>
  <c r="AT2352" i="4"/>
  <c r="AL2352" i="4"/>
  <c r="AS2352" i="4" s="1"/>
  <c r="M2351" i="4"/>
  <c r="S2351" i="4" s="1"/>
  <c r="Q2350" i="4"/>
  <c r="R2350" i="4" s="1"/>
  <c r="H2349" i="4"/>
  <c r="I2348" i="4"/>
  <c r="E2350" i="4"/>
  <c r="F2349" i="4"/>
  <c r="B2349" i="4"/>
  <c r="C2348" i="4"/>
  <c r="AK2354" i="4" l="1"/>
  <c r="AI2355" i="4"/>
  <c r="AJ2354" i="4"/>
  <c r="AT2353" i="4"/>
  <c r="AL2353" i="4"/>
  <c r="AS2353" i="4" s="1"/>
  <c r="M2352" i="4"/>
  <c r="S2352" i="4" s="1"/>
  <c r="Q2351" i="4"/>
  <c r="R2351" i="4" s="1"/>
  <c r="H2350" i="4"/>
  <c r="I2349" i="4"/>
  <c r="E2351" i="4"/>
  <c r="F2350" i="4"/>
  <c r="B2350" i="4"/>
  <c r="C2349" i="4"/>
  <c r="AK2355" i="4" l="1"/>
  <c r="AI2356" i="4"/>
  <c r="AJ2355" i="4"/>
  <c r="AT2354" i="4"/>
  <c r="AL2354" i="4"/>
  <c r="AS2354" i="4" s="1"/>
  <c r="M2353" i="4"/>
  <c r="S2353" i="4" s="1"/>
  <c r="Q2352" i="4"/>
  <c r="R2352" i="4" s="1"/>
  <c r="H2351" i="4"/>
  <c r="I2350" i="4"/>
  <c r="E2352" i="4"/>
  <c r="F2351" i="4"/>
  <c r="B2351" i="4"/>
  <c r="C2350" i="4"/>
  <c r="AK2356" i="4" l="1"/>
  <c r="AI2357" i="4"/>
  <c r="AJ2356" i="4"/>
  <c r="AT2355" i="4"/>
  <c r="AL2355" i="4"/>
  <c r="AS2355" i="4" s="1"/>
  <c r="M2354" i="4"/>
  <c r="S2354" i="4" s="1"/>
  <c r="Q2353" i="4"/>
  <c r="R2353" i="4" s="1"/>
  <c r="I2351" i="4"/>
  <c r="H2352" i="4"/>
  <c r="E2353" i="4"/>
  <c r="F2352" i="4"/>
  <c r="B2352" i="4"/>
  <c r="C2351" i="4"/>
  <c r="AK2357" i="4" l="1"/>
  <c r="AI2358" i="4"/>
  <c r="AJ2357" i="4"/>
  <c r="AT2356" i="4"/>
  <c r="AL2356" i="4"/>
  <c r="AS2356" i="4" s="1"/>
  <c r="M2355" i="4"/>
  <c r="S2355" i="4" s="1"/>
  <c r="Q2354" i="4"/>
  <c r="R2354" i="4" s="1"/>
  <c r="I2352" i="4"/>
  <c r="H2353" i="4"/>
  <c r="E2354" i="4"/>
  <c r="F2353" i="4"/>
  <c r="B2353" i="4"/>
  <c r="C2352" i="4"/>
  <c r="AK2358" i="4" l="1"/>
  <c r="AI2359" i="4"/>
  <c r="AJ2358" i="4"/>
  <c r="AT2357" i="4"/>
  <c r="AL2357" i="4"/>
  <c r="AS2357" i="4" s="1"/>
  <c r="M2356" i="4"/>
  <c r="S2356" i="4" s="1"/>
  <c r="Q2355" i="4"/>
  <c r="R2355" i="4" s="1"/>
  <c r="H2354" i="4"/>
  <c r="I2353" i="4"/>
  <c r="E2355" i="4"/>
  <c r="F2354" i="4"/>
  <c r="B2354" i="4"/>
  <c r="C2353" i="4"/>
  <c r="AK2359" i="4" l="1"/>
  <c r="AI2360" i="4"/>
  <c r="AJ2359" i="4"/>
  <c r="AT2358" i="4"/>
  <c r="AL2358" i="4"/>
  <c r="AS2358" i="4" s="1"/>
  <c r="M2357" i="4"/>
  <c r="S2357" i="4" s="1"/>
  <c r="Q2356" i="4"/>
  <c r="R2356" i="4" s="1"/>
  <c r="H2355" i="4"/>
  <c r="I2354" i="4"/>
  <c r="E2356" i="4"/>
  <c r="F2355" i="4"/>
  <c r="B2355" i="4"/>
  <c r="C2354" i="4"/>
  <c r="AK2360" i="4" l="1"/>
  <c r="AI2361" i="4"/>
  <c r="AJ2360" i="4"/>
  <c r="AT2359" i="4"/>
  <c r="AL2359" i="4"/>
  <c r="AS2359" i="4" s="1"/>
  <c r="M2358" i="4"/>
  <c r="S2358" i="4" s="1"/>
  <c r="Q2357" i="4"/>
  <c r="R2357" i="4" s="1"/>
  <c r="H2356" i="4"/>
  <c r="I2355" i="4"/>
  <c r="E2357" i="4"/>
  <c r="F2356" i="4"/>
  <c r="B2356" i="4"/>
  <c r="C2355" i="4"/>
  <c r="AK2361" i="4" l="1"/>
  <c r="AI2362" i="4"/>
  <c r="AJ2361" i="4"/>
  <c r="AT2360" i="4"/>
  <c r="AL2360" i="4"/>
  <c r="AS2360" i="4" s="1"/>
  <c r="M2359" i="4"/>
  <c r="S2359" i="4" s="1"/>
  <c r="Q2358" i="4"/>
  <c r="R2358" i="4" s="1"/>
  <c r="H2357" i="4"/>
  <c r="I2356" i="4"/>
  <c r="E2358" i="4"/>
  <c r="F2357" i="4"/>
  <c r="B2357" i="4"/>
  <c r="C2356" i="4"/>
  <c r="AK2362" i="4" l="1"/>
  <c r="AI2363" i="4"/>
  <c r="AJ2362" i="4"/>
  <c r="AT2361" i="4"/>
  <c r="AL2361" i="4"/>
  <c r="AS2361" i="4" s="1"/>
  <c r="M2360" i="4"/>
  <c r="S2360" i="4" s="1"/>
  <c r="Q2359" i="4"/>
  <c r="R2359" i="4" s="1"/>
  <c r="H2358" i="4"/>
  <c r="I2357" i="4"/>
  <c r="E2359" i="4"/>
  <c r="F2358" i="4"/>
  <c r="B2358" i="4"/>
  <c r="C2357" i="4"/>
  <c r="AK2363" i="4" l="1"/>
  <c r="AI2364" i="4"/>
  <c r="AJ2363" i="4"/>
  <c r="AT2362" i="4"/>
  <c r="AL2362" i="4"/>
  <c r="AS2362" i="4" s="1"/>
  <c r="M2361" i="4"/>
  <c r="S2361" i="4" s="1"/>
  <c r="Q2360" i="4"/>
  <c r="R2360" i="4" s="1"/>
  <c r="H2359" i="4"/>
  <c r="I2358" i="4"/>
  <c r="E2360" i="4"/>
  <c r="F2359" i="4"/>
  <c r="B2359" i="4"/>
  <c r="C2358" i="4"/>
  <c r="AK2364" i="4" l="1"/>
  <c r="AI2365" i="4"/>
  <c r="AJ2364" i="4"/>
  <c r="AT2363" i="4"/>
  <c r="AL2363" i="4"/>
  <c r="AS2363" i="4" s="1"/>
  <c r="M2362" i="4"/>
  <c r="S2362" i="4" s="1"/>
  <c r="Q2361" i="4"/>
  <c r="R2361" i="4" s="1"/>
  <c r="H2360" i="4"/>
  <c r="I2359" i="4"/>
  <c r="E2361" i="4"/>
  <c r="F2360" i="4"/>
  <c r="B2360" i="4"/>
  <c r="C2359" i="4"/>
  <c r="AK2365" i="4" l="1"/>
  <c r="AI2366" i="4"/>
  <c r="AJ2365" i="4"/>
  <c r="AT2364" i="4"/>
  <c r="AL2364" i="4"/>
  <c r="AS2364" i="4" s="1"/>
  <c r="M2363" i="4"/>
  <c r="S2363" i="4" s="1"/>
  <c r="Q2362" i="4"/>
  <c r="R2362" i="4" s="1"/>
  <c r="H2361" i="4"/>
  <c r="I2360" i="4"/>
  <c r="E2362" i="4"/>
  <c r="F2361" i="4"/>
  <c r="B2361" i="4"/>
  <c r="C2360" i="4"/>
  <c r="AK2366" i="4" l="1"/>
  <c r="AI2367" i="4"/>
  <c r="AJ2366" i="4"/>
  <c r="AT2365" i="4"/>
  <c r="AL2365" i="4"/>
  <c r="AS2365" i="4" s="1"/>
  <c r="M2364" i="4"/>
  <c r="S2364" i="4" s="1"/>
  <c r="Q2363" i="4"/>
  <c r="R2363" i="4" s="1"/>
  <c r="H2362" i="4"/>
  <c r="I2361" i="4"/>
  <c r="E2363" i="4"/>
  <c r="F2362" i="4"/>
  <c r="B2362" i="4"/>
  <c r="C2361" i="4"/>
  <c r="AK2367" i="4" l="1"/>
  <c r="AI2368" i="4"/>
  <c r="AJ2367" i="4"/>
  <c r="AT2366" i="4"/>
  <c r="AL2366" i="4"/>
  <c r="AS2366" i="4" s="1"/>
  <c r="M2365" i="4"/>
  <c r="S2365" i="4" s="1"/>
  <c r="Q2364" i="4"/>
  <c r="R2364" i="4" s="1"/>
  <c r="H2363" i="4"/>
  <c r="I2362" i="4"/>
  <c r="E2364" i="4"/>
  <c r="F2363" i="4"/>
  <c r="B2363" i="4"/>
  <c r="C2362" i="4"/>
  <c r="AK2368" i="4" l="1"/>
  <c r="AI2369" i="4"/>
  <c r="AJ2368" i="4"/>
  <c r="AT2367" i="4"/>
  <c r="AL2367" i="4"/>
  <c r="AS2367" i="4" s="1"/>
  <c r="M2366" i="4"/>
  <c r="S2366" i="4" s="1"/>
  <c r="Q2365" i="4"/>
  <c r="R2365" i="4" s="1"/>
  <c r="H2364" i="4"/>
  <c r="I2363" i="4"/>
  <c r="E2365" i="4"/>
  <c r="F2364" i="4"/>
  <c r="B2364" i="4"/>
  <c r="C2363" i="4"/>
  <c r="AK2369" i="4" l="1"/>
  <c r="AI2370" i="4"/>
  <c r="AJ2369" i="4"/>
  <c r="AT2368" i="4"/>
  <c r="AL2368" i="4"/>
  <c r="AS2368" i="4" s="1"/>
  <c r="M2367" i="4"/>
  <c r="S2367" i="4" s="1"/>
  <c r="Q2366" i="4"/>
  <c r="R2366" i="4" s="1"/>
  <c r="H2365" i="4"/>
  <c r="I2364" i="4"/>
  <c r="E2366" i="4"/>
  <c r="F2365" i="4"/>
  <c r="B2365" i="4"/>
  <c r="C2364" i="4"/>
  <c r="AK2370" i="4" l="1"/>
  <c r="AI2371" i="4"/>
  <c r="AJ2370" i="4"/>
  <c r="AT2369" i="4"/>
  <c r="AL2369" i="4"/>
  <c r="AS2369" i="4" s="1"/>
  <c r="M2368" i="4"/>
  <c r="S2368" i="4" s="1"/>
  <c r="Q2367" i="4"/>
  <c r="R2367" i="4" s="1"/>
  <c r="H2366" i="4"/>
  <c r="I2365" i="4"/>
  <c r="E2367" i="4"/>
  <c r="F2366" i="4"/>
  <c r="B2366" i="4"/>
  <c r="C2365" i="4"/>
  <c r="AK2371" i="4" l="1"/>
  <c r="AI2372" i="4"/>
  <c r="AJ2371" i="4"/>
  <c r="AT2370" i="4"/>
  <c r="AL2370" i="4"/>
  <c r="AS2370" i="4" s="1"/>
  <c r="M2369" i="4"/>
  <c r="S2369" i="4" s="1"/>
  <c r="Q2368" i="4"/>
  <c r="R2368" i="4" s="1"/>
  <c r="H2367" i="4"/>
  <c r="I2366" i="4"/>
  <c r="E2368" i="4"/>
  <c r="F2367" i="4"/>
  <c r="B2367" i="4"/>
  <c r="C2366" i="4"/>
  <c r="AK2372" i="4" l="1"/>
  <c r="AI2373" i="4"/>
  <c r="AJ2372" i="4"/>
  <c r="AT2371" i="4"/>
  <c r="AL2371" i="4"/>
  <c r="AS2371" i="4" s="1"/>
  <c r="M2370" i="4"/>
  <c r="S2370" i="4" s="1"/>
  <c r="Q2369" i="4"/>
  <c r="R2369" i="4" s="1"/>
  <c r="H2368" i="4"/>
  <c r="I2367" i="4"/>
  <c r="E2369" i="4"/>
  <c r="F2368" i="4"/>
  <c r="B2368" i="4"/>
  <c r="C2367" i="4"/>
  <c r="AK2373" i="4" l="1"/>
  <c r="AI2374" i="4"/>
  <c r="AJ2373" i="4"/>
  <c r="AT2372" i="4"/>
  <c r="AL2372" i="4"/>
  <c r="AS2372" i="4" s="1"/>
  <c r="M2371" i="4"/>
  <c r="S2371" i="4" s="1"/>
  <c r="Q2370" i="4"/>
  <c r="R2370" i="4" s="1"/>
  <c r="H2369" i="4"/>
  <c r="I2368" i="4"/>
  <c r="E2370" i="4"/>
  <c r="F2369" i="4"/>
  <c r="B2369" i="4"/>
  <c r="C2368" i="4"/>
  <c r="AK2374" i="4" l="1"/>
  <c r="AI2375" i="4"/>
  <c r="AJ2374" i="4"/>
  <c r="AT2373" i="4"/>
  <c r="AL2373" i="4"/>
  <c r="AS2373" i="4" s="1"/>
  <c r="M2372" i="4"/>
  <c r="S2372" i="4" s="1"/>
  <c r="Q2371" i="4"/>
  <c r="R2371" i="4" s="1"/>
  <c r="H2370" i="4"/>
  <c r="I2369" i="4"/>
  <c r="E2371" i="4"/>
  <c r="F2370" i="4"/>
  <c r="B2370" i="4"/>
  <c r="C2369" i="4"/>
  <c r="AK2375" i="4" l="1"/>
  <c r="AI2376" i="4"/>
  <c r="AJ2375" i="4"/>
  <c r="AT2374" i="4"/>
  <c r="AL2374" i="4"/>
  <c r="AS2374" i="4" s="1"/>
  <c r="M2373" i="4"/>
  <c r="S2373" i="4" s="1"/>
  <c r="Q2372" i="4"/>
  <c r="R2372" i="4" s="1"/>
  <c r="H2371" i="4"/>
  <c r="I2370" i="4"/>
  <c r="E2372" i="4"/>
  <c r="F2371" i="4"/>
  <c r="B2371" i="4"/>
  <c r="C2370" i="4"/>
  <c r="AK2376" i="4" l="1"/>
  <c r="AI2377" i="4"/>
  <c r="AJ2376" i="4"/>
  <c r="AT2375" i="4"/>
  <c r="AL2375" i="4"/>
  <c r="AS2375" i="4" s="1"/>
  <c r="M2374" i="4"/>
  <c r="S2374" i="4" s="1"/>
  <c r="Q2373" i="4"/>
  <c r="R2373" i="4" s="1"/>
  <c r="H2372" i="4"/>
  <c r="I2371" i="4"/>
  <c r="E2373" i="4"/>
  <c r="F2372" i="4"/>
  <c r="B2372" i="4"/>
  <c r="C2371" i="4"/>
  <c r="AK2377" i="4" l="1"/>
  <c r="AI2378" i="4"/>
  <c r="AJ2377" i="4"/>
  <c r="AT2376" i="4"/>
  <c r="AL2376" i="4"/>
  <c r="AS2376" i="4" s="1"/>
  <c r="M2375" i="4"/>
  <c r="S2375" i="4" s="1"/>
  <c r="Q2374" i="4"/>
  <c r="R2374" i="4" s="1"/>
  <c r="H2373" i="4"/>
  <c r="I2372" i="4"/>
  <c r="E2374" i="4"/>
  <c r="F2373" i="4"/>
  <c r="B2373" i="4"/>
  <c r="C2372" i="4"/>
  <c r="AK2378" i="4" l="1"/>
  <c r="AI2379" i="4"/>
  <c r="AJ2378" i="4"/>
  <c r="AT2377" i="4"/>
  <c r="AL2377" i="4"/>
  <c r="AS2377" i="4" s="1"/>
  <c r="M2376" i="4"/>
  <c r="S2376" i="4" s="1"/>
  <c r="Q2375" i="4"/>
  <c r="R2375" i="4" s="1"/>
  <c r="H2374" i="4"/>
  <c r="I2373" i="4"/>
  <c r="E2375" i="4"/>
  <c r="F2374" i="4"/>
  <c r="B2374" i="4"/>
  <c r="C2373" i="4"/>
  <c r="AK2379" i="4" l="1"/>
  <c r="AI2380" i="4"/>
  <c r="AJ2379" i="4"/>
  <c r="AT2378" i="4"/>
  <c r="AL2378" i="4"/>
  <c r="AS2378" i="4" s="1"/>
  <c r="M2377" i="4"/>
  <c r="S2377" i="4" s="1"/>
  <c r="Q2376" i="4"/>
  <c r="R2376" i="4" s="1"/>
  <c r="H2375" i="4"/>
  <c r="I2374" i="4"/>
  <c r="E2376" i="4"/>
  <c r="F2375" i="4"/>
  <c r="B2375" i="4"/>
  <c r="C2374" i="4"/>
  <c r="AK2380" i="4" l="1"/>
  <c r="AI2381" i="4"/>
  <c r="AJ2380" i="4"/>
  <c r="AT2379" i="4"/>
  <c r="AL2379" i="4"/>
  <c r="AS2379" i="4" s="1"/>
  <c r="M2378" i="4"/>
  <c r="S2378" i="4" s="1"/>
  <c r="Q2377" i="4"/>
  <c r="R2377" i="4" s="1"/>
  <c r="I2375" i="4"/>
  <c r="H2376" i="4"/>
  <c r="E2377" i="4"/>
  <c r="F2376" i="4"/>
  <c r="B2376" i="4"/>
  <c r="C2375" i="4"/>
  <c r="AK2381" i="4" l="1"/>
  <c r="AI2382" i="4"/>
  <c r="AJ2381" i="4"/>
  <c r="AT2380" i="4"/>
  <c r="AL2380" i="4"/>
  <c r="AS2380" i="4" s="1"/>
  <c r="M2379" i="4"/>
  <c r="S2379" i="4" s="1"/>
  <c r="Q2378" i="4"/>
  <c r="R2378" i="4" s="1"/>
  <c r="I2376" i="4"/>
  <c r="H2377" i="4"/>
  <c r="E2378" i="4"/>
  <c r="F2377" i="4"/>
  <c r="B2377" i="4"/>
  <c r="C2376" i="4"/>
  <c r="AK2382" i="4" l="1"/>
  <c r="AI2383" i="4"/>
  <c r="AJ2382" i="4"/>
  <c r="AT2381" i="4"/>
  <c r="AL2381" i="4"/>
  <c r="AS2381" i="4" s="1"/>
  <c r="M2380" i="4"/>
  <c r="S2380" i="4" s="1"/>
  <c r="Q2379" i="4"/>
  <c r="R2379" i="4" s="1"/>
  <c r="H2378" i="4"/>
  <c r="I2377" i="4"/>
  <c r="E2379" i="4"/>
  <c r="F2378" i="4"/>
  <c r="B2378" i="4"/>
  <c r="C2377" i="4"/>
  <c r="AK2383" i="4" l="1"/>
  <c r="AI2384" i="4"/>
  <c r="AJ2383" i="4"/>
  <c r="AT2382" i="4"/>
  <c r="AL2382" i="4"/>
  <c r="AS2382" i="4" s="1"/>
  <c r="M2381" i="4"/>
  <c r="S2381" i="4" s="1"/>
  <c r="Q2380" i="4"/>
  <c r="R2380" i="4" s="1"/>
  <c r="H2379" i="4"/>
  <c r="I2378" i="4"/>
  <c r="E2380" i="4"/>
  <c r="F2379" i="4"/>
  <c r="B2379" i="4"/>
  <c r="C2378" i="4"/>
  <c r="AK2384" i="4" l="1"/>
  <c r="AI2385" i="4"/>
  <c r="AJ2384" i="4"/>
  <c r="AT2383" i="4"/>
  <c r="AL2383" i="4"/>
  <c r="AS2383" i="4" s="1"/>
  <c r="M2382" i="4"/>
  <c r="S2382" i="4" s="1"/>
  <c r="Q2381" i="4"/>
  <c r="R2381" i="4" s="1"/>
  <c r="H2380" i="4"/>
  <c r="I2379" i="4"/>
  <c r="E2381" i="4"/>
  <c r="F2380" i="4"/>
  <c r="B2380" i="4"/>
  <c r="C2379" i="4"/>
  <c r="AK2385" i="4" l="1"/>
  <c r="AI2386" i="4"/>
  <c r="AJ2385" i="4"/>
  <c r="AT2384" i="4"/>
  <c r="AL2384" i="4"/>
  <c r="AS2384" i="4" s="1"/>
  <c r="M2383" i="4"/>
  <c r="S2383" i="4" s="1"/>
  <c r="Q2382" i="4"/>
  <c r="R2382" i="4" s="1"/>
  <c r="I2380" i="4"/>
  <c r="H2381" i="4"/>
  <c r="E2382" i="4"/>
  <c r="F2381" i="4"/>
  <c r="B2381" i="4"/>
  <c r="C2380" i="4"/>
  <c r="AK2386" i="4" l="1"/>
  <c r="AI2387" i="4"/>
  <c r="AJ2386" i="4"/>
  <c r="AT2385" i="4"/>
  <c r="AL2385" i="4"/>
  <c r="AS2385" i="4" s="1"/>
  <c r="M2384" i="4"/>
  <c r="S2384" i="4" s="1"/>
  <c r="Q2383" i="4"/>
  <c r="R2383" i="4" s="1"/>
  <c r="I2381" i="4"/>
  <c r="H2382" i="4"/>
  <c r="E2383" i="4"/>
  <c r="F2382" i="4"/>
  <c r="B2382" i="4"/>
  <c r="C2381" i="4"/>
  <c r="AK2387" i="4" l="1"/>
  <c r="AI2388" i="4"/>
  <c r="AJ2387" i="4"/>
  <c r="AT2386" i="4"/>
  <c r="AL2386" i="4"/>
  <c r="AS2386" i="4" s="1"/>
  <c r="M2385" i="4"/>
  <c r="S2385" i="4" s="1"/>
  <c r="Q2384" i="4"/>
  <c r="R2384" i="4" s="1"/>
  <c r="I2382" i="4"/>
  <c r="H2383" i="4"/>
  <c r="E2384" i="4"/>
  <c r="F2383" i="4"/>
  <c r="B2383" i="4"/>
  <c r="C2382" i="4"/>
  <c r="AK2388" i="4" l="1"/>
  <c r="AI2389" i="4"/>
  <c r="AJ2388" i="4"/>
  <c r="AT2387" i="4"/>
  <c r="AL2387" i="4"/>
  <c r="AS2387" i="4" s="1"/>
  <c r="M2386" i="4"/>
  <c r="S2386" i="4" s="1"/>
  <c r="Q2385" i="4"/>
  <c r="R2385" i="4" s="1"/>
  <c r="H2384" i="4"/>
  <c r="I2383" i="4"/>
  <c r="E2385" i="4"/>
  <c r="F2384" i="4"/>
  <c r="B2384" i="4"/>
  <c r="C2383" i="4"/>
  <c r="AK2389" i="4" l="1"/>
  <c r="AI2390" i="4"/>
  <c r="AJ2389" i="4"/>
  <c r="AT2388" i="4"/>
  <c r="AL2388" i="4"/>
  <c r="AS2388" i="4" s="1"/>
  <c r="M2387" i="4"/>
  <c r="S2387" i="4" s="1"/>
  <c r="Q2386" i="4"/>
  <c r="R2386" i="4" s="1"/>
  <c r="H2385" i="4"/>
  <c r="I2384" i="4"/>
  <c r="E2386" i="4"/>
  <c r="F2385" i="4"/>
  <c r="B2385" i="4"/>
  <c r="C2384" i="4"/>
  <c r="AK2390" i="4" l="1"/>
  <c r="AI2391" i="4"/>
  <c r="AJ2390" i="4"/>
  <c r="AT2389" i="4"/>
  <c r="AL2389" i="4"/>
  <c r="AS2389" i="4" s="1"/>
  <c r="M2388" i="4"/>
  <c r="S2388" i="4" s="1"/>
  <c r="Q2387" i="4"/>
  <c r="R2387" i="4" s="1"/>
  <c r="H2386" i="4"/>
  <c r="I2385" i="4"/>
  <c r="E2387" i="4"/>
  <c r="F2386" i="4"/>
  <c r="B2386" i="4"/>
  <c r="C2385" i="4"/>
  <c r="AK2391" i="4" l="1"/>
  <c r="AI2392" i="4"/>
  <c r="AJ2391" i="4"/>
  <c r="AT2390" i="4"/>
  <c r="AL2390" i="4"/>
  <c r="AS2390" i="4" s="1"/>
  <c r="M2389" i="4"/>
  <c r="S2389" i="4" s="1"/>
  <c r="Q2388" i="4"/>
  <c r="R2388" i="4" s="1"/>
  <c r="H2387" i="4"/>
  <c r="I2386" i="4"/>
  <c r="E2388" i="4"/>
  <c r="F2387" i="4"/>
  <c r="B2387" i="4"/>
  <c r="C2386" i="4"/>
  <c r="AK2392" i="4" l="1"/>
  <c r="AI2393" i="4"/>
  <c r="AJ2392" i="4"/>
  <c r="AT2391" i="4"/>
  <c r="AL2391" i="4"/>
  <c r="AS2391" i="4" s="1"/>
  <c r="M2390" i="4"/>
  <c r="S2390" i="4" s="1"/>
  <c r="Q2389" i="4"/>
  <c r="R2389" i="4" s="1"/>
  <c r="H2388" i="4"/>
  <c r="I2387" i="4"/>
  <c r="E2389" i="4"/>
  <c r="F2388" i="4"/>
  <c r="B2388" i="4"/>
  <c r="C2387" i="4"/>
  <c r="AK2393" i="4" l="1"/>
  <c r="AI2394" i="4"/>
  <c r="AJ2393" i="4"/>
  <c r="AT2392" i="4"/>
  <c r="AL2392" i="4"/>
  <c r="AS2392" i="4" s="1"/>
  <c r="M2391" i="4"/>
  <c r="S2391" i="4" s="1"/>
  <c r="Q2390" i="4"/>
  <c r="R2390" i="4" s="1"/>
  <c r="H2389" i="4"/>
  <c r="I2388" i="4"/>
  <c r="E2390" i="4"/>
  <c r="F2389" i="4"/>
  <c r="B2389" i="4"/>
  <c r="C2388" i="4"/>
  <c r="AK2394" i="4" l="1"/>
  <c r="AI2395" i="4"/>
  <c r="AJ2394" i="4"/>
  <c r="AT2393" i="4"/>
  <c r="AL2393" i="4"/>
  <c r="AS2393" i="4" s="1"/>
  <c r="M2392" i="4"/>
  <c r="S2392" i="4" s="1"/>
  <c r="Q2391" i="4"/>
  <c r="R2391" i="4" s="1"/>
  <c r="H2390" i="4"/>
  <c r="I2389" i="4"/>
  <c r="E2391" i="4"/>
  <c r="F2390" i="4"/>
  <c r="B2390" i="4"/>
  <c r="C2389" i="4"/>
  <c r="AK2395" i="4" l="1"/>
  <c r="AI2396" i="4"/>
  <c r="AJ2395" i="4"/>
  <c r="AT2394" i="4"/>
  <c r="AL2394" i="4"/>
  <c r="AS2394" i="4" s="1"/>
  <c r="M2393" i="4"/>
  <c r="S2393" i="4" s="1"/>
  <c r="Q2392" i="4"/>
  <c r="R2392" i="4" s="1"/>
  <c r="H2391" i="4"/>
  <c r="I2390" i="4"/>
  <c r="E2392" i="4"/>
  <c r="F2391" i="4"/>
  <c r="B2391" i="4"/>
  <c r="C2390" i="4"/>
  <c r="AK2396" i="4" l="1"/>
  <c r="AI2397" i="4"/>
  <c r="AJ2396" i="4"/>
  <c r="AT2395" i="4"/>
  <c r="AL2395" i="4"/>
  <c r="AS2395" i="4" s="1"/>
  <c r="M2394" i="4"/>
  <c r="S2394" i="4" s="1"/>
  <c r="Q2393" i="4"/>
  <c r="R2393" i="4" s="1"/>
  <c r="H2392" i="4"/>
  <c r="I2391" i="4"/>
  <c r="E2393" i="4"/>
  <c r="F2392" i="4"/>
  <c r="B2392" i="4"/>
  <c r="C2391" i="4"/>
  <c r="AK2397" i="4" l="1"/>
  <c r="AI2398" i="4"/>
  <c r="AJ2397" i="4"/>
  <c r="AT2396" i="4"/>
  <c r="AL2396" i="4"/>
  <c r="AS2396" i="4" s="1"/>
  <c r="M2395" i="4"/>
  <c r="S2395" i="4" s="1"/>
  <c r="Q2394" i="4"/>
  <c r="R2394" i="4" s="1"/>
  <c r="H2393" i="4"/>
  <c r="I2392" i="4"/>
  <c r="E2394" i="4"/>
  <c r="F2393" i="4"/>
  <c r="B2393" i="4"/>
  <c r="C2392" i="4"/>
  <c r="AK2398" i="4" l="1"/>
  <c r="AI2399" i="4"/>
  <c r="AJ2398" i="4"/>
  <c r="AT2397" i="4"/>
  <c r="AL2397" i="4"/>
  <c r="AS2397" i="4" s="1"/>
  <c r="M2396" i="4"/>
  <c r="S2396" i="4" s="1"/>
  <c r="Q2395" i="4"/>
  <c r="R2395" i="4" s="1"/>
  <c r="H2394" i="4"/>
  <c r="I2393" i="4"/>
  <c r="E2395" i="4"/>
  <c r="F2394" i="4"/>
  <c r="B2394" i="4"/>
  <c r="C2393" i="4"/>
  <c r="AK2399" i="4" l="1"/>
  <c r="AI2400" i="4"/>
  <c r="AJ2399" i="4"/>
  <c r="AT2398" i="4"/>
  <c r="AL2398" i="4"/>
  <c r="AS2398" i="4" s="1"/>
  <c r="M2397" i="4"/>
  <c r="S2397" i="4" s="1"/>
  <c r="Q2396" i="4"/>
  <c r="R2396" i="4" s="1"/>
  <c r="H2395" i="4"/>
  <c r="I2394" i="4"/>
  <c r="E2396" i="4"/>
  <c r="F2395" i="4"/>
  <c r="B2395" i="4"/>
  <c r="C2394" i="4"/>
  <c r="AK2400" i="4" l="1"/>
  <c r="AI2401" i="4"/>
  <c r="AJ2400" i="4"/>
  <c r="AT2399" i="4"/>
  <c r="AL2399" i="4"/>
  <c r="AS2399" i="4" s="1"/>
  <c r="M2398" i="4"/>
  <c r="S2398" i="4" s="1"/>
  <c r="Q2397" i="4"/>
  <c r="R2397" i="4" s="1"/>
  <c r="H2396" i="4"/>
  <c r="I2395" i="4"/>
  <c r="E2397" i="4"/>
  <c r="F2396" i="4"/>
  <c r="B2396" i="4"/>
  <c r="C2395" i="4"/>
  <c r="AK2401" i="4" l="1"/>
  <c r="AI2402" i="4"/>
  <c r="AJ2401" i="4"/>
  <c r="AT2400" i="4"/>
  <c r="AL2400" i="4"/>
  <c r="AS2400" i="4" s="1"/>
  <c r="M2399" i="4"/>
  <c r="S2399" i="4" s="1"/>
  <c r="Q2398" i="4"/>
  <c r="R2398" i="4" s="1"/>
  <c r="H2397" i="4"/>
  <c r="I2396" i="4"/>
  <c r="E2398" i="4"/>
  <c r="F2397" i="4"/>
  <c r="B2397" i="4"/>
  <c r="C2396" i="4"/>
  <c r="AK2402" i="4" l="1"/>
  <c r="AI2403" i="4"/>
  <c r="AJ2402" i="4"/>
  <c r="AT2401" i="4"/>
  <c r="AL2401" i="4"/>
  <c r="AS2401" i="4" s="1"/>
  <c r="M2400" i="4"/>
  <c r="S2400" i="4" s="1"/>
  <c r="Q2399" i="4"/>
  <c r="R2399" i="4" s="1"/>
  <c r="H2398" i="4"/>
  <c r="I2397" i="4"/>
  <c r="E2399" i="4"/>
  <c r="F2398" i="4"/>
  <c r="B2398" i="4"/>
  <c r="C2397" i="4"/>
  <c r="AK2403" i="4" l="1"/>
  <c r="AI2404" i="4"/>
  <c r="AJ2403" i="4"/>
  <c r="AT2402" i="4"/>
  <c r="AL2402" i="4"/>
  <c r="AS2402" i="4" s="1"/>
  <c r="M2401" i="4"/>
  <c r="S2401" i="4" s="1"/>
  <c r="Q2400" i="4"/>
  <c r="R2400" i="4" s="1"/>
  <c r="H2399" i="4"/>
  <c r="I2398" i="4"/>
  <c r="E2400" i="4"/>
  <c r="F2399" i="4"/>
  <c r="B2399" i="4"/>
  <c r="C2398" i="4"/>
  <c r="AK2404" i="4" l="1"/>
  <c r="AI2405" i="4"/>
  <c r="AJ2404" i="4"/>
  <c r="AT2403" i="4"/>
  <c r="AL2403" i="4"/>
  <c r="AS2403" i="4" s="1"/>
  <c r="M2402" i="4"/>
  <c r="S2402" i="4" s="1"/>
  <c r="Q2401" i="4"/>
  <c r="R2401" i="4" s="1"/>
  <c r="H2400" i="4"/>
  <c r="I2399" i="4"/>
  <c r="E2401" i="4"/>
  <c r="F2400" i="4"/>
  <c r="B2400" i="4"/>
  <c r="C2399" i="4"/>
  <c r="AK2405" i="4" l="1"/>
  <c r="AI2406" i="4"/>
  <c r="AJ2405" i="4"/>
  <c r="AT2404" i="4"/>
  <c r="AL2404" i="4"/>
  <c r="AS2404" i="4" s="1"/>
  <c r="M2403" i="4"/>
  <c r="S2403" i="4" s="1"/>
  <c r="Q2402" i="4"/>
  <c r="R2402" i="4" s="1"/>
  <c r="H2401" i="4"/>
  <c r="I2400" i="4"/>
  <c r="E2402" i="4"/>
  <c r="F2401" i="4"/>
  <c r="B2401" i="4"/>
  <c r="C2400" i="4"/>
  <c r="AK2406" i="4" l="1"/>
  <c r="AI2407" i="4"/>
  <c r="AJ2406" i="4"/>
  <c r="AT2405" i="4"/>
  <c r="AL2405" i="4"/>
  <c r="AS2405" i="4" s="1"/>
  <c r="M2404" i="4"/>
  <c r="S2404" i="4" s="1"/>
  <c r="Q2403" i="4"/>
  <c r="R2403" i="4" s="1"/>
  <c r="H2402" i="4"/>
  <c r="I2401" i="4"/>
  <c r="E2403" i="4"/>
  <c r="F2402" i="4"/>
  <c r="B2402" i="4"/>
  <c r="C2401" i="4"/>
  <c r="AK2407" i="4" l="1"/>
  <c r="AI2408" i="4"/>
  <c r="AJ2407" i="4"/>
  <c r="AT2406" i="4"/>
  <c r="AL2406" i="4"/>
  <c r="AS2406" i="4" s="1"/>
  <c r="M2405" i="4"/>
  <c r="S2405" i="4" s="1"/>
  <c r="Q2404" i="4"/>
  <c r="R2404" i="4" s="1"/>
  <c r="H2403" i="4"/>
  <c r="I2402" i="4"/>
  <c r="E2404" i="4"/>
  <c r="F2403" i="4"/>
  <c r="B2403" i="4"/>
  <c r="C2402" i="4"/>
  <c r="AK2408" i="4" l="1"/>
  <c r="AI2409" i="4"/>
  <c r="AJ2408" i="4"/>
  <c r="AT2407" i="4"/>
  <c r="AL2407" i="4"/>
  <c r="AS2407" i="4" s="1"/>
  <c r="M2406" i="4"/>
  <c r="S2406" i="4" s="1"/>
  <c r="Q2405" i="4"/>
  <c r="R2405" i="4" s="1"/>
  <c r="H2404" i="4"/>
  <c r="I2403" i="4"/>
  <c r="E2405" i="4"/>
  <c r="F2404" i="4"/>
  <c r="B2404" i="4"/>
  <c r="C2403" i="4"/>
  <c r="AK2409" i="4" l="1"/>
  <c r="AI2410" i="4"/>
  <c r="AJ2409" i="4"/>
  <c r="AT2408" i="4"/>
  <c r="AL2408" i="4"/>
  <c r="AS2408" i="4" s="1"/>
  <c r="M2407" i="4"/>
  <c r="S2407" i="4" s="1"/>
  <c r="Q2406" i="4"/>
  <c r="R2406" i="4" s="1"/>
  <c r="H2405" i="4"/>
  <c r="I2404" i="4"/>
  <c r="E2406" i="4"/>
  <c r="F2405" i="4"/>
  <c r="B2405" i="4"/>
  <c r="C2404" i="4"/>
  <c r="AK2410" i="4" l="1"/>
  <c r="AI2411" i="4"/>
  <c r="AJ2410" i="4"/>
  <c r="AT2409" i="4"/>
  <c r="AL2409" i="4"/>
  <c r="AS2409" i="4" s="1"/>
  <c r="M2408" i="4"/>
  <c r="S2408" i="4" s="1"/>
  <c r="Q2407" i="4"/>
  <c r="R2407" i="4" s="1"/>
  <c r="H2406" i="4"/>
  <c r="I2405" i="4"/>
  <c r="E2407" i="4"/>
  <c r="F2406" i="4"/>
  <c r="B2406" i="4"/>
  <c r="C2405" i="4"/>
  <c r="AK2411" i="4" l="1"/>
  <c r="AI2412" i="4"/>
  <c r="AJ2411" i="4"/>
  <c r="AT2410" i="4"/>
  <c r="AL2410" i="4"/>
  <c r="AS2410" i="4" s="1"/>
  <c r="M2409" i="4"/>
  <c r="S2409" i="4" s="1"/>
  <c r="Q2408" i="4"/>
  <c r="R2408" i="4" s="1"/>
  <c r="H2407" i="4"/>
  <c r="I2406" i="4"/>
  <c r="E2408" i="4"/>
  <c r="F2407" i="4"/>
  <c r="B2407" i="4"/>
  <c r="C2406" i="4"/>
  <c r="AK2412" i="4" l="1"/>
  <c r="AI2413" i="4"/>
  <c r="AJ2412" i="4"/>
  <c r="AT2411" i="4"/>
  <c r="AL2411" i="4"/>
  <c r="AS2411" i="4" s="1"/>
  <c r="M2410" i="4"/>
  <c r="S2410" i="4" s="1"/>
  <c r="Q2409" i="4"/>
  <c r="R2409" i="4" s="1"/>
  <c r="H2408" i="4"/>
  <c r="I2407" i="4"/>
  <c r="E2409" i="4"/>
  <c r="F2408" i="4"/>
  <c r="B2408" i="4"/>
  <c r="C2407" i="4"/>
  <c r="AK2413" i="4" l="1"/>
  <c r="AI2414" i="4"/>
  <c r="AJ2413" i="4"/>
  <c r="AT2412" i="4"/>
  <c r="AL2412" i="4"/>
  <c r="AS2412" i="4" s="1"/>
  <c r="M2411" i="4"/>
  <c r="S2411" i="4" s="1"/>
  <c r="Q2410" i="4"/>
  <c r="R2410" i="4" s="1"/>
  <c r="H2409" i="4"/>
  <c r="I2408" i="4"/>
  <c r="E2410" i="4"/>
  <c r="F2409" i="4"/>
  <c r="B2409" i="4"/>
  <c r="C2408" i="4"/>
  <c r="AK2414" i="4" l="1"/>
  <c r="AI2415" i="4"/>
  <c r="AJ2414" i="4"/>
  <c r="AT2413" i="4"/>
  <c r="AL2413" i="4"/>
  <c r="AS2413" i="4" s="1"/>
  <c r="M2412" i="4"/>
  <c r="S2412" i="4" s="1"/>
  <c r="Q2411" i="4"/>
  <c r="R2411" i="4" s="1"/>
  <c r="H2410" i="4"/>
  <c r="I2409" i="4"/>
  <c r="E2411" i="4"/>
  <c r="F2410" i="4"/>
  <c r="B2410" i="4"/>
  <c r="C2409" i="4"/>
  <c r="AK2415" i="4" l="1"/>
  <c r="AI2416" i="4"/>
  <c r="AJ2415" i="4"/>
  <c r="AT2414" i="4"/>
  <c r="AL2414" i="4"/>
  <c r="AS2414" i="4" s="1"/>
  <c r="M2413" i="4"/>
  <c r="S2413" i="4" s="1"/>
  <c r="Q2412" i="4"/>
  <c r="R2412" i="4" s="1"/>
  <c r="H2411" i="4"/>
  <c r="I2410" i="4"/>
  <c r="E2412" i="4"/>
  <c r="F2411" i="4"/>
  <c r="B2411" i="4"/>
  <c r="C2410" i="4"/>
  <c r="AK2416" i="4" l="1"/>
  <c r="AI2417" i="4"/>
  <c r="AJ2416" i="4"/>
  <c r="AT2415" i="4"/>
  <c r="AL2415" i="4"/>
  <c r="AS2415" i="4" s="1"/>
  <c r="M2414" i="4"/>
  <c r="S2414" i="4" s="1"/>
  <c r="Q2413" i="4"/>
  <c r="R2413" i="4" s="1"/>
  <c r="H2412" i="4"/>
  <c r="I2411" i="4"/>
  <c r="E2413" i="4"/>
  <c r="F2412" i="4"/>
  <c r="B2412" i="4"/>
  <c r="C2411" i="4"/>
  <c r="AK2417" i="4" l="1"/>
  <c r="AI2418" i="4"/>
  <c r="AJ2417" i="4"/>
  <c r="AT2416" i="4"/>
  <c r="AL2416" i="4"/>
  <c r="AS2416" i="4" s="1"/>
  <c r="M2415" i="4"/>
  <c r="S2415" i="4" s="1"/>
  <c r="Q2414" i="4"/>
  <c r="R2414" i="4" s="1"/>
  <c r="H2413" i="4"/>
  <c r="I2412" i="4"/>
  <c r="E2414" i="4"/>
  <c r="F2413" i="4"/>
  <c r="B2413" i="4"/>
  <c r="C2412" i="4"/>
  <c r="AK2418" i="4" l="1"/>
  <c r="AI2419" i="4"/>
  <c r="AJ2418" i="4"/>
  <c r="AT2417" i="4"/>
  <c r="AL2417" i="4"/>
  <c r="AS2417" i="4" s="1"/>
  <c r="M2416" i="4"/>
  <c r="S2416" i="4" s="1"/>
  <c r="Q2415" i="4"/>
  <c r="R2415" i="4" s="1"/>
  <c r="H2414" i="4"/>
  <c r="I2413" i="4"/>
  <c r="E2415" i="4"/>
  <c r="F2414" i="4"/>
  <c r="B2414" i="4"/>
  <c r="C2413" i="4"/>
  <c r="AK2419" i="4" l="1"/>
  <c r="AI2420" i="4"/>
  <c r="AJ2419" i="4"/>
  <c r="AT2418" i="4"/>
  <c r="AL2418" i="4"/>
  <c r="AS2418" i="4" s="1"/>
  <c r="M2417" i="4"/>
  <c r="S2417" i="4" s="1"/>
  <c r="Q2416" i="4"/>
  <c r="R2416" i="4" s="1"/>
  <c r="H2415" i="4"/>
  <c r="I2414" i="4"/>
  <c r="E2416" i="4"/>
  <c r="F2415" i="4"/>
  <c r="B2415" i="4"/>
  <c r="C2414" i="4"/>
  <c r="AK2420" i="4" l="1"/>
  <c r="AI2421" i="4"/>
  <c r="AJ2420" i="4"/>
  <c r="AT2419" i="4"/>
  <c r="AL2419" i="4"/>
  <c r="AS2419" i="4" s="1"/>
  <c r="M2418" i="4"/>
  <c r="S2418" i="4" s="1"/>
  <c r="Q2417" i="4"/>
  <c r="R2417" i="4" s="1"/>
  <c r="H2416" i="4"/>
  <c r="I2415" i="4"/>
  <c r="E2417" i="4"/>
  <c r="F2416" i="4"/>
  <c r="B2416" i="4"/>
  <c r="C2415" i="4"/>
  <c r="AK2421" i="4" l="1"/>
  <c r="AI2422" i="4"/>
  <c r="AJ2421" i="4"/>
  <c r="AT2420" i="4"/>
  <c r="AL2420" i="4"/>
  <c r="AS2420" i="4" s="1"/>
  <c r="M2419" i="4"/>
  <c r="S2419" i="4" s="1"/>
  <c r="Q2418" i="4"/>
  <c r="R2418" i="4" s="1"/>
  <c r="H2417" i="4"/>
  <c r="I2416" i="4"/>
  <c r="E2418" i="4"/>
  <c r="F2417" i="4"/>
  <c r="B2417" i="4"/>
  <c r="C2416" i="4"/>
  <c r="AK2422" i="4" l="1"/>
  <c r="AI2423" i="4"/>
  <c r="AJ2422" i="4"/>
  <c r="AT2421" i="4"/>
  <c r="AL2421" i="4"/>
  <c r="AS2421" i="4" s="1"/>
  <c r="M2420" i="4"/>
  <c r="S2420" i="4" s="1"/>
  <c r="Q2419" i="4"/>
  <c r="R2419" i="4" s="1"/>
  <c r="H2418" i="4"/>
  <c r="I2417" i="4"/>
  <c r="E2419" i="4"/>
  <c r="F2418" i="4"/>
  <c r="B2418" i="4"/>
  <c r="C2417" i="4"/>
  <c r="AK2423" i="4" l="1"/>
  <c r="AI2424" i="4"/>
  <c r="AJ2423" i="4"/>
  <c r="AT2422" i="4"/>
  <c r="AL2422" i="4"/>
  <c r="AS2422" i="4" s="1"/>
  <c r="M2421" i="4"/>
  <c r="S2421" i="4" s="1"/>
  <c r="Q2420" i="4"/>
  <c r="R2420" i="4" s="1"/>
  <c r="H2419" i="4"/>
  <c r="I2418" i="4"/>
  <c r="E2420" i="4"/>
  <c r="F2419" i="4"/>
  <c r="B2419" i="4"/>
  <c r="C2418" i="4"/>
  <c r="AK2424" i="4" l="1"/>
  <c r="AI2425" i="4"/>
  <c r="AJ2424" i="4"/>
  <c r="AT2423" i="4"/>
  <c r="AL2423" i="4"/>
  <c r="AS2423" i="4" s="1"/>
  <c r="M2422" i="4"/>
  <c r="S2422" i="4" s="1"/>
  <c r="Q2421" i="4"/>
  <c r="R2421" i="4" s="1"/>
  <c r="H2420" i="4"/>
  <c r="I2419" i="4"/>
  <c r="E2421" i="4"/>
  <c r="F2420" i="4"/>
  <c r="B2420" i="4"/>
  <c r="C2419" i="4"/>
  <c r="AK2425" i="4" l="1"/>
  <c r="AI2426" i="4"/>
  <c r="AJ2425" i="4"/>
  <c r="AT2424" i="4"/>
  <c r="AL2424" i="4"/>
  <c r="AS2424" i="4" s="1"/>
  <c r="M2423" i="4"/>
  <c r="S2423" i="4" s="1"/>
  <c r="Q2422" i="4"/>
  <c r="R2422" i="4" s="1"/>
  <c r="H2421" i="4"/>
  <c r="I2420" i="4"/>
  <c r="E2422" i="4"/>
  <c r="F2421" i="4"/>
  <c r="B2421" i="4"/>
  <c r="C2420" i="4"/>
  <c r="AK2426" i="4" l="1"/>
  <c r="AI2427" i="4"/>
  <c r="AJ2426" i="4"/>
  <c r="AT2425" i="4"/>
  <c r="AL2425" i="4"/>
  <c r="AS2425" i="4" s="1"/>
  <c r="M2424" i="4"/>
  <c r="S2424" i="4" s="1"/>
  <c r="Q2423" i="4"/>
  <c r="R2423" i="4" s="1"/>
  <c r="H2422" i="4"/>
  <c r="I2421" i="4"/>
  <c r="E2423" i="4"/>
  <c r="F2422" i="4"/>
  <c r="B2422" i="4"/>
  <c r="C2421" i="4"/>
  <c r="AK2427" i="4" l="1"/>
  <c r="AI2428" i="4"/>
  <c r="AJ2427" i="4"/>
  <c r="AT2426" i="4"/>
  <c r="AL2426" i="4"/>
  <c r="AS2426" i="4" s="1"/>
  <c r="M2425" i="4"/>
  <c r="S2425" i="4" s="1"/>
  <c r="Q2424" i="4"/>
  <c r="R2424" i="4" s="1"/>
  <c r="H2423" i="4"/>
  <c r="I2422" i="4"/>
  <c r="E2424" i="4"/>
  <c r="F2423" i="4"/>
  <c r="B2423" i="4"/>
  <c r="C2422" i="4"/>
  <c r="AK2428" i="4" l="1"/>
  <c r="AI2429" i="4"/>
  <c r="AJ2428" i="4"/>
  <c r="AT2427" i="4"/>
  <c r="AL2427" i="4"/>
  <c r="AS2427" i="4" s="1"/>
  <c r="M2426" i="4"/>
  <c r="S2426" i="4" s="1"/>
  <c r="Q2425" i="4"/>
  <c r="R2425" i="4" s="1"/>
  <c r="H2424" i="4"/>
  <c r="I2423" i="4"/>
  <c r="E2425" i="4"/>
  <c r="F2424" i="4"/>
  <c r="B2424" i="4"/>
  <c r="C2423" i="4"/>
  <c r="AK2429" i="4" l="1"/>
  <c r="AI2430" i="4"/>
  <c r="AJ2429" i="4"/>
  <c r="AT2428" i="4"/>
  <c r="AL2428" i="4"/>
  <c r="AS2428" i="4" s="1"/>
  <c r="M2427" i="4"/>
  <c r="S2427" i="4" s="1"/>
  <c r="Q2426" i="4"/>
  <c r="R2426" i="4" s="1"/>
  <c r="H2425" i="4"/>
  <c r="I2424" i="4"/>
  <c r="E2426" i="4"/>
  <c r="F2425" i="4"/>
  <c r="B2425" i="4"/>
  <c r="C2424" i="4"/>
  <c r="AK2430" i="4" l="1"/>
  <c r="AI2431" i="4"/>
  <c r="AJ2430" i="4"/>
  <c r="AT2429" i="4"/>
  <c r="AL2429" i="4"/>
  <c r="AS2429" i="4" s="1"/>
  <c r="M2428" i="4"/>
  <c r="S2428" i="4" s="1"/>
  <c r="Q2427" i="4"/>
  <c r="R2427" i="4" s="1"/>
  <c r="H2426" i="4"/>
  <c r="I2425" i="4"/>
  <c r="E2427" i="4"/>
  <c r="F2426" i="4"/>
  <c r="B2426" i="4"/>
  <c r="C2425" i="4"/>
  <c r="AK2431" i="4" l="1"/>
  <c r="AI2432" i="4"/>
  <c r="AJ2431" i="4"/>
  <c r="AT2430" i="4"/>
  <c r="AL2430" i="4"/>
  <c r="AS2430" i="4" s="1"/>
  <c r="M2429" i="4"/>
  <c r="S2429" i="4" s="1"/>
  <c r="Q2428" i="4"/>
  <c r="R2428" i="4" s="1"/>
  <c r="H2427" i="4"/>
  <c r="I2426" i="4"/>
  <c r="E2428" i="4"/>
  <c r="F2427" i="4"/>
  <c r="B2427" i="4"/>
  <c r="C2426" i="4"/>
  <c r="AK2432" i="4" l="1"/>
  <c r="AI2433" i="4"/>
  <c r="AJ2432" i="4"/>
  <c r="AT2431" i="4"/>
  <c r="AL2431" i="4"/>
  <c r="AS2431" i="4" s="1"/>
  <c r="M2430" i="4"/>
  <c r="S2430" i="4" s="1"/>
  <c r="Q2429" i="4"/>
  <c r="R2429" i="4" s="1"/>
  <c r="H2428" i="4"/>
  <c r="I2427" i="4"/>
  <c r="E2429" i="4"/>
  <c r="F2428" i="4"/>
  <c r="B2428" i="4"/>
  <c r="C2427" i="4"/>
  <c r="AK2433" i="4" l="1"/>
  <c r="AI2434" i="4"/>
  <c r="AJ2433" i="4"/>
  <c r="AT2432" i="4"/>
  <c r="AL2432" i="4"/>
  <c r="AS2432" i="4" s="1"/>
  <c r="M2431" i="4"/>
  <c r="S2431" i="4" s="1"/>
  <c r="Q2430" i="4"/>
  <c r="R2430" i="4" s="1"/>
  <c r="H2429" i="4"/>
  <c r="I2428" i="4"/>
  <c r="E2430" i="4"/>
  <c r="F2429" i="4"/>
  <c r="B2429" i="4"/>
  <c r="C2428" i="4"/>
  <c r="AK2434" i="4" l="1"/>
  <c r="AI2435" i="4"/>
  <c r="AJ2434" i="4"/>
  <c r="AT2433" i="4"/>
  <c r="AL2433" i="4"/>
  <c r="AS2433" i="4" s="1"/>
  <c r="M2432" i="4"/>
  <c r="S2432" i="4" s="1"/>
  <c r="Q2431" i="4"/>
  <c r="R2431" i="4" s="1"/>
  <c r="H2430" i="4"/>
  <c r="I2429" i="4"/>
  <c r="E2431" i="4"/>
  <c r="F2430" i="4"/>
  <c r="B2430" i="4"/>
  <c r="C2429" i="4"/>
  <c r="AK2435" i="4" l="1"/>
  <c r="AI2436" i="4"/>
  <c r="AJ2435" i="4"/>
  <c r="AT2434" i="4"/>
  <c r="AL2434" i="4"/>
  <c r="AS2434" i="4" s="1"/>
  <c r="M2433" i="4"/>
  <c r="S2433" i="4" s="1"/>
  <c r="Q2432" i="4"/>
  <c r="R2432" i="4" s="1"/>
  <c r="H2431" i="4"/>
  <c r="I2430" i="4"/>
  <c r="E2432" i="4"/>
  <c r="F2431" i="4"/>
  <c r="B2431" i="4"/>
  <c r="C2430" i="4"/>
  <c r="AK2436" i="4" l="1"/>
  <c r="AI2437" i="4"/>
  <c r="AJ2436" i="4"/>
  <c r="AT2435" i="4"/>
  <c r="AL2435" i="4"/>
  <c r="AS2435" i="4" s="1"/>
  <c r="M2434" i="4"/>
  <c r="S2434" i="4" s="1"/>
  <c r="Q2433" i="4"/>
  <c r="R2433" i="4" s="1"/>
  <c r="H2432" i="4"/>
  <c r="I2431" i="4"/>
  <c r="E2433" i="4"/>
  <c r="F2432" i="4"/>
  <c r="B2432" i="4"/>
  <c r="C2431" i="4"/>
  <c r="AK2437" i="4" l="1"/>
  <c r="AI2438" i="4"/>
  <c r="AJ2437" i="4"/>
  <c r="AT2436" i="4"/>
  <c r="AL2436" i="4"/>
  <c r="AS2436" i="4" s="1"/>
  <c r="M2435" i="4"/>
  <c r="S2435" i="4" s="1"/>
  <c r="Q2434" i="4"/>
  <c r="R2434" i="4" s="1"/>
  <c r="H2433" i="4"/>
  <c r="I2432" i="4"/>
  <c r="E2434" i="4"/>
  <c r="F2433" i="4"/>
  <c r="B2433" i="4"/>
  <c r="C2432" i="4"/>
  <c r="AK2438" i="4" l="1"/>
  <c r="AI2439" i="4"/>
  <c r="AJ2438" i="4"/>
  <c r="AT2437" i="4"/>
  <c r="AL2437" i="4"/>
  <c r="AS2437" i="4" s="1"/>
  <c r="M2436" i="4"/>
  <c r="S2436" i="4" s="1"/>
  <c r="Q2435" i="4"/>
  <c r="R2435" i="4" s="1"/>
  <c r="H2434" i="4"/>
  <c r="I2433" i="4"/>
  <c r="E2435" i="4"/>
  <c r="F2434" i="4"/>
  <c r="B2434" i="4"/>
  <c r="C2433" i="4"/>
  <c r="AK2439" i="4" l="1"/>
  <c r="AI2440" i="4"/>
  <c r="AJ2439" i="4"/>
  <c r="AT2438" i="4"/>
  <c r="AL2438" i="4"/>
  <c r="AS2438" i="4" s="1"/>
  <c r="M2437" i="4"/>
  <c r="S2437" i="4" s="1"/>
  <c r="Q2436" i="4"/>
  <c r="R2436" i="4" s="1"/>
  <c r="H2435" i="4"/>
  <c r="I2434" i="4"/>
  <c r="E2436" i="4"/>
  <c r="F2435" i="4"/>
  <c r="B2435" i="4"/>
  <c r="C2434" i="4"/>
  <c r="AK2440" i="4" l="1"/>
  <c r="AI2441" i="4"/>
  <c r="AJ2440" i="4"/>
  <c r="AT2439" i="4"/>
  <c r="AL2439" i="4"/>
  <c r="AS2439" i="4" s="1"/>
  <c r="M2438" i="4"/>
  <c r="S2438" i="4" s="1"/>
  <c r="Q2437" i="4"/>
  <c r="R2437" i="4" s="1"/>
  <c r="H2436" i="4"/>
  <c r="I2435" i="4"/>
  <c r="E2437" i="4"/>
  <c r="F2436" i="4"/>
  <c r="B2436" i="4"/>
  <c r="C2435" i="4"/>
  <c r="AK2441" i="4" l="1"/>
  <c r="AI2442" i="4"/>
  <c r="AJ2441" i="4"/>
  <c r="AT2440" i="4"/>
  <c r="AL2440" i="4"/>
  <c r="AS2440" i="4" s="1"/>
  <c r="M2439" i="4"/>
  <c r="S2439" i="4" s="1"/>
  <c r="Q2438" i="4"/>
  <c r="R2438" i="4" s="1"/>
  <c r="H2437" i="4"/>
  <c r="I2436" i="4"/>
  <c r="E2438" i="4"/>
  <c r="F2437" i="4"/>
  <c r="B2437" i="4"/>
  <c r="C2436" i="4"/>
  <c r="AK2442" i="4" l="1"/>
  <c r="AI2443" i="4"/>
  <c r="AJ2442" i="4"/>
  <c r="AT2441" i="4"/>
  <c r="AL2441" i="4"/>
  <c r="AS2441" i="4" s="1"/>
  <c r="M2440" i="4"/>
  <c r="S2440" i="4" s="1"/>
  <c r="Q2439" i="4"/>
  <c r="R2439" i="4" s="1"/>
  <c r="H2438" i="4"/>
  <c r="I2437" i="4"/>
  <c r="E2439" i="4"/>
  <c r="F2438" i="4"/>
  <c r="B2438" i="4"/>
  <c r="C2437" i="4"/>
  <c r="AK2443" i="4" l="1"/>
  <c r="AI2444" i="4"/>
  <c r="AJ2443" i="4"/>
  <c r="AT2442" i="4"/>
  <c r="AL2442" i="4"/>
  <c r="AS2442" i="4" s="1"/>
  <c r="M2441" i="4"/>
  <c r="S2441" i="4" s="1"/>
  <c r="Q2440" i="4"/>
  <c r="R2440" i="4" s="1"/>
  <c r="H2439" i="4"/>
  <c r="I2438" i="4"/>
  <c r="E2440" i="4"/>
  <c r="F2439" i="4"/>
  <c r="B2439" i="4"/>
  <c r="C2438" i="4"/>
  <c r="AK2444" i="4" l="1"/>
  <c r="AI2445" i="4"/>
  <c r="AJ2444" i="4"/>
  <c r="AT2443" i="4"/>
  <c r="AL2443" i="4"/>
  <c r="AS2443" i="4" s="1"/>
  <c r="M2442" i="4"/>
  <c r="S2442" i="4" s="1"/>
  <c r="Q2441" i="4"/>
  <c r="R2441" i="4" s="1"/>
  <c r="H2440" i="4"/>
  <c r="I2439" i="4"/>
  <c r="E2441" i="4"/>
  <c r="F2440" i="4"/>
  <c r="B2440" i="4"/>
  <c r="C2439" i="4"/>
  <c r="AK2445" i="4" l="1"/>
  <c r="AI2446" i="4"/>
  <c r="AJ2445" i="4"/>
  <c r="AT2444" i="4"/>
  <c r="AL2444" i="4"/>
  <c r="AS2444" i="4" s="1"/>
  <c r="M2443" i="4"/>
  <c r="S2443" i="4" s="1"/>
  <c r="Q2442" i="4"/>
  <c r="R2442" i="4" s="1"/>
  <c r="H2441" i="4"/>
  <c r="I2440" i="4"/>
  <c r="E2442" i="4"/>
  <c r="F2441" i="4"/>
  <c r="B2441" i="4"/>
  <c r="C2440" i="4"/>
  <c r="AK2446" i="4" l="1"/>
  <c r="AI2447" i="4"/>
  <c r="AJ2446" i="4"/>
  <c r="AT2445" i="4"/>
  <c r="AL2445" i="4"/>
  <c r="AS2445" i="4" s="1"/>
  <c r="M2444" i="4"/>
  <c r="S2444" i="4" s="1"/>
  <c r="Q2443" i="4"/>
  <c r="R2443" i="4" s="1"/>
  <c r="H2442" i="4"/>
  <c r="I2441" i="4"/>
  <c r="E2443" i="4"/>
  <c r="F2442" i="4"/>
  <c r="B2442" i="4"/>
  <c r="C2441" i="4"/>
  <c r="AK2447" i="4" l="1"/>
  <c r="AI2448" i="4"/>
  <c r="AJ2447" i="4"/>
  <c r="AT2446" i="4"/>
  <c r="AL2446" i="4"/>
  <c r="AS2446" i="4" s="1"/>
  <c r="M2445" i="4"/>
  <c r="S2445" i="4" s="1"/>
  <c r="Q2444" i="4"/>
  <c r="R2444" i="4" s="1"/>
  <c r="H2443" i="4"/>
  <c r="I2442" i="4"/>
  <c r="E2444" i="4"/>
  <c r="F2443" i="4"/>
  <c r="B2443" i="4"/>
  <c r="C2442" i="4"/>
  <c r="AK2448" i="4" l="1"/>
  <c r="AI2449" i="4"/>
  <c r="AJ2448" i="4"/>
  <c r="AT2447" i="4"/>
  <c r="AL2447" i="4"/>
  <c r="AS2447" i="4" s="1"/>
  <c r="M2446" i="4"/>
  <c r="S2446" i="4" s="1"/>
  <c r="Q2445" i="4"/>
  <c r="R2445" i="4" s="1"/>
  <c r="H2444" i="4"/>
  <c r="I2443" i="4"/>
  <c r="E2445" i="4"/>
  <c r="F2444" i="4"/>
  <c r="B2444" i="4"/>
  <c r="C2443" i="4"/>
  <c r="AK2449" i="4" l="1"/>
  <c r="AI2450" i="4"/>
  <c r="AJ2449" i="4"/>
  <c r="AT2448" i="4"/>
  <c r="AL2448" i="4"/>
  <c r="AS2448" i="4" s="1"/>
  <c r="M2447" i="4"/>
  <c r="S2447" i="4" s="1"/>
  <c r="Q2446" i="4"/>
  <c r="R2446" i="4" s="1"/>
  <c r="H2445" i="4"/>
  <c r="I2444" i="4"/>
  <c r="E2446" i="4"/>
  <c r="F2445" i="4"/>
  <c r="B2445" i="4"/>
  <c r="C2444" i="4"/>
  <c r="AK2450" i="4" l="1"/>
  <c r="AI2451" i="4"/>
  <c r="AJ2450" i="4"/>
  <c r="AT2449" i="4"/>
  <c r="AL2449" i="4"/>
  <c r="AS2449" i="4" s="1"/>
  <c r="M2448" i="4"/>
  <c r="S2448" i="4" s="1"/>
  <c r="Q2447" i="4"/>
  <c r="R2447" i="4" s="1"/>
  <c r="H2446" i="4"/>
  <c r="I2445" i="4"/>
  <c r="E2447" i="4"/>
  <c r="F2446" i="4"/>
  <c r="B2446" i="4"/>
  <c r="C2445" i="4"/>
  <c r="AK2451" i="4" l="1"/>
  <c r="AI2452" i="4"/>
  <c r="AJ2451" i="4"/>
  <c r="AT2450" i="4"/>
  <c r="AL2450" i="4"/>
  <c r="AS2450" i="4" s="1"/>
  <c r="M2449" i="4"/>
  <c r="S2449" i="4" s="1"/>
  <c r="Q2448" i="4"/>
  <c r="R2448" i="4" s="1"/>
  <c r="H2447" i="4"/>
  <c r="I2446" i="4"/>
  <c r="E2448" i="4"/>
  <c r="F2447" i="4"/>
  <c r="B2447" i="4"/>
  <c r="C2446" i="4"/>
  <c r="AK2452" i="4" l="1"/>
  <c r="AI2453" i="4"/>
  <c r="AJ2452" i="4"/>
  <c r="AT2451" i="4"/>
  <c r="AL2451" i="4"/>
  <c r="AS2451" i="4" s="1"/>
  <c r="M2450" i="4"/>
  <c r="S2450" i="4" s="1"/>
  <c r="Q2449" i="4"/>
  <c r="R2449" i="4" s="1"/>
  <c r="H2448" i="4"/>
  <c r="I2447" i="4"/>
  <c r="E2449" i="4"/>
  <c r="F2448" i="4"/>
  <c r="B2448" i="4"/>
  <c r="C2447" i="4"/>
  <c r="AK2453" i="4" l="1"/>
  <c r="AI2454" i="4"/>
  <c r="AJ2453" i="4"/>
  <c r="AT2452" i="4"/>
  <c r="AL2452" i="4"/>
  <c r="AS2452" i="4" s="1"/>
  <c r="M2451" i="4"/>
  <c r="S2451" i="4" s="1"/>
  <c r="Q2450" i="4"/>
  <c r="R2450" i="4" s="1"/>
  <c r="H2449" i="4"/>
  <c r="I2448" i="4"/>
  <c r="E2450" i="4"/>
  <c r="F2449" i="4"/>
  <c r="B2449" i="4"/>
  <c r="C2448" i="4"/>
  <c r="AK2454" i="4" l="1"/>
  <c r="AI2455" i="4"/>
  <c r="AJ2454" i="4"/>
  <c r="AT2453" i="4"/>
  <c r="AL2453" i="4"/>
  <c r="AS2453" i="4" s="1"/>
  <c r="M2452" i="4"/>
  <c r="S2452" i="4" s="1"/>
  <c r="Q2451" i="4"/>
  <c r="R2451" i="4" s="1"/>
  <c r="H2450" i="4"/>
  <c r="I2449" i="4"/>
  <c r="E2451" i="4"/>
  <c r="F2450" i="4"/>
  <c r="B2450" i="4"/>
  <c r="C2449" i="4"/>
  <c r="AK2455" i="4" l="1"/>
  <c r="AI2456" i="4"/>
  <c r="AJ2455" i="4"/>
  <c r="AT2454" i="4"/>
  <c r="AL2454" i="4"/>
  <c r="AS2454" i="4" s="1"/>
  <c r="M2453" i="4"/>
  <c r="S2453" i="4" s="1"/>
  <c r="Q2452" i="4"/>
  <c r="R2452" i="4" s="1"/>
  <c r="H2451" i="4"/>
  <c r="I2450" i="4"/>
  <c r="E2452" i="4"/>
  <c r="F2451" i="4"/>
  <c r="B2451" i="4"/>
  <c r="C2450" i="4"/>
  <c r="AK2456" i="4" l="1"/>
  <c r="AI2457" i="4"/>
  <c r="AJ2456" i="4"/>
  <c r="AT2455" i="4"/>
  <c r="AL2455" i="4"/>
  <c r="AS2455" i="4" s="1"/>
  <c r="M2454" i="4"/>
  <c r="S2454" i="4" s="1"/>
  <c r="Q2453" i="4"/>
  <c r="R2453" i="4" s="1"/>
  <c r="H2452" i="4"/>
  <c r="I2451" i="4"/>
  <c r="E2453" i="4"/>
  <c r="F2452" i="4"/>
  <c r="B2452" i="4"/>
  <c r="C2451" i="4"/>
  <c r="AK2457" i="4" l="1"/>
  <c r="AI2458" i="4"/>
  <c r="AJ2457" i="4"/>
  <c r="AT2456" i="4"/>
  <c r="AL2456" i="4"/>
  <c r="AS2456" i="4" s="1"/>
  <c r="M2455" i="4"/>
  <c r="S2455" i="4" s="1"/>
  <c r="Q2454" i="4"/>
  <c r="R2454" i="4" s="1"/>
  <c r="H2453" i="4"/>
  <c r="I2452" i="4"/>
  <c r="E2454" i="4"/>
  <c r="F2453" i="4"/>
  <c r="B2453" i="4"/>
  <c r="C2452" i="4"/>
  <c r="AK2458" i="4" l="1"/>
  <c r="AI2459" i="4"/>
  <c r="AJ2458" i="4"/>
  <c r="AT2457" i="4"/>
  <c r="AL2457" i="4"/>
  <c r="AS2457" i="4" s="1"/>
  <c r="M2456" i="4"/>
  <c r="S2456" i="4" s="1"/>
  <c r="Q2455" i="4"/>
  <c r="R2455" i="4" s="1"/>
  <c r="H2454" i="4"/>
  <c r="I2453" i="4"/>
  <c r="E2455" i="4"/>
  <c r="F2454" i="4"/>
  <c r="B2454" i="4"/>
  <c r="C2453" i="4"/>
  <c r="AK2459" i="4" l="1"/>
  <c r="AI2460" i="4"/>
  <c r="AJ2459" i="4"/>
  <c r="AT2458" i="4"/>
  <c r="AL2458" i="4"/>
  <c r="AS2458" i="4" s="1"/>
  <c r="M2457" i="4"/>
  <c r="S2457" i="4" s="1"/>
  <c r="Q2456" i="4"/>
  <c r="R2456" i="4" s="1"/>
  <c r="H2455" i="4"/>
  <c r="I2454" i="4"/>
  <c r="E2456" i="4"/>
  <c r="F2455" i="4"/>
  <c r="B2455" i="4"/>
  <c r="C2454" i="4"/>
  <c r="AK2460" i="4" l="1"/>
  <c r="AI2461" i="4"/>
  <c r="AJ2460" i="4"/>
  <c r="AT2459" i="4"/>
  <c r="AL2459" i="4"/>
  <c r="AS2459" i="4" s="1"/>
  <c r="M2458" i="4"/>
  <c r="S2458" i="4" s="1"/>
  <c r="Q2457" i="4"/>
  <c r="R2457" i="4" s="1"/>
  <c r="H2456" i="4"/>
  <c r="I2455" i="4"/>
  <c r="E2457" i="4"/>
  <c r="F2456" i="4"/>
  <c r="B2456" i="4"/>
  <c r="C2455" i="4"/>
  <c r="AK2461" i="4" l="1"/>
  <c r="AI2462" i="4"/>
  <c r="AJ2461" i="4"/>
  <c r="AT2460" i="4"/>
  <c r="AL2460" i="4"/>
  <c r="AS2460" i="4" s="1"/>
  <c r="M2459" i="4"/>
  <c r="S2459" i="4" s="1"/>
  <c r="Q2458" i="4"/>
  <c r="R2458" i="4" s="1"/>
  <c r="H2457" i="4"/>
  <c r="I2456" i="4"/>
  <c r="E2458" i="4"/>
  <c r="F2457" i="4"/>
  <c r="B2457" i="4"/>
  <c r="C2456" i="4"/>
  <c r="AK2462" i="4" l="1"/>
  <c r="AI2463" i="4"/>
  <c r="AJ2462" i="4"/>
  <c r="AT2461" i="4"/>
  <c r="AL2461" i="4"/>
  <c r="AS2461" i="4" s="1"/>
  <c r="M2460" i="4"/>
  <c r="S2460" i="4" s="1"/>
  <c r="Q2459" i="4"/>
  <c r="R2459" i="4" s="1"/>
  <c r="H2458" i="4"/>
  <c r="I2457" i="4"/>
  <c r="E2459" i="4"/>
  <c r="F2458" i="4"/>
  <c r="B2458" i="4"/>
  <c r="C2457" i="4"/>
  <c r="AK2463" i="4" l="1"/>
  <c r="AI2464" i="4"/>
  <c r="AJ2463" i="4"/>
  <c r="AT2462" i="4"/>
  <c r="AL2462" i="4"/>
  <c r="AS2462" i="4" s="1"/>
  <c r="M2461" i="4"/>
  <c r="S2461" i="4" s="1"/>
  <c r="Q2460" i="4"/>
  <c r="R2460" i="4" s="1"/>
  <c r="H2459" i="4"/>
  <c r="I2458" i="4"/>
  <c r="E2460" i="4"/>
  <c r="F2459" i="4"/>
  <c r="B2459" i="4"/>
  <c r="C2458" i="4"/>
  <c r="AK2464" i="4" l="1"/>
  <c r="AI2465" i="4"/>
  <c r="AJ2464" i="4"/>
  <c r="AT2463" i="4"/>
  <c r="AL2463" i="4"/>
  <c r="AS2463" i="4" s="1"/>
  <c r="M2462" i="4"/>
  <c r="S2462" i="4" s="1"/>
  <c r="Q2461" i="4"/>
  <c r="R2461" i="4" s="1"/>
  <c r="H2460" i="4"/>
  <c r="I2459" i="4"/>
  <c r="E2461" i="4"/>
  <c r="F2460" i="4"/>
  <c r="B2460" i="4"/>
  <c r="C2459" i="4"/>
  <c r="AK2465" i="4" l="1"/>
  <c r="AI2466" i="4"/>
  <c r="AJ2465" i="4"/>
  <c r="AT2464" i="4"/>
  <c r="AL2464" i="4"/>
  <c r="AS2464" i="4" s="1"/>
  <c r="M2463" i="4"/>
  <c r="S2463" i="4" s="1"/>
  <c r="Q2462" i="4"/>
  <c r="R2462" i="4" s="1"/>
  <c r="H2461" i="4"/>
  <c r="I2460" i="4"/>
  <c r="E2462" i="4"/>
  <c r="F2461" i="4"/>
  <c r="B2461" i="4"/>
  <c r="C2460" i="4"/>
  <c r="AK2466" i="4" l="1"/>
  <c r="AI2467" i="4"/>
  <c r="AJ2466" i="4"/>
  <c r="AT2465" i="4"/>
  <c r="AL2465" i="4"/>
  <c r="AS2465" i="4" s="1"/>
  <c r="M2464" i="4"/>
  <c r="S2464" i="4" s="1"/>
  <c r="Q2463" i="4"/>
  <c r="R2463" i="4" s="1"/>
  <c r="H2462" i="4"/>
  <c r="I2461" i="4"/>
  <c r="E2463" i="4"/>
  <c r="F2462" i="4"/>
  <c r="B2462" i="4"/>
  <c r="C2461" i="4"/>
  <c r="AK2467" i="4" l="1"/>
  <c r="AI2468" i="4"/>
  <c r="AJ2467" i="4"/>
  <c r="AT2466" i="4"/>
  <c r="AL2466" i="4"/>
  <c r="AS2466" i="4" s="1"/>
  <c r="M2465" i="4"/>
  <c r="S2465" i="4" s="1"/>
  <c r="Q2464" i="4"/>
  <c r="R2464" i="4" s="1"/>
  <c r="H2463" i="4"/>
  <c r="I2462" i="4"/>
  <c r="E2464" i="4"/>
  <c r="F2463" i="4"/>
  <c r="B2463" i="4"/>
  <c r="C2462" i="4"/>
  <c r="AK2468" i="4" l="1"/>
  <c r="AI2469" i="4"/>
  <c r="AJ2468" i="4"/>
  <c r="AT2467" i="4"/>
  <c r="AL2467" i="4"/>
  <c r="AS2467" i="4" s="1"/>
  <c r="M2466" i="4"/>
  <c r="S2466" i="4" s="1"/>
  <c r="Q2465" i="4"/>
  <c r="R2465" i="4" s="1"/>
  <c r="H2464" i="4"/>
  <c r="I2463" i="4"/>
  <c r="E2465" i="4"/>
  <c r="F2464" i="4"/>
  <c r="B2464" i="4"/>
  <c r="C2463" i="4"/>
  <c r="AK2469" i="4" l="1"/>
  <c r="AI2470" i="4"/>
  <c r="AJ2469" i="4"/>
  <c r="AT2468" i="4"/>
  <c r="AL2468" i="4"/>
  <c r="AS2468" i="4" s="1"/>
  <c r="M2467" i="4"/>
  <c r="S2467" i="4" s="1"/>
  <c r="Q2466" i="4"/>
  <c r="R2466" i="4" s="1"/>
  <c r="H2465" i="4"/>
  <c r="I2464" i="4"/>
  <c r="E2466" i="4"/>
  <c r="F2465" i="4"/>
  <c r="B2465" i="4"/>
  <c r="C2464" i="4"/>
  <c r="AK2470" i="4" l="1"/>
  <c r="AI2471" i="4"/>
  <c r="AJ2470" i="4"/>
  <c r="AT2469" i="4"/>
  <c r="AL2469" i="4"/>
  <c r="AS2469" i="4" s="1"/>
  <c r="M2468" i="4"/>
  <c r="S2468" i="4" s="1"/>
  <c r="Q2467" i="4"/>
  <c r="R2467" i="4" s="1"/>
  <c r="H2466" i="4"/>
  <c r="I2465" i="4"/>
  <c r="E2467" i="4"/>
  <c r="F2466" i="4"/>
  <c r="C2465" i="4"/>
  <c r="B2466" i="4"/>
  <c r="AK2471" i="4" l="1"/>
  <c r="AI2472" i="4"/>
  <c r="AJ2471" i="4"/>
  <c r="AT2470" i="4"/>
  <c r="AL2470" i="4"/>
  <c r="AS2470" i="4" s="1"/>
  <c r="M2469" i="4"/>
  <c r="S2469" i="4" s="1"/>
  <c r="Q2468" i="4"/>
  <c r="R2468" i="4" s="1"/>
  <c r="H2467" i="4"/>
  <c r="I2466" i="4"/>
  <c r="E2468" i="4"/>
  <c r="F2467" i="4"/>
  <c r="B2467" i="4"/>
  <c r="C2466" i="4"/>
  <c r="AK2472" i="4" l="1"/>
  <c r="AI2473" i="4"/>
  <c r="AJ2472" i="4"/>
  <c r="AT2471" i="4"/>
  <c r="AL2471" i="4"/>
  <c r="AS2471" i="4" s="1"/>
  <c r="M2470" i="4"/>
  <c r="S2470" i="4" s="1"/>
  <c r="Q2469" i="4"/>
  <c r="R2469" i="4" s="1"/>
  <c r="H2468" i="4"/>
  <c r="I2467" i="4"/>
  <c r="E2469" i="4"/>
  <c r="F2468" i="4"/>
  <c r="B2468" i="4"/>
  <c r="C2467" i="4"/>
  <c r="AK2473" i="4" l="1"/>
  <c r="AI2474" i="4"/>
  <c r="AJ2473" i="4"/>
  <c r="AT2472" i="4"/>
  <c r="AL2472" i="4"/>
  <c r="AS2472" i="4" s="1"/>
  <c r="M2471" i="4"/>
  <c r="S2471" i="4" s="1"/>
  <c r="Q2470" i="4"/>
  <c r="R2470" i="4" s="1"/>
  <c r="H2469" i="4"/>
  <c r="I2468" i="4"/>
  <c r="E2470" i="4"/>
  <c r="F2469" i="4"/>
  <c r="B2469" i="4"/>
  <c r="C2468" i="4"/>
  <c r="AK2474" i="4" l="1"/>
  <c r="AI2475" i="4"/>
  <c r="AJ2474" i="4"/>
  <c r="AT2473" i="4"/>
  <c r="AL2473" i="4"/>
  <c r="AS2473" i="4" s="1"/>
  <c r="M2472" i="4"/>
  <c r="S2472" i="4" s="1"/>
  <c r="Q2471" i="4"/>
  <c r="R2471" i="4" s="1"/>
  <c r="H2470" i="4"/>
  <c r="I2469" i="4"/>
  <c r="E2471" i="4"/>
  <c r="F2470" i="4"/>
  <c r="B2470" i="4"/>
  <c r="C2469" i="4"/>
  <c r="AK2475" i="4" l="1"/>
  <c r="AI2476" i="4"/>
  <c r="AJ2475" i="4"/>
  <c r="AT2474" i="4"/>
  <c r="AL2474" i="4"/>
  <c r="AS2474" i="4" s="1"/>
  <c r="M2473" i="4"/>
  <c r="S2473" i="4" s="1"/>
  <c r="Q2472" i="4"/>
  <c r="R2472" i="4" s="1"/>
  <c r="H2471" i="4"/>
  <c r="I2470" i="4"/>
  <c r="E2472" i="4"/>
  <c r="F2471" i="4"/>
  <c r="B2471" i="4"/>
  <c r="C2470" i="4"/>
  <c r="AK2476" i="4" l="1"/>
  <c r="AI2477" i="4"/>
  <c r="AJ2476" i="4"/>
  <c r="AT2475" i="4"/>
  <c r="AL2475" i="4"/>
  <c r="AS2475" i="4" s="1"/>
  <c r="M2474" i="4"/>
  <c r="S2474" i="4" s="1"/>
  <c r="Q2473" i="4"/>
  <c r="R2473" i="4" s="1"/>
  <c r="H2472" i="4"/>
  <c r="I2471" i="4"/>
  <c r="E2473" i="4"/>
  <c r="F2472" i="4"/>
  <c r="B2472" i="4"/>
  <c r="C2471" i="4"/>
  <c r="AK2477" i="4" l="1"/>
  <c r="AI2478" i="4"/>
  <c r="AJ2477" i="4"/>
  <c r="AT2476" i="4"/>
  <c r="AL2476" i="4"/>
  <c r="AS2476" i="4" s="1"/>
  <c r="M2475" i="4"/>
  <c r="S2475" i="4" s="1"/>
  <c r="Q2474" i="4"/>
  <c r="R2474" i="4" s="1"/>
  <c r="H2473" i="4"/>
  <c r="I2472" i="4"/>
  <c r="E2474" i="4"/>
  <c r="F2473" i="4"/>
  <c r="B2473" i="4"/>
  <c r="C2472" i="4"/>
  <c r="AK2478" i="4" l="1"/>
  <c r="AI2479" i="4"/>
  <c r="AJ2478" i="4"/>
  <c r="AT2477" i="4"/>
  <c r="AL2477" i="4"/>
  <c r="AS2477" i="4" s="1"/>
  <c r="M2476" i="4"/>
  <c r="S2476" i="4" s="1"/>
  <c r="Q2475" i="4"/>
  <c r="R2475" i="4" s="1"/>
  <c r="H2474" i="4"/>
  <c r="I2473" i="4"/>
  <c r="E2475" i="4"/>
  <c r="F2474" i="4"/>
  <c r="B2474" i="4"/>
  <c r="C2473" i="4"/>
  <c r="AI2480" i="4" l="1"/>
  <c r="AJ2479" i="4"/>
  <c r="AK2479" i="4"/>
  <c r="AT2478" i="4"/>
  <c r="AL2478" i="4"/>
  <c r="AS2478" i="4" s="1"/>
  <c r="M2477" i="4"/>
  <c r="S2477" i="4" s="1"/>
  <c r="Q2476" i="4"/>
  <c r="R2476" i="4" s="1"/>
  <c r="H2475" i="4"/>
  <c r="I2474" i="4"/>
  <c r="E2476" i="4"/>
  <c r="F2475" i="4"/>
  <c r="B2475" i="4"/>
  <c r="C2474" i="4"/>
  <c r="AT2479" i="4" l="1"/>
  <c r="AL2479" i="4"/>
  <c r="AS2479" i="4" s="1"/>
  <c r="AK2480" i="4"/>
  <c r="AI2481" i="4"/>
  <c r="AJ2480" i="4"/>
  <c r="M2478" i="4"/>
  <c r="S2478" i="4" s="1"/>
  <c r="Q2477" i="4"/>
  <c r="R2477" i="4" s="1"/>
  <c r="H2476" i="4"/>
  <c r="I2475" i="4"/>
  <c r="E2477" i="4"/>
  <c r="F2476" i="4"/>
  <c r="B2476" i="4"/>
  <c r="C2475" i="4"/>
  <c r="AI2482" i="4" l="1"/>
  <c r="AJ2481" i="4"/>
  <c r="AK2481" i="4"/>
  <c r="AT2480" i="4"/>
  <c r="AL2480" i="4"/>
  <c r="AS2480" i="4" s="1"/>
  <c r="M2479" i="4"/>
  <c r="S2479" i="4" s="1"/>
  <c r="Q2478" i="4"/>
  <c r="R2478" i="4" s="1"/>
  <c r="H2477" i="4"/>
  <c r="I2476" i="4"/>
  <c r="E2478" i="4"/>
  <c r="F2477" i="4"/>
  <c r="B2477" i="4"/>
  <c r="C2476" i="4"/>
  <c r="AT2481" i="4" l="1"/>
  <c r="AL2481" i="4"/>
  <c r="AS2481" i="4" s="1"/>
  <c r="AK2482" i="4"/>
  <c r="AI2483" i="4"/>
  <c r="AJ2482" i="4"/>
  <c r="M2480" i="4"/>
  <c r="S2480" i="4" s="1"/>
  <c r="Q2479" i="4"/>
  <c r="R2479" i="4" s="1"/>
  <c r="H2478" i="4"/>
  <c r="I2477" i="4"/>
  <c r="E2479" i="4"/>
  <c r="F2478" i="4"/>
  <c r="B2478" i="4"/>
  <c r="C2477" i="4"/>
  <c r="AI2484" i="4" l="1"/>
  <c r="AJ2483" i="4"/>
  <c r="AK2483" i="4"/>
  <c r="AT2482" i="4"/>
  <c r="AL2482" i="4"/>
  <c r="AS2482" i="4" s="1"/>
  <c r="M2481" i="4"/>
  <c r="S2481" i="4" s="1"/>
  <c r="Q2480" i="4"/>
  <c r="R2480" i="4" s="1"/>
  <c r="H2479" i="4"/>
  <c r="I2478" i="4"/>
  <c r="E2480" i="4"/>
  <c r="F2479" i="4"/>
  <c r="B2479" i="4"/>
  <c r="C2478" i="4"/>
  <c r="AT2483" i="4" l="1"/>
  <c r="AL2483" i="4"/>
  <c r="AS2483" i="4" s="1"/>
  <c r="AK2484" i="4"/>
  <c r="AI2485" i="4"/>
  <c r="AJ2484" i="4"/>
  <c r="M2482" i="4"/>
  <c r="S2482" i="4" s="1"/>
  <c r="Q2481" i="4"/>
  <c r="R2481" i="4" s="1"/>
  <c r="H2480" i="4"/>
  <c r="I2479" i="4"/>
  <c r="E2481" i="4"/>
  <c r="F2480" i="4"/>
  <c r="B2480" i="4"/>
  <c r="C2479" i="4"/>
  <c r="AI2486" i="4" l="1"/>
  <c r="AJ2485" i="4"/>
  <c r="AK2485" i="4"/>
  <c r="AT2484" i="4"/>
  <c r="AL2484" i="4"/>
  <c r="AS2484" i="4" s="1"/>
  <c r="M2483" i="4"/>
  <c r="S2483" i="4" s="1"/>
  <c r="Q2482" i="4"/>
  <c r="R2482" i="4" s="1"/>
  <c r="H2481" i="4"/>
  <c r="I2480" i="4"/>
  <c r="E2482" i="4"/>
  <c r="F2481" i="4"/>
  <c r="B2481" i="4"/>
  <c r="C2480" i="4"/>
  <c r="AT2485" i="4" l="1"/>
  <c r="AL2485" i="4"/>
  <c r="AS2485" i="4" s="1"/>
  <c r="AK2486" i="4"/>
  <c r="AI2487" i="4"/>
  <c r="AJ2486" i="4"/>
  <c r="M2484" i="4"/>
  <c r="S2484" i="4" s="1"/>
  <c r="Q2483" i="4"/>
  <c r="R2483" i="4" s="1"/>
  <c r="H2482" i="4"/>
  <c r="I2481" i="4"/>
  <c r="E2483" i="4"/>
  <c r="F2482" i="4"/>
  <c r="B2482" i="4"/>
  <c r="C2481" i="4"/>
  <c r="AI2488" i="4" l="1"/>
  <c r="AJ2487" i="4"/>
  <c r="AK2487" i="4"/>
  <c r="AT2486" i="4"/>
  <c r="AL2486" i="4"/>
  <c r="AS2486" i="4" s="1"/>
  <c r="M2485" i="4"/>
  <c r="S2485" i="4" s="1"/>
  <c r="Q2484" i="4"/>
  <c r="R2484" i="4" s="1"/>
  <c r="H2483" i="4"/>
  <c r="I2482" i="4"/>
  <c r="E2484" i="4"/>
  <c r="F2483" i="4"/>
  <c r="B2483" i="4"/>
  <c r="C2482" i="4"/>
  <c r="AT2487" i="4" l="1"/>
  <c r="AL2487" i="4"/>
  <c r="AS2487" i="4" s="1"/>
  <c r="AK2488" i="4"/>
  <c r="AI2489" i="4"/>
  <c r="AJ2488" i="4"/>
  <c r="M2486" i="4"/>
  <c r="S2486" i="4" s="1"/>
  <c r="Q2485" i="4"/>
  <c r="R2485" i="4" s="1"/>
  <c r="H2484" i="4"/>
  <c r="I2483" i="4"/>
  <c r="E2485" i="4"/>
  <c r="F2484" i="4"/>
  <c r="B2484" i="4"/>
  <c r="C2483" i="4"/>
  <c r="AI2490" i="4" l="1"/>
  <c r="AJ2489" i="4"/>
  <c r="AK2489" i="4"/>
  <c r="AT2488" i="4"/>
  <c r="AL2488" i="4"/>
  <c r="AS2488" i="4" s="1"/>
  <c r="M2487" i="4"/>
  <c r="S2487" i="4" s="1"/>
  <c r="Q2486" i="4"/>
  <c r="R2486" i="4" s="1"/>
  <c r="H2485" i="4"/>
  <c r="I2484" i="4"/>
  <c r="E2486" i="4"/>
  <c r="F2485" i="4"/>
  <c r="B2485" i="4"/>
  <c r="C2484" i="4"/>
  <c r="AT2489" i="4" l="1"/>
  <c r="AL2489" i="4"/>
  <c r="AS2489" i="4" s="1"/>
  <c r="AK2490" i="4"/>
  <c r="AI2491" i="4"/>
  <c r="AJ2490" i="4"/>
  <c r="M2488" i="4"/>
  <c r="S2488" i="4" s="1"/>
  <c r="Q2487" i="4"/>
  <c r="R2487" i="4" s="1"/>
  <c r="H2486" i="4"/>
  <c r="I2485" i="4"/>
  <c r="E2487" i="4"/>
  <c r="F2486" i="4"/>
  <c r="B2486" i="4"/>
  <c r="C2485" i="4"/>
  <c r="AI2492" i="4" l="1"/>
  <c r="AJ2491" i="4"/>
  <c r="AK2491" i="4"/>
  <c r="AT2490" i="4"/>
  <c r="AL2490" i="4"/>
  <c r="AS2490" i="4" s="1"/>
  <c r="M2489" i="4"/>
  <c r="S2489" i="4" s="1"/>
  <c r="Q2488" i="4"/>
  <c r="R2488" i="4" s="1"/>
  <c r="H2487" i="4"/>
  <c r="I2486" i="4"/>
  <c r="E2488" i="4"/>
  <c r="F2487" i="4"/>
  <c r="B2487" i="4"/>
  <c r="C2486" i="4"/>
  <c r="AT2491" i="4" l="1"/>
  <c r="AL2491" i="4"/>
  <c r="AS2491" i="4" s="1"/>
  <c r="AK2492" i="4"/>
  <c r="AI2493" i="4"/>
  <c r="AJ2492" i="4"/>
  <c r="M2490" i="4"/>
  <c r="S2490" i="4" s="1"/>
  <c r="Q2489" i="4"/>
  <c r="R2489" i="4" s="1"/>
  <c r="H2488" i="4"/>
  <c r="I2487" i="4"/>
  <c r="E2489" i="4"/>
  <c r="F2488" i="4"/>
  <c r="B2488" i="4"/>
  <c r="C2487" i="4"/>
  <c r="AI2494" i="4" l="1"/>
  <c r="AJ2493" i="4"/>
  <c r="AK2493" i="4"/>
  <c r="AT2492" i="4"/>
  <c r="AL2492" i="4"/>
  <c r="AS2492" i="4" s="1"/>
  <c r="M2491" i="4"/>
  <c r="S2491" i="4" s="1"/>
  <c r="Q2490" i="4"/>
  <c r="R2490" i="4" s="1"/>
  <c r="H2489" i="4"/>
  <c r="I2488" i="4"/>
  <c r="E2490" i="4"/>
  <c r="F2489" i="4"/>
  <c r="B2489" i="4"/>
  <c r="C2488" i="4"/>
  <c r="AT2493" i="4" l="1"/>
  <c r="AL2493" i="4"/>
  <c r="AS2493" i="4" s="1"/>
  <c r="AK2494" i="4"/>
  <c r="AI2495" i="4"/>
  <c r="AJ2494" i="4"/>
  <c r="M2492" i="4"/>
  <c r="S2492" i="4" s="1"/>
  <c r="Q2491" i="4"/>
  <c r="R2491" i="4" s="1"/>
  <c r="H2490" i="4"/>
  <c r="I2489" i="4"/>
  <c r="E2491" i="4"/>
  <c r="F2490" i="4"/>
  <c r="B2490" i="4"/>
  <c r="C2489" i="4"/>
  <c r="AI2496" i="4" l="1"/>
  <c r="AJ2495" i="4"/>
  <c r="AK2495" i="4"/>
  <c r="AT2494" i="4"/>
  <c r="AL2494" i="4"/>
  <c r="AS2494" i="4" s="1"/>
  <c r="M2493" i="4"/>
  <c r="S2493" i="4" s="1"/>
  <c r="Q2492" i="4"/>
  <c r="R2492" i="4" s="1"/>
  <c r="H2491" i="4"/>
  <c r="I2490" i="4"/>
  <c r="E2492" i="4"/>
  <c r="F2491" i="4"/>
  <c r="B2491" i="4"/>
  <c r="C2490" i="4"/>
  <c r="AT2495" i="4" l="1"/>
  <c r="AL2495" i="4"/>
  <c r="AS2495" i="4" s="1"/>
  <c r="AK2496" i="4"/>
  <c r="AI2497" i="4"/>
  <c r="AJ2496" i="4"/>
  <c r="M2494" i="4"/>
  <c r="S2494" i="4" s="1"/>
  <c r="Q2493" i="4"/>
  <c r="R2493" i="4" s="1"/>
  <c r="H2492" i="4"/>
  <c r="I2491" i="4"/>
  <c r="E2493" i="4"/>
  <c r="F2492" i="4"/>
  <c r="B2492" i="4"/>
  <c r="C2491" i="4"/>
  <c r="AI2498" i="4" l="1"/>
  <c r="AJ2497" i="4"/>
  <c r="AK2497" i="4"/>
  <c r="AT2496" i="4"/>
  <c r="AL2496" i="4"/>
  <c r="AS2496" i="4" s="1"/>
  <c r="M2495" i="4"/>
  <c r="S2495" i="4" s="1"/>
  <c r="Q2494" i="4"/>
  <c r="R2494" i="4" s="1"/>
  <c r="H2493" i="4"/>
  <c r="I2492" i="4"/>
  <c r="E2494" i="4"/>
  <c r="F2493" i="4"/>
  <c r="B2493" i="4"/>
  <c r="C2492" i="4"/>
  <c r="AT2497" i="4" l="1"/>
  <c r="AL2497" i="4"/>
  <c r="AS2497" i="4" s="1"/>
  <c r="AK2498" i="4"/>
  <c r="AI2499" i="4"/>
  <c r="AJ2498" i="4"/>
  <c r="M2496" i="4"/>
  <c r="S2496" i="4" s="1"/>
  <c r="Q2495" i="4"/>
  <c r="R2495" i="4" s="1"/>
  <c r="H2494" i="4"/>
  <c r="I2493" i="4"/>
  <c r="E2495" i="4"/>
  <c r="F2494" i="4"/>
  <c r="B2494" i="4"/>
  <c r="C2493" i="4"/>
  <c r="AI2500" i="4" l="1"/>
  <c r="AJ2499" i="4"/>
  <c r="AK2499" i="4"/>
  <c r="AT2498" i="4"/>
  <c r="AL2498" i="4"/>
  <c r="AS2498" i="4" s="1"/>
  <c r="M2497" i="4"/>
  <c r="S2497" i="4" s="1"/>
  <c r="Q2496" i="4"/>
  <c r="R2496" i="4" s="1"/>
  <c r="H2495" i="4"/>
  <c r="I2494" i="4"/>
  <c r="E2496" i="4"/>
  <c r="F2495" i="4"/>
  <c r="B2495" i="4"/>
  <c r="C2494" i="4"/>
  <c r="AT2499" i="4" l="1"/>
  <c r="AL2499" i="4"/>
  <c r="AS2499" i="4" s="1"/>
  <c r="AK2500" i="4"/>
  <c r="AI2501" i="4"/>
  <c r="AJ2500" i="4"/>
  <c r="M2498" i="4"/>
  <c r="S2498" i="4" s="1"/>
  <c r="Q2497" i="4"/>
  <c r="R2497" i="4" s="1"/>
  <c r="H2496" i="4"/>
  <c r="I2495" i="4"/>
  <c r="E2497" i="4"/>
  <c r="F2496" i="4"/>
  <c r="B2496" i="4"/>
  <c r="C2495" i="4"/>
  <c r="AI2502" i="4" l="1"/>
  <c r="AJ2501" i="4"/>
  <c r="AK2501" i="4"/>
  <c r="AT2500" i="4"/>
  <c r="AL2500" i="4"/>
  <c r="AS2500" i="4" s="1"/>
  <c r="M2499" i="4"/>
  <c r="S2499" i="4" s="1"/>
  <c r="Q2498" i="4"/>
  <c r="R2498" i="4" s="1"/>
  <c r="H2497" i="4"/>
  <c r="I2496" i="4"/>
  <c r="E2498" i="4"/>
  <c r="F2497" i="4"/>
  <c r="B2497" i="4"/>
  <c r="C2496" i="4"/>
  <c r="AT2501" i="4" l="1"/>
  <c r="AL2501" i="4"/>
  <c r="AS2501" i="4" s="1"/>
  <c r="AJ2502" i="4"/>
  <c r="AK2502" i="4"/>
  <c r="M2500" i="4"/>
  <c r="S2500" i="4" s="1"/>
  <c r="Q2499" i="4"/>
  <c r="R2499" i="4" s="1"/>
  <c r="H2498" i="4"/>
  <c r="I2497" i="4"/>
  <c r="E2499" i="4"/>
  <c r="F2498" i="4"/>
  <c r="B2498" i="4"/>
  <c r="C2497" i="4"/>
  <c r="AT2502" i="4" l="1"/>
  <c r="AL2502" i="4"/>
  <c r="AS2502" i="4" s="1"/>
  <c r="M2501" i="4"/>
  <c r="S2501" i="4" s="1"/>
  <c r="Q2500" i="4"/>
  <c r="R2500" i="4" s="1"/>
  <c r="H2499" i="4"/>
  <c r="I2498" i="4"/>
  <c r="E2500" i="4"/>
  <c r="F2499" i="4"/>
  <c r="B2499" i="4"/>
  <c r="C2498" i="4"/>
  <c r="M2502" i="4" l="1"/>
  <c r="Q2501" i="4"/>
  <c r="R2501" i="4" s="1"/>
  <c r="H2500" i="4"/>
  <c r="I2499" i="4"/>
  <c r="E2501" i="4"/>
  <c r="F2500" i="4"/>
  <c r="B2500" i="4"/>
  <c r="C2499" i="4"/>
  <c r="Q2502" i="4" l="1"/>
  <c r="R2502" i="4" s="1"/>
  <c r="S2502" i="4"/>
  <c r="H2501" i="4"/>
  <c r="I2500" i="4"/>
  <c r="E2502" i="4"/>
  <c r="F2501" i="4"/>
  <c r="B2501" i="4"/>
  <c r="C2500" i="4"/>
  <c r="H2502" i="4" l="1"/>
  <c r="I2502" i="4" s="1"/>
  <c r="I2501" i="4"/>
  <c r="F2502" i="4"/>
  <c r="B4" i="7" s="1"/>
  <c r="B2502" i="4"/>
  <c r="C2501" i="4"/>
  <c r="F5" i="7" l="1"/>
  <c r="F6" i="7"/>
  <c r="F4" i="7"/>
  <c r="F8" i="7"/>
  <c r="F7" i="7"/>
  <c r="F9" i="7"/>
  <c r="F5" i="8"/>
  <c r="F12" i="8"/>
  <c r="F15" i="8"/>
  <c r="F18" i="8"/>
  <c r="F9" i="8"/>
  <c r="F20" i="8"/>
  <c r="F26" i="8"/>
  <c r="F7" i="8"/>
  <c r="F8" i="8"/>
  <c r="F11" i="8"/>
  <c r="F14" i="8"/>
  <c r="F16" i="8"/>
  <c r="F22" i="8"/>
  <c r="F4" i="8"/>
  <c r="F24" i="8"/>
  <c r="F25" i="8"/>
  <c r="F10" i="8"/>
  <c r="F21" i="8"/>
  <c r="F23" i="8"/>
  <c r="F6" i="8"/>
  <c r="F19" i="8"/>
  <c r="F17" i="8"/>
  <c r="F27" i="8"/>
  <c r="F13" i="8"/>
  <c r="F497" i="7"/>
  <c r="F406" i="8"/>
  <c r="F188" i="8"/>
  <c r="F55" i="7"/>
  <c r="F468" i="7"/>
  <c r="F187" i="8"/>
  <c r="F49" i="8"/>
  <c r="F191" i="8"/>
  <c r="F375" i="8"/>
  <c r="F180" i="8"/>
  <c r="F181" i="8"/>
  <c r="F332" i="7"/>
  <c r="F507" i="7"/>
  <c r="F373" i="8"/>
  <c r="F274" i="7"/>
  <c r="F312" i="7"/>
  <c r="F267" i="7"/>
  <c r="F161" i="7"/>
  <c r="F151" i="7"/>
  <c r="F56" i="8"/>
  <c r="F145" i="8"/>
  <c r="F186" i="8"/>
  <c r="F215" i="8"/>
  <c r="F65" i="8"/>
  <c r="F473" i="8"/>
  <c r="F450" i="7"/>
  <c r="F101" i="7"/>
  <c r="F332" i="8"/>
  <c r="F283" i="7"/>
  <c r="F321" i="7"/>
  <c r="F118" i="7"/>
  <c r="F177" i="7"/>
  <c r="F85" i="7"/>
  <c r="F364" i="8"/>
  <c r="F216" i="8"/>
  <c r="F363" i="8"/>
  <c r="F495" i="8"/>
  <c r="F238" i="8"/>
  <c r="F315" i="8"/>
  <c r="F401" i="8"/>
  <c r="F78" i="8"/>
  <c r="F464" i="8"/>
  <c r="F400" i="7"/>
  <c r="F362" i="7"/>
  <c r="F247" i="7"/>
  <c r="F419" i="7"/>
  <c r="F457" i="7"/>
  <c r="F335" i="7"/>
  <c r="F446" i="7"/>
  <c r="F502" i="8"/>
  <c r="F487" i="8"/>
  <c r="F164" i="8"/>
  <c r="F233" i="8"/>
  <c r="F168" i="8"/>
  <c r="F185" i="8"/>
  <c r="F87" i="8"/>
  <c r="F433" i="7"/>
  <c r="F348" i="7"/>
  <c r="F270" i="7"/>
  <c r="F492" i="7"/>
  <c r="F393" i="7"/>
  <c r="F358" i="7"/>
  <c r="F371" i="7"/>
  <c r="F355" i="7"/>
  <c r="F238" i="7"/>
  <c r="F416" i="8"/>
  <c r="F95" i="8"/>
  <c r="F243" i="8"/>
  <c r="F454" i="8"/>
  <c r="F207" i="8"/>
  <c r="F59" i="8"/>
  <c r="F288" i="8"/>
  <c r="F336" i="7"/>
  <c r="F298" i="7"/>
  <c r="F190" i="7"/>
  <c r="F483" i="7"/>
  <c r="F50" i="7"/>
  <c r="F440" i="7"/>
  <c r="F337" i="7"/>
  <c r="F438" i="8"/>
  <c r="F423" i="8"/>
  <c r="F339" i="8"/>
  <c r="F486" i="8"/>
  <c r="F111" i="8"/>
  <c r="F387" i="8"/>
  <c r="F496" i="8"/>
  <c r="F363" i="7"/>
  <c r="F394" i="7"/>
  <c r="F82" i="7"/>
  <c r="F456" i="7"/>
  <c r="F494" i="7"/>
  <c r="F322" i="7"/>
  <c r="F392" i="7"/>
  <c r="F378" i="7"/>
  <c r="F96" i="7"/>
  <c r="F323" i="7"/>
  <c r="F86" i="8"/>
  <c r="F420" i="8"/>
  <c r="F192" i="8"/>
  <c r="F38" i="8"/>
  <c r="F424" i="8"/>
  <c r="F29" i="8"/>
  <c r="F348" i="8"/>
  <c r="F185" i="7"/>
  <c r="F158" i="7"/>
  <c r="F106" i="7"/>
  <c r="F152" i="7"/>
  <c r="F79" i="7"/>
  <c r="F125" i="7"/>
  <c r="F114" i="7"/>
  <c r="F92" i="8"/>
  <c r="F210" i="8"/>
  <c r="F43" i="8"/>
  <c r="F422" i="8"/>
  <c r="F47" i="8"/>
  <c r="F179" i="8"/>
  <c r="F281" i="8"/>
  <c r="F52" i="7"/>
  <c r="F144" i="7"/>
  <c r="F199" i="8"/>
  <c r="F102" i="7"/>
  <c r="F140" i="7"/>
  <c r="F67" i="7"/>
  <c r="F145" i="7"/>
  <c r="F128" i="7"/>
  <c r="F421" i="8"/>
  <c r="F105" i="8"/>
  <c r="F289" i="8"/>
  <c r="F94" i="8"/>
  <c r="F140" i="8"/>
  <c r="F284" i="8"/>
  <c r="F270" i="8"/>
  <c r="F412" i="8"/>
  <c r="F132" i="7"/>
  <c r="F94" i="7"/>
  <c r="F170" i="7"/>
  <c r="F205" i="7"/>
  <c r="F143" i="7"/>
  <c r="F72" i="7"/>
  <c r="F385" i="7"/>
  <c r="F28" i="8"/>
  <c r="F257" i="8"/>
  <c r="F62" i="8"/>
  <c r="F108" i="8"/>
  <c r="F305" i="8"/>
  <c r="F450" i="8"/>
  <c r="F380" i="8"/>
  <c r="F217" i="7"/>
  <c r="F179" i="7"/>
  <c r="F10" i="7"/>
  <c r="F56" i="7"/>
  <c r="F286" i="7"/>
  <c r="F29" i="7"/>
  <c r="F103" i="7"/>
  <c r="F174" i="7"/>
  <c r="F218" i="7"/>
  <c r="F382" i="7"/>
  <c r="F69" i="8"/>
  <c r="F230" i="8"/>
  <c r="F71" i="8"/>
  <c r="F222" i="8"/>
  <c r="F296" i="8"/>
  <c r="F223" i="8"/>
  <c r="F190" i="8"/>
  <c r="F461" i="7"/>
  <c r="F413" i="7"/>
  <c r="F310" i="7"/>
  <c r="F356" i="7"/>
  <c r="F303" i="7"/>
  <c r="F212" i="7"/>
  <c r="F84" i="7"/>
  <c r="F459" i="8"/>
  <c r="F268" i="8"/>
  <c r="F434" i="8"/>
  <c r="F44" i="8"/>
  <c r="F241" i="8"/>
  <c r="F91" i="8"/>
  <c r="F298" i="8"/>
  <c r="F449" i="7"/>
  <c r="F405" i="7"/>
  <c r="F448" i="8"/>
  <c r="F306" i="7"/>
  <c r="F344" i="7"/>
  <c r="F299" i="7"/>
  <c r="F200" i="7"/>
  <c r="F373" i="7"/>
  <c r="F480" i="8"/>
  <c r="F299" i="8"/>
  <c r="F312" i="8"/>
  <c r="F45" i="8"/>
  <c r="F147" i="8"/>
  <c r="F389" i="8"/>
  <c r="F176" i="8"/>
  <c r="F183" i="8"/>
  <c r="F377" i="7"/>
  <c r="F484" i="7"/>
  <c r="F374" i="7"/>
  <c r="F339" i="7"/>
  <c r="F198" i="7"/>
  <c r="F276" i="7"/>
  <c r="F105" i="7"/>
  <c r="F395" i="8"/>
  <c r="F250" i="8"/>
  <c r="F141" i="8"/>
  <c r="F475" i="8"/>
  <c r="F328" i="8"/>
  <c r="F144" i="8"/>
  <c r="F325" i="8"/>
  <c r="F493" i="7"/>
  <c r="F447" i="7"/>
  <c r="F214" i="7"/>
  <c r="F260" i="7"/>
  <c r="F207" i="7"/>
  <c r="F285" i="7"/>
  <c r="F265" i="7"/>
  <c r="F431" i="7"/>
  <c r="F14" i="7"/>
  <c r="F499" i="8"/>
  <c r="F391" i="8"/>
  <c r="F196" i="8"/>
  <c r="F393" i="8"/>
  <c r="F200" i="8"/>
  <c r="F33" i="8"/>
  <c r="F119" i="8"/>
  <c r="F502" i="7"/>
  <c r="F252" i="7"/>
  <c r="F231" i="7"/>
  <c r="F19" i="7"/>
  <c r="F65" i="7"/>
  <c r="F476" i="7"/>
  <c r="F421" i="7"/>
  <c r="F169" i="7"/>
  <c r="F474" i="8"/>
  <c r="F453" i="8"/>
  <c r="F32" i="8"/>
  <c r="F411" i="8"/>
  <c r="F218" i="8"/>
  <c r="F386" i="8"/>
  <c r="F277" i="8"/>
  <c r="F240" i="7"/>
  <c r="F202" i="7"/>
  <c r="F254" i="7"/>
  <c r="F13" i="7"/>
  <c r="F98" i="7"/>
  <c r="F472" i="7"/>
  <c r="F401" i="7"/>
  <c r="F186" i="7"/>
  <c r="F410" i="7"/>
  <c r="F330" i="8"/>
  <c r="F414" i="8"/>
  <c r="F55" i="8"/>
  <c r="F416" i="7"/>
  <c r="F188" i="7"/>
  <c r="F66" i="7"/>
  <c r="F83" i="7"/>
  <c r="F129" i="7"/>
  <c r="F397" i="7"/>
  <c r="F485" i="7"/>
  <c r="F277" i="7"/>
  <c r="F118" i="8"/>
  <c r="F229" i="8"/>
  <c r="F335" i="8"/>
  <c r="F490" i="8"/>
  <c r="F306" i="8"/>
  <c r="F151" i="8"/>
  <c r="F438" i="7"/>
  <c r="F284" i="7"/>
  <c r="F311" i="7"/>
  <c r="F423" i="7"/>
  <c r="F469" i="7"/>
  <c r="F343" i="7"/>
  <c r="F458" i="7"/>
  <c r="F300" i="7"/>
  <c r="F263" i="7"/>
  <c r="F391" i="7"/>
  <c r="F41" i="8"/>
  <c r="F114" i="8"/>
  <c r="F75" i="8"/>
  <c r="F214" i="8"/>
  <c r="F79" i="8"/>
  <c r="F227" i="8"/>
  <c r="F313" i="8"/>
  <c r="F137" i="7"/>
  <c r="F48" i="7"/>
  <c r="F280" i="8"/>
  <c r="F251" i="7"/>
  <c r="F289" i="7"/>
  <c r="F86" i="7"/>
  <c r="F156" i="7"/>
  <c r="F491" i="7"/>
  <c r="F165" i="8"/>
  <c r="F430" i="8"/>
  <c r="F399" i="8"/>
  <c r="F426" i="8"/>
  <c r="F293" i="8"/>
  <c r="F80" i="8"/>
  <c r="F493" i="8"/>
  <c r="F36" i="7"/>
  <c r="F139" i="7"/>
  <c r="F191" i="7"/>
  <c r="F237" i="7"/>
  <c r="F26" i="7"/>
  <c r="F104" i="7"/>
  <c r="F470" i="7"/>
  <c r="F123" i="7"/>
  <c r="F91" i="7"/>
  <c r="F88" i="8"/>
  <c r="F334" i="8"/>
  <c r="F90" i="8"/>
  <c r="F247" i="8"/>
  <c r="F52" i="8"/>
  <c r="F377" i="8"/>
  <c r="F345" i="7"/>
  <c r="F133" i="7"/>
  <c r="F396" i="8"/>
  <c r="F315" i="7"/>
  <c r="F184" i="7"/>
  <c r="F150" i="7"/>
  <c r="F209" i="7"/>
  <c r="F427" i="7"/>
  <c r="F101" i="8"/>
  <c r="F366" i="8"/>
  <c r="F58" i="8"/>
  <c r="F104" i="8"/>
  <c r="F318" i="8"/>
  <c r="F345" i="8"/>
  <c r="F73" i="7"/>
  <c r="F80" i="7"/>
  <c r="F461" i="8"/>
  <c r="F166" i="7"/>
  <c r="F193" i="7"/>
  <c r="F131" i="7"/>
  <c r="F60" i="7"/>
  <c r="F64" i="7"/>
  <c r="F397" i="8"/>
  <c r="F500" i="8"/>
  <c r="F235" i="8"/>
  <c r="F481" i="8"/>
  <c r="F402" i="8"/>
  <c r="F204" i="8"/>
  <c r="F273" i="8"/>
  <c r="F123" i="8"/>
  <c r="F336" i="8"/>
  <c r="F486" i="7"/>
  <c r="F448" i="7"/>
  <c r="F193" i="8"/>
  <c r="F424" i="7"/>
  <c r="F462" i="7"/>
  <c r="F290" i="7"/>
  <c r="F360" i="7"/>
  <c r="F256" i="8"/>
  <c r="F359" i="8"/>
  <c r="F36" i="8"/>
  <c r="F122" i="8"/>
  <c r="F40" i="8"/>
  <c r="F382" i="8"/>
  <c r="F447" i="8"/>
  <c r="F264" i="8"/>
  <c r="F434" i="7"/>
  <c r="F359" i="7"/>
  <c r="F406" i="7"/>
  <c r="F403" i="7"/>
  <c r="F230" i="7"/>
  <c r="F308" i="7"/>
  <c r="F41" i="7"/>
  <c r="F414" i="7"/>
  <c r="F209" i="8"/>
  <c r="F455" i="8"/>
  <c r="F132" i="8"/>
  <c r="F457" i="8"/>
  <c r="F98" i="8"/>
  <c r="F419" i="8"/>
  <c r="F400" i="8"/>
  <c r="F422" i="7"/>
  <c r="F351" i="7"/>
  <c r="F130" i="7"/>
  <c r="F488" i="7"/>
  <c r="F369" i="7"/>
  <c r="F354" i="7"/>
  <c r="F347" i="7"/>
  <c r="F266" i="8"/>
  <c r="F295" i="8"/>
  <c r="F211" i="8"/>
  <c r="F425" i="8"/>
  <c r="F471" i="8"/>
  <c r="F259" i="8"/>
  <c r="F368" i="8"/>
  <c r="F353" i="7"/>
  <c r="F480" i="7"/>
  <c r="F320" i="8"/>
  <c r="F370" i="7"/>
  <c r="F408" i="7"/>
  <c r="F194" i="7"/>
  <c r="F264" i="7"/>
  <c r="F464" i="7"/>
  <c r="F352" i="8"/>
  <c r="F18" i="7"/>
  <c r="F131" i="8"/>
  <c r="F357" i="8"/>
  <c r="F64" i="8"/>
  <c r="F83" i="8"/>
  <c r="F282" i="8"/>
  <c r="F354" i="8"/>
  <c r="F213" i="8"/>
  <c r="F313" i="7"/>
  <c r="F275" i="7"/>
  <c r="F127" i="7"/>
  <c r="F24" i="7"/>
  <c r="F222" i="7"/>
  <c r="F499" i="7"/>
  <c r="F71" i="7"/>
  <c r="F137" i="8"/>
  <c r="F82" i="8"/>
  <c r="F403" i="8"/>
  <c r="F489" i="8"/>
  <c r="F407" i="8"/>
  <c r="F84" i="8"/>
  <c r="F170" i="8"/>
  <c r="F297" i="7"/>
  <c r="F261" i="7"/>
  <c r="F189" i="8"/>
  <c r="F115" i="7"/>
  <c r="F12" i="7"/>
  <c r="F439" i="7"/>
  <c r="F17" i="7"/>
  <c r="F245" i="7"/>
  <c r="F381" i="8"/>
  <c r="F246" i="8"/>
  <c r="F178" i="8"/>
  <c r="F139" i="8"/>
  <c r="F57" i="8"/>
  <c r="F465" i="8"/>
  <c r="F418" i="8"/>
  <c r="F258" i="8"/>
  <c r="F249" i="7"/>
  <c r="F211" i="7"/>
  <c r="F42" i="7"/>
  <c r="F88" i="7"/>
  <c r="F15" i="7"/>
  <c r="F61" i="7"/>
  <c r="F135" i="7"/>
  <c r="F73" i="8"/>
  <c r="F146" i="8"/>
  <c r="F107" i="8"/>
  <c r="F153" i="8"/>
  <c r="F194" i="8"/>
  <c r="F110" i="8"/>
  <c r="F503" i="8"/>
  <c r="F176" i="7"/>
  <c r="F307" i="7"/>
  <c r="F31" i="7"/>
  <c r="F77" i="7"/>
  <c r="F215" i="7"/>
  <c r="F389" i="7"/>
  <c r="F473" i="7"/>
  <c r="F291" i="7"/>
  <c r="F346" i="7"/>
  <c r="F463" i="7"/>
  <c r="F314" i="8"/>
  <c r="F398" i="8"/>
  <c r="F431" i="8"/>
  <c r="F394" i="8"/>
  <c r="F182" i="8"/>
  <c r="F112" i="8"/>
  <c r="F429" i="8"/>
  <c r="F89" i="7"/>
  <c r="F43" i="7"/>
  <c r="F182" i="7"/>
  <c r="F228" i="7"/>
  <c r="F175" i="7"/>
  <c r="F253" i="7"/>
  <c r="F329" i="7"/>
  <c r="F331" i="8"/>
  <c r="F449" i="8"/>
  <c r="F126" i="8"/>
  <c r="F89" i="8"/>
  <c r="F130" i="8"/>
  <c r="F451" i="8"/>
  <c r="F228" i="8"/>
  <c r="F396" i="7"/>
  <c r="F37" i="7"/>
  <c r="F178" i="7"/>
  <c r="F167" i="7"/>
  <c r="F21" i="7"/>
  <c r="F198" i="8"/>
  <c r="F236" i="8"/>
  <c r="F338" i="8"/>
  <c r="F379" i="8"/>
  <c r="F488" i="8"/>
  <c r="F48" i="8"/>
  <c r="F301" i="8"/>
  <c r="F25" i="7"/>
  <c r="F479" i="7"/>
  <c r="F246" i="7"/>
  <c r="F292" i="7"/>
  <c r="F239" i="7"/>
  <c r="F317" i="7"/>
  <c r="F201" i="7"/>
  <c r="F267" i="8"/>
  <c r="F197" i="8"/>
  <c r="F370" i="8"/>
  <c r="F347" i="8"/>
  <c r="F252" i="8"/>
  <c r="F61" i="8"/>
  <c r="F365" i="8"/>
  <c r="F121" i="7"/>
  <c r="F75" i="7"/>
  <c r="F255" i="7"/>
  <c r="F301" i="7"/>
  <c r="F90" i="7"/>
  <c r="F168" i="7"/>
  <c r="F352" i="7"/>
  <c r="F59" i="7"/>
  <c r="F142" i="7"/>
  <c r="F428" i="8"/>
  <c r="F263" i="8"/>
  <c r="F68" i="8"/>
  <c r="F265" i="8"/>
  <c r="F72" i="8"/>
  <c r="F350" i="8"/>
  <c r="F479" i="8"/>
  <c r="F445" i="8"/>
  <c r="F380" i="7"/>
  <c r="F318" i="7"/>
  <c r="F365" i="7"/>
  <c r="F437" i="7"/>
  <c r="F390" i="7"/>
  <c r="F426" i="7"/>
  <c r="F364" i="7"/>
  <c r="F54" i="8"/>
  <c r="F472" i="8"/>
  <c r="F77" i="8"/>
  <c r="F283" i="8"/>
  <c r="F497" i="8"/>
  <c r="F174" i="8"/>
  <c r="F224" i="8"/>
  <c r="F368" i="7"/>
  <c r="F330" i="7"/>
  <c r="F183" i="7"/>
  <c r="F357" i="7"/>
  <c r="F425" i="7"/>
  <c r="F386" i="7"/>
  <c r="F411" i="7"/>
  <c r="F314" i="7"/>
  <c r="F53" i="7"/>
  <c r="F67" i="8"/>
  <c r="F205" i="8"/>
  <c r="F128" i="8"/>
  <c r="F458" i="8"/>
  <c r="F349" i="8"/>
  <c r="F415" i="8"/>
  <c r="F221" i="8"/>
  <c r="F316" i="7"/>
  <c r="F206" i="7"/>
  <c r="F455" i="7"/>
  <c r="F501" i="7"/>
  <c r="F407" i="7"/>
  <c r="F490" i="7"/>
  <c r="F268" i="7"/>
  <c r="F163" i="8"/>
  <c r="F272" i="8"/>
  <c r="F203" i="8"/>
  <c r="F70" i="8"/>
  <c r="F485" i="8"/>
  <c r="F383" i="8"/>
  <c r="F317" i="8"/>
  <c r="F412" i="7"/>
  <c r="F366" i="7"/>
  <c r="F428" i="7"/>
  <c r="F474" i="7"/>
  <c r="F294" i="7"/>
  <c r="F372" i="7"/>
  <c r="F409" i="7"/>
  <c r="F350" i="7"/>
  <c r="F381" i="7"/>
  <c r="F342" i="8"/>
  <c r="F159" i="8"/>
  <c r="F435" i="8"/>
  <c r="F390" i="8"/>
  <c r="F439" i="8"/>
  <c r="F116" i="8"/>
  <c r="F202" i="8"/>
  <c r="F233" i="7"/>
  <c r="F155" i="7"/>
  <c r="F261" i="8"/>
  <c r="F134" i="7"/>
  <c r="F172" i="7"/>
  <c r="F99" i="7"/>
  <c r="F28" i="7"/>
  <c r="F32" i="7"/>
  <c r="F37" i="8"/>
  <c r="F413" i="8"/>
  <c r="F271" i="8"/>
  <c r="F134" i="8"/>
  <c r="F300" i="8"/>
  <c r="F125" i="8"/>
  <c r="F444" i="8"/>
  <c r="F164" i="7"/>
  <c r="F126" i="7"/>
  <c r="F74" i="7"/>
  <c r="F120" i="7"/>
  <c r="F47" i="7"/>
  <c r="F93" i="7"/>
  <c r="F34" i="7"/>
  <c r="F110" i="7"/>
  <c r="F195" i="7"/>
  <c r="F133" i="8"/>
  <c r="F462" i="8"/>
  <c r="F135" i="8"/>
  <c r="F136" i="8"/>
  <c r="F97" i="8"/>
  <c r="F249" i="8"/>
  <c r="F116" i="7"/>
  <c r="F112" i="7"/>
  <c r="F333" i="8"/>
  <c r="F187" i="7"/>
  <c r="F225" i="7"/>
  <c r="F22" i="7"/>
  <c r="F92" i="7"/>
  <c r="F117" i="7"/>
  <c r="F254" i="8"/>
  <c r="F494" i="8"/>
  <c r="F103" i="8"/>
  <c r="F149" i="8"/>
  <c r="F446" i="8"/>
  <c r="F217" i="8"/>
  <c r="F163" i="7"/>
  <c r="F197" i="7"/>
  <c r="F324" i="8"/>
  <c r="F38" i="7"/>
  <c r="F76" i="7"/>
  <c r="F503" i="7"/>
  <c r="F81" i="7"/>
  <c r="F181" i="7"/>
  <c r="F388" i="8"/>
  <c r="F199" i="7"/>
  <c r="F124" i="8"/>
  <c r="F353" i="8"/>
  <c r="F158" i="8"/>
  <c r="F76" i="8"/>
  <c r="F162" i="8"/>
  <c r="F483" i="8"/>
  <c r="F260" i="8"/>
  <c r="F481" i="7"/>
  <c r="F443" i="7"/>
  <c r="F308" i="8"/>
  <c r="F338" i="7"/>
  <c r="F376" i="7"/>
  <c r="F331" i="7"/>
  <c r="F232" i="7"/>
  <c r="F269" i="8"/>
  <c r="F231" i="8"/>
  <c r="F81" i="8"/>
  <c r="F167" i="8"/>
  <c r="F85" i="8"/>
  <c r="F206" i="8"/>
  <c r="F319" i="8"/>
  <c r="F274" i="8"/>
  <c r="F429" i="7"/>
  <c r="F349" i="7"/>
  <c r="F278" i="7"/>
  <c r="F324" i="7"/>
  <c r="F271" i="7"/>
  <c r="F180" i="7"/>
  <c r="F148" i="7"/>
  <c r="F500" i="7"/>
  <c r="F173" i="7"/>
  <c r="F327" i="8"/>
  <c r="F177" i="8"/>
  <c r="F329" i="8"/>
  <c r="F143" i="8"/>
  <c r="F291" i="8"/>
  <c r="F234" i="8"/>
  <c r="F417" i="7"/>
  <c r="F341" i="7"/>
  <c r="F384" i="8"/>
  <c r="F402" i="7"/>
  <c r="F379" i="7"/>
  <c r="F226" i="7"/>
  <c r="F296" i="7"/>
  <c r="F290" i="8"/>
  <c r="F184" i="8"/>
  <c r="F100" i="8"/>
  <c r="F297" i="8"/>
  <c r="F343" i="8"/>
  <c r="F148" i="8"/>
  <c r="F292" i="8"/>
  <c r="F236" i="7"/>
  <c r="F475" i="7"/>
  <c r="F501" i="8"/>
  <c r="F242" i="7"/>
  <c r="F280" i="7"/>
  <c r="F235" i="7"/>
  <c r="F305" i="7"/>
  <c r="F459" i="7"/>
  <c r="F437" i="8"/>
  <c r="F309" i="8"/>
  <c r="F491" i="8"/>
  <c r="F376" i="8"/>
  <c r="F109" i="8"/>
  <c r="F443" i="8"/>
  <c r="F220" i="8"/>
  <c r="F482" i="8"/>
  <c r="F469" i="8"/>
  <c r="F272" i="7"/>
  <c r="F234" i="7"/>
  <c r="F334" i="7"/>
  <c r="F45" i="7"/>
  <c r="F162" i="7"/>
  <c r="F504" i="7"/>
  <c r="F441" i="7"/>
  <c r="F374" i="8"/>
  <c r="F127" i="8"/>
  <c r="F275" i="8"/>
  <c r="F361" i="8"/>
  <c r="F279" i="8"/>
  <c r="F129" i="8"/>
  <c r="F42" i="8"/>
  <c r="F384" i="7"/>
  <c r="F220" i="7"/>
  <c r="F159" i="7"/>
  <c r="F487" i="7"/>
  <c r="F33" i="7"/>
  <c r="F444" i="7"/>
  <c r="F361" i="7"/>
  <c r="F204" i="7"/>
  <c r="F146" i="7"/>
  <c r="F326" i="8"/>
  <c r="F337" i="8"/>
  <c r="F142" i="8"/>
  <c r="F341" i="8"/>
  <c r="F208" i="7"/>
  <c r="F165" i="7"/>
  <c r="F63" i="7"/>
  <c r="F109" i="7"/>
  <c r="F279" i="7"/>
  <c r="F435" i="7"/>
  <c r="F505" i="7"/>
  <c r="F310" i="8"/>
  <c r="F63" i="8"/>
  <c r="F467" i="8"/>
  <c r="F358" i="8"/>
  <c r="F66" i="8"/>
  <c r="F155" i="8"/>
  <c r="F405" i="8"/>
  <c r="F304" i="7"/>
  <c r="F266" i="7"/>
  <c r="F295" i="7"/>
  <c r="F451" i="7"/>
  <c r="F489" i="7"/>
  <c r="F399" i="7"/>
  <c r="F478" i="7"/>
  <c r="F250" i="7"/>
  <c r="F432" i="7"/>
  <c r="F78" i="7"/>
  <c r="F442" i="8"/>
  <c r="F285" i="8"/>
  <c r="F303" i="8"/>
  <c r="F166" i="8"/>
  <c r="F240" i="8"/>
  <c r="F157" i="8"/>
  <c r="F476" i="8"/>
  <c r="F68" i="7"/>
  <c r="F30" i="7"/>
  <c r="F223" i="7"/>
  <c r="F269" i="7"/>
  <c r="F58" i="7"/>
  <c r="F136" i="7"/>
  <c r="F395" i="7"/>
  <c r="F195" i="8"/>
  <c r="F321" i="8"/>
  <c r="F171" i="8"/>
  <c r="F278" i="8"/>
  <c r="F175" i="8"/>
  <c r="F323" i="8"/>
  <c r="F409" i="8"/>
  <c r="F445" i="7"/>
  <c r="F16" i="7"/>
  <c r="F460" i="8"/>
  <c r="F219" i="7"/>
  <c r="F257" i="7"/>
  <c r="F54" i="7"/>
  <c r="F124" i="7"/>
  <c r="F149" i="7"/>
  <c r="F492" i="8"/>
  <c r="F60" i="8"/>
  <c r="F417" i="8"/>
  <c r="F466" i="8"/>
  <c r="F251" i="8"/>
  <c r="F360" i="8"/>
  <c r="F93" i="8"/>
  <c r="F248" i="8"/>
  <c r="F153" i="7"/>
  <c r="F107" i="7"/>
  <c r="F287" i="7"/>
  <c r="F333" i="7"/>
  <c r="F122" i="7"/>
  <c r="F189" i="7"/>
  <c r="F288" i="7"/>
  <c r="F156" i="8"/>
  <c r="F385" i="8"/>
  <c r="F498" i="8"/>
  <c r="F219" i="8"/>
  <c r="F433" i="8"/>
  <c r="F322" i="8"/>
  <c r="F304" i="8"/>
  <c r="F100" i="7"/>
  <c r="F62" i="7"/>
  <c r="F138" i="7"/>
  <c r="F171" i="7"/>
  <c r="F111" i="7"/>
  <c r="F40" i="7"/>
  <c r="F465" i="7"/>
  <c r="F46" i="7"/>
  <c r="F259" i="7"/>
  <c r="F23" i="7"/>
  <c r="F152" i="8"/>
  <c r="F113" i="8"/>
  <c r="F154" i="8"/>
  <c r="F117" i="8"/>
  <c r="F478" i="8"/>
  <c r="F351" i="8"/>
  <c r="F356" i="8"/>
  <c r="F466" i="7"/>
  <c r="F420" i="7"/>
  <c r="F375" i="7"/>
  <c r="F442" i="7"/>
  <c r="F262" i="7"/>
  <c r="F340" i="7"/>
  <c r="F477" i="7"/>
  <c r="F99" i="8"/>
  <c r="F344" i="8"/>
  <c r="F302" i="8"/>
  <c r="F172" i="8"/>
  <c r="F369" i="8"/>
  <c r="F46" i="8"/>
  <c r="F432" i="8"/>
  <c r="F454" i="7"/>
  <c r="F415" i="7"/>
  <c r="F244" i="8"/>
  <c r="F367" i="7"/>
  <c r="F430" i="7"/>
  <c r="F258" i="7"/>
  <c r="F328" i="7"/>
  <c r="F383" i="7"/>
  <c r="F276" i="8"/>
  <c r="F427" i="8"/>
  <c r="F440" i="8"/>
  <c r="F173" i="8"/>
  <c r="F102" i="8"/>
  <c r="F372" i="8"/>
  <c r="F287" i="8"/>
  <c r="F468" i="8"/>
  <c r="F387" i="7"/>
  <c r="F398" i="7"/>
  <c r="F460" i="7"/>
  <c r="F506" i="7"/>
  <c r="F326" i="7"/>
  <c r="F404" i="7"/>
  <c r="F482" i="7"/>
  <c r="F35" i="8"/>
  <c r="F408" i="8"/>
  <c r="F96" i="8"/>
  <c r="F115" i="8"/>
  <c r="F456" i="8"/>
  <c r="F255" i="8"/>
  <c r="F404" i="8"/>
  <c r="F498" i="7"/>
  <c r="F452" i="7"/>
  <c r="F342" i="7"/>
  <c r="F388" i="7"/>
  <c r="F157" i="7"/>
  <c r="F244" i="7"/>
  <c r="F20" i="7"/>
  <c r="F436" i="7"/>
  <c r="F27" i="7"/>
  <c r="F470" i="8"/>
  <c r="F31" i="8"/>
  <c r="F307" i="8"/>
  <c r="F212" i="8"/>
  <c r="F311" i="8"/>
  <c r="F161" i="8"/>
  <c r="F74" i="8"/>
  <c r="F320" i="7"/>
  <c r="F293" i="7"/>
  <c r="F253" i="8"/>
  <c r="F147" i="7"/>
  <c r="F44" i="7"/>
  <c r="F471" i="7"/>
  <c r="F49" i="7"/>
  <c r="F213" i="7"/>
  <c r="F346" i="8"/>
  <c r="F340" i="8"/>
  <c r="F160" i="8"/>
  <c r="F51" i="8"/>
  <c r="F392" i="8"/>
  <c r="F201" i="8"/>
  <c r="F316" i="8"/>
  <c r="F281" i="7"/>
  <c r="F243" i="7"/>
  <c r="F95" i="7"/>
  <c r="F141" i="7"/>
  <c r="F327" i="7"/>
  <c r="F467" i="7"/>
  <c r="F39" i="7"/>
  <c r="F227" i="7"/>
  <c r="F282" i="7"/>
  <c r="F378" i="8"/>
  <c r="F232" i="8"/>
  <c r="F367" i="8"/>
  <c r="F53" i="8"/>
  <c r="F262" i="8"/>
  <c r="F138" i="8"/>
  <c r="F192" i="7"/>
  <c r="F229" i="7"/>
  <c r="F436" i="8"/>
  <c r="F70" i="7"/>
  <c r="F108" i="7"/>
  <c r="F35" i="7"/>
  <c r="F113" i="7"/>
  <c r="F160" i="7"/>
  <c r="F410" i="8"/>
  <c r="F484" i="8"/>
  <c r="F463" i="8"/>
  <c r="F362" i="8"/>
  <c r="F477" i="8"/>
  <c r="F106" i="8"/>
  <c r="F224" i="7"/>
  <c r="F325" i="7"/>
  <c r="F119" i="7"/>
  <c r="F51" i="7"/>
  <c r="F97" i="7"/>
  <c r="F508" i="7"/>
  <c r="F453" i="7"/>
  <c r="F309" i="7"/>
  <c r="F87" i="7"/>
  <c r="F302" i="7"/>
  <c r="F169" i="8"/>
  <c r="F225" i="8"/>
  <c r="F30" i="8"/>
  <c r="F121" i="8"/>
  <c r="F34" i="8"/>
  <c r="F355" i="8"/>
  <c r="F441" i="8"/>
  <c r="F418" i="7"/>
  <c r="F69" i="7"/>
  <c r="F226" i="8"/>
  <c r="F210" i="7"/>
  <c r="F248" i="7"/>
  <c r="F203" i="7"/>
  <c r="F273" i="7"/>
  <c r="F496" i="7"/>
  <c r="F120" i="8"/>
  <c r="F294" i="8"/>
  <c r="F39" i="8"/>
  <c r="F286" i="8"/>
  <c r="F452" i="8"/>
  <c r="F208" i="8"/>
  <c r="F237" i="8"/>
  <c r="F57" i="7"/>
  <c r="F11" i="7"/>
  <c r="F319" i="7"/>
  <c r="F196" i="7"/>
  <c r="F154" i="7"/>
  <c r="F221" i="7"/>
  <c r="F256" i="7"/>
  <c r="F495" i="7"/>
  <c r="F245" i="8"/>
  <c r="F216" i="7"/>
  <c r="F241" i="7"/>
  <c r="F239" i="8"/>
  <c r="F150" i="8"/>
  <c r="F50" i="8"/>
  <c r="F242" i="8"/>
  <c r="F371" i="8"/>
  <c r="C2502" i="4"/>
  <c r="C5" i="8" l="1"/>
  <c r="B7" i="8"/>
  <c r="B9" i="8"/>
  <c r="C17" i="8"/>
  <c r="E18" i="8"/>
  <c r="D16" i="8"/>
  <c r="B11" i="8"/>
  <c r="B17" i="8"/>
  <c r="G17" i="8" s="1"/>
  <c r="I17" i="8" s="1"/>
  <c r="E17" i="8"/>
  <c r="B12" i="8"/>
  <c r="D6" i="8"/>
  <c r="C15" i="8"/>
  <c r="D20" i="8"/>
  <c r="D10" i="8"/>
  <c r="E4" i="8"/>
  <c r="C8" i="8"/>
  <c r="D14" i="8"/>
  <c r="E9" i="8"/>
  <c r="D4" i="8"/>
  <c r="E12" i="8"/>
  <c r="C14" i="8"/>
  <c r="D15" i="8"/>
  <c r="E20" i="8"/>
  <c r="D7" i="8"/>
  <c r="E13" i="8"/>
  <c r="E15" i="8"/>
  <c r="E5" i="8"/>
  <c r="B16" i="8"/>
  <c r="D13" i="8"/>
  <c r="C7" i="8"/>
  <c r="D18" i="8"/>
  <c r="B14" i="8"/>
  <c r="E14" i="8"/>
  <c r="E8" i="8"/>
  <c r="B19" i="8"/>
  <c r="E19" i="8"/>
  <c r="E11" i="8"/>
  <c r="C9" i="8"/>
  <c r="B5" i="8"/>
  <c r="G5" i="8" s="1"/>
  <c r="I5" i="8" s="1"/>
  <c r="C4" i="8"/>
  <c r="E16" i="8"/>
  <c r="C6" i="8"/>
  <c r="D5" i="8"/>
  <c r="B4" i="8"/>
  <c r="G4" i="8" s="1"/>
  <c r="I4" i="8" s="1"/>
  <c r="D9" i="8"/>
  <c r="B13" i="8"/>
  <c r="C13" i="8"/>
  <c r="C10" i="8"/>
  <c r="C16" i="8"/>
  <c r="D12" i="8"/>
  <c r="E6" i="8"/>
  <c r="B18" i="8"/>
  <c r="G18" i="8" s="1"/>
  <c r="I18" i="8" s="1"/>
  <c r="B10" i="8"/>
  <c r="C12" i="8"/>
  <c r="D8" i="8"/>
  <c r="C11" i="8"/>
  <c r="D17" i="8"/>
  <c r="C20" i="8"/>
  <c r="E10" i="8"/>
  <c r="B8" i="8"/>
  <c r="G8" i="8" s="1"/>
  <c r="I8" i="8" s="1"/>
  <c r="D19" i="8"/>
  <c r="C19" i="8"/>
  <c r="B20" i="8"/>
  <c r="G20" i="8" s="1"/>
  <c r="I20" i="8" s="1"/>
  <c r="C18" i="8"/>
  <c r="B6" i="8"/>
  <c r="G6" i="8" s="1"/>
  <c r="I6" i="8" s="1"/>
  <c r="D11" i="8"/>
  <c r="E7" i="8"/>
  <c r="B15" i="8"/>
  <c r="G15" i="8" s="1"/>
  <c r="I15" i="8" s="1"/>
  <c r="E301" i="8"/>
  <c r="C289" i="8"/>
  <c r="B154" i="8"/>
  <c r="G154" i="8" s="1"/>
  <c r="I154" i="8" s="1"/>
  <c r="D283" i="8"/>
  <c r="E100" i="8"/>
  <c r="B399" i="8"/>
  <c r="G399" i="8" s="1"/>
  <c r="I399" i="8" s="1"/>
  <c r="B333" i="8"/>
  <c r="G333" i="8" s="1"/>
  <c r="I333" i="8" s="1"/>
  <c r="E499" i="8"/>
  <c r="C244" i="8"/>
  <c r="D289" i="8"/>
  <c r="B99" i="8"/>
  <c r="G99" i="8" s="1"/>
  <c r="I99" i="8" s="1"/>
  <c r="D397" i="8"/>
  <c r="C386" i="8"/>
  <c r="B292" i="8"/>
  <c r="G292" i="8" s="1"/>
  <c r="I292" i="8" s="1"/>
  <c r="B227" i="8"/>
  <c r="G227" i="8" s="1"/>
  <c r="I227" i="8" s="1"/>
  <c r="B71" i="8"/>
  <c r="G71" i="8" s="1"/>
  <c r="I71" i="8" s="1"/>
  <c r="B74" i="8"/>
  <c r="G74" i="8" s="1"/>
  <c r="I74" i="8" s="1"/>
  <c r="B312" i="8"/>
  <c r="G312" i="8" s="1"/>
  <c r="I312" i="8" s="1"/>
  <c r="D168" i="8"/>
  <c r="D25" i="8"/>
  <c r="C480" i="8"/>
  <c r="D305" i="8"/>
  <c r="B480" i="8"/>
  <c r="G480" i="8" s="1"/>
  <c r="I480" i="8" s="1"/>
  <c r="C333" i="8"/>
  <c r="C165" i="8"/>
  <c r="C22" i="8"/>
  <c r="B477" i="8"/>
  <c r="G477" i="8" s="1"/>
  <c r="I477" i="8" s="1"/>
  <c r="E117" i="8"/>
  <c r="C326" i="8"/>
  <c r="E431" i="8"/>
  <c r="C279" i="8"/>
  <c r="C170" i="8"/>
  <c r="C383" i="8"/>
  <c r="C256" i="8"/>
  <c r="C130" i="8"/>
  <c r="B363" i="8"/>
  <c r="G363" i="8" s="1"/>
  <c r="I363" i="8" s="1"/>
  <c r="E356" i="8"/>
  <c r="E303" i="8"/>
  <c r="D189" i="8"/>
  <c r="B391" i="8"/>
  <c r="G391" i="8" s="1"/>
  <c r="I391" i="8" s="1"/>
  <c r="E492" i="8"/>
  <c r="E204" i="8"/>
  <c r="C429" i="8"/>
  <c r="D121" i="8"/>
  <c r="E415" i="8"/>
  <c r="E48" i="8"/>
  <c r="C33" i="8"/>
  <c r="B388" i="8"/>
  <c r="G388" i="8" s="1"/>
  <c r="I388" i="8" s="1"/>
  <c r="E335" i="8"/>
  <c r="C247" i="8"/>
  <c r="B27" i="8"/>
  <c r="D316" i="8"/>
  <c r="D309" i="8"/>
  <c r="C324" i="8"/>
  <c r="E287" i="8"/>
  <c r="C294" i="8"/>
  <c r="E125" i="8"/>
  <c r="D496" i="8"/>
  <c r="B320" i="8"/>
  <c r="G320" i="8" s="1"/>
  <c r="I320" i="8" s="1"/>
  <c r="B225" i="8"/>
  <c r="G225" i="8" s="1"/>
  <c r="I225" i="8" s="1"/>
  <c r="B92" i="8"/>
  <c r="G92" i="8" s="1"/>
  <c r="I92" i="8" s="1"/>
  <c r="C270" i="8"/>
  <c r="E364" i="8"/>
  <c r="B367" i="8"/>
  <c r="G367" i="8" s="1"/>
  <c r="I367" i="8" s="1"/>
  <c r="D90" i="8"/>
  <c r="D374" i="8"/>
  <c r="B271" i="8"/>
  <c r="G271" i="8" s="1"/>
  <c r="I271" i="8" s="1"/>
  <c r="D365" i="8"/>
  <c r="C272" i="8"/>
  <c r="C146" i="8"/>
  <c r="E113" i="8"/>
  <c r="D33" i="8"/>
  <c r="C488" i="8"/>
  <c r="D213" i="8"/>
  <c r="D337" i="8"/>
  <c r="B362" i="8"/>
  <c r="G362" i="8" s="1"/>
  <c r="I362" i="8" s="1"/>
  <c r="E240" i="8"/>
  <c r="E417" i="8"/>
  <c r="B242" i="8"/>
  <c r="G242" i="8" s="1"/>
  <c r="I242" i="8" s="1"/>
  <c r="D175" i="8"/>
  <c r="E474" i="8"/>
  <c r="C416" i="8"/>
  <c r="D480" i="8"/>
  <c r="C372" i="8"/>
  <c r="B64" i="8"/>
  <c r="G64" i="8" s="1"/>
  <c r="I64" i="8" s="1"/>
  <c r="C49" i="8"/>
  <c r="E307" i="8"/>
  <c r="E351" i="8"/>
  <c r="B68" i="8"/>
  <c r="G68" i="8" s="1"/>
  <c r="I68" i="8" s="1"/>
  <c r="E320" i="8"/>
  <c r="B163" i="8"/>
  <c r="G163" i="8" s="1"/>
  <c r="I163" i="8" s="1"/>
  <c r="C471" i="8"/>
  <c r="E368" i="8"/>
  <c r="C253" i="8"/>
  <c r="E153" i="8"/>
  <c r="E373" i="8"/>
  <c r="B78" i="8"/>
  <c r="G78" i="8" s="1"/>
  <c r="I78" i="8" s="1"/>
  <c r="B460" i="8"/>
  <c r="G460" i="8" s="1"/>
  <c r="I460" i="8" s="1"/>
  <c r="D432" i="8"/>
  <c r="E177" i="8"/>
  <c r="D493" i="8"/>
  <c r="C58" i="8"/>
  <c r="E393" i="8"/>
  <c r="C290" i="8"/>
  <c r="E388" i="8"/>
  <c r="B218" i="8"/>
  <c r="G218" i="8" s="1"/>
  <c r="I218" i="8" s="1"/>
  <c r="C210" i="8"/>
  <c r="B196" i="8"/>
  <c r="G196" i="8" s="1"/>
  <c r="I196" i="8" s="1"/>
  <c r="C438" i="8"/>
  <c r="C265" i="8"/>
  <c r="C258" i="8"/>
  <c r="D409" i="8"/>
  <c r="C435" i="8"/>
  <c r="C207" i="8"/>
  <c r="D452" i="8"/>
  <c r="D158" i="8"/>
  <c r="E259" i="8"/>
  <c r="C346" i="8"/>
  <c r="B253" i="8"/>
  <c r="G253" i="8" s="1"/>
  <c r="I253" i="8" s="1"/>
  <c r="B127" i="8"/>
  <c r="G127" i="8" s="1"/>
  <c r="I127" i="8" s="1"/>
  <c r="D470" i="8"/>
  <c r="C322" i="8"/>
  <c r="E304" i="8"/>
  <c r="E353" i="8"/>
  <c r="B479" i="8"/>
  <c r="G479" i="8" s="1"/>
  <c r="I479" i="8" s="1"/>
  <c r="D251" i="8"/>
  <c r="E68" i="8"/>
  <c r="C342" i="8"/>
  <c r="C437" i="8"/>
  <c r="D313" i="8"/>
  <c r="D236" i="8"/>
  <c r="C24" i="8"/>
  <c r="C273" i="8"/>
  <c r="B138" i="8"/>
  <c r="G138" i="8" s="1"/>
  <c r="I138" i="8" s="1"/>
  <c r="B495" i="8"/>
  <c r="G495" i="8" s="1"/>
  <c r="I495" i="8" s="1"/>
  <c r="B417" i="8"/>
  <c r="G417" i="8" s="1"/>
  <c r="I417" i="8" s="1"/>
  <c r="B366" i="8"/>
  <c r="G366" i="8" s="1"/>
  <c r="I366" i="8" s="1"/>
  <c r="B270" i="8"/>
  <c r="G270" i="8" s="1"/>
  <c r="I270" i="8" s="1"/>
  <c r="D503" i="8"/>
  <c r="B445" i="8"/>
  <c r="G445" i="8" s="1"/>
  <c r="I445" i="8" s="1"/>
  <c r="B213" i="8"/>
  <c r="G213" i="8" s="1"/>
  <c r="I213" i="8" s="1"/>
  <c r="D155" i="8"/>
  <c r="D115" i="8"/>
  <c r="C408" i="8"/>
  <c r="B66" i="8"/>
  <c r="G66" i="8" s="1"/>
  <c r="I66" i="8" s="1"/>
  <c r="C455" i="8"/>
  <c r="D105" i="8"/>
  <c r="D449" i="8"/>
  <c r="C175" i="8"/>
  <c r="C460" i="8"/>
  <c r="B86" i="8"/>
  <c r="G86" i="8" s="1"/>
  <c r="I86" i="8" s="1"/>
  <c r="E371" i="8"/>
  <c r="C102" i="8"/>
  <c r="E400" i="8"/>
  <c r="C446" i="8"/>
  <c r="B172" i="8"/>
  <c r="G172" i="8" s="1"/>
  <c r="I172" i="8" s="1"/>
  <c r="B457" i="8"/>
  <c r="G457" i="8" s="1"/>
  <c r="I457" i="8" s="1"/>
  <c r="D73" i="8"/>
  <c r="E360" i="8"/>
  <c r="D444" i="8"/>
  <c r="D237" i="8"/>
  <c r="B195" i="8"/>
  <c r="G195" i="8" s="1"/>
  <c r="I195" i="8" s="1"/>
  <c r="D139" i="8"/>
  <c r="D99" i="8"/>
  <c r="E313" i="8"/>
  <c r="E139" i="8"/>
  <c r="D30" i="8"/>
  <c r="B459" i="8"/>
  <c r="G459" i="8" s="1"/>
  <c r="I459" i="8" s="1"/>
  <c r="E276" i="8"/>
  <c r="C86" i="8"/>
  <c r="D479" i="8"/>
  <c r="C430" i="8"/>
  <c r="B156" i="8"/>
  <c r="G156" i="8" s="1"/>
  <c r="I156" i="8" s="1"/>
  <c r="D431" i="8"/>
  <c r="D202" i="8"/>
  <c r="D420" i="8"/>
  <c r="C477" i="8"/>
  <c r="B490" i="8"/>
  <c r="G490" i="8" s="1"/>
  <c r="I490" i="8" s="1"/>
  <c r="D334" i="8"/>
  <c r="C190" i="8"/>
  <c r="D467" i="8"/>
  <c r="C232" i="8"/>
  <c r="E174" i="8"/>
  <c r="B440" i="8"/>
  <c r="G440" i="8" s="1"/>
  <c r="I440" i="8" s="1"/>
  <c r="B418" i="8"/>
  <c r="G418" i="8" s="1"/>
  <c r="I418" i="8" s="1"/>
  <c r="B187" i="8"/>
  <c r="G187" i="8" s="1"/>
  <c r="I187" i="8" s="1"/>
  <c r="B60" i="8"/>
  <c r="G60" i="8" s="1"/>
  <c r="I60" i="8" s="1"/>
  <c r="C238" i="8"/>
  <c r="B173" i="8"/>
  <c r="G173" i="8" s="1"/>
  <c r="I173" i="8" s="1"/>
  <c r="E124" i="8"/>
  <c r="B335" i="8"/>
  <c r="G335" i="8" s="1"/>
  <c r="I335" i="8" s="1"/>
  <c r="E439" i="8"/>
  <c r="B256" i="8"/>
  <c r="G256" i="8" s="1"/>
  <c r="I256" i="8" s="1"/>
  <c r="B146" i="8"/>
  <c r="G146" i="8" s="1"/>
  <c r="I146" i="8" s="1"/>
  <c r="D465" i="8"/>
  <c r="C191" i="8"/>
  <c r="E92" i="8"/>
  <c r="C390" i="8"/>
  <c r="D327" i="8"/>
  <c r="E132" i="8"/>
  <c r="C387" i="8"/>
  <c r="E211" i="8"/>
  <c r="C174" i="8"/>
  <c r="C502" i="8"/>
  <c r="C214" i="8"/>
  <c r="C34" i="8"/>
  <c r="C181" i="8"/>
  <c r="C39" i="8"/>
  <c r="B296" i="8"/>
  <c r="G296" i="8" s="1"/>
  <c r="I296" i="8" s="1"/>
  <c r="C176" i="8"/>
  <c r="B395" i="8"/>
  <c r="G395" i="8" s="1"/>
  <c r="I395" i="8" s="1"/>
  <c r="B361" i="8"/>
  <c r="G361" i="8" s="1"/>
  <c r="I361" i="8" s="1"/>
  <c r="C54" i="8"/>
  <c r="D56" i="8"/>
  <c r="C343" i="8"/>
  <c r="B329" i="8"/>
  <c r="G329" i="8" s="1"/>
  <c r="I329" i="8" s="1"/>
  <c r="C212" i="8"/>
  <c r="C79" i="8"/>
  <c r="D257" i="8"/>
  <c r="C118" i="8"/>
  <c r="E416" i="8"/>
  <c r="B188" i="8"/>
  <c r="G188" i="8" s="1"/>
  <c r="I188" i="8" s="1"/>
  <c r="D460" i="8"/>
  <c r="D141" i="8"/>
  <c r="E464" i="8"/>
  <c r="D225" i="8"/>
  <c r="B129" i="8"/>
  <c r="G129" i="8" s="1"/>
  <c r="I129" i="8" s="1"/>
  <c r="B299" i="8"/>
  <c r="G299" i="8" s="1"/>
  <c r="I299" i="8" s="1"/>
  <c r="D125" i="8"/>
  <c r="E370" i="8"/>
  <c r="D458" i="8"/>
  <c r="C365" i="8"/>
  <c r="D151" i="8"/>
  <c r="C458" i="8"/>
  <c r="D401" i="8"/>
  <c r="B219" i="8"/>
  <c r="G219" i="8" s="1"/>
  <c r="I219" i="8" s="1"/>
  <c r="B452" i="8"/>
  <c r="G452" i="8" s="1"/>
  <c r="I452" i="8" s="1"/>
  <c r="E399" i="8"/>
  <c r="E43" i="8"/>
  <c r="E95" i="8"/>
  <c r="E494" i="8"/>
  <c r="D321" i="8"/>
  <c r="D450" i="8"/>
  <c r="B221" i="8"/>
  <c r="G221" i="8" s="1"/>
  <c r="I221" i="8" s="1"/>
  <c r="D103" i="8"/>
  <c r="E485" i="8"/>
  <c r="D502" i="8"/>
  <c r="E355" i="8"/>
  <c r="B70" i="8"/>
  <c r="G70" i="8" s="1"/>
  <c r="I70" i="8" s="1"/>
  <c r="C51" i="8"/>
  <c r="D36" i="8"/>
  <c r="D242" i="8"/>
  <c r="E243" i="8"/>
  <c r="B132" i="8"/>
  <c r="G132" i="8" s="1"/>
  <c r="I132" i="8" s="1"/>
  <c r="B484" i="8"/>
  <c r="G484" i="8" s="1"/>
  <c r="I484" i="8" s="1"/>
  <c r="E412" i="8"/>
  <c r="D240" i="8"/>
  <c r="B412" i="8"/>
  <c r="G412" i="8" s="1"/>
  <c r="I412" i="8" s="1"/>
  <c r="C193" i="8"/>
  <c r="B65" i="8"/>
  <c r="G65" i="8" s="1"/>
  <c r="I65" i="8" s="1"/>
  <c r="E458" i="8"/>
  <c r="E173" i="8"/>
  <c r="D228" i="8"/>
  <c r="E126" i="8"/>
  <c r="E86" i="8"/>
  <c r="B370" i="8"/>
  <c r="G370" i="8" s="1"/>
  <c r="I370" i="8" s="1"/>
  <c r="B169" i="8"/>
  <c r="G169" i="8" s="1"/>
  <c r="I169" i="8" s="1"/>
  <c r="B466" i="8"/>
  <c r="G466" i="8" s="1"/>
  <c r="I466" i="8" s="1"/>
  <c r="C473" i="8"/>
  <c r="D404" i="8"/>
  <c r="E254" i="8"/>
  <c r="E459" i="8"/>
  <c r="E406" i="8"/>
  <c r="C168" i="8"/>
  <c r="E411" i="8"/>
  <c r="E496" i="8"/>
  <c r="D137" i="8"/>
  <c r="E144" i="8"/>
  <c r="B396" i="8"/>
  <c r="G396" i="8" s="1"/>
  <c r="I396" i="8" s="1"/>
  <c r="C177" i="8"/>
  <c r="D100" i="8"/>
  <c r="C395" i="8"/>
  <c r="C233" i="8"/>
  <c r="B21" i="8"/>
  <c r="D340" i="8"/>
  <c r="C245" i="8"/>
  <c r="C103" i="8"/>
  <c r="B462" i="8"/>
  <c r="G462" i="8" s="1"/>
  <c r="I462" i="8" s="1"/>
  <c r="E238" i="8"/>
  <c r="E456" i="8"/>
  <c r="E390" i="8"/>
  <c r="D249" i="8"/>
  <c r="C459" i="8"/>
  <c r="D475" i="8"/>
  <c r="B310" i="8"/>
  <c r="G310" i="8" s="1"/>
  <c r="I310" i="8" s="1"/>
  <c r="E200" i="8"/>
  <c r="C431" i="8"/>
  <c r="C84" i="8"/>
  <c r="D462" i="8"/>
  <c r="C231" i="8"/>
  <c r="D308" i="8"/>
  <c r="C173" i="8"/>
  <c r="C420" i="8"/>
  <c r="C200" i="8"/>
  <c r="E142" i="8"/>
  <c r="E102" i="8"/>
  <c r="B386" i="8"/>
  <c r="G386" i="8" s="1"/>
  <c r="I386" i="8" s="1"/>
  <c r="C108" i="8"/>
  <c r="E251" i="8"/>
  <c r="B116" i="8"/>
  <c r="G116" i="8" s="1"/>
  <c r="I116" i="8" s="1"/>
  <c r="C484" i="8"/>
  <c r="B245" i="8"/>
  <c r="G245" i="8" s="1"/>
  <c r="I245" i="8" s="1"/>
  <c r="E119" i="8"/>
  <c r="D329" i="8"/>
  <c r="C310" i="8"/>
  <c r="B251" i="8"/>
  <c r="G251" i="8" s="1"/>
  <c r="I251" i="8" s="1"/>
  <c r="C410" i="8"/>
  <c r="C451" i="8"/>
  <c r="E346" i="8"/>
  <c r="D301" i="8"/>
  <c r="B247" i="8"/>
  <c r="G247" i="8" s="1"/>
  <c r="I247" i="8" s="1"/>
  <c r="C411" i="8"/>
  <c r="D271" i="8"/>
  <c r="B37" i="8"/>
  <c r="G37" i="8" s="1"/>
  <c r="I37" i="8" s="1"/>
  <c r="B286" i="8"/>
  <c r="G286" i="8" s="1"/>
  <c r="I286" i="8" s="1"/>
  <c r="E242" i="8"/>
  <c r="B42" i="8"/>
  <c r="G42" i="8" s="1"/>
  <c r="I42" i="8" s="1"/>
  <c r="D203" i="8"/>
  <c r="D421" i="8"/>
  <c r="D355" i="8"/>
  <c r="C75" i="8"/>
  <c r="E26" i="8"/>
  <c r="B264" i="8"/>
  <c r="G264" i="8" s="1"/>
  <c r="I264" i="8" s="1"/>
  <c r="B151" i="8"/>
  <c r="G151" i="8" s="1"/>
  <c r="I151" i="8" s="1"/>
  <c r="B212" i="8"/>
  <c r="G212" i="8" s="1"/>
  <c r="I212" i="8" s="1"/>
  <c r="C318" i="8"/>
  <c r="D192" i="8"/>
  <c r="E454" i="8"/>
  <c r="E270" i="8"/>
  <c r="B481" i="8"/>
  <c r="G481" i="8" s="1"/>
  <c r="I481" i="8" s="1"/>
  <c r="E422" i="8"/>
  <c r="E391" i="8"/>
  <c r="B189" i="8"/>
  <c r="G189" i="8" s="1"/>
  <c r="I189" i="8" s="1"/>
  <c r="D127" i="8"/>
  <c r="C434" i="8"/>
  <c r="E394" i="8"/>
  <c r="D223" i="8"/>
  <c r="E488" i="8"/>
  <c r="B398" i="8"/>
  <c r="G398" i="8" s="1"/>
  <c r="I398" i="8" s="1"/>
  <c r="C312" i="8"/>
  <c r="B121" i="8"/>
  <c r="G121" i="8" s="1"/>
  <c r="I121" i="8" s="1"/>
  <c r="E191" i="8"/>
  <c r="D123" i="8"/>
  <c r="D83" i="8"/>
  <c r="D474" i="8"/>
  <c r="E249" i="8"/>
  <c r="D152" i="8"/>
  <c r="C43" i="8"/>
  <c r="B458" i="8"/>
  <c r="G458" i="8" s="1"/>
  <c r="I458" i="8" s="1"/>
  <c r="E197" i="8"/>
  <c r="B475" i="8"/>
  <c r="G475" i="8" s="1"/>
  <c r="I475" i="8" s="1"/>
  <c r="B420" i="8"/>
  <c r="G420" i="8" s="1"/>
  <c r="I420" i="8" s="1"/>
  <c r="E367" i="8"/>
  <c r="D388" i="8"/>
  <c r="B289" i="8"/>
  <c r="G289" i="8" s="1"/>
  <c r="I289" i="8" s="1"/>
  <c r="D21" i="8"/>
  <c r="E209" i="8"/>
  <c r="D135" i="8"/>
  <c r="C442" i="8"/>
  <c r="B379" i="8"/>
  <c r="G379" i="8" s="1"/>
  <c r="I379" i="8" s="1"/>
  <c r="B203" i="8"/>
  <c r="G203" i="8" s="1"/>
  <c r="I203" i="8" s="1"/>
  <c r="B491" i="8"/>
  <c r="G491" i="8" s="1"/>
  <c r="I491" i="8" s="1"/>
  <c r="B167" i="8"/>
  <c r="G167" i="8" s="1"/>
  <c r="I167" i="8" s="1"/>
  <c r="E435" i="8"/>
  <c r="C132" i="8"/>
  <c r="B439" i="8"/>
  <c r="G439" i="8" s="1"/>
  <c r="I439" i="8" s="1"/>
  <c r="E372" i="8"/>
  <c r="C166" i="8"/>
  <c r="E381" i="8"/>
  <c r="C329" i="8"/>
  <c r="E192" i="8"/>
  <c r="D164" i="8"/>
  <c r="E87" i="8"/>
  <c r="C316" i="8"/>
  <c r="C205" i="8"/>
  <c r="D161" i="8"/>
  <c r="B496" i="8"/>
  <c r="G496" i="8" s="1"/>
  <c r="I496" i="8" s="1"/>
  <c r="C349" i="8"/>
  <c r="C89" i="8"/>
  <c r="E453" i="8"/>
  <c r="B202" i="8"/>
  <c r="G202" i="8" s="1"/>
  <c r="I202" i="8" s="1"/>
  <c r="B155" i="8"/>
  <c r="G155" i="8" s="1"/>
  <c r="I155" i="8" s="1"/>
  <c r="B307" i="8"/>
  <c r="G307" i="8" s="1"/>
  <c r="I307" i="8" s="1"/>
  <c r="D395" i="8"/>
  <c r="E365" i="8"/>
  <c r="C319" i="8"/>
  <c r="E291" i="8"/>
  <c r="C239" i="8"/>
  <c r="B499" i="8"/>
  <c r="G499" i="8" s="1"/>
  <c r="I499" i="8" s="1"/>
  <c r="C348" i="8"/>
  <c r="C382" i="8"/>
  <c r="B207" i="8"/>
  <c r="G207" i="8" s="1"/>
  <c r="I207" i="8" s="1"/>
  <c r="E437" i="8"/>
  <c r="E310" i="8"/>
  <c r="C115" i="8"/>
  <c r="B272" i="8"/>
  <c r="G272" i="8" s="1"/>
  <c r="I272" i="8" s="1"/>
  <c r="D191" i="8"/>
  <c r="C481" i="8"/>
  <c r="D416" i="8"/>
  <c r="C133" i="8"/>
  <c r="B24" i="8"/>
  <c r="E452" i="8"/>
  <c r="D178" i="8"/>
  <c r="D463" i="8"/>
  <c r="B111" i="8"/>
  <c r="G111" i="8" s="1"/>
  <c r="I111" i="8" s="1"/>
  <c r="E62" i="8"/>
  <c r="D348" i="8"/>
  <c r="C139" i="8"/>
  <c r="D22" i="8"/>
  <c r="B451" i="8"/>
  <c r="G451" i="8" s="1"/>
  <c r="I451" i="8" s="1"/>
  <c r="B278" i="8"/>
  <c r="G278" i="8" s="1"/>
  <c r="I278" i="8" s="1"/>
  <c r="C179" i="8"/>
  <c r="C399" i="8"/>
  <c r="D180" i="8"/>
  <c r="C52" i="8"/>
  <c r="B373" i="8"/>
  <c r="G373" i="8" s="1"/>
  <c r="I373" i="8" s="1"/>
  <c r="D393" i="8"/>
  <c r="C221" i="8"/>
  <c r="E121" i="8"/>
  <c r="B444" i="8"/>
  <c r="G444" i="8" s="1"/>
  <c r="I444" i="8" s="1"/>
  <c r="E214" i="8"/>
  <c r="B97" i="8"/>
  <c r="G97" i="8" s="1"/>
  <c r="I97" i="8" s="1"/>
  <c r="C479" i="8"/>
  <c r="C328" i="8"/>
  <c r="E491" i="8"/>
  <c r="D218" i="8"/>
  <c r="C321" i="8"/>
  <c r="B186" i="8"/>
  <c r="G186" i="8" s="1"/>
  <c r="I186" i="8" s="1"/>
  <c r="C264" i="8"/>
  <c r="D81" i="8"/>
  <c r="B450" i="8"/>
  <c r="G450" i="8" s="1"/>
  <c r="I450" i="8" s="1"/>
  <c r="E489" i="8"/>
  <c r="C255" i="8"/>
  <c r="E428" i="8"/>
  <c r="B352" i="8"/>
  <c r="G352" i="8" s="1"/>
  <c r="I352" i="8" s="1"/>
  <c r="D226" i="8"/>
  <c r="E178" i="8"/>
  <c r="D402" i="8"/>
  <c r="D275" i="8"/>
  <c r="D149" i="8"/>
  <c r="C277" i="8"/>
  <c r="B313" i="8"/>
  <c r="G313" i="8" s="1"/>
  <c r="I313" i="8" s="1"/>
  <c r="E398" i="8"/>
  <c r="D234" i="8"/>
  <c r="E41" i="8"/>
  <c r="C470" i="8"/>
  <c r="C297" i="8"/>
  <c r="D198" i="8"/>
  <c r="D333" i="8"/>
  <c r="C240" i="8"/>
  <c r="D118" i="8"/>
  <c r="C227" i="8"/>
  <c r="E63" i="8"/>
  <c r="D381" i="8"/>
  <c r="C288" i="8"/>
  <c r="D166" i="8"/>
  <c r="E352" i="8"/>
  <c r="D229" i="8"/>
  <c r="C151" i="8"/>
  <c r="B228" i="8"/>
  <c r="G228" i="8" s="1"/>
  <c r="I228" i="8" s="1"/>
  <c r="B291" i="8"/>
  <c r="G291" i="8" s="1"/>
  <c r="I291" i="8" s="1"/>
  <c r="C276" i="8"/>
  <c r="D42" i="8"/>
  <c r="C299" i="8"/>
  <c r="E155" i="8"/>
  <c r="D46" i="8"/>
  <c r="D464" i="8"/>
  <c r="D181" i="8"/>
  <c r="C478" i="8"/>
  <c r="C154" i="8"/>
  <c r="E414" i="8"/>
  <c r="D57" i="8"/>
  <c r="E59" i="8"/>
  <c r="D346" i="8"/>
  <c r="B300" i="8"/>
  <c r="G300" i="8" s="1"/>
  <c r="I300" i="8" s="1"/>
  <c r="C461" i="8"/>
  <c r="D300" i="8"/>
  <c r="B183" i="8"/>
  <c r="G183" i="8" s="1"/>
  <c r="I183" i="8" s="1"/>
  <c r="D281" i="8"/>
  <c r="C70" i="8"/>
  <c r="D345" i="8"/>
  <c r="D357" i="8"/>
  <c r="C441" i="8"/>
  <c r="B23" i="8"/>
  <c r="B266" i="8"/>
  <c r="G266" i="8" s="1"/>
  <c r="I266" i="8" s="1"/>
  <c r="B316" i="8"/>
  <c r="G316" i="8" s="1"/>
  <c r="I316" i="8" s="1"/>
  <c r="D205" i="8"/>
  <c r="B52" i="8"/>
  <c r="G52" i="8" s="1"/>
  <c r="I52" i="8" s="1"/>
  <c r="D210" i="8"/>
  <c r="B435" i="8"/>
  <c r="G435" i="8" s="1"/>
  <c r="I435" i="8" s="1"/>
  <c r="B262" i="8"/>
  <c r="G262" i="8" s="1"/>
  <c r="I262" i="8" s="1"/>
  <c r="C163" i="8"/>
  <c r="E503" i="8"/>
  <c r="E378" i="8"/>
  <c r="D372" i="8"/>
  <c r="E286" i="8"/>
  <c r="D128" i="8"/>
  <c r="B497" i="8"/>
  <c r="G497" i="8" s="1"/>
  <c r="I497" i="8" s="1"/>
  <c r="E438" i="8"/>
  <c r="C331" i="8"/>
  <c r="E205" i="8"/>
  <c r="B328" i="8"/>
  <c r="G328" i="8" s="1"/>
  <c r="I328" i="8" s="1"/>
  <c r="E290" i="8"/>
  <c r="C305" i="8"/>
  <c r="B170" i="8"/>
  <c r="G170" i="8" s="1"/>
  <c r="I170" i="8" s="1"/>
  <c r="D347" i="8"/>
  <c r="E256" i="8"/>
  <c r="B419" i="8"/>
  <c r="G419" i="8" s="1"/>
  <c r="I419" i="8" s="1"/>
  <c r="C147" i="8"/>
  <c r="D418" i="8"/>
  <c r="D291" i="8"/>
  <c r="D165" i="8"/>
  <c r="E387" i="8"/>
  <c r="E461" i="8"/>
  <c r="C266" i="8"/>
  <c r="E267" i="8"/>
  <c r="D303" i="8"/>
  <c r="D68" i="8"/>
  <c r="B318" i="8"/>
  <c r="G318" i="8" s="1"/>
  <c r="I318" i="8" s="1"/>
  <c r="E274" i="8"/>
  <c r="B437" i="8"/>
  <c r="G437" i="8" s="1"/>
  <c r="I437" i="8" s="1"/>
  <c r="D298" i="8"/>
  <c r="E89" i="8"/>
  <c r="B41" i="8"/>
  <c r="G41" i="8" s="1"/>
  <c r="I41" i="8" s="1"/>
  <c r="C327" i="8"/>
  <c r="E25" i="8"/>
  <c r="C454" i="8"/>
  <c r="C281" i="8"/>
  <c r="D182" i="8"/>
  <c r="C262" i="8"/>
  <c r="E161" i="8"/>
  <c r="E325" i="8"/>
  <c r="E30" i="8"/>
  <c r="E279" i="8"/>
  <c r="D144" i="8"/>
  <c r="E362" i="8"/>
  <c r="B240" i="8"/>
  <c r="G240" i="8" s="1"/>
  <c r="I240" i="8" s="1"/>
  <c r="E208" i="8"/>
  <c r="B274" i="8"/>
  <c r="G274" i="8" s="1"/>
  <c r="I274" i="8" s="1"/>
  <c r="D324" i="8"/>
  <c r="C189" i="8"/>
  <c r="D451" i="8"/>
  <c r="D110" i="8"/>
  <c r="B150" i="8"/>
  <c r="G150" i="8" s="1"/>
  <c r="I150" i="8" s="1"/>
  <c r="C90" i="8"/>
  <c r="C93" i="8"/>
  <c r="C325" i="8"/>
  <c r="B472" i="8"/>
  <c r="G472" i="8" s="1"/>
  <c r="I472" i="8" s="1"/>
  <c r="C228" i="8"/>
  <c r="C95" i="8"/>
  <c r="D273" i="8"/>
  <c r="B135" i="8"/>
  <c r="G135" i="8" s="1"/>
  <c r="I135" i="8" s="1"/>
  <c r="E300" i="8"/>
  <c r="C76" i="8"/>
  <c r="D434" i="8"/>
  <c r="B205" i="8"/>
  <c r="G205" i="8" s="1"/>
  <c r="I205" i="8" s="1"/>
  <c r="C309" i="8"/>
  <c r="E152" i="8"/>
  <c r="E366" i="8"/>
  <c r="D239" i="8"/>
  <c r="B277" i="8"/>
  <c r="G277" i="8" s="1"/>
  <c r="I277" i="8" s="1"/>
  <c r="C94" i="8"/>
  <c r="E392" i="8"/>
  <c r="E326" i="8"/>
  <c r="C493" i="8"/>
  <c r="D142" i="8"/>
  <c r="B126" i="8"/>
  <c r="G126" i="8" s="1"/>
  <c r="I126" i="8" s="1"/>
  <c r="B344" i="8"/>
  <c r="G344" i="8" s="1"/>
  <c r="I344" i="8" s="1"/>
  <c r="C204" i="8"/>
  <c r="B405" i="8"/>
  <c r="G405" i="8" s="1"/>
  <c r="I405" i="8" s="1"/>
  <c r="E186" i="8"/>
  <c r="B392" i="8"/>
  <c r="G392" i="8" s="1"/>
  <c r="I392" i="8" s="1"/>
  <c r="C252" i="8"/>
  <c r="B26" i="8"/>
  <c r="G26" i="8" s="1"/>
  <c r="I26" i="8" s="1"/>
  <c r="C363" i="8"/>
  <c r="E167" i="8"/>
  <c r="E457" i="8"/>
  <c r="C323" i="8"/>
  <c r="E297" i="8"/>
  <c r="C199" i="8"/>
  <c r="E385" i="8"/>
  <c r="C45" i="8"/>
  <c r="C261" i="8"/>
  <c r="D124" i="8"/>
  <c r="D435" i="8"/>
  <c r="B465" i="8"/>
  <c r="G465" i="8" s="1"/>
  <c r="I465" i="8" s="1"/>
  <c r="B180" i="8"/>
  <c r="G180" i="8" s="1"/>
  <c r="I180" i="8" s="1"/>
  <c r="B222" i="8"/>
  <c r="G222" i="8" s="1"/>
  <c r="I222" i="8" s="1"/>
  <c r="D78" i="8"/>
  <c r="C267" i="8"/>
  <c r="C125" i="8"/>
  <c r="C492" i="8"/>
  <c r="B443" i="8"/>
  <c r="G443" i="8" s="1"/>
  <c r="I443" i="8" s="1"/>
  <c r="E79" i="8"/>
  <c r="C180" i="8"/>
  <c r="C135" i="8"/>
  <c r="E222" i="8"/>
  <c r="B165" i="8"/>
  <c r="G165" i="8" s="1"/>
  <c r="I165" i="8" s="1"/>
  <c r="D408" i="8"/>
  <c r="C260" i="8"/>
  <c r="D26" i="8"/>
  <c r="C283" i="8"/>
  <c r="B257" i="8"/>
  <c r="G257" i="8" s="1"/>
  <c r="I257" i="8" s="1"/>
  <c r="C23" i="8"/>
  <c r="C302" i="8"/>
  <c r="E154" i="8"/>
  <c r="D461" i="8"/>
  <c r="E404" i="8"/>
  <c r="D130" i="8"/>
  <c r="C380" i="8"/>
  <c r="B199" i="8"/>
  <c r="G199" i="8" s="1"/>
  <c r="I199" i="8" s="1"/>
  <c r="D490" i="8"/>
  <c r="D349" i="8"/>
  <c r="B234" i="8"/>
  <c r="G234" i="8" s="1"/>
  <c r="I234" i="8" s="1"/>
  <c r="D134" i="8"/>
  <c r="C472" i="8"/>
  <c r="C403" i="8"/>
  <c r="B211" i="8"/>
  <c r="G211" i="8" s="1"/>
  <c r="I211" i="8" s="1"/>
  <c r="B48" i="8"/>
  <c r="G48" i="8" s="1"/>
  <c r="I48" i="8" s="1"/>
  <c r="E467" i="8"/>
  <c r="B400" i="8"/>
  <c r="G400" i="8" s="1"/>
  <c r="I400" i="8" s="1"/>
  <c r="E296" i="8"/>
  <c r="B176" i="8"/>
  <c r="G176" i="8" s="1"/>
  <c r="I176" i="8" s="1"/>
  <c r="D492" i="8"/>
  <c r="E473" i="8"/>
  <c r="E138" i="8"/>
  <c r="D445" i="8"/>
  <c r="D385" i="8"/>
  <c r="B104" i="8"/>
  <c r="G104" i="8" s="1"/>
  <c r="I104" i="8" s="1"/>
  <c r="C98" i="8"/>
  <c r="C101" i="8"/>
  <c r="C354" i="8"/>
  <c r="B438" i="8"/>
  <c r="G438" i="8" s="1"/>
  <c r="I438" i="8" s="1"/>
  <c r="B28" i="8"/>
  <c r="C287" i="8"/>
  <c r="B32" i="8"/>
  <c r="E460" i="8"/>
  <c r="B384" i="8"/>
  <c r="G384" i="8" s="1"/>
  <c r="I384" i="8" s="1"/>
  <c r="E280" i="8"/>
  <c r="E184" i="8"/>
  <c r="E217" i="8"/>
  <c r="C59" i="8"/>
  <c r="D44" i="8"/>
  <c r="B248" i="8"/>
  <c r="G248" i="8" s="1"/>
  <c r="I248" i="8" s="1"/>
  <c r="B473" i="8"/>
  <c r="G473" i="8" s="1"/>
  <c r="I473" i="8" s="1"/>
  <c r="E149" i="8"/>
  <c r="E418" i="8"/>
  <c r="D60" i="8"/>
  <c r="C501" i="8"/>
  <c r="B385" i="8"/>
  <c r="G385" i="8" s="1"/>
  <c r="I385" i="8" s="1"/>
  <c r="E57" i="8"/>
  <c r="C301" i="8"/>
  <c r="C422" i="8"/>
  <c r="B250" i="8"/>
  <c r="G250" i="8" s="1"/>
  <c r="I250" i="8" s="1"/>
  <c r="D150" i="8"/>
  <c r="D310" i="8"/>
  <c r="C465" i="8"/>
  <c r="D34" i="8"/>
  <c r="C419" i="8"/>
  <c r="D183" i="8"/>
  <c r="D38" i="8"/>
  <c r="B467" i="8"/>
  <c r="G467" i="8" s="1"/>
  <c r="I467" i="8" s="1"/>
  <c r="B294" i="8"/>
  <c r="G294" i="8" s="1"/>
  <c r="I294" i="8" s="1"/>
  <c r="C195" i="8"/>
  <c r="E265" i="8"/>
  <c r="D338" i="8"/>
  <c r="E255" i="8"/>
  <c r="D43" i="8"/>
  <c r="E337" i="8"/>
  <c r="E196" i="8"/>
  <c r="E455" i="8"/>
  <c r="B357" i="8"/>
  <c r="G357" i="8" s="1"/>
  <c r="I357" i="8" s="1"/>
  <c r="C114" i="8"/>
  <c r="B404" i="8"/>
  <c r="G404" i="8" s="1"/>
  <c r="I404" i="8" s="1"/>
  <c r="B454" i="8"/>
  <c r="G454" i="8" s="1"/>
  <c r="I454" i="8" s="1"/>
  <c r="D88" i="8"/>
  <c r="C375" i="8"/>
  <c r="C425" i="8"/>
  <c r="E498" i="8"/>
  <c r="D383" i="8"/>
  <c r="E285" i="8"/>
  <c r="D425" i="8"/>
  <c r="D245" i="8"/>
  <c r="E246" i="8"/>
  <c r="E120" i="8"/>
  <c r="B330" i="8"/>
  <c r="G330" i="8" s="1"/>
  <c r="I330" i="8" s="1"/>
  <c r="E446" i="8"/>
  <c r="C28" i="8"/>
  <c r="D320" i="8"/>
  <c r="B268" i="8"/>
  <c r="G268" i="8" s="1"/>
  <c r="I268" i="8" s="1"/>
  <c r="C30" i="8"/>
  <c r="B485" i="8"/>
  <c r="G485" i="8" s="1"/>
  <c r="I485" i="8" s="1"/>
  <c r="E319" i="8"/>
  <c r="E312" i="8"/>
  <c r="D455" i="8"/>
  <c r="B382" i="8"/>
  <c r="G382" i="8" s="1"/>
  <c r="I382" i="8" s="1"/>
  <c r="E77" i="8"/>
  <c r="E361" i="8"/>
  <c r="B236" i="8"/>
  <c r="G236" i="8" s="1"/>
  <c r="I236" i="8" s="1"/>
  <c r="B356" i="8"/>
  <c r="G356" i="8" s="1"/>
  <c r="I356" i="8" s="1"/>
  <c r="E309" i="8"/>
  <c r="B350" i="8"/>
  <c r="G350" i="8" s="1"/>
  <c r="I350" i="8" s="1"/>
  <c r="C32" i="8"/>
  <c r="C71" i="8"/>
  <c r="C355" i="8"/>
  <c r="E229" i="8"/>
  <c r="B403" i="8"/>
  <c r="G403" i="8" s="1"/>
  <c r="I403" i="8" s="1"/>
  <c r="C131" i="8"/>
  <c r="D214" i="8"/>
  <c r="C202" i="8"/>
  <c r="D280" i="8"/>
  <c r="C184" i="8"/>
  <c r="C229" i="8"/>
  <c r="E162" i="8"/>
  <c r="D469" i="8"/>
  <c r="D403" i="8"/>
  <c r="B168" i="8"/>
  <c r="G168" i="8" s="1"/>
  <c r="I168" i="8" s="1"/>
  <c r="E421" i="8"/>
  <c r="D185" i="8"/>
  <c r="E74" i="8"/>
  <c r="E369" i="8"/>
  <c r="D379" i="8"/>
  <c r="E269" i="8"/>
  <c r="D366" i="8"/>
  <c r="E226" i="8"/>
  <c r="E182" i="8"/>
  <c r="C124" i="8"/>
  <c r="B431" i="8"/>
  <c r="G431" i="8" s="1"/>
  <c r="I431" i="8" s="1"/>
  <c r="B365" i="8"/>
  <c r="G365" i="8" s="1"/>
  <c r="I365" i="8" s="1"/>
  <c r="B442" i="8"/>
  <c r="G442" i="8" s="1"/>
  <c r="I442" i="8" s="1"/>
  <c r="B157" i="8"/>
  <c r="G157" i="8" s="1"/>
  <c r="I157" i="8" s="1"/>
  <c r="B117" i="8"/>
  <c r="G117" i="8" s="1"/>
  <c r="I117" i="8" s="1"/>
  <c r="D153" i="8"/>
  <c r="B130" i="8"/>
  <c r="G130" i="8" s="1"/>
  <c r="I130" i="8" s="1"/>
  <c r="B267" i="8"/>
  <c r="G267" i="8" s="1"/>
  <c r="I267" i="8" s="1"/>
  <c r="E128" i="8"/>
  <c r="C275" i="8"/>
  <c r="E85" i="8"/>
  <c r="D167" i="8"/>
  <c r="D417" i="8"/>
  <c r="C143" i="8"/>
  <c r="B54" i="8"/>
  <c r="G54" i="8" s="1"/>
  <c r="I54" i="8" s="1"/>
  <c r="E145" i="8"/>
  <c r="E359" i="8"/>
  <c r="D299" i="8"/>
  <c r="E116" i="8"/>
  <c r="B415" i="8"/>
  <c r="G415" i="8" s="1"/>
  <c r="I415" i="8" s="1"/>
  <c r="B349" i="8"/>
  <c r="G349" i="8" s="1"/>
  <c r="I349" i="8" s="1"/>
  <c r="E127" i="8"/>
  <c r="D108" i="8"/>
  <c r="C405" i="8"/>
  <c r="C211" i="8"/>
  <c r="D231" i="8"/>
  <c r="D98" i="8"/>
  <c r="D254" i="8"/>
  <c r="D106" i="8"/>
  <c r="E69" i="8"/>
  <c r="E224" i="8"/>
  <c r="C186" i="8"/>
  <c r="D250" i="8"/>
  <c r="B297" i="8"/>
  <c r="G297" i="8" s="1"/>
  <c r="I297" i="8" s="1"/>
  <c r="B210" i="8"/>
  <c r="G210" i="8" s="1"/>
  <c r="I210" i="8" s="1"/>
  <c r="D143" i="8"/>
  <c r="C450" i="8"/>
  <c r="C384" i="8"/>
  <c r="E220" i="8"/>
  <c r="D295" i="8"/>
  <c r="B216" i="8"/>
  <c r="G216" i="8" s="1"/>
  <c r="I216" i="8" s="1"/>
  <c r="E448" i="8"/>
  <c r="B29" i="8"/>
  <c r="C337" i="8"/>
  <c r="D472" i="8"/>
  <c r="C278" i="8"/>
  <c r="D53" i="8"/>
  <c r="B283" i="8"/>
  <c r="G283" i="8" s="1"/>
  <c r="I283" i="8" s="1"/>
  <c r="E436" i="8"/>
  <c r="D162" i="8"/>
  <c r="C444" i="8"/>
  <c r="C73" i="8"/>
  <c r="D359" i="8"/>
  <c r="D70" i="8"/>
  <c r="B314" i="8"/>
  <c r="G314" i="8" s="1"/>
  <c r="I314" i="8" s="1"/>
  <c r="E261" i="8"/>
  <c r="E478" i="8"/>
  <c r="C313" i="8"/>
  <c r="C360" i="8"/>
  <c r="C364" i="8"/>
  <c r="D122" i="8"/>
  <c r="E143" i="8"/>
  <c r="D446" i="8"/>
  <c r="C421" i="8"/>
  <c r="B273" i="8"/>
  <c r="G273" i="8" s="1"/>
  <c r="I273" i="8" s="1"/>
  <c r="B58" i="8"/>
  <c r="G58" i="8" s="1"/>
  <c r="I58" i="8" s="1"/>
  <c r="D392" i="8"/>
  <c r="B464" i="8"/>
  <c r="G464" i="8" s="1"/>
  <c r="I464" i="8" s="1"/>
  <c r="B145" i="8"/>
  <c r="G145" i="8" s="1"/>
  <c r="I145" i="8" s="1"/>
  <c r="B35" i="8"/>
  <c r="E212" i="8"/>
  <c r="E500" i="8"/>
  <c r="D147" i="8"/>
  <c r="D107" i="8"/>
  <c r="E445" i="8"/>
  <c r="C393" i="8"/>
  <c r="B34" i="8"/>
  <c r="D489" i="8"/>
  <c r="D201" i="8"/>
  <c r="B181" i="8"/>
  <c r="G181" i="8" s="1"/>
  <c r="I181" i="8" s="1"/>
  <c r="B47" i="8"/>
  <c r="G47" i="8" s="1"/>
  <c r="I47" i="8" s="1"/>
  <c r="E31" i="8"/>
  <c r="C235" i="8"/>
  <c r="E33" i="8"/>
  <c r="C462" i="8"/>
  <c r="D262" i="8"/>
  <c r="E502" i="8"/>
  <c r="C203" i="8"/>
  <c r="B162" i="8"/>
  <c r="G162" i="8" s="1"/>
  <c r="I162" i="8" s="1"/>
  <c r="B88" i="8"/>
  <c r="G88" i="8" s="1"/>
  <c r="I88" i="8" s="1"/>
  <c r="D39" i="8"/>
  <c r="E465" i="8"/>
  <c r="D184" i="8"/>
  <c r="D41" i="8"/>
  <c r="C496" i="8"/>
  <c r="E194" i="8"/>
  <c r="E122" i="8"/>
  <c r="D429" i="8"/>
  <c r="D353" i="8"/>
  <c r="B147" i="8"/>
  <c r="G147" i="8" s="1"/>
  <c r="I147" i="8" s="1"/>
  <c r="C60" i="8"/>
  <c r="B469" i="8"/>
  <c r="G469" i="8" s="1"/>
  <c r="I469" i="8" s="1"/>
  <c r="E425" i="8"/>
  <c r="C196" i="8"/>
  <c r="C350" i="8"/>
  <c r="E198" i="8"/>
  <c r="E148" i="8"/>
  <c r="C259" i="8"/>
  <c r="D101" i="8"/>
  <c r="B53" i="8"/>
  <c r="G53" i="8" s="1"/>
  <c r="I53" i="8" s="1"/>
  <c r="C391" i="8"/>
  <c r="C55" i="8"/>
  <c r="C339" i="8"/>
  <c r="E213" i="8"/>
  <c r="B409" i="8"/>
  <c r="G409" i="8" s="1"/>
  <c r="I409" i="8" s="1"/>
  <c r="B336" i="8"/>
  <c r="G336" i="8" s="1"/>
  <c r="I336" i="8" s="1"/>
  <c r="E232" i="8"/>
  <c r="C378" i="8"/>
  <c r="B285" i="8"/>
  <c r="G285" i="8" s="1"/>
  <c r="I285" i="8" s="1"/>
  <c r="B159" i="8"/>
  <c r="G159" i="8" s="1"/>
  <c r="I159" i="8" s="1"/>
  <c r="E338" i="8"/>
  <c r="C402" i="8"/>
  <c r="C336" i="8"/>
  <c r="E235" i="8"/>
  <c r="C464" i="8"/>
  <c r="B308" i="8"/>
  <c r="G308" i="8" s="1"/>
  <c r="I308" i="8" s="1"/>
  <c r="D232" i="8"/>
  <c r="B461" i="8"/>
  <c r="G461" i="8" s="1"/>
  <c r="I461" i="8" s="1"/>
  <c r="E203" i="8"/>
  <c r="B137" i="8"/>
  <c r="G137" i="8" s="1"/>
  <c r="I137" i="8" s="1"/>
  <c r="C311" i="8"/>
  <c r="E477" i="8"/>
  <c r="E27" i="8"/>
  <c r="C362" i="8"/>
  <c r="B269" i="8"/>
  <c r="G269" i="8" s="1"/>
  <c r="I269" i="8" s="1"/>
  <c r="B143" i="8"/>
  <c r="G143" i="8" s="1"/>
  <c r="I143" i="8" s="1"/>
  <c r="B322" i="8"/>
  <c r="G322" i="8" s="1"/>
  <c r="I322" i="8" s="1"/>
  <c r="B179" i="8"/>
  <c r="G179" i="8" s="1"/>
  <c r="I179" i="8" s="1"/>
  <c r="D71" i="8"/>
  <c r="B244" i="8"/>
  <c r="G244" i="8" s="1"/>
  <c r="I244" i="8" s="1"/>
  <c r="B201" i="8"/>
  <c r="G201" i="8" s="1"/>
  <c r="I201" i="8" s="1"/>
  <c r="D216" i="8"/>
  <c r="D439" i="8"/>
  <c r="D335" i="8"/>
  <c r="E493" i="8"/>
  <c r="E21" i="8"/>
  <c r="D406" i="8"/>
  <c r="B303" i="8"/>
  <c r="G303" i="8" s="1"/>
  <c r="I303" i="8" s="1"/>
  <c r="B448" i="8"/>
  <c r="G448" i="8" s="1"/>
  <c r="I448" i="8" s="1"/>
  <c r="C304" i="8"/>
  <c r="D102" i="8"/>
  <c r="D278" i="8"/>
  <c r="D253" i="8"/>
  <c r="B265" i="8"/>
  <c r="G265" i="8" s="1"/>
  <c r="I265" i="8" s="1"/>
  <c r="E302" i="8"/>
  <c r="D104" i="8"/>
  <c r="C418" i="8"/>
  <c r="C352" i="8"/>
  <c r="B311" i="8"/>
  <c r="G311" i="8" s="1"/>
  <c r="I311" i="8" s="1"/>
  <c r="C347" i="8"/>
  <c r="D207" i="8"/>
  <c r="E472" i="8"/>
  <c r="C156" i="8"/>
  <c r="B463" i="8"/>
  <c r="G463" i="8" s="1"/>
  <c r="I463" i="8" s="1"/>
  <c r="B397" i="8"/>
  <c r="G397" i="8" s="1"/>
  <c r="I397" i="8" s="1"/>
  <c r="C308" i="8"/>
  <c r="E40" i="8"/>
  <c r="C25" i="8"/>
  <c r="D136" i="8"/>
  <c r="C27" i="8"/>
  <c r="E181" i="8"/>
  <c r="E466" i="8"/>
  <c r="D92" i="8"/>
  <c r="E176" i="8"/>
  <c r="C155" i="8"/>
  <c r="B332" i="8"/>
  <c r="G332" i="8" s="1"/>
  <c r="I332" i="8" s="1"/>
  <c r="C249" i="8"/>
  <c r="D87" i="8"/>
  <c r="D382" i="8"/>
  <c r="D220" i="8"/>
  <c r="E58" i="8"/>
  <c r="D391" i="8"/>
  <c r="C353" i="8"/>
  <c r="E147" i="8"/>
  <c r="B369" i="8"/>
  <c r="G369" i="8" s="1"/>
  <c r="I369" i="8" s="1"/>
  <c r="C185" i="8"/>
  <c r="E115" i="8"/>
  <c r="B77" i="8"/>
  <c r="G77" i="8" s="1"/>
  <c r="I77" i="8" s="1"/>
  <c r="D360" i="8"/>
  <c r="D40" i="8"/>
  <c r="C234" i="8"/>
  <c r="B424" i="8"/>
  <c r="G424" i="8" s="1"/>
  <c r="I424" i="8" s="1"/>
  <c r="C284" i="8"/>
  <c r="D248" i="8"/>
  <c r="E109" i="8"/>
  <c r="D468" i="8"/>
  <c r="D459" i="8"/>
  <c r="C295" i="8"/>
  <c r="E295" i="8"/>
  <c r="D160" i="8"/>
  <c r="C201" i="8"/>
  <c r="B478" i="8"/>
  <c r="G478" i="8" s="1"/>
  <c r="I478" i="8" s="1"/>
  <c r="E419" i="8"/>
  <c r="B152" i="8"/>
  <c r="G152" i="8" s="1"/>
  <c r="I152" i="8" s="1"/>
  <c r="E88" i="8"/>
  <c r="E91" i="8"/>
  <c r="D378" i="8"/>
  <c r="D428" i="8"/>
  <c r="B44" i="8"/>
  <c r="G44" i="8" s="1"/>
  <c r="I44" i="8" s="1"/>
  <c r="E434" i="8"/>
  <c r="D356" i="8"/>
  <c r="E38" i="8"/>
  <c r="B343" i="8"/>
  <c r="G343" i="8" s="1"/>
  <c r="I343" i="8" s="1"/>
  <c r="C427" i="8"/>
  <c r="D287" i="8"/>
  <c r="C424" i="8"/>
  <c r="E444" i="8"/>
  <c r="E271" i="8"/>
  <c r="B174" i="8"/>
  <c r="G174" i="8" s="1"/>
  <c r="I174" i="8" s="1"/>
  <c r="E389" i="8"/>
  <c r="B94" i="8"/>
  <c r="G94" i="8" s="1"/>
  <c r="I94" i="8" s="1"/>
  <c r="B249" i="8"/>
  <c r="G249" i="8" s="1"/>
  <c r="I249" i="8" s="1"/>
  <c r="C243" i="8"/>
  <c r="E49" i="8"/>
  <c r="E199" i="8"/>
  <c r="C106" i="8"/>
  <c r="C341" i="8"/>
  <c r="B488" i="8"/>
  <c r="G488" i="8" s="1"/>
  <c r="I488" i="8" s="1"/>
  <c r="B483" i="8"/>
  <c r="G483" i="8" s="1"/>
  <c r="I483" i="8" s="1"/>
  <c r="B191" i="8"/>
  <c r="G191" i="8" s="1"/>
  <c r="I191" i="8" s="1"/>
  <c r="B103" i="8"/>
  <c r="G103" i="8" s="1"/>
  <c r="I103" i="8" s="1"/>
  <c r="E54" i="8"/>
  <c r="B338" i="8"/>
  <c r="G338" i="8" s="1"/>
  <c r="I338" i="8" s="1"/>
  <c r="C292" i="8"/>
  <c r="E24" i="8"/>
  <c r="D285" i="8"/>
  <c r="B233" i="8"/>
  <c r="G233" i="8" s="1"/>
  <c r="I233" i="8" s="1"/>
  <c r="C498" i="8"/>
  <c r="D195" i="8"/>
  <c r="E163" i="8"/>
  <c r="B401" i="8"/>
  <c r="G401" i="8" s="1"/>
  <c r="I401" i="8" s="1"/>
  <c r="E402" i="8"/>
  <c r="E141" i="8"/>
  <c r="E175" i="8"/>
  <c r="C374" i="8"/>
  <c r="C453" i="8"/>
  <c r="B305" i="8"/>
  <c r="G305" i="8" s="1"/>
  <c r="I305" i="8" s="1"/>
  <c r="B87" i="8"/>
  <c r="G87" i="8" s="1"/>
  <c r="I87" i="8" s="1"/>
  <c r="B90" i="8"/>
  <c r="G90" i="8" s="1"/>
  <c r="I90" i="8" s="1"/>
  <c r="B319" i="8"/>
  <c r="G319" i="8" s="1"/>
  <c r="I319" i="8" s="1"/>
  <c r="C467" i="8"/>
  <c r="E322" i="8"/>
  <c r="E230" i="8"/>
  <c r="B113" i="8"/>
  <c r="G113" i="8" s="1"/>
  <c r="I113" i="8" s="1"/>
  <c r="C495" i="8"/>
  <c r="B408" i="8"/>
  <c r="G408" i="8" s="1"/>
  <c r="I408" i="8" s="1"/>
  <c r="C268" i="8"/>
  <c r="D495" i="8"/>
  <c r="D443" i="8"/>
  <c r="B430" i="8"/>
  <c r="G430" i="8" s="1"/>
  <c r="I430" i="8" s="1"/>
  <c r="B229" i="8"/>
  <c r="G229" i="8" s="1"/>
  <c r="I229" i="8" s="1"/>
  <c r="D171" i="8"/>
  <c r="B123" i="8"/>
  <c r="G123" i="8" s="1"/>
  <c r="I123" i="8" s="1"/>
  <c r="E266" i="8"/>
  <c r="D173" i="8"/>
  <c r="B468" i="8"/>
  <c r="G468" i="8" s="1"/>
  <c r="I468" i="8" s="1"/>
  <c r="B263" i="8"/>
  <c r="G263" i="8" s="1"/>
  <c r="I263" i="8" s="1"/>
  <c r="D351" i="8"/>
  <c r="B182" i="8"/>
  <c r="G182" i="8" s="1"/>
  <c r="I182" i="8" s="1"/>
  <c r="C109" i="8"/>
  <c r="C357" i="8"/>
  <c r="D311" i="8"/>
  <c r="D28" i="8"/>
  <c r="B232" i="8"/>
  <c r="G232" i="8" s="1"/>
  <c r="I232" i="8" s="1"/>
  <c r="B120" i="8"/>
  <c r="G120" i="8" s="1"/>
  <c r="I120" i="8" s="1"/>
  <c r="D384" i="8"/>
  <c r="D89" i="8"/>
  <c r="E376" i="8"/>
  <c r="D323" i="8"/>
  <c r="C44" i="8"/>
  <c r="D330" i="8"/>
  <c r="B284" i="8"/>
  <c r="G284" i="8" s="1"/>
  <c r="I284" i="8" s="1"/>
  <c r="D317" i="8"/>
  <c r="C213" i="8"/>
  <c r="E146" i="8"/>
  <c r="B433" i="8"/>
  <c r="G433" i="8" s="1"/>
  <c r="I433" i="8" s="1"/>
  <c r="E206" i="8"/>
  <c r="C117" i="8"/>
  <c r="E424" i="8"/>
  <c r="D375" i="8"/>
  <c r="C246" i="8"/>
  <c r="E52" i="8"/>
  <c r="C149" i="8"/>
  <c r="B40" i="8"/>
  <c r="G40" i="8" s="1"/>
  <c r="I40" i="8" s="1"/>
  <c r="E468" i="8"/>
  <c r="D194" i="8"/>
  <c r="E288" i="8"/>
  <c r="C248" i="8"/>
  <c r="B434" i="8"/>
  <c r="G434" i="8" s="1"/>
  <c r="I434" i="8" s="1"/>
  <c r="D212" i="8"/>
  <c r="E70" i="8"/>
  <c r="B354" i="8"/>
  <c r="G354" i="8" s="1"/>
  <c r="I354" i="8" s="1"/>
  <c r="C487" i="8"/>
  <c r="B470" i="8"/>
  <c r="G470" i="8" s="1"/>
  <c r="I470" i="8" s="1"/>
  <c r="D260" i="8"/>
  <c r="D65" i="8"/>
  <c r="E67" i="8"/>
  <c r="B402" i="8"/>
  <c r="G402" i="8" s="1"/>
  <c r="I402" i="8" s="1"/>
  <c r="E231" i="8"/>
  <c r="B107" i="8"/>
  <c r="G107" i="8" s="1"/>
  <c r="I107" i="8" s="1"/>
  <c r="D405" i="8"/>
  <c r="D339" i="8"/>
  <c r="D170" i="8"/>
  <c r="E476" i="8"/>
  <c r="C178" i="8"/>
  <c r="B254" i="8"/>
  <c r="G254" i="8" s="1"/>
  <c r="I254" i="8" s="1"/>
  <c r="B59" i="8"/>
  <c r="G59" i="8" s="1"/>
  <c r="I59" i="8" s="1"/>
  <c r="C61" i="8"/>
  <c r="E395" i="8"/>
  <c r="D247" i="8"/>
  <c r="B63" i="8"/>
  <c r="G63" i="8" s="1"/>
  <c r="I63" i="8" s="1"/>
  <c r="E292" i="8"/>
  <c r="D448" i="8"/>
  <c r="E150" i="8"/>
  <c r="E110" i="8"/>
  <c r="D396" i="8"/>
  <c r="D61" i="8"/>
  <c r="D293" i="8"/>
  <c r="E463" i="8"/>
  <c r="E189" i="8"/>
  <c r="E403" i="8"/>
  <c r="C164" i="8"/>
  <c r="D456" i="8"/>
  <c r="C414" i="8"/>
  <c r="B140" i="8"/>
  <c r="G140" i="8" s="1"/>
  <c r="I140" i="8" s="1"/>
  <c r="D399" i="8"/>
  <c r="E72" i="8"/>
  <c r="E75" i="8"/>
  <c r="D362" i="8"/>
  <c r="D412" i="8"/>
  <c r="E22" i="8"/>
  <c r="B45" i="8"/>
  <c r="G45" i="8" s="1"/>
  <c r="I45" i="8" s="1"/>
  <c r="C456" i="8"/>
  <c r="D69" i="8"/>
  <c r="D72" i="8"/>
  <c r="C359" i="8"/>
  <c r="D74" i="8"/>
  <c r="D358" i="8"/>
  <c r="B255" i="8"/>
  <c r="G255" i="8" s="1"/>
  <c r="I255" i="8" s="1"/>
  <c r="B394" i="8"/>
  <c r="G394" i="8" s="1"/>
  <c r="I394" i="8" s="1"/>
  <c r="B276" i="8"/>
  <c r="G276" i="8" s="1"/>
  <c r="I276" i="8" s="1"/>
  <c r="E263" i="8"/>
  <c r="C220" i="8"/>
  <c r="D485" i="8"/>
  <c r="E433" i="8"/>
  <c r="E135" i="8"/>
  <c r="D430" i="8"/>
  <c r="D132" i="8"/>
  <c r="E55" i="8"/>
  <c r="E401" i="8"/>
  <c r="E35" i="8"/>
  <c r="C381" i="8"/>
  <c r="D58" i="8"/>
  <c r="D342" i="8"/>
  <c r="B239" i="8"/>
  <c r="G239" i="8" s="1"/>
  <c r="I239" i="8" s="1"/>
  <c r="E384" i="8"/>
  <c r="D268" i="8"/>
  <c r="E169" i="8"/>
  <c r="C291" i="8"/>
  <c r="D174" i="8"/>
  <c r="B364" i="8"/>
  <c r="G364" i="8" s="1"/>
  <c r="I364" i="8" s="1"/>
  <c r="C145" i="8"/>
  <c r="E103" i="8"/>
  <c r="E501" i="8"/>
  <c r="D414" i="8"/>
  <c r="D252" i="8"/>
  <c r="C40" i="8"/>
  <c r="E334" i="8"/>
  <c r="D411" i="8"/>
  <c r="D423" i="8"/>
  <c r="D131" i="8"/>
  <c r="D91" i="8"/>
  <c r="E429" i="8"/>
  <c r="C377" i="8"/>
  <c r="E93" i="8"/>
  <c r="E377" i="8"/>
  <c r="C274" i="8"/>
  <c r="C486" i="8"/>
  <c r="C320" i="8"/>
  <c r="B89" i="8"/>
  <c r="G89" i="8" s="1"/>
  <c r="I89" i="8" s="1"/>
  <c r="B428" i="8"/>
  <c r="G428" i="8" s="1"/>
  <c r="I428" i="8" s="1"/>
  <c r="C198" i="8"/>
  <c r="B81" i="8"/>
  <c r="G81" i="8" s="1"/>
  <c r="I81" i="8" s="1"/>
  <c r="B456" i="8"/>
  <c r="G456" i="8" s="1"/>
  <c r="I456" i="8" s="1"/>
  <c r="B376" i="8"/>
  <c r="G376" i="8" s="1"/>
  <c r="I376" i="8" s="1"/>
  <c r="C236" i="8"/>
  <c r="D501" i="8"/>
  <c r="D145" i="8"/>
  <c r="D370" i="8"/>
  <c r="E151" i="8"/>
  <c r="B281" i="8"/>
  <c r="G281" i="8" s="1"/>
  <c r="I281" i="8" s="1"/>
  <c r="D477" i="8"/>
  <c r="C417" i="8"/>
  <c r="D114" i="8"/>
  <c r="B321" i="8"/>
  <c r="G321" i="8" s="1"/>
  <c r="I321" i="8" s="1"/>
  <c r="E427" i="8"/>
  <c r="B206" i="8"/>
  <c r="G206" i="8" s="1"/>
  <c r="I206" i="8" s="1"/>
  <c r="D62" i="8"/>
  <c r="E47" i="8"/>
  <c r="C251" i="8"/>
  <c r="B324" i="8"/>
  <c r="G324" i="8" s="1"/>
  <c r="I324" i="8" s="1"/>
  <c r="D454" i="8"/>
  <c r="D307" i="8"/>
  <c r="E185" i="8"/>
  <c r="E405" i="8"/>
  <c r="E278" i="8"/>
  <c r="C497" i="8"/>
  <c r="D400" i="8"/>
  <c r="B279" i="8"/>
  <c r="G279" i="8" s="1"/>
  <c r="I279" i="8" s="1"/>
  <c r="C379" i="8"/>
  <c r="C217" i="8"/>
  <c r="C37" i="8"/>
  <c r="D120" i="8"/>
  <c r="D487" i="8"/>
  <c r="B429" i="8"/>
  <c r="G429" i="8" s="1"/>
  <c r="I429" i="8" s="1"/>
  <c r="C183" i="8"/>
  <c r="D50" i="8"/>
  <c r="C447" i="8"/>
  <c r="C100" i="8"/>
  <c r="D482" i="8"/>
  <c r="E306" i="8"/>
  <c r="E71" i="8"/>
  <c r="B215" i="8"/>
  <c r="G215" i="8" s="1"/>
  <c r="I215" i="8" s="1"/>
  <c r="B230" i="8"/>
  <c r="G230" i="8" s="1"/>
  <c r="I230" i="8" s="1"/>
  <c r="C68" i="8"/>
  <c r="B290" i="8"/>
  <c r="G290" i="8" s="1"/>
  <c r="I290" i="8" s="1"/>
  <c r="D259" i="8"/>
  <c r="D133" i="8"/>
  <c r="D217" i="8"/>
  <c r="D221" i="8"/>
  <c r="D312" i="8"/>
  <c r="E223" i="8"/>
  <c r="B217" i="8"/>
  <c r="G217" i="8" s="1"/>
  <c r="I217" i="8" s="1"/>
  <c r="C482" i="8"/>
  <c r="E442" i="8"/>
  <c r="B345" i="8"/>
  <c r="G345" i="8" s="1"/>
  <c r="I345" i="8" s="1"/>
  <c r="D188" i="8"/>
  <c r="C120" i="8"/>
  <c r="C80" i="8"/>
  <c r="E363" i="8"/>
  <c r="D215" i="8"/>
  <c r="D82" i="8"/>
  <c r="E260" i="8"/>
  <c r="C122" i="8"/>
  <c r="D436" i="8"/>
  <c r="D200" i="8"/>
  <c r="E440" i="8"/>
  <c r="E374" i="8"/>
  <c r="B238" i="8"/>
  <c r="G238" i="8" s="1"/>
  <c r="I238" i="8" s="1"/>
  <c r="D94" i="8"/>
  <c r="E379" i="8"/>
  <c r="B259" i="8"/>
  <c r="G259" i="8" s="1"/>
  <c r="I259" i="8" s="1"/>
  <c r="C91" i="8"/>
  <c r="E42" i="8"/>
  <c r="B280" i="8"/>
  <c r="G280" i="8" s="1"/>
  <c r="I280" i="8" s="1"/>
  <c r="E187" i="8"/>
  <c r="E44" i="8"/>
  <c r="D499" i="8"/>
  <c r="C222" i="8"/>
  <c r="C92" i="8"/>
  <c r="C406" i="8"/>
  <c r="E329" i="8"/>
  <c r="C226" i="8"/>
  <c r="B323" i="8"/>
  <c r="G323" i="8" s="1"/>
  <c r="I323" i="8" s="1"/>
  <c r="E277" i="8"/>
  <c r="E495" i="8"/>
  <c r="C468" i="8"/>
  <c r="E407" i="8"/>
  <c r="B487" i="8"/>
  <c r="G487" i="8" s="1"/>
  <c r="I487" i="8" s="1"/>
  <c r="E64" i="8"/>
  <c r="E316" i="8"/>
  <c r="D274" i="8"/>
  <c r="C87" i="8"/>
  <c r="C371" i="8"/>
  <c r="B414" i="8"/>
  <c r="G414" i="8" s="1"/>
  <c r="I414" i="8" s="1"/>
  <c r="D230" i="8"/>
  <c r="E171" i="8"/>
  <c r="E28" i="8"/>
  <c r="D483" i="8"/>
  <c r="C206" i="8"/>
  <c r="C494" i="8"/>
  <c r="B67" i="8"/>
  <c r="G67" i="8" s="1"/>
  <c r="I67" i="8" s="1"/>
  <c r="B339" i="8"/>
  <c r="G339" i="8" s="1"/>
  <c r="I339" i="8" s="1"/>
  <c r="B411" i="8"/>
  <c r="G411" i="8" s="1"/>
  <c r="I411" i="8" s="1"/>
  <c r="B393" i="8"/>
  <c r="G393" i="8" s="1"/>
  <c r="I393" i="8" s="1"/>
  <c r="C48" i="8"/>
  <c r="E410" i="8"/>
  <c r="B96" i="8"/>
  <c r="G96" i="8" s="1"/>
  <c r="I96" i="8" s="1"/>
  <c r="D47" i="8"/>
  <c r="E333" i="8"/>
  <c r="E383" i="8"/>
  <c r="B100" i="8"/>
  <c r="G100" i="8" s="1"/>
  <c r="I100" i="8" s="1"/>
  <c r="D258" i="8"/>
  <c r="D476" i="8"/>
  <c r="C150" i="8"/>
  <c r="C250" i="8"/>
  <c r="C169" i="8"/>
  <c r="D109" i="8"/>
  <c r="B61" i="8"/>
  <c r="G61" i="8" s="1"/>
  <c r="I61" i="8" s="1"/>
  <c r="D344" i="8"/>
  <c r="C491" i="8"/>
  <c r="D193" i="8"/>
  <c r="C63" i="8"/>
  <c r="D241" i="8"/>
  <c r="D111" i="8"/>
  <c r="D363" i="8"/>
  <c r="D59" i="8"/>
  <c r="E397" i="8"/>
  <c r="C345" i="8"/>
  <c r="E61" i="8"/>
  <c r="E345" i="8"/>
  <c r="C242" i="8"/>
  <c r="B208" i="8"/>
  <c r="G208" i="8" s="1"/>
  <c r="I208" i="8" s="1"/>
  <c r="B421" i="8"/>
  <c r="G421" i="8" s="1"/>
  <c r="I421" i="8" s="1"/>
  <c r="B51" i="8"/>
  <c r="G51" i="8" s="1"/>
  <c r="I51" i="8" s="1"/>
  <c r="C53" i="8"/>
  <c r="B340" i="8"/>
  <c r="G340" i="8" s="1"/>
  <c r="I340" i="8" s="1"/>
  <c r="E293" i="8"/>
  <c r="B55" i="8"/>
  <c r="G55" i="8" s="1"/>
  <c r="I55" i="8" s="1"/>
  <c r="D390" i="8"/>
  <c r="B287" i="8"/>
  <c r="G287" i="8" s="1"/>
  <c r="I287" i="8" s="1"/>
  <c r="E236" i="8"/>
  <c r="D63" i="8"/>
  <c r="D211" i="8"/>
  <c r="B476" i="8"/>
  <c r="G476" i="8" s="1"/>
  <c r="I476" i="8" s="1"/>
  <c r="D264" i="8"/>
  <c r="C300" i="8"/>
  <c r="C463" i="8"/>
  <c r="B83" i="8"/>
  <c r="G83" i="8" s="1"/>
  <c r="I83" i="8" s="1"/>
  <c r="B371" i="8"/>
  <c r="G371" i="8" s="1"/>
  <c r="I371" i="8" s="1"/>
  <c r="C370" i="8"/>
  <c r="B425" i="8"/>
  <c r="G425" i="8" s="1"/>
  <c r="I425" i="8" s="1"/>
  <c r="D85" i="8"/>
  <c r="E449" i="8"/>
  <c r="D341" i="8"/>
  <c r="B124" i="8"/>
  <c r="G124" i="8" s="1"/>
  <c r="I124" i="8" s="1"/>
  <c r="D367" i="8"/>
  <c r="D35" i="8"/>
  <c r="D190" i="8"/>
  <c r="E275" i="8"/>
  <c r="C223" i="8"/>
  <c r="E396" i="8"/>
  <c r="D224" i="8"/>
  <c r="E233" i="8"/>
  <c r="C344" i="8"/>
  <c r="E118" i="8"/>
  <c r="E78" i="8"/>
  <c r="D364" i="8"/>
  <c r="C31" i="8"/>
  <c r="B416" i="8"/>
  <c r="G416" i="8" s="1"/>
  <c r="I416" i="8" s="1"/>
  <c r="D290" i="8"/>
  <c r="D269" i="8"/>
  <c r="C474" i="8"/>
  <c r="D45" i="8"/>
  <c r="B30" i="8"/>
  <c r="G30" i="8" s="1"/>
  <c r="I30" i="8" s="1"/>
  <c r="D288" i="8"/>
  <c r="D332" i="8"/>
  <c r="D49" i="8"/>
  <c r="D319" i="8"/>
  <c r="B406" i="8"/>
  <c r="G406" i="8" s="1"/>
  <c r="I406" i="8" s="1"/>
  <c r="E66" i="8"/>
  <c r="E253" i="8"/>
  <c r="D197" i="8"/>
  <c r="E480" i="8"/>
  <c r="B39" i="8"/>
  <c r="G39" i="8" s="1"/>
  <c r="I39" i="8" s="1"/>
  <c r="E23" i="8"/>
  <c r="B282" i="8"/>
  <c r="G282" i="8" s="1"/>
  <c r="I282" i="8" s="1"/>
  <c r="B326" i="8"/>
  <c r="G326" i="8" s="1"/>
  <c r="I326" i="8" s="1"/>
  <c r="B43" i="8"/>
  <c r="G43" i="8" s="1"/>
  <c r="I43" i="8" s="1"/>
  <c r="D326" i="8"/>
  <c r="B223" i="8"/>
  <c r="G223" i="8" s="1"/>
  <c r="I223" i="8" s="1"/>
  <c r="E157" i="8"/>
  <c r="B112" i="8"/>
  <c r="G112" i="8" s="1"/>
  <c r="I112" i="8" s="1"/>
  <c r="B158" i="8"/>
  <c r="G158" i="8" s="1"/>
  <c r="I158" i="8" s="1"/>
  <c r="C81" i="8"/>
  <c r="E324" i="8"/>
  <c r="E195" i="8"/>
  <c r="B471" i="8"/>
  <c r="G471" i="8" s="1"/>
  <c r="I471" i="8" s="1"/>
  <c r="B446" i="8"/>
  <c r="G446" i="8" s="1"/>
  <c r="I446" i="8" s="1"/>
  <c r="E294" i="8"/>
  <c r="E168" i="8"/>
  <c r="D296" i="8"/>
  <c r="E207" i="8"/>
  <c r="C97" i="8"/>
  <c r="D484" i="8"/>
  <c r="C413" i="8"/>
  <c r="C293" i="8"/>
  <c r="D204" i="8"/>
  <c r="D292" i="8"/>
  <c r="C157" i="8"/>
  <c r="C388" i="8"/>
  <c r="D486" i="8"/>
  <c r="E339" i="8"/>
  <c r="E432" i="8"/>
  <c r="E470" i="8"/>
  <c r="D481" i="8"/>
  <c r="B56" i="8"/>
  <c r="G56" i="8" s="1"/>
  <c r="I56" i="8" s="1"/>
  <c r="C41" i="8"/>
  <c r="D297" i="8"/>
  <c r="E218" i="8"/>
  <c r="B38" i="8"/>
  <c r="G38" i="8" s="1"/>
  <c r="I38" i="8" s="1"/>
  <c r="E241" i="8"/>
  <c r="E180" i="8"/>
  <c r="B235" i="8"/>
  <c r="G235" i="8" s="1"/>
  <c r="I235" i="8" s="1"/>
  <c r="B105" i="8"/>
  <c r="G105" i="8" s="1"/>
  <c r="I105" i="8" s="1"/>
  <c r="B57" i="8"/>
  <c r="G57" i="8" s="1"/>
  <c r="I57" i="8" s="1"/>
  <c r="B494" i="8"/>
  <c r="G494" i="8" s="1"/>
  <c r="I494" i="8" s="1"/>
  <c r="C263" i="8"/>
  <c r="D276" i="8"/>
  <c r="C141" i="8"/>
  <c r="C356" i="8"/>
  <c r="D219" i="8"/>
  <c r="E130" i="8"/>
  <c r="D437" i="8"/>
  <c r="D371" i="8"/>
  <c r="D233" i="8"/>
  <c r="C209" i="8"/>
  <c r="E65" i="8"/>
  <c r="D67" i="8"/>
  <c r="E497" i="8"/>
  <c r="E202" i="8"/>
  <c r="D37" i="8"/>
  <c r="B22" i="8"/>
  <c r="G22" i="8" s="1"/>
  <c r="I22" i="8" s="1"/>
  <c r="E225" i="8"/>
  <c r="D177" i="8"/>
  <c r="E129" i="8"/>
  <c r="E272" i="8"/>
  <c r="E357" i="8"/>
  <c r="B62" i="8"/>
  <c r="G62" i="8" s="1"/>
  <c r="I62" i="8" s="1"/>
  <c r="E311" i="8"/>
  <c r="D176" i="8"/>
  <c r="E426" i="8"/>
  <c r="C490" i="8"/>
  <c r="B377" i="8"/>
  <c r="G377" i="8" s="1"/>
  <c r="I377" i="8" s="1"/>
  <c r="C137" i="8"/>
  <c r="D77" i="8"/>
  <c r="D80" i="8"/>
  <c r="D318" i="8"/>
  <c r="E486" i="8"/>
  <c r="D209" i="8"/>
  <c r="D497" i="8"/>
  <c r="D79" i="8"/>
  <c r="C457" i="8"/>
  <c r="D186" i="8"/>
  <c r="E215" i="8"/>
  <c r="B72" i="8"/>
  <c r="G72" i="8" s="1"/>
  <c r="I72" i="8" s="1"/>
  <c r="D23" i="8"/>
  <c r="B209" i="8"/>
  <c r="G209" i="8" s="1"/>
  <c r="I209" i="8" s="1"/>
  <c r="B76" i="8"/>
  <c r="G76" i="8" s="1"/>
  <c r="I76" i="8" s="1"/>
  <c r="C254" i="8"/>
  <c r="C113" i="8"/>
  <c r="E350" i="8"/>
  <c r="B106" i="8"/>
  <c r="G106" i="8" s="1"/>
  <c r="I106" i="8" s="1"/>
  <c r="C72" i="8"/>
  <c r="D410" i="8"/>
  <c r="B358" i="8"/>
  <c r="G358" i="8" s="1"/>
  <c r="I358" i="8" s="1"/>
  <c r="E409" i="8"/>
  <c r="C306" i="8"/>
  <c r="D246" i="8"/>
  <c r="E423" i="8"/>
  <c r="D235" i="8"/>
  <c r="D453" i="8"/>
  <c r="D387" i="8"/>
  <c r="B149" i="8"/>
  <c r="G149" i="8" s="1"/>
  <c r="I149" i="8" s="1"/>
  <c r="B109" i="8"/>
  <c r="G109" i="8" s="1"/>
  <c r="I109" i="8" s="1"/>
  <c r="E358" i="8"/>
  <c r="B224" i="8"/>
  <c r="G224" i="8" s="1"/>
  <c r="I224" i="8" s="1"/>
  <c r="B178" i="8"/>
  <c r="G178" i="8" s="1"/>
  <c r="I178" i="8" s="1"/>
  <c r="B36" i="8"/>
  <c r="B114" i="8"/>
  <c r="G114" i="8" s="1"/>
  <c r="I114" i="8" s="1"/>
  <c r="B423" i="8"/>
  <c r="G423" i="8" s="1"/>
  <c r="I423" i="8" s="1"/>
  <c r="E340" i="8"/>
  <c r="C134" i="8"/>
  <c r="D266" i="8"/>
  <c r="D169" i="8"/>
  <c r="D156" i="8"/>
  <c r="E96" i="8"/>
  <c r="E99" i="8"/>
  <c r="E331" i="8"/>
  <c r="D478" i="8"/>
  <c r="E234" i="8"/>
  <c r="E101" i="8"/>
  <c r="E257" i="8"/>
  <c r="E284" i="8"/>
  <c r="E282" i="8"/>
  <c r="E305" i="8"/>
  <c r="C373" i="8"/>
  <c r="D76" i="8"/>
  <c r="B375" i="8"/>
  <c r="G375" i="8" s="1"/>
  <c r="I375" i="8" s="1"/>
  <c r="B160" i="8"/>
  <c r="G160" i="8" s="1"/>
  <c r="I160" i="8" s="1"/>
  <c r="B380" i="8"/>
  <c r="G380" i="8" s="1"/>
  <c r="I380" i="8" s="1"/>
  <c r="C161" i="8"/>
  <c r="D84" i="8"/>
  <c r="E471" i="8"/>
  <c r="B426" i="8"/>
  <c r="G426" i="8" s="1"/>
  <c r="I426" i="8" s="1"/>
  <c r="D282" i="8"/>
  <c r="B258" i="8"/>
  <c r="G258" i="8" s="1"/>
  <c r="I258" i="8" s="1"/>
  <c r="E123" i="8"/>
  <c r="E490" i="8"/>
  <c r="C432" i="8"/>
  <c r="E159" i="8"/>
  <c r="D51" i="8"/>
  <c r="E481" i="8"/>
  <c r="C57" i="8"/>
  <c r="E237" i="8"/>
  <c r="D398" i="8"/>
  <c r="E258" i="8"/>
  <c r="D32" i="8"/>
  <c r="C296" i="8"/>
  <c r="D113" i="8"/>
  <c r="C448" i="8"/>
  <c r="C332" i="8"/>
  <c r="B293" i="8"/>
  <c r="G293" i="8" s="1"/>
  <c r="I293" i="8" s="1"/>
  <c r="C110" i="8"/>
  <c r="E408" i="8"/>
  <c r="E342" i="8"/>
  <c r="C257" i="8"/>
  <c r="C62" i="8"/>
  <c r="D64" i="8"/>
  <c r="D302" i="8"/>
  <c r="C282" i="8"/>
  <c r="E462" i="8"/>
  <c r="C47" i="8"/>
  <c r="D306" i="8"/>
  <c r="C128" i="8"/>
  <c r="C88" i="8"/>
  <c r="D438" i="8"/>
  <c r="C340" i="8"/>
  <c r="C138" i="8"/>
  <c r="B125" i="8"/>
  <c r="G125" i="8" s="1"/>
  <c r="I125" i="8" s="1"/>
  <c r="B85" i="8"/>
  <c r="G85" i="8" s="1"/>
  <c r="I85" i="8" s="1"/>
  <c r="D389" i="8"/>
  <c r="B337" i="8"/>
  <c r="G337" i="8" s="1"/>
  <c r="I337" i="8" s="1"/>
  <c r="E104" i="8"/>
  <c r="C56" i="8"/>
  <c r="D394" i="8"/>
  <c r="B342" i="8"/>
  <c r="G342" i="8" s="1"/>
  <c r="I342" i="8" s="1"/>
  <c r="C215" i="8"/>
  <c r="B441" i="8"/>
  <c r="G441" i="8" s="1"/>
  <c r="I441" i="8" s="1"/>
  <c r="C241" i="8"/>
  <c r="E97" i="8"/>
  <c r="B49" i="8"/>
  <c r="G49" i="8" s="1"/>
  <c r="I49" i="8" s="1"/>
  <c r="D286" i="8"/>
  <c r="B194" i="8"/>
  <c r="G194" i="8" s="1"/>
  <c r="I194" i="8" s="1"/>
  <c r="B50" i="8"/>
  <c r="G50" i="8" s="1"/>
  <c r="I50" i="8" s="1"/>
  <c r="D206" i="8"/>
  <c r="B139" i="8"/>
  <c r="G139" i="8" s="1"/>
  <c r="I139" i="8" s="1"/>
  <c r="E487" i="8"/>
  <c r="B410" i="8"/>
  <c r="G410" i="8" s="1"/>
  <c r="I410" i="8" s="1"/>
  <c r="B115" i="8"/>
  <c r="G115" i="8" s="1"/>
  <c r="I115" i="8" s="1"/>
  <c r="D413" i="8"/>
  <c r="D117" i="8"/>
  <c r="D377" i="8"/>
  <c r="D373" i="8"/>
  <c r="B317" i="8"/>
  <c r="G317" i="8" s="1"/>
  <c r="I317" i="8" s="1"/>
  <c r="C449" i="8"/>
  <c r="C172" i="8"/>
  <c r="D471" i="8"/>
  <c r="B413" i="8"/>
  <c r="G413" i="8" s="1"/>
  <c r="I413" i="8" s="1"/>
  <c r="D140" i="8"/>
  <c r="E80" i="8"/>
  <c r="E83" i="8"/>
  <c r="E321" i="8"/>
  <c r="E170" i="8"/>
  <c r="C469" i="8"/>
  <c r="E420" i="8"/>
  <c r="D146" i="8"/>
  <c r="C412" i="8"/>
  <c r="B79" i="8"/>
  <c r="G79" i="8" s="1"/>
  <c r="I79" i="8" s="1"/>
  <c r="B82" i="8"/>
  <c r="G82" i="8" s="1"/>
  <c r="I82" i="8" s="1"/>
  <c r="D322" i="8"/>
  <c r="C396" i="8"/>
  <c r="D138" i="8"/>
  <c r="C499" i="8"/>
  <c r="D352" i="8"/>
  <c r="E107" i="8"/>
  <c r="C334" i="8"/>
  <c r="D112" i="8"/>
  <c r="D75" i="8"/>
  <c r="E413" i="8"/>
  <c r="C361" i="8"/>
  <c r="B193" i="8"/>
  <c r="G193" i="8" s="1"/>
  <c r="I193" i="8" s="1"/>
  <c r="C35" i="8"/>
  <c r="B192" i="8"/>
  <c r="G192" i="8" s="1"/>
  <c r="I192" i="8" s="1"/>
  <c r="B327" i="8"/>
  <c r="G327" i="8" s="1"/>
  <c r="I327" i="8" s="1"/>
  <c r="C116" i="8"/>
  <c r="D498" i="8"/>
  <c r="B498" i="8"/>
  <c r="G498" i="8" s="1"/>
  <c r="I498" i="8" s="1"/>
  <c r="B185" i="8"/>
  <c r="G185" i="8" s="1"/>
  <c r="I185" i="8" s="1"/>
  <c r="D199" i="8"/>
  <c r="D66" i="8"/>
  <c r="D222" i="8"/>
  <c r="C148" i="8"/>
  <c r="C38" i="8"/>
  <c r="B493" i="8"/>
  <c r="G493" i="8" s="1"/>
  <c r="I493" i="8" s="1"/>
  <c r="C188" i="8"/>
  <c r="E105" i="8"/>
  <c r="E475" i="8"/>
  <c r="B389" i="8"/>
  <c r="G389" i="8" s="1"/>
  <c r="I389" i="8" s="1"/>
  <c r="C82" i="8"/>
  <c r="C443" i="8"/>
  <c r="C338" i="8"/>
  <c r="B422" i="8"/>
  <c r="G422" i="8" s="1"/>
  <c r="I422" i="8" s="1"/>
  <c r="E37" i="8"/>
  <c r="D422" i="8"/>
  <c r="D447" i="8"/>
  <c r="B164" i="8"/>
  <c r="G164" i="8" s="1"/>
  <c r="I164" i="8" s="1"/>
  <c r="E281" i="8"/>
  <c r="B122" i="8"/>
  <c r="G122" i="8" s="1"/>
  <c r="I122" i="8" s="1"/>
  <c r="B489" i="8"/>
  <c r="G489" i="8" s="1"/>
  <c r="I489" i="8" s="1"/>
  <c r="E165" i="8"/>
  <c r="E450" i="8"/>
  <c r="B141" i="8"/>
  <c r="G141" i="8" s="1"/>
  <c r="I141" i="8" s="1"/>
  <c r="B101" i="8"/>
  <c r="G101" i="8" s="1"/>
  <c r="I101" i="8" s="1"/>
  <c r="C439" i="8"/>
  <c r="B353" i="8"/>
  <c r="G353" i="8" s="1"/>
  <c r="I353" i="8" s="1"/>
  <c r="B325" i="8"/>
  <c r="G325" i="8" s="1"/>
  <c r="I325" i="8" s="1"/>
  <c r="C121" i="8"/>
  <c r="E332" i="8"/>
  <c r="B351" i="8"/>
  <c r="G351" i="8" s="1"/>
  <c r="I351" i="8" s="1"/>
  <c r="E133" i="8"/>
  <c r="E386" i="8"/>
  <c r="C160" i="8"/>
  <c r="C105" i="8"/>
  <c r="C194" i="8"/>
  <c r="E484" i="8"/>
  <c r="B184" i="8"/>
  <c r="G184" i="8" s="1"/>
  <c r="I184" i="8" s="1"/>
  <c r="E483" i="8"/>
  <c r="D331" i="8"/>
  <c r="C111" i="8"/>
  <c r="E314" i="8"/>
  <c r="E344" i="8"/>
  <c r="C127" i="8"/>
  <c r="E60" i="8"/>
  <c r="E349" i="8"/>
  <c r="C303" i="8"/>
  <c r="B231" i="8"/>
  <c r="G231" i="8" s="1"/>
  <c r="I231" i="8" s="1"/>
  <c r="E227" i="8"/>
  <c r="B128" i="8"/>
  <c r="G128" i="8" s="1"/>
  <c r="I128" i="8" s="1"/>
  <c r="B348" i="8"/>
  <c r="G348" i="8" s="1"/>
  <c r="I348" i="8" s="1"/>
  <c r="C129" i="8"/>
  <c r="D52" i="8"/>
  <c r="E318" i="8"/>
  <c r="C218" i="8"/>
  <c r="B84" i="8"/>
  <c r="G84" i="8" s="1"/>
  <c r="I84" i="8" s="1"/>
  <c r="B368" i="8"/>
  <c r="G368" i="8" s="1"/>
  <c r="I368" i="8" s="1"/>
  <c r="E264" i="8"/>
  <c r="B359" i="8"/>
  <c r="G359" i="8" s="1"/>
  <c r="I359" i="8" s="1"/>
  <c r="B144" i="8"/>
  <c r="G144" i="8" s="1"/>
  <c r="I144" i="8" s="1"/>
  <c r="E201" i="8"/>
  <c r="D157" i="8"/>
  <c r="E262" i="8"/>
  <c r="E136" i="8"/>
  <c r="E315" i="8"/>
  <c r="D48" i="8"/>
  <c r="D265" i="8"/>
  <c r="E250" i="8"/>
  <c r="C36" i="8"/>
  <c r="E273" i="8"/>
  <c r="B166" i="8"/>
  <c r="G166" i="8" s="1"/>
  <c r="I166" i="8" s="1"/>
  <c r="B75" i="8"/>
  <c r="G75" i="8" s="1"/>
  <c r="I75" i="8" s="1"/>
  <c r="B355" i="8"/>
  <c r="G355" i="8" s="1"/>
  <c r="I355" i="8" s="1"/>
  <c r="E443" i="8"/>
  <c r="B474" i="8"/>
  <c r="G474" i="8" s="1"/>
  <c r="I474" i="8" s="1"/>
  <c r="B500" i="8"/>
  <c r="G500" i="8" s="1"/>
  <c r="I500" i="8" s="1"/>
  <c r="E156" i="8"/>
  <c r="E348" i="8"/>
  <c r="D440" i="8"/>
  <c r="B134" i="8"/>
  <c r="G134" i="8" s="1"/>
  <c r="I134" i="8" s="1"/>
  <c r="C74" i="8"/>
  <c r="C77" i="8"/>
  <c r="C315" i="8"/>
  <c r="B275" i="8"/>
  <c r="G275" i="8" s="1"/>
  <c r="I275" i="8" s="1"/>
  <c r="E193" i="8"/>
  <c r="E299" i="8"/>
  <c r="D24" i="8"/>
  <c r="D255" i="8"/>
  <c r="C29" i="8"/>
  <c r="B503" i="8"/>
  <c r="G503" i="8" s="1"/>
  <c r="I503" i="8" s="1"/>
  <c r="D267" i="8"/>
  <c r="E84" i="8"/>
  <c r="D419" i="8"/>
  <c r="B108" i="8"/>
  <c r="G108" i="8" s="1"/>
  <c r="I108" i="8" s="1"/>
  <c r="D424" i="8"/>
  <c r="B119" i="8"/>
  <c r="G119" i="8" s="1"/>
  <c r="I119" i="8" s="1"/>
  <c r="D369" i="8"/>
  <c r="D208" i="8"/>
  <c r="B246" i="8"/>
  <c r="G246" i="8" s="1"/>
  <c r="I246" i="8" s="1"/>
  <c r="B341" i="8"/>
  <c r="G341" i="8" s="1"/>
  <c r="I341" i="8" s="1"/>
  <c r="E327" i="8"/>
  <c r="C140" i="8"/>
  <c r="B447" i="8"/>
  <c r="G447" i="8" s="1"/>
  <c r="I447" i="8" s="1"/>
  <c r="B381" i="8"/>
  <c r="G381" i="8" s="1"/>
  <c r="I381" i="8" s="1"/>
  <c r="D244" i="8"/>
  <c r="E51" i="8"/>
  <c r="E289" i="8"/>
  <c r="C171" i="8"/>
  <c r="C385" i="8"/>
  <c r="B91" i="8"/>
  <c r="G91" i="8" s="1"/>
  <c r="I91" i="8" s="1"/>
  <c r="B387" i="8"/>
  <c r="G387" i="8" s="1"/>
  <c r="I387" i="8" s="1"/>
  <c r="C153" i="8"/>
  <c r="D93" i="8"/>
  <c r="D96" i="8"/>
  <c r="D328" i="8"/>
  <c r="C475" i="8"/>
  <c r="B288" i="8"/>
  <c r="G288" i="8" s="1"/>
  <c r="I288" i="8" s="1"/>
  <c r="E482" i="8"/>
  <c r="D433" i="8"/>
  <c r="C159" i="8"/>
  <c r="E134" i="8"/>
  <c r="E94" i="8"/>
  <c r="D380" i="8"/>
  <c r="B502" i="8"/>
  <c r="G502" i="8" s="1"/>
  <c r="I502" i="8" s="1"/>
  <c r="E375" i="8"/>
  <c r="C485" i="8"/>
  <c r="E179" i="8"/>
  <c r="B309" i="8"/>
  <c r="G309" i="8" s="1"/>
  <c r="I309" i="8" s="1"/>
  <c r="C428" i="8"/>
  <c r="D154" i="8"/>
  <c r="E247" i="8"/>
  <c r="C389" i="8"/>
  <c r="B241" i="8"/>
  <c r="G241" i="8" s="1"/>
  <c r="I241" i="8" s="1"/>
  <c r="E56" i="8"/>
  <c r="C286" i="8"/>
  <c r="D314" i="8"/>
  <c r="B226" i="8"/>
  <c r="G226" i="8" s="1"/>
  <c r="I226" i="8" s="1"/>
  <c r="D159" i="8"/>
  <c r="C466" i="8"/>
  <c r="C400" i="8"/>
  <c r="E380" i="8"/>
  <c r="D315" i="8"/>
  <c r="B486" i="8"/>
  <c r="G486" i="8" s="1"/>
  <c r="I486" i="8" s="1"/>
  <c r="B131" i="8"/>
  <c r="G131" i="8" s="1"/>
  <c r="I131" i="8" s="1"/>
  <c r="C216" i="8"/>
  <c r="E158" i="8"/>
  <c r="B102" i="8"/>
  <c r="G102" i="8" s="1"/>
  <c r="I102" i="8" s="1"/>
  <c r="C368" i="8"/>
  <c r="B198" i="8"/>
  <c r="G198" i="8" s="1"/>
  <c r="I198" i="8" s="1"/>
  <c r="E131" i="8"/>
  <c r="C500" i="8"/>
  <c r="C369" i="8"/>
  <c r="E479" i="8"/>
  <c r="C152" i="8"/>
  <c r="C112" i="8"/>
  <c r="C225" i="8"/>
  <c r="E81" i="8"/>
  <c r="B33" i="8"/>
  <c r="G33" i="8" s="1"/>
  <c r="I33" i="8" s="1"/>
  <c r="D270" i="8"/>
  <c r="B346" i="8"/>
  <c r="G346" i="8" s="1"/>
  <c r="I346" i="8" s="1"/>
  <c r="D119" i="8"/>
  <c r="C426" i="8"/>
  <c r="B347" i="8"/>
  <c r="G347" i="8" s="1"/>
  <c r="I347" i="8" s="1"/>
  <c r="E140" i="8"/>
  <c r="B80" i="8"/>
  <c r="G80" i="8" s="1"/>
  <c r="I80" i="8" s="1"/>
  <c r="D31" i="8"/>
  <c r="E323" i="8"/>
  <c r="C271" i="8"/>
  <c r="C489" i="8"/>
  <c r="E354" i="8"/>
  <c r="C307" i="8"/>
  <c r="C197" i="8"/>
  <c r="E53" i="8"/>
  <c r="E166" i="8"/>
  <c r="B118" i="8"/>
  <c r="G118" i="8" s="1"/>
  <c r="I118" i="8" s="1"/>
  <c r="E328" i="8"/>
  <c r="E172" i="8"/>
  <c r="B73" i="8"/>
  <c r="G73" i="8" s="1"/>
  <c r="I73" i="8" s="1"/>
  <c r="D163" i="8"/>
  <c r="E111" i="8"/>
  <c r="D325" i="8"/>
  <c r="C409" i="8"/>
  <c r="C42" i="8"/>
  <c r="C285" i="8"/>
  <c r="E268" i="8"/>
  <c r="D466" i="8"/>
  <c r="C298" i="8"/>
  <c r="B360" i="8"/>
  <c r="G360" i="8" s="1"/>
  <c r="I360" i="8" s="1"/>
  <c r="B197" i="8"/>
  <c r="G197" i="8" s="1"/>
  <c r="I197" i="8" s="1"/>
  <c r="D354" i="8"/>
  <c r="D227" i="8"/>
  <c r="B492" i="8"/>
  <c r="G492" i="8" s="1"/>
  <c r="I492" i="8" s="1"/>
  <c r="E451" i="8"/>
  <c r="B136" i="8"/>
  <c r="G136" i="8" s="1"/>
  <c r="I136" i="8" s="1"/>
  <c r="C351" i="8"/>
  <c r="C224" i="8"/>
  <c r="E106" i="8"/>
  <c r="E239" i="8"/>
  <c r="D27" i="8"/>
  <c r="B449" i="8"/>
  <c r="G449" i="8" s="1"/>
  <c r="I449" i="8" s="1"/>
  <c r="C26" i="8"/>
  <c r="C269" i="8"/>
  <c r="D441" i="8"/>
  <c r="D261" i="8"/>
  <c r="E114" i="8"/>
  <c r="C330" i="8"/>
  <c r="B237" i="8"/>
  <c r="G237" i="8" s="1"/>
  <c r="I237" i="8" s="1"/>
  <c r="C107" i="8"/>
  <c r="C335" i="8"/>
  <c r="C208" i="8"/>
  <c r="E90" i="8"/>
  <c r="D368" i="8"/>
  <c r="E382" i="8"/>
  <c r="E108" i="8"/>
  <c r="B407" i="8"/>
  <c r="G407" i="8" s="1"/>
  <c r="I407" i="8" s="1"/>
  <c r="D343" i="8"/>
  <c r="B46" i="8"/>
  <c r="G46" i="8" s="1"/>
  <c r="I46" i="8" s="1"/>
  <c r="D304" i="8"/>
  <c r="B252" i="8"/>
  <c r="G252" i="8" s="1"/>
  <c r="I252" i="8" s="1"/>
  <c r="E469" i="8"/>
  <c r="E221" i="8"/>
  <c r="E441" i="8"/>
  <c r="B301" i="8"/>
  <c r="G301" i="8" s="1"/>
  <c r="I301" i="8" s="1"/>
  <c r="B175" i="8"/>
  <c r="G175" i="8" s="1"/>
  <c r="I175" i="8" s="1"/>
  <c r="B214" i="8"/>
  <c r="G214" i="8" s="1"/>
  <c r="I214" i="8" s="1"/>
  <c r="C404" i="8"/>
  <c r="E343" i="8"/>
  <c r="C503" i="8"/>
  <c r="E336" i="8"/>
  <c r="D243" i="8"/>
  <c r="D116" i="8"/>
  <c r="E341" i="8"/>
  <c r="E46" i="8"/>
  <c r="E430" i="8"/>
  <c r="E219" i="8"/>
  <c r="B153" i="8"/>
  <c r="G153" i="8" s="1"/>
  <c r="I153" i="8" s="1"/>
  <c r="D172" i="8"/>
  <c r="E112" i="8"/>
  <c r="C64" i="8"/>
  <c r="E347" i="8"/>
  <c r="D494" i="8"/>
  <c r="D457" i="8"/>
  <c r="D284" i="8"/>
  <c r="D277" i="8"/>
  <c r="D256" i="8"/>
  <c r="E248" i="8"/>
  <c r="B304" i="8"/>
  <c r="G304" i="8" s="1"/>
  <c r="I304" i="8" s="1"/>
  <c r="C187" i="8"/>
  <c r="B306" i="8"/>
  <c r="G306" i="8" s="1"/>
  <c r="I306" i="8" s="1"/>
  <c r="E183" i="8"/>
  <c r="D55" i="8"/>
  <c r="D350" i="8"/>
  <c r="E210" i="8"/>
  <c r="B453" i="8"/>
  <c r="G453" i="8" s="1"/>
  <c r="I453" i="8" s="1"/>
  <c r="C192" i="8"/>
  <c r="C142" i="8"/>
  <c r="C367" i="8"/>
  <c r="D148" i="8"/>
  <c r="B110" i="8"/>
  <c r="G110" i="8" s="1"/>
  <c r="I110" i="8" s="1"/>
  <c r="C483" i="8"/>
  <c r="D336" i="8"/>
  <c r="B171" i="8"/>
  <c r="G171" i="8" s="1"/>
  <c r="I171" i="8" s="1"/>
  <c r="C415" i="8"/>
  <c r="D196" i="8"/>
  <c r="C162" i="8"/>
  <c r="D386" i="8"/>
  <c r="C237" i="8"/>
  <c r="E137" i="8"/>
  <c r="B243" i="8"/>
  <c r="G243" i="8" s="1"/>
  <c r="I243" i="8" s="1"/>
  <c r="C123" i="8"/>
  <c r="B190" i="8"/>
  <c r="G190" i="8" s="1"/>
  <c r="I190" i="8" s="1"/>
  <c r="E283" i="8"/>
  <c r="E190" i="8"/>
  <c r="C392" i="8"/>
  <c r="C280" i="8"/>
  <c r="D97" i="8"/>
  <c r="D187" i="8"/>
  <c r="C50" i="8"/>
  <c r="D238" i="8"/>
  <c r="D126" i="8"/>
  <c r="C158" i="8"/>
  <c r="B334" i="8"/>
  <c r="G334" i="8" s="1"/>
  <c r="I334" i="8" s="1"/>
  <c r="B302" i="8"/>
  <c r="G302" i="8" s="1"/>
  <c r="I302" i="8" s="1"/>
  <c r="D407" i="8"/>
  <c r="E188" i="8"/>
  <c r="C136" i="8"/>
  <c r="C96" i="8"/>
  <c r="C452" i="8"/>
  <c r="C167" i="8"/>
  <c r="C182" i="8"/>
  <c r="B133" i="8"/>
  <c r="G133" i="8" s="1"/>
  <c r="I133" i="8" s="1"/>
  <c r="B93" i="8"/>
  <c r="G93" i="8" s="1"/>
  <c r="I93" i="8" s="1"/>
  <c r="D376" i="8"/>
  <c r="D279" i="8"/>
  <c r="E45" i="8"/>
  <c r="B200" i="8"/>
  <c r="G200" i="8" s="1"/>
  <c r="I200" i="8" s="1"/>
  <c r="C126" i="8"/>
  <c r="B482" i="8"/>
  <c r="G482" i="8" s="1"/>
  <c r="I482" i="8" s="1"/>
  <c r="C119" i="8"/>
  <c r="C46" i="8"/>
  <c r="B501" i="8"/>
  <c r="G501" i="8" s="1"/>
  <c r="I501" i="8" s="1"/>
  <c r="B432" i="8"/>
  <c r="G432" i="8" s="1"/>
  <c r="I432" i="8" s="1"/>
  <c r="B204" i="8"/>
  <c r="G204" i="8" s="1"/>
  <c r="I204" i="8" s="1"/>
  <c r="D86" i="8"/>
  <c r="D426" i="8"/>
  <c r="B374" i="8"/>
  <c r="G374" i="8" s="1"/>
  <c r="I374" i="8" s="1"/>
  <c r="B295" i="8"/>
  <c r="G295" i="8" s="1"/>
  <c r="I295" i="8" s="1"/>
  <c r="C440" i="8"/>
  <c r="C83" i="8"/>
  <c r="E34" i="8"/>
  <c r="C423" i="8"/>
  <c r="D54" i="8"/>
  <c r="E39" i="8"/>
  <c r="B298" i="8"/>
  <c r="G298" i="8" s="1"/>
  <c r="I298" i="8" s="1"/>
  <c r="E245" i="8"/>
  <c r="E317" i="8"/>
  <c r="E252" i="8"/>
  <c r="D263" i="8"/>
  <c r="E29" i="8"/>
  <c r="E308" i="8"/>
  <c r="B161" i="8"/>
  <c r="G161" i="8" s="1"/>
  <c r="I161" i="8" s="1"/>
  <c r="E228" i="8"/>
  <c r="E98" i="8"/>
  <c r="D488" i="8"/>
  <c r="C376" i="8"/>
  <c r="B436" i="8"/>
  <c r="G436" i="8" s="1"/>
  <c r="I436" i="8" s="1"/>
  <c r="C67" i="8"/>
  <c r="B69" i="8"/>
  <c r="G69" i="8" s="1"/>
  <c r="I69" i="8" s="1"/>
  <c r="C407" i="8"/>
  <c r="C401" i="8"/>
  <c r="E82" i="8"/>
  <c r="D415" i="8"/>
  <c r="B148" i="8"/>
  <c r="G148" i="8" s="1"/>
  <c r="I148" i="8" s="1"/>
  <c r="B261" i="8"/>
  <c r="G261" i="8" s="1"/>
  <c r="I261" i="8" s="1"/>
  <c r="C78" i="8"/>
  <c r="D361" i="8"/>
  <c r="E298" i="8"/>
  <c r="B31" i="8"/>
  <c r="G31" i="8" s="1"/>
  <c r="I31" i="8" s="1"/>
  <c r="C219" i="8"/>
  <c r="E164" i="8"/>
  <c r="D500" i="8"/>
  <c r="C397" i="8"/>
  <c r="E76" i="8"/>
  <c r="C358" i="8"/>
  <c r="E447" i="8"/>
  <c r="D29" i="8"/>
  <c r="D272" i="8"/>
  <c r="B220" i="8"/>
  <c r="G220" i="8" s="1"/>
  <c r="I220" i="8" s="1"/>
  <c r="C230" i="8"/>
  <c r="C144" i="8"/>
  <c r="C104" i="8"/>
  <c r="D442" i="8"/>
  <c r="B390" i="8"/>
  <c r="G390" i="8" s="1"/>
  <c r="I390" i="8" s="1"/>
  <c r="E73" i="8"/>
  <c r="B25" i="8"/>
  <c r="G25" i="8" s="1"/>
  <c r="I25" i="8" s="1"/>
  <c r="C317" i="8"/>
  <c r="D473" i="8"/>
  <c r="C433" i="8"/>
  <c r="B331" i="8"/>
  <c r="G331" i="8" s="1"/>
  <c r="I331" i="8" s="1"/>
  <c r="D179" i="8"/>
  <c r="D129" i="8"/>
  <c r="B142" i="8"/>
  <c r="G142" i="8" s="1"/>
  <c r="I142" i="8" s="1"/>
  <c r="C65" i="8"/>
  <c r="D294" i="8"/>
  <c r="B177" i="8"/>
  <c r="G177" i="8" s="1"/>
  <c r="I177" i="8" s="1"/>
  <c r="C476" i="8"/>
  <c r="B427" i="8"/>
  <c r="G427" i="8" s="1"/>
  <c r="I427" i="8" s="1"/>
  <c r="E244" i="8"/>
  <c r="B455" i="8"/>
  <c r="G455" i="8" s="1"/>
  <c r="I455" i="8" s="1"/>
  <c r="C398" i="8"/>
  <c r="C436" i="8"/>
  <c r="E32" i="8"/>
  <c r="C85" i="8"/>
  <c r="B372" i="8"/>
  <c r="G372" i="8" s="1"/>
  <c r="I372" i="8" s="1"/>
  <c r="C314" i="8"/>
  <c r="E36" i="8"/>
  <c r="D491" i="8"/>
  <c r="B315" i="8"/>
  <c r="G315" i="8" s="1"/>
  <c r="I315" i="8" s="1"/>
  <c r="E216" i="8"/>
  <c r="B378" i="8"/>
  <c r="G378" i="8" s="1"/>
  <c r="I378" i="8" s="1"/>
  <c r="C394" i="8"/>
  <c r="B383" i="8"/>
  <c r="G383" i="8" s="1"/>
  <c r="I383" i="8" s="1"/>
  <c r="E330" i="8"/>
  <c r="C99" i="8"/>
  <c r="E50" i="8"/>
  <c r="C21" i="8"/>
  <c r="D95" i="8"/>
  <c r="D427" i="8"/>
  <c r="B95" i="8"/>
  <c r="G95" i="8" s="1"/>
  <c r="I95" i="8" s="1"/>
  <c r="B98" i="8"/>
  <c r="G98" i="8" s="1"/>
  <c r="I98" i="8" s="1"/>
  <c r="C66" i="8"/>
  <c r="C69" i="8"/>
  <c r="C366" i="8"/>
  <c r="E160" i="8"/>
  <c r="B260" i="8"/>
  <c r="G260" i="8" s="1"/>
  <c r="I260" i="8" s="1"/>
  <c r="C445" i="8"/>
  <c r="G14" i="8" l="1"/>
  <c r="I14" i="8" s="1"/>
  <c r="G13" i="8"/>
  <c r="I13" i="8" s="1"/>
  <c r="G36" i="8"/>
  <c r="I36" i="8" s="1"/>
  <c r="G34" i="8"/>
  <c r="I34" i="8" s="1"/>
  <c r="G29" i="8"/>
  <c r="I29" i="8" s="1"/>
  <c r="G32" i="8"/>
  <c r="I32" i="8" s="1"/>
  <c r="G28" i="8"/>
  <c r="I28" i="8" s="1"/>
  <c r="G23" i="8"/>
  <c r="I23" i="8" s="1"/>
  <c r="G21" i="8"/>
  <c r="I21" i="8" s="1"/>
  <c r="G16" i="8"/>
  <c r="I16" i="8" s="1"/>
  <c r="G12" i="8"/>
  <c r="I12" i="8" s="1"/>
  <c r="G7" i="8"/>
  <c r="I7" i="8" s="1"/>
  <c r="G35" i="8"/>
  <c r="I35" i="8" s="1"/>
  <c r="G24" i="8"/>
  <c r="I24" i="8" s="1"/>
  <c r="G27" i="8"/>
  <c r="I27" i="8" s="1"/>
  <c r="G10" i="8"/>
  <c r="I10" i="8" s="1"/>
  <c r="G19" i="8"/>
  <c r="I19" i="8" s="1"/>
  <c r="G11" i="8"/>
  <c r="I11" i="8" s="1"/>
  <c r="G9" i="8"/>
  <c r="I9" i="8" s="1"/>
  <c r="C9" i="7"/>
  <c r="D9" i="7"/>
  <c r="D12" i="7"/>
  <c r="C14" i="7"/>
  <c r="B14" i="7"/>
  <c r="E9" i="7"/>
  <c r="E11" i="7"/>
  <c r="B9" i="7"/>
  <c r="E8" i="7"/>
  <c r="D8" i="7"/>
  <c r="C7" i="7"/>
  <c r="B8" i="7"/>
  <c r="C8" i="7"/>
  <c r="B7" i="7"/>
  <c r="E13" i="7"/>
  <c r="B13" i="7"/>
  <c r="B11" i="7"/>
  <c r="E10" i="7"/>
  <c r="B6" i="7"/>
  <c r="C4" i="7"/>
  <c r="D4" i="7"/>
  <c r="E6" i="7"/>
  <c r="E5" i="7"/>
  <c r="E14" i="7"/>
  <c r="C15" i="7"/>
  <c r="D13" i="7"/>
  <c r="B10" i="7"/>
  <c r="C11" i="7"/>
  <c r="C12" i="7"/>
  <c r="E15" i="7"/>
  <c r="E12" i="7"/>
  <c r="D10" i="7"/>
  <c r="B16" i="7"/>
  <c r="E16" i="7"/>
  <c r="B12" i="7"/>
  <c r="C16" i="7"/>
  <c r="C13" i="7"/>
  <c r="D16" i="7"/>
  <c r="D7" i="7"/>
  <c r="D15" i="7"/>
  <c r="B15" i="7"/>
  <c r="C10" i="7"/>
  <c r="E7" i="7"/>
  <c r="D14" i="7"/>
  <c r="C5" i="7"/>
  <c r="D6" i="7"/>
  <c r="C6" i="7"/>
  <c r="E4" i="7"/>
  <c r="B5" i="7"/>
  <c r="D5" i="7"/>
  <c r="D11" i="7"/>
  <c r="D488" i="7"/>
  <c r="B448" i="7"/>
  <c r="C274" i="7"/>
  <c r="D236" i="7"/>
  <c r="B250" i="7"/>
  <c r="C147" i="7"/>
  <c r="C101" i="7"/>
  <c r="C449" i="7"/>
  <c r="C272" i="7"/>
  <c r="D234" i="7"/>
  <c r="E130" i="7"/>
  <c r="B74" i="7"/>
  <c r="C267" i="7"/>
  <c r="C161" i="7"/>
  <c r="C468" i="7"/>
  <c r="B428" i="7"/>
  <c r="B175" i="7"/>
  <c r="D67" i="7"/>
  <c r="E372" i="7"/>
  <c r="E84" i="7"/>
  <c r="C386" i="7"/>
  <c r="D352" i="7"/>
  <c r="E311" i="7"/>
  <c r="E217" i="7"/>
  <c r="C176" i="7"/>
  <c r="B65" i="7"/>
  <c r="E370" i="7"/>
  <c r="E333" i="7"/>
  <c r="B25" i="7"/>
  <c r="D403" i="7"/>
  <c r="D366" i="7"/>
  <c r="B332" i="7"/>
  <c r="B155" i="7"/>
  <c r="C478" i="7"/>
  <c r="D399" i="7"/>
  <c r="D362" i="7"/>
  <c r="B64" i="7"/>
  <c r="C464" i="7"/>
  <c r="C427" i="7"/>
  <c r="E256" i="7"/>
  <c r="E215" i="7"/>
  <c r="B489" i="7"/>
  <c r="B196" i="7"/>
  <c r="D461" i="7"/>
  <c r="D424" i="7"/>
  <c r="E250" i="7"/>
  <c r="C113" i="7"/>
  <c r="D371" i="7"/>
  <c r="D334" i="7"/>
  <c r="B300" i="7"/>
  <c r="D307" i="7"/>
  <c r="B341" i="7"/>
  <c r="B301" i="7"/>
  <c r="C263" i="7"/>
  <c r="C157" i="7"/>
  <c r="B328" i="7"/>
  <c r="C154" i="7"/>
  <c r="E24" i="7"/>
  <c r="B366" i="7"/>
  <c r="C325" i="7"/>
  <c r="D151" i="7"/>
  <c r="C40" i="7"/>
  <c r="C235" i="7"/>
  <c r="E508" i="7"/>
  <c r="E127" i="7"/>
  <c r="C436" i="7"/>
  <c r="B396" i="7"/>
  <c r="E398" i="7"/>
  <c r="C104" i="7"/>
  <c r="E70" i="7"/>
  <c r="D373" i="7"/>
  <c r="E339" i="7"/>
  <c r="C291" i="7"/>
  <c r="B182" i="7"/>
  <c r="B486" i="7"/>
  <c r="D421" i="7"/>
  <c r="E387" i="7"/>
  <c r="E210" i="7"/>
  <c r="D381" i="7"/>
  <c r="D344" i="7"/>
  <c r="C44" i="7"/>
  <c r="C409" i="7"/>
  <c r="D235" i="7"/>
  <c r="C474" i="7"/>
  <c r="E49" i="7"/>
  <c r="C87" i="7"/>
  <c r="B498" i="7"/>
  <c r="E457" i="7"/>
  <c r="B246" i="7"/>
  <c r="C64" i="7"/>
  <c r="E316" i="7"/>
  <c r="B176" i="7"/>
  <c r="D241" i="7"/>
  <c r="D200" i="7"/>
  <c r="E96" i="7"/>
  <c r="C398" i="7"/>
  <c r="C110" i="7"/>
  <c r="B378" i="7"/>
  <c r="B201" i="7"/>
  <c r="E269" i="7"/>
  <c r="E163" i="7"/>
  <c r="E44" i="7"/>
  <c r="B275" i="7"/>
  <c r="C237" i="7"/>
  <c r="D134" i="7"/>
  <c r="B435" i="7"/>
  <c r="B102" i="7"/>
  <c r="E40" i="7"/>
  <c r="D427" i="7"/>
  <c r="C387" i="7"/>
  <c r="D213" i="7"/>
  <c r="B88" i="7"/>
  <c r="B323" i="7"/>
  <c r="C285" i="7"/>
  <c r="D182" i="7"/>
  <c r="C483" i="7"/>
  <c r="C286" i="7"/>
  <c r="C245" i="7"/>
  <c r="C139" i="7"/>
  <c r="B443" i="7"/>
  <c r="C136" i="7"/>
  <c r="B508" i="7"/>
  <c r="B337" i="7"/>
  <c r="B297" i="7"/>
  <c r="D225" i="7"/>
  <c r="E184" i="7"/>
  <c r="E80" i="7"/>
  <c r="C382" i="7"/>
  <c r="D113" i="7"/>
  <c r="B415" i="7"/>
  <c r="C381" i="7"/>
  <c r="C204" i="7"/>
  <c r="E336" i="7"/>
  <c r="B262" i="7"/>
  <c r="D110" i="7"/>
  <c r="D313" i="7"/>
  <c r="E275" i="7"/>
  <c r="E473" i="7"/>
  <c r="C307" i="7"/>
  <c r="C126" i="7"/>
  <c r="E148" i="7"/>
  <c r="E325" i="7"/>
  <c r="B360" i="7"/>
  <c r="B397" i="7"/>
  <c r="E18" i="7"/>
  <c r="C276" i="7"/>
  <c r="B450" i="7"/>
  <c r="C487" i="7"/>
  <c r="D186" i="7"/>
  <c r="D179" i="7"/>
  <c r="C241" i="7"/>
  <c r="C282" i="7"/>
  <c r="B490" i="7"/>
  <c r="C79" i="7"/>
  <c r="B388" i="7"/>
  <c r="B425" i="7"/>
  <c r="D123" i="7"/>
  <c r="C160" i="7"/>
  <c r="E453" i="7"/>
  <c r="B494" i="7"/>
  <c r="E99" i="7"/>
  <c r="B154" i="7"/>
  <c r="B260" i="7"/>
  <c r="B86" i="7"/>
  <c r="B217" i="7"/>
  <c r="B394" i="7"/>
  <c r="E421" i="7"/>
  <c r="D52" i="7"/>
  <c r="B73" i="7"/>
  <c r="B177" i="7"/>
  <c r="E214" i="7"/>
  <c r="E391" i="7"/>
  <c r="C52" i="7"/>
  <c r="D377" i="7"/>
  <c r="B79" i="7"/>
  <c r="D217" i="7"/>
  <c r="E25" i="7"/>
  <c r="E326" i="7"/>
  <c r="E366" i="7"/>
  <c r="E180" i="7"/>
  <c r="D221" i="7"/>
  <c r="B392" i="7"/>
  <c r="B429" i="7"/>
  <c r="C42" i="7"/>
  <c r="C359" i="7"/>
  <c r="C396" i="7"/>
  <c r="E94" i="7"/>
  <c r="B475" i="7"/>
  <c r="E201" i="7"/>
  <c r="B141" i="7"/>
  <c r="D429" i="7"/>
  <c r="D392" i="7"/>
  <c r="E218" i="7"/>
  <c r="B365" i="7"/>
  <c r="C328" i="7"/>
  <c r="E293" i="7"/>
  <c r="D184" i="7"/>
  <c r="C465" i="7"/>
  <c r="C288" i="7"/>
  <c r="D250" i="7"/>
  <c r="D144" i="7"/>
  <c r="D96" i="7"/>
  <c r="C315" i="7"/>
  <c r="D141" i="7"/>
  <c r="B339" i="7"/>
  <c r="D37" i="7"/>
  <c r="B334" i="7"/>
  <c r="C293" i="7"/>
  <c r="C187" i="7"/>
  <c r="C491" i="7"/>
  <c r="B34" i="7"/>
  <c r="C502" i="7"/>
  <c r="B125" i="7"/>
  <c r="E389" i="7"/>
  <c r="C151" i="7"/>
  <c r="B85" i="7"/>
  <c r="E386" i="7"/>
  <c r="E349" i="7"/>
  <c r="C51" i="7"/>
  <c r="D451" i="7"/>
  <c r="D414" i="7"/>
  <c r="C476" i="7"/>
  <c r="D88" i="7"/>
  <c r="D39" i="7"/>
  <c r="D404" i="7"/>
  <c r="D227" i="7"/>
  <c r="C65" i="7"/>
  <c r="D222" i="7"/>
  <c r="E118" i="7"/>
  <c r="D423" i="7"/>
  <c r="C383" i="7"/>
  <c r="D122" i="7"/>
  <c r="B305" i="7"/>
  <c r="D355" i="7"/>
  <c r="E318" i="7"/>
  <c r="B284" i="7"/>
  <c r="E54" i="7"/>
  <c r="D106" i="7"/>
  <c r="B256" i="7"/>
  <c r="D131" i="7"/>
  <c r="B500" i="7"/>
  <c r="B289" i="7"/>
  <c r="B126" i="7"/>
  <c r="E358" i="7"/>
  <c r="C287" i="7"/>
  <c r="B178" i="7"/>
  <c r="D420" i="7"/>
  <c r="D243" i="7"/>
  <c r="E205" i="7"/>
  <c r="B479" i="7"/>
  <c r="B62" i="7"/>
  <c r="C219" i="7"/>
  <c r="E492" i="7"/>
  <c r="D115" i="7"/>
  <c r="C420" i="7"/>
  <c r="B380" i="7"/>
  <c r="E22" i="7"/>
  <c r="E244" i="7"/>
  <c r="E203" i="7"/>
  <c r="B477" i="7"/>
  <c r="D401" i="7"/>
  <c r="B130" i="7"/>
  <c r="C434" i="7"/>
  <c r="D400" i="7"/>
  <c r="D223" i="7"/>
  <c r="B30" i="7"/>
  <c r="E368" i="7"/>
  <c r="B294" i="7"/>
  <c r="E31" i="7"/>
  <c r="D396" i="7"/>
  <c r="E222" i="7"/>
  <c r="C188" i="7"/>
  <c r="B81" i="7"/>
  <c r="C17" i="7"/>
  <c r="B47" i="7"/>
  <c r="E393" i="7"/>
  <c r="C182" i="7"/>
  <c r="E64" i="7"/>
  <c r="B266" i="7"/>
  <c r="C163" i="7"/>
  <c r="E436" i="7"/>
  <c r="D206" i="7"/>
  <c r="E102" i="7"/>
  <c r="D407" i="7"/>
  <c r="C367" i="7"/>
  <c r="C41" i="7"/>
  <c r="E28" i="7"/>
  <c r="E359" i="7"/>
  <c r="B145" i="7"/>
  <c r="B46" i="7"/>
  <c r="D254" i="7"/>
  <c r="D148" i="7"/>
  <c r="D455" i="7"/>
  <c r="C415" i="7"/>
  <c r="B303" i="7"/>
  <c r="C265" i="7"/>
  <c r="E335" i="7"/>
  <c r="B298" i="7"/>
  <c r="C195" i="7"/>
  <c r="B496" i="7"/>
  <c r="D273" i="7"/>
  <c r="D232" i="7"/>
  <c r="E128" i="7"/>
  <c r="C430" i="7"/>
  <c r="C191" i="7"/>
  <c r="C495" i="7"/>
  <c r="C461" i="7"/>
  <c r="C284" i="7"/>
  <c r="E91" i="7"/>
  <c r="E297" i="7"/>
  <c r="D188" i="7"/>
  <c r="D492" i="7"/>
  <c r="C455" i="7"/>
  <c r="E100" i="7"/>
  <c r="C402" i="7"/>
  <c r="D368" i="7"/>
  <c r="E327" i="7"/>
  <c r="B224" i="7"/>
  <c r="B375" i="7"/>
  <c r="B338" i="7"/>
  <c r="D300" i="7"/>
  <c r="D57" i="7"/>
  <c r="E342" i="7"/>
  <c r="C271" i="7"/>
  <c r="B162" i="7"/>
  <c r="C192" i="7"/>
  <c r="D154" i="7"/>
  <c r="B455" i="7"/>
  <c r="B418" i="7"/>
  <c r="C244" i="7"/>
  <c r="E390" i="7"/>
  <c r="E353" i="7"/>
  <c r="C319" i="7"/>
  <c r="C142" i="7"/>
  <c r="E134" i="7"/>
  <c r="B491" i="7"/>
  <c r="E110" i="7"/>
  <c r="C412" i="7"/>
  <c r="C375" i="7"/>
  <c r="C477" i="7"/>
  <c r="B440" i="7"/>
  <c r="D269" i="7"/>
  <c r="D228" i="7"/>
  <c r="C34" i="7"/>
  <c r="B157" i="7"/>
  <c r="D351" i="7"/>
  <c r="E314" i="7"/>
  <c r="D31" i="7"/>
  <c r="C384" i="7"/>
  <c r="C347" i="7"/>
  <c r="B446" i="7"/>
  <c r="B269" i="7"/>
  <c r="C231" i="7"/>
  <c r="E504" i="7"/>
  <c r="D127" i="7"/>
  <c r="C77" i="7"/>
  <c r="E405" i="7"/>
  <c r="C270" i="7"/>
  <c r="C229" i="7"/>
  <c r="E502" i="7"/>
  <c r="D125" i="7"/>
  <c r="B427" i="7"/>
  <c r="B156" i="7"/>
  <c r="B426" i="7"/>
  <c r="B249" i="7"/>
  <c r="E67" i="7"/>
  <c r="B276" i="7"/>
  <c r="B170" i="7"/>
  <c r="B122" i="7"/>
  <c r="E204" i="7"/>
  <c r="B167" i="7"/>
  <c r="E364" i="7"/>
  <c r="D30" i="7"/>
  <c r="E51" i="7"/>
  <c r="B430" i="7"/>
  <c r="B253" i="7"/>
  <c r="C215" i="7"/>
  <c r="E488" i="7"/>
  <c r="D111" i="7"/>
  <c r="D80" i="7"/>
  <c r="B248" i="7"/>
  <c r="B142" i="7"/>
  <c r="B449" i="7"/>
  <c r="E108" i="7"/>
  <c r="D367" i="7"/>
  <c r="E330" i="7"/>
  <c r="C28" i="7"/>
  <c r="B381" i="7"/>
  <c r="B344" i="7"/>
  <c r="E309" i="7"/>
  <c r="E132" i="7"/>
  <c r="C31" i="7"/>
  <c r="D63" i="7"/>
  <c r="D365" i="7"/>
  <c r="E328" i="7"/>
  <c r="D126" i="7"/>
  <c r="C361" i="7"/>
  <c r="E323" i="7"/>
  <c r="B153" i="7"/>
  <c r="B299" i="7"/>
  <c r="B258" i="7"/>
  <c r="B152" i="7"/>
  <c r="B149" i="7"/>
  <c r="C117" i="7"/>
  <c r="C323" i="7"/>
  <c r="C146" i="7"/>
  <c r="B481" i="7"/>
  <c r="D329" i="7"/>
  <c r="E291" i="7"/>
  <c r="D120" i="7"/>
  <c r="B497" i="7"/>
  <c r="B373" i="7"/>
  <c r="B333" i="7"/>
  <c r="C295" i="7"/>
  <c r="C189" i="7"/>
  <c r="E300" i="7"/>
  <c r="B160" i="7"/>
  <c r="E460" i="7"/>
  <c r="B115" i="7"/>
  <c r="C378" i="7"/>
  <c r="C341" i="7"/>
  <c r="E303" i="7"/>
  <c r="B66" i="7"/>
  <c r="B277" i="7"/>
  <c r="D242" i="7"/>
  <c r="C133" i="7"/>
  <c r="B414" i="7"/>
  <c r="B237" i="7"/>
  <c r="C199" i="7"/>
  <c r="E472" i="7"/>
  <c r="D95" i="7"/>
  <c r="E55" i="7"/>
  <c r="B264" i="7"/>
  <c r="B158" i="7"/>
  <c r="B465" i="7"/>
  <c r="C353" i="7"/>
  <c r="D312" i="7"/>
  <c r="E138" i="7"/>
  <c r="E27" i="7"/>
  <c r="D171" i="7"/>
  <c r="C372" i="7"/>
  <c r="C332" i="7"/>
  <c r="E464" i="7"/>
  <c r="E427" i="7"/>
  <c r="B78" i="7"/>
  <c r="C441" i="7"/>
  <c r="D267" i="7"/>
  <c r="C506" i="7"/>
  <c r="B49" i="7"/>
  <c r="E65" i="7"/>
  <c r="E425" i="7"/>
  <c r="B214" i="7"/>
  <c r="D487" i="7"/>
  <c r="B60" i="7"/>
  <c r="E284" i="7"/>
  <c r="B144" i="7"/>
  <c r="E444" i="7"/>
  <c r="C222" i="7"/>
  <c r="D181" i="7"/>
  <c r="D77" i="7"/>
  <c r="B379" i="7"/>
  <c r="B140" i="7"/>
  <c r="B410" i="7"/>
  <c r="B233" i="7"/>
  <c r="D246" i="7"/>
  <c r="C137" i="7"/>
  <c r="B441" i="7"/>
  <c r="C394" i="7"/>
  <c r="C357" i="7"/>
  <c r="E319" i="7"/>
  <c r="E43" i="7"/>
  <c r="B422" i="7"/>
  <c r="C248" i="7"/>
  <c r="E213" i="7"/>
  <c r="B487" i="7"/>
  <c r="E106" i="7"/>
  <c r="D48" i="7"/>
  <c r="C59" i="7"/>
  <c r="D459" i="7"/>
  <c r="C419" i="7"/>
  <c r="D245" i="7"/>
  <c r="E207" i="7"/>
  <c r="D94" i="7"/>
  <c r="E489" i="7"/>
  <c r="E475" i="7"/>
  <c r="C435" i="7"/>
  <c r="D261" i="7"/>
  <c r="E223" i="7"/>
  <c r="E20" i="7"/>
  <c r="B382" i="7"/>
  <c r="B173" i="7"/>
  <c r="D431" i="7"/>
  <c r="D394" i="7"/>
  <c r="D97" i="7"/>
  <c r="B399" i="7"/>
  <c r="C365" i="7"/>
  <c r="D324" i="7"/>
  <c r="B80" i="7"/>
  <c r="B283" i="7"/>
  <c r="B242" i="7"/>
  <c r="B136" i="7"/>
  <c r="E378" i="7"/>
  <c r="D338" i="7"/>
  <c r="E109" i="7"/>
  <c r="D335" i="7"/>
  <c r="E298" i="7"/>
  <c r="C400" i="7"/>
  <c r="C363" i="7"/>
  <c r="B148" i="7"/>
  <c r="E448" i="7"/>
  <c r="E411" i="7"/>
  <c r="D444" i="7"/>
  <c r="E270" i="7"/>
  <c r="B236" i="7"/>
  <c r="B129" i="7"/>
  <c r="C369" i="7"/>
  <c r="D328" i="7"/>
  <c r="E154" i="7"/>
  <c r="D24" i="7"/>
  <c r="C168" i="7"/>
  <c r="B369" i="7"/>
  <c r="B329" i="7"/>
  <c r="B98" i="7"/>
  <c r="E329" i="7"/>
  <c r="E152" i="7"/>
  <c r="C350" i="7"/>
  <c r="D81" i="7"/>
  <c r="B383" i="7"/>
  <c r="C349" i="7"/>
  <c r="D308" i="7"/>
  <c r="B68" i="7"/>
  <c r="D454" i="7"/>
  <c r="E280" i="7"/>
  <c r="E58" i="7"/>
  <c r="C345" i="7"/>
  <c r="E307" i="7"/>
  <c r="B137" i="7"/>
  <c r="E505" i="7"/>
  <c r="E382" i="7"/>
  <c r="D342" i="7"/>
  <c r="B131" i="7"/>
  <c r="D41" i="7"/>
  <c r="E252" i="7"/>
  <c r="C488" i="7"/>
  <c r="C114" i="7"/>
  <c r="E412" i="7"/>
  <c r="D385" i="7"/>
  <c r="D155" i="7"/>
  <c r="C356" i="7"/>
  <c r="C316" i="7"/>
  <c r="E105" i="7"/>
  <c r="E308" i="7"/>
  <c r="E267" i="7"/>
  <c r="E161" i="7"/>
  <c r="D465" i="7"/>
  <c r="C203" i="7"/>
  <c r="E476" i="7"/>
  <c r="D99" i="7"/>
  <c r="C404" i="7"/>
  <c r="B364" i="7"/>
  <c r="B361" i="7"/>
  <c r="C324" i="7"/>
  <c r="B39" i="7"/>
  <c r="C218" i="7"/>
  <c r="D177" i="7"/>
  <c r="E173" i="7"/>
  <c r="D474" i="7"/>
  <c r="C437" i="7"/>
  <c r="D263" i="7"/>
  <c r="D100" i="7"/>
  <c r="B470" i="7"/>
  <c r="C296" i="7"/>
  <c r="E261" i="7"/>
  <c r="D152" i="7"/>
  <c r="C180" i="7"/>
  <c r="C76" i="7"/>
  <c r="E394" i="7"/>
  <c r="D354" i="7"/>
  <c r="E123" i="7"/>
  <c r="B219" i="7"/>
  <c r="C178" i="7"/>
  <c r="C74" i="7"/>
  <c r="B107" i="7"/>
  <c r="E408" i="7"/>
  <c r="B343" i="7"/>
  <c r="C306" i="7"/>
  <c r="D268" i="7"/>
  <c r="B27" i="7"/>
  <c r="B197" i="7"/>
  <c r="E162" i="7"/>
  <c r="D55" i="7"/>
  <c r="E21" i="7"/>
  <c r="C408" i="7"/>
  <c r="B368" i="7"/>
  <c r="D330" i="7"/>
  <c r="E156" i="7"/>
  <c r="E53" i="7"/>
  <c r="C278" i="7"/>
  <c r="D240" i="7"/>
  <c r="E137" i="7"/>
  <c r="C438" i="7"/>
  <c r="E35" i="7"/>
  <c r="B404" i="7"/>
  <c r="D114" i="7"/>
  <c r="B351" i="7"/>
  <c r="D317" i="7"/>
  <c r="D276" i="7"/>
  <c r="B83" i="7"/>
  <c r="B287" i="7"/>
  <c r="C249" i="7"/>
  <c r="B38" i="7"/>
  <c r="D428" i="7"/>
  <c r="E254" i="7"/>
  <c r="B220" i="7"/>
  <c r="D493" i="7"/>
  <c r="B113" i="7"/>
  <c r="E157" i="7"/>
  <c r="D105" i="7"/>
  <c r="C329" i="7"/>
  <c r="C81" i="7"/>
  <c r="D339" i="7"/>
  <c r="E302" i="7"/>
  <c r="B268" i="7"/>
  <c r="E439" i="7"/>
  <c r="E262" i="7"/>
  <c r="C498" i="7"/>
  <c r="B121" i="7"/>
  <c r="E68" i="7"/>
  <c r="E289" i="7"/>
  <c r="E183" i="7"/>
  <c r="D450" i="7"/>
  <c r="B54" i="7"/>
  <c r="C22" i="7"/>
  <c r="C164" i="7"/>
  <c r="E39" i="7"/>
  <c r="C470" i="7"/>
  <c r="B93" i="7"/>
  <c r="E357" i="7"/>
  <c r="D69" i="7"/>
  <c r="D490" i="7"/>
  <c r="C453" i="7"/>
  <c r="D279" i="7"/>
  <c r="E103" i="7"/>
  <c r="B293" i="7"/>
  <c r="D258" i="7"/>
  <c r="C149" i="7"/>
  <c r="D76" i="7"/>
  <c r="E491" i="7"/>
  <c r="C451" i="7"/>
  <c r="D277" i="7"/>
  <c r="E239" i="7"/>
  <c r="C75" i="7"/>
  <c r="C310" i="7"/>
  <c r="D272" i="7"/>
  <c r="E169" i="7"/>
  <c r="D470" i="7"/>
  <c r="C480" i="7"/>
  <c r="B103" i="7"/>
  <c r="E404" i="7"/>
  <c r="E165" i="7"/>
  <c r="D469" i="7"/>
  <c r="E435" i="7"/>
  <c r="E258" i="7"/>
  <c r="B59" i="7"/>
  <c r="B272" i="7"/>
  <c r="E466" i="7"/>
  <c r="E429" i="7"/>
  <c r="B75" i="7"/>
  <c r="E376" i="7"/>
  <c r="B302" i="7"/>
  <c r="D347" i="7"/>
  <c r="C275" i="7"/>
  <c r="C424" i="7"/>
  <c r="E445" i="7"/>
  <c r="D146" i="7"/>
  <c r="C450" i="7"/>
  <c r="D416" i="7"/>
  <c r="D239" i="7"/>
  <c r="C39" i="7"/>
  <c r="B191" i="7"/>
  <c r="B87" i="7"/>
  <c r="E388" i="7"/>
  <c r="D194" i="7"/>
  <c r="D498" i="7"/>
  <c r="D464" i="7"/>
  <c r="D287" i="7"/>
  <c r="C458" i="7"/>
  <c r="C421" i="7"/>
  <c r="D247" i="7"/>
  <c r="C97" i="7"/>
  <c r="B349" i="7"/>
  <c r="C312" i="7"/>
  <c r="E277" i="7"/>
  <c r="D168" i="7"/>
  <c r="D121" i="7"/>
  <c r="B99" i="7"/>
  <c r="D397" i="7"/>
  <c r="D360" i="7"/>
  <c r="D47" i="7"/>
  <c r="C393" i="7"/>
  <c r="D219" i="7"/>
  <c r="B185" i="7"/>
  <c r="C318" i="7"/>
  <c r="C277" i="7"/>
  <c r="C171" i="7"/>
  <c r="C475" i="7"/>
  <c r="C57" i="7"/>
  <c r="D278" i="7"/>
  <c r="C169" i="7"/>
  <c r="C473" i="7"/>
  <c r="B436" i="7"/>
  <c r="C95" i="7"/>
  <c r="B506" i="7"/>
  <c r="C298" i="7"/>
  <c r="C257" i="7"/>
  <c r="E107" i="7"/>
  <c r="D443" i="7"/>
  <c r="C403" i="7"/>
  <c r="D229" i="7"/>
  <c r="D78" i="7"/>
  <c r="C294" i="7"/>
  <c r="D256" i="7"/>
  <c r="E153" i="7"/>
  <c r="C454" i="7"/>
  <c r="E38" i="7"/>
  <c r="C105" i="7"/>
  <c r="D468" i="7"/>
  <c r="D291" i="7"/>
  <c r="E253" i="7"/>
  <c r="E147" i="7"/>
  <c r="D201" i="7"/>
  <c r="D361" i="7"/>
  <c r="E136" i="7"/>
  <c r="D508" i="7"/>
  <c r="C334" i="7"/>
  <c r="B172" i="7"/>
  <c r="B476" i="7"/>
  <c r="B442" i="7"/>
  <c r="B265" i="7"/>
  <c r="D257" i="7"/>
  <c r="D216" i="7"/>
  <c r="E112" i="7"/>
  <c r="C414" i="7"/>
  <c r="C152" i="7"/>
  <c r="B353" i="7"/>
  <c r="B313" i="7"/>
  <c r="B484" i="7"/>
  <c r="B273" i="7"/>
  <c r="E374" i="7"/>
  <c r="E337" i="7"/>
  <c r="C303" i="7"/>
  <c r="B194" i="7"/>
  <c r="D170" i="7"/>
  <c r="E124" i="7"/>
  <c r="B423" i="7"/>
  <c r="B386" i="7"/>
  <c r="C212" i="7"/>
  <c r="E59" i="7"/>
  <c r="B245" i="7"/>
  <c r="D210" i="7"/>
  <c r="D103" i="7"/>
  <c r="E343" i="7"/>
  <c r="C127" i="7"/>
  <c r="C26" i="7"/>
  <c r="E142" i="7"/>
  <c r="D343" i="7"/>
  <c r="D303" i="7"/>
  <c r="B304" i="7"/>
  <c r="E461" i="7"/>
  <c r="D357" i="7"/>
  <c r="B24" i="7"/>
  <c r="B469" i="7"/>
  <c r="B255" i="7"/>
  <c r="C217" i="7"/>
  <c r="E490" i="7"/>
  <c r="B104" i="7"/>
  <c r="B282" i="7"/>
  <c r="C179" i="7"/>
  <c r="B480" i="7"/>
  <c r="D42" i="7"/>
  <c r="B61" i="7"/>
  <c r="B357" i="7"/>
  <c r="B317" i="7"/>
  <c r="C279" i="7"/>
  <c r="C173" i="7"/>
  <c r="C24" i="7"/>
  <c r="B227" i="7"/>
  <c r="D189" i="7"/>
  <c r="E88" i="7"/>
  <c r="B387" i="7"/>
  <c r="C503" i="7"/>
  <c r="B466" i="7"/>
  <c r="C292" i="7"/>
  <c r="D70" i="7"/>
  <c r="E160" i="7"/>
  <c r="C358" i="7"/>
  <c r="C20" i="7"/>
  <c r="B453" i="7"/>
  <c r="B239" i="7"/>
  <c r="C201" i="7"/>
  <c r="E474" i="7"/>
  <c r="E113" i="7"/>
  <c r="D348" i="7"/>
  <c r="C140" i="7"/>
  <c r="B384" i="7"/>
  <c r="C210" i="7"/>
  <c r="E172" i="7"/>
  <c r="E97" i="7"/>
  <c r="E351" i="7"/>
  <c r="B314" i="7"/>
  <c r="D143" i="7"/>
  <c r="E77" i="7"/>
  <c r="E93" i="7"/>
  <c r="D504" i="7"/>
  <c r="B464" i="7"/>
  <c r="C290" i="7"/>
  <c r="D252" i="7"/>
  <c r="D28" i="7"/>
  <c r="E399" i="7"/>
  <c r="D191" i="7"/>
  <c r="C84" i="7"/>
  <c r="B322" i="7"/>
  <c r="C148" i="7"/>
  <c r="B18" i="7"/>
  <c r="C486" i="7"/>
  <c r="B109" i="7"/>
  <c r="E373" i="7"/>
  <c r="E73" i="7"/>
  <c r="C302" i="7"/>
  <c r="C261" i="7"/>
  <c r="C155" i="7"/>
  <c r="B459" i="7"/>
  <c r="B188" i="7"/>
  <c r="B492" i="7"/>
  <c r="B458" i="7"/>
  <c r="B281" i="7"/>
  <c r="E95" i="7"/>
  <c r="D413" i="7"/>
  <c r="D376" i="7"/>
  <c r="E202" i="7"/>
  <c r="E50" i="7"/>
  <c r="B390" i="7"/>
  <c r="C216" i="7"/>
  <c r="E74" i="7"/>
  <c r="C115" i="7"/>
  <c r="B28" i="7"/>
  <c r="E414" i="7"/>
  <c r="D374" i="7"/>
  <c r="E200" i="7"/>
  <c r="B163" i="7"/>
  <c r="D22" i="7"/>
  <c r="D233" i="7"/>
  <c r="B95" i="7"/>
  <c r="D393" i="7"/>
  <c r="E129" i="7"/>
  <c r="B502" i="7"/>
  <c r="B91" i="7"/>
  <c r="E392" i="7"/>
  <c r="B318" i="7"/>
  <c r="D21" i="7"/>
  <c r="D195" i="7"/>
  <c r="C88" i="7"/>
  <c r="D53" i="7"/>
  <c r="B474" i="7"/>
  <c r="C266" i="7"/>
  <c r="C225" i="7"/>
  <c r="E498" i="7"/>
  <c r="B67" i="7"/>
  <c r="E409" i="7"/>
  <c r="B198" i="7"/>
  <c r="D471" i="7"/>
  <c r="C123" i="7"/>
  <c r="C377" i="7"/>
  <c r="D203" i="7"/>
  <c r="B169" i="7"/>
  <c r="B57" i="7"/>
  <c r="C119" i="7"/>
  <c r="E352" i="7"/>
  <c r="B278" i="7"/>
  <c r="D40" i="7"/>
  <c r="C425" i="7"/>
  <c r="D251" i="7"/>
  <c r="C490" i="7"/>
  <c r="D388" i="7"/>
  <c r="D211" i="7"/>
  <c r="E66" i="7"/>
  <c r="D43" i="7"/>
  <c r="D238" i="7"/>
  <c r="D132" i="7"/>
  <c r="D439" i="7"/>
  <c r="C399" i="7"/>
  <c r="C99" i="7"/>
  <c r="E346" i="7"/>
  <c r="E306" i="7"/>
  <c r="E26" i="7"/>
  <c r="B439" i="7"/>
  <c r="B402" i="7"/>
  <c r="C228" i="7"/>
  <c r="E415" i="7"/>
  <c r="C207" i="7"/>
  <c r="E480" i="7"/>
  <c r="C100" i="7"/>
  <c r="C38" i="7"/>
  <c r="B40" i="7"/>
  <c r="C440" i="7"/>
  <c r="B400" i="7"/>
  <c r="C226" i="7"/>
  <c r="E188" i="7"/>
  <c r="B259" i="7"/>
  <c r="C221" i="7"/>
  <c r="E494" i="7"/>
  <c r="E120" i="7"/>
  <c r="B419" i="7"/>
  <c r="D353" i="7"/>
  <c r="E116" i="7"/>
  <c r="C418" i="7"/>
  <c r="D384" i="7"/>
  <c r="D207" i="7"/>
  <c r="C494" i="7"/>
  <c r="D415" i="7"/>
  <c r="D378" i="7"/>
  <c r="E499" i="7"/>
  <c r="D462" i="7"/>
  <c r="E433" i="7"/>
  <c r="B263" i="7"/>
  <c r="B222" i="7"/>
  <c r="D495" i="7"/>
  <c r="D35" i="7"/>
  <c r="D337" i="7"/>
  <c r="C143" i="7"/>
  <c r="B447" i="7"/>
  <c r="C413" i="7"/>
  <c r="C236" i="7"/>
  <c r="E468" i="7"/>
  <c r="E362" i="7"/>
  <c r="E322" i="7"/>
  <c r="C46" i="7"/>
  <c r="B251" i="7"/>
  <c r="B210" i="7"/>
  <c r="D483" i="7"/>
  <c r="C106" i="7"/>
  <c r="E440" i="7"/>
  <c r="E121" i="7"/>
  <c r="C362" i="7"/>
  <c r="D325" i="7"/>
  <c r="E287" i="7"/>
  <c r="D33" i="7"/>
  <c r="C301" i="7"/>
  <c r="D130" i="7"/>
  <c r="C499" i="7"/>
  <c r="B43" i="7"/>
  <c r="E111" i="7"/>
  <c r="D363" i="7"/>
  <c r="D323" i="7"/>
  <c r="E285" i="7"/>
  <c r="E179" i="7"/>
  <c r="C125" i="7"/>
  <c r="D318" i="7"/>
  <c r="E144" i="7"/>
  <c r="C342" i="7"/>
  <c r="C211" i="7"/>
  <c r="E450" i="7"/>
  <c r="E413" i="7"/>
  <c r="D341" i="7"/>
  <c r="D230" i="7"/>
  <c r="C144" i="7"/>
  <c r="E338" i="7"/>
  <c r="B36" i="7"/>
  <c r="E422" i="7"/>
  <c r="E385" i="7"/>
  <c r="B215" i="7"/>
  <c r="C174" i="7"/>
  <c r="D358" i="7"/>
  <c r="B147" i="7"/>
  <c r="B71" i="7"/>
  <c r="C326" i="7"/>
  <c r="D288" i="7"/>
  <c r="E185" i="7"/>
  <c r="D486" i="7"/>
  <c r="C50" i="7"/>
  <c r="B63" i="7"/>
  <c r="D438" i="7"/>
  <c r="E264" i="7"/>
  <c r="C500" i="7"/>
  <c r="E36" i="7"/>
  <c r="B374" i="7"/>
  <c r="C200" i="7"/>
  <c r="C337" i="7"/>
  <c r="D296" i="7"/>
  <c r="D190" i="7"/>
  <c r="D494" i="7"/>
  <c r="D187" i="7"/>
  <c r="D83" i="7"/>
  <c r="C388" i="7"/>
  <c r="B348" i="7"/>
  <c r="D58" i="7"/>
  <c r="E276" i="7"/>
  <c r="E235" i="7"/>
  <c r="D128" i="7"/>
  <c r="D433" i="7"/>
  <c r="D162" i="7"/>
  <c r="C466" i="7"/>
  <c r="D432" i="7"/>
  <c r="D255" i="7"/>
  <c r="C313" i="7"/>
  <c r="C25" i="7"/>
  <c r="D364" i="7"/>
  <c r="C156" i="7"/>
  <c r="B55" i="7"/>
  <c r="C36" i="7"/>
  <c r="B389" i="7"/>
  <c r="C311" i="7"/>
  <c r="D137" i="7"/>
  <c r="E30" i="7"/>
  <c r="C170" i="7"/>
  <c r="D262" i="7"/>
  <c r="D172" i="7"/>
  <c r="D476" i="7"/>
  <c r="C439" i="7"/>
  <c r="C60" i="7"/>
  <c r="B367" i="7"/>
  <c r="C333" i="7"/>
  <c r="D292" i="7"/>
  <c r="E281" i="7"/>
  <c r="C364" i="7"/>
  <c r="D327" i="7"/>
  <c r="B48" i="7"/>
  <c r="C448" i="7"/>
  <c r="C411" i="7"/>
  <c r="E240" i="7"/>
  <c r="E199" i="7"/>
  <c r="B473" i="7"/>
  <c r="D138" i="7"/>
  <c r="E78" i="7"/>
  <c r="C380" i="7"/>
  <c r="C343" i="7"/>
  <c r="C111" i="7"/>
  <c r="C314" i="7"/>
  <c r="C273" i="7"/>
  <c r="C85" i="7"/>
  <c r="E265" i="7"/>
  <c r="D156" i="7"/>
  <c r="C460" i="7"/>
  <c r="C423" i="7"/>
  <c r="C94" i="7"/>
  <c r="B362" i="7"/>
  <c r="C321" i="7"/>
  <c r="C83" i="7"/>
  <c r="B319" i="7"/>
  <c r="C281" i="7"/>
  <c r="E383" i="7"/>
  <c r="D175" i="7"/>
  <c r="E62" i="7"/>
  <c r="D18" i="7"/>
  <c r="B72" i="7"/>
  <c r="D472" i="7"/>
  <c r="B432" i="7"/>
  <c r="C258" i="7"/>
  <c r="D220" i="7"/>
  <c r="C107" i="7"/>
  <c r="B291" i="7"/>
  <c r="C253" i="7"/>
  <c r="D150" i="7"/>
  <c r="B451" i="7"/>
  <c r="B42" i="7"/>
  <c r="B407" i="7"/>
  <c r="B370" i="7"/>
  <c r="D332" i="7"/>
  <c r="D56" i="7"/>
  <c r="B261" i="7"/>
  <c r="D226" i="7"/>
  <c r="D119" i="7"/>
  <c r="D90" i="7"/>
  <c r="C346" i="7"/>
  <c r="D309" i="7"/>
  <c r="E271" i="7"/>
  <c r="C30" i="7"/>
  <c r="B342" i="7"/>
  <c r="D304" i="7"/>
  <c r="D502" i="7"/>
  <c r="B267" i="7"/>
  <c r="B226" i="7"/>
  <c r="D499" i="7"/>
  <c r="C122" i="7"/>
  <c r="E133" i="7"/>
  <c r="D437" i="7"/>
  <c r="E403" i="7"/>
  <c r="E226" i="7"/>
  <c r="E19" i="7"/>
  <c r="C227" i="7"/>
  <c r="E500" i="7"/>
  <c r="C120" i="7"/>
  <c r="D54" i="7"/>
  <c r="E454" i="7"/>
  <c r="E417" i="7"/>
  <c r="B247" i="7"/>
  <c r="B206" i="7"/>
  <c r="D479" i="7"/>
  <c r="C392" i="7"/>
  <c r="B352" i="7"/>
  <c r="D314" i="7"/>
  <c r="E140" i="7"/>
  <c r="B51" i="7"/>
  <c r="B243" i="7"/>
  <c r="C205" i="7"/>
  <c r="E478" i="7"/>
  <c r="E104" i="7"/>
  <c r="B403" i="7"/>
  <c r="D65" i="7"/>
  <c r="D64" i="7"/>
  <c r="C417" i="7"/>
  <c r="C240" i="7"/>
  <c r="D202" i="7"/>
  <c r="E98" i="7"/>
  <c r="C62" i="7"/>
  <c r="D286" i="7"/>
  <c r="D180" i="7"/>
  <c r="E487" i="7"/>
  <c r="C447" i="7"/>
  <c r="C501" i="7"/>
  <c r="C153" i="7"/>
  <c r="B457" i="7"/>
  <c r="B420" i="7"/>
  <c r="B123" i="7"/>
  <c r="E424" i="7"/>
  <c r="C27" i="7"/>
  <c r="C206" i="7"/>
  <c r="D165" i="7"/>
  <c r="B363" i="7"/>
  <c r="E432" i="7"/>
  <c r="E395" i="7"/>
  <c r="C70" i="7"/>
  <c r="D460" i="7"/>
  <c r="E286" i="7"/>
  <c r="B252" i="7"/>
  <c r="E76" i="7"/>
  <c r="D73" i="7"/>
  <c r="C297" i="7"/>
  <c r="B22" i="7"/>
  <c r="E367" i="7"/>
  <c r="B330" i="7"/>
  <c r="D159" i="7"/>
  <c r="E292" i="7"/>
  <c r="E251" i="7"/>
  <c r="E145" i="7"/>
  <c r="D449" i="7"/>
  <c r="C159" i="7"/>
  <c r="B463" i="7"/>
  <c r="C429" i="7"/>
  <c r="C252" i="7"/>
  <c r="B45" i="7"/>
  <c r="E143" i="7"/>
  <c r="D447" i="7"/>
  <c r="D410" i="7"/>
  <c r="C66" i="7"/>
  <c r="D480" i="7"/>
  <c r="C443" i="7"/>
  <c r="E272" i="7"/>
  <c r="E231" i="7"/>
  <c r="B505" i="7"/>
  <c r="D60" i="7"/>
  <c r="E377" i="7"/>
  <c r="C166" i="7"/>
  <c r="C63" i="7"/>
  <c r="E268" i="7"/>
  <c r="C504" i="7"/>
  <c r="C130" i="7"/>
  <c r="E428" i="7"/>
  <c r="B114" i="7"/>
  <c r="E79" i="7"/>
  <c r="B228" i="7"/>
  <c r="D501" i="7"/>
  <c r="C124" i="7"/>
  <c r="C93" i="7"/>
  <c r="B312" i="7"/>
  <c r="C138" i="7"/>
  <c r="B244" i="7"/>
  <c r="B138" i="7"/>
  <c r="C19" i="7"/>
  <c r="D249" i="7"/>
  <c r="E211" i="7"/>
  <c r="B485" i="7"/>
  <c r="B111" i="7"/>
  <c r="D409" i="7"/>
  <c r="C61" i="7"/>
  <c r="D23" i="7"/>
  <c r="E361" i="7"/>
  <c r="B324" i="7"/>
  <c r="C150" i="7"/>
  <c r="D297" i="7"/>
  <c r="E259" i="7"/>
  <c r="D457" i="7"/>
  <c r="E260" i="7"/>
  <c r="E219" i="7"/>
  <c r="B493" i="7"/>
  <c r="D417" i="7"/>
  <c r="D178" i="7"/>
  <c r="D482" i="7"/>
  <c r="D448" i="7"/>
  <c r="D271" i="7"/>
  <c r="B29" i="7"/>
  <c r="B159" i="7"/>
  <c r="E356" i="7"/>
  <c r="D389" i="7"/>
  <c r="E355" i="7"/>
  <c r="B203" i="7"/>
  <c r="C162" i="7"/>
  <c r="B56" i="7"/>
  <c r="E42" i="7"/>
  <c r="E400" i="7"/>
  <c r="E363" i="7"/>
  <c r="B326" i="7"/>
  <c r="C368" i="7"/>
  <c r="D331" i="7"/>
  <c r="E187" i="7"/>
  <c r="D44" i="7"/>
  <c r="D214" i="7"/>
  <c r="D107" i="7"/>
  <c r="B409" i="7"/>
  <c r="B372" i="7"/>
  <c r="B108" i="7"/>
  <c r="E344" i="7"/>
  <c r="B311" i="7"/>
  <c r="B270" i="7"/>
  <c r="C32" i="7"/>
  <c r="C18" i="7"/>
  <c r="E52" i="7"/>
  <c r="D305" i="7"/>
  <c r="D264" i="7"/>
  <c r="D158" i="7"/>
  <c r="C462" i="7"/>
  <c r="B232" i="7"/>
  <c r="D505" i="7"/>
  <c r="C128" i="7"/>
  <c r="B433" i="7"/>
  <c r="E89" i="7"/>
  <c r="E350" i="7"/>
  <c r="E310" i="7"/>
  <c r="C35" i="7"/>
  <c r="C246" i="7"/>
  <c r="D208" i="7"/>
  <c r="C406" i="7"/>
  <c r="D209" i="7"/>
  <c r="B482" i="7"/>
  <c r="E441" i="7"/>
  <c r="B230" i="7"/>
  <c r="D503" i="7"/>
  <c r="C91" i="7"/>
  <c r="E332" i="7"/>
  <c r="B192" i="7"/>
  <c r="C54" i="7"/>
  <c r="D34" i="7"/>
  <c r="B421" i="7"/>
  <c r="B207" i="7"/>
  <c r="D169" i="7"/>
  <c r="D66" i="7"/>
  <c r="B202" i="7"/>
  <c r="D475" i="7"/>
  <c r="D101" i="7"/>
  <c r="D294" i="7"/>
  <c r="E191" i="7"/>
  <c r="E495" i="7"/>
  <c r="D458" i="7"/>
  <c r="E168" i="7"/>
  <c r="C366" i="7"/>
  <c r="D129" i="7"/>
  <c r="B431" i="7"/>
  <c r="C397" i="7"/>
  <c r="C220" i="7"/>
  <c r="D104" i="7"/>
  <c r="E175" i="7"/>
  <c r="E479" i="7"/>
  <c r="D442" i="7"/>
  <c r="E101" i="7"/>
  <c r="C338" i="7"/>
  <c r="E304" i="7"/>
  <c r="E263" i="7"/>
  <c r="B437" i="7"/>
  <c r="B223" i="7"/>
  <c r="D185" i="7"/>
  <c r="B44" i="7"/>
  <c r="E236" i="7"/>
  <c r="C472" i="7"/>
  <c r="C98" i="7"/>
  <c r="E396" i="7"/>
  <c r="C29" i="7"/>
  <c r="C33" i="7"/>
  <c r="B398" i="7"/>
  <c r="B221" i="7"/>
  <c r="D183" i="7"/>
  <c r="D79" i="7"/>
  <c r="E46" i="7"/>
  <c r="B216" i="7"/>
  <c r="D489" i="7"/>
  <c r="C112" i="7"/>
  <c r="B417" i="7"/>
  <c r="B69" i="7"/>
  <c r="C348" i="7"/>
  <c r="D311" i="7"/>
  <c r="D26" i="7"/>
  <c r="B413" i="7"/>
  <c r="B376" i="7"/>
  <c r="D205" i="7"/>
  <c r="E164" i="7"/>
  <c r="C102" i="7"/>
  <c r="C410" i="7"/>
  <c r="C373" i="7"/>
  <c r="D199" i="7"/>
  <c r="D72" i="7"/>
  <c r="C457" i="7"/>
  <c r="D283" i="7"/>
  <c r="E139" i="7"/>
  <c r="C256" i="7"/>
  <c r="D218" i="7"/>
  <c r="E114" i="7"/>
  <c r="E115" i="7"/>
  <c r="C186" i="7"/>
  <c r="D85" i="7"/>
  <c r="D98" i="7"/>
  <c r="B335" i="7"/>
  <c r="D301" i="7"/>
  <c r="D260" i="7"/>
  <c r="C183" i="7"/>
  <c r="E493" i="7"/>
  <c r="D456" i="7"/>
  <c r="E282" i="7"/>
  <c r="B94" i="7"/>
  <c r="C352" i="7"/>
  <c r="D315" i="7"/>
  <c r="E171" i="7"/>
  <c r="B212" i="7"/>
  <c r="D485" i="7"/>
  <c r="C108" i="7"/>
  <c r="E83" i="7"/>
  <c r="B478" i="7"/>
  <c r="E437" i="7"/>
  <c r="B112" i="7"/>
  <c r="B315" i="7"/>
  <c r="B274" i="7"/>
  <c r="B168" i="7"/>
  <c r="B472" i="7"/>
  <c r="C184" i="7"/>
  <c r="C80" i="7"/>
  <c r="B385" i="7"/>
  <c r="C433" i="7"/>
  <c r="E354" i="7"/>
  <c r="E85" i="7"/>
  <c r="D496" i="7"/>
  <c r="C459" i="7"/>
  <c r="E288" i="7"/>
  <c r="E247" i="7"/>
  <c r="E23" i="7"/>
  <c r="D124" i="7"/>
  <c r="C376" i="7"/>
  <c r="B336" i="7"/>
  <c r="D298" i="7"/>
  <c r="D192" i="7"/>
  <c r="C47" i="7"/>
  <c r="B234" i="7"/>
  <c r="D507" i="7"/>
  <c r="C131" i="7"/>
  <c r="B235" i="7"/>
  <c r="C194" i="7"/>
  <c r="C90" i="7"/>
  <c r="E456" i="7"/>
  <c r="D59" i="7"/>
  <c r="D310" i="7"/>
  <c r="D133" i="7"/>
  <c r="C505" i="7"/>
  <c r="B468" i="7"/>
  <c r="C330" i="7"/>
  <c r="C289" i="7"/>
  <c r="D19" i="7"/>
  <c r="E462" i="7"/>
  <c r="D422" i="7"/>
  <c r="E248" i="7"/>
  <c r="C484" i="7"/>
  <c r="E69" i="7"/>
  <c r="C262" i="7"/>
  <c r="D224" i="7"/>
  <c r="C422" i="7"/>
  <c r="C45" i="7"/>
  <c r="E423" i="7"/>
  <c r="B70" i="7"/>
  <c r="B240" i="7"/>
  <c r="E434" i="7"/>
  <c r="E397" i="7"/>
  <c r="C370" i="7"/>
  <c r="D336" i="7"/>
  <c r="E295" i="7"/>
  <c r="D49" i="7"/>
  <c r="E507" i="7"/>
  <c r="C467" i="7"/>
  <c r="D293" i="7"/>
  <c r="E255" i="7"/>
  <c r="B358" i="7"/>
  <c r="D320" i="7"/>
  <c r="D46" i="7"/>
  <c r="E446" i="7"/>
  <c r="D406" i="7"/>
  <c r="E232" i="7"/>
  <c r="B195" i="7"/>
  <c r="E81" i="7"/>
  <c r="D265" i="7"/>
  <c r="E227" i="7"/>
  <c r="B501" i="7"/>
  <c r="B127" i="7"/>
  <c r="D425" i="7"/>
  <c r="D326" i="7"/>
  <c r="D149" i="7"/>
  <c r="B347" i="7"/>
  <c r="B124" i="7"/>
  <c r="E360" i="7"/>
  <c r="B327" i="7"/>
  <c r="B286" i="7"/>
  <c r="E166" i="7"/>
  <c r="E150" i="7"/>
  <c r="E246" i="7"/>
  <c r="C482" i="7"/>
  <c r="B105" i="7"/>
  <c r="E241" i="7"/>
  <c r="E135" i="7"/>
  <c r="E442" i="7"/>
  <c r="D402" i="7"/>
  <c r="D71" i="7"/>
  <c r="E438" i="7"/>
  <c r="E401" i="7"/>
  <c r="B231" i="7"/>
  <c r="C190" i="7"/>
  <c r="C135" i="7"/>
  <c r="B225" i="7"/>
  <c r="E87" i="7"/>
  <c r="B309" i="7"/>
  <c r="D274" i="7"/>
  <c r="C165" i="7"/>
  <c r="E189" i="7"/>
  <c r="C121" i="7"/>
  <c r="B241" i="7"/>
  <c r="D419" i="7"/>
  <c r="D382" i="7"/>
  <c r="B171" i="7"/>
  <c r="D163" i="7"/>
  <c r="B321" i="7"/>
  <c r="C67" i="7"/>
  <c r="D467" i="7"/>
  <c r="D430" i="7"/>
  <c r="C492" i="7"/>
  <c r="C48" i="7"/>
  <c r="E430" i="7"/>
  <c r="D390" i="7"/>
  <c r="E216" i="7"/>
  <c r="B179" i="7"/>
  <c r="D50" i="7"/>
  <c r="D281" i="7"/>
  <c r="E243" i="7"/>
  <c r="D441" i="7"/>
  <c r="D25" i="7"/>
  <c r="B118" i="7"/>
  <c r="B292" i="7"/>
  <c r="B186" i="7"/>
  <c r="B151" i="7"/>
  <c r="E348" i="7"/>
  <c r="D198" i="7"/>
  <c r="D140" i="7"/>
  <c r="C444" i="7"/>
  <c r="C407" i="7"/>
  <c r="E57" i="7"/>
  <c r="C250" i="7"/>
  <c r="C209" i="7"/>
  <c r="E482" i="7"/>
  <c r="D89" i="7"/>
  <c r="E141" i="7"/>
  <c r="C442" i="7"/>
  <c r="C405" i="7"/>
  <c r="D231" i="7"/>
  <c r="C53" i="7"/>
  <c r="B438" i="7"/>
  <c r="C264" i="7"/>
  <c r="E229" i="7"/>
  <c r="B503" i="7"/>
  <c r="E122" i="7"/>
  <c r="B345" i="7"/>
  <c r="C308" i="7"/>
  <c r="E119" i="7"/>
  <c r="D306" i="7"/>
  <c r="B128" i="7"/>
  <c r="D452" i="7"/>
  <c r="D275" i="7"/>
  <c r="E237" i="7"/>
  <c r="E131" i="7"/>
  <c r="C109" i="7"/>
  <c r="D302" i="7"/>
  <c r="D196" i="7"/>
  <c r="E503" i="7"/>
  <c r="C463" i="7"/>
  <c r="B35" i="7"/>
  <c r="D340" i="7"/>
  <c r="E299" i="7"/>
  <c r="E193" i="7"/>
  <c r="E497" i="7"/>
  <c r="B23" i="7"/>
  <c r="E209" i="7"/>
  <c r="B483" i="7"/>
  <c r="E410" i="7"/>
  <c r="D370" i="7"/>
  <c r="E484" i="7"/>
  <c r="D356" i="7"/>
  <c r="E315" i="7"/>
  <c r="C49" i="7"/>
  <c r="C283" i="7"/>
  <c r="C177" i="7"/>
  <c r="D484" i="7"/>
  <c r="B444" i="7"/>
  <c r="E17" i="7"/>
  <c r="B58" i="7"/>
  <c r="D436" i="7"/>
  <c r="D259" i="7"/>
  <c r="E221" i="7"/>
  <c r="B495" i="7"/>
  <c r="D112" i="7"/>
  <c r="C331" i="7"/>
  <c r="D157" i="7"/>
  <c r="B355" i="7"/>
  <c r="B288" i="7"/>
  <c r="C185" i="7"/>
  <c r="C489" i="7"/>
  <c r="B452" i="7"/>
  <c r="C78" i="7"/>
  <c r="B346" i="7"/>
  <c r="C305" i="7"/>
  <c r="E63" i="7"/>
  <c r="E233" i="7"/>
  <c r="B507" i="7"/>
  <c r="E126" i="7"/>
  <c r="C428" i="7"/>
  <c r="C391" i="7"/>
  <c r="B461" i="7"/>
  <c r="B424" i="7"/>
  <c r="D253" i="7"/>
  <c r="D212" i="7"/>
  <c r="E345" i="7"/>
  <c r="B308" i="7"/>
  <c r="C134" i="7"/>
  <c r="D27" i="7"/>
  <c r="E321" i="7"/>
  <c r="D345" i="7"/>
  <c r="B306" i="7"/>
  <c r="C132" i="7"/>
  <c r="B504" i="7"/>
  <c r="D29" i="7"/>
  <c r="B165" i="7"/>
  <c r="E375" i="7"/>
  <c r="E198" i="7"/>
  <c r="B161" i="7"/>
  <c r="E225" i="7"/>
  <c r="B499" i="7"/>
  <c r="E426" i="7"/>
  <c r="D386" i="7"/>
  <c r="C71" i="7"/>
  <c r="C496" i="7"/>
  <c r="B119" i="7"/>
  <c r="E420" i="7"/>
  <c r="B133" i="7"/>
  <c r="B331" i="7"/>
  <c r="E477" i="7"/>
  <c r="D440" i="7"/>
  <c r="E266" i="7"/>
  <c r="B445" i="7"/>
  <c r="B408" i="7"/>
  <c r="D237" i="7"/>
  <c r="E196" i="7"/>
  <c r="D32" i="7"/>
  <c r="B189" i="7"/>
  <c r="D383" i="7"/>
  <c r="D346" i="7"/>
  <c r="D82" i="7"/>
  <c r="C493" i="7"/>
  <c r="B456" i="7"/>
  <c r="D285" i="7"/>
  <c r="D244" i="7"/>
  <c r="B82" i="7"/>
  <c r="C456" i="7"/>
  <c r="B416" i="7"/>
  <c r="C242" i="7"/>
  <c r="D204" i="7"/>
  <c r="C58" i="7"/>
  <c r="B307" i="7"/>
  <c r="C269" i="7"/>
  <c r="D166" i="7"/>
  <c r="B467" i="7"/>
  <c r="D36" i="7"/>
  <c r="B17" i="7"/>
  <c r="D395" i="7"/>
  <c r="C355" i="7"/>
  <c r="E317" i="7"/>
  <c r="C214" i="7"/>
  <c r="E176" i="7"/>
  <c r="C374" i="7"/>
  <c r="E249" i="7"/>
  <c r="B166" i="7"/>
  <c r="E72" i="7"/>
  <c r="E483" i="7"/>
  <c r="D446" i="7"/>
  <c r="C508" i="7"/>
  <c r="B132" i="7"/>
  <c r="C167" i="7"/>
  <c r="B257" i="7"/>
  <c r="E463" i="7"/>
  <c r="C255" i="7"/>
  <c r="B146" i="7"/>
  <c r="C401" i="7"/>
  <c r="C224" i="7"/>
  <c r="E186" i="7"/>
  <c r="E82" i="7"/>
  <c r="D68" i="7"/>
  <c r="C251" i="7"/>
  <c r="C145" i="7"/>
  <c r="C452" i="7"/>
  <c r="B412" i="7"/>
  <c r="C43" i="7"/>
  <c r="C471" i="7"/>
  <c r="B434" i="7"/>
  <c r="C260" i="7"/>
  <c r="B110" i="7"/>
  <c r="B325" i="7"/>
  <c r="D290" i="7"/>
  <c r="C181" i="7"/>
  <c r="E56" i="7"/>
  <c r="E125" i="7"/>
  <c r="B359" i="7"/>
  <c r="C322" i="7"/>
  <c r="D284" i="7"/>
  <c r="B406" i="7"/>
  <c r="C232" i="7"/>
  <c r="E197" i="7"/>
  <c r="B471" i="7"/>
  <c r="E90" i="7"/>
  <c r="B205" i="7"/>
  <c r="D167" i="7"/>
  <c r="B135" i="7"/>
  <c r="E469" i="7"/>
  <c r="C55" i="7"/>
  <c r="C73" i="7"/>
  <c r="B462" i="7"/>
  <c r="B285" i="7"/>
  <c r="C247" i="7"/>
  <c r="C141" i="7"/>
  <c r="E220" i="7"/>
  <c r="B183" i="7"/>
  <c r="C82" i="7"/>
  <c r="E380" i="7"/>
  <c r="B320" i="7"/>
  <c r="B143" i="7"/>
  <c r="E340" i="7"/>
  <c r="D405" i="7"/>
  <c r="E371" i="7"/>
  <c r="C259" i="7"/>
  <c r="B150" i="7"/>
  <c r="B76" i="7"/>
  <c r="E449" i="7"/>
  <c r="B279" i="7"/>
  <c r="B238" i="7"/>
  <c r="E47" i="7"/>
  <c r="D411" i="7"/>
  <c r="C371" i="7"/>
  <c r="D197" i="7"/>
  <c r="B32" i="7"/>
  <c r="B211" i="7"/>
  <c r="D173" i="7"/>
  <c r="C72" i="7"/>
  <c r="B371" i="7"/>
  <c r="D118" i="7"/>
  <c r="D372" i="7"/>
  <c r="E331" i="7"/>
  <c r="C21" i="7"/>
  <c r="E190" i="7"/>
  <c r="E86" i="7"/>
  <c r="D391" i="7"/>
  <c r="C351" i="7"/>
  <c r="B84" i="7"/>
  <c r="E459" i="7"/>
  <c r="E34" i="7"/>
  <c r="D387" i="7"/>
  <c r="D350" i="7"/>
  <c r="B316" i="7"/>
  <c r="B139" i="7"/>
  <c r="D86" i="7"/>
  <c r="D289" i="7"/>
  <c r="D248" i="7"/>
  <c r="D142" i="7"/>
  <c r="C446" i="7"/>
  <c r="E158" i="7"/>
  <c r="D359" i="7"/>
  <c r="D319" i="7"/>
  <c r="E407" i="7"/>
  <c r="E230" i="7"/>
  <c r="B193" i="7"/>
  <c r="B89" i="7"/>
  <c r="B90" i="7"/>
  <c r="E501" i="7"/>
  <c r="E467" i="7"/>
  <c r="E290" i="7"/>
  <c r="E75" i="7"/>
  <c r="D20" i="7"/>
  <c r="C385" i="7"/>
  <c r="C208" i="7"/>
  <c r="E170" i="7"/>
  <c r="E71" i="7"/>
  <c r="B280" i="7"/>
  <c r="B174" i="7"/>
  <c r="C481" i="7"/>
  <c r="B134" i="7"/>
  <c r="B92" i="7"/>
  <c r="E465" i="7"/>
  <c r="B295" i="7"/>
  <c r="B254" i="7"/>
  <c r="B26" i="7"/>
  <c r="E182" i="7"/>
  <c r="D75" i="7"/>
  <c r="B377" i="7"/>
  <c r="B340" i="7"/>
  <c r="C23" i="7"/>
  <c r="C202" i="7"/>
  <c r="D161" i="7"/>
  <c r="E334" i="7"/>
  <c r="E294" i="7"/>
  <c r="D270" i="7"/>
  <c r="D164" i="7"/>
  <c r="E471" i="7"/>
  <c r="C431" i="7"/>
  <c r="B52" i="7"/>
  <c r="E452" i="7"/>
  <c r="E181" i="7"/>
  <c r="E485" i="7"/>
  <c r="E451" i="7"/>
  <c r="E274" i="7"/>
  <c r="D108" i="7"/>
  <c r="B209" i="7"/>
  <c r="C69" i="7"/>
  <c r="E447" i="7"/>
  <c r="C239" i="7"/>
  <c r="C129" i="7"/>
  <c r="C89" i="7"/>
  <c r="D74" i="7"/>
  <c r="C485" i="7"/>
  <c r="B271" i="7"/>
  <c r="C233" i="7"/>
  <c r="E506" i="7"/>
  <c r="B120" i="7"/>
  <c r="C317" i="7"/>
  <c r="E146" i="7"/>
  <c r="B290" i="7"/>
  <c r="B184" i="7"/>
  <c r="B488" i="7"/>
  <c r="C37" i="7"/>
  <c r="E257" i="7"/>
  <c r="E151" i="7"/>
  <c r="E458" i="7"/>
  <c r="D418" i="7"/>
  <c r="B53" i="7"/>
  <c r="C196" i="7"/>
  <c r="C92" i="7"/>
  <c r="E305" i="7"/>
  <c r="D466" i="7"/>
  <c r="E159" i="7"/>
  <c r="D463" i="7"/>
  <c r="D426" i="7"/>
  <c r="E117" i="7"/>
  <c r="C354" i="7"/>
  <c r="E320" i="7"/>
  <c r="E279" i="7"/>
  <c r="D51" i="7"/>
  <c r="B208" i="7"/>
  <c r="D481" i="7"/>
  <c r="B101" i="7"/>
  <c r="E402" i="7"/>
  <c r="E365" i="7"/>
  <c r="E48" i="7"/>
  <c r="D435" i="7"/>
  <c r="D398" i="7"/>
  <c r="B187" i="7"/>
  <c r="C360" i="7"/>
  <c r="C320" i="7"/>
  <c r="D282" i="7"/>
  <c r="D176" i="7"/>
  <c r="C56" i="7"/>
  <c r="B296" i="7"/>
  <c r="B190" i="7"/>
  <c r="C497" i="7"/>
  <c r="D61" i="7"/>
  <c r="D321" i="7"/>
  <c r="D280" i="7"/>
  <c r="D174" i="7"/>
  <c r="D478" i="7"/>
  <c r="D139" i="7"/>
  <c r="C340" i="7"/>
  <c r="C300" i="7"/>
  <c r="B33" i="7"/>
  <c r="D445" i="7"/>
  <c r="D408" i="7"/>
  <c r="E234" i="7"/>
  <c r="D84" i="7"/>
  <c r="C336" i="7"/>
  <c r="D299" i="7"/>
  <c r="E155" i="7"/>
  <c r="E37" i="7"/>
  <c r="B100" i="7"/>
  <c r="D333" i="7"/>
  <c r="E296" i="7"/>
  <c r="D17" i="7"/>
  <c r="D380" i="7"/>
  <c r="E206" i="7"/>
  <c r="C172" i="7"/>
  <c r="B19" i="7"/>
  <c r="B96" i="7"/>
  <c r="D349" i="7"/>
  <c r="E312" i="7"/>
  <c r="B50" i="7"/>
  <c r="B454" i="7"/>
  <c r="C280" i="7"/>
  <c r="E245" i="7"/>
  <c r="D136" i="7"/>
  <c r="B116" i="7"/>
  <c r="C86" i="7"/>
  <c r="E384" i="7"/>
  <c r="E347" i="7"/>
  <c r="B310" i="7"/>
  <c r="E431" i="7"/>
  <c r="C223" i="7"/>
  <c r="E496" i="7"/>
  <c r="C116" i="7"/>
  <c r="C198" i="7"/>
  <c r="B229" i="7"/>
  <c r="E194" i="7"/>
  <c r="D87" i="7"/>
  <c r="C243" i="7"/>
  <c r="B180" i="7"/>
  <c r="E443" i="7"/>
  <c r="E29" i="7"/>
  <c r="C416" i="7"/>
  <c r="C379" i="7"/>
  <c r="E208" i="7"/>
  <c r="D379" i="7"/>
  <c r="C339" i="7"/>
  <c r="E301" i="7"/>
  <c r="E195" i="7"/>
  <c r="B21" i="7"/>
  <c r="C230" i="7"/>
  <c r="E192" i="7"/>
  <c r="C390" i="7"/>
  <c r="E61" i="7"/>
  <c r="E60" i="7"/>
  <c r="E455" i="7"/>
  <c r="E278" i="7"/>
  <c r="B106" i="7"/>
  <c r="E273" i="7"/>
  <c r="E167" i="7"/>
  <c r="D434" i="7"/>
  <c r="B164" i="7"/>
  <c r="D91" i="7"/>
  <c r="B393" i="7"/>
  <c r="B356" i="7"/>
  <c r="B20" i="7"/>
  <c r="E406" i="7"/>
  <c r="E369" i="7"/>
  <c r="B199" i="7"/>
  <c r="C158" i="7"/>
  <c r="D62" i="7"/>
  <c r="E92" i="7"/>
  <c r="B391" i="7"/>
  <c r="B354" i="7"/>
  <c r="D316" i="7"/>
  <c r="B213" i="7"/>
  <c r="E178" i="7"/>
  <c r="E324" i="7"/>
  <c r="E283" i="7"/>
  <c r="E177" i="7"/>
  <c r="E481" i="7"/>
  <c r="E32" i="7"/>
  <c r="E174" i="7"/>
  <c r="C68" i="7"/>
  <c r="D375" i="7"/>
  <c r="C335" i="7"/>
  <c r="E33" i="7"/>
  <c r="E212" i="7"/>
  <c r="D369" i="7"/>
  <c r="E149" i="7"/>
  <c r="D453" i="7"/>
  <c r="E419" i="7"/>
  <c r="E242" i="7"/>
  <c r="E228" i="7"/>
  <c r="C426" i="7"/>
  <c r="C389" i="7"/>
  <c r="D215" i="7"/>
  <c r="D116" i="7"/>
  <c r="D322" i="7"/>
  <c r="D145" i="7"/>
  <c r="E313" i="7"/>
  <c r="D506" i="7"/>
  <c r="C469" i="7"/>
  <c r="D295" i="7"/>
  <c r="E41" i="7"/>
  <c r="C234" i="7"/>
  <c r="D193" i="7"/>
  <c r="B31" i="7"/>
  <c r="B405" i="7"/>
  <c r="C327" i="7"/>
  <c r="D153" i="7"/>
  <c r="D38" i="7"/>
  <c r="B218" i="7"/>
  <c r="D491" i="7"/>
  <c r="D117" i="7"/>
  <c r="D102" i="7"/>
  <c r="D92" i="7"/>
  <c r="C344" i="7"/>
  <c r="C304" i="7"/>
  <c r="D266" i="7"/>
  <c r="D160" i="7"/>
  <c r="B37" i="7"/>
  <c r="C299" i="7"/>
  <c r="C193" i="7"/>
  <c r="D500" i="7"/>
  <c r="B460" i="7"/>
  <c r="D147" i="7"/>
  <c r="D497" i="7"/>
  <c r="B117" i="7"/>
  <c r="E418" i="7"/>
  <c r="E381" i="7"/>
  <c r="D45" i="7"/>
  <c r="C432" i="7"/>
  <c r="C395" i="7"/>
  <c r="E224" i="7"/>
  <c r="C103" i="7"/>
  <c r="C118" i="7"/>
  <c r="E416" i="7"/>
  <c r="E379" i="7"/>
  <c r="B41" i="7"/>
  <c r="D412" i="7"/>
  <c r="E238" i="7"/>
  <c r="B204" i="7"/>
  <c r="D477" i="7"/>
  <c r="B97" i="7"/>
  <c r="B350" i="7"/>
  <c r="C309" i="7"/>
  <c r="D135" i="7"/>
  <c r="C507" i="7"/>
  <c r="B200" i="7"/>
  <c r="D473" i="7"/>
  <c r="C96" i="7"/>
  <c r="B401" i="7"/>
  <c r="E45" i="7"/>
  <c r="C238" i="7"/>
  <c r="C197" i="7"/>
  <c r="E470" i="7"/>
  <c r="D93" i="7"/>
  <c r="B395" i="7"/>
  <c r="C175" i="7"/>
  <c r="C479" i="7"/>
  <c r="C445" i="7"/>
  <c r="C268" i="7"/>
  <c r="C254" i="7"/>
  <c r="C213" i="7"/>
  <c r="E486" i="7"/>
  <c r="D109" i="7"/>
  <c r="B411" i="7"/>
  <c r="B181" i="7"/>
  <c r="B77" i="7"/>
  <c r="E341" i="7"/>
  <c r="B4" i="6" l="1"/>
  <c r="F4" i="6" s="1"/>
  <c r="B327" i="6"/>
  <c r="F327" i="6" s="1"/>
  <c r="B63" i="6"/>
  <c r="F63" i="6" s="1"/>
  <c r="B394" i="6"/>
  <c r="F394" i="6" s="1"/>
  <c r="B419" i="6"/>
  <c r="F419" i="6" s="1"/>
  <c r="B70" i="6"/>
  <c r="F70" i="6" s="1"/>
  <c r="B231" i="6"/>
  <c r="F231" i="6" s="1"/>
  <c r="B448" i="6"/>
  <c r="F448" i="6" s="1"/>
  <c r="B347" i="6"/>
  <c r="F347" i="6" s="1"/>
  <c r="B99" i="6"/>
  <c r="F99" i="6" s="1"/>
  <c r="B300" i="6"/>
  <c r="F300" i="6" s="1"/>
  <c r="B242" i="6"/>
  <c r="F242" i="6" s="1"/>
  <c r="B60" i="6"/>
  <c r="F60" i="6" s="1"/>
  <c r="B357" i="6"/>
  <c r="F357" i="6" s="1"/>
  <c r="B83" i="6"/>
  <c r="F83" i="6" s="1"/>
  <c r="B378" i="6"/>
  <c r="F378" i="6" s="1"/>
  <c r="B103" i="6"/>
  <c r="F103" i="6" s="1"/>
  <c r="B110" i="6"/>
  <c r="F110" i="6" s="1"/>
  <c r="B185" i="6"/>
  <c r="F185" i="6" s="1"/>
  <c r="B102" i="6"/>
  <c r="F102" i="6" s="1"/>
  <c r="B286" i="6"/>
  <c r="F286" i="6" s="1"/>
  <c r="B144" i="6"/>
  <c r="F144" i="6" s="1"/>
  <c r="B117" i="6"/>
  <c r="F117" i="6" s="1"/>
  <c r="B460" i="6"/>
  <c r="F460" i="6" s="1"/>
  <c r="B323" i="6"/>
  <c r="F323" i="6" s="1"/>
  <c r="B162" i="6"/>
  <c r="F162" i="6" s="1"/>
  <c r="B389" i="6"/>
  <c r="F389" i="6" s="1"/>
  <c r="B74" i="6"/>
  <c r="F74" i="6" s="1"/>
  <c r="B428" i="6"/>
  <c r="F428" i="6" s="1"/>
  <c r="B15" i="6"/>
  <c r="F15" i="6" s="1"/>
  <c r="B258" i="6"/>
  <c r="F258" i="6" s="1"/>
  <c r="B213" i="6"/>
  <c r="F213" i="6" s="1"/>
  <c r="B366" i="6"/>
  <c r="F366" i="6" s="1"/>
  <c r="B71" i="6"/>
  <c r="F71" i="6" s="1"/>
  <c r="B355" i="6"/>
  <c r="F355" i="6" s="1"/>
  <c r="B20" i="6"/>
  <c r="F20" i="6" s="1"/>
  <c r="B261" i="6"/>
  <c r="F261" i="6" s="1"/>
  <c r="B426" i="6"/>
  <c r="F426" i="6" s="1"/>
  <c r="B163" i="6"/>
  <c r="F163" i="6" s="1"/>
  <c r="B335" i="6"/>
  <c r="F335" i="6" s="1"/>
  <c r="B10" i="6"/>
  <c r="F10" i="6" s="1"/>
  <c r="B260" i="6"/>
  <c r="F260" i="6" s="1"/>
  <c r="B18" i="6"/>
  <c r="F18" i="6" s="1"/>
  <c r="B79" i="6"/>
  <c r="F79" i="6" s="1"/>
  <c r="B485" i="6"/>
  <c r="F485" i="6" s="1"/>
  <c r="B45" i="6"/>
  <c r="F45" i="6" s="1"/>
  <c r="B138" i="6"/>
  <c r="F138" i="6" s="1"/>
  <c r="B393" i="6"/>
  <c r="F393" i="6" s="1"/>
  <c r="B134" i="6"/>
  <c r="F134" i="6" s="1"/>
  <c r="B280" i="6"/>
  <c r="F280" i="6" s="1"/>
  <c r="B313" i="6"/>
  <c r="F313" i="6" s="1"/>
  <c r="B61" i="6"/>
  <c r="F61" i="6" s="1"/>
  <c r="B367" i="6"/>
  <c r="F367" i="6" s="1"/>
  <c r="B130" i="6"/>
  <c r="F130" i="6" s="1"/>
  <c r="B209" i="6"/>
  <c r="F209" i="6" s="1"/>
  <c r="B479" i="6"/>
  <c r="F479" i="6" s="1"/>
  <c r="B395" i="6"/>
  <c r="F395" i="6" s="1"/>
  <c r="B89" i="6"/>
  <c r="F89" i="6" s="1"/>
  <c r="B326" i="6"/>
  <c r="F326" i="6" s="1"/>
  <c r="B54" i="6"/>
  <c r="F54" i="6" s="1"/>
  <c r="B342" i="6"/>
  <c r="F342" i="6" s="1"/>
  <c r="B401" i="6"/>
  <c r="F401" i="6" s="1"/>
  <c r="B246" i="6"/>
  <c r="F246" i="6" s="1"/>
  <c r="B457" i="6"/>
  <c r="F457" i="6" s="1"/>
  <c r="B29" i="6"/>
  <c r="F29" i="6" s="1"/>
  <c r="B299" i="6"/>
  <c r="F299" i="6" s="1"/>
  <c r="B436" i="6"/>
  <c r="F436" i="6" s="1"/>
  <c r="B274" i="6"/>
  <c r="F274" i="6" s="1"/>
  <c r="B368" i="6"/>
  <c r="F368" i="6" s="1"/>
  <c r="B25" i="6"/>
  <c r="F25" i="6" s="1"/>
  <c r="B273" i="6"/>
  <c r="F273" i="6" s="1"/>
  <c r="B68" i="6"/>
  <c r="F68" i="6" s="1"/>
  <c r="B339" i="6"/>
  <c r="F339" i="6" s="1"/>
  <c r="B376" i="6"/>
  <c r="F376" i="6" s="1"/>
  <c r="B276" i="6"/>
  <c r="F276" i="6" s="1"/>
  <c r="B492" i="6"/>
  <c r="F492" i="6" s="1"/>
  <c r="B178" i="6"/>
  <c r="F178" i="6" s="1"/>
  <c r="B486" i="6"/>
  <c r="F486" i="6" s="1"/>
  <c r="B190" i="6"/>
  <c r="F190" i="6" s="1"/>
  <c r="B433" i="6"/>
  <c r="F433" i="6" s="1"/>
  <c r="B168" i="6"/>
  <c r="F168" i="6" s="1"/>
  <c r="B183" i="6"/>
  <c r="F183" i="6" s="1"/>
  <c r="B374" i="6"/>
  <c r="F374" i="6" s="1"/>
  <c r="B175" i="6"/>
  <c r="F175" i="6" s="1"/>
  <c r="B353" i="6"/>
  <c r="F353" i="6" s="1"/>
  <c r="B34" i="6"/>
  <c r="F34" i="6" s="1"/>
  <c r="B311" i="6"/>
  <c r="F311" i="6" s="1"/>
  <c r="B484" i="6"/>
  <c r="F484" i="6" s="1"/>
  <c r="B269" i="6"/>
  <c r="F269" i="6" s="1"/>
  <c r="B499" i="6"/>
  <c r="F499" i="6" s="1"/>
  <c r="B186" i="6"/>
  <c r="F186" i="6" s="1"/>
  <c r="B182" i="6"/>
  <c r="F182" i="6" s="1"/>
  <c r="B336" i="6"/>
  <c r="F336" i="6" s="1"/>
  <c r="B265" i="6"/>
  <c r="F265" i="6" s="1"/>
  <c r="B296" i="6"/>
  <c r="F296" i="6" s="1"/>
  <c r="B59" i="6"/>
  <c r="F59" i="6" s="1"/>
  <c r="B345" i="6"/>
  <c r="F345" i="6" s="1"/>
  <c r="B418" i="6"/>
  <c r="F418" i="6" s="1"/>
  <c r="B217" i="6"/>
  <c r="F217" i="6" s="1"/>
  <c r="B414" i="6"/>
  <c r="F414" i="6" s="1"/>
  <c r="B87" i="6"/>
  <c r="F87" i="6" s="1"/>
  <c r="B227" i="6"/>
  <c r="F227" i="6" s="1"/>
  <c r="B118" i="6"/>
  <c r="F118" i="6" s="1"/>
  <c r="B233" i="6"/>
  <c r="F233" i="6" s="1"/>
  <c r="B310" i="6"/>
  <c r="F310" i="6" s="1"/>
  <c r="B155" i="6"/>
  <c r="F155" i="6" s="1"/>
  <c r="B284" i="6"/>
  <c r="F284" i="6" s="1"/>
  <c r="B228" i="6"/>
  <c r="F228" i="6" s="1"/>
  <c r="B126" i="6"/>
  <c r="F126" i="6" s="1"/>
  <c r="B329" i="6"/>
  <c r="F329" i="6" s="1"/>
  <c r="B58" i="6"/>
  <c r="F58" i="6" s="1"/>
  <c r="B240" i="6"/>
  <c r="F240" i="6" s="1"/>
  <c r="B301" i="6"/>
  <c r="F301" i="6" s="1"/>
  <c r="B113" i="6"/>
  <c r="F113" i="6" s="1"/>
  <c r="B325" i="6"/>
  <c r="F325" i="6" s="1"/>
  <c r="B490" i="6"/>
  <c r="F490" i="6" s="1"/>
  <c r="B236" i="6"/>
  <c r="F236" i="6" s="1"/>
  <c r="B188" i="6"/>
  <c r="F188" i="6" s="1"/>
  <c r="B407" i="6"/>
  <c r="F407" i="6" s="1"/>
  <c r="B196" i="6"/>
  <c r="F196" i="6" s="1"/>
  <c r="B413" i="6"/>
  <c r="F413" i="6" s="1"/>
  <c r="B66" i="6"/>
  <c r="F66" i="6" s="1"/>
  <c r="B421" i="6"/>
  <c r="F421" i="6" s="1"/>
  <c r="B302" i="6"/>
  <c r="F302" i="6" s="1"/>
  <c r="B139" i="6"/>
  <c r="F139" i="6" s="1"/>
  <c r="B5" i="6"/>
  <c r="F5" i="6" s="1"/>
  <c r="B451" i="6"/>
  <c r="F451" i="6" s="1"/>
  <c r="B109" i="6"/>
  <c r="F109" i="6" s="1"/>
  <c r="B330" i="6"/>
  <c r="F330" i="6" s="1"/>
  <c r="B474" i="6"/>
  <c r="F474" i="6" s="1"/>
  <c r="B136" i="6"/>
  <c r="F136" i="6" s="1"/>
  <c r="B435" i="6"/>
  <c r="F435" i="6" s="1"/>
  <c r="B55" i="6"/>
  <c r="F55" i="6" s="1"/>
  <c r="B322" i="6"/>
  <c r="F322" i="6" s="1"/>
  <c r="B430" i="6"/>
  <c r="F430" i="6" s="1"/>
  <c r="B135" i="6"/>
  <c r="F135" i="6" s="1"/>
  <c r="B21" i="6"/>
  <c r="F21" i="6" s="1"/>
  <c r="B417" i="6"/>
  <c r="F417" i="6" s="1"/>
  <c r="B132" i="6"/>
  <c r="F132" i="6" s="1"/>
  <c r="B247" i="6"/>
  <c r="F247" i="6" s="1"/>
  <c r="B140" i="6"/>
  <c r="F140" i="6" s="1"/>
  <c r="B149" i="6"/>
  <c r="F149" i="6" s="1"/>
  <c r="B26" i="6"/>
  <c r="F26" i="6" s="1"/>
  <c r="B173" i="6"/>
  <c r="F173" i="6" s="1"/>
  <c r="B415" i="6"/>
  <c r="F415" i="6" s="1"/>
  <c r="B150" i="6"/>
  <c r="F150" i="6" s="1"/>
  <c r="B229" i="6"/>
  <c r="F229" i="6" s="1"/>
  <c r="B22" i="6"/>
  <c r="F22" i="6" s="1"/>
  <c r="B232" i="6"/>
  <c r="F232" i="6" s="1"/>
  <c r="B304" i="6"/>
  <c r="F304" i="6" s="1"/>
  <c r="B96" i="6"/>
  <c r="F96" i="6" s="1"/>
  <c r="B249" i="6"/>
  <c r="F249" i="6" s="1"/>
  <c r="B454" i="6"/>
  <c r="F454" i="6" s="1"/>
  <c r="B257" i="6"/>
  <c r="F257" i="6" s="1"/>
  <c r="B453" i="6"/>
  <c r="F453" i="6" s="1"/>
  <c r="B157" i="6"/>
  <c r="F157" i="6" s="1"/>
  <c r="B75" i="6"/>
  <c r="F75" i="6" s="1"/>
  <c r="B319" i="6"/>
  <c r="F319" i="6" s="1"/>
  <c r="B90" i="6"/>
  <c r="F90" i="6" s="1"/>
  <c r="B251" i="6"/>
  <c r="F251" i="6" s="1"/>
  <c r="B388" i="6"/>
  <c r="F388" i="6" s="1"/>
  <c r="B62" i="6"/>
  <c r="F62" i="6" s="1"/>
  <c r="B441" i="6"/>
  <c r="F441" i="6" s="1"/>
  <c r="B86" i="6"/>
  <c r="F86" i="6" s="1"/>
  <c r="B193" i="6"/>
  <c r="F193" i="6" s="1"/>
  <c r="B384" i="6"/>
  <c r="F384" i="6" s="1"/>
  <c r="B458" i="6"/>
  <c r="F458" i="6" s="1"/>
  <c r="B107" i="6"/>
  <c r="F107" i="6" s="1"/>
  <c r="B466" i="6"/>
  <c r="F466" i="6" s="1"/>
  <c r="B97" i="6"/>
  <c r="F97" i="6" s="1"/>
  <c r="B379" i="6"/>
  <c r="F379" i="6" s="1"/>
  <c r="B105" i="6"/>
  <c r="F105" i="6" s="1"/>
  <c r="B31" i="6"/>
  <c r="F31" i="6" s="1"/>
  <c r="B333" i="6"/>
  <c r="F333" i="6" s="1"/>
  <c r="B88" i="6"/>
  <c r="F88" i="6" s="1"/>
  <c r="B234" i="6"/>
  <c r="F234" i="6" s="1"/>
  <c r="B331" i="6"/>
  <c r="F331" i="6" s="1"/>
  <c r="B67" i="6"/>
  <c r="F67" i="6" s="1"/>
  <c r="B343" i="6"/>
  <c r="F343" i="6" s="1"/>
  <c r="B444" i="6"/>
  <c r="F444" i="6" s="1"/>
  <c r="B254" i="6"/>
  <c r="F254" i="6" s="1"/>
  <c r="B143" i="6"/>
  <c r="F143" i="6" s="1"/>
  <c r="B425" i="6"/>
  <c r="F425" i="6" s="1"/>
  <c r="B151" i="6"/>
  <c r="F151" i="6" s="1"/>
  <c r="B383" i="6"/>
  <c r="F383" i="6" s="1"/>
  <c r="B84" i="6"/>
  <c r="F84" i="6" s="1"/>
  <c r="B391" i="6"/>
  <c r="F391" i="6" s="1"/>
  <c r="B198" i="6"/>
  <c r="F198" i="6" s="1"/>
  <c r="B338" i="6"/>
  <c r="F338" i="6" s="1"/>
  <c r="B65" i="6"/>
  <c r="F65" i="6" s="1"/>
  <c r="B297" i="6"/>
  <c r="F297" i="6" s="1"/>
  <c r="B434" i="6"/>
  <c r="F434" i="6" s="1"/>
  <c r="B92" i="6"/>
  <c r="F92" i="6" s="1"/>
  <c r="B487" i="6"/>
  <c r="F487" i="6" s="1"/>
  <c r="B116" i="6"/>
  <c r="F116" i="6" s="1"/>
  <c r="B223" i="6"/>
  <c r="F223" i="6" s="1"/>
  <c r="B386" i="6"/>
  <c r="F386" i="6" s="1"/>
  <c r="B324" i="6"/>
  <c r="F324" i="6" s="1"/>
  <c r="B33" i="6"/>
  <c r="F33" i="6" s="1"/>
  <c r="B340" i="6"/>
  <c r="F340" i="6" s="1"/>
  <c r="B39" i="6"/>
  <c r="F39" i="6" s="1"/>
  <c r="B259" i="6"/>
  <c r="F259" i="6" s="1"/>
  <c r="B47" i="6"/>
  <c r="F47" i="6" s="1"/>
  <c r="B73" i="6"/>
  <c r="F73" i="6" s="1"/>
  <c r="B440" i="6"/>
  <c r="F440" i="6" s="1"/>
  <c r="B129" i="6"/>
  <c r="F129" i="6" s="1"/>
  <c r="B403" i="6"/>
  <c r="F403" i="6" s="1"/>
  <c r="B106" i="6"/>
  <c r="F106" i="6" s="1"/>
  <c r="B224" i="6"/>
  <c r="F224" i="6" s="1"/>
  <c r="B468" i="6"/>
  <c r="F468" i="6" s="1"/>
  <c r="B220" i="6"/>
  <c r="F220" i="6" s="1"/>
  <c r="B399" i="6"/>
  <c r="F399" i="6" s="1"/>
  <c r="B494" i="6"/>
  <c r="F494" i="6" s="1"/>
  <c r="B298" i="6"/>
  <c r="F298" i="6" s="1"/>
  <c r="B24" i="6"/>
  <c r="F24" i="6" s="1"/>
  <c r="B375" i="6"/>
  <c r="F375" i="6" s="1"/>
  <c r="B348" i="6"/>
  <c r="F348" i="6" s="1"/>
  <c r="B169" i="6"/>
  <c r="F169" i="6" s="1"/>
  <c r="B416" i="6"/>
  <c r="F416" i="6" s="1"/>
  <c r="B243" i="6"/>
  <c r="F243" i="6" s="1"/>
  <c r="B14" i="6"/>
  <c r="F14" i="6" s="1"/>
  <c r="B278" i="6"/>
  <c r="F278" i="6" s="1"/>
  <c r="B122" i="6"/>
  <c r="F122" i="6" s="1"/>
  <c r="B201" i="6"/>
  <c r="F201" i="6" s="1"/>
  <c r="B360" i="6"/>
  <c r="F360" i="6" s="1"/>
  <c r="B177" i="6"/>
  <c r="F177" i="6" s="1"/>
  <c r="B473" i="6"/>
  <c r="F473" i="6" s="1"/>
  <c r="B154" i="6"/>
  <c r="F154" i="6" s="1"/>
  <c r="B197" i="6"/>
  <c r="F197" i="6" s="1"/>
  <c r="B148" i="6"/>
  <c r="F148" i="6" s="1"/>
  <c r="B263" i="6"/>
  <c r="F263" i="6" s="1"/>
  <c r="B437" i="6"/>
  <c r="F437" i="6" s="1"/>
  <c r="B200" i="6"/>
  <c r="F200" i="6" s="1"/>
  <c r="B362" i="6"/>
  <c r="F362" i="6" s="1"/>
  <c r="B222" i="6"/>
  <c r="F222" i="6" s="1"/>
  <c r="B446" i="6"/>
  <c r="F446" i="6" s="1"/>
  <c r="B202" i="6"/>
  <c r="F202" i="6" s="1"/>
  <c r="B445" i="6"/>
  <c r="F445" i="6" s="1"/>
  <c r="B11" i="6"/>
  <c r="F11" i="6" s="1"/>
  <c r="B206" i="6"/>
  <c r="F206" i="6" s="1"/>
  <c r="B40" i="6"/>
  <c r="F40" i="6" s="1"/>
  <c r="B250" i="6"/>
  <c r="F250" i="6" s="1"/>
  <c r="B461" i="6"/>
  <c r="F461" i="6" s="1"/>
  <c r="B142" i="6"/>
  <c r="F142" i="6" s="1"/>
  <c r="B267" i="6"/>
  <c r="F267" i="6" s="1"/>
  <c r="B408" i="6"/>
  <c r="F408" i="6" s="1"/>
  <c r="B275" i="6"/>
  <c r="F275" i="6" s="1"/>
  <c r="B398" i="6"/>
  <c r="F398" i="6" s="1"/>
  <c r="B282" i="6"/>
  <c r="F282" i="6" s="1"/>
  <c r="B502" i="6"/>
  <c r="F502" i="6" s="1"/>
  <c r="B7" i="6"/>
  <c r="F7" i="6" s="1"/>
  <c r="B8" i="6"/>
  <c r="F8" i="6" s="1"/>
  <c r="B314" i="6"/>
  <c r="F314" i="6" s="1"/>
  <c r="B44" i="6"/>
  <c r="F44" i="6" s="1"/>
  <c r="B221" i="6"/>
  <c r="F221" i="6" s="1"/>
  <c r="B358" i="6"/>
  <c r="F358" i="6" s="1"/>
  <c r="B16" i="6"/>
  <c r="F16" i="6" s="1"/>
  <c r="B411" i="6"/>
  <c r="F411" i="6" s="1"/>
  <c r="B104" i="6"/>
  <c r="F104" i="6" s="1"/>
  <c r="B211" i="6"/>
  <c r="F211" i="6" s="1"/>
  <c r="B427" i="6"/>
  <c r="F427" i="6" s="1"/>
  <c r="B412" i="6"/>
  <c r="F412" i="6" s="1"/>
  <c r="B141" i="6"/>
  <c r="F141" i="6" s="1"/>
  <c r="B420" i="6"/>
  <c r="F420" i="6" s="1"/>
  <c r="B115" i="6"/>
  <c r="F115" i="6" s="1"/>
  <c r="B318" i="6"/>
  <c r="F318" i="6" s="1"/>
  <c r="B123" i="6"/>
  <c r="F123" i="6" s="1"/>
  <c r="B166" i="6"/>
  <c r="F166" i="6" s="1"/>
  <c r="B316" i="6"/>
  <c r="F316" i="6" s="1"/>
  <c r="B53" i="6"/>
  <c r="F53" i="6" s="1"/>
  <c r="B306" i="6"/>
  <c r="F306" i="6" s="1"/>
  <c r="B498" i="6"/>
  <c r="F498" i="6" s="1"/>
  <c r="B212" i="6"/>
  <c r="F212" i="6" s="1"/>
  <c r="B370" i="6"/>
  <c r="F370" i="6" s="1"/>
  <c r="B145" i="6"/>
  <c r="F145" i="6" s="1"/>
  <c r="B359" i="6"/>
  <c r="F359" i="6" s="1"/>
  <c r="B450" i="6"/>
  <c r="F450" i="6" s="1"/>
  <c r="B277" i="6"/>
  <c r="F277" i="6" s="1"/>
  <c r="B100" i="6"/>
  <c r="F100" i="6" s="1"/>
  <c r="B495" i="6"/>
  <c r="F495" i="6" s="1"/>
  <c r="B424" i="6"/>
  <c r="F424" i="6" s="1"/>
  <c r="B195" i="6"/>
  <c r="F195" i="6" s="1"/>
  <c r="B372" i="6"/>
  <c r="F372" i="6" s="1"/>
  <c r="B270" i="6"/>
  <c r="F270" i="6" s="1"/>
  <c r="B396" i="6"/>
  <c r="F396" i="6" s="1"/>
  <c r="B171" i="6"/>
  <c r="F171" i="6" s="1"/>
  <c r="B385" i="6"/>
  <c r="F385" i="6" s="1"/>
  <c r="B400" i="6"/>
  <c r="F400" i="6" s="1"/>
  <c r="B291" i="6"/>
  <c r="F291" i="6" s="1"/>
  <c r="B456" i="6"/>
  <c r="F456" i="6" s="1"/>
  <c r="B208" i="6"/>
  <c r="F208" i="6" s="1"/>
  <c r="B423" i="6"/>
  <c r="F423" i="6" s="1"/>
  <c r="B72" i="6"/>
  <c r="F72" i="6" s="1"/>
  <c r="B187" i="6"/>
  <c r="F187" i="6" s="1"/>
  <c r="B287" i="6"/>
  <c r="F287" i="6" s="1"/>
  <c r="B125" i="6"/>
  <c r="F125" i="6" s="1"/>
  <c r="B350" i="6"/>
  <c r="F350" i="6" s="1"/>
  <c r="B121" i="6"/>
  <c r="F121" i="6" s="1"/>
  <c r="B80" i="6"/>
  <c r="F80" i="6" s="1"/>
  <c r="B207" i="6"/>
  <c r="F207" i="6" s="1"/>
  <c r="B410" i="6"/>
  <c r="F410" i="6" s="1"/>
  <c r="B119" i="6"/>
  <c r="F119" i="6" s="1"/>
  <c r="B179" i="6"/>
  <c r="F179" i="6" s="1"/>
  <c r="B52" i="6"/>
  <c r="F52" i="6" s="1"/>
  <c r="B262" i="6"/>
  <c r="F262" i="6" s="1"/>
  <c r="B356" i="6"/>
  <c r="F356" i="6" s="1"/>
  <c r="B49" i="6"/>
  <c r="F49" i="6" s="1"/>
  <c r="B191" i="6"/>
  <c r="F191" i="6" s="1"/>
  <c r="B481" i="6"/>
  <c r="F481" i="6" s="1"/>
  <c r="B199" i="6"/>
  <c r="F199" i="6" s="1"/>
  <c r="B471" i="6"/>
  <c r="F471" i="6" s="1"/>
  <c r="B35" i="6"/>
  <c r="F35" i="6" s="1"/>
  <c r="B48" i="6"/>
  <c r="F48" i="6" s="1"/>
  <c r="B467" i="6"/>
  <c r="F467" i="6" s="1"/>
  <c r="B289" i="6"/>
  <c r="F289" i="6" s="1"/>
  <c r="B442" i="6"/>
  <c r="F442" i="6" s="1"/>
  <c r="B216" i="6"/>
  <c r="F216" i="6" s="1"/>
  <c r="B431" i="6"/>
  <c r="F431" i="6" s="1"/>
  <c r="B382" i="6"/>
  <c r="F382" i="6" s="1"/>
  <c r="B337" i="6"/>
  <c r="F337" i="6" s="1"/>
  <c r="B438" i="6"/>
  <c r="F438" i="6" s="1"/>
  <c r="B238" i="6"/>
  <c r="F238" i="6" s="1"/>
  <c r="B377" i="6"/>
  <c r="F377" i="6" s="1"/>
  <c r="B488" i="6"/>
  <c r="F488" i="6" s="1"/>
  <c r="B153" i="6"/>
  <c r="F153" i="6" s="1"/>
  <c r="B496" i="6"/>
  <c r="F496" i="6" s="1"/>
  <c r="B159" i="6"/>
  <c r="F159" i="6" s="1"/>
  <c r="B409" i="6"/>
  <c r="F409" i="6" s="1"/>
  <c r="B94" i="6"/>
  <c r="F94" i="6" s="1"/>
  <c r="B77" i="6"/>
  <c r="F77" i="6" s="1"/>
  <c r="B501" i="6"/>
  <c r="F501" i="6" s="1"/>
  <c r="B146" i="6"/>
  <c r="F146" i="6" s="1"/>
  <c r="B285" i="6"/>
  <c r="F285" i="6" s="1"/>
  <c r="B387" i="6"/>
  <c r="F387" i="6" s="1"/>
  <c r="B137" i="6"/>
  <c r="F137" i="6" s="1"/>
  <c r="B475" i="6"/>
  <c r="F475" i="6" s="1"/>
  <c r="B69" i="6"/>
  <c r="F69" i="6" s="1"/>
  <c r="B317" i="6"/>
  <c r="F317" i="6" s="1"/>
  <c r="B491" i="6"/>
  <c r="F491" i="6" s="1"/>
  <c r="B290" i="6"/>
  <c r="F290" i="6" s="1"/>
  <c r="B112" i="6"/>
  <c r="F112" i="6" s="1"/>
  <c r="B295" i="6"/>
  <c r="F295" i="6" s="1"/>
  <c r="B500" i="6"/>
  <c r="F500" i="6" s="1"/>
  <c r="B303" i="6"/>
  <c r="F303" i="6" s="1"/>
  <c r="B477" i="6"/>
  <c r="F477" i="6" s="1"/>
  <c r="B219" i="6"/>
  <c r="F219" i="6" s="1"/>
  <c r="B292" i="6"/>
  <c r="F292" i="6" s="1"/>
  <c r="B381" i="6"/>
  <c r="F381" i="6" s="1"/>
  <c r="B493" i="6"/>
  <c r="F493" i="6" s="1"/>
  <c r="B476" i="6"/>
  <c r="F476" i="6" s="1"/>
  <c r="B365" i="6"/>
  <c r="F365" i="6" s="1"/>
  <c r="B42" i="6"/>
  <c r="F42" i="6" s="1"/>
  <c r="B181" i="6"/>
  <c r="F181" i="6" s="1"/>
  <c r="B332" i="6"/>
  <c r="F332" i="6" s="1"/>
  <c r="B288" i="6"/>
  <c r="F288" i="6" s="1"/>
  <c r="B95" i="6"/>
  <c r="F95" i="6" s="1"/>
  <c r="B390" i="6"/>
  <c r="F390" i="6" s="1"/>
  <c r="B85" i="6"/>
  <c r="F85" i="6" s="1"/>
  <c r="B305" i="6"/>
  <c r="F305" i="6" s="1"/>
  <c r="B93" i="6"/>
  <c r="F93" i="6" s="1"/>
  <c r="B120" i="6"/>
  <c r="F120" i="6" s="1"/>
  <c r="B439" i="6"/>
  <c r="F439" i="6" s="1"/>
  <c r="B164" i="6"/>
  <c r="F164" i="6" s="1"/>
  <c r="B239" i="6"/>
  <c r="F239" i="6" s="1"/>
  <c r="B334" i="6"/>
  <c r="F334" i="6" s="1"/>
  <c r="B91" i="6"/>
  <c r="F91" i="6" s="1"/>
  <c r="B294" i="6"/>
  <c r="F294" i="6" s="1"/>
  <c r="B30" i="6"/>
  <c r="F30" i="6" s="1"/>
  <c r="B266" i="6"/>
  <c r="F266" i="6" s="1"/>
  <c r="B308" i="6"/>
  <c r="F308" i="6" s="1"/>
  <c r="B349" i="6"/>
  <c r="F349" i="6" s="1"/>
  <c r="B158" i="6"/>
  <c r="F158" i="6" s="1"/>
  <c r="B341" i="6"/>
  <c r="F341" i="6" s="1"/>
  <c r="B482" i="6"/>
  <c r="F482" i="6" s="1"/>
  <c r="B354" i="6"/>
  <c r="F354" i="6" s="1"/>
  <c r="B503" i="6"/>
  <c r="F503" i="6" s="1"/>
  <c r="B6" i="6"/>
  <c r="F6" i="6" s="1"/>
  <c r="B447" i="6"/>
  <c r="F447" i="6" s="1"/>
  <c r="B189" i="6"/>
  <c r="F189" i="6" s="1"/>
  <c r="B363" i="6"/>
  <c r="F363" i="6" s="1"/>
  <c r="B152" i="6"/>
  <c r="F152" i="6" s="1"/>
  <c r="B205" i="6"/>
  <c r="F205" i="6" s="1"/>
  <c r="B406" i="6"/>
  <c r="F406" i="6" s="1"/>
  <c r="B180" i="6"/>
  <c r="F180" i="6" s="1"/>
  <c r="B328" i="6"/>
  <c r="F328" i="6" s="1"/>
  <c r="B108" i="6"/>
  <c r="F108" i="6" s="1"/>
  <c r="B215" i="6"/>
  <c r="F215" i="6" s="1"/>
  <c r="B38" i="6"/>
  <c r="F38" i="6" s="1"/>
  <c r="B309" i="6"/>
  <c r="F309" i="6" s="1"/>
  <c r="B449" i="6"/>
  <c r="F449" i="6" s="1"/>
  <c r="B230" i="6"/>
  <c r="F230" i="6" s="1"/>
  <c r="B392" i="6"/>
  <c r="F392" i="6" s="1"/>
  <c r="B268" i="6"/>
  <c r="F268" i="6" s="1"/>
  <c r="B50" i="6"/>
  <c r="F50" i="6" s="1"/>
  <c r="B253" i="6"/>
  <c r="F253" i="6" s="1"/>
  <c r="B472" i="6"/>
  <c r="F472" i="6" s="1"/>
  <c r="B165" i="6"/>
  <c r="F165" i="6" s="1"/>
  <c r="B225" i="6"/>
  <c r="F225" i="6" s="1"/>
  <c r="B37" i="6"/>
  <c r="F37" i="6" s="1"/>
  <c r="B281" i="6"/>
  <c r="F281" i="6" s="1"/>
  <c r="B478" i="6"/>
  <c r="F478" i="6" s="1"/>
  <c r="B192" i="6"/>
  <c r="F192" i="6" s="1"/>
  <c r="B264" i="6"/>
  <c r="F264" i="6" s="1"/>
  <c r="B320" i="6"/>
  <c r="F320" i="6" s="1"/>
  <c r="B272" i="6"/>
  <c r="F272" i="6" s="1"/>
  <c r="B489" i="6"/>
  <c r="F489" i="6" s="1"/>
  <c r="B174" i="6"/>
  <c r="F174" i="6" s="1"/>
  <c r="B497" i="6"/>
  <c r="F497" i="6" s="1"/>
  <c r="B405" i="6"/>
  <c r="F405" i="6" s="1"/>
  <c r="B127" i="6"/>
  <c r="F127" i="6" s="1"/>
  <c r="B369" i="6"/>
  <c r="F369" i="6" s="1"/>
  <c r="B46" i="6"/>
  <c r="F46" i="6" s="1"/>
  <c r="B13" i="6"/>
  <c r="F13" i="6" s="1"/>
  <c r="B465" i="6"/>
  <c r="F465" i="6" s="1"/>
  <c r="B101" i="6"/>
  <c r="F101" i="6" s="1"/>
  <c r="B397" i="6"/>
  <c r="F397" i="6" s="1"/>
  <c r="B78" i="6"/>
  <c r="F78" i="6" s="1"/>
  <c r="B256" i="6"/>
  <c r="F256" i="6" s="1"/>
  <c r="B51" i="6"/>
  <c r="F51" i="6" s="1"/>
  <c r="B463" i="6"/>
  <c r="F463" i="6" s="1"/>
  <c r="B9" i="6"/>
  <c r="F9" i="6" s="1"/>
  <c r="B293" i="6"/>
  <c r="F293" i="6" s="1"/>
  <c r="B17" i="6"/>
  <c r="F17" i="6" s="1"/>
  <c r="B27" i="6"/>
  <c r="F27" i="6" s="1"/>
  <c r="B483" i="6"/>
  <c r="F483" i="6" s="1"/>
  <c r="B176" i="6"/>
  <c r="F176" i="6" s="1"/>
  <c r="B315" i="6"/>
  <c r="F315" i="6" s="1"/>
  <c r="B452" i="6"/>
  <c r="F452" i="6" s="1"/>
  <c r="B167" i="6"/>
  <c r="F167" i="6" s="1"/>
  <c r="B429" i="6"/>
  <c r="F429" i="6" s="1"/>
  <c r="B23" i="6"/>
  <c r="F23" i="6" s="1"/>
  <c r="B271" i="6"/>
  <c r="F271" i="6" s="1"/>
  <c r="B404" i="6"/>
  <c r="F404" i="6" s="1"/>
  <c r="B307" i="6"/>
  <c r="F307" i="6" s="1"/>
  <c r="B82" i="6"/>
  <c r="F82" i="6" s="1"/>
  <c r="B422" i="6"/>
  <c r="F422" i="6" s="1"/>
  <c r="B470" i="6"/>
  <c r="F470" i="6" s="1"/>
  <c r="B241" i="6"/>
  <c r="F241" i="6" s="1"/>
  <c r="B128" i="6"/>
  <c r="F128" i="6" s="1"/>
  <c r="B371" i="6"/>
  <c r="F371" i="6" s="1"/>
  <c r="B184" i="6"/>
  <c r="F184" i="6" s="1"/>
  <c r="B351" i="6"/>
  <c r="F351" i="6" s="1"/>
  <c r="B76" i="6"/>
  <c r="F76" i="6" s="1"/>
  <c r="B43" i="6"/>
  <c r="F43" i="6" s="1"/>
  <c r="B312" i="6"/>
  <c r="F312" i="6" s="1"/>
  <c r="B131" i="6"/>
  <c r="F131" i="6" s="1"/>
  <c r="B443" i="6"/>
  <c r="F443" i="6" s="1"/>
  <c r="B32" i="6"/>
  <c r="F32" i="6" s="1"/>
  <c r="B210" i="6"/>
  <c r="F210" i="6" s="1"/>
  <c r="B114" i="6"/>
  <c r="F114" i="6" s="1"/>
  <c r="B321" i="6"/>
  <c r="F321" i="6" s="1"/>
  <c r="B56" i="6"/>
  <c r="F56" i="6" s="1"/>
  <c r="B203" i="6"/>
  <c r="F203" i="6" s="1"/>
  <c r="B64" i="6"/>
  <c r="F64" i="6" s="1"/>
  <c r="B161" i="6"/>
  <c r="F161" i="6" s="1"/>
  <c r="B464" i="6"/>
  <c r="F464" i="6" s="1"/>
  <c r="B248" i="6"/>
  <c r="F248" i="6" s="1"/>
  <c r="B364" i="6"/>
  <c r="F364" i="6" s="1"/>
  <c r="B57" i="6"/>
  <c r="F57" i="6" s="1"/>
  <c r="B252" i="6"/>
  <c r="F252" i="6" s="1"/>
  <c r="B98" i="6"/>
  <c r="F98" i="6" s="1"/>
  <c r="B244" i="6"/>
  <c r="F244" i="6" s="1"/>
  <c r="B402" i="6"/>
  <c r="F402" i="6" s="1"/>
  <c r="B172" i="6"/>
  <c r="F172" i="6" s="1"/>
  <c r="B237" i="6"/>
  <c r="F237" i="6" s="1"/>
  <c r="B344" i="6"/>
  <c r="F344" i="6" s="1"/>
  <c r="B245" i="6"/>
  <c r="F245" i="6" s="1"/>
  <c r="B352" i="6"/>
  <c r="F352" i="6" s="1"/>
  <c r="B81" i="6"/>
  <c r="F81" i="6" s="1"/>
  <c r="B124" i="6"/>
  <c r="F124" i="6" s="1"/>
  <c r="B361" i="6"/>
  <c r="F361" i="6" s="1"/>
  <c r="B19" i="6"/>
  <c r="F19" i="6" s="1"/>
  <c r="B462" i="6"/>
  <c r="F462" i="6" s="1"/>
  <c r="B111" i="6"/>
  <c r="F111" i="6" s="1"/>
  <c r="B459" i="6"/>
  <c r="F459" i="6" s="1"/>
  <c r="B226" i="6"/>
  <c r="F226" i="6" s="1"/>
  <c r="B469" i="6"/>
  <c r="F469" i="6" s="1"/>
  <c r="B218" i="6"/>
  <c r="F218" i="6" s="1"/>
  <c r="B147" i="6"/>
  <c r="F147" i="6" s="1"/>
  <c r="B432" i="6"/>
  <c r="F432" i="6" s="1"/>
  <c r="B235" i="6"/>
  <c r="F235" i="6" s="1"/>
  <c r="B160" i="6"/>
  <c r="F160" i="6" s="1"/>
  <c r="B255" i="6"/>
  <c r="F255" i="6" s="1"/>
  <c r="B194" i="6"/>
  <c r="F194" i="6" s="1"/>
  <c r="B12" i="6"/>
  <c r="F12" i="6" s="1"/>
  <c r="B283" i="6"/>
  <c r="F283" i="6" s="1"/>
  <c r="B156" i="6"/>
  <c r="F156" i="6" s="1"/>
  <c r="B170" i="6"/>
  <c r="F170" i="6" s="1"/>
  <c r="B455" i="6"/>
  <c r="F455" i="6" s="1"/>
  <c r="B204" i="6"/>
  <c r="F204" i="6" s="1"/>
  <c r="B36" i="6"/>
  <c r="F36" i="6" s="1"/>
  <c r="B214" i="6"/>
  <c r="F214" i="6" s="1"/>
  <c r="B28" i="6"/>
  <c r="F28" i="6" s="1"/>
  <c r="B346" i="6"/>
  <c r="F346" i="6" s="1"/>
  <c r="B133" i="6"/>
  <c r="F133" i="6" s="1"/>
  <c r="B380" i="6"/>
  <c r="F380" i="6" s="1"/>
  <c r="B279" i="6"/>
  <c r="F279" i="6" s="1"/>
  <c r="B480" i="6"/>
  <c r="F480" i="6" s="1"/>
  <c r="B373" i="6"/>
  <c r="F373" i="6" s="1"/>
  <c r="B41" i="6"/>
  <c r="F41" i="6" s="1"/>
  <c r="C5" i="6"/>
  <c r="D4" i="6"/>
  <c r="E4" i="6"/>
  <c r="D7" i="6"/>
  <c r="E8" i="6"/>
  <c r="C8" i="6"/>
  <c r="C7" i="6"/>
  <c r="D8" i="6"/>
  <c r="C6" i="6"/>
  <c r="D6" i="6"/>
  <c r="D5" i="6"/>
  <c r="E6" i="6"/>
  <c r="E5" i="6"/>
  <c r="E7" i="6"/>
  <c r="D12" i="6"/>
  <c r="E11" i="6"/>
  <c r="C10" i="6"/>
  <c r="C18" i="6"/>
  <c r="D14" i="6"/>
  <c r="C15" i="6"/>
  <c r="E17" i="6"/>
  <c r="D16" i="6"/>
  <c r="E13" i="6"/>
  <c r="E12" i="6"/>
  <c r="E15" i="6"/>
  <c r="C12" i="6"/>
  <c r="D11" i="6"/>
  <c r="C14" i="6"/>
  <c r="E16" i="6"/>
  <c r="D9" i="6"/>
  <c r="E9" i="6"/>
  <c r="D17" i="6"/>
  <c r="E19" i="6"/>
  <c r="C17" i="6"/>
  <c r="C11" i="6"/>
  <c r="C16" i="6"/>
  <c r="C13" i="6"/>
  <c r="D19" i="6"/>
  <c r="C9" i="6"/>
  <c r="E10" i="6"/>
  <c r="E18" i="6"/>
  <c r="D13" i="6"/>
  <c r="C19" i="6"/>
  <c r="D10" i="6"/>
  <c r="D15" i="6"/>
  <c r="E14" i="6"/>
  <c r="D18" i="6"/>
  <c r="D351" i="6"/>
  <c r="C217" i="6"/>
  <c r="E503" i="6"/>
  <c r="E20" i="6"/>
  <c r="E354" i="6"/>
  <c r="D116" i="6"/>
  <c r="D301" i="6"/>
  <c r="C111" i="6"/>
  <c r="D416" i="6"/>
  <c r="E102" i="6"/>
  <c r="C430" i="6"/>
  <c r="C267" i="6"/>
  <c r="E156" i="6"/>
  <c r="C318" i="6"/>
  <c r="E129" i="6"/>
  <c r="D57" i="6"/>
  <c r="D100" i="6"/>
  <c r="C223" i="6"/>
  <c r="C54" i="6"/>
  <c r="C400" i="6"/>
  <c r="D139" i="6"/>
  <c r="E52" i="6"/>
  <c r="E386" i="6"/>
  <c r="D465" i="6"/>
  <c r="D302" i="6"/>
  <c r="E89" i="6"/>
  <c r="D181" i="6"/>
  <c r="D344" i="6"/>
  <c r="D251" i="6"/>
  <c r="E452" i="6"/>
  <c r="E442" i="6"/>
  <c r="D426" i="6"/>
  <c r="C330" i="6"/>
  <c r="E165" i="6"/>
  <c r="D496" i="6"/>
  <c r="D314" i="6"/>
  <c r="C218" i="6"/>
  <c r="E134" i="6"/>
  <c r="C462" i="6"/>
  <c r="C299" i="6"/>
  <c r="E458" i="6"/>
  <c r="C417" i="6"/>
  <c r="E242" i="6"/>
  <c r="D108" i="6"/>
  <c r="E437" i="6"/>
  <c r="D213" i="6"/>
  <c r="C23" i="6"/>
  <c r="D376" i="6"/>
  <c r="D144" i="6"/>
  <c r="D470" i="6"/>
  <c r="E103" i="6"/>
  <c r="E416" i="6"/>
  <c r="D226" i="6"/>
  <c r="D260" i="6"/>
  <c r="C259" i="6"/>
  <c r="E312" i="6"/>
  <c r="C501" i="6"/>
  <c r="D77" i="6"/>
  <c r="C408" i="6"/>
  <c r="E243" i="6"/>
  <c r="D30" i="6"/>
  <c r="C260" i="6"/>
  <c r="D99" i="6"/>
  <c r="E216" i="6"/>
  <c r="D26" i="6"/>
  <c r="C173" i="6"/>
  <c r="C499" i="6"/>
  <c r="E212" i="6"/>
  <c r="D412" i="6"/>
  <c r="E199" i="6"/>
  <c r="D322" i="6"/>
  <c r="E107" i="6"/>
  <c r="C342" i="6"/>
  <c r="D150" i="6"/>
  <c r="C178" i="6"/>
  <c r="C341" i="6"/>
  <c r="E85" i="6"/>
  <c r="E404" i="6"/>
  <c r="E241" i="6"/>
  <c r="E294" i="6"/>
  <c r="C101" i="6"/>
  <c r="E433" i="6"/>
  <c r="D361" i="6"/>
  <c r="D177" i="6"/>
  <c r="C244" i="6"/>
  <c r="C215" i="6"/>
  <c r="D93" i="6"/>
  <c r="C424" i="6"/>
  <c r="C423" i="6"/>
  <c r="D415" i="6"/>
  <c r="D373" i="6"/>
  <c r="C183" i="6"/>
  <c r="E112" i="6"/>
  <c r="D443" i="6"/>
  <c r="C253" i="6"/>
  <c r="D259" i="6"/>
  <c r="E91" i="6"/>
  <c r="C326" i="6"/>
  <c r="D134" i="6"/>
  <c r="D292" i="6"/>
  <c r="D143" i="6"/>
  <c r="D500" i="6"/>
  <c r="D238" i="6"/>
  <c r="D89" i="6"/>
  <c r="D68" i="6"/>
  <c r="E304" i="6"/>
  <c r="D105" i="6"/>
  <c r="D69" i="6"/>
  <c r="E374" i="6"/>
  <c r="C181" i="6"/>
  <c r="D441" i="6"/>
  <c r="C275" i="6"/>
  <c r="D484" i="6"/>
  <c r="D252" i="6"/>
  <c r="D119" i="6"/>
  <c r="C112" i="6"/>
  <c r="C230" i="6"/>
  <c r="D171" i="6"/>
  <c r="C307" i="6"/>
  <c r="D220" i="6"/>
  <c r="E192" i="6"/>
  <c r="C333" i="6"/>
  <c r="E436" i="6"/>
  <c r="E273" i="6"/>
  <c r="D201" i="6"/>
  <c r="C35" i="6"/>
  <c r="D407" i="6"/>
  <c r="E487" i="6"/>
  <c r="C30" i="6"/>
  <c r="C281" i="6"/>
  <c r="C148" i="6"/>
  <c r="D111" i="6"/>
  <c r="E496" i="6"/>
  <c r="D306" i="6"/>
  <c r="C377" i="6"/>
  <c r="E218" i="6"/>
  <c r="C354" i="6"/>
  <c r="E189" i="6"/>
  <c r="E491" i="6"/>
  <c r="E398" i="6"/>
  <c r="D208" i="6"/>
  <c r="D90" i="6"/>
  <c r="C248" i="6"/>
  <c r="E232" i="6"/>
  <c r="E395" i="6"/>
  <c r="E302" i="6"/>
  <c r="D369" i="6"/>
  <c r="E108" i="6"/>
  <c r="C436" i="6"/>
  <c r="E151" i="6"/>
  <c r="C28" i="6"/>
  <c r="D274" i="6"/>
  <c r="E77" i="6"/>
  <c r="C405" i="6"/>
  <c r="C58" i="6"/>
  <c r="D224" i="6"/>
  <c r="C75" i="6"/>
  <c r="E463" i="6"/>
  <c r="E394" i="6"/>
  <c r="E391" i="6"/>
  <c r="D283" i="6"/>
  <c r="D410" i="6"/>
  <c r="E191" i="6"/>
  <c r="C495" i="6"/>
  <c r="E486" i="6"/>
  <c r="C61" i="6"/>
  <c r="E292" i="6"/>
  <c r="D492" i="6"/>
  <c r="D359" i="6"/>
  <c r="C407" i="6"/>
  <c r="C362" i="6"/>
  <c r="E197" i="6"/>
  <c r="D328" i="6"/>
  <c r="C312" i="6"/>
  <c r="E147" i="6"/>
  <c r="E473" i="6"/>
  <c r="E75" i="6"/>
  <c r="D122" i="6"/>
  <c r="E475" i="6"/>
  <c r="E382" i="6"/>
  <c r="D193" i="6"/>
  <c r="C393" i="6"/>
  <c r="C132" i="6"/>
  <c r="C94" i="6"/>
  <c r="E402" i="6"/>
  <c r="D268" i="6"/>
  <c r="C84" i="6"/>
  <c r="C297" i="6"/>
  <c r="E365" i="6"/>
  <c r="D269" i="6"/>
  <c r="C79" i="6"/>
  <c r="D350" i="6"/>
  <c r="C278" i="6"/>
  <c r="E41" i="6"/>
  <c r="E466" i="6"/>
  <c r="E424" i="6"/>
  <c r="D234" i="6"/>
  <c r="E494" i="6"/>
  <c r="D304" i="6"/>
  <c r="E157" i="6"/>
  <c r="C485" i="6"/>
  <c r="E227" i="6"/>
  <c r="D398" i="6"/>
  <c r="E300" i="6"/>
  <c r="D477" i="6"/>
  <c r="C287" i="6"/>
  <c r="E361" i="6"/>
  <c r="E167" i="6"/>
  <c r="E352" i="6"/>
  <c r="D162" i="6"/>
  <c r="E467" i="6"/>
  <c r="D481" i="6"/>
  <c r="D318" i="6"/>
  <c r="C146" i="6"/>
  <c r="D451" i="6"/>
  <c r="E190" i="6"/>
  <c r="E264" i="6"/>
  <c r="D74" i="6"/>
  <c r="E427" i="6"/>
  <c r="D29" i="6"/>
  <c r="C360" i="6"/>
  <c r="E195" i="6"/>
  <c r="C487" i="6"/>
  <c r="E277" i="6"/>
  <c r="D152" i="6"/>
  <c r="E412" i="6"/>
  <c r="C36" i="6"/>
  <c r="D44" i="6"/>
  <c r="E373" i="6"/>
  <c r="D21" i="6"/>
  <c r="C352" i="6"/>
  <c r="C491" i="6"/>
  <c r="D393" i="6"/>
  <c r="E201" i="6"/>
  <c r="D229" i="6"/>
  <c r="D392" i="6"/>
  <c r="E222" i="6"/>
  <c r="D32" i="6"/>
  <c r="D358" i="6"/>
  <c r="D42" i="6"/>
  <c r="D112" i="6"/>
  <c r="C155" i="6"/>
  <c r="E410" i="6"/>
  <c r="D458" i="6"/>
  <c r="D413" i="6"/>
  <c r="E92" i="6"/>
  <c r="C242" i="6"/>
  <c r="E379" i="6"/>
  <c r="E32" i="6"/>
  <c r="D363" i="6"/>
  <c r="C238" i="6"/>
  <c r="E49" i="6"/>
  <c r="C225" i="6"/>
  <c r="D127" i="6"/>
  <c r="E228" i="6"/>
  <c r="E65" i="6"/>
  <c r="C76" i="6"/>
  <c r="D461" i="6"/>
  <c r="D275" i="6"/>
  <c r="D414" i="6"/>
  <c r="E316" i="6"/>
  <c r="C176" i="6"/>
  <c r="C315" i="6"/>
  <c r="C166" i="6"/>
  <c r="C145" i="6"/>
  <c r="E477" i="6"/>
  <c r="D381" i="6"/>
  <c r="D468" i="6"/>
  <c r="E159" i="6"/>
  <c r="E26" i="6"/>
  <c r="C329" i="6"/>
  <c r="C196" i="6"/>
  <c r="E353" i="6"/>
  <c r="E311" i="6"/>
  <c r="C188" i="6"/>
  <c r="C383" i="6"/>
  <c r="E310" i="6"/>
  <c r="C475" i="6"/>
  <c r="D377" i="6"/>
  <c r="E185" i="6"/>
  <c r="E343" i="6"/>
  <c r="E194" i="6"/>
  <c r="D60" i="6"/>
  <c r="C323" i="6"/>
  <c r="E68" i="6"/>
  <c r="E58" i="6"/>
  <c r="C46" i="6"/>
  <c r="C380" i="6"/>
  <c r="E271" i="6"/>
  <c r="C33" i="6"/>
  <c r="E53" i="6"/>
  <c r="D384" i="6"/>
  <c r="C160" i="6"/>
  <c r="E252" i="6"/>
  <c r="D86" i="6"/>
  <c r="D81" i="6"/>
  <c r="D332" i="6"/>
  <c r="D199" i="6"/>
  <c r="C138" i="6"/>
  <c r="C117" i="6"/>
  <c r="E449" i="6"/>
  <c r="D374" i="6"/>
  <c r="C199" i="6"/>
  <c r="E128" i="6"/>
  <c r="D459" i="6"/>
  <c r="C270" i="6"/>
  <c r="E81" i="6"/>
  <c r="D311" i="6"/>
  <c r="E150" i="6"/>
  <c r="C478" i="6"/>
  <c r="E289" i="6"/>
  <c r="E140" i="6"/>
  <c r="C468" i="6"/>
  <c r="E119" i="6"/>
  <c r="C191" i="6"/>
  <c r="C268" i="6"/>
  <c r="C463" i="6"/>
  <c r="E334" i="6"/>
  <c r="C129" i="6"/>
  <c r="E461" i="6"/>
  <c r="D31" i="6"/>
  <c r="C442" i="6"/>
  <c r="C320" i="6"/>
  <c r="C459" i="6"/>
  <c r="D59" i="6"/>
  <c r="D428" i="6"/>
  <c r="C24" i="6"/>
  <c r="D338" i="6"/>
  <c r="D227" i="6"/>
  <c r="E59" i="6"/>
  <c r="D366" i="6"/>
  <c r="D217" i="6"/>
  <c r="E25" i="6"/>
  <c r="D196" i="6"/>
  <c r="D47" i="6"/>
  <c r="E432" i="6"/>
  <c r="C131" i="6"/>
  <c r="E125" i="6"/>
  <c r="E80" i="6"/>
  <c r="D411" i="6"/>
  <c r="C108" i="6"/>
  <c r="C66" i="6"/>
  <c r="E203" i="6"/>
  <c r="C136" i="6"/>
  <c r="E346" i="6"/>
  <c r="C482" i="6"/>
  <c r="E317" i="6"/>
  <c r="D336" i="6"/>
  <c r="C503" i="6"/>
  <c r="D242" i="6"/>
  <c r="D319" i="6"/>
  <c r="C185" i="6"/>
  <c r="C52" i="6"/>
  <c r="D129" i="6"/>
  <c r="D463" i="6"/>
  <c r="E214" i="6"/>
  <c r="C21" i="6"/>
  <c r="C379" i="6"/>
  <c r="E332" i="6"/>
  <c r="D166" i="6"/>
  <c r="C337" i="6"/>
  <c r="E79" i="6"/>
  <c r="E425" i="6"/>
  <c r="D389" i="6"/>
  <c r="C154" i="6"/>
  <c r="D320" i="6"/>
  <c r="C107" i="6"/>
  <c r="E495" i="6"/>
  <c r="D357" i="6"/>
  <c r="D405" i="6"/>
  <c r="E259" i="6"/>
  <c r="C306" i="6"/>
  <c r="E141" i="6"/>
  <c r="C469" i="6"/>
  <c r="D299" i="6"/>
  <c r="C109" i="6"/>
  <c r="C435" i="6"/>
  <c r="D348" i="6"/>
  <c r="E320" i="6"/>
  <c r="D130" i="6"/>
  <c r="C461" i="6"/>
  <c r="C69" i="6"/>
  <c r="E401" i="6"/>
  <c r="D329" i="6"/>
  <c r="C163" i="6"/>
  <c r="C158" i="6"/>
  <c r="C409" i="6"/>
  <c r="C276" i="6"/>
  <c r="E285" i="6"/>
  <c r="E355" i="6"/>
  <c r="D151" i="6"/>
  <c r="C204" i="6"/>
  <c r="E95" i="6"/>
  <c r="E72" i="6"/>
  <c r="D403" i="6"/>
  <c r="E444" i="6"/>
  <c r="D295" i="6"/>
  <c r="D266" i="6"/>
  <c r="E144" i="6"/>
  <c r="D475" i="6"/>
  <c r="C285" i="6"/>
  <c r="D474" i="6"/>
  <c r="C128" i="6"/>
  <c r="C182" i="6"/>
  <c r="E120" i="6"/>
  <c r="D232" i="6"/>
  <c r="E492" i="6"/>
  <c r="D326" i="6"/>
  <c r="C78" i="6"/>
  <c r="C412" i="6"/>
  <c r="E303" i="6"/>
  <c r="E170" i="6"/>
  <c r="D163" i="6"/>
  <c r="D281" i="6"/>
  <c r="C115" i="6"/>
  <c r="E162" i="6"/>
  <c r="D28" i="6"/>
  <c r="E357" i="6"/>
  <c r="D310" i="6"/>
  <c r="C338" i="6"/>
  <c r="E173" i="6"/>
  <c r="E326" i="6"/>
  <c r="C133" i="6"/>
  <c r="E465" i="6"/>
  <c r="C40" i="6"/>
  <c r="C44" i="6"/>
  <c r="E213" i="6"/>
  <c r="C37" i="6"/>
  <c r="E369" i="6"/>
  <c r="D197" i="6"/>
  <c r="E502" i="6"/>
  <c r="C309" i="6"/>
  <c r="E51" i="6"/>
  <c r="C403" i="6"/>
  <c r="D380" i="6"/>
  <c r="D247" i="6"/>
  <c r="C240" i="6"/>
  <c r="E30" i="6"/>
  <c r="C358" i="6"/>
  <c r="D239" i="6"/>
  <c r="C105" i="6"/>
  <c r="D434" i="6"/>
  <c r="D250" i="6"/>
  <c r="D321" i="6"/>
  <c r="E362" i="6"/>
  <c r="D87" i="6"/>
  <c r="C193" i="6"/>
  <c r="C378" i="6"/>
  <c r="C493" i="6"/>
  <c r="D179" i="6"/>
  <c r="C246" i="6"/>
  <c r="E283" i="6"/>
  <c r="C216" i="6"/>
  <c r="E377" i="6"/>
  <c r="C290" i="6"/>
  <c r="C453" i="6"/>
  <c r="C221" i="6"/>
  <c r="D180" i="6"/>
  <c r="E82" i="6"/>
  <c r="D493" i="6"/>
  <c r="C303" i="6"/>
  <c r="E40" i="6"/>
  <c r="D371" i="6"/>
  <c r="E110" i="6"/>
  <c r="C438" i="6"/>
  <c r="C254" i="6"/>
  <c r="C91" i="6"/>
  <c r="E479" i="6"/>
  <c r="E456" i="6"/>
  <c r="C170" i="6"/>
  <c r="E196" i="6"/>
  <c r="C269" i="6"/>
  <c r="E244" i="6"/>
  <c r="D444" i="6"/>
  <c r="D145" i="6"/>
  <c r="E319" i="6"/>
  <c r="D135" i="6"/>
  <c r="C119" i="6"/>
  <c r="C189" i="6"/>
  <c r="E420" i="6"/>
  <c r="D487" i="6"/>
  <c r="D79" i="6"/>
  <c r="C490" i="6"/>
  <c r="E325" i="6"/>
  <c r="D456" i="6"/>
  <c r="D109" i="6"/>
  <c r="C440" i="6"/>
  <c r="E275" i="6"/>
  <c r="D126" i="6"/>
  <c r="E428" i="6"/>
  <c r="E111" i="6"/>
  <c r="C415" i="6"/>
  <c r="E280" i="6"/>
  <c r="E443" i="6"/>
  <c r="E278" i="6"/>
  <c r="C227" i="6"/>
  <c r="D91" i="6"/>
  <c r="D184" i="6"/>
  <c r="C399" i="6"/>
  <c r="E178" i="6"/>
  <c r="D276" i="6"/>
  <c r="C100" i="6"/>
  <c r="D189" i="6"/>
  <c r="C450" i="6"/>
  <c r="E250" i="6"/>
  <c r="E383" i="6"/>
  <c r="C492" i="6"/>
  <c r="E132" i="6"/>
  <c r="E464" i="6"/>
  <c r="C177" i="6"/>
  <c r="C134" i="6"/>
  <c r="D206" i="6"/>
  <c r="D67" i="6"/>
  <c r="E163" i="6"/>
  <c r="C328" i="6"/>
  <c r="C421" i="6"/>
  <c r="E93" i="6"/>
  <c r="C258" i="6"/>
  <c r="E409" i="6"/>
  <c r="E83" i="6"/>
  <c r="C428" i="6"/>
  <c r="E389" i="6"/>
  <c r="C220" i="6"/>
  <c r="C369" i="6"/>
  <c r="C211" i="6"/>
  <c r="D75" i="6"/>
  <c r="D168" i="6"/>
  <c r="C336" i="6"/>
  <c r="C489" i="6"/>
  <c r="D289" i="6"/>
  <c r="E414" i="6"/>
  <c r="C103" i="6"/>
  <c r="D293" i="6"/>
  <c r="E137" i="6"/>
  <c r="E43" i="6"/>
  <c r="D211" i="6"/>
  <c r="E435" i="6"/>
  <c r="C391" i="6"/>
  <c r="D84" i="6"/>
  <c r="D431" i="6"/>
  <c r="D97" i="6"/>
  <c r="C93" i="6"/>
  <c r="C419" i="6"/>
  <c r="D52" i="6"/>
  <c r="D365" i="6"/>
  <c r="C175" i="6"/>
  <c r="D243" i="6"/>
  <c r="D382" i="6"/>
  <c r="D503" i="6"/>
  <c r="C356" i="6"/>
  <c r="C364" i="6"/>
  <c r="E255" i="6"/>
  <c r="E122" i="6"/>
  <c r="C322" i="6"/>
  <c r="E459" i="6"/>
  <c r="D61" i="6"/>
  <c r="C392" i="6"/>
  <c r="C126" i="6"/>
  <c r="C460" i="6"/>
  <c r="E351" i="6"/>
  <c r="E328" i="6"/>
  <c r="C42" i="6"/>
  <c r="C208" i="6"/>
  <c r="D40" i="6"/>
  <c r="C83" i="6"/>
  <c r="C241" i="6"/>
  <c r="C92" i="6"/>
  <c r="E261" i="6"/>
  <c r="D118" i="6"/>
  <c r="C449" i="6"/>
  <c r="E274" i="6"/>
  <c r="D140" i="6"/>
  <c r="E104" i="6"/>
  <c r="D435" i="6"/>
  <c r="E267" i="6"/>
  <c r="E174" i="6"/>
  <c r="C502" i="6"/>
  <c r="D241" i="6"/>
  <c r="C441" i="6"/>
  <c r="C308" i="6"/>
  <c r="E23" i="6"/>
  <c r="D146" i="6"/>
  <c r="C477" i="6"/>
  <c r="C48" i="6"/>
  <c r="C187" i="6"/>
  <c r="C38" i="6"/>
  <c r="E349" i="6"/>
  <c r="D253" i="6"/>
  <c r="E419" i="6"/>
  <c r="D279" i="6"/>
  <c r="D340" i="6"/>
  <c r="E31" i="6"/>
  <c r="E136" i="6"/>
  <c r="D467" i="6"/>
  <c r="E299" i="6"/>
  <c r="C232" i="6"/>
  <c r="E67" i="6"/>
  <c r="E393" i="6"/>
  <c r="C137" i="6"/>
  <c r="D335" i="6"/>
  <c r="E86" i="6"/>
  <c r="C414" i="6"/>
  <c r="C251" i="6"/>
  <c r="E204" i="6"/>
  <c r="D38" i="6"/>
  <c r="C209" i="6"/>
  <c r="E336" i="6"/>
  <c r="D165" i="6"/>
  <c r="C496" i="6"/>
  <c r="E286" i="6"/>
  <c r="D161" i="6"/>
  <c r="D495" i="6"/>
  <c r="C361" i="6"/>
  <c r="C310" i="6"/>
  <c r="D261" i="6"/>
  <c r="C26" i="6"/>
  <c r="D192" i="6"/>
  <c r="E367" i="6"/>
  <c r="D148" i="6"/>
  <c r="E50" i="6"/>
  <c r="C271" i="6"/>
  <c r="D56" i="6"/>
  <c r="C99" i="6"/>
  <c r="C120" i="6"/>
  <c r="C169" i="6"/>
  <c r="D498" i="6"/>
  <c r="E237" i="6"/>
  <c r="D141" i="6"/>
  <c r="C472" i="6"/>
  <c r="D385" i="6"/>
  <c r="D222" i="6"/>
  <c r="C150" i="6"/>
  <c r="D436" i="6"/>
  <c r="E39" i="6"/>
  <c r="E224" i="6"/>
  <c r="D34" i="6"/>
  <c r="E339" i="6"/>
  <c r="D353" i="6"/>
  <c r="D190" i="6"/>
  <c r="D323" i="6"/>
  <c r="D462" i="6"/>
  <c r="E62" i="6"/>
  <c r="C390" i="6"/>
  <c r="C433" i="6"/>
  <c r="C201" i="6"/>
  <c r="C68" i="6"/>
  <c r="D271" i="6"/>
  <c r="D420" i="6"/>
  <c r="C483" i="6"/>
  <c r="C157" i="6"/>
  <c r="D347" i="6"/>
  <c r="D440" i="6"/>
  <c r="D138" i="6"/>
  <c r="D167" i="6"/>
  <c r="E434" i="6"/>
  <c r="E100" i="6"/>
  <c r="E105" i="6"/>
  <c r="C255" i="6"/>
  <c r="D445" i="6"/>
  <c r="C60" i="6"/>
  <c r="E183" i="6"/>
  <c r="E225" i="6"/>
  <c r="E388" i="6"/>
  <c r="D278" i="6"/>
  <c r="E142" i="6"/>
  <c r="E235" i="6"/>
  <c r="C98" i="6"/>
  <c r="C67" i="6"/>
  <c r="E73" i="6"/>
  <c r="D265" i="6"/>
  <c r="C363" i="6"/>
  <c r="C224" i="6"/>
  <c r="E245" i="6"/>
  <c r="C410" i="6"/>
  <c r="D176" i="6"/>
  <c r="E366" i="6"/>
  <c r="D106" i="6"/>
  <c r="E296" i="6"/>
  <c r="E338" i="6"/>
  <c r="D45" i="6"/>
  <c r="E350" i="6"/>
  <c r="D160" i="6"/>
  <c r="D486" i="6"/>
  <c r="C174" i="6"/>
  <c r="E399" i="6"/>
  <c r="C161" i="6"/>
  <c r="E181" i="6"/>
  <c r="E417" i="6"/>
  <c r="E268" i="6"/>
  <c r="E247" i="6"/>
  <c r="E98" i="6"/>
  <c r="C319" i="6"/>
  <c r="E233" i="6"/>
  <c r="C62" i="6"/>
  <c r="C396" i="6"/>
  <c r="E130" i="6"/>
  <c r="D246" i="6"/>
  <c r="C370" i="6"/>
  <c r="E160" i="6"/>
  <c r="D491" i="6"/>
  <c r="D454" i="6"/>
  <c r="C206" i="6"/>
  <c r="C43" i="6"/>
  <c r="E431" i="6"/>
  <c r="E298" i="6"/>
  <c r="D291" i="6"/>
  <c r="D409" i="6"/>
  <c r="C243" i="6"/>
  <c r="E290" i="6"/>
  <c r="D156" i="6"/>
  <c r="E485" i="6"/>
  <c r="C466" i="6"/>
  <c r="E301" i="6"/>
  <c r="D66" i="6"/>
  <c r="C397" i="6"/>
  <c r="E372" i="6"/>
  <c r="C86" i="6"/>
  <c r="D244" i="6"/>
  <c r="D429" i="6"/>
  <c r="C239" i="6"/>
  <c r="E38" i="6"/>
  <c r="C366" i="6"/>
  <c r="E177" i="6"/>
  <c r="E56" i="6"/>
  <c r="C245" i="6"/>
  <c r="C152" i="6"/>
  <c r="D466" i="6"/>
  <c r="C167" i="6"/>
  <c r="E230" i="6"/>
  <c r="C395" i="6"/>
  <c r="D297" i="6"/>
  <c r="D267" i="6"/>
  <c r="C77" i="6"/>
  <c r="E180" i="6"/>
  <c r="D72" i="6"/>
  <c r="D430" i="6"/>
  <c r="C56" i="6"/>
  <c r="E217" i="6"/>
  <c r="D388" i="6"/>
  <c r="D472" i="6"/>
  <c r="E48" i="6"/>
  <c r="D379" i="6"/>
  <c r="E118" i="6"/>
  <c r="C446" i="6"/>
  <c r="E257" i="6"/>
  <c r="D185" i="6"/>
  <c r="D228" i="6"/>
  <c r="C351" i="6"/>
  <c r="C195" i="6"/>
  <c r="E344" i="6"/>
  <c r="D154" i="6"/>
  <c r="C301" i="6"/>
  <c r="E340" i="6"/>
  <c r="E234" i="6"/>
  <c r="D183" i="6"/>
  <c r="C476" i="6"/>
  <c r="C142" i="6"/>
  <c r="C467" i="6"/>
  <c r="D331" i="6"/>
  <c r="D424" i="6"/>
  <c r="C71" i="6"/>
  <c r="E284" i="6"/>
  <c r="D24" i="6"/>
  <c r="E149" i="6"/>
  <c r="C359" i="6"/>
  <c r="C470" i="6"/>
  <c r="E220" i="6"/>
  <c r="C426" i="6"/>
  <c r="E66" i="6"/>
  <c r="E215" i="6"/>
  <c r="E57" i="6"/>
  <c r="D249" i="6"/>
  <c r="C347" i="6"/>
  <c r="E182" i="6"/>
  <c r="E335" i="6"/>
  <c r="D422" i="6"/>
  <c r="D96" i="6"/>
  <c r="C277" i="6"/>
  <c r="E470" i="6"/>
  <c r="E186" i="6"/>
  <c r="D170" i="6"/>
  <c r="C74" i="6"/>
  <c r="D240" i="6"/>
  <c r="C144" i="6"/>
  <c r="C283" i="6"/>
  <c r="D95" i="6"/>
  <c r="C256" i="6"/>
  <c r="D88" i="6"/>
  <c r="E248" i="6"/>
  <c r="D58" i="6"/>
  <c r="D360" i="6"/>
  <c r="C288" i="6"/>
  <c r="D120" i="6"/>
  <c r="E380" i="6"/>
  <c r="D214" i="6"/>
  <c r="D209" i="6"/>
  <c r="D46" i="6"/>
  <c r="D460" i="6"/>
  <c r="D327" i="6"/>
  <c r="E462" i="6"/>
  <c r="C257" i="6"/>
  <c r="D159" i="6"/>
  <c r="D117" i="6"/>
  <c r="C448" i="6"/>
  <c r="D187" i="6"/>
  <c r="C70" i="6"/>
  <c r="D36" i="6"/>
  <c r="E387" i="6"/>
  <c r="C85" i="6"/>
  <c r="C51" i="6"/>
  <c r="C266" i="6"/>
  <c r="C353" i="6"/>
  <c r="D255" i="6"/>
  <c r="E454" i="6"/>
  <c r="C261" i="6"/>
  <c r="C168" i="6"/>
  <c r="D479" i="6"/>
  <c r="C345" i="6"/>
  <c r="D309" i="6"/>
  <c r="C458" i="6"/>
  <c r="E293" i="6"/>
  <c r="D182" i="6"/>
  <c r="E36" i="6"/>
  <c r="E370" i="6"/>
  <c r="D236" i="6"/>
  <c r="D103" i="6"/>
  <c r="D341" i="6"/>
  <c r="C151" i="6"/>
  <c r="C106" i="6"/>
  <c r="D272" i="6"/>
  <c r="E231" i="6"/>
  <c r="C25" i="6"/>
  <c r="D354" i="6"/>
  <c r="E422" i="6"/>
  <c r="C229" i="6"/>
  <c r="D489" i="6"/>
  <c r="E148" i="6"/>
  <c r="E482" i="6"/>
  <c r="E135" i="6"/>
  <c r="D442" i="6"/>
  <c r="C346" i="6"/>
  <c r="E262" i="6"/>
  <c r="C427" i="6"/>
  <c r="D27" i="6"/>
  <c r="D501" i="6"/>
  <c r="C311" i="6"/>
  <c r="E240" i="6"/>
  <c r="D50" i="6"/>
  <c r="C381" i="6"/>
  <c r="E202" i="6"/>
  <c r="E327" i="6"/>
  <c r="C121" i="6"/>
  <c r="D450" i="6"/>
  <c r="C31" i="6"/>
  <c r="C59" i="6"/>
  <c r="C386" i="6"/>
  <c r="E221" i="6"/>
  <c r="D125" i="6"/>
  <c r="C456" i="6"/>
  <c r="E291" i="6"/>
  <c r="D195" i="6"/>
  <c r="D334" i="6"/>
  <c r="C262" i="6"/>
  <c r="C305" i="6"/>
  <c r="C73" i="6"/>
  <c r="D421" i="6"/>
  <c r="C231" i="6"/>
  <c r="E21" i="6"/>
  <c r="D417" i="6"/>
  <c r="C464" i="6"/>
  <c r="D296" i="6"/>
  <c r="D203" i="6"/>
  <c r="C339" i="6"/>
  <c r="D305" i="6"/>
  <c r="D142" i="6"/>
  <c r="E44" i="6"/>
  <c r="C372" i="6"/>
  <c r="C388" i="6"/>
  <c r="C41" i="6"/>
  <c r="D370" i="6"/>
  <c r="E109" i="6"/>
  <c r="E411" i="6"/>
  <c r="C344" i="6"/>
  <c r="D257" i="6"/>
  <c r="D94" i="6"/>
  <c r="C22" i="6"/>
  <c r="E74" i="6"/>
  <c r="D308" i="6"/>
  <c r="E210" i="6"/>
  <c r="C431" i="6"/>
  <c r="E168" i="6"/>
  <c r="D499" i="6"/>
  <c r="E238" i="6"/>
  <c r="D48" i="6"/>
  <c r="E54" i="6"/>
  <c r="C382" i="6"/>
  <c r="C219" i="6"/>
  <c r="D121" i="6"/>
  <c r="E87" i="6"/>
  <c r="C298" i="6"/>
  <c r="C304" i="6"/>
  <c r="D136" i="6"/>
  <c r="C443" i="6"/>
  <c r="C294" i="6"/>
  <c r="D102" i="6"/>
  <c r="C273" i="6"/>
  <c r="C124" i="6"/>
  <c r="E287" i="6"/>
  <c r="E154" i="6"/>
  <c r="E392" i="6"/>
  <c r="D202" i="6"/>
  <c r="D157" i="6"/>
  <c r="C488" i="6"/>
  <c r="E323" i="6"/>
  <c r="E123" i="6"/>
  <c r="E481" i="6"/>
  <c r="D107" i="6"/>
  <c r="E439" i="6"/>
  <c r="C316" i="6"/>
  <c r="C327" i="6"/>
  <c r="E256" i="6"/>
  <c r="E70" i="6"/>
  <c r="C398" i="6"/>
  <c r="E209" i="6"/>
  <c r="D439" i="6"/>
  <c r="D312" i="6"/>
  <c r="D219" i="6"/>
  <c r="C29" i="6"/>
  <c r="C355" i="6"/>
  <c r="D218" i="6"/>
  <c r="C376" i="6"/>
  <c r="C425" i="6"/>
  <c r="E493" i="6"/>
  <c r="D397" i="6"/>
  <c r="C207" i="6"/>
  <c r="D478" i="6"/>
  <c r="E78" i="6"/>
  <c r="C406" i="6"/>
  <c r="D25" i="6"/>
  <c r="D362" i="6"/>
  <c r="E101" i="6"/>
  <c r="D432" i="6"/>
  <c r="D172" i="6"/>
  <c r="E501" i="6"/>
  <c r="D149" i="6"/>
  <c r="C480" i="6"/>
  <c r="E329" i="6"/>
  <c r="C50" i="6"/>
  <c r="D387" i="6"/>
  <c r="E219" i="6"/>
  <c r="E126" i="6"/>
  <c r="C454" i="6"/>
  <c r="D262" i="6"/>
  <c r="C343" i="6"/>
  <c r="D221" i="6"/>
  <c r="E408" i="6"/>
  <c r="E96" i="6"/>
  <c r="E211" i="6"/>
  <c r="D225" i="6"/>
  <c r="D62" i="6"/>
  <c r="D212" i="6"/>
  <c r="D339" i="6"/>
  <c r="E171" i="6"/>
  <c r="C104" i="6"/>
  <c r="E265" i="6"/>
  <c r="E260" i="6"/>
  <c r="E97" i="6"/>
  <c r="E378" i="6"/>
  <c r="E55" i="6"/>
  <c r="D317" i="6"/>
  <c r="C127" i="6"/>
  <c r="D404" i="6"/>
  <c r="E306" i="6"/>
  <c r="D39" i="6"/>
  <c r="E440" i="6"/>
  <c r="D205" i="6"/>
  <c r="E371" i="6"/>
  <c r="D158" i="6"/>
  <c r="E60" i="6"/>
  <c r="E138" i="6"/>
  <c r="C321" i="6"/>
  <c r="E146" i="6"/>
  <c r="D307" i="6"/>
  <c r="E139" i="6"/>
  <c r="E46" i="6"/>
  <c r="C374" i="6"/>
  <c r="D113" i="6"/>
  <c r="D447" i="6"/>
  <c r="C313" i="6"/>
  <c r="C180" i="6"/>
  <c r="C418" i="6"/>
  <c r="C349" i="6"/>
  <c r="E342" i="6"/>
  <c r="C149" i="6"/>
  <c r="E460" i="6"/>
  <c r="D294" i="6"/>
  <c r="C465" i="6"/>
  <c r="E207" i="6"/>
  <c r="C282" i="6"/>
  <c r="E117" i="6"/>
  <c r="D448" i="6"/>
  <c r="C96" i="6"/>
  <c r="C235" i="6"/>
  <c r="D137" i="6"/>
  <c r="C292" i="6"/>
  <c r="E295" i="6"/>
  <c r="E480" i="6"/>
  <c r="D290" i="6"/>
  <c r="D446" i="6"/>
  <c r="E348" i="6"/>
  <c r="C274" i="6"/>
  <c r="E318" i="6"/>
  <c r="D128" i="6"/>
  <c r="C457" i="6"/>
  <c r="C324" i="6"/>
  <c r="D23" i="6"/>
  <c r="D76" i="6"/>
  <c r="E405" i="6"/>
  <c r="D280" i="6"/>
  <c r="E356" i="6"/>
  <c r="E193" i="6"/>
  <c r="D423" i="6"/>
  <c r="D394" i="6"/>
  <c r="E272" i="6"/>
  <c r="D82" i="6"/>
  <c r="C413" i="6"/>
  <c r="C497" i="6"/>
  <c r="C348" i="6"/>
  <c r="D55" i="6"/>
  <c r="C222" i="6"/>
  <c r="E33" i="6"/>
  <c r="D396" i="6"/>
  <c r="C212" i="6"/>
  <c r="E360" i="6"/>
  <c r="E430" i="6"/>
  <c r="D497" i="6"/>
  <c r="E236" i="6"/>
  <c r="D70" i="6"/>
  <c r="E279" i="6"/>
  <c r="C156" i="6"/>
  <c r="E47" i="6"/>
  <c r="D402" i="6"/>
  <c r="E297" i="6"/>
  <c r="E205" i="6"/>
  <c r="C186" i="6"/>
  <c r="D352" i="6"/>
  <c r="C64" i="6"/>
  <c r="C203" i="6"/>
  <c r="C82" i="6"/>
  <c r="E438" i="6"/>
  <c r="E313" i="6"/>
  <c r="E471" i="6"/>
  <c r="E322" i="6"/>
  <c r="D188" i="6"/>
  <c r="D372" i="6"/>
  <c r="E63" i="6"/>
  <c r="C367" i="6"/>
  <c r="C213" i="6"/>
  <c r="D43" i="6"/>
  <c r="C179" i="6"/>
  <c r="D92" i="6"/>
  <c r="E421" i="6"/>
  <c r="C451" i="6"/>
  <c r="E64" i="6"/>
  <c r="D395" i="6"/>
  <c r="C205" i="6"/>
  <c r="E308" i="6"/>
  <c r="E145" i="6"/>
  <c r="D73" i="6"/>
  <c r="C164" i="6"/>
  <c r="E359" i="6"/>
  <c r="C153" i="6"/>
  <c r="D482" i="6"/>
  <c r="C20" i="6"/>
  <c r="D333" i="6"/>
  <c r="E499" i="6"/>
  <c r="D147" i="6"/>
  <c r="D286" i="6"/>
  <c r="E188" i="6"/>
  <c r="C172" i="6"/>
  <c r="E341" i="6"/>
  <c r="C165" i="6"/>
  <c r="E497" i="6"/>
  <c r="C72" i="6"/>
  <c r="E253" i="6"/>
  <c r="E208" i="6"/>
  <c r="D37" i="6"/>
  <c r="C368" i="6"/>
  <c r="E158" i="6"/>
  <c r="C486" i="6"/>
  <c r="D33" i="6"/>
  <c r="D367" i="6"/>
  <c r="C233" i="6"/>
  <c r="D20" i="6"/>
  <c r="D378" i="6"/>
  <c r="C143" i="6"/>
  <c r="D449" i="6"/>
  <c r="E490" i="6"/>
  <c r="D343" i="6"/>
  <c r="E22" i="6"/>
  <c r="C350" i="6"/>
  <c r="E161" i="6"/>
  <c r="C340" i="6"/>
  <c r="E488" i="6"/>
  <c r="C63" i="6"/>
  <c r="D110" i="6"/>
  <c r="C473" i="6"/>
  <c r="D437" i="6"/>
  <c r="E176" i="6"/>
  <c r="E263" i="6"/>
  <c r="C474" i="6"/>
  <c r="E390" i="6"/>
  <c r="D155" i="6"/>
  <c r="C102" i="6"/>
  <c r="C439" i="6"/>
  <c r="E368" i="6"/>
  <c r="D178" i="6"/>
  <c r="D471" i="6"/>
  <c r="E455" i="6"/>
  <c r="C249" i="6"/>
  <c r="E90" i="6"/>
  <c r="D65" i="6"/>
  <c r="D399" i="6"/>
  <c r="C265" i="6"/>
  <c r="E106" i="6"/>
  <c r="D273" i="6"/>
  <c r="E447" i="6"/>
  <c r="D263" i="6"/>
  <c r="C247" i="6"/>
  <c r="C317" i="6"/>
  <c r="D63" i="6"/>
  <c r="E448" i="6"/>
  <c r="D258" i="6"/>
  <c r="C34" i="6"/>
  <c r="C197" i="6"/>
  <c r="D457" i="6"/>
  <c r="C291" i="6"/>
  <c r="C286" i="6"/>
  <c r="C123" i="6"/>
  <c r="E76" i="6"/>
  <c r="C404" i="6"/>
  <c r="C81" i="6"/>
  <c r="E413" i="6"/>
  <c r="E483" i="6"/>
  <c r="C420" i="6"/>
  <c r="C332" i="6"/>
  <c r="E223" i="6"/>
  <c r="E239" i="6"/>
  <c r="E423" i="6"/>
  <c r="D418" i="6"/>
  <c r="C228" i="6"/>
  <c r="C140" i="6"/>
  <c r="C335" i="6"/>
  <c r="E206" i="6"/>
  <c r="E333" i="6"/>
  <c r="C314" i="6"/>
  <c r="D480" i="6"/>
  <c r="C192" i="6"/>
  <c r="C331" i="6"/>
  <c r="C210" i="6"/>
  <c r="E45" i="6"/>
  <c r="C141" i="6"/>
  <c r="E441" i="6"/>
  <c r="D277" i="6"/>
  <c r="E131" i="6"/>
  <c r="E457" i="6"/>
  <c r="D485" i="6"/>
  <c r="D173" i="6"/>
  <c r="E478" i="6"/>
  <c r="D288" i="6"/>
  <c r="C302" i="6"/>
  <c r="C139" i="6"/>
  <c r="C272" i="6"/>
  <c r="C411" i="6"/>
  <c r="E258" i="6"/>
  <c r="E489" i="6"/>
  <c r="C498" i="6"/>
  <c r="E288" i="6"/>
  <c r="D98" i="6"/>
  <c r="E166" i="6"/>
  <c r="C494" i="6"/>
  <c r="E305" i="6"/>
  <c r="D233" i="6"/>
  <c r="E184" i="6"/>
  <c r="C373" i="6"/>
  <c r="C280" i="6"/>
  <c r="E115" i="6"/>
  <c r="C87" i="6"/>
  <c r="C389" i="6"/>
  <c r="C296" i="6"/>
  <c r="E152" i="6"/>
  <c r="D483" i="6"/>
  <c r="E315" i="6"/>
  <c r="D473" i="6"/>
  <c r="E281" i="6"/>
  <c r="D452" i="6"/>
  <c r="D303" i="6"/>
  <c r="D453" i="6"/>
  <c r="C263" i="6"/>
  <c r="E307" i="6"/>
  <c r="D83" i="6"/>
  <c r="E476" i="6"/>
  <c r="C27" i="6"/>
  <c r="E415" i="6"/>
  <c r="E282" i="6"/>
  <c r="D330" i="6"/>
  <c r="D285" i="6"/>
  <c r="E451" i="6"/>
  <c r="C114" i="6"/>
  <c r="E251" i="6"/>
  <c r="D235" i="6"/>
  <c r="D408" i="6"/>
  <c r="E484" i="6"/>
  <c r="E321" i="6"/>
  <c r="E400" i="6"/>
  <c r="D210" i="6"/>
  <c r="C118" i="6"/>
  <c r="E406" i="6"/>
  <c r="E396" i="6"/>
  <c r="E375" i="6"/>
  <c r="E226" i="6"/>
  <c r="C447" i="6"/>
  <c r="D502" i="6"/>
  <c r="E376" i="6"/>
  <c r="D186" i="6"/>
  <c r="D488" i="6"/>
  <c r="C90" i="6"/>
  <c r="C334" i="6"/>
  <c r="C171" i="6"/>
  <c r="E426" i="6"/>
  <c r="D215" i="6"/>
  <c r="C385" i="6"/>
  <c r="D287" i="6"/>
  <c r="E84" i="6"/>
  <c r="E418" i="6"/>
  <c r="D284" i="6"/>
  <c r="E71" i="6"/>
  <c r="E429" i="6"/>
  <c r="D194" i="6"/>
  <c r="E500" i="6"/>
  <c r="C214" i="6"/>
  <c r="D22" i="6"/>
  <c r="D401" i="6"/>
  <c r="D391" i="6"/>
  <c r="C375" i="6"/>
  <c r="D114" i="6"/>
  <c r="C445" i="6"/>
  <c r="E330" i="6"/>
  <c r="D191" i="6"/>
  <c r="C57" i="6"/>
  <c r="D386" i="6"/>
  <c r="C162" i="6"/>
  <c r="C325" i="6"/>
  <c r="C39" i="6"/>
  <c r="E358" i="6"/>
  <c r="D425" i="6"/>
  <c r="E164" i="6"/>
  <c r="E498" i="6"/>
  <c r="D364" i="6"/>
  <c r="D231" i="6"/>
  <c r="D469" i="6"/>
  <c r="C279" i="6"/>
  <c r="C234" i="6"/>
  <c r="E69" i="6"/>
  <c r="D400" i="6"/>
  <c r="D200" i="6"/>
  <c r="C184" i="6"/>
  <c r="E345" i="6"/>
  <c r="E29" i="6"/>
  <c r="C357" i="6"/>
  <c r="E99" i="6"/>
  <c r="D433" i="6"/>
  <c r="D270" i="6"/>
  <c r="E172" i="6"/>
  <c r="C500" i="6"/>
  <c r="C471" i="6"/>
  <c r="D349" i="6"/>
  <c r="C159" i="6"/>
  <c r="E28" i="6"/>
  <c r="E24" i="6"/>
  <c r="D355" i="6"/>
  <c r="E187" i="6"/>
  <c r="D494" i="6"/>
  <c r="D345" i="6"/>
  <c r="E153" i="6"/>
  <c r="D324" i="6"/>
  <c r="D175" i="6"/>
  <c r="D325" i="6"/>
  <c r="C135" i="6"/>
  <c r="C437" i="6"/>
  <c r="E179" i="6"/>
  <c r="D375" i="6"/>
  <c r="C236" i="6"/>
  <c r="E127" i="6"/>
  <c r="C194" i="6"/>
  <c r="E331" i="6"/>
  <c r="C264" i="6"/>
  <c r="C80" i="6"/>
  <c r="E474" i="6"/>
  <c r="C113" i="6"/>
  <c r="E445" i="6"/>
  <c r="E133" i="6"/>
  <c r="D464" i="6"/>
  <c r="E169" i="6"/>
  <c r="D346" i="6"/>
  <c r="C295" i="6"/>
  <c r="E276" i="6"/>
  <c r="E113" i="6"/>
  <c r="E246" i="6"/>
  <c r="C53" i="6"/>
  <c r="E385" i="6"/>
  <c r="D313" i="6"/>
  <c r="C147" i="6"/>
  <c r="D356" i="6"/>
  <c r="D124" i="6"/>
  <c r="C479" i="6"/>
  <c r="D438" i="6"/>
  <c r="E472" i="6"/>
  <c r="D282" i="6"/>
  <c r="C429" i="6"/>
  <c r="E468" i="6"/>
  <c r="E347" i="6"/>
  <c r="E254" i="6"/>
  <c r="D390" i="6"/>
  <c r="C226" i="6"/>
  <c r="E61" i="6"/>
  <c r="E363" i="6"/>
  <c r="E270" i="6"/>
  <c r="D80" i="6"/>
  <c r="D406" i="6"/>
  <c r="C434" i="6"/>
  <c r="E269" i="6"/>
  <c r="C122" i="6"/>
  <c r="D427" i="6"/>
  <c r="C237" i="6"/>
  <c r="D476" i="6"/>
  <c r="E27" i="6"/>
  <c r="E121" i="6"/>
  <c r="D207" i="6"/>
  <c r="E453" i="6"/>
  <c r="C387" i="6"/>
  <c r="D237" i="6"/>
  <c r="C47" i="6"/>
  <c r="E403" i="6"/>
  <c r="D115" i="6"/>
  <c r="D254" i="6"/>
  <c r="D169" i="6"/>
  <c r="D133" i="6"/>
  <c r="D64" i="6"/>
  <c r="E200" i="6"/>
  <c r="D101" i="6"/>
  <c r="C432" i="6"/>
  <c r="D264" i="6"/>
  <c r="E94" i="6"/>
  <c r="C422" i="6"/>
  <c r="D230" i="6"/>
  <c r="C401" i="6"/>
  <c r="C252" i="6"/>
  <c r="E143" i="6"/>
  <c r="D104" i="6"/>
  <c r="E364" i="6"/>
  <c r="D198" i="6"/>
  <c r="E407" i="6"/>
  <c r="C284" i="6"/>
  <c r="E175" i="6"/>
  <c r="E42" i="6"/>
  <c r="D35" i="6"/>
  <c r="D153" i="6"/>
  <c r="D490" i="6"/>
  <c r="E34" i="6"/>
  <c r="E229" i="6"/>
  <c r="D54" i="6"/>
  <c r="D300" i="6"/>
  <c r="E116" i="6"/>
  <c r="E450" i="6"/>
  <c r="D316" i="6"/>
  <c r="E324" i="6"/>
  <c r="E314" i="6"/>
  <c r="D298" i="6"/>
  <c r="C202" i="6"/>
  <c r="E37" i="6"/>
  <c r="D368" i="6"/>
  <c r="C289" i="6"/>
  <c r="E114" i="6"/>
  <c r="E309" i="6"/>
  <c r="D85" i="6"/>
  <c r="C416" i="6"/>
  <c r="D248" i="6"/>
  <c r="D342" i="6"/>
  <c r="D337" i="6"/>
  <c r="D174" i="6"/>
  <c r="D455" i="6"/>
  <c r="D132" i="6"/>
  <c r="C394" i="6"/>
  <c r="C481" i="6"/>
  <c r="D49" i="6"/>
  <c r="D383" i="6"/>
  <c r="C116" i="6"/>
  <c r="C300" i="6"/>
  <c r="E469" i="6"/>
  <c r="C130" i="6"/>
  <c r="C293" i="6"/>
  <c r="C200" i="6"/>
  <c r="E35" i="6"/>
  <c r="D78" i="6"/>
  <c r="C49" i="6"/>
  <c r="E381" i="6"/>
  <c r="C402" i="6"/>
  <c r="E446" i="6"/>
  <c r="D256" i="6"/>
  <c r="C32" i="6"/>
  <c r="E124" i="6"/>
  <c r="C452" i="6"/>
  <c r="E266" i="6"/>
  <c r="D204" i="6"/>
  <c r="D71" i="6"/>
  <c r="C110" i="6"/>
  <c r="C444" i="6"/>
  <c r="C97" i="6"/>
  <c r="C455" i="6"/>
  <c r="E384" i="6"/>
  <c r="E198" i="6"/>
  <c r="E337" i="6"/>
  <c r="C484" i="6"/>
  <c r="D223" i="6"/>
  <c r="C89" i="6"/>
  <c r="D53" i="6"/>
  <c r="C384" i="6"/>
  <c r="D216" i="6"/>
  <c r="D123" i="6"/>
  <c r="C190" i="6"/>
  <c r="C95" i="6"/>
  <c r="E88" i="6"/>
  <c r="D419" i="6"/>
  <c r="C45" i="6"/>
  <c r="C371" i="6"/>
  <c r="D245" i="6"/>
  <c r="C55" i="6"/>
  <c r="D315" i="6"/>
  <c r="C125" i="6"/>
  <c r="D131" i="6"/>
  <c r="C198" i="6"/>
  <c r="D164" i="6"/>
  <c r="C65" i="6"/>
  <c r="E397" i="6"/>
  <c r="C250" i="6"/>
  <c r="C365" i="6"/>
  <c r="D51" i="6"/>
  <c r="D41" i="6"/>
  <c r="E155" i="6"/>
  <c r="C88" i="6"/>
  <c r="E249" i="6"/>
  <c r="C4" i="6"/>
  <c r="L103" i="6" l="1"/>
  <c r="L366" i="6"/>
  <c r="L134" i="6"/>
  <c r="L29" i="6"/>
  <c r="L168" i="6"/>
  <c r="L345" i="6"/>
  <c r="L301" i="6"/>
  <c r="L330" i="6"/>
  <c r="L415" i="6"/>
  <c r="L388" i="6"/>
  <c r="L331" i="6"/>
  <c r="L92" i="6"/>
  <c r="L224" i="6"/>
  <c r="L360" i="6"/>
  <c r="L40" i="6"/>
  <c r="L16" i="6"/>
  <c r="L212" i="6"/>
  <c r="L291" i="6"/>
  <c r="L262" i="6"/>
  <c r="L438" i="6"/>
  <c r="L69" i="6"/>
  <c r="L181" i="6"/>
  <c r="L266" i="6"/>
  <c r="L328" i="6"/>
  <c r="L478" i="6"/>
  <c r="L78" i="6"/>
  <c r="L404" i="6"/>
  <c r="L210" i="6"/>
  <c r="L237" i="6"/>
  <c r="L235" i="6"/>
  <c r="L279" i="6"/>
  <c r="L357" i="6"/>
  <c r="L15" i="6"/>
  <c r="L45" i="6"/>
  <c r="L401" i="6"/>
  <c r="L486" i="6"/>
  <c r="L265" i="6"/>
  <c r="L329" i="6"/>
  <c r="L5" i="6"/>
  <c r="L149" i="6"/>
  <c r="L319" i="6"/>
  <c r="L333" i="6"/>
  <c r="L65" i="6"/>
  <c r="L129" i="6"/>
  <c r="L278" i="6"/>
  <c r="L445" i="6"/>
  <c r="L44" i="6"/>
  <c r="L53" i="6"/>
  <c r="L171" i="6"/>
  <c r="L119" i="6"/>
  <c r="L431" i="6"/>
  <c r="L387" i="6"/>
  <c r="L476" i="6"/>
  <c r="L91" i="6"/>
  <c r="L205" i="6"/>
  <c r="L225" i="6"/>
  <c r="L465" i="6"/>
  <c r="L429" i="6"/>
  <c r="L131" i="6"/>
  <c r="L244" i="6"/>
  <c r="L218" i="6"/>
  <c r="L346" i="6"/>
  <c r="L300" i="6"/>
  <c r="L389" i="6"/>
  <c r="L18" i="6"/>
  <c r="L326" i="6"/>
  <c r="L276" i="6"/>
  <c r="L186" i="6"/>
  <c r="L284" i="6"/>
  <c r="L421" i="6"/>
  <c r="L132" i="6"/>
  <c r="L453" i="6"/>
  <c r="L379" i="6"/>
  <c r="L391" i="6"/>
  <c r="L47" i="6"/>
  <c r="L416" i="6"/>
  <c r="L222" i="6"/>
  <c r="L7" i="6"/>
  <c r="L123" i="6"/>
  <c r="L372" i="6"/>
  <c r="L80" i="6"/>
  <c r="L289" i="6"/>
  <c r="L501" i="6"/>
  <c r="L292" i="6"/>
  <c r="L164" i="6"/>
  <c r="L189" i="6"/>
  <c r="L253" i="6"/>
  <c r="L369" i="6"/>
  <c r="L315" i="6"/>
  <c r="L76" i="6"/>
  <c r="L57" i="6"/>
  <c r="L459" i="6"/>
  <c r="L36" i="6"/>
  <c r="L448" i="6"/>
  <c r="L460" i="6"/>
  <c r="L335" i="6"/>
  <c r="L479" i="6"/>
  <c r="L68" i="6"/>
  <c r="L484" i="6"/>
  <c r="L233" i="6"/>
  <c r="L196" i="6"/>
  <c r="L135" i="6"/>
  <c r="L249" i="6"/>
  <c r="L107" i="6"/>
  <c r="L151" i="6"/>
  <c r="L340" i="6"/>
  <c r="L375" i="6"/>
  <c r="L437" i="6"/>
  <c r="L398" i="6"/>
  <c r="L420" i="6"/>
  <c r="L495" i="6"/>
  <c r="L125" i="6"/>
  <c r="L35" i="6"/>
  <c r="L409" i="6"/>
  <c r="L303" i="6"/>
  <c r="L93" i="6"/>
  <c r="L503" i="6"/>
  <c r="L392" i="6"/>
  <c r="L497" i="6"/>
  <c r="L27" i="6"/>
  <c r="L371" i="6"/>
  <c r="L464" i="6"/>
  <c r="L19" i="6"/>
  <c r="L170" i="6"/>
  <c r="L419" i="6"/>
  <c r="L286" i="6"/>
  <c r="L261" i="6"/>
  <c r="L367" i="6"/>
  <c r="L368" i="6"/>
  <c r="L353" i="6"/>
  <c r="L87" i="6"/>
  <c r="L236" i="6"/>
  <c r="L55" i="6"/>
  <c r="L232" i="6"/>
  <c r="L193" i="6"/>
  <c r="L254" i="6"/>
  <c r="L386" i="6"/>
  <c r="L494" i="6"/>
  <c r="L197" i="6"/>
  <c r="L267" i="6"/>
  <c r="L427" i="6"/>
  <c r="L450" i="6"/>
  <c r="L72" i="6"/>
  <c r="L481" i="6"/>
  <c r="L153" i="6"/>
  <c r="L112" i="6"/>
  <c r="L390" i="6"/>
  <c r="L341" i="6"/>
  <c r="L309" i="6"/>
  <c r="L272" i="6"/>
  <c r="L9" i="6"/>
  <c r="L470" i="6"/>
  <c r="L203" i="6"/>
  <c r="L81" i="6"/>
  <c r="L12" i="6"/>
  <c r="L327" i="6"/>
  <c r="L110" i="6"/>
  <c r="L71" i="6"/>
  <c r="L280" i="6"/>
  <c r="L299" i="6"/>
  <c r="L183" i="6"/>
  <c r="L418" i="6"/>
  <c r="L113" i="6"/>
  <c r="L474" i="6"/>
  <c r="L150" i="6"/>
  <c r="L62" i="6"/>
  <c r="L67" i="6"/>
  <c r="L487" i="6"/>
  <c r="L468" i="6"/>
  <c r="L177" i="6"/>
  <c r="L250" i="6"/>
  <c r="L411" i="6"/>
  <c r="L370" i="6"/>
  <c r="L456" i="6"/>
  <c r="L356" i="6"/>
  <c r="L238" i="6"/>
  <c r="L317" i="6"/>
  <c r="L332" i="6"/>
  <c r="L308" i="6"/>
  <c r="L108" i="6"/>
  <c r="L192" i="6"/>
  <c r="L256" i="6"/>
  <c r="L307" i="6"/>
  <c r="L114" i="6"/>
  <c r="L344" i="6"/>
  <c r="L160" i="6"/>
  <c r="L480" i="6"/>
  <c r="L83" i="6"/>
  <c r="L258" i="6"/>
  <c r="L138" i="6"/>
  <c r="L246" i="6"/>
  <c r="L190" i="6"/>
  <c r="L296" i="6"/>
  <c r="L58" i="6"/>
  <c r="L451" i="6"/>
  <c r="L26" i="6"/>
  <c r="L90" i="6"/>
  <c r="L88" i="6"/>
  <c r="L297" i="6"/>
  <c r="L403" i="6"/>
  <c r="L122" i="6"/>
  <c r="L11" i="6"/>
  <c r="L221" i="6"/>
  <c r="L306" i="6"/>
  <c r="L385" i="6"/>
  <c r="L179" i="6"/>
  <c r="L382" i="6"/>
  <c r="L137" i="6"/>
  <c r="L365" i="6"/>
  <c r="L294" i="6"/>
  <c r="L406" i="6"/>
  <c r="L37" i="6"/>
  <c r="L101" i="6"/>
  <c r="L23" i="6"/>
  <c r="L443" i="6"/>
  <c r="L402" i="6"/>
  <c r="L147" i="6"/>
  <c r="L133" i="6"/>
  <c r="L242" i="6"/>
  <c r="L74" i="6"/>
  <c r="L79" i="6"/>
  <c r="L54" i="6"/>
  <c r="L492" i="6"/>
  <c r="L182" i="6"/>
  <c r="L228" i="6"/>
  <c r="L302" i="6"/>
  <c r="L247" i="6"/>
  <c r="L157" i="6"/>
  <c r="L105" i="6"/>
  <c r="L198" i="6"/>
  <c r="L73" i="6"/>
  <c r="L243" i="6"/>
  <c r="L446" i="6"/>
  <c r="L8" i="6"/>
  <c r="L166" i="6"/>
  <c r="L270" i="6"/>
  <c r="L207" i="6"/>
  <c r="L442" i="6"/>
  <c r="L146" i="6"/>
  <c r="L381" i="6"/>
  <c r="L239" i="6"/>
  <c r="L363" i="6"/>
  <c r="L472" i="6"/>
  <c r="L46" i="6"/>
  <c r="L452" i="6"/>
  <c r="L43" i="6"/>
  <c r="L252" i="6"/>
  <c r="L226" i="6"/>
  <c r="L214" i="6"/>
  <c r="L347" i="6"/>
  <c r="L323" i="6"/>
  <c r="L10" i="6"/>
  <c r="L395" i="6"/>
  <c r="L339" i="6"/>
  <c r="L269" i="6"/>
  <c r="L310" i="6"/>
  <c r="L413" i="6"/>
  <c r="L21" i="6"/>
  <c r="L454" i="6"/>
  <c r="L466" i="6"/>
  <c r="L383" i="6"/>
  <c r="L39" i="6"/>
  <c r="L348" i="6"/>
  <c r="L200" i="6"/>
  <c r="L282" i="6"/>
  <c r="L115" i="6"/>
  <c r="L424" i="6"/>
  <c r="L350" i="6"/>
  <c r="L48" i="6"/>
  <c r="L94" i="6"/>
  <c r="L477" i="6"/>
  <c r="L120" i="6"/>
  <c r="L6" i="6"/>
  <c r="L268" i="6"/>
  <c r="L405" i="6"/>
  <c r="L483" i="6"/>
  <c r="L184" i="6"/>
  <c r="L248" i="6"/>
  <c r="L462" i="6"/>
  <c r="L455" i="6"/>
  <c r="L70" i="6"/>
  <c r="L144" i="6"/>
  <c r="L426" i="6"/>
  <c r="L130" i="6"/>
  <c r="L25" i="6"/>
  <c r="L34" i="6"/>
  <c r="L227" i="6"/>
  <c r="L188" i="6"/>
  <c r="L322" i="6"/>
  <c r="L304" i="6"/>
  <c r="L384" i="6"/>
  <c r="L143" i="6"/>
  <c r="L324" i="6"/>
  <c r="L298" i="6"/>
  <c r="L148" i="6"/>
  <c r="L408" i="6"/>
  <c r="L412" i="6"/>
  <c r="L277" i="6"/>
  <c r="L187" i="6"/>
  <c r="L199" i="6"/>
  <c r="L496" i="6"/>
  <c r="L295" i="6"/>
  <c r="L85" i="6"/>
  <c r="L482" i="6"/>
  <c r="L449" i="6"/>
  <c r="L489" i="6"/>
  <c r="L293" i="6"/>
  <c r="L241" i="6"/>
  <c r="L64" i="6"/>
  <c r="L124" i="6"/>
  <c r="L283" i="6"/>
  <c r="L63" i="6"/>
  <c r="L185" i="6"/>
  <c r="L355" i="6"/>
  <c r="L313" i="6"/>
  <c r="L436" i="6"/>
  <c r="L374" i="6"/>
  <c r="L217" i="6"/>
  <c r="L325" i="6"/>
  <c r="L136" i="6"/>
  <c r="L229" i="6"/>
  <c r="L441" i="6"/>
  <c r="L343" i="6"/>
  <c r="L116" i="6"/>
  <c r="L220" i="6"/>
  <c r="L473" i="6"/>
  <c r="L461" i="6"/>
  <c r="L104" i="6"/>
  <c r="L145" i="6"/>
  <c r="L208" i="6"/>
  <c r="L49" i="6"/>
  <c r="L377" i="6"/>
  <c r="L491" i="6"/>
  <c r="L288" i="6"/>
  <c r="L349" i="6"/>
  <c r="L215" i="6"/>
  <c r="L264" i="6"/>
  <c r="L51" i="6"/>
  <c r="L82" i="6"/>
  <c r="L321" i="6"/>
  <c r="L245" i="6"/>
  <c r="L255" i="6"/>
  <c r="L373" i="6"/>
  <c r="L378" i="6"/>
  <c r="L213" i="6"/>
  <c r="L393" i="6"/>
  <c r="L457" i="6"/>
  <c r="L433" i="6"/>
  <c r="L59" i="6"/>
  <c r="L240" i="6"/>
  <c r="L109" i="6"/>
  <c r="L173" i="6"/>
  <c r="L251" i="6"/>
  <c r="L234" i="6"/>
  <c r="L434" i="6"/>
  <c r="L106" i="6"/>
  <c r="L201" i="6"/>
  <c r="L206" i="6"/>
  <c r="L358" i="6"/>
  <c r="L498" i="6"/>
  <c r="L400" i="6"/>
  <c r="L52" i="6"/>
  <c r="L337" i="6"/>
  <c r="L475" i="6"/>
  <c r="L42" i="6"/>
  <c r="L30" i="6"/>
  <c r="L180" i="6"/>
  <c r="L281" i="6"/>
  <c r="L397" i="6"/>
  <c r="L271" i="6"/>
  <c r="L32" i="6"/>
  <c r="L172" i="6"/>
  <c r="L432" i="6"/>
  <c r="L380" i="6"/>
  <c r="L60" i="6"/>
  <c r="L428" i="6"/>
  <c r="L485" i="6"/>
  <c r="L342" i="6"/>
  <c r="L178" i="6"/>
  <c r="L336" i="6"/>
  <c r="L126" i="6"/>
  <c r="L139" i="6"/>
  <c r="L140" i="6"/>
  <c r="L75" i="6"/>
  <c r="L31" i="6"/>
  <c r="L338" i="6"/>
  <c r="L440" i="6"/>
  <c r="L14" i="6"/>
  <c r="L202" i="6"/>
  <c r="L314" i="6"/>
  <c r="L316" i="6"/>
  <c r="L396" i="6"/>
  <c r="L410" i="6"/>
  <c r="L216" i="6"/>
  <c r="L285" i="6"/>
  <c r="L493" i="6"/>
  <c r="L334" i="6"/>
  <c r="L152" i="6"/>
  <c r="L165" i="6"/>
  <c r="L13" i="6"/>
  <c r="L167" i="6"/>
  <c r="L312" i="6"/>
  <c r="L98" i="6"/>
  <c r="L469" i="6"/>
  <c r="L28" i="6"/>
  <c r="L99" i="6"/>
  <c r="L162" i="6"/>
  <c r="L260" i="6"/>
  <c r="L89" i="6"/>
  <c r="L376" i="6"/>
  <c r="L499" i="6"/>
  <c r="L155" i="6"/>
  <c r="L66" i="6"/>
  <c r="L417" i="6"/>
  <c r="L257" i="6"/>
  <c r="L97" i="6"/>
  <c r="L84" i="6"/>
  <c r="L259" i="6"/>
  <c r="L169" i="6"/>
  <c r="L362" i="6"/>
  <c r="L502" i="6"/>
  <c r="L318" i="6"/>
  <c r="L195" i="6"/>
  <c r="L121" i="6"/>
  <c r="L467" i="6"/>
  <c r="L77" i="6"/>
  <c r="L219" i="6"/>
  <c r="L439" i="6"/>
  <c r="L447" i="6"/>
  <c r="L50" i="6"/>
  <c r="L127" i="6"/>
  <c r="L176" i="6"/>
  <c r="L351" i="6"/>
  <c r="L364" i="6"/>
  <c r="L111" i="6"/>
  <c r="L204" i="6"/>
  <c r="L231" i="6"/>
  <c r="L117" i="6"/>
  <c r="L163" i="6"/>
  <c r="L209" i="6"/>
  <c r="L273" i="6"/>
  <c r="L311" i="6"/>
  <c r="L118" i="6"/>
  <c r="L407" i="6"/>
  <c r="L430" i="6"/>
  <c r="L96" i="6"/>
  <c r="L458" i="6"/>
  <c r="L425" i="6"/>
  <c r="L33" i="6"/>
  <c r="L24" i="6"/>
  <c r="L263" i="6"/>
  <c r="L275" i="6"/>
  <c r="L141" i="6"/>
  <c r="L100" i="6"/>
  <c r="L287" i="6"/>
  <c r="L471" i="6"/>
  <c r="L159" i="6"/>
  <c r="L500" i="6"/>
  <c r="L305" i="6"/>
  <c r="L354" i="6"/>
  <c r="L230" i="6"/>
  <c r="L174" i="6"/>
  <c r="L17" i="6"/>
  <c r="L128" i="6"/>
  <c r="L161" i="6"/>
  <c r="L361" i="6"/>
  <c r="L156" i="6"/>
  <c r="L394" i="6"/>
  <c r="L102" i="6"/>
  <c r="L20" i="6"/>
  <c r="L61" i="6"/>
  <c r="L274" i="6"/>
  <c r="L175" i="6"/>
  <c r="L414" i="6"/>
  <c r="L490" i="6"/>
  <c r="L435" i="6"/>
  <c r="L22" i="6"/>
  <c r="L86" i="6"/>
  <c r="L444" i="6"/>
  <c r="L223" i="6"/>
  <c r="L399" i="6"/>
  <c r="L154" i="6"/>
  <c r="L142" i="6"/>
  <c r="L211" i="6"/>
  <c r="L359" i="6"/>
  <c r="L423" i="6"/>
  <c r="L191" i="6"/>
  <c r="L488" i="6"/>
  <c r="L290" i="6"/>
  <c r="L95" i="6"/>
  <c r="L158" i="6"/>
  <c r="L38" i="6"/>
  <c r="L320" i="6"/>
  <c r="L463" i="6"/>
  <c r="L422" i="6"/>
  <c r="L56" i="6"/>
  <c r="L352" i="6"/>
  <c r="L194" i="6"/>
  <c r="L41" i="6"/>
  <c r="L4" i="6"/>
</calcChain>
</file>

<file path=xl/sharedStrings.xml><?xml version="1.0" encoding="utf-8"?>
<sst xmlns="http://schemas.openxmlformats.org/spreadsheetml/2006/main" count="1269" uniqueCount="687">
  <si>
    <t>Nr.</t>
  </si>
  <si>
    <t>CPR-nr.</t>
  </si>
  <si>
    <t>Navn</t>
  </si>
  <si>
    <t>Email</t>
  </si>
  <si>
    <t>Mobilnummer</t>
  </si>
  <si>
    <t>Virksomhedens navn</t>
  </si>
  <si>
    <t>P-nr.</t>
  </si>
  <si>
    <t>Lønmetode</t>
  </si>
  <si>
    <t>Ansættelsesform</t>
  </si>
  <si>
    <t>Medtages i regnskab</t>
  </si>
  <si>
    <t>Løn fuldtidsansat</t>
  </si>
  <si>
    <t>Måned</t>
  </si>
  <si>
    <t>År</t>
  </si>
  <si>
    <t>Startdato (xx-xx-xxxx)</t>
  </si>
  <si>
    <t xml:space="preserve">Tæller antal måneder pr deltager. </t>
  </si>
  <si>
    <t>Slutdato (xx-xx-xxxx)</t>
  </si>
  <si>
    <t>Akkumulering af antal måneder. Angiver række nr. hvor navn optræder første gang</t>
  </si>
  <si>
    <t xml:space="preserve">Startmåned </t>
  </si>
  <si>
    <t>Løn metode</t>
  </si>
  <si>
    <t>Indikator akkumuleret</t>
  </si>
  <si>
    <t>Til lopslag</t>
  </si>
  <si>
    <t xml:space="preserve">Til lopslag </t>
  </si>
  <si>
    <t>Timeløn</t>
  </si>
  <si>
    <t>Standardsats</t>
  </si>
  <si>
    <t/>
  </si>
  <si>
    <t>Aftalt arbejdstid pr. uge hos arbejdsgiver</t>
  </si>
  <si>
    <t>Aftalt arbejdstid omregnet måned</t>
  </si>
  <si>
    <t>Skattepligtig indkomst</t>
  </si>
  <si>
    <t>ATP</t>
  </si>
  <si>
    <t>Pension</t>
  </si>
  <si>
    <t>Bruttoløn</t>
  </si>
  <si>
    <t>Timesats</t>
  </si>
  <si>
    <t>Projektrelevante timer pr. måned</t>
  </si>
  <si>
    <t>Projektrelevant løn</t>
  </si>
  <si>
    <t>Måneder</t>
  </si>
  <si>
    <t>Januar</t>
  </si>
  <si>
    <t>Februar</t>
  </si>
  <si>
    <t>Marts</t>
  </si>
  <si>
    <t>April</t>
  </si>
  <si>
    <t>Maj</t>
  </si>
  <si>
    <t>Juni</t>
  </si>
  <si>
    <t>Juli</t>
  </si>
  <si>
    <t>August</t>
  </si>
  <si>
    <t>September</t>
  </si>
  <si>
    <t>Oktober</t>
  </si>
  <si>
    <t>November</t>
  </si>
  <si>
    <t>December</t>
  </si>
  <si>
    <t>Måned indikator</t>
  </si>
  <si>
    <t>Registrering af  timelønsansatte medarbejdere</t>
  </si>
  <si>
    <t>Projektets titel:</t>
  </si>
  <si>
    <t xml:space="preserve">År til test for dato </t>
  </si>
  <si>
    <t>Projektets startdato (xx-xx-xxxx):</t>
  </si>
  <si>
    <t>Projektets slutdato (xx-xx-xxxx):</t>
  </si>
  <si>
    <t>Sum af projektrelevant løn</t>
  </si>
  <si>
    <t>Samtykkeerklæring</t>
  </si>
  <si>
    <t>Timeregistrering</t>
  </si>
  <si>
    <t>Kontaktperson:</t>
  </si>
  <si>
    <t>Erhvervsstyrelsens journal nr.</t>
  </si>
  <si>
    <t>Faktisk løn</t>
  </si>
  <si>
    <t xml:space="preserve">Timesats beregnet pr </t>
  </si>
  <si>
    <t>Gennemsnitlig timesats</t>
  </si>
  <si>
    <t>Home:</t>
  </si>
  <si>
    <t>Fuldtidsansatte:</t>
  </si>
  <si>
    <t>Beregnet løn:</t>
  </si>
  <si>
    <t>Timeløn:</t>
  </si>
  <si>
    <t>Standardsats:</t>
  </si>
  <si>
    <t>Der kan maksimalt indtastes 200 personer.</t>
  </si>
  <si>
    <t>Kolonnenavn:</t>
  </si>
  <si>
    <t>Der foretages et modulus-11 tjek på cpr nr. Det betyder ikke at det indtastede nummer er korrekt, men det begrænser sandsynligheden for fejltastninger markant.</t>
  </si>
  <si>
    <t>Projektet skal indtaste start og slutdato. Der tjekkes for at startdato ligger inden for perioden 01-01-2014 - 31-12-2020, mens slutdato skal ligge mellem startdato og 31-12-2020.</t>
  </si>
  <si>
    <t>Testes på at  den angivne startdato ligger efter projektets startdato og før projektets slutdato.</t>
  </si>
  <si>
    <t>Testes på at  den angivne slutdato ligger efter den angivne startdato og før projektets slutdato.</t>
  </si>
  <si>
    <t>Tekstfelt</t>
  </si>
  <si>
    <t xml:space="preserve">Fanen indeholder 500 rækker, dvs at der er plads til at registrere 500 måneder på tværs af de fuldtidsansatte medbarbejdere. </t>
  </si>
  <si>
    <t>Kolonner:</t>
  </si>
  <si>
    <t>Angiver det nummer som den ansatte har i "Home"-fanen. Skal denne skjules?</t>
  </si>
  <si>
    <t xml:space="preserve">Angiver måneder medarbejderen er ansat med tekst. </t>
  </si>
  <si>
    <t>Angiver de år medarbejderen er angivet til at være ansat.</t>
  </si>
  <si>
    <t>Beregnet på baggrund af start og slutdato angivet på "Home"</t>
  </si>
  <si>
    <t>Hentes fra "Home"</t>
  </si>
  <si>
    <t>Indtastes</t>
  </si>
  <si>
    <t>Omregner til månedlig arbejdstid på baggrund af indtastet ugentlig arbejdstid og årsnorm på 1628 timer</t>
  </si>
  <si>
    <t>Beregnes på baggrund af bruttoløn og månedlig arbejdstid. Timesatsen er den faktiske timesats i den pågældende måned (ikke gennemsnit over flere måneder).</t>
  </si>
  <si>
    <t>Sættes lig bruttoløn</t>
  </si>
  <si>
    <t xml:space="preserve">Beregnet på baggrund af start og slutdato angivet på "Home". </t>
  </si>
  <si>
    <t xml:space="preserve">Fanen indeholder 500 rækker, dvs at der er plads til at registrere 500 måneder på tværs af medbarbejdere med beregnet løn. </t>
  </si>
  <si>
    <t>Kolonne:</t>
  </si>
  <si>
    <t>Beregnes på  baggrund af indtastet ugentlig arbejdstid og årsnorm på 1628 timer.</t>
  </si>
  <si>
    <t>Beregnes som summen af Skattepligtig indkomst, ATP og Pension. Afrundes ned til 2 decimaler</t>
  </si>
  <si>
    <t xml:space="preserve">Beregnes på tværs af de måneder hvor der er indtastet oplysninger for medarbejderen. </t>
  </si>
  <si>
    <t xml:space="preserve">Beregnes på baggrund af indtastede månedlige arbejdstid for den enkelte måned og den beregnede gennemsnitlige timesats, beregnet på tværs af alle måneder hvor der er indtastet oplysninger for medarbejderen </t>
  </si>
  <si>
    <t>Nedenfor beskrives indholdet i de enkelte faner</t>
  </si>
  <si>
    <t xml:space="preserve">Fanen indeholder 500 rækker, dvs at der er plads til at registrere 500 måneder på tværs af timelønsansatte medbarbejdere. </t>
  </si>
  <si>
    <t>Beregnes som den indtastede timesat multipliceret med projektrelevante timer pr måned</t>
  </si>
  <si>
    <t xml:space="preserve">Fanen indeholder 500 rækker, dvs at der er plads til at registrere 500 måneder på tværs af medbarbejdere på standardsats. </t>
  </si>
  <si>
    <t xml:space="preserve">Til indtastning af medarbejderens navn </t>
  </si>
  <si>
    <t>Til indtastning af medarbejderens mobilnummer</t>
  </si>
  <si>
    <t>Til indtastning af medarbejderens email</t>
  </si>
  <si>
    <t>Til indtastning af navn på medarbejderens ansættelsesstsed</t>
  </si>
  <si>
    <t>Til indtastning af p-nr. (produktionenhedsnummer) på medarbejderens ansættelsessted. Testes på format (antal cifre)</t>
  </si>
  <si>
    <t xml:space="preserve">Der skal vælges "timeløn" eller "standardsats" fra rulleliste. Det har ikke været muligt at skabe sammenhængen mellem Lønmetode og Ansættelsesform. </t>
  </si>
  <si>
    <t>Der skal vælges mellem Løn fuldtidsansat, Løn - beregning, Løn - timeløn eller Løn - Standardsats fra rulleliste. Det er valget i denne kolonne der styrer hvilken fane medarbejderen henføres til.</t>
  </si>
  <si>
    <t>Vælger Ja/Nej fra rulleliste</t>
  </si>
  <si>
    <t>Generelle bemærkninger</t>
  </si>
  <si>
    <r>
      <t xml:space="preserve">Alle de beregnede lønbeløb er  afrundet </t>
    </r>
    <r>
      <rPr>
        <u/>
        <sz val="11"/>
        <color theme="1"/>
        <rFont val="Calibri"/>
        <family val="2"/>
        <scheme val="minor"/>
      </rPr>
      <t>ned</t>
    </r>
    <r>
      <rPr>
        <sz val="11"/>
        <color theme="1"/>
        <rFont val="Calibri"/>
        <family val="2"/>
        <scheme val="minor"/>
      </rPr>
      <t xml:space="preserve"> til 2 decimaler. </t>
    </r>
  </si>
  <si>
    <t>Hvis et projekt  aflægger regnskab, og kun ønsker at medtage projektrelevant løn for en medarbejders første måneders ansættelse, skal der kun udfyldes oplysninger om løn for de måneder der ønskes medtaget i regnskabet.</t>
  </si>
  <si>
    <t>Det er særligt vigtigt for de medarbejdere hvor den projektrelaterede løn er baseret på en beregnet timesats, da beregningen af den gennemsnitlige timesats baseres på lønoplysninger for alle de måneder der er indtastet.</t>
  </si>
  <si>
    <t>Partner P-nummer</t>
  </si>
  <si>
    <t>Partner CVR-nummer</t>
  </si>
  <si>
    <t>Kontonavn</t>
  </si>
  <si>
    <t>Konto nummer</t>
  </si>
  <si>
    <t>Kontraktansat</t>
  </si>
  <si>
    <t>Månedslønnet</t>
  </si>
  <si>
    <t>Timelønnet</t>
  </si>
  <si>
    <t>Ansættelsestype</t>
  </si>
  <si>
    <t>Løntype</t>
  </si>
  <si>
    <t>Konto navn</t>
  </si>
  <si>
    <t>Projektarbejde, standardsats</t>
  </si>
  <si>
    <t>Projektarbejde, faktisk løn</t>
  </si>
  <si>
    <t>Værdi til lopslag</t>
  </si>
  <si>
    <t>Konto nr</t>
  </si>
  <si>
    <t>3*ATP</t>
  </si>
  <si>
    <t>Total</t>
  </si>
  <si>
    <t>Registrering af kontraktansatte medarbejdere</t>
  </si>
  <si>
    <t>Normtid pr. uge</t>
  </si>
  <si>
    <t>Normtid pr. måned</t>
  </si>
  <si>
    <t>AM-indkomst                  (A-indkomst før arbejdsmarkedsbidrag)</t>
  </si>
  <si>
    <t>Tidsregistrering</t>
  </si>
  <si>
    <t>AM-indkomst                 (A-indkomst før arbejdsmarkedsbidrag)</t>
  </si>
  <si>
    <t>Partner navn</t>
  </si>
  <si>
    <t>Indikator (værdi 1 for alle medarbejdere med ansættelsestype "Kontraktansat")</t>
  </si>
  <si>
    <t>Indikator (værdi 1 for alle medarbejdere med ansættelsestype "Månedslønnet")</t>
  </si>
  <si>
    <t>Indikator (værdi 1 for alle medarbejdere med løntype "Standardsats")</t>
  </si>
  <si>
    <t>Sum af Projektrelevant løn</t>
  </si>
  <si>
    <t>Normtid pr. 14 dage</t>
  </si>
  <si>
    <t>Feriepenge</t>
  </si>
  <si>
    <t>Uge</t>
  </si>
  <si>
    <t>HVIS(HVIS.FEJL(LOPSLAG(J4;Home!$A$8:$B$1048576;1;FALSK);0)=0;0;1)</t>
  </si>
  <si>
    <t>Antal 14-dage for alle medarbejdere</t>
  </si>
  <si>
    <t>SUM($AB$4:AB4)</t>
  </si>
  <si>
    <t>Startdato</t>
  </si>
  <si>
    <t>Startuge</t>
  </si>
  <si>
    <t>Akkumuleret timelønnet</t>
  </si>
  <si>
    <t>Uge 1-2</t>
  </si>
  <si>
    <t>CPR-nummer</t>
  </si>
  <si>
    <t>Uge til opslag</t>
  </si>
  <si>
    <t xml:space="preserve">NR. </t>
  </si>
  <si>
    <t>Data til "Timeløn"</t>
  </si>
  <si>
    <t>Ja</t>
  </si>
  <si>
    <t>Nej</t>
  </si>
  <si>
    <t>Tjekfelt</t>
  </si>
  <si>
    <t>Opslagstabel</t>
  </si>
  <si>
    <t>Uge nr til opslag i kolonne AS</t>
  </si>
  <si>
    <t>Uge  52-1</t>
  </si>
  <si>
    <t>Uge  2-3</t>
  </si>
  <si>
    <t>Uge  4-5</t>
  </si>
  <si>
    <t>Uge  6-7</t>
  </si>
  <si>
    <t>Uge  8-9</t>
  </si>
  <si>
    <t>Uge  10-11</t>
  </si>
  <si>
    <t>Uge  12-13</t>
  </si>
  <si>
    <t>Uge  14-15</t>
  </si>
  <si>
    <t>Uge  16-17</t>
  </si>
  <si>
    <t>Uge  18-19</t>
  </si>
  <si>
    <t>Uge  20-21</t>
  </si>
  <si>
    <t>Uge  22-23</t>
  </si>
  <si>
    <t>Uge  24-25</t>
  </si>
  <si>
    <t>Uge  26-27</t>
  </si>
  <si>
    <t>Uge  28-29</t>
  </si>
  <si>
    <t>Uge  30-31</t>
  </si>
  <si>
    <t>Uge  32-33</t>
  </si>
  <si>
    <t>Uge  34-35</t>
  </si>
  <si>
    <t>Uge  36-37</t>
  </si>
  <si>
    <t>Uge  38-39</t>
  </si>
  <si>
    <t>Uge  40-41</t>
  </si>
  <si>
    <t>Uge  42-43</t>
  </si>
  <si>
    <t>Uge  44-45</t>
  </si>
  <si>
    <t>Uge  46-47</t>
  </si>
  <si>
    <t>Uge  48-49</t>
  </si>
  <si>
    <t>Uge  50-51</t>
  </si>
  <si>
    <t>Uge  52-53</t>
  </si>
  <si>
    <t>Uge  3-4</t>
  </si>
  <si>
    <t>Uge  5-6</t>
  </si>
  <si>
    <t>Uge  7-8</t>
  </si>
  <si>
    <t>Uge  9-10</t>
  </si>
  <si>
    <t>Uge  11-12</t>
  </si>
  <si>
    <t>Uge  13-14</t>
  </si>
  <si>
    <t>Uge  15-16</t>
  </si>
  <si>
    <t>Uge  17-18</t>
  </si>
  <si>
    <t>Uge  19-20</t>
  </si>
  <si>
    <t>Uge  21-22</t>
  </si>
  <si>
    <t>Uge  23-24</t>
  </si>
  <si>
    <t>Uge  25-26</t>
  </si>
  <si>
    <t>Uge  27-28</t>
  </si>
  <si>
    <t>Uge  29-30</t>
  </si>
  <si>
    <t>Uge  31-32</t>
  </si>
  <si>
    <t>Uge  33-34</t>
  </si>
  <si>
    <t>Uge  35-36</t>
  </si>
  <si>
    <t>Uge  37-38</t>
  </si>
  <si>
    <t>Uge  39-40</t>
  </si>
  <si>
    <t>Uge  41-42</t>
  </si>
  <si>
    <t>Uge  43-44</t>
  </si>
  <si>
    <t>Uge  45-46</t>
  </si>
  <si>
    <t>Uge  47-48</t>
  </si>
  <si>
    <t>Uge  49-50</t>
  </si>
  <si>
    <t>Uge  51-52</t>
  </si>
  <si>
    <t>Kombination</t>
  </si>
  <si>
    <t>Registrering af månedslønnede medarbejdere</t>
  </si>
  <si>
    <t>Registrering af medarbejdere på standardsats</t>
  </si>
  <si>
    <t>Tabel til standardsats</t>
  </si>
  <si>
    <t>Bilags nr. som angivet i regnskabsskemaets bilagsliste:</t>
  </si>
  <si>
    <t>Version 4.2018.</t>
  </si>
  <si>
    <t>Kontraktprocent</t>
  </si>
  <si>
    <t>Denne version af medarbejderregistreringsværktøjet
 er baseret på støtteberettigelsesreglerne der gælder fra 1. september 2018.</t>
  </si>
  <si>
    <t>Uge 53-1</t>
  </si>
  <si>
    <t>Uge 52-1</t>
  </si>
  <si>
    <t>2014 1</t>
  </si>
  <si>
    <t>2014 2</t>
  </si>
  <si>
    <t>2014 3</t>
  </si>
  <si>
    <t>2014 4</t>
  </si>
  <si>
    <t>2014 5</t>
  </si>
  <si>
    <t>2014 6</t>
  </si>
  <si>
    <t>2014 7</t>
  </si>
  <si>
    <t>2014 8</t>
  </si>
  <si>
    <t>2014 9</t>
  </si>
  <si>
    <t>2014 10</t>
  </si>
  <si>
    <t>2014 11</t>
  </si>
  <si>
    <t>2014 12</t>
  </si>
  <si>
    <t>2014 13</t>
  </si>
  <si>
    <t>2014 14</t>
  </si>
  <si>
    <t>2014 15</t>
  </si>
  <si>
    <t>2014 16</t>
  </si>
  <si>
    <t>2014 17</t>
  </si>
  <si>
    <t>2014 18</t>
  </si>
  <si>
    <t>2014 19</t>
  </si>
  <si>
    <t>2014 20</t>
  </si>
  <si>
    <t>2014 21</t>
  </si>
  <si>
    <t>2014 22</t>
  </si>
  <si>
    <t>2014 23</t>
  </si>
  <si>
    <t>2014 24</t>
  </si>
  <si>
    <t>2014 25</t>
  </si>
  <si>
    <t>2014 26</t>
  </si>
  <si>
    <t>2014 27</t>
  </si>
  <si>
    <t>2014 28</t>
  </si>
  <si>
    <t>2014 29</t>
  </si>
  <si>
    <t>2014 30</t>
  </si>
  <si>
    <t>2014 31</t>
  </si>
  <si>
    <t>2014 32</t>
  </si>
  <si>
    <t>2014 33</t>
  </si>
  <si>
    <t>2014 34</t>
  </si>
  <si>
    <t>2014 35</t>
  </si>
  <si>
    <t>2014 36</t>
  </si>
  <si>
    <t>2014 37</t>
  </si>
  <si>
    <t>2014 38</t>
  </si>
  <si>
    <t>2014 39</t>
  </si>
  <si>
    <t>2014 40</t>
  </si>
  <si>
    <t>2014 41</t>
  </si>
  <si>
    <t>2014 42</t>
  </si>
  <si>
    <t>2014 43</t>
  </si>
  <si>
    <t>2014 44</t>
  </si>
  <si>
    <t>2014 45</t>
  </si>
  <si>
    <t>2014 46</t>
  </si>
  <si>
    <t>2014 47</t>
  </si>
  <si>
    <t>2014 48</t>
  </si>
  <si>
    <t>2014 49</t>
  </si>
  <si>
    <t>2014 50</t>
  </si>
  <si>
    <t>2014 51</t>
  </si>
  <si>
    <t>2014 52</t>
  </si>
  <si>
    <t>2015 1</t>
  </si>
  <si>
    <t>2015 2</t>
  </si>
  <si>
    <t>2015 3</t>
  </si>
  <si>
    <t>2015 4</t>
  </si>
  <si>
    <t>2015 5</t>
  </si>
  <si>
    <t>2015 6</t>
  </si>
  <si>
    <t>2015 7</t>
  </si>
  <si>
    <t>2015 8</t>
  </si>
  <si>
    <t>2015 9</t>
  </si>
  <si>
    <t>2015 10</t>
  </si>
  <si>
    <t>2015 11</t>
  </si>
  <si>
    <t>2015 12</t>
  </si>
  <si>
    <t>2015 13</t>
  </si>
  <si>
    <t>2015 14</t>
  </si>
  <si>
    <t>2015 15</t>
  </si>
  <si>
    <t>2015 16</t>
  </si>
  <si>
    <t>2015 17</t>
  </si>
  <si>
    <t>2015 18</t>
  </si>
  <si>
    <t>2015 19</t>
  </si>
  <si>
    <t>2015 20</t>
  </si>
  <si>
    <t>2015 21</t>
  </si>
  <si>
    <t>2015 22</t>
  </si>
  <si>
    <t>2015 23</t>
  </si>
  <si>
    <t>2015 24</t>
  </si>
  <si>
    <t>2015 25</t>
  </si>
  <si>
    <t>2015 26</t>
  </si>
  <si>
    <t>2015 27</t>
  </si>
  <si>
    <t>2015 28</t>
  </si>
  <si>
    <t>2015 29</t>
  </si>
  <si>
    <t>2015 30</t>
  </si>
  <si>
    <t>2015 31</t>
  </si>
  <si>
    <t>2015 32</t>
  </si>
  <si>
    <t>2015 33</t>
  </si>
  <si>
    <t>2015 34</t>
  </si>
  <si>
    <t>2015 35</t>
  </si>
  <si>
    <t>2015 36</t>
  </si>
  <si>
    <t>2015 37</t>
  </si>
  <si>
    <t>2015 38</t>
  </si>
  <si>
    <t>2015 39</t>
  </si>
  <si>
    <t>2015 40</t>
  </si>
  <si>
    <t>2015 41</t>
  </si>
  <si>
    <t>2015 42</t>
  </si>
  <si>
    <t>2015 43</t>
  </si>
  <si>
    <t>2015 44</t>
  </si>
  <si>
    <t>2015 45</t>
  </si>
  <si>
    <t>2015 46</t>
  </si>
  <si>
    <t>2015 47</t>
  </si>
  <si>
    <t>2015 48</t>
  </si>
  <si>
    <t>2015 49</t>
  </si>
  <si>
    <t>2015 50</t>
  </si>
  <si>
    <t>2015 51</t>
  </si>
  <si>
    <t>2015 52</t>
  </si>
  <si>
    <t>2015 53</t>
  </si>
  <si>
    <t>2016 53</t>
  </si>
  <si>
    <t>2016 1</t>
  </si>
  <si>
    <t>2016 2</t>
  </si>
  <si>
    <t>2016 3</t>
  </si>
  <si>
    <t>2016 4</t>
  </si>
  <si>
    <t>2016 5</t>
  </si>
  <si>
    <t>2016 6</t>
  </si>
  <si>
    <t>2016 7</t>
  </si>
  <si>
    <t>2016 8</t>
  </si>
  <si>
    <t>2016 9</t>
  </si>
  <si>
    <t>2016 10</t>
  </si>
  <si>
    <t>2016 11</t>
  </si>
  <si>
    <t>2016 12</t>
  </si>
  <si>
    <t>2016 13</t>
  </si>
  <si>
    <t>2016 14</t>
  </si>
  <si>
    <t>2016 15</t>
  </si>
  <si>
    <t>2016 16</t>
  </si>
  <si>
    <t>2016 17</t>
  </si>
  <si>
    <t>2016 18</t>
  </si>
  <si>
    <t>2016 19</t>
  </si>
  <si>
    <t>2016 20</t>
  </si>
  <si>
    <t>2016 21</t>
  </si>
  <si>
    <t>2016 22</t>
  </si>
  <si>
    <t>2016 23</t>
  </si>
  <si>
    <t>2016 24</t>
  </si>
  <si>
    <t>2016 25</t>
  </si>
  <si>
    <t>2016 26</t>
  </si>
  <si>
    <t>2016 27</t>
  </si>
  <si>
    <t>2016 28</t>
  </si>
  <si>
    <t>2016 29</t>
  </si>
  <si>
    <t>2016 30</t>
  </si>
  <si>
    <t>2016 31</t>
  </si>
  <si>
    <t>2016 32</t>
  </si>
  <si>
    <t>2016 33</t>
  </si>
  <si>
    <t>2016 34</t>
  </si>
  <si>
    <t>2016 35</t>
  </si>
  <si>
    <t>2016 36</t>
  </si>
  <si>
    <t>2016 37</t>
  </si>
  <si>
    <t>2016 38</t>
  </si>
  <si>
    <t>2016 39</t>
  </si>
  <si>
    <t>2016 40</t>
  </si>
  <si>
    <t>2016 41</t>
  </si>
  <si>
    <t>2016 42</t>
  </si>
  <si>
    <t>2016 43</t>
  </si>
  <si>
    <t>2016 44</t>
  </si>
  <si>
    <t>2016 45</t>
  </si>
  <si>
    <t>2016 46</t>
  </si>
  <si>
    <t>2016 47</t>
  </si>
  <si>
    <t>2016 48</t>
  </si>
  <si>
    <t>2016 49</t>
  </si>
  <si>
    <t>2016 50</t>
  </si>
  <si>
    <t>2016 51</t>
  </si>
  <si>
    <t>2016 52</t>
  </si>
  <si>
    <t>2017 52</t>
  </si>
  <si>
    <t>2017 1</t>
  </si>
  <si>
    <t>2017 2</t>
  </si>
  <si>
    <t>2017 3</t>
  </si>
  <si>
    <t>2017 4</t>
  </si>
  <si>
    <t>2017 5</t>
  </si>
  <si>
    <t>2017 6</t>
  </si>
  <si>
    <t>2017 7</t>
  </si>
  <si>
    <t>2017 8</t>
  </si>
  <si>
    <t>2017 9</t>
  </si>
  <si>
    <t>2017 10</t>
  </si>
  <si>
    <t>2017 11</t>
  </si>
  <si>
    <t>2017 12</t>
  </si>
  <si>
    <t>2017 13</t>
  </si>
  <si>
    <t>2017 14</t>
  </si>
  <si>
    <t>2017 15</t>
  </si>
  <si>
    <t>2017 16</t>
  </si>
  <si>
    <t>2017 17</t>
  </si>
  <si>
    <t>2017 18</t>
  </si>
  <si>
    <t>2017 19</t>
  </si>
  <si>
    <t>2017 20</t>
  </si>
  <si>
    <t>2017 21</t>
  </si>
  <si>
    <t>2017 22</t>
  </si>
  <si>
    <t>2017 23</t>
  </si>
  <si>
    <t>2017 24</t>
  </si>
  <si>
    <t>2017 25</t>
  </si>
  <si>
    <t>2017 26</t>
  </si>
  <si>
    <t>2017 27</t>
  </si>
  <si>
    <t>2017 28</t>
  </si>
  <si>
    <t>2017 29</t>
  </si>
  <si>
    <t>2017 30</t>
  </si>
  <si>
    <t>2017 31</t>
  </si>
  <si>
    <t>2017 32</t>
  </si>
  <si>
    <t>2017 33</t>
  </si>
  <si>
    <t>2017 34</t>
  </si>
  <si>
    <t>2017 35</t>
  </si>
  <si>
    <t>2017 36</t>
  </si>
  <si>
    <t>2017 37</t>
  </si>
  <si>
    <t>2017 38</t>
  </si>
  <si>
    <t>2017 39</t>
  </si>
  <si>
    <t>2017 40</t>
  </si>
  <si>
    <t>2017 41</t>
  </si>
  <si>
    <t>2017 42</t>
  </si>
  <si>
    <t>2017 43</t>
  </si>
  <si>
    <t>2017 44</t>
  </si>
  <si>
    <t>2017 45</t>
  </si>
  <si>
    <t>2017 46</t>
  </si>
  <si>
    <t>2017 47</t>
  </si>
  <si>
    <t>2017 48</t>
  </si>
  <si>
    <t>2017 49</t>
  </si>
  <si>
    <t>2017 50</t>
  </si>
  <si>
    <t>2017 51</t>
  </si>
  <si>
    <t>2018 1</t>
  </si>
  <si>
    <t>2018 2</t>
  </si>
  <si>
    <t>2018 3</t>
  </si>
  <si>
    <t>2018 4</t>
  </si>
  <si>
    <t>2018 5</t>
  </si>
  <si>
    <t>2018 6</t>
  </si>
  <si>
    <t>2018 7</t>
  </si>
  <si>
    <t>2018 8</t>
  </si>
  <si>
    <t>2018 9</t>
  </si>
  <si>
    <t>2018 10</t>
  </si>
  <si>
    <t>2018 11</t>
  </si>
  <si>
    <t>2018 12</t>
  </si>
  <si>
    <t>2018 13</t>
  </si>
  <si>
    <t>2018 14</t>
  </si>
  <si>
    <t>2018 15</t>
  </si>
  <si>
    <t>2018 16</t>
  </si>
  <si>
    <t>2018 17</t>
  </si>
  <si>
    <t>2018 18</t>
  </si>
  <si>
    <t>2018 19</t>
  </si>
  <si>
    <t>2018 20</t>
  </si>
  <si>
    <t>2018 21</t>
  </si>
  <si>
    <t>2018 22</t>
  </si>
  <si>
    <t>2018 23</t>
  </si>
  <si>
    <t>2018 24</t>
  </si>
  <si>
    <t>2018 25</t>
  </si>
  <si>
    <t>2018 26</t>
  </si>
  <si>
    <t>2018 27</t>
  </si>
  <si>
    <t>2018 28</t>
  </si>
  <si>
    <t>2018 29</t>
  </si>
  <si>
    <t>2018 30</t>
  </si>
  <si>
    <t>2018 31</t>
  </si>
  <si>
    <t>2018 32</t>
  </si>
  <si>
    <t>2018 33</t>
  </si>
  <si>
    <t>2018 34</t>
  </si>
  <si>
    <t>2018 35</t>
  </si>
  <si>
    <t>2018 36</t>
  </si>
  <si>
    <t>2018 37</t>
  </si>
  <si>
    <t>2018 38</t>
  </si>
  <si>
    <t>2018 39</t>
  </si>
  <si>
    <t>2018 40</t>
  </si>
  <si>
    <t>2018 41</t>
  </si>
  <si>
    <t>2018 42</t>
  </si>
  <si>
    <t>2018 43</t>
  </si>
  <si>
    <t>2018 44</t>
  </si>
  <si>
    <t>2018 45</t>
  </si>
  <si>
    <t>2018 46</t>
  </si>
  <si>
    <t>2018 47</t>
  </si>
  <si>
    <t>2018 48</t>
  </si>
  <si>
    <t>2018 49</t>
  </si>
  <si>
    <t>2018 50</t>
  </si>
  <si>
    <t>2018 51</t>
  </si>
  <si>
    <t>2018 52</t>
  </si>
  <si>
    <t>2019 1</t>
  </si>
  <si>
    <t>2019 2</t>
  </si>
  <si>
    <t>2019 3</t>
  </si>
  <si>
    <t>2019 4</t>
  </si>
  <si>
    <t>2019 5</t>
  </si>
  <si>
    <t>2019 6</t>
  </si>
  <si>
    <t>2019 7</t>
  </si>
  <si>
    <t>2019 8</t>
  </si>
  <si>
    <t>2019 9</t>
  </si>
  <si>
    <t>2019 10</t>
  </si>
  <si>
    <t>2019 11</t>
  </si>
  <si>
    <t>2019 12</t>
  </si>
  <si>
    <t>2019 13</t>
  </si>
  <si>
    <t>2019 14</t>
  </si>
  <si>
    <t>2019 15</t>
  </si>
  <si>
    <t>2019 16</t>
  </si>
  <si>
    <t>2019 17</t>
  </si>
  <si>
    <t>2019 18</t>
  </si>
  <si>
    <t>2019 19</t>
  </si>
  <si>
    <t>2019 20</t>
  </si>
  <si>
    <t>2019 21</t>
  </si>
  <si>
    <t>2019 22</t>
  </si>
  <si>
    <t>2019 23</t>
  </si>
  <si>
    <t>2019 24</t>
  </si>
  <si>
    <t>2019 25</t>
  </si>
  <si>
    <t>2019 26</t>
  </si>
  <si>
    <t>2019 27</t>
  </si>
  <si>
    <t>2019 28</t>
  </si>
  <si>
    <t>2019 29</t>
  </si>
  <si>
    <t>2019 30</t>
  </si>
  <si>
    <t>2019 31</t>
  </si>
  <si>
    <t>2019 32</t>
  </si>
  <si>
    <t>2019 33</t>
  </si>
  <si>
    <t>2019 34</t>
  </si>
  <si>
    <t>2019 35</t>
  </si>
  <si>
    <t>2019 36</t>
  </si>
  <si>
    <t>2019 37</t>
  </si>
  <si>
    <t>2019 38</t>
  </si>
  <si>
    <t>2019 39</t>
  </si>
  <si>
    <t>2019 40</t>
  </si>
  <si>
    <t>2019 41</t>
  </si>
  <si>
    <t>2019 42</t>
  </si>
  <si>
    <t>2019 43</t>
  </si>
  <si>
    <t>2019 44</t>
  </si>
  <si>
    <t>2019 45</t>
  </si>
  <si>
    <t>2019 46</t>
  </si>
  <si>
    <t>2019 47</t>
  </si>
  <si>
    <t>2019 48</t>
  </si>
  <si>
    <t>2019 49</t>
  </si>
  <si>
    <t>2019 50</t>
  </si>
  <si>
    <t>2019 51</t>
  </si>
  <si>
    <t>2019 52</t>
  </si>
  <si>
    <t>2020 1</t>
  </si>
  <si>
    <t>2020 2</t>
  </si>
  <si>
    <t>2020 3</t>
  </si>
  <si>
    <t>2020 4</t>
  </si>
  <si>
    <t>2020 5</t>
  </si>
  <si>
    <t>2020 6</t>
  </si>
  <si>
    <t>2020 7</t>
  </si>
  <si>
    <t>2020 8</t>
  </si>
  <si>
    <t>2020 9</t>
  </si>
  <si>
    <t>2020 10</t>
  </si>
  <si>
    <t>2020 11</t>
  </si>
  <si>
    <t>2020 12</t>
  </si>
  <si>
    <t>2020 13</t>
  </si>
  <si>
    <t>2020 14</t>
  </si>
  <si>
    <t>2020 15</t>
  </si>
  <si>
    <t>2020 16</t>
  </si>
  <si>
    <t>2020 17</t>
  </si>
  <si>
    <t>2020 18</t>
  </si>
  <si>
    <t>2020 19</t>
  </si>
  <si>
    <t>2020 20</t>
  </si>
  <si>
    <t>2020 21</t>
  </si>
  <si>
    <t>2020 22</t>
  </si>
  <si>
    <t>2020 23</t>
  </si>
  <si>
    <t>2020 24</t>
  </si>
  <si>
    <t>2020 25</t>
  </si>
  <si>
    <t>2020 26</t>
  </si>
  <si>
    <t>2020 27</t>
  </si>
  <si>
    <t>2020 28</t>
  </si>
  <si>
    <t>2020 29</t>
  </si>
  <si>
    <t>2020 30</t>
  </si>
  <si>
    <t>2020 31</t>
  </si>
  <si>
    <t>2020 32</t>
  </si>
  <si>
    <t>2020 33</t>
  </si>
  <si>
    <t>2020 34</t>
  </si>
  <si>
    <t>2020 35</t>
  </si>
  <si>
    <t>2020 36</t>
  </si>
  <si>
    <t>2020 37</t>
  </si>
  <si>
    <t>2020 38</t>
  </si>
  <si>
    <t>2020 39</t>
  </si>
  <si>
    <t>2020 40</t>
  </si>
  <si>
    <t>2020 41</t>
  </si>
  <si>
    <t>2020 42</t>
  </si>
  <si>
    <t>2020 43</t>
  </si>
  <si>
    <t>2020 44</t>
  </si>
  <si>
    <t>2020 45</t>
  </si>
  <si>
    <t>2020 46</t>
  </si>
  <si>
    <t>2020 47</t>
  </si>
  <si>
    <t>2020 48</t>
  </si>
  <si>
    <t>2020 49</t>
  </si>
  <si>
    <t>2020 50</t>
  </si>
  <si>
    <t>2020 51</t>
  </si>
  <si>
    <t>2020 52</t>
  </si>
  <si>
    <t>2020 53</t>
  </si>
  <si>
    <t>2021 53</t>
  </si>
  <si>
    <t>2021 1</t>
  </si>
  <si>
    <t>2021 2</t>
  </si>
  <si>
    <t>2021 3</t>
  </si>
  <si>
    <t>2021 4</t>
  </si>
  <si>
    <t>2021 5</t>
  </si>
  <si>
    <t>2021 6</t>
  </si>
  <si>
    <t>2021 7</t>
  </si>
  <si>
    <t>2021 8</t>
  </si>
  <si>
    <t>2021 9</t>
  </si>
  <si>
    <t>2021 10</t>
  </si>
  <si>
    <t>2021 11</t>
  </si>
  <si>
    <t>2021 12</t>
  </si>
  <si>
    <t>2021 13</t>
  </si>
  <si>
    <t>2021 14</t>
  </si>
  <si>
    <t>2021 15</t>
  </si>
  <si>
    <t>2021 16</t>
  </si>
  <si>
    <t>2021 17</t>
  </si>
  <si>
    <t>2021 18</t>
  </si>
  <si>
    <t>2021 19</t>
  </si>
  <si>
    <t>2021 20</t>
  </si>
  <si>
    <t>2021 21</t>
  </si>
  <si>
    <t>2021 22</t>
  </si>
  <si>
    <t>2021 23</t>
  </si>
  <si>
    <t>2021 24</t>
  </si>
  <si>
    <t>2021 25</t>
  </si>
  <si>
    <t>2021 26</t>
  </si>
  <si>
    <t>2021 27</t>
  </si>
  <si>
    <t>2021 28</t>
  </si>
  <si>
    <t>2021 29</t>
  </si>
  <si>
    <t>2021 30</t>
  </si>
  <si>
    <t>2021 31</t>
  </si>
  <si>
    <t>2021 32</t>
  </si>
  <si>
    <t>2021 33</t>
  </si>
  <si>
    <t>2021 34</t>
  </si>
  <si>
    <t>2021 35</t>
  </si>
  <si>
    <t>2021 36</t>
  </si>
  <si>
    <t>2021 37</t>
  </si>
  <si>
    <t>2021 38</t>
  </si>
  <si>
    <t>2021 39</t>
  </si>
  <si>
    <t>2021 40</t>
  </si>
  <si>
    <t>2021 41</t>
  </si>
  <si>
    <t>2021 42</t>
  </si>
  <si>
    <t>2021 43</t>
  </si>
  <si>
    <t>2021 44</t>
  </si>
  <si>
    <t>2021 45</t>
  </si>
  <si>
    <t>2021 46</t>
  </si>
  <si>
    <t>2021 47</t>
  </si>
  <si>
    <t>2021 48</t>
  </si>
  <si>
    <t>2021 49</t>
  </si>
  <si>
    <t>2021 50</t>
  </si>
  <si>
    <t>2021 51</t>
  </si>
  <si>
    <t>2021 52</t>
  </si>
  <si>
    <t>2022 52</t>
  </si>
  <si>
    <t>2022 1</t>
  </si>
  <si>
    <t>2022 2</t>
  </si>
  <si>
    <t>2022 3</t>
  </si>
  <si>
    <t>2022 4</t>
  </si>
  <si>
    <t>2022 5</t>
  </si>
  <si>
    <t>2022 6</t>
  </si>
  <si>
    <t>2022 7</t>
  </si>
  <si>
    <t>2022 8</t>
  </si>
  <si>
    <t>2022 9</t>
  </si>
  <si>
    <t>2022 10</t>
  </si>
  <si>
    <t>2022 11</t>
  </si>
  <si>
    <t>2022 12</t>
  </si>
  <si>
    <t>2022 13</t>
  </si>
  <si>
    <t>2022 14</t>
  </si>
  <si>
    <t>2022 15</t>
  </si>
  <si>
    <t>2022 16</t>
  </si>
  <si>
    <t>2022 17</t>
  </si>
  <si>
    <t>2022 18</t>
  </si>
  <si>
    <t>2022 19</t>
  </si>
  <si>
    <t>2022 20</t>
  </si>
  <si>
    <t>2022 21</t>
  </si>
  <si>
    <t>2022 22</t>
  </si>
  <si>
    <t>2022 23</t>
  </si>
  <si>
    <t>2022 24</t>
  </si>
  <si>
    <t>2022 25</t>
  </si>
  <si>
    <t>2022 26</t>
  </si>
  <si>
    <t>2022 27</t>
  </si>
  <si>
    <t>2022 28</t>
  </si>
  <si>
    <t>2022 29</t>
  </si>
  <si>
    <t>2022 30</t>
  </si>
  <si>
    <t>2022 31</t>
  </si>
  <si>
    <t>2022 32</t>
  </si>
  <si>
    <t>2022 33</t>
  </si>
  <si>
    <t>2022 34</t>
  </si>
  <si>
    <t>2022 35</t>
  </si>
  <si>
    <t>2022 36</t>
  </si>
  <si>
    <t>2022 37</t>
  </si>
  <si>
    <t>2022 38</t>
  </si>
  <si>
    <t>2022 39</t>
  </si>
  <si>
    <t>2022 40</t>
  </si>
  <si>
    <t>2022 41</t>
  </si>
  <si>
    <t>2022 42</t>
  </si>
  <si>
    <t>2022 43</t>
  </si>
  <si>
    <t>2022 44</t>
  </si>
  <si>
    <t>2022 45</t>
  </si>
  <si>
    <t>2022 46</t>
  </si>
  <si>
    <t>2022 47</t>
  </si>
  <si>
    <t>2022 48</t>
  </si>
  <si>
    <t>2022 49</t>
  </si>
  <si>
    <t>2022 50</t>
  </si>
  <si>
    <t>2022 51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</si>
</sst>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_ * \-#,##0.00_ ;_ * &quot;-&quot;??_ ;_ @_ "/>
  </numFmts>
  <fonts count="29" x14ac:knownFonts="1">
    <font>
      <sz val="11"/>
      <color theme="1"/>
      <name val="Calibri"/>
      <family val="2"/>
      <scheme val="minor"/>
    </font>
    <font>
      <sz val="11"/>
      <name val="Calibri"/>
      <family val="2"/>
      <scheme val="minor"/>
    </font>
    <font>
      <b/>
      <sz val="13"/>
      <color theme="1"/>
      <name val="Calibri"/>
      <family val="2"/>
      <scheme val="minor"/>
    </font>
    <font>
      <sz val="11"/>
      <color theme="1"/>
      <name val="Calibri"/>
      <family val="2"/>
      <scheme val="minor"/>
    </font>
    <font>
      <sz val="11"/>
      <color theme="6" tint="-0.249977111117893"/>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sz val="11"/>
      <color theme="0" tint="-0.34998626667073579"/>
      <name val="Calibri"/>
      <family val="2"/>
      <scheme val="minor"/>
    </font>
    <font>
      <sz val="11"/>
      <color theme="0" tint="-4.9989318521683403E-2"/>
      <name val="Calibri"/>
      <family val="2"/>
      <scheme val="minor"/>
    </font>
    <font>
      <b/>
      <sz val="12"/>
      <color theme="1"/>
      <name val="Calibri"/>
      <family val="2"/>
      <scheme val="minor"/>
    </font>
    <font>
      <u/>
      <sz val="13"/>
      <color theme="1"/>
      <name val="Calibri"/>
      <family val="2"/>
      <scheme val="minor"/>
    </font>
    <font>
      <sz val="11"/>
      <color theme="0"/>
      <name val="Calibri"/>
      <family val="2"/>
      <scheme val="minor"/>
    </font>
    <font>
      <b/>
      <sz val="14"/>
      <color theme="0"/>
      <name val="Arial"/>
      <family val="2"/>
    </font>
    <font>
      <b/>
      <sz val="16"/>
      <color theme="0"/>
      <name val="Arial"/>
      <family val="2"/>
    </font>
    <font>
      <sz val="9"/>
      <color theme="0"/>
      <name val="Arial"/>
      <family val="2"/>
    </font>
    <font>
      <sz val="11"/>
      <color theme="1"/>
      <name val="Arial"/>
      <family val="2"/>
    </font>
    <font>
      <b/>
      <sz val="11"/>
      <color theme="1"/>
      <name val="Arial"/>
      <family val="2"/>
    </font>
    <font>
      <sz val="12"/>
      <color rgb="FF000080"/>
      <name val="Verdana"/>
      <family val="2"/>
    </font>
    <font>
      <b/>
      <sz val="11"/>
      <color theme="1"/>
      <name val="Calibri"/>
      <family val="2"/>
      <scheme val="minor"/>
    </font>
    <font>
      <b/>
      <i/>
      <sz val="14"/>
      <color theme="1"/>
      <name val="Calibri"/>
      <family val="2"/>
      <scheme val="minor"/>
    </font>
    <font>
      <b/>
      <sz val="14"/>
      <color theme="1"/>
      <name val="Calibri"/>
      <family val="2"/>
      <scheme val="minor"/>
    </font>
    <font>
      <u/>
      <sz val="11"/>
      <color theme="1"/>
      <name val="Calibri"/>
      <family val="2"/>
      <scheme val="minor"/>
    </font>
    <font>
      <b/>
      <sz val="16"/>
      <color theme="0"/>
      <name val="Calibri"/>
      <family val="2"/>
      <scheme val="minor"/>
    </font>
    <font>
      <u/>
      <sz val="11"/>
      <color theme="10"/>
      <name val="Calibri"/>
      <family val="2"/>
      <scheme val="minor"/>
    </font>
    <font>
      <sz val="9"/>
      <color rgb="FF0000CC"/>
      <name val="Verdana"/>
      <family val="2"/>
    </font>
    <font>
      <b/>
      <sz val="18"/>
      <color theme="1"/>
      <name val="Arial"/>
      <family val="2"/>
    </font>
    <font>
      <b/>
      <sz val="14"/>
      <color theme="0"/>
      <name val="Calibri"/>
      <family val="2"/>
      <scheme val="minor"/>
    </font>
    <font>
      <sz val="12"/>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theme="4" tint="0.79998168889431442"/>
      </patternFill>
    </fill>
    <fill>
      <patternFill patternType="solid">
        <fgColor theme="0" tint="-4.9989318521683403E-2"/>
        <bgColor theme="4" tint="0.79998168889431442"/>
      </patternFill>
    </fill>
    <fill>
      <patternFill patternType="solid">
        <fgColor rgb="FF800000"/>
        <bgColor indexed="64"/>
      </patternFill>
    </fill>
    <fill>
      <patternFill patternType="solid">
        <fgColor theme="0" tint="-0.249977111117893"/>
        <bgColor theme="4" tint="0.79998168889431442"/>
      </patternFill>
    </fill>
    <fill>
      <patternFill patternType="solid">
        <fgColor theme="3"/>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s>
  <cellStyleXfs count="3">
    <xf numFmtId="0" fontId="0" fillId="0" borderId="0"/>
    <xf numFmtId="164" fontId="3" fillId="0" borderId="0" applyFont="0" applyFill="0" applyBorder="0" applyAlignment="0" applyProtection="0"/>
    <xf numFmtId="0" fontId="24" fillId="0" borderId="0" applyNumberFormat="0" applyFill="0" applyBorder="0" applyAlignment="0" applyProtection="0"/>
  </cellStyleXfs>
  <cellXfs count="160">
    <xf numFmtId="0" fontId="0" fillId="0" borderId="0" xfId="0"/>
    <xf numFmtId="14" fontId="0" fillId="0" borderId="0" xfId="0" applyNumberFormat="1"/>
    <xf numFmtId="0" fontId="2" fillId="0" borderId="0" xfId="0" applyFont="1"/>
    <xf numFmtId="0" fontId="5" fillId="0" borderId="0" xfId="0" applyFont="1" applyFill="1"/>
    <xf numFmtId="0" fontId="4" fillId="0" borderId="0" xfId="0" applyFont="1" applyFill="1"/>
    <xf numFmtId="0" fontId="0" fillId="0" borderId="0" xfId="0" applyFill="1"/>
    <xf numFmtId="0" fontId="0" fillId="3" borderId="0" xfId="0" applyFill="1"/>
    <xf numFmtId="0" fontId="0" fillId="4" borderId="0" xfId="0" applyFill="1"/>
    <xf numFmtId="0" fontId="8" fillId="4" borderId="0" xfId="0" applyFont="1" applyFill="1"/>
    <xf numFmtId="0" fontId="9" fillId="3" borderId="0" xfId="0" applyFont="1" applyFill="1"/>
    <xf numFmtId="0" fontId="10" fillId="4" borderId="0" xfId="0" applyFont="1" applyFill="1"/>
    <xf numFmtId="0" fontId="0" fillId="5" borderId="1" xfId="0" applyFill="1" applyBorder="1"/>
    <xf numFmtId="0" fontId="0" fillId="4" borderId="1" xfId="0" applyFill="1" applyBorder="1"/>
    <xf numFmtId="0" fontId="0" fillId="4" borderId="1" xfId="0" quotePrefix="1" applyFill="1" applyBorder="1"/>
    <xf numFmtId="14" fontId="0" fillId="0" borderId="1" xfId="0" applyNumberFormat="1" applyBorder="1" applyProtection="1">
      <protection locked="0"/>
    </xf>
    <xf numFmtId="0" fontId="1" fillId="0" borderId="1" xfId="0" applyFont="1" applyBorder="1" applyProtection="1">
      <protection locked="0"/>
    </xf>
    <xf numFmtId="0" fontId="0" fillId="0" borderId="1" xfId="0" applyBorder="1" applyProtection="1">
      <protection locked="0"/>
    </xf>
    <xf numFmtId="0" fontId="0" fillId="0" borderId="1" xfId="0" applyBorder="1" applyAlignment="1" applyProtection="1">
      <alignment horizontal="right"/>
      <protection locked="0"/>
    </xf>
    <xf numFmtId="0" fontId="18" fillId="0" borderId="0" xfId="0" applyFont="1"/>
    <xf numFmtId="0" fontId="19" fillId="0" borderId="0" xfId="0" applyFont="1"/>
    <xf numFmtId="0" fontId="20" fillId="0" borderId="0" xfId="0" applyFont="1"/>
    <xf numFmtId="0" fontId="21" fillId="0" borderId="0" xfId="0" applyFont="1"/>
    <xf numFmtId="0" fontId="0" fillId="6" borderId="0" xfId="0" applyFill="1" applyProtection="1"/>
    <xf numFmtId="0" fontId="1" fillId="6" borderId="0" xfId="0" applyFont="1" applyFill="1" applyProtection="1"/>
    <xf numFmtId="0" fontId="0" fillId="2" borderId="0" xfId="0" applyFill="1" applyAlignment="1" applyProtection="1">
      <alignment wrapText="1"/>
    </xf>
    <xf numFmtId="0" fontId="1" fillId="2" borderId="0" xfId="0" applyFont="1" applyFill="1" applyAlignment="1" applyProtection="1">
      <alignment wrapText="1"/>
    </xf>
    <xf numFmtId="0" fontId="0" fillId="2" borderId="0" xfId="0" applyFill="1" applyProtection="1"/>
    <xf numFmtId="0" fontId="1" fillId="2" borderId="0" xfId="0" applyFont="1" applyFill="1" applyProtection="1"/>
    <xf numFmtId="0" fontId="13" fillId="9" borderId="2" xfId="0" applyFont="1" applyFill="1" applyBorder="1" applyAlignment="1" applyProtection="1">
      <alignment vertical="center"/>
    </xf>
    <xf numFmtId="0" fontId="0" fillId="0" borderId="0" xfId="0" applyProtection="1"/>
    <xf numFmtId="0" fontId="13" fillId="9" borderId="9" xfId="0" applyFont="1" applyFill="1" applyBorder="1" applyProtection="1"/>
    <xf numFmtId="0" fontId="15" fillId="9" borderId="0" xfId="0" applyFont="1" applyFill="1" applyProtection="1"/>
    <xf numFmtId="0" fontId="0" fillId="4" borderId="10" xfId="0" applyFont="1" applyFill="1" applyBorder="1" applyProtection="1"/>
    <xf numFmtId="0" fontId="0" fillId="0" borderId="12" xfId="0" applyBorder="1" applyProtection="1">
      <protection locked="0"/>
    </xf>
    <xf numFmtId="0" fontId="0" fillId="0" borderId="12" xfId="0" applyBorder="1" applyAlignment="1" applyProtection="1">
      <alignment horizontal="right"/>
      <protection locked="0"/>
    </xf>
    <xf numFmtId="0" fontId="16" fillId="0" borderId="12" xfId="0" applyFont="1" applyBorder="1" applyProtection="1">
      <protection locked="0"/>
    </xf>
    <xf numFmtId="0" fontId="0" fillId="2" borderId="11" xfId="0" applyFill="1" applyBorder="1" applyProtection="1"/>
    <xf numFmtId="0" fontId="1" fillId="2" borderId="13" xfId="0" applyFont="1" applyFill="1" applyBorder="1" applyProtection="1"/>
    <xf numFmtId="0" fontId="13" fillId="9" borderId="13" xfId="0" applyFont="1" applyFill="1" applyBorder="1" applyAlignment="1" applyProtection="1">
      <alignment vertical="center"/>
    </xf>
    <xf numFmtId="0" fontId="2" fillId="0" borderId="0" xfId="0" applyFont="1" applyFill="1" applyBorder="1"/>
    <xf numFmtId="0" fontId="0" fillId="0" borderId="0" xfId="0" applyFill="1" applyBorder="1"/>
    <xf numFmtId="0" fontId="24" fillId="0" borderId="1" xfId="2" applyBorder="1" applyProtection="1">
      <protection locked="0"/>
    </xf>
    <xf numFmtId="0" fontId="21" fillId="4" borderId="0" xfId="0" applyFont="1" applyFill="1" applyAlignment="1">
      <alignment horizontal="center" wrapText="1"/>
    </xf>
    <xf numFmtId="0" fontId="0" fillId="0" borderId="0" xfId="0" pivotButton="1"/>
    <xf numFmtId="0" fontId="1" fillId="0" borderId="0" xfId="0" applyFont="1" applyFill="1" applyProtection="1"/>
    <xf numFmtId="1" fontId="0" fillId="0" borderId="0" xfId="0" applyNumberFormat="1"/>
    <xf numFmtId="0" fontId="25" fillId="0" borderId="0" xfId="0" applyFont="1"/>
    <xf numFmtId="0" fontId="25" fillId="0" borderId="0" xfId="1" applyNumberFormat="1" applyFont="1"/>
    <xf numFmtId="0" fontId="0" fillId="4" borderId="1" xfId="0" applyFill="1" applyBorder="1" applyAlignment="1" applyProtection="1">
      <alignment wrapText="1"/>
    </xf>
    <xf numFmtId="0" fontId="0" fillId="0" borderId="1" xfId="0" applyBorder="1" applyProtection="1"/>
    <xf numFmtId="0" fontId="16" fillId="4" borderId="12" xfId="0" applyFont="1" applyFill="1" applyBorder="1" applyProtection="1"/>
    <xf numFmtId="0" fontId="14" fillId="9" borderId="11" xfId="0" applyFont="1" applyFill="1" applyBorder="1" applyProtection="1"/>
    <xf numFmtId="164" fontId="14" fillId="9" borderId="3" xfId="1" applyFont="1" applyFill="1" applyBorder="1" applyProtection="1"/>
    <xf numFmtId="0" fontId="6" fillId="0" borderId="0" xfId="0" applyFont="1" applyProtection="1"/>
    <xf numFmtId="0" fontId="0" fillId="4" borderId="1" xfId="0" applyFill="1" applyBorder="1" applyAlignment="1" applyProtection="1">
      <alignment horizontal="center"/>
    </xf>
    <xf numFmtId="0" fontId="0" fillId="4" borderId="1" xfId="0" applyFill="1" applyBorder="1" applyProtection="1"/>
    <xf numFmtId="164" fontId="0" fillId="4" borderId="1" xfId="1" applyFont="1" applyFill="1" applyBorder="1" applyProtection="1"/>
    <xf numFmtId="0" fontId="6" fillId="0" borderId="0" xfId="0" applyFont="1" applyAlignment="1" applyProtection="1">
      <alignment vertical="center"/>
    </xf>
    <xf numFmtId="0" fontId="0" fillId="6" borderId="0" xfId="0" applyFill="1" applyAlignment="1" applyProtection="1">
      <alignment vertical="center"/>
    </xf>
    <xf numFmtId="0" fontId="13" fillId="9" borderId="11" xfId="0" applyFont="1" applyFill="1" applyBorder="1" applyAlignment="1" applyProtection="1">
      <alignment vertical="center"/>
    </xf>
    <xf numFmtId="0" fontId="13" fillId="9" borderId="13" xfId="0" applyFont="1" applyFill="1" applyBorder="1" applyAlignment="1" applyProtection="1">
      <alignment horizontal="center" vertical="center" wrapText="1"/>
    </xf>
    <xf numFmtId="0" fontId="13" fillId="9" borderId="3" xfId="0" applyFont="1" applyFill="1" applyBorder="1" applyAlignment="1" applyProtection="1">
      <alignment vertical="center"/>
    </xf>
    <xf numFmtId="164" fontId="0" fillId="7" borderId="15" xfId="1" applyFont="1" applyFill="1" applyBorder="1" applyProtection="1"/>
    <xf numFmtId="164" fontId="0" fillId="7" borderId="10" xfId="1" applyFont="1" applyFill="1" applyBorder="1" applyProtection="1"/>
    <xf numFmtId="0" fontId="0" fillId="4" borderId="15" xfId="0" applyFont="1" applyFill="1" applyBorder="1" applyProtection="1"/>
    <xf numFmtId="0" fontId="0" fillId="4" borderId="12" xfId="0" applyFill="1" applyBorder="1" applyAlignment="1" applyProtection="1">
      <alignment horizontal="center"/>
    </xf>
    <xf numFmtId="0" fontId="0" fillId="4" borderId="12" xfId="0" applyFill="1" applyBorder="1" applyProtection="1"/>
    <xf numFmtId="164" fontId="0" fillId="4" borderId="12" xfId="1" applyFont="1" applyFill="1" applyBorder="1" applyProtection="1"/>
    <xf numFmtId="164" fontId="0" fillId="4" borderId="1" xfId="1" applyFont="1" applyFill="1" applyBorder="1" applyAlignment="1" applyProtection="1">
      <alignment wrapText="1"/>
    </xf>
    <xf numFmtId="164" fontId="13" fillId="9" borderId="9" xfId="1" applyFont="1" applyFill="1" applyBorder="1" applyProtection="1"/>
    <xf numFmtId="0" fontId="13" fillId="9" borderId="13" xfId="0" applyFont="1" applyFill="1" applyBorder="1" applyAlignment="1" applyProtection="1">
      <alignment horizontal="center" vertical="center"/>
    </xf>
    <xf numFmtId="0" fontId="0" fillId="4" borderId="1" xfId="0" applyFont="1" applyFill="1" applyBorder="1" applyProtection="1"/>
    <xf numFmtId="0" fontId="0" fillId="3" borderId="1" xfId="0" applyFont="1" applyFill="1" applyBorder="1" applyProtection="1">
      <protection locked="0"/>
    </xf>
    <xf numFmtId="0" fontId="27" fillId="9" borderId="1" xfId="0" applyFont="1" applyFill="1" applyBorder="1" applyProtection="1"/>
    <xf numFmtId="164" fontId="0" fillId="7" borderId="1" xfId="1" applyFont="1" applyFill="1" applyBorder="1" applyProtection="1"/>
    <xf numFmtId="0" fontId="0" fillId="0" borderId="1" xfId="0" applyBorder="1" applyAlignment="1" applyProtection="1">
      <alignment wrapText="1"/>
      <protection locked="0"/>
    </xf>
    <xf numFmtId="0" fontId="0" fillId="8" borderId="1" xfId="0" applyFont="1" applyFill="1" applyBorder="1" applyProtection="1">
      <protection locked="0"/>
    </xf>
    <xf numFmtId="164" fontId="0" fillId="8" borderId="1" xfId="1" applyFont="1" applyFill="1" applyBorder="1" applyProtection="1">
      <protection locked="0"/>
    </xf>
    <xf numFmtId="0" fontId="0" fillId="7" borderId="1" xfId="0" applyFont="1" applyFill="1" applyBorder="1" applyProtection="1"/>
    <xf numFmtId="164" fontId="0" fillId="3" borderId="1" xfId="1" applyFont="1" applyFill="1" applyBorder="1" applyProtection="1">
      <protection locked="0"/>
    </xf>
    <xf numFmtId="0" fontId="0" fillId="10" borderId="1" xfId="0" applyFont="1" applyFill="1" applyBorder="1" applyProtection="1"/>
    <xf numFmtId="164" fontId="0" fillId="7" borderId="1" xfId="1" applyFont="1" applyFill="1" applyBorder="1" applyProtection="1">
      <protection locked="0"/>
    </xf>
    <xf numFmtId="0" fontId="0" fillId="6" borderId="1" xfId="0" applyFill="1" applyBorder="1" applyProtection="1">
      <protection locked="0"/>
    </xf>
    <xf numFmtId="0" fontId="13" fillId="9" borderId="17" xfId="0" applyFont="1" applyFill="1" applyBorder="1" applyAlignment="1" applyProtection="1">
      <alignment vertical="center"/>
    </xf>
    <xf numFmtId="0" fontId="13" fillId="9" borderId="18" xfId="0" applyFont="1" applyFill="1" applyBorder="1" applyAlignment="1" applyProtection="1">
      <alignment vertical="center"/>
    </xf>
    <xf numFmtId="0" fontId="13" fillId="9" borderId="19" xfId="0" applyFont="1" applyFill="1" applyBorder="1" applyAlignment="1" applyProtection="1">
      <alignment vertical="center"/>
    </xf>
    <xf numFmtId="0" fontId="0" fillId="4" borderId="12" xfId="0" applyFont="1" applyFill="1" applyBorder="1" applyProtection="1"/>
    <xf numFmtId="0" fontId="0" fillId="8" borderId="12" xfId="0" applyFont="1" applyFill="1" applyBorder="1" applyProtection="1">
      <protection locked="0"/>
    </xf>
    <xf numFmtId="0" fontId="0" fillId="7" borderId="12" xfId="0" applyFont="1" applyFill="1" applyBorder="1" applyProtection="1"/>
    <xf numFmtId="164" fontId="0" fillId="8" borderId="12" xfId="1" applyFont="1" applyFill="1" applyBorder="1" applyProtection="1">
      <protection locked="0"/>
    </xf>
    <xf numFmtId="164" fontId="0" fillId="7" borderId="12" xfId="1" applyFont="1" applyFill="1" applyBorder="1" applyProtection="1"/>
    <xf numFmtId="0" fontId="13" fillId="9" borderId="17" xfId="0" applyFont="1" applyFill="1" applyBorder="1" applyAlignment="1" applyProtection="1">
      <alignment horizontal="center" vertical="center"/>
    </xf>
    <xf numFmtId="0" fontId="13" fillId="9" borderId="18" xfId="0" applyFont="1" applyFill="1" applyBorder="1" applyAlignment="1" applyProtection="1">
      <alignment horizontal="center" vertical="center"/>
    </xf>
    <xf numFmtId="0" fontId="13" fillId="9" borderId="18" xfId="0" applyFont="1" applyFill="1" applyBorder="1" applyAlignment="1" applyProtection="1">
      <alignment horizontal="center" vertical="center" wrapText="1"/>
    </xf>
    <xf numFmtId="0" fontId="13" fillId="9" borderId="19" xfId="0" applyFont="1" applyFill="1" applyBorder="1" applyAlignment="1" applyProtection="1">
      <alignment horizontal="center" vertical="center"/>
    </xf>
    <xf numFmtId="0" fontId="23" fillId="9" borderId="11" xfId="0" applyFont="1" applyFill="1" applyBorder="1" applyProtection="1"/>
    <xf numFmtId="164" fontId="23" fillId="9" borderId="3" xfId="1" applyFont="1" applyFill="1" applyBorder="1" applyProtection="1"/>
    <xf numFmtId="0" fontId="0" fillId="10" borderId="12" xfId="0" applyFont="1" applyFill="1" applyBorder="1" applyProtection="1"/>
    <xf numFmtId="164" fontId="0" fillId="7" borderId="12" xfId="1" applyFont="1" applyFill="1" applyBorder="1" applyProtection="1">
      <protection locked="0"/>
    </xf>
    <xf numFmtId="0" fontId="0" fillId="4" borderId="12" xfId="0" applyFill="1" applyBorder="1" applyAlignment="1" applyProtection="1">
      <alignment wrapText="1"/>
    </xf>
    <xf numFmtId="164" fontId="0" fillId="4" borderId="12" xfId="1" applyFont="1" applyFill="1" applyBorder="1" applyAlignment="1" applyProtection="1">
      <alignment wrapText="1"/>
    </xf>
    <xf numFmtId="0" fontId="13" fillId="9" borderId="11" xfId="0" applyFont="1" applyFill="1" applyBorder="1" applyProtection="1"/>
    <xf numFmtId="164" fontId="13" fillId="9" borderId="3" xfId="1" applyFont="1" applyFill="1" applyBorder="1" applyProtection="1"/>
    <xf numFmtId="0" fontId="0" fillId="0" borderId="1" xfId="0" applyBorder="1"/>
    <xf numFmtId="14" fontId="0" fillId="0" borderId="1" xfId="0" applyNumberFormat="1" applyBorder="1"/>
    <xf numFmtId="0" fontId="0" fillId="0" borderId="1" xfId="0" applyNumberFormat="1" applyBorder="1"/>
    <xf numFmtId="0" fontId="0" fillId="0" borderId="0" xfId="0" applyFill="1" applyProtection="1"/>
    <xf numFmtId="0" fontId="17" fillId="0" borderId="0" xfId="0" applyFont="1" applyFill="1" applyAlignment="1" applyProtection="1">
      <alignment horizontal="right" vertical="center"/>
    </xf>
    <xf numFmtId="0" fontId="0" fillId="0" borderId="0" xfId="0" applyFill="1" applyBorder="1" applyAlignment="1" applyProtection="1"/>
    <xf numFmtId="14" fontId="0" fillId="0" borderId="0" xfId="0" applyNumberFormat="1" applyFill="1" applyProtection="1"/>
    <xf numFmtId="0" fontId="0" fillId="0" borderId="0" xfId="0" applyFill="1" applyBorder="1" applyProtection="1"/>
    <xf numFmtId="14" fontId="0" fillId="0" borderId="0" xfId="0" applyNumberFormat="1" applyFill="1" applyBorder="1" applyProtection="1"/>
    <xf numFmtId="14" fontId="0" fillId="0" borderId="0" xfId="0" applyNumberFormat="1" applyFill="1" applyBorder="1" applyAlignment="1" applyProtection="1">
      <alignment horizontal="center"/>
    </xf>
    <xf numFmtId="0" fontId="17" fillId="0" borderId="0" xfId="0" applyFont="1" applyFill="1" applyBorder="1" applyAlignment="1" applyProtection="1">
      <alignment horizontal="right" vertical="center"/>
    </xf>
    <xf numFmtId="0" fontId="2" fillId="0" borderId="14" xfId="0" applyFont="1" applyFill="1" applyBorder="1" applyAlignment="1" applyProtection="1">
      <alignment vertical="center"/>
    </xf>
    <xf numFmtId="0" fontId="2" fillId="0" borderId="0" xfId="0" applyFont="1" applyFill="1" applyProtection="1"/>
    <xf numFmtId="0" fontId="26" fillId="0" borderId="0" xfId="0" applyFont="1" applyFill="1" applyAlignment="1" applyProtection="1">
      <alignment vertical="center"/>
    </xf>
    <xf numFmtId="0" fontId="0" fillId="0" borderId="0" xfId="0" applyFill="1" applyAlignment="1" applyProtection="1">
      <alignment horizontal="center"/>
    </xf>
    <xf numFmtId="0" fontId="7" fillId="0" borderId="0" xfId="0" applyFont="1" applyFill="1" applyProtection="1"/>
    <xf numFmtId="0" fontId="26" fillId="0" borderId="14" xfId="0" applyFont="1" applyFill="1" applyBorder="1" applyAlignment="1" applyProtection="1">
      <alignment vertical="center"/>
    </xf>
    <xf numFmtId="0" fontId="23" fillId="0" borderId="0" xfId="0" applyFont="1" applyFill="1" applyBorder="1" applyProtection="1"/>
    <xf numFmtId="2" fontId="23" fillId="0" borderId="0" xfId="0" applyNumberFormat="1" applyFont="1" applyFill="1" applyBorder="1" applyProtection="1"/>
    <xf numFmtId="0" fontId="26" fillId="0" borderId="0" xfId="0" applyFont="1" applyFill="1" applyBorder="1" applyAlignment="1" applyProtection="1">
      <alignment vertical="center"/>
    </xf>
    <xf numFmtId="0" fontId="0" fillId="0" borderId="0" xfId="0" applyFill="1" applyAlignment="1" applyProtection="1">
      <alignment vertical="center"/>
    </xf>
    <xf numFmtId="0" fontId="12" fillId="0" borderId="0" xfId="0" applyFont="1" applyFill="1" applyProtection="1"/>
    <xf numFmtId="164" fontId="12" fillId="0" borderId="0" xfId="1" applyFont="1" applyFill="1" applyProtection="1"/>
    <xf numFmtId="0" fontId="0" fillId="0" borderId="0" xfId="0" applyFill="1" applyBorder="1" applyAlignment="1" applyProtection="1">
      <alignment wrapText="1"/>
    </xf>
    <xf numFmtId="164" fontId="0" fillId="0" borderId="0" xfId="1" applyFont="1" applyFill="1" applyProtection="1"/>
    <xf numFmtId="0" fontId="2" fillId="5" borderId="1" xfId="0" applyFont="1" applyFill="1" applyBorder="1"/>
    <xf numFmtId="14" fontId="0" fillId="5" borderId="1" xfId="0" applyNumberFormat="1" applyFill="1" applyBorder="1"/>
    <xf numFmtId="0" fontId="0" fillId="5" borderId="1" xfId="0" applyNumberFormat="1" applyFill="1" applyBorder="1"/>
    <xf numFmtId="0" fontId="0" fillId="4" borderId="15" xfId="0" applyFont="1" applyFill="1" applyBorder="1" applyAlignment="1" applyProtection="1">
      <alignment horizontal="left"/>
    </xf>
    <xf numFmtId="0" fontId="0" fillId="4" borderId="10" xfId="0" applyFont="1" applyFill="1" applyBorder="1" applyAlignment="1" applyProtection="1">
      <alignment horizontal="left"/>
    </xf>
    <xf numFmtId="0" fontId="13" fillId="9" borderId="25" xfId="0" applyFont="1" applyFill="1" applyBorder="1" applyAlignment="1" applyProtection="1">
      <alignment vertical="center"/>
    </xf>
    <xf numFmtId="0" fontId="0" fillId="0" borderId="26" xfId="0" applyFill="1" applyBorder="1" applyProtection="1"/>
    <xf numFmtId="0" fontId="13" fillId="9" borderId="27" xfId="0" applyFont="1" applyFill="1" applyBorder="1" applyAlignment="1" applyProtection="1">
      <alignment vertical="center"/>
    </xf>
    <xf numFmtId="0" fontId="0" fillId="4" borderId="5" xfId="0" applyFill="1" applyBorder="1" applyAlignment="1" applyProtection="1">
      <alignment horizontal="left"/>
    </xf>
    <xf numFmtId="0" fontId="0" fillId="4" borderId="6" xfId="0" applyFill="1" applyBorder="1" applyAlignment="1" applyProtection="1">
      <alignment horizontal="left"/>
    </xf>
    <xf numFmtId="0" fontId="0" fillId="4" borderId="7" xfId="0" applyFill="1" applyBorder="1" applyAlignment="1" applyProtection="1">
      <alignment horizontal="left"/>
    </xf>
    <xf numFmtId="0" fontId="1" fillId="8" borderId="1" xfId="0" applyFont="1" applyFill="1" applyBorder="1" applyProtection="1">
      <protection locked="0"/>
    </xf>
    <xf numFmtId="0" fontId="28" fillId="6" borderId="0" xfId="0" applyFont="1" applyFill="1" applyProtection="1"/>
    <xf numFmtId="164" fontId="0" fillId="0" borderId="0" xfId="1" applyFont="1" applyFill="1" applyBorder="1" applyProtection="1">
      <protection locked="0"/>
    </xf>
    <xf numFmtId="164" fontId="0" fillId="0" borderId="0" xfId="1" applyFont="1" applyFill="1" applyBorder="1" applyProtection="1"/>
    <xf numFmtId="1" fontId="0" fillId="4" borderId="1" xfId="0" applyNumberFormat="1" applyFill="1" applyBorder="1" applyProtection="1"/>
    <xf numFmtId="0" fontId="14" fillId="11" borderId="10" xfId="0" applyFont="1" applyFill="1" applyBorder="1" applyAlignment="1" applyProtection="1">
      <alignment horizontal="center" vertical="center" wrapText="1"/>
    </xf>
    <xf numFmtId="0" fontId="14" fillId="11" borderId="20" xfId="0" applyFont="1" applyFill="1" applyBorder="1" applyAlignment="1" applyProtection="1">
      <alignment horizontal="center" vertical="center" wrapText="1"/>
    </xf>
    <xf numFmtId="0" fontId="14" fillId="11" borderId="21" xfId="0" applyFont="1" applyFill="1" applyBorder="1" applyAlignment="1" applyProtection="1">
      <alignment horizontal="center" vertical="center" wrapText="1"/>
    </xf>
    <xf numFmtId="0" fontId="14" fillId="11" borderId="15"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14" fillId="11" borderId="22" xfId="0" applyFont="1" applyFill="1" applyBorder="1" applyAlignment="1" applyProtection="1">
      <alignment horizontal="center" vertical="center" wrapText="1"/>
    </xf>
    <xf numFmtId="0" fontId="14" fillId="11" borderId="23"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24"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xf>
    <xf numFmtId="0" fontId="0" fillId="0" borderId="8" xfId="0"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14" fontId="0" fillId="0" borderId="4" xfId="0" applyNumberFormat="1" applyFill="1" applyBorder="1" applyAlignment="1" applyProtection="1">
      <alignment horizontal="left" vertical="center"/>
      <protection locked="0"/>
    </xf>
    <xf numFmtId="0" fontId="0" fillId="0" borderId="16" xfId="0" applyFill="1" applyBorder="1" applyAlignment="1" applyProtection="1">
      <alignment horizontal="center"/>
      <protection locked="0"/>
    </xf>
    <xf numFmtId="0" fontId="21" fillId="3" borderId="0" xfId="0" applyFont="1" applyFill="1" applyAlignment="1">
      <alignment horizontal="center"/>
    </xf>
    <xf numFmtId="0" fontId="21" fillId="4" borderId="0" xfId="0" applyFont="1" applyFill="1" applyAlignment="1">
      <alignment horizontal="center"/>
    </xf>
  </cellXfs>
  <cellStyles count="3">
    <cellStyle name="Comma" xfId="1" builtinId="3"/>
    <cellStyle name="Hyperlink" xfId="2" builtinId="8"/>
    <cellStyle name="Normal" xfId="0" builtinId="0"/>
  </cellStyles>
  <dxfs count="3">
    <dxf>
      <fill>
        <patternFill>
          <bgColor rgb="FFFF0000"/>
        </patternFill>
      </fill>
    </dxf>
    <dxf>
      <fill>
        <patternFill>
          <bgColor rgb="FFFF0000"/>
        </patternFill>
      </fill>
    </dxf>
    <dxf>
      <fill>
        <patternFill>
          <bgColor rgb="FF00B050"/>
        </patternFill>
      </fill>
    </dxf>
  </dxfs>
  <tableStyles count="0" defaultTableStyle="TableStyleMedium2"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0</xdr:row>
      <xdr:rowOff>138951</xdr:rowOff>
    </xdr:from>
    <xdr:to>
      <xdr:col>4</xdr:col>
      <xdr:colOff>1421741</xdr:colOff>
      <xdr:row>3</xdr:row>
      <xdr:rowOff>235322</xdr:rowOff>
    </xdr:to>
    <xdr:pic>
      <xdr:nvPicPr>
        <xdr:cNvPr id="2" name="Picture 31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8951"/>
          <a:ext cx="2999529" cy="903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425824</xdr:colOff>
      <xdr:row>0</xdr:row>
      <xdr:rowOff>112058</xdr:rowOff>
    </xdr:from>
    <xdr:to>
      <xdr:col>8</xdr:col>
      <xdr:colOff>1434353</xdr:colOff>
      <xdr:row>4</xdr:row>
      <xdr:rowOff>224116</xdr:rowOff>
    </xdr:to>
    <xdr:pic>
      <xdr:nvPicPr>
        <xdr:cNvPr id="6" name="Billede 5">
          <a:extLst>
            <a:ext uri="{FF2B5EF4-FFF2-40B4-BE49-F238E27FC236}">
              <a16:creationId xmlns:a16="http://schemas.microsoft.com/office/drawing/2014/main" id="{6F5F11DF-971D-4C12-A964-D095C08B2CB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00" y="112058"/>
          <a:ext cx="3070412" cy="118782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1119</xdr:colOff>
      <xdr:row>1</xdr:row>
      <xdr:rowOff>145677</xdr:rowOff>
    </xdr:from>
    <xdr:to>
      <xdr:col>14</xdr:col>
      <xdr:colOff>2779058</xdr:colOff>
      <xdr:row>1</xdr:row>
      <xdr:rowOff>851648</xdr:rowOff>
    </xdr:to>
    <xdr:sp macro="[0]!Opdatering_tabel_Kontraktansatte" textlink="">
      <xdr:nvSpPr>
        <xdr:cNvPr id="3" name="Tekstboks 2">
          <a:extLst>
            <a:ext uri="{FF2B5EF4-FFF2-40B4-BE49-F238E27FC236}">
              <a16:creationId xmlns:a16="http://schemas.microsoft.com/office/drawing/2014/main" id="{00000000-0008-0000-0400-000003000000}"/>
            </a:ext>
          </a:extLst>
        </xdr:cNvPr>
        <xdr:cNvSpPr txBox="1"/>
      </xdr:nvSpPr>
      <xdr:spPr>
        <a:xfrm>
          <a:off x="28598531" y="481853"/>
          <a:ext cx="2777939" cy="705971"/>
        </a:xfrm>
        <a:prstGeom prst="rect">
          <a:avLst/>
        </a:prstGeom>
        <a:solidFill>
          <a:srgbClr val="800000"/>
        </a:solidFill>
        <a:ln w="50800" cmpd="sng">
          <a:solidFill>
            <a:srgbClr val="800000"/>
          </a:solidFill>
        </a:ln>
        <a:scene3d>
          <a:camera prst="orthographicFront"/>
          <a:lightRig rig="threePt" dir="t"/>
        </a:scene3d>
        <a:sp3d contourW="38100">
          <a:bevelT/>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400" b="1">
              <a:solidFill>
                <a:schemeClr val="bg1"/>
              </a:solidFill>
              <a:latin typeface="Arial" panose="020B0604020202020204" pitchFamily="34" charset="0"/>
              <a:cs typeface="Arial" panose="020B0604020202020204" pitchFamily="34" charset="0"/>
            </a:rPr>
            <a:t>Tryk her for at opdatere tabel og beregne den projektrelevante løn</a:t>
          </a:r>
        </a:p>
      </xdr:txBody>
    </xdr:sp>
    <xdr:clientData/>
  </xdr:twoCellAnchor>
  <xdr:twoCellAnchor editAs="oneCell">
    <xdr:from>
      <xdr:col>1</xdr:col>
      <xdr:colOff>33618</xdr:colOff>
      <xdr:row>1</xdr:row>
      <xdr:rowOff>123265</xdr:rowOff>
    </xdr:from>
    <xdr:to>
      <xdr:col>2</xdr:col>
      <xdr:colOff>1828173</xdr:colOff>
      <xdr:row>1</xdr:row>
      <xdr:rowOff>885265</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618" y="459441"/>
          <a:ext cx="2545349" cy="762000"/>
        </a:xfrm>
        <a:prstGeom prst="rect">
          <a:avLst/>
        </a:prstGeom>
      </xdr:spPr>
    </xdr:pic>
    <xdr:clientData/>
  </xdr:twoCellAnchor>
  <xdr:twoCellAnchor editAs="oneCell">
    <xdr:from>
      <xdr:col>2</xdr:col>
      <xdr:colOff>1893794</xdr:colOff>
      <xdr:row>1</xdr:row>
      <xdr:rowOff>11205</xdr:rowOff>
    </xdr:from>
    <xdr:to>
      <xdr:col>3</xdr:col>
      <xdr:colOff>1042147</xdr:colOff>
      <xdr:row>1</xdr:row>
      <xdr:rowOff>896470</xdr:rowOff>
    </xdr:to>
    <xdr:pic>
      <xdr:nvPicPr>
        <xdr:cNvPr id="7" name="Billede 6">
          <a:extLst>
            <a:ext uri="{FF2B5EF4-FFF2-40B4-BE49-F238E27FC236}">
              <a16:creationId xmlns:a16="http://schemas.microsoft.com/office/drawing/2014/main" id="{479708F7-0C1C-4ABC-ACED-0239942FF6E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44588" y="347381"/>
          <a:ext cx="2532530" cy="8852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19609</xdr:colOff>
      <xdr:row>1</xdr:row>
      <xdr:rowOff>56029</xdr:rowOff>
    </xdr:from>
    <xdr:to>
      <xdr:col>19</xdr:col>
      <xdr:colOff>694764</xdr:colOff>
      <xdr:row>1</xdr:row>
      <xdr:rowOff>900393</xdr:rowOff>
    </xdr:to>
    <xdr:sp macro="[0]!Opdatering_tabel_månedslønnet" textlink="">
      <xdr:nvSpPr>
        <xdr:cNvPr id="3" name="Tekstboks 2">
          <a:extLst>
            <a:ext uri="{FF2B5EF4-FFF2-40B4-BE49-F238E27FC236}">
              <a16:creationId xmlns:a16="http://schemas.microsoft.com/office/drawing/2014/main" id="{00000000-0008-0000-0600-000003000000}"/>
            </a:ext>
          </a:extLst>
        </xdr:cNvPr>
        <xdr:cNvSpPr txBox="1"/>
      </xdr:nvSpPr>
      <xdr:spPr>
        <a:xfrm>
          <a:off x="22857197" y="470647"/>
          <a:ext cx="2972361" cy="844364"/>
        </a:xfrm>
        <a:prstGeom prst="rect">
          <a:avLst/>
        </a:prstGeom>
        <a:solidFill>
          <a:srgbClr val="800000"/>
        </a:solidFill>
        <a:ln w="9525" cmpd="sng">
          <a:solidFill>
            <a:schemeClr val="lt1">
              <a:shade val="50000"/>
            </a:schemeClr>
          </a:solidFill>
        </a:ln>
        <a:scene3d>
          <a:camera prst="orthographicFront"/>
          <a:lightRig rig="threePt" dir="t"/>
        </a:scene3d>
        <a:sp3d extrusionH="38100" contourW="38100">
          <a:bevelT/>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400" b="1">
              <a:solidFill>
                <a:schemeClr val="bg1"/>
              </a:solidFill>
              <a:latin typeface="Arial" panose="020B0604020202020204" pitchFamily="34" charset="0"/>
              <a:cs typeface="Arial" panose="020B0604020202020204" pitchFamily="34" charset="0"/>
            </a:rPr>
            <a:t>Tryk her for at opdatere tabel</a:t>
          </a:r>
          <a:r>
            <a:rPr lang="da-DK" sz="1400" b="1" baseline="0">
              <a:solidFill>
                <a:schemeClr val="bg1"/>
              </a:solidFill>
              <a:latin typeface="Arial" panose="020B0604020202020204" pitchFamily="34" charset="0"/>
              <a:cs typeface="Arial" panose="020B0604020202020204" pitchFamily="34" charset="0"/>
            </a:rPr>
            <a:t> og beregne den projekrelevante løn</a:t>
          </a:r>
          <a:endParaRPr lang="da-DK"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xdr:col>
      <xdr:colOff>100853</xdr:colOff>
      <xdr:row>1</xdr:row>
      <xdr:rowOff>44824</xdr:rowOff>
    </xdr:from>
    <xdr:to>
      <xdr:col>2</xdr:col>
      <xdr:colOff>1895408</xdr:colOff>
      <xdr:row>1</xdr:row>
      <xdr:rowOff>806824</xdr:rowOff>
    </xdr:to>
    <xdr:pic>
      <xdr:nvPicPr>
        <xdr:cNvPr id="2" name="Billed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853" y="459442"/>
          <a:ext cx="2444496" cy="762000"/>
        </a:xfrm>
        <a:prstGeom prst="rect">
          <a:avLst/>
        </a:prstGeom>
      </xdr:spPr>
    </xdr:pic>
    <xdr:clientData/>
  </xdr:twoCellAnchor>
  <xdr:twoCellAnchor editAs="oneCell">
    <xdr:from>
      <xdr:col>2</xdr:col>
      <xdr:colOff>2050677</xdr:colOff>
      <xdr:row>1</xdr:row>
      <xdr:rowOff>0</xdr:rowOff>
    </xdr:from>
    <xdr:to>
      <xdr:col>3</xdr:col>
      <xdr:colOff>443753</xdr:colOff>
      <xdr:row>1</xdr:row>
      <xdr:rowOff>857250</xdr:rowOff>
    </xdr:to>
    <xdr:pic>
      <xdr:nvPicPr>
        <xdr:cNvPr id="6" name="Billede 5">
          <a:extLst>
            <a:ext uri="{FF2B5EF4-FFF2-40B4-BE49-F238E27FC236}">
              <a16:creationId xmlns:a16="http://schemas.microsoft.com/office/drawing/2014/main" id="{6EA02284-13DF-47A7-A1E2-97B1480C979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0618" y="414618"/>
          <a:ext cx="2438400" cy="8572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19050</xdr:colOff>
      <xdr:row>1</xdr:row>
      <xdr:rowOff>104774</xdr:rowOff>
    </xdr:from>
    <xdr:to>
      <xdr:col>17</xdr:col>
      <xdr:colOff>2247900</xdr:colOff>
      <xdr:row>1</xdr:row>
      <xdr:rowOff>819150</xdr:rowOff>
    </xdr:to>
    <xdr:sp macro="[0]!Opdatering_tabel_timeløn" textlink="">
      <xdr:nvSpPr>
        <xdr:cNvPr id="2" name="Tekstboks 1">
          <a:extLst>
            <a:ext uri="{FF2B5EF4-FFF2-40B4-BE49-F238E27FC236}">
              <a16:creationId xmlns:a16="http://schemas.microsoft.com/office/drawing/2014/main" id="{00000000-0008-0000-0700-000002000000}"/>
            </a:ext>
          </a:extLst>
        </xdr:cNvPr>
        <xdr:cNvSpPr txBox="1"/>
      </xdr:nvSpPr>
      <xdr:spPr>
        <a:xfrm>
          <a:off x="23660100" y="371474"/>
          <a:ext cx="2228850" cy="714376"/>
        </a:xfrm>
        <a:prstGeom prst="rect">
          <a:avLst/>
        </a:prstGeom>
        <a:solidFill>
          <a:srgbClr val="800000"/>
        </a:solidFill>
        <a:ln w="50800" cmpd="sng">
          <a:solidFill>
            <a:srgbClr val="800000"/>
          </a:solidFill>
        </a:ln>
        <a:scene3d>
          <a:camera prst="orthographicFront"/>
          <a:lightRig rig="threePt" dir="t"/>
        </a:scene3d>
        <a:sp3d extrusionH="38100" contourW="38100">
          <a:bevelT/>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300" b="1">
              <a:solidFill>
                <a:schemeClr val="bg1"/>
              </a:solidFill>
            </a:rPr>
            <a:t>Tryk her for at opdatere tabel og beregne den</a:t>
          </a:r>
          <a:r>
            <a:rPr lang="da-DK" sz="1300" b="1" baseline="0">
              <a:solidFill>
                <a:schemeClr val="bg1"/>
              </a:solidFill>
            </a:rPr>
            <a:t> projektrelevante løn</a:t>
          </a:r>
          <a:endParaRPr lang="da-DK" sz="1300" b="1">
            <a:solidFill>
              <a:schemeClr val="bg1"/>
            </a:solidFill>
          </a:endParaRPr>
        </a:p>
      </xdr:txBody>
    </xdr:sp>
    <xdr:clientData/>
  </xdr:twoCellAnchor>
  <xdr:twoCellAnchor editAs="oneCell">
    <xdr:from>
      <xdr:col>1</xdr:col>
      <xdr:colOff>56030</xdr:colOff>
      <xdr:row>1</xdr:row>
      <xdr:rowOff>67235</xdr:rowOff>
    </xdr:from>
    <xdr:to>
      <xdr:col>2</xdr:col>
      <xdr:colOff>1850585</xdr:colOff>
      <xdr:row>1</xdr:row>
      <xdr:rowOff>829235</xdr:rowOff>
    </xdr:to>
    <xdr:pic>
      <xdr:nvPicPr>
        <xdr:cNvPr id="5" name="Billed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030" y="336176"/>
          <a:ext cx="2276408" cy="762000"/>
        </a:xfrm>
        <a:prstGeom prst="rect">
          <a:avLst/>
        </a:prstGeom>
      </xdr:spPr>
    </xdr:pic>
    <xdr:clientData/>
  </xdr:twoCellAnchor>
  <xdr:twoCellAnchor editAs="oneCell">
    <xdr:from>
      <xdr:col>2</xdr:col>
      <xdr:colOff>2050676</xdr:colOff>
      <xdr:row>1</xdr:row>
      <xdr:rowOff>22411</xdr:rowOff>
    </xdr:from>
    <xdr:to>
      <xdr:col>3</xdr:col>
      <xdr:colOff>22411</xdr:colOff>
      <xdr:row>1</xdr:row>
      <xdr:rowOff>918882</xdr:rowOff>
    </xdr:to>
    <xdr:pic>
      <xdr:nvPicPr>
        <xdr:cNvPr id="7" name="Billede 6">
          <a:extLst>
            <a:ext uri="{FF2B5EF4-FFF2-40B4-BE49-F238E27FC236}">
              <a16:creationId xmlns:a16="http://schemas.microsoft.com/office/drawing/2014/main" id="{D6606CFA-3472-4BD1-A5E2-714CA40DDF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32529" y="291352"/>
          <a:ext cx="2510117" cy="89647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28575</xdr:colOff>
      <xdr:row>1</xdr:row>
      <xdr:rowOff>133350</xdr:rowOff>
    </xdr:from>
    <xdr:to>
      <xdr:col>11</xdr:col>
      <xdr:colOff>2124075</xdr:colOff>
      <xdr:row>1</xdr:row>
      <xdr:rowOff>904875</xdr:rowOff>
    </xdr:to>
    <xdr:sp macro="[0]!Opdatering_tabel_standardsats" textlink="">
      <xdr:nvSpPr>
        <xdr:cNvPr id="2" name="Tekstboks 1">
          <a:extLst>
            <a:ext uri="{FF2B5EF4-FFF2-40B4-BE49-F238E27FC236}">
              <a16:creationId xmlns:a16="http://schemas.microsoft.com/office/drawing/2014/main" id="{00000000-0008-0000-0A00-000002000000}"/>
            </a:ext>
          </a:extLst>
        </xdr:cNvPr>
        <xdr:cNvSpPr txBox="1"/>
      </xdr:nvSpPr>
      <xdr:spPr>
        <a:xfrm>
          <a:off x="15420975" y="371475"/>
          <a:ext cx="2095500" cy="771525"/>
        </a:xfrm>
        <a:prstGeom prst="rect">
          <a:avLst/>
        </a:prstGeom>
        <a:solidFill>
          <a:srgbClr val="800000"/>
        </a:solidFill>
        <a:ln w="50800" cmpd="sng">
          <a:solidFill>
            <a:srgbClr val="800000"/>
          </a:solidFill>
        </a:ln>
        <a:scene3d>
          <a:camera prst="orthographicFront"/>
          <a:lightRig rig="threePt" dir="t"/>
        </a:scene3d>
        <a:sp3d extrusionH="38100" contourW="38100">
          <a:bevelT/>
          <a:bevelB/>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300" b="1">
              <a:solidFill>
                <a:schemeClr val="bg1"/>
              </a:solidFill>
            </a:rPr>
            <a:t>Tryk her for at opdatere tabel og beregne den</a:t>
          </a:r>
          <a:r>
            <a:rPr lang="da-DK" sz="1300" b="1" baseline="0">
              <a:solidFill>
                <a:schemeClr val="bg1"/>
              </a:solidFill>
            </a:rPr>
            <a:t> projektrelevante løn</a:t>
          </a:r>
          <a:endParaRPr lang="da-DK" sz="1300" b="1">
            <a:solidFill>
              <a:schemeClr val="bg1"/>
            </a:solidFill>
          </a:endParaRPr>
        </a:p>
      </xdr:txBody>
    </xdr:sp>
    <xdr:clientData/>
  </xdr:twoCellAnchor>
  <xdr:twoCellAnchor editAs="oneCell">
    <xdr:from>
      <xdr:col>1</xdr:col>
      <xdr:colOff>179294</xdr:colOff>
      <xdr:row>1</xdr:row>
      <xdr:rowOff>33617</xdr:rowOff>
    </xdr:from>
    <xdr:to>
      <xdr:col>2</xdr:col>
      <xdr:colOff>1850584</xdr:colOff>
      <xdr:row>1</xdr:row>
      <xdr:rowOff>795617</xdr:rowOff>
    </xdr:to>
    <xdr:pic>
      <xdr:nvPicPr>
        <xdr:cNvPr id="5" name="Billed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9294" y="336176"/>
          <a:ext cx="2276408" cy="762000"/>
        </a:xfrm>
        <a:prstGeom prst="rect">
          <a:avLst/>
        </a:prstGeom>
      </xdr:spPr>
    </xdr:pic>
    <xdr:clientData/>
  </xdr:twoCellAnchor>
  <xdr:twoCellAnchor editAs="oneCell">
    <xdr:from>
      <xdr:col>2</xdr:col>
      <xdr:colOff>1949824</xdr:colOff>
      <xdr:row>1</xdr:row>
      <xdr:rowOff>11206</xdr:rowOff>
    </xdr:from>
    <xdr:to>
      <xdr:col>3</xdr:col>
      <xdr:colOff>381000</xdr:colOff>
      <xdr:row>1</xdr:row>
      <xdr:rowOff>952500</xdr:rowOff>
    </xdr:to>
    <xdr:pic>
      <xdr:nvPicPr>
        <xdr:cNvPr id="6" name="Billede 5">
          <a:extLst>
            <a:ext uri="{FF2B5EF4-FFF2-40B4-BE49-F238E27FC236}">
              <a16:creationId xmlns:a16="http://schemas.microsoft.com/office/drawing/2014/main" id="{47BC9C72-F507-40EE-BA88-6D36D7738CC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4942" y="313765"/>
          <a:ext cx="2543734" cy="941294"/>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209550</xdr:colOff>
      <xdr:row>1</xdr:row>
      <xdr:rowOff>95250</xdr:rowOff>
    </xdr:from>
    <xdr:to>
      <xdr:col>6</xdr:col>
      <xdr:colOff>215646</xdr:colOff>
      <xdr:row>5</xdr:row>
      <xdr:rowOff>47625</xdr:rowOff>
    </xdr:to>
    <xdr:pic>
      <xdr:nvPicPr>
        <xdr:cNvPr id="4" name="Billed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43225" y="285750"/>
          <a:ext cx="2444496" cy="762000"/>
        </a:xfrm>
        <a:prstGeom prst="rect">
          <a:avLst/>
        </a:prstGeom>
      </xdr:spPr>
    </xdr:pic>
    <xdr:clientData/>
  </xdr:twoCellAnchor>
  <xdr:twoCellAnchor editAs="oneCell">
    <xdr:from>
      <xdr:col>6</xdr:col>
      <xdr:colOff>371475</xdr:colOff>
      <xdr:row>1</xdr:row>
      <xdr:rowOff>38100</xdr:rowOff>
    </xdr:from>
    <xdr:to>
      <xdr:col>10</xdr:col>
      <xdr:colOff>371475</xdr:colOff>
      <xdr:row>5</xdr:row>
      <xdr:rowOff>88011</xdr:rowOff>
    </xdr:to>
    <xdr:pic>
      <xdr:nvPicPr>
        <xdr:cNvPr id="5" name="Billed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43550" y="228600"/>
          <a:ext cx="2438400" cy="85953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Kampmann" refreshedDate="43410.42748888889" createdVersion="4" refreshedVersion="6" minRefreshableVersion="3" recordCount="500" xr:uid="{00000000-000A-0000-FFFF-FFFF00000000}">
  <cacheSource type="worksheet">
    <worksheetSource ref="B3:L503" sheet="Kontraktansatte"/>
  </cacheSource>
  <cacheFields count="11">
    <cacheField name="Nr." numFmtId="0">
      <sharedItems containsMixedTypes="1" containsNumber="1" containsInteger="1" minValue="1" maxValue="7" count="6">
        <s v=""/>
        <n v="3" u="1"/>
        <n v="7" u="1"/>
        <n v="2" u="1"/>
        <n v="1" u="1"/>
        <n v="5" u="1"/>
      </sharedItems>
    </cacheField>
    <cacheField name="Navn" numFmtId="0">
      <sharedItems count="9">
        <s v=""/>
        <s v="Jens Jensen" u="1"/>
        <s v="Hans" u="1"/>
        <s v="Brian" u="1"/>
        <s v="a" u="1"/>
        <s v="Hans Hansen" u="1"/>
        <s v="Niels Nielsen" u="1"/>
        <s v="Henrik hansen" u="1"/>
        <s v="Brian Kampmann" u="1"/>
      </sharedItems>
    </cacheField>
    <cacheField name="Måned" numFmtId="0">
      <sharedItems/>
    </cacheField>
    <cacheField name="År" numFmtId="0">
      <sharedItems/>
    </cacheField>
    <cacheField name="Partner navn" numFmtId="0">
      <sharedItems/>
    </cacheField>
    <cacheField name="Kontraktprocent" numFmtId="0">
      <sharedItems containsNonDate="0" containsString="0" containsBlank="1"/>
    </cacheField>
    <cacheField name="AM-indkomst                  (A-indkomst før arbejdsmarkedsbidrag)" numFmtId="164">
      <sharedItems containsNonDate="0" containsString="0" containsBlank="1"/>
    </cacheField>
    <cacheField name="3*ATP" numFmtId="164">
      <sharedItems containsNonDate="0" containsString="0" containsBlank="1"/>
    </cacheField>
    <cacheField name="Pension" numFmtId="164">
      <sharedItems containsNonDate="0" containsString="0" containsBlank="1"/>
    </cacheField>
    <cacheField name="Total" numFmtId="164">
      <sharedItems/>
    </cacheField>
    <cacheField name="Projektrelevant løn" numFmtId="164">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Kampmann" refreshedDate="43410.427489236114" createdVersion="4" refreshedVersion="6" minRefreshableVersion="3" recordCount="505" xr:uid="{00000000-000A-0000-FFFF-FFFF01000000}">
  <cacheSource type="worksheet">
    <worksheetSource ref="B3:O508" sheet="Månedslønnet"/>
  </cacheSource>
  <cacheFields count="14">
    <cacheField name="Nr." numFmtId="0">
      <sharedItems containsMixedTypes="1" containsNumber="1" containsInteger="1" minValue="1" maxValue="7" count="7">
        <s v=""/>
        <n v="6" u="1"/>
        <n v="3" u="1"/>
        <n v="7" u="1"/>
        <n v="4" u="1"/>
        <n v="2" u="1"/>
        <n v="1" u="1"/>
      </sharedItems>
    </cacheField>
    <cacheField name="Navn" numFmtId="0">
      <sharedItems count="8">
        <s v=""/>
        <s v="Jens Jensen" u="1"/>
        <s v="Hans Hansen" u="1"/>
        <s v="Peter Petersen" u="1"/>
        <s v="Deltager 1" u="1"/>
        <s v="Deltager 2" u="1"/>
        <s v="Frederik Frederiksen" u="1"/>
        <s v="Henrik hansen" u="1"/>
      </sharedItems>
    </cacheField>
    <cacheField name="Måned" numFmtId="0">
      <sharedItems/>
    </cacheField>
    <cacheField name="År" numFmtId="0">
      <sharedItems/>
    </cacheField>
    <cacheField name="Partner navn" numFmtId="0">
      <sharedItems/>
    </cacheField>
    <cacheField name="Normtid pr. uge" numFmtId="0">
      <sharedItems containsNonDate="0" containsString="0" containsBlank="1"/>
    </cacheField>
    <cacheField name="Normtid pr. måned" numFmtId="0">
      <sharedItems/>
    </cacheField>
    <cacheField name="AM-indkomst                 (A-indkomst før arbejdsmarkedsbidrag)" numFmtId="164">
      <sharedItems containsNonDate="0" containsString="0" containsBlank="1"/>
    </cacheField>
    <cacheField name="3*ATP" numFmtId="164">
      <sharedItems containsNonDate="0" containsString="0" containsBlank="1"/>
    </cacheField>
    <cacheField name="Pension" numFmtId="164">
      <sharedItems containsNonDate="0" containsString="0" containsBlank="1"/>
    </cacheField>
    <cacheField name="Total" numFmtId="164">
      <sharedItems/>
    </cacheField>
    <cacheField name="Timesats" numFmtId="0">
      <sharedItems/>
    </cacheField>
    <cacheField name="Tidsregistrering" numFmtId="0">
      <sharedItems containsNonDate="0" containsString="0" containsBlank="1"/>
    </cacheField>
    <cacheField name="Projektrelevant løn" numFmtId="164">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Kampmann" refreshedDate="43410.427489351852" createdVersion="4" refreshedVersion="6" minRefreshableVersion="3" recordCount="499" xr:uid="{00000000-000A-0000-FFFF-FFFF02000000}">
  <cacheSource type="worksheet">
    <worksheetSource ref="B3:O502" sheet="Timeløn"/>
  </cacheSource>
  <cacheFields count="14">
    <cacheField name="Nr." numFmtId="0">
      <sharedItems containsMixedTypes="1" containsNumber="1" containsInteger="1" minValue="1" maxValue="6" count="5">
        <s v=""/>
        <n v="6" u="1"/>
        <n v="3" u="1"/>
        <n v="2" u="1"/>
        <n v="1" u="1"/>
      </sharedItems>
    </cacheField>
    <cacheField name="Navn" numFmtId="0">
      <sharedItems count="7">
        <s v=""/>
        <s v="Jens Jensen" u="1"/>
        <s v="Mette hansen" u="1"/>
        <s v="Hans Hansen" u="1"/>
        <s v="Peter Petersen" u="1"/>
        <s v="Frederik Frederiksen" u="1"/>
        <s v="Niels Nielsen" u="1"/>
      </sharedItems>
    </cacheField>
    <cacheField name="Uge" numFmtId="0">
      <sharedItems/>
    </cacheField>
    <cacheField name="År" numFmtId="0">
      <sharedItems/>
    </cacheField>
    <cacheField name="Partner navn" numFmtId="0">
      <sharedItems/>
    </cacheField>
    <cacheField name="Normtid pr. 14 dage" numFmtId="0">
      <sharedItems containsNonDate="0" containsString="0" containsBlank="1"/>
    </cacheField>
    <cacheField name="Timesats" numFmtId="0">
      <sharedItems/>
    </cacheField>
    <cacheField name="Tidsregistrering" numFmtId="0">
      <sharedItems containsNonDate="0" containsString="0" containsBlank="1"/>
    </cacheField>
    <cacheField name="AM-indkomst                 (A-indkomst før arbejdsmarkedsbidrag)" numFmtId="164">
      <sharedItems containsNonDate="0" containsString="0" containsBlank="1"/>
    </cacheField>
    <cacheField name="3*ATP" numFmtId="164">
      <sharedItems containsNonDate="0" containsString="0" containsBlank="1"/>
    </cacheField>
    <cacheField name="Pension" numFmtId="164">
      <sharedItems containsNonDate="0" containsString="0" containsBlank="1"/>
    </cacheField>
    <cacheField name="Feriepenge" numFmtId="164">
      <sharedItems containsNonDate="0" containsString="0" containsBlank="1"/>
    </cacheField>
    <cacheField name="Total" numFmtId="164">
      <sharedItems/>
    </cacheField>
    <cacheField name="Projektrelevant løn" numFmtId="164">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ian Kampmann" refreshedDate="43410.427489699076" createdVersion="4" refreshedVersion="6" minRefreshableVersion="3" recordCount="500" xr:uid="{00000000-000A-0000-FFFF-FFFF03000000}">
  <cacheSource type="worksheet">
    <worksheetSource ref="B3:I503" sheet="Standardsats"/>
  </cacheSource>
  <cacheFields count="8">
    <cacheField name="Nr." numFmtId="0">
      <sharedItems containsMixedTypes="1" containsNumber="1" containsInteger="1" minValue="1" maxValue="6" count="5">
        <s v=""/>
        <n v="6" u="1"/>
        <n v="2" u="1"/>
        <n v="1" u="1"/>
        <n v="5" u="1"/>
      </sharedItems>
    </cacheField>
    <cacheField name="Navn" numFmtId="0">
      <sharedItems count="9">
        <s v=""/>
        <s v="Hans" u="1"/>
        <s v="Brian" u="1"/>
        <s v="a" u="1"/>
        <s v="Mette hansen" u="1"/>
        <s v="dsfgdfg" u="1"/>
        <s v="Frederik Frederiksen" u="1"/>
        <s v="Niels Nielsen" u="1"/>
        <s v="Beiam" u="1"/>
      </sharedItems>
    </cacheField>
    <cacheField name="Måned" numFmtId="0">
      <sharedItems/>
    </cacheField>
    <cacheField name="År" numFmtId="0">
      <sharedItems/>
    </cacheField>
    <cacheField name="Partner navn" numFmtId="0">
      <sharedItems/>
    </cacheField>
    <cacheField name="Timesats" numFmtId="0">
      <sharedItems/>
    </cacheField>
    <cacheField name="Tidsregistrering" numFmtId="0">
      <sharedItems containsNonDate="0" containsString="0" containsBlank="1"/>
    </cacheField>
    <cacheField name="Projektrelevant løn"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r>
    <x v="0"/>
    <x v="0"/>
    <s v=""/>
    <s v=""/>
    <s v=""/>
    <m/>
    <m/>
    <m/>
    <m/>
    <s v=""/>
    <s v=""/>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5">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r>
    <x v="0"/>
    <x v="0"/>
    <s v=""/>
    <s v=""/>
    <s v=""/>
    <m/>
    <s v=""/>
    <m/>
    <m/>
    <m/>
    <s v=""/>
    <s v=""/>
    <m/>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r>
    <x v="0"/>
    <x v="0"/>
    <s v=""/>
    <s v=""/>
    <s v=""/>
    <m/>
    <s v=""/>
    <m/>
    <m/>
    <m/>
    <m/>
    <m/>
    <s v=""/>
    <s v=""/>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r>
    <x v="0"/>
    <x v="0"/>
    <s v=""/>
    <s v=""/>
    <s v=""/>
    <s v=""/>
    <m/>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el1" cacheId="2" applyNumberFormats="0" applyBorderFormats="0" applyFontFormats="0" applyPatternFormats="0" applyAlignmentFormats="0" applyWidthHeightFormats="1" dataCaption="Værdier" updatedVersion="6" minRefreshableVersion="3" useAutoFormatting="1" rowGrandTotals="0" itemPrintTitles="1" createdVersion="4" indent="0" compact="0" compactData="0" multipleFieldFilters="0">
  <location ref="A3:C3" firstHeaderRow="1" firstDataRow="1" firstDataCol="2"/>
  <pivotFields count="14">
    <pivotField axis="axisRow" compact="0" outline="0" showAll="0" measureFilter="1" defaultSubtotal="0">
      <items count="5">
        <item m="1" x="4"/>
        <item m="1" x="3"/>
        <item m="1" x="1"/>
        <item x="0"/>
        <item m="1" x="2"/>
      </items>
    </pivotField>
    <pivotField axis="axisRow" compact="0" outline="0" showAll="0">
      <items count="8">
        <item x="0"/>
        <item m="1" x="5"/>
        <item m="1" x="3"/>
        <item m="1" x="2"/>
        <item m="1" x="1"/>
        <item m="1" x="6"/>
        <item m="1"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2">
    <field x="0"/>
    <field x="1"/>
  </rowFields>
  <colItems count="1">
    <i/>
  </colItems>
  <dataFields count="1">
    <dataField name="Sum af Projektrelevant løn" fld="13" baseField="1" baseItem="1"/>
  </dataField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el6" cacheId="0" applyNumberFormats="0" applyBorderFormats="0" applyFontFormats="0" applyPatternFormats="0" applyAlignmentFormats="0" applyWidthHeightFormats="1" dataCaption="Værdier" updatedVersion="6" minRefreshableVersion="3" useAutoFormatting="1" rowGrandTotals="0" itemPrintTitles="1" createdVersion="4" indent="0" compact="0" compactData="0" multipleFieldFilters="0">
  <location ref="A3:C3" firstHeaderRow="1" firstDataRow="1" firstDataCol="2"/>
  <pivotFields count="11">
    <pivotField axis="axisRow" compact="0" outline="0" showAll="0" measureFilter="1" defaultSubtotal="0">
      <items count="6">
        <item m="1" x="4"/>
        <item x="0"/>
        <item m="1" x="5"/>
        <item m="1" x="2"/>
        <item m="1" x="1"/>
        <item m="1" x="3"/>
      </items>
      <extLst>
        <ext xmlns:x14="http://schemas.microsoft.com/office/spreadsheetml/2009/9/main" uri="{2946ED86-A175-432a-8AC1-64E0C546D7DE}">
          <x14:pivotField fillDownLabels="1"/>
        </ext>
      </extLst>
    </pivotField>
    <pivotField axis="axisRow" compact="0" outline="0" showAll="0">
      <items count="10">
        <item x="0"/>
        <item m="1" x="8"/>
        <item m="1" x="6"/>
        <item m="1" x="7"/>
        <item m="1" x="5"/>
        <item m="1" x="1"/>
        <item m="1" x="3"/>
        <item m="1" x="4"/>
        <item m="1" x="2"/>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2">
    <field x="0"/>
    <field x="1"/>
  </rowFields>
  <colItems count="1">
    <i/>
  </colItems>
  <dataFields count="1">
    <dataField name="Sum af Projektrelevant løn" fld="10" baseField="0" baseItem="0"/>
  </dataField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el2" cacheId="1" applyNumberFormats="0" applyBorderFormats="0" applyFontFormats="0" applyPatternFormats="0" applyAlignmentFormats="0" applyWidthHeightFormats="1" dataCaption="Værdier" updatedVersion="6" minRefreshableVersion="3" useAutoFormatting="1" rowGrandTotals="0" colGrandTotals="0" itemPrintTitles="1" createdVersion="4" indent="0" compact="0" compactData="0" multipleFieldFilters="0">
  <location ref="A3:C3" firstHeaderRow="1" firstDataRow="1" firstDataCol="2"/>
  <pivotFields count="14">
    <pivotField axis="axisRow" compact="0" outline="0" showAll="0" sortType="ascending" defaultSubtotal="0">
      <items count="7">
        <item m="1" x="6"/>
        <item m="1" x="5"/>
        <item m="1" x="2"/>
        <item m="1" x="4"/>
        <item m="1" x="1"/>
        <item m="1" x="3"/>
        <item x="0"/>
      </items>
    </pivotField>
    <pivotField axis="axisRow" compact="0" outline="0" showAll="0" measureFilter="1">
      <items count="9">
        <item x="0"/>
        <item m="1" x="6"/>
        <item m="1" x="2"/>
        <item m="1" x="7"/>
        <item m="1" x="1"/>
        <item m="1" x="3"/>
        <item m="1" x="4"/>
        <item m="1" x="5"/>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pivotField dataField="1" compact="0" outline="0" showAll="0"/>
  </pivotFields>
  <rowFields count="2">
    <field x="0"/>
    <field x="1"/>
  </rowFields>
  <colItems count="1">
    <i/>
  </colItems>
  <dataFields count="1">
    <dataField name="Sum af Projektrelevant løn" fld="13" baseField="1" baseItem="2"/>
  </dataFields>
  <pivotTableStyleInfo name="PivotStyleLight16" showRowHeaders="1" showColHeaders="1" showRowStripes="0" showColStripes="0" showLastColumn="1"/>
  <filters count="1">
    <filter fld="1" type="valueGreaterThan" evalOrder="-1" id="2"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el2" cacheId="3" applyNumberFormats="0" applyBorderFormats="0" applyFontFormats="0" applyPatternFormats="0" applyAlignmentFormats="0" applyWidthHeightFormats="1" dataCaption="Værdier" updatedVersion="6" minRefreshableVersion="3" useAutoFormatting="1" rowGrandTotals="0" colGrandTotals="0" itemPrintTitles="1" createdVersion="4" indent="0" compact="0" compactData="0" multipleFieldFilters="0">
  <location ref="A3:C3" firstHeaderRow="1" firstDataRow="1" firstDataCol="2"/>
  <pivotFields count="8">
    <pivotField axis="axisRow" compact="0" outline="0" showAll="0" measureFilter="1" defaultSubtotal="0">
      <items count="5">
        <item x="0"/>
        <item m="1" x="3"/>
        <item m="1" x="1"/>
        <item m="1" x="4"/>
        <item m="1" x="2"/>
      </items>
    </pivotField>
    <pivotField axis="axisRow" compact="0" outline="0" showAll="0" defaultSubtotal="0">
      <items count="9">
        <item x="0"/>
        <item m="1" x="4"/>
        <item m="1" x="6"/>
        <item m="1" x="7"/>
        <item m="1" x="5"/>
        <item m="1" x="3"/>
        <item m="1" x="2"/>
        <item m="1" x="1"/>
        <item m="1" x="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s>
  <rowFields count="2">
    <field x="0"/>
    <field x="1"/>
  </rowFields>
  <colItems count="1">
    <i/>
  </colItems>
  <dataFields count="1">
    <dataField name="Sum af Projektrelevant løn" fld="7" baseField="0" baseItem="0"/>
  </dataFields>
  <pivotTableStyleInfo name="PivotStyleLight16" showRowHeaders="1" showColHeaders="1" showRowStripes="0" showColStripes="0" showLastColumn="1"/>
  <filters count="1">
    <filter fld="0"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800000"/>
  </sheetPr>
  <dimension ref="A1:S207"/>
  <sheetViews>
    <sheetView showGridLines="0" tabSelected="1" topLeftCell="C1" zoomScale="85" zoomScaleNormal="85" workbookViewId="0">
      <pane ySplit="7" topLeftCell="A8" activePane="bottomLeft" state="frozen"/>
      <selection activeCell="O2" sqref="O2"/>
      <selection pane="bottomLeft" activeCell="E7" sqref="E7"/>
    </sheetView>
  </sheetViews>
  <sheetFormatPr defaultColWidth="16.42578125" defaultRowHeight="15.75" customHeight="1" x14ac:dyDescent="0.25"/>
  <cols>
    <col min="1" max="1" width="16.140625" style="106" hidden="1" customWidth="1"/>
    <col min="2" max="2" width="7.7109375" style="44" hidden="1" customWidth="1"/>
    <col min="3" max="3" width="6.28515625" style="106" customWidth="1"/>
    <col min="4" max="4" width="19.140625" style="106" bestFit="1" customWidth="1"/>
    <col min="5" max="5" width="58.7109375" style="106" customWidth="1"/>
    <col min="6" max="6" width="46.85546875" style="106" customWidth="1"/>
    <col min="7" max="7" width="19.85546875" style="106" bestFit="1" customWidth="1"/>
    <col min="8" max="8" width="30.85546875" style="109" bestFit="1" customWidth="1"/>
    <col min="9" max="9" width="28.5703125" style="109" customWidth="1"/>
    <col min="10" max="10" width="38.42578125" style="106" customWidth="1"/>
    <col min="11" max="11" width="26.140625" style="106" bestFit="1" customWidth="1"/>
    <col min="12" max="12" width="37.42578125" style="106" customWidth="1"/>
    <col min="13" max="13" width="16.42578125" style="106" bestFit="1" customWidth="1"/>
    <col min="14" max="14" width="24.140625" style="106" bestFit="1" customWidth="1"/>
    <col min="15" max="15" width="15.42578125" style="106" customWidth="1"/>
    <col min="16" max="16" width="29.28515625" style="106" customWidth="1"/>
    <col min="17" max="17" width="23.85546875" style="106" bestFit="1" customWidth="1"/>
    <col min="18" max="16384" width="16.42578125" style="106"/>
  </cols>
  <sheetData>
    <row r="1" spans="1:19" ht="21" customHeight="1" x14ac:dyDescent="0.25">
      <c r="A1" s="22"/>
      <c r="B1" s="23"/>
      <c r="E1" s="107" t="s">
        <v>49</v>
      </c>
      <c r="F1" s="154"/>
      <c r="G1" s="154"/>
      <c r="H1" s="108"/>
      <c r="J1" s="144" t="s">
        <v>212</v>
      </c>
      <c r="K1" s="145"/>
      <c r="L1" s="145"/>
      <c r="M1" s="146"/>
    </row>
    <row r="2" spans="1:19" ht="21" customHeight="1" x14ac:dyDescent="0.25">
      <c r="A2" s="22"/>
      <c r="B2" s="23"/>
      <c r="D2" s="110"/>
      <c r="E2" s="107" t="s">
        <v>57</v>
      </c>
      <c r="F2" s="155"/>
      <c r="G2" s="155"/>
      <c r="H2" s="108"/>
      <c r="J2" s="147"/>
      <c r="K2" s="148"/>
      <c r="L2" s="148"/>
      <c r="M2" s="149"/>
    </row>
    <row r="3" spans="1:19" ht="21" customHeight="1" x14ac:dyDescent="0.25">
      <c r="A3" s="22"/>
      <c r="B3" s="23"/>
      <c r="E3" s="107" t="s">
        <v>56</v>
      </c>
      <c r="F3" s="155"/>
      <c r="G3" s="155"/>
      <c r="H3" s="108"/>
      <c r="I3" s="111"/>
      <c r="J3" s="147"/>
      <c r="K3" s="148"/>
      <c r="L3" s="148"/>
      <c r="M3" s="149"/>
    </row>
    <row r="4" spans="1:19" ht="21" customHeight="1" x14ac:dyDescent="0.25">
      <c r="A4" s="24" t="s">
        <v>16</v>
      </c>
      <c r="B4" s="25" t="s">
        <v>14</v>
      </c>
      <c r="E4" s="107" t="s">
        <v>51</v>
      </c>
      <c r="F4" s="156"/>
      <c r="G4" s="156"/>
      <c r="H4" s="112"/>
      <c r="I4" s="110"/>
      <c r="J4" s="150"/>
      <c r="K4" s="151"/>
      <c r="L4" s="151"/>
      <c r="M4" s="152"/>
    </row>
    <row r="5" spans="1:19" ht="21" customHeight="1" x14ac:dyDescent="0.25">
      <c r="A5" s="26"/>
      <c r="B5" s="27"/>
      <c r="E5" s="107" t="s">
        <v>52</v>
      </c>
      <c r="F5" s="156"/>
      <c r="G5" s="156"/>
      <c r="H5" s="112"/>
      <c r="I5" s="153"/>
    </row>
    <row r="6" spans="1:19" ht="20.25" customHeight="1" thickBot="1" x14ac:dyDescent="0.3">
      <c r="A6" s="26"/>
      <c r="B6" s="27"/>
      <c r="C6" s="110" t="s">
        <v>210</v>
      </c>
      <c r="D6" s="110"/>
      <c r="E6" s="113" t="s">
        <v>209</v>
      </c>
      <c r="F6" s="157"/>
      <c r="G6" s="157"/>
      <c r="H6" s="114"/>
      <c r="I6" s="153"/>
      <c r="J6" s="110"/>
      <c r="K6" s="110"/>
      <c r="L6" s="110"/>
      <c r="M6" s="110"/>
      <c r="N6" s="110"/>
      <c r="O6" s="110"/>
      <c r="P6" s="110"/>
      <c r="Q6" s="110"/>
    </row>
    <row r="7" spans="1:19" ht="24.75" customHeight="1" thickBot="1" x14ac:dyDescent="0.35">
      <c r="A7" s="36"/>
      <c r="B7" s="37"/>
      <c r="C7" s="28" t="s">
        <v>0</v>
      </c>
      <c r="D7" s="28" t="s">
        <v>144</v>
      </c>
      <c r="E7" s="38" t="s">
        <v>2</v>
      </c>
      <c r="F7" s="28" t="s">
        <v>3</v>
      </c>
      <c r="G7" s="38" t="s">
        <v>4</v>
      </c>
      <c r="H7" s="28" t="s">
        <v>13</v>
      </c>
      <c r="I7" s="38" t="s">
        <v>15</v>
      </c>
      <c r="J7" s="28" t="s">
        <v>129</v>
      </c>
      <c r="K7" s="28" t="s">
        <v>107</v>
      </c>
      <c r="L7" s="38" t="s">
        <v>108</v>
      </c>
      <c r="M7" s="28" t="s">
        <v>115</v>
      </c>
      <c r="N7" s="28" t="s">
        <v>114</v>
      </c>
      <c r="O7" s="38" t="s">
        <v>120</v>
      </c>
      <c r="P7" s="28" t="s">
        <v>109</v>
      </c>
      <c r="Q7" s="28" t="s">
        <v>55</v>
      </c>
      <c r="S7" s="115"/>
    </row>
    <row r="8" spans="1:19" ht="15.75" customHeight="1" x14ac:dyDescent="0.25">
      <c r="A8" s="26">
        <f>1</f>
        <v>1</v>
      </c>
      <c r="B8" s="27">
        <f>IF(A8="","",1+(YEAR(I8)-YEAR(H8))*12+MONTH(I8)-MONTH(H8))</f>
        <v>1</v>
      </c>
      <c r="C8" s="136">
        <v>1</v>
      </c>
      <c r="D8" s="15"/>
      <c r="E8" s="16"/>
      <c r="F8" s="16"/>
      <c r="G8" s="16"/>
      <c r="H8" s="14"/>
      <c r="I8" s="14"/>
      <c r="J8" s="34"/>
      <c r="K8" s="16"/>
      <c r="L8" s="33"/>
      <c r="M8" s="35"/>
      <c r="N8" s="35"/>
      <c r="O8" s="50" t="str">
        <f>IFERROR(VLOOKUP(M8,'Baggrund til lister'!$A$15:$C$16,2,FALSE),"")</f>
        <v/>
      </c>
      <c r="P8" s="50" t="str">
        <f>IFERROR(VLOOKUP(M8,'Baggrund til lister'!$A$15:$C$16,3,FALSE),"")</f>
        <v/>
      </c>
      <c r="Q8" s="33"/>
    </row>
    <row r="9" spans="1:19" ht="15.75" customHeight="1" x14ac:dyDescent="0.25">
      <c r="A9" s="26">
        <f>(B8+1)</f>
        <v>2</v>
      </c>
      <c r="B9" s="27">
        <f t="shared" ref="B9:B72" si="0">IF(A9="","",1+(YEAR(I9)-YEAR(H9))*12+MONTH(I9)-MONTH(H9))</f>
        <v>1</v>
      </c>
      <c r="C9" s="137">
        <v>2</v>
      </c>
      <c r="D9" s="15"/>
      <c r="E9" s="16"/>
      <c r="F9" s="16"/>
      <c r="G9" s="16"/>
      <c r="H9" s="14"/>
      <c r="I9" s="14"/>
      <c r="J9" s="34"/>
      <c r="K9" s="16"/>
      <c r="L9" s="33"/>
      <c r="M9" s="35"/>
      <c r="N9" s="35"/>
      <c r="O9" s="50" t="str">
        <f>IFERROR(VLOOKUP(M9,'Baggrund til lister'!$A$15:$C$16,2,FALSE),"")</f>
        <v/>
      </c>
      <c r="P9" s="50" t="str">
        <f>IFERROR(VLOOKUP(M9,'Baggrund til lister'!$A$15:$C$16,3,FALSE),"")</f>
        <v/>
      </c>
      <c r="Q9" s="33"/>
    </row>
    <row r="10" spans="1:19" ht="15.75" customHeight="1" x14ac:dyDescent="0.25">
      <c r="A10" s="26">
        <f>(A9+B9)</f>
        <v>3</v>
      </c>
      <c r="B10" s="27">
        <f t="shared" si="0"/>
        <v>1</v>
      </c>
      <c r="C10" s="137">
        <v>3</v>
      </c>
      <c r="D10" s="15"/>
      <c r="E10" s="16"/>
      <c r="F10" s="16"/>
      <c r="G10" s="16"/>
      <c r="H10" s="14"/>
      <c r="I10" s="14"/>
      <c r="J10" s="34"/>
      <c r="K10" s="16"/>
      <c r="L10" s="33"/>
      <c r="M10" s="35"/>
      <c r="N10" s="35"/>
      <c r="O10" s="50" t="str">
        <f>IFERROR(VLOOKUP(M10,'Baggrund til lister'!$A$15:$C$16,2,FALSE),"")</f>
        <v/>
      </c>
      <c r="P10" s="50" t="str">
        <f>IFERROR(VLOOKUP(M10,'Baggrund til lister'!$A$15:$C$16,3,FALSE),"")</f>
        <v/>
      </c>
      <c r="Q10" s="33"/>
    </row>
    <row r="11" spans="1:19" ht="15.75" customHeight="1" x14ac:dyDescent="0.25">
      <c r="A11" s="26">
        <f t="shared" ref="A11:A74" si="1">(A10+B10)</f>
        <v>4</v>
      </c>
      <c r="B11" s="27">
        <f t="shared" si="0"/>
        <v>1</v>
      </c>
      <c r="C11" s="137">
        <v>4</v>
      </c>
      <c r="D11" s="15"/>
      <c r="E11" s="15"/>
      <c r="F11" s="16"/>
      <c r="G11" s="16"/>
      <c r="H11" s="14"/>
      <c r="I11" s="14"/>
      <c r="J11" s="34"/>
      <c r="K11" s="16"/>
      <c r="L11" s="33"/>
      <c r="M11" s="35"/>
      <c r="N11" s="35"/>
      <c r="O11" s="50" t="str">
        <f>IFERROR(VLOOKUP(M11,'Baggrund til lister'!$A$15:$C$16,2,FALSE),"")</f>
        <v/>
      </c>
      <c r="P11" s="50" t="str">
        <f>IFERROR(VLOOKUP(M11,'Baggrund til lister'!$A$15:$C$16,3,FALSE),"")</f>
        <v/>
      </c>
      <c r="Q11" s="33"/>
    </row>
    <row r="12" spans="1:19" ht="15.75" customHeight="1" x14ac:dyDescent="0.25">
      <c r="A12" s="26">
        <f t="shared" si="1"/>
        <v>5</v>
      </c>
      <c r="B12" s="27">
        <f t="shared" si="0"/>
        <v>1</v>
      </c>
      <c r="C12" s="137">
        <v>5</v>
      </c>
      <c r="D12" s="15"/>
      <c r="E12" s="16"/>
      <c r="F12" s="16"/>
      <c r="G12" s="16"/>
      <c r="H12" s="14"/>
      <c r="I12" s="14"/>
      <c r="J12" s="17"/>
      <c r="K12" s="16"/>
      <c r="L12" s="16"/>
      <c r="M12" s="35"/>
      <c r="N12" s="35"/>
      <c r="O12" s="50" t="str">
        <f>IFERROR(VLOOKUP(M12,'Baggrund til lister'!$A$15:$C$16,2,FALSE),"")</f>
        <v/>
      </c>
      <c r="P12" s="50" t="str">
        <f>IFERROR(VLOOKUP(M12,'Baggrund til lister'!$A$15:$C$16,3,FALSE),"")</f>
        <v/>
      </c>
      <c r="Q12" s="33"/>
    </row>
    <row r="13" spans="1:19" ht="15.75" customHeight="1" x14ac:dyDescent="0.25">
      <c r="A13" s="26">
        <f t="shared" si="1"/>
        <v>6</v>
      </c>
      <c r="B13" s="27">
        <f t="shared" si="0"/>
        <v>1</v>
      </c>
      <c r="C13" s="137">
        <v>6</v>
      </c>
      <c r="D13" s="15"/>
      <c r="E13" s="16"/>
      <c r="F13" s="16"/>
      <c r="G13" s="16"/>
      <c r="H13" s="14"/>
      <c r="I13" s="14"/>
      <c r="J13" s="17"/>
      <c r="K13" s="16"/>
      <c r="L13" s="16"/>
      <c r="M13" s="35"/>
      <c r="N13" s="35"/>
      <c r="O13" s="50" t="str">
        <f>IFERROR(VLOOKUP(M13,'Baggrund til lister'!$A$15:$C$16,2,FALSE),"")</f>
        <v/>
      </c>
      <c r="P13" s="50" t="str">
        <f>IFERROR(VLOOKUP(M13,'Baggrund til lister'!$A$15:$C$16,3,FALSE),"")</f>
        <v/>
      </c>
      <c r="Q13" s="33"/>
    </row>
    <row r="14" spans="1:19" ht="15.75" customHeight="1" x14ac:dyDescent="0.25">
      <c r="A14" s="26">
        <f t="shared" si="1"/>
        <v>7</v>
      </c>
      <c r="B14" s="27">
        <f t="shared" si="0"/>
        <v>1</v>
      </c>
      <c r="C14" s="137">
        <v>7</v>
      </c>
      <c r="D14" s="15"/>
      <c r="E14" s="16"/>
      <c r="F14" s="16"/>
      <c r="G14" s="16"/>
      <c r="H14" s="14"/>
      <c r="I14" s="14"/>
      <c r="J14" s="17"/>
      <c r="K14" s="16"/>
      <c r="L14" s="16"/>
      <c r="M14" s="35"/>
      <c r="N14" s="35"/>
      <c r="O14" s="50" t="str">
        <f>IFERROR(VLOOKUP(M14,'Baggrund til lister'!$A$15:$C$16,2,FALSE),"")</f>
        <v/>
      </c>
      <c r="P14" s="50" t="str">
        <f>IFERROR(VLOOKUP(M14,'Baggrund til lister'!$A$15:$C$16,3,FALSE),"")</f>
        <v/>
      </c>
      <c r="Q14" s="33"/>
    </row>
    <row r="15" spans="1:19" ht="15.75" customHeight="1" x14ac:dyDescent="0.25">
      <c r="A15" s="26">
        <f t="shared" si="1"/>
        <v>8</v>
      </c>
      <c r="B15" s="27">
        <f t="shared" si="0"/>
        <v>1</v>
      </c>
      <c r="C15" s="137">
        <v>8</v>
      </c>
      <c r="D15" s="15"/>
      <c r="E15" s="16"/>
      <c r="F15" s="16"/>
      <c r="G15" s="16"/>
      <c r="H15" s="14"/>
      <c r="I15" s="14"/>
      <c r="J15" s="17"/>
      <c r="K15" s="16"/>
      <c r="L15" s="16"/>
      <c r="M15" s="35"/>
      <c r="N15" s="35"/>
      <c r="O15" s="50" t="str">
        <f>IFERROR(VLOOKUP(M15,'Baggrund til lister'!$A$15:$C$16,2,FALSE),"")</f>
        <v/>
      </c>
      <c r="P15" s="50" t="str">
        <f>IFERROR(VLOOKUP(M15,'Baggrund til lister'!$A$15:$C$16,3,FALSE),"")</f>
        <v/>
      </c>
      <c r="Q15" s="33"/>
    </row>
    <row r="16" spans="1:19" ht="15.75" customHeight="1" x14ac:dyDescent="0.25">
      <c r="A16" s="26">
        <f t="shared" si="1"/>
        <v>9</v>
      </c>
      <c r="B16" s="27">
        <f t="shared" si="0"/>
        <v>1</v>
      </c>
      <c r="C16" s="137">
        <v>9</v>
      </c>
      <c r="D16" s="15"/>
      <c r="E16" s="16"/>
      <c r="F16" s="16"/>
      <c r="G16" s="16"/>
      <c r="H16" s="14"/>
      <c r="I16" s="14"/>
      <c r="J16" s="17"/>
      <c r="K16" s="16"/>
      <c r="L16" s="33"/>
      <c r="M16" s="35"/>
      <c r="N16" s="35"/>
      <c r="O16" s="50" t="str">
        <f>IFERROR(VLOOKUP(M16,'Baggrund til lister'!$A$15:$C$16,2,FALSE),"")</f>
        <v/>
      </c>
      <c r="P16" s="50" t="str">
        <f>IFERROR(VLOOKUP(M16,'Baggrund til lister'!$A$15:$C$16,3,FALSE),"")</f>
        <v/>
      </c>
      <c r="Q16" s="33"/>
    </row>
    <row r="17" spans="1:17" ht="15.75" customHeight="1" x14ac:dyDescent="0.25">
      <c r="A17" s="26">
        <f t="shared" si="1"/>
        <v>10</v>
      </c>
      <c r="B17" s="27">
        <f t="shared" si="0"/>
        <v>1</v>
      </c>
      <c r="C17" s="137">
        <v>10</v>
      </c>
      <c r="D17" s="15"/>
      <c r="E17" s="16"/>
      <c r="F17" s="16"/>
      <c r="G17" s="16"/>
      <c r="H17" s="14"/>
      <c r="I17" s="14"/>
      <c r="J17" s="17"/>
      <c r="K17" s="16"/>
      <c r="L17" s="33"/>
      <c r="M17" s="35"/>
      <c r="N17" s="35"/>
      <c r="O17" s="50" t="str">
        <f>IFERROR(VLOOKUP(M17,'Baggrund til lister'!$A$15:$C$16,2,FALSE),"")</f>
        <v/>
      </c>
      <c r="P17" s="50" t="str">
        <f>IFERROR(VLOOKUP(M17,'Baggrund til lister'!$A$15:$C$16,3,FALSE),"")</f>
        <v/>
      </c>
      <c r="Q17" s="33"/>
    </row>
    <row r="18" spans="1:17" ht="15.75" customHeight="1" x14ac:dyDescent="0.25">
      <c r="A18" s="26">
        <f t="shared" si="1"/>
        <v>11</v>
      </c>
      <c r="B18" s="27">
        <f t="shared" si="0"/>
        <v>1</v>
      </c>
      <c r="C18" s="137">
        <v>11</v>
      </c>
      <c r="D18" s="15"/>
      <c r="E18" s="75"/>
      <c r="F18" s="16"/>
      <c r="G18" s="16"/>
      <c r="H18" s="14"/>
      <c r="I18" s="14"/>
      <c r="J18" s="17"/>
      <c r="K18" s="16"/>
      <c r="L18" s="33"/>
      <c r="M18" s="35"/>
      <c r="N18" s="35"/>
      <c r="O18" s="50" t="str">
        <f>IFERROR(VLOOKUP(M18,'Baggrund til lister'!$A$15:$C$16,2,FALSE),"")</f>
        <v/>
      </c>
      <c r="P18" s="50" t="str">
        <f>IFERROR(VLOOKUP(M18,'Baggrund til lister'!$A$15:$C$16,3,FALSE),"")</f>
        <v/>
      </c>
      <c r="Q18" s="33"/>
    </row>
    <row r="19" spans="1:17" ht="15.75" customHeight="1" x14ac:dyDescent="0.25">
      <c r="A19" s="26">
        <f t="shared" si="1"/>
        <v>12</v>
      </c>
      <c r="B19" s="27">
        <f t="shared" si="0"/>
        <v>1</v>
      </c>
      <c r="C19" s="137">
        <v>12</v>
      </c>
      <c r="D19" s="15"/>
      <c r="E19" s="15"/>
      <c r="F19" s="16"/>
      <c r="G19" s="16"/>
      <c r="H19" s="14"/>
      <c r="I19" s="14"/>
      <c r="J19" s="17"/>
      <c r="K19" s="16"/>
      <c r="L19" s="33"/>
      <c r="M19" s="35"/>
      <c r="N19" s="35"/>
      <c r="O19" s="50" t="str">
        <f>IFERROR(VLOOKUP(M19,'Baggrund til lister'!$A$15:$C$16,2,FALSE),"")</f>
        <v/>
      </c>
      <c r="P19" s="50" t="str">
        <f>IFERROR(VLOOKUP(M19,'Baggrund til lister'!$A$15:$C$16,3,FALSE),"")</f>
        <v/>
      </c>
      <c r="Q19" s="33"/>
    </row>
    <row r="20" spans="1:17" ht="15.75" customHeight="1" x14ac:dyDescent="0.25">
      <c r="A20" s="26">
        <f t="shared" si="1"/>
        <v>13</v>
      </c>
      <c r="B20" s="27">
        <f t="shared" si="0"/>
        <v>1</v>
      </c>
      <c r="C20" s="137">
        <v>13</v>
      </c>
      <c r="D20" s="15"/>
      <c r="E20" s="16"/>
      <c r="F20" s="16"/>
      <c r="G20" s="16"/>
      <c r="H20" s="14"/>
      <c r="I20" s="14"/>
      <c r="J20" s="17"/>
      <c r="K20" s="16"/>
      <c r="L20" s="33"/>
      <c r="M20" s="35"/>
      <c r="N20" s="35"/>
      <c r="O20" s="50" t="str">
        <f>IFERROR(VLOOKUP(M20,'Baggrund til lister'!$A$15:$C$16,2,FALSE),"")</f>
        <v/>
      </c>
      <c r="P20" s="50" t="str">
        <f>IFERROR(VLOOKUP(M20,'Baggrund til lister'!$A$15:$C$16,3,FALSE),"")</f>
        <v/>
      </c>
      <c r="Q20" s="33"/>
    </row>
    <row r="21" spans="1:17" ht="15.75" customHeight="1" x14ac:dyDescent="0.25">
      <c r="A21" s="26">
        <f t="shared" si="1"/>
        <v>14</v>
      </c>
      <c r="B21" s="27">
        <f t="shared" si="0"/>
        <v>1</v>
      </c>
      <c r="C21" s="137">
        <v>14</v>
      </c>
      <c r="D21" s="15"/>
      <c r="E21" s="16"/>
      <c r="F21" s="16"/>
      <c r="G21" s="16"/>
      <c r="H21" s="14"/>
      <c r="I21" s="14"/>
      <c r="J21" s="17"/>
      <c r="K21" s="16"/>
      <c r="L21" s="33"/>
      <c r="M21" s="35"/>
      <c r="N21" s="35"/>
      <c r="O21" s="50" t="str">
        <f>IFERROR(VLOOKUP(M21,'Baggrund til lister'!$A$15:$C$16,2,FALSE),"")</f>
        <v/>
      </c>
      <c r="P21" s="50" t="str">
        <f>IFERROR(VLOOKUP(M21,'Baggrund til lister'!$A$15:$C$16,3,FALSE),"")</f>
        <v/>
      </c>
      <c r="Q21" s="33"/>
    </row>
    <row r="22" spans="1:17" ht="15.75" customHeight="1" x14ac:dyDescent="0.25">
      <c r="A22" s="26">
        <f t="shared" si="1"/>
        <v>15</v>
      </c>
      <c r="B22" s="27">
        <f t="shared" si="0"/>
        <v>1</v>
      </c>
      <c r="C22" s="137">
        <v>15</v>
      </c>
      <c r="D22" s="15"/>
      <c r="E22" s="16"/>
      <c r="F22" s="16"/>
      <c r="G22" s="16"/>
      <c r="H22" s="14"/>
      <c r="I22" s="14"/>
      <c r="J22" s="17"/>
      <c r="K22" s="16"/>
      <c r="L22" s="33"/>
      <c r="M22" s="35"/>
      <c r="N22" s="35"/>
      <c r="O22" s="50" t="str">
        <f>IFERROR(VLOOKUP(M22,'Baggrund til lister'!$A$15:$C$16,2,FALSE),"")</f>
        <v/>
      </c>
      <c r="P22" s="50" t="str">
        <f>IFERROR(VLOOKUP(M22,'Baggrund til lister'!$A$15:$C$16,3,FALSE),"")</f>
        <v/>
      </c>
      <c r="Q22" s="33"/>
    </row>
    <row r="23" spans="1:17" ht="15.75" customHeight="1" x14ac:dyDescent="0.25">
      <c r="A23" s="26">
        <f t="shared" si="1"/>
        <v>16</v>
      </c>
      <c r="B23" s="27">
        <f t="shared" si="0"/>
        <v>1</v>
      </c>
      <c r="C23" s="137">
        <v>16</v>
      </c>
      <c r="D23" s="15"/>
      <c r="E23" s="16"/>
      <c r="F23" s="41"/>
      <c r="G23" s="16"/>
      <c r="H23" s="14"/>
      <c r="I23" s="14"/>
      <c r="J23" s="17"/>
      <c r="K23" s="16"/>
      <c r="L23" s="33"/>
      <c r="M23" s="35"/>
      <c r="N23" s="35"/>
      <c r="O23" s="50" t="str">
        <f>IFERROR(VLOOKUP(M23,'Baggrund til lister'!$A$15:$C$16,2,FALSE),"")</f>
        <v/>
      </c>
      <c r="P23" s="50" t="str">
        <f>IFERROR(VLOOKUP(M23,'Baggrund til lister'!$A$15:$C$16,3,FALSE),"")</f>
        <v/>
      </c>
      <c r="Q23" s="33"/>
    </row>
    <row r="24" spans="1:17" ht="15.75" customHeight="1" x14ac:dyDescent="0.25">
      <c r="A24" s="26">
        <f t="shared" si="1"/>
        <v>17</v>
      </c>
      <c r="B24" s="27">
        <f t="shared" si="0"/>
        <v>1</v>
      </c>
      <c r="C24" s="137">
        <v>17</v>
      </c>
      <c r="D24" s="15"/>
      <c r="E24" s="16"/>
      <c r="F24" s="16"/>
      <c r="G24" s="16"/>
      <c r="H24" s="14"/>
      <c r="I24" s="14"/>
      <c r="J24" s="17"/>
      <c r="K24" s="16"/>
      <c r="L24" s="33"/>
      <c r="M24" s="35"/>
      <c r="N24" s="35"/>
      <c r="O24" s="50" t="str">
        <f>IFERROR(VLOOKUP(M24,'Baggrund til lister'!$A$15:$C$16,2,FALSE),"")</f>
        <v/>
      </c>
      <c r="P24" s="50" t="str">
        <f>IFERROR(VLOOKUP(M24,'Baggrund til lister'!$A$15:$C$16,3,FALSE),"")</f>
        <v/>
      </c>
      <c r="Q24" s="33"/>
    </row>
    <row r="25" spans="1:17" ht="15.75" customHeight="1" x14ac:dyDescent="0.25">
      <c r="A25" s="26">
        <f t="shared" si="1"/>
        <v>18</v>
      </c>
      <c r="B25" s="27">
        <f t="shared" si="0"/>
        <v>1</v>
      </c>
      <c r="C25" s="137">
        <v>18</v>
      </c>
      <c r="D25" s="15"/>
      <c r="E25" s="16"/>
      <c r="F25" s="16"/>
      <c r="G25" s="16"/>
      <c r="H25" s="14"/>
      <c r="I25" s="14"/>
      <c r="J25" s="17"/>
      <c r="K25" s="16"/>
      <c r="L25" s="33"/>
      <c r="M25" s="35"/>
      <c r="N25" s="35"/>
      <c r="O25" s="50" t="str">
        <f>IFERROR(VLOOKUP(M25,'Baggrund til lister'!$A$15:$C$16,2,FALSE),"")</f>
        <v/>
      </c>
      <c r="P25" s="50" t="str">
        <f>IFERROR(VLOOKUP(M25,'Baggrund til lister'!$A$15:$C$16,3,FALSE),"")</f>
        <v/>
      </c>
      <c r="Q25" s="33"/>
    </row>
    <row r="26" spans="1:17" ht="15.75" customHeight="1" x14ac:dyDescent="0.25">
      <c r="A26" s="26">
        <f t="shared" si="1"/>
        <v>19</v>
      </c>
      <c r="B26" s="27">
        <f t="shared" si="0"/>
        <v>1</v>
      </c>
      <c r="C26" s="137">
        <v>19</v>
      </c>
      <c r="D26" s="15"/>
      <c r="E26" s="16"/>
      <c r="F26" s="16"/>
      <c r="G26" s="16"/>
      <c r="H26" s="14"/>
      <c r="I26" s="14"/>
      <c r="J26" s="17"/>
      <c r="K26" s="16"/>
      <c r="L26" s="33"/>
      <c r="M26" s="35"/>
      <c r="N26" s="35"/>
      <c r="O26" s="50" t="str">
        <f>IFERROR(VLOOKUP(M26,'Baggrund til lister'!$A$15:$C$16,2,FALSE),"")</f>
        <v/>
      </c>
      <c r="P26" s="50" t="str">
        <f>IFERROR(VLOOKUP(M26,'Baggrund til lister'!$A$15:$C$16,3,FALSE),"")</f>
        <v/>
      </c>
      <c r="Q26" s="33"/>
    </row>
    <row r="27" spans="1:17" ht="15.75" customHeight="1" x14ac:dyDescent="0.25">
      <c r="A27" s="26">
        <f t="shared" si="1"/>
        <v>20</v>
      </c>
      <c r="B27" s="27">
        <f t="shared" si="0"/>
        <v>1</v>
      </c>
      <c r="C27" s="137">
        <v>20</v>
      </c>
      <c r="D27" s="15"/>
      <c r="E27" s="16"/>
      <c r="F27" s="16"/>
      <c r="G27" s="16"/>
      <c r="H27" s="14"/>
      <c r="I27" s="14"/>
      <c r="J27" s="17"/>
      <c r="K27" s="16"/>
      <c r="L27" s="33"/>
      <c r="M27" s="35"/>
      <c r="N27" s="35"/>
      <c r="O27" s="50" t="str">
        <f>IFERROR(VLOOKUP(M27,'Baggrund til lister'!$A$15:$C$16,2,FALSE),"")</f>
        <v/>
      </c>
      <c r="P27" s="50" t="str">
        <f>IFERROR(VLOOKUP(M27,'Baggrund til lister'!$A$15:$C$16,3,FALSE),"")</f>
        <v/>
      </c>
      <c r="Q27" s="33"/>
    </row>
    <row r="28" spans="1:17" ht="15.75" customHeight="1" x14ac:dyDescent="0.25">
      <c r="A28" s="26">
        <f t="shared" si="1"/>
        <v>21</v>
      </c>
      <c r="B28" s="27">
        <f t="shared" si="0"/>
        <v>1</v>
      </c>
      <c r="C28" s="137">
        <v>21</v>
      </c>
      <c r="D28" s="15"/>
      <c r="E28" s="16"/>
      <c r="F28" s="16"/>
      <c r="G28" s="16"/>
      <c r="H28" s="14"/>
      <c r="I28" s="14"/>
      <c r="J28" s="17"/>
      <c r="K28" s="16"/>
      <c r="L28" s="33"/>
      <c r="M28" s="35"/>
      <c r="N28" s="35"/>
      <c r="O28" s="50" t="str">
        <f>IFERROR(VLOOKUP(M28,'Baggrund til lister'!$A$15:$C$16,2,FALSE),"")</f>
        <v/>
      </c>
      <c r="P28" s="50" t="str">
        <f>IFERROR(VLOOKUP(M28,'Baggrund til lister'!$A$15:$C$16,3,FALSE),"")</f>
        <v/>
      </c>
      <c r="Q28" s="33"/>
    </row>
    <row r="29" spans="1:17" ht="15.75" customHeight="1" x14ac:dyDescent="0.25">
      <c r="A29" s="26">
        <f t="shared" si="1"/>
        <v>22</v>
      </c>
      <c r="B29" s="27">
        <f t="shared" si="0"/>
        <v>1</v>
      </c>
      <c r="C29" s="137">
        <v>22</v>
      </c>
      <c r="D29" s="15"/>
      <c r="E29" s="16"/>
      <c r="F29" s="16"/>
      <c r="G29" s="16"/>
      <c r="H29" s="14"/>
      <c r="I29" s="14"/>
      <c r="J29" s="17"/>
      <c r="K29" s="16"/>
      <c r="L29" s="33"/>
      <c r="M29" s="35"/>
      <c r="N29" s="35"/>
      <c r="O29" s="50" t="str">
        <f>IFERROR(VLOOKUP(M29,'Baggrund til lister'!$A$15:$C$16,2,FALSE),"")</f>
        <v/>
      </c>
      <c r="P29" s="50" t="str">
        <f>IFERROR(VLOOKUP(M29,'Baggrund til lister'!$A$15:$C$16,3,FALSE),"")</f>
        <v/>
      </c>
      <c r="Q29" s="33"/>
    </row>
    <row r="30" spans="1:17" ht="15.75" customHeight="1" x14ac:dyDescent="0.25">
      <c r="A30" s="26">
        <f t="shared" si="1"/>
        <v>23</v>
      </c>
      <c r="B30" s="27">
        <f t="shared" si="0"/>
        <v>1</v>
      </c>
      <c r="C30" s="137">
        <v>23</v>
      </c>
      <c r="D30" s="15"/>
      <c r="E30" s="16"/>
      <c r="F30" s="16"/>
      <c r="G30" s="16"/>
      <c r="H30" s="14"/>
      <c r="I30" s="14"/>
      <c r="J30" s="17"/>
      <c r="K30" s="16"/>
      <c r="L30" s="33"/>
      <c r="M30" s="35"/>
      <c r="N30" s="35"/>
      <c r="O30" s="50" t="str">
        <f>IFERROR(VLOOKUP(M30,'Baggrund til lister'!$A$15:$C$16,2,FALSE),"")</f>
        <v/>
      </c>
      <c r="P30" s="50" t="str">
        <f>IFERROR(VLOOKUP(M30,'Baggrund til lister'!$A$15:$C$16,3,FALSE),"")</f>
        <v/>
      </c>
      <c r="Q30" s="33"/>
    </row>
    <row r="31" spans="1:17" ht="15.75" customHeight="1" x14ac:dyDescent="0.25">
      <c r="A31" s="26">
        <f t="shared" si="1"/>
        <v>24</v>
      </c>
      <c r="B31" s="27">
        <f t="shared" si="0"/>
        <v>1</v>
      </c>
      <c r="C31" s="137">
        <v>24</v>
      </c>
      <c r="D31" s="15"/>
      <c r="E31" s="16"/>
      <c r="F31" s="16"/>
      <c r="G31" s="16"/>
      <c r="H31" s="14"/>
      <c r="I31" s="14"/>
      <c r="J31" s="17"/>
      <c r="K31" s="16"/>
      <c r="L31" s="33"/>
      <c r="M31" s="35"/>
      <c r="N31" s="35"/>
      <c r="O31" s="50" t="str">
        <f>IFERROR(VLOOKUP(M31,'Baggrund til lister'!$A$15:$C$16,2,FALSE),"")</f>
        <v/>
      </c>
      <c r="P31" s="50" t="str">
        <f>IFERROR(VLOOKUP(M31,'Baggrund til lister'!$A$15:$C$16,3,FALSE),"")</f>
        <v/>
      </c>
      <c r="Q31" s="33"/>
    </row>
    <row r="32" spans="1:17" ht="15.75" customHeight="1" x14ac:dyDescent="0.25">
      <c r="A32" s="26">
        <f t="shared" si="1"/>
        <v>25</v>
      </c>
      <c r="B32" s="27">
        <f t="shared" si="0"/>
        <v>1</v>
      </c>
      <c r="C32" s="137">
        <v>25</v>
      </c>
      <c r="D32" s="15"/>
      <c r="E32" s="16"/>
      <c r="F32" s="16"/>
      <c r="G32" s="16"/>
      <c r="H32" s="14"/>
      <c r="I32" s="14"/>
      <c r="J32" s="17"/>
      <c r="K32" s="16"/>
      <c r="L32" s="33"/>
      <c r="M32" s="35"/>
      <c r="N32" s="35"/>
      <c r="O32" s="50" t="str">
        <f>IFERROR(VLOOKUP(M32,'Baggrund til lister'!$A$15:$C$16,2,FALSE),"")</f>
        <v/>
      </c>
      <c r="P32" s="50" t="str">
        <f>IFERROR(VLOOKUP(M32,'Baggrund til lister'!$A$15:$C$16,3,FALSE),"")</f>
        <v/>
      </c>
      <c r="Q32" s="33"/>
    </row>
    <row r="33" spans="1:17" ht="15.75" customHeight="1" x14ac:dyDescent="0.25">
      <c r="A33" s="26">
        <f t="shared" si="1"/>
        <v>26</v>
      </c>
      <c r="B33" s="27">
        <f t="shared" si="0"/>
        <v>1</v>
      </c>
      <c r="C33" s="137">
        <v>26</v>
      </c>
      <c r="D33" s="15"/>
      <c r="E33" s="16"/>
      <c r="F33" s="16"/>
      <c r="G33" s="16"/>
      <c r="H33" s="14"/>
      <c r="I33" s="14"/>
      <c r="J33" s="17"/>
      <c r="K33" s="16"/>
      <c r="L33" s="33"/>
      <c r="M33" s="35"/>
      <c r="N33" s="35"/>
      <c r="O33" s="50" t="str">
        <f>IFERROR(VLOOKUP(M33,'Baggrund til lister'!$A$15:$C$16,2,FALSE),"")</f>
        <v/>
      </c>
      <c r="P33" s="50" t="str">
        <f>IFERROR(VLOOKUP(M33,'Baggrund til lister'!$A$15:$C$16,3,FALSE),"")</f>
        <v/>
      </c>
      <c r="Q33" s="33"/>
    </row>
    <row r="34" spans="1:17" ht="15.75" customHeight="1" x14ac:dyDescent="0.25">
      <c r="A34" s="26">
        <f t="shared" si="1"/>
        <v>27</v>
      </c>
      <c r="B34" s="27">
        <f t="shared" si="0"/>
        <v>1</v>
      </c>
      <c r="C34" s="137">
        <v>27</v>
      </c>
      <c r="D34" s="15"/>
      <c r="E34" s="16"/>
      <c r="F34" s="16"/>
      <c r="G34" s="16"/>
      <c r="H34" s="14"/>
      <c r="I34" s="14"/>
      <c r="J34" s="17"/>
      <c r="K34" s="16"/>
      <c r="L34" s="33"/>
      <c r="M34" s="35"/>
      <c r="N34" s="35"/>
      <c r="O34" s="50" t="str">
        <f>IFERROR(VLOOKUP(M34,'Baggrund til lister'!$A$15:$C$16,2,FALSE),"")</f>
        <v/>
      </c>
      <c r="P34" s="50" t="str">
        <f>IFERROR(VLOOKUP(M34,'Baggrund til lister'!$A$15:$C$16,3,FALSE),"")</f>
        <v/>
      </c>
      <c r="Q34" s="33"/>
    </row>
    <row r="35" spans="1:17" ht="15.75" customHeight="1" x14ac:dyDescent="0.25">
      <c r="A35" s="26">
        <f t="shared" si="1"/>
        <v>28</v>
      </c>
      <c r="B35" s="27">
        <f t="shared" si="0"/>
        <v>1</v>
      </c>
      <c r="C35" s="137">
        <v>28</v>
      </c>
      <c r="D35" s="15"/>
      <c r="E35" s="16"/>
      <c r="F35" s="16"/>
      <c r="G35" s="16"/>
      <c r="H35" s="14"/>
      <c r="I35" s="14"/>
      <c r="J35" s="17"/>
      <c r="K35" s="16"/>
      <c r="L35" s="33"/>
      <c r="M35" s="35"/>
      <c r="N35" s="35"/>
      <c r="O35" s="50" t="str">
        <f>IFERROR(VLOOKUP(M35,'Baggrund til lister'!$A$15:$C$16,2,FALSE),"")</f>
        <v/>
      </c>
      <c r="P35" s="50" t="str">
        <f>IFERROR(VLOOKUP(M35,'Baggrund til lister'!$A$15:$C$16,3,FALSE),"")</f>
        <v/>
      </c>
      <c r="Q35" s="33"/>
    </row>
    <row r="36" spans="1:17" ht="15.75" customHeight="1" x14ac:dyDescent="0.25">
      <c r="A36" s="26">
        <f t="shared" si="1"/>
        <v>29</v>
      </c>
      <c r="B36" s="27">
        <f t="shared" si="0"/>
        <v>1</v>
      </c>
      <c r="C36" s="137">
        <v>29</v>
      </c>
      <c r="D36" s="15"/>
      <c r="E36" s="16"/>
      <c r="F36" s="16"/>
      <c r="G36" s="16"/>
      <c r="H36" s="14"/>
      <c r="I36" s="14"/>
      <c r="J36" s="17"/>
      <c r="K36" s="16"/>
      <c r="L36" s="33"/>
      <c r="M36" s="35"/>
      <c r="N36" s="35"/>
      <c r="O36" s="50" t="str">
        <f>IFERROR(VLOOKUP(M36,'Baggrund til lister'!$A$15:$C$16,2,FALSE),"")</f>
        <v/>
      </c>
      <c r="P36" s="50" t="str">
        <f>IFERROR(VLOOKUP(M36,'Baggrund til lister'!$A$15:$C$16,3,FALSE),"")</f>
        <v/>
      </c>
      <c r="Q36" s="33"/>
    </row>
    <row r="37" spans="1:17" ht="15.75" customHeight="1" x14ac:dyDescent="0.25">
      <c r="A37" s="26">
        <f t="shared" si="1"/>
        <v>30</v>
      </c>
      <c r="B37" s="27">
        <f t="shared" si="0"/>
        <v>1</v>
      </c>
      <c r="C37" s="137">
        <v>30</v>
      </c>
      <c r="D37" s="15"/>
      <c r="E37" s="16"/>
      <c r="F37" s="16"/>
      <c r="G37" s="16"/>
      <c r="H37" s="14"/>
      <c r="I37" s="14"/>
      <c r="J37" s="17"/>
      <c r="K37" s="16"/>
      <c r="L37" s="33"/>
      <c r="M37" s="35"/>
      <c r="N37" s="35"/>
      <c r="O37" s="50" t="str">
        <f>IFERROR(VLOOKUP(M37,'Baggrund til lister'!$A$15:$C$16,2,FALSE),"")</f>
        <v/>
      </c>
      <c r="P37" s="50" t="str">
        <f>IFERROR(VLOOKUP(M37,'Baggrund til lister'!$A$15:$C$16,3,FALSE),"")</f>
        <v/>
      </c>
      <c r="Q37" s="33"/>
    </row>
    <row r="38" spans="1:17" ht="15.75" customHeight="1" x14ac:dyDescent="0.25">
      <c r="A38" s="26">
        <f t="shared" si="1"/>
        <v>31</v>
      </c>
      <c r="B38" s="27">
        <f t="shared" si="0"/>
        <v>1</v>
      </c>
      <c r="C38" s="137">
        <v>31</v>
      </c>
      <c r="D38" s="15"/>
      <c r="E38" s="16"/>
      <c r="F38" s="16"/>
      <c r="G38" s="16"/>
      <c r="H38" s="14"/>
      <c r="I38" s="14"/>
      <c r="J38" s="17"/>
      <c r="K38" s="16"/>
      <c r="L38" s="33"/>
      <c r="M38" s="35"/>
      <c r="N38" s="35"/>
      <c r="O38" s="50" t="str">
        <f>IFERROR(VLOOKUP(M38,'Baggrund til lister'!$A$15:$C$16,2,FALSE),"")</f>
        <v/>
      </c>
      <c r="P38" s="50" t="str">
        <f>IFERROR(VLOOKUP(M38,'Baggrund til lister'!$A$15:$C$16,3,FALSE),"")</f>
        <v/>
      </c>
      <c r="Q38" s="33"/>
    </row>
    <row r="39" spans="1:17" ht="15.75" customHeight="1" x14ac:dyDescent="0.25">
      <c r="A39" s="26">
        <f t="shared" si="1"/>
        <v>32</v>
      </c>
      <c r="B39" s="27">
        <f t="shared" si="0"/>
        <v>1</v>
      </c>
      <c r="C39" s="137">
        <v>32</v>
      </c>
      <c r="D39" s="15"/>
      <c r="E39" s="16"/>
      <c r="F39" s="16"/>
      <c r="G39" s="16"/>
      <c r="H39" s="14"/>
      <c r="I39" s="14"/>
      <c r="J39" s="17"/>
      <c r="K39" s="16"/>
      <c r="L39" s="33"/>
      <c r="M39" s="35"/>
      <c r="N39" s="35"/>
      <c r="O39" s="50" t="str">
        <f>IFERROR(VLOOKUP(M39,'Baggrund til lister'!$A$15:$C$16,2,FALSE),"")</f>
        <v/>
      </c>
      <c r="P39" s="50" t="str">
        <f>IFERROR(VLOOKUP(M39,'Baggrund til lister'!$A$15:$C$16,3,FALSE),"")</f>
        <v/>
      </c>
      <c r="Q39" s="33"/>
    </row>
    <row r="40" spans="1:17" ht="15.75" customHeight="1" x14ac:dyDescent="0.25">
      <c r="A40" s="26">
        <f t="shared" si="1"/>
        <v>33</v>
      </c>
      <c r="B40" s="27">
        <f t="shared" si="0"/>
        <v>1</v>
      </c>
      <c r="C40" s="137">
        <v>33</v>
      </c>
      <c r="D40" s="15"/>
      <c r="E40" s="16"/>
      <c r="F40" s="16"/>
      <c r="G40" s="16"/>
      <c r="H40" s="14"/>
      <c r="I40" s="14"/>
      <c r="J40" s="17"/>
      <c r="K40" s="16"/>
      <c r="L40" s="33"/>
      <c r="M40" s="35"/>
      <c r="N40" s="35"/>
      <c r="O40" s="50" t="str">
        <f>IFERROR(VLOOKUP(M40,'Baggrund til lister'!$A$15:$C$16,2,FALSE),"")</f>
        <v/>
      </c>
      <c r="P40" s="50" t="str">
        <f>IFERROR(VLOOKUP(M40,'Baggrund til lister'!$A$15:$C$16,3,FALSE),"")</f>
        <v/>
      </c>
      <c r="Q40" s="33"/>
    </row>
    <row r="41" spans="1:17" ht="15.75" customHeight="1" x14ac:dyDescent="0.25">
      <c r="A41" s="26">
        <f t="shared" si="1"/>
        <v>34</v>
      </c>
      <c r="B41" s="27">
        <f t="shared" si="0"/>
        <v>1</v>
      </c>
      <c r="C41" s="137">
        <v>34</v>
      </c>
      <c r="D41" s="15"/>
      <c r="E41" s="16"/>
      <c r="F41" s="16"/>
      <c r="G41" s="16"/>
      <c r="H41" s="14"/>
      <c r="I41" s="14"/>
      <c r="J41" s="17"/>
      <c r="K41" s="16"/>
      <c r="L41" s="33"/>
      <c r="M41" s="35"/>
      <c r="N41" s="35"/>
      <c r="O41" s="50" t="str">
        <f>IFERROR(VLOOKUP(M41,'Baggrund til lister'!$A$15:$C$16,2,FALSE),"")</f>
        <v/>
      </c>
      <c r="P41" s="50" t="str">
        <f>IFERROR(VLOOKUP(M41,'Baggrund til lister'!$A$15:$C$16,3,FALSE),"")</f>
        <v/>
      </c>
      <c r="Q41" s="33"/>
    </row>
    <row r="42" spans="1:17" ht="15.75" customHeight="1" x14ac:dyDescent="0.25">
      <c r="A42" s="26">
        <f t="shared" si="1"/>
        <v>35</v>
      </c>
      <c r="B42" s="27">
        <f t="shared" si="0"/>
        <v>1</v>
      </c>
      <c r="C42" s="137">
        <v>35</v>
      </c>
      <c r="D42" s="15"/>
      <c r="E42" s="16"/>
      <c r="F42" s="16"/>
      <c r="G42" s="16"/>
      <c r="H42" s="14"/>
      <c r="I42" s="14"/>
      <c r="J42" s="17"/>
      <c r="K42" s="16"/>
      <c r="L42" s="33"/>
      <c r="M42" s="35"/>
      <c r="N42" s="35"/>
      <c r="O42" s="50" t="str">
        <f>IFERROR(VLOOKUP(M42,'Baggrund til lister'!$A$15:$C$16,2,FALSE),"")</f>
        <v/>
      </c>
      <c r="P42" s="50" t="str">
        <f>IFERROR(VLOOKUP(M42,'Baggrund til lister'!$A$15:$C$16,3,FALSE),"")</f>
        <v/>
      </c>
      <c r="Q42" s="33"/>
    </row>
    <row r="43" spans="1:17" ht="15.75" customHeight="1" x14ac:dyDescent="0.25">
      <c r="A43" s="26">
        <f t="shared" si="1"/>
        <v>36</v>
      </c>
      <c r="B43" s="27">
        <f t="shared" si="0"/>
        <v>1</v>
      </c>
      <c r="C43" s="137">
        <v>36</v>
      </c>
      <c r="D43" s="15"/>
      <c r="E43" s="16"/>
      <c r="F43" s="16"/>
      <c r="G43" s="16"/>
      <c r="H43" s="14"/>
      <c r="I43" s="14"/>
      <c r="J43" s="17"/>
      <c r="K43" s="16"/>
      <c r="L43" s="33"/>
      <c r="M43" s="35"/>
      <c r="N43" s="35"/>
      <c r="O43" s="50" t="str">
        <f>IFERROR(VLOOKUP(M43,'Baggrund til lister'!$A$15:$C$16,2,FALSE),"")</f>
        <v/>
      </c>
      <c r="P43" s="50" t="str">
        <f>IFERROR(VLOOKUP(M43,'Baggrund til lister'!$A$15:$C$16,3,FALSE),"")</f>
        <v/>
      </c>
      <c r="Q43" s="33"/>
    </row>
    <row r="44" spans="1:17" ht="15.75" customHeight="1" x14ac:dyDescent="0.25">
      <c r="A44" s="26">
        <f t="shared" si="1"/>
        <v>37</v>
      </c>
      <c r="B44" s="27">
        <f t="shared" si="0"/>
        <v>1</v>
      </c>
      <c r="C44" s="137">
        <v>37</v>
      </c>
      <c r="D44" s="15"/>
      <c r="E44" s="16"/>
      <c r="F44" s="16"/>
      <c r="G44" s="16"/>
      <c r="H44" s="14"/>
      <c r="I44" s="14"/>
      <c r="J44" s="17"/>
      <c r="K44" s="16"/>
      <c r="L44" s="33"/>
      <c r="M44" s="35"/>
      <c r="N44" s="35"/>
      <c r="O44" s="50" t="str">
        <f>IFERROR(VLOOKUP(M44,'Baggrund til lister'!$A$15:$C$16,2,FALSE),"")</f>
        <v/>
      </c>
      <c r="P44" s="50" t="str">
        <f>IFERROR(VLOOKUP(M44,'Baggrund til lister'!$A$15:$C$16,3,FALSE),"")</f>
        <v/>
      </c>
      <c r="Q44" s="33"/>
    </row>
    <row r="45" spans="1:17" ht="15.75" customHeight="1" x14ac:dyDescent="0.25">
      <c r="A45" s="26">
        <f t="shared" si="1"/>
        <v>38</v>
      </c>
      <c r="B45" s="27">
        <f t="shared" si="0"/>
        <v>1</v>
      </c>
      <c r="C45" s="137">
        <v>38</v>
      </c>
      <c r="D45" s="15"/>
      <c r="E45" s="16"/>
      <c r="F45" s="16"/>
      <c r="G45" s="16"/>
      <c r="H45" s="14"/>
      <c r="I45" s="14"/>
      <c r="J45" s="17"/>
      <c r="K45" s="16"/>
      <c r="L45" s="33"/>
      <c r="M45" s="35"/>
      <c r="N45" s="35"/>
      <c r="O45" s="50" t="str">
        <f>IFERROR(VLOOKUP(M45,'Baggrund til lister'!$A$15:$C$16,2,FALSE),"")</f>
        <v/>
      </c>
      <c r="P45" s="50" t="str">
        <f>IFERROR(VLOOKUP(M45,'Baggrund til lister'!$A$15:$C$16,3,FALSE),"")</f>
        <v/>
      </c>
      <c r="Q45" s="33"/>
    </row>
    <row r="46" spans="1:17" ht="15.75" customHeight="1" x14ac:dyDescent="0.25">
      <c r="A46" s="26">
        <f t="shared" si="1"/>
        <v>39</v>
      </c>
      <c r="B46" s="27">
        <f t="shared" si="0"/>
        <v>1</v>
      </c>
      <c r="C46" s="137">
        <v>39</v>
      </c>
      <c r="D46" s="15"/>
      <c r="E46" s="16"/>
      <c r="F46" s="16"/>
      <c r="G46" s="16"/>
      <c r="H46" s="14"/>
      <c r="I46" s="14"/>
      <c r="J46" s="17"/>
      <c r="K46" s="16"/>
      <c r="L46" s="33"/>
      <c r="M46" s="35"/>
      <c r="N46" s="35"/>
      <c r="O46" s="50" t="str">
        <f>IFERROR(VLOOKUP(M46,'Baggrund til lister'!$A$15:$C$16,2,FALSE),"")</f>
        <v/>
      </c>
      <c r="P46" s="50" t="str">
        <f>IFERROR(VLOOKUP(M46,'Baggrund til lister'!$A$15:$C$16,3,FALSE),"")</f>
        <v/>
      </c>
      <c r="Q46" s="33"/>
    </row>
    <row r="47" spans="1:17" ht="15.75" customHeight="1" x14ac:dyDescent="0.25">
      <c r="A47" s="26">
        <f t="shared" si="1"/>
        <v>40</v>
      </c>
      <c r="B47" s="27">
        <f t="shared" si="0"/>
        <v>1</v>
      </c>
      <c r="C47" s="137">
        <v>40</v>
      </c>
      <c r="D47" s="15"/>
      <c r="E47" s="16"/>
      <c r="F47" s="16"/>
      <c r="G47" s="16"/>
      <c r="H47" s="14"/>
      <c r="I47" s="14"/>
      <c r="J47" s="17"/>
      <c r="K47" s="16"/>
      <c r="L47" s="33"/>
      <c r="M47" s="35"/>
      <c r="N47" s="35"/>
      <c r="O47" s="50" t="str">
        <f>IFERROR(VLOOKUP(M47,'Baggrund til lister'!$A$15:$C$16,2,FALSE),"")</f>
        <v/>
      </c>
      <c r="P47" s="50" t="str">
        <f>IFERROR(VLOOKUP(M47,'Baggrund til lister'!$A$15:$C$16,3,FALSE),"")</f>
        <v/>
      </c>
      <c r="Q47" s="33"/>
    </row>
    <row r="48" spans="1:17" ht="15.75" customHeight="1" x14ac:dyDescent="0.25">
      <c r="A48" s="26">
        <f t="shared" si="1"/>
        <v>41</v>
      </c>
      <c r="B48" s="27">
        <f t="shared" si="0"/>
        <v>1</v>
      </c>
      <c r="C48" s="137">
        <v>41</v>
      </c>
      <c r="D48" s="15"/>
      <c r="E48" s="16"/>
      <c r="F48" s="16"/>
      <c r="G48" s="16"/>
      <c r="H48" s="14"/>
      <c r="I48" s="14"/>
      <c r="J48" s="17"/>
      <c r="K48" s="16"/>
      <c r="L48" s="33"/>
      <c r="M48" s="35"/>
      <c r="N48" s="35"/>
      <c r="O48" s="50" t="str">
        <f>IFERROR(VLOOKUP(M48,'Baggrund til lister'!$A$15:$C$16,2,FALSE),"")</f>
        <v/>
      </c>
      <c r="P48" s="50" t="str">
        <f>IFERROR(VLOOKUP(M48,'Baggrund til lister'!$A$15:$C$16,3,FALSE),"")</f>
        <v/>
      </c>
      <c r="Q48" s="33"/>
    </row>
    <row r="49" spans="1:17" ht="15.75" customHeight="1" x14ac:dyDescent="0.25">
      <c r="A49" s="26">
        <f t="shared" si="1"/>
        <v>42</v>
      </c>
      <c r="B49" s="27">
        <f t="shared" si="0"/>
        <v>1</v>
      </c>
      <c r="C49" s="137">
        <v>42</v>
      </c>
      <c r="D49" s="15"/>
      <c r="E49" s="16"/>
      <c r="F49" s="16"/>
      <c r="G49" s="16"/>
      <c r="H49" s="14"/>
      <c r="I49" s="14"/>
      <c r="J49" s="17"/>
      <c r="K49" s="16"/>
      <c r="L49" s="33"/>
      <c r="M49" s="35"/>
      <c r="N49" s="35"/>
      <c r="O49" s="50" t="str">
        <f>IFERROR(VLOOKUP(M49,'Baggrund til lister'!$A$15:$C$16,2,FALSE),"")</f>
        <v/>
      </c>
      <c r="P49" s="50" t="str">
        <f>IFERROR(VLOOKUP(M49,'Baggrund til lister'!$A$15:$C$16,3,FALSE),"")</f>
        <v/>
      </c>
      <c r="Q49" s="33"/>
    </row>
    <row r="50" spans="1:17" ht="15.75" customHeight="1" x14ac:dyDescent="0.25">
      <c r="A50" s="26">
        <f t="shared" si="1"/>
        <v>43</v>
      </c>
      <c r="B50" s="27">
        <f t="shared" si="0"/>
        <v>1</v>
      </c>
      <c r="C50" s="137">
        <v>43</v>
      </c>
      <c r="D50" s="15"/>
      <c r="E50" s="16"/>
      <c r="F50" s="16"/>
      <c r="G50" s="16"/>
      <c r="H50" s="14"/>
      <c r="I50" s="14"/>
      <c r="J50" s="17"/>
      <c r="K50" s="16"/>
      <c r="L50" s="33"/>
      <c r="M50" s="35"/>
      <c r="N50" s="35"/>
      <c r="O50" s="50" t="str">
        <f>IFERROR(VLOOKUP(M50,'Baggrund til lister'!$A$15:$C$16,2,FALSE),"")</f>
        <v/>
      </c>
      <c r="P50" s="50" t="str">
        <f>IFERROR(VLOOKUP(M50,'Baggrund til lister'!$A$15:$C$16,3,FALSE),"")</f>
        <v/>
      </c>
      <c r="Q50" s="33"/>
    </row>
    <row r="51" spans="1:17" ht="15.75" customHeight="1" x14ac:dyDescent="0.25">
      <c r="A51" s="26">
        <f t="shared" si="1"/>
        <v>44</v>
      </c>
      <c r="B51" s="27">
        <f t="shared" si="0"/>
        <v>1</v>
      </c>
      <c r="C51" s="137">
        <v>44</v>
      </c>
      <c r="D51" s="15"/>
      <c r="E51" s="16"/>
      <c r="F51" s="16"/>
      <c r="G51" s="16"/>
      <c r="H51" s="14"/>
      <c r="I51" s="14"/>
      <c r="J51" s="17"/>
      <c r="K51" s="16"/>
      <c r="L51" s="33"/>
      <c r="M51" s="35"/>
      <c r="N51" s="35"/>
      <c r="O51" s="50" t="str">
        <f>IFERROR(VLOOKUP(M51,'Baggrund til lister'!$A$15:$C$16,2,FALSE),"")</f>
        <v/>
      </c>
      <c r="P51" s="50" t="str">
        <f>IFERROR(VLOOKUP(M51,'Baggrund til lister'!$A$15:$C$16,3,FALSE),"")</f>
        <v/>
      </c>
      <c r="Q51" s="33"/>
    </row>
    <row r="52" spans="1:17" ht="15.75" customHeight="1" x14ac:dyDescent="0.25">
      <c r="A52" s="26">
        <f t="shared" si="1"/>
        <v>45</v>
      </c>
      <c r="B52" s="27">
        <f t="shared" si="0"/>
        <v>1</v>
      </c>
      <c r="C52" s="137">
        <v>45</v>
      </c>
      <c r="D52" s="15"/>
      <c r="E52" s="16"/>
      <c r="F52" s="16"/>
      <c r="G52" s="16"/>
      <c r="H52" s="14"/>
      <c r="I52" s="14"/>
      <c r="J52" s="17"/>
      <c r="K52" s="16"/>
      <c r="L52" s="33"/>
      <c r="M52" s="35"/>
      <c r="N52" s="35"/>
      <c r="O52" s="50" t="str">
        <f>IFERROR(VLOOKUP(M52,'Baggrund til lister'!$A$15:$C$16,2,FALSE),"")</f>
        <v/>
      </c>
      <c r="P52" s="50" t="str">
        <f>IFERROR(VLOOKUP(M52,'Baggrund til lister'!$A$15:$C$16,3,FALSE),"")</f>
        <v/>
      </c>
      <c r="Q52" s="33"/>
    </row>
    <row r="53" spans="1:17" ht="15.75" customHeight="1" x14ac:dyDescent="0.25">
      <c r="A53" s="26">
        <f t="shared" si="1"/>
        <v>46</v>
      </c>
      <c r="B53" s="27">
        <f t="shared" si="0"/>
        <v>1</v>
      </c>
      <c r="C53" s="137">
        <v>46</v>
      </c>
      <c r="D53" s="15"/>
      <c r="E53" s="16"/>
      <c r="F53" s="16"/>
      <c r="G53" s="16"/>
      <c r="H53" s="14"/>
      <c r="I53" s="14"/>
      <c r="J53" s="17"/>
      <c r="K53" s="16"/>
      <c r="L53" s="33"/>
      <c r="M53" s="35"/>
      <c r="N53" s="35"/>
      <c r="O53" s="50" t="str">
        <f>IFERROR(VLOOKUP(M53,'Baggrund til lister'!$A$15:$C$16,2,FALSE),"")</f>
        <v/>
      </c>
      <c r="P53" s="50" t="str">
        <f>IFERROR(VLOOKUP(M53,'Baggrund til lister'!$A$15:$C$16,3,FALSE),"")</f>
        <v/>
      </c>
      <c r="Q53" s="33"/>
    </row>
    <row r="54" spans="1:17" ht="15.75" customHeight="1" x14ac:dyDescent="0.25">
      <c r="A54" s="26">
        <f t="shared" si="1"/>
        <v>47</v>
      </c>
      <c r="B54" s="27">
        <f t="shared" si="0"/>
        <v>1</v>
      </c>
      <c r="C54" s="137">
        <v>47</v>
      </c>
      <c r="D54" s="15"/>
      <c r="E54" s="16"/>
      <c r="F54" s="16"/>
      <c r="G54" s="16"/>
      <c r="H54" s="14"/>
      <c r="I54" s="14"/>
      <c r="J54" s="17"/>
      <c r="K54" s="16"/>
      <c r="L54" s="33"/>
      <c r="M54" s="35"/>
      <c r="N54" s="35"/>
      <c r="O54" s="50" t="str">
        <f>IFERROR(VLOOKUP(M54,'Baggrund til lister'!$A$15:$C$16,2,FALSE),"")</f>
        <v/>
      </c>
      <c r="P54" s="50" t="str">
        <f>IFERROR(VLOOKUP(M54,'Baggrund til lister'!$A$15:$C$16,3,FALSE),"")</f>
        <v/>
      </c>
      <c r="Q54" s="33"/>
    </row>
    <row r="55" spans="1:17" ht="15.75" customHeight="1" x14ac:dyDescent="0.25">
      <c r="A55" s="26">
        <f t="shared" si="1"/>
        <v>48</v>
      </c>
      <c r="B55" s="27">
        <f t="shared" si="0"/>
        <v>1</v>
      </c>
      <c r="C55" s="137">
        <v>48</v>
      </c>
      <c r="D55" s="15"/>
      <c r="E55" s="16"/>
      <c r="F55" s="16"/>
      <c r="G55" s="16"/>
      <c r="H55" s="14"/>
      <c r="I55" s="14"/>
      <c r="J55" s="17"/>
      <c r="K55" s="16"/>
      <c r="L55" s="33"/>
      <c r="M55" s="35"/>
      <c r="N55" s="35"/>
      <c r="O55" s="50" t="str">
        <f>IFERROR(VLOOKUP(M55,'Baggrund til lister'!$A$15:$C$16,2,FALSE),"")</f>
        <v/>
      </c>
      <c r="P55" s="50" t="str">
        <f>IFERROR(VLOOKUP(M55,'Baggrund til lister'!$A$15:$C$16,3,FALSE),"")</f>
        <v/>
      </c>
      <c r="Q55" s="33"/>
    </row>
    <row r="56" spans="1:17" ht="15.75" customHeight="1" x14ac:dyDescent="0.25">
      <c r="A56" s="26">
        <f t="shared" si="1"/>
        <v>49</v>
      </c>
      <c r="B56" s="27">
        <f t="shared" si="0"/>
        <v>1</v>
      </c>
      <c r="C56" s="137">
        <v>49</v>
      </c>
      <c r="D56" s="15"/>
      <c r="E56" s="16"/>
      <c r="F56" s="16"/>
      <c r="G56" s="16"/>
      <c r="H56" s="14"/>
      <c r="I56" s="14"/>
      <c r="J56" s="17"/>
      <c r="K56" s="16"/>
      <c r="L56" s="33"/>
      <c r="M56" s="35"/>
      <c r="N56" s="35"/>
      <c r="O56" s="50" t="str">
        <f>IFERROR(VLOOKUP(M56,'Baggrund til lister'!$A$15:$C$16,2,FALSE),"")</f>
        <v/>
      </c>
      <c r="P56" s="50" t="str">
        <f>IFERROR(VLOOKUP(M56,'Baggrund til lister'!$A$15:$C$16,3,FALSE),"")</f>
        <v/>
      </c>
      <c r="Q56" s="33"/>
    </row>
    <row r="57" spans="1:17" ht="15.75" customHeight="1" x14ac:dyDescent="0.25">
      <c r="A57" s="26">
        <f t="shared" si="1"/>
        <v>50</v>
      </c>
      <c r="B57" s="27">
        <f t="shared" si="0"/>
        <v>1</v>
      </c>
      <c r="C57" s="137">
        <v>50</v>
      </c>
      <c r="D57" s="15"/>
      <c r="E57" s="16"/>
      <c r="F57" s="16"/>
      <c r="G57" s="16"/>
      <c r="H57" s="14"/>
      <c r="I57" s="14"/>
      <c r="J57" s="17"/>
      <c r="K57" s="16"/>
      <c r="L57" s="33"/>
      <c r="M57" s="35"/>
      <c r="N57" s="35"/>
      <c r="O57" s="50" t="str">
        <f>IFERROR(VLOOKUP(M57,'Baggrund til lister'!$A$15:$C$16,2,FALSE),"")</f>
        <v/>
      </c>
      <c r="P57" s="50" t="str">
        <f>IFERROR(VLOOKUP(M57,'Baggrund til lister'!$A$15:$C$16,3,FALSE),"")</f>
        <v/>
      </c>
      <c r="Q57" s="33"/>
    </row>
    <row r="58" spans="1:17" ht="15.75" customHeight="1" x14ac:dyDescent="0.25">
      <c r="A58" s="26">
        <f t="shared" si="1"/>
        <v>51</v>
      </c>
      <c r="B58" s="27">
        <f t="shared" si="0"/>
        <v>1</v>
      </c>
      <c r="C58" s="137">
        <v>51</v>
      </c>
      <c r="D58" s="15"/>
      <c r="E58" s="16"/>
      <c r="F58" s="16"/>
      <c r="G58" s="16"/>
      <c r="H58" s="14"/>
      <c r="I58" s="14"/>
      <c r="J58" s="17"/>
      <c r="K58" s="16"/>
      <c r="L58" s="33"/>
      <c r="M58" s="35"/>
      <c r="N58" s="35"/>
      <c r="O58" s="50" t="str">
        <f>IFERROR(VLOOKUP(M58,'Baggrund til lister'!$A$15:$C$16,2,FALSE),"")</f>
        <v/>
      </c>
      <c r="P58" s="50" t="str">
        <f>IFERROR(VLOOKUP(M58,'Baggrund til lister'!$A$15:$C$16,3,FALSE),"")</f>
        <v/>
      </c>
      <c r="Q58" s="33"/>
    </row>
    <row r="59" spans="1:17" ht="15.75" customHeight="1" x14ac:dyDescent="0.25">
      <c r="A59" s="26">
        <f t="shared" si="1"/>
        <v>52</v>
      </c>
      <c r="B59" s="27">
        <f t="shared" si="0"/>
        <v>1</v>
      </c>
      <c r="C59" s="137">
        <v>52</v>
      </c>
      <c r="D59" s="15"/>
      <c r="E59" s="16"/>
      <c r="F59" s="16"/>
      <c r="G59" s="16"/>
      <c r="H59" s="14"/>
      <c r="I59" s="14"/>
      <c r="J59" s="17"/>
      <c r="K59" s="16"/>
      <c r="L59" s="33"/>
      <c r="M59" s="35"/>
      <c r="N59" s="35"/>
      <c r="O59" s="50" t="str">
        <f>IFERROR(VLOOKUP(M59,'Baggrund til lister'!$A$15:$C$16,2,FALSE),"")</f>
        <v/>
      </c>
      <c r="P59" s="50" t="str">
        <f>IFERROR(VLOOKUP(M59,'Baggrund til lister'!$A$15:$C$16,3,FALSE),"")</f>
        <v/>
      </c>
      <c r="Q59" s="33"/>
    </row>
    <row r="60" spans="1:17" ht="15.75" customHeight="1" x14ac:dyDescent="0.25">
      <c r="A60" s="26">
        <f t="shared" si="1"/>
        <v>53</v>
      </c>
      <c r="B60" s="27">
        <f t="shared" si="0"/>
        <v>1</v>
      </c>
      <c r="C60" s="137">
        <v>53</v>
      </c>
      <c r="D60" s="15"/>
      <c r="E60" s="16"/>
      <c r="F60" s="16"/>
      <c r="G60" s="16"/>
      <c r="H60" s="14"/>
      <c r="I60" s="14"/>
      <c r="J60" s="17"/>
      <c r="K60" s="16"/>
      <c r="L60" s="33"/>
      <c r="M60" s="35"/>
      <c r="N60" s="35"/>
      <c r="O60" s="50" t="str">
        <f>IFERROR(VLOOKUP(M60,'Baggrund til lister'!$A$15:$C$16,2,FALSE),"")</f>
        <v/>
      </c>
      <c r="P60" s="50" t="str">
        <f>IFERROR(VLOOKUP(M60,'Baggrund til lister'!$A$15:$C$16,3,FALSE),"")</f>
        <v/>
      </c>
      <c r="Q60" s="33"/>
    </row>
    <row r="61" spans="1:17" ht="15.75" customHeight="1" x14ac:dyDescent="0.25">
      <c r="A61" s="26">
        <f t="shared" si="1"/>
        <v>54</v>
      </c>
      <c r="B61" s="27">
        <f t="shared" si="0"/>
        <v>1</v>
      </c>
      <c r="C61" s="137">
        <v>54</v>
      </c>
      <c r="D61" s="15"/>
      <c r="E61" s="16"/>
      <c r="F61" s="16"/>
      <c r="G61" s="16"/>
      <c r="H61" s="14"/>
      <c r="I61" s="14"/>
      <c r="J61" s="17"/>
      <c r="K61" s="16"/>
      <c r="L61" s="33"/>
      <c r="M61" s="35"/>
      <c r="N61" s="35"/>
      <c r="O61" s="50" t="str">
        <f>IFERROR(VLOOKUP(M61,'Baggrund til lister'!$A$15:$C$16,2,FALSE),"")</f>
        <v/>
      </c>
      <c r="P61" s="50" t="str">
        <f>IFERROR(VLOOKUP(M61,'Baggrund til lister'!$A$15:$C$16,3,FALSE),"")</f>
        <v/>
      </c>
      <c r="Q61" s="33"/>
    </row>
    <row r="62" spans="1:17" ht="15.75" customHeight="1" x14ac:dyDescent="0.25">
      <c r="A62" s="26">
        <f t="shared" si="1"/>
        <v>55</v>
      </c>
      <c r="B62" s="27">
        <f t="shared" si="0"/>
        <v>1</v>
      </c>
      <c r="C62" s="137">
        <v>55</v>
      </c>
      <c r="D62" s="15"/>
      <c r="E62" s="16"/>
      <c r="F62" s="16"/>
      <c r="G62" s="16"/>
      <c r="H62" s="14"/>
      <c r="I62" s="14"/>
      <c r="J62" s="17"/>
      <c r="K62" s="16"/>
      <c r="L62" s="33"/>
      <c r="M62" s="35"/>
      <c r="N62" s="35"/>
      <c r="O62" s="50" t="str">
        <f>IFERROR(VLOOKUP(M62,'Baggrund til lister'!$A$15:$C$16,2,FALSE),"")</f>
        <v/>
      </c>
      <c r="P62" s="50" t="str">
        <f>IFERROR(VLOOKUP(M62,'Baggrund til lister'!$A$15:$C$16,3,FALSE),"")</f>
        <v/>
      </c>
      <c r="Q62" s="33"/>
    </row>
    <row r="63" spans="1:17" ht="15.75" customHeight="1" x14ac:dyDescent="0.25">
      <c r="A63" s="26">
        <f t="shared" si="1"/>
        <v>56</v>
      </c>
      <c r="B63" s="27">
        <f t="shared" si="0"/>
        <v>1</v>
      </c>
      <c r="C63" s="137">
        <v>56</v>
      </c>
      <c r="D63" s="15"/>
      <c r="E63" s="16"/>
      <c r="F63" s="16"/>
      <c r="G63" s="16"/>
      <c r="H63" s="14"/>
      <c r="I63" s="14"/>
      <c r="J63" s="17"/>
      <c r="K63" s="16"/>
      <c r="L63" s="33"/>
      <c r="M63" s="35"/>
      <c r="N63" s="35"/>
      <c r="O63" s="50" t="str">
        <f>IFERROR(VLOOKUP(M63,'Baggrund til lister'!$A$15:$C$16,2,FALSE),"")</f>
        <v/>
      </c>
      <c r="P63" s="50" t="str">
        <f>IFERROR(VLOOKUP(M63,'Baggrund til lister'!$A$15:$C$16,3,FALSE),"")</f>
        <v/>
      </c>
      <c r="Q63" s="33"/>
    </row>
    <row r="64" spans="1:17" ht="15.75" customHeight="1" x14ac:dyDescent="0.25">
      <c r="A64" s="26">
        <f t="shared" si="1"/>
        <v>57</v>
      </c>
      <c r="B64" s="27">
        <f t="shared" si="0"/>
        <v>1</v>
      </c>
      <c r="C64" s="137">
        <v>57</v>
      </c>
      <c r="D64" s="15"/>
      <c r="E64" s="16"/>
      <c r="F64" s="16"/>
      <c r="G64" s="16"/>
      <c r="H64" s="14"/>
      <c r="I64" s="14"/>
      <c r="J64" s="17"/>
      <c r="K64" s="16"/>
      <c r="L64" s="33"/>
      <c r="M64" s="35"/>
      <c r="N64" s="35"/>
      <c r="O64" s="50" t="str">
        <f>IFERROR(VLOOKUP(M64,'Baggrund til lister'!$A$15:$C$16,2,FALSE),"")</f>
        <v/>
      </c>
      <c r="P64" s="50" t="str">
        <f>IFERROR(VLOOKUP(M64,'Baggrund til lister'!$A$15:$C$16,3,FALSE),"")</f>
        <v/>
      </c>
      <c r="Q64" s="33"/>
    </row>
    <row r="65" spans="1:17" ht="15.75" customHeight="1" x14ac:dyDescent="0.25">
      <c r="A65" s="26">
        <f t="shared" si="1"/>
        <v>58</v>
      </c>
      <c r="B65" s="27">
        <f t="shared" si="0"/>
        <v>1</v>
      </c>
      <c r="C65" s="137">
        <v>58</v>
      </c>
      <c r="D65" s="15"/>
      <c r="E65" s="16"/>
      <c r="F65" s="16"/>
      <c r="G65" s="16"/>
      <c r="H65" s="14"/>
      <c r="I65" s="14"/>
      <c r="J65" s="17"/>
      <c r="K65" s="16"/>
      <c r="L65" s="33"/>
      <c r="M65" s="35"/>
      <c r="N65" s="35"/>
      <c r="O65" s="50" t="str">
        <f>IFERROR(VLOOKUP(M65,'Baggrund til lister'!$A$15:$C$16,2,FALSE),"")</f>
        <v/>
      </c>
      <c r="P65" s="50" t="str">
        <f>IFERROR(VLOOKUP(M65,'Baggrund til lister'!$A$15:$C$16,3,FALSE),"")</f>
        <v/>
      </c>
      <c r="Q65" s="33"/>
    </row>
    <row r="66" spans="1:17" ht="15.75" customHeight="1" x14ac:dyDescent="0.25">
      <c r="A66" s="26">
        <f t="shared" si="1"/>
        <v>59</v>
      </c>
      <c r="B66" s="27">
        <f t="shared" si="0"/>
        <v>1</v>
      </c>
      <c r="C66" s="137">
        <v>59</v>
      </c>
      <c r="D66" s="15"/>
      <c r="E66" s="16"/>
      <c r="F66" s="16"/>
      <c r="G66" s="16"/>
      <c r="H66" s="14"/>
      <c r="I66" s="14"/>
      <c r="J66" s="17"/>
      <c r="K66" s="16"/>
      <c r="L66" s="33"/>
      <c r="M66" s="35"/>
      <c r="N66" s="35"/>
      <c r="O66" s="50" t="str">
        <f>IFERROR(VLOOKUP(M66,'Baggrund til lister'!$A$15:$C$16,2,FALSE),"")</f>
        <v/>
      </c>
      <c r="P66" s="50" t="str">
        <f>IFERROR(VLOOKUP(M66,'Baggrund til lister'!$A$15:$C$16,3,FALSE),"")</f>
        <v/>
      </c>
      <c r="Q66" s="33"/>
    </row>
    <row r="67" spans="1:17" ht="15.75" customHeight="1" x14ac:dyDescent="0.25">
      <c r="A67" s="26">
        <f t="shared" si="1"/>
        <v>60</v>
      </c>
      <c r="B67" s="27">
        <f t="shared" si="0"/>
        <v>1</v>
      </c>
      <c r="C67" s="137">
        <v>60</v>
      </c>
      <c r="D67" s="15"/>
      <c r="E67" s="16"/>
      <c r="F67" s="16"/>
      <c r="G67" s="16"/>
      <c r="H67" s="14"/>
      <c r="I67" s="14"/>
      <c r="J67" s="17"/>
      <c r="K67" s="16"/>
      <c r="L67" s="33"/>
      <c r="M67" s="35"/>
      <c r="N67" s="35"/>
      <c r="O67" s="50" t="str">
        <f>IFERROR(VLOOKUP(M67,'Baggrund til lister'!$A$15:$C$16,2,FALSE),"")</f>
        <v/>
      </c>
      <c r="P67" s="50" t="str">
        <f>IFERROR(VLOOKUP(M67,'Baggrund til lister'!$A$15:$C$16,3,FALSE),"")</f>
        <v/>
      </c>
      <c r="Q67" s="33"/>
    </row>
    <row r="68" spans="1:17" ht="15.75" customHeight="1" x14ac:dyDescent="0.25">
      <c r="A68" s="26">
        <f t="shared" si="1"/>
        <v>61</v>
      </c>
      <c r="B68" s="27">
        <f t="shared" si="0"/>
        <v>1</v>
      </c>
      <c r="C68" s="137">
        <v>61</v>
      </c>
      <c r="D68" s="15"/>
      <c r="E68" s="16"/>
      <c r="F68" s="16"/>
      <c r="G68" s="16"/>
      <c r="H68" s="14"/>
      <c r="I68" s="14"/>
      <c r="J68" s="17"/>
      <c r="K68" s="16"/>
      <c r="L68" s="33"/>
      <c r="M68" s="35"/>
      <c r="N68" s="35"/>
      <c r="O68" s="50" t="str">
        <f>IFERROR(VLOOKUP(M68,'Baggrund til lister'!$A$15:$C$16,2,FALSE),"")</f>
        <v/>
      </c>
      <c r="P68" s="50" t="str">
        <f>IFERROR(VLOOKUP(M68,'Baggrund til lister'!$A$15:$C$16,3,FALSE),"")</f>
        <v/>
      </c>
      <c r="Q68" s="33"/>
    </row>
    <row r="69" spans="1:17" ht="15.75" customHeight="1" x14ac:dyDescent="0.25">
      <c r="A69" s="26">
        <f t="shared" si="1"/>
        <v>62</v>
      </c>
      <c r="B69" s="27">
        <f t="shared" si="0"/>
        <v>1</v>
      </c>
      <c r="C69" s="137">
        <v>62</v>
      </c>
      <c r="D69" s="15"/>
      <c r="E69" s="16"/>
      <c r="F69" s="16"/>
      <c r="G69" s="16"/>
      <c r="H69" s="14"/>
      <c r="I69" s="14"/>
      <c r="J69" s="17"/>
      <c r="K69" s="16"/>
      <c r="L69" s="33"/>
      <c r="M69" s="35"/>
      <c r="N69" s="35"/>
      <c r="O69" s="50" t="str">
        <f>IFERROR(VLOOKUP(M69,'Baggrund til lister'!$A$15:$C$16,2,FALSE),"")</f>
        <v/>
      </c>
      <c r="P69" s="50" t="str">
        <f>IFERROR(VLOOKUP(M69,'Baggrund til lister'!$A$15:$C$16,3,FALSE),"")</f>
        <v/>
      </c>
      <c r="Q69" s="33"/>
    </row>
    <row r="70" spans="1:17" ht="15.75" customHeight="1" x14ac:dyDescent="0.25">
      <c r="A70" s="26">
        <f t="shared" si="1"/>
        <v>63</v>
      </c>
      <c r="B70" s="27">
        <f t="shared" si="0"/>
        <v>1</v>
      </c>
      <c r="C70" s="137">
        <v>63</v>
      </c>
      <c r="D70" s="15"/>
      <c r="E70" s="16"/>
      <c r="F70" s="16"/>
      <c r="G70" s="16"/>
      <c r="H70" s="14"/>
      <c r="I70" s="14"/>
      <c r="J70" s="17"/>
      <c r="K70" s="16"/>
      <c r="L70" s="33"/>
      <c r="M70" s="35"/>
      <c r="N70" s="35"/>
      <c r="O70" s="50" t="str">
        <f>IFERROR(VLOOKUP(M70,'Baggrund til lister'!$A$15:$C$16,2,FALSE),"")</f>
        <v/>
      </c>
      <c r="P70" s="50" t="str">
        <f>IFERROR(VLOOKUP(M70,'Baggrund til lister'!$A$15:$C$16,3,FALSE),"")</f>
        <v/>
      </c>
      <c r="Q70" s="33"/>
    </row>
    <row r="71" spans="1:17" ht="15.75" customHeight="1" x14ac:dyDescent="0.25">
      <c r="A71" s="26">
        <f t="shared" si="1"/>
        <v>64</v>
      </c>
      <c r="B71" s="27">
        <f t="shared" si="0"/>
        <v>1</v>
      </c>
      <c r="C71" s="137">
        <v>64</v>
      </c>
      <c r="D71" s="15"/>
      <c r="E71" s="16"/>
      <c r="F71" s="16"/>
      <c r="G71" s="16"/>
      <c r="H71" s="14"/>
      <c r="I71" s="14"/>
      <c r="J71" s="17"/>
      <c r="K71" s="16"/>
      <c r="L71" s="33"/>
      <c r="M71" s="35"/>
      <c r="N71" s="35"/>
      <c r="O71" s="50" t="str">
        <f>IFERROR(VLOOKUP(M71,'Baggrund til lister'!$A$15:$C$16,2,FALSE),"")</f>
        <v/>
      </c>
      <c r="P71" s="50" t="str">
        <f>IFERROR(VLOOKUP(M71,'Baggrund til lister'!$A$15:$C$16,3,FALSE),"")</f>
        <v/>
      </c>
      <c r="Q71" s="33"/>
    </row>
    <row r="72" spans="1:17" ht="15.75" customHeight="1" x14ac:dyDescent="0.25">
      <c r="A72" s="26">
        <f t="shared" si="1"/>
        <v>65</v>
      </c>
      <c r="B72" s="27">
        <f t="shared" si="0"/>
        <v>1</v>
      </c>
      <c r="C72" s="137">
        <v>65</v>
      </c>
      <c r="D72" s="15"/>
      <c r="E72" s="16"/>
      <c r="F72" s="16"/>
      <c r="G72" s="16"/>
      <c r="H72" s="14"/>
      <c r="I72" s="14"/>
      <c r="J72" s="17"/>
      <c r="K72" s="16"/>
      <c r="L72" s="33"/>
      <c r="M72" s="35"/>
      <c r="N72" s="35"/>
      <c r="O72" s="50" t="str">
        <f>IFERROR(VLOOKUP(M72,'Baggrund til lister'!$A$15:$C$16,2,FALSE),"")</f>
        <v/>
      </c>
      <c r="P72" s="50" t="str">
        <f>IFERROR(VLOOKUP(M72,'Baggrund til lister'!$A$15:$C$16,3,FALSE),"")</f>
        <v/>
      </c>
      <c r="Q72" s="33"/>
    </row>
    <row r="73" spans="1:17" ht="15.75" customHeight="1" x14ac:dyDescent="0.25">
      <c r="A73" s="26">
        <f t="shared" si="1"/>
        <v>66</v>
      </c>
      <c r="B73" s="27">
        <f t="shared" ref="B73:B136" si="2">IF(A73="","",1+(YEAR(I73)-YEAR(H73))*12+MONTH(I73)-MONTH(H73))</f>
        <v>1</v>
      </c>
      <c r="C73" s="137">
        <v>66</v>
      </c>
      <c r="D73" s="15"/>
      <c r="E73" s="16"/>
      <c r="F73" s="16"/>
      <c r="G73" s="16"/>
      <c r="H73" s="14"/>
      <c r="I73" s="14"/>
      <c r="J73" s="17"/>
      <c r="K73" s="16"/>
      <c r="L73" s="33"/>
      <c r="M73" s="35"/>
      <c r="N73" s="35"/>
      <c r="O73" s="50" t="str">
        <f>IFERROR(VLOOKUP(M73,'Baggrund til lister'!$A$15:$C$16,2,FALSE),"")</f>
        <v/>
      </c>
      <c r="P73" s="50" t="str">
        <f>IFERROR(VLOOKUP(M73,'Baggrund til lister'!$A$15:$C$16,3,FALSE),"")</f>
        <v/>
      </c>
      <c r="Q73" s="33"/>
    </row>
    <row r="74" spans="1:17" ht="15.75" customHeight="1" x14ac:dyDescent="0.25">
      <c r="A74" s="26">
        <f t="shared" si="1"/>
        <v>67</v>
      </c>
      <c r="B74" s="27">
        <f t="shared" si="2"/>
        <v>1</v>
      </c>
      <c r="C74" s="137">
        <v>67</v>
      </c>
      <c r="D74" s="15"/>
      <c r="E74" s="16"/>
      <c r="F74" s="16"/>
      <c r="G74" s="16"/>
      <c r="H74" s="14"/>
      <c r="I74" s="14"/>
      <c r="J74" s="17"/>
      <c r="K74" s="16"/>
      <c r="L74" s="33"/>
      <c r="M74" s="35"/>
      <c r="N74" s="35"/>
      <c r="O74" s="50" t="str">
        <f>IFERROR(VLOOKUP(M74,'Baggrund til lister'!$A$15:$C$16,2,FALSE),"")</f>
        <v/>
      </c>
      <c r="P74" s="50" t="str">
        <f>IFERROR(VLOOKUP(M74,'Baggrund til lister'!$A$15:$C$16,3,FALSE),"")</f>
        <v/>
      </c>
      <c r="Q74" s="33"/>
    </row>
    <row r="75" spans="1:17" ht="15.75" customHeight="1" x14ac:dyDescent="0.25">
      <c r="A75" s="26">
        <f t="shared" ref="A75:A138" si="3">(A74+B74)</f>
        <v>68</v>
      </c>
      <c r="B75" s="27">
        <f t="shared" si="2"/>
        <v>1</v>
      </c>
      <c r="C75" s="137">
        <v>68</v>
      </c>
      <c r="D75" s="15"/>
      <c r="E75" s="16"/>
      <c r="F75" s="16"/>
      <c r="G75" s="16"/>
      <c r="H75" s="14"/>
      <c r="I75" s="14"/>
      <c r="J75" s="17"/>
      <c r="K75" s="16"/>
      <c r="L75" s="33"/>
      <c r="M75" s="35"/>
      <c r="N75" s="35"/>
      <c r="O75" s="50" t="str">
        <f>IFERROR(VLOOKUP(M75,'Baggrund til lister'!$A$15:$C$16,2,FALSE),"")</f>
        <v/>
      </c>
      <c r="P75" s="50" t="str">
        <f>IFERROR(VLOOKUP(M75,'Baggrund til lister'!$A$15:$C$16,3,FALSE),"")</f>
        <v/>
      </c>
      <c r="Q75" s="33"/>
    </row>
    <row r="76" spans="1:17" ht="15.75" customHeight="1" x14ac:dyDescent="0.25">
      <c r="A76" s="26">
        <f t="shared" si="3"/>
        <v>69</v>
      </c>
      <c r="B76" s="27">
        <f t="shared" si="2"/>
        <v>1</v>
      </c>
      <c r="C76" s="137">
        <v>69</v>
      </c>
      <c r="D76" s="15"/>
      <c r="E76" s="16"/>
      <c r="F76" s="16"/>
      <c r="G76" s="16"/>
      <c r="H76" s="14"/>
      <c r="I76" s="14"/>
      <c r="J76" s="17"/>
      <c r="K76" s="16"/>
      <c r="L76" s="33"/>
      <c r="M76" s="35"/>
      <c r="N76" s="35"/>
      <c r="O76" s="50" t="str">
        <f>IFERROR(VLOOKUP(M76,'Baggrund til lister'!$A$15:$C$16,2,FALSE),"")</f>
        <v/>
      </c>
      <c r="P76" s="50" t="str">
        <f>IFERROR(VLOOKUP(M76,'Baggrund til lister'!$A$15:$C$16,3,FALSE),"")</f>
        <v/>
      </c>
      <c r="Q76" s="33"/>
    </row>
    <row r="77" spans="1:17" ht="15.75" customHeight="1" x14ac:dyDescent="0.25">
      <c r="A77" s="26">
        <f t="shared" si="3"/>
        <v>70</v>
      </c>
      <c r="B77" s="27">
        <f t="shared" si="2"/>
        <v>1</v>
      </c>
      <c r="C77" s="137">
        <v>70</v>
      </c>
      <c r="D77" s="15"/>
      <c r="E77" s="16"/>
      <c r="F77" s="16"/>
      <c r="G77" s="16"/>
      <c r="H77" s="14"/>
      <c r="I77" s="14"/>
      <c r="J77" s="17"/>
      <c r="K77" s="16"/>
      <c r="L77" s="33"/>
      <c r="M77" s="35"/>
      <c r="N77" s="35"/>
      <c r="O77" s="50" t="str">
        <f>IFERROR(VLOOKUP(M77,'Baggrund til lister'!$A$15:$C$16,2,FALSE),"")</f>
        <v/>
      </c>
      <c r="P77" s="50" t="str">
        <f>IFERROR(VLOOKUP(M77,'Baggrund til lister'!$A$15:$C$16,3,FALSE),"")</f>
        <v/>
      </c>
      <c r="Q77" s="33"/>
    </row>
    <row r="78" spans="1:17" ht="15.75" customHeight="1" x14ac:dyDescent="0.25">
      <c r="A78" s="26">
        <f t="shared" si="3"/>
        <v>71</v>
      </c>
      <c r="B78" s="27">
        <f t="shared" si="2"/>
        <v>1</v>
      </c>
      <c r="C78" s="137">
        <v>71</v>
      </c>
      <c r="D78" s="15"/>
      <c r="E78" s="16"/>
      <c r="F78" s="16"/>
      <c r="G78" s="16"/>
      <c r="H78" s="14"/>
      <c r="I78" s="14"/>
      <c r="J78" s="17"/>
      <c r="K78" s="16"/>
      <c r="L78" s="33"/>
      <c r="M78" s="35"/>
      <c r="N78" s="35"/>
      <c r="O78" s="50" t="str">
        <f>IFERROR(VLOOKUP(M78,'Baggrund til lister'!$A$15:$C$16,2,FALSE),"")</f>
        <v/>
      </c>
      <c r="P78" s="50" t="str">
        <f>IFERROR(VLOOKUP(M78,'Baggrund til lister'!$A$15:$C$16,3,FALSE),"")</f>
        <v/>
      </c>
      <c r="Q78" s="33"/>
    </row>
    <row r="79" spans="1:17" ht="15.75" customHeight="1" x14ac:dyDescent="0.25">
      <c r="A79" s="26">
        <f t="shared" si="3"/>
        <v>72</v>
      </c>
      <c r="B79" s="27">
        <f t="shared" si="2"/>
        <v>1</v>
      </c>
      <c r="C79" s="137">
        <v>72</v>
      </c>
      <c r="D79" s="15"/>
      <c r="E79" s="16"/>
      <c r="F79" s="16"/>
      <c r="G79" s="16"/>
      <c r="H79" s="14"/>
      <c r="I79" s="14"/>
      <c r="J79" s="17"/>
      <c r="K79" s="16"/>
      <c r="L79" s="33"/>
      <c r="M79" s="35"/>
      <c r="N79" s="35"/>
      <c r="O79" s="50" t="str">
        <f>IFERROR(VLOOKUP(M79,'Baggrund til lister'!$A$15:$C$16,2,FALSE),"")</f>
        <v/>
      </c>
      <c r="P79" s="50" t="str">
        <f>IFERROR(VLOOKUP(M79,'Baggrund til lister'!$A$15:$C$16,3,FALSE),"")</f>
        <v/>
      </c>
      <c r="Q79" s="33"/>
    </row>
    <row r="80" spans="1:17" ht="15.75" customHeight="1" x14ac:dyDescent="0.25">
      <c r="A80" s="26">
        <f t="shared" si="3"/>
        <v>73</v>
      </c>
      <c r="B80" s="27">
        <f t="shared" si="2"/>
        <v>1</v>
      </c>
      <c r="C80" s="137">
        <v>73</v>
      </c>
      <c r="D80" s="15"/>
      <c r="E80" s="16"/>
      <c r="F80" s="16"/>
      <c r="G80" s="16"/>
      <c r="H80" s="14"/>
      <c r="I80" s="14"/>
      <c r="J80" s="17"/>
      <c r="K80" s="16"/>
      <c r="L80" s="33"/>
      <c r="M80" s="35"/>
      <c r="N80" s="35"/>
      <c r="O80" s="50" t="str">
        <f>IFERROR(VLOOKUP(M80,'Baggrund til lister'!$A$15:$C$16,2,FALSE),"")</f>
        <v/>
      </c>
      <c r="P80" s="50" t="str">
        <f>IFERROR(VLOOKUP(M80,'Baggrund til lister'!$A$15:$C$16,3,FALSE),"")</f>
        <v/>
      </c>
      <c r="Q80" s="33"/>
    </row>
    <row r="81" spans="1:17" ht="15.75" customHeight="1" x14ac:dyDescent="0.25">
      <c r="A81" s="26">
        <f t="shared" si="3"/>
        <v>74</v>
      </c>
      <c r="B81" s="27">
        <f t="shared" si="2"/>
        <v>1</v>
      </c>
      <c r="C81" s="137">
        <v>74</v>
      </c>
      <c r="D81" s="15"/>
      <c r="E81" s="16"/>
      <c r="F81" s="16"/>
      <c r="G81" s="16"/>
      <c r="H81" s="14"/>
      <c r="I81" s="14"/>
      <c r="J81" s="17"/>
      <c r="K81" s="16"/>
      <c r="L81" s="33"/>
      <c r="M81" s="35"/>
      <c r="N81" s="35"/>
      <c r="O81" s="50" t="str">
        <f>IFERROR(VLOOKUP(M81,'Baggrund til lister'!$A$15:$C$16,2,FALSE),"")</f>
        <v/>
      </c>
      <c r="P81" s="50" t="str">
        <f>IFERROR(VLOOKUP(M81,'Baggrund til lister'!$A$15:$C$16,3,FALSE),"")</f>
        <v/>
      </c>
      <c r="Q81" s="33"/>
    </row>
    <row r="82" spans="1:17" ht="15.75" customHeight="1" x14ac:dyDescent="0.25">
      <c r="A82" s="26">
        <f t="shared" si="3"/>
        <v>75</v>
      </c>
      <c r="B82" s="27">
        <f t="shared" si="2"/>
        <v>1</v>
      </c>
      <c r="C82" s="137">
        <v>75</v>
      </c>
      <c r="D82" s="15"/>
      <c r="E82" s="16"/>
      <c r="F82" s="16"/>
      <c r="G82" s="16"/>
      <c r="H82" s="14"/>
      <c r="I82" s="14"/>
      <c r="J82" s="17"/>
      <c r="K82" s="16"/>
      <c r="L82" s="33"/>
      <c r="M82" s="35"/>
      <c r="N82" s="35"/>
      <c r="O82" s="50" t="str">
        <f>IFERROR(VLOOKUP(M82,'Baggrund til lister'!$A$15:$C$16,2,FALSE),"")</f>
        <v/>
      </c>
      <c r="P82" s="50" t="str">
        <f>IFERROR(VLOOKUP(M82,'Baggrund til lister'!$A$15:$C$16,3,FALSE),"")</f>
        <v/>
      </c>
      <c r="Q82" s="33"/>
    </row>
    <row r="83" spans="1:17" ht="15.75" customHeight="1" x14ac:dyDescent="0.25">
      <c r="A83" s="26">
        <f t="shared" si="3"/>
        <v>76</v>
      </c>
      <c r="B83" s="27">
        <f t="shared" si="2"/>
        <v>1</v>
      </c>
      <c r="C83" s="137">
        <v>76</v>
      </c>
      <c r="D83" s="15"/>
      <c r="E83" s="16"/>
      <c r="F83" s="16"/>
      <c r="G83" s="16"/>
      <c r="H83" s="14"/>
      <c r="I83" s="14"/>
      <c r="J83" s="17"/>
      <c r="K83" s="16"/>
      <c r="L83" s="33"/>
      <c r="M83" s="35"/>
      <c r="N83" s="35"/>
      <c r="O83" s="50" t="str">
        <f>IFERROR(VLOOKUP(M83,'Baggrund til lister'!$A$15:$C$16,2,FALSE),"")</f>
        <v/>
      </c>
      <c r="P83" s="50" t="str">
        <f>IFERROR(VLOOKUP(M83,'Baggrund til lister'!$A$15:$C$16,3,FALSE),"")</f>
        <v/>
      </c>
      <c r="Q83" s="33"/>
    </row>
    <row r="84" spans="1:17" ht="15.75" customHeight="1" x14ac:dyDescent="0.25">
      <c r="A84" s="26">
        <f t="shared" si="3"/>
        <v>77</v>
      </c>
      <c r="B84" s="27">
        <f t="shared" si="2"/>
        <v>1</v>
      </c>
      <c r="C84" s="137">
        <v>77</v>
      </c>
      <c r="D84" s="15"/>
      <c r="E84" s="16"/>
      <c r="F84" s="16"/>
      <c r="G84" s="16"/>
      <c r="H84" s="14"/>
      <c r="I84" s="14"/>
      <c r="J84" s="17"/>
      <c r="K84" s="16"/>
      <c r="L84" s="33"/>
      <c r="M84" s="35"/>
      <c r="N84" s="35"/>
      <c r="O84" s="50" t="str">
        <f>IFERROR(VLOOKUP(M84,'Baggrund til lister'!$A$15:$C$16,2,FALSE),"")</f>
        <v/>
      </c>
      <c r="P84" s="50" t="str">
        <f>IFERROR(VLOOKUP(M84,'Baggrund til lister'!$A$15:$C$16,3,FALSE),"")</f>
        <v/>
      </c>
      <c r="Q84" s="33"/>
    </row>
    <row r="85" spans="1:17" ht="15.75" customHeight="1" x14ac:dyDescent="0.25">
      <c r="A85" s="26">
        <f t="shared" si="3"/>
        <v>78</v>
      </c>
      <c r="B85" s="27">
        <f t="shared" si="2"/>
        <v>1</v>
      </c>
      <c r="C85" s="137">
        <v>78</v>
      </c>
      <c r="D85" s="15"/>
      <c r="E85" s="16"/>
      <c r="F85" s="16"/>
      <c r="G85" s="16"/>
      <c r="H85" s="14"/>
      <c r="I85" s="14"/>
      <c r="J85" s="17"/>
      <c r="K85" s="16"/>
      <c r="L85" s="33"/>
      <c r="M85" s="35"/>
      <c r="N85" s="35"/>
      <c r="O85" s="50" t="str">
        <f>IFERROR(VLOOKUP(M85,'Baggrund til lister'!$A$15:$C$16,2,FALSE),"")</f>
        <v/>
      </c>
      <c r="P85" s="50" t="str">
        <f>IFERROR(VLOOKUP(M85,'Baggrund til lister'!$A$15:$C$16,3,FALSE),"")</f>
        <v/>
      </c>
      <c r="Q85" s="33"/>
    </row>
    <row r="86" spans="1:17" ht="15.75" customHeight="1" x14ac:dyDescent="0.25">
      <c r="A86" s="26">
        <f t="shared" si="3"/>
        <v>79</v>
      </c>
      <c r="B86" s="27">
        <f t="shared" si="2"/>
        <v>1</v>
      </c>
      <c r="C86" s="137">
        <v>79</v>
      </c>
      <c r="D86" s="15"/>
      <c r="E86" s="16"/>
      <c r="F86" s="16"/>
      <c r="G86" s="16"/>
      <c r="H86" s="14"/>
      <c r="I86" s="14"/>
      <c r="J86" s="17"/>
      <c r="K86" s="16"/>
      <c r="L86" s="33"/>
      <c r="M86" s="35"/>
      <c r="N86" s="35"/>
      <c r="O86" s="50" t="str">
        <f>IFERROR(VLOOKUP(M86,'Baggrund til lister'!$A$15:$C$16,2,FALSE),"")</f>
        <v/>
      </c>
      <c r="P86" s="50" t="str">
        <f>IFERROR(VLOOKUP(M86,'Baggrund til lister'!$A$15:$C$16,3,FALSE),"")</f>
        <v/>
      </c>
      <c r="Q86" s="33"/>
    </row>
    <row r="87" spans="1:17" ht="15.75" customHeight="1" x14ac:dyDescent="0.25">
      <c r="A87" s="26">
        <f t="shared" si="3"/>
        <v>80</v>
      </c>
      <c r="B87" s="27">
        <f t="shared" si="2"/>
        <v>1</v>
      </c>
      <c r="C87" s="137">
        <v>80</v>
      </c>
      <c r="D87" s="15"/>
      <c r="E87" s="16"/>
      <c r="F87" s="16"/>
      <c r="G87" s="16"/>
      <c r="H87" s="14"/>
      <c r="I87" s="14"/>
      <c r="J87" s="17"/>
      <c r="K87" s="16"/>
      <c r="L87" s="33"/>
      <c r="M87" s="35"/>
      <c r="N87" s="35"/>
      <c r="O87" s="50" t="str">
        <f>IFERROR(VLOOKUP(M87,'Baggrund til lister'!$A$15:$C$16,2,FALSE),"")</f>
        <v/>
      </c>
      <c r="P87" s="50" t="str">
        <f>IFERROR(VLOOKUP(M87,'Baggrund til lister'!$A$15:$C$16,3,FALSE),"")</f>
        <v/>
      </c>
      <c r="Q87" s="33"/>
    </row>
    <row r="88" spans="1:17" ht="15.75" customHeight="1" x14ac:dyDescent="0.25">
      <c r="A88" s="26">
        <f t="shared" si="3"/>
        <v>81</v>
      </c>
      <c r="B88" s="27">
        <f t="shared" si="2"/>
        <v>1</v>
      </c>
      <c r="C88" s="137">
        <v>81</v>
      </c>
      <c r="D88" s="15"/>
      <c r="E88" s="16"/>
      <c r="F88" s="16"/>
      <c r="G88" s="16"/>
      <c r="H88" s="14"/>
      <c r="I88" s="14"/>
      <c r="J88" s="17"/>
      <c r="K88" s="16"/>
      <c r="L88" s="33"/>
      <c r="M88" s="35"/>
      <c r="N88" s="35"/>
      <c r="O88" s="50" t="str">
        <f>IFERROR(VLOOKUP(M88,'Baggrund til lister'!$A$15:$C$16,2,FALSE),"")</f>
        <v/>
      </c>
      <c r="P88" s="50" t="str">
        <f>IFERROR(VLOOKUP(M88,'Baggrund til lister'!$A$15:$C$16,3,FALSE),"")</f>
        <v/>
      </c>
      <c r="Q88" s="33"/>
    </row>
    <row r="89" spans="1:17" ht="15.75" customHeight="1" x14ac:dyDescent="0.25">
      <c r="A89" s="26">
        <f t="shared" si="3"/>
        <v>82</v>
      </c>
      <c r="B89" s="27">
        <f t="shared" si="2"/>
        <v>1</v>
      </c>
      <c r="C89" s="137">
        <v>82</v>
      </c>
      <c r="D89" s="15"/>
      <c r="E89" s="16"/>
      <c r="F89" s="16"/>
      <c r="G89" s="16"/>
      <c r="H89" s="14"/>
      <c r="I89" s="14"/>
      <c r="J89" s="17"/>
      <c r="K89" s="16"/>
      <c r="L89" s="33"/>
      <c r="M89" s="35"/>
      <c r="N89" s="35"/>
      <c r="O89" s="50" t="str">
        <f>IFERROR(VLOOKUP(M89,'Baggrund til lister'!$A$15:$C$16,2,FALSE),"")</f>
        <v/>
      </c>
      <c r="P89" s="50" t="str">
        <f>IFERROR(VLOOKUP(M89,'Baggrund til lister'!$A$15:$C$16,3,FALSE),"")</f>
        <v/>
      </c>
      <c r="Q89" s="33"/>
    </row>
    <row r="90" spans="1:17" ht="15.75" customHeight="1" x14ac:dyDescent="0.25">
      <c r="A90" s="26">
        <f t="shared" si="3"/>
        <v>83</v>
      </c>
      <c r="B90" s="27">
        <f t="shared" si="2"/>
        <v>1</v>
      </c>
      <c r="C90" s="137">
        <v>83</v>
      </c>
      <c r="D90" s="15"/>
      <c r="E90" s="16"/>
      <c r="F90" s="16"/>
      <c r="G90" s="16"/>
      <c r="H90" s="14"/>
      <c r="I90" s="14"/>
      <c r="J90" s="17"/>
      <c r="K90" s="16"/>
      <c r="L90" s="33"/>
      <c r="M90" s="35"/>
      <c r="N90" s="35"/>
      <c r="O90" s="50" t="str">
        <f>IFERROR(VLOOKUP(M90,'Baggrund til lister'!$A$15:$C$16,2,FALSE),"")</f>
        <v/>
      </c>
      <c r="P90" s="50" t="str">
        <f>IFERROR(VLOOKUP(M90,'Baggrund til lister'!$A$15:$C$16,3,FALSE),"")</f>
        <v/>
      </c>
      <c r="Q90" s="33"/>
    </row>
    <row r="91" spans="1:17" ht="15.75" customHeight="1" x14ac:dyDescent="0.25">
      <c r="A91" s="26">
        <f t="shared" si="3"/>
        <v>84</v>
      </c>
      <c r="B91" s="27">
        <f t="shared" si="2"/>
        <v>1</v>
      </c>
      <c r="C91" s="137">
        <v>84</v>
      </c>
      <c r="D91" s="15"/>
      <c r="E91" s="16"/>
      <c r="F91" s="16"/>
      <c r="G91" s="16"/>
      <c r="H91" s="14"/>
      <c r="I91" s="14"/>
      <c r="J91" s="17"/>
      <c r="K91" s="16"/>
      <c r="L91" s="33"/>
      <c r="M91" s="35"/>
      <c r="N91" s="35"/>
      <c r="O91" s="50" t="str">
        <f>IFERROR(VLOOKUP(M91,'Baggrund til lister'!$A$15:$C$16,2,FALSE),"")</f>
        <v/>
      </c>
      <c r="P91" s="50" t="str">
        <f>IFERROR(VLOOKUP(M91,'Baggrund til lister'!$A$15:$C$16,3,FALSE),"")</f>
        <v/>
      </c>
      <c r="Q91" s="33"/>
    </row>
    <row r="92" spans="1:17" ht="15.75" customHeight="1" x14ac:dyDescent="0.25">
      <c r="A92" s="26">
        <f t="shared" si="3"/>
        <v>85</v>
      </c>
      <c r="B92" s="27">
        <f t="shared" si="2"/>
        <v>1</v>
      </c>
      <c r="C92" s="137">
        <v>85</v>
      </c>
      <c r="D92" s="15"/>
      <c r="E92" s="16"/>
      <c r="F92" s="16"/>
      <c r="G92" s="16"/>
      <c r="H92" s="14"/>
      <c r="I92" s="14"/>
      <c r="J92" s="17"/>
      <c r="K92" s="16"/>
      <c r="L92" s="33"/>
      <c r="M92" s="35"/>
      <c r="N92" s="35"/>
      <c r="O92" s="50" t="str">
        <f>IFERROR(VLOOKUP(M92,'Baggrund til lister'!$A$15:$C$16,2,FALSE),"")</f>
        <v/>
      </c>
      <c r="P92" s="50" t="str">
        <f>IFERROR(VLOOKUP(M92,'Baggrund til lister'!$A$15:$C$16,3,FALSE),"")</f>
        <v/>
      </c>
      <c r="Q92" s="33"/>
    </row>
    <row r="93" spans="1:17" ht="15.75" customHeight="1" x14ac:dyDescent="0.25">
      <c r="A93" s="26">
        <f t="shared" si="3"/>
        <v>86</v>
      </c>
      <c r="B93" s="27">
        <f t="shared" si="2"/>
        <v>1</v>
      </c>
      <c r="C93" s="137">
        <v>86</v>
      </c>
      <c r="D93" s="15"/>
      <c r="E93" s="16"/>
      <c r="F93" s="16"/>
      <c r="G93" s="16"/>
      <c r="H93" s="14"/>
      <c r="I93" s="14"/>
      <c r="J93" s="17"/>
      <c r="K93" s="16"/>
      <c r="L93" s="33"/>
      <c r="M93" s="35"/>
      <c r="N93" s="35"/>
      <c r="O93" s="50" t="str">
        <f>IFERROR(VLOOKUP(M93,'Baggrund til lister'!$A$15:$C$16,2,FALSE),"")</f>
        <v/>
      </c>
      <c r="P93" s="50" t="str">
        <f>IFERROR(VLOOKUP(M93,'Baggrund til lister'!$A$15:$C$16,3,FALSE),"")</f>
        <v/>
      </c>
      <c r="Q93" s="33"/>
    </row>
    <row r="94" spans="1:17" ht="15.75" customHeight="1" x14ac:dyDescent="0.25">
      <c r="A94" s="26">
        <f t="shared" si="3"/>
        <v>87</v>
      </c>
      <c r="B94" s="27">
        <f t="shared" si="2"/>
        <v>1</v>
      </c>
      <c r="C94" s="137">
        <v>87</v>
      </c>
      <c r="D94" s="15"/>
      <c r="E94" s="16"/>
      <c r="F94" s="16"/>
      <c r="G94" s="16"/>
      <c r="H94" s="14"/>
      <c r="I94" s="14"/>
      <c r="J94" s="17"/>
      <c r="K94" s="16"/>
      <c r="L94" s="33"/>
      <c r="M94" s="35"/>
      <c r="N94" s="35"/>
      <c r="O94" s="50" t="str">
        <f>IFERROR(VLOOKUP(M94,'Baggrund til lister'!$A$15:$C$16,2,FALSE),"")</f>
        <v/>
      </c>
      <c r="P94" s="50" t="str">
        <f>IFERROR(VLOOKUP(M94,'Baggrund til lister'!$A$15:$C$16,3,FALSE),"")</f>
        <v/>
      </c>
      <c r="Q94" s="33"/>
    </row>
    <row r="95" spans="1:17" ht="15.75" customHeight="1" x14ac:dyDescent="0.25">
      <c r="A95" s="26">
        <f t="shared" si="3"/>
        <v>88</v>
      </c>
      <c r="B95" s="27">
        <f t="shared" si="2"/>
        <v>1</v>
      </c>
      <c r="C95" s="137">
        <v>88</v>
      </c>
      <c r="D95" s="15"/>
      <c r="E95" s="16"/>
      <c r="F95" s="16"/>
      <c r="G95" s="16"/>
      <c r="H95" s="14"/>
      <c r="I95" s="14"/>
      <c r="J95" s="17"/>
      <c r="K95" s="16"/>
      <c r="L95" s="33"/>
      <c r="M95" s="35"/>
      <c r="N95" s="35"/>
      <c r="O95" s="50" t="str">
        <f>IFERROR(VLOOKUP(M95,'Baggrund til lister'!$A$15:$C$16,2,FALSE),"")</f>
        <v/>
      </c>
      <c r="P95" s="50" t="str">
        <f>IFERROR(VLOOKUP(M95,'Baggrund til lister'!$A$15:$C$16,3,FALSE),"")</f>
        <v/>
      </c>
      <c r="Q95" s="33"/>
    </row>
    <row r="96" spans="1:17" ht="15.75" customHeight="1" x14ac:dyDescent="0.25">
      <c r="A96" s="26">
        <f t="shared" si="3"/>
        <v>89</v>
      </c>
      <c r="B96" s="27">
        <f t="shared" si="2"/>
        <v>1</v>
      </c>
      <c r="C96" s="137">
        <v>89</v>
      </c>
      <c r="D96" s="15"/>
      <c r="E96" s="16"/>
      <c r="F96" s="16"/>
      <c r="G96" s="16"/>
      <c r="H96" s="14"/>
      <c r="I96" s="14"/>
      <c r="J96" s="17"/>
      <c r="K96" s="16"/>
      <c r="L96" s="33"/>
      <c r="M96" s="35"/>
      <c r="N96" s="35"/>
      <c r="O96" s="50" t="str">
        <f>IFERROR(VLOOKUP(M96,'Baggrund til lister'!$A$15:$C$16,2,FALSE),"")</f>
        <v/>
      </c>
      <c r="P96" s="50" t="str">
        <f>IFERROR(VLOOKUP(M96,'Baggrund til lister'!$A$15:$C$16,3,FALSE),"")</f>
        <v/>
      </c>
      <c r="Q96" s="33"/>
    </row>
    <row r="97" spans="1:17" ht="15.75" customHeight="1" x14ac:dyDescent="0.25">
      <c r="A97" s="26">
        <f t="shared" si="3"/>
        <v>90</v>
      </c>
      <c r="B97" s="27">
        <f t="shared" si="2"/>
        <v>1</v>
      </c>
      <c r="C97" s="137">
        <v>90</v>
      </c>
      <c r="D97" s="15"/>
      <c r="E97" s="16"/>
      <c r="F97" s="16"/>
      <c r="G97" s="16"/>
      <c r="H97" s="14"/>
      <c r="I97" s="14"/>
      <c r="J97" s="17"/>
      <c r="K97" s="16"/>
      <c r="L97" s="33"/>
      <c r="M97" s="35"/>
      <c r="N97" s="35"/>
      <c r="O97" s="50" t="str">
        <f>IFERROR(VLOOKUP(M97,'Baggrund til lister'!$A$15:$C$16,2,FALSE),"")</f>
        <v/>
      </c>
      <c r="P97" s="50" t="str">
        <f>IFERROR(VLOOKUP(M97,'Baggrund til lister'!$A$15:$C$16,3,FALSE),"")</f>
        <v/>
      </c>
      <c r="Q97" s="33"/>
    </row>
    <row r="98" spans="1:17" ht="15.75" customHeight="1" x14ac:dyDescent="0.25">
      <c r="A98" s="26">
        <f t="shared" si="3"/>
        <v>91</v>
      </c>
      <c r="B98" s="27">
        <f t="shared" si="2"/>
        <v>1</v>
      </c>
      <c r="C98" s="137">
        <v>91</v>
      </c>
      <c r="D98" s="15"/>
      <c r="E98" s="16"/>
      <c r="F98" s="16"/>
      <c r="G98" s="16"/>
      <c r="H98" s="14"/>
      <c r="I98" s="14"/>
      <c r="J98" s="17"/>
      <c r="K98" s="16"/>
      <c r="L98" s="33"/>
      <c r="M98" s="35"/>
      <c r="N98" s="35"/>
      <c r="O98" s="50" t="str">
        <f>IFERROR(VLOOKUP(M98,'Baggrund til lister'!$A$15:$C$16,2,FALSE),"")</f>
        <v/>
      </c>
      <c r="P98" s="50" t="str">
        <f>IFERROR(VLOOKUP(M98,'Baggrund til lister'!$A$15:$C$16,3,FALSE),"")</f>
        <v/>
      </c>
      <c r="Q98" s="33"/>
    </row>
    <row r="99" spans="1:17" ht="15.75" customHeight="1" x14ac:dyDescent="0.25">
      <c r="A99" s="26">
        <f t="shared" si="3"/>
        <v>92</v>
      </c>
      <c r="B99" s="27">
        <f t="shared" si="2"/>
        <v>1</v>
      </c>
      <c r="C99" s="137">
        <v>92</v>
      </c>
      <c r="D99" s="15"/>
      <c r="E99" s="16"/>
      <c r="F99" s="16"/>
      <c r="G99" s="16"/>
      <c r="H99" s="14"/>
      <c r="I99" s="14"/>
      <c r="J99" s="17"/>
      <c r="K99" s="16"/>
      <c r="L99" s="33"/>
      <c r="M99" s="35"/>
      <c r="N99" s="35"/>
      <c r="O99" s="50" t="str">
        <f>IFERROR(VLOOKUP(M99,'Baggrund til lister'!$A$15:$C$16,2,FALSE),"")</f>
        <v/>
      </c>
      <c r="P99" s="50" t="str">
        <f>IFERROR(VLOOKUP(M99,'Baggrund til lister'!$A$15:$C$16,3,FALSE),"")</f>
        <v/>
      </c>
      <c r="Q99" s="33"/>
    </row>
    <row r="100" spans="1:17" ht="15.75" customHeight="1" x14ac:dyDescent="0.25">
      <c r="A100" s="26">
        <f t="shared" si="3"/>
        <v>93</v>
      </c>
      <c r="B100" s="27">
        <f t="shared" si="2"/>
        <v>1</v>
      </c>
      <c r="C100" s="137">
        <v>93</v>
      </c>
      <c r="D100" s="15"/>
      <c r="E100" s="16"/>
      <c r="F100" s="16"/>
      <c r="G100" s="16"/>
      <c r="H100" s="14"/>
      <c r="I100" s="14"/>
      <c r="J100" s="17"/>
      <c r="K100" s="16"/>
      <c r="L100" s="33"/>
      <c r="M100" s="35"/>
      <c r="N100" s="35"/>
      <c r="O100" s="50" t="str">
        <f>IFERROR(VLOOKUP(M100,'Baggrund til lister'!$A$15:$C$16,2,FALSE),"")</f>
        <v/>
      </c>
      <c r="P100" s="50" t="str">
        <f>IFERROR(VLOOKUP(M100,'Baggrund til lister'!$A$15:$C$16,3,FALSE),"")</f>
        <v/>
      </c>
      <c r="Q100" s="33"/>
    </row>
    <row r="101" spans="1:17" ht="15.75" customHeight="1" x14ac:dyDescent="0.25">
      <c r="A101" s="26">
        <f t="shared" si="3"/>
        <v>94</v>
      </c>
      <c r="B101" s="27">
        <f t="shared" si="2"/>
        <v>1</v>
      </c>
      <c r="C101" s="137">
        <v>94</v>
      </c>
      <c r="D101" s="15"/>
      <c r="E101" s="16"/>
      <c r="F101" s="16"/>
      <c r="G101" s="16"/>
      <c r="H101" s="14"/>
      <c r="I101" s="14"/>
      <c r="J101" s="17"/>
      <c r="K101" s="16"/>
      <c r="L101" s="33"/>
      <c r="M101" s="35"/>
      <c r="N101" s="35"/>
      <c r="O101" s="50" t="str">
        <f>IFERROR(VLOOKUP(M101,'Baggrund til lister'!$A$15:$C$16,2,FALSE),"")</f>
        <v/>
      </c>
      <c r="P101" s="50" t="str">
        <f>IFERROR(VLOOKUP(M101,'Baggrund til lister'!$A$15:$C$16,3,FALSE),"")</f>
        <v/>
      </c>
      <c r="Q101" s="33"/>
    </row>
    <row r="102" spans="1:17" ht="15.75" customHeight="1" x14ac:dyDescent="0.25">
      <c r="A102" s="26">
        <f t="shared" si="3"/>
        <v>95</v>
      </c>
      <c r="B102" s="27">
        <f t="shared" si="2"/>
        <v>1</v>
      </c>
      <c r="C102" s="137">
        <v>95</v>
      </c>
      <c r="D102" s="15"/>
      <c r="E102" s="16"/>
      <c r="F102" s="16"/>
      <c r="G102" s="16"/>
      <c r="H102" s="14"/>
      <c r="I102" s="14"/>
      <c r="J102" s="17"/>
      <c r="K102" s="16"/>
      <c r="L102" s="33"/>
      <c r="M102" s="35"/>
      <c r="N102" s="35"/>
      <c r="O102" s="50" t="str">
        <f>IFERROR(VLOOKUP(M102,'Baggrund til lister'!$A$15:$C$16,2,FALSE),"")</f>
        <v/>
      </c>
      <c r="P102" s="50" t="str">
        <f>IFERROR(VLOOKUP(M102,'Baggrund til lister'!$A$15:$C$16,3,FALSE),"")</f>
        <v/>
      </c>
      <c r="Q102" s="33"/>
    </row>
    <row r="103" spans="1:17" ht="15.75" customHeight="1" x14ac:dyDescent="0.25">
      <c r="A103" s="26">
        <f t="shared" si="3"/>
        <v>96</v>
      </c>
      <c r="B103" s="27">
        <f t="shared" si="2"/>
        <v>1</v>
      </c>
      <c r="C103" s="137">
        <v>96</v>
      </c>
      <c r="D103" s="15"/>
      <c r="E103" s="16"/>
      <c r="F103" s="16"/>
      <c r="G103" s="16"/>
      <c r="H103" s="14"/>
      <c r="I103" s="14"/>
      <c r="J103" s="17"/>
      <c r="K103" s="16"/>
      <c r="L103" s="33"/>
      <c r="M103" s="35"/>
      <c r="N103" s="35"/>
      <c r="O103" s="50" t="str">
        <f>IFERROR(VLOOKUP(M103,'Baggrund til lister'!$A$15:$C$16,2,FALSE),"")</f>
        <v/>
      </c>
      <c r="P103" s="50" t="str">
        <f>IFERROR(VLOOKUP(M103,'Baggrund til lister'!$A$15:$C$16,3,FALSE),"")</f>
        <v/>
      </c>
      <c r="Q103" s="33"/>
    </row>
    <row r="104" spans="1:17" ht="15.75" customHeight="1" x14ac:dyDescent="0.25">
      <c r="A104" s="26">
        <f t="shared" si="3"/>
        <v>97</v>
      </c>
      <c r="B104" s="27">
        <f t="shared" si="2"/>
        <v>1</v>
      </c>
      <c r="C104" s="137">
        <v>97</v>
      </c>
      <c r="D104" s="15"/>
      <c r="E104" s="16"/>
      <c r="F104" s="16"/>
      <c r="G104" s="16"/>
      <c r="H104" s="14"/>
      <c r="I104" s="14"/>
      <c r="J104" s="17"/>
      <c r="K104" s="16"/>
      <c r="L104" s="33"/>
      <c r="M104" s="35"/>
      <c r="N104" s="35"/>
      <c r="O104" s="50" t="str">
        <f>IFERROR(VLOOKUP(M104,'Baggrund til lister'!$A$15:$C$16,2,FALSE),"")</f>
        <v/>
      </c>
      <c r="P104" s="50" t="str">
        <f>IFERROR(VLOOKUP(M104,'Baggrund til lister'!$A$15:$C$16,3,FALSE),"")</f>
        <v/>
      </c>
      <c r="Q104" s="33"/>
    </row>
    <row r="105" spans="1:17" ht="15.75" customHeight="1" x14ac:dyDescent="0.25">
      <c r="A105" s="26">
        <f t="shared" si="3"/>
        <v>98</v>
      </c>
      <c r="B105" s="27">
        <f t="shared" si="2"/>
        <v>1</v>
      </c>
      <c r="C105" s="137">
        <v>98</v>
      </c>
      <c r="D105" s="15"/>
      <c r="E105" s="16"/>
      <c r="F105" s="16"/>
      <c r="G105" s="16"/>
      <c r="H105" s="14"/>
      <c r="I105" s="14"/>
      <c r="J105" s="17"/>
      <c r="K105" s="16"/>
      <c r="L105" s="33"/>
      <c r="M105" s="35"/>
      <c r="N105" s="35"/>
      <c r="O105" s="50" t="str">
        <f>IFERROR(VLOOKUP(M105,'Baggrund til lister'!$A$15:$C$16,2,FALSE),"")</f>
        <v/>
      </c>
      <c r="P105" s="50" t="str">
        <f>IFERROR(VLOOKUP(M105,'Baggrund til lister'!$A$15:$C$16,3,FALSE),"")</f>
        <v/>
      </c>
      <c r="Q105" s="33"/>
    </row>
    <row r="106" spans="1:17" ht="15.75" customHeight="1" x14ac:dyDescent="0.25">
      <c r="A106" s="26">
        <f t="shared" si="3"/>
        <v>99</v>
      </c>
      <c r="B106" s="27">
        <f t="shared" si="2"/>
        <v>1</v>
      </c>
      <c r="C106" s="137">
        <v>99</v>
      </c>
      <c r="D106" s="15"/>
      <c r="E106" s="16"/>
      <c r="F106" s="16"/>
      <c r="G106" s="16"/>
      <c r="H106" s="14"/>
      <c r="I106" s="14"/>
      <c r="J106" s="17"/>
      <c r="K106" s="16"/>
      <c r="L106" s="33"/>
      <c r="M106" s="35"/>
      <c r="N106" s="35"/>
      <c r="O106" s="50" t="str">
        <f>IFERROR(VLOOKUP(M106,'Baggrund til lister'!$A$15:$C$16,2,FALSE),"")</f>
        <v/>
      </c>
      <c r="P106" s="50" t="str">
        <f>IFERROR(VLOOKUP(M106,'Baggrund til lister'!$A$15:$C$16,3,FALSE),"")</f>
        <v/>
      </c>
      <c r="Q106" s="33"/>
    </row>
    <row r="107" spans="1:17" ht="15.75" customHeight="1" x14ac:dyDescent="0.25">
      <c r="A107" s="26">
        <f t="shared" si="3"/>
        <v>100</v>
      </c>
      <c r="B107" s="27">
        <f t="shared" si="2"/>
        <v>1</v>
      </c>
      <c r="C107" s="137">
        <v>100</v>
      </c>
      <c r="D107" s="15"/>
      <c r="E107" s="16"/>
      <c r="F107" s="16"/>
      <c r="G107" s="16"/>
      <c r="H107" s="14"/>
      <c r="I107" s="14"/>
      <c r="J107" s="17"/>
      <c r="K107" s="16"/>
      <c r="L107" s="33"/>
      <c r="M107" s="35"/>
      <c r="N107" s="35"/>
      <c r="O107" s="50" t="str">
        <f>IFERROR(VLOOKUP(M107,'Baggrund til lister'!$A$15:$C$16,2,FALSE),"")</f>
        <v/>
      </c>
      <c r="P107" s="50" t="str">
        <f>IFERROR(VLOOKUP(M107,'Baggrund til lister'!$A$15:$C$16,3,FALSE),"")</f>
        <v/>
      </c>
      <c r="Q107" s="33"/>
    </row>
    <row r="108" spans="1:17" ht="15.75" customHeight="1" x14ac:dyDescent="0.25">
      <c r="A108" s="26">
        <f t="shared" si="3"/>
        <v>101</v>
      </c>
      <c r="B108" s="27">
        <f t="shared" si="2"/>
        <v>1</v>
      </c>
      <c r="C108" s="137">
        <v>101</v>
      </c>
      <c r="D108" s="15"/>
      <c r="E108" s="16"/>
      <c r="F108" s="16"/>
      <c r="G108" s="16"/>
      <c r="H108" s="14"/>
      <c r="I108" s="14"/>
      <c r="J108" s="17"/>
      <c r="K108" s="16"/>
      <c r="L108" s="33"/>
      <c r="M108" s="35"/>
      <c r="N108" s="35"/>
      <c r="O108" s="50" t="str">
        <f>IFERROR(VLOOKUP(M108,'Baggrund til lister'!$A$15:$C$16,2,FALSE),"")</f>
        <v/>
      </c>
      <c r="P108" s="50" t="str">
        <f>IFERROR(VLOOKUP(M108,'Baggrund til lister'!$A$15:$C$16,3,FALSE),"")</f>
        <v/>
      </c>
      <c r="Q108" s="33"/>
    </row>
    <row r="109" spans="1:17" ht="15.75" customHeight="1" x14ac:dyDescent="0.25">
      <c r="A109" s="26">
        <f t="shared" si="3"/>
        <v>102</v>
      </c>
      <c r="B109" s="27">
        <f t="shared" si="2"/>
        <v>1</v>
      </c>
      <c r="C109" s="137">
        <v>102</v>
      </c>
      <c r="D109" s="15"/>
      <c r="E109" s="16"/>
      <c r="F109" s="16"/>
      <c r="G109" s="16"/>
      <c r="H109" s="14"/>
      <c r="I109" s="14"/>
      <c r="J109" s="17"/>
      <c r="K109" s="16"/>
      <c r="L109" s="33"/>
      <c r="M109" s="35"/>
      <c r="N109" s="35"/>
      <c r="O109" s="50" t="str">
        <f>IFERROR(VLOOKUP(M109,'Baggrund til lister'!$A$15:$C$16,2,FALSE),"")</f>
        <v/>
      </c>
      <c r="P109" s="50" t="str">
        <f>IFERROR(VLOOKUP(M109,'Baggrund til lister'!$A$15:$C$16,3,FALSE),"")</f>
        <v/>
      </c>
      <c r="Q109" s="33"/>
    </row>
    <row r="110" spans="1:17" ht="15.75" customHeight="1" x14ac:dyDescent="0.25">
      <c r="A110" s="26">
        <f t="shared" si="3"/>
        <v>103</v>
      </c>
      <c r="B110" s="27">
        <f t="shared" si="2"/>
        <v>1</v>
      </c>
      <c r="C110" s="137">
        <v>103</v>
      </c>
      <c r="D110" s="15"/>
      <c r="E110" s="16"/>
      <c r="F110" s="16"/>
      <c r="G110" s="16"/>
      <c r="H110" s="14"/>
      <c r="I110" s="14"/>
      <c r="J110" s="17"/>
      <c r="K110" s="16"/>
      <c r="L110" s="33"/>
      <c r="M110" s="35"/>
      <c r="N110" s="35"/>
      <c r="O110" s="50" t="str">
        <f>IFERROR(VLOOKUP(M110,'Baggrund til lister'!$A$15:$C$16,2,FALSE),"")</f>
        <v/>
      </c>
      <c r="P110" s="50" t="str">
        <f>IFERROR(VLOOKUP(M110,'Baggrund til lister'!$A$15:$C$16,3,FALSE),"")</f>
        <v/>
      </c>
      <c r="Q110" s="33"/>
    </row>
    <row r="111" spans="1:17" ht="15.75" customHeight="1" x14ac:dyDescent="0.25">
      <c r="A111" s="26">
        <f t="shared" si="3"/>
        <v>104</v>
      </c>
      <c r="B111" s="27">
        <f t="shared" si="2"/>
        <v>1</v>
      </c>
      <c r="C111" s="137">
        <v>104</v>
      </c>
      <c r="D111" s="15"/>
      <c r="E111" s="16"/>
      <c r="F111" s="16"/>
      <c r="G111" s="16"/>
      <c r="H111" s="14"/>
      <c r="I111" s="14"/>
      <c r="J111" s="17"/>
      <c r="K111" s="16"/>
      <c r="L111" s="33"/>
      <c r="M111" s="35"/>
      <c r="N111" s="35"/>
      <c r="O111" s="50" t="str">
        <f>IFERROR(VLOOKUP(M111,'Baggrund til lister'!$A$15:$C$16,2,FALSE),"")</f>
        <v/>
      </c>
      <c r="P111" s="50" t="str">
        <f>IFERROR(VLOOKUP(M111,'Baggrund til lister'!$A$15:$C$16,3,FALSE),"")</f>
        <v/>
      </c>
      <c r="Q111" s="33"/>
    </row>
    <row r="112" spans="1:17" ht="15.75" customHeight="1" x14ac:dyDescent="0.25">
      <c r="A112" s="26">
        <f t="shared" si="3"/>
        <v>105</v>
      </c>
      <c r="B112" s="27">
        <f t="shared" si="2"/>
        <v>1</v>
      </c>
      <c r="C112" s="137">
        <v>105</v>
      </c>
      <c r="D112" s="15"/>
      <c r="E112" s="16"/>
      <c r="F112" s="16"/>
      <c r="G112" s="16"/>
      <c r="H112" s="14"/>
      <c r="I112" s="14"/>
      <c r="J112" s="17"/>
      <c r="K112" s="16"/>
      <c r="L112" s="33"/>
      <c r="M112" s="35"/>
      <c r="N112" s="35"/>
      <c r="O112" s="50" t="str">
        <f>IFERROR(VLOOKUP(M112,'Baggrund til lister'!$A$15:$C$16,2,FALSE),"")</f>
        <v/>
      </c>
      <c r="P112" s="50" t="str">
        <f>IFERROR(VLOOKUP(M112,'Baggrund til lister'!$A$15:$C$16,3,FALSE),"")</f>
        <v/>
      </c>
      <c r="Q112" s="33"/>
    </row>
    <row r="113" spans="1:17" ht="15.75" customHeight="1" x14ac:dyDescent="0.25">
      <c r="A113" s="26">
        <f t="shared" si="3"/>
        <v>106</v>
      </c>
      <c r="B113" s="27">
        <f t="shared" si="2"/>
        <v>1</v>
      </c>
      <c r="C113" s="137">
        <v>106</v>
      </c>
      <c r="D113" s="15"/>
      <c r="E113" s="16"/>
      <c r="F113" s="16"/>
      <c r="G113" s="16"/>
      <c r="H113" s="14"/>
      <c r="I113" s="14"/>
      <c r="J113" s="17"/>
      <c r="K113" s="16"/>
      <c r="L113" s="33"/>
      <c r="M113" s="35"/>
      <c r="N113" s="35"/>
      <c r="O113" s="50" t="str">
        <f>IFERROR(VLOOKUP(M113,'Baggrund til lister'!$A$15:$C$16,2,FALSE),"")</f>
        <v/>
      </c>
      <c r="P113" s="50" t="str">
        <f>IFERROR(VLOOKUP(M113,'Baggrund til lister'!$A$15:$C$16,3,FALSE),"")</f>
        <v/>
      </c>
      <c r="Q113" s="33"/>
    </row>
    <row r="114" spans="1:17" ht="15.75" customHeight="1" x14ac:dyDescent="0.25">
      <c r="A114" s="26">
        <f t="shared" si="3"/>
        <v>107</v>
      </c>
      <c r="B114" s="27">
        <f t="shared" si="2"/>
        <v>1</v>
      </c>
      <c r="C114" s="137">
        <v>107</v>
      </c>
      <c r="D114" s="15"/>
      <c r="E114" s="16"/>
      <c r="F114" s="16"/>
      <c r="G114" s="16"/>
      <c r="H114" s="14"/>
      <c r="I114" s="14"/>
      <c r="J114" s="17"/>
      <c r="K114" s="16"/>
      <c r="L114" s="33"/>
      <c r="M114" s="35"/>
      <c r="N114" s="35"/>
      <c r="O114" s="50" t="str">
        <f>IFERROR(VLOOKUP(M114,'Baggrund til lister'!$A$15:$C$16,2,FALSE),"")</f>
        <v/>
      </c>
      <c r="P114" s="50" t="str">
        <f>IFERROR(VLOOKUP(M114,'Baggrund til lister'!$A$15:$C$16,3,FALSE),"")</f>
        <v/>
      </c>
      <c r="Q114" s="33"/>
    </row>
    <row r="115" spans="1:17" ht="15.75" customHeight="1" x14ac:dyDescent="0.25">
      <c r="A115" s="26">
        <f t="shared" si="3"/>
        <v>108</v>
      </c>
      <c r="B115" s="27">
        <f t="shared" si="2"/>
        <v>1</v>
      </c>
      <c r="C115" s="137">
        <v>108</v>
      </c>
      <c r="D115" s="15"/>
      <c r="E115" s="16"/>
      <c r="F115" s="16"/>
      <c r="G115" s="16"/>
      <c r="H115" s="14"/>
      <c r="I115" s="14"/>
      <c r="J115" s="17"/>
      <c r="K115" s="16"/>
      <c r="L115" s="33"/>
      <c r="M115" s="35"/>
      <c r="N115" s="35"/>
      <c r="O115" s="50" t="str">
        <f>IFERROR(VLOOKUP(M115,'Baggrund til lister'!$A$15:$C$16,2,FALSE),"")</f>
        <v/>
      </c>
      <c r="P115" s="50" t="str">
        <f>IFERROR(VLOOKUP(M115,'Baggrund til lister'!$A$15:$C$16,3,FALSE),"")</f>
        <v/>
      </c>
      <c r="Q115" s="33"/>
    </row>
    <row r="116" spans="1:17" ht="15.75" customHeight="1" x14ac:dyDescent="0.25">
      <c r="A116" s="26">
        <f t="shared" si="3"/>
        <v>109</v>
      </c>
      <c r="B116" s="27">
        <f t="shared" si="2"/>
        <v>1</v>
      </c>
      <c r="C116" s="137">
        <v>109</v>
      </c>
      <c r="D116" s="15"/>
      <c r="E116" s="16"/>
      <c r="F116" s="16"/>
      <c r="G116" s="16"/>
      <c r="H116" s="14"/>
      <c r="I116" s="14"/>
      <c r="J116" s="17"/>
      <c r="K116" s="16"/>
      <c r="L116" s="33"/>
      <c r="M116" s="35"/>
      <c r="N116" s="35"/>
      <c r="O116" s="50" t="str">
        <f>IFERROR(VLOOKUP(M116,'Baggrund til lister'!$A$15:$C$16,2,FALSE),"")</f>
        <v/>
      </c>
      <c r="P116" s="50" t="str">
        <f>IFERROR(VLOOKUP(M116,'Baggrund til lister'!$A$15:$C$16,3,FALSE),"")</f>
        <v/>
      </c>
      <c r="Q116" s="33"/>
    </row>
    <row r="117" spans="1:17" ht="15.75" customHeight="1" x14ac:dyDescent="0.25">
      <c r="A117" s="26">
        <f t="shared" si="3"/>
        <v>110</v>
      </c>
      <c r="B117" s="27">
        <f t="shared" si="2"/>
        <v>1</v>
      </c>
      <c r="C117" s="137">
        <v>110</v>
      </c>
      <c r="D117" s="15"/>
      <c r="E117" s="16"/>
      <c r="F117" s="16"/>
      <c r="G117" s="16"/>
      <c r="H117" s="14"/>
      <c r="I117" s="14"/>
      <c r="J117" s="17"/>
      <c r="K117" s="16"/>
      <c r="L117" s="33"/>
      <c r="M117" s="35"/>
      <c r="N117" s="35"/>
      <c r="O117" s="50" t="str">
        <f>IFERROR(VLOOKUP(M117,'Baggrund til lister'!$A$15:$C$16,2,FALSE),"")</f>
        <v/>
      </c>
      <c r="P117" s="50" t="str">
        <f>IFERROR(VLOOKUP(M117,'Baggrund til lister'!$A$15:$C$16,3,FALSE),"")</f>
        <v/>
      </c>
      <c r="Q117" s="33"/>
    </row>
    <row r="118" spans="1:17" ht="15.75" customHeight="1" x14ac:dyDescent="0.25">
      <c r="A118" s="26">
        <f t="shared" si="3"/>
        <v>111</v>
      </c>
      <c r="B118" s="27">
        <f t="shared" si="2"/>
        <v>1</v>
      </c>
      <c r="C118" s="137">
        <v>111</v>
      </c>
      <c r="D118" s="15"/>
      <c r="E118" s="16"/>
      <c r="F118" s="16"/>
      <c r="G118" s="16"/>
      <c r="H118" s="14"/>
      <c r="I118" s="14"/>
      <c r="J118" s="17"/>
      <c r="K118" s="16"/>
      <c r="L118" s="33"/>
      <c r="M118" s="35"/>
      <c r="N118" s="35"/>
      <c r="O118" s="50" t="str">
        <f>IFERROR(VLOOKUP(M118,'Baggrund til lister'!$A$15:$C$16,2,FALSE),"")</f>
        <v/>
      </c>
      <c r="P118" s="50" t="str">
        <f>IFERROR(VLOOKUP(M118,'Baggrund til lister'!$A$15:$C$16,3,FALSE),"")</f>
        <v/>
      </c>
      <c r="Q118" s="33"/>
    </row>
    <row r="119" spans="1:17" ht="15.75" customHeight="1" x14ac:dyDescent="0.25">
      <c r="A119" s="26">
        <f t="shared" si="3"/>
        <v>112</v>
      </c>
      <c r="B119" s="27">
        <f t="shared" si="2"/>
        <v>1</v>
      </c>
      <c r="C119" s="137">
        <v>112</v>
      </c>
      <c r="D119" s="15"/>
      <c r="E119" s="16"/>
      <c r="F119" s="16"/>
      <c r="G119" s="16"/>
      <c r="H119" s="14"/>
      <c r="I119" s="14"/>
      <c r="J119" s="17"/>
      <c r="K119" s="16"/>
      <c r="L119" s="33"/>
      <c r="M119" s="35"/>
      <c r="N119" s="35"/>
      <c r="O119" s="50" t="str">
        <f>IFERROR(VLOOKUP(M119,'Baggrund til lister'!$A$15:$C$16,2,FALSE),"")</f>
        <v/>
      </c>
      <c r="P119" s="50" t="str">
        <f>IFERROR(VLOOKUP(M119,'Baggrund til lister'!$A$15:$C$16,3,FALSE),"")</f>
        <v/>
      </c>
      <c r="Q119" s="33"/>
    </row>
    <row r="120" spans="1:17" ht="15.75" customHeight="1" x14ac:dyDescent="0.25">
      <c r="A120" s="26">
        <f t="shared" si="3"/>
        <v>113</v>
      </c>
      <c r="B120" s="27">
        <f t="shared" si="2"/>
        <v>1</v>
      </c>
      <c r="C120" s="137">
        <v>113</v>
      </c>
      <c r="D120" s="15"/>
      <c r="E120" s="16"/>
      <c r="F120" s="16"/>
      <c r="G120" s="16"/>
      <c r="H120" s="14"/>
      <c r="I120" s="14"/>
      <c r="J120" s="17"/>
      <c r="K120" s="16"/>
      <c r="L120" s="33"/>
      <c r="M120" s="35"/>
      <c r="N120" s="35"/>
      <c r="O120" s="50" t="str">
        <f>IFERROR(VLOOKUP(M120,'Baggrund til lister'!$A$15:$C$16,2,FALSE),"")</f>
        <v/>
      </c>
      <c r="P120" s="50" t="str">
        <f>IFERROR(VLOOKUP(M120,'Baggrund til lister'!$A$15:$C$16,3,FALSE),"")</f>
        <v/>
      </c>
      <c r="Q120" s="33"/>
    </row>
    <row r="121" spans="1:17" ht="15.75" customHeight="1" x14ac:dyDescent="0.25">
      <c r="A121" s="26">
        <f t="shared" si="3"/>
        <v>114</v>
      </c>
      <c r="B121" s="27">
        <f t="shared" si="2"/>
        <v>1</v>
      </c>
      <c r="C121" s="137">
        <v>114</v>
      </c>
      <c r="D121" s="15"/>
      <c r="E121" s="16"/>
      <c r="F121" s="16"/>
      <c r="G121" s="16"/>
      <c r="H121" s="14"/>
      <c r="I121" s="14"/>
      <c r="J121" s="17"/>
      <c r="K121" s="16"/>
      <c r="L121" s="33"/>
      <c r="M121" s="35"/>
      <c r="N121" s="35"/>
      <c r="O121" s="50" t="str">
        <f>IFERROR(VLOOKUP(M121,'Baggrund til lister'!$A$15:$C$16,2,FALSE),"")</f>
        <v/>
      </c>
      <c r="P121" s="50" t="str">
        <f>IFERROR(VLOOKUP(M121,'Baggrund til lister'!$A$15:$C$16,3,FALSE),"")</f>
        <v/>
      </c>
      <c r="Q121" s="33"/>
    </row>
    <row r="122" spans="1:17" ht="15.75" customHeight="1" x14ac:dyDescent="0.25">
      <c r="A122" s="26">
        <f t="shared" si="3"/>
        <v>115</v>
      </c>
      <c r="B122" s="27">
        <f t="shared" si="2"/>
        <v>1</v>
      </c>
      <c r="C122" s="137">
        <v>115</v>
      </c>
      <c r="D122" s="15"/>
      <c r="E122" s="16"/>
      <c r="F122" s="16"/>
      <c r="G122" s="16"/>
      <c r="H122" s="14"/>
      <c r="I122" s="14"/>
      <c r="J122" s="17"/>
      <c r="K122" s="16"/>
      <c r="L122" s="33"/>
      <c r="M122" s="35"/>
      <c r="N122" s="35"/>
      <c r="O122" s="50" t="str">
        <f>IFERROR(VLOOKUP(M122,'Baggrund til lister'!$A$15:$C$16,2,FALSE),"")</f>
        <v/>
      </c>
      <c r="P122" s="50" t="str">
        <f>IFERROR(VLOOKUP(M122,'Baggrund til lister'!$A$15:$C$16,3,FALSE),"")</f>
        <v/>
      </c>
      <c r="Q122" s="33"/>
    </row>
    <row r="123" spans="1:17" ht="15.75" customHeight="1" x14ac:dyDescent="0.25">
      <c r="A123" s="26">
        <f t="shared" si="3"/>
        <v>116</v>
      </c>
      <c r="B123" s="27">
        <f t="shared" si="2"/>
        <v>1</v>
      </c>
      <c r="C123" s="137">
        <v>116</v>
      </c>
      <c r="D123" s="15"/>
      <c r="E123" s="16"/>
      <c r="F123" s="16"/>
      <c r="G123" s="16"/>
      <c r="H123" s="14"/>
      <c r="I123" s="14"/>
      <c r="J123" s="17"/>
      <c r="K123" s="16"/>
      <c r="L123" s="33"/>
      <c r="M123" s="35"/>
      <c r="N123" s="35"/>
      <c r="O123" s="50" t="str">
        <f>IFERROR(VLOOKUP(M123,'Baggrund til lister'!$A$15:$C$16,2,FALSE),"")</f>
        <v/>
      </c>
      <c r="P123" s="50" t="str">
        <f>IFERROR(VLOOKUP(M123,'Baggrund til lister'!$A$15:$C$16,3,FALSE),"")</f>
        <v/>
      </c>
      <c r="Q123" s="33"/>
    </row>
    <row r="124" spans="1:17" ht="15.75" customHeight="1" x14ac:dyDescent="0.25">
      <c r="A124" s="26">
        <f t="shared" si="3"/>
        <v>117</v>
      </c>
      <c r="B124" s="27">
        <f t="shared" si="2"/>
        <v>1</v>
      </c>
      <c r="C124" s="137">
        <v>117</v>
      </c>
      <c r="D124" s="15"/>
      <c r="E124" s="16"/>
      <c r="F124" s="16"/>
      <c r="G124" s="16"/>
      <c r="H124" s="14"/>
      <c r="I124" s="14"/>
      <c r="J124" s="17"/>
      <c r="K124" s="16"/>
      <c r="L124" s="33"/>
      <c r="M124" s="35"/>
      <c r="N124" s="35"/>
      <c r="O124" s="50" t="str">
        <f>IFERROR(VLOOKUP(M124,'Baggrund til lister'!$A$15:$C$16,2,FALSE),"")</f>
        <v/>
      </c>
      <c r="P124" s="50" t="str">
        <f>IFERROR(VLOOKUP(M124,'Baggrund til lister'!$A$15:$C$16,3,FALSE),"")</f>
        <v/>
      </c>
      <c r="Q124" s="33"/>
    </row>
    <row r="125" spans="1:17" ht="15.75" customHeight="1" x14ac:dyDescent="0.25">
      <c r="A125" s="26">
        <f t="shared" si="3"/>
        <v>118</v>
      </c>
      <c r="B125" s="27">
        <f t="shared" si="2"/>
        <v>1</v>
      </c>
      <c r="C125" s="137">
        <v>118</v>
      </c>
      <c r="D125" s="15"/>
      <c r="E125" s="16"/>
      <c r="F125" s="16"/>
      <c r="G125" s="16"/>
      <c r="H125" s="14"/>
      <c r="I125" s="14"/>
      <c r="J125" s="17"/>
      <c r="K125" s="16"/>
      <c r="L125" s="33"/>
      <c r="M125" s="35"/>
      <c r="N125" s="35"/>
      <c r="O125" s="50" t="str">
        <f>IFERROR(VLOOKUP(M125,'Baggrund til lister'!$A$15:$C$16,2,FALSE),"")</f>
        <v/>
      </c>
      <c r="P125" s="50" t="str">
        <f>IFERROR(VLOOKUP(M125,'Baggrund til lister'!$A$15:$C$16,3,FALSE),"")</f>
        <v/>
      </c>
      <c r="Q125" s="33"/>
    </row>
    <row r="126" spans="1:17" ht="15.75" customHeight="1" x14ac:dyDescent="0.25">
      <c r="A126" s="26">
        <f t="shared" si="3"/>
        <v>119</v>
      </c>
      <c r="B126" s="27">
        <f t="shared" si="2"/>
        <v>1</v>
      </c>
      <c r="C126" s="137">
        <v>119</v>
      </c>
      <c r="D126" s="15"/>
      <c r="E126" s="16"/>
      <c r="F126" s="16"/>
      <c r="G126" s="16"/>
      <c r="H126" s="14"/>
      <c r="I126" s="14"/>
      <c r="J126" s="17"/>
      <c r="K126" s="16"/>
      <c r="L126" s="33"/>
      <c r="M126" s="35"/>
      <c r="N126" s="35"/>
      <c r="O126" s="50" t="str">
        <f>IFERROR(VLOOKUP(M126,'Baggrund til lister'!$A$15:$C$16,2,FALSE),"")</f>
        <v/>
      </c>
      <c r="P126" s="50" t="str">
        <f>IFERROR(VLOOKUP(M126,'Baggrund til lister'!$A$15:$C$16,3,FALSE),"")</f>
        <v/>
      </c>
      <c r="Q126" s="33"/>
    </row>
    <row r="127" spans="1:17" ht="15.75" customHeight="1" x14ac:dyDescent="0.25">
      <c r="A127" s="26">
        <f t="shared" si="3"/>
        <v>120</v>
      </c>
      <c r="B127" s="27">
        <f t="shared" si="2"/>
        <v>1</v>
      </c>
      <c r="C127" s="137">
        <v>120</v>
      </c>
      <c r="D127" s="15"/>
      <c r="E127" s="16"/>
      <c r="F127" s="16"/>
      <c r="G127" s="16"/>
      <c r="H127" s="14"/>
      <c r="I127" s="14"/>
      <c r="J127" s="17"/>
      <c r="K127" s="16"/>
      <c r="L127" s="33"/>
      <c r="M127" s="35"/>
      <c r="N127" s="35"/>
      <c r="O127" s="50" t="str">
        <f>IFERROR(VLOOKUP(M127,'Baggrund til lister'!$A$15:$C$16,2,FALSE),"")</f>
        <v/>
      </c>
      <c r="P127" s="50" t="str">
        <f>IFERROR(VLOOKUP(M127,'Baggrund til lister'!$A$15:$C$16,3,FALSE),"")</f>
        <v/>
      </c>
      <c r="Q127" s="33"/>
    </row>
    <row r="128" spans="1:17" ht="15.75" customHeight="1" x14ac:dyDescent="0.25">
      <c r="A128" s="26">
        <f t="shared" si="3"/>
        <v>121</v>
      </c>
      <c r="B128" s="27">
        <f t="shared" si="2"/>
        <v>1</v>
      </c>
      <c r="C128" s="137">
        <v>121</v>
      </c>
      <c r="D128" s="15"/>
      <c r="E128" s="16"/>
      <c r="F128" s="16"/>
      <c r="G128" s="16"/>
      <c r="H128" s="14"/>
      <c r="I128" s="14"/>
      <c r="J128" s="17"/>
      <c r="K128" s="16"/>
      <c r="L128" s="33"/>
      <c r="M128" s="35"/>
      <c r="N128" s="35"/>
      <c r="O128" s="50" t="str">
        <f>IFERROR(VLOOKUP(M128,'Baggrund til lister'!$A$15:$C$16,2,FALSE),"")</f>
        <v/>
      </c>
      <c r="P128" s="50" t="str">
        <f>IFERROR(VLOOKUP(M128,'Baggrund til lister'!$A$15:$C$16,3,FALSE),"")</f>
        <v/>
      </c>
      <c r="Q128" s="33"/>
    </row>
    <row r="129" spans="1:17" ht="15.75" customHeight="1" x14ac:dyDescent="0.25">
      <c r="A129" s="26">
        <f t="shared" si="3"/>
        <v>122</v>
      </c>
      <c r="B129" s="27">
        <f t="shared" si="2"/>
        <v>1</v>
      </c>
      <c r="C129" s="137">
        <v>122</v>
      </c>
      <c r="D129" s="15"/>
      <c r="E129" s="16"/>
      <c r="F129" s="16"/>
      <c r="G129" s="16"/>
      <c r="H129" s="14"/>
      <c r="I129" s="14"/>
      <c r="J129" s="17"/>
      <c r="K129" s="16"/>
      <c r="L129" s="33"/>
      <c r="M129" s="35"/>
      <c r="N129" s="35"/>
      <c r="O129" s="50" t="str">
        <f>IFERROR(VLOOKUP(M129,'Baggrund til lister'!$A$15:$C$16,2,FALSE),"")</f>
        <v/>
      </c>
      <c r="P129" s="50" t="str">
        <f>IFERROR(VLOOKUP(M129,'Baggrund til lister'!$A$15:$C$16,3,FALSE),"")</f>
        <v/>
      </c>
      <c r="Q129" s="33"/>
    </row>
    <row r="130" spans="1:17" ht="15.75" customHeight="1" x14ac:dyDescent="0.25">
      <c r="A130" s="26">
        <f t="shared" si="3"/>
        <v>123</v>
      </c>
      <c r="B130" s="27">
        <f t="shared" si="2"/>
        <v>1</v>
      </c>
      <c r="C130" s="137">
        <v>123</v>
      </c>
      <c r="D130" s="15"/>
      <c r="E130" s="16"/>
      <c r="F130" s="16"/>
      <c r="G130" s="16"/>
      <c r="H130" s="14"/>
      <c r="I130" s="14"/>
      <c r="J130" s="17"/>
      <c r="K130" s="16"/>
      <c r="L130" s="33"/>
      <c r="M130" s="35"/>
      <c r="N130" s="35"/>
      <c r="O130" s="50" t="str">
        <f>IFERROR(VLOOKUP(M130,'Baggrund til lister'!$A$15:$C$16,2,FALSE),"")</f>
        <v/>
      </c>
      <c r="P130" s="50" t="str">
        <f>IFERROR(VLOOKUP(M130,'Baggrund til lister'!$A$15:$C$16,3,FALSE),"")</f>
        <v/>
      </c>
      <c r="Q130" s="33"/>
    </row>
    <row r="131" spans="1:17" ht="15.75" customHeight="1" x14ac:dyDescent="0.25">
      <c r="A131" s="26">
        <f t="shared" si="3"/>
        <v>124</v>
      </c>
      <c r="B131" s="27">
        <f t="shared" si="2"/>
        <v>1</v>
      </c>
      <c r="C131" s="137">
        <v>124</v>
      </c>
      <c r="D131" s="15"/>
      <c r="E131" s="16"/>
      <c r="F131" s="16"/>
      <c r="G131" s="16"/>
      <c r="H131" s="14"/>
      <c r="I131" s="14"/>
      <c r="J131" s="17"/>
      <c r="K131" s="16"/>
      <c r="L131" s="33"/>
      <c r="M131" s="35"/>
      <c r="N131" s="35"/>
      <c r="O131" s="50" t="str">
        <f>IFERROR(VLOOKUP(M131,'Baggrund til lister'!$A$15:$C$16,2,FALSE),"")</f>
        <v/>
      </c>
      <c r="P131" s="50" t="str">
        <f>IFERROR(VLOOKUP(M131,'Baggrund til lister'!$A$15:$C$16,3,FALSE),"")</f>
        <v/>
      </c>
      <c r="Q131" s="33"/>
    </row>
    <row r="132" spans="1:17" ht="15.75" customHeight="1" x14ac:dyDescent="0.25">
      <c r="A132" s="26">
        <f t="shared" si="3"/>
        <v>125</v>
      </c>
      <c r="B132" s="27">
        <f t="shared" si="2"/>
        <v>1</v>
      </c>
      <c r="C132" s="137">
        <v>125</v>
      </c>
      <c r="D132" s="15"/>
      <c r="E132" s="16"/>
      <c r="F132" s="16"/>
      <c r="G132" s="16"/>
      <c r="H132" s="14"/>
      <c r="I132" s="14"/>
      <c r="J132" s="17"/>
      <c r="K132" s="16"/>
      <c r="L132" s="33"/>
      <c r="M132" s="35"/>
      <c r="N132" s="35"/>
      <c r="O132" s="50" t="str">
        <f>IFERROR(VLOOKUP(M132,'Baggrund til lister'!$A$15:$C$16,2,FALSE),"")</f>
        <v/>
      </c>
      <c r="P132" s="50" t="str">
        <f>IFERROR(VLOOKUP(M132,'Baggrund til lister'!$A$15:$C$16,3,FALSE),"")</f>
        <v/>
      </c>
      <c r="Q132" s="33"/>
    </row>
    <row r="133" spans="1:17" ht="15.75" customHeight="1" x14ac:dyDescent="0.25">
      <c r="A133" s="26">
        <f t="shared" si="3"/>
        <v>126</v>
      </c>
      <c r="B133" s="27">
        <f t="shared" si="2"/>
        <v>1</v>
      </c>
      <c r="C133" s="137">
        <v>126</v>
      </c>
      <c r="D133" s="15"/>
      <c r="E133" s="16"/>
      <c r="F133" s="16"/>
      <c r="G133" s="16"/>
      <c r="H133" s="14"/>
      <c r="I133" s="14"/>
      <c r="J133" s="17"/>
      <c r="K133" s="16"/>
      <c r="L133" s="33"/>
      <c r="M133" s="35"/>
      <c r="N133" s="35"/>
      <c r="O133" s="50" t="str">
        <f>IFERROR(VLOOKUP(M133,'Baggrund til lister'!$A$15:$C$16,2,FALSE),"")</f>
        <v/>
      </c>
      <c r="P133" s="50" t="str">
        <f>IFERROR(VLOOKUP(M133,'Baggrund til lister'!$A$15:$C$16,3,FALSE),"")</f>
        <v/>
      </c>
      <c r="Q133" s="33"/>
    </row>
    <row r="134" spans="1:17" ht="15.75" customHeight="1" x14ac:dyDescent="0.25">
      <c r="A134" s="26">
        <f t="shared" si="3"/>
        <v>127</v>
      </c>
      <c r="B134" s="27">
        <f t="shared" si="2"/>
        <v>1</v>
      </c>
      <c r="C134" s="137">
        <v>127</v>
      </c>
      <c r="D134" s="15"/>
      <c r="E134" s="16"/>
      <c r="F134" s="16"/>
      <c r="G134" s="16"/>
      <c r="H134" s="14"/>
      <c r="I134" s="14"/>
      <c r="J134" s="17"/>
      <c r="K134" s="16"/>
      <c r="L134" s="33"/>
      <c r="M134" s="35"/>
      <c r="N134" s="35"/>
      <c r="O134" s="50" t="str">
        <f>IFERROR(VLOOKUP(M134,'Baggrund til lister'!$A$15:$C$16,2,FALSE),"")</f>
        <v/>
      </c>
      <c r="P134" s="50" t="str">
        <f>IFERROR(VLOOKUP(M134,'Baggrund til lister'!$A$15:$C$16,3,FALSE),"")</f>
        <v/>
      </c>
      <c r="Q134" s="33"/>
    </row>
    <row r="135" spans="1:17" ht="15.75" customHeight="1" x14ac:dyDescent="0.25">
      <c r="A135" s="26">
        <f t="shared" si="3"/>
        <v>128</v>
      </c>
      <c r="B135" s="27">
        <f t="shared" si="2"/>
        <v>1</v>
      </c>
      <c r="C135" s="137">
        <v>128</v>
      </c>
      <c r="D135" s="15"/>
      <c r="E135" s="16"/>
      <c r="F135" s="16"/>
      <c r="G135" s="16"/>
      <c r="H135" s="14"/>
      <c r="I135" s="14"/>
      <c r="J135" s="17"/>
      <c r="K135" s="16"/>
      <c r="L135" s="33"/>
      <c r="M135" s="35"/>
      <c r="N135" s="35"/>
      <c r="O135" s="50" t="str">
        <f>IFERROR(VLOOKUP(M135,'Baggrund til lister'!$A$15:$C$16,2,FALSE),"")</f>
        <v/>
      </c>
      <c r="P135" s="50" t="str">
        <f>IFERROR(VLOOKUP(M135,'Baggrund til lister'!$A$15:$C$16,3,FALSE),"")</f>
        <v/>
      </c>
      <c r="Q135" s="33"/>
    </row>
    <row r="136" spans="1:17" ht="15.75" customHeight="1" x14ac:dyDescent="0.25">
      <c r="A136" s="26">
        <f t="shared" si="3"/>
        <v>129</v>
      </c>
      <c r="B136" s="27">
        <f t="shared" si="2"/>
        <v>1</v>
      </c>
      <c r="C136" s="137">
        <v>129</v>
      </c>
      <c r="D136" s="15"/>
      <c r="E136" s="16"/>
      <c r="F136" s="16"/>
      <c r="G136" s="16"/>
      <c r="H136" s="14"/>
      <c r="I136" s="14"/>
      <c r="J136" s="17"/>
      <c r="K136" s="16"/>
      <c r="L136" s="33"/>
      <c r="M136" s="35"/>
      <c r="N136" s="35"/>
      <c r="O136" s="50" t="str">
        <f>IFERROR(VLOOKUP(M136,'Baggrund til lister'!$A$15:$C$16,2,FALSE),"")</f>
        <v/>
      </c>
      <c r="P136" s="50" t="str">
        <f>IFERROR(VLOOKUP(M136,'Baggrund til lister'!$A$15:$C$16,3,FALSE),"")</f>
        <v/>
      </c>
      <c r="Q136" s="33"/>
    </row>
    <row r="137" spans="1:17" ht="15.75" customHeight="1" x14ac:dyDescent="0.25">
      <c r="A137" s="26">
        <f t="shared" si="3"/>
        <v>130</v>
      </c>
      <c r="B137" s="27">
        <f t="shared" ref="B137:B200" si="4">IF(A137="","",1+(YEAR(I137)-YEAR(H137))*12+MONTH(I137)-MONTH(H137))</f>
        <v>1</v>
      </c>
      <c r="C137" s="137">
        <v>130</v>
      </c>
      <c r="D137" s="15"/>
      <c r="E137" s="16"/>
      <c r="F137" s="16"/>
      <c r="G137" s="16"/>
      <c r="H137" s="14"/>
      <c r="I137" s="14"/>
      <c r="J137" s="17"/>
      <c r="K137" s="16"/>
      <c r="L137" s="33"/>
      <c r="M137" s="35"/>
      <c r="N137" s="35"/>
      <c r="O137" s="50" t="str">
        <f>IFERROR(VLOOKUP(M137,'Baggrund til lister'!$A$15:$C$16,2,FALSE),"")</f>
        <v/>
      </c>
      <c r="P137" s="50" t="str">
        <f>IFERROR(VLOOKUP(M137,'Baggrund til lister'!$A$15:$C$16,3,FALSE),"")</f>
        <v/>
      </c>
      <c r="Q137" s="33"/>
    </row>
    <row r="138" spans="1:17" ht="15.75" customHeight="1" x14ac:dyDescent="0.25">
      <c r="A138" s="26">
        <f t="shared" si="3"/>
        <v>131</v>
      </c>
      <c r="B138" s="27">
        <f t="shared" si="4"/>
        <v>1</v>
      </c>
      <c r="C138" s="137">
        <v>131</v>
      </c>
      <c r="D138" s="15"/>
      <c r="E138" s="16"/>
      <c r="F138" s="16"/>
      <c r="G138" s="16"/>
      <c r="H138" s="14"/>
      <c r="I138" s="14"/>
      <c r="J138" s="17"/>
      <c r="K138" s="16"/>
      <c r="L138" s="33"/>
      <c r="M138" s="35"/>
      <c r="N138" s="35"/>
      <c r="O138" s="50" t="str">
        <f>IFERROR(VLOOKUP(M138,'Baggrund til lister'!$A$15:$C$16,2,FALSE),"")</f>
        <v/>
      </c>
      <c r="P138" s="50" t="str">
        <f>IFERROR(VLOOKUP(M138,'Baggrund til lister'!$A$15:$C$16,3,FALSE),"")</f>
        <v/>
      </c>
      <c r="Q138" s="33"/>
    </row>
    <row r="139" spans="1:17" ht="15.75" customHeight="1" x14ac:dyDescent="0.25">
      <c r="A139" s="26">
        <f t="shared" ref="A139:A202" si="5">(A138+B138)</f>
        <v>132</v>
      </c>
      <c r="B139" s="27">
        <f t="shared" si="4"/>
        <v>1</v>
      </c>
      <c r="C139" s="137">
        <v>132</v>
      </c>
      <c r="D139" s="15"/>
      <c r="E139" s="16"/>
      <c r="F139" s="16"/>
      <c r="G139" s="16"/>
      <c r="H139" s="14"/>
      <c r="I139" s="14"/>
      <c r="J139" s="17"/>
      <c r="K139" s="16"/>
      <c r="L139" s="33"/>
      <c r="M139" s="35"/>
      <c r="N139" s="35"/>
      <c r="O139" s="50" t="str">
        <f>IFERROR(VLOOKUP(M139,'Baggrund til lister'!$A$15:$C$16,2,FALSE),"")</f>
        <v/>
      </c>
      <c r="P139" s="50" t="str">
        <f>IFERROR(VLOOKUP(M139,'Baggrund til lister'!$A$15:$C$16,3,FALSE),"")</f>
        <v/>
      </c>
      <c r="Q139" s="33"/>
    </row>
    <row r="140" spans="1:17" ht="15.75" customHeight="1" x14ac:dyDescent="0.25">
      <c r="A140" s="26">
        <f t="shared" si="5"/>
        <v>133</v>
      </c>
      <c r="B140" s="27">
        <f t="shared" si="4"/>
        <v>1</v>
      </c>
      <c r="C140" s="137">
        <v>133</v>
      </c>
      <c r="D140" s="15"/>
      <c r="E140" s="16"/>
      <c r="F140" s="16"/>
      <c r="G140" s="16"/>
      <c r="H140" s="14"/>
      <c r="I140" s="14"/>
      <c r="J140" s="17"/>
      <c r="K140" s="16"/>
      <c r="L140" s="33"/>
      <c r="M140" s="35"/>
      <c r="N140" s="35"/>
      <c r="O140" s="50" t="str">
        <f>IFERROR(VLOOKUP(M140,'Baggrund til lister'!$A$15:$C$16,2,FALSE),"")</f>
        <v/>
      </c>
      <c r="P140" s="50" t="str">
        <f>IFERROR(VLOOKUP(M140,'Baggrund til lister'!$A$15:$C$16,3,FALSE),"")</f>
        <v/>
      </c>
      <c r="Q140" s="33"/>
    </row>
    <row r="141" spans="1:17" ht="15.75" customHeight="1" x14ac:dyDescent="0.25">
      <c r="A141" s="26">
        <f t="shared" si="5"/>
        <v>134</v>
      </c>
      <c r="B141" s="27">
        <f t="shared" si="4"/>
        <v>1</v>
      </c>
      <c r="C141" s="137">
        <v>134</v>
      </c>
      <c r="D141" s="15"/>
      <c r="E141" s="16"/>
      <c r="F141" s="16"/>
      <c r="G141" s="16"/>
      <c r="H141" s="14"/>
      <c r="I141" s="14"/>
      <c r="J141" s="17"/>
      <c r="K141" s="16"/>
      <c r="L141" s="33"/>
      <c r="M141" s="35"/>
      <c r="N141" s="35"/>
      <c r="O141" s="50" t="str">
        <f>IFERROR(VLOOKUP(M141,'Baggrund til lister'!$A$15:$C$16,2,FALSE),"")</f>
        <v/>
      </c>
      <c r="P141" s="50" t="str">
        <f>IFERROR(VLOOKUP(M141,'Baggrund til lister'!$A$15:$C$16,3,FALSE),"")</f>
        <v/>
      </c>
      <c r="Q141" s="33"/>
    </row>
    <row r="142" spans="1:17" ht="15.75" customHeight="1" x14ac:dyDescent="0.25">
      <c r="A142" s="26">
        <f t="shared" si="5"/>
        <v>135</v>
      </c>
      <c r="B142" s="27">
        <f t="shared" si="4"/>
        <v>1</v>
      </c>
      <c r="C142" s="137">
        <v>135</v>
      </c>
      <c r="D142" s="15"/>
      <c r="E142" s="16"/>
      <c r="F142" s="16"/>
      <c r="G142" s="16"/>
      <c r="H142" s="14"/>
      <c r="I142" s="14"/>
      <c r="J142" s="17"/>
      <c r="K142" s="16"/>
      <c r="L142" s="33"/>
      <c r="M142" s="35"/>
      <c r="N142" s="35"/>
      <c r="O142" s="50" t="str">
        <f>IFERROR(VLOOKUP(M142,'Baggrund til lister'!$A$15:$C$16,2,FALSE),"")</f>
        <v/>
      </c>
      <c r="P142" s="50" t="str">
        <f>IFERROR(VLOOKUP(M142,'Baggrund til lister'!$A$15:$C$16,3,FALSE),"")</f>
        <v/>
      </c>
      <c r="Q142" s="33"/>
    </row>
    <row r="143" spans="1:17" ht="15.75" customHeight="1" x14ac:dyDescent="0.25">
      <c r="A143" s="26">
        <f t="shared" si="5"/>
        <v>136</v>
      </c>
      <c r="B143" s="27">
        <f t="shared" si="4"/>
        <v>1</v>
      </c>
      <c r="C143" s="137">
        <v>136</v>
      </c>
      <c r="D143" s="15"/>
      <c r="E143" s="16"/>
      <c r="F143" s="16"/>
      <c r="G143" s="16"/>
      <c r="H143" s="14"/>
      <c r="I143" s="14"/>
      <c r="J143" s="17"/>
      <c r="K143" s="16"/>
      <c r="L143" s="33"/>
      <c r="M143" s="35"/>
      <c r="N143" s="35"/>
      <c r="O143" s="50" t="str">
        <f>IFERROR(VLOOKUP(M143,'Baggrund til lister'!$A$15:$C$16,2,FALSE),"")</f>
        <v/>
      </c>
      <c r="P143" s="50" t="str">
        <f>IFERROR(VLOOKUP(M143,'Baggrund til lister'!$A$15:$C$16,3,FALSE),"")</f>
        <v/>
      </c>
      <c r="Q143" s="33"/>
    </row>
    <row r="144" spans="1:17" ht="15.75" customHeight="1" x14ac:dyDescent="0.25">
      <c r="A144" s="26">
        <f t="shared" si="5"/>
        <v>137</v>
      </c>
      <c r="B144" s="27">
        <f t="shared" si="4"/>
        <v>1</v>
      </c>
      <c r="C144" s="137">
        <v>137</v>
      </c>
      <c r="D144" s="15"/>
      <c r="E144" s="16"/>
      <c r="F144" s="16"/>
      <c r="G144" s="16"/>
      <c r="H144" s="14"/>
      <c r="I144" s="14"/>
      <c r="J144" s="17"/>
      <c r="K144" s="16"/>
      <c r="L144" s="33"/>
      <c r="M144" s="35"/>
      <c r="N144" s="35"/>
      <c r="O144" s="50" t="str">
        <f>IFERROR(VLOOKUP(M144,'Baggrund til lister'!$A$15:$C$16,2,FALSE),"")</f>
        <v/>
      </c>
      <c r="P144" s="50" t="str">
        <f>IFERROR(VLOOKUP(M144,'Baggrund til lister'!$A$15:$C$16,3,FALSE),"")</f>
        <v/>
      </c>
      <c r="Q144" s="33"/>
    </row>
    <row r="145" spans="1:17" ht="15.75" customHeight="1" x14ac:dyDescent="0.25">
      <c r="A145" s="26">
        <f t="shared" si="5"/>
        <v>138</v>
      </c>
      <c r="B145" s="27">
        <f t="shared" si="4"/>
        <v>1</v>
      </c>
      <c r="C145" s="137">
        <v>138</v>
      </c>
      <c r="D145" s="15"/>
      <c r="E145" s="16"/>
      <c r="F145" s="16"/>
      <c r="G145" s="16"/>
      <c r="H145" s="14"/>
      <c r="I145" s="14"/>
      <c r="J145" s="17"/>
      <c r="K145" s="16"/>
      <c r="L145" s="33"/>
      <c r="M145" s="35"/>
      <c r="N145" s="35"/>
      <c r="O145" s="50" t="str">
        <f>IFERROR(VLOOKUP(M145,'Baggrund til lister'!$A$15:$C$16,2,FALSE),"")</f>
        <v/>
      </c>
      <c r="P145" s="50" t="str">
        <f>IFERROR(VLOOKUP(M145,'Baggrund til lister'!$A$15:$C$16,3,FALSE),"")</f>
        <v/>
      </c>
      <c r="Q145" s="33"/>
    </row>
    <row r="146" spans="1:17" ht="15.75" customHeight="1" x14ac:dyDescent="0.25">
      <c r="A146" s="26">
        <f t="shared" si="5"/>
        <v>139</v>
      </c>
      <c r="B146" s="27">
        <f t="shared" si="4"/>
        <v>1</v>
      </c>
      <c r="C146" s="137">
        <v>139</v>
      </c>
      <c r="D146" s="15"/>
      <c r="E146" s="16"/>
      <c r="F146" s="16"/>
      <c r="G146" s="16"/>
      <c r="H146" s="14"/>
      <c r="I146" s="14"/>
      <c r="J146" s="17"/>
      <c r="K146" s="16"/>
      <c r="L146" s="33"/>
      <c r="M146" s="35"/>
      <c r="N146" s="35"/>
      <c r="O146" s="50" t="str">
        <f>IFERROR(VLOOKUP(M146,'Baggrund til lister'!$A$15:$C$16,2,FALSE),"")</f>
        <v/>
      </c>
      <c r="P146" s="50" t="str">
        <f>IFERROR(VLOOKUP(M146,'Baggrund til lister'!$A$15:$C$16,3,FALSE),"")</f>
        <v/>
      </c>
      <c r="Q146" s="33"/>
    </row>
    <row r="147" spans="1:17" ht="15.75" customHeight="1" x14ac:dyDescent="0.25">
      <c r="A147" s="26">
        <f t="shared" si="5"/>
        <v>140</v>
      </c>
      <c r="B147" s="27">
        <f t="shared" si="4"/>
        <v>1</v>
      </c>
      <c r="C147" s="137">
        <v>140</v>
      </c>
      <c r="D147" s="15"/>
      <c r="E147" s="16"/>
      <c r="F147" s="16"/>
      <c r="G147" s="16"/>
      <c r="H147" s="14"/>
      <c r="I147" s="14"/>
      <c r="J147" s="17"/>
      <c r="K147" s="16"/>
      <c r="L147" s="33"/>
      <c r="M147" s="35"/>
      <c r="N147" s="35"/>
      <c r="O147" s="50" t="str">
        <f>IFERROR(VLOOKUP(M147,'Baggrund til lister'!$A$15:$C$16,2,FALSE),"")</f>
        <v/>
      </c>
      <c r="P147" s="50" t="str">
        <f>IFERROR(VLOOKUP(M147,'Baggrund til lister'!$A$15:$C$16,3,FALSE),"")</f>
        <v/>
      </c>
      <c r="Q147" s="33"/>
    </row>
    <row r="148" spans="1:17" ht="15.75" customHeight="1" x14ac:dyDescent="0.25">
      <c r="A148" s="26">
        <f t="shared" si="5"/>
        <v>141</v>
      </c>
      <c r="B148" s="27">
        <f t="shared" si="4"/>
        <v>1</v>
      </c>
      <c r="C148" s="137">
        <v>141</v>
      </c>
      <c r="D148" s="15"/>
      <c r="E148" s="16"/>
      <c r="F148" s="16"/>
      <c r="G148" s="16"/>
      <c r="H148" s="14"/>
      <c r="I148" s="14"/>
      <c r="J148" s="17"/>
      <c r="K148" s="16"/>
      <c r="L148" s="33"/>
      <c r="M148" s="35"/>
      <c r="N148" s="35"/>
      <c r="O148" s="50" t="str">
        <f>IFERROR(VLOOKUP(M148,'Baggrund til lister'!$A$15:$C$16,2,FALSE),"")</f>
        <v/>
      </c>
      <c r="P148" s="50" t="str">
        <f>IFERROR(VLOOKUP(M148,'Baggrund til lister'!$A$15:$C$16,3,FALSE),"")</f>
        <v/>
      </c>
      <c r="Q148" s="33"/>
    </row>
    <row r="149" spans="1:17" ht="15.75" customHeight="1" x14ac:dyDescent="0.25">
      <c r="A149" s="26">
        <f t="shared" si="5"/>
        <v>142</v>
      </c>
      <c r="B149" s="27">
        <f t="shared" si="4"/>
        <v>1</v>
      </c>
      <c r="C149" s="137">
        <v>142</v>
      </c>
      <c r="D149" s="15"/>
      <c r="E149" s="16"/>
      <c r="F149" s="16"/>
      <c r="G149" s="16"/>
      <c r="H149" s="14"/>
      <c r="I149" s="14"/>
      <c r="J149" s="17"/>
      <c r="K149" s="16"/>
      <c r="L149" s="33"/>
      <c r="M149" s="35"/>
      <c r="N149" s="35"/>
      <c r="O149" s="50" t="str">
        <f>IFERROR(VLOOKUP(M149,'Baggrund til lister'!$A$15:$C$16,2,FALSE),"")</f>
        <v/>
      </c>
      <c r="P149" s="50" t="str">
        <f>IFERROR(VLOOKUP(M149,'Baggrund til lister'!$A$15:$C$16,3,FALSE),"")</f>
        <v/>
      </c>
      <c r="Q149" s="33"/>
    </row>
    <row r="150" spans="1:17" ht="15.75" customHeight="1" x14ac:dyDescent="0.25">
      <c r="A150" s="26">
        <f t="shared" si="5"/>
        <v>143</v>
      </c>
      <c r="B150" s="27">
        <f t="shared" si="4"/>
        <v>1</v>
      </c>
      <c r="C150" s="137">
        <v>143</v>
      </c>
      <c r="D150" s="15"/>
      <c r="E150" s="16"/>
      <c r="F150" s="16"/>
      <c r="G150" s="16"/>
      <c r="H150" s="14"/>
      <c r="I150" s="14"/>
      <c r="J150" s="17"/>
      <c r="K150" s="16"/>
      <c r="L150" s="33"/>
      <c r="M150" s="35"/>
      <c r="N150" s="35"/>
      <c r="O150" s="50" t="str">
        <f>IFERROR(VLOOKUP(M150,'Baggrund til lister'!$A$15:$C$16,2,FALSE),"")</f>
        <v/>
      </c>
      <c r="P150" s="50" t="str">
        <f>IFERROR(VLOOKUP(M150,'Baggrund til lister'!$A$15:$C$16,3,FALSE),"")</f>
        <v/>
      </c>
      <c r="Q150" s="33"/>
    </row>
    <row r="151" spans="1:17" ht="15.75" customHeight="1" x14ac:dyDescent="0.25">
      <c r="A151" s="26">
        <f t="shared" si="5"/>
        <v>144</v>
      </c>
      <c r="B151" s="27">
        <f t="shared" si="4"/>
        <v>1</v>
      </c>
      <c r="C151" s="137">
        <v>144</v>
      </c>
      <c r="D151" s="15"/>
      <c r="E151" s="16"/>
      <c r="F151" s="16"/>
      <c r="G151" s="16"/>
      <c r="H151" s="14"/>
      <c r="I151" s="14"/>
      <c r="J151" s="17"/>
      <c r="K151" s="16"/>
      <c r="L151" s="33"/>
      <c r="M151" s="35"/>
      <c r="N151" s="35"/>
      <c r="O151" s="50" t="str">
        <f>IFERROR(VLOOKUP(M151,'Baggrund til lister'!$A$15:$C$16,2,FALSE),"")</f>
        <v/>
      </c>
      <c r="P151" s="50" t="str">
        <f>IFERROR(VLOOKUP(M151,'Baggrund til lister'!$A$15:$C$16,3,FALSE),"")</f>
        <v/>
      </c>
      <c r="Q151" s="33"/>
    </row>
    <row r="152" spans="1:17" ht="15.75" customHeight="1" x14ac:dyDescent="0.25">
      <c r="A152" s="26">
        <f t="shared" si="5"/>
        <v>145</v>
      </c>
      <c r="B152" s="27">
        <f t="shared" si="4"/>
        <v>1</v>
      </c>
      <c r="C152" s="137">
        <v>145</v>
      </c>
      <c r="D152" s="15"/>
      <c r="E152" s="16"/>
      <c r="F152" s="16"/>
      <c r="G152" s="16"/>
      <c r="H152" s="14"/>
      <c r="I152" s="14"/>
      <c r="J152" s="17"/>
      <c r="K152" s="16"/>
      <c r="L152" s="33"/>
      <c r="M152" s="35"/>
      <c r="N152" s="35"/>
      <c r="O152" s="50" t="str">
        <f>IFERROR(VLOOKUP(M152,'Baggrund til lister'!$A$15:$C$16,2,FALSE),"")</f>
        <v/>
      </c>
      <c r="P152" s="50" t="str">
        <f>IFERROR(VLOOKUP(M152,'Baggrund til lister'!$A$15:$C$16,3,FALSE),"")</f>
        <v/>
      </c>
      <c r="Q152" s="33"/>
    </row>
    <row r="153" spans="1:17" ht="15.75" customHeight="1" x14ac:dyDescent="0.25">
      <c r="A153" s="26">
        <f t="shared" si="5"/>
        <v>146</v>
      </c>
      <c r="B153" s="27">
        <f t="shared" si="4"/>
        <v>1</v>
      </c>
      <c r="C153" s="137">
        <v>146</v>
      </c>
      <c r="D153" s="15"/>
      <c r="E153" s="16"/>
      <c r="F153" s="16"/>
      <c r="G153" s="16"/>
      <c r="H153" s="14"/>
      <c r="I153" s="14"/>
      <c r="J153" s="17"/>
      <c r="K153" s="16"/>
      <c r="L153" s="33"/>
      <c r="M153" s="35"/>
      <c r="N153" s="35"/>
      <c r="O153" s="50" t="str">
        <f>IFERROR(VLOOKUP(M153,'Baggrund til lister'!$A$15:$C$16,2,FALSE),"")</f>
        <v/>
      </c>
      <c r="P153" s="50" t="str">
        <f>IFERROR(VLOOKUP(M153,'Baggrund til lister'!$A$15:$C$16,3,FALSE),"")</f>
        <v/>
      </c>
      <c r="Q153" s="33"/>
    </row>
    <row r="154" spans="1:17" ht="15.75" customHeight="1" x14ac:dyDescent="0.25">
      <c r="A154" s="26">
        <f t="shared" si="5"/>
        <v>147</v>
      </c>
      <c r="B154" s="27">
        <f t="shared" si="4"/>
        <v>1</v>
      </c>
      <c r="C154" s="137">
        <v>147</v>
      </c>
      <c r="D154" s="15"/>
      <c r="E154" s="16"/>
      <c r="F154" s="16"/>
      <c r="G154" s="16"/>
      <c r="H154" s="14"/>
      <c r="I154" s="14"/>
      <c r="J154" s="17"/>
      <c r="K154" s="16"/>
      <c r="L154" s="33"/>
      <c r="M154" s="35"/>
      <c r="N154" s="35"/>
      <c r="O154" s="50" t="str">
        <f>IFERROR(VLOOKUP(M154,'Baggrund til lister'!$A$15:$C$16,2,FALSE),"")</f>
        <v/>
      </c>
      <c r="P154" s="50" t="str">
        <f>IFERROR(VLOOKUP(M154,'Baggrund til lister'!$A$15:$C$16,3,FALSE),"")</f>
        <v/>
      </c>
      <c r="Q154" s="33"/>
    </row>
    <row r="155" spans="1:17" ht="15.75" customHeight="1" x14ac:dyDescent="0.25">
      <c r="A155" s="26">
        <f t="shared" si="5"/>
        <v>148</v>
      </c>
      <c r="B155" s="27">
        <f t="shared" si="4"/>
        <v>1</v>
      </c>
      <c r="C155" s="137">
        <v>148</v>
      </c>
      <c r="D155" s="15"/>
      <c r="E155" s="16"/>
      <c r="F155" s="16"/>
      <c r="G155" s="16"/>
      <c r="H155" s="14"/>
      <c r="I155" s="14"/>
      <c r="J155" s="17"/>
      <c r="K155" s="16"/>
      <c r="L155" s="33"/>
      <c r="M155" s="35"/>
      <c r="N155" s="35"/>
      <c r="O155" s="50" t="str">
        <f>IFERROR(VLOOKUP(M155,'Baggrund til lister'!$A$15:$C$16,2,FALSE),"")</f>
        <v/>
      </c>
      <c r="P155" s="50" t="str">
        <f>IFERROR(VLOOKUP(M155,'Baggrund til lister'!$A$15:$C$16,3,FALSE),"")</f>
        <v/>
      </c>
      <c r="Q155" s="33"/>
    </row>
    <row r="156" spans="1:17" ht="15.75" customHeight="1" x14ac:dyDescent="0.25">
      <c r="A156" s="26">
        <f t="shared" si="5"/>
        <v>149</v>
      </c>
      <c r="B156" s="27">
        <f t="shared" si="4"/>
        <v>1</v>
      </c>
      <c r="C156" s="137">
        <v>149</v>
      </c>
      <c r="D156" s="15"/>
      <c r="E156" s="16"/>
      <c r="F156" s="16"/>
      <c r="G156" s="16"/>
      <c r="H156" s="14"/>
      <c r="I156" s="14"/>
      <c r="J156" s="17"/>
      <c r="K156" s="16"/>
      <c r="L156" s="33"/>
      <c r="M156" s="35"/>
      <c r="N156" s="35"/>
      <c r="O156" s="50" t="str">
        <f>IFERROR(VLOOKUP(M156,'Baggrund til lister'!$A$15:$C$16,2,FALSE),"")</f>
        <v/>
      </c>
      <c r="P156" s="50" t="str">
        <f>IFERROR(VLOOKUP(M156,'Baggrund til lister'!$A$15:$C$16,3,FALSE),"")</f>
        <v/>
      </c>
      <c r="Q156" s="33"/>
    </row>
    <row r="157" spans="1:17" ht="15.75" customHeight="1" x14ac:dyDescent="0.25">
      <c r="A157" s="26">
        <f t="shared" si="5"/>
        <v>150</v>
      </c>
      <c r="B157" s="27">
        <f t="shared" si="4"/>
        <v>1</v>
      </c>
      <c r="C157" s="137">
        <v>150</v>
      </c>
      <c r="D157" s="15"/>
      <c r="E157" s="16"/>
      <c r="F157" s="16"/>
      <c r="G157" s="16"/>
      <c r="H157" s="14"/>
      <c r="I157" s="14"/>
      <c r="J157" s="17"/>
      <c r="K157" s="16"/>
      <c r="L157" s="33"/>
      <c r="M157" s="35"/>
      <c r="N157" s="35"/>
      <c r="O157" s="50" t="str">
        <f>IFERROR(VLOOKUP(M157,'Baggrund til lister'!$A$15:$C$16,2,FALSE),"")</f>
        <v/>
      </c>
      <c r="P157" s="50" t="str">
        <f>IFERROR(VLOOKUP(M157,'Baggrund til lister'!$A$15:$C$16,3,FALSE),"")</f>
        <v/>
      </c>
      <c r="Q157" s="33"/>
    </row>
    <row r="158" spans="1:17" ht="15.75" customHeight="1" x14ac:dyDescent="0.25">
      <c r="A158" s="26">
        <f t="shared" si="5"/>
        <v>151</v>
      </c>
      <c r="B158" s="27">
        <f t="shared" si="4"/>
        <v>1</v>
      </c>
      <c r="C158" s="137">
        <v>151</v>
      </c>
      <c r="D158" s="15"/>
      <c r="E158" s="16"/>
      <c r="F158" s="16"/>
      <c r="G158" s="16"/>
      <c r="H158" s="14"/>
      <c r="I158" s="14"/>
      <c r="J158" s="17"/>
      <c r="K158" s="16"/>
      <c r="L158" s="33"/>
      <c r="M158" s="35"/>
      <c r="N158" s="35"/>
      <c r="O158" s="50" t="str">
        <f>IFERROR(VLOOKUP(M158,'Baggrund til lister'!$A$15:$C$16,2,FALSE),"")</f>
        <v/>
      </c>
      <c r="P158" s="50" t="str">
        <f>IFERROR(VLOOKUP(M158,'Baggrund til lister'!$A$15:$C$16,3,FALSE),"")</f>
        <v/>
      </c>
      <c r="Q158" s="33"/>
    </row>
    <row r="159" spans="1:17" ht="15.75" customHeight="1" x14ac:dyDescent="0.25">
      <c r="A159" s="26">
        <f t="shared" si="5"/>
        <v>152</v>
      </c>
      <c r="B159" s="27">
        <f t="shared" si="4"/>
        <v>1</v>
      </c>
      <c r="C159" s="137">
        <v>152</v>
      </c>
      <c r="D159" s="15"/>
      <c r="E159" s="16"/>
      <c r="F159" s="16"/>
      <c r="G159" s="16"/>
      <c r="H159" s="14"/>
      <c r="I159" s="14"/>
      <c r="J159" s="17"/>
      <c r="K159" s="16"/>
      <c r="L159" s="33"/>
      <c r="M159" s="35"/>
      <c r="N159" s="35"/>
      <c r="O159" s="50" t="str">
        <f>IFERROR(VLOOKUP(M159,'Baggrund til lister'!$A$15:$C$16,2,FALSE),"")</f>
        <v/>
      </c>
      <c r="P159" s="50" t="str">
        <f>IFERROR(VLOOKUP(M159,'Baggrund til lister'!$A$15:$C$16,3,FALSE),"")</f>
        <v/>
      </c>
      <c r="Q159" s="33"/>
    </row>
    <row r="160" spans="1:17" ht="15.75" customHeight="1" x14ac:dyDescent="0.25">
      <c r="A160" s="26">
        <f t="shared" si="5"/>
        <v>153</v>
      </c>
      <c r="B160" s="27">
        <f t="shared" si="4"/>
        <v>1</v>
      </c>
      <c r="C160" s="137">
        <v>153</v>
      </c>
      <c r="D160" s="15"/>
      <c r="E160" s="16"/>
      <c r="F160" s="16"/>
      <c r="G160" s="16"/>
      <c r="H160" s="14"/>
      <c r="I160" s="14"/>
      <c r="J160" s="17"/>
      <c r="K160" s="16"/>
      <c r="L160" s="33"/>
      <c r="M160" s="35"/>
      <c r="N160" s="35"/>
      <c r="O160" s="50" t="str">
        <f>IFERROR(VLOOKUP(M160,'Baggrund til lister'!$A$15:$C$16,2,FALSE),"")</f>
        <v/>
      </c>
      <c r="P160" s="50" t="str">
        <f>IFERROR(VLOOKUP(M160,'Baggrund til lister'!$A$15:$C$16,3,FALSE),"")</f>
        <v/>
      </c>
      <c r="Q160" s="33"/>
    </row>
    <row r="161" spans="1:17" ht="15.75" customHeight="1" x14ac:dyDescent="0.25">
      <c r="A161" s="26">
        <f t="shared" si="5"/>
        <v>154</v>
      </c>
      <c r="B161" s="27">
        <f t="shared" si="4"/>
        <v>1</v>
      </c>
      <c r="C161" s="137">
        <v>154</v>
      </c>
      <c r="D161" s="15"/>
      <c r="E161" s="16"/>
      <c r="F161" s="16"/>
      <c r="G161" s="16"/>
      <c r="H161" s="14"/>
      <c r="I161" s="14"/>
      <c r="J161" s="17"/>
      <c r="K161" s="16"/>
      <c r="L161" s="33"/>
      <c r="M161" s="35"/>
      <c r="N161" s="35"/>
      <c r="O161" s="50" t="str">
        <f>IFERROR(VLOOKUP(M161,'Baggrund til lister'!$A$15:$C$16,2,FALSE),"")</f>
        <v/>
      </c>
      <c r="P161" s="50" t="str">
        <f>IFERROR(VLOOKUP(M161,'Baggrund til lister'!$A$15:$C$16,3,FALSE),"")</f>
        <v/>
      </c>
      <c r="Q161" s="33"/>
    </row>
    <row r="162" spans="1:17" ht="15.75" customHeight="1" x14ac:dyDescent="0.25">
      <c r="A162" s="26">
        <f t="shared" si="5"/>
        <v>155</v>
      </c>
      <c r="B162" s="27">
        <f t="shared" si="4"/>
        <v>1</v>
      </c>
      <c r="C162" s="137">
        <v>155</v>
      </c>
      <c r="D162" s="15"/>
      <c r="E162" s="16"/>
      <c r="F162" s="16"/>
      <c r="G162" s="16"/>
      <c r="H162" s="14"/>
      <c r="I162" s="14"/>
      <c r="J162" s="17"/>
      <c r="K162" s="16"/>
      <c r="L162" s="33"/>
      <c r="M162" s="35"/>
      <c r="N162" s="35"/>
      <c r="O162" s="50" t="str">
        <f>IFERROR(VLOOKUP(M162,'Baggrund til lister'!$A$15:$C$16,2,FALSE),"")</f>
        <v/>
      </c>
      <c r="P162" s="50" t="str">
        <f>IFERROR(VLOOKUP(M162,'Baggrund til lister'!$A$15:$C$16,3,FALSE),"")</f>
        <v/>
      </c>
      <c r="Q162" s="33"/>
    </row>
    <row r="163" spans="1:17" ht="15.75" customHeight="1" x14ac:dyDescent="0.25">
      <c r="A163" s="26">
        <f t="shared" si="5"/>
        <v>156</v>
      </c>
      <c r="B163" s="27">
        <f t="shared" si="4"/>
        <v>1</v>
      </c>
      <c r="C163" s="137">
        <v>156</v>
      </c>
      <c r="D163" s="15"/>
      <c r="E163" s="16"/>
      <c r="F163" s="16"/>
      <c r="G163" s="16"/>
      <c r="H163" s="14"/>
      <c r="I163" s="14"/>
      <c r="J163" s="17"/>
      <c r="K163" s="16"/>
      <c r="L163" s="33"/>
      <c r="M163" s="35"/>
      <c r="N163" s="35"/>
      <c r="O163" s="50" t="str">
        <f>IFERROR(VLOOKUP(M163,'Baggrund til lister'!$A$15:$C$16,2,FALSE),"")</f>
        <v/>
      </c>
      <c r="P163" s="50" t="str">
        <f>IFERROR(VLOOKUP(M163,'Baggrund til lister'!$A$15:$C$16,3,FALSE),"")</f>
        <v/>
      </c>
      <c r="Q163" s="33"/>
    </row>
    <row r="164" spans="1:17" ht="15.75" customHeight="1" x14ac:dyDescent="0.25">
      <c r="A164" s="26">
        <f t="shared" si="5"/>
        <v>157</v>
      </c>
      <c r="B164" s="27">
        <f t="shared" si="4"/>
        <v>1</v>
      </c>
      <c r="C164" s="137">
        <v>157</v>
      </c>
      <c r="D164" s="15"/>
      <c r="E164" s="16"/>
      <c r="F164" s="16"/>
      <c r="G164" s="16"/>
      <c r="H164" s="14"/>
      <c r="I164" s="14"/>
      <c r="J164" s="17"/>
      <c r="K164" s="16"/>
      <c r="L164" s="33"/>
      <c r="M164" s="35"/>
      <c r="N164" s="35"/>
      <c r="O164" s="50" t="str">
        <f>IFERROR(VLOOKUP(M164,'Baggrund til lister'!$A$15:$C$16,2,FALSE),"")</f>
        <v/>
      </c>
      <c r="P164" s="50" t="str">
        <f>IFERROR(VLOOKUP(M164,'Baggrund til lister'!$A$15:$C$16,3,FALSE),"")</f>
        <v/>
      </c>
      <c r="Q164" s="33"/>
    </row>
    <row r="165" spans="1:17" ht="15.75" customHeight="1" x14ac:dyDescent="0.25">
      <c r="A165" s="26">
        <f t="shared" si="5"/>
        <v>158</v>
      </c>
      <c r="B165" s="27">
        <f t="shared" si="4"/>
        <v>1</v>
      </c>
      <c r="C165" s="137">
        <v>158</v>
      </c>
      <c r="D165" s="15"/>
      <c r="E165" s="16"/>
      <c r="F165" s="16"/>
      <c r="G165" s="16"/>
      <c r="H165" s="14"/>
      <c r="I165" s="14"/>
      <c r="J165" s="17"/>
      <c r="K165" s="16"/>
      <c r="L165" s="33"/>
      <c r="M165" s="35"/>
      <c r="N165" s="35"/>
      <c r="O165" s="50" t="str">
        <f>IFERROR(VLOOKUP(M165,'Baggrund til lister'!$A$15:$C$16,2,FALSE),"")</f>
        <v/>
      </c>
      <c r="P165" s="50" t="str">
        <f>IFERROR(VLOOKUP(M165,'Baggrund til lister'!$A$15:$C$16,3,FALSE),"")</f>
        <v/>
      </c>
      <c r="Q165" s="33"/>
    </row>
    <row r="166" spans="1:17" ht="15.75" customHeight="1" x14ac:dyDescent="0.25">
      <c r="A166" s="26">
        <f t="shared" si="5"/>
        <v>159</v>
      </c>
      <c r="B166" s="27">
        <f t="shared" si="4"/>
        <v>1</v>
      </c>
      <c r="C166" s="137">
        <v>159</v>
      </c>
      <c r="D166" s="15"/>
      <c r="E166" s="16"/>
      <c r="F166" s="16"/>
      <c r="G166" s="16"/>
      <c r="H166" s="14"/>
      <c r="I166" s="14"/>
      <c r="J166" s="17"/>
      <c r="K166" s="16"/>
      <c r="L166" s="33"/>
      <c r="M166" s="35"/>
      <c r="N166" s="35"/>
      <c r="O166" s="50" t="str">
        <f>IFERROR(VLOOKUP(M166,'Baggrund til lister'!$A$15:$C$16,2,FALSE),"")</f>
        <v/>
      </c>
      <c r="P166" s="50" t="str">
        <f>IFERROR(VLOOKUP(M166,'Baggrund til lister'!$A$15:$C$16,3,FALSE),"")</f>
        <v/>
      </c>
      <c r="Q166" s="33"/>
    </row>
    <row r="167" spans="1:17" ht="15.75" customHeight="1" x14ac:dyDescent="0.25">
      <c r="A167" s="26">
        <f t="shared" si="5"/>
        <v>160</v>
      </c>
      <c r="B167" s="27">
        <f t="shared" si="4"/>
        <v>1</v>
      </c>
      <c r="C167" s="137">
        <v>160</v>
      </c>
      <c r="D167" s="15"/>
      <c r="E167" s="16"/>
      <c r="F167" s="16"/>
      <c r="G167" s="16"/>
      <c r="H167" s="14"/>
      <c r="I167" s="14"/>
      <c r="J167" s="17"/>
      <c r="K167" s="16"/>
      <c r="L167" s="33"/>
      <c r="M167" s="35"/>
      <c r="N167" s="35"/>
      <c r="O167" s="50" t="str">
        <f>IFERROR(VLOOKUP(M167,'Baggrund til lister'!$A$15:$C$16,2,FALSE),"")</f>
        <v/>
      </c>
      <c r="P167" s="50" t="str">
        <f>IFERROR(VLOOKUP(M167,'Baggrund til lister'!$A$15:$C$16,3,FALSE),"")</f>
        <v/>
      </c>
      <c r="Q167" s="33"/>
    </row>
    <row r="168" spans="1:17" ht="15.75" customHeight="1" x14ac:dyDescent="0.25">
      <c r="A168" s="26">
        <f t="shared" si="5"/>
        <v>161</v>
      </c>
      <c r="B168" s="27">
        <f t="shared" si="4"/>
        <v>1</v>
      </c>
      <c r="C168" s="137">
        <v>161</v>
      </c>
      <c r="D168" s="15"/>
      <c r="E168" s="16"/>
      <c r="F168" s="16"/>
      <c r="G168" s="16"/>
      <c r="H168" s="14"/>
      <c r="I168" s="14"/>
      <c r="J168" s="17"/>
      <c r="K168" s="16"/>
      <c r="L168" s="33"/>
      <c r="M168" s="35"/>
      <c r="N168" s="35"/>
      <c r="O168" s="50" t="str">
        <f>IFERROR(VLOOKUP(M168,'Baggrund til lister'!$A$15:$C$16,2,FALSE),"")</f>
        <v/>
      </c>
      <c r="P168" s="50" t="str">
        <f>IFERROR(VLOOKUP(M168,'Baggrund til lister'!$A$15:$C$16,3,FALSE),"")</f>
        <v/>
      </c>
      <c r="Q168" s="33"/>
    </row>
    <row r="169" spans="1:17" ht="15.75" customHeight="1" x14ac:dyDescent="0.25">
      <c r="A169" s="26">
        <f t="shared" si="5"/>
        <v>162</v>
      </c>
      <c r="B169" s="27">
        <f t="shared" si="4"/>
        <v>1</v>
      </c>
      <c r="C169" s="137">
        <v>162</v>
      </c>
      <c r="D169" s="15"/>
      <c r="E169" s="16"/>
      <c r="F169" s="16"/>
      <c r="G169" s="16"/>
      <c r="H169" s="14"/>
      <c r="I169" s="14"/>
      <c r="J169" s="17"/>
      <c r="K169" s="16"/>
      <c r="L169" s="33"/>
      <c r="M169" s="35"/>
      <c r="N169" s="35"/>
      <c r="O169" s="50" t="str">
        <f>IFERROR(VLOOKUP(M169,'Baggrund til lister'!$A$15:$C$16,2,FALSE),"")</f>
        <v/>
      </c>
      <c r="P169" s="50" t="str">
        <f>IFERROR(VLOOKUP(M169,'Baggrund til lister'!$A$15:$C$16,3,FALSE),"")</f>
        <v/>
      </c>
      <c r="Q169" s="33"/>
    </row>
    <row r="170" spans="1:17" ht="15.75" customHeight="1" x14ac:dyDescent="0.25">
      <c r="A170" s="26">
        <f t="shared" si="5"/>
        <v>163</v>
      </c>
      <c r="B170" s="27">
        <f t="shared" si="4"/>
        <v>1</v>
      </c>
      <c r="C170" s="137">
        <v>163</v>
      </c>
      <c r="D170" s="15"/>
      <c r="E170" s="16"/>
      <c r="F170" s="16"/>
      <c r="G170" s="16"/>
      <c r="H170" s="14"/>
      <c r="I170" s="14"/>
      <c r="J170" s="17"/>
      <c r="K170" s="16"/>
      <c r="L170" s="33"/>
      <c r="M170" s="35"/>
      <c r="N170" s="35"/>
      <c r="O170" s="50" t="str">
        <f>IFERROR(VLOOKUP(M170,'Baggrund til lister'!$A$15:$C$16,2,FALSE),"")</f>
        <v/>
      </c>
      <c r="P170" s="50" t="str">
        <f>IFERROR(VLOOKUP(M170,'Baggrund til lister'!$A$15:$C$16,3,FALSE),"")</f>
        <v/>
      </c>
      <c r="Q170" s="33"/>
    </row>
    <row r="171" spans="1:17" ht="15.75" customHeight="1" x14ac:dyDescent="0.25">
      <c r="A171" s="26">
        <f t="shared" si="5"/>
        <v>164</v>
      </c>
      <c r="B171" s="27">
        <f t="shared" si="4"/>
        <v>1</v>
      </c>
      <c r="C171" s="137">
        <v>164</v>
      </c>
      <c r="D171" s="15"/>
      <c r="E171" s="16"/>
      <c r="F171" s="16"/>
      <c r="G171" s="16"/>
      <c r="H171" s="14"/>
      <c r="I171" s="14"/>
      <c r="J171" s="17"/>
      <c r="K171" s="16"/>
      <c r="L171" s="33"/>
      <c r="M171" s="35"/>
      <c r="N171" s="35"/>
      <c r="O171" s="50" t="str">
        <f>IFERROR(VLOOKUP(M171,'Baggrund til lister'!$A$15:$C$16,2,FALSE),"")</f>
        <v/>
      </c>
      <c r="P171" s="50" t="str">
        <f>IFERROR(VLOOKUP(M171,'Baggrund til lister'!$A$15:$C$16,3,FALSE),"")</f>
        <v/>
      </c>
      <c r="Q171" s="33"/>
    </row>
    <row r="172" spans="1:17" ht="15.75" customHeight="1" x14ac:dyDescent="0.25">
      <c r="A172" s="26">
        <f t="shared" si="5"/>
        <v>165</v>
      </c>
      <c r="B172" s="27">
        <f t="shared" si="4"/>
        <v>1</v>
      </c>
      <c r="C172" s="137">
        <v>165</v>
      </c>
      <c r="D172" s="15"/>
      <c r="E172" s="16"/>
      <c r="F172" s="16"/>
      <c r="G172" s="16"/>
      <c r="H172" s="14"/>
      <c r="I172" s="14"/>
      <c r="J172" s="17"/>
      <c r="K172" s="16"/>
      <c r="L172" s="33"/>
      <c r="M172" s="35"/>
      <c r="N172" s="35"/>
      <c r="O172" s="50" t="str">
        <f>IFERROR(VLOOKUP(M172,'Baggrund til lister'!$A$15:$C$16,2,FALSE),"")</f>
        <v/>
      </c>
      <c r="P172" s="50" t="str">
        <f>IFERROR(VLOOKUP(M172,'Baggrund til lister'!$A$15:$C$16,3,FALSE),"")</f>
        <v/>
      </c>
      <c r="Q172" s="33"/>
    </row>
    <row r="173" spans="1:17" ht="15.75" customHeight="1" x14ac:dyDescent="0.25">
      <c r="A173" s="26">
        <f t="shared" si="5"/>
        <v>166</v>
      </c>
      <c r="B173" s="27">
        <f t="shared" si="4"/>
        <v>1</v>
      </c>
      <c r="C173" s="137">
        <v>166</v>
      </c>
      <c r="D173" s="15"/>
      <c r="E173" s="16"/>
      <c r="F173" s="16"/>
      <c r="G173" s="16"/>
      <c r="H173" s="14"/>
      <c r="I173" s="14"/>
      <c r="J173" s="17"/>
      <c r="K173" s="16"/>
      <c r="L173" s="33"/>
      <c r="M173" s="35"/>
      <c r="N173" s="35"/>
      <c r="O173" s="50" t="str">
        <f>IFERROR(VLOOKUP(M173,'Baggrund til lister'!$A$15:$C$16,2,FALSE),"")</f>
        <v/>
      </c>
      <c r="P173" s="50" t="str">
        <f>IFERROR(VLOOKUP(M173,'Baggrund til lister'!$A$15:$C$16,3,FALSE),"")</f>
        <v/>
      </c>
      <c r="Q173" s="33"/>
    </row>
    <row r="174" spans="1:17" ht="15.75" customHeight="1" x14ac:dyDescent="0.25">
      <c r="A174" s="26">
        <f t="shared" si="5"/>
        <v>167</v>
      </c>
      <c r="B174" s="27">
        <f t="shared" si="4"/>
        <v>1</v>
      </c>
      <c r="C174" s="137">
        <v>167</v>
      </c>
      <c r="D174" s="15"/>
      <c r="E174" s="16"/>
      <c r="F174" s="16"/>
      <c r="G174" s="16"/>
      <c r="H174" s="14"/>
      <c r="I174" s="14"/>
      <c r="J174" s="17"/>
      <c r="K174" s="16"/>
      <c r="L174" s="33"/>
      <c r="M174" s="35"/>
      <c r="N174" s="35"/>
      <c r="O174" s="50" t="str">
        <f>IFERROR(VLOOKUP(M174,'Baggrund til lister'!$A$15:$C$16,2,FALSE),"")</f>
        <v/>
      </c>
      <c r="P174" s="50" t="str">
        <f>IFERROR(VLOOKUP(M174,'Baggrund til lister'!$A$15:$C$16,3,FALSE),"")</f>
        <v/>
      </c>
      <c r="Q174" s="33"/>
    </row>
    <row r="175" spans="1:17" ht="15.75" customHeight="1" x14ac:dyDescent="0.25">
      <c r="A175" s="26">
        <f t="shared" si="5"/>
        <v>168</v>
      </c>
      <c r="B175" s="27">
        <f t="shared" si="4"/>
        <v>1</v>
      </c>
      <c r="C175" s="137">
        <v>168</v>
      </c>
      <c r="D175" s="15"/>
      <c r="E175" s="16"/>
      <c r="F175" s="16"/>
      <c r="G175" s="16"/>
      <c r="H175" s="14"/>
      <c r="I175" s="14"/>
      <c r="J175" s="17"/>
      <c r="K175" s="16"/>
      <c r="L175" s="33"/>
      <c r="M175" s="35"/>
      <c r="N175" s="35"/>
      <c r="O175" s="50" t="str">
        <f>IFERROR(VLOOKUP(M175,'Baggrund til lister'!$A$15:$C$16,2,FALSE),"")</f>
        <v/>
      </c>
      <c r="P175" s="50" t="str">
        <f>IFERROR(VLOOKUP(M175,'Baggrund til lister'!$A$15:$C$16,3,FALSE),"")</f>
        <v/>
      </c>
      <c r="Q175" s="33"/>
    </row>
    <row r="176" spans="1:17" ht="15.75" customHeight="1" x14ac:dyDescent="0.25">
      <c r="A176" s="26">
        <f t="shared" si="5"/>
        <v>169</v>
      </c>
      <c r="B176" s="27">
        <f t="shared" si="4"/>
        <v>1</v>
      </c>
      <c r="C176" s="137">
        <v>169</v>
      </c>
      <c r="D176" s="15"/>
      <c r="E176" s="16"/>
      <c r="F176" s="16"/>
      <c r="G176" s="16"/>
      <c r="H176" s="14"/>
      <c r="I176" s="14"/>
      <c r="J176" s="17"/>
      <c r="K176" s="16"/>
      <c r="L176" s="33"/>
      <c r="M176" s="35"/>
      <c r="N176" s="35"/>
      <c r="O176" s="50" t="str">
        <f>IFERROR(VLOOKUP(M176,'Baggrund til lister'!$A$15:$C$16,2,FALSE),"")</f>
        <v/>
      </c>
      <c r="P176" s="50" t="str">
        <f>IFERROR(VLOOKUP(M176,'Baggrund til lister'!$A$15:$C$16,3,FALSE),"")</f>
        <v/>
      </c>
      <c r="Q176" s="33"/>
    </row>
    <row r="177" spans="1:17" ht="15.75" customHeight="1" x14ac:dyDescent="0.25">
      <c r="A177" s="26">
        <f t="shared" si="5"/>
        <v>170</v>
      </c>
      <c r="B177" s="27">
        <f t="shared" si="4"/>
        <v>1</v>
      </c>
      <c r="C177" s="137">
        <v>170</v>
      </c>
      <c r="D177" s="15"/>
      <c r="E177" s="16"/>
      <c r="F177" s="16"/>
      <c r="G177" s="16"/>
      <c r="H177" s="14"/>
      <c r="I177" s="14"/>
      <c r="J177" s="17"/>
      <c r="K177" s="16"/>
      <c r="L177" s="33"/>
      <c r="M177" s="35"/>
      <c r="N177" s="35"/>
      <c r="O177" s="50" t="str">
        <f>IFERROR(VLOOKUP(M177,'Baggrund til lister'!$A$15:$C$16,2,FALSE),"")</f>
        <v/>
      </c>
      <c r="P177" s="50" t="str">
        <f>IFERROR(VLOOKUP(M177,'Baggrund til lister'!$A$15:$C$16,3,FALSE),"")</f>
        <v/>
      </c>
      <c r="Q177" s="33"/>
    </row>
    <row r="178" spans="1:17" ht="15.75" customHeight="1" x14ac:dyDescent="0.25">
      <c r="A178" s="26">
        <f t="shared" si="5"/>
        <v>171</v>
      </c>
      <c r="B178" s="27">
        <f t="shared" si="4"/>
        <v>1</v>
      </c>
      <c r="C178" s="137">
        <v>171</v>
      </c>
      <c r="D178" s="15"/>
      <c r="E178" s="16"/>
      <c r="F178" s="16"/>
      <c r="G178" s="16"/>
      <c r="H178" s="14"/>
      <c r="I178" s="14"/>
      <c r="J178" s="17"/>
      <c r="K178" s="16"/>
      <c r="L178" s="33"/>
      <c r="M178" s="35"/>
      <c r="N178" s="35"/>
      <c r="O178" s="50" t="str">
        <f>IFERROR(VLOOKUP(M178,'Baggrund til lister'!$A$15:$C$16,2,FALSE),"")</f>
        <v/>
      </c>
      <c r="P178" s="50" t="str">
        <f>IFERROR(VLOOKUP(M178,'Baggrund til lister'!$A$15:$C$16,3,FALSE),"")</f>
        <v/>
      </c>
      <c r="Q178" s="33"/>
    </row>
    <row r="179" spans="1:17" ht="15.75" customHeight="1" x14ac:dyDescent="0.25">
      <c r="A179" s="26">
        <f t="shared" si="5"/>
        <v>172</v>
      </c>
      <c r="B179" s="27">
        <f t="shared" si="4"/>
        <v>1</v>
      </c>
      <c r="C179" s="137">
        <v>172</v>
      </c>
      <c r="D179" s="15"/>
      <c r="E179" s="16"/>
      <c r="F179" s="16"/>
      <c r="G179" s="16"/>
      <c r="H179" s="14"/>
      <c r="I179" s="14"/>
      <c r="J179" s="17"/>
      <c r="K179" s="16"/>
      <c r="L179" s="33"/>
      <c r="M179" s="35"/>
      <c r="N179" s="35"/>
      <c r="O179" s="50" t="str">
        <f>IFERROR(VLOOKUP(M179,'Baggrund til lister'!$A$15:$C$16,2,FALSE),"")</f>
        <v/>
      </c>
      <c r="P179" s="50" t="str">
        <f>IFERROR(VLOOKUP(M179,'Baggrund til lister'!$A$15:$C$16,3,FALSE),"")</f>
        <v/>
      </c>
      <c r="Q179" s="33"/>
    </row>
    <row r="180" spans="1:17" ht="15.75" customHeight="1" x14ac:dyDescent="0.25">
      <c r="A180" s="26">
        <f t="shared" si="5"/>
        <v>173</v>
      </c>
      <c r="B180" s="27">
        <f t="shared" si="4"/>
        <v>1</v>
      </c>
      <c r="C180" s="137">
        <v>173</v>
      </c>
      <c r="D180" s="15"/>
      <c r="E180" s="16"/>
      <c r="F180" s="16"/>
      <c r="G180" s="16"/>
      <c r="H180" s="14"/>
      <c r="I180" s="14"/>
      <c r="J180" s="17"/>
      <c r="K180" s="16"/>
      <c r="L180" s="33"/>
      <c r="M180" s="35"/>
      <c r="N180" s="35"/>
      <c r="O180" s="50" t="str">
        <f>IFERROR(VLOOKUP(M180,'Baggrund til lister'!$A$15:$C$16,2,FALSE),"")</f>
        <v/>
      </c>
      <c r="P180" s="50" t="str">
        <f>IFERROR(VLOOKUP(M180,'Baggrund til lister'!$A$15:$C$16,3,FALSE),"")</f>
        <v/>
      </c>
      <c r="Q180" s="33"/>
    </row>
    <row r="181" spans="1:17" ht="15.75" customHeight="1" x14ac:dyDescent="0.25">
      <c r="A181" s="26">
        <f t="shared" si="5"/>
        <v>174</v>
      </c>
      <c r="B181" s="27">
        <f t="shared" si="4"/>
        <v>1</v>
      </c>
      <c r="C181" s="137">
        <v>174</v>
      </c>
      <c r="D181" s="15"/>
      <c r="E181" s="16"/>
      <c r="F181" s="16"/>
      <c r="G181" s="16"/>
      <c r="H181" s="14"/>
      <c r="I181" s="14"/>
      <c r="J181" s="17"/>
      <c r="K181" s="16"/>
      <c r="L181" s="33"/>
      <c r="M181" s="35"/>
      <c r="N181" s="35"/>
      <c r="O181" s="50" t="str">
        <f>IFERROR(VLOOKUP(M181,'Baggrund til lister'!$A$15:$C$16,2,FALSE),"")</f>
        <v/>
      </c>
      <c r="P181" s="50" t="str">
        <f>IFERROR(VLOOKUP(M181,'Baggrund til lister'!$A$15:$C$16,3,FALSE),"")</f>
        <v/>
      </c>
      <c r="Q181" s="33"/>
    </row>
    <row r="182" spans="1:17" ht="15.75" customHeight="1" x14ac:dyDescent="0.25">
      <c r="A182" s="26">
        <f t="shared" si="5"/>
        <v>175</v>
      </c>
      <c r="B182" s="27">
        <f t="shared" si="4"/>
        <v>1</v>
      </c>
      <c r="C182" s="137">
        <v>175</v>
      </c>
      <c r="D182" s="15"/>
      <c r="E182" s="16"/>
      <c r="F182" s="16"/>
      <c r="G182" s="16"/>
      <c r="H182" s="14"/>
      <c r="I182" s="14"/>
      <c r="J182" s="17"/>
      <c r="K182" s="16"/>
      <c r="L182" s="33"/>
      <c r="M182" s="35"/>
      <c r="N182" s="35"/>
      <c r="O182" s="50" t="str">
        <f>IFERROR(VLOOKUP(M182,'Baggrund til lister'!$A$15:$C$16,2,FALSE),"")</f>
        <v/>
      </c>
      <c r="P182" s="50" t="str">
        <f>IFERROR(VLOOKUP(M182,'Baggrund til lister'!$A$15:$C$16,3,FALSE),"")</f>
        <v/>
      </c>
      <c r="Q182" s="33"/>
    </row>
    <row r="183" spans="1:17" ht="15.75" customHeight="1" x14ac:dyDescent="0.25">
      <c r="A183" s="26">
        <f t="shared" si="5"/>
        <v>176</v>
      </c>
      <c r="B183" s="27">
        <f t="shared" si="4"/>
        <v>1</v>
      </c>
      <c r="C183" s="137">
        <v>176</v>
      </c>
      <c r="D183" s="15"/>
      <c r="E183" s="16"/>
      <c r="F183" s="16"/>
      <c r="G183" s="16"/>
      <c r="H183" s="14"/>
      <c r="I183" s="14"/>
      <c r="J183" s="17"/>
      <c r="K183" s="16"/>
      <c r="L183" s="33"/>
      <c r="M183" s="35"/>
      <c r="N183" s="35"/>
      <c r="O183" s="50" t="str">
        <f>IFERROR(VLOOKUP(M183,'Baggrund til lister'!$A$15:$C$16,2,FALSE),"")</f>
        <v/>
      </c>
      <c r="P183" s="50" t="str">
        <f>IFERROR(VLOOKUP(M183,'Baggrund til lister'!$A$15:$C$16,3,FALSE),"")</f>
        <v/>
      </c>
      <c r="Q183" s="33"/>
    </row>
    <row r="184" spans="1:17" ht="15.75" customHeight="1" x14ac:dyDescent="0.25">
      <c r="A184" s="26">
        <f t="shared" si="5"/>
        <v>177</v>
      </c>
      <c r="B184" s="27">
        <f t="shared" si="4"/>
        <v>1</v>
      </c>
      <c r="C184" s="137">
        <v>177</v>
      </c>
      <c r="D184" s="15"/>
      <c r="E184" s="16"/>
      <c r="F184" s="16"/>
      <c r="G184" s="16"/>
      <c r="H184" s="14"/>
      <c r="I184" s="14"/>
      <c r="J184" s="17"/>
      <c r="K184" s="16"/>
      <c r="L184" s="33"/>
      <c r="M184" s="35"/>
      <c r="N184" s="35"/>
      <c r="O184" s="50" t="str">
        <f>IFERROR(VLOOKUP(M184,'Baggrund til lister'!$A$15:$C$16,2,FALSE),"")</f>
        <v/>
      </c>
      <c r="P184" s="50" t="str">
        <f>IFERROR(VLOOKUP(M184,'Baggrund til lister'!$A$15:$C$16,3,FALSE),"")</f>
        <v/>
      </c>
      <c r="Q184" s="33"/>
    </row>
    <row r="185" spans="1:17" ht="15.75" customHeight="1" x14ac:dyDescent="0.25">
      <c r="A185" s="26">
        <f t="shared" si="5"/>
        <v>178</v>
      </c>
      <c r="B185" s="27">
        <f t="shared" si="4"/>
        <v>1</v>
      </c>
      <c r="C185" s="137">
        <v>178</v>
      </c>
      <c r="D185" s="15"/>
      <c r="E185" s="16"/>
      <c r="F185" s="16"/>
      <c r="G185" s="16"/>
      <c r="H185" s="14"/>
      <c r="I185" s="14"/>
      <c r="J185" s="17"/>
      <c r="K185" s="16"/>
      <c r="L185" s="33"/>
      <c r="M185" s="35"/>
      <c r="N185" s="35"/>
      <c r="O185" s="50" t="str">
        <f>IFERROR(VLOOKUP(M185,'Baggrund til lister'!$A$15:$C$16,2,FALSE),"")</f>
        <v/>
      </c>
      <c r="P185" s="50" t="str">
        <f>IFERROR(VLOOKUP(M185,'Baggrund til lister'!$A$15:$C$16,3,FALSE),"")</f>
        <v/>
      </c>
      <c r="Q185" s="33"/>
    </row>
    <row r="186" spans="1:17" ht="15.75" customHeight="1" x14ac:dyDescent="0.25">
      <c r="A186" s="26">
        <f t="shared" si="5"/>
        <v>179</v>
      </c>
      <c r="B186" s="27">
        <f t="shared" si="4"/>
        <v>1</v>
      </c>
      <c r="C186" s="137">
        <v>179</v>
      </c>
      <c r="D186" s="15"/>
      <c r="E186" s="16"/>
      <c r="F186" s="16"/>
      <c r="G186" s="16"/>
      <c r="H186" s="14"/>
      <c r="I186" s="14"/>
      <c r="J186" s="17"/>
      <c r="K186" s="16"/>
      <c r="L186" s="33"/>
      <c r="M186" s="35"/>
      <c r="N186" s="35"/>
      <c r="O186" s="50" t="str">
        <f>IFERROR(VLOOKUP(M186,'Baggrund til lister'!$A$15:$C$16,2,FALSE),"")</f>
        <v/>
      </c>
      <c r="P186" s="50" t="str">
        <f>IFERROR(VLOOKUP(M186,'Baggrund til lister'!$A$15:$C$16,3,FALSE),"")</f>
        <v/>
      </c>
      <c r="Q186" s="33"/>
    </row>
    <row r="187" spans="1:17" ht="15.75" customHeight="1" x14ac:dyDescent="0.25">
      <c r="A187" s="26">
        <f t="shared" si="5"/>
        <v>180</v>
      </c>
      <c r="B187" s="27">
        <f t="shared" si="4"/>
        <v>1</v>
      </c>
      <c r="C187" s="137">
        <v>180</v>
      </c>
      <c r="D187" s="15"/>
      <c r="E187" s="16"/>
      <c r="F187" s="16"/>
      <c r="G187" s="16"/>
      <c r="H187" s="14"/>
      <c r="I187" s="14"/>
      <c r="J187" s="17"/>
      <c r="K187" s="16"/>
      <c r="L187" s="33"/>
      <c r="M187" s="35"/>
      <c r="N187" s="35"/>
      <c r="O187" s="50" t="str">
        <f>IFERROR(VLOOKUP(M187,'Baggrund til lister'!$A$15:$C$16,2,FALSE),"")</f>
        <v/>
      </c>
      <c r="P187" s="50" t="str">
        <f>IFERROR(VLOOKUP(M187,'Baggrund til lister'!$A$15:$C$16,3,FALSE),"")</f>
        <v/>
      </c>
      <c r="Q187" s="33"/>
    </row>
    <row r="188" spans="1:17" ht="15.75" customHeight="1" x14ac:dyDescent="0.25">
      <c r="A188" s="26">
        <f t="shared" si="5"/>
        <v>181</v>
      </c>
      <c r="B188" s="27">
        <f t="shared" si="4"/>
        <v>1</v>
      </c>
      <c r="C188" s="137">
        <v>181</v>
      </c>
      <c r="D188" s="15"/>
      <c r="E188" s="16"/>
      <c r="F188" s="16"/>
      <c r="G188" s="16"/>
      <c r="H188" s="14"/>
      <c r="I188" s="14"/>
      <c r="J188" s="17"/>
      <c r="K188" s="16"/>
      <c r="L188" s="33"/>
      <c r="M188" s="35"/>
      <c r="N188" s="35"/>
      <c r="O188" s="50" t="str">
        <f>IFERROR(VLOOKUP(M188,'Baggrund til lister'!$A$15:$C$16,2,FALSE),"")</f>
        <v/>
      </c>
      <c r="P188" s="50" t="str">
        <f>IFERROR(VLOOKUP(M188,'Baggrund til lister'!$A$15:$C$16,3,FALSE),"")</f>
        <v/>
      </c>
      <c r="Q188" s="33"/>
    </row>
    <row r="189" spans="1:17" ht="15.75" customHeight="1" x14ac:dyDescent="0.25">
      <c r="A189" s="26">
        <f t="shared" si="5"/>
        <v>182</v>
      </c>
      <c r="B189" s="27">
        <f t="shared" si="4"/>
        <v>1</v>
      </c>
      <c r="C189" s="137">
        <v>182</v>
      </c>
      <c r="D189" s="15"/>
      <c r="E189" s="16"/>
      <c r="F189" s="16"/>
      <c r="G189" s="16"/>
      <c r="H189" s="14"/>
      <c r="I189" s="14"/>
      <c r="J189" s="17"/>
      <c r="K189" s="16"/>
      <c r="L189" s="33"/>
      <c r="M189" s="35"/>
      <c r="N189" s="35"/>
      <c r="O189" s="50" t="str">
        <f>IFERROR(VLOOKUP(M189,'Baggrund til lister'!$A$15:$C$16,2,FALSE),"")</f>
        <v/>
      </c>
      <c r="P189" s="50" t="str">
        <f>IFERROR(VLOOKUP(M189,'Baggrund til lister'!$A$15:$C$16,3,FALSE),"")</f>
        <v/>
      </c>
      <c r="Q189" s="33"/>
    </row>
    <row r="190" spans="1:17" ht="15.75" customHeight="1" x14ac:dyDescent="0.25">
      <c r="A190" s="26">
        <f t="shared" si="5"/>
        <v>183</v>
      </c>
      <c r="B190" s="27">
        <f t="shared" si="4"/>
        <v>1</v>
      </c>
      <c r="C190" s="137">
        <v>183</v>
      </c>
      <c r="D190" s="15"/>
      <c r="E190" s="16"/>
      <c r="F190" s="16"/>
      <c r="G190" s="16"/>
      <c r="H190" s="14"/>
      <c r="I190" s="14"/>
      <c r="J190" s="17"/>
      <c r="K190" s="16"/>
      <c r="L190" s="33"/>
      <c r="M190" s="35"/>
      <c r="N190" s="35"/>
      <c r="O190" s="50" t="str">
        <f>IFERROR(VLOOKUP(M190,'Baggrund til lister'!$A$15:$C$16,2,FALSE),"")</f>
        <v/>
      </c>
      <c r="P190" s="50" t="str">
        <f>IFERROR(VLOOKUP(M190,'Baggrund til lister'!$A$15:$C$16,3,FALSE),"")</f>
        <v/>
      </c>
      <c r="Q190" s="33"/>
    </row>
    <row r="191" spans="1:17" ht="15.75" customHeight="1" x14ac:dyDescent="0.25">
      <c r="A191" s="26">
        <f t="shared" si="5"/>
        <v>184</v>
      </c>
      <c r="B191" s="27">
        <f t="shared" si="4"/>
        <v>1</v>
      </c>
      <c r="C191" s="137">
        <v>184</v>
      </c>
      <c r="D191" s="15"/>
      <c r="E191" s="16"/>
      <c r="F191" s="16"/>
      <c r="G191" s="16"/>
      <c r="H191" s="14"/>
      <c r="I191" s="14"/>
      <c r="J191" s="17"/>
      <c r="K191" s="16"/>
      <c r="L191" s="33"/>
      <c r="M191" s="35"/>
      <c r="N191" s="35"/>
      <c r="O191" s="50" t="str">
        <f>IFERROR(VLOOKUP(M191,'Baggrund til lister'!$A$15:$C$16,2,FALSE),"")</f>
        <v/>
      </c>
      <c r="P191" s="50" t="str">
        <f>IFERROR(VLOOKUP(M191,'Baggrund til lister'!$A$15:$C$16,3,FALSE),"")</f>
        <v/>
      </c>
      <c r="Q191" s="33"/>
    </row>
    <row r="192" spans="1:17" ht="15.75" customHeight="1" x14ac:dyDescent="0.25">
      <c r="A192" s="26">
        <f t="shared" si="5"/>
        <v>185</v>
      </c>
      <c r="B192" s="27">
        <f t="shared" si="4"/>
        <v>1</v>
      </c>
      <c r="C192" s="137">
        <v>185</v>
      </c>
      <c r="D192" s="15"/>
      <c r="E192" s="16"/>
      <c r="F192" s="16"/>
      <c r="G192" s="16"/>
      <c r="H192" s="14"/>
      <c r="I192" s="14"/>
      <c r="J192" s="17"/>
      <c r="K192" s="16"/>
      <c r="L192" s="33"/>
      <c r="M192" s="35"/>
      <c r="N192" s="35"/>
      <c r="O192" s="50" t="str">
        <f>IFERROR(VLOOKUP(M192,'Baggrund til lister'!$A$15:$C$16,2,FALSE),"")</f>
        <v/>
      </c>
      <c r="P192" s="50" t="str">
        <f>IFERROR(VLOOKUP(M192,'Baggrund til lister'!$A$15:$C$16,3,FALSE),"")</f>
        <v/>
      </c>
      <c r="Q192" s="33"/>
    </row>
    <row r="193" spans="1:17" ht="15.75" customHeight="1" x14ac:dyDescent="0.25">
      <c r="A193" s="26">
        <f t="shared" si="5"/>
        <v>186</v>
      </c>
      <c r="B193" s="27">
        <f t="shared" si="4"/>
        <v>1</v>
      </c>
      <c r="C193" s="137">
        <v>186</v>
      </c>
      <c r="D193" s="15"/>
      <c r="E193" s="16"/>
      <c r="F193" s="16"/>
      <c r="G193" s="16"/>
      <c r="H193" s="14"/>
      <c r="I193" s="14"/>
      <c r="J193" s="17"/>
      <c r="K193" s="16"/>
      <c r="L193" s="33"/>
      <c r="M193" s="35"/>
      <c r="N193" s="35"/>
      <c r="O193" s="50" t="str">
        <f>IFERROR(VLOOKUP(M193,'Baggrund til lister'!$A$15:$C$16,2,FALSE),"")</f>
        <v/>
      </c>
      <c r="P193" s="50" t="str">
        <f>IFERROR(VLOOKUP(M193,'Baggrund til lister'!$A$15:$C$16,3,FALSE),"")</f>
        <v/>
      </c>
      <c r="Q193" s="33"/>
    </row>
    <row r="194" spans="1:17" ht="15.75" customHeight="1" x14ac:dyDescent="0.25">
      <c r="A194" s="26">
        <f t="shared" si="5"/>
        <v>187</v>
      </c>
      <c r="B194" s="27">
        <f t="shared" si="4"/>
        <v>1</v>
      </c>
      <c r="C194" s="137">
        <v>187</v>
      </c>
      <c r="D194" s="15"/>
      <c r="E194" s="16"/>
      <c r="F194" s="16"/>
      <c r="G194" s="16"/>
      <c r="H194" s="14"/>
      <c r="I194" s="14"/>
      <c r="J194" s="17"/>
      <c r="K194" s="16"/>
      <c r="L194" s="33"/>
      <c r="M194" s="35"/>
      <c r="N194" s="35"/>
      <c r="O194" s="50" t="str">
        <f>IFERROR(VLOOKUP(M194,'Baggrund til lister'!$A$15:$C$16,2,FALSE),"")</f>
        <v/>
      </c>
      <c r="P194" s="50" t="str">
        <f>IFERROR(VLOOKUP(M194,'Baggrund til lister'!$A$15:$C$16,3,FALSE),"")</f>
        <v/>
      </c>
      <c r="Q194" s="33"/>
    </row>
    <row r="195" spans="1:17" ht="15.75" customHeight="1" x14ac:dyDescent="0.25">
      <c r="A195" s="26">
        <f t="shared" si="5"/>
        <v>188</v>
      </c>
      <c r="B195" s="27">
        <f t="shared" si="4"/>
        <v>1</v>
      </c>
      <c r="C195" s="137">
        <v>188</v>
      </c>
      <c r="D195" s="15"/>
      <c r="E195" s="16"/>
      <c r="F195" s="16"/>
      <c r="G195" s="16"/>
      <c r="H195" s="14"/>
      <c r="I195" s="14"/>
      <c r="J195" s="17"/>
      <c r="K195" s="16"/>
      <c r="L195" s="33"/>
      <c r="M195" s="35"/>
      <c r="N195" s="35"/>
      <c r="O195" s="50" t="str">
        <f>IFERROR(VLOOKUP(M195,'Baggrund til lister'!$A$15:$C$16,2,FALSE),"")</f>
        <v/>
      </c>
      <c r="P195" s="50" t="str">
        <f>IFERROR(VLOOKUP(M195,'Baggrund til lister'!$A$15:$C$16,3,FALSE),"")</f>
        <v/>
      </c>
      <c r="Q195" s="33"/>
    </row>
    <row r="196" spans="1:17" ht="15.75" customHeight="1" x14ac:dyDescent="0.25">
      <c r="A196" s="26">
        <f t="shared" si="5"/>
        <v>189</v>
      </c>
      <c r="B196" s="27">
        <f t="shared" si="4"/>
        <v>1</v>
      </c>
      <c r="C196" s="137">
        <v>189</v>
      </c>
      <c r="D196" s="15"/>
      <c r="E196" s="16"/>
      <c r="F196" s="16"/>
      <c r="G196" s="16"/>
      <c r="H196" s="14"/>
      <c r="I196" s="14"/>
      <c r="J196" s="17"/>
      <c r="K196" s="16"/>
      <c r="L196" s="33"/>
      <c r="M196" s="35"/>
      <c r="N196" s="35"/>
      <c r="O196" s="50" t="str">
        <f>IFERROR(VLOOKUP(M196,'Baggrund til lister'!$A$15:$C$16,2,FALSE),"")</f>
        <v/>
      </c>
      <c r="P196" s="50" t="str">
        <f>IFERROR(VLOOKUP(M196,'Baggrund til lister'!$A$15:$C$16,3,FALSE),"")</f>
        <v/>
      </c>
      <c r="Q196" s="33"/>
    </row>
    <row r="197" spans="1:17" ht="15.75" customHeight="1" x14ac:dyDescent="0.25">
      <c r="A197" s="26">
        <f t="shared" si="5"/>
        <v>190</v>
      </c>
      <c r="B197" s="27">
        <f t="shared" si="4"/>
        <v>1</v>
      </c>
      <c r="C197" s="137">
        <v>190</v>
      </c>
      <c r="D197" s="15"/>
      <c r="E197" s="16"/>
      <c r="F197" s="16"/>
      <c r="G197" s="16"/>
      <c r="H197" s="14"/>
      <c r="I197" s="14"/>
      <c r="J197" s="17"/>
      <c r="K197" s="16"/>
      <c r="L197" s="33"/>
      <c r="M197" s="35"/>
      <c r="N197" s="35"/>
      <c r="O197" s="50" t="str">
        <f>IFERROR(VLOOKUP(M197,'Baggrund til lister'!$A$15:$C$16,2,FALSE),"")</f>
        <v/>
      </c>
      <c r="P197" s="50" t="str">
        <f>IFERROR(VLOOKUP(M197,'Baggrund til lister'!$A$15:$C$16,3,FALSE),"")</f>
        <v/>
      </c>
      <c r="Q197" s="33"/>
    </row>
    <row r="198" spans="1:17" ht="15.75" customHeight="1" x14ac:dyDescent="0.25">
      <c r="A198" s="26">
        <f t="shared" si="5"/>
        <v>191</v>
      </c>
      <c r="B198" s="27">
        <f t="shared" si="4"/>
        <v>1</v>
      </c>
      <c r="C198" s="137">
        <v>191</v>
      </c>
      <c r="D198" s="15"/>
      <c r="E198" s="16"/>
      <c r="F198" s="16"/>
      <c r="G198" s="16"/>
      <c r="H198" s="14"/>
      <c r="I198" s="14"/>
      <c r="J198" s="17"/>
      <c r="K198" s="16"/>
      <c r="L198" s="33"/>
      <c r="M198" s="35"/>
      <c r="N198" s="35"/>
      <c r="O198" s="50" t="str">
        <f>IFERROR(VLOOKUP(M198,'Baggrund til lister'!$A$15:$C$16,2,FALSE),"")</f>
        <v/>
      </c>
      <c r="P198" s="50" t="str">
        <f>IFERROR(VLOOKUP(M198,'Baggrund til lister'!$A$15:$C$16,3,FALSE),"")</f>
        <v/>
      </c>
      <c r="Q198" s="33"/>
    </row>
    <row r="199" spans="1:17" ht="15.75" customHeight="1" x14ac:dyDescent="0.25">
      <c r="A199" s="26">
        <f t="shared" si="5"/>
        <v>192</v>
      </c>
      <c r="B199" s="27">
        <f t="shared" si="4"/>
        <v>1</v>
      </c>
      <c r="C199" s="137">
        <v>192</v>
      </c>
      <c r="D199" s="15"/>
      <c r="E199" s="16"/>
      <c r="F199" s="16"/>
      <c r="G199" s="16"/>
      <c r="H199" s="14"/>
      <c r="I199" s="14"/>
      <c r="J199" s="17"/>
      <c r="K199" s="16"/>
      <c r="L199" s="33"/>
      <c r="M199" s="35"/>
      <c r="N199" s="35"/>
      <c r="O199" s="50" t="str">
        <f>IFERROR(VLOOKUP(M199,'Baggrund til lister'!$A$15:$C$16,2,FALSE),"")</f>
        <v/>
      </c>
      <c r="P199" s="50" t="str">
        <f>IFERROR(VLOOKUP(M199,'Baggrund til lister'!$A$15:$C$16,3,FALSE),"")</f>
        <v/>
      </c>
      <c r="Q199" s="33"/>
    </row>
    <row r="200" spans="1:17" ht="15.75" customHeight="1" x14ac:dyDescent="0.25">
      <c r="A200" s="26">
        <f t="shared" si="5"/>
        <v>193</v>
      </c>
      <c r="B200" s="27">
        <f t="shared" si="4"/>
        <v>1</v>
      </c>
      <c r="C200" s="137">
        <v>193</v>
      </c>
      <c r="D200" s="15"/>
      <c r="E200" s="16"/>
      <c r="F200" s="16"/>
      <c r="G200" s="16"/>
      <c r="H200" s="14"/>
      <c r="I200" s="14"/>
      <c r="J200" s="17"/>
      <c r="K200" s="16"/>
      <c r="L200" s="33"/>
      <c r="M200" s="35"/>
      <c r="N200" s="35"/>
      <c r="O200" s="50" t="str">
        <f>IFERROR(VLOOKUP(M200,'Baggrund til lister'!$A$15:$C$16,2,FALSE),"")</f>
        <v/>
      </c>
      <c r="P200" s="50" t="str">
        <f>IFERROR(VLOOKUP(M200,'Baggrund til lister'!$A$15:$C$16,3,FALSE),"")</f>
        <v/>
      </c>
      <c r="Q200" s="33"/>
    </row>
    <row r="201" spans="1:17" ht="15.75" customHeight="1" x14ac:dyDescent="0.25">
      <c r="A201" s="26">
        <f t="shared" si="5"/>
        <v>194</v>
      </c>
      <c r="B201" s="27">
        <f t="shared" ref="B201:B207" si="6">IF(A201="","",1+(YEAR(I201)-YEAR(H201))*12+MONTH(I201)-MONTH(H201))</f>
        <v>1</v>
      </c>
      <c r="C201" s="137">
        <v>194</v>
      </c>
      <c r="D201" s="15"/>
      <c r="E201" s="16"/>
      <c r="F201" s="16"/>
      <c r="G201" s="16"/>
      <c r="H201" s="14"/>
      <c r="I201" s="14"/>
      <c r="J201" s="17"/>
      <c r="K201" s="16"/>
      <c r="L201" s="33"/>
      <c r="M201" s="35"/>
      <c r="N201" s="35"/>
      <c r="O201" s="50" t="str">
        <f>IFERROR(VLOOKUP(M201,'Baggrund til lister'!$A$15:$C$16,2,FALSE),"")</f>
        <v/>
      </c>
      <c r="P201" s="50" t="str">
        <f>IFERROR(VLOOKUP(M201,'Baggrund til lister'!$A$15:$C$16,3,FALSE),"")</f>
        <v/>
      </c>
      <c r="Q201" s="33"/>
    </row>
    <row r="202" spans="1:17" ht="15.75" customHeight="1" x14ac:dyDescent="0.25">
      <c r="A202" s="26">
        <f t="shared" si="5"/>
        <v>195</v>
      </c>
      <c r="B202" s="27">
        <f t="shared" si="6"/>
        <v>1</v>
      </c>
      <c r="C202" s="137">
        <v>195</v>
      </c>
      <c r="D202" s="15"/>
      <c r="E202" s="16"/>
      <c r="F202" s="16"/>
      <c r="G202" s="16"/>
      <c r="H202" s="14"/>
      <c r="I202" s="14"/>
      <c r="J202" s="17"/>
      <c r="K202" s="16"/>
      <c r="L202" s="33"/>
      <c r="M202" s="35"/>
      <c r="N202" s="35"/>
      <c r="O202" s="50" t="str">
        <f>IFERROR(VLOOKUP(M202,'Baggrund til lister'!$A$15:$C$16,2,FALSE),"")</f>
        <v/>
      </c>
      <c r="P202" s="50" t="str">
        <f>IFERROR(VLOOKUP(M202,'Baggrund til lister'!$A$15:$C$16,3,FALSE),"")</f>
        <v/>
      </c>
      <c r="Q202" s="33"/>
    </row>
    <row r="203" spans="1:17" ht="15.75" customHeight="1" x14ac:dyDescent="0.25">
      <c r="A203" s="26">
        <f t="shared" ref="A203:A207" si="7">(A202+B202)</f>
        <v>196</v>
      </c>
      <c r="B203" s="27">
        <f t="shared" si="6"/>
        <v>1</v>
      </c>
      <c r="C203" s="137">
        <v>196</v>
      </c>
      <c r="D203" s="15"/>
      <c r="E203" s="16"/>
      <c r="F203" s="16"/>
      <c r="G203" s="16"/>
      <c r="H203" s="14"/>
      <c r="I203" s="14"/>
      <c r="J203" s="17"/>
      <c r="K203" s="16"/>
      <c r="L203" s="33"/>
      <c r="M203" s="35"/>
      <c r="N203" s="35"/>
      <c r="O203" s="50" t="str">
        <f>IFERROR(VLOOKUP(M203,'Baggrund til lister'!$A$15:$C$16,2,FALSE),"")</f>
        <v/>
      </c>
      <c r="P203" s="50" t="str">
        <f>IFERROR(VLOOKUP(M203,'Baggrund til lister'!$A$15:$C$16,3,FALSE),"")</f>
        <v/>
      </c>
      <c r="Q203" s="33"/>
    </row>
    <row r="204" spans="1:17" ht="15.75" customHeight="1" x14ac:dyDescent="0.25">
      <c r="A204" s="26">
        <f t="shared" si="7"/>
        <v>197</v>
      </c>
      <c r="B204" s="27">
        <f t="shared" si="6"/>
        <v>1</v>
      </c>
      <c r="C204" s="137">
        <v>197</v>
      </c>
      <c r="D204" s="15"/>
      <c r="E204" s="16"/>
      <c r="F204" s="16"/>
      <c r="G204" s="16"/>
      <c r="H204" s="14"/>
      <c r="I204" s="14"/>
      <c r="J204" s="17"/>
      <c r="K204" s="16"/>
      <c r="L204" s="33"/>
      <c r="M204" s="35"/>
      <c r="N204" s="35"/>
      <c r="O204" s="50" t="str">
        <f>IFERROR(VLOOKUP(M204,'Baggrund til lister'!$A$15:$C$16,2,FALSE),"")</f>
        <v/>
      </c>
      <c r="P204" s="50" t="str">
        <f>IFERROR(VLOOKUP(M204,'Baggrund til lister'!$A$15:$C$16,3,FALSE),"")</f>
        <v/>
      </c>
      <c r="Q204" s="33"/>
    </row>
    <row r="205" spans="1:17" ht="15.75" customHeight="1" x14ac:dyDescent="0.25">
      <c r="A205" s="26">
        <f t="shared" si="7"/>
        <v>198</v>
      </c>
      <c r="B205" s="27">
        <f t="shared" si="6"/>
        <v>1</v>
      </c>
      <c r="C205" s="137">
        <v>198</v>
      </c>
      <c r="D205" s="15"/>
      <c r="E205" s="16"/>
      <c r="F205" s="16"/>
      <c r="G205" s="16"/>
      <c r="H205" s="14"/>
      <c r="I205" s="14"/>
      <c r="J205" s="17"/>
      <c r="K205" s="16"/>
      <c r="L205" s="33"/>
      <c r="M205" s="35"/>
      <c r="N205" s="35"/>
      <c r="O205" s="50" t="str">
        <f>IFERROR(VLOOKUP(M205,'Baggrund til lister'!$A$15:$C$16,2,FALSE),"")</f>
        <v/>
      </c>
      <c r="P205" s="50" t="str">
        <f>IFERROR(VLOOKUP(M205,'Baggrund til lister'!$A$15:$C$16,3,FALSE),"")</f>
        <v/>
      </c>
      <c r="Q205" s="33"/>
    </row>
    <row r="206" spans="1:17" ht="15.75" customHeight="1" x14ac:dyDescent="0.25">
      <c r="A206" s="26">
        <f t="shared" si="7"/>
        <v>199</v>
      </c>
      <c r="B206" s="27">
        <f t="shared" si="6"/>
        <v>1</v>
      </c>
      <c r="C206" s="137">
        <v>199</v>
      </c>
      <c r="D206" s="15"/>
      <c r="E206" s="16"/>
      <c r="F206" s="16"/>
      <c r="G206" s="16"/>
      <c r="H206" s="14"/>
      <c r="I206" s="14"/>
      <c r="J206" s="17"/>
      <c r="K206" s="16"/>
      <c r="L206" s="33"/>
      <c r="M206" s="35"/>
      <c r="N206" s="35"/>
      <c r="O206" s="50" t="str">
        <f>IFERROR(VLOOKUP(M206,'Baggrund til lister'!$A$15:$C$16,2,FALSE),"")</f>
        <v/>
      </c>
      <c r="P206" s="50" t="str">
        <f>IFERROR(VLOOKUP(M206,'Baggrund til lister'!$A$15:$C$16,3,FALSE),"")</f>
        <v/>
      </c>
      <c r="Q206" s="33"/>
    </row>
    <row r="207" spans="1:17" ht="15.75" customHeight="1" thickBot="1" x14ac:dyDescent="0.3">
      <c r="A207" s="26">
        <f t="shared" si="7"/>
        <v>200</v>
      </c>
      <c r="B207" s="27">
        <f t="shared" si="6"/>
        <v>1</v>
      </c>
      <c r="C207" s="138">
        <v>200</v>
      </c>
      <c r="D207" s="15"/>
      <c r="E207" s="16"/>
      <c r="F207" s="16"/>
      <c r="G207" s="16"/>
      <c r="H207" s="14"/>
      <c r="I207" s="14"/>
      <c r="J207" s="16"/>
      <c r="K207" s="16"/>
      <c r="L207" s="33"/>
      <c r="M207" s="35"/>
      <c r="N207" s="35"/>
      <c r="O207" s="50" t="str">
        <f>IFERROR(VLOOKUP(M207,'Baggrund til lister'!$A$15:$C$16,2,FALSE),"")</f>
        <v/>
      </c>
      <c r="P207" s="50" t="str">
        <f>IFERROR(VLOOKUP(M207,'Baggrund til lister'!$A$15:$C$16,3,FALSE),"")</f>
        <v/>
      </c>
      <c r="Q207" s="33"/>
    </row>
  </sheetData>
  <sheetProtection algorithmName="SHA-512" hashValue="J2NWPFLq52/+JX61d8B3aDXj19DRKuklolvPRBFlCWLbB3dLggqCsRw+QoT9zKoNPilrfZlrEckbzKFD1CcfrQ==" saltValue="o9yUkzKH6skTmpeozLdB1g==" spinCount="100000" sheet="1" objects="1" scenarios="1"/>
  <dataConsolidate/>
  <mergeCells count="8">
    <mergeCell ref="J1:M4"/>
    <mergeCell ref="I5:I6"/>
    <mergeCell ref="F1:G1"/>
    <mergeCell ref="F2:G2"/>
    <mergeCell ref="F3:G3"/>
    <mergeCell ref="F4:G4"/>
    <mergeCell ref="F5:G5"/>
    <mergeCell ref="F6:G6"/>
  </mergeCells>
  <conditionalFormatting sqref="I5">
    <cfRule type="expression" dxfId="2" priority="2">
      <formula>$I$5="OKAY"</formula>
    </cfRule>
    <cfRule type="expression" dxfId="1" priority="3">
      <formula>$I$5="FEJL I DATO"</formula>
    </cfRule>
  </conditionalFormatting>
  <dataValidations xWindow="1194" yWindow="288" count="7">
    <dataValidation type="custom" showInputMessage="1" showErrorMessage="1" error="P-nr. består af 10 cifre og indtastes med format xxxxxxxxxx." prompt="P-nr. består af 10 cifre og indtastes med format xxxxxxxxxx." sqref="K8:K207" xr:uid="{00000000-0002-0000-0000-000000000000}">
      <formula1>AND(TYPE(K8)=1, LEN(K8)=10)</formula1>
    </dataValidation>
    <dataValidation type="date" allowBlank="1" showInputMessage="1" showErrorMessage="1" prompt="Dato skal indtastes med format dd-mm-åååå." sqref="F4" xr:uid="{00000000-0002-0000-0000-000001000000}">
      <formula1>41640</formula1>
      <formula2>44196</formula2>
    </dataValidation>
    <dataValidation allowBlank="1" showInputMessage="1" showErrorMessage="1" error="CPR- nr. består af ti cifre og indtastes med format xxxxxx-xxxx" prompt="CPR nr. skal indtastes med format xxxxxx-xxxx." sqref="E11 D8:D207" xr:uid="{00000000-0002-0000-0000-000002000000}"/>
    <dataValidation type="custom" showInputMessage="1" showErrorMessage="1" error="CVR-nr. består af 8 cifre og indtastes med format xxxxxxxx." prompt="CVR-nr. består af 8 cifre og indtastes med format xxxxxxxx." sqref="L8:L207" xr:uid="{00000000-0002-0000-0000-000003000000}">
      <formula1>AND(TYPE(L8)=1, LEN(L8)=8)</formula1>
    </dataValidation>
    <dataValidation type="date" showInputMessage="1" showErrorMessage="1" error="Startdatoen skal ligge inden for projektetperioden og efter den 1. september 2018_x000a_Dato skal indtastes med format dd-mm-åååå." prompt="Den første dag, hvor der indgår lønudgifter for medarbejderen i indeværende regnskab. _x000a_Dato skal indtastes med format dd-mm-åååå._x000a_" sqref="H8:H207" xr:uid="{00000000-0002-0000-0000-000004000000}">
      <formula1>43344</formula1>
      <formula2>$F$5</formula2>
    </dataValidation>
    <dataValidation type="date" showInputMessage="1" showErrorMessage="1" error="Slutdato skal ligge efter startdatoen og inden projektets slutdato._x000a_Dato skal indtastes med format dd-mm-åååå." prompt="Den sidste dag, hvor der indgår lønudgifter for medarbejderen i indeværende regnskabsperiode. _x000a_Dato skal indtastes med format dd-mm-åååå." sqref="I8:I207" xr:uid="{00000000-0002-0000-0000-000005000000}">
      <formula1>H8</formula1>
      <formula2>$F$5</formula2>
    </dataValidation>
    <dataValidation type="date" allowBlank="1" showInputMessage="1" showErrorMessage="1" sqref="F5:G5" xr:uid="{00000000-0002-0000-0000-000006000000}">
      <formula1>$F$4</formula1>
      <formula2>47848</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1194" yWindow="288" count="3">
        <x14:dataValidation type="list" allowBlank="1" showInputMessage="1" showErrorMessage="1" xr:uid="{00000000-0002-0000-0000-000008000000}">
          <x14:formula1>
            <xm:f>IF(AND(LEN(L8)=8,LEN(K8)=10),'Baggrund til lister'!$B$6:$B$7,'Baggrund til lister'!$B$8)</xm:f>
          </x14:formula1>
          <xm:sqref>M8:M207</xm:sqref>
        </x14:dataValidation>
        <x14:dataValidation type="list" allowBlank="1" showInputMessage="1" showErrorMessage="1" xr:uid="{00000000-0002-0000-0000-00000A000000}">
          <x14:formula1>
            <xm:f>'Baggrund til lister'!$A$20:$A$22</xm:f>
          </x14:formula1>
          <xm:sqref>Q8:Q207</xm:sqref>
        </x14:dataValidation>
        <x14:dataValidation type="list" showInputMessage="1" showErrorMessage="1" xr:uid="{00000000-0002-0000-0000-000007000000}">
          <x14:formula1>
            <xm:f>IF(M8="","",IF(M8='Baggrund til lister'!$B$6,'Baggrund til lister'!$A$4:$A$7,'Baggrund til lister'!$A$14:$A$15))</xm:f>
          </x14:formula1>
          <xm:sqref>N8:N207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3"/>
  <dimension ref="A1:BC2502"/>
  <sheetViews>
    <sheetView topLeftCell="AK3" workbookViewId="0">
      <selection activeCell="AW3" sqref="AW3"/>
    </sheetView>
  </sheetViews>
  <sheetFormatPr defaultColWidth="9.85546875" defaultRowHeight="15" x14ac:dyDescent="0.25"/>
  <cols>
    <col min="1" max="1" width="21.7109375" style="40" bestFit="1" customWidth="1"/>
    <col min="2" max="2" width="24.28515625" style="40" bestFit="1" customWidth="1"/>
    <col min="3" max="3" width="19.7109375" style="40" customWidth="1"/>
    <col min="4" max="9" width="14" style="40" customWidth="1"/>
    <col min="10" max="10" width="19.7109375" customWidth="1"/>
    <col min="11" max="11" width="16.28515625" bestFit="1" customWidth="1"/>
    <col min="12" max="13" width="15.140625" customWidth="1"/>
    <col min="15" max="15" width="29.7109375" customWidth="1"/>
    <col min="16" max="16" width="21.42578125" customWidth="1"/>
    <col min="17" max="17" width="19.140625" customWidth="1"/>
    <col min="20" max="20" width="21.28515625" customWidth="1"/>
    <col min="21" max="21" width="25.140625" customWidth="1"/>
    <col min="22" max="22" width="22" customWidth="1"/>
    <col min="25" max="27" width="31.140625" customWidth="1"/>
    <col min="28" max="28" width="27.85546875" customWidth="1"/>
    <col min="29" max="29" width="16" customWidth="1"/>
    <col min="30" max="30" width="10.42578125" bestFit="1" customWidth="1"/>
    <col min="31" max="31" width="14.85546875" customWidth="1"/>
    <col min="32" max="33" width="26.7109375" customWidth="1"/>
    <col min="34" max="34" width="10.42578125" bestFit="1" customWidth="1"/>
    <col min="35" max="36" width="10.42578125" customWidth="1"/>
    <col min="37" max="37" width="23" customWidth="1"/>
    <col min="39" max="39" width="9.85546875" customWidth="1"/>
    <col min="44" max="44" width="16.5703125" customWidth="1"/>
    <col min="47" max="47" width="10.42578125" bestFit="1" customWidth="1"/>
    <col min="53" max="53" width="11.5703125" bestFit="1" customWidth="1"/>
  </cols>
  <sheetData>
    <row r="1" spans="1:55" ht="18.75" customHeight="1" x14ac:dyDescent="0.3">
      <c r="A1" s="158" t="s">
        <v>111</v>
      </c>
      <c r="B1" s="158"/>
      <c r="C1" s="158"/>
      <c r="D1" s="159" t="s">
        <v>112</v>
      </c>
      <c r="E1" s="159"/>
      <c r="F1" s="159"/>
      <c r="G1" s="158" t="s">
        <v>23</v>
      </c>
      <c r="H1" s="158"/>
      <c r="I1" s="158"/>
      <c r="J1" s="2" t="s">
        <v>151</v>
      </c>
      <c r="P1" s="44"/>
      <c r="Y1" s="42" t="s">
        <v>22</v>
      </c>
      <c r="Z1" s="42"/>
      <c r="AA1" s="42"/>
      <c r="AE1" s="42"/>
      <c r="AJ1" s="1"/>
      <c r="AK1" s="1"/>
    </row>
    <row r="2" spans="1:55" ht="18.75" customHeight="1" x14ac:dyDescent="0.25">
      <c r="A2" s="10" t="s">
        <v>130</v>
      </c>
      <c r="B2" s="10" t="s">
        <v>19</v>
      </c>
      <c r="C2" s="10" t="s">
        <v>20</v>
      </c>
      <c r="D2" s="10" t="s">
        <v>131</v>
      </c>
      <c r="E2" s="10" t="s">
        <v>19</v>
      </c>
      <c r="F2" s="10" t="s">
        <v>20</v>
      </c>
      <c r="G2" s="10" t="s">
        <v>132</v>
      </c>
      <c r="H2" s="10" t="s">
        <v>19</v>
      </c>
      <c r="I2" s="10" t="s">
        <v>20</v>
      </c>
      <c r="J2" s="3"/>
      <c r="K2" s="3"/>
      <c r="L2" s="3"/>
      <c r="M2" s="3"/>
      <c r="N2" s="3"/>
      <c r="O2" s="4"/>
      <c r="Q2" s="4"/>
      <c r="R2" s="4"/>
      <c r="S2" s="4"/>
      <c r="T2" s="5"/>
      <c r="U2" s="5"/>
      <c r="V2" s="5"/>
      <c r="AJ2" s="47"/>
      <c r="AL2" s="47"/>
      <c r="AQ2" t="s">
        <v>147</v>
      </c>
    </row>
    <row r="3" spans="1:55" ht="17.25" x14ac:dyDescent="0.3">
      <c r="A3" s="6"/>
      <c r="B3" s="9">
        <v>0</v>
      </c>
      <c r="C3" s="6"/>
      <c r="D3" s="7"/>
      <c r="E3" s="8">
        <v>0</v>
      </c>
      <c r="F3" s="7"/>
      <c r="G3" s="6"/>
      <c r="H3" s="9">
        <v>0</v>
      </c>
      <c r="I3" s="6"/>
      <c r="J3" s="128" t="s">
        <v>21</v>
      </c>
      <c r="K3" s="11" t="s">
        <v>10</v>
      </c>
      <c r="L3" s="11" t="s">
        <v>17</v>
      </c>
      <c r="M3" s="11"/>
      <c r="N3" s="11"/>
      <c r="O3" s="128" t="s">
        <v>0</v>
      </c>
      <c r="P3" s="128" t="s">
        <v>2</v>
      </c>
      <c r="Q3" s="128" t="s">
        <v>47</v>
      </c>
      <c r="R3" s="128" t="s">
        <v>11</v>
      </c>
      <c r="S3" s="128" t="s">
        <v>12</v>
      </c>
      <c r="T3" s="128" t="s">
        <v>18</v>
      </c>
      <c r="U3" s="128" t="s">
        <v>114</v>
      </c>
      <c r="V3" s="128" t="s">
        <v>5</v>
      </c>
      <c r="W3" s="128" t="s">
        <v>150</v>
      </c>
      <c r="Y3" s="2" t="s">
        <v>0</v>
      </c>
      <c r="Z3" t="s">
        <v>140</v>
      </c>
      <c r="AA3" t="s">
        <v>141</v>
      </c>
      <c r="AB3" s="2" t="s">
        <v>138</v>
      </c>
      <c r="AD3" t="s">
        <v>137</v>
      </c>
      <c r="AE3" t="s">
        <v>139</v>
      </c>
      <c r="AF3" s="103" t="s">
        <v>2</v>
      </c>
      <c r="AG3" s="103" t="s">
        <v>144</v>
      </c>
      <c r="AH3" s="103" t="s">
        <v>140</v>
      </c>
      <c r="AI3" s="103" t="s">
        <v>145</v>
      </c>
      <c r="AJ3" s="103" t="s">
        <v>152</v>
      </c>
      <c r="AK3" s="103" t="s">
        <v>12</v>
      </c>
      <c r="AL3" s="103" t="s">
        <v>205</v>
      </c>
      <c r="AO3" t="s">
        <v>113</v>
      </c>
      <c r="AP3" t="s">
        <v>142</v>
      </c>
      <c r="AQ3" t="s">
        <v>146</v>
      </c>
      <c r="AR3" t="s">
        <v>2</v>
      </c>
      <c r="AS3" t="s">
        <v>136</v>
      </c>
      <c r="AT3" t="s">
        <v>12</v>
      </c>
    </row>
    <row r="4" spans="1:55" x14ac:dyDescent="0.25">
      <c r="A4" s="6">
        <f>IF(U4="Kontraktansat",1,0)</f>
        <v>0</v>
      </c>
      <c r="B4" s="6">
        <f>A4</f>
        <v>0</v>
      </c>
      <c r="C4" s="6" t="str">
        <f>IF(B4=B3,"",B4)</f>
        <v/>
      </c>
      <c r="D4" s="7">
        <f>IF(U4="Månedslønnet",1,0)</f>
        <v>0</v>
      </c>
      <c r="E4" s="7">
        <f>D4</f>
        <v>0</v>
      </c>
      <c r="F4" s="7" t="str">
        <f>IF(E4=E3,"",E4)</f>
        <v/>
      </c>
      <c r="G4" s="6">
        <f>IF(U4="Standardsats",1,0)</f>
        <v>0</v>
      </c>
      <c r="H4" s="6">
        <f>G4</f>
        <v>0</v>
      </c>
      <c r="I4" s="6" t="str">
        <f>IF(H4=H3,"",H4)</f>
        <v/>
      </c>
      <c r="J4" s="11">
        <v>1</v>
      </c>
      <c r="K4" s="11">
        <f>IF(IFERROR(VLOOKUP(J4,Home!$A$8:$B$1048576,1,FALSE),0)=0,0,1)</f>
        <v>1</v>
      </c>
      <c r="L4" s="129" t="e">
        <f>IF(VLOOKUP(O4,Home!$C$8:$R$207,6,FALSE)="","",VLOOKUP(O4,Home!$C$8:$R$207,6,FALSE))</f>
        <v>#N/A</v>
      </c>
      <c r="M4" s="129" t="e">
        <f t="shared" ref="M4:M67" si="0">IF(O4=O3,EDATE(M3,1),L4)</f>
        <v>#N/A</v>
      </c>
      <c r="N4" s="11">
        <f>SUM($K$4:K4)</f>
        <v>1</v>
      </c>
      <c r="O4" s="11" t="str">
        <f>IF(P4="","",IF(IFERROR(VLOOKUP(N4,Home!$C$8:$R$1048576,1,FALSE),"")=0,"",IFERROR(VLOOKUP(N4,Home!$C$8:$R$1048576,1,FALSE),"")))</f>
        <v/>
      </c>
      <c r="P4" s="11" t="str">
        <f>IF(IFERROR(VLOOKUP(W4,Home!$C$8:$R$1048576,3,FALSE),"")=0,"",IFERROR(VLOOKUP(W4,Home!$C$8:$R$1048576,3,FALSE),""))</f>
        <v/>
      </c>
      <c r="Q4" s="130" t="str">
        <f t="shared" ref="Q4:Q67" si="1">IFERROR(MONTH(M4),"")</f>
        <v/>
      </c>
      <c r="R4" s="130" t="e">
        <f>VLOOKUP(Q4,'Baggrund til lister'!$G$4:$H$15,2,FALSE)</f>
        <v>#N/A</v>
      </c>
      <c r="S4" s="11" t="str">
        <f t="shared" ref="S4:S67" si="2">IFERROR(YEAR(M4),"")</f>
        <v/>
      </c>
      <c r="T4" s="11" t="str">
        <f>IF(IFERROR(VLOOKUP(N4,Home!$C$8:$R$1048576,11,FALSE),"")=0,"",IFERROR(VLOOKUP(N4,Home!$C$8:$R$1048576,11,FALSE),""))</f>
        <v/>
      </c>
      <c r="U4" s="11" t="str">
        <f>IF(IFERROR(VLOOKUP(O4,Home!$C$8:$R$1048576,12,FALSE),"")=0,"",IFERROR(VLOOKUP(O4,Home!$C$8:$R$1048576,12,FALSE),""))</f>
        <v/>
      </c>
      <c r="V4" s="11" t="str">
        <f>IF(IFERROR(VLOOKUP(O4,Home!$C$8:$R$1048576,8,FALSE),"")=0,"",IFERROR(VLOOKUP(O4,Home!$C$8:$R$1048576,8,FALSE),""))</f>
        <v/>
      </c>
      <c r="W4" s="11" t="str">
        <f>IF(OR(VLOOKUP(N4,Home!$C$7:$I$207,6,FALSE)="",VLOOKUP(N4,Home!$C$7:$I$207,7,FALSE)=""),"FEJL",SUM(Baggrundsark!$K$4:K4))</f>
        <v>FEJL</v>
      </c>
      <c r="Y4">
        <v>1</v>
      </c>
      <c r="Z4" s="1" t="str">
        <f>IF(VLOOKUP(Y4,Home!$C$8:$I$207,6,FALSE)="","",VLOOKUP(Y4,Home!$C$8:$I$207,6,FALSE))</f>
        <v/>
      </c>
      <c r="AA4" t="e">
        <f t="shared" ref="AA4:AA35" si="3">WEEKNUM(Z4,1)</f>
        <v>#VALUE!</v>
      </c>
      <c r="AB4" s="44" t="str">
        <f>IF(Home!I8="","",(1+(Home!I8-Home!H8)/14))</f>
        <v/>
      </c>
      <c r="AC4">
        <f>1</f>
        <v>1</v>
      </c>
      <c r="AD4">
        <f>IF(IFERROR(VLOOKUP(Y4,$AC$4:$AC$203,1,FALSE),0)=0,0,1)</f>
        <v>1</v>
      </c>
      <c r="AE4">
        <f>SUM($AD$4:AD4)</f>
        <v>1</v>
      </c>
      <c r="AF4" s="103" t="str">
        <f>IFERROR(VLOOKUP(AN4,Home!$C$8:$E$207,3,FALSE),"")</f>
        <v/>
      </c>
      <c r="AG4" s="103" t="str">
        <f>IFERROR(VLOOKUP(AN4,Home!$C$8:$E$207,2,FALSE),"")</f>
        <v/>
      </c>
      <c r="AH4" s="104" t="str">
        <f>IF(VLOOKUP(AE4,Home!$C$8:$I$207,6,FALSE)="","",VLOOKUP(AE4,Home!$C$8:$I$207,6,FALSE))</f>
        <v/>
      </c>
      <c r="AI4" s="104" t="str">
        <f>AH4</f>
        <v/>
      </c>
      <c r="AJ4" s="105" t="e">
        <f>1+INT((AI4-DATE(YEAR(AI4+4-WEEKDAY(AI4+6)),1,5)+WEEKDAY(DATE(YEAR(AI4+4-WEEKDAY(AI4+6)),1,3)))/7)</f>
        <v>#VALUE!</v>
      </c>
      <c r="AK4" s="103" t="e">
        <f t="shared" ref="AK4:AK67" si="4">YEAR(AI4)</f>
        <v>#VALUE!</v>
      </c>
      <c r="AL4" s="103" t="e">
        <f>AK4&amp;" "&amp;AJ4</f>
        <v>#VALUE!</v>
      </c>
      <c r="AN4" t="str">
        <f>IF(OR(VLOOKUP(AE4,Home!$C$8:$I$207,6,FALSE)="",VLOOKUP(AE4,Home!$C$8:$I$207,7,FALSE)=""),"FEJL",Baggrundsark!AE4)</f>
        <v>FEJL</v>
      </c>
      <c r="AO4">
        <f>IF(VLOOKUP(AE4,Home!$C$8:$N$207,12,FALSE)="Timelønnet",1,0)</f>
        <v>0</v>
      </c>
      <c r="AP4">
        <f>SUM($AO$4:AO4)*AO4</f>
        <v>0</v>
      </c>
      <c r="AQ4">
        <f t="shared" ref="AQ4:AQ35" si="5">AE4</f>
        <v>1</v>
      </c>
      <c r="AR4" t="str">
        <f t="shared" ref="AR4:AR35" si="6">AF4</f>
        <v/>
      </c>
      <c r="AS4" t="e">
        <f>VLOOKUP(AL4,$BB$4:$BC$476,2,FALSE)</f>
        <v>#VALUE!</v>
      </c>
      <c r="AT4" s="45" t="e">
        <f t="shared" ref="AT4:AT67" si="7">AK4</f>
        <v>#VALUE!</v>
      </c>
      <c r="AU4">
        <f>VLOOKUP(AQ4,Home!$C$8:$J$207,8,FALSE)</f>
        <v>0</v>
      </c>
      <c r="AZ4" s="46">
        <v>1</v>
      </c>
      <c r="BA4">
        <v>2014</v>
      </c>
      <c r="BB4" t="s">
        <v>215</v>
      </c>
      <c r="BC4" t="s">
        <v>153</v>
      </c>
    </row>
    <row r="5" spans="1:55" x14ac:dyDescent="0.25">
      <c r="A5" s="6">
        <f t="shared" ref="A5:A68" si="8">IF(U5="Kontraktansat",1,0)</f>
        <v>0</v>
      </c>
      <c r="B5" s="6">
        <f>A5+B4</f>
        <v>0</v>
      </c>
      <c r="C5" s="6" t="str">
        <f t="shared" ref="C5:C68" si="9">IF(B5=B4,"",B5)</f>
        <v/>
      </c>
      <c r="D5" s="7">
        <f t="shared" ref="D5:D68" si="10">IF(U5="Månedslønnet",1,0)</f>
        <v>0</v>
      </c>
      <c r="E5" s="7">
        <f>D5+E4</f>
        <v>0</v>
      </c>
      <c r="F5" s="7" t="str">
        <f t="shared" ref="F5:F68" si="11">IF(E5=E4,"",E5)</f>
        <v/>
      </c>
      <c r="G5" s="6">
        <f t="shared" ref="G5:G68" si="12">IF(U5="Standardsats",1,0)</f>
        <v>0</v>
      </c>
      <c r="H5" s="6">
        <f>G5+H4</f>
        <v>0</v>
      </c>
      <c r="I5" s="6" t="str">
        <f t="shared" ref="I5" si="13">IF(H5=H4,"",H5)</f>
        <v/>
      </c>
      <c r="J5" s="11">
        <v>2</v>
      </c>
      <c r="K5" s="11">
        <f>IF(IFERROR(VLOOKUP(J5,Home!$A$8:$B$1048576,1,FALSE),0)=0,0,1)</f>
        <v>1</v>
      </c>
      <c r="L5" s="129" t="e">
        <f>IF(VLOOKUP(O5,Home!$C$8:$R$207,6,FALSE)="","",VLOOKUP(O5,Home!$C$8:$R$207,6,FALSE))</f>
        <v>#N/A</v>
      </c>
      <c r="M5" s="129" t="e">
        <f t="shared" si="0"/>
        <v>#N/A</v>
      </c>
      <c r="N5" s="11">
        <f>SUM($K$4:K5)</f>
        <v>2</v>
      </c>
      <c r="O5" s="11" t="str">
        <f>IF(P5="","",IF(IFERROR(VLOOKUP(N5,Home!$C$8:$R$1048576,1,FALSE),"")=0,"",IFERROR(VLOOKUP(N5,Home!$C$8:$R$1048576,1,FALSE),"")))</f>
        <v/>
      </c>
      <c r="P5" s="11" t="str">
        <f>IF(IFERROR(VLOOKUP(W5,Home!$C$8:$R$1048576,3,FALSE),"")=0,"",IFERROR(VLOOKUP(W5,Home!$C$8:$R$1048576,3,FALSE),""))</f>
        <v/>
      </c>
      <c r="Q5" s="11" t="str">
        <f t="shared" si="1"/>
        <v/>
      </c>
      <c r="R5" s="130" t="e">
        <f>VLOOKUP(Q5,'Baggrund til lister'!$G$4:$H$15,2,FALSE)</f>
        <v>#N/A</v>
      </c>
      <c r="S5" s="11" t="str">
        <f t="shared" si="2"/>
        <v/>
      </c>
      <c r="T5" s="11" t="str">
        <f>IF(IFERROR(VLOOKUP(N5,Home!$C$8:$R$1048576,11,FALSE),"")=0,"",IFERROR(VLOOKUP(N5,Home!$C$8:$R$1048576,11,FALSE),""))</f>
        <v/>
      </c>
      <c r="U5" s="11" t="str">
        <f>IF(IFERROR(VLOOKUP(O5,Home!$C$8:$R$1048576,12,FALSE),"")=0,"",IFERROR(VLOOKUP(O5,Home!$C$8:$R$1048576,12,FALSE),""))</f>
        <v/>
      </c>
      <c r="V5" s="11" t="str">
        <f>IF(IFERROR(VLOOKUP(O5,Home!$C$8:$R$1048576,8,FALSE),"")=0,"",IFERROR(VLOOKUP(O5,Home!$C$8:$R$1048576,8,FALSE),""))</f>
        <v/>
      </c>
      <c r="W5" s="11" t="str">
        <f>IF(OR(VLOOKUP(N5,Home!$C$7:$I$207,6,FALSE)="",VLOOKUP(N5,Home!$C$7:$I$207,7,FALSE)=""),"FEJL",SUM(Baggrundsark!$K$4:K5))</f>
        <v>FEJL</v>
      </c>
      <c r="Y5">
        <v>2</v>
      </c>
      <c r="Z5" s="1" t="str">
        <f>IF(VLOOKUP(Y5,Home!$C$8:$I$207,6,FALSE)="","",VLOOKUP(Y5,Home!$C$8:$I$207,6,FALSE))</f>
        <v/>
      </c>
      <c r="AA5" t="e">
        <f t="shared" si="3"/>
        <v>#VALUE!</v>
      </c>
      <c r="AB5" s="44" t="str">
        <f>IF(Home!I9="","",(1+(Home!I9-Home!H9)/14))</f>
        <v/>
      </c>
      <c r="AC5" t="e">
        <f>ROUNDUP(AC4+AB4,0)</f>
        <v>#VALUE!</v>
      </c>
      <c r="AD5">
        <f t="shared" ref="AD5:AD68" si="14">IF(IFERROR(VLOOKUP(Y5,$AC$4:$AC$203,1,FALSE),0)=0,0,1)</f>
        <v>0</v>
      </c>
      <c r="AE5">
        <f>SUM($AD$4:AD5)</f>
        <v>1</v>
      </c>
      <c r="AF5" s="103" t="str">
        <f>IFERROR(VLOOKUP(AN5,Home!$C$8:$E$207,3,FALSE),"")</f>
        <v/>
      </c>
      <c r="AG5" s="103" t="str">
        <f>IFERROR(VLOOKUP(AN5,Home!$C$8:$E$207,2,FALSE),"")</f>
        <v/>
      </c>
      <c r="AH5" s="104" t="str">
        <f>IF(VLOOKUP(AE5,Home!$C$8:$I$207,6,FALSE)="","",VLOOKUP(AE5,Home!$C$8:$I$207,6,FALSE))</f>
        <v/>
      </c>
      <c r="AI5" s="104" t="e">
        <f>IF(AG5=AG4,AI4+14,AH5)</f>
        <v>#VALUE!</v>
      </c>
      <c r="AJ5" s="105" t="e">
        <f t="shared" ref="AJ5:AJ68" si="15">1+INT((AI5-DATE(YEAR(AI5+4-WEEKDAY(AI5+6)),1,5)+WEEKDAY(DATE(YEAR(AI5+4-WEEKDAY(AI5+6)),1,3)))/7)</f>
        <v>#VALUE!</v>
      </c>
      <c r="AK5" s="103" t="e">
        <f t="shared" si="4"/>
        <v>#VALUE!</v>
      </c>
      <c r="AL5" s="103" t="e">
        <f t="shared" ref="AL5:AL68" si="16">AK5&amp;" "&amp;AJ5</f>
        <v>#VALUE!</v>
      </c>
      <c r="AN5" t="str">
        <f>IF(OR(VLOOKUP(AE5,Home!$C$8:$I$207,6,FALSE)="",VLOOKUP(AE5,Home!$C$8:$I$207,7,FALSE)=""),"FEJL",Baggrundsark!AE5)</f>
        <v>FEJL</v>
      </c>
      <c r="AO5">
        <f>IF(VLOOKUP(AE5,Home!$C$8:$N$207,12,FALSE)="Timelønnet",1,0)</f>
        <v>0</v>
      </c>
      <c r="AP5">
        <f>SUM($AO$4:AO5)*AO5</f>
        <v>0</v>
      </c>
      <c r="AQ5">
        <f t="shared" si="5"/>
        <v>1</v>
      </c>
      <c r="AR5" t="str">
        <f t="shared" si="6"/>
        <v/>
      </c>
      <c r="AS5" t="e">
        <f t="shared" ref="AS5:AS68" si="17">VLOOKUP(AL5,$BB$4:$BC$476,2,FALSE)</f>
        <v>#VALUE!</v>
      </c>
      <c r="AT5" s="45" t="e">
        <f t="shared" si="7"/>
        <v>#VALUE!</v>
      </c>
      <c r="AU5">
        <f>VLOOKUP(AQ5,Home!$C$8:$J$207,8,FALSE)</f>
        <v>0</v>
      </c>
      <c r="AZ5">
        <v>2</v>
      </c>
      <c r="BA5">
        <v>2014</v>
      </c>
      <c r="BB5" t="s">
        <v>216</v>
      </c>
      <c r="BC5" t="s">
        <v>154</v>
      </c>
    </row>
    <row r="6" spans="1:55" x14ac:dyDescent="0.25">
      <c r="A6" s="6">
        <f t="shared" si="8"/>
        <v>0</v>
      </c>
      <c r="B6" s="6">
        <f t="shared" ref="B6:B69" si="18">A6+B5</f>
        <v>0</v>
      </c>
      <c r="C6" s="6" t="str">
        <f t="shared" si="9"/>
        <v/>
      </c>
      <c r="D6" s="7">
        <f t="shared" si="10"/>
        <v>0</v>
      </c>
      <c r="E6" s="7">
        <f t="shared" ref="E6:E69" si="19">D6+E5</f>
        <v>0</v>
      </c>
      <c r="F6" s="7" t="str">
        <f t="shared" si="11"/>
        <v/>
      </c>
      <c r="G6" s="6">
        <f t="shared" si="12"/>
        <v>0</v>
      </c>
      <c r="H6" s="6">
        <f t="shared" ref="H6:H69" si="20">G6+H5</f>
        <v>0</v>
      </c>
      <c r="I6" s="6" t="str">
        <f t="shared" ref="I6:I69" si="21">IF(H6=H5,"",H6)</f>
        <v/>
      </c>
      <c r="J6" s="11">
        <v>3</v>
      </c>
      <c r="K6" s="11">
        <f>IF(IFERROR(VLOOKUP(J6,Home!$A$8:$B$1048576,1,FALSE),0)=0,0,1)</f>
        <v>1</v>
      </c>
      <c r="L6" s="129" t="e">
        <f>IF(VLOOKUP(O6,Home!$C$8:$R$207,6,FALSE)="","",VLOOKUP(O6,Home!$C$8:$R$207,6,FALSE))</f>
        <v>#N/A</v>
      </c>
      <c r="M6" s="129" t="e">
        <f t="shared" si="0"/>
        <v>#N/A</v>
      </c>
      <c r="N6" s="11">
        <f>SUM($K$4:K6)</f>
        <v>3</v>
      </c>
      <c r="O6" s="11" t="str">
        <f>IF(P6="","",IF(IFERROR(VLOOKUP(N6,Home!$C$8:$R$1048576,1,FALSE),"")=0,"",IFERROR(VLOOKUP(N6,Home!$C$8:$R$1048576,1,FALSE),"")))</f>
        <v/>
      </c>
      <c r="P6" s="11" t="str">
        <f>IF(IFERROR(VLOOKUP(W6,Home!$C$8:$R$1048576,3,FALSE),"")=0,"",IFERROR(VLOOKUP(W6,Home!$C$8:$R$1048576,3,FALSE),""))</f>
        <v/>
      </c>
      <c r="Q6" s="11" t="str">
        <f t="shared" si="1"/>
        <v/>
      </c>
      <c r="R6" s="130" t="e">
        <f>VLOOKUP(Q6,'Baggrund til lister'!$G$4:$H$15,2,FALSE)</f>
        <v>#N/A</v>
      </c>
      <c r="S6" s="11" t="str">
        <f t="shared" si="2"/>
        <v/>
      </c>
      <c r="T6" s="11" t="str">
        <f>IF(IFERROR(VLOOKUP(N6,Home!$C$8:$R$1048576,11,FALSE),"")=0,"",IFERROR(VLOOKUP(N6,Home!$C$8:$R$1048576,11,FALSE),""))</f>
        <v/>
      </c>
      <c r="U6" s="11" t="str">
        <f>IF(IFERROR(VLOOKUP(O6,Home!$C$8:$R$1048576,12,FALSE),"")=0,"",IFERROR(VLOOKUP(O6,Home!$C$8:$R$1048576,12,FALSE),""))</f>
        <v/>
      </c>
      <c r="V6" s="11" t="str">
        <f>IF(IFERROR(VLOOKUP(O6,Home!$C$8:$R$1048576,8,FALSE),"")=0,"",IFERROR(VLOOKUP(O6,Home!$C$8:$R$1048576,8,FALSE),""))</f>
        <v/>
      </c>
      <c r="W6" s="11" t="str">
        <f>IF(OR(VLOOKUP(N6,Home!$C$7:$I$207,6,FALSE)="",VLOOKUP(N6,Home!$C$7:$I$207,7,FALSE)=""),"FEJL",SUM(Baggrundsark!$K$4:K6))</f>
        <v>FEJL</v>
      </c>
      <c r="Y6">
        <v>3</v>
      </c>
      <c r="Z6" s="1" t="str">
        <f>IF(VLOOKUP(Y6,Home!$C$8:$I$207,6,FALSE)="","",VLOOKUP(Y6,Home!$C$8:$I$207,6,FALSE))</f>
        <v/>
      </c>
      <c r="AA6" t="e">
        <f t="shared" si="3"/>
        <v>#VALUE!</v>
      </c>
      <c r="AB6" s="44" t="str">
        <f>IF(Home!I10="","",(1+(Home!I10-Home!H10)/14))</f>
        <v/>
      </c>
      <c r="AC6" t="e">
        <f t="shared" ref="AC6:AC69" si="22">ROUNDUP(AC5+AB5,0)</f>
        <v>#VALUE!</v>
      </c>
      <c r="AD6">
        <f t="shared" si="14"/>
        <v>0</v>
      </c>
      <c r="AE6">
        <f>SUM($AD$4:AD6)</f>
        <v>1</v>
      </c>
      <c r="AF6" s="103" t="str">
        <f>IFERROR(VLOOKUP(AN6,Home!$C$8:$E$207,3,FALSE),"")</f>
        <v/>
      </c>
      <c r="AG6" s="103" t="str">
        <f>IFERROR(VLOOKUP(AN6,Home!$C$8:$E$207,2,FALSE),"")</f>
        <v/>
      </c>
      <c r="AH6" s="104" t="str">
        <f>IF(VLOOKUP(AE6,Home!$C$8:$I$207,6,FALSE)="","",VLOOKUP(AE6,Home!$C$8:$I$207,6,FALSE))</f>
        <v/>
      </c>
      <c r="AI6" s="104" t="e">
        <f t="shared" ref="AI6:AI69" si="23">IF(AG6=AG5,AI5+14,AH6)</f>
        <v>#VALUE!</v>
      </c>
      <c r="AJ6" s="105" t="e">
        <f t="shared" si="15"/>
        <v>#VALUE!</v>
      </c>
      <c r="AK6" s="103" t="e">
        <f t="shared" si="4"/>
        <v>#VALUE!</v>
      </c>
      <c r="AL6" s="103" t="e">
        <f t="shared" si="16"/>
        <v>#VALUE!</v>
      </c>
      <c r="AN6" t="str">
        <f>IF(OR(VLOOKUP(AE6,Home!$C$8:$I$207,6,FALSE)="",VLOOKUP(AE6,Home!$C$8:$I$207,7,FALSE)=""),"FEJL",Baggrundsark!AE6)</f>
        <v>FEJL</v>
      </c>
      <c r="AO6">
        <f>IF(VLOOKUP(AE6,Home!$C$8:$N$207,12,FALSE)="Timelønnet",1,0)</f>
        <v>0</v>
      </c>
      <c r="AP6">
        <f>SUM($AO$4:AO6)*AO6</f>
        <v>0</v>
      </c>
      <c r="AQ6">
        <f t="shared" si="5"/>
        <v>1</v>
      </c>
      <c r="AR6" t="str">
        <f t="shared" si="6"/>
        <v/>
      </c>
      <c r="AS6" t="e">
        <f t="shared" si="17"/>
        <v>#VALUE!</v>
      </c>
      <c r="AT6" s="45" t="e">
        <f t="shared" si="7"/>
        <v>#VALUE!</v>
      </c>
      <c r="AU6">
        <f>VLOOKUP(AQ6,Home!$C$8:$J$207,8,FALSE)</f>
        <v>0</v>
      </c>
      <c r="AZ6">
        <v>3</v>
      </c>
      <c r="BA6">
        <v>2014</v>
      </c>
      <c r="BB6" t="s">
        <v>217</v>
      </c>
      <c r="BC6" t="s">
        <v>154</v>
      </c>
    </row>
    <row r="7" spans="1:55" x14ac:dyDescent="0.25">
      <c r="A7" s="6">
        <f t="shared" si="8"/>
        <v>0</v>
      </c>
      <c r="B7" s="6">
        <f t="shared" si="18"/>
        <v>0</v>
      </c>
      <c r="C7" s="6" t="str">
        <f t="shared" si="9"/>
        <v/>
      </c>
      <c r="D7" s="7">
        <f t="shared" si="10"/>
        <v>0</v>
      </c>
      <c r="E7" s="7">
        <f t="shared" si="19"/>
        <v>0</v>
      </c>
      <c r="F7" s="7" t="str">
        <f t="shared" si="11"/>
        <v/>
      </c>
      <c r="G7" s="6">
        <f t="shared" si="12"/>
        <v>0</v>
      </c>
      <c r="H7" s="6">
        <f t="shared" si="20"/>
        <v>0</v>
      </c>
      <c r="I7" s="6" t="str">
        <f t="shared" si="21"/>
        <v/>
      </c>
      <c r="J7" s="11">
        <v>4</v>
      </c>
      <c r="K7" s="11">
        <f>IF(IFERROR(VLOOKUP(J7,Home!$A$8:$B$1048576,1,FALSE),0)=0,0,1)</f>
        <v>1</v>
      </c>
      <c r="L7" s="129" t="e">
        <f>IF(VLOOKUP(O7,Home!$C$8:$R$207,6,FALSE)="","",VLOOKUP(O7,Home!$C$8:$R$207,6,FALSE))</f>
        <v>#N/A</v>
      </c>
      <c r="M7" s="129" t="e">
        <f t="shared" si="0"/>
        <v>#N/A</v>
      </c>
      <c r="N7" s="11">
        <f>SUM($K$4:K7)</f>
        <v>4</v>
      </c>
      <c r="O7" s="11" t="str">
        <f>IF(P7="","",IF(IFERROR(VLOOKUP(N7,Home!$C$8:$R$1048576,1,FALSE),"")=0,"",IFERROR(VLOOKUP(N7,Home!$C$8:$R$1048576,1,FALSE),"")))</f>
        <v/>
      </c>
      <c r="P7" s="11" t="str">
        <f>IF(IFERROR(VLOOKUP(W7,Home!$C$8:$R$1048576,3,FALSE),"")=0,"",IFERROR(VLOOKUP(W7,Home!$C$8:$R$1048576,3,FALSE),""))</f>
        <v/>
      </c>
      <c r="Q7" s="11" t="str">
        <f t="shared" si="1"/>
        <v/>
      </c>
      <c r="R7" s="130" t="e">
        <f>VLOOKUP(Q7,'Baggrund til lister'!$G$4:$H$15,2,FALSE)</f>
        <v>#N/A</v>
      </c>
      <c r="S7" s="11" t="str">
        <f t="shared" si="2"/>
        <v/>
      </c>
      <c r="T7" s="11" t="str">
        <f>IF(IFERROR(VLOOKUP(N7,Home!$C$8:$R$1048576,11,FALSE),"")=0,"",IFERROR(VLOOKUP(N7,Home!$C$8:$R$1048576,11,FALSE),""))</f>
        <v/>
      </c>
      <c r="U7" s="11" t="str">
        <f>IF(IFERROR(VLOOKUP(O7,Home!$C$8:$R$1048576,12,FALSE),"")=0,"",IFERROR(VLOOKUP(O7,Home!$C$8:$R$1048576,12,FALSE),""))</f>
        <v/>
      </c>
      <c r="V7" s="11" t="str">
        <f>IF(IFERROR(VLOOKUP(O7,Home!$C$8:$R$1048576,8,FALSE),"")=0,"",IFERROR(VLOOKUP(O7,Home!$C$8:$R$1048576,8,FALSE),""))</f>
        <v/>
      </c>
      <c r="W7" s="11" t="str">
        <f>IF(OR(VLOOKUP(N7,Home!$C$7:$I$207,6,FALSE)="",VLOOKUP(N7,Home!$C$7:$I$207,7,FALSE)=""),"FEJL",SUM(Baggrundsark!$K$4:K7))</f>
        <v>FEJL</v>
      </c>
      <c r="Y7">
        <v>4</v>
      </c>
      <c r="Z7" s="1" t="str">
        <f>IF(VLOOKUP(Y7,Home!$C$8:$I$207,6,FALSE)="","",VLOOKUP(Y7,Home!$C$8:$I$207,6,FALSE))</f>
        <v/>
      </c>
      <c r="AA7" t="e">
        <f t="shared" si="3"/>
        <v>#VALUE!</v>
      </c>
      <c r="AB7" s="44" t="str">
        <f>IF(Home!I11="","",(1+(Home!I11-Home!H11)/14))</f>
        <v/>
      </c>
      <c r="AC7" t="e">
        <f t="shared" si="22"/>
        <v>#VALUE!</v>
      </c>
      <c r="AD7">
        <f t="shared" si="14"/>
        <v>0</v>
      </c>
      <c r="AE7">
        <f>SUM($AD$4:AD7)</f>
        <v>1</v>
      </c>
      <c r="AF7" s="103" t="str">
        <f>IFERROR(VLOOKUP(AN7,Home!$C$8:$E$207,3,FALSE),"")</f>
        <v/>
      </c>
      <c r="AG7" s="103" t="str">
        <f>IFERROR(VLOOKUP(AN7,Home!$C$8:$E$207,2,FALSE),"")</f>
        <v/>
      </c>
      <c r="AH7" s="104" t="str">
        <f>IF(VLOOKUP(AE7,Home!$C$8:$I$207,6,FALSE)="","",VLOOKUP(AE7,Home!$C$8:$I$207,6,FALSE))</f>
        <v/>
      </c>
      <c r="AI7" s="104" t="e">
        <f t="shared" si="23"/>
        <v>#VALUE!</v>
      </c>
      <c r="AJ7" s="105" t="e">
        <f t="shared" si="15"/>
        <v>#VALUE!</v>
      </c>
      <c r="AK7" s="103" t="e">
        <f t="shared" si="4"/>
        <v>#VALUE!</v>
      </c>
      <c r="AL7" s="103" t="e">
        <f t="shared" si="16"/>
        <v>#VALUE!</v>
      </c>
      <c r="AN7" t="str">
        <f>IF(OR(VLOOKUP(AE7,Home!$C$8:$I$207,6,FALSE)="",VLOOKUP(AE7,Home!$C$8:$I$207,7,FALSE)=""),"FEJL",Baggrundsark!AE7)</f>
        <v>FEJL</v>
      </c>
      <c r="AO7">
        <f>IF(VLOOKUP(AE7,Home!$C$8:$N$207,12,FALSE)="Timelønnet",1,0)</f>
        <v>0</v>
      </c>
      <c r="AP7">
        <f>SUM($AO$4:AO7)*AO7</f>
        <v>0</v>
      </c>
      <c r="AQ7">
        <f t="shared" si="5"/>
        <v>1</v>
      </c>
      <c r="AR7" t="str">
        <f t="shared" si="6"/>
        <v/>
      </c>
      <c r="AS7" t="e">
        <f t="shared" si="17"/>
        <v>#VALUE!</v>
      </c>
      <c r="AT7" s="45" t="e">
        <f t="shared" si="7"/>
        <v>#VALUE!</v>
      </c>
      <c r="AU7">
        <f>VLOOKUP(AQ7,Home!$C$8:$J$207,8,FALSE)</f>
        <v>0</v>
      </c>
      <c r="AZ7" s="46">
        <v>4</v>
      </c>
      <c r="BA7">
        <v>2014</v>
      </c>
      <c r="BB7" t="s">
        <v>218</v>
      </c>
      <c r="BC7" t="s">
        <v>155</v>
      </c>
    </row>
    <row r="8" spans="1:55" x14ac:dyDescent="0.25">
      <c r="A8" s="6">
        <f t="shared" si="8"/>
        <v>0</v>
      </c>
      <c r="B8" s="6">
        <f t="shared" si="18"/>
        <v>0</v>
      </c>
      <c r="C8" s="6" t="str">
        <f t="shared" si="9"/>
        <v/>
      </c>
      <c r="D8" s="7">
        <f t="shared" si="10"/>
        <v>0</v>
      </c>
      <c r="E8" s="7">
        <f t="shared" si="19"/>
        <v>0</v>
      </c>
      <c r="F8" s="7" t="str">
        <f t="shared" si="11"/>
        <v/>
      </c>
      <c r="G8" s="6">
        <f t="shared" si="12"/>
        <v>0</v>
      </c>
      <c r="H8" s="6">
        <f t="shared" si="20"/>
        <v>0</v>
      </c>
      <c r="I8" s="6" t="str">
        <f t="shared" si="21"/>
        <v/>
      </c>
      <c r="J8" s="11">
        <v>5</v>
      </c>
      <c r="K8" s="11">
        <f>IF(IFERROR(VLOOKUP(J8,Home!$A$8:$B$1048576,1,FALSE),0)=0,0,1)</f>
        <v>1</v>
      </c>
      <c r="L8" s="129" t="e">
        <f>IF(VLOOKUP(O8,Home!$C$8:$R$207,6,FALSE)="","",VLOOKUP(O8,Home!$C$8:$R$207,6,FALSE))</f>
        <v>#N/A</v>
      </c>
      <c r="M8" s="129" t="e">
        <f t="shared" si="0"/>
        <v>#N/A</v>
      </c>
      <c r="N8" s="11">
        <f>SUM($K$4:K8)</f>
        <v>5</v>
      </c>
      <c r="O8" s="11" t="str">
        <f>IF(P8="","",IF(IFERROR(VLOOKUP(N8,Home!$C$8:$R$1048576,1,FALSE),"")=0,"",IFERROR(VLOOKUP(N8,Home!$C$8:$R$1048576,1,FALSE),"")))</f>
        <v/>
      </c>
      <c r="P8" s="11" t="str">
        <f>IF(IFERROR(VLOOKUP(W8,Home!$C$8:$R$1048576,3,FALSE),"")=0,"",IFERROR(VLOOKUP(W8,Home!$C$8:$R$1048576,3,FALSE),""))</f>
        <v/>
      </c>
      <c r="Q8" s="11" t="str">
        <f t="shared" si="1"/>
        <v/>
      </c>
      <c r="R8" s="130" t="e">
        <f>VLOOKUP(Q8,'Baggrund til lister'!$G$4:$H$15,2,FALSE)</f>
        <v>#N/A</v>
      </c>
      <c r="S8" s="11" t="str">
        <f t="shared" si="2"/>
        <v/>
      </c>
      <c r="T8" s="11" t="str">
        <f>IF(IFERROR(VLOOKUP(N8,Home!$C$8:$R$1048576,11,FALSE),"")=0,"",IFERROR(VLOOKUP(N8,Home!$C$8:$R$1048576,11,FALSE),""))</f>
        <v/>
      </c>
      <c r="U8" s="11" t="str">
        <f>IF(IFERROR(VLOOKUP(O8,Home!$C$8:$R$1048576,12,FALSE),"")=0,"",IFERROR(VLOOKUP(O8,Home!$C$8:$R$1048576,12,FALSE),""))</f>
        <v/>
      </c>
      <c r="V8" s="11" t="str">
        <f>IF(IFERROR(VLOOKUP(O8,Home!$C$8:$R$1048576,8,FALSE),"")=0,"",IFERROR(VLOOKUP(O8,Home!$C$8:$R$1048576,8,FALSE),""))</f>
        <v/>
      </c>
      <c r="W8" s="11" t="str">
        <f>IF(OR(VLOOKUP(N8,Home!$C$7:$I$207,6,FALSE)="",VLOOKUP(N8,Home!$C$7:$I$207,7,FALSE)=""),"FEJL",SUM(Baggrundsark!$K$4:K8))</f>
        <v>FEJL</v>
      </c>
      <c r="Y8">
        <v>5</v>
      </c>
      <c r="Z8" s="1" t="str">
        <f>IF(VLOOKUP(Y8,Home!$C$8:$I$207,6,FALSE)="","",VLOOKUP(Y8,Home!$C$8:$I$207,6,FALSE))</f>
        <v/>
      </c>
      <c r="AA8" t="e">
        <f t="shared" si="3"/>
        <v>#VALUE!</v>
      </c>
      <c r="AB8" s="44" t="str">
        <f>IF(Home!I12="","",(1+(Home!I12-Home!H12)/14))</f>
        <v/>
      </c>
      <c r="AC8" t="e">
        <f t="shared" si="22"/>
        <v>#VALUE!</v>
      </c>
      <c r="AD8">
        <f t="shared" si="14"/>
        <v>0</v>
      </c>
      <c r="AE8">
        <f>SUM($AD$4:AD8)</f>
        <v>1</v>
      </c>
      <c r="AF8" s="103" t="str">
        <f>IFERROR(VLOOKUP(AN8,Home!$C$8:$E$207,3,FALSE),"")</f>
        <v/>
      </c>
      <c r="AG8" s="103" t="str">
        <f>IFERROR(VLOOKUP(AN8,Home!$C$8:$E$207,2,FALSE),"")</f>
        <v/>
      </c>
      <c r="AH8" s="104" t="str">
        <f>IF(VLOOKUP(AE8,Home!$C$8:$I$207,6,FALSE)="","",VLOOKUP(AE8,Home!$C$8:$I$207,6,FALSE))</f>
        <v/>
      </c>
      <c r="AI8" s="104" t="e">
        <f t="shared" si="23"/>
        <v>#VALUE!</v>
      </c>
      <c r="AJ8" s="105" t="e">
        <f t="shared" si="15"/>
        <v>#VALUE!</v>
      </c>
      <c r="AK8" s="103" t="e">
        <f t="shared" si="4"/>
        <v>#VALUE!</v>
      </c>
      <c r="AL8" s="103" t="e">
        <f t="shared" si="16"/>
        <v>#VALUE!</v>
      </c>
      <c r="AN8" t="str">
        <f>IF(OR(VLOOKUP(AE8,Home!$C$8:$I$207,6,FALSE)="",VLOOKUP(AE8,Home!$C$8:$I$207,7,FALSE)=""),"FEJL",Baggrundsark!AE8)</f>
        <v>FEJL</v>
      </c>
      <c r="AO8">
        <f>IF(VLOOKUP(AE8,Home!$C$8:$N$207,12,FALSE)="Timelønnet",1,0)</f>
        <v>0</v>
      </c>
      <c r="AP8">
        <f>SUM($AO$4:AO8)*AO8</f>
        <v>0</v>
      </c>
      <c r="AQ8">
        <f t="shared" si="5"/>
        <v>1</v>
      </c>
      <c r="AR8" t="str">
        <f t="shared" si="6"/>
        <v/>
      </c>
      <c r="AS8" t="e">
        <f t="shared" si="17"/>
        <v>#VALUE!</v>
      </c>
      <c r="AT8" s="45" t="e">
        <f t="shared" si="7"/>
        <v>#VALUE!</v>
      </c>
      <c r="AU8">
        <f>VLOOKUP(AQ8,Home!$C$8:$J$207,8,FALSE)</f>
        <v>0</v>
      </c>
      <c r="AZ8">
        <v>5</v>
      </c>
      <c r="BA8">
        <v>2014</v>
      </c>
      <c r="BB8" t="s">
        <v>219</v>
      </c>
      <c r="BC8" t="s">
        <v>155</v>
      </c>
    </row>
    <row r="9" spans="1:55" x14ac:dyDescent="0.25">
      <c r="A9" s="6">
        <f t="shared" si="8"/>
        <v>0</v>
      </c>
      <c r="B9" s="6">
        <f t="shared" si="18"/>
        <v>0</v>
      </c>
      <c r="C9" s="6" t="str">
        <f t="shared" si="9"/>
        <v/>
      </c>
      <c r="D9" s="7">
        <f t="shared" si="10"/>
        <v>0</v>
      </c>
      <c r="E9" s="7">
        <f t="shared" si="19"/>
        <v>0</v>
      </c>
      <c r="F9" s="7" t="str">
        <f t="shared" si="11"/>
        <v/>
      </c>
      <c r="G9" s="6">
        <f t="shared" si="12"/>
        <v>0</v>
      </c>
      <c r="H9" s="6">
        <f t="shared" si="20"/>
        <v>0</v>
      </c>
      <c r="I9" s="6" t="str">
        <f t="shared" si="21"/>
        <v/>
      </c>
      <c r="J9" s="11">
        <v>6</v>
      </c>
      <c r="K9" s="11">
        <f>IF(IFERROR(VLOOKUP(J9,Home!$A$8:$B$1048576,1,FALSE),0)=0,0,1)</f>
        <v>1</v>
      </c>
      <c r="L9" s="129" t="e">
        <f>IF(VLOOKUP(O9,Home!$C$8:$R$207,6,FALSE)="","",VLOOKUP(O9,Home!$C$8:$R$207,6,FALSE))</f>
        <v>#N/A</v>
      </c>
      <c r="M9" s="129" t="e">
        <f t="shared" si="0"/>
        <v>#N/A</v>
      </c>
      <c r="N9" s="11">
        <f>SUM($K$4:K9)</f>
        <v>6</v>
      </c>
      <c r="O9" s="11" t="str">
        <f>IF(P9="","",IF(IFERROR(VLOOKUP(N9,Home!$C$8:$R$1048576,1,FALSE),"")=0,"",IFERROR(VLOOKUP(N9,Home!$C$8:$R$1048576,1,FALSE),"")))</f>
        <v/>
      </c>
      <c r="P9" s="11" t="str">
        <f>IF(IFERROR(VLOOKUP(W9,Home!$C$8:$R$1048576,3,FALSE),"")=0,"",IFERROR(VLOOKUP(W9,Home!$C$8:$R$1048576,3,FALSE),""))</f>
        <v/>
      </c>
      <c r="Q9" s="11" t="str">
        <f t="shared" si="1"/>
        <v/>
      </c>
      <c r="R9" s="130" t="e">
        <f>VLOOKUP(Q9,'Baggrund til lister'!$G$4:$H$15,2,FALSE)</f>
        <v>#N/A</v>
      </c>
      <c r="S9" s="11" t="str">
        <f t="shared" si="2"/>
        <v/>
      </c>
      <c r="T9" s="11" t="str">
        <f>IF(IFERROR(VLOOKUP(N9,Home!$C$8:$R$1048576,11,FALSE),"")=0,"",IFERROR(VLOOKUP(N9,Home!$C$8:$R$1048576,11,FALSE),""))</f>
        <v/>
      </c>
      <c r="U9" s="11" t="str">
        <f>IF(IFERROR(VLOOKUP(O9,Home!$C$8:$R$1048576,12,FALSE),"")=0,"",IFERROR(VLOOKUP(O9,Home!$C$8:$R$1048576,12,FALSE),""))</f>
        <v/>
      </c>
      <c r="V9" s="11" t="str">
        <f>IF(IFERROR(VLOOKUP(O9,Home!$C$8:$R$1048576,8,FALSE),"")=0,"",IFERROR(VLOOKUP(O9,Home!$C$8:$R$1048576,8,FALSE),""))</f>
        <v/>
      </c>
      <c r="W9" s="11" t="str">
        <f>IF(OR(VLOOKUP(N9,Home!$C$7:$I$207,6,FALSE)="",VLOOKUP(N9,Home!$C$7:$I$207,7,FALSE)=""),"FEJL",SUM(Baggrundsark!$K$4:K9))</f>
        <v>FEJL</v>
      </c>
      <c r="Y9">
        <v>6</v>
      </c>
      <c r="Z9" s="1" t="str">
        <f>IF(VLOOKUP(Y9,Home!$C$8:$I$207,6,FALSE)="","",VLOOKUP(Y9,Home!$C$8:$I$207,6,FALSE))</f>
        <v/>
      </c>
      <c r="AA9" t="e">
        <f t="shared" si="3"/>
        <v>#VALUE!</v>
      </c>
      <c r="AB9" s="44" t="str">
        <f>IF(Home!I13="","",(1+(Home!I13-Home!H13)/14))</f>
        <v/>
      </c>
      <c r="AC9" t="e">
        <f t="shared" si="22"/>
        <v>#VALUE!</v>
      </c>
      <c r="AD9">
        <f t="shared" si="14"/>
        <v>0</v>
      </c>
      <c r="AE9">
        <f>SUM($AD$4:AD9)</f>
        <v>1</v>
      </c>
      <c r="AF9" s="103" t="str">
        <f>IFERROR(VLOOKUP(AN9,Home!$C$8:$E$207,3,FALSE),"")</f>
        <v/>
      </c>
      <c r="AG9" s="103" t="str">
        <f>IFERROR(VLOOKUP(AN9,Home!$C$8:$E$207,2,FALSE),"")</f>
        <v/>
      </c>
      <c r="AH9" s="104" t="str">
        <f>IF(VLOOKUP(AE9,Home!$C$8:$I$207,6,FALSE)="","",VLOOKUP(AE9,Home!$C$8:$I$207,6,FALSE))</f>
        <v/>
      </c>
      <c r="AI9" s="104" t="e">
        <f t="shared" si="23"/>
        <v>#VALUE!</v>
      </c>
      <c r="AJ9" s="105" t="e">
        <f t="shared" si="15"/>
        <v>#VALUE!</v>
      </c>
      <c r="AK9" s="103" t="e">
        <f t="shared" si="4"/>
        <v>#VALUE!</v>
      </c>
      <c r="AL9" s="103" t="e">
        <f t="shared" si="16"/>
        <v>#VALUE!</v>
      </c>
      <c r="AN9" t="str">
        <f>IF(OR(VLOOKUP(AE9,Home!$C$8:$I$207,6,FALSE)="",VLOOKUP(AE9,Home!$C$8:$I$207,7,FALSE)=""),"FEJL",Baggrundsark!AE9)</f>
        <v>FEJL</v>
      </c>
      <c r="AO9">
        <f>IF(VLOOKUP(AE9,Home!$C$8:$N$207,12,FALSE)="Timelønnet",1,0)</f>
        <v>0</v>
      </c>
      <c r="AP9">
        <f>SUM($AO$4:AO9)*AO9</f>
        <v>0</v>
      </c>
      <c r="AQ9">
        <f t="shared" si="5"/>
        <v>1</v>
      </c>
      <c r="AR9" t="str">
        <f t="shared" si="6"/>
        <v/>
      </c>
      <c r="AS9" t="e">
        <f t="shared" si="17"/>
        <v>#VALUE!</v>
      </c>
      <c r="AT9" s="45" t="e">
        <f t="shared" si="7"/>
        <v>#VALUE!</v>
      </c>
      <c r="AU9">
        <f>VLOOKUP(AQ9,Home!$C$8:$J$207,8,FALSE)</f>
        <v>0</v>
      </c>
      <c r="AZ9">
        <v>6</v>
      </c>
      <c r="BA9">
        <v>2014</v>
      </c>
      <c r="BB9" t="s">
        <v>220</v>
      </c>
      <c r="BC9" t="s">
        <v>156</v>
      </c>
    </row>
    <row r="10" spans="1:55" x14ac:dyDescent="0.25">
      <c r="A10" s="6">
        <f t="shared" si="8"/>
        <v>0</v>
      </c>
      <c r="B10" s="6">
        <f t="shared" si="18"/>
        <v>0</v>
      </c>
      <c r="C10" s="6" t="str">
        <f t="shared" si="9"/>
        <v/>
      </c>
      <c r="D10" s="7">
        <f t="shared" si="10"/>
        <v>0</v>
      </c>
      <c r="E10" s="7">
        <f t="shared" si="19"/>
        <v>0</v>
      </c>
      <c r="F10" s="7" t="str">
        <f t="shared" si="11"/>
        <v/>
      </c>
      <c r="G10" s="6">
        <f t="shared" si="12"/>
        <v>0</v>
      </c>
      <c r="H10" s="6">
        <f t="shared" si="20"/>
        <v>0</v>
      </c>
      <c r="I10" s="6" t="str">
        <f t="shared" si="21"/>
        <v/>
      </c>
      <c r="J10" s="11">
        <v>7</v>
      </c>
      <c r="K10" s="11">
        <f>IF(IFERROR(VLOOKUP(J10,Home!$A$8:$B$1048576,1,FALSE),0)=0,0,1)</f>
        <v>1</v>
      </c>
      <c r="L10" s="129" t="e">
        <f>IF(VLOOKUP(O10,Home!$C$8:$R$207,6,FALSE)="","",VLOOKUP(O10,Home!$C$8:$R$207,6,FALSE))</f>
        <v>#N/A</v>
      </c>
      <c r="M10" s="129" t="e">
        <f t="shared" si="0"/>
        <v>#N/A</v>
      </c>
      <c r="N10" s="11">
        <f>SUM($K$4:K10)</f>
        <v>7</v>
      </c>
      <c r="O10" s="11" t="str">
        <f>IF(P10="","",IF(IFERROR(VLOOKUP(N10,Home!$C$8:$R$1048576,1,FALSE),"")=0,"",IFERROR(VLOOKUP(N10,Home!$C$8:$R$1048576,1,FALSE),"")))</f>
        <v/>
      </c>
      <c r="P10" s="11" t="str">
        <f>IF(IFERROR(VLOOKUP(W10,Home!$C$8:$R$1048576,3,FALSE),"")=0,"",IFERROR(VLOOKUP(W10,Home!$C$8:$R$1048576,3,FALSE),""))</f>
        <v/>
      </c>
      <c r="Q10" s="11" t="str">
        <f t="shared" si="1"/>
        <v/>
      </c>
      <c r="R10" s="130" t="e">
        <f>VLOOKUP(Q10,'Baggrund til lister'!$G$4:$H$15,2,FALSE)</f>
        <v>#N/A</v>
      </c>
      <c r="S10" s="11" t="str">
        <f t="shared" si="2"/>
        <v/>
      </c>
      <c r="T10" s="11" t="str">
        <f>IF(IFERROR(VLOOKUP(N10,Home!$C$8:$R$1048576,11,FALSE),"")=0,"",IFERROR(VLOOKUP(N10,Home!$C$8:$R$1048576,11,FALSE),""))</f>
        <v/>
      </c>
      <c r="U10" s="11" t="str">
        <f>IF(IFERROR(VLOOKUP(O10,Home!$C$8:$R$1048576,12,FALSE),"")=0,"",IFERROR(VLOOKUP(O10,Home!$C$8:$R$1048576,12,FALSE),""))</f>
        <v/>
      </c>
      <c r="V10" s="11" t="str">
        <f>IF(IFERROR(VLOOKUP(O10,Home!$C$8:$R$1048576,8,FALSE),"")=0,"",IFERROR(VLOOKUP(O10,Home!$C$8:$R$1048576,8,FALSE),""))</f>
        <v/>
      </c>
      <c r="W10" s="11" t="str">
        <f>IF(OR(VLOOKUP(N10,Home!$C$7:$I$207,6,FALSE)="",VLOOKUP(N10,Home!$C$7:$I$207,7,FALSE)=""),"FEJL",SUM(Baggrundsark!$K$4:K10))</f>
        <v>FEJL</v>
      </c>
      <c r="Y10">
        <v>7</v>
      </c>
      <c r="Z10" s="1" t="str">
        <f>IF(VLOOKUP(Y10,Home!$C$8:$I$207,6,FALSE)="","",VLOOKUP(Y10,Home!$C$8:$I$207,6,FALSE))</f>
        <v/>
      </c>
      <c r="AA10" t="e">
        <f t="shared" si="3"/>
        <v>#VALUE!</v>
      </c>
      <c r="AB10" s="44" t="str">
        <f>IF(Home!I14="","",(1+(Home!I14-Home!H14)/14))</f>
        <v/>
      </c>
      <c r="AC10" t="e">
        <f t="shared" si="22"/>
        <v>#VALUE!</v>
      </c>
      <c r="AD10">
        <f t="shared" si="14"/>
        <v>0</v>
      </c>
      <c r="AE10">
        <f>SUM($AD$4:AD10)</f>
        <v>1</v>
      </c>
      <c r="AF10" s="103" t="str">
        <f>IFERROR(VLOOKUP(AN10,Home!$C$8:$E$207,3,FALSE),"")</f>
        <v/>
      </c>
      <c r="AG10" s="103" t="str">
        <f>IFERROR(VLOOKUP(AN10,Home!$C$8:$E$207,2,FALSE),"")</f>
        <v/>
      </c>
      <c r="AH10" s="104" t="str">
        <f>IF(VLOOKUP(AE10,Home!$C$8:$I$207,6,FALSE)="","",VLOOKUP(AE10,Home!$C$8:$I$207,6,FALSE))</f>
        <v/>
      </c>
      <c r="AI10" s="104" t="e">
        <f t="shared" si="23"/>
        <v>#VALUE!</v>
      </c>
      <c r="AJ10" s="105" t="e">
        <f t="shared" si="15"/>
        <v>#VALUE!</v>
      </c>
      <c r="AK10" s="103" t="e">
        <f t="shared" si="4"/>
        <v>#VALUE!</v>
      </c>
      <c r="AL10" s="103" t="e">
        <f t="shared" si="16"/>
        <v>#VALUE!</v>
      </c>
      <c r="AN10" t="str">
        <f>IF(OR(VLOOKUP(AE10,Home!$C$8:$I$207,6,FALSE)="",VLOOKUP(AE10,Home!$C$8:$I$207,7,FALSE)=""),"FEJL",Baggrundsark!AE10)</f>
        <v>FEJL</v>
      </c>
      <c r="AO10">
        <f>IF(VLOOKUP(AE10,Home!$C$8:$N$207,12,FALSE)="Timelønnet",1,0)</f>
        <v>0</v>
      </c>
      <c r="AP10">
        <f>SUM($AO$4:AO10)*AO10</f>
        <v>0</v>
      </c>
      <c r="AQ10">
        <f t="shared" si="5"/>
        <v>1</v>
      </c>
      <c r="AR10" t="str">
        <f t="shared" si="6"/>
        <v/>
      </c>
      <c r="AS10" t="e">
        <f t="shared" si="17"/>
        <v>#VALUE!</v>
      </c>
      <c r="AT10" s="45" t="e">
        <f t="shared" si="7"/>
        <v>#VALUE!</v>
      </c>
      <c r="AU10">
        <f>VLOOKUP(AQ10,Home!$C$8:$J$207,8,FALSE)</f>
        <v>0</v>
      </c>
      <c r="AZ10" s="46">
        <v>7</v>
      </c>
      <c r="BA10">
        <v>2014</v>
      </c>
      <c r="BB10" t="s">
        <v>221</v>
      </c>
      <c r="BC10" t="s">
        <v>156</v>
      </c>
    </row>
    <row r="11" spans="1:55" x14ac:dyDescent="0.25">
      <c r="A11" s="6">
        <f t="shared" si="8"/>
        <v>0</v>
      </c>
      <c r="B11" s="6">
        <f t="shared" si="18"/>
        <v>0</v>
      </c>
      <c r="C11" s="6" t="str">
        <f t="shared" si="9"/>
        <v/>
      </c>
      <c r="D11" s="7">
        <f t="shared" si="10"/>
        <v>0</v>
      </c>
      <c r="E11" s="7">
        <f t="shared" si="19"/>
        <v>0</v>
      </c>
      <c r="F11" s="7" t="str">
        <f t="shared" si="11"/>
        <v/>
      </c>
      <c r="G11" s="6">
        <f t="shared" si="12"/>
        <v>0</v>
      </c>
      <c r="H11" s="6">
        <f t="shared" si="20"/>
        <v>0</v>
      </c>
      <c r="I11" s="6" t="str">
        <f t="shared" si="21"/>
        <v/>
      </c>
      <c r="J11" s="11">
        <v>8</v>
      </c>
      <c r="K11" s="11">
        <f>IF(IFERROR(VLOOKUP(J11,Home!$A$8:$B$1048576,1,FALSE),0)=0,0,1)</f>
        <v>1</v>
      </c>
      <c r="L11" s="129" t="e">
        <f>IF(VLOOKUP(O11,Home!$C$8:$R$207,6,FALSE)="","",VLOOKUP(O11,Home!$C$8:$R$207,6,FALSE))</f>
        <v>#N/A</v>
      </c>
      <c r="M11" s="129" t="e">
        <f t="shared" si="0"/>
        <v>#N/A</v>
      </c>
      <c r="N11" s="11">
        <f>SUM($K$4:K11)</f>
        <v>8</v>
      </c>
      <c r="O11" s="11" t="str">
        <f>IF(P11="","",IF(IFERROR(VLOOKUP(N11,Home!$C$8:$R$1048576,1,FALSE),"")=0,"",IFERROR(VLOOKUP(N11,Home!$C$8:$R$1048576,1,FALSE),"")))</f>
        <v/>
      </c>
      <c r="P11" s="11" t="str">
        <f>IF(IFERROR(VLOOKUP(W11,Home!$C$8:$R$1048576,3,FALSE),"")=0,"",IFERROR(VLOOKUP(W11,Home!$C$8:$R$1048576,3,FALSE),""))</f>
        <v/>
      </c>
      <c r="Q11" s="11" t="str">
        <f t="shared" si="1"/>
        <v/>
      </c>
      <c r="R11" s="130" t="e">
        <f>VLOOKUP(Q11,'Baggrund til lister'!$G$4:$H$15,2,FALSE)</f>
        <v>#N/A</v>
      </c>
      <c r="S11" s="11" t="str">
        <f t="shared" si="2"/>
        <v/>
      </c>
      <c r="T11" s="11" t="str">
        <f>IF(IFERROR(VLOOKUP(N11,Home!$C$8:$R$1048576,11,FALSE),"")=0,"",IFERROR(VLOOKUP(N11,Home!$C$8:$R$1048576,11,FALSE),""))</f>
        <v/>
      </c>
      <c r="U11" s="11" t="str">
        <f>IF(IFERROR(VLOOKUP(O11,Home!$C$8:$R$1048576,12,FALSE),"")=0,"",IFERROR(VLOOKUP(O11,Home!$C$8:$R$1048576,12,FALSE),""))</f>
        <v/>
      </c>
      <c r="V11" s="11" t="str">
        <f>IF(IFERROR(VLOOKUP(O11,Home!$C$8:$R$1048576,8,FALSE),"")=0,"",IFERROR(VLOOKUP(O11,Home!$C$8:$R$1048576,8,FALSE),""))</f>
        <v/>
      </c>
      <c r="W11" s="11" t="str">
        <f>IF(OR(VLOOKUP(N11,Home!$C$7:$I$207,6,FALSE)="",VLOOKUP(N11,Home!$C$7:$I$207,7,FALSE)=""),"FEJL",SUM(Baggrundsark!$K$4:K11))</f>
        <v>FEJL</v>
      </c>
      <c r="Y11">
        <v>8</v>
      </c>
      <c r="Z11" s="1" t="str">
        <f>IF(VLOOKUP(Y11,Home!$C$8:$I$207,6,FALSE)="","",VLOOKUP(Y11,Home!$C$8:$I$207,6,FALSE))</f>
        <v/>
      </c>
      <c r="AA11" t="e">
        <f t="shared" si="3"/>
        <v>#VALUE!</v>
      </c>
      <c r="AB11" s="44" t="str">
        <f>IF(Home!I15="","",(1+(Home!I15-Home!H15)/14))</f>
        <v/>
      </c>
      <c r="AC11" t="e">
        <f t="shared" si="22"/>
        <v>#VALUE!</v>
      </c>
      <c r="AD11">
        <f t="shared" si="14"/>
        <v>0</v>
      </c>
      <c r="AE11">
        <f>SUM($AD$4:AD11)</f>
        <v>1</v>
      </c>
      <c r="AF11" s="103" t="str">
        <f>IFERROR(VLOOKUP(AN11,Home!$C$8:$E$207,3,FALSE),"")</f>
        <v/>
      </c>
      <c r="AG11" s="103" t="str">
        <f>IFERROR(VLOOKUP(AN11,Home!$C$8:$E$207,2,FALSE),"")</f>
        <v/>
      </c>
      <c r="AH11" s="104" t="str">
        <f>IF(VLOOKUP(AE11,Home!$C$8:$I$207,6,FALSE)="","",VLOOKUP(AE11,Home!$C$8:$I$207,6,FALSE))</f>
        <v/>
      </c>
      <c r="AI11" s="104" t="e">
        <f t="shared" si="23"/>
        <v>#VALUE!</v>
      </c>
      <c r="AJ11" s="105" t="e">
        <f t="shared" si="15"/>
        <v>#VALUE!</v>
      </c>
      <c r="AK11" s="103" t="e">
        <f t="shared" si="4"/>
        <v>#VALUE!</v>
      </c>
      <c r="AL11" s="103" t="e">
        <f t="shared" si="16"/>
        <v>#VALUE!</v>
      </c>
      <c r="AN11" t="str">
        <f>IF(OR(VLOOKUP(AE11,Home!$C$8:$I$207,6,FALSE)="",VLOOKUP(AE11,Home!$C$8:$I$207,7,FALSE)=""),"FEJL",Baggrundsark!AE11)</f>
        <v>FEJL</v>
      </c>
      <c r="AO11">
        <f>IF(VLOOKUP(AE11,Home!$C$8:$N$207,12,FALSE)="Timelønnet",1,0)</f>
        <v>0</v>
      </c>
      <c r="AP11">
        <f>SUM($AO$4:AO11)*AO11</f>
        <v>0</v>
      </c>
      <c r="AQ11">
        <f t="shared" si="5"/>
        <v>1</v>
      </c>
      <c r="AR11" t="str">
        <f t="shared" si="6"/>
        <v/>
      </c>
      <c r="AS11" t="e">
        <f t="shared" si="17"/>
        <v>#VALUE!</v>
      </c>
      <c r="AT11" s="45" t="e">
        <f t="shared" si="7"/>
        <v>#VALUE!</v>
      </c>
      <c r="AU11">
        <f>VLOOKUP(AQ11,Home!$C$8:$J$207,8,FALSE)</f>
        <v>0</v>
      </c>
      <c r="AZ11">
        <v>8</v>
      </c>
      <c r="BA11">
        <v>2014</v>
      </c>
      <c r="BB11" t="s">
        <v>222</v>
      </c>
      <c r="BC11" t="s">
        <v>157</v>
      </c>
    </row>
    <row r="12" spans="1:55" x14ac:dyDescent="0.25">
      <c r="A12" s="6">
        <f t="shared" si="8"/>
        <v>0</v>
      </c>
      <c r="B12" s="6">
        <f t="shared" si="18"/>
        <v>0</v>
      </c>
      <c r="C12" s="6" t="str">
        <f t="shared" si="9"/>
        <v/>
      </c>
      <c r="D12" s="7">
        <f t="shared" si="10"/>
        <v>0</v>
      </c>
      <c r="E12" s="7">
        <f t="shared" si="19"/>
        <v>0</v>
      </c>
      <c r="F12" s="7" t="str">
        <f t="shared" si="11"/>
        <v/>
      </c>
      <c r="G12" s="6">
        <f t="shared" si="12"/>
        <v>0</v>
      </c>
      <c r="H12" s="6">
        <f t="shared" si="20"/>
        <v>0</v>
      </c>
      <c r="I12" s="6" t="str">
        <f t="shared" si="21"/>
        <v/>
      </c>
      <c r="J12" s="11">
        <v>9</v>
      </c>
      <c r="K12" s="11">
        <f>IF(IFERROR(VLOOKUP(J12,Home!$A$8:$B$1048576,1,FALSE),0)=0,0,1)</f>
        <v>1</v>
      </c>
      <c r="L12" s="129" t="e">
        <f>IF(VLOOKUP(O12,Home!$C$8:$R$207,6,FALSE)="","",VLOOKUP(O12,Home!$C$8:$R$207,6,FALSE))</f>
        <v>#N/A</v>
      </c>
      <c r="M12" s="129" t="e">
        <f t="shared" si="0"/>
        <v>#N/A</v>
      </c>
      <c r="N12" s="11">
        <f>SUM($K$4:K12)</f>
        <v>9</v>
      </c>
      <c r="O12" s="11" t="str">
        <f>IF(P12="","",IF(IFERROR(VLOOKUP(N12,Home!$C$8:$R$1048576,1,FALSE),"")=0,"",IFERROR(VLOOKUP(N12,Home!$C$8:$R$1048576,1,FALSE),"")))</f>
        <v/>
      </c>
      <c r="P12" s="11" t="str">
        <f>IF(IFERROR(VLOOKUP(W12,Home!$C$8:$R$1048576,3,FALSE),"")=0,"",IFERROR(VLOOKUP(W12,Home!$C$8:$R$1048576,3,FALSE),""))</f>
        <v/>
      </c>
      <c r="Q12" s="11" t="str">
        <f t="shared" si="1"/>
        <v/>
      </c>
      <c r="R12" s="130" t="e">
        <f>VLOOKUP(Q12,'Baggrund til lister'!$G$4:$H$15,2,FALSE)</f>
        <v>#N/A</v>
      </c>
      <c r="S12" s="11" t="str">
        <f t="shared" si="2"/>
        <v/>
      </c>
      <c r="T12" s="11" t="str">
        <f>IF(IFERROR(VLOOKUP(N12,Home!$C$8:$R$1048576,11,FALSE),"")=0,"",IFERROR(VLOOKUP(N12,Home!$C$8:$R$1048576,11,FALSE),""))</f>
        <v/>
      </c>
      <c r="U12" s="11" t="str">
        <f>IF(IFERROR(VLOOKUP(O12,Home!$C$8:$R$1048576,12,FALSE),"")=0,"",IFERROR(VLOOKUP(O12,Home!$C$8:$R$1048576,12,FALSE),""))</f>
        <v/>
      </c>
      <c r="V12" s="11" t="str">
        <f>IF(IFERROR(VLOOKUP(O12,Home!$C$8:$R$1048576,8,FALSE),"")=0,"",IFERROR(VLOOKUP(O12,Home!$C$8:$R$1048576,8,FALSE),""))</f>
        <v/>
      </c>
      <c r="W12" s="11" t="str">
        <f>IF(OR(VLOOKUP(N12,Home!$C$7:$I$207,6,FALSE)="",VLOOKUP(N12,Home!$C$7:$I$207,7,FALSE)=""),"FEJL",SUM(Baggrundsark!$K$4:K12))</f>
        <v>FEJL</v>
      </c>
      <c r="Y12">
        <v>9</v>
      </c>
      <c r="Z12" s="1" t="str">
        <f>IF(VLOOKUP(Y12,Home!$C$8:$I$207,6,FALSE)="","",VLOOKUP(Y12,Home!$C$8:$I$207,6,FALSE))</f>
        <v/>
      </c>
      <c r="AA12" t="e">
        <f t="shared" si="3"/>
        <v>#VALUE!</v>
      </c>
      <c r="AB12" s="44" t="str">
        <f>IF(Home!I16="","",(1+(Home!I16-Home!H16)/14))</f>
        <v/>
      </c>
      <c r="AC12" t="e">
        <f t="shared" si="22"/>
        <v>#VALUE!</v>
      </c>
      <c r="AD12">
        <f t="shared" si="14"/>
        <v>0</v>
      </c>
      <c r="AE12">
        <f>SUM($AD$4:AD12)</f>
        <v>1</v>
      </c>
      <c r="AF12" s="103" t="str">
        <f>IFERROR(VLOOKUP(AN12,Home!$C$8:$E$207,3,FALSE),"")</f>
        <v/>
      </c>
      <c r="AG12" s="103" t="str">
        <f>IFERROR(VLOOKUP(AN12,Home!$C$8:$E$207,2,FALSE),"")</f>
        <v/>
      </c>
      <c r="AH12" s="104" t="str">
        <f>IF(VLOOKUP(AE12,Home!$C$8:$I$207,6,FALSE)="","",VLOOKUP(AE12,Home!$C$8:$I$207,6,FALSE))</f>
        <v/>
      </c>
      <c r="AI12" s="104" t="e">
        <f t="shared" si="23"/>
        <v>#VALUE!</v>
      </c>
      <c r="AJ12" s="105" t="e">
        <f t="shared" si="15"/>
        <v>#VALUE!</v>
      </c>
      <c r="AK12" s="103" t="e">
        <f t="shared" si="4"/>
        <v>#VALUE!</v>
      </c>
      <c r="AL12" s="103" t="e">
        <f t="shared" si="16"/>
        <v>#VALUE!</v>
      </c>
      <c r="AN12" t="str">
        <f>IF(OR(VLOOKUP(AE12,Home!$C$8:$I$207,6,FALSE)="",VLOOKUP(AE12,Home!$C$8:$I$207,7,FALSE)=""),"FEJL",Baggrundsark!AE12)</f>
        <v>FEJL</v>
      </c>
      <c r="AO12">
        <f>IF(VLOOKUP(AE12,Home!$C$8:$N$207,12,FALSE)="Timelønnet",1,0)</f>
        <v>0</v>
      </c>
      <c r="AP12">
        <f>SUM($AO$4:AO12)*AO12</f>
        <v>0</v>
      </c>
      <c r="AQ12">
        <f t="shared" si="5"/>
        <v>1</v>
      </c>
      <c r="AR12" t="str">
        <f t="shared" si="6"/>
        <v/>
      </c>
      <c r="AS12" t="e">
        <f t="shared" si="17"/>
        <v>#VALUE!</v>
      </c>
      <c r="AT12" s="45" t="e">
        <f t="shared" si="7"/>
        <v>#VALUE!</v>
      </c>
      <c r="AU12">
        <f>VLOOKUP(AQ12,Home!$C$8:$J$207,8,FALSE)</f>
        <v>0</v>
      </c>
      <c r="AZ12">
        <v>9</v>
      </c>
      <c r="BA12">
        <v>2014</v>
      </c>
      <c r="BB12" t="s">
        <v>223</v>
      </c>
      <c r="BC12" t="s">
        <v>157</v>
      </c>
    </row>
    <row r="13" spans="1:55" x14ac:dyDescent="0.25">
      <c r="A13" s="6">
        <f t="shared" si="8"/>
        <v>0</v>
      </c>
      <c r="B13" s="6">
        <f t="shared" si="18"/>
        <v>0</v>
      </c>
      <c r="C13" s="6" t="str">
        <f t="shared" si="9"/>
        <v/>
      </c>
      <c r="D13" s="7">
        <f t="shared" si="10"/>
        <v>0</v>
      </c>
      <c r="E13" s="7">
        <f t="shared" si="19"/>
        <v>0</v>
      </c>
      <c r="F13" s="7" t="str">
        <f t="shared" si="11"/>
        <v/>
      </c>
      <c r="G13" s="6">
        <f t="shared" si="12"/>
        <v>0</v>
      </c>
      <c r="H13" s="6">
        <f t="shared" si="20"/>
        <v>0</v>
      </c>
      <c r="I13" s="6" t="str">
        <f t="shared" si="21"/>
        <v/>
      </c>
      <c r="J13" s="11">
        <v>10</v>
      </c>
      <c r="K13" s="11">
        <f>IF(IFERROR(VLOOKUP(J13,Home!$A$8:$B$1048576,1,FALSE),0)=0,0,1)</f>
        <v>1</v>
      </c>
      <c r="L13" s="129" t="e">
        <f>IF(VLOOKUP(O13,Home!$C$8:$R$207,6,FALSE)="","",VLOOKUP(O13,Home!$C$8:$R$207,6,FALSE))</f>
        <v>#N/A</v>
      </c>
      <c r="M13" s="129" t="e">
        <f t="shared" si="0"/>
        <v>#N/A</v>
      </c>
      <c r="N13" s="11">
        <f>SUM($K$4:K13)</f>
        <v>10</v>
      </c>
      <c r="O13" s="11" t="str">
        <f>IF(P13="","",IF(IFERROR(VLOOKUP(N13,Home!$C$8:$R$1048576,1,FALSE),"")=0,"",IFERROR(VLOOKUP(N13,Home!$C$8:$R$1048576,1,FALSE),"")))</f>
        <v/>
      </c>
      <c r="P13" s="11" t="str">
        <f>IF(IFERROR(VLOOKUP(W13,Home!$C$8:$R$1048576,3,FALSE),"")=0,"",IFERROR(VLOOKUP(W13,Home!$C$8:$R$1048576,3,FALSE),""))</f>
        <v/>
      </c>
      <c r="Q13" s="11" t="str">
        <f t="shared" si="1"/>
        <v/>
      </c>
      <c r="R13" s="130" t="e">
        <f>VLOOKUP(Q13,'Baggrund til lister'!$G$4:$H$15,2,FALSE)</f>
        <v>#N/A</v>
      </c>
      <c r="S13" s="11" t="str">
        <f t="shared" si="2"/>
        <v/>
      </c>
      <c r="T13" s="11" t="str">
        <f>IF(IFERROR(VLOOKUP(N13,Home!$C$8:$R$1048576,11,FALSE),"")=0,"",IFERROR(VLOOKUP(N13,Home!$C$8:$R$1048576,11,FALSE),""))</f>
        <v/>
      </c>
      <c r="U13" s="11" t="str">
        <f>IF(IFERROR(VLOOKUP(O13,Home!$C$8:$R$1048576,12,FALSE),"")=0,"",IFERROR(VLOOKUP(O13,Home!$C$8:$R$1048576,12,FALSE),""))</f>
        <v/>
      </c>
      <c r="V13" s="11" t="str">
        <f>IF(IFERROR(VLOOKUP(O13,Home!$C$8:$R$1048576,8,FALSE),"")=0,"",IFERROR(VLOOKUP(O13,Home!$C$8:$R$1048576,8,FALSE),""))</f>
        <v/>
      </c>
      <c r="W13" s="11" t="str">
        <f>IF(OR(VLOOKUP(N13,Home!$C$7:$I$207,6,FALSE)="",VLOOKUP(N13,Home!$C$7:$I$207,7,FALSE)=""),"FEJL",SUM(Baggrundsark!$K$4:K13))</f>
        <v>FEJL</v>
      </c>
      <c r="Y13">
        <v>10</v>
      </c>
      <c r="Z13" s="1" t="str">
        <f>IF(VLOOKUP(Y13,Home!$C$8:$I$207,6,FALSE)="","",VLOOKUP(Y13,Home!$C$8:$I$207,6,FALSE))</f>
        <v/>
      </c>
      <c r="AA13" t="e">
        <f t="shared" si="3"/>
        <v>#VALUE!</v>
      </c>
      <c r="AB13" s="44" t="str">
        <f>IF(Home!I17="","",(1+(Home!I17-Home!H17)/14))</f>
        <v/>
      </c>
      <c r="AC13" t="e">
        <f t="shared" si="22"/>
        <v>#VALUE!</v>
      </c>
      <c r="AD13">
        <f t="shared" si="14"/>
        <v>0</v>
      </c>
      <c r="AE13">
        <f>SUM($AD$4:AD13)</f>
        <v>1</v>
      </c>
      <c r="AF13" s="103" t="str">
        <f>IFERROR(VLOOKUP(AN13,Home!$C$8:$E$207,3,FALSE),"")</f>
        <v/>
      </c>
      <c r="AG13" s="103" t="str">
        <f>IFERROR(VLOOKUP(AN13,Home!$C$8:$E$207,2,FALSE),"")</f>
        <v/>
      </c>
      <c r="AH13" s="104" t="str">
        <f>IF(VLOOKUP(AE13,Home!$C$8:$I$207,6,FALSE)="","",VLOOKUP(AE13,Home!$C$8:$I$207,6,FALSE))</f>
        <v/>
      </c>
      <c r="AI13" s="104" t="e">
        <f t="shared" si="23"/>
        <v>#VALUE!</v>
      </c>
      <c r="AJ13" s="105" t="e">
        <f t="shared" si="15"/>
        <v>#VALUE!</v>
      </c>
      <c r="AK13" s="103" t="e">
        <f t="shared" si="4"/>
        <v>#VALUE!</v>
      </c>
      <c r="AL13" s="103" t="e">
        <f t="shared" si="16"/>
        <v>#VALUE!</v>
      </c>
      <c r="AN13" t="str">
        <f>IF(OR(VLOOKUP(AE13,Home!$C$8:$I$207,6,FALSE)="",VLOOKUP(AE13,Home!$C$8:$I$207,7,FALSE)=""),"FEJL",Baggrundsark!AE13)</f>
        <v>FEJL</v>
      </c>
      <c r="AO13">
        <f>IF(VLOOKUP(AE13,Home!$C$8:$N$207,12,FALSE)="Timelønnet",1,0)</f>
        <v>0</v>
      </c>
      <c r="AP13">
        <f>SUM($AO$4:AO13)*AO13</f>
        <v>0</v>
      </c>
      <c r="AQ13">
        <f t="shared" si="5"/>
        <v>1</v>
      </c>
      <c r="AR13" t="str">
        <f t="shared" si="6"/>
        <v/>
      </c>
      <c r="AS13" t="e">
        <f t="shared" si="17"/>
        <v>#VALUE!</v>
      </c>
      <c r="AT13" s="45" t="e">
        <f t="shared" si="7"/>
        <v>#VALUE!</v>
      </c>
      <c r="AU13">
        <f>VLOOKUP(AQ13,Home!$C$8:$J$207,8,FALSE)</f>
        <v>0</v>
      </c>
      <c r="AZ13" s="46">
        <v>10</v>
      </c>
      <c r="BA13">
        <v>2014</v>
      </c>
      <c r="BB13" t="s">
        <v>224</v>
      </c>
      <c r="BC13" t="s">
        <v>158</v>
      </c>
    </row>
    <row r="14" spans="1:55" x14ac:dyDescent="0.25">
      <c r="A14" s="6">
        <f t="shared" si="8"/>
        <v>0</v>
      </c>
      <c r="B14" s="6">
        <f t="shared" si="18"/>
        <v>0</v>
      </c>
      <c r="C14" s="6" t="str">
        <f t="shared" si="9"/>
        <v/>
      </c>
      <c r="D14" s="7">
        <f t="shared" si="10"/>
        <v>0</v>
      </c>
      <c r="E14" s="7">
        <f t="shared" si="19"/>
        <v>0</v>
      </c>
      <c r="F14" s="7" t="str">
        <f t="shared" si="11"/>
        <v/>
      </c>
      <c r="G14" s="6">
        <f t="shared" si="12"/>
        <v>0</v>
      </c>
      <c r="H14" s="6">
        <f t="shared" si="20"/>
        <v>0</v>
      </c>
      <c r="I14" s="6" t="str">
        <f t="shared" si="21"/>
        <v/>
      </c>
      <c r="J14" s="11">
        <v>11</v>
      </c>
      <c r="K14" s="11">
        <f>IF(IFERROR(VLOOKUP(J14,Home!$A$8:$B$1048576,1,FALSE),0)=0,0,1)</f>
        <v>1</v>
      </c>
      <c r="L14" s="129" t="e">
        <f>IF(VLOOKUP(O14,Home!$C$8:$R$207,6,FALSE)="","",VLOOKUP(O14,Home!$C$8:$R$207,6,FALSE))</f>
        <v>#N/A</v>
      </c>
      <c r="M14" s="129" t="e">
        <f t="shared" si="0"/>
        <v>#N/A</v>
      </c>
      <c r="N14" s="11">
        <f>SUM($K$4:K14)</f>
        <v>11</v>
      </c>
      <c r="O14" s="11" t="str">
        <f>IF(P14="","",IF(IFERROR(VLOOKUP(N14,Home!$C$8:$R$1048576,1,FALSE),"")=0,"",IFERROR(VLOOKUP(N14,Home!$C$8:$R$1048576,1,FALSE),"")))</f>
        <v/>
      </c>
      <c r="P14" s="11" t="str">
        <f>IF(IFERROR(VLOOKUP(W14,Home!$C$8:$R$1048576,3,FALSE),"")=0,"",IFERROR(VLOOKUP(W14,Home!$C$8:$R$1048576,3,FALSE),""))</f>
        <v/>
      </c>
      <c r="Q14" s="11" t="str">
        <f t="shared" si="1"/>
        <v/>
      </c>
      <c r="R14" s="130" t="e">
        <f>VLOOKUP(Q14,'Baggrund til lister'!$G$4:$H$15,2,FALSE)</f>
        <v>#N/A</v>
      </c>
      <c r="S14" s="11" t="str">
        <f t="shared" si="2"/>
        <v/>
      </c>
      <c r="T14" s="11" t="str">
        <f>IF(IFERROR(VLOOKUP(N14,Home!$C$8:$R$1048576,11,FALSE),"")=0,"",IFERROR(VLOOKUP(N14,Home!$C$8:$R$1048576,11,FALSE),""))</f>
        <v/>
      </c>
      <c r="U14" s="11" t="str">
        <f>IF(IFERROR(VLOOKUP(O14,Home!$C$8:$R$1048576,12,FALSE),"")=0,"",IFERROR(VLOOKUP(O14,Home!$C$8:$R$1048576,12,FALSE),""))</f>
        <v/>
      </c>
      <c r="V14" s="11" t="str">
        <f>IF(IFERROR(VLOOKUP(O14,Home!$C$8:$R$1048576,8,FALSE),"")=0,"",IFERROR(VLOOKUP(O14,Home!$C$8:$R$1048576,8,FALSE),""))</f>
        <v/>
      </c>
      <c r="W14" s="11" t="str">
        <f>IF(OR(VLOOKUP(N14,Home!$C$7:$I$207,6,FALSE)="",VLOOKUP(N14,Home!$C$7:$I$207,7,FALSE)=""),"FEJL",SUM(Baggrundsark!$K$4:K14))</f>
        <v>FEJL</v>
      </c>
      <c r="Y14">
        <v>11</v>
      </c>
      <c r="Z14" s="1" t="str">
        <f>IF(VLOOKUP(Y14,Home!$C$8:$I$207,6,FALSE)="","",VLOOKUP(Y14,Home!$C$8:$I$207,6,FALSE))</f>
        <v/>
      </c>
      <c r="AA14" t="e">
        <f t="shared" si="3"/>
        <v>#VALUE!</v>
      </c>
      <c r="AB14" s="44" t="str">
        <f>IF(Home!I18="","",(1+(Home!I18-Home!H18)/14))</f>
        <v/>
      </c>
      <c r="AC14" t="e">
        <f t="shared" si="22"/>
        <v>#VALUE!</v>
      </c>
      <c r="AD14">
        <f t="shared" si="14"/>
        <v>0</v>
      </c>
      <c r="AE14">
        <f>SUM($AD$4:AD14)</f>
        <v>1</v>
      </c>
      <c r="AF14" s="103" t="str">
        <f>IFERROR(VLOOKUP(AN14,Home!$C$8:$E$207,3,FALSE),"")</f>
        <v/>
      </c>
      <c r="AG14" s="103" t="str">
        <f>IFERROR(VLOOKUP(AN14,Home!$C$8:$E$207,2,FALSE),"")</f>
        <v/>
      </c>
      <c r="AH14" s="104" t="str">
        <f>IF(VLOOKUP(AE14,Home!$C$8:$I$207,6,FALSE)="","",VLOOKUP(AE14,Home!$C$8:$I$207,6,FALSE))</f>
        <v/>
      </c>
      <c r="AI14" s="104" t="e">
        <f t="shared" si="23"/>
        <v>#VALUE!</v>
      </c>
      <c r="AJ14" s="105" t="e">
        <f t="shared" si="15"/>
        <v>#VALUE!</v>
      </c>
      <c r="AK14" s="103" t="e">
        <f t="shared" si="4"/>
        <v>#VALUE!</v>
      </c>
      <c r="AL14" s="103" t="e">
        <f t="shared" si="16"/>
        <v>#VALUE!</v>
      </c>
      <c r="AN14" t="str">
        <f>IF(OR(VLOOKUP(AE14,Home!$C$8:$I$207,6,FALSE)="",VLOOKUP(AE14,Home!$C$8:$I$207,7,FALSE)=""),"FEJL",Baggrundsark!AE14)</f>
        <v>FEJL</v>
      </c>
      <c r="AO14">
        <f>IF(VLOOKUP(AE14,Home!$C$8:$N$207,12,FALSE)="Timelønnet",1,0)</f>
        <v>0</v>
      </c>
      <c r="AP14">
        <f>SUM($AO$4:AO14)*AO14</f>
        <v>0</v>
      </c>
      <c r="AQ14">
        <f t="shared" si="5"/>
        <v>1</v>
      </c>
      <c r="AR14" t="str">
        <f t="shared" si="6"/>
        <v/>
      </c>
      <c r="AS14" t="e">
        <f t="shared" si="17"/>
        <v>#VALUE!</v>
      </c>
      <c r="AT14" s="45" t="e">
        <f t="shared" si="7"/>
        <v>#VALUE!</v>
      </c>
      <c r="AU14">
        <f>VLOOKUP(AQ14,Home!$C$8:$J$207,8,FALSE)</f>
        <v>0</v>
      </c>
      <c r="AZ14">
        <v>11</v>
      </c>
      <c r="BA14">
        <v>2014</v>
      </c>
      <c r="BB14" t="s">
        <v>225</v>
      </c>
      <c r="BC14" t="s">
        <v>158</v>
      </c>
    </row>
    <row r="15" spans="1:55" x14ac:dyDescent="0.25">
      <c r="A15" s="6">
        <f t="shared" si="8"/>
        <v>0</v>
      </c>
      <c r="B15" s="6">
        <f t="shared" si="18"/>
        <v>0</v>
      </c>
      <c r="C15" s="6" t="str">
        <f t="shared" si="9"/>
        <v/>
      </c>
      <c r="D15" s="7">
        <f t="shared" si="10"/>
        <v>0</v>
      </c>
      <c r="E15" s="7">
        <f t="shared" si="19"/>
        <v>0</v>
      </c>
      <c r="F15" s="7" t="str">
        <f t="shared" si="11"/>
        <v/>
      </c>
      <c r="G15" s="6">
        <f t="shared" si="12"/>
        <v>0</v>
      </c>
      <c r="H15" s="6">
        <f t="shared" si="20"/>
        <v>0</v>
      </c>
      <c r="I15" s="6" t="str">
        <f t="shared" si="21"/>
        <v/>
      </c>
      <c r="J15" s="11">
        <v>12</v>
      </c>
      <c r="K15" s="11">
        <f>IF(IFERROR(VLOOKUP(J15,Home!$A$8:$B$1048576,1,FALSE),0)=0,0,1)</f>
        <v>1</v>
      </c>
      <c r="L15" s="129" t="e">
        <f>IF(VLOOKUP(O15,Home!$C$8:$R$207,6,FALSE)="","",VLOOKUP(O15,Home!$C$8:$R$207,6,FALSE))</f>
        <v>#N/A</v>
      </c>
      <c r="M15" s="129" t="e">
        <f t="shared" si="0"/>
        <v>#N/A</v>
      </c>
      <c r="N15" s="11">
        <f>SUM($K$4:K15)</f>
        <v>12</v>
      </c>
      <c r="O15" s="11" t="str">
        <f>IF(P15="","",IF(IFERROR(VLOOKUP(N15,Home!$C$8:$R$1048576,1,FALSE),"")=0,"",IFERROR(VLOOKUP(N15,Home!$C$8:$R$1048576,1,FALSE),"")))</f>
        <v/>
      </c>
      <c r="P15" s="11" t="str">
        <f>IF(IFERROR(VLOOKUP(W15,Home!$C$8:$R$1048576,3,FALSE),"")=0,"",IFERROR(VLOOKUP(W15,Home!$C$8:$R$1048576,3,FALSE),""))</f>
        <v/>
      </c>
      <c r="Q15" s="11" t="str">
        <f t="shared" si="1"/>
        <v/>
      </c>
      <c r="R15" s="130" t="e">
        <f>VLOOKUP(Q15,'Baggrund til lister'!$G$4:$H$15,2,FALSE)</f>
        <v>#N/A</v>
      </c>
      <c r="S15" s="11" t="str">
        <f t="shared" si="2"/>
        <v/>
      </c>
      <c r="T15" s="11" t="str">
        <f>IF(IFERROR(VLOOKUP(N15,Home!$C$8:$R$1048576,11,FALSE),"")=0,"",IFERROR(VLOOKUP(N15,Home!$C$8:$R$1048576,11,FALSE),""))</f>
        <v/>
      </c>
      <c r="U15" s="11" t="str">
        <f>IF(IFERROR(VLOOKUP(O15,Home!$C$8:$R$1048576,12,FALSE),"")=0,"",IFERROR(VLOOKUP(O15,Home!$C$8:$R$1048576,12,FALSE),""))</f>
        <v/>
      </c>
      <c r="V15" s="11" t="str">
        <f>IF(IFERROR(VLOOKUP(O15,Home!$C$8:$R$1048576,8,FALSE),"")=0,"",IFERROR(VLOOKUP(O15,Home!$C$8:$R$1048576,8,FALSE),""))</f>
        <v/>
      </c>
      <c r="W15" s="11" t="str">
        <f>IF(OR(VLOOKUP(N15,Home!$C$7:$I$207,6,FALSE)="",VLOOKUP(N15,Home!$C$7:$I$207,7,FALSE)=""),"FEJL",SUM(Baggrundsark!$K$4:K15))</f>
        <v>FEJL</v>
      </c>
      <c r="Y15">
        <v>12</v>
      </c>
      <c r="Z15" s="1" t="str">
        <f>IF(VLOOKUP(Y15,Home!$C$8:$I$207,6,FALSE)="","",VLOOKUP(Y15,Home!$C$8:$I$207,6,FALSE))</f>
        <v/>
      </c>
      <c r="AA15" t="e">
        <f t="shared" si="3"/>
        <v>#VALUE!</v>
      </c>
      <c r="AB15" s="44" t="str">
        <f>IF(Home!I19="","",(1+(Home!I19-Home!H19)/14))</f>
        <v/>
      </c>
      <c r="AC15" t="e">
        <f t="shared" si="22"/>
        <v>#VALUE!</v>
      </c>
      <c r="AD15">
        <f t="shared" si="14"/>
        <v>0</v>
      </c>
      <c r="AE15">
        <f>SUM($AD$4:AD15)</f>
        <v>1</v>
      </c>
      <c r="AF15" s="103" t="str">
        <f>IFERROR(VLOOKUP(AN15,Home!$C$8:$E$207,3,FALSE),"")</f>
        <v/>
      </c>
      <c r="AG15" s="103" t="str">
        <f>IFERROR(VLOOKUP(AN15,Home!$C$8:$E$207,2,FALSE),"")</f>
        <v/>
      </c>
      <c r="AH15" s="104" t="str">
        <f>IF(VLOOKUP(AE15,Home!$C$8:$I$207,6,FALSE)="","",VLOOKUP(AE15,Home!$C$8:$I$207,6,FALSE))</f>
        <v/>
      </c>
      <c r="AI15" s="104" t="e">
        <f t="shared" si="23"/>
        <v>#VALUE!</v>
      </c>
      <c r="AJ15" s="105" t="e">
        <f t="shared" si="15"/>
        <v>#VALUE!</v>
      </c>
      <c r="AK15" s="103" t="e">
        <f t="shared" si="4"/>
        <v>#VALUE!</v>
      </c>
      <c r="AL15" s="103" t="e">
        <f t="shared" si="16"/>
        <v>#VALUE!</v>
      </c>
      <c r="AN15" t="str">
        <f>IF(OR(VLOOKUP(AE15,Home!$C$8:$I$207,6,FALSE)="",VLOOKUP(AE15,Home!$C$8:$I$207,7,FALSE)=""),"FEJL",Baggrundsark!AE15)</f>
        <v>FEJL</v>
      </c>
      <c r="AO15">
        <f>IF(VLOOKUP(AE15,Home!$C$8:$N$207,12,FALSE)="Timelønnet",1,0)</f>
        <v>0</v>
      </c>
      <c r="AP15">
        <f>SUM($AO$4:AO15)*AO15</f>
        <v>0</v>
      </c>
      <c r="AQ15">
        <f t="shared" si="5"/>
        <v>1</v>
      </c>
      <c r="AR15" t="str">
        <f t="shared" si="6"/>
        <v/>
      </c>
      <c r="AS15" t="e">
        <f t="shared" si="17"/>
        <v>#VALUE!</v>
      </c>
      <c r="AT15" s="45" t="e">
        <f t="shared" si="7"/>
        <v>#VALUE!</v>
      </c>
      <c r="AU15">
        <f>VLOOKUP(AQ15,Home!$C$8:$J$207,8,FALSE)</f>
        <v>0</v>
      </c>
      <c r="AZ15">
        <v>12</v>
      </c>
      <c r="BA15">
        <v>2014</v>
      </c>
      <c r="BB15" t="s">
        <v>226</v>
      </c>
      <c r="BC15" t="s">
        <v>159</v>
      </c>
    </row>
    <row r="16" spans="1:55" x14ac:dyDescent="0.25">
      <c r="A16" s="6">
        <f t="shared" si="8"/>
        <v>0</v>
      </c>
      <c r="B16" s="6">
        <f t="shared" si="18"/>
        <v>0</v>
      </c>
      <c r="C16" s="6" t="str">
        <f t="shared" si="9"/>
        <v/>
      </c>
      <c r="D16" s="7">
        <f t="shared" si="10"/>
        <v>0</v>
      </c>
      <c r="E16" s="7">
        <f t="shared" si="19"/>
        <v>0</v>
      </c>
      <c r="F16" s="7" t="str">
        <f t="shared" si="11"/>
        <v/>
      </c>
      <c r="G16" s="6">
        <f t="shared" si="12"/>
        <v>0</v>
      </c>
      <c r="H16" s="6">
        <f t="shared" si="20"/>
        <v>0</v>
      </c>
      <c r="I16" s="6" t="str">
        <f t="shared" si="21"/>
        <v/>
      </c>
      <c r="J16" s="11">
        <v>13</v>
      </c>
      <c r="K16" s="11">
        <f>IF(IFERROR(VLOOKUP(J16,Home!$A$8:$B$1048576,1,FALSE),0)=0,0,1)</f>
        <v>1</v>
      </c>
      <c r="L16" s="129" t="e">
        <f>IF(VLOOKUP(O16,Home!$C$8:$R$207,6,FALSE)="","",VLOOKUP(O16,Home!$C$8:$R$207,6,FALSE))</f>
        <v>#N/A</v>
      </c>
      <c r="M16" s="129" t="e">
        <f t="shared" si="0"/>
        <v>#N/A</v>
      </c>
      <c r="N16" s="11">
        <f>SUM($K$4:K16)</f>
        <v>13</v>
      </c>
      <c r="O16" s="11" t="str">
        <f>IF(P16="","",IF(IFERROR(VLOOKUP(N16,Home!$C$8:$R$1048576,1,FALSE),"")=0,"",IFERROR(VLOOKUP(N16,Home!$C$8:$R$1048576,1,FALSE),"")))</f>
        <v/>
      </c>
      <c r="P16" s="11" t="str">
        <f>IF(IFERROR(VLOOKUP(W16,Home!$C$8:$R$1048576,3,FALSE),"")=0,"",IFERROR(VLOOKUP(W16,Home!$C$8:$R$1048576,3,FALSE),""))</f>
        <v/>
      </c>
      <c r="Q16" s="11" t="str">
        <f t="shared" si="1"/>
        <v/>
      </c>
      <c r="R16" s="130" t="e">
        <f>VLOOKUP(Q16,'Baggrund til lister'!$G$4:$H$15,2,FALSE)</f>
        <v>#N/A</v>
      </c>
      <c r="S16" s="11" t="str">
        <f t="shared" si="2"/>
        <v/>
      </c>
      <c r="T16" s="11" t="str">
        <f>IF(IFERROR(VLOOKUP(N16,Home!$C$8:$R$1048576,11,FALSE),"")=0,"",IFERROR(VLOOKUP(N16,Home!$C$8:$R$1048576,11,FALSE),""))</f>
        <v/>
      </c>
      <c r="U16" s="11" t="str">
        <f>IF(IFERROR(VLOOKUP(O16,Home!$C$8:$R$1048576,12,FALSE),"")=0,"",IFERROR(VLOOKUP(O16,Home!$C$8:$R$1048576,12,FALSE),""))</f>
        <v/>
      </c>
      <c r="V16" s="11" t="str">
        <f>IF(IFERROR(VLOOKUP(O16,Home!$C$8:$R$1048576,8,FALSE),"")=0,"",IFERROR(VLOOKUP(O16,Home!$C$8:$R$1048576,8,FALSE),""))</f>
        <v/>
      </c>
      <c r="W16" s="11" t="str">
        <f>IF(OR(VLOOKUP(N16,Home!$C$7:$I$207,6,FALSE)="",VLOOKUP(N16,Home!$C$7:$I$207,7,FALSE)=""),"FEJL",SUM(Baggrundsark!$K$4:K16))</f>
        <v>FEJL</v>
      </c>
      <c r="Y16">
        <v>13</v>
      </c>
      <c r="Z16" s="1" t="str">
        <f>IF(VLOOKUP(Y16,Home!$C$8:$I$207,6,FALSE)="","",VLOOKUP(Y16,Home!$C$8:$I$207,6,FALSE))</f>
        <v/>
      </c>
      <c r="AA16" t="e">
        <f t="shared" si="3"/>
        <v>#VALUE!</v>
      </c>
      <c r="AB16" s="44" t="str">
        <f>IF(Home!I20="","",(1+(Home!I20-Home!H20)/14))</f>
        <v/>
      </c>
      <c r="AC16" t="e">
        <f t="shared" si="22"/>
        <v>#VALUE!</v>
      </c>
      <c r="AD16">
        <f t="shared" si="14"/>
        <v>0</v>
      </c>
      <c r="AE16">
        <f>SUM($AD$4:AD16)</f>
        <v>1</v>
      </c>
      <c r="AF16" s="103" t="str">
        <f>IFERROR(VLOOKUP(AN16,Home!$C$8:$E$207,3,FALSE),"")</f>
        <v/>
      </c>
      <c r="AG16" s="103" t="str">
        <f>IFERROR(VLOOKUP(AN16,Home!$C$8:$E$207,2,FALSE),"")</f>
        <v/>
      </c>
      <c r="AH16" s="104" t="str">
        <f>IF(VLOOKUP(AE16,Home!$C$8:$I$207,6,FALSE)="","",VLOOKUP(AE16,Home!$C$8:$I$207,6,FALSE))</f>
        <v/>
      </c>
      <c r="AI16" s="104" t="e">
        <f t="shared" si="23"/>
        <v>#VALUE!</v>
      </c>
      <c r="AJ16" s="105" t="e">
        <f t="shared" si="15"/>
        <v>#VALUE!</v>
      </c>
      <c r="AK16" s="103" t="e">
        <f t="shared" si="4"/>
        <v>#VALUE!</v>
      </c>
      <c r="AL16" s="103" t="e">
        <f t="shared" si="16"/>
        <v>#VALUE!</v>
      </c>
      <c r="AN16" t="str">
        <f>IF(OR(VLOOKUP(AE16,Home!$C$8:$I$207,6,FALSE)="",VLOOKUP(AE16,Home!$C$8:$I$207,7,FALSE)=""),"FEJL",Baggrundsark!AE16)</f>
        <v>FEJL</v>
      </c>
      <c r="AO16">
        <f>IF(VLOOKUP(AE16,Home!$C$8:$N$207,12,FALSE)="Timelønnet",1,0)</f>
        <v>0</v>
      </c>
      <c r="AP16">
        <f>SUM($AO$4:AO16)*AO16</f>
        <v>0</v>
      </c>
      <c r="AQ16">
        <f t="shared" si="5"/>
        <v>1</v>
      </c>
      <c r="AR16" t="str">
        <f t="shared" si="6"/>
        <v/>
      </c>
      <c r="AS16" t="e">
        <f t="shared" si="17"/>
        <v>#VALUE!</v>
      </c>
      <c r="AT16" s="45" t="e">
        <f t="shared" si="7"/>
        <v>#VALUE!</v>
      </c>
      <c r="AU16">
        <f>VLOOKUP(AQ16,Home!$C$8:$J$207,8,FALSE)</f>
        <v>0</v>
      </c>
      <c r="AZ16" s="46">
        <v>13</v>
      </c>
      <c r="BA16">
        <v>2014</v>
      </c>
      <c r="BB16" t="s">
        <v>227</v>
      </c>
      <c r="BC16" t="s">
        <v>159</v>
      </c>
    </row>
    <row r="17" spans="1:55" x14ac:dyDescent="0.25">
      <c r="A17" s="6">
        <f t="shared" si="8"/>
        <v>0</v>
      </c>
      <c r="B17" s="6">
        <f t="shared" si="18"/>
        <v>0</v>
      </c>
      <c r="C17" s="6" t="str">
        <f t="shared" si="9"/>
        <v/>
      </c>
      <c r="D17" s="7">
        <f t="shared" si="10"/>
        <v>0</v>
      </c>
      <c r="E17" s="7">
        <f t="shared" si="19"/>
        <v>0</v>
      </c>
      <c r="F17" s="7" t="str">
        <f t="shared" si="11"/>
        <v/>
      </c>
      <c r="G17" s="6">
        <f t="shared" si="12"/>
        <v>0</v>
      </c>
      <c r="H17" s="6">
        <f t="shared" si="20"/>
        <v>0</v>
      </c>
      <c r="I17" s="6" t="str">
        <f t="shared" si="21"/>
        <v/>
      </c>
      <c r="J17" s="11">
        <v>14</v>
      </c>
      <c r="K17" s="11">
        <f>IF(IFERROR(VLOOKUP(J17,Home!$A$8:$B$1048576,1,FALSE),0)=0,0,1)</f>
        <v>1</v>
      </c>
      <c r="L17" s="129" t="e">
        <f>IF(VLOOKUP(O17,Home!$C$8:$R$207,6,FALSE)="","",VLOOKUP(O17,Home!$C$8:$R$207,6,FALSE))</f>
        <v>#N/A</v>
      </c>
      <c r="M17" s="129" t="e">
        <f t="shared" si="0"/>
        <v>#N/A</v>
      </c>
      <c r="N17" s="11">
        <f>SUM($K$4:K17)</f>
        <v>14</v>
      </c>
      <c r="O17" s="11" t="str">
        <f>IF(P17="","",IF(IFERROR(VLOOKUP(N17,Home!$C$8:$R$1048576,1,FALSE),"")=0,"",IFERROR(VLOOKUP(N17,Home!$C$8:$R$1048576,1,FALSE),"")))</f>
        <v/>
      </c>
      <c r="P17" s="11" t="str">
        <f>IF(IFERROR(VLOOKUP(W17,Home!$C$8:$R$1048576,3,FALSE),"")=0,"",IFERROR(VLOOKUP(W17,Home!$C$8:$R$1048576,3,FALSE),""))</f>
        <v/>
      </c>
      <c r="Q17" s="11" t="str">
        <f t="shared" si="1"/>
        <v/>
      </c>
      <c r="R17" s="130" t="e">
        <f>VLOOKUP(Q17,'Baggrund til lister'!$G$4:$H$15,2,FALSE)</f>
        <v>#N/A</v>
      </c>
      <c r="S17" s="11" t="str">
        <f t="shared" si="2"/>
        <v/>
      </c>
      <c r="T17" s="11" t="str">
        <f>IF(IFERROR(VLOOKUP(N17,Home!$C$8:$R$1048576,11,FALSE),"")=0,"",IFERROR(VLOOKUP(N17,Home!$C$8:$R$1048576,11,FALSE),""))</f>
        <v/>
      </c>
      <c r="U17" s="11" t="str">
        <f>IF(IFERROR(VLOOKUP(O17,Home!$C$8:$R$1048576,12,FALSE),"")=0,"",IFERROR(VLOOKUP(O17,Home!$C$8:$R$1048576,12,FALSE),""))</f>
        <v/>
      </c>
      <c r="V17" s="11" t="str">
        <f>IF(IFERROR(VLOOKUP(O17,Home!$C$8:$R$1048576,8,FALSE),"")=0,"",IFERROR(VLOOKUP(O17,Home!$C$8:$R$1048576,8,FALSE),""))</f>
        <v/>
      </c>
      <c r="W17" s="11" t="str">
        <f>IF(OR(VLOOKUP(N17,Home!$C$7:$I$207,6,FALSE)="",VLOOKUP(N17,Home!$C$7:$I$207,7,FALSE)=""),"FEJL",SUM(Baggrundsark!$K$4:K17))</f>
        <v>FEJL</v>
      </c>
      <c r="Y17">
        <v>14</v>
      </c>
      <c r="Z17" s="1" t="str">
        <f>IF(VLOOKUP(Y17,Home!$C$8:$I$207,6,FALSE)="","",VLOOKUP(Y17,Home!$C$8:$I$207,6,FALSE))</f>
        <v/>
      </c>
      <c r="AA17" t="e">
        <f t="shared" si="3"/>
        <v>#VALUE!</v>
      </c>
      <c r="AB17" s="44" t="str">
        <f>IF(Home!I21="","",(1+(Home!I21-Home!H21)/14))</f>
        <v/>
      </c>
      <c r="AC17" t="e">
        <f t="shared" si="22"/>
        <v>#VALUE!</v>
      </c>
      <c r="AD17">
        <f t="shared" si="14"/>
        <v>0</v>
      </c>
      <c r="AE17">
        <f>SUM($AD$4:AD17)</f>
        <v>1</v>
      </c>
      <c r="AF17" s="103" t="str">
        <f>IFERROR(VLOOKUP(AN17,Home!$C$8:$E$207,3,FALSE),"")</f>
        <v/>
      </c>
      <c r="AG17" s="103" t="str">
        <f>IFERROR(VLOOKUP(AN17,Home!$C$8:$E$207,2,FALSE),"")</f>
        <v/>
      </c>
      <c r="AH17" s="104" t="str">
        <f>IF(VLOOKUP(AE17,Home!$C$8:$I$207,6,FALSE)="","",VLOOKUP(AE17,Home!$C$8:$I$207,6,FALSE))</f>
        <v/>
      </c>
      <c r="AI17" s="104" t="e">
        <f t="shared" si="23"/>
        <v>#VALUE!</v>
      </c>
      <c r="AJ17" s="105" t="e">
        <f t="shared" si="15"/>
        <v>#VALUE!</v>
      </c>
      <c r="AK17" s="103" t="e">
        <f t="shared" si="4"/>
        <v>#VALUE!</v>
      </c>
      <c r="AL17" s="103" t="e">
        <f t="shared" si="16"/>
        <v>#VALUE!</v>
      </c>
      <c r="AN17" t="str">
        <f>IF(OR(VLOOKUP(AE17,Home!$C$8:$I$207,6,FALSE)="",VLOOKUP(AE17,Home!$C$8:$I$207,7,FALSE)=""),"FEJL",Baggrundsark!AE17)</f>
        <v>FEJL</v>
      </c>
      <c r="AO17">
        <f>IF(VLOOKUP(AE17,Home!$C$8:$N$207,12,FALSE)="Timelønnet",1,0)</f>
        <v>0</v>
      </c>
      <c r="AP17">
        <f>SUM($AO$4:AO17)*AO17</f>
        <v>0</v>
      </c>
      <c r="AQ17">
        <f t="shared" si="5"/>
        <v>1</v>
      </c>
      <c r="AR17" t="str">
        <f t="shared" si="6"/>
        <v/>
      </c>
      <c r="AS17" t="e">
        <f t="shared" si="17"/>
        <v>#VALUE!</v>
      </c>
      <c r="AT17" s="45" t="e">
        <f t="shared" si="7"/>
        <v>#VALUE!</v>
      </c>
      <c r="AU17">
        <f>VLOOKUP(AQ17,Home!$C$8:$J$207,8,FALSE)</f>
        <v>0</v>
      </c>
      <c r="AZ17">
        <v>14</v>
      </c>
      <c r="BA17">
        <v>2014</v>
      </c>
      <c r="BB17" t="s">
        <v>228</v>
      </c>
      <c r="BC17" t="s">
        <v>160</v>
      </c>
    </row>
    <row r="18" spans="1:55" x14ac:dyDescent="0.25">
      <c r="A18" s="6">
        <f t="shared" si="8"/>
        <v>0</v>
      </c>
      <c r="B18" s="6">
        <f t="shared" si="18"/>
        <v>0</v>
      </c>
      <c r="C18" s="6" t="str">
        <f t="shared" si="9"/>
        <v/>
      </c>
      <c r="D18" s="7">
        <f t="shared" si="10"/>
        <v>0</v>
      </c>
      <c r="E18" s="7">
        <f t="shared" si="19"/>
        <v>0</v>
      </c>
      <c r="F18" s="7" t="str">
        <f t="shared" si="11"/>
        <v/>
      </c>
      <c r="G18" s="6">
        <f t="shared" si="12"/>
        <v>0</v>
      </c>
      <c r="H18" s="6">
        <f t="shared" si="20"/>
        <v>0</v>
      </c>
      <c r="I18" s="6" t="str">
        <f t="shared" si="21"/>
        <v/>
      </c>
      <c r="J18" s="11">
        <v>15</v>
      </c>
      <c r="K18" s="11">
        <f>IF(IFERROR(VLOOKUP(J18,Home!$A$8:$B$1048576,1,FALSE),0)=0,0,1)</f>
        <v>1</v>
      </c>
      <c r="L18" s="129" t="e">
        <f>IF(VLOOKUP(O18,Home!$C$8:$R$207,6,FALSE)="","",VLOOKUP(O18,Home!$C$8:$R$207,6,FALSE))</f>
        <v>#N/A</v>
      </c>
      <c r="M18" s="129" t="e">
        <f t="shared" si="0"/>
        <v>#N/A</v>
      </c>
      <c r="N18" s="11">
        <f>SUM($K$4:K18)</f>
        <v>15</v>
      </c>
      <c r="O18" s="11" t="str">
        <f>IF(P18="","",IF(IFERROR(VLOOKUP(N18,Home!$C$8:$R$1048576,1,FALSE),"")=0,"",IFERROR(VLOOKUP(N18,Home!$C$8:$R$1048576,1,FALSE),"")))</f>
        <v/>
      </c>
      <c r="P18" s="11" t="str">
        <f>IF(IFERROR(VLOOKUP(W18,Home!$C$8:$R$1048576,3,FALSE),"")=0,"",IFERROR(VLOOKUP(W18,Home!$C$8:$R$1048576,3,FALSE),""))</f>
        <v/>
      </c>
      <c r="Q18" s="11" t="str">
        <f t="shared" si="1"/>
        <v/>
      </c>
      <c r="R18" s="130" t="e">
        <f>VLOOKUP(Q18,'Baggrund til lister'!$G$4:$H$15,2,FALSE)</f>
        <v>#N/A</v>
      </c>
      <c r="S18" s="11" t="str">
        <f t="shared" si="2"/>
        <v/>
      </c>
      <c r="T18" s="11" t="str">
        <f>IF(IFERROR(VLOOKUP(N18,Home!$C$8:$R$1048576,11,FALSE),"")=0,"",IFERROR(VLOOKUP(N18,Home!$C$8:$R$1048576,11,FALSE),""))</f>
        <v/>
      </c>
      <c r="U18" s="11" t="str">
        <f>IF(IFERROR(VLOOKUP(O18,Home!$C$8:$R$1048576,12,FALSE),"")=0,"",IFERROR(VLOOKUP(O18,Home!$C$8:$R$1048576,12,FALSE),""))</f>
        <v/>
      </c>
      <c r="V18" s="11" t="str">
        <f>IF(IFERROR(VLOOKUP(O18,Home!$C$8:$R$1048576,8,FALSE),"")=0,"",IFERROR(VLOOKUP(O18,Home!$C$8:$R$1048576,8,FALSE),""))</f>
        <v/>
      </c>
      <c r="W18" s="11" t="str">
        <f>IF(OR(VLOOKUP(N18,Home!$C$7:$I$207,6,FALSE)="",VLOOKUP(N18,Home!$C$7:$I$207,7,FALSE)=""),"FEJL",SUM(Baggrundsark!$K$4:K18))</f>
        <v>FEJL</v>
      </c>
      <c r="Y18">
        <v>15</v>
      </c>
      <c r="Z18" s="1" t="str">
        <f>IF(VLOOKUP(Y18,Home!$C$8:$I$207,6,FALSE)="","",VLOOKUP(Y18,Home!$C$8:$I$207,6,FALSE))</f>
        <v/>
      </c>
      <c r="AA18" t="e">
        <f t="shared" si="3"/>
        <v>#VALUE!</v>
      </c>
      <c r="AB18" s="44" t="str">
        <f>IF(Home!I22="","",(1+(Home!I22-Home!H22)/14))</f>
        <v/>
      </c>
      <c r="AC18" t="e">
        <f t="shared" si="22"/>
        <v>#VALUE!</v>
      </c>
      <c r="AD18">
        <f t="shared" si="14"/>
        <v>0</v>
      </c>
      <c r="AE18">
        <f>SUM($AD$4:AD18)</f>
        <v>1</v>
      </c>
      <c r="AF18" s="103" t="str">
        <f>IFERROR(VLOOKUP(AN18,Home!$C$8:$E$207,3,FALSE),"")</f>
        <v/>
      </c>
      <c r="AG18" s="103" t="str">
        <f>IFERROR(VLOOKUP(AN18,Home!$C$8:$E$207,2,FALSE),"")</f>
        <v/>
      </c>
      <c r="AH18" s="104" t="str">
        <f>IF(VLOOKUP(AE18,Home!$C$8:$I$207,6,FALSE)="","",VLOOKUP(AE18,Home!$C$8:$I$207,6,FALSE))</f>
        <v/>
      </c>
      <c r="AI18" s="104" t="e">
        <f t="shared" si="23"/>
        <v>#VALUE!</v>
      </c>
      <c r="AJ18" s="105" t="e">
        <f t="shared" si="15"/>
        <v>#VALUE!</v>
      </c>
      <c r="AK18" s="103" t="e">
        <f t="shared" si="4"/>
        <v>#VALUE!</v>
      </c>
      <c r="AL18" s="103" t="e">
        <f t="shared" si="16"/>
        <v>#VALUE!</v>
      </c>
      <c r="AN18" t="str">
        <f>IF(OR(VLOOKUP(AE18,Home!$C$8:$I$207,6,FALSE)="",VLOOKUP(AE18,Home!$C$8:$I$207,7,FALSE)=""),"FEJL",Baggrundsark!AE18)</f>
        <v>FEJL</v>
      </c>
      <c r="AO18">
        <f>IF(VLOOKUP(AE18,Home!$C$8:$N$207,12,FALSE)="Timelønnet",1,0)</f>
        <v>0</v>
      </c>
      <c r="AP18">
        <f>SUM($AO$4:AO18)*AO18</f>
        <v>0</v>
      </c>
      <c r="AQ18">
        <f t="shared" si="5"/>
        <v>1</v>
      </c>
      <c r="AR18" t="str">
        <f t="shared" si="6"/>
        <v/>
      </c>
      <c r="AS18" t="e">
        <f t="shared" si="17"/>
        <v>#VALUE!</v>
      </c>
      <c r="AT18" s="45" t="e">
        <f t="shared" si="7"/>
        <v>#VALUE!</v>
      </c>
      <c r="AU18">
        <f>VLOOKUP(AQ18,Home!$C$8:$J$207,8,FALSE)</f>
        <v>0</v>
      </c>
      <c r="AZ18">
        <v>15</v>
      </c>
      <c r="BA18">
        <v>2014</v>
      </c>
      <c r="BB18" t="s">
        <v>229</v>
      </c>
      <c r="BC18" t="s">
        <v>160</v>
      </c>
    </row>
    <row r="19" spans="1:55" x14ac:dyDescent="0.25">
      <c r="A19" s="6">
        <f t="shared" si="8"/>
        <v>0</v>
      </c>
      <c r="B19" s="6">
        <f t="shared" si="18"/>
        <v>0</v>
      </c>
      <c r="C19" s="6" t="str">
        <f t="shared" si="9"/>
        <v/>
      </c>
      <c r="D19" s="7">
        <f t="shared" si="10"/>
        <v>0</v>
      </c>
      <c r="E19" s="7">
        <f t="shared" si="19"/>
        <v>0</v>
      </c>
      <c r="F19" s="7" t="str">
        <f t="shared" si="11"/>
        <v/>
      </c>
      <c r="G19" s="6">
        <f t="shared" si="12"/>
        <v>0</v>
      </c>
      <c r="H19" s="6">
        <f t="shared" si="20"/>
        <v>0</v>
      </c>
      <c r="I19" s="6" t="str">
        <f t="shared" si="21"/>
        <v/>
      </c>
      <c r="J19" s="11">
        <v>16</v>
      </c>
      <c r="K19" s="11">
        <f>IF(IFERROR(VLOOKUP(J19,Home!$A$8:$B$1048576,1,FALSE),0)=0,0,1)</f>
        <v>1</v>
      </c>
      <c r="L19" s="129" t="e">
        <f>IF(VLOOKUP(O19,Home!$C$8:$R$207,6,FALSE)="","",VLOOKUP(O19,Home!$C$8:$R$207,6,FALSE))</f>
        <v>#N/A</v>
      </c>
      <c r="M19" s="129" t="e">
        <f t="shared" si="0"/>
        <v>#N/A</v>
      </c>
      <c r="N19" s="11">
        <f>SUM($K$4:K19)</f>
        <v>16</v>
      </c>
      <c r="O19" s="11" t="str">
        <f>IF(P19="","",IF(IFERROR(VLOOKUP(N19,Home!$C$8:$R$1048576,1,FALSE),"")=0,"",IFERROR(VLOOKUP(N19,Home!$C$8:$R$1048576,1,FALSE),"")))</f>
        <v/>
      </c>
      <c r="P19" s="11" t="str">
        <f>IF(IFERROR(VLOOKUP(W19,Home!$C$8:$R$1048576,3,FALSE),"")=0,"",IFERROR(VLOOKUP(W19,Home!$C$8:$R$1048576,3,FALSE),""))</f>
        <v/>
      </c>
      <c r="Q19" s="11" t="str">
        <f t="shared" si="1"/>
        <v/>
      </c>
      <c r="R19" s="130" t="e">
        <f>VLOOKUP(Q19,'Baggrund til lister'!$G$4:$H$15,2,FALSE)</f>
        <v>#N/A</v>
      </c>
      <c r="S19" s="11" t="str">
        <f t="shared" si="2"/>
        <v/>
      </c>
      <c r="T19" s="11" t="str">
        <f>IF(IFERROR(VLOOKUP(N19,Home!$C$8:$R$1048576,11,FALSE),"")=0,"",IFERROR(VLOOKUP(N19,Home!$C$8:$R$1048576,11,FALSE),""))</f>
        <v/>
      </c>
      <c r="U19" s="11" t="str">
        <f>IF(IFERROR(VLOOKUP(O19,Home!$C$8:$R$1048576,12,FALSE),"")=0,"",IFERROR(VLOOKUP(O19,Home!$C$8:$R$1048576,12,FALSE),""))</f>
        <v/>
      </c>
      <c r="V19" s="11" t="str">
        <f>IF(IFERROR(VLOOKUP(O19,Home!$C$8:$R$1048576,8,FALSE),"")=0,"",IFERROR(VLOOKUP(O19,Home!$C$8:$R$1048576,8,FALSE),""))</f>
        <v/>
      </c>
      <c r="W19" s="11" t="str">
        <f>IF(OR(VLOOKUP(N19,Home!$C$7:$I$207,6,FALSE)="",VLOOKUP(N19,Home!$C$7:$I$207,7,FALSE)=""),"FEJL",SUM(Baggrundsark!$K$4:K19))</f>
        <v>FEJL</v>
      </c>
      <c r="Y19">
        <v>16</v>
      </c>
      <c r="Z19" s="1" t="str">
        <f>IF(VLOOKUP(Y19,Home!$C$8:$I$207,6,FALSE)="","",VLOOKUP(Y19,Home!$C$8:$I$207,6,FALSE))</f>
        <v/>
      </c>
      <c r="AA19" t="e">
        <f t="shared" si="3"/>
        <v>#VALUE!</v>
      </c>
      <c r="AB19" s="44" t="str">
        <f>IF(Home!I23="","",(1+(Home!I23-Home!H23)/14))</f>
        <v/>
      </c>
      <c r="AC19" t="e">
        <f t="shared" si="22"/>
        <v>#VALUE!</v>
      </c>
      <c r="AD19">
        <f t="shared" si="14"/>
        <v>0</v>
      </c>
      <c r="AE19">
        <f>SUM($AD$4:AD19)</f>
        <v>1</v>
      </c>
      <c r="AF19" s="103" t="str">
        <f>IFERROR(VLOOKUP(AN19,Home!$C$8:$E$207,3,FALSE),"")</f>
        <v/>
      </c>
      <c r="AG19" s="103" t="str">
        <f>IFERROR(VLOOKUP(AN19,Home!$C$8:$E$207,2,FALSE),"")</f>
        <v/>
      </c>
      <c r="AH19" s="104" t="str">
        <f>IF(VLOOKUP(AE19,Home!$C$8:$I$207,6,FALSE)="","",VLOOKUP(AE19,Home!$C$8:$I$207,6,FALSE))</f>
        <v/>
      </c>
      <c r="AI19" s="104" t="e">
        <f t="shared" si="23"/>
        <v>#VALUE!</v>
      </c>
      <c r="AJ19" s="105" t="e">
        <f t="shared" si="15"/>
        <v>#VALUE!</v>
      </c>
      <c r="AK19" s="103" t="e">
        <f t="shared" si="4"/>
        <v>#VALUE!</v>
      </c>
      <c r="AL19" s="103" t="e">
        <f t="shared" si="16"/>
        <v>#VALUE!</v>
      </c>
      <c r="AN19" t="str">
        <f>IF(OR(VLOOKUP(AE19,Home!$C$8:$I$207,6,FALSE)="",VLOOKUP(AE19,Home!$C$8:$I$207,7,FALSE)=""),"FEJL",Baggrundsark!AE19)</f>
        <v>FEJL</v>
      </c>
      <c r="AO19">
        <f>IF(VLOOKUP(AE19,Home!$C$8:$N$207,12,FALSE)="Timelønnet",1,0)</f>
        <v>0</v>
      </c>
      <c r="AP19">
        <f>SUM($AO$4:AO19)*AO19</f>
        <v>0</v>
      </c>
      <c r="AQ19">
        <f t="shared" si="5"/>
        <v>1</v>
      </c>
      <c r="AR19" t="str">
        <f t="shared" si="6"/>
        <v/>
      </c>
      <c r="AS19" t="e">
        <f t="shared" si="17"/>
        <v>#VALUE!</v>
      </c>
      <c r="AT19" s="45" t="e">
        <f t="shared" si="7"/>
        <v>#VALUE!</v>
      </c>
      <c r="AU19">
        <f>VLOOKUP(AQ19,Home!$C$8:$J$207,8,FALSE)</f>
        <v>0</v>
      </c>
      <c r="AZ19" s="46">
        <v>16</v>
      </c>
      <c r="BA19">
        <v>2014</v>
      </c>
      <c r="BB19" t="s">
        <v>230</v>
      </c>
      <c r="BC19" t="s">
        <v>161</v>
      </c>
    </row>
    <row r="20" spans="1:55" x14ac:dyDescent="0.25">
      <c r="A20" s="6">
        <f t="shared" si="8"/>
        <v>0</v>
      </c>
      <c r="B20" s="6">
        <f t="shared" si="18"/>
        <v>0</v>
      </c>
      <c r="C20" s="6" t="str">
        <f t="shared" si="9"/>
        <v/>
      </c>
      <c r="D20" s="7">
        <f t="shared" si="10"/>
        <v>0</v>
      </c>
      <c r="E20" s="7">
        <f t="shared" si="19"/>
        <v>0</v>
      </c>
      <c r="F20" s="7" t="str">
        <f t="shared" si="11"/>
        <v/>
      </c>
      <c r="G20" s="6">
        <f t="shared" si="12"/>
        <v>0</v>
      </c>
      <c r="H20" s="6">
        <f t="shared" si="20"/>
        <v>0</v>
      </c>
      <c r="I20" s="6" t="str">
        <f t="shared" si="21"/>
        <v/>
      </c>
      <c r="J20" s="11">
        <v>17</v>
      </c>
      <c r="K20" s="11">
        <f>IF(IFERROR(VLOOKUP(J20,Home!$A$8:$B$1048576,1,FALSE),0)=0,0,1)</f>
        <v>1</v>
      </c>
      <c r="L20" s="129" t="e">
        <f>IF(VLOOKUP(O20,Home!$C$8:$R$207,6,FALSE)="","",VLOOKUP(O20,Home!$C$8:$R$207,6,FALSE))</f>
        <v>#N/A</v>
      </c>
      <c r="M20" s="129" t="e">
        <f t="shared" si="0"/>
        <v>#N/A</v>
      </c>
      <c r="N20" s="11">
        <f>SUM($K$4:K20)</f>
        <v>17</v>
      </c>
      <c r="O20" s="11" t="str">
        <f>IF(P20="","",IF(IFERROR(VLOOKUP(N20,Home!$C$8:$R$1048576,1,FALSE),"")=0,"",IFERROR(VLOOKUP(N20,Home!$C$8:$R$1048576,1,FALSE),"")))</f>
        <v/>
      </c>
      <c r="P20" s="11" t="str">
        <f>IF(IFERROR(VLOOKUP(W20,Home!$C$8:$R$1048576,3,FALSE),"")=0,"",IFERROR(VLOOKUP(W20,Home!$C$8:$R$1048576,3,FALSE),""))</f>
        <v/>
      </c>
      <c r="Q20" s="11" t="str">
        <f t="shared" si="1"/>
        <v/>
      </c>
      <c r="R20" s="130" t="e">
        <f>VLOOKUP(Q20,'Baggrund til lister'!$G$4:$H$15,2,FALSE)</f>
        <v>#N/A</v>
      </c>
      <c r="S20" s="11" t="str">
        <f t="shared" si="2"/>
        <v/>
      </c>
      <c r="T20" s="11" t="str">
        <f>IF(IFERROR(VLOOKUP(N20,Home!$C$8:$R$1048576,11,FALSE),"")=0,"",IFERROR(VLOOKUP(N20,Home!$C$8:$R$1048576,11,FALSE),""))</f>
        <v/>
      </c>
      <c r="U20" s="11" t="str">
        <f>IF(IFERROR(VLOOKUP(O20,Home!$C$8:$R$1048576,12,FALSE),"")=0,"",IFERROR(VLOOKUP(O20,Home!$C$8:$R$1048576,12,FALSE),""))</f>
        <v/>
      </c>
      <c r="V20" s="11" t="str">
        <f>IF(IFERROR(VLOOKUP(O20,Home!$C$8:$R$1048576,8,FALSE),"")=0,"",IFERROR(VLOOKUP(O20,Home!$C$8:$R$1048576,8,FALSE),""))</f>
        <v/>
      </c>
      <c r="W20" s="11" t="str">
        <f>IF(OR(VLOOKUP(N20,Home!$C$7:$I$207,6,FALSE)="",VLOOKUP(N20,Home!$C$7:$I$207,7,FALSE)=""),"FEJL",SUM(Baggrundsark!$K$4:K20))</f>
        <v>FEJL</v>
      </c>
      <c r="Y20">
        <v>17</v>
      </c>
      <c r="Z20" s="1" t="str">
        <f>IF(VLOOKUP(Y20,Home!$C$8:$I$207,6,FALSE)="","",VLOOKUP(Y20,Home!$C$8:$I$207,6,FALSE))</f>
        <v/>
      </c>
      <c r="AA20" t="e">
        <f t="shared" si="3"/>
        <v>#VALUE!</v>
      </c>
      <c r="AB20" s="44" t="str">
        <f>IF(Home!I24="","",(1+(Home!I24-Home!H24)/14))</f>
        <v/>
      </c>
      <c r="AC20" t="e">
        <f t="shared" si="22"/>
        <v>#VALUE!</v>
      </c>
      <c r="AD20">
        <f t="shared" si="14"/>
        <v>0</v>
      </c>
      <c r="AE20">
        <f>SUM($AD$4:AD20)</f>
        <v>1</v>
      </c>
      <c r="AF20" s="103" t="str">
        <f>IFERROR(VLOOKUP(AN20,Home!$C$8:$E$207,3,FALSE),"")</f>
        <v/>
      </c>
      <c r="AG20" s="103" t="str">
        <f>IFERROR(VLOOKUP(AN20,Home!$C$8:$E$207,2,FALSE),"")</f>
        <v/>
      </c>
      <c r="AH20" s="104" t="str">
        <f>IF(VLOOKUP(AE20,Home!$C$8:$I$207,6,FALSE)="","",VLOOKUP(AE20,Home!$C$8:$I$207,6,FALSE))</f>
        <v/>
      </c>
      <c r="AI20" s="104" t="e">
        <f t="shared" si="23"/>
        <v>#VALUE!</v>
      </c>
      <c r="AJ20" s="105" t="e">
        <f t="shared" si="15"/>
        <v>#VALUE!</v>
      </c>
      <c r="AK20" s="103" t="e">
        <f t="shared" si="4"/>
        <v>#VALUE!</v>
      </c>
      <c r="AL20" s="103" t="e">
        <f t="shared" si="16"/>
        <v>#VALUE!</v>
      </c>
      <c r="AN20" t="str">
        <f>IF(OR(VLOOKUP(AE20,Home!$C$8:$I$207,6,FALSE)="",VLOOKUP(AE20,Home!$C$8:$I$207,7,FALSE)=""),"FEJL",Baggrundsark!AE20)</f>
        <v>FEJL</v>
      </c>
      <c r="AO20">
        <f>IF(VLOOKUP(AE20,Home!$C$8:$N$207,12,FALSE)="Timelønnet",1,0)</f>
        <v>0</v>
      </c>
      <c r="AP20">
        <f>SUM($AO$4:AO20)*AO20</f>
        <v>0</v>
      </c>
      <c r="AQ20">
        <f t="shared" si="5"/>
        <v>1</v>
      </c>
      <c r="AR20" t="str">
        <f t="shared" si="6"/>
        <v/>
      </c>
      <c r="AS20" t="e">
        <f t="shared" si="17"/>
        <v>#VALUE!</v>
      </c>
      <c r="AT20" s="45" t="e">
        <f t="shared" si="7"/>
        <v>#VALUE!</v>
      </c>
      <c r="AU20">
        <f>VLOOKUP(AQ20,Home!$C$8:$J$207,8,FALSE)</f>
        <v>0</v>
      </c>
      <c r="AZ20">
        <v>17</v>
      </c>
      <c r="BA20">
        <v>2014</v>
      </c>
      <c r="BB20" t="s">
        <v>231</v>
      </c>
      <c r="BC20" t="s">
        <v>161</v>
      </c>
    </row>
    <row r="21" spans="1:55" x14ac:dyDescent="0.25">
      <c r="A21" s="6">
        <f t="shared" si="8"/>
        <v>0</v>
      </c>
      <c r="B21" s="6">
        <f t="shared" si="18"/>
        <v>0</v>
      </c>
      <c r="C21" s="6" t="str">
        <f t="shared" si="9"/>
        <v/>
      </c>
      <c r="D21" s="7">
        <f t="shared" si="10"/>
        <v>0</v>
      </c>
      <c r="E21" s="7">
        <f t="shared" si="19"/>
        <v>0</v>
      </c>
      <c r="F21" s="7" t="str">
        <f t="shared" si="11"/>
        <v/>
      </c>
      <c r="G21" s="6">
        <f t="shared" si="12"/>
        <v>0</v>
      </c>
      <c r="H21" s="6">
        <f t="shared" si="20"/>
        <v>0</v>
      </c>
      <c r="I21" s="6" t="str">
        <f t="shared" si="21"/>
        <v/>
      </c>
      <c r="J21" s="11">
        <v>18</v>
      </c>
      <c r="K21" s="11">
        <f>IF(IFERROR(VLOOKUP(J21,Home!$A$8:$B$1048576,1,FALSE),0)=0,0,1)</f>
        <v>1</v>
      </c>
      <c r="L21" s="129" t="e">
        <f>IF(VLOOKUP(O21,Home!$C$8:$R$207,6,FALSE)="","",VLOOKUP(O21,Home!$C$8:$R$207,6,FALSE))</f>
        <v>#N/A</v>
      </c>
      <c r="M21" s="129" t="e">
        <f t="shared" si="0"/>
        <v>#N/A</v>
      </c>
      <c r="N21" s="11">
        <f>SUM($K$4:K21)</f>
        <v>18</v>
      </c>
      <c r="O21" s="11" t="str">
        <f>IF(P21="","",IF(IFERROR(VLOOKUP(N21,Home!$C$8:$R$1048576,1,FALSE),"")=0,"",IFERROR(VLOOKUP(N21,Home!$C$8:$R$1048576,1,FALSE),"")))</f>
        <v/>
      </c>
      <c r="P21" s="11" t="str">
        <f>IF(IFERROR(VLOOKUP(W21,Home!$C$8:$R$1048576,3,FALSE),"")=0,"",IFERROR(VLOOKUP(W21,Home!$C$8:$R$1048576,3,FALSE),""))</f>
        <v/>
      </c>
      <c r="Q21" s="11" t="str">
        <f t="shared" si="1"/>
        <v/>
      </c>
      <c r="R21" s="130" t="e">
        <f>VLOOKUP(Q21,'Baggrund til lister'!$G$4:$H$15,2,FALSE)</f>
        <v>#N/A</v>
      </c>
      <c r="S21" s="11" t="str">
        <f t="shared" si="2"/>
        <v/>
      </c>
      <c r="T21" s="11" t="str">
        <f>IF(IFERROR(VLOOKUP(N21,Home!$C$8:$R$1048576,11,FALSE),"")=0,"",IFERROR(VLOOKUP(N21,Home!$C$8:$R$1048576,11,FALSE),""))</f>
        <v/>
      </c>
      <c r="U21" s="11" t="str">
        <f>IF(IFERROR(VLOOKUP(O21,Home!$C$8:$R$1048576,12,FALSE),"")=0,"",IFERROR(VLOOKUP(O21,Home!$C$8:$R$1048576,12,FALSE),""))</f>
        <v/>
      </c>
      <c r="V21" s="11" t="str">
        <f>IF(IFERROR(VLOOKUP(O21,Home!$C$8:$R$1048576,8,FALSE),"")=0,"",IFERROR(VLOOKUP(O21,Home!$C$8:$R$1048576,8,FALSE),""))</f>
        <v/>
      </c>
      <c r="W21" s="11" t="str">
        <f>IF(OR(VLOOKUP(N21,Home!$C$7:$I$207,6,FALSE)="",VLOOKUP(N21,Home!$C$7:$I$207,7,FALSE)=""),"FEJL",SUM(Baggrundsark!$K$4:K21))</f>
        <v>FEJL</v>
      </c>
      <c r="Y21">
        <v>18</v>
      </c>
      <c r="Z21" s="1" t="str">
        <f>IF(VLOOKUP(Y21,Home!$C$8:$I$207,6,FALSE)="","",VLOOKUP(Y21,Home!$C$8:$I$207,6,FALSE))</f>
        <v/>
      </c>
      <c r="AA21" t="e">
        <f t="shared" si="3"/>
        <v>#VALUE!</v>
      </c>
      <c r="AB21" s="44" t="str">
        <f>IF(Home!I25="","",(1+(Home!I25-Home!H25)/14))</f>
        <v/>
      </c>
      <c r="AC21" t="e">
        <f t="shared" si="22"/>
        <v>#VALUE!</v>
      </c>
      <c r="AD21">
        <f t="shared" si="14"/>
        <v>0</v>
      </c>
      <c r="AE21">
        <f>SUM($AD$4:AD21)</f>
        <v>1</v>
      </c>
      <c r="AF21" s="103" t="str">
        <f>IFERROR(VLOOKUP(AN21,Home!$C$8:$E$207,3,FALSE),"")</f>
        <v/>
      </c>
      <c r="AG21" s="103" t="str">
        <f>IFERROR(VLOOKUP(AN21,Home!$C$8:$E$207,2,FALSE),"")</f>
        <v/>
      </c>
      <c r="AH21" s="104" t="str">
        <f>IF(VLOOKUP(AE21,Home!$C$8:$I$207,6,FALSE)="","",VLOOKUP(AE21,Home!$C$8:$I$207,6,FALSE))</f>
        <v/>
      </c>
      <c r="AI21" s="104" t="e">
        <f t="shared" si="23"/>
        <v>#VALUE!</v>
      </c>
      <c r="AJ21" s="105" t="e">
        <f t="shared" si="15"/>
        <v>#VALUE!</v>
      </c>
      <c r="AK21" s="103" t="e">
        <f t="shared" si="4"/>
        <v>#VALUE!</v>
      </c>
      <c r="AL21" s="103" t="e">
        <f t="shared" si="16"/>
        <v>#VALUE!</v>
      </c>
      <c r="AN21" t="str">
        <f>IF(OR(VLOOKUP(AE21,Home!$C$8:$I$207,6,FALSE)="",VLOOKUP(AE21,Home!$C$8:$I$207,7,FALSE)=""),"FEJL",Baggrundsark!AE21)</f>
        <v>FEJL</v>
      </c>
      <c r="AO21">
        <f>IF(VLOOKUP(AE21,Home!$C$8:$N$207,12,FALSE)="Timelønnet",1,0)</f>
        <v>0</v>
      </c>
      <c r="AP21">
        <f>SUM($AO$4:AO21)*AO21</f>
        <v>0</v>
      </c>
      <c r="AQ21">
        <f t="shared" si="5"/>
        <v>1</v>
      </c>
      <c r="AR21" t="str">
        <f t="shared" si="6"/>
        <v/>
      </c>
      <c r="AS21" t="e">
        <f t="shared" si="17"/>
        <v>#VALUE!</v>
      </c>
      <c r="AT21" s="45" t="e">
        <f t="shared" si="7"/>
        <v>#VALUE!</v>
      </c>
      <c r="AU21">
        <f>VLOOKUP(AQ21,Home!$C$8:$J$207,8,FALSE)</f>
        <v>0</v>
      </c>
      <c r="AZ21">
        <v>18</v>
      </c>
      <c r="BA21">
        <v>2014</v>
      </c>
      <c r="BB21" t="s">
        <v>232</v>
      </c>
      <c r="BC21" t="s">
        <v>162</v>
      </c>
    </row>
    <row r="22" spans="1:55" x14ac:dyDescent="0.25">
      <c r="A22" s="6">
        <f t="shared" si="8"/>
        <v>0</v>
      </c>
      <c r="B22" s="6">
        <f t="shared" si="18"/>
        <v>0</v>
      </c>
      <c r="C22" s="6" t="str">
        <f t="shared" si="9"/>
        <v/>
      </c>
      <c r="D22" s="7">
        <f t="shared" si="10"/>
        <v>0</v>
      </c>
      <c r="E22" s="7">
        <f t="shared" si="19"/>
        <v>0</v>
      </c>
      <c r="F22" s="7" t="str">
        <f t="shared" si="11"/>
        <v/>
      </c>
      <c r="G22" s="6">
        <f t="shared" si="12"/>
        <v>0</v>
      </c>
      <c r="H22" s="6">
        <f t="shared" si="20"/>
        <v>0</v>
      </c>
      <c r="I22" s="6" t="str">
        <f t="shared" si="21"/>
        <v/>
      </c>
      <c r="J22" s="11">
        <v>19</v>
      </c>
      <c r="K22" s="11">
        <f>IF(IFERROR(VLOOKUP(J22,Home!$A$8:$B$1048576,1,FALSE),0)=0,0,1)</f>
        <v>1</v>
      </c>
      <c r="L22" s="129" t="e">
        <f>IF(VLOOKUP(O22,Home!$C$8:$R$207,6,FALSE)="","",VLOOKUP(O22,Home!$C$8:$R$207,6,FALSE))</f>
        <v>#N/A</v>
      </c>
      <c r="M22" s="129" t="e">
        <f t="shared" si="0"/>
        <v>#N/A</v>
      </c>
      <c r="N22" s="11">
        <f>SUM($K$4:K22)</f>
        <v>19</v>
      </c>
      <c r="O22" s="11" t="str">
        <f>IF(P22="","",IF(IFERROR(VLOOKUP(N22,Home!$C$8:$R$1048576,1,FALSE),"")=0,"",IFERROR(VLOOKUP(N22,Home!$C$8:$R$1048576,1,FALSE),"")))</f>
        <v/>
      </c>
      <c r="P22" s="11" t="str">
        <f>IF(IFERROR(VLOOKUP(W22,Home!$C$8:$R$1048576,3,FALSE),"")=0,"",IFERROR(VLOOKUP(W22,Home!$C$8:$R$1048576,3,FALSE),""))</f>
        <v/>
      </c>
      <c r="Q22" s="11" t="str">
        <f t="shared" si="1"/>
        <v/>
      </c>
      <c r="R22" s="130" t="e">
        <f>VLOOKUP(Q22,'Baggrund til lister'!$G$4:$H$15,2,FALSE)</f>
        <v>#N/A</v>
      </c>
      <c r="S22" s="11" t="str">
        <f t="shared" si="2"/>
        <v/>
      </c>
      <c r="T22" s="11" t="str">
        <f>IF(IFERROR(VLOOKUP(N22,Home!$C$8:$R$1048576,11,FALSE),"")=0,"",IFERROR(VLOOKUP(N22,Home!$C$8:$R$1048576,11,FALSE),""))</f>
        <v/>
      </c>
      <c r="U22" s="11" t="str">
        <f>IF(IFERROR(VLOOKUP(O22,Home!$C$8:$R$1048576,12,FALSE),"")=0,"",IFERROR(VLOOKUP(O22,Home!$C$8:$R$1048576,12,FALSE),""))</f>
        <v/>
      </c>
      <c r="V22" s="11" t="str">
        <f>IF(IFERROR(VLOOKUP(O22,Home!$C$8:$R$1048576,8,FALSE),"")=0,"",IFERROR(VLOOKUP(O22,Home!$C$8:$R$1048576,8,FALSE),""))</f>
        <v/>
      </c>
      <c r="W22" s="11" t="str">
        <f>IF(OR(VLOOKUP(N22,Home!$C$7:$I$207,6,FALSE)="",VLOOKUP(N22,Home!$C$7:$I$207,7,FALSE)=""),"FEJL",SUM(Baggrundsark!$K$4:K22))</f>
        <v>FEJL</v>
      </c>
      <c r="Y22">
        <v>19</v>
      </c>
      <c r="Z22" s="1" t="str">
        <f>IF(VLOOKUP(Y22,Home!$C$8:$I$207,6,FALSE)="","",VLOOKUP(Y22,Home!$C$8:$I$207,6,FALSE))</f>
        <v/>
      </c>
      <c r="AA22" t="e">
        <f t="shared" si="3"/>
        <v>#VALUE!</v>
      </c>
      <c r="AB22" s="44" t="str">
        <f>IF(Home!I26="","",(1+(Home!I26-Home!H26)/14))</f>
        <v/>
      </c>
      <c r="AC22" t="e">
        <f t="shared" si="22"/>
        <v>#VALUE!</v>
      </c>
      <c r="AD22">
        <f t="shared" si="14"/>
        <v>0</v>
      </c>
      <c r="AE22">
        <f>SUM($AD$4:AD22)</f>
        <v>1</v>
      </c>
      <c r="AF22" s="103" t="str">
        <f>IFERROR(VLOOKUP(AN22,Home!$C$8:$E$207,3,FALSE),"")</f>
        <v/>
      </c>
      <c r="AG22" s="103" t="str">
        <f>IFERROR(VLOOKUP(AN22,Home!$C$8:$E$207,2,FALSE),"")</f>
        <v/>
      </c>
      <c r="AH22" s="104" t="str">
        <f>IF(VLOOKUP(AE22,Home!$C$8:$I$207,6,FALSE)="","",VLOOKUP(AE22,Home!$C$8:$I$207,6,FALSE))</f>
        <v/>
      </c>
      <c r="AI22" s="104" t="e">
        <f t="shared" si="23"/>
        <v>#VALUE!</v>
      </c>
      <c r="AJ22" s="105" t="e">
        <f t="shared" si="15"/>
        <v>#VALUE!</v>
      </c>
      <c r="AK22" s="103" t="e">
        <f t="shared" si="4"/>
        <v>#VALUE!</v>
      </c>
      <c r="AL22" s="103" t="e">
        <f t="shared" si="16"/>
        <v>#VALUE!</v>
      </c>
      <c r="AN22" t="str">
        <f>IF(OR(VLOOKUP(AE22,Home!$C$8:$I$207,6,FALSE)="",VLOOKUP(AE22,Home!$C$8:$I$207,7,FALSE)=""),"FEJL",Baggrundsark!AE22)</f>
        <v>FEJL</v>
      </c>
      <c r="AO22">
        <f>IF(VLOOKUP(AE22,Home!$C$8:$N$207,12,FALSE)="Timelønnet",1,0)</f>
        <v>0</v>
      </c>
      <c r="AP22">
        <f>SUM($AO$4:AO22)*AO22</f>
        <v>0</v>
      </c>
      <c r="AQ22">
        <f t="shared" si="5"/>
        <v>1</v>
      </c>
      <c r="AR22" t="str">
        <f t="shared" si="6"/>
        <v/>
      </c>
      <c r="AS22" t="e">
        <f t="shared" si="17"/>
        <v>#VALUE!</v>
      </c>
      <c r="AT22" s="45" t="e">
        <f t="shared" si="7"/>
        <v>#VALUE!</v>
      </c>
      <c r="AU22">
        <f>VLOOKUP(AQ22,Home!$C$8:$J$207,8,FALSE)</f>
        <v>0</v>
      </c>
      <c r="AZ22" s="46">
        <v>19</v>
      </c>
      <c r="BA22">
        <v>2014</v>
      </c>
      <c r="BB22" t="s">
        <v>233</v>
      </c>
      <c r="BC22" t="s">
        <v>162</v>
      </c>
    </row>
    <row r="23" spans="1:55" x14ac:dyDescent="0.25">
      <c r="A23" s="6">
        <f t="shared" si="8"/>
        <v>0</v>
      </c>
      <c r="B23" s="6">
        <f t="shared" si="18"/>
        <v>0</v>
      </c>
      <c r="C23" s="6" t="str">
        <f t="shared" si="9"/>
        <v/>
      </c>
      <c r="D23" s="7">
        <f t="shared" si="10"/>
        <v>0</v>
      </c>
      <c r="E23" s="7">
        <f t="shared" si="19"/>
        <v>0</v>
      </c>
      <c r="F23" s="7" t="str">
        <f t="shared" si="11"/>
        <v/>
      </c>
      <c r="G23" s="6">
        <f t="shared" si="12"/>
        <v>0</v>
      </c>
      <c r="H23" s="6">
        <f t="shared" si="20"/>
        <v>0</v>
      </c>
      <c r="I23" s="6" t="str">
        <f t="shared" si="21"/>
        <v/>
      </c>
      <c r="J23" s="11">
        <v>20</v>
      </c>
      <c r="K23" s="11">
        <f>IF(IFERROR(VLOOKUP(J23,Home!$A$8:$B$1048576,1,FALSE),0)=0,0,1)</f>
        <v>1</v>
      </c>
      <c r="L23" s="129" t="e">
        <f>IF(VLOOKUP(O23,Home!$C$8:$R$207,6,FALSE)="","",VLOOKUP(O23,Home!$C$8:$R$207,6,FALSE))</f>
        <v>#N/A</v>
      </c>
      <c r="M23" s="129" t="e">
        <f t="shared" si="0"/>
        <v>#N/A</v>
      </c>
      <c r="N23" s="11">
        <f>SUM($K$4:K23)</f>
        <v>20</v>
      </c>
      <c r="O23" s="11" t="str">
        <f>IF(P23="","",IF(IFERROR(VLOOKUP(N23,Home!$C$8:$R$1048576,1,FALSE),"")=0,"",IFERROR(VLOOKUP(N23,Home!$C$8:$R$1048576,1,FALSE),"")))</f>
        <v/>
      </c>
      <c r="P23" s="11" t="str">
        <f>IF(IFERROR(VLOOKUP(W23,Home!$C$8:$R$1048576,3,FALSE),"")=0,"",IFERROR(VLOOKUP(W23,Home!$C$8:$R$1048576,3,FALSE),""))</f>
        <v/>
      </c>
      <c r="Q23" s="11" t="str">
        <f t="shared" si="1"/>
        <v/>
      </c>
      <c r="R23" s="130" t="e">
        <f>VLOOKUP(Q23,'Baggrund til lister'!$G$4:$H$15,2,FALSE)</f>
        <v>#N/A</v>
      </c>
      <c r="S23" s="11" t="str">
        <f t="shared" si="2"/>
        <v/>
      </c>
      <c r="T23" s="11" t="str">
        <f>IF(IFERROR(VLOOKUP(N23,Home!$C$8:$R$1048576,11,FALSE),"")=0,"",IFERROR(VLOOKUP(N23,Home!$C$8:$R$1048576,11,FALSE),""))</f>
        <v/>
      </c>
      <c r="U23" s="11" t="str">
        <f>IF(IFERROR(VLOOKUP(O23,Home!$C$8:$R$1048576,12,FALSE),"")=0,"",IFERROR(VLOOKUP(O23,Home!$C$8:$R$1048576,12,FALSE),""))</f>
        <v/>
      </c>
      <c r="V23" s="11" t="str">
        <f>IF(IFERROR(VLOOKUP(O23,Home!$C$8:$R$1048576,8,FALSE),"")=0,"",IFERROR(VLOOKUP(O23,Home!$C$8:$R$1048576,8,FALSE),""))</f>
        <v/>
      </c>
      <c r="W23" s="11" t="str">
        <f>IF(OR(VLOOKUP(N23,Home!$C$7:$I$207,6,FALSE)="",VLOOKUP(N23,Home!$C$7:$I$207,7,FALSE)=""),"FEJL",SUM(Baggrundsark!$K$4:K23))</f>
        <v>FEJL</v>
      </c>
      <c r="Y23">
        <v>20</v>
      </c>
      <c r="Z23" s="1" t="str">
        <f>IF(VLOOKUP(Y23,Home!$C$8:$I$207,6,FALSE)="","",VLOOKUP(Y23,Home!$C$8:$I$207,6,FALSE))</f>
        <v/>
      </c>
      <c r="AA23" t="e">
        <f t="shared" si="3"/>
        <v>#VALUE!</v>
      </c>
      <c r="AB23" s="44" t="str">
        <f>IF(Home!I27="","",(1+(Home!I27-Home!H27)/14))</f>
        <v/>
      </c>
      <c r="AC23" t="e">
        <f t="shared" si="22"/>
        <v>#VALUE!</v>
      </c>
      <c r="AD23">
        <f t="shared" si="14"/>
        <v>0</v>
      </c>
      <c r="AE23">
        <f>SUM($AD$4:AD23)</f>
        <v>1</v>
      </c>
      <c r="AF23" s="103" t="str">
        <f>IFERROR(VLOOKUP(AN23,Home!$C$8:$E$207,3,FALSE),"")</f>
        <v/>
      </c>
      <c r="AG23" s="103" t="str">
        <f>IFERROR(VLOOKUP(AN23,Home!$C$8:$E$207,2,FALSE),"")</f>
        <v/>
      </c>
      <c r="AH23" s="104" t="str">
        <f>IF(VLOOKUP(AE23,Home!$C$8:$I$207,6,FALSE)="","",VLOOKUP(AE23,Home!$C$8:$I$207,6,FALSE))</f>
        <v/>
      </c>
      <c r="AI23" s="104" t="e">
        <f t="shared" si="23"/>
        <v>#VALUE!</v>
      </c>
      <c r="AJ23" s="105" t="e">
        <f t="shared" si="15"/>
        <v>#VALUE!</v>
      </c>
      <c r="AK23" s="103" t="e">
        <f t="shared" si="4"/>
        <v>#VALUE!</v>
      </c>
      <c r="AL23" s="103" t="e">
        <f t="shared" si="16"/>
        <v>#VALUE!</v>
      </c>
      <c r="AN23" t="str">
        <f>IF(OR(VLOOKUP(AE23,Home!$C$8:$I$207,6,FALSE)="",VLOOKUP(AE23,Home!$C$8:$I$207,7,FALSE)=""),"FEJL",Baggrundsark!AE23)</f>
        <v>FEJL</v>
      </c>
      <c r="AO23">
        <f>IF(VLOOKUP(AE23,Home!$C$8:$N$207,12,FALSE)="Timelønnet",1,0)</f>
        <v>0</v>
      </c>
      <c r="AP23">
        <f>SUM($AO$4:AO23)*AO23</f>
        <v>0</v>
      </c>
      <c r="AQ23">
        <f t="shared" si="5"/>
        <v>1</v>
      </c>
      <c r="AR23" t="str">
        <f t="shared" si="6"/>
        <v/>
      </c>
      <c r="AS23" t="e">
        <f t="shared" si="17"/>
        <v>#VALUE!</v>
      </c>
      <c r="AT23" s="45" t="e">
        <f t="shared" si="7"/>
        <v>#VALUE!</v>
      </c>
      <c r="AU23">
        <f>VLOOKUP(AQ23,Home!$C$8:$J$207,8,FALSE)</f>
        <v>0</v>
      </c>
      <c r="AZ23">
        <v>20</v>
      </c>
      <c r="BA23">
        <v>2014</v>
      </c>
      <c r="BB23" t="s">
        <v>234</v>
      </c>
      <c r="BC23" t="s">
        <v>163</v>
      </c>
    </row>
    <row r="24" spans="1:55" x14ac:dyDescent="0.25">
      <c r="A24" s="6">
        <f t="shared" si="8"/>
        <v>0</v>
      </c>
      <c r="B24" s="6">
        <f t="shared" si="18"/>
        <v>0</v>
      </c>
      <c r="C24" s="6" t="str">
        <f t="shared" si="9"/>
        <v/>
      </c>
      <c r="D24" s="7">
        <f t="shared" si="10"/>
        <v>0</v>
      </c>
      <c r="E24" s="7">
        <f t="shared" si="19"/>
        <v>0</v>
      </c>
      <c r="F24" s="7" t="str">
        <f t="shared" si="11"/>
        <v/>
      </c>
      <c r="G24" s="6">
        <f t="shared" si="12"/>
        <v>0</v>
      </c>
      <c r="H24" s="6">
        <f t="shared" si="20"/>
        <v>0</v>
      </c>
      <c r="I24" s="6" t="str">
        <f t="shared" si="21"/>
        <v/>
      </c>
      <c r="J24" s="11">
        <v>21</v>
      </c>
      <c r="K24" s="11">
        <f>IF(IFERROR(VLOOKUP(J24,Home!$A$8:$B$1048576,1,FALSE),0)=0,0,1)</f>
        <v>1</v>
      </c>
      <c r="L24" s="129" t="e">
        <f>IF(VLOOKUP(O24,Home!$C$8:$R$207,6,FALSE)="","",VLOOKUP(O24,Home!$C$8:$R$207,6,FALSE))</f>
        <v>#N/A</v>
      </c>
      <c r="M24" s="129" t="e">
        <f t="shared" si="0"/>
        <v>#N/A</v>
      </c>
      <c r="N24" s="11">
        <f>SUM($K$4:K24)</f>
        <v>21</v>
      </c>
      <c r="O24" s="11" t="str">
        <f>IF(P24="","",IF(IFERROR(VLOOKUP(N24,Home!$C$8:$R$1048576,1,FALSE),"")=0,"",IFERROR(VLOOKUP(N24,Home!$C$8:$R$1048576,1,FALSE),"")))</f>
        <v/>
      </c>
      <c r="P24" s="11" t="str">
        <f>IF(IFERROR(VLOOKUP(W24,Home!$C$8:$R$1048576,3,FALSE),"")=0,"",IFERROR(VLOOKUP(W24,Home!$C$8:$R$1048576,3,FALSE),""))</f>
        <v/>
      </c>
      <c r="Q24" s="11" t="str">
        <f t="shared" si="1"/>
        <v/>
      </c>
      <c r="R24" s="130" t="e">
        <f>VLOOKUP(Q24,'Baggrund til lister'!$G$4:$H$15,2,FALSE)</f>
        <v>#N/A</v>
      </c>
      <c r="S24" s="11" t="str">
        <f t="shared" si="2"/>
        <v/>
      </c>
      <c r="T24" s="11" t="str">
        <f>IF(IFERROR(VLOOKUP(N24,Home!$C$8:$R$1048576,11,FALSE),"")=0,"",IFERROR(VLOOKUP(N24,Home!$C$8:$R$1048576,11,FALSE),""))</f>
        <v/>
      </c>
      <c r="U24" s="11" t="str">
        <f>IF(IFERROR(VLOOKUP(O24,Home!$C$8:$R$1048576,12,FALSE),"")=0,"",IFERROR(VLOOKUP(O24,Home!$C$8:$R$1048576,12,FALSE),""))</f>
        <v/>
      </c>
      <c r="V24" s="11" t="str">
        <f>IF(IFERROR(VLOOKUP(O24,Home!$C$8:$R$1048576,8,FALSE),"")=0,"",IFERROR(VLOOKUP(O24,Home!$C$8:$R$1048576,8,FALSE),""))</f>
        <v/>
      </c>
      <c r="W24" s="11" t="str">
        <f>IF(OR(VLOOKUP(N24,Home!$C$7:$I$207,6,FALSE)="",VLOOKUP(N24,Home!$C$7:$I$207,7,FALSE)=""),"FEJL",SUM(Baggrundsark!$K$4:K24))</f>
        <v>FEJL</v>
      </c>
      <c r="Y24">
        <v>21</v>
      </c>
      <c r="Z24" s="1" t="str">
        <f>IF(VLOOKUP(Y24,Home!$C$8:$I$207,6,FALSE)="","",VLOOKUP(Y24,Home!$C$8:$I$207,6,FALSE))</f>
        <v/>
      </c>
      <c r="AA24" t="e">
        <f t="shared" si="3"/>
        <v>#VALUE!</v>
      </c>
      <c r="AB24" s="44" t="str">
        <f>IF(Home!I28="","",(1+(Home!I28-Home!H28)/14))</f>
        <v/>
      </c>
      <c r="AC24" t="e">
        <f t="shared" si="22"/>
        <v>#VALUE!</v>
      </c>
      <c r="AD24">
        <f t="shared" si="14"/>
        <v>0</v>
      </c>
      <c r="AE24">
        <f>SUM($AD$4:AD24)</f>
        <v>1</v>
      </c>
      <c r="AF24" s="103" t="str">
        <f>IFERROR(VLOOKUP(AN24,Home!$C$8:$E$207,3,FALSE),"")</f>
        <v/>
      </c>
      <c r="AG24" s="103" t="str">
        <f>IFERROR(VLOOKUP(AN24,Home!$C$8:$E$207,2,FALSE),"")</f>
        <v/>
      </c>
      <c r="AH24" s="104" t="str">
        <f>IF(VLOOKUP(AE24,Home!$C$8:$I$207,6,FALSE)="","",VLOOKUP(AE24,Home!$C$8:$I$207,6,FALSE))</f>
        <v/>
      </c>
      <c r="AI24" s="104" t="e">
        <f t="shared" si="23"/>
        <v>#VALUE!</v>
      </c>
      <c r="AJ24" s="105" t="e">
        <f t="shared" si="15"/>
        <v>#VALUE!</v>
      </c>
      <c r="AK24" s="103" t="e">
        <f t="shared" si="4"/>
        <v>#VALUE!</v>
      </c>
      <c r="AL24" s="103" t="e">
        <f t="shared" si="16"/>
        <v>#VALUE!</v>
      </c>
      <c r="AN24" t="str">
        <f>IF(OR(VLOOKUP(AE24,Home!$C$8:$I$207,6,FALSE)="",VLOOKUP(AE24,Home!$C$8:$I$207,7,FALSE)=""),"FEJL",Baggrundsark!AE24)</f>
        <v>FEJL</v>
      </c>
      <c r="AO24">
        <f>IF(VLOOKUP(AE24,Home!$C$8:$N$207,12,FALSE)="Timelønnet",1,0)</f>
        <v>0</v>
      </c>
      <c r="AP24">
        <f>SUM($AO$4:AO24)*AO24</f>
        <v>0</v>
      </c>
      <c r="AQ24">
        <f t="shared" si="5"/>
        <v>1</v>
      </c>
      <c r="AR24" t="str">
        <f t="shared" si="6"/>
        <v/>
      </c>
      <c r="AS24" t="e">
        <f t="shared" si="17"/>
        <v>#VALUE!</v>
      </c>
      <c r="AT24" s="45" t="e">
        <f t="shared" si="7"/>
        <v>#VALUE!</v>
      </c>
      <c r="AU24">
        <f>VLOOKUP(AQ24,Home!$C$8:$J$207,8,FALSE)</f>
        <v>0</v>
      </c>
      <c r="AZ24">
        <v>21</v>
      </c>
      <c r="BA24">
        <v>2014</v>
      </c>
      <c r="BB24" t="s">
        <v>235</v>
      </c>
      <c r="BC24" t="s">
        <v>163</v>
      </c>
    </row>
    <row r="25" spans="1:55" x14ac:dyDescent="0.25">
      <c r="A25" s="6">
        <f t="shared" si="8"/>
        <v>0</v>
      </c>
      <c r="B25" s="6">
        <f t="shared" si="18"/>
        <v>0</v>
      </c>
      <c r="C25" s="6" t="str">
        <f t="shared" si="9"/>
        <v/>
      </c>
      <c r="D25" s="7">
        <f t="shared" si="10"/>
        <v>0</v>
      </c>
      <c r="E25" s="7">
        <f t="shared" si="19"/>
        <v>0</v>
      </c>
      <c r="F25" s="7" t="str">
        <f t="shared" si="11"/>
        <v/>
      </c>
      <c r="G25" s="6">
        <f t="shared" si="12"/>
        <v>0</v>
      </c>
      <c r="H25" s="6">
        <f t="shared" si="20"/>
        <v>0</v>
      </c>
      <c r="I25" s="6" t="str">
        <f t="shared" si="21"/>
        <v/>
      </c>
      <c r="J25" s="11">
        <v>22</v>
      </c>
      <c r="K25" s="11">
        <f>IF(IFERROR(VLOOKUP(J25,Home!$A$8:$B$1048576,1,FALSE),0)=0,0,1)</f>
        <v>1</v>
      </c>
      <c r="L25" s="129" t="e">
        <f>IF(VLOOKUP(O25,Home!$C$8:$R$207,6,FALSE)="","",VLOOKUP(O25,Home!$C$8:$R$207,6,FALSE))</f>
        <v>#N/A</v>
      </c>
      <c r="M25" s="129" t="e">
        <f t="shared" si="0"/>
        <v>#N/A</v>
      </c>
      <c r="N25" s="11">
        <f>SUM($K$4:K25)</f>
        <v>22</v>
      </c>
      <c r="O25" s="11" t="str">
        <f>IF(P25="","",IF(IFERROR(VLOOKUP(N25,Home!$C$8:$R$1048576,1,FALSE),"")=0,"",IFERROR(VLOOKUP(N25,Home!$C$8:$R$1048576,1,FALSE),"")))</f>
        <v/>
      </c>
      <c r="P25" s="11" t="str">
        <f>IF(IFERROR(VLOOKUP(W25,Home!$C$8:$R$1048576,3,FALSE),"")=0,"",IFERROR(VLOOKUP(W25,Home!$C$8:$R$1048576,3,FALSE),""))</f>
        <v/>
      </c>
      <c r="Q25" s="11" t="str">
        <f t="shared" si="1"/>
        <v/>
      </c>
      <c r="R25" s="130" t="e">
        <f>VLOOKUP(Q25,'Baggrund til lister'!$G$4:$H$15,2,FALSE)</f>
        <v>#N/A</v>
      </c>
      <c r="S25" s="11" t="str">
        <f t="shared" si="2"/>
        <v/>
      </c>
      <c r="T25" s="11" t="str">
        <f>IF(IFERROR(VLOOKUP(N25,Home!$C$8:$R$1048576,11,FALSE),"")=0,"",IFERROR(VLOOKUP(N25,Home!$C$8:$R$1048576,11,FALSE),""))</f>
        <v/>
      </c>
      <c r="U25" s="11" t="str">
        <f>IF(IFERROR(VLOOKUP(O25,Home!$C$8:$R$1048576,12,FALSE),"")=0,"",IFERROR(VLOOKUP(O25,Home!$C$8:$R$1048576,12,FALSE),""))</f>
        <v/>
      </c>
      <c r="V25" s="11" t="str">
        <f>IF(IFERROR(VLOOKUP(O25,Home!$C$8:$R$1048576,8,FALSE),"")=0,"",IFERROR(VLOOKUP(O25,Home!$C$8:$R$1048576,8,FALSE),""))</f>
        <v/>
      </c>
      <c r="W25" s="11" t="str">
        <f>IF(OR(VLOOKUP(N25,Home!$C$7:$I$207,6,FALSE)="",VLOOKUP(N25,Home!$C$7:$I$207,7,FALSE)=""),"FEJL",SUM(Baggrundsark!$K$4:K25))</f>
        <v>FEJL</v>
      </c>
      <c r="Y25">
        <v>22</v>
      </c>
      <c r="Z25" s="1" t="str">
        <f>IF(VLOOKUP(Y25,Home!$C$8:$I$207,6,FALSE)="","",VLOOKUP(Y25,Home!$C$8:$I$207,6,FALSE))</f>
        <v/>
      </c>
      <c r="AA25" t="e">
        <f t="shared" si="3"/>
        <v>#VALUE!</v>
      </c>
      <c r="AB25" s="44" t="str">
        <f>IF(Home!I29="","",(1+(Home!I29-Home!H29)/14))</f>
        <v/>
      </c>
      <c r="AC25" t="e">
        <f t="shared" si="22"/>
        <v>#VALUE!</v>
      </c>
      <c r="AD25">
        <f t="shared" si="14"/>
        <v>0</v>
      </c>
      <c r="AE25">
        <f>SUM($AD$4:AD25)</f>
        <v>1</v>
      </c>
      <c r="AF25" s="103" t="str">
        <f>IFERROR(VLOOKUP(AN25,Home!$C$8:$E$207,3,FALSE),"")</f>
        <v/>
      </c>
      <c r="AG25" s="103" t="str">
        <f>IFERROR(VLOOKUP(AN25,Home!$C$8:$E$207,2,FALSE),"")</f>
        <v/>
      </c>
      <c r="AH25" s="104" t="str">
        <f>IF(VLOOKUP(AE25,Home!$C$8:$I$207,6,FALSE)="","",VLOOKUP(AE25,Home!$C$8:$I$207,6,FALSE))</f>
        <v/>
      </c>
      <c r="AI25" s="104" t="e">
        <f t="shared" si="23"/>
        <v>#VALUE!</v>
      </c>
      <c r="AJ25" s="105" t="e">
        <f t="shared" si="15"/>
        <v>#VALUE!</v>
      </c>
      <c r="AK25" s="103" t="e">
        <f t="shared" si="4"/>
        <v>#VALUE!</v>
      </c>
      <c r="AL25" s="103" t="e">
        <f t="shared" si="16"/>
        <v>#VALUE!</v>
      </c>
      <c r="AN25" t="str">
        <f>IF(OR(VLOOKUP(AE25,Home!$C$8:$I$207,6,FALSE)="",VLOOKUP(AE25,Home!$C$8:$I$207,7,FALSE)=""),"FEJL",Baggrundsark!AE25)</f>
        <v>FEJL</v>
      </c>
      <c r="AO25">
        <f>IF(VLOOKUP(AE25,Home!$C$8:$N$207,12,FALSE)="Timelønnet",1,0)</f>
        <v>0</v>
      </c>
      <c r="AP25">
        <f>SUM($AO$4:AO25)*AO25</f>
        <v>0</v>
      </c>
      <c r="AQ25">
        <f t="shared" si="5"/>
        <v>1</v>
      </c>
      <c r="AR25" t="str">
        <f t="shared" si="6"/>
        <v/>
      </c>
      <c r="AS25" t="e">
        <f t="shared" si="17"/>
        <v>#VALUE!</v>
      </c>
      <c r="AT25" s="45" t="e">
        <f t="shared" si="7"/>
        <v>#VALUE!</v>
      </c>
      <c r="AU25">
        <f>VLOOKUP(AQ25,Home!$C$8:$J$207,8,FALSE)</f>
        <v>0</v>
      </c>
      <c r="AZ25" s="46">
        <v>22</v>
      </c>
      <c r="BA25">
        <v>2014</v>
      </c>
      <c r="BB25" t="s">
        <v>236</v>
      </c>
      <c r="BC25" t="s">
        <v>164</v>
      </c>
    </row>
    <row r="26" spans="1:55" x14ac:dyDescent="0.25">
      <c r="A26" s="6">
        <f t="shared" si="8"/>
        <v>0</v>
      </c>
      <c r="B26" s="6">
        <f t="shared" si="18"/>
        <v>0</v>
      </c>
      <c r="C26" s="6" t="str">
        <f t="shared" si="9"/>
        <v/>
      </c>
      <c r="D26" s="7">
        <f t="shared" si="10"/>
        <v>0</v>
      </c>
      <c r="E26" s="7">
        <f t="shared" si="19"/>
        <v>0</v>
      </c>
      <c r="F26" s="7" t="str">
        <f t="shared" si="11"/>
        <v/>
      </c>
      <c r="G26" s="6">
        <f t="shared" si="12"/>
        <v>0</v>
      </c>
      <c r="H26" s="6">
        <f t="shared" si="20"/>
        <v>0</v>
      </c>
      <c r="I26" s="6" t="str">
        <f t="shared" si="21"/>
        <v/>
      </c>
      <c r="J26" s="11">
        <v>23</v>
      </c>
      <c r="K26" s="11">
        <f>IF(IFERROR(VLOOKUP(J26,Home!$A$8:$B$1048576,1,FALSE),0)=0,0,1)</f>
        <v>1</v>
      </c>
      <c r="L26" s="129" t="e">
        <f>IF(VLOOKUP(O26,Home!$C$8:$R$207,6,FALSE)="","",VLOOKUP(O26,Home!$C$8:$R$207,6,FALSE))</f>
        <v>#N/A</v>
      </c>
      <c r="M26" s="129" t="e">
        <f t="shared" si="0"/>
        <v>#N/A</v>
      </c>
      <c r="N26" s="11">
        <f>SUM($K$4:K26)</f>
        <v>23</v>
      </c>
      <c r="O26" s="11" t="str">
        <f>IF(P26="","",IF(IFERROR(VLOOKUP(N26,Home!$C$8:$R$1048576,1,FALSE),"")=0,"",IFERROR(VLOOKUP(N26,Home!$C$8:$R$1048576,1,FALSE),"")))</f>
        <v/>
      </c>
      <c r="P26" s="11" t="str">
        <f>IF(IFERROR(VLOOKUP(W26,Home!$C$8:$R$1048576,3,FALSE),"")=0,"",IFERROR(VLOOKUP(W26,Home!$C$8:$R$1048576,3,FALSE),""))</f>
        <v/>
      </c>
      <c r="Q26" s="11" t="str">
        <f t="shared" si="1"/>
        <v/>
      </c>
      <c r="R26" s="130" t="e">
        <f>VLOOKUP(Q26,'Baggrund til lister'!$G$4:$H$15,2,FALSE)</f>
        <v>#N/A</v>
      </c>
      <c r="S26" s="11" t="str">
        <f t="shared" si="2"/>
        <v/>
      </c>
      <c r="T26" s="11" t="str">
        <f>IF(IFERROR(VLOOKUP(N26,Home!$C$8:$R$1048576,11,FALSE),"")=0,"",IFERROR(VLOOKUP(N26,Home!$C$8:$R$1048576,11,FALSE),""))</f>
        <v/>
      </c>
      <c r="U26" s="11" t="str">
        <f>IF(IFERROR(VLOOKUP(O26,Home!$C$8:$R$1048576,12,FALSE),"")=0,"",IFERROR(VLOOKUP(O26,Home!$C$8:$R$1048576,12,FALSE),""))</f>
        <v/>
      </c>
      <c r="V26" s="11" t="str">
        <f>IF(IFERROR(VLOOKUP(O26,Home!$C$8:$R$1048576,8,FALSE),"")=0,"",IFERROR(VLOOKUP(O26,Home!$C$8:$R$1048576,8,FALSE),""))</f>
        <v/>
      </c>
      <c r="W26" s="11" t="str">
        <f>IF(OR(VLOOKUP(N26,Home!$C$7:$I$207,6,FALSE)="",VLOOKUP(N26,Home!$C$7:$I$207,7,FALSE)=""),"FEJL",SUM(Baggrundsark!$K$4:K26))</f>
        <v>FEJL</v>
      </c>
      <c r="Y26">
        <v>23</v>
      </c>
      <c r="Z26" s="1" t="str">
        <f>IF(VLOOKUP(Y26,Home!$C$8:$I$207,6,FALSE)="","",VLOOKUP(Y26,Home!$C$8:$I$207,6,FALSE))</f>
        <v/>
      </c>
      <c r="AA26" t="e">
        <f t="shared" si="3"/>
        <v>#VALUE!</v>
      </c>
      <c r="AB26" s="44" t="str">
        <f>IF(Home!I30="","",(1+(Home!I30-Home!H30)/14))</f>
        <v/>
      </c>
      <c r="AC26" t="e">
        <f t="shared" si="22"/>
        <v>#VALUE!</v>
      </c>
      <c r="AD26">
        <f t="shared" si="14"/>
        <v>0</v>
      </c>
      <c r="AE26">
        <f>SUM($AD$4:AD26)</f>
        <v>1</v>
      </c>
      <c r="AF26" s="103" t="str">
        <f>IFERROR(VLOOKUP(AN26,Home!$C$8:$E$207,3,FALSE),"")</f>
        <v/>
      </c>
      <c r="AG26" s="103" t="str">
        <f>IFERROR(VLOOKUP(AN26,Home!$C$8:$E$207,2,FALSE),"")</f>
        <v/>
      </c>
      <c r="AH26" s="104" t="str">
        <f>IF(VLOOKUP(AE26,Home!$C$8:$I$207,6,FALSE)="","",VLOOKUP(AE26,Home!$C$8:$I$207,6,FALSE))</f>
        <v/>
      </c>
      <c r="AI26" s="104" t="e">
        <f t="shared" si="23"/>
        <v>#VALUE!</v>
      </c>
      <c r="AJ26" s="105" t="e">
        <f t="shared" si="15"/>
        <v>#VALUE!</v>
      </c>
      <c r="AK26" s="103" t="e">
        <f t="shared" si="4"/>
        <v>#VALUE!</v>
      </c>
      <c r="AL26" s="103" t="e">
        <f t="shared" si="16"/>
        <v>#VALUE!</v>
      </c>
      <c r="AN26" t="str">
        <f>IF(OR(VLOOKUP(AE26,Home!$C$8:$I$207,6,FALSE)="",VLOOKUP(AE26,Home!$C$8:$I$207,7,FALSE)=""),"FEJL",Baggrundsark!AE26)</f>
        <v>FEJL</v>
      </c>
      <c r="AO26">
        <f>IF(VLOOKUP(AE26,Home!$C$8:$N$207,12,FALSE)="Timelønnet",1,0)</f>
        <v>0</v>
      </c>
      <c r="AP26">
        <f>SUM($AO$4:AO26)*AO26</f>
        <v>0</v>
      </c>
      <c r="AQ26">
        <f t="shared" si="5"/>
        <v>1</v>
      </c>
      <c r="AR26" t="str">
        <f t="shared" si="6"/>
        <v/>
      </c>
      <c r="AS26" t="e">
        <f t="shared" si="17"/>
        <v>#VALUE!</v>
      </c>
      <c r="AT26" s="45" t="e">
        <f t="shared" si="7"/>
        <v>#VALUE!</v>
      </c>
      <c r="AU26">
        <f>VLOOKUP(AQ26,Home!$C$8:$J$207,8,FALSE)</f>
        <v>0</v>
      </c>
      <c r="AZ26">
        <v>23</v>
      </c>
      <c r="BA26">
        <v>2014</v>
      </c>
      <c r="BB26" t="s">
        <v>237</v>
      </c>
      <c r="BC26" t="s">
        <v>164</v>
      </c>
    </row>
    <row r="27" spans="1:55" x14ac:dyDescent="0.25">
      <c r="A27" s="6">
        <f t="shared" si="8"/>
        <v>0</v>
      </c>
      <c r="B27" s="6">
        <f t="shared" si="18"/>
        <v>0</v>
      </c>
      <c r="C27" s="6" t="str">
        <f t="shared" si="9"/>
        <v/>
      </c>
      <c r="D27" s="7">
        <f t="shared" si="10"/>
        <v>0</v>
      </c>
      <c r="E27" s="7">
        <f t="shared" si="19"/>
        <v>0</v>
      </c>
      <c r="F27" s="7" t="str">
        <f t="shared" si="11"/>
        <v/>
      </c>
      <c r="G27" s="6">
        <f t="shared" si="12"/>
        <v>0</v>
      </c>
      <c r="H27" s="6">
        <f t="shared" si="20"/>
        <v>0</v>
      </c>
      <c r="I27" s="6" t="str">
        <f t="shared" si="21"/>
        <v/>
      </c>
      <c r="J27" s="11">
        <v>24</v>
      </c>
      <c r="K27" s="11">
        <f>IF(IFERROR(VLOOKUP(J27,Home!$A$8:$B$1048576,1,FALSE),0)=0,0,1)</f>
        <v>1</v>
      </c>
      <c r="L27" s="129" t="e">
        <f>IF(VLOOKUP(O27,Home!$C$8:$R$207,6,FALSE)="","",VLOOKUP(O27,Home!$C$8:$R$207,6,FALSE))</f>
        <v>#N/A</v>
      </c>
      <c r="M27" s="129" t="e">
        <f t="shared" si="0"/>
        <v>#N/A</v>
      </c>
      <c r="N27" s="11">
        <f>SUM($K$4:K27)</f>
        <v>24</v>
      </c>
      <c r="O27" s="11" t="str">
        <f>IF(P27="","",IF(IFERROR(VLOOKUP(N27,Home!$C$8:$R$1048576,1,FALSE),"")=0,"",IFERROR(VLOOKUP(N27,Home!$C$8:$R$1048576,1,FALSE),"")))</f>
        <v/>
      </c>
      <c r="P27" s="11" t="str">
        <f>IF(IFERROR(VLOOKUP(W27,Home!$C$8:$R$1048576,3,FALSE),"")=0,"",IFERROR(VLOOKUP(W27,Home!$C$8:$R$1048576,3,FALSE),""))</f>
        <v/>
      </c>
      <c r="Q27" s="11" t="str">
        <f t="shared" si="1"/>
        <v/>
      </c>
      <c r="R27" s="130" t="e">
        <f>VLOOKUP(Q27,'Baggrund til lister'!$G$4:$H$15,2,FALSE)</f>
        <v>#N/A</v>
      </c>
      <c r="S27" s="11" t="str">
        <f t="shared" si="2"/>
        <v/>
      </c>
      <c r="T27" s="11" t="str">
        <f>IF(IFERROR(VLOOKUP(N27,Home!$C$8:$R$1048576,11,FALSE),"")=0,"",IFERROR(VLOOKUP(N27,Home!$C$8:$R$1048576,11,FALSE),""))</f>
        <v/>
      </c>
      <c r="U27" s="11" t="str">
        <f>IF(IFERROR(VLOOKUP(O27,Home!$C$8:$R$1048576,12,FALSE),"")=0,"",IFERROR(VLOOKUP(O27,Home!$C$8:$R$1048576,12,FALSE),""))</f>
        <v/>
      </c>
      <c r="V27" s="11" t="str">
        <f>IF(IFERROR(VLOOKUP(O27,Home!$C$8:$R$1048576,8,FALSE),"")=0,"",IFERROR(VLOOKUP(O27,Home!$C$8:$R$1048576,8,FALSE),""))</f>
        <v/>
      </c>
      <c r="W27" s="11" t="str">
        <f>IF(OR(VLOOKUP(N27,Home!$C$7:$I$207,6,FALSE)="",VLOOKUP(N27,Home!$C$7:$I$207,7,FALSE)=""),"FEJL",SUM(Baggrundsark!$K$4:K27))</f>
        <v>FEJL</v>
      </c>
      <c r="Y27">
        <v>24</v>
      </c>
      <c r="Z27" s="1" t="str">
        <f>IF(VLOOKUP(Y27,Home!$C$8:$I$207,6,FALSE)="","",VLOOKUP(Y27,Home!$C$8:$I$207,6,FALSE))</f>
        <v/>
      </c>
      <c r="AA27" t="e">
        <f t="shared" si="3"/>
        <v>#VALUE!</v>
      </c>
      <c r="AB27" s="44" t="str">
        <f>IF(Home!I31="","",(1+(Home!I31-Home!H31)/14))</f>
        <v/>
      </c>
      <c r="AC27" t="e">
        <f t="shared" si="22"/>
        <v>#VALUE!</v>
      </c>
      <c r="AD27">
        <f t="shared" si="14"/>
        <v>0</v>
      </c>
      <c r="AE27">
        <f>SUM($AD$4:AD27)</f>
        <v>1</v>
      </c>
      <c r="AF27" s="103" t="str">
        <f>IFERROR(VLOOKUP(AN27,Home!$C$8:$E$207,3,FALSE),"")</f>
        <v/>
      </c>
      <c r="AG27" s="103" t="str">
        <f>IFERROR(VLOOKUP(AN27,Home!$C$8:$E$207,2,FALSE),"")</f>
        <v/>
      </c>
      <c r="AH27" s="104" t="str">
        <f>IF(VLOOKUP(AE27,Home!$C$8:$I$207,6,FALSE)="","",VLOOKUP(AE27,Home!$C$8:$I$207,6,FALSE))</f>
        <v/>
      </c>
      <c r="AI27" s="104" t="e">
        <f t="shared" si="23"/>
        <v>#VALUE!</v>
      </c>
      <c r="AJ27" s="105" t="e">
        <f t="shared" si="15"/>
        <v>#VALUE!</v>
      </c>
      <c r="AK27" s="103" t="e">
        <f t="shared" si="4"/>
        <v>#VALUE!</v>
      </c>
      <c r="AL27" s="103" t="e">
        <f t="shared" si="16"/>
        <v>#VALUE!</v>
      </c>
      <c r="AN27" t="str">
        <f>IF(OR(VLOOKUP(AE27,Home!$C$8:$I$207,6,FALSE)="",VLOOKUP(AE27,Home!$C$8:$I$207,7,FALSE)=""),"FEJL",Baggrundsark!AE27)</f>
        <v>FEJL</v>
      </c>
      <c r="AO27">
        <f>IF(VLOOKUP(AE27,Home!$C$8:$N$207,12,FALSE)="Timelønnet",1,0)</f>
        <v>0</v>
      </c>
      <c r="AP27">
        <f>SUM($AO$4:AO27)*AO27</f>
        <v>0</v>
      </c>
      <c r="AQ27">
        <f t="shared" si="5"/>
        <v>1</v>
      </c>
      <c r="AR27" t="str">
        <f t="shared" si="6"/>
        <v/>
      </c>
      <c r="AS27" t="e">
        <f t="shared" si="17"/>
        <v>#VALUE!</v>
      </c>
      <c r="AT27" s="45" t="e">
        <f t="shared" si="7"/>
        <v>#VALUE!</v>
      </c>
      <c r="AU27">
        <f>VLOOKUP(AQ27,Home!$C$8:$J$207,8,FALSE)</f>
        <v>0</v>
      </c>
      <c r="AZ27">
        <v>24</v>
      </c>
      <c r="BA27">
        <v>2014</v>
      </c>
      <c r="BB27" t="s">
        <v>238</v>
      </c>
      <c r="BC27" t="s">
        <v>165</v>
      </c>
    </row>
    <row r="28" spans="1:55" x14ac:dyDescent="0.25">
      <c r="A28" s="6">
        <f t="shared" si="8"/>
        <v>0</v>
      </c>
      <c r="B28" s="6">
        <f t="shared" si="18"/>
        <v>0</v>
      </c>
      <c r="C28" s="6" t="str">
        <f t="shared" si="9"/>
        <v/>
      </c>
      <c r="D28" s="7">
        <f t="shared" si="10"/>
        <v>0</v>
      </c>
      <c r="E28" s="7">
        <f t="shared" si="19"/>
        <v>0</v>
      </c>
      <c r="F28" s="7" t="str">
        <f t="shared" si="11"/>
        <v/>
      </c>
      <c r="G28" s="6">
        <f t="shared" si="12"/>
        <v>0</v>
      </c>
      <c r="H28" s="6">
        <f t="shared" si="20"/>
        <v>0</v>
      </c>
      <c r="I28" s="6" t="str">
        <f t="shared" si="21"/>
        <v/>
      </c>
      <c r="J28" s="11">
        <v>25</v>
      </c>
      <c r="K28" s="11">
        <f>IF(IFERROR(VLOOKUP(J28,Home!$A$8:$B$1048576,1,FALSE),0)=0,0,1)</f>
        <v>1</v>
      </c>
      <c r="L28" s="129" t="e">
        <f>IF(VLOOKUP(O28,Home!$C$8:$R$207,6,FALSE)="","",VLOOKUP(O28,Home!$C$8:$R$207,6,FALSE))</f>
        <v>#N/A</v>
      </c>
      <c r="M28" s="129" t="e">
        <f t="shared" si="0"/>
        <v>#N/A</v>
      </c>
      <c r="N28" s="11">
        <f>SUM($K$4:K28)</f>
        <v>25</v>
      </c>
      <c r="O28" s="11" t="str">
        <f>IF(P28="","",IF(IFERROR(VLOOKUP(N28,Home!$C$8:$R$1048576,1,FALSE),"")=0,"",IFERROR(VLOOKUP(N28,Home!$C$8:$R$1048576,1,FALSE),"")))</f>
        <v/>
      </c>
      <c r="P28" s="11" t="str">
        <f>IF(IFERROR(VLOOKUP(W28,Home!$C$8:$R$1048576,3,FALSE),"")=0,"",IFERROR(VLOOKUP(W28,Home!$C$8:$R$1048576,3,FALSE),""))</f>
        <v/>
      </c>
      <c r="Q28" s="11" t="str">
        <f t="shared" si="1"/>
        <v/>
      </c>
      <c r="R28" s="130" t="e">
        <f>VLOOKUP(Q28,'Baggrund til lister'!$G$4:$H$15,2,FALSE)</f>
        <v>#N/A</v>
      </c>
      <c r="S28" s="11" t="str">
        <f t="shared" si="2"/>
        <v/>
      </c>
      <c r="T28" s="11" t="str">
        <f>IF(IFERROR(VLOOKUP(N28,Home!$C$8:$R$1048576,11,FALSE),"")=0,"",IFERROR(VLOOKUP(N28,Home!$C$8:$R$1048576,11,FALSE),""))</f>
        <v/>
      </c>
      <c r="U28" s="11" t="str">
        <f>IF(IFERROR(VLOOKUP(O28,Home!$C$8:$R$1048576,12,FALSE),"")=0,"",IFERROR(VLOOKUP(O28,Home!$C$8:$R$1048576,12,FALSE),""))</f>
        <v/>
      </c>
      <c r="V28" s="11" t="str">
        <f>IF(IFERROR(VLOOKUP(O28,Home!$C$8:$R$1048576,8,FALSE),"")=0,"",IFERROR(VLOOKUP(O28,Home!$C$8:$R$1048576,8,FALSE),""))</f>
        <v/>
      </c>
      <c r="W28" s="11" t="str">
        <f>IF(OR(VLOOKUP(N28,Home!$C$7:$I$207,6,FALSE)="",VLOOKUP(N28,Home!$C$7:$I$207,7,FALSE)=""),"FEJL",SUM(Baggrundsark!$K$4:K28))</f>
        <v>FEJL</v>
      </c>
      <c r="Y28">
        <v>25</v>
      </c>
      <c r="Z28" s="1" t="str">
        <f>IF(VLOOKUP(Y28,Home!$C$8:$I$207,6,FALSE)="","",VLOOKUP(Y28,Home!$C$8:$I$207,6,FALSE))</f>
        <v/>
      </c>
      <c r="AA28" t="e">
        <f t="shared" si="3"/>
        <v>#VALUE!</v>
      </c>
      <c r="AB28" s="44" t="str">
        <f>IF(Home!I32="","",(1+(Home!I32-Home!H32)/14))</f>
        <v/>
      </c>
      <c r="AC28" t="e">
        <f t="shared" si="22"/>
        <v>#VALUE!</v>
      </c>
      <c r="AD28">
        <f t="shared" si="14"/>
        <v>0</v>
      </c>
      <c r="AE28">
        <f>SUM($AD$4:AD28)</f>
        <v>1</v>
      </c>
      <c r="AF28" s="103" t="str">
        <f>IFERROR(VLOOKUP(AN28,Home!$C$8:$E$207,3,FALSE),"")</f>
        <v/>
      </c>
      <c r="AG28" s="103" t="str">
        <f>IFERROR(VLOOKUP(AN28,Home!$C$8:$E$207,2,FALSE),"")</f>
        <v/>
      </c>
      <c r="AH28" s="104" t="str">
        <f>IF(VLOOKUP(AE28,Home!$C$8:$I$207,6,FALSE)="","",VLOOKUP(AE28,Home!$C$8:$I$207,6,FALSE))</f>
        <v/>
      </c>
      <c r="AI28" s="104" t="e">
        <f t="shared" si="23"/>
        <v>#VALUE!</v>
      </c>
      <c r="AJ28" s="105" t="e">
        <f t="shared" si="15"/>
        <v>#VALUE!</v>
      </c>
      <c r="AK28" s="103" t="e">
        <f t="shared" si="4"/>
        <v>#VALUE!</v>
      </c>
      <c r="AL28" s="103" t="e">
        <f t="shared" si="16"/>
        <v>#VALUE!</v>
      </c>
      <c r="AN28" t="str">
        <f>IF(OR(VLOOKUP(AE28,Home!$C$8:$I$207,6,FALSE)="",VLOOKUP(AE28,Home!$C$8:$I$207,7,FALSE)=""),"FEJL",Baggrundsark!AE28)</f>
        <v>FEJL</v>
      </c>
      <c r="AO28">
        <f>IF(VLOOKUP(AE28,Home!$C$8:$N$207,12,FALSE)="Timelønnet",1,0)</f>
        <v>0</v>
      </c>
      <c r="AP28">
        <f>SUM($AO$4:AO28)*AO28</f>
        <v>0</v>
      </c>
      <c r="AQ28">
        <f t="shared" si="5"/>
        <v>1</v>
      </c>
      <c r="AR28" t="str">
        <f t="shared" si="6"/>
        <v/>
      </c>
      <c r="AS28" t="e">
        <f t="shared" si="17"/>
        <v>#VALUE!</v>
      </c>
      <c r="AT28" s="45" t="e">
        <f t="shared" si="7"/>
        <v>#VALUE!</v>
      </c>
      <c r="AU28">
        <f>VLOOKUP(AQ28,Home!$C$8:$J$207,8,FALSE)</f>
        <v>0</v>
      </c>
      <c r="AZ28" s="46">
        <v>25</v>
      </c>
      <c r="BA28">
        <v>2014</v>
      </c>
      <c r="BB28" t="s">
        <v>239</v>
      </c>
      <c r="BC28" t="s">
        <v>165</v>
      </c>
    </row>
    <row r="29" spans="1:55" x14ac:dyDescent="0.25">
      <c r="A29" s="6">
        <f t="shared" si="8"/>
        <v>0</v>
      </c>
      <c r="B29" s="6">
        <f t="shared" si="18"/>
        <v>0</v>
      </c>
      <c r="C29" s="6" t="str">
        <f t="shared" si="9"/>
        <v/>
      </c>
      <c r="D29" s="7">
        <f t="shared" si="10"/>
        <v>0</v>
      </c>
      <c r="E29" s="7">
        <f t="shared" si="19"/>
        <v>0</v>
      </c>
      <c r="F29" s="7" t="str">
        <f t="shared" si="11"/>
        <v/>
      </c>
      <c r="G29" s="6">
        <f t="shared" si="12"/>
        <v>0</v>
      </c>
      <c r="H29" s="6">
        <f t="shared" si="20"/>
        <v>0</v>
      </c>
      <c r="I29" s="6" t="str">
        <f t="shared" si="21"/>
        <v/>
      </c>
      <c r="J29" s="11">
        <v>26</v>
      </c>
      <c r="K29" s="11">
        <f>IF(IFERROR(VLOOKUP(J29,Home!$A$8:$B$1048576,1,FALSE),0)=0,0,1)</f>
        <v>1</v>
      </c>
      <c r="L29" s="129" t="e">
        <f>IF(VLOOKUP(O29,Home!$C$8:$R$207,6,FALSE)="","",VLOOKUP(O29,Home!$C$8:$R$207,6,FALSE))</f>
        <v>#N/A</v>
      </c>
      <c r="M29" s="129" t="e">
        <f t="shared" si="0"/>
        <v>#N/A</v>
      </c>
      <c r="N29" s="11">
        <f>SUM($K$4:K29)</f>
        <v>26</v>
      </c>
      <c r="O29" s="11" t="str">
        <f>IF(P29="","",IF(IFERROR(VLOOKUP(N29,Home!$C$8:$R$1048576,1,FALSE),"")=0,"",IFERROR(VLOOKUP(N29,Home!$C$8:$R$1048576,1,FALSE),"")))</f>
        <v/>
      </c>
      <c r="P29" s="11" t="str">
        <f>IF(IFERROR(VLOOKUP(W29,Home!$C$8:$R$1048576,3,FALSE),"")=0,"",IFERROR(VLOOKUP(W29,Home!$C$8:$R$1048576,3,FALSE),""))</f>
        <v/>
      </c>
      <c r="Q29" s="11" t="str">
        <f t="shared" si="1"/>
        <v/>
      </c>
      <c r="R29" s="130" t="e">
        <f>VLOOKUP(Q29,'Baggrund til lister'!$G$4:$H$15,2,FALSE)</f>
        <v>#N/A</v>
      </c>
      <c r="S29" s="11" t="str">
        <f t="shared" si="2"/>
        <v/>
      </c>
      <c r="T29" s="11" t="str">
        <f>IF(IFERROR(VLOOKUP(N29,Home!$C$8:$R$1048576,11,FALSE),"")=0,"",IFERROR(VLOOKUP(N29,Home!$C$8:$R$1048576,11,FALSE),""))</f>
        <v/>
      </c>
      <c r="U29" s="11" t="str">
        <f>IF(IFERROR(VLOOKUP(O29,Home!$C$8:$R$1048576,12,FALSE),"")=0,"",IFERROR(VLOOKUP(O29,Home!$C$8:$R$1048576,12,FALSE),""))</f>
        <v/>
      </c>
      <c r="V29" s="11" t="str">
        <f>IF(IFERROR(VLOOKUP(O29,Home!$C$8:$R$1048576,8,FALSE),"")=0,"",IFERROR(VLOOKUP(O29,Home!$C$8:$R$1048576,8,FALSE),""))</f>
        <v/>
      </c>
      <c r="W29" s="11" t="str">
        <f>IF(OR(VLOOKUP(N29,Home!$C$7:$I$207,6,FALSE)="",VLOOKUP(N29,Home!$C$7:$I$207,7,FALSE)=""),"FEJL",SUM(Baggrundsark!$K$4:K29))</f>
        <v>FEJL</v>
      </c>
      <c r="Y29">
        <v>26</v>
      </c>
      <c r="Z29" s="1" t="str">
        <f>IF(VLOOKUP(Y29,Home!$C$8:$I$207,6,FALSE)="","",VLOOKUP(Y29,Home!$C$8:$I$207,6,FALSE))</f>
        <v/>
      </c>
      <c r="AA29" t="e">
        <f t="shared" si="3"/>
        <v>#VALUE!</v>
      </c>
      <c r="AB29" s="44" t="str">
        <f>IF(Home!I33="","",(1+(Home!I33-Home!H33)/14))</f>
        <v/>
      </c>
      <c r="AC29" t="e">
        <f t="shared" si="22"/>
        <v>#VALUE!</v>
      </c>
      <c r="AD29">
        <f t="shared" si="14"/>
        <v>0</v>
      </c>
      <c r="AE29">
        <f>SUM($AD$4:AD29)</f>
        <v>1</v>
      </c>
      <c r="AF29" s="103" t="str">
        <f>IFERROR(VLOOKUP(AN29,Home!$C$8:$E$207,3,FALSE),"")</f>
        <v/>
      </c>
      <c r="AG29" s="103" t="str">
        <f>IFERROR(VLOOKUP(AN29,Home!$C$8:$E$207,2,FALSE),"")</f>
        <v/>
      </c>
      <c r="AH29" s="104" t="str">
        <f>IF(VLOOKUP(AE29,Home!$C$8:$I$207,6,FALSE)="","",VLOOKUP(AE29,Home!$C$8:$I$207,6,FALSE))</f>
        <v/>
      </c>
      <c r="AI29" s="104" t="e">
        <f t="shared" si="23"/>
        <v>#VALUE!</v>
      </c>
      <c r="AJ29" s="105" t="e">
        <f t="shared" si="15"/>
        <v>#VALUE!</v>
      </c>
      <c r="AK29" s="103" t="e">
        <f t="shared" si="4"/>
        <v>#VALUE!</v>
      </c>
      <c r="AL29" s="103" t="e">
        <f t="shared" si="16"/>
        <v>#VALUE!</v>
      </c>
      <c r="AN29" t="str">
        <f>IF(OR(VLOOKUP(AE29,Home!$C$8:$I$207,6,FALSE)="",VLOOKUP(AE29,Home!$C$8:$I$207,7,FALSE)=""),"FEJL",Baggrundsark!AE29)</f>
        <v>FEJL</v>
      </c>
      <c r="AO29">
        <f>IF(VLOOKUP(AE29,Home!$C$8:$N$207,12,FALSE)="Timelønnet",1,0)</f>
        <v>0</v>
      </c>
      <c r="AP29">
        <f>SUM($AO$4:AO29)*AO29</f>
        <v>0</v>
      </c>
      <c r="AQ29">
        <f t="shared" si="5"/>
        <v>1</v>
      </c>
      <c r="AR29" t="str">
        <f t="shared" si="6"/>
        <v/>
      </c>
      <c r="AS29" t="e">
        <f t="shared" si="17"/>
        <v>#VALUE!</v>
      </c>
      <c r="AT29" s="45" t="e">
        <f t="shared" si="7"/>
        <v>#VALUE!</v>
      </c>
      <c r="AU29">
        <f>VLOOKUP(AQ29,Home!$C$8:$J$207,8,FALSE)</f>
        <v>0</v>
      </c>
      <c r="AZ29">
        <v>26</v>
      </c>
      <c r="BA29">
        <v>2014</v>
      </c>
      <c r="BB29" t="s">
        <v>240</v>
      </c>
      <c r="BC29" t="s">
        <v>166</v>
      </c>
    </row>
    <row r="30" spans="1:55" x14ac:dyDescent="0.25">
      <c r="A30" s="6">
        <f t="shared" si="8"/>
        <v>0</v>
      </c>
      <c r="B30" s="6">
        <f t="shared" si="18"/>
        <v>0</v>
      </c>
      <c r="C30" s="6" t="str">
        <f t="shared" si="9"/>
        <v/>
      </c>
      <c r="D30" s="7">
        <f t="shared" si="10"/>
        <v>0</v>
      </c>
      <c r="E30" s="7">
        <f t="shared" si="19"/>
        <v>0</v>
      </c>
      <c r="F30" s="7" t="str">
        <f t="shared" si="11"/>
        <v/>
      </c>
      <c r="G30" s="6">
        <f t="shared" si="12"/>
        <v>0</v>
      </c>
      <c r="H30" s="6">
        <f t="shared" si="20"/>
        <v>0</v>
      </c>
      <c r="I30" s="6" t="str">
        <f t="shared" si="21"/>
        <v/>
      </c>
      <c r="J30" s="11">
        <v>27</v>
      </c>
      <c r="K30" s="11">
        <f>IF(IFERROR(VLOOKUP(J30,Home!$A$8:$B$1048576,1,FALSE),0)=0,0,1)</f>
        <v>1</v>
      </c>
      <c r="L30" s="129" t="e">
        <f>IF(VLOOKUP(O30,Home!$C$8:$R$207,6,FALSE)="","",VLOOKUP(O30,Home!$C$8:$R$207,6,FALSE))</f>
        <v>#N/A</v>
      </c>
      <c r="M30" s="129" t="e">
        <f t="shared" si="0"/>
        <v>#N/A</v>
      </c>
      <c r="N30" s="11">
        <f>SUM($K$4:K30)</f>
        <v>27</v>
      </c>
      <c r="O30" s="11" t="str">
        <f>IF(P30="","",IF(IFERROR(VLOOKUP(N30,Home!$C$8:$R$1048576,1,FALSE),"")=0,"",IFERROR(VLOOKUP(N30,Home!$C$8:$R$1048576,1,FALSE),"")))</f>
        <v/>
      </c>
      <c r="P30" s="11" t="str">
        <f>IF(IFERROR(VLOOKUP(W30,Home!$C$8:$R$1048576,3,FALSE),"")=0,"",IFERROR(VLOOKUP(W30,Home!$C$8:$R$1048576,3,FALSE),""))</f>
        <v/>
      </c>
      <c r="Q30" s="11" t="str">
        <f t="shared" si="1"/>
        <v/>
      </c>
      <c r="R30" s="130" t="e">
        <f>VLOOKUP(Q30,'Baggrund til lister'!$G$4:$H$15,2,FALSE)</f>
        <v>#N/A</v>
      </c>
      <c r="S30" s="11" t="str">
        <f t="shared" si="2"/>
        <v/>
      </c>
      <c r="T30" s="11" t="str">
        <f>IF(IFERROR(VLOOKUP(N30,Home!$C$8:$R$1048576,11,FALSE),"")=0,"",IFERROR(VLOOKUP(N30,Home!$C$8:$R$1048576,11,FALSE),""))</f>
        <v/>
      </c>
      <c r="U30" s="11" t="str">
        <f>IF(IFERROR(VLOOKUP(O30,Home!$C$8:$R$1048576,12,FALSE),"")=0,"",IFERROR(VLOOKUP(O30,Home!$C$8:$R$1048576,12,FALSE),""))</f>
        <v/>
      </c>
      <c r="V30" s="11" t="str">
        <f>IF(IFERROR(VLOOKUP(O30,Home!$C$8:$R$1048576,8,FALSE),"")=0,"",IFERROR(VLOOKUP(O30,Home!$C$8:$R$1048576,8,FALSE),""))</f>
        <v/>
      </c>
      <c r="W30" s="11" t="str">
        <f>IF(OR(VLOOKUP(N30,Home!$C$7:$I$207,6,FALSE)="",VLOOKUP(N30,Home!$C$7:$I$207,7,FALSE)=""),"FEJL",SUM(Baggrundsark!$K$4:K30))</f>
        <v>FEJL</v>
      </c>
      <c r="Y30">
        <v>27</v>
      </c>
      <c r="Z30" s="1" t="str">
        <f>IF(VLOOKUP(Y30,Home!$C$8:$I$207,6,FALSE)="","",VLOOKUP(Y30,Home!$C$8:$I$207,6,FALSE))</f>
        <v/>
      </c>
      <c r="AA30" t="e">
        <f t="shared" si="3"/>
        <v>#VALUE!</v>
      </c>
      <c r="AB30" s="44" t="str">
        <f>IF(Home!I34="","",(1+(Home!I34-Home!H34)/14))</f>
        <v/>
      </c>
      <c r="AC30" t="e">
        <f t="shared" si="22"/>
        <v>#VALUE!</v>
      </c>
      <c r="AD30">
        <f t="shared" si="14"/>
        <v>0</v>
      </c>
      <c r="AE30">
        <f>SUM($AD$4:AD30)</f>
        <v>1</v>
      </c>
      <c r="AF30" s="103" t="str">
        <f>IFERROR(VLOOKUP(AN30,Home!$C$8:$E$207,3,FALSE),"")</f>
        <v/>
      </c>
      <c r="AG30" s="103" t="str">
        <f>IFERROR(VLOOKUP(AN30,Home!$C$8:$E$207,2,FALSE),"")</f>
        <v/>
      </c>
      <c r="AH30" s="104" t="str">
        <f>IF(VLOOKUP(AE30,Home!$C$8:$I$207,6,FALSE)="","",VLOOKUP(AE30,Home!$C$8:$I$207,6,FALSE))</f>
        <v/>
      </c>
      <c r="AI30" s="104" t="e">
        <f t="shared" si="23"/>
        <v>#VALUE!</v>
      </c>
      <c r="AJ30" s="105" t="e">
        <f t="shared" si="15"/>
        <v>#VALUE!</v>
      </c>
      <c r="AK30" s="103" t="e">
        <f t="shared" si="4"/>
        <v>#VALUE!</v>
      </c>
      <c r="AL30" s="103" t="e">
        <f t="shared" si="16"/>
        <v>#VALUE!</v>
      </c>
      <c r="AN30" t="str">
        <f>IF(OR(VLOOKUP(AE30,Home!$C$8:$I$207,6,FALSE)="",VLOOKUP(AE30,Home!$C$8:$I$207,7,FALSE)=""),"FEJL",Baggrundsark!AE30)</f>
        <v>FEJL</v>
      </c>
      <c r="AO30">
        <f>IF(VLOOKUP(AE30,Home!$C$8:$N$207,12,FALSE)="Timelønnet",1,0)</f>
        <v>0</v>
      </c>
      <c r="AP30">
        <f>SUM($AO$4:AO30)*AO30</f>
        <v>0</v>
      </c>
      <c r="AQ30">
        <f t="shared" si="5"/>
        <v>1</v>
      </c>
      <c r="AR30" t="str">
        <f t="shared" si="6"/>
        <v/>
      </c>
      <c r="AS30" t="e">
        <f t="shared" si="17"/>
        <v>#VALUE!</v>
      </c>
      <c r="AT30" s="45" t="e">
        <f t="shared" si="7"/>
        <v>#VALUE!</v>
      </c>
      <c r="AU30">
        <f>VLOOKUP(AQ30,Home!$C$8:$J$207,8,FALSE)</f>
        <v>0</v>
      </c>
      <c r="AZ30">
        <v>27</v>
      </c>
      <c r="BA30">
        <v>2014</v>
      </c>
      <c r="BB30" t="s">
        <v>241</v>
      </c>
      <c r="BC30" t="s">
        <v>166</v>
      </c>
    </row>
    <row r="31" spans="1:55" x14ac:dyDescent="0.25">
      <c r="A31" s="6">
        <f t="shared" si="8"/>
        <v>0</v>
      </c>
      <c r="B31" s="6">
        <f t="shared" si="18"/>
        <v>0</v>
      </c>
      <c r="C31" s="6" t="str">
        <f t="shared" si="9"/>
        <v/>
      </c>
      <c r="D31" s="7">
        <f t="shared" si="10"/>
        <v>0</v>
      </c>
      <c r="E31" s="7">
        <f t="shared" si="19"/>
        <v>0</v>
      </c>
      <c r="F31" s="7" t="str">
        <f t="shared" si="11"/>
        <v/>
      </c>
      <c r="G31" s="6">
        <f t="shared" si="12"/>
        <v>0</v>
      </c>
      <c r="H31" s="6">
        <f t="shared" si="20"/>
        <v>0</v>
      </c>
      <c r="I31" s="6" t="str">
        <f t="shared" si="21"/>
        <v/>
      </c>
      <c r="J31" s="11">
        <v>28</v>
      </c>
      <c r="K31" s="11">
        <f>IF(IFERROR(VLOOKUP(J31,Home!$A$8:$B$1048576,1,FALSE),0)=0,0,1)</f>
        <v>1</v>
      </c>
      <c r="L31" s="129" t="e">
        <f>IF(VLOOKUP(O31,Home!$C$8:$R$207,6,FALSE)="","",VLOOKUP(O31,Home!$C$8:$R$207,6,FALSE))</f>
        <v>#N/A</v>
      </c>
      <c r="M31" s="129" t="e">
        <f t="shared" si="0"/>
        <v>#N/A</v>
      </c>
      <c r="N31" s="11">
        <f>SUM($K$4:K31)</f>
        <v>28</v>
      </c>
      <c r="O31" s="11" t="str">
        <f>IF(P31="","",IF(IFERROR(VLOOKUP(N31,Home!$C$8:$R$1048576,1,FALSE),"")=0,"",IFERROR(VLOOKUP(N31,Home!$C$8:$R$1048576,1,FALSE),"")))</f>
        <v/>
      </c>
      <c r="P31" s="11" t="str">
        <f>IF(IFERROR(VLOOKUP(W31,Home!$C$8:$R$1048576,3,FALSE),"")=0,"",IFERROR(VLOOKUP(W31,Home!$C$8:$R$1048576,3,FALSE),""))</f>
        <v/>
      </c>
      <c r="Q31" s="11" t="str">
        <f t="shared" si="1"/>
        <v/>
      </c>
      <c r="R31" s="130" t="e">
        <f>VLOOKUP(Q31,'Baggrund til lister'!$G$4:$H$15,2,FALSE)</f>
        <v>#N/A</v>
      </c>
      <c r="S31" s="11" t="str">
        <f t="shared" si="2"/>
        <v/>
      </c>
      <c r="T31" s="11" t="str">
        <f>IF(IFERROR(VLOOKUP(N31,Home!$C$8:$R$1048576,11,FALSE),"")=0,"",IFERROR(VLOOKUP(N31,Home!$C$8:$R$1048576,11,FALSE),""))</f>
        <v/>
      </c>
      <c r="U31" s="11" t="str">
        <f>IF(IFERROR(VLOOKUP(O31,Home!$C$8:$R$1048576,12,FALSE),"")=0,"",IFERROR(VLOOKUP(O31,Home!$C$8:$R$1048576,12,FALSE),""))</f>
        <v/>
      </c>
      <c r="V31" s="11" t="str">
        <f>IF(IFERROR(VLOOKUP(O31,Home!$C$8:$R$1048576,8,FALSE),"")=0,"",IFERROR(VLOOKUP(O31,Home!$C$8:$R$1048576,8,FALSE),""))</f>
        <v/>
      </c>
      <c r="W31" s="11" t="str">
        <f>IF(OR(VLOOKUP(N31,Home!$C$7:$I$207,6,FALSE)="",VLOOKUP(N31,Home!$C$7:$I$207,7,FALSE)=""),"FEJL",SUM(Baggrundsark!$K$4:K31))</f>
        <v>FEJL</v>
      </c>
      <c r="Y31">
        <v>28</v>
      </c>
      <c r="Z31" s="1" t="str">
        <f>IF(VLOOKUP(Y31,Home!$C$8:$I$207,6,FALSE)="","",VLOOKUP(Y31,Home!$C$8:$I$207,6,FALSE))</f>
        <v/>
      </c>
      <c r="AA31" t="e">
        <f t="shared" si="3"/>
        <v>#VALUE!</v>
      </c>
      <c r="AB31" s="44" t="str">
        <f>IF(Home!I35="","",(1+(Home!I35-Home!H35)/14))</f>
        <v/>
      </c>
      <c r="AC31" t="e">
        <f t="shared" si="22"/>
        <v>#VALUE!</v>
      </c>
      <c r="AD31">
        <f t="shared" si="14"/>
        <v>0</v>
      </c>
      <c r="AE31">
        <f>SUM($AD$4:AD31)</f>
        <v>1</v>
      </c>
      <c r="AF31" s="103" t="str">
        <f>IFERROR(VLOOKUP(AN31,Home!$C$8:$E$207,3,FALSE),"")</f>
        <v/>
      </c>
      <c r="AG31" s="103" t="str">
        <f>IFERROR(VLOOKUP(AN31,Home!$C$8:$E$207,2,FALSE),"")</f>
        <v/>
      </c>
      <c r="AH31" s="104" t="str">
        <f>IF(VLOOKUP(AE31,Home!$C$8:$I$207,6,FALSE)="","",VLOOKUP(AE31,Home!$C$8:$I$207,6,FALSE))</f>
        <v/>
      </c>
      <c r="AI31" s="104" t="e">
        <f t="shared" si="23"/>
        <v>#VALUE!</v>
      </c>
      <c r="AJ31" s="105" t="e">
        <f t="shared" si="15"/>
        <v>#VALUE!</v>
      </c>
      <c r="AK31" s="103" t="e">
        <f t="shared" si="4"/>
        <v>#VALUE!</v>
      </c>
      <c r="AL31" s="103" t="e">
        <f t="shared" si="16"/>
        <v>#VALUE!</v>
      </c>
      <c r="AN31" t="str">
        <f>IF(OR(VLOOKUP(AE31,Home!$C$8:$I$207,6,FALSE)="",VLOOKUP(AE31,Home!$C$8:$I$207,7,FALSE)=""),"FEJL",Baggrundsark!AE31)</f>
        <v>FEJL</v>
      </c>
      <c r="AO31">
        <f>IF(VLOOKUP(AE31,Home!$C$8:$N$207,12,FALSE)="Timelønnet",1,0)</f>
        <v>0</v>
      </c>
      <c r="AP31">
        <f>SUM($AO$4:AO31)*AO31</f>
        <v>0</v>
      </c>
      <c r="AQ31">
        <f t="shared" si="5"/>
        <v>1</v>
      </c>
      <c r="AR31" t="str">
        <f t="shared" si="6"/>
        <v/>
      </c>
      <c r="AS31" t="e">
        <f t="shared" si="17"/>
        <v>#VALUE!</v>
      </c>
      <c r="AT31" s="45" t="e">
        <f t="shared" si="7"/>
        <v>#VALUE!</v>
      </c>
      <c r="AU31">
        <f>VLOOKUP(AQ31,Home!$C$8:$J$207,8,FALSE)</f>
        <v>0</v>
      </c>
      <c r="AZ31" s="46">
        <v>28</v>
      </c>
      <c r="BA31">
        <v>2014</v>
      </c>
      <c r="BB31" t="s">
        <v>242</v>
      </c>
      <c r="BC31" t="s">
        <v>167</v>
      </c>
    </row>
    <row r="32" spans="1:55" x14ac:dyDescent="0.25">
      <c r="A32" s="6">
        <f t="shared" si="8"/>
        <v>0</v>
      </c>
      <c r="B32" s="6">
        <f t="shared" si="18"/>
        <v>0</v>
      </c>
      <c r="C32" s="6" t="str">
        <f t="shared" si="9"/>
        <v/>
      </c>
      <c r="D32" s="7">
        <f t="shared" si="10"/>
        <v>0</v>
      </c>
      <c r="E32" s="7">
        <f t="shared" si="19"/>
        <v>0</v>
      </c>
      <c r="F32" s="7" t="str">
        <f t="shared" si="11"/>
        <v/>
      </c>
      <c r="G32" s="6">
        <f t="shared" si="12"/>
        <v>0</v>
      </c>
      <c r="H32" s="6">
        <f t="shared" si="20"/>
        <v>0</v>
      </c>
      <c r="I32" s="6" t="str">
        <f t="shared" si="21"/>
        <v/>
      </c>
      <c r="J32" s="11">
        <v>29</v>
      </c>
      <c r="K32" s="11">
        <f>IF(IFERROR(VLOOKUP(J32,Home!$A$8:$B$1048576,1,FALSE),0)=0,0,1)</f>
        <v>1</v>
      </c>
      <c r="L32" s="129" t="e">
        <f>IF(VLOOKUP(O32,Home!$C$8:$R$207,6,FALSE)="","",VLOOKUP(O32,Home!$C$8:$R$207,6,FALSE))</f>
        <v>#N/A</v>
      </c>
      <c r="M32" s="129" t="e">
        <f t="shared" si="0"/>
        <v>#N/A</v>
      </c>
      <c r="N32" s="11">
        <f>SUM($K$4:K32)</f>
        <v>29</v>
      </c>
      <c r="O32" s="11" t="str">
        <f>IF(P32="","",IF(IFERROR(VLOOKUP(N32,Home!$C$8:$R$1048576,1,FALSE),"")=0,"",IFERROR(VLOOKUP(N32,Home!$C$8:$R$1048576,1,FALSE),"")))</f>
        <v/>
      </c>
      <c r="P32" s="11" t="str">
        <f>IF(IFERROR(VLOOKUP(W32,Home!$C$8:$R$1048576,3,FALSE),"")=0,"",IFERROR(VLOOKUP(W32,Home!$C$8:$R$1048576,3,FALSE),""))</f>
        <v/>
      </c>
      <c r="Q32" s="11" t="str">
        <f t="shared" si="1"/>
        <v/>
      </c>
      <c r="R32" s="130" t="e">
        <f>VLOOKUP(Q32,'Baggrund til lister'!$G$4:$H$15,2,FALSE)</f>
        <v>#N/A</v>
      </c>
      <c r="S32" s="11" t="str">
        <f t="shared" si="2"/>
        <v/>
      </c>
      <c r="T32" s="11" t="str">
        <f>IF(IFERROR(VLOOKUP(N32,Home!$C$8:$R$1048576,11,FALSE),"")=0,"",IFERROR(VLOOKUP(N32,Home!$C$8:$R$1048576,11,FALSE),""))</f>
        <v/>
      </c>
      <c r="U32" s="11" t="str">
        <f>IF(IFERROR(VLOOKUP(O32,Home!$C$8:$R$1048576,12,FALSE),"")=0,"",IFERROR(VLOOKUP(O32,Home!$C$8:$R$1048576,12,FALSE),""))</f>
        <v/>
      </c>
      <c r="V32" s="11" t="str">
        <f>IF(IFERROR(VLOOKUP(O32,Home!$C$8:$R$1048576,8,FALSE),"")=0,"",IFERROR(VLOOKUP(O32,Home!$C$8:$R$1048576,8,FALSE),""))</f>
        <v/>
      </c>
      <c r="W32" s="11" t="str">
        <f>IF(OR(VLOOKUP(N32,Home!$C$7:$I$207,6,FALSE)="",VLOOKUP(N32,Home!$C$7:$I$207,7,FALSE)=""),"FEJL",SUM(Baggrundsark!$K$4:K32))</f>
        <v>FEJL</v>
      </c>
      <c r="Y32">
        <v>29</v>
      </c>
      <c r="Z32" s="1" t="str">
        <f>IF(VLOOKUP(Y32,Home!$C$8:$I$207,6,FALSE)="","",VLOOKUP(Y32,Home!$C$8:$I$207,6,FALSE))</f>
        <v/>
      </c>
      <c r="AA32" t="e">
        <f t="shared" si="3"/>
        <v>#VALUE!</v>
      </c>
      <c r="AB32" s="44" t="str">
        <f>IF(Home!I36="","",(1+(Home!I36-Home!H36)/14))</f>
        <v/>
      </c>
      <c r="AC32" t="e">
        <f t="shared" si="22"/>
        <v>#VALUE!</v>
      </c>
      <c r="AD32">
        <f t="shared" si="14"/>
        <v>0</v>
      </c>
      <c r="AE32">
        <f>SUM($AD$4:AD32)</f>
        <v>1</v>
      </c>
      <c r="AF32" s="103" t="str">
        <f>IFERROR(VLOOKUP(AN32,Home!$C$8:$E$207,3,FALSE),"")</f>
        <v/>
      </c>
      <c r="AG32" s="103" t="str">
        <f>IFERROR(VLOOKUP(AN32,Home!$C$8:$E$207,2,FALSE),"")</f>
        <v/>
      </c>
      <c r="AH32" s="104" t="str">
        <f>IF(VLOOKUP(AE32,Home!$C$8:$I$207,6,FALSE)="","",VLOOKUP(AE32,Home!$C$8:$I$207,6,FALSE))</f>
        <v/>
      </c>
      <c r="AI32" s="104" t="e">
        <f t="shared" si="23"/>
        <v>#VALUE!</v>
      </c>
      <c r="AJ32" s="105" t="e">
        <f t="shared" si="15"/>
        <v>#VALUE!</v>
      </c>
      <c r="AK32" s="103" t="e">
        <f t="shared" si="4"/>
        <v>#VALUE!</v>
      </c>
      <c r="AL32" s="103" t="e">
        <f t="shared" si="16"/>
        <v>#VALUE!</v>
      </c>
      <c r="AN32" t="str">
        <f>IF(OR(VLOOKUP(AE32,Home!$C$8:$I$207,6,FALSE)="",VLOOKUP(AE32,Home!$C$8:$I$207,7,FALSE)=""),"FEJL",Baggrundsark!AE32)</f>
        <v>FEJL</v>
      </c>
      <c r="AO32">
        <f>IF(VLOOKUP(AE32,Home!$C$8:$N$207,12,FALSE)="Timelønnet",1,0)</f>
        <v>0</v>
      </c>
      <c r="AP32">
        <f>SUM($AO$4:AO32)*AO32</f>
        <v>0</v>
      </c>
      <c r="AQ32">
        <f t="shared" si="5"/>
        <v>1</v>
      </c>
      <c r="AR32" t="str">
        <f t="shared" si="6"/>
        <v/>
      </c>
      <c r="AS32" t="e">
        <f t="shared" si="17"/>
        <v>#VALUE!</v>
      </c>
      <c r="AT32" s="45" t="e">
        <f t="shared" si="7"/>
        <v>#VALUE!</v>
      </c>
      <c r="AU32">
        <f>VLOOKUP(AQ32,Home!$C$8:$J$207,8,FALSE)</f>
        <v>0</v>
      </c>
      <c r="AZ32">
        <v>29</v>
      </c>
      <c r="BA32">
        <v>2014</v>
      </c>
      <c r="BB32" t="s">
        <v>243</v>
      </c>
      <c r="BC32" t="s">
        <v>167</v>
      </c>
    </row>
    <row r="33" spans="1:55" x14ac:dyDescent="0.25">
      <c r="A33" s="6">
        <f t="shared" si="8"/>
        <v>0</v>
      </c>
      <c r="B33" s="6">
        <f t="shared" si="18"/>
        <v>0</v>
      </c>
      <c r="C33" s="6" t="str">
        <f t="shared" si="9"/>
        <v/>
      </c>
      <c r="D33" s="7">
        <f t="shared" si="10"/>
        <v>0</v>
      </c>
      <c r="E33" s="7">
        <f t="shared" si="19"/>
        <v>0</v>
      </c>
      <c r="F33" s="7" t="str">
        <f t="shared" si="11"/>
        <v/>
      </c>
      <c r="G33" s="6">
        <f t="shared" si="12"/>
        <v>0</v>
      </c>
      <c r="H33" s="6">
        <f t="shared" si="20"/>
        <v>0</v>
      </c>
      <c r="I33" s="6" t="str">
        <f t="shared" si="21"/>
        <v/>
      </c>
      <c r="J33" s="11">
        <v>30</v>
      </c>
      <c r="K33" s="11">
        <f>IF(IFERROR(VLOOKUP(J33,Home!$A$8:$B$1048576,1,FALSE),0)=0,0,1)</f>
        <v>1</v>
      </c>
      <c r="L33" s="129" t="e">
        <f>IF(VLOOKUP(O33,Home!$C$8:$R$207,6,FALSE)="","",VLOOKUP(O33,Home!$C$8:$R$207,6,FALSE))</f>
        <v>#N/A</v>
      </c>
      <c r="M33" s="129" t="e">
        <f t="shared" si="0"/>
        <v>#N/A</v>
      </c>
      <c r="N33" s="11">
        <f>SUM($K$4:K33)</f>
        <v>30</v>
      </c>
      <c r="O33" s="11" t="str">
        <f>IF(P33="","",IF(IFERROR(VLOOKUP(N33,Home!$C$8:$R$1048576,1,FALSE),"")=0,"",IFERROR(VLOOKUP(N33,Home!$C$8:$R$1048576,1,FALSE),"")))</f>
        <v/>
      </c>
      <c r="P33" s="11" t="str">
        <f>IF(IFERROR(VLOOKUP(W33,Home!$C$8:$R$1048576,3,FALSE),"")=0,"",IFERROR(VLOOKUP(W33,Home!$C$8:$R$1048576,3,FALSE),""))</f>
        <v/>
      </c>
      <c r="Q33" s="11" t="str">
        <f t="shared" si="1"/>
        <v/>
      </c>
      <c r="R33" s="130" t="e">
        <f>VLOOKUP(Q33,'Baggrund til lister'!$G$4:$H$15,2,FALSE)</f>
        <v>#N/A</v>
      </c>
      <c r="S33" s="11" t="str">
        <f t="shared" si="2"/>
        <v/>
      </c>
      <c r="T33" s="11" t="str">
        <f>IF(IFERROR(VLOOKUP(N33,Home!$C$8:$R$1048576,11,FALSE),"")=0,"",IFERROR(VLOOKUP(N33,Home!$C$8:$R$1048576,11,FALSE),""))</f>
        <v/>
      </c>
      <c r="U33" s="11" t="str">
        <f>IF(IFERROR(VLOOKUP(O33,Home!$C$8:$R$1048576,12,FALSE),"")=0,"",IFERROR(VLOOKUP(O33,Home!$C$8:$R$1048576,12,FALSE),""))</f>
        <v/>
      </c>
      <c r="V33" s="11" t="str">
        <f>IF(IFERROR(VLOOKUP(O33,Home!$C$8:$R$1048576,8,FALSE),"")=0,"",IFERROR(VLOOKUP(O33,Home!$C$8:$R$1048576,8,FALSE),""))</f>
        <v/>
      </c>
      <c r="W33" s="11" t="str">
        <f>IF(OR(VLOOKUP(N33,Home!$C$7:$I$207,6,FALSE)="",VLOOKUP(N33,Home!$C$7:$I$207,7,FALSE)=""),"FEJL",SUM(Baggrundsark!$K$4:K33))</f>
        <v>FEJL</v>
      </c>
      <c r="Y33">
        <v>30</v>
      </c>
      <c r="Z33" s="1" t="str">
        <f>IF(VLOOKUP(Y33,Home!$C$8:$I$207,6,FALSE)="","",VLOOKUP(Y33,Home!$C$8:$I$207,6,FALSE))</f>
        <v/>
      </c>
      <c r="AA33" t="e">
        <f t="shared" si="3"/>
        <v>#VALUE!</v>
      </c>
      <c r="AB33" s="44" t="str">
        <f>IF(Home!I37="","",(1+(Home!I37-Home!H37)/14))</f>
        <v/>
      </c>
      <c r="AC33" t="e">
        <f t="shared" si="22"/>
        <v>#VALUE!</v>
      </c>
      <c r="AD33">
        <f t="shared" si="14"/>
        <v>0</v>
      </c>
      <c r="AE33">
        <f>SUM($AD$4:AD33)</f>
        <v>1</v>
      </c>
      <c r="AF33" s="103" t="str">
        <f>IFERROR(VLOOKUP(AN33,Home!$C$8:$E$207,3,FALSE),"")</f>
        <v/>
      </c>
      <c r="AG33" s="103" t="str">
        <f>IFERROR(VLOOKUP(AN33,Home!$C$8:$E$207,2,FALSE),"")</f>
        <v/>
      </c>
      <c r="AH33" s="104" t="str">
        <f>IF(VLOOKUP(AE33,Home!$C$8:$I$207,6,FALSE)="","",VLOOKUP(AE33,Home!$C$8:$I$207,6,FALSE))</f>
        <v/>
      </c>
      <c r="AI33" s="104" t="e">
        <f t="shared" si="23"/>
        <v>#VALUE!</v>
      </c>
      <c r="AJ33" s="105" t="e">
        <f t="shared" si="15"/>
        <v>#VALUE!</v>
      </c>
      <c r="AK33" s="103" t="e">
        <f t="shared" si="4"/>
        <v>#VALUE!</v>
      </c>
      <c r="AL33" s="103" t="e">
        <f t="shared" si="16"/>
        <v>#VALUE!</v>
      </c>
      <c r="AN33" t="str">
        <f>IF(OR(VLOOKUP(AE33,Home!$C$8:$I$207,6,FALSE)="",VLOOKUP(AE33,Home!$C$8:$I$207,7,FALSE)=""),"FEJL",Baggrundsark!AE33)</f>
        <v>FEJL</v>
      </c>
      <c r="AO33">
        <f>IF(VLOOKUP(AE33,Home!$C$8:$N$207,12,FALSE)="Timelønnet",1,0)</f>
        <v>0</v>
      </c>
      <c r="AP33">
        <f>SUM($AO$4:AO33)*AO33</f>
        <v>0</v>
      </c>
      <c r="AQ33">
        <f t="shared" si="5"/>
        <v>1</v>
      </c>
      <c r="AR33" t="str">
        <f t="shared" si="6"/>
        <v/>
      </c>
      <c r="AS33" t="e">
        <f t="shared" si="17"/>
        <v>#VALUE!</v>
      </c>
      <c r="AT33" s="45" t="e">
        <f t="shared" si="7"/>
        <v>#VALUE!</v>
      </c>
      <c r="AU33">
        <f>VLOOKUP(AQ33,Home!$C$8:$J$207,8,FALSE)</f>
        <v>0</v>
      </c>
      <c r="AZ33">
        <v>30</v>
      </c>
      <c r="BA33">
        <v>2014</v>
      </c>
      <c r="BB33" t="s">
        <v>244</v>
      </c>
      <c r="BC33" t="s">
        <v>168</v>
      </c>
    </row>
    <row r="34" spans="1:55" x14ac:dyDescent="0.25">
      <c r="A34" s="6">
        <f t="shared" si="8"/>
        <v>0</v>
      </c>
      <c r="B34" s="6">
        <f t="shared" si="18"/>
        <v>0</v>
      </c>
      <c r="C34" s="6" t="str">
        <f t="shared" si="9"/>
        <v/>
      </c>
      <c r="D34" s="7">
        <f t="shared" si="10"/>
        <v>0</v>
      </c>
      <c r="E34" s="7">
        <f t="shared" si="19"/>
        <v>0</v>
      </c>
      <c r="F34" s="7" t="str">
        <f t="shared" si="11"/>
        <v/>
      </c>
      <c r="G34" s="6">
        <f t="shared" si="12"/>
        <v>0</v>
      </c>
      <c r="H34" s="6">
        <f t="shared" si="20"/>
        <v>0</v>
      </c>
      <c r="I34" s="6" t="str">
        <f t="shared" si="21"/>
        <v/>
      </c>
      <c r="J34" s="11">
        <v>31</v>
      </c>
      <c r="K34" s="11">
        <f>IF(IFERROR(VLOOKUP(J34,Home!$A$8:$B$1048576,1,FALSE),0)=0,0,1)</f>
        <v>1</v>
      </c>
      <c r="L34" s="129" t="e">
        <f>IF(VLOOKUP(O34,Home!$C$8:$R$207,6,FALSE)="","",VLOOKUP(O34,Home!$C$8:$R$207,6,FALSE))</f>
        <v>#N/A</v>
      </c>
      <c r="M34" s="129" t="e">
        <f t="shared" si="0"/>
        <v>#N/A</v>
      </c>
      <c r="N34" s="11">
        <f>SUM($K$4:K34)</f>
        <v>31</v>
      </c>
      <c r="O34" s="11" t="str">
        <f>IF(P34="","",IF(IFERROR(VLOOKUP(N34,Home!$C$8:$R$1048576,1,FALSE),"")=0,"",IFERROR(VLOOKUP(N34,Home!$C$8:$R$1048576,1,FALSE),"")))</f>
        <v/>
      </c>
      <c r="P34" s="11" t="str">
        <f>IF(IFERROR(VLOOKUP(W34,Home!$C$8:$R$1048576,3,FALSE),"")=0,"",IFERROR(VLOOKUP(W34,Home!$C$8:$R$1048576,3,FALSE),""))</f>
        <v/>
      </c>
      <c r="Q34" s="11" t="str">
        <f t="shared" si="1"/>
        <v/>
      </c>
      <c r="R34" s="130" t="e">
        <f>VLOOKUP(Q34,'Baggrund til lister'!$G$4:$H$15,2,FALSE)</f>
        <v>#N/A</v>
      </c>
      <c r="S34" s="11" t="str">
        <f t="shared" si="2"/>
        <v/>
      </c>
      <c r="T34" s="11" t="str">
        <f>IF(IFERROR(VLOOKUP(N34,Home!$C$8:$R$1048576,11,FALSE),"")=0,"",IFERROR(VLOOKUP(N34,Home!$C$8:$R$1048576,11,FALSE),""))</f>
        <v/>
      </c>
      <c r="U34" s="11" t="str">
        <f>IF(IFERROR(VLOOKUP(O34,Home!$C$8:$R$1048576,12,FALSE),"")=0,"",IFERROR(VLOOKUP(O34,Home!$C$8:$R$1048576,12,FALSE),""))</f>
        <v/>
      </c>
      <c r="V34" s="11" t="str">
        <f>IF(IFERROR(VLOOKUP(O34,Home!$C$8:$R$1048576,8,FALSE),"")=0,"",IFERROR(VLOOKUP(O34,Home!$C$8:$R$1048576,8,FALSE),""))</f>
        <v/>
      </c>
      <c r="W34" s="11" t="str">
        <f>IF(OR(VLOOKUP(N34,Home!$C$7:$I$207,6,FALSE)="",VLOOKUP(N34,Home!$C$7:$I$207,7,FALSE)=""),"FEJL",SUM(Baggrundsark!$K$4:K34))</f>
        <v>FEJL</v>
      </c>
      <c r="Y34">
        <v>31</v>
      </c>
      <c r="Z34" s="1" t="str">
        <f>IF(VLOOKUP(Y34,Home!$C$8:$I$207,6,FALSE)="","",VLOOKUP(Y34,Home!$C$8:$I$207,6,FALSE))</f>
        <v/>
      </c>
      <c r="AA34" t="e">
        <f t="shared" si="3"/>
        <v>#VALUE!</v>
      </c>
      <c r="AB34" s="44" t="str">
        <f>IF(Home!I38="","",(1+(Home!I38-Home!H38)/14))</f>
        <v/>
      </c>
      <c r="AC34" t="e">
        <f t="shared" si="22"/>
        <v>#VALUE!</v>
      </c>
      <c r="AD34">
        <f t="shared" si="14"/>
        <v>0</v>
      </c>
      <c r="AE34">
        <f>SUM($AD$4:AD34)</f>
        <v>1</v>
      </c>
      <c r="AF34" s="103" t="str">
        <f>IFERROR(VLOOKUP(AN34,Home!$C$8:$E$207,3,FALSE),"")</f>
        <v/>
      </c>
      <c r="AG34" s="103" t="str">
        <f>IFERROR(VLOOKUP(AN34,Home!$C$8:$E$207,2,FALSE),"")</f>
        <v/>
      </c>
      <c r="AH34" s="104" t="str">
        <f>IF(VLOOKUP(AE34,Home!$C$8:$I$207,6,FALSE)="","",VLOOKUP(AE34,Home!$C$8:$I$207,6,FALSE))</f>
        <v/>
      </c>
      <c r="AI34" s="104" t="e">
        <f t="shared" si="23"/>
        <v>#VALUE!</v>
      </c>
      <c r="AJ34" s="105" t="e">
        <f t="shared" si="15"/>
        <v>#VALUE!</v>
      </c>
      <c r="AK34" s="103" t="e">
        <f t="shared" si="4"/>
        <v>#VALUE!</v>
      </c>
      <c r="AL34" s="103" t="e">
        <f t="shared" si="16"/>
        <v>#VALUE!</v>
      </c>
      <c r="AN34" t="str">
        <f>IF(OR(VLOOKUP(AE34,Home!$C$8:$I$207,6,FALSE)="",VLOOKUP(AE34,Home!$C$8:$I$207,7,FALSE)=""),"FEJL",Baggrundsark!AE34)</f>
        <v>FEJL</v>
      </c>
      <c r="AO34">
        <f>IF(VLOOKUP(AE34,Home!$C$8:$N$207,12,FALSE)="Timelønnet",1,0)</f>
        <v>0</v>
      </c>
      <c r="AP34">
        <f>SUM($AO$4:AO34)*AO34</f>
        <v>0</v>
      </c>
      <c r="AQ34">
        <f t="shared" si="5"/>
        <v>1</v>
      </c>
      <c r="AR34" t="str">
        <f t="shared" si="6"/>
        <v/>
      </c>
      <c r="AS34" t="e">
        <f t="shared" si="17"/>
        <v>#VALUE!</v>
      </c>
      <c r="AT34" s="45" t="e">
        <f t="shared" si="7"/>
        <v>#VALUE!</v>
      </c>
      <c r="AU34">
        <f>VLOOKUP(AQ34,Home!$C$8:$J$207,8,FALSE)</f>
        <v>0</v>
      </c>
      <c r="AZ34" s="46">
        <v>31</v>
      </c>
      <c r="BA34">
        <v>2014</v>
      </c>
      <c r="BB34" t="s">
        <v>245</v>
      </c>
      <c r="BC34" t="s">
        <v>168</v>
      </c>
    </row>
    <row r="35" spans="1:55" x14ac:dyDescent="0.25">
      <c r="A35" s="6">
        <f t="shared" si="8"/>
        <v>0</v>
      </c>
      <c r="B35" s="6">
        <f t="shared" si="18"/>
        <v>0</v>
      </c>
      <c r="C35" s="6" t="str">
        <f t="shared" si="9"/>
        <v/>
      </c>
      <c r="D35" s="7">
        <f t="shared" si="10"/>
        <v>0</v>
      </c>
      <c r="E35" s="7">
        <f t="shared" si="19"/>
        <v>0</v>
      </c>
      <c r="F35" s="7" t="str">
        <f t="shared" si="11"/>
        <v/>
      </c>
      <c r="G35" s="6">
        <f t="shared" si="12"/>
        <v>0</v>
      </c>
      <c r="H35" s="6">
        <f t="shared" si="20"/>
        <v>0</v>
      </c>
      <c r="I35" s="6" t="str">
        <f t="shared" si="21"/>
        <v/>
      </c>
      <c r="J35" s="11">
        <v>32</v>
      </c>
      <c r="K35" s="11">
        <f>IF(IFERROR(VLOOKUP(J35,Home!$A$8:$B$1048576,1,FALSE),0)=0,0,1)</f>
        <v>1</v>
      </c>
      <c r="L35" s="129" t="e">
        <f>IF(VLOOKUP(O35,Home!$C$8:$R$207,6,FALSE)="","",VLOOKUP(O35,Home!$C$8:$R$207,6,FALSE))</f>
        <v>#N/A</v>
      </c>
      <c r="M35" s="129" t="e">
        <f t="shared" si="0"/>
        <v>#N/A</v>
      </c>
      <c r="N35" s="11">
        <f>SUM($K$4:K35)</f>
        <v>32</v>
      </c>
      <c r="O35" s="11" t="str">
        <f>IF(P35="","",IF(IFERROR(VLOOKUP(N35,Home!$C$8:$R$1048576,1,FALSE),"")=0,"",IFERROR(VLOOKUP(N35,Home!$C$8:$R$1048576,1,FALSE),"")))</f>
        <v/>
      </c>
      <c r="P35" s="11" t="str">
        <f>IF(IFERROR(VLOOKUP(W35,Home!$C$8:$R$1048576,3,FALSE),"")=0,"",IFERROR(VLOOKUP(W35,Home!$C$8:$R$1048576,3,FALSE),""))</f>
        <v/>
      </c>
      <c r="Q35" s="11" t="str">
        <f t="shared" si="1"/>
        <v/>
      </c>
      <c r="R35" s="130" t="e">
        <f>VLOOKUP(Q35,'Baggrund til lister'!$G$4:$H$15,2,FALSE)</f>
        <v>#N/A</v>
      </c>
      <c r="S35" s="11" t="str">
        <f t="shared" si="2"/>
        <v/>
      </c>
      <c r="T35" s="11" t="str">
        <f>IF(IFERROR(VLOOKUP(N35,Home!$C$8:$R$1048576,11,FALSE),"")=0,"",IFERROR(VLOOKUP(N35,Home!$C$8:$R$1048576,11,FALSE),""))</f>
        <v/>
      </c>
      <c r="U35" s="11" t="str">
        <f>IF(IFERROR(VLOOKUP(O35,Home!$C$8:$R$1048576,12,FALSE),"")=0,"",IFERROR(VLOOKUP(O35,Home!$C$8:$R$1048576,12,FALSE),""))</f>
        <v/>
      </c>
      <c r="V35" s="11" t="str">
        <f>IF(IFERROR(VLOOKUP(O35,Home!$C$8:$R$1048576,8,FALSE),"")=0,"",IFERROR(VLOOKUP(O35,Home!$C$8:$R$1048576,8,FALSE),""))</f>
        <v/>
      </c>
      <c r="W35" s="11" t="str">
        <f>IF(OR(VLOOKUP(N35,Home!$C$7:$I$207,6,FALSE)="",VLOOKUP(N35,Home!$C$7:$I$207,7,FALSE)=""),"FEJL",SUM(Baggrundsark!$K$4:K35))</f>
        <v>FEJL</v>
      </c>
      <c r="Y35">
        <v>32</v>
      </c>
      <c r="Z35" s="1" t="str">
        <f>IF(VLOOKUP(Y35,Home!$C$8:$I$207,6,FALSE)="","",VLOOKUP(Y35,Home!$C$8:$I$207,6,FALSE))</f>
        <v/>
      </c>
      <c r="AA35" t="e">
        <f t="shared" si="3"/>
        <v>#VALUE!</v>
      </c>
      <c r="AB35" s="44" t="str">
        <f>IF(Home!I39="","",(1+(Home!I39-Home!H39)/14))</f>
        <v/>
      </c>
      <c r="AC35" t="e">
        <f t="shared" si="22"/>
        <v>#VALUE!</v>
      </c>
      <c r="AD35">
        <f t="shared" si="14"/>
        <v>0</v>
      </c>
      <c r="AE35">
        <f>SUM($AD$4:AD35)</f>
        <v>1</v>
      </c>
      <c r="AF35" s="103" t="str">
        <f>IFERROR(VLOOKUP(AN35,Home!$C$8:$E$207,3,FALSE),"")</f>
        <v/>
      </c>
      <c r="AG35" s="103" t="str">
        <f>IFERROR(VLOOKUP(AN35,Home!$C$8:$E$207,2,FALSE),"")</f>
        <v/>
      </c>
      <c r="AH35" s="104" t="str">
        <f>IF(VLOOKUP(AE35,Home!$C$8:$I$207,6,FALSE)="","",VLOOKUP(AE35,Home!$C$8:$I$207,6,FALSE))</f>
        <v/>
      </c>
      <c r="AI35" s="104" t="e">
        <f t="shared" si="23"/>
        <v>#VALUE!</v>
      </c>
      <c r="AJ35" s="105" t="e">
        <f t="shared" si="15"/>
        <v>#VALUE!</v>
      </c>
      <c r="AK35" s="103" t="e">
        <f t="shared" si="4"/>
        <v>#VALUE!</v>
      </c>
      <c r="AL35" s="103" t="e">
        <f t="shared" si="16"/>
        <v>#VALUE!</v>
      </c>
      <c r="AN35" t="str">
        <f>IF(OR(VLOOKUP(AE35,Home!$C$8:$I$207,6,FALSE)="",VLOOKUP(AE35,Home!$C$8:$I$207,7,FALSE)=""),"FEJL",Baggrundsark!AE35)</f>
        <v>FEJL</v>
      </c>
      <c r="AO35">
        <f>IF(VLOOKUP(AE35,Home!$C$8:$N$207,12,FALSE)="Timelønnet",1,0)</f>
        <v>0</v>
      </c>
      <c r="AP35">
        <f>SUM($AO$4:AO35)*AO35</f>
        <v>0</v>
      </c>
      <c r="AQ35">
        <f t="shared" si="5"/>
        <v>1</v>
      </c>
      <c r="AR35" t="str">
        <f t="shared" si="6"/>
        <v/>
      </c>
      <c r="AS35" t="e">
        <f t="shared" si="17"/>
        <v>#VALUE!</v>
      </c>
      <c r="AT35" s="45" t="e">
        <f t="shared" si="7"/>
        <v>#VALUE!</v>
      </c>
      <c r="AU35">
        <f>VLOOKUP(AQ35,Home!$C$8:$J$207,8,FALSE)</f>
        <v>0</v>
      </c>
      <c r="AZ35">
        <v>32</v>
      </c>
      <c r="BA35">
        <v>2014</v>
      </c>
      <c r="BB35" t="s">
        <v>246</v>
      </c>
      <c r="BC35" t="s">
        <v>169</v>
      </c>
    </row>
    <row r="36" spans="1:55" x14ac:dyDescent="0.25">
      <c r="A36" s="6">
        <f t="shared" si="8"/>
        <v>0</v>
      </c>
      <c r="B36" s="6">
        <f t="shared" si="18"/>
        <v>0</v>
      </c>
      <c r="C36" s="6" t="str">
        <f t="shared" si="9"/>
        <v/>
      </c>
      <c r="D36" s="7">
        <f t="shared" si="10"/>
        <v>0</v>
      </c>
      <c r="E36" s="7">
        <f t="shared" si="19"/>
        <v>0</v>
      </c>
      <c r="F36" s="7" t="str">
        <f t="shared" si="11"/>
        <v/>
      </c>
      <c r="G36" s="6">
        <f t="shared" si="12"/>
        <v>0</v>
      </c>
      <c r="H36" s="6">
        <f t="shared" si="20"/>
        <v>0</v>
      </c>
      <c r="I36" s="6" t="str">
        <f t="shared" si="21"/>
        <v/>
      </c>
      <c r="J36" s="11">
        <v>33</v>
      </c>
      <c r="K36" s="11">
        <f>IF(IFERROR(VLOOKUP(J36,Home!$A$8:$B$1048576,1,FALSE),0)=0,0,1)</f>
        <v>1</v>
      </c>
      <c r="L36" s="129" t="e">
        <f>IF(VLOOKUP(O36,Home!$C$8:$R$207,6,FALSE)="","",VLOOKUP(O36,Home!$C$8:$R$207,6,FALSE))</f>
        <v>#N/A</v>
      </c>
      <c r="M36" s="129" t="e">
        <f t="shared" si="0"/>
        <v>#N/A</v>
      </c>
      <c r="N36" s="11">
        <f>SUM($K$4:K36)</f>
        <v>33</v>
      </c>
      <c r="O36" s="11" t="str">
        <f>IF(P36="","",IF(IFERROR(VLOOKUP(N36,Home!$C$8:$R$1048576,1,FALSE),"")=0,"",IFERROR(VLOOKUP(N36,Home!$C$8:$R$1048576,1,FALSE),"")))</f>
        <v/>
      </c>
      <c r="P36" s="11" t="str">
        <f>IF(IFERROR(VLOOKUP(W36,Home!$C$8:$R$1048576,3,FALSE),"")=0,"",IFERROR(VLOOKUP(W36,Home!$C$8:$R$1048576,3,FALSE),""))</f>
        <v/>
      </c>
      <c r="Q36" s="11" t="str">
        <f t="shared" si="1"/>
        <v/>
      </c>
      <c r="R36" s="130" t="e">
        <f>VLOOKUP(Q36,'Baggrund til lister'!$G$4:$H$15,2,FALSE)</f>
        <v>#N/A</v>
      </c>
      <c r="S36" s="11" t="str">
        <f t="shared" si="2"/>
        <v/>
      </c>
      <c r="T36" s="11" t="str">
        <f>IF(IFERROR(VLOOKUP(N36,Home!$C$8:$R$1048576,11,FALSE),"")=0,"",IFERROR(VLOOKUP(N36,Home!$C$8:$R$1048576,11,FALSE),""))</f>
        <v/>
      </c>
      <c r="U36" s="11" t="str">
        <f>IF(IFERROR(VLOOKUP(O36,Home!$C$8:$R$1048576,12,FALSE),"")=0,"",IFERROR(VLOOKUP(O36,Home!$C$8:$R$1048576,12,FALSE),""))</f>
        <v/>
      </c>
      <c r="V36" s="11" t="str">
        <f>IF(IFERROR(VLOOKUP(O36,Home!$C$8:$R$1048576,8,FALSE),"")=0,"",IFERROR(VLOOKUP(O36,Home!$C$8:$R$1048576,8,FALSE),""))</f>
        <v/>
      </c>
      <c r="W36" s="11" t="str">
        <f>IF(OR(VLOOKUP(N36,Home!$C$7:$I$207,6,FALSE)="",VLOOKUP(N36,Home!$C$7:$I$207,7,FALSE)=""),"FEJL",SUM(Baggrundsark!$K$4:K36))</f>
        <v>FEJL</v>
      </c>
      <c r="Y36">
        <v>33</v>
      </c>
      <c r="Z36" s="1" t="str">
        <f>IF(VLOOKUP(Y36,Home!$C$8:$I$207,6,FALSE)="","",VLOOKUP(Y36,Home!$C$8:$I$207,6,FALSE))</f>
        <v/>
      </c>
      <c r="AA36" t="e">
        <f t="shared" ref="AA36:AA67" si="24">WEEKNUM(Z36,1)</f>
        <v>#VALUE!</v>
      </c>
      <c r="AB36" s="44" t="str">
        <f>IF(Home!I40="","",(1+(Home!I40-Home!H40)/14))</f>
        <v/>
      </c>
      <c r="AC36" t="e">
        <f t="shared" si="22"/>
        <v>#VALUE!</v>
      </c>
      <c r="AD36">
        <f t="shared" si="14"/>
        <v>0</v>
      </c>
      <c r="AE36">
        <f>SUM($AD$4:AD36)</f>
        <v>1</v>
      </c>
      <c r="AF36" s="103" t="str">
        <f>IFERROR(VLOOKUP(AN36,Home!$C$8:$E$207,3,FALSE),"")</f>
        <v/>
      </c>
      <c r="AG36" s="103" t="str">
        <f>IFERROR(VLOOKUP(AN36,Home!$C$8:$E$207,2,FALSE),"")</f>
        <v/>
      </c>
      <c r="AH36" s="104" t="str">
        <f>IF(VLOOKUP(AE36,Home!$C$8:$I$207,6,FALSE)="","",VLOOKUP(AE36,Home!$C$8:$I$207,6,FALSE))</f>
        <v/>
      </c>
      <c r="AI36" s="104" t="e">
        <f t="shared" si="23"/>
        <v>#VALUE!</v>
      </c>
      <c r="AJ36" s="105" t="e">
        <f t="shared" si="15"/>
        <v>#VALUE!</v>
      </c>
      <c r="AK36" s="103" t="e">
        <f t="shared" si="4"/>
        <v>#VALUE!</v>
      </c>
      <c r="AL36" s="103" t="e">
        <f t="shared" si="16"/>
        <v>#VALUE!</v>
      </c>
      <c r="AN36" t="str">
        <f>IF(OR(VLOOKUP(AE36,Home!$C$8:$I$207,6,FALSE)="",VLOOKUP(AE36,Home!$C$8:$I$207,7,FALSE)=""),"FEJL",Baggrundsark!AE36)</f>
        <v>FEJL</v>
      </c>
      <c r="AO36">
        <f>IF(VLOOKUP(AE36,Home!$C$8:$N$207,12,FALSE)="Timelønnet",1,0)</f>
        <v>0</v>
      </c>
      <c r="AP36">
        <f>SUM($AO$4:AO36)*AO36</f>
        <v>0</v>
      </c>
      <c r="AQ36">
        <f t="shared" ref="AQ36:AQ67" si="25">AE36</f>
        <v>1</v>
      </c>
      <c r="AR36" t="str">
        <f t="shared" ref="AR36:AR67" si="26">AF36</f>
        <v/>
      </c>
      <c r="AS36" t="e">
        <f t="shared" si="17"/>
        <v>#VALUE!</v>
      </c>
      <c r="AT36" s="45" t="e">
        <f t="shared" si="7"/>
        <v>#VALUE!</v>
      </c>
      <c r="AU36">
        <f>VLOOKUP(AQ36,Home!$C$8:$J$207,8,FALSE)</f>
        <v>0</v>
      </c>
      <c r="AZ36">
        <v>33</v>
      </c>
      <c r="BA36">
        <v>2014</v>
      </c>
      <c r="BB36" t="s">
        <v>247</v>
      </c>
      <c r="BC36" t="s">
        <v>169</v>
      </c>
    </row>
    <row r="37" spans="1:55" x14ac:dyDescent="0.25">
      <c r="A37" s="6">
        <f t="shared" si="8"/>
        <v>0</v>
      </c>
      <c r="B37" s="6">
        <f t="shared" si="18"/>
        <v>0</v>
      </c>
      <c r="C37" s="6" t="str">
        <f t="shared" si="9"/>
        <v/>
      </c>
      <c r="D37" s="7">
        <f t="shared" si="10"/>
        <v>0</v>
      </c>
      <c r="E37" s="7">
        <f t="shared" si="19"/>
        <v>0</v>
      </c>
      <c r="F37" s="7" t="str">
        <f t="shared" si="11"/>
        <v/>
      </c>
      <c r="G37" s="6">
        <f t="shared" si="12"/>
        <v>0</v>
      </c>
      <c r="H37" s="6">
        <f t="shared" si="20"/>
        <v>0</v>
      </c>
      <c r="I37" s="6" t="str">
        <f t="shared" si="21"/>
        <v/>
      </c>
      <c r="J37" s="11">
        <v>34</v>
      </c>
      <c r="K37" s="11">
        <f>IF(IFERROR(VLOOKUP(J37,Home!$A$8:$B$1048576,1,FALSE),0)=0,0,1)</f>
        <v>1</v>
      </c>
      <c r="L37" s="129" t="e">
        <f>IF(VLOOKUP(O37,Home!$C$8:$R$207,6,FALSE)="","",VLOOKUP(O37,Home!$C$8:$R$207,6,FALSE))</f>
        <v>#N/A</v>
      </c>
      <c r="M37" s="129" t="e">
        <f t="shared" si="0"/>
        <v>#N/A</v>
      </c>
      <c r="N37" s="11">
        <f>SUM($K$4:K37)</f>
        <v>34</v>
      </c>
      <c r="O37" s="11" t="str">
        <f>IF(P37="","",IF(IFERROR(VLOOKUP(N37,Home!$C$8:$R$1048576,1,FALSE),"")=0,"",IFERROR(VLOOKUP(N37,Home!$C$8:$R$1048576,1,FALSE),"")))</f>
        <v/>
      </c>
      <c r="P37" s="11" t="str">
        <f>IF(IFERROR(VLOOKUP(W37,Home!$C$8:$R$1048576,3,FALSE),"")=0,"",IFERROR(VLOOKUP(W37,Home!$C$8:$R$1048576,3,FALSE),""))</f>
        <v/>
      </c>
      <c r="Q37" s="11" t="str">
        <f t="shared" si="1"/>
        <v/>
      </c>
      <c r="R37" s="130" t="e">
        <f>VLOOKUP(Q37,'Baggrund til lister'!$G$4:$H$15,2,FALSE)</f>
        <v>#N/A</v>
      </c>
      <c r="S37" s="11" t="str">
        <f t="shared" si="2"/>
        <v/>
      </c>
      <c r="T37" s="11" t="str">
        <f>IF(IFERROR(VLOOKUP(N37,Home!$C$8:$R$1048576,11,FALSE),"")=0,"",IFERROR(VLOOKUP(N37,Home!$C$8:$R$1048576,11,FALSE),""))</f>
        <v/>
      </c>
      <c r="U37" s="11" t="str">
        <f>IF(IFERROR(VLOOKUP(O37,Home!$C$8:$R$1048576,12,FALSE),"")=0,"",IFERROR(VLOOKUP(O37,Home!$C$8:$R$1048576,12,FALSE),""))</f>
        <v/>
      </c>
      <c r="V37" s="11" t="str">
        <f>IF(IFERROR(VLOOKUP(O37,Home!$C$8:$R$1048576,8,FALSE),"")=0,"",IFERROR(VLOOKUP(O37,Home!$C$8:$R$1048576,8,FALSE),""))</f>
        <v/>
      </c>
      <c r="W37" s="11" t="str">
        <f>IF(OR(VLOOKUP(N37,Home!$C$7:$I$207,6,FALSE)="",VLOOKUP(N37,Home!$C$7:$I$207,7,FALSE)=""),"FEJL",SUM(Baggrundsark!$K$4:K37))</f>
        <v>FEJL</v>
      </c>
      <c r="Y37">
        <v>34</v>
      </c>
      <c r="Z37" s="1" t="str">
        <f>IF(VLOOKUP(Y37,Home!$C$8:$I$207,6,FALSE)="","",VLOOKUP(Y37,Home!$C$8:$I$207,6,FALSE))</f>
        <v/>
      </c>
      <c r="AA37" t="e">
        <f t="shared" si="24"/>
        <v>#VALUE!</v>
      </c>
      <c r="AB37" s="44" t="str">
        <f>IF(Home!I41="","",(1+(Home!I41-Home!H41)/14))</f>
        <v/>
      </c>
      <c r="AC37" t="e">
        <f t="shared" si="22"/>
        <v>#VALUE!</v>
      </c>
      <c r="AD37">
        <f t="shared" si="14"/>
        <v>0</v>
      </c>
      <c r="AE37">
        <f>SUM($AD$4:AD37)</f>
        <v>1</v>
      </c>
      <c r="AF37" s="103" t="str">
        <f>IFERROR(VLOOKUP(AN37,Home!$C$8:$E$207,3,FALSE),"")</f>
        <v/>
      </c>
      <c r="AG37" s="103" t="str">
        <f>IFERROR(VLOOKUP(AN37,Home!$C$8:$E$207,2,FALSE),"")</f>
        <v/>
      </c>
      <c r="AH37" s="104" t="str">
        <f>IF(VLOOKUP(AE37,Home!$C$8:$I$207,6,FALSE)="","",VLOOKUP(AE37,Home!$C$8:$I$207,6,FALSE))</f>
        <v/>
      </c>
      <c r="AI37" s="104" t="e">
        <f t="shared" si="23"/>
        <v>#VALUE!</v>
      </c>
      <c r="AJ37" s="105" t="e">
        <f t="shared" si="15"/>
        <v>#VALUE!</v>
      </c>
      <c r="AK37" s="103" t="e">
        <f t="shared" si="4"/>
        <v>#VALUE!</v>
      </c>
      <c r="AL37" s="103" t="e">
        <f t="shared" si="16"/>
        <v>#VALUE!</v>
      </c>
      <c r="AN37" t="str">
        <f>IF(OR(VLOOKUP(AE37,Home!$C$8:$I$207,6,FALSE)="",VLOOKUP(AE37,Home!$C$8:$I$207,7,FALSE)=""),"FEJL",Baggrundsark!AE37)</f>
        <v>FEJL</v>
      </c>
      <c r="AO37">
        <f>IF(VLOOKUP(AE37,Home!$C$8:$N$207,12,FALSE)="Timelønnet",1,0)</f>
        <v>0</v>
      </c>
      <c r="AP37">
        <f>SUM($AO$4:AO37)*AO37</f>
        <v>0</v>
      </c>
      <c r="AQ37">
        <f t="shared" si="25"/>
        <v>1</v>
      </c>
      <c r="AR37" t="str">
        <f t="shared" si="26"/>
        <v/>
      </c>
      <c r="AS37" t="e">
        <f t="shared" si="17"/>
        <v>#VALUE!</v>
      </c>
      <c r="AT37" s="45" t="e">
        <f t="shared" si="7"/>
        <v>#VALUE!</v>
      </c>
      <c r="AU37">
        <f>VLOOKUP(AQ37,Home!$C$8:$J$207,8,FALSE)</f>
        <v>0</v>
      </c>
      <c r="AZ37" s="46">
        <v>34</v>
      </c>
      <c r="BA37">
        <v>2014</v>
      </c>
      <c r="BB37" t="s">
        <v>248</v>
      </c>
      <c r="BC37" t="s">
        <v>170</v>
      </c>
    </row>
    <row r="38" spans="1:55" x14ac:dyDescent="0.25">
      <c r="A38" s="6">
        <f t="shared" si="8"/>
        <v>0</v>
      </c>
      <c r="B38" s="6">
        <f t="shared" si="18"/>
        <v>0</v>
      </c>
      <c r="C38" s="6" t="str">
        <f t="shared" si="9"/>
        <v/>
      </c>
      <c r="D38" s="7">
        <f t="shared" si="10"/>
        <v>0</v>
      </c>
      <c r="E38" s="7">
        <f t="shared" si="19"/>
        <v>0</v>
      </c>
      <c r="F38" s="7" t="str">
        <f t="shared" si="11"/>
        <v/>
      </c>
      <c r="G38" s="6">
        <f t="shared" si="12"/>
        <v>0</v>
      </c>
      <c r="H38" s="6">
        <f t="shared" si="20"/>
        <v>0</v>
      </c>
      <c r="I38" s="6" t="str">
        <f t="shared" si="21"/>
        <v/>
      </c>
      <c r="J38" s="11">
        <v>35</v>
      </c>
      <c r="K38" s="11">
        <f>IF(IFERROR(VLOOKUP(J38,Home!$A$8:$B$1048576,1,FALSE),0)=0,0,1)</f>
        <v>1</v>
      </c>
      <c r="L38" s="129" t="e">
        <f>IF(VLOOKUP(O38,Home!$C$8:$R$207,6,FALSE)="","",VLOOKUP(O38,Home!$C$8:$R$207,6,FALSE))</f>
        <v>#N/A</v>
      </c>
      <c r="M38" s="129" t="e">
        <f t="shared" si="0"/>
        <v>#N/A</v>
      </c>
      <c r="N38" s="11">
        <f>SUM($K$4:K38)</f>
        <v>35</v>
      </c>
      <c r="O38" s="11" t="str">
        <f>IF(P38="","",IF(IFERROR(VLOOKUP(N38,Home!$C$8:$R$1048576,1,FALSE),"")=0,"",IFERROR(VLOOKUP(N38,Home!$C$8:$R$1048576,1,FALSE),"")))</f>
        <v/>
      </c>
      <c r="P38" s="11" t="str">
        <f>IF(IFERROR(VLOOKUP(W38,Home!$C$8:$R$1048576,3,FALSE),"")=0,"",IFERROR(VLOOKUP(W38,Home!$C$8:$R$1048576,3,FALSE),""))</f>
        <v/>
      </c>
      <c r="Q38" s="11" t="str">
        <f t="shared" si="1"/>
        <v/>
      </c>
      <c r="R38" s="130" t="e">
        <f>VLOOKUP(Q38,'Baggrund til lister'!$G$4:$H$15,2,FALSE)</f>
        <v>#N/A</v>
      </c>
      <c r="S38" s="11" t="str">
        <f t="shared" si="2"/>
        <v/>
      </c>
      <c r="T38" s="11" t="str">
        <f>IF(IFERROR(VLOOKUP(N38,Home!$C$8:$R$1048576,11,FALSE),"")=0,"",IFERROR(VLOOKUP(N38,Home!$C$8:$R$1048576,11,FALSE),""))</f>
        <v/>
      </c>
      <c r="U38" s="11" t="str">
        <f>IF(IFERROR(VLOOKUP(O38,Home!$C$8:$R$1048576,12,FALSE),"")=0,"",IFERROR(VLOOKUP(O38,Home!$C$8:$R$1048576,12,FALSE),""))</f>
        <v/>
      </c>
      <c r="V38" s="11" t="str">
        <f>IF(IFERROR(VLOOKUP(O38,Home!$C$8:$R$1048576,8,FALSE),"")=0,"",IFERROR(VLOOKUP(O38,Home!$C$8:$R$1048576,8,FALSE),""))</f>
        <v/>
      </c>
      <c r="W38" s="11" t="str">
        <f>IF(OR(VLOOKUP(N38,Home!$C$7:$I$207,6,FALSE)="",VLOOKUP(N38,Home!$C$7:$I$207,7,FALSE)=""),"FEJL",SUM(Baggrundsark!$K$4:K38))</f>
        <v>FEJL</v>
      </c>
      <c r="Y38">
        <v>35</v>
      </c>
      <c r="Z38" s="1" t="str">
        <f>IF(VLOOKUP(Y38,Home!$C$8:$I$207,6,FALSE)="","",VLOOKUP(Y38,Home!$C$8:$I$207,6,FALSE))</f>
        <v/>
      </c>
      <c r="AA38" t="e">
        <f t="shared" si="24"/>
        <v>#VALUE!</v>
      </c>
      <c r="AB38" s="44" t="str">
        <f>IF(Home!I42="","",(1+(Home!I42-Home!H42)/14))</f>
        <v/>
      </c>
      <c r="AC38" t="e">
        <f t="shared" si="22"/>
        <v>#VALUE!</v>
      </c>
      <c r="AD38">
        <f t="shared" si="14"/>
        <v>0</v>
      </c>
      <c r="AE38">
        <f>SUM($AD$4:AD38)</f>
        <v>1</v>
      </c>
      <c r="AF38" s="103" t="str">
        <f>IFERROR(VLOOKUP(AN38,Home!$C$8:$E$207,3,FALSE),"")</f>
        <v/>
      </c>
      <c r="AG38" s="103" t="str">
        <f>IFERROR(VLOOKUP(AN38,Home!$C$8:$E$207,2,FALSE),"")</f>
        <v/>
      </c>
      <c r="AH38" s="104" t="str">
        <f>IF(VLOOKUP(AE38,Home!$C$8:$I$207,6,FALSE)="","",VLOOKUP(AE38,Home!$C$8:$I$207,6,FALSE))</f>
        <v/>
      </c>
      <c r="AI38" s="104" t="e">
        <f t="shared" si="23"/>
        <v>#VALUE!</v>
      </c>
      <c r="AJ38" s="105" t="e">
        <f t="shared" si="15"/>
        <v>#VALUE!</v>
      </c>
      <c r="AK38" s="103" t="e">
        <f t="shared" si="4"/>
        <v>#VALUE!</v>
      </c>
      <c r="AL38" s="103" t="e">
        <f t="shared" si="16"/>
        <v>#VALUE!</v>
      </c>
      <c r="AN38" t="str">
        <f>IF(OR(VLOOKUP(AE38,Home!$C$8:$I$207,6,FALSE)="",VLOOKUP(AE38,Home!$C$8:$I$207,7,FALSE)=""),"FEJL",Baggrundsark!AE38)</f>
        <v>FEJL</v>
      </c>
      <c r="AO38">
        <f>IF(VLOOKUP(AE38,Home!$C$8:$N$207,12,FALSE)="Timelønnet",1,0)</f>
        <v>0</v>
      </c>
      <c r="AP38">
        <f>SUM($AO$4:AO38)*AO38</f>
        <v>0</v>
      </c>
      <c r="AQ38">
        <f t="shared" si="25"/>
        <v>1</v>
      </c>
      <c r="AR38" t="str">
        <f t="shared" si="26"/>
        <v/>
      </c>
      <c r="AS38" t="e">
        <f t="shared" si="17"/>
        <v>#VALUE!</v>
      </c>
      <c r="AT38" s="45" t="e">
        <f t="shared" si="7"/>
        <v>#VALUE!</v>
      </c>
      <c r="AU38">
        <f>VLOOKUP(AQ38,Home!$C$8:$J$207,8,FALSE)</f>
        <v>0</v>
      </c>
      <c r="AZ38">
        <v>35</v>
      </c>
      <c r="BA38">
        <v>2014</v>
      </c>
      <c r="BB38" t="s">
        <v>249</v>
      </c>
      <c r="BC38" t="s">
        <v>170</v>
      </c>
    </row>
    <row r="39" spans="1:55" x14ac:dyDescent="0.25">
      <c r="A39" s="6">
        <f t="shared" si="8"/>
        <v>0</v>
      </c>
      <c r="B39" s="6">
        <f t="shared" si="18"/>
        <v>0</v>
      </c>
      <c r="C39" s="6" t="str">
        <f t="shared" si="9"/>
        <v/>
      </c>
      <c r="D39" s="7">
        <f t="shared" si="10"/>
        <v>0</v>
      </c>
      <c r="E39" s="7">
        <f t="shared" si="19"/>
        <v>0</v>
      </c>
      <c r="F39" s="7" t="str">
        <f t="shared" si="11"/>
        <v/>
      </c>
      <c r="G39" s="6">
        <f t="shared" si="12"/>
        <v>0</v>
      </c>
      <c r="H39" s="6">
        <f t="shared" si="20"/>
        <v>0</v>
      </c>
      <c r="I39" s="6" t="str">
        <f t="shared" si="21"/>
        <v/>
      </c>
      <c r="J39" s="11">
        <v>36</v>
      </c>
      <c r="K39" s="11">
        <f>IF(IFERROR(VLOOKUP(J39,Home!$A$8:$B$1048576,1,FALSE),0)=0,0,1)</f>
        <v>1</v>
      </c>
      <c r="L39" s="129" t="e">
        <f>IF(VLOOKUP(O39,Home!$C$8:$R$207,6,FALSE)="","",VLOOKUP(O39,Home!$C$8:$R$207,6,FALSE))</f>
        <v>#N/A</v>
      </c>
      <c r="M39" s="129" t="e">
        <f t="shared" si="0"/>
        <v>#N/A</v>
      </c>
      <c r="N39" s="11">
        <f>SUM($K$4:K39)</f>
        <v>36</v>
      </c>
      <c r="O39" s="11" t="str">
        <f>IF(P39="","",IF(IFERROR(VLOOKUP(N39,Home!$C$8:$R$1048576,1,FALSE),"")=0,"",IFERROR(VLOOKUP(N39,Home!$C$8:$R$1048576,1,FALSE),"")))</f>
        <v/>
      </c>
      <c r="P39" s="11" t="str">
        <f>IF(IFERROR(VLOOKUP(W39,Home!$C$8:$R$1048576,3,FALSE),"")=0,"",IFERROR(VLOOKUP(W39,Home!$C$8:$R$1048576,3,FALSE),""))</f>
        <v/>
      </c>
      <c r="Q39" s="11" t="str">
        <f t="shared" si="1"/>
        <v/>
      </c>
      <c r="R39" s="130" t="e">
        <f>VLOOKUP(Q39,'Baggrund til lister'!$G$4:$H$15,2,FALSE)</f>
        <v>#N/A</v>
      </c>
      <c r="S39" s="11" t="str">
        <f t="shared" si="2"/>
        <v/>
      </c>
      <c r="T39" s="11" t="str">
        <f>IF(IFERROR(VLOOKUP(N39,Home!$C$8:$R$1048576,11,FALSE),"")=0,"",IFERROR(VLOOKUP(N39,Home!$C$8:$R$1048576,11,FALSE),""))</f>
        <v/>
      </c>
      <c r="U39" s="11" t="str">
        <f>IF(IFERROR(VLOOKUP(O39,Home!$C$8:$R$1048576,12,FALSE),"")=0,"",IFERROR(VLOOKUP(O39,Home!$C$8:$R$1048576,12,FALSE),""))</f>
        <v/>
      </c>
      <c r="V39" s="11" t="str">
        <f>IF(IFERROR(VLOOKUP(O39,Home!$C$8:$R$1048576,8,FALSE),"")=0,"",IFERROR(VLOOKUP(O39,Home!$C$8:$R$1048576,8,FALSE),""))</f>
        <v/>
      </c>
      <c r="W39" s="11" t="str">
        <f>IF(OR(VLOOKUP(N39,Home!$C$7:$I$207,6,FALSE)="",VLOOKUP(N39,Home!$C$7:$I$207,7,FALSE)=""),"FEJL",SUM(Baggrundsark!$K$4:K39))</f>
        <v>FEJL</v>
      </c>
      <c r="Y39">
        <v>36</v>
      </c>
      <c r="Z39" s="1" t="str">
        <f>IF(VLOOKUP(Y39,Home!$C$8:$I$207,6,FALSE)="","",VLOOKUP(Y39,Home!$C$8:$I$207,6,FALSE))</f>
        <v/>
      </c>
      <c r="AA39" t="e">
        <f t="shared" si="24"/>
        <v>#VALUE!</v>
      </c>
      <c r="AB39" s="44" t="str">
        <f>IF(Home!I43="","",(1+(Home!I43-Home!H43)/14))</f>
        <v/>
      </c>
      <c r="AC39" t="e">
        <f t="shared" si="22"/>
        <v>#VALUE!</v>
      </c>
      <c r="AD39">
        <f t="shared" si="14"/>
        <v>0</v>
      </c>
      <c r="AE39">
        <f>SUM($AD$4:AD39)</f>
        <v>1</v>
      </c>
      <c r="AF39" s="103" t="str">
        <f>IFERROR(VLOOKUP(AN39,Home!$C$8:$E$207,3,FALSE),"")</f>
        <v/>
      </c>
      <c r="AG39" s="103" t="str">
        <f>IFERROR(VLOOKUP(AN39,Home!$C$8:$E$207,2,FALSE),"")</f>
        <v/>
      </c>
      <c r="AH39" s="104" t="str">
        <f>IF(VLOOKUP(AE39,Home!$C$8:$I$207,6,FALSE)="","",VLOOKUP(AE39,Home!$C$8:$I$207,6,FALSE))</f>
        <v/>
      </c>
      <c r="AI39" s="104" t="e">
        <f t="shared" si="23"/>
        <v>#VALUE!</v>
      </c>
      <c r="AJ39" s="105" t="e">
        <f t="shared" si="15"/>
        <v>#VALUE!</v>
      </c>
      <c r="AK39" s="103" t="e">
        <f t="shared" si="4"/>
        <v>#VALUE!</v>
      </c>
      <c r="AL39" s="103" t="e">
        <f t="shared" si="16"/>
        <v>#VALUE!</v>
      </c>
      <c r="AN39" t="str">
        <f>IF(OR(VLOOKUP(AE39,Home!$C$8:$I$207,6,FALSE)="",VLOOKUP(AE39,Home!$C$8:$I$207,7,FALSE)=""),"FEJL",Baggrundsark!AE39)</f>
        <v>FEJL</v>
      </c>
      <c r="AO39">
        <f>IF(VLOOKUP(AE39,Home!$C$8:$N$207,12,FALSE)="Timelønnet",1,0)</f>
        <v>0</v>
      </c>
      <c r="AP39">
        <f>SUM($AO$4:AO39)*AO39</f>
        <v>0</v>
      </c>
      <c r="AQ39">
        <f t="shared" si="25"/>
        <v>1</v>
      </c>
      <c r="AR39" t="str">
        <f t="shared" si="26"/>
        <v/>
      </c>
      <c r="AS39" t="e">
        <f t="shared" si="17"/>
        <v>#VALUE!</v>
      </c>
      <c r="AT39" s="45" t="e">
        <f t="shared" si="7"/>
        <v>#VALUE!</v>
      </c>
      <c r="AU39">
        <f>VLOOKUP(AQ39,Home!$C$8:$J$207,8,FALSE)</f>
        <v>0</v>
      </c>
      <c r="AZ39">
        <v>36</v>
      </c>
      <c r="BA39">
        <v>2014</v>
      </c>
      <c r="BB39" t="s">
        <v>250</v>
      </c>
      <c r="BC39" t="s">
        <v>171</v>
      </c>
    </row>
    <row r="40" spans="1:55" x14ac:dyDescent="0.25">
      <c r="A40" s="6">
        <f t="shared" si="8"/>
        <v>0</v>
      </c>
      <c r="B40" s="6">
        <f t="shared" si="18"/>
        <v>0</v>
      </c>
      <c r="C40" s="6" t="str">
        <f t="shared" si="9"/>
        <v/>
      </c>
      <c r="D40" s="7">
        <f t="shared" si="10"/>
        <v>0</v>
      </c>
      <c r="E40" s="7">
        <f t="shared" si="19"/>
        <v>0</v>
      </c>
      <c r="F40" s="7" t="str">
        <f t="shared" si="11"/>
        <v/>
      </c>
      <c r="G40" s="6">
        <f t="shared" si="12"/>
        <v>0</v>
      </c>
      <c r="H40" s="6">
        <f t="shared" si="20"/>
        <v>0</v>
      </c>
      <c r="I40" s="6" t="str">
        <f t="shared" si="21"/>
        <v/>
      </c>
      <c r="J40" s="11">
        <v>37</v>
      </c>
      <c r="K40" s="11">
        <f>IF(IFERROR(VLOOKUP(J40,Home!$A$8:$B$1048576,1,FALSE),0)=0,0,1)</f>
        <v>1</v>
      </c>
      <c r="L40" s="129" t="e">
        <f>IF(VLOOKUP(O40,Home!$C$8:$R$207,6,FALSE)="","",VLOOKUP(O40,Home!$C$8:$R$207,6,FALSE))</f>
        <v>#N/A</v>
      </c>
      <c r="M40" s="129" t="e">
        <f t="shared" si="0"/>
        <v>#N/A</v>
      </c>
      <c r="N40" s="11">
        <f>SUM($K$4:K40)</f>
        <v>37</v>
      </c>
      <c r="O40" s="11" t="str">
        <f>IF(P40="","",IF(IFERROR(VLOOKUP(N40,Home!$C$8:$R$1048576,1,FALSE),"")=0,"",IFERROR(VLOOKUP(N40,Home!$C$8:$R$1048576,1,FALSE),"")))</f>
        <v/>
      </c>
      <c r="P40" s="11" t="str">
        <f>IF(IFERROR(VLOOKUP(W40,Home!$C$8:$R$1048576,3,FALSE),"")=0,"",IFERROR(VLOOKUP(W40,Home!$C$8:$R$1048576,3,FALSE),""))</f>
        <v/>
      </c>
      <c r="Q40" s="11" t="str">
        <f t="shared" si="1"/>
        <v/>
      </c>
      <c r="R40" s="130" t="e">
        <f>VLOOKUP(Q40,'Baggrund til lister'!$G$4:$H$15,2,FALSE)</f>
        <v>#N/A</v>
      </c>
      <c r="S40" s="11" t="str">
        <f t="shared" si="2"/>
        <v/>
      </c>
      <c r="T40" s="11" t="str">
        <f>IF(IFERROR(VLOOKUP(N40,Home!$C$8:$R$1048576,11,FALSE),"")=0,"",IFERROR(VLOOKUP(N40,Home!$C$8:$R$1048576,11,FALSE),""))</f>
        <v/>
      </c>
      <c r="U40" s="11" t="str">
        <f>IF(IFERROR(VLOOKUP(O40,Home!$C$8:$R$1048576,12,FALSE),"")=0,"",IFERROR(VLOOKUP(O40,Home!$C$8:$R$1048576,12,FALSE),""))</f>
        <v/>
      </c>
      <c r="V40" s="11" t="str">
        <f>IF(IFERROR(VLOOKUP(O40,Home!$C$8:$R$1048576,8,FALSE),"")=0,"",IFERROR(VLOOKUP(O40,Home!$C$8:$R$1048576,8,FALSE),""))</f>
        <v/>
      </c>
      <c r="W40" s="11" t="str">
        <f>IF(OR(VLOOKUP(N40,Home!$C$7:$I$207,6,FALSE)="",VLOOKUP(N40,Home!$C$7:$I$207,7,FALSE)=""),"FEJL",SUM(Baggrundsark!$K$4:K40))</f>
        <v>FEJL</v>
      </c>
      <c r="Y40">
        <v>37</v>
      </c>
      <c r="Z40" s="1" t="str">
        <f>IF(VLOOKUP(Y40,Home!$C$8:$I$207,6,FALSE)="","",VLOOKUP(Y40,Home!$C$8:$I$207,6,FALSE))</f>
        <v/>
      </c>
      <c r="AA40" t="e">
        <f t="shared" si="24"/>
        <v>#VALUE!</v>
      </c>
      <c r="AB40" s="44" t="str">
        <f>IF(Home!I44="","",(1+(Home!I44-Home!H44)/14))</f>
        <v/>
      </c>
      <c r="AC40" t="e">
        <f t="shared" si="22"/>
        <v>#VALUE!</v>
      </c>
      <c r="AD40">
        <f t="shared" si="14"/>
        <v>0</v>
      </c>
      <c r="AE40">
        <f>SUM($AD$4:AD40)</f>
        <v>1</v>
      </c>
      <c r="AF40" s="103" t="str">
        <f>IFERROR(VLOOKUP(AN40,Home!$C$8:$E$207,3,FALSE),"")</f>
        <v/>
      </c>
      <c r="AG40" s="103" t="str">
        <f>IFERROR(VLOOKUP(AN40,Home!$C$8:$E$207,2,FALSE),"")</f>
        <v/>
      </c>
      <c r="AH40" s="104" t="str">
        <f>IF(VLOOKUP(AE40,Home!$C$8:$I$207,6,FALSE)="","",VLOOKUP(AE40,Home!$C$8:$I$207,6,FALSE))</f>
        <v/>
      </c>
      <c r="AI40" s="104" t="e">
        <f t="shared" si="23"/>
        <v>#VALUE!</v>
      </c>
      <c r="AJ40" s="105" t="e">
        <f t="shared" si="15"/>
        <v>#VALUE!</v>
      </c>
      <c r="AK40" s="103" t="e">
        <f t="shared" si="4"/>
        <v>#VALUE!</v>
      </c>
      <c r="AL40" s="103" t="e">
        <f t="shared" si="16"/>
        <v>#VALUE!</v>
      </c>
      <c r="AN40" t="str">
        <f>IF(OR(VLOOKUP(AE40,Home!$C$8:$I$207,6,FALSE)="",VLOOKUP(AE40,Home!$C$8:$I$207,7,FALSE)=""),"FEJL",Baggrundsark!AE40)</f>
        <v>FEJL</v>
      </c>
      <c r="AO40">
        <f>IF(VLOOKUP(AE40,Home!$C$8:$N$207,12,FALSE)="Timelønnet",1,0)</f>
        <v>0</v>
      </c>
      <c r="AP40">
        <f>SUM($AO$4:AO40)*AO40</f>
        <v>0</v>
      </c>
      <c r="AQ40">
        <f t="shared" si="25"/>
        <v>1</v>
      </c>
      <c r="AR40" t="str">
        <f t="shared" si="26"/>
        <v/>
      </c>
      <c r="AS40" t="e">
        <f t="shared" si="17"/>
        <v>#VALUE!</v>
      </c>
      <c r="AT40" s="45" t="e">
        <f t="shared" si="7"/>
        <v>#VALUE!</v>
      </c>
      <c r="AU40">
        <f>VLOOKUP(AQ40,Home!$C$8:$J$207,8,FALSE)</f>
        <v>0</v>
      </c>
      <c r="AZ40" s="46">
        <v>37</v>
      </c>
      <c r="BA40">
        <v>2014</v>
      </c>
      <c r="BB40" t="s">
        <v>251</v>
      </c>
      <c r="BC40" t="s">
        <v>171</v>
      </c>
    </row>
    <row r="41" spans="1:55" x14ac:dyDescent="0.25">
      <c r="A41" s="6">
        <f t="shared" si="8"/>
        <v>0</v>
      </c>
      <c r="B41" s="6">
        <f t="shared" si="18"/>
        <v>0</v>
      </c>
      <c r="C41" s="6" t="str">
        <f t="shared" si="9"/>
        <v/>
      </c>
      <c r="D41" s="7">
        <f t="shared" si="10"/>
        <v>0</v>
      </c>
      <c r="E41" s="7">
        <f t="shared" si="19"/>
        <v>0</v>
      </c>
      <c r="F41" s="7" t="str">
        <f t="shared" si="11"/>
        <v/>
      </c>
      <c r="G41" s="6">
        <f t="shared" si="12"/>
        <v>0</v>
      </c>
      <c r="H41" s="6">
        <f t="shared" si="20"/>
        <v>0</v>
      </c>
      <c r="I41" s="6" t="str">
        <f t="shared" si="21"/>
        <v/>
      </c>
      <c r="J41" s="11">
        <v>38</v>
      </c>
      <c r="K41" s="11">
        <f>IF(IFERROR(VLOOKUP(J41,Home!$A$8:$B$1048576,1,FALSE),0)=0,0,1)</f>
        <v>1</v>
      </c>
      <c r="L41" s="129" t="e">
        <f>IF(VLOOKUP(O41,Home!$C$8:$R$207,6,FALSE)="","",VLOOKUP(O41,Home!$C$8:$R$207,6,FALSE))</f>
        <v>#N/A</v>
      </c>
      <c r="M41" s="129" t="e">
        <f t="shared" si="0"/>
        <v>#N/A</v>
      </c>
      <c r="N41" s="11">
        <f>SUM($K$4:K41)</f>
        <v>38</v>
      </c>
      <c r="O41" s="11" t="str">
        <f>IF(P41="","",IF(IFERROR(VLOOKUP(N41,Home!$C$8:$R$1048576,1,FALSE),"")=0,"",IFERROR(VLOOKUP(N41,Home!$C$8:$R$1048576,1,FALSE),"")))</f>
        <v/>
      </c>
      <c r="P41" s="11" t="str">
        <f>IF(IFERROR(VLOOKUP(W41,Home!$C$8:$R$1048576,3,FALSE),"")=0,"",IFERROR(VLOOKUP(W41,Home!$C$8:$R$1048576,3,FALSE),""))</f>
        <v/>
      </c>
      <c r="Q41" s="11" t="str">
        <f t="shared" si="1"/>
        <v/>
      </c>
      <c r="R41" s="130" t="e">
        <f>VLOOKUP(Q41,'Baggrund til lister'!$G$4:$H$15,2,FALSE)</f>
        <v>#N/A</v>
      </c>
      <c r="S41" s="11" t="str">
        <f t="shared" si="2"/>
        <v/>
      </c>
      <c r="T41" s="11" t="str">
        <f>IF(IFERROR(VLOOKUP(N41,Home!$C$8:$R$1048576,11,FALSE),"")=0,"",IFERROR(VLOOKUP(N41,Home!$C$8:$R$1048576,11,FALSE),""))</f>
        <v/>
      </c>
      <c r="U41" s="11" t="str">
        <f>IF(IFERROR(VLOOKUP(O41,Home!$C$8:$R$1048576,12,FALSE),"")=0,"",IFERROR(VLOOKUP(O41,Home!$C$8:$R$1048576,12,FALSE),""))</f>
        <v/>
      </c>
      <c r="V41" s="11" t="str">
        <f>IF(IFERROR(VLOOKUP(O41,Home!$C$8:$R$1048576,8,FALSE),"")=0,"",IFERROR(VLOOKUP(O41,Home!$C$8:$R$1048576,8,FALSE),""))</f>
        <v/>
      </c>
      <c r="W41" s="11" t="str">
        <f>IF(OR(VLOOKUP(N41,Home!$C$7:$I$207,6,FALSE)="",VLOOKUP(N41,Home!$C$7:$I$207,7,FALSE)=""),"FEJL",SUM(Baggrundsark!$K$4:K41))</f>
        <v>FEJL</v>
      </c>
      <c r="Y41">
        <v>38</v>
      </c>
      <c r="Z41" s="1" t="str">
        <f>IF(VLOOKUP(Y41,Home!$C$8:$I$207,6,FALSE)="","",VLOOKUP(Y41,Home!$C$8:$I$207,6,FALSE))</f>
        <v/>
      </c>
      <c r="AA41" t="e">
        <f t="shared" si="24"/>
        <v>#VALUE!</v>
      </c>
      <c r="AB41" s="44" t="str">
        <f>IF(Home!I45="","",(1+(Home!I45-Home!H45)/14))</f>
        <v/>
      </c>
      <c r="AC41" t="e">
        <f t="shared" si="22"/>
        <v>#VALUE!</v>
      </c>
      <c r="AD41">
        <f t="shared" si="14"/>
        <v>0</v>
      </c>
      <c r="AE41">
        <f>SUM($AD$4:AD41)</f>
        <v>1</v>
      </c>
      <c r="AF41" s="103" t="str">
        <f>IFERROR(VLOOKUP(AN41,Home!$C$8:$E$207,3,FALSE),"")</f>
        <v/>
      </c>
      <c r="AG41" s="103" t="str">
        <f>IFERROR(VLOOKUP(AN41,Home!$C$8:$E$207,2,FALSE),"")</f>
        <v/>
      </c>
      <c r="AH41" s="104" t="str">
        <f>IF(VLOOKUP(AE41,Home!$C$8:$I$207,6,FALSE)="","",VLOOKUP(AE41,Home!$C$8:$I$207,6,FALSE))</f>
        <v/>
      </c>
      <c r="AI41" s="104" t="e">
        <f t="shared" si="23"/>
        <v>#VALUE!</v>
      </c>
      <c r="AJ41" s="105" t="e">
        <f t="shared" si="15"/>
        <v>#VALUE!</v>
      </c>
      <c r="AK41" s="103" t="e">
        <f t="shared" si="4"/>
        <v>#VALUE!</v>
      </c>
      <c r="AL41" s="103" t="e">
        <f t="shared" si="16"/>
        <v>#VALUE!</v>
      </c>
      <c r="AN41" t="str">
        <f>IF(OR(VLOOKUP(AE41,Home!$C$8:$I$207,6,FALSE)="",VLOOKUP(AE41,Home!$C$8:$I$207,7,FALSE)=""),"FEJL",Baggrundsark!AE41)</f>
        <v>FEJL</v>
      </c>
      <c r="AO41">
        <f>IF(VLOOKUP(AE41,Home!$C$8:$N$207,12,FALSE)="Timelønnet",1,0)</f>
        <v>0</v>
      </c>
      <c r="AP41">
        <f>SUM($AO$4:AO41)*AO41</f>
        <v>0</v>
      </c>
      <c r="AQ41">
        <f t="shared" si="25"/>
        <v>1</v>
      </c>
      <c r="AR41" t="str">
        <f t="shared" si="26"/>
        <v/>
      </c>
      <c r="AS41" t="e">
        <f t="shared" si="17"/>
        <v>#VALUE!</v>
      </c>
      <c r="AT41" s="45" t="e">
        <f t="shared" si="7"/>
        <v>#VALUE!</v>
      </c>
      <c r="AU41">
        <f>VLOOKUP(AQ41,Home!$C$8:$J$207,8,FALSE)</f>
        <v>0</v>
      </c>
      <c r="AZ41">
        <v>38</v>
      </c>
      <c r="BA41">
        <v>2014</v>
      </c>
      <c r="BB41" t="s">
        <v>252</v>
      </c>
      <c r="BC41" t="s">
        <v>172</v>
      </c>
    </row>
    <row r="42" spans="1:55" x14ac:dyDescent="0.25">
      <c r="A42" s="6">
        <f t="shared" si="8"/>
        <v>0</v>
      </c>
      <c r="B42" s="6">
        <f t="shared" si="18"/>
        <v>0</v>
      </c>
      <c r="C42" s="6" t="str">
        <f t="shared" si="9"/>
        <v/>
      </c>
      <c r="D42" s="7">
        <f t="shared" si="10"/>
        <v>0</v>
      </c>
      <c r="E42" s="7">
        <f t="shared" si="19"/>
        <v>0</v>
      </c>
      <c r="F42" s="7" t="str">
        <f t="shared" si="11"/>
        <v/>
      </c>
      <c r="G42" s="6">
        <f t="shared" si="12"/>
        <v>0</v>
      </c>
      <c r="H42" s="6">
        <f t="shared" si="20"/>
        <v>0</v>
      </c>
      <c r="I42" s="6" t="str">
        <f t="shared" si="21"/>
        <v/>
      </c>
      <c r="J42" s="11">
        <v>39</v>
      </c>
      <c r="K42" s="11">
        <f>IF(IFERROR(VLOOKUP(J42,Home!$A$8:$B$1048576,1,FALSE),0)=0,0,1)</f>
        <v>1</v>
      </c>
      <c r="L42" s="129" t="e">
        <f>IF(VLOOKUP(O42,Home!$C$8:$R$207,6,FALSE)="","",VLOOKUP(O42,Home!$C$8:$R$207,6,FALSE))</f>
        <v>#N/A</v>
      </c>
      <c r="M42" s="129" t="e">
        <f t="shared" si="0"/>
        <v>#N/A</v>
      </c>
      <c r="N42" s="11">
        <f>SUM($K$4:K42)</f>
        <v>39</v>
      </c>
      <c r="O42" s="11" t="str">
        <f>IF(P42="","",IF(IFERROR(VLOOKUP(N42,Home!$C$8:$R$1048576,1,FALSE),"")=0,"",IFERROR(VLOOKUP(N42,Home!$C$8:$R$1048576,1,FALSE),"")))</f>
        <v/>
      </c>
      <c r="P42" s="11" t="str">
        <f>IF(IFERROR(VLOOKUP(W42,Home!$C$8:$R$1048576,3,FALSE),"")=0,"",IFERROR(VLOOKUP(W42,Home!$C$8:$R$1048576,3,FALSE),""))</f>
        <v/>
      </c>
      <c r="Q42" s="11" t="str">
        <f t="shared" si="1"/>
        <v/>
      </c>
      <c r="R42" s="130" t="e">
        <f>VLOOKUP(Q42,'Baggrund til lister'!$G$4:$H$15,2,FALSE)</f>
        <v>#N/A</v>
      </c>
      <c r="S42" s="11" t="str">
        <f t="shared" si="2"/>
        <v/>
      </c>
      <c r="T42" s="11" t="str">
        <f>IF(IFERROR(VLOOKUP(N42,Home!$C$8:$R$1048576,11,FALSE),"")=0,"",IFERROR(VLOOKUP(N42,Home!$C$8:$R$1048576,11,FALSE),""))</f>
        <v/>
      </c>
      <c r="U42" s="11" t="str">
        <f>IF(IFERROR(VLOOKUP(O42,Home!$C$8:$R$1048576,12,FALSE),"")=0,"",IFERROR(VLOOKUP(O42,Home!$C$8:$R$1048576,12,FALSE),""))</f>
        <v/>
      </c>
      <c r="V42" s="11" t="str">
        <f>IF(IFERROR(VLOOKUP(O42,Home!$C$8:$R$1048576,8,FALSE),"")=0,"",IFERROR(VLOOKUP(O42,Home!$C$8:$R$1048576,8,FALSE),""))</f>
        <v/>
      </c>
      <c r="W42" s="11" t="str">
        <f>IF(OR(VLOOKUP(N42,Home!$C$7:$I$207,6,FALSE)="",VLOOKUP(N42,Home!$C$7:$I$207,7,FALSE)=""),"FEJL",SUM(Baggrundsark!$K$4:K42))</f>
        <v>FEJL</v>
      </c>
      <c r="Y42">
        <v>39</v>
      </c>
      <c r="Z42" s="1" t="str">
        <f>IF(VLOOKUP(Y42,Home!$C$8:$I$207,6,FALSE)="","",VLOOKUP(Y42,Home!$C$8:$I$207,6,FALSE))</f>
        <v/>
      </c>
      <c r="AA42" t="e">
        <f t="shared" si="24"/>
        <v>#VALUE!</v>
      </c>
      <c r="AB42" s="44" t="str">
        <f>IF(Home!I46="","",(1+(Home!I46-Home!H46)/14))</f>
        <v/>
      </c>
      <c r="AC42" t="e">
        <f t="shared" si="22"/>
        <v>#VALUE!</v>
      </c>
      <c r="AD42">
        <f t="shared" si="14"/>
        <v>0</v>
      </c>
      <c r="AE42">
        <f>SUM($AD$4:AD42)</f>
        <v>1</v>
      </c>
      <c r="AF42" s="103" t="str">
        <f>IFERROR(VLOOKUP(AN42,Home!$C$8:$E$207,3,FALSE),"")</f>
        <v/>
      </c>
      <c r="AG42" s="103" t="str">
        <f>IFERROR(VLOOKUP(AN42,Home!$C$8:$E$207,2,FALSE),"")</f>
        <v/>
      </c>
      <c r="AH42" s="104" t="str">
        <f>IF(VLOOKUP(AE42,Home!$C$8:$I$207,6,FALSE)="","",VLOOKUP(AE42,Home!$C$8:$I$207,6,FALSE))</f>
        <v/>
      </c>
      <c r="AI42" s="104" t="e">
        <f t="shared" si="23"/>
        <v>#VALUE!</v>
      </c>
      <c r="AJ42" s="105" t="e">
        <f t="shared" si="15"/>
        <v>#VALUE!</v>
      </c>
      <c r="AK42" s="103" t="e">
        <f t="shared" si="4"/>
        <v>#VALUE!</v>
      </c>
      <c r="AL42" s="103" t="e">
        <f t="shared" si="16"/>
        <v>#VALUE!</v>
      </c>
      <c r="AN42" t="str">
        <f>IF(OR(VLOOKUP(AE42,Home!$C$8:$I$207,6,FALSE)="",VLOOKUP(AE42,Home!$C$8:$I$207,7,FALSE)=""),"FEJL",Baggrundsark!AE42)</f>
        <v>FEJL</v>
      </c>
      <c r="AO42">
        <f>IF(VLOOKUP(AE42,Home!$C$8:$N$207,12,FALSE)="Timelønnet",1,0)</f>
        <v>0</v>
      </c>
      <c r="AP42">
        <f>SUM($AO$4:AO42)*AO42</f>
        <v>0</v>
      </c>
      <c r="AQ42">
        <f t="shared" si="25"/>
        <v>1</v>
      </c>
      <c r="AR42" t="str">
        <f t="shared" si="26"/>
        <v/>
      </c>
      <c r="AS42" t="e">
        <f t="shared" si="17"/>
        <v>#VALUE!</v>
      </c>
      <c r="AT42" s="45" t="e">
        <f t="shared" si="7"/>
        <v>#VALUE!</v>
      </c>
      <c r="AU42">
        <f>VLOOKUP(AQ42,Home!$C$8:$J$207,8,FALSE)</f>
        <v>0</v>
      </c>
      <c r="AZ42">
        <v>39</v>
      </c>
      <c r="BA42">
        <v>2014</v>
      </c>
      <c r="BB42" t="s">
        <v>253</v>
      </c>
      <c r="BC42" t="s">
        <v>172</v>
      </c>
    </row>
    <row r="43" spans="1:55" x14ac:dyDescent="0.25">
      <c r="A43" s="6">
        <f t="shared" si="8"/>
        <v>0</v>
      </c>
      <c r="B43" s="6">
        <f t="shared" si="18"/>
        <v>0</v>
      </c>
      <c r="C43" s="6" t="str">
        <f t="shared" si="9"/>
        <v/>
      </c>
      <c r="D43" s="7">
        <f t="shared" si="10"/>
        <v>0</v>
      </c>
      <c r="E43" s="7">
        <f t="shared" si="19"/>
        <v>0</v>
      </c>
      <c r="F43" s="7" t="str">
        <f t="shared" si="11"/>
        <v/>
      </c>
      <c r="G43" s="6">
        <f t="shared" si="12"/>
        <v>0</v>
      </c>
      <c r="H43" s="6">
        <f t="shared" si="20"/>
        <v>0</v>
      </c>
      <c r="I43" s="6" t="str">
        <f t="shared" si="21"/>
        <v/>
      </c>
      <c r="J43" s="11">
        <v>40</v>
      </c>
      <c r="K43" s="11">
        <f>IF(IFERROR(VLOOKUP(J43,Home!$A$8:$B$1048576,1,FALSE),0)=0,0,1)</f>
        <v>1</v>
      </c>
      <c r="L43" s="129" t="e">
        <f>IF(VLOOKUP(O43,Home!$C$8:$R$207,6,FALSE)="","",VLOOKUP(O43,Home!$C$8:$R$207,6,FALSE))</f>
        <v>#N/A</v>
      </c>
      <c r="M43" s="129" t="e">
        <f t="shared" si="0"/>
        <v>#N/A</v>
      </c>
      <c r="N43" s="11">
        <f>SUM($K$4:K43)</f>
        <v>40</v>
      </c>
      <c r="O43" s="11" t="str">
        <f>IF(P43="","",IF(IFERROR(VLOOKUP(N43,Home!$C$8:$R$1048576,1,FALSE),"")=0,"",IFERROR(VLOOKUP(N43,Home!$C$8:$R$1048576,1,FALSE),"")))</f>
        <v/>
      </c>
      <c r="P43" s="11" t="str">
        <f>IF(IFERROR(VLOOKUP(W43,Home!$C$8:$R$1048576,3,FALSE),"")=0,"",IFERROR(VLOOKUP(W43,Home!$C$8:$R$1048576,3,FALSE),""))</f>
        <v/>
      </c>
      <c r="Q43" s="11" t="str">
        <f t="shared" si="1"/>
        <v/>
      </c>
      <c r="R43" s="130" t="e">
        <f>VLOOKUP(Q43,'Baggrund til lister'!$G$4:$H$15,2,FALSE)</f>
        <v>#N/A</v>
      </c>
      <c r="S43" s="11" t="str">
        <f t="shared" si="2"/>
        <v/>
      </c>
      <c r="T43" s="11" t="str">
        <f>IF(IFERROR(VLOOKUP(N43,Home!$C$8:$R$1048576,11,FALSE),"")=0,"",IFERROR(VLOOKUP(N43,Home!$C$8:$R$1048576,11,FALSE),""))</f>
        <v/>
      </c>
      <c r="U43" s="11" t="str">
        <f>IF(IFERROR(VLOOKUP(O43,Home!$C$8:$R$1048576,12,FALSE),"")=0,"",IFERROR(VLOOKUP(O43,Home!$C$8:$R$1048576,12,FALSE),""))</f>
        <v/>
      </c>
      <c r="V43" s="11" t="str">
        <f>IF(IFERROR(VLOOKUP(O43,Home!$C$8:$R$1048576,8,FALSE),"")=0,"",IFERROR(VLOOKUP(O43,Home!$C$8:$R$1048576,8,FALSE),""))</f>
        <v/>
      </c>
      <c r="W43" s="11" t="str">
        <f>IF(OR(VLOOKUP(N43,Home!$C$7:$I$207,6,FALSE)="",VLOOKUP(N43,Home!$C$7:$I$207,7,FALSE)=""),"FEJL",SUM(Baggrundsark!$K$4:K43))</f>
        <v>FEJL</v>
      </c>
      <c r="Y43">
        <v>40</v>
      </c>
      <c r="Z43" s="1" t="str">
        <f>IF(VLOOKUP(Y43,Home!$C$8:$I$207,6,FALSE)="","",VLOOKUP(Y43,Home!$C$8:$I$207,6,FALSE))</f>
        <v/>
      </c>
      <c r="AA43" t="e">
        <f t="shared" si="24"/>
        <v>#VALUE!</v>
      </c>
      <c r="AB43" s="44" t="str">
        <f>IF(Home!I47="","",(1+(Home!I47-Home!H47)/14))</f>
        <v/>
      </c>
      <c r="AC43" t="e">
        <f t="shared" si="22"/>
        <v>#VALUE!</v>
      </c>
      <c r="AD43">
        <f t="shared" si="14"/>
        <v>0</v>
      </c>
      <c r="AE43">
        <f>SUM($AD$4:AD43)</f>
        <v>1</v>
      </c>
      <c r="AF43" s="103" t="str">
        <f>IFERROR(VLOOKUP(AN43,Home!$C$8:$E$207,3,FALSE),"")</f>
        <v/>
      </c>
      <c r="AG43" s="103" t="str">
        <f>IFERROR(VLOOKUP(AN43,Home!$C$8:$E$207,2,FALSE),"")</f>
        <v/>
      </c>
      <c r="AH43" s="104" t="str">
        <f>IF(VLOOKUP(AE43,Home!$C$8:$I$207,6,FALSE)="","",VLOOKUP(AE43,Home!$C$8:$I$207,6,FALSE))</f>
        <v/>
      </c>
      <c r="AI43" s="104" t="e">
        <f t="shared" si="23"/>
        <v>#VALUE!</v>
      </c>
      <c r="AJ43" s="105" t="e">
        <f t="shared" si="15"/>
        <v>#VALUE!</v>
      </c>
      <c r="AK43" s="103" t="e">
        <f t="shared" si="4"/>
        <v>#VALUE!</v>
      </c>
      <c r="AL43" s="103" t="e">
        <f t="shared" si="16"/>
        <v>#VALUE!</v>
      </c>
      <c r="AN43" t="str">
        <f>IF(OR(VLOOKUP(AE43,Home!$C$8:$I$207,6,FALSE)="",VLOOKUP(AE43,Home!$C$8:$I$207,7,FALSE)=""),"FEJL",Baggrundsark!AE43)</f>
        <v>FEJL</v>
      </c>
      <c r="AO43">
        <f>IF(VLOOKUP(AE43,Home!$C$8:$N$207,12,FALSE)="Timelønnet",1,0)</f>
        <v>0</v>
      </c>
      <c r="AP43">
        <f>SUM($AO$4:AO43)*AO43</f>
        <v>0</v>
      </c>
      <c r="AQ43">
        <f t="shared" si="25"/>
        <v>1</v>
      </c>
      <c r="AR43" t="str">
        <f t="shared" si="26"/>
        <v/>
      </c>
      <c r="AS43" t="e">
        <f t="shared" si="17"/>
        <v>#VALUE!</v>
      </c>
      <c r="AT43" s="45" t="e">
        <f t="shared" si="7"/>
        <v>#VALUE!</v>
      </c>
      <c r="AU43">
        <f>VLOOKUP(AQ43,Home!$C$8:$J$207,8,FALSE)</f>
        <v>0</v>
      </c>
      <c r="AZ43" s="46">
        <v>40</v>
      </c>
      <c r="BA43">
        <v>2014</v>
      </c>
      <c r="BB43" t="s">
        <v>254</v>
      </c>
      <c r="BC43" t="s">
        <v>173</v>
      </c>
    </row>
    <row r="44" spans="1:55" x14ac:dyDescent="0.25">
      <c r="A44" s="6">
        <f t="shared" si="8"/>
        <v>0</v>
      </c>
      <c r="B44" s="6">
        <f t="shared" si="18"/>
        <v>0</v>
      </c>
      <c r="C44" s="6" t="str">
        <f t="shared" si="9"/>
        <v/>
      </c>
      <c r="D44" s="7">
        <f t="shared" si="10"/>
        <v>0</v>
      </c>
      <c r="E44" s="7">
        <f t="shared" si="19"/>
        <v>0</v>
      </c>
      <c r="F44" s="7" t="str">
        <f t="shared" si="11"/>
        <v/>
      </c>
      <c r="G44" s="6">
        <f t="shared" si="12"/>
        <v>0</v>
      </c>
      <c r="H44" s="6">
        <f t="shared" si="20"/>
        <v>0</v>
      </c>
      <c r="I44" s="6" t="str">
        <f t="shared" si="21"/>
        <v/>
      </c>
      <c r="J44" s="11">
        <v>41</v>
      </c>
      <c r="K44" s="11">
        <f>IF(IFERROR(VLOOKUP(J44,Home!$A$8:$B$1048576,1,FALSE),0)=0,0,1)</f>
        <v>1</v>
      </c>
      <c r="L44" s="129" t="e">
        <f>IF(VLOOKUP(O44,Home!$C$8:$R$207,6,FALSE)="","",VLOOKUP(O44,Home!$C$8:$R$207,6,FALSE))</f>
        <v>#N/A</v>
      </c>
      <c r="M44" s="129" t="e">
        <f t="shared" si="0"/>
        <v>#N/A</v>
      </c>
      <c r="N44" s="11">
        <f>SUM($K$4:K44)</f>
        <v>41</v>
      </c>
      <c r="O44" s="11" t="str">
        <f>IF(P44="","",IF(IFERROR(VLOOKUP(N44,Home!$C$8:$R$1048576,1,FALSE),"")=0,"",IFERROR(VLOOKUP(N44,Home!$C$8:$R$1048576,1,FALSE),"")))</f>
        <v/>
      </c>
      <c r="P44" s="11" t="str">
        <f>IF(IFERROR(VLOOKUP(W44,Home!$C$8:$R$1048576,3,FALSE),"")=0,"",IFERROR(VLOOKUP(W44,Home!$C$8:$R$1048576,3,FALSE),""))</f>
        <v/>
      </c>
      <c r="Q44" s="11" t="str">
        <f t="shared" si="1"/>
        <v/>
      </c>
      <c r="R44" s="130" t="e">
        <f>VLOOKUP(Q44,'Baggrund til lister'!$G$4:$H$15,2,FALSE)</f>
        <v>#N/A</v>
      </c>
      <c r="S44" s="11" t="str">
        <f t="shared" si="2"/>
        <v/>
      </c>
      <c r="T44" s="11" t="str">
        <f>IF(IFERROR(VLOOKUP(N44,Home!$C$8:$R$1048576,11,FALSE),"")=0,"",IFERROR(VLOOKUP(N44,Home!$C$8:$R$1048576,11,FALSE),""))</f>
        <v/>
      </c>
      <c r="U44" s="11" t="str">
        <f>IF(IFERROR(VLOOKUP(O44,Home!$C$8:$R$1048576,12,FALSE),"")=0,"",IFERROR(VLOOKUP(O44,Home!$C$8:$R$1048576,12,FALSE),""))</f>
        <v/>
      </c>
      <c r="V44" s="11" t="str">
        <f>IF(IFERROR(VLOOKUP(O44,Home!$C$8:$R$1048576,8,FALSE),"")=0,"",IFERROR(VLOOKUP(O44,Home!$C$8:$R$1048576,8,FALSE),""))</f>
        <v/>
      </c>
      <c r="W44" s="11" t="str">
        <f>IF(OR(VLOOKUP(N44,Home!$C$7:$I$207,6,FALSE)="",VLOOKUP(N44,Home!$C$7:$I$207,7,FALSE)=""),"FEJL",SUM(Baggrundsark!$K$4:K44))</f>
        <v>FEJL</v>
      </c>
      <c r="Y44">
        <v>41</v>
      </c>
      <c r="Z44" s="1" t="str">
        <f>IF(VLOOKUP(Y44,Home!$C$8:$I$207,6,FALSE)="","",VLOOKUP(Y44,Home!$C$8:$I$207,6,FALSE))</f>
        <v/>
      </c>
      <c r="AA44" t="e">
        <f t="shared" si="24"/>
        <v>#VALUE!</v>
      </c>
      <c r="AB44" s="44" t="str">
        <f>IF(Home!I48="","",(1+(Home!I48-Home!H48)/14))</f>
        <v/>
      </c>
      <c r="AC44" t="e">
        <f t="shared" si="22"/>
        <v>#VALUE!</v>
      </c>
      <c r="AD44">
        <f t="shared" si="14"/>
        <v>0</v>
      </c>
      <c r="AE44">
        <f>SUM($AD$4:AD44)</f>
        <v>1</v>
      </c>
      <c r="AF44" s="103" t="str">
        <f>IFERROR(VLOOKUP(AN44,Home!$C$8:$E$207,3,FALSE),"")</f>
        <v/>
      </c>
      <c r="AG44" s="103" t="str">
        <f>IFERROR(VLOOKUP(AN44,Home!$C$8:$E$207,2,FALSE),"")</f>
        <v/>
      </c>
      <c r="AH44" s="104" t="str">
        <f>IF(VLOOKUP(AE44,Home!$C$8:$I$207,6,FALSE)="","",VLOOKUP(AE44,Home!$C$8:$I$207,6,FALSE))</f>
        <v/>
      </c>
      <c r="AI44" s="104" t="e">
        <f t="shared" si="23"/>
        <v>#VALUE!</v>
      </c>
      <c r="AJ44" s="105" t="e">
        <f t="shared" si="15"/>
        <v>#VALUE!</v>
      </c>
      <c r="AK44" s="103" t="e">
        <f t="shared" si="4"/>
        <v>#VALUE!</v>
      </c>
      <c r="AL44" s="103" t="e">
        <f t="shared" si="16"/>
        <v>#VALUE!</v>
      </c>
      <c r="AN44" t="str">
        <f>IF(OR(VLOOKUP(AE44,Home!$C$8:$I$207,6,FALSE)="",VLOOKUP(AE44,Home!$C$8:$I$207,7,FALSE)=""),"FEJL",Baggrundsark!AE44)</f>
        <v>FEJL</v>
      </c>
      <c r="AO44">
        <f>IF(VLOOKUP(AE44,Home!$C$8:$N$207,12,FALSE)="Timelønnet",1,0)</f>
        <v>0</v>
      </c>
      <c r="AP44">
        <f>SUM($AO$4:AO44)*AO44</f>
        <v>0</v>
      </c>
      <c r="AQ44">
        <f t="shared" si="25"/>
        <v>1</v>
      </c>
      <c r="AR44" t="str">
        <f t="shared" si="26"/>
        <v/>
      </c>
      <c r="AS44" t="e">
        <f t="shared" si="17"/>
        <v>#VALUE!</v>
      </c>
      <c r="AT44" s="45" t="e">
        <f t="shared" si="7"/>
        <v>#VALUE!</v>
      </c>
      <c r="AU44">
        <f>VLOOKUP(AQ44,Home!$C$8:$J$207,8,FALSE)</f>
        <v>0</v>
      </c>
      <c r="AZ44">
        <v>41</v>
      </c>
      <c r="BA44">
        <v>2014</v>
      </c>
      <c r="BB44" t="s">
        <v>255</v>
      </c>
      <c r="BC44" t="s">
        <v>173</v>
      </c>
    </row>
    <row r="45" spans="1:55" x14ac:dyDescent="0.25">
      <c r="A45" s="6">
        <f t="shared" si="8"/>
        <v>0</v>
      </c>
      <c r="B45" s="6">
        <f t="shared" si="18"/>
        <v>0</v>
      </c>
      <c r="C45" s="6" t="str">
        <f t="shared" si="9"/>
        <v/>
      </c>
      <c r="D45" s="7">
        <f t="shared" si="10"/>
        <v>0</v>
      </c>
      <c r="E45" s="7">
        <f t="shared" si="19"/>
        <v>0</v>
      </c>
      <c r="F45" s="7" t="str">
        <f t="shared" si="11"/>
        <v/>
      </c>
      <c r="G45" s="6">
        <f t="shared" si="12"/>
        <v>0</v>
      </c>
      <c r="H45" s="6">
        <f t="shared" si="20"/>
        <v>0</v>
      </c>
      <c r="I45" s="6" t="str">
        <f t="shared" si="21"/>
        <v/>
      </c>
      <c r="J45" s="11">
        <v>42</v>
      </c>
      <c r="K45" s="11">
        <f>IF(IFERROR(VLOOKUP(J45,Home!$A$8:$B$1048576,1,FALSE),0)=0,0,1)</f>
        <v>1</v>
      </c>
      <c r="L45" s="129" t="e">
        <f>IF(VLOOKUP(O45,Home!$C$8:$R$207,6,FALSE)="","",VLOOKUP(O45,Home!$C$8:$R$207,6,FALSE))</f>
        <v>#N/A</v>
      </c>
      <c r="M45" s="129" t="e">
        <f t="shared" si="0"/>
        <v>#N/A</v>
      </c>
      <c r="N45" s="11">
        <f>SUM($K$4:K45)</f>
        <v>42</v>
      </c>
      <c r="O45" s="11" t="str">
        <f>IF(P45="","",IF(IFERROR(VLOOKUP(N45,Home!$C$8:$R$1048576,1,FALSE),"")=0,"",IFERROR(VLOOKUP(N45,Home!$C$8:$R$1048576,1,FALSE),"")))</f>
        <v/>
      </c>
      <c r="P45" s="11" t="str">
        <f>IF(IFERROR(VLOOKUP(W45,Home!$C$8:$R$1048576,3,FALSE),"")=0,"",IFERROR(VLOOKUP(W45,Home!$C$8:$R$1048576,3,FALSE),""))</f>
        <v/>
      </c>
      <c r="Q45" s="11" t="str">
        <f t="shared" si="1"/>
        <v/>
      </c>
      <c r="R45" s="130" t="e">
        <f>VLOOKUP(Q45,'Baggrund til lister'!$G$4:$H$15,2,FALSE)</f>
        <v>#N/A</v>
      </c>
      <c r="S45" s="11" t="str">
        <f t="shared" si="2"/>
        <v/>
      </c>
      <c r="T45" s="11" t="str">
        <f>IF(IFERROR(VLOOKUP(N45,Home!$C$8:$R$1048576,11,FALSE),"")=0,"",IFERROR(VLOOKUP(N45,Home!$C$8:$R$1048576,11,FALSE),""))</f>
        <v/>
      </c>
      <c r="U45" s="11" t="str">
        <f>IF(IFERROR(VLOOKUP(O45,Home!$C$8:$R$1048576,12,FALSE),"")=0,"",IFERROR(VLOOKUP(O45,Home!$C$8:$R$1048576,12,FALSE),""))</f>
        <v/>
      </c>
      <c r="V45" s="11" t="str">
        <f>IF(IFERROR(VLOOKUP(O45,Home!$C$8:$R$1048576,8,FALSE),"")=0,"",IFERROR(VLOOKUP(O45,Home!$C$8:$R$1048576,8,FALSE),""))</f>
        <v/>
      </c>
      <c r="W45" s="11" t="str">
        <f>IF(OR(VLOOKUP(N45,Home!$C$7:$I$207,6,FALSE)="",VLOOKUP(N45,Home!$C$7:$I$207,7,FALSE)=""),"FEJL",SUM(Baggrundsark!$K$4:K45))</f>
        <v>FEJL</v>
      </c>
      <c r="Y45">
        <v>42</v>
      </c>
      <c r="Z45" s="1" t="str">
        <f>IF(VLOOKUP(Y45,Home!$C$8:$I$207,6,FALSE)="","",VLOOKUP(Y45,Home!$C$8:$I$207,6,FALSE))</f>
        <v/>
      </c>
      <c r="AA45" t="e">
        <f t="shared" si="24"/>
        <v>#VALUE!</v>
      </c>
      <c r="AB45" s="44" t="str">
        <f>IF(Home!I49="","",(1+(Home!I49-Home!H49)/14))</f>
        <v/>
      </c>
      <c r="AC45" t="e">
        <f t="shared" si="22"/>
        <v>#VALUE!</v>
      </c>
      <c r="AD45">
        <f t="shared" si="14"/>
        <v>0</v>
      </c>
      <c r="AE45">
        <f>SUM($AD$4:AD45)</f>
        <v>1</v>
      </c>
      <c r="AF45" s="103" t="str">
        <f>IFERROR(VLOOKUP(AN45,Home!$C$8:$E$207,3,FALSE),"")</f>
        <v/>
      </c>
      <c r="AG45" s="103" t="str">
        <f>IFERROR(VLOOKUP(AN45,Home!$C$8:$E$207,2,FALSE),"")</f>
        <v/>
      </c>
      <c r="AH45" s="104" t="str">
        <f>IF(VLOOKUP(AE45,Home!$C$8:$I$207,6,FALSE)="","",VLOOKUP(AE45,Home!$C$8:$I$207,6,FALSE))</f>
        <v/>
      </c>
      <c r="AI45" s="104" t="e">
        <f t="shared" si="23"/>
        <v>#VALUE!</v>
      </c>
      <c r="AJ45" s="105" t="e">
        <f t="shared" si="15"/>
        <v>#VALUE!</v>
      </c>
      <c r="AK45" s="103" t="e">
        <f t="shared" si="4"/>
        <v>#VALUE!</v>
      </c>
      <c r="AL45" s="103" t="e">
        <f t="shared" si="16"/>
        <v>#VALUE!</v>
      </c>
      <c r="AN45" t="str">
        <f>IF(OR(VLOOKUP(AE45,Home!$C$8:$I$207,6,FALSE)="",VLOOKUP(AE45,Home!$C$8:$I$207,7,FALSE)=""),"FEJL",Baggrundsark!AE45)</f>
        <v>FEJL</v>
      </c>
      <c r="AO45">
        <f>IF(VLOOKUP(AE45,Home!$C$8:$N$207,12,FALSE)="Timelønnet",1,0)</f>
        <v>0</v>
      </c>
      <c r="AP45">
        <f>SUM($AO$4:AO45)*AO45</f>
        <v>0</v>
      </c>
      <c r="AQ45">
        <f t="shared" si="25"/>
        <v>1</v>
      </c>
      <c r="AR45" t="str">
        <f t="shared" si="26"/>
        <v/>
      </c>
      <c r="AS45" t="e">
        <f t="shared" si="17"/>
        <v>#VALUE!</v>
      </c>
      <c r="AT45" s="45" t="e">
        <f t="shared" si="7"/>
        <v>#VALUE!</v>
      </c>
      <c r="AU45">
        <f>VLOOKUP(AQ45,Home!$C$8:$J$207,8,FALSE)</f>
        <v>0</v>
      </c>
      <c r="AZ45">
        <v>42</v>
      </c>
      <c r="BA45">
        <v>2014</v>
      </c>
      <c r="BB45" t="s">
        <v>256</v>
      </c>
      <c r="BC45" t="s">
        <v>174</v>
      </c>
    </row>
    <row r="46" spans="1:55" x14ac:dyDescent="0.25">
      <c r="A46" s="6">
        <f t="shared" si="8"/>
        <v>0</v>
      </c>
      <c r="B46" s="6">
        <f t="shared" si="18"/>
        <v>0</v>
      </c>
      <c r="C46" s="6" t="str">
        <f t="shared" si="9"/>
        <v/>
      </c>
      <c r="D46" s="7">
        <f t="shared" si="10"/>
        <v>0</v>
      </c>
      <c r="E46" s="7">
        <f t="shared" si="19"/>
        <v>0</v>
      </c>
      <c r="F46" s="7" t="str">
        <f t="shared" si="11"/>
        <v/>
      </c>
      <c r="G46" s="6">
        <f t="shared" si="12"/>
        <v>0</v>
      </c>
      <c r="H46" s="6">
        <f t="shared" si="20"/>
        <v>0</v>
      </c>
      <c r="I46" s="6" t="str">
        <f t="shared" si="21"/>
        <v/>
      </c>
      <c r="J46" s="11">
        <v>43</v>
      </c>
      <c r="K46" s="11">
        <f>IF(IFERROR(VLOOKUP(J46,Home!$A$8:$B$1048576,1,FALSE),0)=0,0,1)</f>
        <v>1</v>
      </c>
      <c r="L46" s="129" t="e">
        <f>IF(VLOOKUP(O46,Home!$C$8:$R$207,6,FALSE)="","",VLOOKUP(O46,Home!$C$8:$R$207,6,FALSE))</f>
        <v>#N/A</v>
      </c>
      <c r="M46" s="129" t="e">
        <f t="shared" si="0"/>
        <v>#N/A</v>
      </c>
      <c r="N46" s="11">
        <f>SUM($K$4:K46)</f>
        <v>43</v>
      </c>
      <c r="O46" s="11" t="str">
        <f>IF(P46="","",IF(IFERROR(VLOOKUP(N46,Home!$C$8:$R$1048576,1,FALSE),"")=0,"",IFERROR(VLOOKUP(N46,Home!$C$8:$R$1048576,1,FALSE),"")))</f>
        <v/>
      </c>
      <c r="P46" s="11" t="str">
        <f>IF(IFERROR(VLOOKUP(W46,Home!$C$8:$R$1048576,3,FALSE),"")=0,"",IFERROR(VLOOKUP(W46,Home!$C$8:$R$1048576,3,FALSE),""))</f>
        <v/>
      </c>
      <c r="Q46" s="11" t="str">
        <f t="shared" si="1"/>
        <v/>
      </c>
      <c r="R46" s="130" t="e">
        <f>VLOOKUP(Q46,'Baggrund til lister'!$G$4:$H$15,2,FALSE)</f>
        <v>#N/A</v>
      </c>
      <c r="S46" s="11" t="str">
        <f t="shared" si="2"/>
        <v/>
      </c>
      <c r="T46" s="11" t="str">
        <f>IF(IFERROR(VLOOKUP(N46,Home!$C$8:$R$1048576,11,FALSE),"")=0,"",IFERROR(VLOOKUP(N46,Home!$C$8:$R$1048576,11,FALSE),""))</f>
        <v/>
      </c>
      <c r="U46" s="11" t="str">
        <f>IF(IFERROR(VLOOKUP(O46,Home!$C$8:$R$1048576,12,FALSE),"")=0,"",IFERROR(VLOOKUP(O46,Home!$C$8:$R$1048576,12,FALSE),""))</f>
        <v/>
      </c>
      <c r="V46" s="11" t="str">
        <f>IF(IFERROR(VLOOKUP(O46,Home!$C$8:$R$1048576,8,FALSE),"")=0,"",IFERROR(VLOOKUP(O46,Home!$C$8:$R$1048576,8,FALSE),""))</f>
        <v/>
      </c>
      <c r="W46" s="11" t="str">
        <f>IF(OR(VLOOKUP(N46,Home!$C$7:$I$207,6,FALSE)="",VLOOKUP(N46,Home!$C$7:$I$207,7,FALSE)=""),"FEJL",SUM(Baggrundsark!$K$4:K46))</f>
        <v>FEJL</v>
      </c>
      <c r="Y46">
        <v>43</v>
      </c>
      <c r="Z46" s="1" t="str">
        <f>IF(VLOOKUP(Y46,Home!$C$8:$I$207,6,FALSE)="","",VLOOKUP(Y46,Home!$C$8:$I$207,6,FALSE))</f>
        <v/>
      </c>
      <c r="AA46" t="e">
        <f t="shared" si="24"/>
        <v>#VALUE!</v>
      </c>
      <c r="AB46" s="44" t="str">
        <f>IF(Home!I50="","",(1+(Home!I50-Home!H50)/14))</f>
        <v/>
      </c>
      <c r="AC46" t="e">
        <f t="shared" si="22"/>
        <v>#VALUE!</v>
      </c>
      <c r="AD46">
        <f t="shared" si="14"/>
        <v>0</v>
      </c>
      <c r="AE46">
        <f>SUM($AD$4:AD46)</f>
        <v>1</v>
      </c>
      <c r="AF46" s="103" t="str">
        <f>IFERROR(VLOOKUP(AN46,Home!$C$8:$E$207,3,FALSE),"")</f>
        <v/>
      </c>
      <c r="AG46" s="103" t="str">
        <f>IFERROR(VLOOKUP(AN46,Home!$C$8:$E$207,2,FALSE),"")</f>
        <v/>
      </c>
      <c r="AH46" s="104" t="str">
        <f>IF(VLOOKUP(AE46,Home!$C$8:$I$207,6,FALSE)="","",VLOOKUP(AE46,Home!$C$8:$I$207,6,FALSE))</f>
        <v/>
      </c>
      <c r="AI46" s="104" t="e">
        <f t="shared" si="23"/>
        <v>#VALUE!</v>
      </c>
      <c r="AJ46" s="105" t="e">
        <f t="shared" si="15"/>
        <v>#VALUE!</v>
      </c>
      <c r="AK46" s="103" t="e">
        <f t="shared" si="4"/>
        <v>#VALUE!</v>
      </c>
      <c r="AL46" s="103" t="e">
        <f t="shared" si="16"/>
        <v>#VALUE!</v>
      </c>
      <c r="AN46" t="str">
        <f>IF(OR(VLOOKUP(AE46,Home!$C$8:$I$207,6,FALSE)="",VLOOKUP(AE46,Home!$C$8:$I$207,7,FALSE)=""),"FEJL",Baggrundsark!AE46)</f>
        <v>FEJL</v>
      </c>
      <c r="AO46">
        <f>IF(VLOOKUP(AE46,Home!$C$8:$N$207,12,FALSE)="Timelønnet",1,0)</f>
        <v>0</v>
      </c>
      <c r="AP46">
        <f>SUM($AO$4:AO46)*AO46</f>
        <v>0</v>
      </c>
      <c r="AQ46">
        <f t="shared" si="25"/>
        <v>1</v>
      </c>
      <c r="AR46" t="str">
        <f t="shared" si="26"/>
        <v/>
      </c>
      <c r="AS46" t="e">
        <f t="shared" si="17"/>
        <v>#VALUE!</v>
      </c>
      <c r="AT46" s="45" t="e">
        <f t="shared" si="7"/>
        <v>#VALUE!</v>
      </c>
      <c r="AU46">
        <f>VLOOKUP(AQ46,Home!$C$8:$J$207,8,FALSE)</f>
        <v>0</v>
      </c>
      <c r="AZ46" s="46">
        <v>43</v>
      </c>
      <c r="BA46">
        <v>2014</v>
      </c>
      <c r="BB46" t="s">
        <v>257</v>
      </c>
      <c r="BC46" t="s">
        <v>174</v>
      </c>
    </row>
    <row r="47" spans="1:55" x14ac:dyDescent="0.25">
      <c r="A47" s="6">
        <f t="shared" si="8"/>
        <v>0</v>
      </c>
      <c r="B47" s="6">
        <f t="shared" si="18"/>
        <v>0</v>
      </c>
      <c r="C47" s="6" t="str">
        <f t="shared" si="9"/>
        <v/>
      </c>
      <c r="D47" s="7">
        <f t="shared" si="10"/>
        <v>0</v>
      </c>
      <c r="E47" s="7">
        <f t="shared" si="19"/>
        <v>0</v>
      </c>
      <c r="F47" s="7" t="str">
        <f t="shared" si="11"/>
        <v/>
      </c>
      <c r="G47" s="6">
        <f t="shared" si="12"/>
        <v>0</v>
      </c>
      <c r="H47" s="6">
        <f t="shared" si="20"/>
        <v>0</v>
      </c>
      <c r="I47" s="6" t="str">
        <f t="shared" si="21"/>
        <v/>
      </c>
      <c r="J47" s="11">
        <v>44</v>
      </c>
      <c r="K47" s="11">
        <f>IF(IFERROR(VLOOKUP(J47,Home!$A$8:$B$1048576,1,FALSE),0)=0,0,1)</f>
        <v>1</v>
      </c>
      <c r="L47" s="129" t="e">
        <f>IF(VLOOKUP(O47,Home!$C$8:$R$207,6,FALSE)="","",VLOOKUP(O47,Home!$C$8:$R$207,6,FALSE))</f>
        <v>#N/A</v>
      </c>
      <c r="M47" s="129" t="e">
        <f t="shared" si="0"/>
        <v>#N/A</v>
      </c>
      <c r="N47" s="11">
        <f>SUM($K$4:K47)</f>
        <v>44</v>
      </c>
      <c r="O47" s="11" t="str">
        <f>IF(P47="","",IF(IFERROR(VLOOKUP(N47,Home!$C$8:$R$1048576,1,FALSE),"")=0,"",IFERROR(VLOOKUP(N47,Home!$C$8:$R$1048576,1,FALSE),"")))</f>
        <v/>
      </c>
      <c r="P47" s="11" t="str">
        <f>IF(IFERROR(VLOOKUP(W47,Home!$C$8:$R$1048576,3,FALSE),"")=0,"",IFERROR(VLOOKUP(W47,Home!$C$8:$R$1048576,3,FALSE),""))</f>
        <v/>
      </c>
      <c r="Q47" s="11" t="str">
        <f t="shared" si="1"/>
        <v/>
      </c>
      <c r="R47" s="130" t="e">
        <f>VLOOKUP(Q47,'Baggrund til lister'!$G$4:$H$15,2,FALSE)</f>
        <v>#N/A</v>
      </c>
      <c r="S47" s="11" t="str">
        <f t="shared" si="2"/>
        <v/>
      </c>
      <c r="T47" s="11" t="str">
        <f>IF(IFERROR(VLOOKUP(N47,Home!$C$8:$R$1048576,11,FALSE),"")=0,"",IFERROR(VLOOKUP(N47,Home!$C$8:$R$1048576,11,FALSE),""))</f>
        <v/>
      </c>
      <c r="U47" s="11" t="str">
        <f>IF(IFERROR(VLOOKUP(O47,Home!$C$8:$R$1048576,12,FALSE),"")=0,"",IFERROR(VLOOKUP(O47,Home!$C$8:$R$1048576,12,FALSE),""))</f>
        <v/>
      </c>
      <c r="V47" s="11" t="str">
        <f>IF(IFERROR(VLOOKUP(O47,Home!$C$8:$R$1048576,8,FALSE),"")=0,"",IFERROR(VLOOKUP(O47,Home!$C$8:$R$1048576,8,FALSE),""))</f>
        <v/>
      </c>
      <c r="W47" s="11" t="str">
        <f>IF(OR(VLOOKUP(N47,Home!$C$7:$I$207,6,FALSE)="",VLOOKUP(N47,Home!$C$7:$I$207,7,FALSE)=""),"FEJL",SUM(Baggrundsark!$K$4:K47))</f>
        <v>FEJL</v>
      </c>
      <c r="Y47">
        <v>44</v>
      </c>
      <c r="Z47" s="1" t="str">
        <f>IF(VLOOKUP(Y47,Home!$C$8:$I$207,6,FALSE)="","",VLOOKUP(Y47,Home!$C$8:$I$207,6,FALSE))</f>
        <v/>
      </c>
      <c r="AA47" t="e">
        <f t="shared" si="24"/>
        <v>#VALUE!</v>
      </c>
      <c r="AB47" s="44" t="str">
        <f>IF(Home!I51="","",(1+(Home!I51-Home!H51)/14))</f>
        <v/>
      </c>
      <c r="AC47" t="e">
        <f t="shared" si="22"/>
        <v>#VALUE!</v>
      </c>
      <c r="AD47">
        <f t="shared" si="14"/>
        <v>0</v>
      </c>
      <c r="AE47">
        <f>SUM($AD$4:AD47)</f>
        <v>1</v>
      </c>
      <c r="AF47" s="103" t="str">
        <f>IFERROR(VLOOKUP(AN47,Home!$C$8:$E$207,3,FALSE),"")</f>
        <v/>
      </c>
      <c r="AG47" s="103" t="str">
        <f>IFERROR(VLOOKUP(AN47,Home!$C$8:$E$207,2,FALSE),"")</f>
        <v/>
      </c>
      <c r="AH47" s="104" t="str">
        <f>IF(VLOOKUP(AE47,Home!$C$8:$I$207,6,FALSE)="","",VLOOKUP(AE47,Home!$C$8:$I$207,6,FALSE))</f>
        <v/>
      </c>
      <c r="AI47" s="104" t="e">
        <f t="shared" si="23"/>
        <v>#VALUE!</v>
      </c>
      <c r="AJ47" s="105" t="e">
        <f t="shared" si="15"/>
        <v>#VALUE!</v>
      </c>
      <c r="AK47" s="103" t="e">
        <f t="shared" si="4"/>
        <v>#VALUE!</v>
      </c>
      <c r="AL47" s="103" t="e">
        <f t="shared" si="16"/>
        <v>#VALUE!</v>
      </c>
      <c r="AN47" t="str">
        <f>IF(OR(VLOOKUP(AE47,Home!$C$8:$I$207,6,FALSE)="",VLOOKUP(AE47,Home!$C$8:$I$207,7,FALSE)=""),"FEJL",Baggrundsark!AE47)</f>
        <v>FEJL</v>
      </c>
      <c r="AO47">
        <f>IF(VLOOKUP(AE47,Home!$C$8:$N$207,12,FALSE)="Timelønnet",1,0)</f>
        <v>0</v>
      </c>
      <c r="AP47">
        <f>SUM($AO$4:AO47)*AO47</f>
        <v>0</v>
      </c>
      <c r="AQ47">
        <f t="shared" si="25"/>
        <v>1</v>
      </c>
      <c r="AR47" t="str">
        <f t="shared" si="26"/>
        <v/>
      </c>
      <c r="AS47" t="e">
        <f t="shared" si="17"/>
        <v>#VALUE!</v>
      </c>
      <c r="AT47" s="45" t="e">
        <f t="shared" si="7"/>
        <v>#VALUE!</v>
      </c>
      <c r="AU47">
        <f>VLOOKUP(AQ47,Home!$C$8:$J$207,8,FALSE)</f>
        <v>0</v>
      </c>
      <c r="AZ47">
        <v>44</v>
      </c>
      <c r="BA47">
        <v>2014</v>
      </c>
      <c r="BB47" t="s">
        <v>258</v>
      </c>
      <c r="BC47" t="s">
        <v>175</v>
      </c>
    </row>
    <row r="48" spans="1:55" x14ac:dyDescent="0.25">
      <c r="A48" s="6">
        <f t="shared" si="8"/>
        <v>0</v>
      </c>
      <c r="B48" s="6">
        <f t="shared" si="18"/>
        <v>0</v>
      </c>
      <c r="C48" s="6" t="str">
        <f t="shared" si="9"/>
        <v/>
      </c>
      <c r="D48" s="7">
        <f t="shared" si="10"/>
        <v>0</v>
      </c>
      <c r="E48" s="7">
        <f t="shared" si="19"/>
        <v>0</v>
      </c>
      <c r="F48" s="7" t="str">
        <f t="shared" si="11"/>
        <v/>
      </c>
      <c r="G48" s="6">
        <f t="shared" si="12"/>
        <v>0</v>
      </c>
      <c r="H48" s="6">
        <f t="shared" si="20"/>
        <v>0</v>
      </c>
      <c r="I48" s="6" t="str">
        <f t="shared" si="21"/>
        <v/>
      </c>
      <c r="J48" s="11">
        <v>45</v>
      </c>
      <c r="K48" s="11">
        <f>IF(IFERROR(VLOOKUP(J48,Home!$A$8:$B$1048576,1,FALSE),0)=0,0,1)</f>
        <v>1</v>
      </c>
      <c r="L48" s="129" t="e">
        <f>IF(VLOOKUP(O48,Home!$C$8:$R$207,6,FALSE)="","",VLOOKUP(O48,Home!$C$8:$R$207,6,FALSE))</f>
        <v>#N/A</v>
      </c>
      <c r="M48" s="129" t="e">
        <f t="shared" si="0"/>
        <v>#N/A</v>
      </c>
      <c r="N48" s="11">
        <f>SUM($K$4:K48)</f>
        <v>45</v>
      </c>
      <c r="O48" s="11" t="str">
        <f>IF(P48="","",IF(IFERROR(VLOOKUP(N48,Home!$C$8:$R$1048576,1,FALSE),"")=0,"",IFERROR(VLOOKUP(N48,Home!$C$8:$R$1048576,1,FALSE),"")))</f>
        <v/>
      </c>
      <c r="P48" s="11" t="str">
        <f>IF(IFERROR(VLOOKUP(W48,Home!$C$8:$R$1048576,3,FALSE),"")=0,"",IFERROR(VLOOKUP(W48,Home!$C$8:$R$1048576,3,FALSE),""))</f>
        <v/>
      </c>
      <c r="Q48" s="11" t="str">
        <f t="shared" si="1"/>
        <v/>
      </c>
      <c r="R48" s="130" t="e">
        <f>VLOOKUP(Q48,'Baggrund til lister'!$G$4:$H$15,2,FALSE)</f>
        <v>#N/A</v>
      </c>
      <c r="S48" s="11" t="str">
        <f t="shared" si="2"/>
        <v/>
      </c>
      <c r="T48" s="11" t="str">
        <f>IF(IFERROR(VLOOKUP(N48,Home!$C$8:$R$1048576,11,FALSE),"")=0,"",IFERROR(VLOOKUP(N48,Home!$C$8:$R$1048576,11,FALSE),""))</f>
        <v/>
      </c>
      <c r="U48" s="11" t="str">
        <f>IF(IFERROR(VLOOKUP(O48,Home!$C$8:$R$1048576,12,FALSE),"")=0,"",IFERROR(VLOOKUP(O48,Home!$C$8:$R$1048576,12,FALSE),""))</f>
        <v/>
      </c>
      <c r="V48" s="11" t="str">
        <f>IF(IFERROR(VLOOKUP(O48,Home!$C$8:$R$1048576,8,FALSE),"")=0,"",IFERROR(VLOOKUP(O48,Home!$C$8:$R$1048576,8,FALSE),""))</f>
        <v/>
      </c>
      <c r="W48" s="11" t="str">
        <f>IF(OR(VLOOKUP(N48,Home!$C$7:$I$207,6,FALSE)="",VLOOKUP(N48,Home!$C$7:$I$207,7,FALSE)=""),"FEJL",SUM(Baggrundsark!$K$4:K48))</f>
        <v>FEJL</v>
      </c>
      <c r="Y48">
        <v>45</v>
      </c>
      <c r="Z48" s="1" t="str">
        <f>IF(VLOOKUP(Y48,Home!$C$8:$I$207,6,FALSE)="","",VLOOKUP(Y48,Home!$C$8:$I$207,6,FALSE))</f>
        <v/>
      </c>
      <c r="AA48" t="e">
        <f t="shared" si="24"/>
        <v>#VALUE!</v>
      </c>
      <c r="AB48" s="44" t="str">
        <f>IF(Home!I52="","",(1+(Home!I52-Home!H52)/14))</f>
        <v/>
      </c>
      <c r="AC48" t="e">
        <f t="shared" si="22"/>
        <v>#VALUE!</v>
      </c>
      <c r="AD48">
        <f t="shared" si="14"/>
        <v>0</v>
      </c>
      <c r="AE48">
        <f>SUM($AD$4:AD48)</f>
        <v>1</v>
      </c>
      <c r="AF48" s="103" t="str">
        <f>IFERROR(VLOOKUP(AN48,Home!$C$8:$E$207,3,FALSE),"")</f>
        <v/>
      </c>
      <c r="AG48" s="103" t="str">
        <f>IFERROR(VLOOKUP(AN48,Home!$C$8:$E$207,2,FALSE),"")</f>
        <v/>
      </c>
      <c r="AH48" s="104" t="str">
        <f>IF(VLOOKUP(AE48,Home!$C$8:$I$207,6,FALSE)="","",VLOOKUP(AE48,Home!$C$8:$I$207,6,FALSE))</f>
        <v/>
      </c>
      <c r="AI48" s="104" t="e">
        <f t="shared" si="23"/>
        <v>#VALUE!</v>
      </c>
      <c r="AJ48" s="105" t="e">
        <f t="shared" si="15"/>
        <v>#VALUE!</v>
      </c>
      <c r="AK48" s="103" t="e">
        <f t="shared" si="4"/>
        <v>#VALUE!</v>
      </c>
      <c r="AL48" s="103" t="e">
        <f t="shared" si="16"/>
        <v>#VALUE!</v>
      </c>
      <c r="AN48" t="str">
        <f>IF(OR(VLOOKUP(AE48,Home!$C$8:$I$207,6,FALSE)="",VLOOKUP(AE48,Home!$C$8:$I$207,7,FALSE)=""),"FEJL",Baggrundsark!AE48)</f>
        <v>FEJL</v>
      </c>
      <c r="AO48">
        <f>IF(VLOOKUP(AE48,Home!$C$8:$N$207,12,FALSE)="Timelønnet",1,0)</f>
        <v>0</v>
      </c>
      <c r="AP48">
        <f>SUM($AO$4:AO48)*AO48</f>
        <v>0</v>
      </c>
      <c r="AQ48">
        <f t="shared" si="25"/>
        <v>1</v>
      </c>
      <c r="AR48" t="str">
        <f t="shared" si="26"/>
        <v/>
      </c>
      <c r="AS48" t="e">
        <f t="shared" si="17"/>
        <v>#VALUE!</v>
      </c>
      <c r="AT48" s="45" t="e">
        <f t="shared" si="7"/>
        <v>#VALUE!</v>
      </c>
      <c r="AU48">
        <f>VLOOKUP(AQ48,Home!$C$8:$J$207,8,FALSE)</f>
        <v>0</v>
      </c>
      <c r="AZ48">
        <v>45</v>
      </c>
      <c r="BA48">
        <v>2014</v>
      </c>
      <c r="BB48" t="s">
        <v>259</v>
      </c>
      <c r="BC48" t="s">
        <v>175</v>
      </c>
    </row>
    <row r="49" spans="1:55" x14ac:dyDescent="0.25">
      <c r="A49" s="6">
        <f t="shared" si="8"/>
        <v>0</v>
      </c>
      <c r="B49" s="6">
        <f t="shared" si="18"/>
        <v>0</v>
      </c>
      <c r="C49" s="6" t="str">
        <f t="shared" si="9"/>
        <v/>
      </c>
      <c r="D49" s="7">
        <f t="shared" si="10"/>
        <v>0</v>
      </c>
      <c r="E49" s="7">
        <f t="shared" si="19"/>
        <v>0</v>
      </c>
      <c r="F49" s="7" t="str">
        <f t="shared" si="11"/>
        <v/>
      </c>
      <c r="G49" s="6">
        <f t="shared" si="12"/>
        <v>0</v>
      </c>
      <c r="H49" s="6">
        <f t="shared" si="20"/>
        <v>0</v>
      </c>
      <c r="I49" s="6" t="str">
        <f t="shared" si="21"/>
        <v/>
      </c>
      <c r="J49" s="11">
        <v>46</v>
      </c>
      <c r="K49" s="11">
        <f>IF(IFERROR(VLOOKUP(J49,Home!$A$8:$B$1048576,1,FALSE),0)=0,0,1)</f>
        <v>1</v>
      </c>
      <c r="L49" s="129" t="e">
        <f>IF(VLOOKUP(O49,Home!$C$8:$R$207,6,FALSE)="","",VLOOKUP(O49,Home!$C$8:$R$207,6,FALSE))</f>
        <v>#N/A</v>
      </c>
      <c r="M49" s="129" t="e">
        <f t="shared" si="0"/>
        <v>#N/A</v>
      </c>
      <c r="N49" s="11">
        <f>SUM($K$4:K49)</f>
        <v>46</v>
      </c>
      <c r="O49" s="11" t="str">
        <f>IF(P49="","",IF(IFERROR(VLOOKUP(N49,Home!$C$8:$R$1048576,1,FALSE),"")=0,"",IFERROR(VLOOKUP(N49,Home!$C$8:$R$1048576,1,FALSE),"")))</f>
        <v/>
      </c>
      <c r="P49" s="11" t="str">
        <f>IF(IFERROR(VLOOKUP(W49,Home!$C$8:$R$1048576,3,FALSE),"")=0,"",IFERROR(VLOOKUP(W49,Home!$C$8:$R$1048576,3,FALSE),""))</f>
        <v/>
      </c>
      <c r="Q49" s="11" t="str">
        <f t="shared" si="1"/>
        <v/>
      </c>
      <c r="R49" s="130" t="e">
        <f>VLOOKUP(Q49,'Baggrund til lister'!$G$4:$H$15,2,FALSE)</f>
        <v>#N/A</v>
      </c>
      <c r="S49" s="11" t="str">
        <f t="shared" si="2"/>
        <v/>
      </c>
      <c r="T49" s="11" t="str">
        <f>IF(IFERROR(VLOOKUP(N49,Home!$C$8:$R$1048576,11,FALSE),"")=0,"",IFERROR(VLOOKUP(N49,Home!$C$8:$R$1048576,11,FALSE),""))</f>
        <v/>
      </c>
      <c r="U49" s="11" t="str">
        <f>IF(IFERROR(VLOOKUP(O49,Home!$C$8:$R$1048576,12,FALSE),"")=0,"",IFERROR(VLOOKUP(O49,Home!$C$8:$R$1048576,12,FALSE),""))</f>
        <v/>
      </c>
      <c r="V49" s="11" t="str">
        <f>IF(IFERROR(VLOOKUP(O49,Home!$C$8:$R$1048576,8,FALSE),"")=0,"",IFERROR(VLOOKUP(O49,Home!$C$8:$R$1048576,8,FALSE),""))</f>
        <v/>
      </c>
      <c r="W49" s="11" t="str">
        <f>IF(OR(VLOOKUP(N49,Home!$C$7:$I$207,6,FALSE)="",VLOOKUP(N49,Home!$C$7:$I$207,7,FALSE)=""),"FEJL",SUM(Baggrundsark!$K$4:K49))</f>
        <v>FEJL</v>
      </c>
      <c r="Y49">
        <v>46</v>
      </c>
      <c r="Z49" s="1" t="str">
        <f>IF(VLOOKUP(Y49,Home!$C$8:$I$207,6,FALSE)="","",VLOOKUP(Y49,Home!$C$8:$I$207,6,FALSE))</f>
        <v/>
      </c>
      <c r="AA49" t="e">
        <f t="shared" si="24"/>
        <v>#VALUE!</v>
      </c>
      <c r="AB49" s="44" t="str">
        <f>IF(Home!I53="","",(1+(Home!I53-Home!H53)/14))</f>
        <v/>
      </c>
      <c r="AC49" t="e">
        <f t="shared" si="22"/>
        <v>#VALUE!</v>
      </c>
      <c r="AD49">
        <f t="shared" si="14"/>
        <v>0</v>
      </c>
      <c r="AE49">
        <f>SUM($AD$4:AD49)</f>
        <v>1</v>
      </c>
      <c r="AF49" s="103" t="str">
        <f>IFERROR(VLOOKUP(AN49,Home!$C$8:$E$207,3,FALSE),"")</f>
        <v/>
      </c>
      <c r="AG49" s="103" t="str">
        <f>IFERROR(VLOOKUP(AN49,Home!$C$8:$E$207,2,FALSE),"")</f>
        <v/>
      </c>
      <c r="AH49" s="104" t="str">
        <f>IF(VLOOKUP(AE49,Home!$C$8:$I$207,6,FALSE)="","",VLOOKUP(AE49,Home!$C$8:$I$207,6,FALSE))</f>
        <v/>
      </c>
      <c r="AI49" s="104" t="e">
        <f t="shared" si="23"/>
        <v>#VALUE!</v>
      </c>
      <c r="AJ49" s="105" t="e">
        <f t="shared" si="15"/>
        <v>#VALUE!</v>
      </c>
      <c r="AK49" s="103" t="e">
        <f t="shared" si="4"/>
        <v>#VALUE!</v>
      </c>
      <c r="AL49" s="103" t="e">
        <f t="shared" si="16"/>
        <v>#VALUE!</v>
      </c>
      <c r="AN49" t="str">
        <f>IF(OR(VLOOKUP(AE49,Home!$C$8:$I$207,6,FALSE)="",VLOOKUP(AE49,Home!$C$8:$I$207,7,FALSE)=""),"FEJL",Baggrundsark!AE49)</f>
        <v>FEJL</v>
      </c>
      <c r="AO49">
        <f>IF(VLOOKUP(AE49,Home!$C$8:$N$207,12,FALSE)="Timelønnet",1,0)</f>
        <v>0</v>
      </c>
      <c r="AP49">
        <f>SUM($AO$4:AO49)*AO49</f>
        <v>0</v>
      </c>
      <c r="AQ49">
        <f t="shared" si="25"/>
        <v>1</v>
      </c>
      <c r="AR49" t="str">
        <f t="shared" si="26"/>
        <v/>
      </c>
      <c r="AS49" t="e">
        <f t="shared" si="17"/>
        <v>#VALUE!</v>
      </c>
      <c r="AT49" s="45" t="e">
        <f t="shared" si="7"/>
        <v>#VALUE!</v>
      </c>
      <c r="AU49">
        <f>VLOOKUP(AQ49,Home!$C$8:$J$207,8,FALSE)</f>
        <v>0</v>
      </c>
      <c r="AZ49" s="46">
        <v>46</v>
      </c>
      <c r="BA49">
        <v>2014</v>
      </c>
      <c r="BB49" t="s">
        <v>260</v>
      </c>
      <c r="BC49" t="s">
        <v>176</v>
      </c>
    </row>
    <row r="50" spans="1:55" x14ac:dyDescent="0.25">
      <c r="A50" s="6">
        <f t="shared" si="8"/>
        <v>0</v>
      </c>
      <c r="B50" s="6">
        <f t="shared" si="18"/>
        <v>0</v>
      </c>
      <c r="C50" s="6" t="str">
        <f t="shared" si="9"/>
        <v/>
      </c>
      <c r="D50" s="7">
        <f t="shared" si="10"/>
        <v>0</v>
      </c>
      <c r="E50" s="7">
        <f t="shared" si="19"/>
        <v>0</v>
      </c>
      <c r="F50" s="7" t="str">
        <f t="shared" si="11"/>
        <v/>
      </c>
      <c r="G50" s="6">
        <f t="shared" si="12"/>
        <v>0</v>
      </c>
      <c r="H50" s="6">
        <f t="shared" si="20"/>
        <v>0</v>
      </c>
      <c r="I50" s="6" t="str">
        <f t="shared" si="21"/>
        <v/>
      </c>
      <c r="J50" s="11">
        <v>47</v>
      </c>
      <c r="K50" s="11">
        <f>IF(IFERROR(VLOOKUP(J50,Home!$A$8:$B$1048576,1,FALSE),0)=0,0,1)</f>
        <v>1</v>
      </c>
      <c r="L50" s="129" t="e">
        <f>IF(VLOOKUP(O50,Home!$C$8:$R$207,6,FALSE)="","",VLOOKUP(O50,Home!$C$8:$R$207,6,FALSE))</f>
        <v>#N/A</v>
      </c>
      <c r="M50" s="129" t="e">
        <f t="shared" si="0"/>
        <v>#N/A</v>
      </c>
      <c r="N50" s="11">
        <f>SUM($K$4:K50)</f>
        <v>47</v>
      </c>
      <c r="O50" s="11" t="str">
        <f>IF(P50="","",IF(IFERROR(VLOOKUP(N50,Home!$C$8:$R$1048576,1,FALSE),"")=0,"",IFERROR(VLOOKUP(N50,Home!$C$8:$R$1048576,1,FALSE),"")))</f>
        <v/>
      </c>
      <c r="P50" s="11" t="str">
        <f>IF(IFERROR(VLOOKUP(W50,Home!$C$8:$R$1048576,3,FALSE),"")=0,"",IFERROR(VLOOKUP(W50,Home!$C$8:$R$1048576,3,FALSE),""))</f>
        <v/>
      </c>
      <c r="Q50" s="11" t="str">
        <f t="shared" si="1"/>
        <v/>
      </c>
      <c r="R50" s="130" t="e">
        <f>VLOOKUP(Q50,'Baggrund til lister'!$G$4:$H$15,2,FALSE)</f>
        <v>#N/A</v>
      </c>
      <c r="S50" s="11" t="str">
        <f t="shared" si="2"/>
        <v/>
      </c>
      <c r="T50" s="11" t="str">
        <f>IF(IFERROR(VLOOKUP(N50,Home!$C$8:$R$1048576,11,FALSE),"")=0,"",IFERROR(VLOOKUP(N50,Home!$C$8:$R$1048576,11,FALSE),""))</f>
        <v/>
      </c>
      <c r="U50" s="11" t="str">
        <f>IF(IFERROR(VLOOKUP(O50,Home!$C$8:$R$1048576,12,FALSE),"")=0,"",IFERROR(VLOOKUP(O50,Home!$C$8:$R$1048576,12,FALSE),""))</f>
        <v/>
      </c>
      <c r="V50" s="11" t="str">
        <f>IF(IFERROR(VLOOKUP(O50,Home!$C$8:$R$1048576,8,FALSE),"")=0,"",IFERROR(VLOOKUP(O50,Home!$C$8:$R$1048576,8,FALSE),""))</f>
        <v/>
      </c>
      <c r="W50" s="11" t="str">
        <f>IF(OR(VLOOKUP(N50,Home!$C$7:$I$207,6,FALSE)="",VLOOKUP(N50,Home!$C$7:$I$207,7,FALSE)=""),"FEJL",SUM(Baggrundsark!$K$4:K50))</f>
        <v>FEJL</v>
      </c>
      <c r="Y50">
        <v>47</v>
      </c>
      <c r="Z50" s="1" t="str">
        <f>IF(VLOOKUP(Y50,Home!$C$8:$I$207,6,FALSE)="","",VLOOKUP(Y50,Home!$C$8:$I$207,6,FALSE))</f>
        <v/>
      </c>
      <c r="AA50" t="e">
        <f t="shared" si="24"/>
        <v>#VALUE!</v>
      </c>
      <c r="AB50" s="44" t="str">
        <f>IF(Home!I54="","",(1+(Home!I54-Home!H54)/14))</f>
        <v/>
      </c>
      <c r="AC50" t="e">
        <f t="shared" si="22"/>
        <v>#VALUE!</v>
      </c>
      <c r="AD50">
        <f t="shared" si="14"/>
        <v>0</v>
      </c>
      <c r="AE50">
        <f>SUM($AD$4:AD50)</f>
        <v>1</v>
      </c>
      <c r="AF50" s="103" t="str">
        <f>IFERROR(VLOOKUP(AN50,Home!$C$8:$E$207,3,FALSE),"")</f>
        <v/>
      </c>
      <c r="AG50" s="103" t="str">
        <f>IFERROR(VLOOKUP(AN50,Home!$C$8:$E$207,2,FALSE),"")</f>
        <v/>
      </c>
      <c r="AH50" s="104" t="str">
        <f>IF(VLOOKUP(AE50,Home!$C$8:$I$207,6,FALSE)="","",VLOOKUP(AE50,Home!$C$8:$I$207,6,FALSE))</f>
        <v/>
      </c>
      <c r="AI50" s="104" t="e">
        <f t="shared" si="23"/>
        <v>#VALUE!</v>
      </c>
      <c r="AJ50" s="105" t="e">
        <f t="shared" si="15"/>
        <v>#VALUE!</v>
      </c>
      <c r="AK50" s="103" t="e">
        <f t="shared" si="4"/>
        <v>#VALUE!</v>
      </c>
      <c r="AL50" s="103" t="e">
        <f t="shared" si="16"/>
        <v>#VALUE!</v>
      </c>
      <c r="AN50" t="str">
        <f>IF(OR(VLOOKUP(AE50,Home!$C$8:$I$207,6,FALSE)="",VLOOKUP(AE50,Home!$C$8:$I$207,7,FALSE)=""),"FEJL",Baggrundsark!AE50)</f>
        <v>FEJL</v>
      </c>
      <c r="AO50">
        <f>IF(VLOOKUP(AE50,Home!$C$8:$N$207,12,FALSE)="Timelønnet",1,0)</f>
        <v>0</v>
      </c>
      <c r="AP50">
        <f>SUM($AO$4:AO50)*AO50</f>
        <v>0</v>
      </c>
      <c r="AQ50">
        <f t="shared" si="25"/>
        <v>1</v>
      </c>
      <c r="AR50" t="str">
        <f t="shared" si="26"/>
        <v/>
      </c>
      <c r="AS50" t="e">
        <f t="shared" si="17"/>
        <v>#VALUE!</v>
      </c>
      <c r="AT50" s="45" t="e">
        <f t="shared" si="7"/>
        <v>#VALUE!</v>
      </c>
      <c r="AU50">
        <f>VLOOKUP(AQ50,Home!$C$8:$J$207,8,FALSE)</f>
        <v>0</v>
      </c>
      <c r="AZ50">
        <v>47</v>
      </c>
      <c r="BA50">
        <v>2014</v>
      </c>
      <c r="BB50" t="s">
        <v>261</v>
      </c>
      <c r="BC50" t="s">
        <v>176</v>
      </c>
    </row>
    <row r="51" spans="1:55" x14ac:dyDescent="0.25">
      <c r="A51" s="6">
        <f t="shared" si="8"/>
        <v>0</v>
      </c>
      <c r="B51" s="6">
        <f t="shared" si="18"/>
        <v>0</v>
      </c>
      <c r="C51" s="6" t="str">
        <f t="shared" si="9"/>
        <v/>
      </c>
      <c r="D51" s="7">
        <f t="shared" si="10"/>
        <v>0</v>
      </c>
      <c r="E51" s="7">
        <f t="shared" si="19"/>
        <v>0</v>
      </c>
      <c r="F51" s="7" t="str">
        <f t="shared" si="11"/>
        <v/>
      </c>
      <c r="G51" s="6">
        <f t="shared" si="12"/>
        <v>0</v>
      </c>
      <c r="H51" s="6">
        <f t="shared" si="20"/>
        <v>0</v>
      </c>
      <c r="I51" s="6" t="str">
        <f t="shared" si="21"/>
        <v/>
      </c>
      <c r="J51" s="11">
        <v>48</v>
      </c>
      <c r="K51" s="11">
        <f>IF(IFERROR(VLOOKUP(J51,Home!$A$8:$B$1048576,1,FALSE),0)=0,0,1)</f>
        <v>1</v>
      </c>
      <c r="L51" s="129" t="e">
        <f>IF(VLOOKUP(O51,Home!$C$8:$R$207,6,FALSE)="","",VLOOKUP(O51,Home!$C$8:$R$207,6,FALSE))</f>
        <v>#N/A</v>
      </c>
      <c r="M51" s="129" t="e">
        <f t="shared" si="0"/>
        <v>#N/A</v>
      </c>
      <c r="N51" s="11">
        <f>SUM($K$4:K51)</f>
        <v>48</v>
      </c>
      <c r="O51" s="11" t="str">
        <f>IF(P51="","",IF(IFERROR(VLOOKUP(N51,Home!$C$8:$R$1048576,1,FALSE),"")=0,"",IFERROR(VLOOKUP(N51,Home!$C$8:$R$1048576,1,FALSE),"")))</f>
        <v/>
      </c>
      <c r="P51" s="11" t="str">
        <f>IF(IFERROR(VLOOKUP(W51,Home!$C$8:$R$1048576,3,FALSE),"")=0,"",IFERROR(VLOOKUP(W51,Home!$C$8:$R$1048576,3,FALSE),""))</f>
        <v/>
      </c>
      <c r="Q51" s="11" t="str">
        <f t="shared" si="1"/>
        <v/>
      </c>
      <c r="R51" s="130" t="e">
        <f>VLOOKUP(Q51,'Baggrund til lister'!$G$4:$H$15,2,FALSE)</f>
        <v>#N/A</v>
      </c>
      <c r="S51" s="11" t="str">
        <f t="shared" si="2"/>
        <v/>
      </c>
      <c r="T51" s="11" t="str">
        <f>IF(IFERROR(VLOOKUP(N51,Home!$C$8:$R$1048576,11,FALSE),"")=0,"",IFERROR(VLOOKUP(N51,Home!$C$8:$R$1048576,11,FALSE),""))</f>
        <v/>
      </c>
      <c r="U51" s="11" t="str">
        <f>IF(IFERROR(VLOOKUP(O51,Home!$C$8:$R$1048576,12,FALSE),"")=0,"",IFERROR(VLOOKUP(O51,Home!$C$8:$R$1048576,12,FALSE),""))</f>
        <v/>
      </c>
      <c r="V51" s="11" t="str">
        <f>IF(IFERROR(VLOOKUP(O51,Home!$C$8:$R$1048576,8,FALSE),"")=0,"",IFERROR(VLOOKUP(O51,Home!$C$8:$R$1048576,8,FALSE),""))</f>
        <v/>
      </c>
      <c r="W51" s="11" t="str">
        <f>IF(OR(VLOOKUP(N51,Home!$C$7:$I$207,6,FALSE)="",VLOOKUP(N51,Home!$C$7:$I$207,7,FALSE)=""),"FEJL",SUM(Baggrundsark!$K$4:K51))</f>
        <v>FEJL</v>
      </c>
      <c r="Y51">
        <v>48</v>
      </c>
      <c r="Z51" s="1" t="str">
        <f>IF(VLOOKUP(Y51,Home!$C$8:$I$207,6,FALSE)="","",VLOOKUP(Y51,Home!$C$8:$I$207,6,FALSE))</f>
        <v/>
      </c>
      <c r="AA51" t="e">
        <f t="shared" si="24"/>
        <v>#VALUE!</v>
      </c>
      <c r="AB51" s="44" t="str">
        <f>IF(Home!I55="","",(1+(Home!I55-Home!H55)/14))</f>
        <v/>
      </c>
      <c r="AC51" t="e">
        <f t="shared" si="22"/>
        <v>#VALUE!</v>
      </c>
      <c r="AD51">
        <f t="shared" si="14"/>
        <v>0</v>
      </c>
      <c r="AE51">
        <f>SUM($AD$4:AD51)</f>
        <v>1</v>
      </c>
      <c r="AF51" s="103" t="str">
        <f>IFERROR(VLOOKUP(AN51,Home!$C$8:$E$207,3,FALSE),"")</f>
        <v/>
      </c>
      <c r="AG51" s="103" t="str">
        <f>IFERROR(VLOOKUP(AN51,Home!$C$8:$E$207,2,FALSE),"")</f>
        <v/>
      </c>
      <c r="AH51" s="104" t="str">
        <f>IF(VLOOKUP(AE51,Home!$C$8:$I$207,6,FALSE)="","",VLOOKUP(AE51,Home!$C$8:$I$207,6,FALSE))</f>
        <v/>
      </c>
      <c r="AI51" s="104" t="e">
        <f t="shared" si="23"/>
        <v>#VALUE!</v>
      </c>
      <c r="AJ51" s="105" t="e">
        <f t="shared" si="15"/>
        <v>#VALUE!</v>
      </c>
      <c r="AK51" s="103" t="e">
        <f t="shared" si="4"/>
        <v>#VALUE!</v>
      </c>
      <c r="AL51" s="103" t="e">
        <f t="shared" si="16"/>
        <v>#VALUE!</v>
      </c>
      <c r="AN51" t="str">
        <f>IF(OR(VLOOKUP(AE51,Home!$C$8:$I$207,6,FALSE)="",VLOOKUP(AE51,Home!$C$8:$I$207,7,FALSE)=""),"FEJL",Baggrundsark!AE51)</f>
        <v>FEJL</v>
      </c>
      <c r="AO51">
        <f>IF(VLOOKUP(AE51,Home!$C$8:$N$207,12,FALSE)="Timelønnet",1,0)</f>
        <v>0</v>
      </c>
      <c r="AP51">
        <f>SUM($AO$4:AO51)*AO51</f>
        <v>0</v>
      </c>
      <c r="AQ51">
        <f t="shared" si="25"/>
        <v>1</v>
      </c>
      <c r="AR51" t="str">
        <f t="shared" si="26"/>
        <v/>
      </c>
      <c r="AS51" t="e">
        <f t="shared" si="17"/>
        <v>#VALUE!</v>
      </c>
      <c r="AT51" s="45" t="e">
        <f t="shared" si="7"/>
        <v>#VALUE!</v>
      </c>
      <c r="AU51">
        <f>VLOOKUP(AQ51,Home!$C$8:$J$207,8,FALSE)</f>
        <v>0</v>
      </c>
      <c r="AZ51">
        <v>48</v>
      </c>
      <c r="BA51">
        <v>2014</v>
      </c>
      <c r="BB51" t="s">
        <v>262</v>
      </c>
      <c r="BC51" t="s">
        <v>177</v>
      </c>
    </row>
    <row r="52" spans="1:55" x14ac:dyDescent="0.25">
      <c r="A52" s="6">
        <f t="shared" si="8"/>
        <v>0</v>
      </c>
      <c r="B52" s="6">
        <f t="shared" si="18"/>
        <v>0</v>
      </c>
      <c r="C52" s="6" t="str">
        <f t="shared" si="9"/>
        <v/>
      </c>
      <c r="D52" s="7">
        <f t="shared" si="10"/>
        <v>0</v>
      </c>
      <c r="E52" s="7">
        <f t="shared" si="19"/>
        <v>0</v>
      </c>
      <c r="F52" s="7" t="str">
        <f t="shared" si="11"/>
        <v/>
      </c>
      <c r="G52" s="6">
        <f t="shared" si="12"/>
        <v>0</v>
      </c>
      <c r="H52" s="6">
        <f t="shared" si="20"/>
        <v>0</v>
      </c>
      <c r="I52" s="6" t="str">
        <f t="shared" si="21"/>
        <v/>
      </c>
      <c r="J52" s="11">
        <v>49</v>
      </c>
      <c r="K52" s="11">
        <f>IF(IFERROR(VLOOKUP(J52,Home!$A$8:$B$1048576,1,FALSE),0)=0,0,1)</f>
        <v>1</v>
      </c>
      <c r="L52" s="129" t="e">
        <f>IF(VLOOKUP(O52,Home!$C$8:$R$207,6,FALSE)="","",VLOOKUP(O52,Home!$C$8:$R$207,6,FALSE))</f>
        <v>#N/A</v>
      </c>
      <c r="M52" s="129" t="e">
        <f t="shared" si="0"/>
        <v>#N/A</v>
      </c>
      <c r="N52" s="11">
        <f>SUM($K$4:K52)</f>
        <v>49</v>
      </c>
      <c r="O52" s="11" t="str">
        <f>IF(P52="","",IF(IFERROR(VLOOKUP(N52,Home!$C$8:$R$1048576,1,FALSE),"")=0,"",IFERROR(VLOOKUP(N52,Home!$C$8:$R$1048576,1,FALSE),"")))</f>
        <v/>
      </c>
      <c r="P52" s="11" t="str">
        <f>IF(IFERROR(VLOOKUP(W52,Home!$C$8:$R$1048576,3,FALSE),"")=0,"",IFERROR(VLOOKUP(W52,Home!$C$8:$R$1048576,3,FALSE),""))</f>
        <v/>
      </c>
      <c r="Q52" s="11" t="str">
        <f t="shared" si="1"/>
        <v/>
      </c>
      <c r="R52" s="130" t="e">
        <f>VLOOKUP(Q52,'Baggrund til lister'!$G$4:$H$15,2,FALSE)</f>
        <v>#N/A</v>
      </c>
      <c r="S52" s="11" t="str">
        <f t="shared" si="2"/>
        <v/>
      </c>
      <c r="T52" s="11" t="str">
        <f>IF(IFERROR(VLOOKUP(N52,Home!$C$8:$R$1048576,11,FALSE),"")=0,"",IFERROR(VLOOKUP(N52,Home!$C$8:$R$1048576,11,FALSE),""))</f>
        <v/>
      </c>
      <c r="U52" s="11" t="str">
        <f>IF(IFERROR(VLOOKUP(O52,Home!$C$8:$R$1048576,12,FALSE),"")=0,"",IFERROR(VLOOKUP(O52,Home!$C$8:$R$1048576,12,FALSE),""))</f>
        <v/>
      </c>
      <c r="V52" s="11" t="str">
        <f>IF(IFERROR(VLOOKUP(O52,Home!$C$8:$R$1048576,8,FALSE),"")=0,"",IFERROR(VLOOKUP(O52,Home!$C$8:$R$1048576,8,FALSE),""))</f>
        <v/>
      </c>
      <c r="W52" s="11" t="str">
        <f>IF(OR(VLOOKUP(N52,Home!$C$7:$I$207,6,FALSE)="",VLOOKUP(N52,Home!$C$7:$I$207,7,FALSE)=""),"FEJL",SUM(Baggrundsark!$K$4:K52))</f>
        <v>FEJL</v>
      </c>
      <c r="Y52">
        <v>49</v>
      </c>
      <c r="Z52" s="1" t="str">
        <f>IF(VLOOKUP(Y52,Home!$C$8:$I$207,6,FALSE)="","",VLOOKUP(Y52,Home!$C$8:$I$207,6,FALSE))</f>
        <v/>
      </c>
      <c r="AA52" t="e">
        <f t="shared" si="24"/>
        <v>#VALUE!</v>
      </c>
      <c r="AB52" s="44" t="str">
        <f>IF(Home!I56="","",(1+(Home!I56-Home!H56)/14))</f>
        <v/>
      </c>
      <c r="AC52" t="e">
        <f t="shared" si="22"/>
        <v>#VALUE!</v>
      </c>
      <c r="AD52">
        <f t="shared" si="14"/>
        <v>0</v>
      </c>
      <c r="AE52">
        <f>SUM($AD$4:AD52)</f>
        <v>1</v>
      </c>
      <c r="AF52" s="103" t="str">
        <f>IFERROR(VLOOKUP(AN52,Home!$C$8:$E$207,3,FALSE),"")</f>
        <v/>
      </c>
      <c r="AG52" s="103" t="str">
        <f>IFERROR(VLOOKUP(AN52,Home!$C$8:$E$207,2,FALSE),"")</f>
        <v/>
      </c>
      <c r="AH52" s="104" t="str">
        <f>IF(VLOOKUP(AE52,Home!$C$8:$I$207,6,FALSE)="","",VLOOKUP(AE52,Home!$C$8:$I$207,6,FALSE))</f>
        <v/>
      </c>
      <c r="AI52" s="104" t="e">
        <f t="shared" si="23"/>
        <v>#VALUE!</v>
      </c>
      <c r="AJ52" s="105" t="e">
        <f t="shared" si="15"/>
        <v>#VALUE!</v>
      </c>
      <c r="AK52" s="103" t="e">
        <f t="shared" si="4"/>
        <v>#VALUE!</v>
      </c>
      <c r="AL52" s="103" t="e">
        <f t="shared" si="16"/>
        <v>#VALUE!</v>
      </c>
      <c r="AN52" t="str">
        <f>IF(OR(VLOOKUP(AE52,Home!$C$8:$I$207,6,FALSE)="",VLOOKUP(AE52,Home!$C$8:$I$207,7,FALSE)=""),"FEJL",Baggrundsark!AE52)</f>
        <v>FEJL</v>
      </c>
      <c r="AO52">
        <f>IF(VLOOKUP(AE52,Home!$C$8:$N$207,12,FALSE)="Timelønnet",1,0)</f>
        <v>0</v>
      </c>
      <c r="AP52">
        <f>SUM($AO$4:AO52)*AO52</f>
        <v>0</v>
      </c>
      <c r="AQ52">
        <f t="shared" si="25"/>
        <v>1</v>
      </c>
      <c r="AR52" t="str">
        <f t="shared" si="26"/>
        <v/>
      </c>
      <c r="AS52" t="e">
        <f t="shared" si="17"/>
        <v>#VALUE!</v>
      </c>
      <c r="AT52" s="45" t="e">
        <f t="shared" si="7"/>
        <v>#VALUE!</v>
      </c>
      <c r="AU52">
        <f>VLOOKUP(AQ52,Home!$C$8:$J$207,8,FALSE)</f>
        <v>0</v>
      </c>
      <c r="AZ52" s="46">
        <v>49</v>
      </c>
      <c r="BA52">
        <v>2014</v>
      </c>
      <c r="BB52" t="s">
        <v>263</v>
      </c>
      <c r="BC52" t="s">
        <v>177</v>
      </c>
    </row>
    <row r="53" spans="1:55" x14ac:dyDescent="0.25">
      <c r="A53" s="6">
        <f t="shared" si="8"/>
        <v>0</v>
      </c>
      <c r="B53" s="6">
        <f t="shared" si="18"/>
        <v>0</v>
      </c>
      <c r="C53" s="6" t="str">
        <f t="shared" si="9"/>
        <v/>
      </c>
      <c r="D53" s="7">
        <f t="shared" si="10"/>
        <v>0</v>
      </c>
      <c r="E53" s="7">
        <f t="shared" si="19"/>
        <v>0</v>
      </c>
      <c r="F53" s="7" t="str">
        <f t="shared" si="11"/>
        <v/>
      </c>
      <c r="G53" s="6">
        <f t="shared" si="12"/>
        <v>0</v>
      </c>
      <c r="H53" s="6">
        <f t="shared" si="20"/>
        <v>0</v>
      </c>
      <c r="I53" s="6" t="str">
        <f t="shared" si="21"/>
        <v/>
      </c>
      <c r="J53" s="11">
        <v>50</v>
      </c>
      <c r="K53" s="11">
        <f>IF(IFERROR(VLOOKUP(J53,Home!$A$8:$B$1048576,1,FALSE),0)=0,0,1)</f>
        <v>1</v>
      </c>
      <c r="L53" s="129" t="e">
        <f>IF(VLOOKUP(O53,Home!$C$8:$R$207,6,FALSE)="","",VLOOKUP(O53,Home!$C$8:$R$207,6,FALSE))</f>
        <v>#N/A</v>
      </c>
      <c r="M53" s="129" t="e">
        <f t="shared" si="0"/>
        <v>#N/A</v>
      </c>
      <c r="N53" s="11">
        <f>SUM($K$4:K53)</f>
        <v>50</v>
      </c>
      <c r="O53" s="11" t="str">
        <f>IF(P53="","",IF(IFERROR(VLOOKUP(N53,Home!$C$8:$R$1048576,1,FALSE),"")=0,"",IFERROR(VLOOKUP(N53,Home!$C$8:$R$1048576,1,FALSE),"")))</f>
        <v/>
      </c>
      <c r="P53" s="11" t="str">
        <f>IF(IFERROR(VLOOKUP(W53,Home!$C$8:$R$1048576,3,FALSE),"")=0,"",IFERROR(VLOOKUP(W53,Home!$C$8:$R$1048576,3,FALSE),""))</f>
        <v/>
      </c>
      <c r="Q53" s="11" t="str">
        <f t="shared" si="1"/>
        <v/>
      </c>
      <c r="R53" s="130" t="e">
        <f>VLOOKUP(Q53,'Baggrund til lister'!$G$4:$H$15,2,FALSE)</f>
        <v>#N/A</v>
      </c>
      <c r="S53" s="11" t="str">
        <f t="shared" si="2"/>
        <v/>
      </c>
      <c r="T53" s="11" t="str">
        <f>IF(IFERROR(VLOOKUP(N53,Home!$C$8:$R$1048576,11,FALSE),"")=0,"",IFERROR(VLOOKUP(N53,Home!$C$8:$R$1048576,11,FALSE),""))</f>
        <v/>
      </c>
      <c r="U53" s="11" t="str">
        <f>IF(IFERROR(VLOOKUP(O53,Home!$C$8:$R$1048576,12,FALSE),"")=0,"",IFERROR(VLOOKUP(O53,Home!$C$8:$R$1048576,12,FALSE),""))</f>
        <v/>
      </c>
      <c r="V53" s="11" t="str">
        <f>IF(IFERROR(VLOOKUP(O53,Home!$C$8:$R$1048576,8,FALSE),"")=0,"",IFERROR(VLOOKUP(O53,Home!$C$8:$R$1048576,8,FALSE),""))</f>
        <v/>
      </c>
      <c r="W53" s="11" t="str">
        <f>IF(OR(VLOOKUP(N53,Home!$C$7:$I$207,6,FALSE)="",VLOOKUP(N53,Home!$C$7:$I$207,7,FALSE)=""),"FEJL",SUM(Baggrundsark!$K$4:K53))</f>
        <v>FEJL</v>
      </c>
      <c r="Y53">
        <v>50</v>
      </c>
      <c r="Z53" s="1" t="str">
        <f>IF(VLOOKUP(Y53,Home!$C$8:$I$207,6,FALSE)="","",VLOOKUP(Y53,Home!$C$8:$I$207,6,FALSE))</f>
        <v/>
      </c>
      <c r="AA53" t="e">
        <f t="shared" si="24"/>
        <v>#VALUE!</v>
      </c>
      <c r="AB53" s="44" t="str">
        <f>IF(Home!I57="","",(1+(Home!I57-Home!H57)/14))</f>
        <v/>
      </c>
      <c r="AC53" t="e">
        <f t="shared" si="22"/>
        <v>#VALUE!</v>
      </c>
      <c r="AD53">
        <f t="shared" si="14"/>
        <v>0</v>
      </c>
      <c r="AE53">
        <f>SUM($AD$4:AD53)</f>
        <v>1</v>
      </c>
      <c r="AF53" s="103" t="str">
        <f>IFERROR(VLOOKUP(AN53,Home!$C$8:$E$207,3,FALSE),"")</f>
        <v/>
      </c>
      <c r="AG53" s="103" t="str">
        <f>IFERROR(VLOOKUP(AN53,Home!$C$8:$E$207,2,FALSE),"")</f>
        <v/>
      </c>
      <c r="AH53" s="104" t="str">
        <f>IF(VLOOKUP(AE53,Home!$C$8:$I$207,6,FALSE)="","",VLOOKUP(AE53,Home!$C$8:$I$207,6,FALSE))</f>
        <v/>
      </c>
      <c r="AI53" s="104" t="e">
        <f t="shared" si="23"/>
        <v>#VALUE!</v>
      </c>
      <c r="AJ53" s="105" t="e">
        <f t="shared" si="15"/>
        <v>#VALUE!</v>
      </c>
      <c r="AK53" s="103" t="e">
        <f t="shared" si="4"/>
        <v>#VALUE!</v>
      </c>
      <c r="AL53" s="103" t="e">
        <f t="shared" si="16"/>
        <v>#VALUE!</v>
      </c>
      <c r="AN53" t="str">
        <f>IF(OR(VLOOKUP(AE53,Home!$C$8:$I$207,6,FALSE)="",VLOOKUP(AE53,Home!$C$8:$I$207,7,FALSE)=""),"FEJL",Baggrundsark!AE53)</f>
        <v>FEJL</v>
      </c>
      <c r="AO53">
        <f>IF(VLOOKUP(AE53,Home!$C$8:$N$207,12,FALSE)="Timelønnet",1,0)</f>
        <v>0</v>
      </c>
      <c r="AP53">
        <f>SUM($AO$4:AO53)*AO53</f>
        <v>0</v>
      </c>
      <c r="AQ53">
        <f t="shared" si="25"/>
        <v>1</v>
      </c>
      <c r="AR53" t="str">
        <f t="shared" si="26"/>
        <v/>
      </c>
      <c r="AS53" t="e">
        <f t="shared" si="17"/>
        <v>#VALUE!</v>
      </c>
      <c r="AT53" s="45" t="e">
        <f t="shared" si="7"/>
        <v>#VALUE!</v>
      </c>
      <c r="AU53">
        <f>VLOOKUP(AQ53,Home!$C$8:$J$207,8,FALSE)</f>
        <v>0</v>
      </c>
      <c r="AZ53">
        <v>50</v>
      </c>
      <c r="BA53">
        <v>2014</v>
      </c>
      <c r="BB53" t="s">
        <v>264</v>
      </c>
      <c r="BC53" t="s">
        <v>178</v>
      </c>
    </row>
    <row r="54" spans="1:55" x14ac:dyDescent="0.25">
      <c r="A54" s="6">
        <f t="shared" si="8"/>
        <v>0</v>
      </c>
      <c r="B54" s="6">
        <f t="shared" si="18"/>
        <v>0</v>
      </c>
      <c r="C54" s="6" t="str">
        <f t="shared" si="9"/>
        <v/>
      </c>
      <c r="D54" s="7">
        <f t="shared" si="10"/>
        <v>0</v>
      </c>
      <c r="E54" s="7">
        <f t="shared" si="19"/>
        <v>0</v>
      </c>
      <c r="F54" s="7" t="str">
        <f t="shared" si="11"/>
        <v/>
      </c>
      <c r="G54" s="6">
        <f t="shared" si="12"/>
        <v>0</v>
      </c>
      <c r="H54" s="6">
        <f t="shared" si="20"/>
        <v>0</v>
      </c>
      <c r="I54" s="6" t="str">
        <f t="shared" si="21"/>
        <v/>
      </c>
      <c r="J54" s="11">
        <v>51</v>
      </c>
      <c r="K54" s="11">
        <f>IF(IFERROR(VLOOKUP(J54,Home!$A$8:$B$1048576,1,FALSE),0)=0,0,1)</f>
        <v>1</v>
      </c>
      <c r="L54" s="129" t="e">
        <f>IF(VLOOKUP(O54,Home!$C$8:$R$207,6,FALSE)="","",VLOOKUP(O54,Home!$C$8:$R$207,6,FALSE))</f>
        <v>#N/A</v>
      </c>
      <c r="M54" s="129" t="e">
        <f t="shared" si="0"/>
        <v>#N/A</v>
      </c>
      <c r="N54" s="11">
        <f>SUM($K$4:K54)</f>
        <v>51</v>
      </c>
      <c r="O54" s="11" t="str">
        <f>IF(P54="","",IF(IFERROR(VLOOKUP(N54,Home!$C$8:$R$1048576,1,FALSE),"")=0,"",IFERROR(VLOOKUP(N54,Home!$C$8:$R$1048576,1,FALSE),"")))</f>
        <v/>
      </c>
      <c r="P54" s="11" t="str">
        <f>IF(IFERROR(VLOOKUP(W54,Home!$C$8:$R$1048576,3,FALSE),"")=0,"",IFERROR(VLOOKUP(W54,Home!$C$8:$R$1048576,3,FALSE),""))</f>
        <v/>
      </c>
      <c r="Q54" s="11" t="str">
        <f t="shared" si="1"/>
        <v/>
      </c>
      <c r="R54" s="130" t="e">
        <f>VLOOKUP(Q54,'Baggrund til lister'!$G$4:$H$15,2,FALSE)</f>
        <v>#N/A</v>
      </c>
      <c r="S54" s="11" t="str">
        <f t="shared" si="2"/>
        <v/>
      </c>
      <c r="T54" s="11" t="str">
        <f>IF(IFERROR(VLOOKUP(N54,Home!$C$8:$R$1048576,11,FALSE),"")=0,"",IFERROR(VLOOKUP(N54,Home!$C$8:$R$1048576,11,FALSE),""))</f>
        <v/>
      </c>
      <c r="U54" s="11" t="str">
        <f>IF(IFERROR(VLOOKUP(O54,Home!$C$8:$R$1048576,12,FALSE),"")=0,"",IFERROR(VLOOKUP(O54,Home!$C$8:$R$1048576,12,FALSE),""))</f>
        <v/>
      </c>
      <c r="V54" s="11" t="str">
        <f>IF(IFERROR(VLOOKUP(O54,Home!$C$8:$R$1048576,8,FALSE),"")=0,"",IFERROR(VLOOKUP(O54,Home!$C$8:$R$1048576,8,FALSE),""))</f>
        <v/>
      </c>
      <c r="W54" s="11" t="str">
        <f>IF(OR(VLOOKUP(N54,Home!$C$7:$I$207,6,FALSE)="",VLOOKUP(N54,Home!$C$7:$I$207,7,FALSE)=""),"FEJL",SUM(Baggrundsark!$K$4:K54))</f>
        <v>FEJL</v>
      </c>
      <c r="Y54">
        <v>51</v>
      </c>
      <c r="Z54" s="1" t="str">
        <f>IF(VLOOKUP(Y54,Home!$C$8:$I$207,6,FALSE)="","",VLOOKUP(Y54,Home!$C$8:$I$207,6,FALSE))</f>
        <v/>
      </c>
      <c r="AA54" t="e">
        <f t="shared" si="24"/>
        <v>#VALUE!</v>
      </c>
      <c r="AB54" s="44" t="str">
        <f>IF(Home!I58="","",(1+(Home!I58-Home!H58)/14))</f>
        <v/>
      </c>
      <c r="AC54" t="e">
        <f t="shared" si="22"/>
        <v>#VALUE!</v>
      </c>
      <c r="AD54">
        <f t="shared" si="14"/>
        <v>0</v>
      </c>
      <c r="AE54">
        <f>SUM($AD$4:AD54)</f>
        <v>1</v>
      </c>
      <c r="AF54" s="103" t="str">
        <f>IFERROR(VLOOKUP(AN54,Home!$C$8:$E$207,3,FALSE),"")</f>
        <v/>
      </c>
      <c r="AG54" s="103" t="str">
        <f>IFERROR(VLOOKUP(AN54,Home!$C$8:$E$207,2,FALSE),"")</f>
        <v/>
      </c>
      <c r="AH54" s="104" t="str">
        <f>IF(VLOOKUP(AE54,Home!$C$8:$I$207,6,FALSE)="","",VLOOKUP(AE54,Home!$C$8:$I$207,6,FALSE))</f>
        <v/>
      </c>
      <c r="AI54" s="104" t="e">
        <f t="shared" si="23"/>
        <v>#VALUE!</v>
      </c>
      <c r="AJ54" s="105" t="e">
        <f t="shared" si="15"/>
        <v>#VALUE!</v>
      </c>
      <c r="AK54" s="103" t="e">
        <f t="shared" si="4"/>
        <v>#VALUE!</v>
      </c>
      <c r="AL54" s="103" t="e">
        <f t="shared" si="16"/>
        <v>#VALUE!</v>
      </c>
      <c r="AN54" t="str">
        <f>IF(OR(VLOOKUP(AE54,Home!$C$8:$I$207,6,FALSE)="",VLOOKUP(AE54,Home!$C$8:$I$207,7,FALSE)=""),"FEJL",Baggrundsark!AE54)</f>
        <v>FEJL</v>
      </c>
      <c r="AO54">
        <f>IF(VLOOKUP(AE54,Home!$C$8:$N$207,12,FALSE)="Timelønnet",1,0)</f>
        <v>0</v>
      </c>
      <c r="AP54">
        <f>SUM($AO$4:AO54)*AO54</f>
        <v>0</v>
      </c>
      <c r="AQ54">
        <f t="shared" si="25"/>
        <v>1</v>
      </c>
      <c r="AR54" t="str">
        <f t="shared" si="26"/>
        <v/>
      </c>
      <c r="AS54" t="e">
        <f t="shared" si="17"/>
        <v>#VALUE!</v>
      </c>
      <c r="AT54" s="45" t="e">
        <f t="shared" si="7"/>
        <v>#VALUE!</v>
      </c>
      <c r="AU54">
        <f>VLOOKUP(AQ54,Home!$C$8:$J$207,8,FALSE)</f>
        <v>0</v>
      </c>
      <c r="AZ54">
        <v>51</v>
      </c>
      <c r="BA54">
        <v>2014</v>
      </c>
      <c r="BB54" t="s">
        <v>265</v>
      </c>
      <c r="BC54" t="s">
        <v>178</v>
      </c>
    </row>
    <row r="55" spans="1:55" x14ac:dyDescent="0.25">
      <c r="A55" s="6">
        <f t="shared" si="8"/>
        <v>0</v>
      </c>
      <c r="B55" s="6">
        <f t="shared" si="18"/>
        <v>0</v>
      </c>
      <c r="C55" s="6" t="str">
        <f t="shared" si="9"/>
        <v/>
      </c>
      <c r="D55" s="7">
        <f t="shared" si="10"/>
        <v>0</v>
      </c>
      <c r="E55" s="7">
        <f t="shared" si="19"/>
        <v>0</v>
      </c>
      <c r="F55" s="7" t="str">
        <f t="shared" si="11"/>
        <v/>
      </c>
      <c r="G55" s="6">
        <f t="shared" si="12"/>
        <v>0</v>
      </c>
      <c r="H55" s="6">
        <f t="shared" si="20"/>
        <v>0</v>
      </c>
      <c r="I55" s="6" t="str">
        <f t="shared" si="21"/>
        <v/>
      </c>
      <c r="J55" s="11">
        <v>52</v>
      </c>
      <c r="K55" s="11">
        <f>IF(IFERROR(VLOOKUP(J55,Home!$A$8:$B$1048576,1,FALSE),0)=0,0,1)</f>
        <v>1</v>
      </c>
      <c r="L55" s="129" t="e">
        <f>IF(VLOOKUP(O55,Home!$C$8:$R$207,6,FALSE)="","",VLOOKUP(O55,Home!$C$8:$R$207,6,FALSE))</f>
        <v>#N/A</v>
      </c>
      <c r="M55" s="129" t="e">
        <f t="shared" si="0"/>
        <v>#N/A</v>
      </c>
      <c r="N55" s="11">
        <f>SUM($K$4:K55)</f>
        <v>52</v>
      </c>
      <c r="O55" s="11" t="str">
        <f>IF(P55="","",IF(IFERROR(VLOOKUP(N55,Home!$C$8:$R$1048576,1,FALSE),"")=0,"",IFERROR(VLOOKUP(N55,Home!$C$8:$R$1048576,1,FALSE),"")))</f>
        <v/>
      </c>
      <c r="P55" s="11" t="str">
        <f>IF(IFERROR(VLOOKUP(W55,Home!$C$8:$R$1048576,3,FALSE),"")=0,"",IFERROR(VLOOKUP(W55,Home!$C$8:$R$1048576,3,FALSE),""))</f>
        <v/>
      </c>
      <c r="Q55" s="11" t="str">
        <f t="shared" si="1"/>
        <v/>
      </c>
      <c r="R55" s="130" t="e">
        <f>VLOOKUP(Q55,'Baggrund til lister'!$G$4:$H$15,2,FALSE)</f>
        <v>#N/A</v>
      </c>
      <c r="S55" s="11" t="str">
        <f t="shared" si="2"/>
        <v/>
      </c>
      <c r="T55" s="11" t="str">
        <f>IF(IFERROR(VLOOKUP(N55,Home!$C$8:$R$1048576,11,FALSE),"")=0,"",IFERROR(VLOOKUP(N55,Home!$C$8:$R$1048576,11,FALSE),""))</f>
        <v/>
      </c>
      <c r="U55" s="11" t="str">
        <f>IF(IFERROR(VLOOKUP(O55,Home!$C$8:$R$1048576,12,FALSE),"")=0,"",IFERROR(VLOOKUP(O55,Home!$C$8:$R$1048576,12,FALSE),""))</f>
        <v/>
      </c>
      <c r="V55" s="11" t="str">
        <f>IF(IFERROR(VLOOKUP(O55,Home!$C$8:$R$1048576,8,FALSE),"")=0,"",IFERROR(VLOOKUP(O55,Home!$C$8:$R$1048576,8,FALSE),""))</f>
        <v/>
      </c>
      <c r="W55" s="11" t="str">
        <f>IF(OR(VLOOKUP(N55,Home!$C$7:$I$207,6,FALSE)="",VLOOKUP(N55,Home!$C$7:$I$207,7,FALSE)=""),"FEJL",SUM(Baggrundsark!$K$4:K55))</f>
        <v>FEJL</v>
      </c>
      <c r="Y55">
        <v>52</v>
      </c>
      <c r="Z55" s="1" t="str">
        <f>IF(VLOOKUP(Y55,Home!$C$8:$I$207,6,FALSE)="","",VLOOKUP(Y55,Home!$C$8:$I$207,6,FALSE))</f>
        <v/>
      </c>
      <c r="AA55" t="e">
        <f t="shared" si="24"/>
        <v>#VALUE!</v>
      </c>
      <c r="AB55" s="44" t="str">
        <f>IF(Home!I59="","",(1+(Home!I59-Home!H59)/14))</f>
        <v/>
      </c>
      <c r="AC55" t="e">
        <f t="shared" si="22"/>
        <v>#VALUE!</v>
      </c>
      <c r="AD55">
        <f t="shared" si="14"/>
        <v>0</v>
      </c>
      <c r="AE55">
        <f>SUM($AD$4:AD55)</f>
        <v>1</v>
      </c>
      <c r="AF55" s="103" t="str">
        <f>IFERROR(VLOOKUP(AN55,Home!$C$8:$E$207,3,FALSE),"")</f>
        <v/>
      </c>
      <c r="AG55" s="103" t="str">
        <f>IFERROR(VLOOKUP(AN55,Home!$C$8:$E$207,2,FALSE),"")</f>
        <v/>
      </c>
      <c r="AH55" s="104" t="str">
        <f>IF(VLOOKUP(AE55,Home!$C$8:$I$207,6,FALSE)="","",VLOOKUP(AE55,Home!$C$8:$I$207,6,FALSE))</f>
        <v/>
      </c>
      <c r="AI55" s="104" t="e">
        <f t="shared" si="23"/>
        <v>#VALUE!</v>
      </c>
      <c r="AJ55" s="105" t="e">
        <f t="shared" si="15"/>
        <v>#VALUE!</v>
      </c>
      <c r="AK55" s="103" t="e">
        <f t="shared" si="4"/>
        <v>#VALUE!</v>
      </c>
      <c r="AL55" s="103" t="e">
        <f t="shared" si="16"/>
        <v>#VALUE!</v>
      </c>
      <c r="AN55" t="str">
        <f>IF(OR(VLOOKUP(AE55,Home!$C$8:$I$207,6,FALSE)="",VLOOKUP(AE55,Home!$C$8:$I$207,7,FALSE)=""),"FEJL",Baggrundsark!AE55)</f>
        <v>FEJL</v>
      </c>
      <c r="AO55">
        <f>IF(VLOOKUP(AE55,Home!$C$8:$N$207,12,FALSE)="Timelønnet",1,0)</f>
        <v>0</v>
      </c>
      <c r="AP55">
        <f>SUM($AO$4:AO55)*AO55</f>
        <v>0</v>
      </c>
      <c r="AQ55">
        <f t="shared" si="25"/>
        <v>1</v>
      </c>
      <c r="AR55" t="str">
        <f t="shared" si="26"/>
        <v/>
      </c>
      <c r="AS55" t="e">
        <f t="shared" si="17"/>
        <v>#VALUE!</v>
      </c>
      <c r="AT55" s="45" t="e">
        <f t="shared" si="7"/>
        <v>#VALUE!</v>
      </c>
      <c r="AU55">
        <f>VLOOKUP(AQ55,Home!$C$8:$J$207,8,FALSE)</f>
        <v>0</v>
      </c>
      <c r="AZ55" s="46">
        <v>52</v>
      </c>
      <c r="BA55">
        <v>2014</v>
      </c>
      <c r="BB55" t="s">
        <v>266</v>
      </c>
      <c r="BC55" t="s">
        <v>153</v>
      </c>
    </row>
    <row r="56" spans="1:55" x14ac:dyDescent="0.25">
      <c r="A56" s="6">
        <f t="shared" si="8"/>
        <v>0</v>
      </c>
      <c r="B56" s="6">
        <f t="shared" si="18"/>
        <v>0</v>
      </c>
      <c r="C56" s="6" t="str">
        <f t="shared" si="9"/>
        <v/>
      </c>
      <c r="D56" s="7">
        <f t="shared" si="10"/>
        <v>0</v>
      </c>
      <c r="E56" s="7">
        <f t="shared" si="19"/>
        <v>0</v>
      </c>
      <c r="F56" s="7" t="str">
        <f t="shared" si="11"/>
        <v/>
      </c>
      <c r="G56" s="6">
        <f t="shared" si="12"/>
        <v>0</v>
      </c>
      <c r="H56" s="6">
        <f t="shared" si="20"/>
        <v>0</v>
      </c>
      <c r="I56" s="6" t="str">
        <f t="shared" si="21"/>
        <v/>
      </c>
      <c r="J56" s="11">
        <v>53</v>
      </c>
      <c r="K56" s="11">
        <f>IF(IFERROR(VLOOKUP(J56,Home!$A$8:$B$1048576,1,FALSE),0)=0,0,1)</f>
        <v>1</v>
      </c>
      <c r="L56" s="129" t="e">
        <f>IF(VLOOKUP(O56,Home!$C$8:$R$207,6,FALSE)="","",VLOOKUP(O56,Home!$C$8:$R$207,6,FALSE))</f>
        <v>#N/A</v>
      </c>
      <c r="M56" s="129" t="e">
        <f t="shared" si="0"/>
        <v>#N/A</v>
      </c>
      <c r="N56" s="11">
        <f>SUM($K$4:K56)</f>
        <v>53</v>
      </c>
      <c r="O56" s="11" t="str">
        <f>IF(P56="","",IF(IFERROR(VLOOKUP(N56,Home!$C$8:$R$1048576,1,FALSE),"")=0,"",IFERROR(VLOOKUP(N56,Home!$C$8:$R$1048576,1,FALSE),"")))</f>
        <v/>
      </c>
      <c r="P56" s="11" t="str">
        <f>IF(IFERROR(VLOOKUP(W56,Home!$C$8:$R$1048576,3,FALSE),"")=0,"",IFERROR(VLOOKUP(W56,Home!$C$8:$R$1048576,3,FALSE),""))</f>
        <v/>
      </c>
      <c r="Q56" s="11" t="str">
        <f t="shared" si="1"/>
        <v/>
      </c>
      <c r="R56" s="130" t="e">
        <f>VLOOKUP(Q56,'Baggrund til lister'!$G$4:$H$15,2,FALSE)</f>
        <v>#N/A</v>
      </c>
      <c r="S56" s="11" t="str">
        <f t="shared" si="2"/>
        <v/>
      </c>
      <c r="T56" s="11" t="str">
        <f>IF(IFERROR(VLOOKUP(N56,Home!$C$8:$R$1048576,11,FALSE),"")=0,"",IFERROR(VLOOKUP(N56,Home!$C$8:$R$1048576,11,FALSE),""))</f>
        <v/>
      </c>
      <c r="U56" s="11" t="str">
        <f>IF(IFERROR(VLOOKUP(O56,Home!$C$8:$R$1048576,12,FALSE),"")=0,"",IFERROR(VLOOKUP(O56,Home!$C$8:$R$1048576,12,FALSE),""))</f>
        <v/>
      </c>
      <c r="V56" s="11" t="str">
        <f>IF(IFERROR(VLOOKUP(O56,Home!$C$8:$R$1048576,8,FALSE),"")=0,"",IFERROR(VLOOKUP(O56,Home!$C$8:$R$1048576,8,FALSE),""))</f>
        <v/>
      </c>
      <c r="W56" s="11" t="str">
        <f>IF(OR(VLOOKUP(N56,Home!$C$7:$I$207,6,FALSE)="",VLOOKUP(N56,Home!$C$7:$I$207,7,FALSE)=""),"FEJL",SUM(Baggrundsark!$K$4:K56))</f>
        <v>FEJL</v>
      </c>
      <c r="Y56">
        <v>53</v>
      </c>
      <c r="Z56" s="1" t="str">
        <f>IF(VLOOKUP(Y56,Home!$C$8:$I$207,6,FALSE)="","",VLOOKUP(Y56,Home!$C$8:$I$207,6,FALSE))</f>
        <v/>
      </c>
      <c r="AA56" t="e">
        <f t="shared" si="24"/>
        <v>#VALUE!</v>
      </c>
      <c r="AB56" s="44" t="str">
        <f>IF(Home!I60="","",(1+(Home!I60-Home!H60)/14))</f>
        <v/>
      </c>
      <c r="AC56" t="e">
        <f t="shared" si="22"/>
        <v>#VALUE!</v>
      </c>
      <c r="AD56">
        <f t="shared" si="14"/>
        <v>0</v>
      </c>
      <c r="AE56">
        <f>SUM($AD$4:AD56)</f>
        <v>1</v>
      </c>
      <c r="AF56" s="103" t="str">
        <f>IFERROR(VLOOKUP(AN56,Home!$C$8:$E$207,3,FALSE),"")</f>
        <v/>
      </c>
      <c r="AG56" s="103" t="str">
        <f>IFERROR(VLOOKUP(AN56,Home!$C$8:$E$207,2,FALSE),"")</f>
        <v/>
      </c>
      <c r="AH56" s="104" t="str">
        <f>IF(VLOOKUP(AE56,Home!$C$8:$I$207,6,FALSE)="","",VLOOKUP(AE56,Home!$C$8:$I$207,6,FALSE))</f>
        <v/>
      </c>
      <c r="AI56" s="104" t="e">
        <f t="shared" si="23"/>
        <v>#VALUE!</v>
      </c>
      <c r="AJ56" s="105" t="e">
        <f t="shared" si="15"/>
        <v>#VALUE!</v>
      </c>
      <c r="AK56" s="103" t="e">
        <f t="shared" si="4"/>
        <v>#VALUE!</v>
      </c>
      <c r="AL56" s="103" t="e">
        <f t="shared" si="16"/>
        <v>#VALUE!</v>
      </c>
      <c r="AN56" t="str">
        <f>IF(OR(VLOOKUP(AE56,Home!$C$8:$I$207,6,FALSE)="",VLOOKUP(AE56,Home!$C$8:$I$207,7,FALSE)=""),"FEJL",Baggrundsark!AE56)</f>
        <v>FEJL</v>
      </c>
      <c r="AO56">
        <f>IF(VLOOKUP(AE56,Home!$C$8:$N$207,12,FALSE)="Timelønnet",1,0)</f>
        <v>0</v>
      </c>
      <c r="AP56">
        <f>SUM($AO$4:AO56)*AO56</f>
        <v>0</v>
      </c>
      <c r="AQ56">
        <f t="shared" si="25"/>
        <v>1</v>
      </c>
      <c r="AR56" t="str">
        <f t="shared" si="26"/>
        <v/>
      </c>
      <c r="AS56" t="e">
        <f t="shared" si="17"/>
        <v>#VALUE!</v>
      </c>
      <c r="AT56" s="45" t="e">
        <f t="shared" si="7"/>
        <v>#VALUE!</v>
      </c>
      <c r="AU56">
        <f>VLOOKUP(AQ56,Home!$C$8:$J$207,8,FALSE)</f>
        <v>0</v>
      </c>
      <c r="AZ56" s="46">
        <v>1</v>
      </c>
      <c r="BA56">
        <v>2015</v>
      </c>
      <c r="BB56" t="s">
        <v>267</v>
      </c>
      <c r="BC56" t="s">
        <v>153</v>
      </c>
    </row>
    <row r="57" spans="1:55" x14ac:dyDescent="0.25">
      <c r="A57" s="6">
        <f t="shared" si="8"/>
        <v>0</v>
      </c>
      <c r="B57" s="6">
        <f t="shared" si="18"/>
        <v>0</v>
      </c>
      <c r="C57" s="6" t="str">
        <f t="shared" si="9"/>
        <v/>
      </c>
      <c r="D57" s="7">
        <f t="shared" si="10"/>
        <v>0</v>
      </c>
      <c r="E57" s="7">
        <f t="shared" si="19"/>
        <v>0</v>
      </c>
      <c r="F57" s="7" t="str">
        <f t="shared" si="11"/>
        <v/>
      </c>
      <c r="G57" s="6">
        <f t="shared" si="12"/>
        <v>0</v>
      </c>
      <c r="H57" s="6">
        <f t="shared" si="20"/>
        <v>0</v>
      </c>
      <c r="I57" s="6" t="str">
        <f t="shared" si="21"/>
        <v/>
      </c>
      <c r="J57" s="11">
        <v>54</v>
      </c>
      <c r="K57" s="11">
        <f>IF(IFERROR(VLOOKUP(J57,Home!$A$8:$B$1048576,1,FALSE),0)=0,0,1)</f>
        <v>1</v>
      </c>
      <c r="L57" s="129" t="e">
        <f>IF(VLOOKUP(O57,Home!$C$8:$R$207,6,FALSE)="","",VLOOKUP(O57,Home!$C$8:$R$207,6,FALSE))</f>
        <v>#N/A</v>
      </c>
      <c r="M57" s="129" t="e">
        <f t="shared" si="0"/>
        <v>#N/A</v>
      </c>
      <c r="N57" s="11">
        <f>SUM($K$4:K57)</f>
        <v>54</v>
      </c>
      <c r="O57" s="11" t="str">
        <f>IF(P57="","",IF(IFERROR(VLOOKUP(N57,Home!$C$8:$R$1048576,1,FALSE),"")=0,"",IFERROR(VLOOKUP(N57,Home!$C$8:$R$1048576,1,FALSE),"")))</f>
        <v/>
      </c>
      <c r="P57" s="11" t="str">
        <f>IF(IFERROR(VLOOKUP(W57,Home!$C$8:$R$1048576,3,FALSE),"")=0,"",IFERROR(VLOOKUP(W57,Home!$C$8:$R$1048576,3,FALSE),""))</f>
        <v/>
      </c>
      <c r="Q57" s="11" t="str">
        <f t="shared" si="1"/>
        <v/>
      </c>
      <c r="R57" s="130" t="e">
        <f>VLOOKUP(Q57,'Baggrund til lister'!$G$4:$H$15,2,FALSE)</f>
        <v>#N/A</v>
      </c>
      <c r="S57" s="11" t="str">
        <f t="shared" si="2"/>
        <v/>
      </c>
      <c r="T57" s="11" t="str">
        <f>IF(IFERROR(VLOOKUP(N57,Home!$C$8:$R$1048576,11,FALSE),"")=0,"",IFERROR(VLOOKUP(N57,Home!$C$8:$R$1048576,11,FALSE),""))</f>
        <v/>
      </c>
      <c r="U57" s="11" t="str">
        <f>IF(IFERROR(VLOOKUP(O57,Home!$C$8:$R$1048576,12,FALSE),"")=0,"",IFERROR(VLOOKUP(O57,Home!$C$8:$R$1048576,12,FALSE),""))</f>
        <v/>
      </c>
      <c r="V57" s="11" t="str">
        <f>IF(IFERROR(VLOOKUP(O57,Home!$C$8:$R$1048576,8,FALSE),"")=0,"",IFERROR(VLOOKUP(O57,Home!$C$8:$R$1048576,8,FALSE),""))</f>
        <v/>
      </c>
      <c r="W57" s="11" t="str">
        <f>IF(OR(VLOOKUP(N57,Home!$C$7:$I$207,6,FALSE)="",VLOOKUP(N57,Home!$C$7:$I$207,7,FALSE)=""),"FEJL",SUM(Baggrundsark!$K$4:K57))</f>
        <v>FEJL</v>
      </c>
      <c r="Y57">
        <v>54</v>
      </c>
      <c r="Z57" s="1" t="str">
        <f>IF(VLOOKUP(Y57,Home!$C$8:$I$207,6,FALSE)="","",VLOOKUP(Y57,Home!$C$8:$I$207,6,FALSE))</f>
        <v/>
      </c>
      <c r="AA57" t="e">
        <f t="shared" si="24"/>
        <v>#VALUE!</v>
      </c>
      <c r="AB57" s="44" t="str">
        <f>IF(Home!I61="","",(1+(Home!I61-Home!H61)/14))</f>
        <v/>
      </c>
      <c r="AC57" t="e">
        <f t="shared" si="22"/>
        <v>#VALUE!</v>
      </c>
      <c r="AD57">
        <f t="shared" si="14"/>
        <v>0</v>
      </c>
      <c r="AE57">
        <f>SUM($AD$4:AD57)</f>
        <v>1</v>
      </c>
      <c r="AF57" s="103" t="str">
        <f>IFERROR(VLOOKUP(AN57,Home!$C$8:$E$207,3,FALSE),"")</f>
        <v/>
      </c>
      <c r="AG57" s="103" t="str">
        <f>IFERROR(VLOOKUP(AN57,Home!$C$8:$E$207,2,FALSE),"")</f>
        <v/>
      </c>
      <c r="AH57" s="104" t="str">
        <f>IF(VLOOKUP(AE57,Home!$C$8:$I$207,6,FALSE)="","",VLOOKUP(AE57,Home!$C$8:$I$207,6,FALSE))</f>
        <v/>
      </c>
      <c r="AI57" s="104" t="e">
        <f t="shared" si="23"/>
        <v>#VALUE!</v>
      </c>
      <c r="AJ57" s="105" t="e">
        <f t="shared" si="15"/>
        <v>#VALUE!</v>
      </c>
      <c r="AK57" s="103" t="e">
        <f t="shared" si="4"/>
        <v>#VALUE!</v>
      </c>
      <c r="AL57" s="103" t="e">
        <f t="shared" si="16"/>
        <v>#VALUE!</v>
      </c>
      <c r="AN57" t="str">
        <f>IF(OR(VLOOKUP(AE57,Home!$C$8:$I$207,6,FALSE)="",VLOOKUP(AE57,Home!$C$8:$I$207,7,FALSE)=""),"FEJL",Baggrundsark!AE57)</f>
        <v>FEJL</v>
      </c>
      <c r="AO57">
        <f>IF(VLOOKUP(AE57,Home!$C$8:$N$207,12,FALSE)="Timelønnet",1,0)</f>
        <v>0</v>
      </c>
      <c r="AP57">
        <f>SUM($AO$4:AO57)*AO57</f>
        <v>0</v>
      </c>
      <c r="AQ57">
        <f t="shared" si="25"/>
        <v>1</v>
      </c>
      <c r="AR57" t="str">
        <f t="shared" si="26"/>
        <v/>
      </c>
      <c r="AS57" t="e">
        <f t="shared" si="17"/>
        <v>#VALUE!</v>
      </c>
      <c r="AT57" s="45" t="e">
        <f t="shared" si="7"/>
        <v>#VALUE!</v>
      </c>
      <c r="AU57">
        <f>VLOOKUP(AQ57,Home!$C$8:$J$207,8,FALSE)</f>
        <v>0</v>
      </c>
      <c r="AZ57">
        <v>2</v>
      </c>
      <c r="BA57">
        <v>2015</v>
      </c>
      <c r="BB57" t="s">
        <v>268</v>
      </c>
      <c r="BC57" t="s">
        <v>154</v>
      </c>
    </row>
    <row r="58" spans="1:55" x14ac:dyDescent="0.25">
      <c r="A58" s="6">
        <f t="shared" si="8"/>
        <v>0</v>
      </c>
      <c r="B58" s="6">
        <f t="shared" si="18"/>
        <v>0</v>
      </c>
      <c r="C58" s="6" t="str">
        <f t="shared" si="9"/>
        <v/>
      </c>
      <c r="D58" s="7">
        <f t="shared" si="10"/>
        <v>0</v>
      </c>
      <c r="E58" s="7">
        <f t="shared" si="19"/>
        <v>0</v>
      </c>
      <c r="F58" s="7" t="str">
        <f t="shared" si="11"/>
        <v/>
      </c>
      <c r="G58" s="6">
        <f t="shared" si="12"/>
        <v>0</v>
      </c>
      <c r="H58" s="6">
        <f t="shared" si="20"/>
        <v>0</v>
      </c>
      <c r="I58" s="6" t="str">
        <f t="shared" si="21"/>
        <v/>
      </c>
      <c r="J58" s="11">
        <v>55</v>
      </c>
      <c r="K58" s="11">
        <f>IF(IFERROR(VLOOKUP(J58,Home!$A$8:$B$1048576,1,FALSE),0)=0,0,1)</f>
        <v>1</v>
      </c>
      <c r="L58" s="129" t="e">
        <f>IF(VLOOKUP(O58,Home!$C$8:$R$207,6,FALSE)="","",VLOOKUP(O58,Home!$C$8:$R$207,6,FALSE))</f>
        <v>#N/A</v>
      </c>
      <c r="M58" s="129" t="e">
        <f t="shared" si="0"/>
        <v>#N/A</v>
      </c>
      <c r="N58" s="11">
        <f>SUM($K$4:K58)</f>
        <v>55</v>
      </c>
      <c r="O58" s="11" t="str">
        <f>IF(P58="","",IF(IFERROR(VLOOKUP(N58,Home!$C$8:$R$1048576,1,FALSE),"")=0,"",IFERROR(VLOOKUP(N58,Home!$C$8:$R$1048576,1,FALSE),"")))</f>
        <v/>
      </c>
      <c r="P58" s="11" t="str">
        <f>IF(IFERROR(VLOOKUP(W58,Home!$C$8:$R$1048576,3,FALSE),"")=0,"",IFERROR(VLOOKUP(W58,Home!$C$8:$R$1048576,3,FALSE),""))</f>
        <v/>
      </c>
      <c r="Q58" s="11" t="str">
        <f t="shared" si="1"/>
        <v/>
      </c>
      <c r="R58" s="130" t="e">
        <f>VLOOKUP(Q58,'Baggrund til lister'!$G$4:$H$15,2,FALSE)</f>
        <v>#N/A</v>
      </c>
      <c r="S58" s="11" t="str">
        <f t="shared" si="2"/>
        <v/>
      </c>
      <c r="T58" s="11" t="str">
        <f>IF(IFERROR(VLOOKUP(N58,Home!$C$8:$R$1048576,11,FALSE),"")=0,"",IFERROR(VLOOKUP(N58,Home!$C$8:$R$1048576,11,FALSE),""))</f>
        <v/>
      </c>
      <c r="U58" s="11" t="str">
        <f>IF(IFERROR(VLOOKUP(O58,Home!$C$8:$R$1048576,12,FALSE),"")=0,"",IFERROR(VLOOKUP(O58,Home!$C$8:$R$1048576,12,FALSE),""))</f>
        <v/>
      </c>
      <c r="V58" s="11" t="str">
        <f>IF(IFERROR(VLOOKUP(O58,Home!$C$8:$R$1048576,8,FALSE),"")=0,"",IFERROR(VLOOKUP(O58,Home!$C$8:$R$1048576,8,FALSE),""))</f>
        <v/>
      </c>
      <c r="W58" s="11" t="str">
        <f>IF(OR(VLOOKUP(N58,Home!$C$7:$I$207,6,FALSE)="",VLOOKUP(N58,Home!$C$7:$I$207,7,FALSE)=""),"FEJL",SUM(Baggrundsark!$K$4:K58))</f>
        <v>FEJL</v>
      </c>
      <c r="Y58">
        <v>55</v>
      </c>
      <c r="Z58" s="1" t="str">
        <f>IF(VLOOKUP(Y58,Home!$C$8:$I$207,6,FALSE)="","",VLOOKUP(Y58,Home!$C$8:$I$207,6,FALSE))</f>
        <v/>
      </c>
      <c r="AA58" t="e">
        <f t="shared" si="24"/>
        <v>#VALUE!</v>
      </c>
      <c r="AB58" s="44" t="str">
        <f>IF(Home!I62="","",(1+(Home!I62-Home!H62)/14))</f>
        <v/>
      </c>
      <c r="AC58" t="e">
        <f t="shared" si="22"/>
        <v>#VALUE!</v>
      </c>
      <c r="AD58">
        <f t="shared" si="14"/>
        <v>0</v>
      </c>
      <c r="AE58">
        <f>SUM($AD$4:AD58)</f>
        <v>1</v>
      </c>
      <c r="AF58" s="103" t="str">
        <f>IFERROR(VLOOKUP(AN58,Home!$C$8:$E$207,3,FALSE),"")</f>
        <v/>
      </c>
      <c r="AG58" s="103" t="str">
        <f>IFERROR(VLOOKUP(AN58,Home!$C$8:$E$207,2,FALSE),"")</f>
        <v/>
      </c>
      <c r="AH58" s="104" t="str">
        <f>IF(VLOOKUP(AE58,Home!$C$8:$I$207,6,FALSE)="","",VLOOKUP(AE58,Home!$C$8:$I$207,6,FALSE))</f>
        <v/>
      </c>
      <c r="AI58" s="104" t="e">
        <f t="shared" si="23"/>
        <v>#VALUE!</v>
      </c>
      <c r="AJ58" s="105" t="e">
        <f t="shared" si="15"/>
        <v>#VALUE!</v>
      </c>
      <c r="AK58" s="103" t="e">
        <f t="shared" si="4"/>
        <v>#VALUE!</v>
      </c>
      <c r="AL58" s="103" t="e">
        <f t="shared" si="16"/>
        <v>#VALUE!</v>
      </c>
      <c r="AN58" t="str">
        <f>IF(OR(VLOOKUP(AE58,Home!$C$8:$I$207,6,FALSE)="",VLOOKUP(AE58,Home!$C$8:$I$207,7,FALSE)=""),"FEJL",Baggrundsark!AE58)</f>
        <v>FEJL</v>
      </c>
      <c r="AO58">
        <f>IF(VLOOKUP(AE58,Home!$C$8:$N$207,12,FALSE)="Timelønnet",1,0)</f>
        <v>0</v>
      </c>
      <c r="AP58">
        <f>SUM($AO$4:AO58)*AO58</f>
        <v>0</v>
      </c>
      <c r="AQ58">
        <f t="shared" si="25"/>
        <v>1</v>
      </c>
      <c r="AR58" t="str">
        <f t="shared" si="26"/>
        <v/>
      </c>
      <c r="AS58" t="e">
        <f t="shared" si="17"/>
        <v>#VALUE!</v>
      </c>
      <c r="AT58" s="45" t="e">
        <f t="shared" si="7"/>
        <v>#VALUE!</v>
      </c>
      <c r="AU58">
        <f>VLOOKUP(AQ58,Home!$C$8:$J$207,8,FALSE)</f>
        <v>0</v>
      </c>
      <c r="AZ58">
        <v>3</v>
      </c>
      <c r="BA58">
        <v>2015</v>
      </c>
      <c r="BB58" t="s">
        <v>269</v>
      </c>
      <c r="BC58" t="s">
        <v>154</v>
      </c>
    </row>
    <row r="59" spans="1:55" x14ac:dyDescent="0.25">
      <c r="A59" s="6">
        <f t="shared" si="8"/>
        <v>0</v>
      </c>
      <c r="B59" s="6">
        <f t="shared" si="18"/>
        <v>0</v>
      </c>
      <c r="C59" s="6" t="str">
        <f t="shared" si="9"/>
        <v/>
      </c>
      <c r="D59" s="7">
        <f t="shared" si="10"/>
        <v>0</v>
      </c>
      <c r="E59" s="7">
        <f t="shared" si="19"/>
        <v>0</v>
      </c>
      <c r="F59" s="7" t="str">
        <f t="shared" si="11"/>
        <v/>
      </c>
      <c r="G59" s="6">
        <f t="shared" si="12"/>
        <v>0</v>
      </c>
      <c r="H59" s="6">
        <f t="shared" si="20"/>
        <v>0</v>
      </c>
      <c r="I59" s="6" t="str">
        <f t="shared" si="21"/>
        <v/>
      </c>
      <c r="J59" s="11">
        <v>56</v>
      </c>
      <c r="K59" s="11">
        <f>IF(IFERROR(VLOOKUP(J59,Home!$A$8:$B$1048576,1,FALSE),0)=0,0,1)</f>
        <v>1</v>
      </c>
      <c r="L59" s="129" t="e">
        <f>IF(VLOOKUP(O59,Home!$C$8:$R$207,6,FALSE)="","",VLOOKUP(O59,Home!$C$8:$R$207,6,FALSE))</f>
        <v>#N/A</v>
      </c>
      <c r="M59" s="129" t="e">
        <f t="shared" si="0"/>
        <v>#N/A</v>
      </c>
      <c r="N59" s="11">
        <f>SUM($K$4:K59)</f>
        <v>56</v>
      </c>
      <c r="O59" s="11" t="str">
        <f>IF(P59="","",IF(IFERROR(VLOOKUP(N59,Home!$C$8:$R$1048576,1,FALSE),"")=0,"",IFERROR(VLOOKUP(N59,Home!$C$8:$R$1048576,1,FALSE),"")))</f>
        <v/>
      </c>
      <c r="P59" s="11" t="str">
        <f>IF(IFERROR(VLOOKUP(W59,Home!$C$8:$R$1048576,3,FALSE),"")=0,"",IFERROR(VLOOKUP(W59,Home!$C$8:$R$1048576,3,FALSE),""))</f>
        <v/>
      </c>
      <c r="Q59" s="11" t="str">
        <f t="shared" si="1"/>
        <v/>
      </c>
      <c r="R59" s="130" t="e">
        <f>VLOOKUP(Q59,'Baggrund til lister'!$G$4:$H$15,2,FALSE)</f>
        <v>#N/A</v>
      </c>
      <c r="S59" s="11" t="str">
        <f t="shared" si="2"/>
        <v/>
      </c>
      <c r="T59" s="11" t="str">
        <f>IF(IFERROR(VLOOKUP(N59,Home!$C$8:$R$1048576,11,FALSE),"")=0,"",IFERROR(VLOOKUP(N59,Home!$C$8:$R$1048576,11,FALSE),""))</f>
        <v/>
      </c>
      <c r="U59" s="11" t="str">
        <f>IF(IFERROR(VLOOKUP(O59,Home!$C$8:$R$1048576,12,FALSE),"")=0,"",IFERROR(VLOOKUP(O59,Home!$C$8:$R$1048576,12,FALSE),""))</f>
        <v/>
      </c>
      <c r="V59" s="11" t="str">
        <f>IF(IFERROR(VLOOKUP(O59,Home!$C$8:$R$1048576,8,FALSE),"")=0,"",IFERROR(VLOOKUP(O59,Home!$C$8:$R$1048576,8,FALSE),""))</f>
        <v/>
      </c>
      <c r="W59" s="11" t="str">
        <f>IF(OR(VLOOKUP(N59,Home!$C$7:$I$207,6,FALSE)="",VLOOKUP(N59,Home!$C$7:$I$207,7,FALSE)=""),"FEJL",SUM(Baggrundsark!$K$4:K59))</f>
        <v>FEJL</v>
      </c>
      <c r="Y59">
        <v>56</v>
      </c>
      <c r="Z59" s="1" t="str">
        <f>IF(VLOOKUP(Y59,Home!$C$8:$I$207,6,FALSE)="","",VLOOKUP(Y59,Home!$C$8:$I$207,6,FALSE))</f>
        <v/>
      </c>
      <c r="AA59" t="e">
        <f t="shared" si="24"/>
        <v>#VALUE!</v>
      </c>
      <c r="AB59" s="44" t="str">
        <f>IF(Home!I63="","",(1+(Home!I63-Home!H63)/14))</f>
        <v/>
      </c>
      <c r="AC59" t="e">
        <f t="shared" si="22"/>
        <v>#VALUE!</v>
      </c>
      <c r="AD59">
        <f t="shared" si="14"/>
        <v>0</v>
      </c>
      <c r="AE59">
        <f>SUM($AD$4:AD59)</f>
        <v>1</v>
      </c>
      <c r="AF59" s="103" t="str">
        <f>IFERROR(VLOOKUP(AN59,Home!$C$8:$E$207,3,FALSE),"")</f>
        <v/>
      </c>
      <c r="AG59" s="103" t="str">
        <f>IFERROR(VLOOKUP(AN59,Home!$C$8:$E$207,2,FALSE),"")</f>
        <v/>
      </c>
      <c r="AH59" s="104" t="str">
        <f>IF(VLOOKUP(AE59,Home!$C$8:$I$207,6,FALSE)="","",VLOOKUP(AE59,Home!$C$8:$I$207,6,FALSE))</f>
        <v/>
      </c>
      <c r="AI59" s="104" t="e">
        <f t="shared" si="23"/>
        <v>#VALUE!</v>
      </c>
      <c r="AJ59" s="105" t="e">
        <f t="shared" si="15"/>
        <v>#VALUE!</v>
      </c>
      <c r="AK59" s="103" t="e">
        <f t="shared" si="4"/>
        <v>#VALUE!</v>
      </c>
      <c r="AL59" s="103" t="e">
        <f t="shared" si="16"/>
        <v>#VALUE!</v>
      </c>
      <c r="AN59" t="str">
        <f>IF(OR(VLOOKUP(AE59,Home!$C$8:$I$207,6,FALSE)="",VLOOKUP(AE59,Home!$C$8:$I$207,7,FALSE)=""),"FEJL",Baggrundsark!AE59)</f>
        <v>FEJL</v>
      </c>
      <c r="AO59">
        <f>IF(VLOOKUP(AE59,Home!$C$8:$N$207,12,FALSE)="Timelønnet",1,0)</f>
        <v>0</v>
      </c>
      <c r="AP59">
        <f>SUM($AO$4:AO59)*AO59</f>
        <v>0</v>
      </c>
      <c r="AQ59">
        <f t="shared" si="25"/>
        <v>1</v>
      </c>
      <c r="AR59" t="str">
        <f t="shared" si="26"/>
        <v/>
      </c>
      <c r="AS59" t="e">
        <f t="shared" si="17"/>
        <v>#VALUE!</v>
      </c>
      <c r="AT59" s="45" t="e">
        <f t="shared" si="7"/>
        <v>#VALUE!</v>
      </c>
      <c r="AU59">
        <f>VLOOKUP(AQ59,Home!$C$8:$J$207,8,FALSE)</f>
        <v>0</v>
      </c>
      <c r="AZ59" s="46">
        <v>4</v>
      </c>
      <c r="BA59">
        <v>2015</v>
      </c>
      <c r="BB59" t="s">
        <v>270</v>
      </c>
      <c r="BC59" t="s">
        <v>155</v>
      </c>
    </row>
    <row r="60" spans="1:55" x14ac:dyDescent="0.25">
      <c r="A60" s="6">
        <f t="shared" si="8"/>
        <v>0</v>
      </c>
      <c r="B60" s="6">
        <f t="shared" si="18"/>
        <v>0</v>
      </c>
      <c r="C60" s="6" t="str">
        <f t="shared" si="9"/>
        <v/>
      </c>
      <c r="D60" s="7">
        <f t="shared" si="10"/>
        <v>0</v>
      </c>
      <c r="E60" s="7">
        <f t="shared" si="19"/>
        <v>0</v>
      </c>
      <c r="F60" s="7" t="str">
        <f t="shared" si="11"/>
        <v/>
      </c>
      <c r="G60" s="6">
        <f t="shared" si="12"/>
        <v>0</v>
      </c>
      <c r="H60" s="6">
        <f t="shared" si="20"/>
        <v>0</v>
      </c>
      <c r="I60" s="6" t="str">
        <f t="shared" si="21"/>
        <v/>
      </c>
      <c r="J60" s="11">
        <v>57</v>
      </c>
      <c r="K60" s="11">
        <f>IF(IFERROR(VLOOKUP(J60,Home!$A$8:$B$1048576,1,FALSE),0)=0,0,1)</f>
        <v>1</v>
      </c>
      <c r="L60" s="129" t="e">
        <f>IF(VLOOKUP(O60,Home!$C$8:$R$207,6,FALSE)="","",VLOOKUP(O60,Home!$C$8:$R$207,6,FALSE))</f>
        <v>#N/A</v>
      </c>
      <c r="M60" s="129" t="e">
        <f t="shared" si="0"/>
        <v>#N/A</v>
      </c>
      <c r="N60" s="11">
        <f>SUM($K$4:K60)</f>
        <v>57</v>
      </c>
      <c r="O60" s="11" t="str">
        <f>IF(P60="","",IF(IFERROR(VLOOKUP(N60,Home!$C$8:$R$1048576,1,FALSE),"")=0,"",IFERROR(VLOOKUP(N60,Home!$C$8:$R$1048576,1,FALSE),"")))</f>
        <v/>
      </c>
      <c r="P60" s="11" t="str">
        <f>IF(IFERROR(VLOOKUP(W60,Home!$C$8:$R$1048576,3,FALSE),"")=0,"",IFERROR(VLOOKUP(W60,Home!$C$8:$R$1048576,3,FALSE),""))</f>
        <v/>
      </c>
      <c r="Q60" s="11" t="str">
        <f t="shared" si="1"/>
        <v/>
      </c>
      <c r="R60" s="130" t="e">
        <f>VLOOKUP(Q60,'Baggrund til lister'!$G$4:$H$15,2,FALSE)</f>
        <v>#N/A</v>
      </c>
      <c r="S60" s="11" t="str">
        <f t="shared" si="2"/>
        <v/>
      </c>
      <c r="T60" s="11" t="str">
        <f>IF(IFERROR(VLOOKUP(N60,Home!$C$8:$R$1048576,11,FALSE),"")=0,"",IFERROR(VLOOKUP(N60,Home!$C$8:$R$1048576,11,FALSE),""))</f>
        <v/>
      </c>
      <c r="U60" s="11" t="str">
        <f>IF(IFERROR(VLOOKUP(O60,Home!$C$8:$R$1048576,12,FALSE),"")=0,"",IFERROR(VLOOKUP(O60,Home!$C$8:$R$1048576,12,FALSE),""))</f>
        <v/>
      </c>
      <c r="V60" s="11" t="str">
        <f>IF(IFERROR(VLOOKUP(O60,Home!$C$8:$R$1048576,8,FALSE),"")=0,"",IFERROR(VLOOKUP(O60,Home!$C$8:$R$1048576,8,FALSE),""))</f>
        <v/>
      </c>
      <c r="W60" s="11" t="str">
        <f>IF(OR(VLOOKUP(N60,Home!$C$7:$I$207,6,FALSE)="",VLOOKUP(N60,Home!$C$7:$I$207,7,FALSE)=""),"FEJL",SUM(Baggrundsark!$K$4:K60))</f>
        <v>FEJL</v>
      </c>
      <c r="Y60">
        <v>57</v>
      </c>
      <c r="Z60" s="1" t="str">
        <f>IF(VLOOKUP(Y60,Home!$C$8:$I$207,6,FALSE)="","",VLOOKUP(Y60,Home!$C$8:$I$207,6,FALSE))</f>
        <v/>
      </c>
      <c r="AA60" t="e">
        <f t="shared" si="24"/>
        <v>#VALUE!</v>
      </c>
      <c r="AB60" s="44" t="str">
        <f>IF(Home!I64="","",(1+(Home!I64-Home!H64)/14))</f>
        <v/>
      </c>
      <c r="AC60" t="e">
        <f t="shared" si="22"/>
        <v>#VALUE!</v>
      </c>
      <c r="AD60">
        <f t="shared" si="14"/>
        <v>0</v>
      </c>
      <c r="AE60">
        <f>SUM($AD$4:AD60)</f>
        <v>1</v>
      </c>
      <c r="AF60" s="103" t="str">
        <f>IFERROR(VLOOKUP(AN60,Home!$C$8:$E$207,3,FALSE),"")</f>
        <v/>
      </c>
      <c r="AG60" s="103" t="str">
        <f>IFERROR(VLOOKUP(AN60,Home!$C$8:$E$207,2,FALSE),"")</f>
        <v/>
      </c>
      <c r="AH60" s="104" t="str">
        <f>IF(VLOOKUP(AE60,Home!$C$8:$I$207,6,FALSE)="","",VLOOKUP(AE60,Home!$C$8:$I$207,6,FALSE))</f>
        <v/>
      </c>
      <c r="AI60" s="104" t="e">
        <f t="shared" si="23"/>
        <v>#VALUE!</v>
      </c>
      <c r="AJ60" s="105" t="e">
        <f t="shared" si="15"/>
        <v>#VALUE!</v>
      </c>
      <c r="AK60" s="103" t="e">
        <f t="shared" si="4"/>
        <v>#VALUE!</v>
      </c>
      <c r="AL60" s="103" t="e">
        <f t="shared" si="16"/>
        <v>#VALUE!</v>
      </c>
      <c r="AN60" t="str">
        <f>IF(OR(VLOOKUP(AE60,Home!$C$8:$I$207,6,FALSE)="",VLOOKUP(AE60,Home!$C$8:$I$207,7,FALSE)=""),"FEJL",Baggrundsark!AE60)</f>
        <v>FEJL</v>
      </c>
      <c r="AO60">
        <f>IF(VLOOKUP(AE60,Home!$C$8:$N$207,12,FALSE)="Timelønnet",1,0)</f>
        <v>0</v>
      </c>
      <c r="AP60">
        <f>SUM($AO$4:AO60)*AO60</f>
        <v>0</v>
      </c>
      <c r="AQ60">
        <f t="shared" si="25"/>
        <v>1</v>
      </c>
      <c r="AR60" t="str">
        <f t="shared" si="26"/>
        <v/>
      </c>
      <c r="AS60" t="e">
        <f t="shared" si="17"/>
        <v>#VALUE!</v>
      </c>
      <c r="AT60" s="45" t="e">
        <f t="shared" si="7"/>
        <v>#VALUE!</v>
      </c>
      <c r="AU60">
        <f>VLOOKUP(AQ60,Home!$C$8:$J$207,8,FALSE)</f>
        <v>0</v>
      </c>
      <c r="AZ60">
        <v>5</v>
      </c>
      <c r="BA60">
        <v>2015</v>
      </c>
      <c r="BB60" t="s">
        <v>271</v>
      </c>
      <c r="BC60" t="s">
        <v>155</v>
      </c>
    </row>
    <row r="61" spans="1:55" x14ac:dyDescent="0.25">
      <c r="A61" s="6">
        <f t="shared" si="8"/>
        <v>0</v>
      </c>
      <c r="B61" s="6">
        <f t="shared" si="18"/>
        <v>0</v>
      </c>
      <c r="C61" s="6" t="str">
        <f t="shared" si="9"/>
        <v/>
      </c>
      <c r="D61" s="7">
        <f t="shared" si="10"/>
        <v>0</v>
      </c>
      <c r="E61" s="7">
        <f t="shared" si="19"/>
        <v>0</v>
      </c>
      <c r="F61" s="7" t="str">
        <f t="shared" si="11"/>
        <v/>
      </c>
      <c r="G61" s="6">
        <f t="shared" si="12"/>
        <v>0</v>
      </c>
      <c r="H61" s="6">
        <f t="shared" si="20"/>
        <v>0</v>
      </c>
      <c r="I61" s="6" t="str">
        <f t="shared" si="21"/>
        <v/>
      </c>
      <c r="J61" s="11">
        <v>58</v>
      </c>
      <c r="K61" s="11">
        <f>IF(IFERROR(VLOOKUP(J61,Home!$A$8:$B$1048576,1,FALSE),0)=0,0,1)</f>
        <v>1</v>
      </c>
      <c r="L61" s="129" t="e">
        <f>IF(VLOOKUP(O61,Home!$C$8:$R$207,6,FALSE)="","",VLOOKUP(O61,Home!$C$8:$R$207,6,FALSE))</f>
        <v>#N/A</v>
      </c>
      <c r="M61" s="129" t="e">
        <f t="shared" si="0"/>
        <v>#N/A</v>
      </c>
      <c r="N61" s="11">
        <f>SUM($K$4:K61)</f>
        <v>58</v>
      </c>
      <c r="O61" s="11" t="str">
        <f>IF(P61="","",IF(IFERROR(VLOOKUP(N61,Home!$C$8:$R$1048576,1,FALSE),"")=0,"",IFERROR(VLOOKUP(N61,Home!$C$8:$R$1048576,1,FALSE),"")))</f>
        <v/>
      </c>
      <c r="P61" s="11" t="str">
        <f>IF(IFERROR(VLOOKUP(W61,Home!$C$8:$R$1048576,3,FALSE),"")=0,"",IFERROR(VLOOKUP(W61,Home!$C$8:$R$1048576,3,FALSE),""))</f>
        <v/>
      </c>
      <c r="Q61" s="11" t="str">
        <f t="shared" si="1"/>
        <v/>
      </c>
      <c r="R61" s="130" t="e">
        <f>VLOOKUP(Q61,'Baggrund til lister'!$G$4:$H$15,2,FALSE)</f>
        <v>#N/A</v>
      </c>
      <c r="S61" s="11" t="str">
        <f t="shared" si="2"/>
        <v/>
      </c>
      <c r="T61" s="11" t="str">
        <f>IF(IFERROR(VLOOKUP(N61,Home!$C$8:$R$1048576,11,FALSE),"")=0,"",IFERROR(VLOOKUP(N61,Home!$C$8:$R$1048576,11,FALSE),""))</f>
        <v/>
      </c>
      <c r="U61" s="11" t="str">
        <f>IF(IFERROR(VLOOKUP(O61,Home!$C$8:$R$1048576,12,FALSE),"")=0,"",IFERROR(VLOOKUP(O61,Home!$C$8:$R$1048576,12,FALSE),""))</f>
        <v/>
      </c>
      <c r="V61" s="11" t="str">
        <f>IF(IFERROR(VLOOKUP(O61,Home!$C$8:$R$1048576,8,FALSE),"")=0,"",IFERROR(VLOOKUP(O61,Home!$C$8:$R$1048576,8,FALSE),""))</f>
        <v/>
      </c>
      <c r="W61" s="11" t="str">
        <f>IF(OR(VLOOKUP(N61,Home!$C$7:$I$207,6,FALSE)="",VLOOKUP(N61,Home!$C$7:$I$207,7,FALSE)=""),"FEJL",SUM(Baggrundsark!$K$4:K61))</f>
        <v>FEJL</v>
      </c>
      <c r="Y61">
        <v>58</v>
      </c>
      <c r="Z61" s="1" t="str">
        <f>IF(VLOOKUP(Y61,Home!$C$8:$I$207,6,FALSE)="","",VLOOKUP(Y61,Home!$C$8:$I$207,6,FALSE))</f>
        <v/>
      </c>
      <c r="AA61" t="e">
        <f t="shared" si="24"/>
        <v>#VALUE!</v>
      </c>
      <c r="AB61" s="44" t="str">
        <f>IF(Home!I65="","",(1+(Home!I65-Home!H65)/14))</f>
        <v/>
      </c>
      <c r="AC61" t="e">
        <f t="shared" si="22"/>
        <v>#VALUE!</v>
      </c>
      <c r="AD61">
        <f t="shared" si="14"/>
        <v>0</v>
      </c>
      <c r="AE61">
        <f>SUM($AD$4:AD61)</f>
        <v>1</v>
      </c>
      <c r="AF61" s="103" t="str">
        <f>IFERROR(VLOOKUP(AN61,Home!$C$8:$E$207,3,FALSE),"")</f>
        <v/>
      </c>
      <c r="AG61" s="103" t="str">
        <f>IFERROR(VLOOKUP(AN61,Home!$C$8:$E$207,2,FALSE),"")</f>
        <v/>
      </c>
      <c r="AH61" s="104" t="str">
        <f>IF(VLOOKUP(AE61,Home!$C$8:$I$207,6,FALSE)="","",VLOOKUP(AE61,Home!$C$8:$I$207,6,FALSE))</f>
        <v/>
      </c>
      <c r="AI61" s="104" t="e">
        <f t="shared" si="23"/>
        <v>#VALUE!</v>
      </c>
      <c r="AJ61" s="105" t="e">
        <f t="shared" si="15"/>
        <v>#VALUE!</v>
      </c>
      <c r="AK61" s="103" t="e">
        <f t="shared" si="4"/>
        <v>#VALUE!</v>
      </c>
      <c r="AL61" s="103" t="e">
        <f t="shared" si="16"/>
        <v>#VALUE!</v>
      </c>
      <c r="AN61" t="str">
        <f>IF(OR(VLOOKUP(AE61,Home!$C$8:$I$207,6,FALSE)="",VLOOKUP(AE61,Home!$C$8:$I$207,7,FALSE)=""),"FEJL",Baggrundsark!AE61)</f>
        <v>FEJL</v>
      </c>
      <c r="AO61">
        <f>IF(VLOOKUP(AE61,Home!$C$8:$N$207,12,FALSE)="Timelønnet",1,0)</f>
        <v>0</v>
      </c>
      <c r="AP61">
        <f>SUM($AO$4:AO61)*AO61</f>
        <v>0</v>
      </c>
      <c r="AQ61">
        <f t="shared" si="25"/>
        <v>1</v>
      </c>
      <c r="AR61" t="str">
        <f t="shared" si="26"/>
        <v/>
      </c>
      <c r="AS61" t="e">
        <f t="shared" si="17"/>
        <v>#VALUE!</v>
      </c>
      <c r="AT61" s="45" t="e">
        <f t="shared" si="7"/>
        <v>#VALUE!</v>
      </c>
      <c r="AU61">
        <f>VLOOKUP(AQ61,Home!$C$8:$J$207,8,FALSE)</f>
        <v>0</v>
      </c>
      <c r="AZ61">
        <v>6</v>
      </c>
      <c r="BA61">
        <v>2015</v>
      </c>
      <c r="BB61" t="s">
        <v>272</v>
      </c>
      <c r="BC61" t="s">
        <v>156</v>
      </c>
    </row>
    <row r="62" spans="1:55" x14ac:dyDescent="0.25">
      <c r="A62" s="6">
        <f t="shared" si="8"/>
        <v>0</v>
      </c>
      <c r="B62" s="6">
        <f t="shared" si="18"/>
        <v>0</v>
      </c>
      <c r="C62" s="6" t="str">
        <f t="shared" si="9"/>
        <v/>
      </c>
      <c r="D62" s="7">
        <f t="shared" si="10"/>
        <v>0</v>
      </c>
      <c r="E62" s="7">
        <f t="shared" si="19"/>
        <v>0</v>
      </c>
      <c r="F62" s="7" t="str">
        <f t="shared" si="11"/>
        <v/>
      </c>
      <c r="G62" s="6">
        <f t="shared" si="12"/>
        <v>0</v>
      </c>
      <c r="H62" s="6">
        <f t="shared" si="20"/>
        <v>0</v>
      </c>
      <c r="I62" s="6" t="str">
        <f t="shared" si="21"/>
        <v/>
      </c>
      <c r="J62" s="11">
        <v>59</v>
      </c>
      <c r="K62" s="11">
        <f>IF(IFERROR(VLOOKUP(J62,Home!$A$8:$B$1048576,1,FALSE),0)=0,0,1)</f>
        <v>1</v>
      </c>
      <c r="L62" s="129" t="e">
        <f>IF(VLOOKUP(O62,Home!$C$8:$R$207,6,FALSE)="","",VLOOKUP(O62,Home!$C$8:$R$207,6,FALSE))</f>
        <v>#N/A</v>
      </c>
      <c r="M62" s="129" t="e">
        <f t="shared" si="0"/>
        <v>#N/A</v>
      </c>
      <c r="N62" s="11">
        <f>SUM($K$4:K62)</f>
        <v>59</v>
      </c>
      <c r="O62" s="11" t="str">
        <f>IF(P62="","",IF(IFERROR(VLOOKUP(N62,Home!$C$8:$R$1048576,1,FALSE),"")=0,"",IFERROR(VLOOKUP(N62,Home!$C$8:$R$1048576,1,FALSE),"")))</f>
        <v/>
      </c>
      <c r="P62" s="11" t="str">
        <f>IF(IFERROR(VLOOKUP(W62,Home!$C$8:$R$1048576,3,FALSE),"")=0,"",IFERROR(VLOOKUP(W62,Home!$C$8:$R$1048576,3,FALSE),""))</f>
        <v/>
      </c>
      <c r="Q62" s="11" t="str">
        <f t="shared" si="1"/>
        <v/>
      </c>
      <c r="R62" s="130" t="e">
        <f>VLOOKUP(Q62,'Baggrund til lister'!$G$4:$H$15,2,FALSE)</f>
        <v>#N/A</v>
      </c>
      <c r="S62" s="11" t="str">
        <f t="shared" si="2"/>
        <v/>
      </c>
      <c r="T62" s="11" t="str">
        <f>IF(IFERROR(VLOOKUP(N62,Home!$C$8:$R$1048576,11,FALSE),"")=0,"",IFERROR(VLOOKUP(N62,Home!$C$8:$R$1048576,11,FALSE),""))</f>
        <v/>
      </c>
      <c r="U62" s="11" t="str">
        <f>IF(IFERROR(VLOOKUP(O62,Home!$C$8:$R$1048576,12,FALSE),"")=0,"",IFERROR(VLOOKUP(O62,Home!$C$8:$R$1048576,12,FALSE),""))</f>
        <v/>
      </c>
      <c r="V62" s="11" t="str">
        <f>IF(IFERROR(VLOOKUP(O62,Home!$C$8:$R$1048576,8,FALSE),"")=0,"",IFERROR(VLOOKUP(O62,Home!$C$8:$R$1048576,8,FALSE),""))</f>
        <v/>
      </c>
      <c r="W62" s="11" t="str">
        <f>IF(OR(VLOOKUP(N62,Home!$C$7:$I$207,6,FALSE)="",VLOOKUP(N62,Home!$C$7:$I$207,7,FALSE)=""),"FEJL",SUM(Baggrundsark!$K$4:K62))</f>
        <v>FEJL</v>
      </c>
      <c r="Y62">
        <v>59</v>
      </c>
      <c r="Z62" s="1" t="str">
        <f>IF(VLOOKUP(Y62,Home!$C$8:$I$207,6,FALSE)="","",VLOOKUP(Y62,Home!$C$8:$I$207,6,FALSE))</f>
        <v/>
      </c>
      <c r="AA62" t="e">
        <f t="shared" si="24"/>
        <v>#VALUE!</v>
      </c>
      <c r="AB62" s="44" t="str">
        <f>IF(Home!I66="","",(1+(Home!I66-Home!H66)/14))</f>
        <v/>
      </c>
      <c r="AC62" t="e">
        <f t="shared" si="22"/>
        <v>#VALUE!</v>
      </c>
      <c r="AD62">
        <f t="shared" si="14"/>
        <v>0</v>
      </c>
      <c r="AE62">
        <f>SUM($AD$4:AD62)</f>
        <v>1</v>
      </c>
      <c r="AF62" s="103" t="str">
        <f>IFERROR(VLOOKUP(AN62,Home!$C$8:$E$207,3,FALSE),"")</f>
        <v/>
      </c>
      <c r="AG62" s="103" t="str">
        <f>IFERROR(VLOOKUP(AN62,Home!$C$8:$E$207,2,FALSE),"")</f>
        <v/>
      </c>
      <c r="AH62" s="104" t="str">
        <f>IF(VLOOKUP(AE62,Home!$C$8:$I$207,6,FALSE)="","",VLOOKUP(AE62,Home!$C$8:$I$207,6,FALSE))</f>
        <v/>
      </c>
      <c r="AI62" s="104" t="e">
        <f t="shared" si="23"/>
        <v>#VALUE!</v>
      </c>
      <c r="AJ62" s="105" t="e">
        <f t="shared" si="15"/>
        <v>#VALUE!</v>
      </c>
      <c r="AK62" s="103" t="e">
        <f t="shared" si="4"/>
        <v>#VALUE!</v>
      </c>
      <c r="AL62" s="103" t="e">
        <f t="shared" si="16"/>
        <v>#VALUE!</v>
      </c>
      <c r="AN62" t="str">
        <f>IF(OR(VLOOKUP(AE62,Home!$C$8:$I$207,6,FALSE)="",VLOOKUP(AE62,Home!$C$8:$I$207,7,FALSE)=""),"FEJL",Baggrundsark!AE62)</f>
        <v>FEJL</v>
      </c>
      <c r="AO62">
        <f>IF(VLOOKUP(AE62,Home!$C$8:$N$207,12,FALSE)="Timelønnet",1,0)</f>
        <v>0</v>
      </c>
      <c r="AP62">
        <f>SUM($AO$4:AO62)*AO62</f>
        <v>0</v>
      </c>
      <c r="AQ62">
        <f t="shared" si="25"/>
        <v>1</v>
      </c>
      <c r="AR62" t="str">
        <f t="shared" si="26"/>
        <v/>
      </c>
      <c r="AS62" t="e">
        <f t="shared" si="17"/>
        <v>#VALUE!</v>
      </c>
      <c r="AT62" s="45" t="e">
        <f t="shared" si="7"/>
        <v>#VALUE!</v>
      </c>
      <c r="AU62">
        <f>VLOOKUP(AQ62,Home!$C$8:$J$207,8,FALSE)</f>
        <v>0</v>
      </c>
      <c r="AZ62" s="46">
        <v>7</v>
      </c>
      <c r="BA62">
        <v>2015</v>
      </c>
      <c r="BB62" t="s">
        <v>273</v>
      </c>
      <c r="BC62" t="s">
        <v>156</v>
      </c>
    </row>
    <row r="63" spans="1:55" x14ac:dyDescent="0.25">
      <c r="A63" s="6">
        <f t="shared" si="8"/>
        <v>0</v>
      </c>
      <c r="B63" s="6">
        <f t="shared" si="18"/>
        <v>0</v>
      </c>
      <c r="C63" s="6" t="str">
        <f t="shared" si="9"/>
        <v/>
      </c>
      <c r="D63" s="7">
        <f t="shared" si="10"/>
        <v>0</v>
      </c>
      <c r="E63" s="7">
        <f t="shared" si="19"/>
        <v>0</v>
      </c>
      <c r="F63" s="7" t="str">
        <f t="shared" si="11"/>
        <v/>
      </c>
      <c r="G63" s="6">
        <f t="shared" si="12"/>
        <v>0</v>
      </c>
      <c r="H63" s="6">
        <f t="shared" si="20"/>
        <v>0</v>
      </c>
      <c r="I63" s="6" t="str">
        <f t="shared" si="21"/>
        <v/>
      </c>
      <c r="J63" s="11">
        <v>60</v>
      </c>
      <c r="K63" s="11">
        <f>IF(IFERROR(VLOOKUP(J63,Home!$A$8:$B$1048576,1,FALSE),0)=0,0,1)</f>
        <v>1</v>
      </c>
      <c r="L63" s="129" t="e">
        <f>IF(VLOOKUP(O63,Home!$C$8:$R$207,6,FALSE)="","",VLOOKUP(O63,Home!$C$8:$R$207,6,FALSE))</f>
        <v>#N/A</v>
      </c>
      <c r="M63" s="129" t="e">
        <f t="shared" si="0"/>
        <v>#N/A</v>
      </c>
      <c r="N63" s="11">
        <f>SUM($K$4:K63)</f>
        <v>60</v>
      </c>
      <c r="O63" s="11" t="str">
        <f>IF(P63="","",IF(IFERROR(VLOOKUP(N63,Home!$C$8:$R$1048576,1,FALSE),"")=0,"",IFERROR(VLOOKUP(N63,Home!$C$8:$R$1048576,1,FALSE),"")))</f>
        <v/>
      </c>
      <c r="P63" s="11" t="str">
        <f>IF(IFERROR(VLOOKUP(W63,Home!$C$8:$R$1048576,3,FALSE),"")=0,"",IFERROR(VLOOKUP(W63,Home!$C$8:$R$1048576,3,FALSE),""))</f>
        <v/>
      </c>
      <c r="Q63" s="11" t="str">
        <f t="shared" si="1"/>
        <v/>
      </c>
      <c r="R63" s="130" t="e">
        <f>VLOOKUP(Q63,'Baggrund til lister'!$G$4:$H$15,2,FALSE)</f>
        <v>#N/A</v>
      </c>
      <c r="S63" s="11" t="str">
        <f t="shared" si="2"/>
        <v/>
      </c>
      <c r="T63" s="11" t="str">
        <f>IF(IFERROR(VLOOKUP(N63,Home!$C$8:$R$1048576,11,FALSE),"")=0,"",IFERROR(VLOOKUP(N63,Home!$C$8:$R$1048576,11,FALSE),""))</f>
        <v/>
      </c>
      <c r="U63" s="11" t="str">
        <f>IF(IFERROR(VLOOKUP(O63,Home!$C$8:$R$1048576,12,FALSE),"")=0,"",IFERROR(VLOOKUP(O63,Home!$C$8:$R$1048576,12,FALSE),""))</f>
        <v/>
      </c>
      <c r="V63" s="11" t="str">
        <f>IF(IFERROR(VLOOKUP(O63,Home!$C$8:$R$1048576,8,FALSE),"")=0,"",IFERROR(VLOOKUP(O63,Home!$C$8:$R$1048576,8,FALSE),""))</f>
        <v/>
      </c>
      <c r="W63" s="11" t="str">
        <f>IF(OR(VLOOKUP(N63,Home!$C$7:$I$207,6,FALSE)="",VLOOKUP(N63,Home!$C$7:$I$207,7,FALSE)=""),"FEJL",SUM(Baggrundsark!$K$4:K63))</f>
        <v>FEJL</v>
      </c>
      <c r="Y63">
        <v>60</v>
      </c>
      <c r="Z63" s="1" t="str">
        <f>IF(VLOOKUP(Y63,Home!$C$8:$I$207,6,FALSE)="","",VLOOKUP(Y63,Home!$C$8:$I$207,6,FALSE))</f>
        <v/>
      </c>
      <c r="AA63" t="e">
        <f t="shared" si="24"/>
        <v>#VALUE!</v>
      </c>
      <c r="AB63" s="44" t="str">
        <f>IF(Home!I67="","",(1+(Home!I67-Home!H67)/14))</f>
        <v/>
      </c>
      <c r="AC63" t="e">
        <f t="shared" si="22"/>
        <v>#VALUE!</v>
      </c>
      <c r="AD63">
        <f t="shared" si="14"/>
        <v>0</v>
      </c>
      <c r="AE63">
        <f>SUM($AD$4:AD63)</f>
        <v>1</v>
      </c>
      <c r="AF63" s="103" t="str">
        <f>IFERROR(VLOOKUP(AN63,Home!$C$8:$E$207,3,FALSE),"")</f>
        <v/>
      </c>
      <c r="AG63" s="103" t="str">
        <f>IFERROR(VLOOKUP(AN63,Home!$C$8:$E$207,2,FALSE),"")</f>
        <v/>
      </c>
      <c r="AH63" s="104" t="str">
        <f>IF(VLOOKUP(AE63,Home!$C$8:$I$207,6,FALSE)="","",VLOOKUP(AE63,Home!$C$8:$I$207,6,FALSE))</f>
        <v/>
      </c>
      <c r="AI63" s="104" t="e">
        <f t="shared" si="23"/>
        <v>#VALUE!</v>
      </c>
      <c r="AJ63" s="105" t="e">
        <f t="shared" si="15"/>
        <v>#VALUE!</v>
      </c>
      <c r="AK63" s="103" t="e">
        <f t="shared" si="4"/>
        <v>#VALUE!</v>
      </c>
      <c r="AL63" s="103" t="e">
        <f t="shared" si="16"/>
        <v>#VALUE!</v>
      </c>
      <c r="AN63" t="str">
        <f>IF(OR(VLOOKUP(AE63,Home!$C$8:$I$207,6,FALSE)="",VLOOKUP(AE63,Home!$C$8:$I$207,7,FALSE)=""),"FEJL",Baggrundsark!AE63)</f>
        <v>FEJL</v>
      </c>
      <c r="AO63">
        <f>IF(VLOOKUP(AE63,Home!$C$8:$N$207,12,FALSE)="Timelønnet",1,0)</f>
        <v>0</v>
      </c>
      <c r="AP63">
        <f>SUM($AO$4:AO63)*AO63</f>
        <v>0</v>
      </c>
      <c r="AQ63">
        <f t="shared" si="25"/>
        <v>1</v>
      </c>
      <c r="AR63" t="str">
        <f t="shared" si="26"/>
        <v/>
      </c>
      <c r="AS63" t="e">
        <f t="shared" si="17"/>
        <v>#VALUE!</v>
      </c>
      <c r="AT63" s="45" t="e">
        <f t="shared" si="7"/>
        <v>#VALUE!</v>
      </c>
      <c r="AU63">
        <f>VLOOKUP(AQ63,Home!$C$8:$J$207,8,FALSE)</f>
        <v>0</v>
      </c>
      <c r="AZ63">
        <v>8</v>
      </c>
      <c r="BA63">
        <v>2015</v>
      </c>
      <c r="BB63" t="s">
        <v>274</v>
      </c>
      <c r="BC63" t="s">
        <v>157</v>
      </c>
    </row>
    <row r="64" spans="1:55" x14ac:dyDescent="0.25">
      <c r="A64" s="6">
        <f t="shared" si="8"/>
        <v>0</v>
      </c>
      <c r="B64" s="6">
        <f t="shared" si="18"/>
        <v>0</v>
      </c>
      <c r="C64" s="6" t="str">
        <f t="shared" si="9"/>
        <v/>
      </c>
      <c r="D64" s="7">
        <f t="shared" si="10"/>
        <v>0</v>
      </c>
      <c r="E64" s="7">
        <f t="shared" si="19"/>
        <v>0</v>
      </c>
      <c r="F64" s="7" t="str">
        <f t="shared" si="11"/>
        <v/>
      </c>
      <c r="G64" s="6">
        <f t="shared" si="12"/>
        <v>0</v>
      </c>
      <c r="H64" s="6">
        <f t="shared" si="20"/>
        <v>0</v>
      </c>
      <c r="I64" s="6" t="str">
        <f t="shared" si="21"/>
        <v/>
      </c>
      <c r="J64" s="11">
        <v>61</v>
      </c>
      <c r="K64" s="11">
        <f>IF(IFERROR(VLOOKUP(J64,Home!$A$8:$B$1048576,1,FALSE),0)=0,0,1)</f>
        <v>1</v>
      </c>
      <c r="L64" s="129" t="e">
        <f>IF(VLOOKUP(O64,Home!$C$8:$R$207,6,FALSE)="","",VLOOKUP(O64,Home!$C$8:$R$207,6,FALSE))</f>
        <v>#N/A</v>
      </c>
      <c r="M64" s="129" t="e">
        <f t="shared" si="0"/>
        <v>#N/A</v>
      </c>
      <c r="N64" s="11">
        <f>SUM($K$4:K64)</f>
        <v>61</v>
      </c>
      <c r="O64" s="11" t="str">
        <f>IF(P64="","",IF(IFERROR(VLOOKUP(N64,Home!$C$8:$R$1048576,1,FALSE),"")=0,"",IFERROR(VLOOKUP(N64,Home!$C$8:$R$1048576,1,FALSE),"")))</f>
        <v/>
      </c>
      <c r="P64" s="11" t="str">
        <f>IF(IFERROR(VLOOKUP(W64,Home!$C$8:$R$1048576,3,FALSE),"")=0,"",IFERROR(VLOOKUP(W64,Home!$C$8:$R$1048576,3,FALSE),""))</f>
        <v/>
      </c>
      <c r="Q64" s="11" t="str">
        <f t="shared" si="1"/>
        <v/>
      </c>
      <c r="R64" s="130" t="e">
        <f>VLOOKUP(Q64,'Baggrund til lister'!$G$4:$H$15,2,FALSE)</f>
        <v>#N/A</v>
      </c>
      <c r="S64" s="11" t="str">
        <f t="shared" si="2"/>
        <v/>
      </c>
      <c r="T64" s="11" t="str">
        <f>IF(IFERROR(VLOOKUP(N64,Home!$C$8:$R$1048576,11,FALSE),"")=0,"",IFERROR(VLOOKUP(N64,Home!$C$8:$R$1048576,11,FALSE),""))</f>
        <v/>
      </c>
      <c r="U64" s="11" t="str">
        <f>IF(IFERROR(VLOOKUP(O64,Home!$C$8:$R$1048576,12,FALSE),"")=0,"",IFERROR(VLOOKUP(O64,Home!$C$8:$R$1048576,12,FALSE),""))</f>
        <v/>
      </c>
      <c r="V64" s="11" t="str">
        <f>IF(IFERROR(VLOOKUP(O64,Home!$C$8:$R$1048576,8,FALSE),"")=0,"",IFERROR(VLOOKUP(O64,Home!$C$8:$R$1048576,8,FALSE),""))</f>
        <v/>
      </c>
      <c r="W64" s="11" t="str">
        <f>IF(OR(VLOOKUP(N64,Home!$C$7:$I$207,6,FALSE)="",VLOOKUP(N64,Home!$C$7:$I$207,7,FALSE)=""),"FEJL",SUM(Baggrundsark!$K$4:K64))</f>
        <v>FEJL</v>
      </c>
      <c r="Y64">
        <v>61</v>
      </c>
      <c r="Z64" s="1" t="str">
        <f>IF(VLOOKUP(Y64,Home!$C$8:$I$207,6,FALSE)="","",VLOOKUP(Y64,Home!$C$8:$I$207,6,FALSE))</f>
        <v/>
      </c>
      <c r="AA64" t="e">
        <f t="shared" si="24"/>
        <v>#VALUE!</v>
      </c>
      <c r="AB64" s="44" t="str">
        <f>IF(Home!I68="","",(1+(Home!I68-Home!H68)/14))</f>
        <v/>
      </c>
      <c r="AC64" t="e">
        <f t="shared" si="22"/>
        <v>#VALUE!</v>
      </c>
      <c r="AD64">
        <f t="shared" si="14"/>
        <v>0</v>
      </c>
      <c r="AE64">
        <f>SUM($AD$4:AD64)</f>
        <v>1</v>
      </c>
      <c r="AF64" s="103" t="str">
        <f>IFERROR(VLOOKUP(AN64,Home!$C$8:$E$207,3,FALSE),"")</f>
        <v/>
      </c>
      <c r="AG64" s="103" t="str">
        <f>IFERROR(VLOOKUP(AN64,Home!$C$8:$E$207,2,FALSE),"")</f>
        <v/>
      </c>
      <c r="AH64" s="104" t="str">
        <f>IF(VLOOKUP(AE64,Home!$C$8:$I$207,6,FALSE)="","",VLOOKUP(AE64,Home!$C$8:$I$207,6,FALSE))</f>
        <v/>
      </c>
      <c r="AI64" s="104" t="e">
        <f t="shared" si="23"/>
        <v>#VALUE!</v>
      </c>
      <c r="AJ64" s="105" t="e">
        <f t="shared" si="15"/>
        <v>#VALUE!</v>
      </c>
      <c r="AK64" s="103" t="e">
        <f t="shared" si="4"/>
        <v>#VALUE!</v>
      </c>
      <c r="AL64" s="103" t="e">
        <f t="shared" si="16"/>
        <v>#VALUE!</v>
      </c>
      <c r="AN64" t="str">
        <f>IF(OR(VLOOKUP(AE64,Home!$C$8:$I$207,6,FALSE)="",VLOOKUP(AE64,Home!$C$8:$I$207,7,FALSE)=""),"FEJL",Baggrundsark!AE64)</f>
        <v>FEJL</v>
      </c>
      <c r="AO64">
        <f>IF(VLOOKUP(AE64,Home!$C$8:$N$207,12,FALSE)="Timelønnet",1,0)</f>
        <v>0</v>
      </c>
      <c r="AP64">
        <f>SUM($AO$4:AO64)*AO64</f>
        <v>0</v>
      </c>
      <c r="AQ64">
        <f t="shared" si="25"/>
        <v>1</v>
      </c>
      <c r="AR64" t="str">
        <f t="shared" si="26"/>
        <v/>
      </c>
      <c r="AS64" t="e">
        <f t="shared" si="17"/>
        <v>#VALUE!</v>
      </c>
      <c r="AT64" s="45" t="e">
        <f t="shared" si="7"/>
        <v>#VALUE!</v>
      </c>
      <c r="AU64">
        <f>VLOOKUP(AQ64,Home!$C$8:$J$207,8,FALSE)</f>
        <v>0</v>
      </c>
      <c r="AZ64">
        <v>9</v>
      </c>
      <c r="BA64">
        <v>2015</v>
      </c>
      <c r="BB64" t="s">
        <v>275</v>
      </c>
      <c r="BC64" t="s">
        <v>157</v>
      </c>
    </row>
    <row r="65" spans="1:55" x14ac:dyDescent="0.25">
      <c r="A65" s="6">
        <f t="shared" si="8"/>
        <v>0</v>
      </c>
      <c r="B65" s="6">
        <f t="shared" si="18"/>
        <v>0</v>
      </c>
      <c r="C65" s="6" t="str">
        <f t="shared" si="9"/>
        <v/>
      </c>
      <c r="D65" s="7">
        <f t="shared" si="10"/>
        <v>0</v>
      </c>
      <c r="E65" s="7">
        <f t="shared" si="19"/>
        <v>0</v>
      </c>
      <c r="F65" s="7" t="str">
        <f t="shared" si="11"/>
        <v/>
      </c>
      <c r="G65" s="6">
        <f t="shared" si="12"/>
        <v>0</v>
      </c>
      <c r="H65" s="6">
        <f t="shared" si="20"/>
        <v>0</v>
      </c>
      <c r="I65" s="6" t="str">
        <f t="shared" si="21"/>
        <v/>
      </c>
      <c r="J65" s="11">
        <v>62</v>
      </c>
      <c r="K65" s="11">
        <f>IF(IFERROR(VLOOKUP(J65,Home!$A$8:$B$1048576,1,FALSE),0)=0,0,1)</f>
        <v>1</v>
      </c>
      <c r="L65" s="129" t="e">
        <f>IF(VLOOKUP(O65,Home!$C$8:$R$207,6,FALSE)="","",VLOOKUP(O65,Home!$C$8:$R$207,6,FALSE))</f>
        <v>#N/A</v>
      </c>
      <c r="M65" s="129" t="e">
        <f t="shared" si="0"/>
        <v>#N/A</v>
      </c>
      <c r="N65" s="11">
        <f>SUM($K$4:K65)</f>
        <v>62</v>
      </c>
      <c r="O65" s="11" t="str">
        <f>IF(P65="","",IF(IFERROR(VLOOKUP(N65,Home!$C$8:$R$1048576,1,FALSE),"")=0,"",IFERROR(VLOOKUP(N65,Home!$C$8:$R$1048576,1,FALSE),"")))</f>
        <v/>
      </c>
      <c r="P65" s="11" t="str">
        <f>IF(IFERROR(VLOOKUP(W65,Home!$C$8:$R$1048576,3,FALSE),"")=0,"",IFERROR(VLOOKUP(W65,Home!$C$8:$R$1048576,3,FALSE),""))</f>
        <v/>
      </c>
      <c r="Q65" s="11" t="str">
        <f t="shared" si="1"/>
        <v/>
      </c>
      <c r="R65" s="130" t="e">
        <f>VLOOKUP(Q65,'Baggrund til lister'!$G$4:$H$15,2,FALSE)</f>
        <v>#N/A</v>
      </c>
      <c r="S65" s="11" t="str">
        <f t="shared" si="2"/>
        <v/>
      </c>
      <c r="T65" s="11" t="str">
        <f>IF(IFERROR(VLOOKUP(N65,Home!$C$8:$R$1048576,11,FALSE),"")=0,"",IFERROR(VLOOKUP(N65,Home!$C$8:$R$1048576,11,FALSE),""))</f>
        <v/>
      </c>
      <c r="U65" s="11" t="str">
        <f>IF(IFERROR(VLOOKUP(O65,Home!$C$8:$R$1048576,12,FALSE),"")=0,"",IFERROR(VLOOKUP(O65,Home!$C$8:$R$1048576,12,FALSE),""))</f>
        <v/>
      </c>
      <c r="V65" s="11" t="str">
        <f>IF(IFERROR(VLOOKUP(O65,Home!$C$8:$R$1048576,8,FALSE),"")=0,"",IFERROR(VLOOKUP(O65,Home!$C$8:$R$1048576,8,FALSE),""))</f>
        <v/>
      </c>
      <c r="W65" s="11" t="str">
        <f>IF(OR(VLOOKUP(N65,Home!$C$7:$I$207,6,FALSE)="",VLOOKUP(N65,Home!$C$7:$I$207,7,FALSE)=""),"FEJL",SUM(Baggrundsark!$K$4:K65))</f>
        <v>FEJL</v>
      </c>
      <c r="Y65">
        <v>62</v>
      </c>
      <c r="Z65" s="1" t="str">
        <f>IF(VLOOKUP(Y65,Home!$C$8:$I$207,6,FALSE)="","",VLOOKUP(Y65,Home!$C$8:$I$207,6,FALSE))</f>
        <v/>
      </c>
      <c r="AA65" t="e">
        <f t="shared" si="24"/>
        <v>#VALUE!</v>
      </c>
      <c r="AB65" s="44" t="str">
        <f>IF(Home!I69="","",(1+(Home!I69-Home!H69)/14))</f>
        <v/>
      </c>
      <c r="AC65" t="e">
        <f t="shared" si="22"/>
        <v>#VALUE!</v>
      </c>
      <c r="AD65">
        <f t="shared" si="14"/>
        <v>0</v>
      </c>
      <c r="AE65">
        <f>SUM($AD$4:AD65)</f>
        <v>1</v>
      </c>
      <c r="AF65" s="103" t="str">
        <f>IFERROR(VLOOKUP(AN65,Home!$C$8:$E$207,3,FALSE),"")</f>
        <v/>
      </c>
      <c r="AG65" s="103" t="str">
        <f>IFERROR(VLOOKUP(AN65,Home!$C$8:$E$207,2,FALSE),"")</f>
        <v/>
      </c>
      <c r="AH65" s="104" t="str">
        <f>IF(VLOOKUP(AE65,Home!$C$8:$I$207,6,FALSE)="","",VLOOKUP(AE65,Home!$C$8:$I$207,6,FALSE))</f>
        <v/>
      </c>
      <c r="AI65" s="104" t="e">
        <f t="shared" si="23"/>
        <v>#VALUE!</v>
      </c>
      <c r="AJ65" s="105" t="e">
        <f t="shared" si="15"/>
        <v>#VALUE!</v>
      </c>
      <c r="AK65" s="103" t="e">
        <f t="shared" si="4"/>
        <v>#VALUE!</v>
      </c>
      <c r="AL65" s="103" t="e">
        <f t="shared" si="16"/>
        <v>#VALUE!</v>
      </c>
      <c r="AN65" t="str">
        <f>IF(OR(VLOOKUP(AE65,Home!$C$8:$I$207,6,FALSE)="",VLOOKUP(AE65,Home!$C$8:$I$207,7,FALSE)=""),"FEJL",Baggrundsark!AE65)</f>
        <v>FEJL</v>
      </c>
      <c r="AO65">
        <f>IF(VLOOKUP(AE65,Home!$C$8:$N$207,12,FALSE)="Timelønnet",1,0)</f>
        <v>0</v>
      </c>
      <c r="AP65">
        <f>SUM($AO$4:AO65)*AO65</f>
        <v>0</v>
      </c>
      <c r="AQ65">
        <f t="shared" si="25"/>
        <v>1</v>
      </c>
      <c r="AR65" t="str">
        <f t="shared" si="26"/>
        <v/>
      </c>
      <c r="AS65" t="e">
        <f t="shared" si="17"/>
        <v>#VALUE!</v>
      </c>
      <c r="AT65" s="45" t="e">
        <f t="shared" si="7"/>
        <v>#VALUE!</v>
      </c>
      <c r="AU65">
        <f>VLOOKUP(AQ65,Home!$C$8:$J$207,8,FALSE)</f>
        <v>0</v>
      </c>
      <c r="AZ65" s="46">
        <v>10</v>
      </c>
      <c r="BA65">
        <v>2015</v>
      </c>
      <c r="BB65" t="s">
        <v>276</v>
      </c>
      <c r="BC65" t="s">
        <v>158</v>
      </c>
    </row>
    <row r="66" spans="1:55" x14ac:dyDescent="0.25">
      <c r="A66" s="6">
        <f t="shared" si="8"/>
        <v>0</v>
      </c>
      <c r="B66" s="6">
        <f t="shared" si="18"/>
        <v>0</v>
      </c>
      <c r="C66" s="6" t="str">
        <f t="shared" si="9"/>
        <v/>
      </c>
      <c r="D66" s="7">
        <f t="shared" si="10"/>
        <v>0</v>
      </c>
      <c r="E66" s="7">
        <f t="shared" si="19"/>
        <v>0</v>
      </c>
      <c r="F66" s="7" t="str">
        <f t="shared" si="11"/>
        <v/>
      </c>
      <c r="G66" s="6">
        <f t="shared" si="12"/>
        <v>0</v>
      </c>
      <c r="H66" s="6">
        <f t="shared" si="20"/>
        <v>0</v>
      </c>
      <c r="I66" s="6" t="str">
        <f t="shared" si="21"/>
        <v/>
      </c>
      <c r="J66" s="11">
        <v>63</v>
      </c>
      <c r="K66" s="11">
        <f>IF(IFERROR(VLOOKUP(J66,Home!$A$8:$B$1048576,1,FALSE),0)=0,0,1)</f>
        <v>1</v>
      </c>
      <c r="L66" s="129" t="e">
        <f>IF(VLOOKUP(O66,Home!$C$8:$R$207,6,FALSE)="","",VLOOKUP(O66,Home!$C$8:$R$207,6,FALSE))</f>
        <v>#N/A</v>
      </c>
      <c r="M66" s="129" t="e">
        <f t="shared" si="0"/>
        <v>#N/A</v>
      </c>
      <c r="N66" s="11">
        <f>SUM($K$4:K66)</f>
        <v>63</v>
      </c>
      <c r="O66" s="11" t="str">
        <f>IF(P66="","",IF(IFERROR(VLOOKUP(N66,Home!$C$8:$R$1048576,1,FALSE),"")=0,"",IFERROR(VLOOKUP(N66,Home!$C$8:$R$1048576,1,FALSE),"")))</f>
        <v/>
      </c>
      <c r="P66" s="11" t="str">
        <f>IF(IFERROR(VLOOKUP(W66,Home!$C$8:$R$1048576,3,FALSE),"")=0,"",IFERROR(VLOOKUP(W66,Home!$C$8:$R$1048576,3,FALSE),""))</f>
        <v/>
      </c>
      <c r="Q66" s="11" t="str">
        <f t="shared" si="1"/>
        <v/>
      </c>
      <c r="R66" s="130" t="e">
        <f>VLOOKUP(Q66,'Baggrund til lister'!$G$4:$H$15,2,FALSE)</f>
        <v>#N/A</v>
      </c>
      <c r="S66" s="11" t="str">
        <f t="shared" si="2"/>
        <v/>
      </c>
      <c r="T66" s="11" t="str">
        <f>IF(IFERROR(VLOOKUP(N66,Home!$C$8:$R$1048576,11,FALSE),"")=0,"",IFERROR(VLOOKUP(N66,Home!$C$8:$R$1048576,11,FALSE),""))</f>
        <v/>
      </c>
      <c r="U66" s="11" t="str">
        <f>IF(IFERROR(VLOOKUP(O66,Home!$C$8:$R$1048576,12,FALSE),"")=0,"",IFERROR(VLOOKUP(O66,Home!$C$8:$R$1048576,12,FALSE),""))</f>
        <v/>
      </c>
      <c r="V66" s="11" t="str">
        <f>IF(IFERROR(VLOOKUP(O66,Home!$C$8:$R$1048576,8,FALSE),"")=0,"",IFERROR(VLOOKUP(O66,Home!$C$8:$R$1048576,8,FALSE),""))</f>
        <v/>
      </c>
      <c r="W66" s="11" t="str">
        <f>IF(OR(VLOOKUP(N66,Home!$C$7:$I$207,6,FALSE)="",VLOOKUP(N66,Home!$C$7:$I$207,7,FALSE)=""),"FEJL",SUM(Baggrundsark!$K$4:K66))</f>
        <v>FEJL</v>
      </c>
      <c r="Y66">
        <v>63</v>
      </c>
      <c r="Z66" s="1" t="str">
        <f>IF(VLOOKUP(Y66,Home!$C$8:$I$207,6,FALSE)="","",VLOOKUP(Y66,Home!$C$8:$I$207,6,FALSE))</f>
        <v/>
      </c>
      <c r="AA66" t="e">
        <f t="shared" si="24"/>
        <v>#VALUE!</v>
      </c>
      <c r="AB66" s="44" t="str">
        <f>IF(Home!I70="","",(1+(Home!I70-Home!H70)/14))</f>
        <v/>
      </c>
      <c r="AC66" t="e">
        <f t="shared" si="22"/>
        <v>#VALUE!</v>
      </c>
      <c r="AD66">
        <f t="shared" si="14"/>
        <v>0</v>
      </c>
      <c r="AE66">
        <f>SUM($AD$4:AD66)</f>
        <v>1</v>
      </c>
      <c r="AF66" s="103" t="str">
        <f>IFERROR(VLOOKUP(AN66,Home!$C$8:$E$207,3,FALSE),"")</f>
        <v/>
      </c>
      <c r="AG66" s="103" t="str">
        <f>IFERROR(VLOOKUP(AN66,Home!$C$8:$E$207,2,FALSE),"")</f>
        <v/>
      </c>
      <c r="AH66" s="104" t="str">
        <f>IF(VLOOKUP(AE66,Home!$C$8:$I$207,6,FALSE)="","",VLOOKUP(AE66,Home!$C$8:$I$207,6,FALSE))</f>
        <v/>
      </c>
      <c r="AI66" s="104" t="e">
        <f t="shared" si="23"/>
        <v>#VALUE!</v>
      </c>
      <c r="AJ66" s="105" t="e">
        <f t="shared" si="15"/>
        <v>#VALUE!</v>
      </c>
      <c r="AK66" s="103" t="e">
        <f t="shared" si="4"/>
        <v>#VALUE!</v>
      </c>
      <c r="AL66" s="103" t="e">
        <f t="shared" si="16"/>
        <v>#VALUE!</v>
      </c>
      <c r="AN66" t="str">
        <f>IF(OR(VLOOKUP(AE66,Home!$C$8:$I$207,6,FALSE)="",VLOOKUP(AE66,Home!$C$8:$I$207,7,FALSE)=""),"FEJL",Baggrundsark!AE66)</f>
        <v>FEJL</v>
      </c>
      <c r="AO66">
        <f>IF(VLOOKUP(AE66,Home!$C$8:$N$207,12,FALSE)="Timelønnet",1,0)</f>
        <v>0</v>
      </c>
      <c r="AP66">
        <f>SUM($AO$4:AO66)*AO66</f>
        <v>0</v>
      </c>
      <c r="AQ66">
        <f t="shared" si="25"/>
        <v>1</v>
      </c>
      <c r="AR66" t="str">
        <f t="shared" si="26"/>
        <v/>
      </c>
      <c r="AS66" t="e">
        <f t="shared" si="17"/>
        <v>#VALUE!</v>
      </c>
      <c r="AT66" s="45" t="e">
        <f t="shared" si="7"/>
        <v>#VALUE!</v>
      </c>
      <c r="AU66">
        <f>VLOOKUP(AQ66,Home!$C$8:$J$207,8,FALSE)</f>
        <v>0</v>
      </c>
      <c r="AZ66">
        <v>11</v>
      </c>
      <c r="BA66">
        <v>2015</v>
      </c>
      <c r="BB66" t="s">
        <v>277</v>
      </c>
      <c r="BC66" t="s">
        <v>158</v>
      </c>
    </row>
    <row r="67" spans="1:55" x14ac:dyDescent="0.25">
      <c r="A67" s="6">
        <f t="shared" si="8"/>
        <v>0</v>
      </c>
      <c r="B67" s="6">
        <f t="shared" si="18"/>
        <v>0</v>
      </c>
      <c r="C67" s="6" t="str">
        <f t="shared" si="9"/>
        <v/>
      </c>
      <c r="D67" s="7">
        <f t="shared" si="10"/>
        <v>0</v>
      </c>
      <c r="E67" s="7">
        <f t="shared" si="19"/>
        <v>0</v>
      </c>
      <c r="F67" s="7" t="str">
        <f t="shared" si="11"/>
        <v/>
      </c>
      <c r="G67" s="6">
        <f t="shared" si="12"/>
        <v>0</v>
      </c>
      <c r="H67" s="6">
        <f t="shared" si="20"/>
        <v>0</v>
      </c>
      <c r="I67" s="6" t="str">
        <f t="shared" si="21"/>
        <v/>
      </c>
      <c r="J67" s="11">
        <v>64</v>
      </c>
      <c r="K67" s="11">
        <f>IF(IFERROR(VLOOKUP(J67,Home!$A$8:$B$1048576,1,FALSE),0)=0,0,1)</f>
        <v>1</v>
      </c>
      <c r="L67" s="129" t="e">
        <f>IF(VLOOKUP(O67,Home!$C$8:$R$207,6,FALSE)="","",VLOOKUP(O67,Home!$C$8:$R$207,6,FALSE))</f>
        <v>#N/A</v>
      </c>
      <c r="M67" s="129" t="e">
        <f t="shared" si="0"/>
        <v>#N/A</v>
      </c>
      <c r="N67" s="11">
        <f>SUM($K$4:K67)</f>
        <v>64</v>
      </c>
      <c r="O67" s="11" t="str">
        <f>IF(P67="","",IF(IFERROR(VLOOKUP(N67,Home!$C$8:$R$1048576,1,FALSE),"")=0,"",IFERROR(VLOOKUP(N67,Home!$C$8:$R$1048576,1,FALSE),"")))</f>
        <v/>
      </c>
      <c r="P67" s="11" t="str">
        <f>IF(IFERROR(VLOOKUP(W67,Home!$C$8:$R$1048576,3,FALSE),"")=0,"",IFERROR(VLOOKUP(W67,Home!$C$8:$R$1048576,3,FALSE),""))</f>
        <v/>
      </c>
      <c r="Q67" s="11" t="str">
        <f t="shared" si="1"/>
        <v/>
      </c>
      <c r="R67" s="130" t="e">
        <f>VLOOKUP(Q67,'Baggrund til lister'!$G$4:$H$15,2,FALSE)</f>
        <v>#N/A</v>
      </c>
      <c r="S67" s="11" t="str">
        <f t="shared" si="2"/>
        <v/>
      </c>
      <c r="T67" s="11" t="str">
        <f>IF(IFERROR(VLOOKUP(N67,Home!$C$8:$R$1048576,11,FALSE),"")=0,"",IFERROR(VLOOKUP(N67,Home!$C$8:$R$1048576,11,FALSE),""))</f>
        <v/>
      </c>
      <c r="U67" s="11" t="str">
        <f>IF(IFERROR(VLOOKUP(O67,Home!$C$8:$R$1048576,12,FALSE),"")=0,"",IFERROR(VLOOKUP(O67,Home!$C$8:$R$1048576,12,FALSE),""))</f>
        <v/>
      </c>
      <c r="V67" s="11" t="str">
        <f>IF(IFERROR(VLOOKUP(O67,Home!$C$8:$R$1048576,8,FALSE),"")=0,"",IFERROR(VLOOKUP(O67,Home!$C$8:$R$1048576,8,FALSE),""))</f>
        <v/>
      </c>
      <c r="W67" s="11" t="str">
        <f>IF(OR(VLOOKUP(N67,Home!$C$7:$I$207,6,FALSE)="",VLOOKUP(N67,Home!$C$7:$I$207,7,FALSE)=""),"FEJL",SUM(Baggrundsark!$K$4:K67))</f>
        <v>FEJL</v>
      </c>
      <c r="Y67">
        <v>64</v>
      </c>
      <c r="Z67" s="1" t="str">
        <f>IF(VLOOKUP(Y67,Home!$C$8:$I$207,6,FALSE)="","",VLOOKUP(Y67,Home!$C$8:$I$207,6,FALSE))</f>
        <v/>
      </c>
      <c r="AA67" t="e">
        <f t="shared" si="24"/>
        <v>#VALUE!</v>
      </c>
      <c r="AB67" s="44" t="str">
        <f>IF(Home!I71="","",(1+(Home!I71-Home!H71)/14))</f>
        <v/>
      </c>
      <c r="AC67" t="e">
        <f t="shared" si="22"/>
        <v>#VALUE!</v>
      </c>
      <c r="AD67">
        <f t="shared" si="14"/>
        <v>0</v>
      </c>
      <c r="AE67">
        <f>SUM($AD$4:AD67)</f>
        <v>1</v>
      </c>
      <c r="AF67" s="103" t="str">
        <f>IFERROR(VLOOKUP(AN67,Home!$C$8:$E$207,3,FALSE),"")</f>
        <v/>
      </c>
      <c r="AG67" s="103" t="str">
        <f>IFERROR(VLOOKUP(AN67,Home!$C$8:$E$207,2,FALSE),"")</f>
        <v/>
      </c>
      <c r="AH67" s="104" t="str">
        <f>IF(VLOOKUP(AE67,Home!$C$8:$I$207,6,FALSE)="","",VLOOKUP(AE67,Home!$C$8:$I$207,6,FALSE))</f>
        <v/>
      </c>
      <c r="AI67" s="104" t="e">
        <f t="shared" si="23"/>
        <v>#VALUE!</v>
      </c>
      <c r="AJ67" s="105" t="e">
        <f t="shared" si="15"/>
        <v>#VALUE!</v>
      </c>
      <c r="AK67" s="103" t="e">
        <f t="shared" si="4"/>
        <v>#VALUE!</v>
      </c>
      <c r="AL67" s="103" t="e">
        <f t="shared" si="16"/>
        <v>#VALUE!</v>
      </c>
      <c r="AN67" t="str">
        <f>IF(OR(VLOOKUP(AE67,Home!$C$8:$I$207,6,FALSE)="",VLOOKUP(AE67,Home!$C$8:$I$207,7,FALSE)=""),"FEJL",Baggrundsark!AE67)</f>
        <v>FEJL</v>
      </c>
      <c r="AO67">
        <f>IF(VLOOKUP(AE67,Home!$C$8:$N$207,12,FALSE)="Timelønnet",1,0)</f>
        <v>0</v>
      </c>
      <c r="AP67">
        <f>SUM($AO$4:AO67)*AO67</f>
        <v>0</v>
      </c>
      <c r="AQ67">
        <f t="shared" si="25"/>
        <v>1</v>
      </c>
      <c r="AR67" t="str">
        <f t="shared" si="26"/>
        <v/>
      </c>
      <c r="AS67" t="e">
        <f t="shared" si="17"/>
        <v>#VALUE!</v>
      </c>
      <c r="AT67" s="45" t="e">
        <f t="shared" si="7"/>
        <v>#VALUE!</v>
      </c>
      <c r="AU67">
        <f>VLOOKUP(AQ67,Home!$C$8:$J$207,8,FALSE)</f>
        <v>0</v>
      </c>
      <c r="AZ67">
        <v>12</v>
      </c>
      <c r="BA67">
        <v>2015</v>
      </c>
      <c r="BB67" t="s">
        <v>278</v>
      </c>
      <c r="BC67" t="s">
        <v>159</v>
      </c>
    </row>
    <row r="68" spans="1:55" x14ac:dyDescent="0.25">
      <c r="A68" s="6">
        <f t="shared" si="8"/>
        <v>0</v>
      </c>
      <c r="B68" s="6">
        <f t="shared" si="18"/>
        <v>0</v>
      </c>
      <c r="C68" s="6" t="str">
        <f t="shared" si="9"/>
        <v/>
      </c>
      <c r="D68" s="7">
        <f t="shared" si="10"/>
        <v>0</v>
      </c>
      <c r="E68" s="7">
        <f t="shared" si="19"/>
        <v>0</v>
      </c>
      <c r="F68" s="7" t="str">
        <f t="shared" si="11"/>
        <v/>
      </c>
      <c r="G68" s="6">
        <f t="shared" si="12"/>
        <v>0</v>
      </c>
      <c r="H68" s="6">
        <f t="shared" si="20"/>
        <v>0</v>
      </c>
      <c r="I68" s="6" t="str">
        <f t="shared" si="21"/>
        <v/>
      </c>
      <c r="J68" s="11">
        <v>65</v>
      </c>
      <c r="K68" s="11">
        <f>IF(IFERROR(VLOOKUP(J68,Home!$A$8:$B$1048576,1,FALSE),0)=0,0,1)</f>
        <v>1</v>
      </c>
      <c r="L68" s="129" t="e">
        <f>IF(VLOOKUP(O68,Home!$C$8:$R$207,6,FALSE)="","",VLOOKUP(O68,Home!$C$8:$R$207,6,FALSE))</f>
        <v>#N/A</v>
      </c>
      <c r="M68" s="129" t="e">
        <f t="shared" ref="M68:M131" si="27">IF(O68=O67,EDATE(M67,1),L68)</f>
        <v>#N/A</v>
      </c>
      <c r="N68" s="11">
        <f>SUM($K$4:K68)</f>
        <v>65</v>
      </c>
      <c r="O68" s="11" t="str">
        <f>IF(P68="","",IF(IFERROR(VLOOKUP(N68,Home!$C$8:$R$1048576,1,FALSE),"")=0,"",IFERROR(VLOOKUP(N68,Home!$C$8:$R$1048576,1,FALSE),"")))</f>
        <v/>
      </c>
      <c r="P68" s="11" t="str">
        <f>IF(IFERROR(VLOOKUP(W68,Home!$C$8:$R$1048576,3,FALSE),"")=0,"",IFERROR(VLOOKUP(W68,Home!$C$8:$R$1048576,3,FALSE),""))</f>
        <v/>
      </c>
      <c r="Q68" s="11" t="str">
        <f t="shared" ref="Q68:Q131" si="28">IFERROR(MONTH(M68),"")</f>
        <v/>
      </c>
      <c r="R68" s="130" t="e">
        <f>VLOOKUP(Q68,'Baggrund til lister'!$G$4:$H$15,2,FALSE)</f>
        <v>#N/A</v>
      </c>
      <c r="S68" s="11" t="str">
        <f t="shared" ref="S68:S131" si="29">IFERROR(YEAR(M68),"")</f>
        <v/>
      </c>
      <c r="T68" s="11" t="str">
        <f>IF(IFERROR(VLOOKUP(N68,Home!$C$8:$R$1048576,11,FALSE),"")=0,"",IFERROR(VLOOKUP(N68,Home!$C$8:$R$1048576,11,FALSE),""))</f>
        <v/>
      </c>
      <c r="U68" s="11" t="str">
        <f>IF(IFERROR(VLOOKUP(O68,Home!$C$8:$R$1048576,12,FALSE),"")=0,"",IFERROR(VLOOKUP(O68,Home!$C$8:$R$1048576,12,FALSE),""))</f>
        <v/>
      </c>
      <c r="V68" s="11" t="str">
        <f>IF(IFERROR(VLOOKUP(O68,Home!$C$8:$R$1048576,8,FALSE),"")=0,"",IFERROR(VLOOKUP(O68,Home!$C$8:$R$1048576,8,FALSE),""))</f>
        <v/>
      </c>
      <c r="W68" s="11" t="str">
        <f>IF(OR(VLOOKUP(N68,Home!$C$7:$I$207,6,FALSE)="",VLOOKUP(N68,Home!$C$7:$I$207,7,FALSE)=""),"FEJL",SUM(Baggrundsark!$K$4:K68))</f>
        <v>FEJL</v>
      </c>
      <c r="Y68">
        <v>65</v>
      </c>
      <c r="Z68" s="1" t="str">
        <f>IF(VLOOKUP(Y68,Home!$C$8:$I$207,6,FALSE)="","",VLOOKUP(Y68,Home!$C$8:$I$207,6,FALSE))</f>
        <v/>
      </c>
      <c r="AA68" t="e">
        <f t="shared" ref="AA68:AA99" si="30">WEEKNUM(Z68,1)</f>
        <v>#VALUE!</v>
      </c>
      <c r="AB68" s="44" t="str">
        <f>IF(Home!I72="","",(1+(Home!I72-Home!H72)/14))</f>
        <v/>
      </c>
      <c r="AC68" t="e">
        <f t="shared" si="22"/>
        <v>#VALUE!</v>
      </c>
      <c r="AD68">
        <f t="shared" si="14"/>
        <v>0</v>
      </c>
      <c r="AE68">
        <f>SUM($AD$4:AD68)</f>
        <v>1</v>
      </c>
      <c r="AF68" s="103" t="str">
        <f>IFERROR(VLOOKUP(AN68,Home!$C$8:$E$207,3,FALSE),"")</f>
        <v/>
      </c>
      <c r="AG68" s="103" t="str">
        <f>IFERROR(VLOOKUP(AN68,Home!$C$8:$E$207,2,FALSE),"")</f>
        <v/>
      </c>
      <c r="AH68" s="104" t="str">
        <f>IF(VLOOKUP(AE68,Home!$C$8:$I$207,6,FALSE)="","",VLOOKUP(AE68,Home!$C$8:$I$207,6,FALSE))</f>
        <v/>
      </c>
      <c r="AI68" s="104" t="e">
        <f t="shared" si="23"/>
        <v>#VALUE!</v>
      </c>
      <c r="AJ68" s="105" t="e">
        <f t="shared" si="15"/>
        <v>#VALUE!</v>
      </c>
      <c r="AK68" s="103" t="e">
        <f t="shared" ref="AK68:AK131" si="31">YEAR(AI68)</f>
        <v>#VALUE!</v>
      </c>
      <c r="AL68" s="103" t="e">
        <f t="shared" si="16"/>
        <v>#VALUE!</v>
      </c>
      <c r="AN68" t="str">
        <f>IF(OR(VLOOKUP(AE68,Home!$C$8:$I$207,6,FALSE)="",VLOOKUP(AE68,Home!$C$8:$I$207,7,FALSE)=""),"FEJL",Baggrundsark!AE68)</f>
        <v>FEJL</v>
      </c>
      <c r="AO68">
        <f>IF(VLOOKUP(AE68,Home!$C$8:$N$207,12,FALSE)="Timelønnet",1,0)</f>
        <v>0</v>
      </c>
      <c r="AP68">
        <f>SUM($AO$4:AO68)*AO68</f>
        <v>0</v>
      </c>
      <c r="AQ68">
        <f t="shared" ref="AQ68:AQ99" si="32">AE68</f>
        <v>1</v>
      </c>
      <c r="AR68" t="str">
        <f t="shared" ref="AR68:AR99" si="33">AF68</f>
        <v/>
      </c>
      <c r="AS68" t="e">
        <f t="shared" si="17"/>
        <v>#VALUE!</v>
      </c>
      <c r="AT68" s="45" t="e">
        <f t="shared" ref="AT68:AT131" si="34">AK68</f>
        <v>#VALUE!</v>
      </c>
      <c r="AU68">
        <f>VLOOKUP(AQ68,Home!$C$8:$J$207,8,FALSE)</f>
        <v>0</v>
      </c>
      <c r="AZ68" s="46">
        <v>13</v>
      </c>
      <c r="BA68">
        <v>2015</v>
      </c>
      <c r="BB68" t="s">
        <v>279</v>
      </c>
      <c r="BC68" t="s">
        <v>159</v>
      </c>
    </row>
    <row r="69" spans="1:55" x14ac:dyDescent="0.25">
      <c r="A69" s="6">
        <f t="shared" ref="A69:A132" si="35">IF(U69="Kontraktansat",1,0)</f>
        <v>0</v>
      </c>
      <c r="B69" s="6">
        <f t="shared" si="18"/>
        <v>0</v>
      </c>
      <c r="C69" s="6" t="str">
        <f t="shared" ref="C69:C132" si="36">IF(B69=B68,"",B69)</f>
        <v/>
      </c>
      <c r="D69" s="7">
        <f t="shared" ref="D69:D132" si="37">IF(U69="Månedslønnet",1,0)</f>
        <v>0</v>
      </c>
      <c r="E69" s="7">
        <f t="shared" si="19"/>
        <v>0</v>
      </c>
      <c r="F69" s="7" t="str">
        <f t="shared" ref="F69:F132" si="38">IF(E69=E68,"",E69)</f>
        <v/>
      </c>
      <c r="G69" s="6">
        <f t="shared" ref="G69:G132" si="39">IF(U69="Standardsats",1,0)</f>
        <v>0</v>
      </c>
      <c r="H69" s="6">
        <f t="shared" si="20"/>
        <v>0</v>
      </c>
      <c r="I69" s="6" t="str">
        <f t="shared" si="21"/>
        <v/>
      </c>
      <c r="J69" s="11">
        <v>66</v>
      </c>
      <c r="K69" s="11">
        <f>IF(IFERROR(VLOOKUP(J69,Home!$A$8:$B$1048576,1,FALSE),0)=0,0,1)</f>
        <v>1</v>
      </c>
      <c r="L69" s="129" t="e">
        <f>IF(VLOOKUP(O69,Home!$C$8:$R$207,6,FALSE)="","",VLOOKUP(O69,Home!$C$8:$R$207,6,FALSE))</f>
        <v>#N/A</v>
      </c>
      <c r="M69" s="129" t="e">
        <f t="shared" si="27"/>
        <v>#N/A</v>
      </c>
      <c r="N69" s="11">
        <f>SUM($K$4:K69)</f>
        <v>66</v>
      </c>
      <c r="O69" s="11" t="str">
        <f>IF(P69="","",IF(IFERROR(VLOOKUP(N69,Home!$C$8:$R$1048576,1,FALSE),"")=0,"",IFERROR(VLOOKUP(N69,Home!$C$8:$R$1048576,1,FALSE),"")))</f>
        <v/>
      </c>
      <c r="P69" s="11" t="str">
        <f>IF(IFERROR(VLOOKUP(W69,Home!$C$8:$R$1048576,3,FALSE),"")=0,"",IFERROR(VLOOKUP(W69,Home!$C$8:$R$1048576,3,FALSE),""))</f>
        <v/>
      </c>
      <c r="Q69" s="11" t="str">
        <f t="shared" si="28"/>
        <v/>
      </c>
      <c r="R69" s="130" t="e">
        <f>VLOOKUP(Q69,'Baggrund til lister'!$G$4:$H$15,2,FALSE)</f>
        <v>#N/A</v>
      </c>
      <c r="S69" s="11" t="str">
        <f t="shared" si="29"/>
        <v/>
      </c>
      <c r="T69" s="11" t="str">
        <f>IF(IFERROR(VLOOKUP(N69,Home!$C$8:$R$1048576,11,FALSE),"")=0,"",IFERROR(VLOOKUP(N69,Home!$C$8:$R$1048576,11,FALSE),""))</f>
        <v/>
      </c>
      <c r="U69" s="11" t="str">
        <f>IF(IFERROR(VLOOKUP(O69,Home!$C$8:$R$1048576,12,FALSE),"")=0,"",IFERROR(VLOOKUP(O69,Home!$C$8:$R$1048576,12,FALSE),""))</f>
        <v/>
      </c>
      <c r="V69" s="11" t="str">
        <f>IF(IFERROR(VLOOKUP(O69,Home!$C$8:$R$1048576,8,FALSE),"")=0,"",IFERROR(VLOOKUP(O69,Home!$C$8:$R$1048576,8,FALSE),""))</f>
        <v/>
      </c>
      <c r="W69" s="11" t="str">
        <f>IF(OR(VLOOKUP(N69,Home!$C$7:$I$207,6,FALSE)="",VLOOKUP(N69,Home!$C$7:$I$207,7,FALSE)=""),"FEJL",SUM(Baggrundsark!$K$4:K69))</f>
        <v>FEJL</v>
      </c>
      <c r="Y69">
        <v>66</v>
      </c>
      <c r="Z69" s="1" t="str">
        <f>IF(VLOOKUP(Y69,Home!$C$8:$I$207,6,FALSE)="","",VLOOKUP(Y69,Home!$C$8:$I$207,6,FALSE))</f>
        <v/>
      </c>
      <c r="AA69" t="e">
        <f t="shared" si="30"/>
        <v>#VALUE!</v>
      </c>
      <c r="AB69" s="44" t="str">
        <f>IF(Home!I73="","",(1+(Home!I73-Home!H73)/14))</f>
        <v/>
      </c>
      <c r="AC69" t="e">
        <f t="shared" si="22"/>
        <v>#VALUE!</v>
      </c>
      <c r="AD69">
        <f t="shared" ref="AD69:AD132" si="40">IF(IFERROR(VLOOKUP(Y69,$AC$4:$AC$203,1,FALSE),0)=0,0,1)</f>
        <v>0</v>
      </c>
      <c r="AE69">
        <f>SUM($AD$4:AD69)</f>
        <v>1</v>
      </c>
      <c r="AF69" s="103" t="str">
        <f>IFERROR(VLOOKUP(AN69,Home!$C$8:$E$207,3,FALSE),"")</f>
        <v/>
      </c>
      <c r="AG69" s="103" t="str">
        <f>IFERROR(VLOOKUP(AN69,Home!$C$8:$E$207,2,FALSE),"")</f>
        <v/>
      </c>
      <c r="AH69" s="104" t="str">
        <f>IF(VLOOKUP(AE69,Home!$C$8:$I$207,6,FALSE)="","",VLOOKUP(AE69,Home!$C$8:$I$207,6,FALSE))</f>
        <v/>
      </c>
      <c r="AI69" s="104" t="e">
        <f t="shared" si="23"/>
        <v>#VALUE!</v>
      </c>
      <c r="AJ69" s="105" t="e">
        <f t="shared" ref="AJ69:AJ132" si="41">1+INT((AI69-DATE(YEAR(AI69+4-WEEKDAY(AI69+6)),1,5)+WEEKDAY(DATE(YEAR(AI69+4-WEEKDAY(AI69+6)),1,3)))/7)</f>
        <v>#VALUE!</v>
      </c>
      <c r="AK69" s="103" t="e">
        <f t="shared" si="31"/>
        <v>#VALUE!</v>
      </c>
      <c r="AL69" s="103" t="e">
        <f t="shared" ref="AL69:AL132" si="42">AK69&amp;" "&amp;AJ69</f>
        <v>#VALUE!</v>
      </c>
      <c r="AN69" t="str">
        <f>IF(OR(VLOOKUP(AE69,Home!$C$8:$I$207,6,FALSE)="",VLOOKUP(AE69,Home!$C$8:$I$207,7,FALSE)=""),"FEJL",Baggrundsark!AE69)</f>
        <v>FEJL</v>
      </c>
      <c r="AO69">
        <f>IF(VLOOKUP(AE69,Home!$C$8:$N$207,12,FALSE)="Timelønnet",1,0)</f>
        <v>0</v>
      </c>
      <c r="AP69">
        <f>SUM($AO$4:AO69)*AO69</f>
        <v>0</v>
      </c>
      <c r="AQ69">
        <f t="shared" si="32"/>
        <v>1</v>
      </c>
      <c r="AR69" t="str">
        <f t="shared" si="33"/>
        <v/>
      </c>
      <c r="AS69" t="e">
        <f t="shared" ref="AS69:AS132" si="43">VLOOKUP(AL69,$BB$4:$BC$476,2,FALSE)</f>
        <v>#VALUE!</v>
      </c>
      <c r="AT69" s="45" t="e">
        <f t="shared" si="34"/>
        <v>#VALUE!</v>
      </c>
      <c r="AU69">
        <f>VLOOKUP(AQ69,Home!$C$8:$J$207,8,FALSE)</f>
        <v>0</v>
      </c>
      <c r="AZ69">
        <v>14</v>
      </c>
      <c r="BA69">
        <v>2015</v>
      </c>
      <c r="BB69" t="s">
        <v>280</v>
      </c>
      <c r="BC69" t="s">
        <v>160</v>
      </c>
    </row>
    <row r="70" spans="1:55" x14ac:dyDescent="0.25">
      <c r="A70" s="6">
        <f t="shared" si="35"/>
        <v>0</v>
      </c>
      <c r="B70" s="6">
        <f t="shared" ref="B70:B133" si="44">A70+B69</f>
        <v>0</v>
      </c>
      <c r="C70" s="6" t="str">
        <f t="shared" si="36"/>
        <v/>
      </c>
      <c r="D70" s="7">
        <f t="shared" si="37"/>
        <v>0</v>
      </c>
      <c r="E70" s="7">
        <f t="shared" ref="E70:E133" si="45">D70+E69</f>
        <v>0</v>
      </c>
      <c r="F70" s="7" t="str">
        <f t="shared" si="38"/>
        <v/>
      </c>
      <c r="G70" s="6">
        <f t="shared" si="39"/>
        <v>0</v>
      </c>
      <c r="H70" s="6">
        <f t="shared" ref="H70:H133" si="46">G70+H69</f>
        <v>0</v>
      </c>
      <c r="I70" s="6" t="str">
        <f t="shared" ref="I70:I133" si="47">IF(H70=H69,"",H70)</f>
        <v/>
      </c>
      <c r="J70" s="11">
        <v>67</v>
      </c>
      <c r="K70" s="11">
        <f>IF(IFERROR(VLOOKUP(J70,Home!$A$8:$B$1048576,1,FALSE),0)=0,0,1)</f>
        <v>1</v>
      </c>
      <c r="L70" s="129" t="e">
        <f>IF(VLOOKUP(O70,Home!$C$8:$R$207,6,FALSE)="","",VLOOKUP(O70,Home!$C$8:$R$207,6,FALSE))</f>
        <v>#N/A</v>
      </c>
      <c r="M70" s="129" t="e">
        <f t="shared" si="27"/>
        <v>#N/A</v>
      </c>
      <c r="N70" s="11">
        <f>SUM($K$4:K70)</f>
        <v>67</v>
      </c>
      <c r="O70" s="11" t="str">
        <f>IF(P70="","",IF(IFERROR(VLOOKUP(N70,Home!$C$8:$R$1048576,1,FALSE),"")=0,"",IFERROR(VLOOKUP(N70,Home!$C$8:$R$1048576,1,FALSE),"")))</f>
        <v/>
      </c>
      <c r="P70" s="11" t="str">
        <f>IF(IFERROR(VLOOKUP(W70,Home!$C$8:$R$1048576,3,FALSE),"")=0,"",IFERROR(VLOOKUP(W70,Home!$C$8:$R$1048576,3,FALSE),""))</f>
        <v/>
      </c>
      <c r="Q70" s="11" t="str">
        <f t="shared" si="28"/>
        <v/>
      </c>
      <c r="R70" s="130" t="e">
        <f>VLOOKUP(Q70,'Baggrund til lister'!$G$4:$H$15,2,FALSE)</f>
        <v>#N/A</v>
      </c>
      <c r="S70" s="11" t="str">
        <f t="shared" si="29"/>
        <v/>
      </c>
      <c r="T70" s="11" t="str">
        <f>IF(IFERROR(VLOOKUP(N70,Home!$C$8:$R$1048576,11,FALSE),"")=0,"",IFERROR(VLOOKUP(N70,Home!$C$8:$R$1048576,11,FALSE),""))</f>
        <v/>
      </c>
      <c r="U70" s="11" t="str">
        <f>IF(IFERROR(VLOOKUP(O70,Home!$C$8:$R$1048576,12,FALSE),"")=0,"",IFERROR(VLOOKUP(O70,Home!$C$8:$R$1048576,12,FALSE),""))</f>
        <v/>
      </c>
      <c r="V70" s="11" t="str">
        <f>IF(IFERROR(VLOOKUP(O70,Home!$C$8:$R$1048576,8,FALSE),"")=0,"",IFERROR(VLOOKUP(O70,Home!$C$8:$R$1048576,8,FALSE),""))</f>
        <v/>
      </c>
      <c r="W70" s="11" t="str">
        <f>IF(OR(VLOOKUP(N70,Home!$C$7:$I$207,6,FALSE)="",VLOOKUP(N70,Home!$C$7:$I$207,7,FALSE)=""),"FEJL",SUM(Baggrundsark!$K$4:K70))</f>
        <v>FEJL</v>
      </c>
      <c r="Y70">
        <v>67</v>
      </c>
      <c r="Z70" s="1" t="str">
        <f>IF(VLOOKUP(Y70,Home!$C$8:$I$207,6,FALSE)="","",VLOOKUP(Y70,Home!$C$8:$I$207,6,FALSE))</f>
        <v/>
      </c>
      <c r="AA70" t="e">
        <f t="shared" si="30"/>
        <v>#VALUE!</v>
      </c>
      <c r="AB70" s="44" t="str">
        <f>IF(Home!I74="","",(1+(Home!I74-Home!H74)/14))</f>
        <v/>
      </c>
      <c r="AC70" t="e">
        <f t="shared" ref="AC70:AC133" si="48">ROUNDUP(AC69+AB69,0)</f>
        <v>#VALUE!</v>
      </c>
      <c r="AD70">
        <f t="shared" si="40"/>
        <v>0</v>
      </c>
      <c r="AE70">
        <f>SUM($AD$4:AD70)</f>
        <v>1</v>
      </c>
      <c r="AF70" s="103" t="str">
        <f>IFERROR(VLOOKUP(AN70,Home!$C$8:$E$207,3,FALSE),"")</f>
        <v/>
      </c>
      <c r="AG70" s="103" t="str">
        <f>IFERROR(VLOOKUP(AN70,Home!$C$8:$E$207,2,FALSE),"")</f>
        <v/>
      </c>
      <c r="AH70" s="104" t="str">
        <f>IF(VLOOKUP(AE70,Home!$C$8:$I$207,6,FALSE)="","",VLOOKUP(AE70,Home!$C$8:$I$207,6,FALSE))</f>
        <v/>
      </c>
      <c r="AI70" s="104" t="e">
        <f t="shared" ref="AI70:AI133" si="49">IF(AG70=AG69,AI69+14,AH70)</f>
        <v>#VALUE!</v>
      </c>
      <c r="AJ70" s="105" t="e">
        <f t="shared" si="41"/>
        <v>#VALUE!</v>
      </c>
      <c r="AK70" s="103" t="e">
        <f t="shared" si="31"/>
        <v>#VALUE!</v>
      </c>
      <c r="AL70" s="103" t="e">
        <f t="shared" si="42"/>
        <v>#VALUE!</v>
      </c>
      <c r="AN70" t="str">
        <f>IF(OR(VLOOKUP(AE70,Home!$C$8:$I$207,6,FALSE)="",VLOOKUP(AE70,Home!$C$8:$I$207,7,FALSE)=""),"FEJL",Baggrundsark!AE70)</f>
        <v>FEJL</v>
      </c>
      <c r="AO70">
        <f>IF(VLOOKUP(AE70,Home!$C$8:$N$207,12,FALSE)="Timelønnet",1,0)</f>
        <v>0</v>
      </c>
      <c r="AP70">
        <f>SUM($AO$4:AO70)*AO70</f>
        <v>0</v>
      </c>
      <c r="AQ70">
        <f t="shared" si="32"/>
        <v>1</v>
      </c>
      <c r="AR70" t="str">
        <f t="shared" si="33"/>
        <v/>
      </c>
      <c r="AS70" t="e">
        <f t="shared" si="43"/>
        <v>#VALUE!</v>
      </c>
      <c r="AT70" s="45" t="e">
        <f t="shared" si="34"/>
        <v>#VALUE!</v>
      </c>
      <c r="AU70">
        <f>VLOOKUP(AQ70,Home!$C$8:$J$207,8,FALSE)</f>
        <v>0</v>
      </c>
      <c r="AZ70">
        <v>15</v>
      </c>
      <c r="BA70">
        <v>2015</v>
      </c>
      <c r="BB70" t="s">
        <v>281</v>
      </c>
      <c r="BC70" t="s">
        <v>160</v>
      </c>
    </row>
    <row r="71" spans="1:55" x14ac:dyDescent="0.25">
      <c r="A71" s="6">
        <f t="shared" si="35"/>
        <v>0</v>
      </c>
      <c r="B71" s="6">
        <f t="shared" si="44"/>
        <v>0</v>
      </c>
      <c r="C71" s="6" t="str">
        <f t="shared" si="36"/>
        <v/>
      </c>
      <c r="D71" s="7">
        <f t="shared" si="37"/>
        <v>0</v>
      </c>
      <c r="E71" s="7">
        <f t="shared" si="45"/>
        <v>0</v>
      </c>
      <c r="F71" s="7" t="str">
        <f t="shared" si="38"/>
        <v/>
      </c>
      <c r="G71" s="6">
        <f t="shared" si="39"/>
        <v>0</v>
      </c>
      <c r="H71" s="6">
        <f t="shared" si="46"/>
        <v>0</v>
      </c>
      <c r="I71" s="6" t="str">
        <f t="shared" si="47"/>
        <v/>
      </c>
      <c r="J71" s="11">
        <v>68</v>
      </c>
      <c r="K71" s="11">
        <f>IF(IFERROR(VLOOKUP(J71,Home!$A$8:$B$1048576,1,FALSE),0)=0,0,1)</f>
        <v>1</v>
      </c>
      <c r="L71" s="129" t="e">
        <f>IF(VLOOKUP(O71,Home!$C$8:$R$207,6,FALSE)="","",VLOOKUP(O71,Home!$C$8:$R$207,6,FALSE))</f>
        <v>#N/A</v>
      </c>
      <c r="M71" s="129" t="e">
        <f t="shared" si="27"/>
        <v>#N/A</v>
      </c>
      <c r="N71" s="11">
        <f>SUM($K$4:K71)</f>
        <v>68</v>
      </c>
      <c r="O71" s="11" t="str">
        <f>IF(P71="","",IF(IFERROR(VLOOKUP(N71,Home!$C$8:$R$1048576,1,FALSE),"")=0,"",IFERROR(VLOOKUP(N71,Home!$C$8:$R$1048576,1,FALSE),"")))</f>
        <v/>
      </c>
      <c r="P71" s="11" t="str">
        <f>IF(IFERROR(VLOOKUP(W71,Home!$C$8:$R$1048576,3,FALSE),"")=0,"",IFERROR(VLOOKUP(W71,Home!$C$8:$R$1048576,3,FALSE),""))</f>
        <v/>
      </c>
      <c r="Q71" s="11" t="str">
        <f t="shared" si="28"/>
        <v/>
      </c>
      <c r="R71" s="130" t="e">
        <f>VLOOKUP(Q71,'Baggrund til lister'!$G$4:$H$15,2,FALSE)</f>
        <v>#N/A</v>
      </c>
      <c r="S71" s="11" t="str">
        <f t="shared" si="29"/>
        <v/>
      </c>
      <c r="T71" s="11" t="str">
        <f>IF(IFERROR(VLOOKUP(N71,Home!$C$8:$R$1048576,11,FALSE),"")=0,"",IFERROR(VLOOKUP(N71,Home!$C$8:$R$1048576,11,FALSE),""))</f>
        <v/>
      </c>
      <c r="U71" s="11" t="str">
        <f>IF(IFERROR(VLOOKUP(O71,Home!$C$8:$R$1048576,12,FALSE),"")=0,"",IFERROR(VLOOKUP(O71,Home!$C$8:$R$1048576,12,FALSE),""))</f>
        <v/>
      </c>
      <c r="V71" s="11" t="str">
        <f>IF(IFERROR(VLOOKUP(O71,Home!$C$8:$R$1048576,8,FALSE),"")=0,"",IFERROR(VLOOKUP(O71,Home!$C$8:$R$1048576,8,FALSE),""))</f>
        <v/>
      </c>
      <c r="W71" s="11" t="str">
        <f>IF(OR(VLOOKUP(N71,Home!$C$7:$I$207,6,FALSE)="",VLOOKUP(N71,Home!$C$7:$I$207,7,FALSE)=""),"FEJL",SUM(Baggrundsark!$K$4:K71))</f>
        <v>FEJL</v>
      </c>
      <c r="Y71">
        <v>68</v>
      </c>
      <c r="Z71" s="1" t="str">
        <f>IF(VLOOKUP(Y71,Home!$C$8:$I$207,6,FALSE)="","",VLOOKUP(Y71,Home!$C$8:$I$207,6,FALSE))</f>
        <v/>
      </c>
      <c r="AA71" t="e">
        <f t="shared" si="30"/>
        <v>#VALUE!</v>
      </c>
      <c r="AB71" s="44" t="str">
        <f>IF(Home!I75="","",(1+(Home!I75-Home!H75)/14))</f>
        <v/>
      </c>
      <c r="AC71" t="e">
        <f t="shared" si="48"/>
        <v>#VALUE!</v>
      </c>
      <c r="AD71">
        <f t="shared" si="40"/>
        <v>0</v>
      </c>
      <c r="AE71">
        <f>SUM($AD$4:AD71)</f>
        <v>1</v>
      </c>
      <c r="AF71" s="103" t="str">
        <f>IFERROR(VLOOKUP(AN71,Home!$C$8:$E$207,3,FALSE),"")</f>
        <v/>
      </c>
      <c r="AG71" s="103" t="str">
        <f>IFERROR(VLOOKUP(AN71,Home!$C$8:$E$207,2,FALSE),"")</f>
        <v/>
      </c>
      <c r="AH71" s="104" t="str">
        <f>IF(VLOOKUP(AE71,Home!$C$8:$I$207,6,FALSE)="","",VLOOKUP(AE71,Home!$C$8:$I$207,6,FALSE))</f>
        <v/>
      </c>
      <c r="AI71" s="104" t="e">
        <f t="shared" si="49"/>
        <v>#VALUE!</v>
      </c>
      <c r="AJ71" s="105" t="e">
        <f t="shared" si="41"/>
        <v>#VALUE!</v>
      </c>
      <c r="AK71" s="103" t="e">
        <f t="shared" si="31"/>
        <v>#VALUE!</v>
      </c>
      <c r="AL71" s="103" t="e">
        <f t="shared" si="42"/>
        <v>#VALUE!</v>
      </c>
      <c r="AN71" t="str">
        <f>IF(OR(VLOOKUP(AE71,Home!$C$8:$I$207,6,FALSE)="",VLOOKUP(AE71,Home!$C$8:$I$207,7,FALSE)=""),"FEJL",Baggrundsark!AE71)</f>
        <v>FEJL</v>
      </c>
      <c r="AO71">
        <f>IF(VLOOKUP(AE71,Home!$C$8:$N$207,12,FALSE)="Timelønnet",1,0)</f>
        <v>0</v>
      </c>
      <c r="AP71">
        <f>SUM($AO$4:AO71)*AO71</f>
        <v>0</v>
      </c>
      <c r="AQ71">
        <f t="shared" si="32"/>
        <v>1</v>
      </c>
      <c r="AR71" t="str">
        <f t="shared" si="33"/>
        <v/>
      </c>
      <c r="AS71" t="e">
        <f t="shared" si="43"/>
        <v>#VALUE!</v>
      </c>
      <c r="AT71" s="45" t="e">
        <f t="shared" si="34"/>
        <v>#VALUE!</v>
      </c>
      <c r="AU71">
        <f>VLOOKUP(AQ71,Home!$C$8:$J$207,8,FALSE)</f>
        <v>0</v>
      </c>
      <c r="AZ71" s="46">
        <v>16</v>
      </c>
      <c r="BA71">
        <v>2015</v>
      </c>
      <c r="BB71" t="s">
        <v>282</v>
      </c>
      <c r="BC71" t="s">
        <v>161</v>
      </c>
    </row>
    <row r="72" spans="1:55" x14ac:dyDescent="0.25">
      <c r="A72" s="6">
        <f t="shared" si="35"/>
        <v>0</v>
      </c>
      <c r="B72" s="6">
        <f t="shared" si="44"/>
        <v>0</v>
      </c>
      <c r="C72" s="6" t="str">
        <f t="shared" si="36"/>
        <v/>
      </c>
      <c r="D72" s="7">
        <f t="shared" si="37"/>
        <v>0</v>
      </c>
      <c r="E72" s="7">
        <f t="shared" si="45"/>
        <v>0</v>
      </c>
      <c r="F72" s="7" t="str">
        <f t="shared" si="38"/>
        <v/>
      </c>
      <c r="G72" s="6">
        <f t="shared" si="39"/>
        <v>0</v>
      </c>
      <c r="H72" s="6">
        <f t="shared" si="46"/>
        <v>0</v>
      </c>
      <c r="I72" s="6" t="str">
        <f t="shared" si="47"/>
        <v/>
      </c>
      <c r="J72" s="11">
        <v>69</v>
      </c>
      <c r="K72" s="11">
        <f>IF(IFERROR(VLOOKUP(J72,Home!$A$8:$B$1048576,1,FALSE),0)=0,0,1)</f>
        <v>1</v>
      </c>
      <c r="L72" s="129" t="e">
        <f>IF(VLOOKUP(O72,Home!$C$8:$R$207,6,FALSE)="","",VLOOKUP(O72,Home!$C$8:$R$207,6,FALSE))</f>
        <v>#N/A</v>
      </c>
      <c r="M72" s="129" t="e">
        <f t="shared" si="27"/>
        <v>#N/A</v>
      </c>
      <c r="N72" s="11">
        <f>SUM($K$4:K72)</f>
        <v>69</v>
      </c>
      <c r="O72" s="11" t="str">
        <f>IF(P72="","",IF(IFERROR(VLOOKUP(N72,Home!$C$8:$R$1048576,1,FALSE),"")=0,"",IFERROR(VLOOKUP(N72,Home!$C$8:$R$1048576,1,FALSE),"")))</f>
        <v/>
      </c>
      <c r="P72" s="11" t="str">
        <f>IF(IFERROR(VLOOKUP(W72,Home!$C$8:$R$1048576,3,FALSE),"")=0,"",IFERROR(VLOOKUP(W72,Home!$C$8:$R$1048576,3,FALSE),""))</f>
        <v/>
      </c>
      <c r="Q72" s="11" t="str">
        <f t="shared" si="28"/>
        <v/>
      </c>
      <c r="R72" s="130" t="e">
        <f>VLOOKUP(Q72,'Baggrund til lister'!$G$4:$H$15,2,FALSE)</f>
        <v>#N/A</v>
      </c>
      <c r="S72" s="11" t="str">
        <f t="shared" si="29"/>
        <v/>
      </c>
      <c r="T72" s="11" t="str">
        <f>IF(IFERROR(VLOOKUP(N72,Home!$C$8:$R$1048576,11,FALSE),"")=0,"",IFERROR(VLOOKUP(N72,Home!$C$8:$R$1048576,11,FALSE),""))</f>
        <v/>
      </c>
      <c r="U72" s="11" t="str">
        <f>IF(IFERROR(VLOOKUP(O72,Home!$C$8:$R$1048576,12,FALSE),"")=0,"",IFERROR(VLOOKUP(O72,Home!$C$8:$R$1048576,12,FALSE),""))</f>
        <v/>
      </c>
      <c r="V72" s="11" t="str">
        <f>IF(IFERROR(VLOOKUP(O72,Home!$C$8:$R$1048576,8,FALSE),"")=0,"",IFERROR(VLOOKUP(O72,Home!$C$8:$R$1048576,8,FALSE),""))</f>
        <v/>
      </c>
      <c r="W72" s="11" t="str">
        <f>IF(OR(VLOOKUP(N72,Home!$C$7:$I$207,6,FALSE)="",VLOOKUP(N72,Home!$C$7:$I$207,7,FALSE)=""),"FEJL",SUM(Baggrundsark!$K$4:K72))</f>
        <v>FEJL</v>
      </c>
      <c r="Y72">
        <v>69</v>
      </c>
      <c r="Z72" s="1" t="str">
        <f>IF(VLOOKUP(Y72,Home!$C$8:$I$207,6,FALSE)="","",VLOOKUP(Y72,Home!$C$8:$I$207,6,FALSE))</f>
        <v/>
      </c>
      <c r="AA72" t="e">
        <f t="shared" si="30"/>
        <v>#VALUE!</v>
      </c>
      <c r="AB72" s="44" t="str">
        <f>IF(Home!I76="","",(1+(Home!I76-Home!H76)/14))</f>
        <v/>
      </c>
      <c r="AC72" t="e">
        <f t="shared" si="48"/>
        <v>#VALUE!</v>
      </c>
      <c r="AD72">
        <f t="shared" si="40"/>
        <v>0</v>
      </c>
      <c r="AE72">
        <f>SUM($AD$4:AD72)</f>
        <v>1</v>
      </c>
      <c r="AF72" s="103" t="str">
        <f>IFERROR(VLOOKUP(AN72,Home!$C$8:$E$207,3,FALSE),"")</f>
        <v/>
      </c>
      <c r="AG72" s="103" t="str">
        <f>IFERROR(VLOOKUP(AN72,Home!$C$8:$E$207,2,FALSE),"")</f>
        <v/>
      </c>
      <c r="AH72" s="104" t="str">
        <f>IF(VLOOKUP(AE72,Home!$C$8:$I$207,6,FALSE)="","",VLOOKUP(AE72,Home!$C$8:$I$207,6,FALSE))</f>
        <v/>
      </c>
      <c r="AI72" s="104" t="e">
        <f t="shared" si="49"/>
        <v>#VALUE!</v>
      </c>
      <c r="AJ72" s="105" t="e">
        <f t="shared" si="41"/>
        <v>#VALUE!</v>
      </c>
      <c r="AK72" s="103" t="e">
        <f t="shared" si="31"/>
        <v>#VALUE!</v>
      </c>
      <c r="AL72" s="103" t="e">
        <f t="shared" si="42"/>
        <v>#VALUE!</v>
      </c>
      <c r="AN72" t="str">
        <f>IF(OR(VLOOKUP(AE72,Home!$C$8:$I$207,6,FALSE)="",VLOOKUP(AE72,Home!$C$8:$I$207,7,FALSE)=""),"FEJL",Baggrundsark!AE72)</f>
        <v>FEJL</v>
      </c>
      <c r="AO72">
        <f>IF(VLOOKUP(AE72,Home!$C$8:$N$207,12,FALSE)="Timelønnet",1,0)</f>
        <v>0</v>
      </c>
      <c r="AP72">
        <f>SUM($AO$4:AO72)*AO72</f>
        <v>0</v>
      </c>
      <c r="AQ72">
        <f t="shared" si="32"/>
        <v>1</v>
      </c>
      <c r="AR72" t="str">
        <f t="shared" si="33"/>
        <v/>
      </c>
      <c r="AS72" t="e">
        <f t="shared" si="43"/>
        <v>#VALUE!</v>
      </c>
      <c r="AT72" s="45" t="e">
        <f t="shared" si="34"/>
        <v>#VALUE!</v>
      </c>
      <c r="AU72">
        <f>VLOOKUP(AQ72,Home!$C$8:$J$207,8,FALSE)</f>
        <v>0</v>
      </c>
      <c r="AZ72">
        <v>17</v>
      </c>
      <c r="BA72">
        <v>2015</v>
      </c>
      <c r="BB72" t="s">
        <v>283</v>
      </c>
      <c r="BC72" t="s">
        <v>161</v>
      </c>
    </row>
    <row r="73" spans="1:55" x14ac:dyDescent="0.25">
      <c r="A73" s="6">
        <f t="shared" si="35"/>
        <v>0</v>
      </c>
      <c r="B73" s="6">
        <f t="shared" si="44"/>
        <v>0</v>
      </c>
      <c r="C73" s="6" t="str">
        <f t="shared" si="36"/>
        <v/>
      </c>
      <c r="D73" s="7">
        <f t="shared" si="37"/>
        <v>0</v>
      </c>
      <c r="E73" s="7">
        <f t="shared" si="45"/>
        <v>0</v>
      </c>
      <c r="F73" s="7" t="str">
        <f t="shared" si="38"/>
        <v/>
      </c>
      <c r="G73" s="6">
        <f t="shared" si="39"/>
        <v>0</v>
      </c>
      <c r="H73" s="6">
        <f t="shared" si="46"/>
        <v>0</v>
      </c>
      <c r="I73" s="6" t="str">
        <f t="shared" si="47"/>
        <v/>
      </c>
      <c r="J73" s="11">
        <v>70</v>
      </c>
      <c r="K73" s="11">
        <f>IF(IFERROR(VLOOKUP(J73,Home!$A$8:$B$1048576,1,FALSE),0)=0,0,1)</f>
        <v>1</v>
      </c>
      <c r="L73" s="129" t="e">
        <f>IF(VLOOKUP(O73,Home!$C$8:$R$207,6,FALSE)="","",VLOOKUP(O73,Home!$C$8:$R$207,6,FALSE))</f>
        <v>#N/A</v>
      </c>
      <c r="M73" s="129" t="e">
        <f t="shared" si="27"/>
        <v>#N/A</v>
      </c>
      <c r="N73" s="11">
        <f>SUM($K$4:K73)</f>
        <v>70</v>
      </c>
      <c r="O73" s="11" t="str">
        <f>IF(P73="","",IF(IFERROR(VLOOKUP(N73,Home!$C$8:$R$1048576,1,FALSE),"")=0,"",IFERROR(VLOOKUP(N73,Home!$C$8:$R$1048576,1,FALSE),"")))</f>
        <v/>
      </c>
      <c r="P73" s="11" t="str">
        <f>IF(IFERROR(VLOOKUP(W73,Home!$C$8:$R$1048576,3,FALSE),"")=0,"",IFERROR(VLOOKUP(W73,Home!$C$8:$R$1048576,3,FALSE),""))</f>
        <v/>
      </c>
      <c r="Q73" s="11" t="str">
        <f t="shared" si="28"/>
        <v/>
      </c>
      <c r="R73" s="130" t="e">
        <f>VLOOKUP(Q73,'Baggrund til lister'!$G$4:$H$15,2,FALSE)</f>
        <v>#N/A</v>
      </c>
      <c r="S73" s="11" t="str">
        <f t="shared" si="29"/>
        <v/>
      </c>
      <c r="T73" s="11" t="str">
        <f>IF(IFERROR(VLOOKUP(N73,Home!$C$8:$R$1048576,11,FALSE),"")=0,"",IFERROR(VLOOKUP(N73,Home!$C$8:$R$1048576,11,FALSE),""))</f>
        <v/>
      </c>
      <c r="U73" s="11" t="str">
        <f>IF(IFERROR(VLOOKUP(O73,Home!$C$8:$R$1048576,12,FALSE),"")=0,"",IFERROR(VLOOKUP(O73,Home!$C$8:$R$1048576,12,FALSE),""))</f>
        <v/>
      </c>
      <c r="V73" s="11" t="str">
        <f>IF(IFERROR(VLOOKUP(O73,Home!$C$8:$R$1048576,8,FALSE),"")=0,"",IFERROR(VLOOKUP(O73,Home!$C$8:$R$1048576,8,FALSE),""))</f>
        <v/>
      </c>
      <c r="W73" s="11" t="str">
        <f>IF(OR(VLOOKUP(N73,Home!$C$7:$I$207,6,FALSE)="",VLOOKUP(N73,Home!$C$7:$I$207,7,FALSE)=""),"FEJL",SUM(Baggrundsark!$K$4:K73))</f>
        <v>FEJL</v>
      </c>
      <c r="Y73">
        <v>70</v>
      </c>
      <c r="Z73" s="1" t="str">
        <f>IF(VLOOKUP(Y73,Home!$C$8:$I$207,6,FALSE)="","",VLOOKUP(Y73,Home!$C$8:$I$207,6,FALSE))</f>
        <v/>
      </c>
      <c r="AA73" t="e">
        <f t="shared" si="30"/>
        <v>#VALUE!</v>
      </c>
      <c r="AB73" s="44" t="str">
        <f>IF(Home!I77="","",(1+(Home!I77-Home!H77)/14))</f>
        <v/>
      </c>
      <c r="AC73" t="e">
        <f t="shared" si="48"/>
        <v>#VALUE!</v>
      </c>
      <c r="AD73">
        <f t="shared" si="40"/>
        <v>0</v>
      </c>
      <c r="AE73">
        <f>SUM($AD$4:AD73)</f>
        <v>1</v>
      </c>
      <c r="AF73" s="103" t="str">
        <f>IFERROR(VLOOKUP(AN73,Home!$C$8:$E$207,3,FALSE),"")</f>
        <v/>
      </c>
      <c r="AG73" s="103" t="str">
        <f>IFERROR(VLOOKUP(AN73,Home!$C$8:$E$207,2,FALSE),"")</f>
        <v/>
      </c>
      <c r="AH73" s="104" t="str">
        <f>IF(VLOOKUP(AE73,Home!$C$8:$I$207,6,FALSE)="","",VLOOKUP(AE73,Home!$C$8:$I$207,6,FALSE))</f>
        <v/>
      </c>
      <c r="AI73" s="104" t="e">
        <f t="shared" si="49"/>
        <v>#VALUE!</v>
      </c>
      <c r="AJ73" s="105" t="e">
        <f t="shared" si="41"/>
        <v>#VALUE!</v>
      </c>
      <c r="AK73" s="103" t="e">
        <f t="shared" si="31"/>
        <v>#VALUE!</v>
      </c>
      <c r="AL73" s="103" t="e">
        <f t="shared" si="42"/>
        <v>#VALUE!</v>
      </c>
      <c r="AN73" t="str">
        <f>IF(OR(VLOOKUP(AE73,Home!$C$8:$I$207,6,FALSE)="",VLOOKUP(AE73,Home!$C$8:$I$207,7,FALSE)=""),"FEJL",Baggrundsark!AE73)</f>
        <v>FEJL</v>
      </c>
      <c r="AO73">
        <f>IF(VLOOKUP(AE73,Home!$C$8:$N$207,12,FALSE)="Timelønnet",1,0)</f>
        <v>0</v>
      </c>
      <c r="AP73">
        <f>SUM($AO$4:AO73)*AO73</f>
        <v>0</v>
      </c>
      <c r="AQ73">
        <f t="shared" si="32"/>
        <v>1</v>
      </c>
      <c r="AR73" t="str">
        <f t="shared" si="33"/>
        <v/>
      </c>
      <c r="AS73" t="e">
        <f t="shared" si="43"/>
        <v>#VALUE!</v>
      </c>
      <c r="AT73" s="45" t="e">
        <f t="shared" si="34"/>
        <v>#VALUE!</v>
      </c>
      <c r="AU73">
        <f>VLOOKUP(AQ73,Home!$C$8:$J$207,8,FALSE)</f>
        <v>0</v>
      </c>
      <c r="AZ73">
        <v>18</v>
      </c>
      <c r="BA73">
        <v>2015</v>
      </c>
      <c r="BB73" t="s">
        <v>284</v>
      </c>
      <c r="BC73" t="s">
        <v>162</v>
      </c>
    </row>
    <row r="74" spans="1:55" x14ac:dyDescent="0.25">
      <c r="A74" s="6">
        <f t="shared" si="35"/>
        <v>0</v>
      </c>
      <c r="B74" s="6">
        <f t="shared" si="44"/>
        <v>0</v>
      </c>
      <c r="C74" s="6" t="str">
        <f t="shared" si="36"/>
        <v/>
      </c>
      <c r="D74" s="7">
        <f t="shared" si="37"/>
        <v>0</v>
      </c>
      <c r="E74" s="7">
        <f t="shared" si="45"/>
        <v>0</v>
      </c>
      <c r="F74" s="7" t="str">
        <f t="shared" si="38"/>
        <v/>
      </c>
      <c r="G74" s="6">
        <f t="shared" si="39"/>
        <v>0</v>
      </c>
      <c r="H74" s="6">
        <f t="shared" si="46"/>
        <v>0</v>
      </c>
      <c r="I74" s="6" t="str">
        <f t="shared" si="47"/>
        <v/>
      </c>
      <c r="J74" s="11">
        <v>71</v>
      </c>
      <c r="K74" s="11">
        <f>IF(IFERROR(VLOOKUP(J74,Home!$A$8:$B$1048576,1,FALSE),0)=0,0,1)</f>
        <v>1</v>
      </c>
      <c r="L74" s="129" t="e">
        <f>IF(VLOOKUP(O74,Home!$C$8:$R$207,6,FALSE)="","",VLOOKUP(O74,Home!$C$8:$R$207,6,FALSE))</f>
        <v>#N/A</v>
      </c>
      <c r="M74" s="129" t="e">
        <f t="shared" si="27"/>
        <v>#N/A</v>
      </c>
      <c r="N74" s="11">
        <f>SUM($K$4:K74)</f>
        <v>71</v>
      </c>
      <c r="O74" s="11" t="str">
        <f>IF(P74="","",IF(IFERROR(VLOOKUP(N74,Home!$C$8:$R$1048576,1,FALSE),"")=0,"",IFERROR(VLOOKUP(N74,Home!$C$8:$R$1048576,1,FALSE),"")))</f>
        <v/>
      </c>
      <c r="P74" s="11" t="str">
        <f>IF(IFERROR(VLOOKUP(W74,Home!$C$8:$R$1048576,3,FALSE),"")=0,"",IFERROR(VLOOKUP(W74,Home!$C$8:$R$1048576,3,FALSE),""))</f>
        <v/>
      </c>
      <c r="Q74" s="11" t="str">
        <f t="shared" si="28"/>
        <v/>
      </c>
      <c r="R74" s="130" t="e">
        <f>VLOOKUP(Q74,'Baggrund til lister'!$G$4:$H$15,2,FALSE)</f>
        <v>#N/A</v>
      </c>
      <c r="S74" s="11" t="str">
        <f t="shared" si="29"/>
        <v/>
      </c>
      <c r="T74" s="11" t="str">
        <f>IF(IFERROR(VLOOKUP(N74,Home!$C$8:$R$1048576,11,FALSE),"")=0,"",IFERROR(VLOOKUP(N74,Home!$C$8:$R$1048576,11,FALSE),""))</f>
        <v/>
      </c>
      <c r="U74" s="11" t="str">
        <f>IF(IFERROR(VLOOKUP(O74,Home!$C$8:$R$1048576,12,FALSE),"")=0,"",IFERROR(VLOOKUP(O74,Home!$C$8:$R$1048576,12,FALSE),""))</f>
        <v/>
      </c>
      <c r="V74" s="11" t="str">
        <f>IF(IFERROR(VLOOKUP(O74,Home!$C$8:$R$1048576,8,FALSE),"")=0,"",IFERROR(VLOOKUP(O74,Home!$C$8:$R$1048576,8,FALSE),""))</f>
        <v/>
      </c>
      <c r="W74" s="11" t="str">
        <f>IF(OR(VLOOKUP(N74,Home!$C$7:$I$207,6,FALSE)="",VLOOKUP(N74,Home!$C$7:$I$207,7,FALSE)=""),"FEJL",SUM(Baggrundsark!$K$4:K74))</f>
        <v>FEJL</v>
      </c>
      <c r="Y74">
        <v>71</v>
      </c>
      <c r="Z74" s="1" t="str">
        <f>IF(VLOOKUP(Y74,Home!$C$8:$I$207,6,FALSE)="","",VLOOKUP(Y74,Home!$C$8:$I$207,6,FALSE))</f>
        <v/>
      </c>
      <c r="AA74" t="e">
        <f t="shared" si="30"/>
        <v>#VALUE!</v>
      </c>
      <c r="AB74" s="44" t="str">
        <f>IF(Home!I78="","",(1+(Home!I78-Home!H78)/14))</f>
        <v/>
      </c>
      <c r="AC74" t="e">
        <f t="shared" si="48"/>
        <v>#VALUE!</v>
      </c>
      <c r="AD74">
        <f t="shared" si="40"/>
        <v>0</v>
      </c>
      <c r="AE74">
        <f>SUM($AD$4:AD74)</f>
        <v>1</v>
      </c>
      <c r="AF74" s="103" t="str">
        <f>IFERROR(VLOOKUP(AN74,Home!$C$8:$E$207,3,FALSE),"")</f>
        <v/>
      </c>
      <c r="AG74" s="103" t="str">
        <f>IFERROR(VLOOKUP(AN74,Home!$C$8:$E$207,2,FALSE),"")</f>
        <v/>
      </c>
      <c r="AH74" s="104" t="str">
        <f>IF(VLOOKUP(AE74,Home!$C$8:$I$207,6,FALSE)="","",VLOOKUP(AE74,Home!$C$8:$I$207,6,FALSE))</f>
        <v/>
      </c>
      <c r="AI74" s="104" t="e">
        <f t="shared" si="49"/>
        <v>#VALUE!</v>
      </c>
      <c r="AJ74" s="105" t="e">
        <f t="shared" si="41"/>
        <v>#VALUE!</v>
      </c>
      <c r="AK74" s="103" t="e">
        <f t="shared" si="31"/>
        <v>#VALUE!</v>
      </c>
      <c r="AL74" s="103" t="e">
        <f t="shared" si="42"/>
        <v>#VALUE!</v>
      </c>
      <c r="AN74" t="str">
        <f>IF(OR(VLOOKUP(AE74,Home!$C$8:$I$207,6,FALSE)="",VLOOKUP(AE74,Home!$C$8:$I$207,7,FALSE)=""),"FEJL",Baggrundsark!AE74)</f>
        <v>FEJL</v>
      </c>
      <c r="AO74">
        <f>IF(VLOOKUP(AE74,Home!$C$8:$N$207,12,FALSE)="Timelønnet",1,0)</f>
        <v>0</v>
      </c>
      <c r="AP74">
        <f>SUM($AO$4:AO74)*AO74</f>
        <v>0</v>
      </c>
      <c r="AQ74">
        <f t="shared" si="32"/>
        <v>1</v>
      </c>
      <c r="AR74" t="str">
        <f t="shared" si="33"/>
        <v/>
      </c>
      <c r="AS74" t="e">
        <f t="shared" si="43"/>
        <v>#VALUE!</v>
      </c>
      <c r="AT74" s="45" t="e">
        <f t="shared" si="34"/>
        <v>#VALUE!</v>
      </c>
      <c r="AU74">
        <f>VLOOKUP(AQ74,Home!$C$8:$J$207,8,FALSE)</f>
        <v>0</v>
      </c>
      <c r="AZ74" s="46">
        <v>19</v>
      </c>
      <c r="BA74">
        <v>2015</v>
      </c>
      <c r="BB74" t="s">
        <v>285</v>
      </c>
      <c r="BC74" t="s">
        <v>162</v>
      </c>
    </row>
    <row r="75" spans="1:55" x14ac:dyDescent="0.25">
      <c r="A75" s="6">
        <f t="shared" si="35"/>
        <v>0</v>
      </c>
      <c r="B75" s="6">
        <f t="shared" si="44"/>
        <v>0</v>
      </c>
      <c r="C75" s="6" t="str">
        <f t="shared" si="36"/>
        <v/>
      </c>
      <c r="D75" s="7">
        <f t="shared" si="37"/>
        <v>0</v>
      </c>
      <c r="E75" s="7">
        <f t="shared" si="45"/>
        <v>0</v>
      </c>
      <c r="F75" s="7" t="str">
        <f t="shared" si="38"/>
        <v/>
      </c>
      <c r="G75" s="6">
        <f t="shared" si="39"/>
        <v>0</v>
      </c>
      <c r="H75" s="6">
        <f t="shared" si="46"/>
        <v>0</v>
      </c>
      <c r="I75" s="6" t="str">
        <f t="shared" si="47"/>
        <v/>
      </c>
      <c r="J75" s="11">
        <v>72</v>
      </c>
      <c r="K75" s="11">
        <f>IF(IFERROR(VLOOKUP(J75,Home!$A$8:$B$1048576,1,FALSE),0)=0,0,1)</f>
        <v>1</v>
      </c>
      <c r="L75" s="129" t="e">
        <f>IF(VLOOKUP(O75,Home!$C$8:$R$207,6,FALSE)="","",VLOOKUP(O75,Home!$C$8:$R$207,6,FALSE))</f>
        <v>#N/A</v>
      </c>
      <c r="M75" s="129" t="e">
        <f t="shared" si="27"/>
        <v>#N/A</v>
      </c>
      <c r="N75" s="11">
        <f>SUM($K$4:K75)</f>
        <v>72</v>
      </c>
      <c r="O75" s="11" t="str">
        <f>IF(P75="","",IF(IFERROR(VLOOKUP(N75,Home!$C$8:$R$1048576,1,FALSE),"")=0,"",IFERROR(VLOOKUP(N75,Home!$C$8:$R$1048576,1,FALSE),"")))</f>
        <v/>
      </c>
      <c r="P75" s="11" t="str">
        <f>IF(IFERROR(VLOOKUP(W75,Home!$C$8:$R$1048576,3,FALSE),"")=0,"",IFERROR(VLOOKUP(W75,Home!$C$8:$R$1048576,3,FALSE),""))</f>
        <v/>
      </c>
      <c r="Q75" s="11" t="str">
        <f t="shared" si="28"/>
        <v/>
      </c>
      <c r="R75" s="130" t="e">
        <f>VLOOKUP(Q75,'Baggrund til lister'!$G$4:$H$15,2,FALSE)</f>
        <v>#N/A</v>
      </c>
      <c r="S75" s="11" t="str">
        <f t="shared" si="29"/>
        <v/>
      </c>
      <c r="T75" s="11" t="str">
        <f>IF(IFERROR(VLOOKUP(N75,Home!$C$8:$R$1048576,11,FALSE),"")=0,"",IFERROR(VLOOKUP(N75,Home!$C$8:$R$1048576,11,FALSE),""))</f>
        <v/>
      </c>
      <c r="U75" s="11" t="str">
        <f>IF(IFERROR(VLOOKUP(O75,Home!$C$8:$R$1048576,12,FALSE),"")=0,"",IFERROR(VLOOKUP(O75,Home!$C$8:$R$1048576,12,FALSE),""))</f>
        <v/>
      </c>
      <c r="V75" s="11" t="str">
        <f>IF(IFERROR(VLOOKUP(O75,Home!$C$8:$R$1048576,8,FALSE),"")=0,"",IFERROR(VLOOKUP(O75,Home!$C$8:$R$1048576,8,FALSE),""))</f>
        <v/>
      </c>
      <c r="W75" s="11" t="str">
        <f>IF(OR(VLOOKUP(N75,Home!$C$7:$I$207,6,FALSE)="",VLOOKUP(N75,Home!$C$7:$I$207,7,FALSE)=""),"FEJL",SUM(Baggrundsark!$K$4:K75))</f>
        <v>FEJL</v>
      </c>
      <c r="Y75">
        <v>72</v>
      </c>
      <c r="Z75" s="1" t="str">
        <f>IF(VLOOKUP(Y75,Home!$C$8:$I$207,6,FALSE)="","",VLOOKUP(Y75,Home!$C$8:$I$207,6,FALSE))</f>
        <v/>
      </c>
      <c r="AA75" t="e">
        <f t="shared" si="30"/>
        <v>#VALUE!</v>
      </c>
      <c r="AB75" s="44" t="str">
        <f>IF(Home!I79="","",(1+(Home!I79-Home!H79)/14))</f>
        <v/>
      </c>
      <c r="AC75" t="e">
        <f t="shared" si="48"/>
        <v>#VALUE!</v>
      </c>
      <c r="AD75">
        <f t="shared" si="40"/>
        <v>0</v>
      </c>
      <c r="AE75">
        <f>SUM($AD$4:AD75)</f>
        <v>1</v>
      </c>
      <c r="AF75" s="103" t="str">
        <f>IFERROR(VLOOKUP(AN75,Home!$C$8:$E$207,3,FALSE),"")</f>
        <v/>
      </c>
      <c r="AG75" s="103" t="str">
        <f>IFERROR(VLOOKUP(AN75,Home!$C$8:$E$207,2,FALSE),"")</f>
        <v/>
      </c>
      <c r="AH75" s="104" t="str">
        <f>IF(VLOOKUP(AE75,Home!$C$8:$I$207,6,FALSE)="","",VLOOKUP(AE75,Home!$C$8:$I$207,6,FALSE))</f>
        <v/>
      </c>
      <c r="AI75" s="104" t="e">
        <f t="shared" si="49"/>
        <v>#VALUE!</v>
      </c>
      <c r="AJ75" s="105" t="e">
        <f t="shared" si="41"/>
        <v>#VALUE!</v>
      </c>
      <c r="AK75" s="103" t="e">
        <f t="shared" si="31"/>
        <v>#VALUE!</v>
      </c>
      <c r="AL75" s="103" t="e">
        <f t="shared" si="42"/>
        <v>#VALUE!</v>
      </c>
      <c r="AN75" t="str">
        <f>IF(OR(VLOOKUP(AE75,Home!$C$8:$I$207,6,FALSE)="",VLOOKUP(AE75,Home!$C$8:$I$207,7,FALSE)=""),"FEJL",Baggrundsark!AE75)</f>
        <v>FEJL</v>
      </c>
      <c r="AO75">
        <f>IF(VLOOKUP(AE75,Home!$C$8:$N$207,12,FALSE)="Timelønnet",1,0)</f>
        <v>0</v>
      </c>
      <c r="AP75">
        <f>SUM($AO$4:AO75)*AO75</f>
        <v>0</v>
      </c>
      <c r="AQ75">
        <f t="shared" si="32"/>
        <v>1</v>
      </c>
      <c r="AR75" t="str">
        <f t="shared" si="33"/>
        <v/>
      </c>
      <c r="AS75" t="e">
        <f t="shared" si="43"/>
        <v>#VALUE!</v>
      </c>
      <c r="AT75" s="45" t="e">
        <f t="shared" si="34"/>
        <v>#VALUE!</v>
      </c>
      <c r="AU75">
        <f>VLOOKUP(AQ75,Home!$C$8:$J$207,8,FALSE)</f>
        <v>0</v>
      </c>
      <c r="AZ75">
        <v>20</v>
      </c>
      <c r="BA75">
        <v>2015</v>
      </c>
      <c r="BB75" t="s">
        <v>286</v>
      </c>
      <c r="BC75" t="s">
        <v>163</v>
      </c>
    </row>
    <row r="76" spans="1:55" x14ac:dyDescent="0.25">
      <c r="A76" s="6">
        <f t="shared" si="35"/>
        <v>0</v>
      </c>
      <c r="B76" s="6">
        <f t="shared" si="44"/>
        <v>0</v>
      </c>
      <c r="C76" s="6" t="str">
        <f t="shared" si="36"/>
        <v/>
      </c>
      <c r="D76" s="7">
        <f t="shared" si="37"/>
        <v>0</v>
      </c>
      <c r="E76" s="7">
        <f t="shared" si="45"/>
        <v>0</v>
      </c>
      <c r="F76" s="7" t="str">
        <f t="shared" si="38"/>
        <v/>
      </c>
      <c r="G76" s="6">
        <f t="shared" si="39"/>
        <v>0</v>
      </c>
      <c r="H76" s="6">
        <f t="shared" si="46"/>
        <v>0</v>
      </c>
      <c r="I76" s="6" t="str">
        <f t="shared" si="47"/>
        <v/>
      </c>
      <c r="J76" s="11">
        <v>73</v>
      </c>
      <c r="K76" s="11">
        <f>IF(IFERROR(VLOOKUP(J76,Home!$A$8:$B$1048576,1,FALSE),0)=0,0,1)</f>
        <v>1</v>
      </c>
      <c r="L76" s="129" t="e">
        <f>IF(VLOOKUP(O76,Home!$C$8:$R$207,6,FALSE)="","",VLOOKUP(O76,Home!$C$8:$R$207,6,FALSE))</f>
        <v>#N/A</v>
      </c>
      <c r="M76" s="129" t="e">
        <f t="shared" si="27"/>
        <v>#N/A</v>
      </c>
      <c r="N76" s="11">
        <f>SUM($K$4:K76)</f>
        <v>73</v>
      </c>
      <c r="O76" s="11" t="str">
        <f>IF(P76="","",IF(IFERROR(VLOOKUP(N76,Home!$C$8:$R$1048576,1,FALSE),"")=0,"",IFERROR(VLOOKUP(N76,Home!$C$8:$R$1048576,1,FALSE),"")))</f>
        <v/>
      </c>
      <c r="P76" s="11" t="str">
        <f>IF(IFERROR(VLOOKUP(W76,Home!$C$8:$R$1048576,3,FALSE),"")=0,"",IFERROR(VLOOKUP(W76,Home!$C$8:$R$1048576,3,FALSE),""))</f>
        <v/>
      </c>
      <c r="Q76" s="11" t="str">
        <f t="shared" si="28"/>
        <v/>
      </c>
      <c r="R76" s="130" t="e">
        <f>VLOOKUP(Q76,'Baggrund til lister'!$G$4:$H$15,2,FALSE)</f>
        <v>#N/A</v>
      </c>
      <c r="S76" s="11" t="str">
        <f t="shared" si="29"/>
        <v/>
      </c>
      <c r="T76" s="11" t="str">
        <f>IF(IFERROR(VLOOKUP(N76,Home!$C$8:$R$1048576,11,FALSE),"")=0,"",IFERROR(VLOOKUP(N76,Home!$C$8:$R$1048576,11,FALSE),""))</f>
        <v/>
      </c>
      <c r="U76" s="11" t="str">
        <f>IF(IFERROR(VLOOKUP(O76,Home!$C$8:$R$1048576,12,FALSE),"")=0,"",IFERROR(VLOOKUP(O76,Home!$C$8:$R$1048576,12,FALSE),""))</f>
        <v/>
      </c>
      <c r="V76" s="11" t="str">
        <f>IF(IFERROR(VLOOKUP(O76,Home!$C$8:$R$1048576,8,FALSE),"")=0,"",IFERROR(VLOOKUP(O76,Home!$C$8:$R$1048576,8,FALSE),""))</f>
        <v/>
      </c>
      <c r="W76" s="11" t="str">
        <f>IF(OR(VLOOKUP(N76,Home!$C$7:$I$207,6,FALSE)="",VLOOKUP(N76,Home!$C$7:$I$207,7,FALSE)=""),"FEJL",SUM(Baggrundsark!$K$4:K76))</f>
        <v>FEJL</v>
      </c>
      <c r="Y76">
        <v>73</v>
      </c>
      <c r="Z76" s="1" t="str">
        <f>IF(VLOOKUP(Y76,Home!$C$8:$I$207,6,FALSE)="","",VLOOKUP(Y76,Home!$C$8:$I$207,6,FALSE))</f>
        <v/>
      </c>
      <c r="AA76" t="e">
        <f t="shared" si="30"/>
        <v>#VALUE!</v>
      </c>
      <c r="AB76" s="44" t="str">
        <f>IF(Home!I80="","",(1+(Home!I80-Home!H80)/14))</f>
        <v/>
      </c>
      <c r="AC76" t="e">
        <f t="shared" si="48"/>
        <v>#VALUE!</v>
      </c>
      <c r="AD76">
        <f t="shared" si="40"/>
        <v>0</v>
      </c>
      <c r="AE76">
        <f>SUM($AD$4:AD76)</f>
        <v>1</v>
      </c>
      <c r="AF76" s="103" t="str">
        <f>IFERROR(VLOOKUP(AN76,Home!$C$8:$E$207,3,FALSE),"")</f>
        <v/>
      </c>
      <c r="AG76" s="103" t="str">
        <f>IFERROR(VLOOKUP(AN76,Home!$C$8:$E$207,2,FALSE),"")</f>
        <v/>
      </c>
      <c r="AH76" s="104" t="str">
        <f>IF(VLOOKUP(AE76,Home!$C$8:$I$207,6,FALSE)="","",VLOOKUP(AE76,Home!$C$8:$I$207,6,FALSE))</f>
        <v/>
      </c>
      <c r="AI76" s="104" t="e">
        <f t="shared" si="49"/>
        <v>#VALUE!</v>
      </c>
      <c r="AJ76" s="105" t="e">
        <f t="shared" si="41"/>
        <v>#VALUE!</v>
      </c>
      <c r="AK76" s="103" t="e">
        <f t="shared" si="31"/>
        <v>#VALUE!</v>
      </c>
      <c r="AL76" s="103" t="e">
        <f t="shared" si="42"/>
        <v>#VALUE!</v>
      </c>
      <c r="AN76" t="str">
        <f>IF(OR(VLOOKUP(AE76,Home!$C$8:$I$207,6,FALSE)="",VLOOKUP(AE76,Home!$C$8:$I$207,7,FALSE)=""),"FEJL",Baggrundsark!AE76)</f>
        <v>FEJL</v>
      </c>
      <c r="AO76">
        <f>IF(VLOOKUP(AE76,Home!$C$8:$N$207,12,FALSE)="Timelønnet",1,0)</f>
        <v>0</v>
      </c>
      <c r="AP76">
        <f>SUM($AO$4:AO76)*AO76</f>
        <v>0</v>
      </c>
      <c r="AQ76">
        <f t="shared" si="32"/>
        <v>1</v>
      </c>
      <c r="AR76" t="str">
        <f t="shared" si="33"/>
        <v/>
      </c>
      <c r="AS76" t="e">
        <f t="shared" si="43"/>
        <v>#VALUE!</v>
      </c>
      <c r="AT76" s="45" t="e">
        <f t="shared" si="34"/>
        <v>#VALUE!</v>
      </c>
      <c r="AU76">
        <f>VLOOKUP(AQ76,Home!$C$8:$J$207,8,FALSE)</f>
        <v>0</v>
      </c>
      <c r="AZ76">
        <v>21</v>
      </c>
      <c r="BA76">
        <v>2015</v>
      </c>
      <c r="BB76" t="s">
        <v>287</v>
      </c>
      <c r="BC76" t="s">
        <v>163</v>
      </c>
    </row>
    <row r="77" spans="1:55" x14ac:dyDescent="0.25">
      <c r="A77" s="6">
        <f t="shared" si="35"/>
        <v>0</v>
      </c>
      <c r="B77" s="6">
        <f t="shared" si="44"/>
        <v>0</v>
      </c>
      <c r="C77" s="6" t="str">
        <f t="shared" si="36"/>
        <v/>
      </c>
      <c r="D77" s="7">
        <f t="shared" si="37"/>
        <v>0</v>
      </c>
      <c r="E77" s="7">
        <f t="shared" si="45"/>
        <v>0</v>
      </c>
      <c r="F77" s="7" t="str">
        <f t="shared" si="38"/>
        <v/>
      </c>
      <c r="G77" s="6">
        <f t="shared" si="39"/>
        <v>0</v>
      </c>
      <c r="H77" s="6">
        <f t="shared" si="46"/>
        <v>0</v>
      </c>
      <c r="I77" s="6" t="str">
        <f t="shared" si="47"/>
        <v/>
      </c>
      <c r="J77" s="11">
        <v>74</v>
      </c>
      <c r="K77" s="11">
        <f>IF(IFERROR(VLOOKUP(J77,Home!$A$8:$B$1048576,1,FALSE),0)=0,0,1)</f>
        <v>1</v>
      </c>
      <c r="L77" s="129" t="e">
        <f>IF(VLOOKUP(O77,Home!$C$8:$R$207,6,FALSE)="","",VLOOKUP(O77,Home!$C$8:$R$207,6,FALSE))</f>
        <v>#N/A</v>
      </c>
      <c r="M77" s="129" t="e">
        <f t="shared" si="27"/>
        <v>#N/A</v>
      </c>
      <c r="N77" s="11">
        <f>SUM($K$4:K77)</f>
        <v>74</v>
      </c>
      <c r="O77" s="11" t="str">
        <f>IF(P77="","",IF(IFERROR(VLOOKUP(N77,Home!$C$8:$R$1048576,1,FALSE),"")=0,"",IFERROR(VLOOKUP(N77,Home!$C$8:$R$1048576,1,FALSE),"")))</f>
        <v/>
      </c>
      <c r="P77" s="11" t="str">
        <f>IF(IFERROR(VLOOKUP(W77,Home!$C$8:$R$1048576,3,FALSE),"")=0,"",IFERROR(VLOOKUP(W77,Home!$C$8:$R$1048576,3,FALSE),""))</f>
        <v/>
      </c>
      <c r="Q77" s="11" t="str">
        <f t="shared" si="28"/>
        <v/>
      </c>
      <c r="R77" s="130" t="e">
        <f>VLOOKUP(Q77,'Baggrund til lister'!$G$4:$H$15,2,FALSE)</f>
        <v>#N/A</v>
      </c>
      <c r="S77" s="11" t="str">
        <f t="shared" si="29"/>
        <v/>
      </c>
      <c r="T77" s="11" t="str">
        <f>IF(IFERROR(VLOOKUP(N77,Home!$C$8:$R$1048576,11,FALSE),"")=0,"",IFERROR(VLOOKUP(N77,Home!$C$8:$R$1048576,11,FALSE),""))</f>
        <v/>
      </c>
      <c r="U77" s="11" t="str">
        <f>IF(IFERROR(VLOOKUP(O77,Home!$C$8:$R$1048576,12,FALSE),"")=0,"",IFERROR(VLOOKUP(O77,Home!$C$8:$R$1048576,12,FALSE),""))</f>
        <v/>
      </c>
      <c r="V77" s="11" t="str">
        <f>IF(IFERROR(VLOOKUP(O77,Home!$C$8:$R$1048576,8,FALSE),"")=0,"",IFERROR(VLOOKUP(O77,Home!$C$8:$R$1048576,8,FALSE),""))</f>
        <v/>
      </c>
      <c r="W77" s="11" t="str">
        <f>IF(OR(VLOOKUP(N77,Home!$C$7:$I$207,6,FALSE)="",VLOOKUP(N77,Home!$C$7:$I$207,7,FALSE)=""),"FEJL",SUM(Baggrundsark!$K$4:K77))</f>
        <v>FEJL</v>
      </c>
      <c r="Y77">
        <v>74</v>
      </c>
      <c r="Z77" s="1" t="str">
        <f>IF(VLOOKUP(Y77,Home!$C$8:$I$207,6,FALSE)="","",VLOOKUP(Y77,Home!$C$8:$I$207,6,FALSE))</f>
        <v/>
      </c>
      <c r="AA77" t="e">
        <f t="shared" si="30"/>
        <v>#VALUE!</v>
      </c>
      <c r="AB77" s="44" t="str">
        <f>IF(Home!I81="","",(1+(Home!I81-Home!H81)/14))</f>
        <v/>
      </c>
      <c r="AC77" t="e">
        <f t="shared" si="48"/>
        <v>#VALUE!</v>
      </c>
      <c r="AD77">
        <f t="shared" si="40"/>
        <v>0</v>
      </c>
      <c r="AE77">
        <f>SUM($AD$4:AD77)</f>
        <v>1</v>
      </c>
      <c r="AF77" s="103" t="str">
        <f>IFERROR(VLOOKUP(AN77,Home!$C$8:$E$207,3,FALSE),"")</f>
        <v/>
      </c>
      <c r="AG77" s="103" t="str">
        <f>IFERROR(VLOOKUP(AN77,Home!$C$8:$E$207,2,FALSE),"")</f>
        <v/>
      </c>
      <c r="AH77" s="104" t="str">
        <f>IF(VLOOKUP(AE77,Home!$C$8:$I$207,6,FALSE)="","",VLOOKUP(AE77,Home!$C$8:$I$207,6,FALSE))</f>
        <v/>
      </c>
      <c r="AI77" s="104" t="e">
        <f t="shared" si="49"/>
        <v>#VALUE!</v>
      </c>
      <c r="AJ77" s="105" t="e">
        <f t="shared" si="41"/>
        <v>#VALUE!</v>
      </c>
      <c r="AK77" s="103" t="e">
        <f t="shared" si="31"/>
        <v>#VALUE!</v>
      </c>
      <c r="AL77" s="103" t="e">
        <f t="shared" si="42"/>
        <v>#VALUE!</v>
      </c>
      <c r="AN77" t="str">
        <f>IF(OR(VLOOKUP(AE77,Home!$C$8:$I$207,6,FALSE)="",VLOOKUP(AE77,Home!$C$8:$I$207,7,FALSE)=""),"FEJL",Baggrundsark!AE77)</f>
        <v>FEJL</v>
      </c>
      <c r="AO77">
        <f>IF(VLOOKUP(AE77,Home!$C$8:$N$207,12,FALSE)="Timelønnet",1,0)</f>
        <v>0</v>
      </c>
      <c r="AP77">
        <f>SUM($AO$4:AO77)*AO77</f>
        <v>0</v>
      </c>
      <c r="AQ77">
        <f t="shared" si="32"/>
        <v>1</v>
      </c>
      <c r="AR77" t="str">
        <f t="shared" si="33"/>
        <v/>
      </c>
      <c r="AS77" t="e">
        <f t="shared" si="43"/>
        <v>#VALUE!</v>
      </c>
      <c r="AT77" s="45" t="e">
        <f t="shared" si="34"/>
        <v>#VALUE!</v>
      </c>
      <c r="AU77">
        <f>VLOOKUP(AQ77,Home!$C$8:$J$207,8,FALSE)</f>
        <v>0</v>
      </c>
      <c r="AZ77" s="46">
        <v>22</v>
      </c>
      <c r="BA77">
        <v>2015</v>
      </c>
      <c r="BB77" t="s">
        <v>288</v>
      </c>
      <c r="BC77" t="s">
        <v>164</v>
      </c>
    </row>
    <row r="78" spans="1:55" x14ac:dyDescent="0.25">
      <c r="A78" s="6">
        <f t="shared" si="35"/>
        <v>0</v>
      </c>
      <c r="B78" s="6">
        <f t="shared" si="44"/>
        <v>0</v>
      </c>
      <c r="C78" s="6" t="str">
        <f t="shared" si="36"/>
        <v/>
      </c>
      <c r="D78" s="7">
        <f t="shared" si="37"/>
        <v>0</v>
      </c>
      <c r="E78" s="7">
        <f t="shared" si="45"/>
        <v>0</v>
      </c>
      <c r="F78" s="7" t="str">
        <f t="shared" si="38"/>
        <v/>
      </c>
      <c r="G78" s="6">
        <f t="shared" si="39"/>
        <v>0</v>
      </c>
      <c r="H78" s="6">
        <f t="shared" si="46"/>
        <v>0</v>
      </c>
      <c r="I78" s="6" t="str">
        <f t="shared" si="47"/>
        <v/>
      </c>
      <c r="J78" s="11">
        <v>75</v>
      </c>
      <c r="K78" s="11">
        <f>IF(IFERROR(VLOOKUP(J78,Home!$A$8:$B$1048576,1,FALSE),0)=0,0,1)</f>
        <v>1</v>
      </c>
      <c r="L78" s="129" t="e">
        <f>IF(VLOOKUP(O78,Home!$C$8:$R$207,6,FALSE)="","",VLOOKUP(O78,Home!$C$8:$R$207,6,FALSE))</f>
        <v>#N/A</v>
      </c>
      <c r="M78" s="129" t="e">
        <f t="shared" si="27"/>
        <v>#N/A</v>
      </c>
      <c r="N78" s="11">
        <f>SUM($K$4:K78)</f>
        <v>75</v>
      </c>
      <c r="O78" s="11" t="str">
        <f>IF(P78="","",IF(IFERROR(VLOOKUP(N78,Home!$C$8:$R$1048576,1,FALSE),"")=0,"",IFERROR(VLOOKUP(N78,Home!$C$8:$R$1048576,1,FALSE),"")))</f>
        <v/>
      </c>
      <c r="P78" s="11" t="str">
        <f>IF(IFERROR(VLOOKUP(W78,Home!$C$8:$R$1048576,3,FALSE),"")=0,"",IFERROR(VLOOKUP(W78,Home!$C$8:$R$1048576,3,FALSE),""))</f>
        <v/>
      </c>
      <c r="Q78" s="11" t="str">
        <f t="shared" si="28"/>
        <v/>
      </c>
      <c r="R78" s="130" t="e">
        <f>VLOOKUP(Q78,'Baggrund til lister'!$G$4:$H$15,2,FALSE)</f>
        <v>#N/A</v>
      </c>
      <c r="S78" s="11" t="str">
        <f t="shared" si="29"/>
        <v/>
      </c>
      <c r="T78" s="11" t="str">
        <f>IF(IFERROR(VLOOKUP(N78,Home!$C$8:$R$1048576,11,FALSE),"")=0,"",IFERROR(VLOOKUP(N78,Home!$C$8:$R$1048576,11,FALSE),""))</f>
        <v/>
      </c>
      <c r="U78" s="11" t="str">
        <f>IF(IFERROR(VLOOKUP(O78,Home!$C$8:$R$1048576,12,FALSE),"")=0,"",IFERROR(VLOOKUP(O78,Home!$C$8:$R$1048576,12,FALSE),""))</f>
        <v/>
      </c>
      <c r="V78" s="11" t="str">
        <f>IF(IFERROR(VLOOKUP(O78,Home!$C$8:$R$1048576,8,FALSE),"")=0,"",IFERROR(VLOOKUP(O78,Home!$C$8:$R$1048576,8,FALSE),""))</f>
        <v/>
      </c>
      <c r="W78" s="11" t="str">
        <f>IF(OR(VLOOKUP(N78,Home!$C$7:$I$207,6,FALSE)="",VLOOKUP(N78,Home!$C$7:$I$207,7,FALSE)=""),"FEJL",SUM(Baggrundsark!$K$4:K78))</f>
        <v>FEJL</v>
      </c>
      <c r="Y78">
        <v>75</v>
      </c>
      <c r="Z78" s="1" t="str">
        <f>IF(VLOOKUP(Y78,Home!$C$8:$I$207,6,FALSE)="","",VLOOKUP(Y78,Home!$C$8:$I$207,6,FALSE))</f>
        <v/>
      </c>
      <c r="AA78" t="e">
        <f t="shared" si="30"/>
        <v>#VALUE!</v>
      </c>
      <c r="AB78" s="44" t="str">
        <f>IF(Home!I82="","",(1+(Home!I82-Home!H82)/14))</f>
        <v/>
      </c>
      <c r="AC78" t="e">
        <f t="shared" si="48"/>
        <v>#VALUE!</v>
      </c>
      <c r="AD78">
        <f t="shared" si="40"/>
        <v>0</v>
      </c>
      <c r="AE78">
        <f>SUM($AD$4:AD78)</f>
        <v>1</v>
      </c>
      <c r="AF78" s="103" t="str">
        <f>IFERROR(VLOOKUP(AN78,Home!$C$8:$E$207,3,FALSE),"")</f>
        <v/>
      </c>
      <c r="AG78" s="103" t="str">
        <f>IFERROR(VLOOKUP(AN78,Home!$C$8:$E$207,2,FALSE),"")</f>
        <v/>
      </c>
      <c r="AH78" s="104" t="str">
        <f>IF(VLOOKUP(AE78,Home!$C$8:$I$207,6,FALSE)="","",VLOOKUP(AE78,Home!$C$8:$I$207,6,FALSE))</f>
        <v/>
      </c>
      <c r="AI78" s="104" t="e">
        <f t="shared" si="49"/>
        <v>#VALUE!</v>
      </c>
      <c r="AJ78" s="105" t="e">
        <f t="shared" si="41"/>
        <v>#VALUE!</v>
      </c>
      <c r="AK78" s="103" t="e">
        <f t="shared" si="31"/>
        <v>#VALUE!</v>
      </c>
      <c r="AL78" s="103" t="e">
        <f t="shared" si="42"/>
        <v>#VALUE!</v>
      </c>
      <c r="AN78" t="str">
        <f>IF(OR(VLOOKUP(AE78,Home!$C$8:$I$207,6,FALSE)="",VLOOKUP(AE78,Home!$C$8:$I$207,7,FALSE)=""),"FEJL",Baggrundsark!AE78)</f>
        <v>FEJL</v>
      </c>
      <c r="AO78">
        <f>IF(VLOOKUP(AE78,Home!$C$8:$N$207,12,FALSE)="Timelønnet",1,0)</f>
        <v>0</v>
      </c>
      <c r="AP78">
        <f>SUM($AO$4:AO78)*AO78</f>
        <v>0</v>
      </c>
      <c r="AQ78">
        <f t="shared" si="32"/>
        <v>1</v>
      </c>
      <c r="AR78" t="str">
        <f t="shared" si="33"/>
        <v/>
      </c>
      <c r="AS78" t="e">
        <f t="shared" si="43"/>
        <v>#VALUE!</v>
      </c>
      <c r="AT78" s="45" t="e">
        <f t="shared" si="34"/>
        <v>#VALUE!</v>
      </c>
      <c r="AU78">
        <f>VLOOKUP(AQ78,Home!$C$8:$J$207,8,FALSE)</f>
        <v>0</v>
      </c>
      <c r="AZ78">
        <v>23</v>
      </c>
      <c r="BA78">
        <v>2015</v>
      </c>
      <c r="BB78" t="s">
        <v>289</v>
      </c>
      <c r="BC78" t="s">
        <v>164</v>
      </c>
    </row>
    <row r="79" spans="1:55" x14ac:dyDescent="0.25">
      <c r="A79" s="6">
        <f t="shared" si="35"/>
        <v>0</v>
      </c>
      <c r="B79" s="6">
        <f t="shared" si="44"/>
        <v>0</v>
      </c>
      <c r="C79" s="6" t="str">
        <f t="shared" si="36"/>
        <v/>
      </c>
      <c r="D79" s="7">
        <f t="shared" si="37"/>
        <v>0</v>
      </c>
      <c r="E79" s="7">
        <f t="shared" si="45"/>
        <v>0</v>
      </c>
      <c r="F79" s="7" t="str">
        <f t="shared" si="38"/>
        <v/>
      </c>
      <c r="G79" s="6">
        <f t="shared" si="39"/>
        <v>0</v>
      </c>
      <c r="H79" s="6">
        <f t="shared" si="46"/>
        <v>0</v>
      </c>
      <c r="I79" s="6" t="str">
        <f t="shared" si="47"/>
        <v/>
      </c>
      <c r="J79" s="11">
        <v>76</v>
      </c>
      <c r="K79" s="11">
        <f>IF(IFERROR(VLOOKUP(J79,Home!$A$8:$B$1048576,1,FALSE),0)=0,0,1)</f>
        <v>1</v>
      </c>
      <c r="L79" s="129" t="e">
        <f>IF(VLOOKUP(O79,Home!$C$8:$R$207,6,FALSE)="","",VLOOKUP(O79,Home!$C$8:$R$207,6,FALSE))</f>
        <v>#N/A</v>
      </c>
      <c r="M79" s="129" t="e">
        <f t="shared" si="27"/>
        <v>#N/A</v>
      </c>
      <c r="N79" s="11">
        <f>SUM($K$4:K79)</f>
        <v>76</v>
      </c>
      <c r="O79" s="11" t="str">
        <f>IF(P79="","",IF(IFERROR(VLOOKUP(N79,Home!$C$8:$R$1048576,1,FALSE),"")=0,"",IFERROR(VLOOKUP(N79,Home!$C$8:$R$1048576,1,FALSE),"")))</f>
        <v/>
      </c>
      <c r="P79" s="11" t="str">
        <f>IF(IFERROR(VLOOKUP(W79,Home!$C$8:$R$1048576,3,FALSE),"")=0,"",IFERROR(VLOOKUP(W79,Home!$C$8:$R$1048576,3,FALSE),""))</f>
        <v/>
      </c>
      <c r="Q79" s="11" t="str">
        <f t="shared" si="28"/>
        <v/>
      </c>
      <c r="R79" s="130" t="e">
        <f>VLOOKUP(Q79,'Baggrund til lister'!$G$4:$H$15,2,FALSE)</f>
        <v>#N/A</v>
      </c>
      <c r="S79" s="11" t="str">
        <f t="shared" si="29"/>
        <v/>
      </c>
      <c r="T79" s="11" t="str">
        <f>IF(IFERROR(VLOOKUP(N79,Home!$C$8:$R$1048576,11,FALSE),"")=0,"",IFERROR(VLOOKUP(N79,Home!$C$8:$R$1048576,11,FALSE),""))</f>
        <v/>
      </c>
      <c r="U79" s="11" t="str">
        <f>IF(IFERROR(VLOOKUP(O79,Home!$C$8:$R$1048576,12,FALSE),"")=0,"",IFERROR(VLOOKUP(O79,Home!$C$8:$R$1048576,12,FALSE),""))</f>
        <v/>
      </c>
      <c r="V79" s="11" t="str">
        <f>IF(IFERROR(VLOOKUP(O79,Home!$C$8:$R$1048576,8,FALSE),"")=0,"",IFERROR(VLOOKUP(O79,Home!$C$8:$R$1048576,8,FALSE),""))</f>
        <v/>
      </c>
      <c r="W79" s="11" t="str">
        <f>IF(OR(VLOOKUP(N79,Home!$C$7:$I$207,6,FALSE)="",VLOOKUP(N79,Home!$C$7:$I$207,7,FALSE)=""),"FEJL",SUM(Baggrundsark!$K$4:K79))</f>
        <v>FEJL</v>
      </c>
      <c r="Y79">
        <v>76</v>
      </c>
      <c r="Z79" s="1" t="str">
        <f>IF(VLOOKUP(Y79,Home!$C$8:$I$207,6,FALSE)="","",VLOOKUP(Y79,Home!$C$8:$I$207,6,FALSE))</f>
        <v/>
      </c>
      <c r="AA79" t="e">
        <f t="shared" si="30"/>
        <v>#VALUE!</v>
      </c>
      <c r="AB79" s="44" t="str">
        <f>IF(Home!I83="","",(1+(Home!I83-Home!H83)/14))</f>
        <v/>
      </c>
      <c r="AC79" t="e">
        <f t="shared" si="48"/>
        <v>#VALUE!</v>
      </c>
      <c r="AD79">
        <f t="shared" si="40"/>
        <v>0</v>
      </c>
      <c r="AE79">
        <f>SUM($AD$4:AD79)</f>
        <v>1</v>
      </c>
      <c r="AF79" s="103" t="str">
        <f>IFERROR(VLOOKUP(AN79,Home!$C$8:$E$207,3,FALSE),"")</f>
        <v/>
      </c>
      <c r="AG79" s="103" t="str">
        <f>IFERROR(VLOOKUP(AN79,Home!$C$8:$E$207,2,FALSE),"")</f>
        <v/>
      </c>
      <c r="AH79" s="104" t="str">
        <f>IF(VLOOKUP(AE79,Home!$C$8:$I$207,6,FALSE)="","",VLOOKUP(AE79,Home!$C$8:$I$207,6,FALSE))</f>
        <v/>
      </c>
      <c r="AI79" s="104" t="e">
        <f t="shared" si="49"/>
        <v>#VALUE!</v>
      </c>
      <c r="AJ79" s="105" t="e">
        <f t="shared" si="41"/>
        <v>#VALUE!</v>
      </c>
      <c r="AK79" s="103" t="e">
        <f t="shared" si="31"/>
        <v>#VALUE!</v>
      </c>
      <c r="AL79" s="103" t="e">
        <f t="shared" si="42"/>
        <v>#VALUE!</v>
      </c>
      <c r="AN79" t="str">
        <f>IF(OR(VLOOKUP(AE79,Home!$C$8:$I$207,6,FALSE)="",VLOOKUP(AE79,Home!$C$8:$I$207,7,FALSE)=""),"FEJL",Baggrundsark!AE79)</f>
        <v>FEJL</v>
      </c>
      <c r="AO79">
        <f>IF(VLOOKUP(AE79,Home!$C$8:$N$207,12,FALSE)="Timelønnet",1,0)</f>
        <v>0</v>
      </c>
      <c r="AP79">
        <f>SUM($AO$4:AO79)*AO79</f>
        <v>0</v>
      </c>
      <c r="AQ79">
        <f t="shared" si="32"/>
        <v>1</v>
      </c>
      <c r="AR79" t="str">
        <f t="shared" si="33"/>
        <v/>
      </c>
      <c r="AS79" t="e">
        <f t="shared" si="43"/>
        <v>#VALUE!</v>
      </c>
      <c r="AT79" s="45" t="e">
        <f t="shared" si="34"/>
        <v>#VALUE!</v>
      </c>
      <c r="AU79">
        <f>VLOOKUP(AQ79,Home!$C$8:$J$207,8,FALSE)</f>
        <v>0</v>
      </c>
      <c r="AZ79">
        <v>24</v>
      </c>
      <c r="BA79">
        <v>2015</v>
      </c>
      <c r="BB79" t="s">
        <v>290</v>
      </c>
      <c r="BC79" t="s">
        <v>165</v>
      </c>
    </row>
    <row r="80" spans="1:55" x14ac:dyDescent="0.25">
      <c r="A80" s="6">
        <f t="shared" si="35"/>
        <v>0</v>
      </c>
      <c r="B80" s="6">
        <f t="shared" si="44"/>
        <v>0</v>
      </c>
      <c r="C80" s="6" t="str">
        <f t="shared" si="36"/>
        <v/>
      </c>
      <c r="D80" s="7">
        <f t="shared" si="37"/>
        <v>0</v>
      </c>
      <c r="E80" s="7">
        <f t="shared" si="45"/>
        <v>0</v>
      </c>
      <c r="F80" s="7" t="str">
        <f t="shared" si="38"/>
        <v/>
      </c>
      <c r="G80" s="6">
        <f t="shared" si="39"/>
        <v>0</v>
      </c>
      <c r="H80" s="6">
        <f t="shared" si="46"/>
        <v>0</v>
      </c>
      <c r="I80" s="6" t="str">
        <f t="shared" si="47"/>
        <v/>
      </c>
      <c r="J80" s="11">
        <v>77</v>
      </c>
      <c r="K80" s="11">
        <f>IF(IFERROR(VLOOKUP(J80,Home!$A$8:$B$1048576,1,FALSE),0)=0,0,1)</f>
        <v>1</v>
      </c>
      <c r="L80" s="129" t="e">
        <f>IF(VLOOKUP(O80,Home!$C$8:$R$207,6,FALSE)="","",VLOOKUP(O80,Home!$C$8:$R$207,6,FALSE))</f>
        <v>#N/A</v>
      </c>
      <c r="M80" s="129" t="e">
        <f t="shared" si="27"/>
        <v>#N/A</v>
      </c>
      <c r="N80" s="11">
        <f>SUM($K$4:K80)</f>
        <v>77</v>
      </c>
      <c r="O80" s="11" t="str">
        <f>IF(P80="","",IF(IFERROR(VLOOKUP(N80,Home!$C$8:$R$1048576,1,FALSE),"")=0,"",IFERROR(VLOOKUP(N80,Home!$C$8:$R$1048576,1,FALSE),"")))</f>
        <v/>
      </c>
      <c r="P80" s="11" t="str">
        <f>IF(IFERROR(VLOOKUP(W80,Home!$C$8:$R$1048576,3,FALSE),"")=0,"",IFERROR(VLOOKUP(W80,Home!$C$8:$R$1048576,3,FALSE),""))</f>
        <v/>
      </c>
      <c r="Q80" s="11" t="str">
        <f t="shared" si="28"/>
        <v/>
      </c>
      <c r="R80" s="130" t="e">
        <f>VLOOKUP(Q80,'Baggrund til lister'!$G$4:$H$15,2,FALSE)</f>
        <v>#N/A</v>
      </c>
      <c r="S80" s="11" t="str">
        <f t="shared" si="29"/>
        <v/>
      </c>
      <c r="T80" s="11" t="str">
        <f>IF(IFERROR(VLOOKUP(N80,Home!$C$8:$R$1048576,11,FALSE),"")=0,"",IFERROR(VLOOKUP(N80,Home!$C$8:$R$1048576,11,FALSE),""))</f>
        <v/>
      </c>
      <c r="U80" s="11" t="str">
        <f>IF(IFERROR(VLOOKUP(O80,Home!$C$8:$R$1048576,12,FALSE),"")=0,"",IFERROR(VLOOKUP(O80,Home!$C$8:$R$1048576,12,FALSE),""))</f>
        <v/>
      </c>
      <c r="V80" s="11" t="str">
        <f>IF(IFERROR(VLOOKUP(O80,Home!$C$8:$R$1048576,8,FALSE),"")=0,"",IFERROR(VLOOKUP(O80,Home!$C$8:$R$1048576,8,FALSE),""))</f>
        <v/>
      </c>
      <c r="W80" s="11" t="str">
        <f>IF(OR(VLOOKUP(N80,Home!$C$7:$I$207,6,FALSE)="",VLOOKUP(N80,Home!$C$7:$I$207,7,FALSE)=""),"FEJL",SUM(Baggrundsark!$K$4:K80))</f>
        <v>FEJL</v>
      </c>
      <c r="Y80">
        <v>77</v>
      </c>
      <c r="Z80" s="1" t="str">
        <f>IF(VLOOKUP(Y80,Home!$C$8:$I$207,6,FALSE)="","",VLOOKUP(Y80,Home!$C$8:$I$207,6,FALSE))</f>
        <v/>
      </c>
      <c r="AA80" t="e">
        <f t="shared" si="30"/>
        <v>#VALUE!</v>
      </c>
      <c r="AB80" s="44" t="str">
        <f>IF(Home!I84="","",(1+(Home!I84-Home!H84)/14))</f>
        <v/>
      </c>
      <c r="AC80" t="e">
        <f t="shared" si="48"/>
        <v>#VALUE!</v>
      </c>
      <c r="AD80">
        <f t="shared" si="40"/>
        <v>0</v>
      </c>
      <c r="AE80">
        <f>SUM($AD$4:AD80)</f>
        <v>1</v>
      </c>
      <c r="AF80" s="103" t="str">
        <f>IFERROR(VLOOKUP(AN80,Home!$C$8:$E$207,3,FALSE),"")</f>
        <v/>
      </c>
      <c r="AG80" s="103" t="str">
        <f>IFERROR(VLOOKUP(AN80,Home!$C$8:$E$207,2,FALSE),"")</f>
        <v/>
      </c>
      <c r="AH80" s="104" t="str">
        <f>IF(VLOOKUP(AE80,Home!$C$8:$I$207,6,FALSE)="","",VLOOKUP(AE80,Home!$C$8:$I$207,6,FALSE))</f>
        <v/>
      </c>
      <c r="AI80" s="104" t="e">
        <f t="shared" si="49"/>
        <v>#VALUE!</v>
      </c>
      <c r="AJ80" s="105" t="e">
        <f t="shared" si="41"/>
        <v>#VALUE!</v>
      </c>
      <c r="AK80" s="103" t="e">
        <f t="shared" si="31"/>
        <v>#VALUE!</v>
      </c>
      <c r="AL80" s="103" t="e">
        <f t="shared" si="42"/>
        <v>#VALUE!</v>
      </c>
      <c r="AN80" t="str">
        <f>IF(OR(VLOOKUP(AE80,Home!$C$8:$I$207,6,FALSE)="",VLOOKUP(AE80,Home!$C$8:$I$207,7,FALSE)=""),"FEJL",Baggrundsark!AE80)</f>
        <v>FEJL</v>
      </c>
      <c r="AO80">
        <f>IF(VLOOKUP(AE80,Home!$C$8:$N$207,12,FALSE)="Timelønnet",1,0)</f>
        <v>0</v>
      </c>
      <c r="AP80">
        <f>SUM($AO$4:AO80)*AO80</f>
        <v>0</v>
      </c>
      <c r="AQ80">
        <f t="shared" si="32"/>
        <v>1</v>
      </c>
      <c r="AR80" t="str">
        <f t="shared" si="33"/>
        <v/>
      </c>
      <c r="AS80" t="e">
        <f t="shared" si="43"/>
        <v>#VALUE!</v>
      </c>
      <c r="AT80" s="45" t="e">
        <f t="shared" si="34"/>
        <v>#VALUE!</v>
      </c>
      <c r="AU80">
        <f>VLOOKUP(AQ80,Home!$C$8:$J$207,8,FALSE)</f>
        <v>0</v>
      </c>
      <c r="AZ80" s="46">
        <v>25</v>
      </c>
      <c r="BA80">
        <v>2015</v>
      </c>
      <c r="BB80" t="s">
        <v>291</v>
      </c>
      <c r="BC80" t="s">
        <v>165</v>
      </c>
    </row>
    <row r="81" spans="1:55" x14ac:dyDescent="0.25">
      <c r="A81" s="6">
        <f t="shared" si="35"/>
        <v>0</v>
      </c>
      <c r="B81" s="6">
        <f t="shared" si="44"/>
        <v>0</v>
      </c>
      <c r="C81" s="6" t="str">
        <f t="shared" si="36"/>
        <v/>
      </c>
      <c r="D81" s="7">
        <f t="shared" si="37"/>
        <v>0</v>
      </c>
      <c r="E81" s="7">
        <f t="shared" si="45"/>
        <v>0</v>
      </c>
      <c r="F81" s="7" t="str">
        <f t="shared" si="38"/>
        <v/>
      </c>
      <c r="G81" s="6">
        <f t="shared" si="39"/>
        <v>0</v>
      </c>
      <c r="H81" s="6">
        <f t="shared" si="46"/>
        <v>0</v>
      </c>
      <c r="I81" s="6" t="str">
        <f t="shared" si="47"/>
        <v/>
      </c>
      <c r="J81" s="11">
        <v>78</v>
      </c>
      <c r="K81" s="11">
        <f>IF(IFERROR(VLOOKUP(J81,Home!$A$8:$B$1048576,1,FALSE),0)=0,0,1)</f>
        <v>1</v>
      </c>
      <c r="L81" s="129" t="e">
        <f>IF(VLOOKUP(O81,Home!$C$8:$R$207,6,FALSE)="","",VLOOKUP(O81,Home!$C$8:$R$207,6,FALSE))</f>
        <v>#N/A</v>
      </c>
      <c r="M81" s="129" t="e">
        <f t="shared" si="27"/>
        <v>#N/A</v>
      </c>
      <c r="N81" s="11">
        <f>SUM($K$4:K81)</f>
        <v>78</v>
      </c>
      <c r="O81" s="11" t="str">
        <f>IF(P81="","",IF(IFERROR(VLOOKUP(N81,Home!$C$8:$R$1048576,1,FALSE),"")=0,"",IFERROR(VLOOKUP(N81,Home!$C$8:$R$1048576,1,FALSE),"")))</f>
        <v/>
      </c>
      <c r="P81" s="11" t="str">
        <f>IF(IFERROR(VLOOKUP(W81,Home!$C$8:$R$1048576,3,FALSE),"")=0,"",IFERROR(VLOOKUP(W81,Home!$C$8:$R$1048576,3,FALSE),""))</f>
        <v/>
      </c>
      <c r="Q81" s="11" t="str">
        <f t="shared" si="28"/>
        <v/>
      </c>
      <c r="R81" s="130" t="e">
        <f>VLOOKUP(Q81,'Baggrund til lister'!$G$4:$H$15,2,FALSE)</f>
        <v>#N/A</v>
      </c>
      <c r="S81" s="11" t="str">
        <f t="shared" si="29"/>
        <v/>
      </c>
      <c r="T81" s="11" t="str">
        <f>IF(IFERROR(VLOOKUP(N81,Home!$C$8:$R$1048576,11,FALSE),"")=0,"",IFERROR(VLOOKUP(N81,Home!$C$8:$R$1048576,11,FALSE),""))</f>
        <v/>
      </c>
      <c r="U81" s="11" t="str">
        <f>IF(IFERROR(VLOOKUP(O81,Home!$C$8:$R$1048576,12,FALSE),"")=0,"",IFERROR(VLOOKUP(O81,Home!$C$8:$R$1048576,12,FALSE),""))</f>
        <v/>
      </c>
      <c r="V81" s="11" t="str">
        <f>IF(IFERROR(VLOOKUP(O81,Home!$C$8:$R$1048576,8,FALSE),"")=0,"",IFERROR(VLOOKUP(O81,Home!$C$8:$R$1048576,8,FALSE),""))</f>
        <v/>
      </c>
      <c r="W81" s="11" t="str">
        <f>IF(OR(VLOOKUP(N81,Home!$C$7:$I$207,6,FALSE)="",VLOOKUP(N81,Home!$C$7:$I$207,7,FALSE)=""),"FEJL",SUM(Baggrundsark!$K$4:K81))</f>
        <v>FEJL</v>
      </c>
      <c r="Y81">
        <v>78</v>
      </c>
      <c r="Z81" s="1" t="str">
        <f>IF(VLOOKUP(Y81,Home!$C$8:$I$207,6,FALSE)="","",VLOOKUP(Y81,Home!$C$8:$I$207,6,FALSE))</f>
        <v/>
      </c>
      <c r="AA81" t="e">
        <f t="shared" si="30"/>
        <v>#VALUE!</v>
      </c>
      <c r="AB81" s="44" t="str">
        <f>IF(Home!I85="","",(1+(Home!I85-Home!H85)/14))</f>
        <v/>
      </c>
      <c r="AC81" t="e">
        <f t="shared" si="48"/>
        <v>#VALUE!</v>
      </c>
      <c r="AD81">
        <f t="shared" si="40"/>
        <v>0</v>
      </c>
      <c r="AE81">
        <f>SUM($AD$4:AD81)</f>
        <v>1</v>
      </c>
      <c r="AF81" s="103" t="str">
        <f>IFERROR(VLOOKUP(AN81,Home!$C$8:$E$207,3,FALSE),"")</f>
        <v/>
      </c>
      <c r="AG81" s="103" t="str">
        <f>IFERROR(VLOOKUP(AN81,Home!$C$8:$E$207,2,FALSE),"")</f>
        <v/>
      </c>
      <c r="AH81" s="104" t="str">
        <f>IF(VLOOKUP(AE81,Home!$C$8:$I$207,6,FALSE)="","",VLOOKUP(AE81,Home!$C$8:$I$207,6,FALSE))</f>
        <v/>
      </c>
      <c r="AI81" s="104" t="e">
        <f t="shared" si="49"/>
        <v>#VALUE!</v>
      </c>
      <c r="AJ81" s="105" t="e">
        <f t="shared" si="41"/>
        <v>#VALUE!</v>
      </c>
      <c r="AK81" s="103" t="e">
        <f t="shared" si="31"/>
        <v>#VALUE!</v>
      </c>
      <c r="AL81" s="103" t="e">
        <f t="shared" si="42"/>
        <v>#VALUE!</v>
      </c>
      <c r="AN81" t="str">
        <f>IF(OR(VLOOKUP(AE81,Home!$C$8:$I$207,6,FALSE)="",VLOOKUP(AE81,Home!$C$8:$I$207,7,FALSE)=""),"FEJL",Baggrundsark!AE81)</f>
        <v>FEJL</v>
      </c>
      <c r="AO81">
        <f>IF(VLOOKUP(AE81,Home!$C$8:$N$207,12,FALSE)="Timelønnet",1,0)</f>
        <v>0</v>
      </c>
      <c r="AP81">
        <f>SUM($AO$4:AO81)*AO81</f>
        <v>0</v>
      </c>
      <c r="AQ81">
        <f t="shared" si="32"/>
        <v>1</v>
      </c>
      <c r="AR81" t="str">
        <f t="shared" si="33"/>
        <v/>
      </c>
      <c r="AS81" t="e">
        <f t="shared" si="43"/>
        <v>#VALUE!</v>
      </c>
      <c r="AT81" s="45" t="e">
        <f t="shared" si="34"/>
        <v>#VALUE!</v>
      </c>
      <c r="AU81">
        <f>VLOOKUP(AQ81,Home!$C$8:$J$207,8,FALSE)</f>
        <v>0</v>
      </c>
      <c r="AZ81">
        <v>26</v>
      </c>
      <c r="BA81">
        <v>2015</v>
      </c>
      <c r="BB81" t="s">
        <v>292</v>
      </c>
      <c r="BC81" t="s">
        <v>166</v>
      </c>
    </row>
    <row r="82" spans="1:55" x14ac:dyDescent="0.25">
      <c r="A82" s="6">
        <f t="shared" si="35"/>
        <v>0</v>
      </c>
      <c r="B82" s="6">
        <f t="shared" si="44"/>
        <v>0</v>
      </c>
      <c r="C82" s="6" t="str">
        <f t="shared" si="36"/>
        <v/>
      </c>
      <c r="D82" s="7">
        <f t="shared" si="37"/>
        <v>0</v>
      </c>
      <c r="E82" s="7">
        <f t="shared" si="45"/>
        <v>0</v>
      </c>
      <c r="F82" s="7" t="str">
        <f t="shared" si="38"/>
        <v/>
      </c>
      <c r="G82" s="6">
        <f t="shared" si="39"/>
        <v>0</v>
      </c>
      <c r="H82" s="6">
        <f t="shared" si="46"/>
        <v>0</v>
      </c>
      <c r="I82" s="6" t="str">
        <f t="shared" si="47"/>
        <v/>
      </c>
      <c r="J82" s="11">
        <v>79</v>
      </c>
      <c r="K82" s="11">
        <f>IF(IFERROR(VLOOKUP(J82,Home!$A$8:$B$1048576,1,FALSE),0)=0,0,1)</f>
        <v>1</v>
      </c>
      <c r="L82" s="129" t="e">
        <f>IF(VLOOKUP(O82,Home!$C$8:$R$207,6,FALSE)="","",VLOOKUP(O82,Home!$C$8:$R$207,6,FALSE))</f>
        <v>#N/A</v>
      </c>
      <c r="M82" s="129" t="e">
        <f t="shared" si="27"/>
        <v>#N/A</v>
      </c>
      <c r="N82" s="11">
        <f>SUM($K$4:K82)</f>
        <v>79</v>
      </c>
      <c r="O82" s="11" t="str">
        <f>IF(P82="","",IF(IFERROR(VLOOKUP(N82,Home!$C$8:$R$1048576,1,FALSE),"")=0,"",IFERROR(VLOOKUP(N82,Home!$C$8:$R$1048576,1,FALSE),"")))</f>
        <v/>
      </c>
      <c r="P82" s="11" t="str">
        <f>IF(IFERROR(VLOOKUP(W82,Home!$C$8:$R$1048576,3,FALSE),"")=0,"",IFERROR(VLOOKUP(W82,Home!$C$8:$R$1048576,3,FALSE),""))</f>
        <v/>
      </c>
      <c r="Q82" s="11" t="str">
        <f t="shared" si="28"/>
        <v/>
      </c>
      <c r="R82" s="130" t="e">
        <f>VLOOKUP(Q82,'Baggrund til lister'!$G$4:$H$15,2,FALSE)</f>
        <v>#N/A</v>
      </c>
      <c r="S82" s="11" t="str">
        <f t="shared" si="29"/>
        <v/>
      </c>
      <c r="T82" s="11" t="str">
        <f>IF(IFERROR(VLOOKUP(N82,Home!$C$8:$R$1048576,11,FALSE),"")=0,"",IFERROR(VLOOKUP(N82,Home!$C$8:$R$1048576,11,FALSE),""))</f>
        <v/>
      </c>
      <c r="U82" s="11" t="str">
        <f>IF(IFERROR(VLOOKUP(O82,Home!$C$8:$R$1048576,12,FALSE),"")=0,"",IFERROR(VLOOKUP(O82,Home!$C$8:$R$1048576,12,FALSE),""))</f>
        <v/>
      </c>
      <c r="V82" s="11" t="str">
        <f>IF(IFERROR(VLOOKUP(O82,Home!$C$8:$R$1048576,8,FALSE),"")=0,"",IFERROR(VLOOKUP(O82,Home!$C$8:$R$1048576,8,FALSE),""))</f>
        <v/>
      </c>
      <c r="W82" s="11" t="str">
        <f>IF(OR(VLOOKUP(N82,Home!$C$7:$I$207,6,FALSE)="",VLOOKUP(N82,Home!$C$7:$I$207,7,FALSE)=""),"FEJL",SUM(Baggrundsark!$K$4:K82))</f>
        <v>FEJL</v>
      </c>
      <c r="Y82">
        <v>79</v>
      </c>
      <c r="Z82" s="1" t="str">
        <f>IF(VLOOKUP(Y82,Home!$C$8:$I$207,6,FALSE)="","",VLOOKUP(Y82,Home!$C$8:$I$207,6,FALSE))</f>
        <v/>
      </c>
      <c r="AA82" t="e">
        <f t="shared" si="30"/>
        <v>#VALUE!</v>
      </c>
      <c r="AB82" s="44" t="str">
        <f>IF(Home!I86="","",(1+(Home!I86-Home!H86)/14))</f>
        <v/>
      </c>
      <c r="AC82" t="e">
        <f t="shared" si="48"/>
        <v>#VALUE!</v>
      </c>
      <c r="AD82">
        <f t="shared" si="40"/>
        <v>0</v>
      </c>
      <c r="AE82">
        <f>SUM($AD$4:AD82)</f>
        <v>1</v>
      </c>
      <c r="AF82" s="103" t="str">
        <f>IFERROR(VLOOKUP(AN82,Home!$C$8:$E$207,3,FALSE),"")</f>
        <v/>
      </c>
      <c r="AG82" s="103" t="str">
        <f>IFERROR(VLOOKUP(AN82,Home!$C$8:$E$207,2,FALSE),"")</f>
        <v/>
      </c>
      <c r="AH82" s="104" t="str">
        <f>IF(VLOOKUP(AE82,Home!$C$8:$I$207,6,FALSE)="","",VLOOKUP(AE82,Home!$C$8:$I$207,6,FALSE))</f>
        <v/>
      </c>
      <c r="AI82" s="104" t="e">
        <f t="shared" si="49"/>
        <v>#VALUE!</v>
      </c>
      <c r="AJ82" s="105" t="e">
        <f t="shared" si="41"/>
        <v>#VALUE!</v>
      </c>
      <c r="AK82" s="103" t="e">
        <f t="shared" si="31"/>
        <v>#VALUE!</v>
      </c>
      <c r="AL82" s="103" t="e">
        <f t="shared" si="42"/>
        <v>#VALUE!</v>
      </c>
      <c r="AN82" t="str">
        <f>IF(OR(VLOOKUP(AE82,Home!$C$8:$I$207,6,FALSE)="",VLOOKUP(AE82,Home!$C$8:$I$207,7,FALSE)=""),"FEJL",Baggrundsark!AE82)</f>
        <v>FEJL</v>
      </c>
      <c r="AO82">
        <f>IF(VLOOKUP(AE82,Home!$C$8:$N$207,12,FALSE)="Timelønnet",1,0)</f>
        <v>0</v>
      </c>
      <c r="AP82">
        <f>SUM($AO$4:AO82)*AO82</f>
        <v>0</v>
      </c>
      <c r="AQ82">
        <f t="shared" si="32"/>
        <v>1</v>
      </c>
      <c r="AR82" t="str">
        <f t="shared" si="33"/>
        <v/>
      </c>
      <c r="AS82" t="e">
        <f t="shared" si="43"/>
        <v>#VALUE!</v>
      </c>
      <c r="AT82" s="45" t="e">
        <f t="shared" si="34"/>
        <v>#VALUE!</v>
      </c>
      <c r="AU82">
        <f>VLOOKUP(AQ82,Home!$C$8:$J$207,8,FALSE)</f>
        <v>0</v>
      </c>
      <c r="AZ82">
        <v>27</v>
      </c>
      <c r="BA82">
        <v>2015</v>
      </c>
      <c r="BB82" t="s">
        <v>293</v>
      </c>
      <c r="BC82" t="s">
        <v>166</v>
      </c>
    </row>
    <row r="83" spans="1:55" x14ac:dyDescent="0.25">
      <c r="A83" s="6">
        <f t="shared" si="35"/>
        <v>0</v>
      </c>
      <c r="B83" s="6">
        <f t="shared" si="44"/>
        <v>0</v>
      </c>
      <c r="C83" s="6" t="str">
        <f t="shared" si="36"/>
        <v/>
      </c>
      <c r="D83" s="7">
        <f t="shared" si="37"/>
        <v>0</v>
      </c>
      <c r="E83" s="7">
        <f t="shared" si="45"/>
        <v>0</v>
      </c>
      <c r="F83" s="7" t="str">
        <f t="shared" si="38"/>
        <v/>
      </c>
      <c r="G83" s="6">
        <f t="shared" si="39"/>
        <v>0</v>
      </c>
      <c r="H83" s="6">
        <f t="shared" si="46"/>
        <v>0</v>
      </c>
      <c r="I83" s="6" t="str">
        <f t="shared" si="47"/>
        <v/>
      </c>
      <c r="J83" s="11">
        <v>80</v>
      </c>
      <c r="K83" s="11">
        <f>IF(IFERROR(VLOOKUP(J83,Home!$A$8:$B$1048576,1,FALSE),0)=0,0,1)</f>
        <v>1</v>
      </c>
      <c r="L83" s="129" t="e">
        <f>IF(VLOOKUP(O83,Home!$C$8:$R$207,6,FALSE)="","",VLOOKUP(O83,Home!$C$8:$R$207,6,FALSE))</f>
        <v>#N/A</v>
      </c>
      <c r="M83" s="129" t="e">
        <f t="shared" si="27"/>
        <v>#N/A</v>
      </c>
      <c r="N83" s="11">
        <f>SUM($K$4:K83)</f>
        <v>80</v>
      </c>
      <c r="O83" s="11" t="str">
        <f>IF(P83="","",IF(IFERROR(VLOOKUP(N83,Home!$C$8:$R$1048576,1,FALSE),"")=0,"",IFERROR(VLOOKUP(N83,Home!$C$8:$R$1048576,1,FALSE),"")))</f>
        <v/>
      </c>
      <c r="P83" s="11" t="str">
        <f>IF(IFERROR(VLOOKUP(W83,Home!$C$8:$R$1048576,3,FALSE),"")=0,"",IFERROR(VLOOKUP(W83,Home!$C$8:$R$1048576,3,FALSE),""))</f>
        <v/>
      </c>
      <c r="Q83" s="11" t="str">
        <f t="shared" si="28"/>
        <v/>
      </c>
      <c r="R83" s="130" t="e">
        <f>VLOOKUP(Q83,'Baggrund til lister'!$G$4:$H$15,2,FALSE)</f>
        <v>#N/A</v>
      </c>
      <c r="S83" s="11" t="str">
        <f t="shared" si="29"/>
        <v/>
      </c>
      <c r="T83" s="11" t="str">
        <f>IF(IFERROR(VLOOKUP(N83,Home!$C$8:$R$1048576,11,FALSE),"")=0,"",IFERROR(VLOOKUP(N83,Home!$C$8:$R$1048576,11,FALSE),""))</f>
        <v/>
      </c>
      <c r="U83" s="11" t="str">
        <f>IF(IFERROR(VLOOKUP(O83,Home!$C$8:$R$1048576,12,FALSE),"")=0,"",IFERROR(VLOOKUP(O83,Home!$C$8:$R$1048576,12,FALSE),""))</f>
        <v/>
      </c>
      <c r="V83" s="11" t="str">
        <f>IF(IFERROR(VLOOKUP(O83,Home!$C$8:$R$1048576,8,FALSE),"")=0,"",IFERROR(VLOOKUP(O83,Home!$C$8:$R$1048576,8,FALSE),""))</f>
        <v/>
      </c>
      <c r="W83" s="11" t="str">
        <f>IF(OR(VLOOKUP(N83,Home!$C$7:$I$207,6,FALSE)="",VLOOKUP(N83,Home!$C$7:$I$207,7,FALSE)=""),"FEJL",SUM(Baggrundsark!$K$4:K83))</f>
        <v>FEJL</v>
      </c>
      <c r="Y83">
        <v>80</v>
      </c>
      <c r="Z83" s="1" t="str">
        <f>IF(VLOOKUP(Y83,Home!$C$8:$I$207,6,FALSE)="","",VLOOKUP(Y83,Home!$C$8:$I$207,6,FALSE))</f>
        <v/>
      </c>
      <c r="AA83" t="e">
        <f t="shared" si="30"/>
        <v>#VALUE!</v>
      </c>
      <c r="AB83" s="44" t="str">
        <f>IF(Home!I87="","",(1+(Home!I87-Home!H87)/14))</f>
        <v/>
      </c>
      <c r="AC83" t="e">
        <f t="shared" si="48"/>
        <v>#VALUE!</v>
      </c>
      <c r="AD83">
        <f t="shared" si="40"/>
        <v>0</v>
      </c>
      <c r="AE83">
        <f>SUM($AD$4:AD83)</f>
        <v>1</v>
      </c>
      <c r="AF83" s="103" t="str">
        <f>IFERROR(VLOOKUP(AN83,Home!$C$8:$E$207,3,FALSE),"")</f>
        <v/>
      </c>
      <c r="AG83" s="103" t="str">
        <f>IFERROR(VLOOKUP(AN83,Home!$C$8:$E$207,2,FALSE),"")</f>
        <v/>
      </c>
      <c r="AH83" s="104" t="str">
        <f>IF(VLOOKUP(AE83,Home!$C$8:$I$207,6,FALSE)="","",VLOOKUP(AE83,Home!$C$8:$I$207,6,FALSE))</f>
        <v/>
      </c>
      <c r="AI83" s="104" t="e">
        <f t="shared" si="49"/>
        <v>#VALUE!</v>
      </c>
      <c r="AJ83" s="105" t="e">
        <f t="shared" si="41"/>
        <v>#VALUE!</v>
      </c>
      <c r="AK83" s="103" t="e">
        <f t="shared" si="31"/>
        <v>#VALUE!</v>
      </c>
      <c r="AL83" s="103" t="e">
        <f t="shared" si="42"/>
        <v>#VALUE!</v>
      </c>
      <c r="AN83" t="str">
        <f>IF(OR(VLOOKUP(AE83,Home!$C$8:$I$207,6,FALSE)="",VLOOKUP(AE83,Home!$C$8:$I$207,7,FALSE)=""),"FEJL",Baggrundsark!AE83)</f>
        <v>FEJL</v>
      </c>
      <c r="AO83">
        <f>IF(VLOOKUP(AE83,Home!$C$8:$N$207,12,FALSE)="Timelønnet",1,0)</f>
        <v>0</v>
      </c>
      <c r="AP83">
        <f>SUM($AO$4:AO83)*AO83</f>
        <v>0</v>
      </c>
      <c r="AQ83">
        <f t="shared" si="32"/>
        <v>1</v>
      </c>
      <c r="AR83" t="str">
        <f t="shared" si="33"/>
        <v/>
      </c>
      <c r="AS83" t="e">
        <f t="shared" si="43"/>
        <v>#VALUE!</v>
      </c>
      <c r="AT83" s="45" t="e">
        <f t="shared" si="34"/>
        <v>#VALUE!</v>
      </c>
      <c r="AU83">
        <f>VLOOKUP(AQ83,Home!$C$8:$J$207,8,FALSE)</f>
        <v>0</v>
      </c>
      <c r="AZ83" s="46">
        <v>28</v>
      </c>
      <c r="BA83">
        <v>2015</v>
      </c>
      <c r="BB83" t="s">
        <v>294</v>
      </c>
      <c r="BC83" t="s">
        <v>167</v>
      </c>
    </row>
    <row r="84" spans="1:55" x14ac:dyDescent="0.25">
      <c r="A84" s="6">
        <f t="shared" si="35"/>
        <v>0</v>
      </c>
      <c r="B84" s="6">
        <f t="shared" si="44"/>
        <v>0</v>
      </c>
      <c r="C84" s="6" t="str">
        <f t="shared" si="36"/>
        <v/>
      </c>
      <c r="D84" s="7">
        <f t="shared" si="37"/>
        <v>0</v>
      </c>
      <c r="E84" s="7">
        <f t="shared" si="45"/>
        <v>0</v>
      </c>
      <c r="F84" s="7" t="str">
        <f t="shared" si="38"/>
        <v/>
      </c>
      <c r="G84" s="6">
        <f t="shared" si="39"/>
        <v>0</v>
      </c>
      <c r="H84" s="6">
        <f t="shared" si="46"/>
        <v>0</v>
      </c>
      <c r="I84" s="6" t="str">
        <f t="shared" si="47"/>
        <v/>
      </c>
      <c r="J84" s="11">
        <v>81</v>
      </c>
      <c r="K84" s="11">
        <f>IF(IFERROR(VLOOKUP(J84,Home!$A$8:$B$1048576,1,FALSE),0)=0,0,1)</f>
        <v>1</v>
      </c>
      <c r="L84" s="129" t="e">
        <f>IF(VLOOKUP(O84,Home!$C$8:$R$207,6,FALSE)="","",VLOOKUP(O84,Home!$C$8:$R$207,6,FALSE))</f>
        <v>#N/A</v>
      </c>
      <c r="M84" s="129" t="e">
        <f t="shared" si="27"/>
        <v>#N/A</v>
      </c>
      <c r="N84" s="11">
        <f>SUM($K$4:K84)</f>
        <v>81</v>
      </c>
      <c r="O84" s="11" t="str">
        <f>IF(P84="","",IF(IFERROR(VLOOKUP(N84,Home!$C$8:$R$1048576,1,FALSE),"")=0,"",IFERROR(VLOOKUP(N84,Home!$C$8:$R$1048576,1,FALSE),"")))</f>
        <v/>
      </c>
      <c r="P84" s="11" t="str">
        <f>IF(IFERROR(VLOOKUP(W84,Home!$C$8:$R$1048576,3,FALSE),"")=0,"",IFERROR(VLOOKUP(W84,Home!$C$8:$R$1048576,3,FALSE),""))</f>
        <v/>
      </c>
      <c r="Q84" s="11" t="str">
        <f t="shared" si="28"/>
        <v/>
      </c>
      <c r="R84" s="130" t="e">
        <f>VLOOKUP(Q84,'Baggrund til lister'!$G$4:$H$15,2,FALSE)</f>
        <v>#N/A</v>
      </c>
      <c r="S84" s="11" t="str">
        <f t="shared" si="29"/>
        <v/>
      </c>
      <c r="T84" s="11" t="str">
        <f>IF(IFERROR(VLOOKUP(N84,Home!$C$8:$R$1048576,11,FALSE),"")=0,"",IFERROR(VLOOKUP(N84,Home!$C$8:$R$1048576,11,FALSE),""))</f>
        <v/>
      </c>
      <c r="U84" s="11" t="str">
        <f>IF(IFERROR(VLOOKUP(O84,Home!$C$8:$R$1048576,12,FALSE),"")=0,"",IFERROR(VLOOKUP(O84,Home!$C$8:$R$1048576,12,FALSE),""))</f>
        <v/>
      </c>
      <c r="V84" s="11" t="str">
        <f>IF(IFERROR(VLOOKUP(O84,Home!$C$8:$R$1048576,8,FALSE),"")=0,"",IFERROR(VLOOKUP(O84,Home!$C$8:$R$1048576,8,FALSE),""))</f>
        <v/>
      </c>
      <c r="W84" s="11" t="str">
        <f>IF(OR(VLOOKUP(N84,Home!$C$7:$I$207,6,FALSE)="",VLOOKUP(N84,Home!$C$7:$I$207,7,FALSE)=""),"FEJL",SUM(Baggrundsark!$K$4:K84))</f>
        <v>FEJL</v>
      </c>
      <c r="Y84">
        <v>81</v>
      </c>
      <c r="Z84" s="1" t="str">
        <f>IF(VLOOKUP(Y84,Home!$C$8:$I$207,6,FALSE)="","",VLOOKUP(Y84,Home!$C$8:$I$207,6,FALSE))</f>
        <v/>
      </c>
      <c r="AA84" t="e">
        <f t="shared" si="30"/>
        <v>#VALUE!</v>
      </c>
      <c r="AB84" s="44" t="str">
        <f>IF(Home!I88="","",(1+(Home!I88-Home!H88)/14))</f>
        <v/>
      </c>
      <c r="AC84" t="e">
        <f t="shared" si="48"/>
        <v>#VALUE!</v>
      </c>
      <c r="AD84">
        <f t="shared" si="40"/>
        <v>0</v>
      </c>
      <c r="AE84">
        <f>SUM($AD$4:AD84)</f>
        <v>1</v>
      </c>
      <c r="AF84" s="103" t="str">
        <f>IFERROR(VLOOKUP(AN84,Home!$C$8:$E$207,3,FALSE),"")</f>
        <v/>
      </c>
      <c r="AG84" s="103" t="str">
        <f>IFERROR(VLOOKUP(AN84,Home!$C$8:$E$207,2,FALSE),"")</f>
        <v/>
      </c>
      <c r="AH84" s="104" t="str">
        <f>IF(VLOOKUP(AE84,Home!$C$8:$I$207,6,FALSE)="","",VLOOKUP(AE84,Home!$C$8:$I$207,6,FALSE))</f>
        <v/>
      </c>
      <c r="AI84" s="104" t="e">
        <f t="shared" si="49"/>
        <v>#VALUE!</v>
      </c>
      <c r="AJ84" s="105" t="e">
        <f t="shared" si="41"/>
        <v>#VALUE!</v>
      </c>
      <c r="AK84" s="103" t="e">
        <f t="shared" si="31"/>
        <v>#VALUE!</v>
      </c>
      <c r="AL84" s="103" t="e">
        <f t="shared" si="42"/>
        <v>#VALUE!</v>
      </c>
      <c r="AN84" t="str">
        <f>IF(OR(VLOOKUP(AE84,Home!$C$8:$I$207,6,FALSE)="",VLOOKUP(AE84,Home!$C$8:$I$207,7,FALSE)=""),"FEJL",Baggrundsark!AE84)</f>
        <v>FEJL</v>
      </c>
      <c r="AO84">
        <f>IF(VLOOKUP(AE84,Home!$C$8:$N$207,12,FALSE)="Timelønnet",1,0)</f>
        <v>0</v>
      </c>
      <c r="AP84">
        <f>SUM($AO$4:AO84)*AO84</f>
        <v>0</v>
      </c>
      <c r="AQ84">
        <f t="shared" si="32"/>
        <v>1</v>
      </c>
      <c r="AR84" t="str">
        <f t="shared" si="33"/>
        <v/>
      </c>
      <c r="AS84" t="e">
        <f t="shared" si="43"/>
        <v>#VALUE!</v>
      </c>
      <c r="AT84" s="45" t="e">
        <f t="shared" si="34"/>
        <v>#VALUE!</v>
      </c>
      <c r="AU84">
        <f>VLOOKUP(AQ84,Home!$C$8:$J$207,8,FALSE)</f>
        <v>0</v>
      </c>
      <c r="AZ84">
        <v>29</v>
      </c>
      <c r="BA84">
        <v>2015</v>
      </c>
      <c r="BB84" t="s">
        <v>295</v>
      </c>
      <c r="BC84" t="s">
        <v>167</v>
      </c>
    </row>
    <row r="85" spans="1:55" x14ac:dyDescent="0.25">
      <c r="A85" s="6">
        <f t="shared" si="35"/>
        <v>0</v>
      </c>
      <c r="B85" s="6">
        <f t="shared" si="44"/>
        <v>0</v>
      </c>
      <c r="C85" s="6" t="str">
        <f t="shared" si="36"/>
        <v/>
      </c>
      <c r="D85" s="7">
        <f t="shared" si="37"/>
        <v>0</v>
      </c>
      <c r="E85" s="7">
        <f t="shared" si="45"/>
        <v>0</v>
      </c>
      <c r="F85" s="7" t="str">
        <f t="shared" si="38"/>
        <v/>
      </c>
      <c r="G85" s="6">
        <f t="shared" si="39"/>
        <v>0</v>
      </c>
      <c r="H85" s="6">
        <f t="shared" si="46"/>
        <v>0</v>
      </c>
      <c r="I85" s="6" t="str">
        <f t="shared" si="47"/>
        <v/>
      </c>
      <c r="J85" s="11">
        <v>82</v>
      </c>
      <c r="K85" s="11">
        <f>IF(IFERROR(VLOOKUP(J85,Home!$A$8:$B$1048576,1,FALSE),0)=0,0,1)</f>
        <v>1</v>
      </c>
      <c r="L85" s="129" t="e">
        <f>IF(VLOOKUP(O85,Home!$C$8:$R$207,6,FALSE)="","",VLOOKUP(O85,Home!$C$8:$R$207,6,FALSE))</f>
        <v>#N/A</v>
      </c>
      <c r="M85" s="129" t="e">
        <f t="shared" si="27"/>
        <v>#N/A</v>
      </c>
      <c r="N85" s="11">
        <f>SUM($K$4:K85)</f>
        <v>82</v>
      </c>
      <c r="O85" s="11" t="str">
        <f>IF(P85="","",IF(IFERROR(VLOOKUP(N85,Home!$C$8:$R$1048576,1,FALSE),"")=0,"",IFERROR(VLOOKUP(N85,Home!$C$8:$R$1048576,1,FALSE),"")))</f>
        <v/>
      </c>
      <c r="P85" s="11" t="str">
        <f>IF(IFERROR(VLOOKUP(W85,Home!$C$8:$R$1048576,3,FALSE),"")=0,"",IFERROR(VLOOKUP(W85,Home!$C$8:$R$1048576,3,FALSE),""))</f>
        <v/>
      </c>
      <c r="Q85" s="11" t="str">
        <f t="shared" si="28"/>
        <v/>
      </c>
      <c r="R85" s="130" t="e">
        <f>VLOOKUP(Q85,'Baggrund til lister'!$G$4:$H$15,2,FALSE)</f>
        <v>#N/A</v>
      </c>
      <c r="S85" s="11" t="str">
        <f t="shared" si="29"/>
        <v/>
      </c>
      <c r="T85" s="11" t="str">
        <f>IF(IFERROR(VLOOKUP(N85,Home!$C$8:$R$1048576,11,FALSE),"")=0,"",IFERROR(VLOOKUP(N85,Home!$C$8:$R$1048576,11,FALSE),""))</f>
        <v/>
      </c>
      <c r="U85" s="11" t="str">
        <f>IF(IFERROR(VLOOKUP(O85,Home!$C$8:$R$1048576,12,FALSE),"")=0,"",IFERROR(VLOOKUP(O85,Home!$C$8:$R$1048576,12,FALSE),""))</f>
        <v/>
      </c>
      <c r="V85" s="11" t="str">
        <f>IF(IFERROR(VLOOKUP(O85,Home!$C$8:$R$1048576,8,FALSE),"")=0,"",IFERROR(VLOOKUP(O85,Home!$C$8:$R$1048576,8,FALSE),""))</f>
        <v/>
      </c>
      <c r="W85" s="11" t="str">
        <f>IF(OR(VLOOKUP(N85,Home!$C$7:$I$207,6,FALSE)="",VLOOKUP(N85,Home!$C$7:$I$207,7,FALSE)=""),"FEJL",SUM(Baggrundsark!$K$4:K85))</f>
        <v>FEJL</v>
      </c>
      <c r="Y85">
        <v>82</v>
      </c>
      <c r="Z85" s="1" t="str">
        <f>IF(VLOOKUP(Y85,Home!$C$8:$I$207,6,FALSE)="","",VLOOKUP(Y85,Home!$C$8:$I$207,6,FALSE))</f>
        <v/>
      </c>
      <c r="AA85" t="e">
        <f t="shared" si="30"/>
        <v>#VALUE!</v>
      </c>
      <c r="AB85" s="44" t="str">
        <f>IF(Home!I89="","",(1+(Home!I89-Home!H89)/14))</f>
        <v/>
      </c>
      <c r="AC85" t="e">
        <f t="shared" si="48"/>
        <v>#VALUE!</v>
      </c>
      <c r="AD85">
        <f t="shared" si="40"/>
        <v>0</v>
      </c>
      <c r="AE85">
        <f>SUM($AD$4:AD85)</f>
        <v>1</v>
      </c>
      <c r="AF85" s="103" t="str">
        <f>IFERROR(VLOOKUP(AN85,Home!$C$8:$E$207,3,FALSE),"")</f>
        <v/>
      </c>
      <c r="AG85" s="103" t="str">
        <f>IFERROR(VLOOKUP(AN85,Home!$C$8:$E$207,2,FALSE),"")</f>
        <v/>
      </c>
      <c r="AH85" s="104" t="str">
        <f>IF(VLOOKUP(AE85,Home!$C$8:$I$207,6,FALSE)="","",VLOOKUP(AE85,Home!$C$8:$I$207,6,FALSE))</f>
        <v/>
      </c>
      <c r="AI85" s="104" t="e">
        <f t="shared" si="49"/>
        <v>#VALUE!</v>
      </c>
      <c r="AJ85" s="105" t="e">
        <f t="shared" si="41"/>
        <v>#VALUE!</v>
      </c>
      <c r="AK85" s="103" t="e">
        <f t="shared" si="31"/>
        <v>#VALUE!</v>
      </c>
      <c r="AL85" s="103" t="e">
        <f t="shared" si="42"/>
        <v>#VALUE!</v>
      </c>
      <c r="AN85" t="str">
        <f>IF(OR(VLOOKUP(AE85,Home!$C$8:$I$207,6,FALSE)="",VLOOKUP(AE85,Home!$C$8:$I$207,7,FALSE)=""),"FEJL",Baggrundsark!AE85)</f>
        <v>FEJL</v>
      </c>
      <c r="AO85">
        <f>IF(VLOOKUP(AE85,Home!$C$8:$N$207,12,FALSE)="Timelønnet",1,0)</f>
        <v>0</v>
      </c>
      <c r="AP85">
        <f>SUM($AO$4:AO85)*AO85</f>
        <v>0</v>
      </c>
      <c r="AQ85">
        <f t="shared" si="32"/>
        <v>1</v>
      </c>
      <c r="AR85" t="str">
        <f t="shared" si="33"/>
        <v/>
      </c>
      <c r="AS85" t="e">
        <f t="shared" si="43"/>
        <v>#VALUE!</v>
      </c>
      <c r="AT85" s="45" t="e">
        <f t="shared" si="34"/>
        <v>#VALUE!</v>
      </c>
      <c r="AU85">
        <f>VLOOKUP(AQ85,Home!$C$8:$J$207,8,FALSE)</f>
        <v>0</v>
      </c>
      <c r="AZ85">
        <v>30</v>
      </c>
      <c r="BA85">
        <v>2015</v>
      </c>
      <c r="BB85" t="s">
        <v>296</v>
      </c>
      <c r="BC85" t="s">
        <v>168</v>
      </c>
    </row>
    <row r="86" spans="1:55" x14ac:dyDescent="0.25">
      <c r="A86" s="6">
        <f t="shared" si="35"/>
        <v>0</v>
      </c>
      <c r="B86" s="6">
        <f t="shared" si="44"/>
        <v>0</v>
      </c>
      <c r="C86" s="6" t="str">
        <f t="shared" si="36"/>
        <v/>
      </c>
      <c r="D86" s="7">
        <f t="shared" si="37"/>
        <v>0</v>
      </c>
      <c r="E86" s="7">
        <f t="shared" si="45"/>
        <v>0</v>
      </c>
      <c r="F86" s="7" t="str">
        <f t="shared" si="38"/>
        <v/>
      </c>
      <c r="G86" s="6">
        <f t="shared" si="39"/>
        <v>0</v>
      </c>
      <c r="H86" s="6">
        <f t="shared" si="46"/>
        <v>0</v>
      </c>
      <c r="I86" s="6" t="str">
        <f t="shared" si="47"/>
        <v/>
      </c>
      <c r="J86" s="11">
        <v>83</v>
      </c>
      <c r="K86" s="11">
        <f>IF(IFERROR(VLOOKUP(J86,Home!$A$8:$B$1048576,1,FALSE),0)=0,0,1)</f>
        <v>1</v>
      </c>
      <c r="L86" s="129" t="e">
        <f>IF(VLOOKUP(O86,Home!$C$8:$R$207,6,FALSE)="","",VLOOKUP(O86,Home!$C$8:$R$207,6,FALSE))</f>
        <v>#N/A</v>
      </c>
      <c r="M86" s="129" t="e">
        <f t="shared" si="27"/>
        <v>#N/A</v>
      </c>
      <c r="N86" s="11">
        <f>SUM($K$4:K86)</f>
        <v>83</v>
      </c>
      <c r="O86" s="11" t="str">
        <f>IF(P86="","",IF(IFERROR(VLOOKUP(N86,Home!$C$8:$R$1048576,1,FALSE),"")=0,"",IFERROR(VLOOKUP(N86,Home!$C$8:$R$1048576,1,FALSE),"")))</f>
        <v/>
      </c>
      <c r="P86" s="11" t="str">
        <f>IF(IFERROR(VLOOKUP(W86,Home!$C$8:$R$1048576,3,FALSE),"")=0,"",IFERROR(VLOOKUP(W86,Home!$C$8:$R$1048576,3,FALSE),""))</f>
        <v/>
      </c>
      <c r="Q86" s="11" t="str">
        <f t="shared" si="28"/>
        <v/>
      </c>
      <c r="R86" s="130" t="e">
        <f>VLOOKUP(Q86,'Baggrund til lister'!$G$4:$H$15,2,FALSE)</f>
        <v>#N/A</v>
      </c>
      <c r="S86" s="11" t="str">
        <f t="shared" si="29"/>
        <v/>
      </c>
      <c r="T86" s="11" t="str">
        <f>IF(IFERROR(VLOOKUP(N86,Home!$C$8:$R$1048576,11,FALSE),"")=0,"",IFERROR(VLOOKUP(N86,Home!$C$8:$R$1048576,11,FALSE),""))</f>
        <v/>
      </c>
      <c r="U86" s="11" t="str">
        <f>IF(IFERROR(VLOOKUP(O86,Home!$C$8:$R$1048576,12,FALSE),"")=0,"",IFERROR(VLOOKUP(O86,Home!$C$8:$R$1048576,12,FALSE),""))</f>
        <v/>
      </c>
      <c r="V86" s="11" t="str">
        <f>IF(IFERROR(VLOOKUP(O86,Home!$C$8:$R$1048576,8,FALSE),"")=0,"",IFERROR(VLOOKUP(O86,Home!$C$8:$R$1048576,8,FALSE),""))</f>
        <v/>
      </c>
      <c r="W86" s="11" t="str">
        <f>IF(OR(VLOOKUP(N86,Home!$C$7:$I$207,6,FALSE)="",VLOOKUP(N86,Home!$C$7:$I$207,7,FALSE)=""),"FEJL",SUM(Baggrundsark!$K$4:K86))</f>
        <v>FEJL</v>
      </c>
      <c r="Y86">
        <v>83</v>
      </c>
      <c r="Z86" s="1" t="str">
        <f>IF(VLOOKUP(Y86,Home!$C$8:$I$207,6,FALSE)="","",VLOOKUP(Y86,Home!$C$8:$I$207,6,FALSE))</f>
        <v/>
      </c>
      <c r="AA86" t="e">
        <f t="shared" si="30"/>
        <v>#VALUE!</v>
      </c>
      <c r="AB86" s="44" t="str">
        <f>IF(Home!I90="","",(1+(Home!I90-Home!H90)/14))</f>
        <v/>
      </c>
      <c r="AC86" t="e">
        <f t="shared" si="48"/>
        <v>#VALUE!</v>
      </c>
      <c r="AD86">
        <f t="shared" si="40"/>
        <v>0</v>
      </c>
      <c r="AE86">
        <f>SUM($AD$4:AD86)</f>
        <v>1</v>
      </c>
      <c r="AF86" s="103" t="str">
        <f>IFERROR(VLOOKUP(AN86,Home!$C$8:$E$207,3,FALSE),"")</f>
        <v/>
      </c>
      <c r="AG86" s="103" t="str">
        <f>IFERROR(VLOOKUP(AN86,Home!$C$8:$E$207,2,FALSE),"")</f>
        <v/>
      </c>
      <c r="AH86" s="104" t="str">
        <f>IF(VLOOKUP(AE86,Home!$C$8:$I$207,6,FALSE)="","",VLOOKUP(AE86,Home!$C$8:$I$207,6,FALSE))</f>
        <v/>
      </c>
      <c r="AI86" s="104" t="e">
        <f t="shared" si="49"/>
        <v>#VALUE!</v>
      </c>
      <c r="AJ86" s="105" t="e">
        <f t="shared" si="41"/>
        <v>#VALUE!</v>
      </c>
      <c r="AK86" s="103" t="e">
        <f t="shared" si="31"/>
        <v>#VALUE!</v>
      </c>
      <c r="AL86" s="103" t="e">
        <f t="shared" si="42"/>
        <v>#VALUE!</v>
      </c>
      <c r="AN86" t="str">
        <f>IF(OR(VLOOKUP(AE86,Home!$C$8:$I$207,6,FALSE)="",VLOOKUP(AE86,Home!$C$8:$I$207,7,FALSE)=""),"FEJL",Baggrundsark!AE86)</f>
        <v>FEJL</v>
      </c>
      <c r="AO86">
        <f>IF(VLOOKUP(AE86,Home!$C$8:$N$207,12,FALSE)="Timelønnet",1,0)</f>
        <v>0</v>
      </c>
      <c r="AP86">
        <f>SUM($AO$4:AO86)*AO86</f>
        <v>0</v>
      </c>
      <c r="AQ86">
        <f t="shared" si="32"/>
        <v>1</v>
      </c>
      <c r="AR86" t="str">
        <f t="shared" si="33"/>
        <v/>
      </c>
      <c r="AS86" t="e">
        <f t="shared" si="43"/>
        <v>#VALUE!</v>
      </c>
      <c r="AT86" s="45" t="e">
        <f t="shared" si="34"/>
        <v>#VALUE!</v>
      </c>
      <c r="AU86">
        <f>VLOOKUP(AQ86,Home!$C$8:$J$207,8,FALSE)</f>
        <v>0</v>
      </c>
      <c r="AZ86" s="46">
        <v>31</v>
      </c>
      <c r="BA86">
        <v>2015</v>
      </c>
      <c r="BB86" t="s">
        <v>297</v>
      </c>
      <c r="BC86" t="s">
        <v>168</v>
      </c>
    </row>
    <row r="87" spans="1:55" x14ac:dyDescent="0.25">
      <c r="A87" s="6">
        <f t="shared" si="35"/>
        <v>0</v>
      </c>
      <c r="B87" s="6">
        <f t="shared" si="44"/>
        <v>0</v>
      </c>
      <c r="C87" s="6" t="str">
        <f t="shared" si="36"/>
        <v/>
      </c>
      <c r="D87" s="7">
        <f t="shared" si="37"/>
        <v>0</v>
      </c>
      <c r="E87" s="7">
        <f t="shared" si="45"/>
        <v>0</v>
      </c>
      <c r="F87" s="7" t="str">
        <f t="shared" si="38"/>
        <v/>
      </c>
      <c r="G87" s="6">
        <f t="shared" si="39"/>
        <v>0</v>
      </c>
      <c r="H87" s="6">
        <f t="shared" si="46"/>
        <v>0</v>
      </c>
      <c r="I87" s="6" t="str">
        <f t="shared" si="47"/>
        <v/>
      </c>
      <c r="J87" s="11">
        <v>84</v>
      </c>
      <c r="K87" s="11">
        <f>IF(IFERROR(VLOOKUP(J87,Home!$A$8:$B$1048576,1,FALSE),0)=0,0,1)</f>
        <v>1</v>
      </c>
      <c r="L87" s="129" t="e">
        <f>IF(VLOOKUP(O87,Home!$C$8:$R$207,6,FALSE)="","",VLOOKUP(O87,Home!$C$8:$R$207,6,FALSE))</f>
        <v>#N/A</v>
      </c>
      <c r="M87" s="129" t="e">
        <f t="shared" si="27"/>
        <v>#N/A</v>
      </c>
      <c r="N87" s="11">
        <f>SUM($K$4:K87)</f>
        <v>84</v>
      </c>
      <c r="O87" s="11" t="str">
        <f>IF(P87="","",IF(IFERROR(VLOOKUP(N87,Home!$C$8:$R$1048576,1,FALSE),"")=0,"",IFERROR(VLOOKUP(N87,Home!$C$8:$R$1048576,1,FALSE),"")))</f>
        <v/>
      </c>
      <c r="P87" s="11" t="str">
        <f>IF(IFERROR(VLOOKUP(W87,Home!$C$8:$R$1048576,3,FALSE),"")=0,"",IFERROR(VLOOKUP(W87,Home!$C$8:$R$1048576,3,FALSE),""))</f>
        <v/>
      </c>
      <c r="Q87" s="11" t="str">
        <f t="shared" si="28"/>
        <v/>
      </c>
      <c r="R87" s="130" t="e">
        <f>VLOOKUP(Q87,'Baggrund til lister'!$G$4:$H$15,2,FALSE)</f>
        <v>#N/A</v>
      </c>
      <c r="S87" s="11" t="str">
        <f t="shared" si="29"/>
        <v/>
      </c>
      <c r="T87" s="11" t="str">
        <f>IF(IFERROR(VLOOKUP(N87,Home!$C$8:$R$1048576,11,FALSE),"")=0,"",IFERROR(VLOOKUP(N87,Home!$C$8:$R$1048576,11,FALSE),""))</f>
        <v/>
      </c>
      <c r="U87" s="11" t="str">
        <f>IF(IFERROR(VLOOKUP(O87,Home!$C$8:$R$1048576,12,FALSE),"")=0,"",IFERROR(VLOOKUP(O87,Home!$C$8:$R$1048576,12,FALSE),""))</f>
        <v/>
      </c>
      <c r="V87" s="11" t="str">
        <f>IF(IFERROR(VLOOKUP(O87,Home!$C$8:$R$1048576,8,FALSE),"")=0,"",IFERROR(VLOOKUP(O87,Home!$C$8:$R$1048576,8,FALSE),""))</f>
        <v/>
      </c>
      <c r="W87" s="11" t="str">
        <f>IF(OR(VLOOKUP(N87,Home!$C$7:$I$207,6,FALSE)="",VLOOKUP(N87,Home!$C$7:$I$207,7,FALSE)=""),"FEJL",SUM(Baggrundsark!$K$4:K87))</f>
        <v>FEJL</v>
      </c>
      <c r="Y87">
        <v>84</v>
      </c>
      <c r="Z87" s="1" t="str">
        <f>IF(VLOOKUP(Y87,Home!$C$8:$I$207,6,FALSE)="","",VLOOKUP(Y87,Home!$C$8:$I$207,6,FALSE))</f>
        <v/>
      </c>
      <c r="AA87" t="e">
        <f t="shared" si="30"/>
        <v>#VALUE!</v>
      </c>
      <c r="AB87" s="44" t="str">
        <f>IF(Home!I91="","",(1+(Home!I91-Home!H91)/14))</f>
        <v/>
      </c>
      <c r="AC87" t="e">
        <f t="shared" si="48"/>
        <v>#VALUE!</v>
      </c>
      <c r="AD87">
        <f t="shared" si="40"/>
        <v>0</v>
      </c>
      <c r="AE87">
        <f>SUM($AD$4:AD87)</f>
        <v>1</v>
      </c>
      <c r="AF87" s="103" t="str">
        <f>IFERROR(VLOOKUP(AN87,Home!$C$8:$E$207,3,FALSE),"")</f>
        <v/>
      </c>
      <c r="AG87" s="103" t="str">
        <f>IFERROR(VLOOKUP(AN87,Home!$C$8:$E$207,2,FALSE),"")</f>
        <v/>
      </c>
      <c r="AH87" s="104" t="str">
        <f>IF(VLOOKUP(AE87,Home!$C$8:$I$207,6,FALSE)="","",VLOOKUP(AE87,Home!$C$8:$I$207,6,FALSE))</f>
        <v/>
      </c>
      <c r="AI87" s="104" t="e">
        <f t="shared" si="49"/>
        <v>#VALUE!</v>
      </c>
      <c r="AJ87" s="105" t="e">
        <f t="shared" si="41"/>
        <v>#VALUE!</v>
      </c>
      <c r="AK87" s="103" t="e">
        <f t="shared" si="31"/>
        <v>#VALUE!</v>
      </c>
      <c r="AL87" s="103" t="e">
        <f t="shared" si="42"/>
        <v>#VALUE!</v>
      </c>
      <c r="AN87" t="str">
        <f>IF(OR(VLOOKUP(AE87,Home!$C$8:$I$207,6,FALSE)="",VLOOKUP(AE87,Home!$C$8:$I$207,7,FALSE)=""),"FEJL",Baggrundsark!AE87)</f>
        <v>FEJL</v>
      </c>
      <c r="AO87">
        <f>IF(VLOOKUP(AE87,Home!$C$8:$N$207,12,FALSE)="Timelønnet",1,0)</f>
        <v>0</v>
      </c>
      <c r="AP87">
        <f>SUM($AO$4:AO87)*AO87</f>
        <v>0</v>
      </c>
      <c r="AQ87">
        <f t="shared" si="32"/>
        <v>1</v>
      </c>
      <c r="AR87" t="str">
        <f t="shared" si="33"/>
        <v/>
      </c>
      <c r="AS87" t="e">
        <f t="shared" si="43"/>
        <v>#VALUE!</v>
      </c>
      <c r="AT87" s="45" t="e">
        <f t="shared" si="34"/>
        <v>#VALUE!</v>
      </c>
      <c r="AU87">
        <f>VLOOKUP(AQ87,Home!$C$8:$J$207,8,FALSE)</f>
        <v>0</v>
      </c>
      <c r="AZ87">
        <v>32</v>
      </c>
      <c r="BA87">
        <v>2015</v>
      </c>
      <c r="BB87" t="s">
        <v>298</v>
      </c>
      <c r="BC87" t="s">
        <v>169</v>
      </c>
    </row>
    <row r="88" spans="1:55" x14ac:dyDescent="0.25">
      <c r="A88" s="6">
        <f t="shared" si="35"/>
        <v>0</v>
      </c>
      <c r="B88" s="6">
        <f t="shared" si="44"/>
        <v>0</v>
      </c>
      <c r="C88" s="6" t="str">
        <f t="shared" si="36"/>
        <v/>
      </c>
      <c r="D88" s="7">
        <f t="shared" si="37"/>
        <v>0</v>
      </c>
      <c r="E88" s="7">
        <f t="shared" si="45"/>
        <v>0</v>
      </c>
      <c r="F88" s="7" t="str">
        <f t="shared" si="38"/>
        <v/>
      </c>
      <c r="G88" s="6">
        <f t="shared" si="39"/>
        <v>0</v>
      </c>
      <c r="H88" s="6">
        <f t="shared" si="46"/>
        <v>0</v>
      </c>
      <c r="I88" s="6" t="str">
        <f t="shared" si="47"/>
        <v/>
      </c>
      <c r="J88" s="11">
        <v>85</v>
      </c>
      <c r="K88" s="11">
        <f>IF(IFERROR(VLOOKUP(J88,Home!$A$8:$B$1048576,1,FALSE),0)=0,0,1)</f>
        <v>1</v>
      </c>
      <c r="L88" s="129" t="e">
        <f>IF(VLOOKUP(O88,Home!$C$8:$R$207,6,FALSE)="","",VLOOKUP(O88,Home!$C$8:$R$207,6,FALSE))</f>
        <v>#N/A</v>
      </c>
      <c r="M88" s="129" t="e">
        <f t="shared" si="27"/>
        <v>#N/A</v>
      </c>
      <c r="N88" s="11">
        <f>SUM($K$4:K88)</f>
        <v>85</v>
      </c>
      <c r="O88" s="11" t="str">
        <f>IF(P88="","",IF(IFERROR(VLOOKUP(N88,Home!$C$8:$R$1048576,1,FALSE),"")=0,"",IFERROR(VLOOKUP(N88,Home!$C$8:$R$1048576,1,FALSE),"")))</f>
        <v/>
      </c>
      <c r="P88" s="11" t="str">
        <f>IF(IFERROR(VLOOKUP(W88,Home!$C$8:$R$1048576,3,FALSE),"")=0,"",IFERROR(VLOOKUP(W88,Home!$C$8:$R$1048576,3,FALSE),""))</f>
        <v/>
      </c>
      <c r="Q88" s="11" t="str">
        <f t="shared" si="28"/>
        <v/>
      </c>
      <c r="R88" s="130" t="e">
        <f>VLOOKUP(Q88,'Baggrund til lister'!$G$4:$H$15,2,FALSE)</f>
        <v>#N/A</v>
      </c>
      <c r="S88" s="11" t="str">
        <f t="shared" si="29"/>
        <v/>
      </c>
      <c r="T88" s="11" t="str">
        <f>IF(IFERROR(VLOOKUP(N88,Home!$C$8:$R$1048576,11,FALSE),"")=0,"",IFERROR(VLOOKUP(N88,Home!$C$8:$R$1048576,11,FALSE),""))</f>
        <v/>
      </c>
      <c r="U88" s="11" t="str">
        <f>IF(IFERROR(VLOOKUP(O88,Home!$C$8:$R$1048576,12,FALSE),"")=0,"",IFERROR(VLOOKUP(O88,Home!$C$8:$R$1048576,12,FALSE),""))</f>
        <v/>
      </c>
      <c r="V88" s="11" t="str">
        <f>IF(IFERROR(VLOOKUP(O88,Home!$C$8:$R$1048576,8,FALSE),"")=0,"",IFERROR(VLOOKUP(O88,Home!$C$8:$R$1048576,8,FALSE),""))</f>
        <v/>
      </c>
      <c r="W88" s="11" t="str">
        <f>IF(OR(VLOOKUP(N88,Home!$C$7:$I$207,6,FALSE)="",VLOOKUP(N88,Home!$C$7:$I$207,7,FALSE)=""),"FEJL",SUM(Baggrundsark!$K$4:K88))</f>
        <v>FEJL</v>
      </c>
      <c r="Y88">
        <v>85</v>
      </c>
      <c r="Z88" s="1" t="str">
        <f>IF(VLOOKUP(Y88,Home!$C$8:$I$207,6,FALSE)="","",VLOOKUP(Y88,Home!$C$8:$I$207,6,FALSE))</f>
        <v/>
      </c>
      <c r="AA88" t="e">
        <f t="shared" si="30"/>
        <v>#VALUE!</v>
      </c>
      <c r="AB88" s="44" t="str">
        <f>IF(Home!I92="","",(1+(Home!I92-Home!H92)/14))</f>
        <v/>
      </c>
      <c r="AC88" t="e">
        <f t="shared" si="48"/>
        <v>#VALUE!</v>
      </c>
      <c r="AD88">
        <f t="shared" si="40"/>
        <v>0</v>
      </c>
      <c r="AE88">
        <f>SUM($AD$4:AD88)</f>
        <v>1</v>
      </c>
      <c r="AF88" s="103" t="str">
        <f>IFERROR(VLOOKUP(AN88,Home!$C$8:$E$207,3,FALSE),"")</f>
        <v/>
      </c>
      <c r="AG88" s="103" t="str">
        <f>IFERROR(VLOOKUP(AN88,Home!$C$8:$E$207,2,FALSE),"")</f>
        <v/>
      </c>
      <c r="AH88" s="104" t="str">
        <f>IF(VLOOKUP(AE88,Home!$C$8:$I$207,6,FALSE)="","",VLOOKUP(AE88,Home!$C$8:$I$207,6,FALSE))</f>
        <v/>
      </c>
      <c r="AI88" s="104" t="e">
        <f t="shared" si="49"/>
        <v>#VALUE!</v>
      </c>
      <c r="AJ88" s="105" t="e">
        <f t="shared" si="41"/>
        <v>#VALUE!</v>
      </c>
      <c r="AK88" s="103" t="e">
        <f t="shared" si="31"/>
        <v>#VALUE!</v>
      </c>
      <c r="AL88" s="103" t="e">
        <f t="shared" si="42"/>
        <v>#VALUE!</v>
      </c>
      <c r="AN88" t="str">
        <f>IF(OR(VLOOKUP(AE88,Home!$C$8:$I$207,6,FALSE)="",VLOOKUP(AE88,Home!$C$8:$I$207,7,FALSE)=""),"FEJL",Baggrundsark!AE88)</f>
        <v>FEJL</v>
      </c>
      <c r="AO88">
        <f>IF(VLOOKUP(AE88,Home!$C$8:$N$207,12,FALSE)="Timelønnet",1,0)</f>
        <v>0</v>
      </c>
      <c r="AP88">
        <f>SUM($AO$4:AO88)*AO88</f>
        <v>0</v>
      </c>
      <c r="AQ88">
        <f t="shared" si="32"/>
        <v>1</v>
      </c>
      <c r="AR88" t="str">
        <f t="shared" si="33"/>
        <v/>
      </c>
      <c r="AS88" t="e">
        <f t="shared" si="43"/>
        <v>#VALUE!</v>
      </c>
      <c r="AT88" s="45" t="e">
        <f t="shared" si="34"/>
        <v>#VALUE!</v>
      </c>
      <c r="AU88">
        <f>VLOOKUP(AQ88,Home!$C$8:$J$207,8,FALSE)</f>
        <v>0</v>
      </c>
      <c r="AZ88">
        <v>33</v>
      </c>
      <c r="BA88">
        <v>2015</v>
      </c>
      <c r="BB88" t="s">
        <v>299</v>
      </c>
      <c r="BC88" t="s">
        <v>169</v>
      </c>
    </row>
    <row r="89" spans="1:55" x14ac:dyDescent="0.25">
      <c r="A89" s="6">
        <f t="shared" si="35"/>
        <v>0</v>
      </c>
      <c r="B89" s="6">
        <f t="shared" si="44"/>
        <v>0</v>
      </c>
      <c r="C89" s="6" t="str">
        <f t="shared" si="36"/>
        <v/>
      </c>
      <c r="D89" s="7">
        <f t="shared" si="37"/>
        <v>0</v>
      </c>
      <c r="E89" s="7">
        <f t="shared" si="45"/>
        <v>0</v>
      </c>
      <c r="F89" s="7" t="str">
        <f t="shared" si="38"/>
        <v/>
      </c>
      <c r="G89" s="6">
        <f t="shared" si="39"/>
        <v>0</v>
      </c>
      <c r="H89" s="6">
        <f t="shared" si="46"/>
        <v>0</v>
      </c>
      <c r="I89" s="6" t="str">
        <f t="shared" si="47"/>
        <v/>
      </c>
      <c r="J89" s="11">
        <v>86</v>
      </c>
      <c r="K89" s="11">
        <f>IF(IFERROR(VLOOKUP(J89,Home!$A$8:$B$1048576,1,FALSE),0)=0,0,1)</f>
        <v>1</v>
      </c>
      <c r="L89" s="129" t="e">
        <f>IF(VLOOKUP(O89,Home!$C$8:$R$207,6,FALSE)="","",VLOOKUP(O89,Home!$C$8:$R$207,6,FALSE))</f>
        <v>#N/A</v>
      </c>
      <c r="M89" s="129" t="e">
        <f t="shared" si="27"/>
        <v>#N/A</v>
      </c>
      <c r="N89" s="11">
        <f>SUM($K$4:K89)</f>
        <v>86</v>
      </c>
      <c r="O89" s="11" t="str">
        <f>IF(P89="","",IF(IFERROR(VLOOKUP(N89,Home!$C$8:$R$1048576,1,FALSE),"")=0,"",IFERROR(VLOOKUP(N89,Home!$C$8:$R$1048576,1,FALSE),"")))</f>
        <v/>
      </c>
      <c r="P89" s="11" t="str">
        <f>IF(IFERROR(VLOOKUP(W89,Home!$C$8:$R$1048576,3,FALSE),"")=0,"",IFERROR(VLOOKUP(W89,Home!$C$8:$R$1048576,3,FALSE),""))</f>
        <v/>
      </c>
      <c r="Q89" s="11" t="str">
        <f t="shared" si="28"/>
        <v/>
      </c>
      <c r="R89" s="130" t="e">
        <f>VLOOKUP(Q89,'Baggrund til lister'!$G$4:$H$15,2,FALSE)</f>
        <v>#N/A</v>
      </c>
      <c r="S89" s="11" t="str">
        <f t="shared" si="29"/>
        <v/>
      </c>
      <c r="T89" s="11" t="str">
        <f>IF(IFERROR(VLOOKUP(N89,Home!$C$8:$R$1048576,11,FALSE),"")=0,"",IFERROR(VLOOKUP(N89,Home!$C$8:$R$1048576,11,FALSE),""))</f>
        <v/>
      </c>
      <c r="U89" s="11" t="str">
        <f>IF(IFERROR(VLOOKUP(O89,Home!$C$8:$R$1048576,12,FALSE),"")=0,"",IFERROR(VLOOKUP(O89,Home!$C$8:$R$1048576,12,FALSE),""))</f>
        <v/>
      </c>
      <c r="V89" s="11" t="str">
        <f>IF(IFERROR(VLOOKUP(O89,Home!$C$8:$R$1048576,8,FALSE),"")=0,"",IFERROR(VLOOKUP(O89,Home!$C$8:$R$1048576,8,FALSE),""))</f>
        <v/>
      </c>
      <c r="W89" s="11" t="str">
        <f>IF(OR(VLOOKUP(N89,Home!$C$7:$I$207,6,FALSE)="",VLOOKUP(N89,Home!$C$7:$I$207,7,FALSE)=""),"FEJL",SUM(Baggrundsark!$K$4:K89))</f>
        <v>FEJL</v>
      </c>
      <c r="Y89">
        <v>86</v>
      </c>
      <c r="Z89" s="1" t="str">
        <f>IF(VLOOKUP(Y89,Home!$C$8:$I$207,6,FALSE)="","",VLOOKUP(Y89,Home!$C$8:$I$207,6,FALSE))</f>
        <v/>
      </c>
      <c r="AA89" t="e">
        <f t="shared" si="30"/>
        <v>#VALUE!</v>
      </c>
      <c r="AB89" s="44" t="str">
        <f>IF(Home!I93="","",(1+(Home!I93-Home!H93)/14))</f>
        <v/>
      </c>
      <c r="AC89" t="e">
        <f t="shared" si="48"/>
        <v>#VALUE!</v>
      </c>
      <c r="AD89">
        <f t="shared" si="40"/>
        <v>0</v>
      </c>
      <c r="AE89">
        <f>SUM($AD$4:AD89)</f>
        <v>1</v>
      </c>
      <c r="AF89" s="103" t="str">
        <f>IFERROR(VLOOKUP(AN89,Home!$C$8:$E$207,3,FALSE),"")</f>
        <v/>
      </c>
      <c r="AG89" s="103" t="str">
        <f>IFERROR(VLOOKUP(AN89,Home!$C$8:$E$207,2,FALSE),"")</f>
        <v/>
      </c>
      <c r="AH89" s="104" t="str">
        <f>IF(VLOOKUP(AE89,Home!$C$8:$I$207,6,FALSE)="","",VLOOKUP(AE89,Home!$C$8:$I$207,6,FALSE))</f>
        <v/>
      </c>
      <c r="AI89" s="104" t="e">
        <f t="shared" si="49"/>
        <v>#VALUE!</v>
      </c>
      <c r="AJ89" s="105" t="e">
        <f t="shared" si="41"/>
        <v>#VALUE!</v>
      </c>
      <c r="AK89" s="103" t="e">
        <f t="shared" si="31"/>
        <v>#VALUE!</v>
      </c>
      <c r="AL89" s="103" t="e">
        <f t="shared" si="42"/>
        <v>#VALUE!</v>
      </c>
      <c r="AN89" t="str">
        <f>IF(OR(VLOOKUP(AE89,Home!$C$8:$I$207,6,FALSE)="",VLOOKUP(AE89,Home!$C$8:$I$207,7,FALSE)=""),"FEJL",Baggrundsark!AE89)</f>
        <v>FEJL</v>
      </c>
      <c r="AO89">
        <f>IF(VLOOKUP(AE89,Home!$C$8:$N$207,12,FALSE)="Timelønnet",1,0)</f>
        <v>0</v>
      </c>
      <c r="AP89">
        <f>SUM($AO$4:AO89)*AO89</f>
        <v>0</v>
      </c>
      <c r="AQ89">
        <f t="shared" si="32"/>
        <v>1</v>
      </c>
      <c r="AR89" t="str">
        <f t="shared" si="33"/>
        <v/>
      </c>
      <c r="AS89" t="e">
        <f t="shared" si="43"/>
        <v>#VALUE!</v>
      </c>
      <c r="AT89" s="45" t="e">
        <f t="shared" si="34"/>
        <v>#VALUE!</v>
      </c>
      <c r="AU89">
        <f>VLOOKUP(AQ89,Home!$C$8:$J$207,8,FALSE)</f>
        <v>0</v>
      </c>
      <c r="AZ89" s="46">
        <v>34</v>
      </c>
      <c r="BA89">
        <v>2015</v>
      </c>
      <c r="BB89" t="s">
        <v>300</v>
      </c>
      <c r="BC89" t="s">
        <v>170</v>
      </c>
    </row>
    <row r="90" spans="1:55" x14ac:dyDescent="0.25">
      <c r="A90" s="6">
        <f t="shared" si="35"/>
        <v>0</v>
      </c>
      <c r="B90" s="6">
        <f t="shared" si="44"/>
        <v>0</v>
      </c>
      <c r="C90" s="6" t="str">
        <f t="shared" si="36"/>
        <v/>
      </c>
      <c r="D90" s="7">
        <f t="shared" si="37"/>
        <v>0</v>
      </c>
      <c r="E90" s="7">
        <f t="shared" si="45"/>
        <v>0</v>
      </c>
      <c r="F90" s="7" t="str">
        <f t="shared" si="38"/>
        <v/>
      </c>
      <c r="G90" s="6">
        <f t="shared" si="39"/>
        <v>0</v>
      </c>
      <c r="H90" s="6">
        <f t="shared" si="46"/>
        <v>0</v>
      </c>
      <c r="I90" s="6" t="str">
        <f t="shared" si="47"/>
        <v/>
      </c>
      <c r="J90" s="11">
        <v>87</v>
      </c>
      <c r="K90" s="11">
        <f>IF(IFERROR(VLOOKUP(J90,Home!$A$8:$B$1048576,1,FALSE),0)=0,0,1)</f>
        <v>1</v>
      </c>
      <c r="L90" s="129" t="e">
        <f>IF(VLOOKUP(O90,Home!$C$8:$R$207,6,FALSE)="","",VLOOKUP(O90,Home!$C$8:$R$207,6,FALSE))</f>
        <v>#N/A</v>
      </c>
      <c r="M90" s="129" t="e">
        <f t="shared" si="27"/>
        <v>#N/A</v>
      </c>
      <c r="N90" s="11">
        <f>SUM($K$4:K90)</f>
        <v>87</v>
      </c>
      <c r="O90" s="11" t="str">
        <f>IF(P90="","",IF(IFERROR(VLOOKUP(N90,Home!$C$8:$R$1048576,1,FALSE),"")=0,"",IFERROR(VLOOKUP(N90,Home!$C$8:$R$1048576,1,FALSE),"")))</f>
        <v/>
      </c>
      <c r="P90" s="11" t="str">
        <f>IF(IFERROR(VLOOKUP(W90,Home!$C$8:$R$1048576,3,FALSE),"")=0,"",IFERROR(VLOOKUP(W90,Home!$C$8:$R$1048576,3,FALSE),""))</f>
        <v/>
      </c>
      <c r="Q90" s="11" t="str">
        <f t="shared" si="28"/>
        <v/>
      </c>
      <c r="R90" s="130" t="e">
        <f>VLOOKUP(Q90,'Baggrund til lister'!$G$4:$H$15,2,FALSE)</f>
        <v>#N/A</v>
      </c>
      <c r="S90" s="11" t="str">
        <f t="shared" si="29"/>
        <v/>
      </c>
      <c r="T90" s="11" t="str">
        <f>IF(IFERROR(VLOOKUP(N90,Home!$C$8:$R$1048576,11,FALSE),"")=0,"",IFERROR(VLOOKUP(N90,Home!$C$8:$R$1048576,11,FALSE),""))</f>
        <v/>
      </c>
      <c r="U90" s="11" t="str">
        <f>IF(IFERROR(VLOOKUP(O90,Home!$C$8:$R$1048576,12,FALSE),"")=0,"",IFERROR(VLOOKUP(O90,Home!$C$8:$R$1048576,12,FALSE),""))</f>
        <v/>
      </c>
      <c r="V90" s="11" t="str">
        <f>IF(IFERROR(VLOOKUP(O90,Home!$C$8:$R$1048576,8,FALSE),"")=0,"",IFERROR(VLOOKUP(O90,Home!$C$8:$R$1048576,8,FALSE),""))</f>
        <v/>
      </c>
      <c r="W90" s="11" t="str">
        <f>IF(OR(VLOOKUP(N90,Home!$C$7:$I$207,6,FALSE)="",VLOOKUP(N90,Home!$C$7:$I$207,7,FALSE)=""),"FEJL",SUM(Baggrundsark!$K$4:K90))</f>
        <v>FEJL</v>
      </c>
      <c r="Y90">
        <v>87</v>
      </c>
      <c r="Z90" s="1" t="str">
        <f>IF(VLOOKUP(Y90,Home!$C$8:$I$207,6,FALSE)="","",VLOOKUP(Y90,Home!$C$8:$I$207,6,FALSE))</f>
        <v/>
      </c>
      <c r="AA90" t="e">
        <f t="shared" si="30"/>
        <v>#VALUE!</v>
      </c>
      <c r="AB90" s="44" t="str">
        <f>IF(Home!I94="","",(1+(Home!I94-Home!H94)/14))</f>
        <v/>
      </c>
      <c r="AC90" t="e">
        <f t="shared" si="48"/>
        <v>#VALUE!</v>
      </c>
      <c r="AD90">
        <f t="shared" si="40"/>
        <v>0</v>
      </c>
      <c r="AE90">
        <f>SUM($AD$4:AD90)</f>
        <v>1</v>
      </c>
      <c r="AF90" s="103" t="str">
        <f>IFERROR(VLOOKUP(AN90,Home!$C$8:$E$207,3,FALSE),"")</f>
        <v/>
      </c>
      <c r="AG90" s="103" t="str">
        <f>IFERROR(VLOOKUP(AN90,Home!$C$8:$E$207,2,FALSE),"")</f>
        <v/>
      </c>
      <c r="AH90" s="104" t="str">
        <f>IF(VLOOKUP(AE90,Home!$C$8:$I$207,6,FALSE)="","",VLOOKUP(AE90,Home!$C$8:$I$207,6,FALSE))</f>
        <v/>
      </c>
      <c r="AI90" s="104" t="e">
        <f t="shared" si="49"/>
        <v>#VALUE!</v>
      </c>
      <c r="AJ90" s="105" t="e">
        <f t="shared" si="41"/>
        <v>#VALUE!</v>
      </c>
      <c r="AK90" s="103" t="e">
        <f t="shared" si="31"/>
        <v>#VALUE!</v>
      </c>
      <c r="AL90" s="103" t="e">
        <f t="shared" si="42"/>
        <v>#VALUE!</v>
      </c>
      <c r="AN90" t="str">
        <f>IF(OR(VLOOKUP(AE90,Home!$C$8:$I$207,6,FALSE)="",VLOOKUP(AE90,Home!$C$8:$I$207,7,FALSE)=""),"FEJL",Baggrundsark!AE90)</f>
        <v>FEJL</v>
      </c>
      <c r="AO90">
        <f>IF(VLOOKUP(AE90,Home!$C$8:$N$207,12,FALSE)="Timelønnet",1,0)</f>
        <v>0</v>
      </c>
      <c r="AP90">
        <f>SUM($AO$4:AO90)*AO90</f>
        <v>0</v>
      </c>
      <c r="AQ90">
        <f t="shared" si="32"/>
        <v>1</v>
      </c>
      <c r="AR90" t="str">
        <f t="shared" si="33"/>
        <v/>
      </c>
      <c r="AS90" t="e">
        <f t="shared" si="43"/>
        <v>#VALUE!</v>
      </c>
      <c r="AT90" s="45" t="e">
        <f t="shared" si="34"/>
        <v>#VALUE!</v>
      </c>
      <c r="AU90">
        <f>VLOOKUP(AQ90,Home!$C$8:$J$207,8,FALSE)</f>
        <v>0</v>
      </c>
      <c r="AZ90">
        <v>35</v>
      </c>
      <c r="BA90">
        <v>2015</v>
      </c>
      <c r="BB90" t="s">
        <v>301</v>
      </c>
      <c r="BC90" t="s">
        <v>170</v>
      </c>
    </row>
    <row r="91" spans="1:55" x14ac:dyDescent="0.25">
      <c r="A91" s="6">
        <f t="shared" si="35"/>
        <v>0</v>
      </c>
      <c r="B91" s="6">
        <f t="shared" si="44"/>
        <v>0</v>
      </c>
      <c r="C91" s="6" t="str">
        <f t="shared" si="36"/>
        <v/>
      </c>
      <c r="D91" s="7">
        <f t="shared" si="37"/>
        <v>0</v>
      </c>
      <c r="E91" s="7">
        <f t="shared" si="45"/>
        <v>0</v>
      </c>
      <c r="F91" s="7" t="str">
        <f t="shared" si="38"/>
        <v/>
      </c>
      <c r="G91" s="6">
        <f t="shared" si="39"/>
        <v>0</v>
      </c>
      <c r="H91" s="6">
        <f t="shared" si="46"/>
        <v>0</v>
      </c>
      <c r="I91" s="6" t="str">
        <f t="shared" si="47"/>
        <v/>
      </c>
      <c r="J91" s="11">
        <v>88</v>
      </c>
      <c r="K91" s="11">
        <f>IF(IFERROR(VLOOKUP(J91,Home!$A$8:$B$1048576,1,FALSE),0)=0,0,1)</f>
        <v>1</v>
      </c>
      <c r="L91" s="129" t="e">
        <f>IF(VLOOKUP(O91,Home!$C$8:$R$207,6,FALSE)="","",VLOOKUP(O91,Home!$C$8:$R$207,6,FALSE))</f>
        <v>#N/A</v>
      </c>
      <c r="M91" s="129" t="e">
        <f t="shared" si="27"/>
        <v>#N/A</v>
      </c>
      <c r="N91" s="11">
        <f>SUM($K$4:K91)</f>
        <v>88</v>
      </c>
      <c r="O91" s="11" t="str">
        <f>IF(P91="","",IF(IFERROR(VLOOKUP(N91,Home!$C$8:$R$1048576,1,FALSE),"")=0,"",IFERROR(VLOOKUP(N91,Home!$C$8:$R$1048576,1,FALSE),"")))</f>
        <v/>
      </c>
      <c r="P91" s="11" t="str">
        <f>IF(IFERROR(VLOOKUP(W91,Home!$C$8:$R$1048576,3,FALSE),"")=0,"",IFERROR(VLOOKUP(W91,Home!$C$8:$R$1048576,3,FALSE),""))</f>
        <v/>
      </c>
      <c r="Q91" s="11" t="str">
        <f t="shared" si="28"/>
        <v/>
      </c>
      <c r="R91" s="130" t="e">
        <f>VLOOKUP(Q91,'Baggrund til lister'!$G$4:$H$15,2,FALSE)</f>
        <v>#N/A</v>
      </c>
      <c r="S91" s="11" t="str">
        <f t="shared" si="29"/>
        <v/>
      </c>
      <c r="T91" s="11" t="str">
        <f>IF(IFERROR(VLOOKUP(N91,Home!$C$8:$R$1048576,11,FALSE),"")=0,"",IFERROR(VLOOKUP(N91,Home!$C$8:$R$1048576,11,FALSE),""))</f>
        <v/>
      </c>
      <c r="U91" s="11" t="str">
        <f>IF(IFERROR(VLOOKUP(O91,Home!$C$8:$R$1048576,12,FALSE),"")=0,"",IFERROR(VLOOKUP(O91,Home!$C$8:$R$1048576,12,FALSE),""))</f>
        <v/>
      </c>
      <c r="V91" s="11" t="str">
        <f>IF(IFERROR(VLOOKUP(O91,Home!$C$8:$R$1048576,8,FALSE),"")=0,"",IFERROR(VLOOKUP(O91,Home!$C$8:$R$1048576,8,FALSE),""))</f>
        <v/>
      </c>
      <c r="W91" s="11" t="str">
        <f>IF(OR(VLOOKUP(N91,Home!$C$7:$I$207,6,FALSE)="",VLOOKUP(N91,Home!$C$7:$I$207,7,FALSE)=""),"FEJL",SUM(Baggrundsark!$K$4:K91))</f>
        <v>FEJL</v>
      </c>
      <c r="Y91">
        <v>88</v>
      </c>
      <c r="Z91" s="1" t="str">
        <f>IF(VLOOKUP(Y91,Home!$C$8:$I$207,6,FALSE)="","",VLOOKUP(Y91,Home!$C$8:$I$207,6,FALSE))</f>
        <v/>
      </c>
      <c r="AA91" t="e">
        <f t="shared" si="30"/>
        <v>#VALUE!</v>
      </c>
      <c r="AB91" s="44" t="str">
        <f>IF(Home!I95="","",(1+(Home!I95-Home!H95)/14))</f>
        <v/>
      </c>
      <c r="AC91" t="e">
        <f t="shared" si="48"/>
        <v>#VALUE!</v>
      </c>
      <c r="AD91">
        <f t="shared" si="40"/>
        <v>0</v>
      </c>
      <c r="AE91">
        <f>SUM($AD$4:AD91)</f>
        <v>1</v>
      </c>
      <c r="AF91" s="103" t="str">
        <f>IFERROR(VLOOKUP(AN91,Home!$C$8:$E$207,3,FALSE),"")</f>
        <v/>
      </c>
      <c r="AG91" s="103" t="str">
        <f>IFERROR(VLOOKUP(AN91,Home!$C$8:$E$207,2,FALSE),"")</f>
        <v/>
      </c>
      <c r="AH91" s="104" t="str">
        <f>IF(VLOOKUP(AE91,Home!$C$8:$I$207,6,FALSE)="","",VLOOKUP(AE91,Home!$C$8:$I$207,6,FALSE))</f>
        <v/>
      </c>
      <c r="AI91" s="104" t="e">
        <f t="shared" si="49"/>
        <v>#VALUE!</v>
      </c>
      <c r="AJ91" s="105" t="e">
        <f t="shared" si="41"/>
        <v>#VALUE!</v>
      </c>
      <c r="AK91" s="103" t="e">
        <f t="shared" si="31"/>
        <v>#VALUE!</v>
      </c>
      <c r="AL91" s="103" t="e">
        <f t="shared" si="42"/>
        <v>#VALUE!</v>
      </c>
      <c r="AN91" t="str">
        <f>IF(OR(VLOOKUP(AE91,Home!$C$8:$I$207,6,FALSE)="",VLOOKUP(AE91,Home!$C$8:$I$207,7,FALSE)=""),"FEJL",Baggrundsark!AE91)</f>
        <v>FEJL</v>
      </c>
      <c r="AO91">
        <f>IF(VLOOKUP(AE91,Home!$C$8:$N$207,12,FALSE)="Timelønnet",1,0)</f>
        <v>0</v>
      </c>
      <c r="AP91">
        <f>SUM($AO$4:AO91)*AO91</f>
        <v>0</v>
      </c>
      <c r="AQ91">
        <f t="shared" si="32"/>
        <v>1</v>
      </c>
      <c r="AR91" t="str">
        <f t="shared" si="33"/>
        <v/>
      </c>
      <c r="AS91" t="e">
        <f t="shared" si="43"/>
        <v>#VALUE!</v>
      </c>
      <c r="AT91" s="45" t="e">
        <f t="shared" si="34"/>
        <v>#VALUE!</v>
      </c>
      <c r="AU91">
        <f>VLOOKUP(AQ91,Home!$C$8:$J$207,8,FALSE)</f>
        <v>0</v>
      </c>
      <c r="AZ91">
        <v>36</v>
      </c>
      <c r="BA91">
        <v>2015</v>
      </c>
      <c r="BB91" t="s">
        <v>302</v>
      </c>
      <c r="BC91" t="s">
        <v>171</v>
      </c>
    </row>
    <row r="92" spans="1:55" x14ac:dyDescent="0.25">
      <c r="A92" s="6">
        <f t="shared" si="35"/>
        <v>0</v>
      </c>
      <c r="B92" s="6">
        <f t="shared" si="44"/>
        <v>0</v>
      </c>
      <c r="C92" s="6" t="str">
        <f t="shared" si="36"/>
        <v/>
      </c>
      <c r="D92" s="7">
        <f t="shared" si="37"/>
        <v>0</v>
      </c>
      <c r="E92" s="7">
        <f t="shared" si="45"/>
        <v>0</v>
      </c>
      <c r="F92" s="7" t="str">
        <f t="shared" si="38"/>
        <v/>
      </c>
      <c r="G92" s="6">
        <f t="shared" si="39"/>
        <v>0</v>
      </c>
      <c r="H92" s="6">
        <f t="shared" si="46"/>
        <v>0</v>
      </c>
      <c r="I92" s="6" t="str">
        <f t="shared" si="47"/>
        <v/>
      </c>
      <c r="J92" s="11">
        <v>89</v>
      </c>
      <c r="K92" s="11">
        <f>IF(IFERROR(VLOOKUP(J92,Home!$A$8:$B$1048576,1,FALSE),0)=0,0,1)</f>
        <v>1</v>
      </c>
      <c r="L92" s="129" t="e">
        <f>IF(VLOOKUP(O92,Home!$C$8:$R$207,6,FALSE)="","",VLOOKUP(O92,Home!$C$8:$R$207,6,FALSE))</f>
        <v>#N/A</v>
      </c>
      <c r="M92" s="129" t="e">
        <f t="shared" si="27"/>
        <v>#N/A</v>
      </c>
      <c r="N92" s="11">
        <f>SUM($K$4:K92)</f>
        <v>89</v>
      </c>
      <c r="O92" s="11" t="str">
        <f>IF(P92="","",IF(IFERROR(VLOOKUP(N92,Home!$C$8:$R$1048576,1,FALSE),"")=0,"",IFERROR(VLOOKUP(N92,Home!$C$8:$R$1048576,1,FALSE),"")))</f>
        <v/>
      </c>
      <c r="P92" s="11" t="str">
        <f>IF(IFERROR(VLOOKUP(W92,Home!$C$8:$R$1048576,3,FALSE),"")=0,"",IFERROR(VLOOKUP(W92,Home!$C$8:$R$1048576,3,FALSE),""))</f>
        <v/>
      </c>
      <c r="Q92" s="11" t="str">
        <f t="shared" si="28"/>
        <v/>
      </c>
      <c r="R92" s="130" t="e">
        <f>VLOOKUP(Q92,'Baggrund til lister'!$G$4:$H$15,2,FALSE)</f>
        <v>#N/A</v>
      </c>
      <c r="S92" s="11" t="str">
        <f t="shared" si="29"/>
        <v/>
      </c>
      <c r="T92" s="11" t="str">
        <f>IF(IFERROR(VLOOKUP(N92,Home!$C$8:$R$1048576,11,FALSE),"")=0,"",IFERROR(VLOOKUP(N92,Home!$C$8:$R$1048576,11,FALSE),""))</f>
        <v/>
      </c>
      <c r="U92" s="11" t="str">
        <f>IF(IFERROR(VLOOKUP(O92,Home!$C$8:$R$1048576,12,FALSE),"")=0,"",IFERROR(VLOOKUP(O92,Home!$C$8:$R$1048576,12,FALSE),""))</f>
        <v/>
      </c>
      <c r="V92" s="11" t="str">
        <f>IF(IFERROR(VLOOKUP(O92,Home!$C$8:$R$1048576,8,FALSE),"")=0,"",IFERROR(VLOOKUP(O92,Home!$C$8:$R$1048576,8,FALSE),""))</f>
        <v/>
      </c>
      <c r="W92" s="11" t="str">
        <f>IF(OR(VLOOKUP(N92,Home!$C$7:$I$207,6,FALSE)="",VLOOKUP(N92,Home!$C$7:$I$207,7,FALSE)=""),"FEJL",SUM(Baggrundsark!$K$4:K92))</f>
        <v>FEJL</v>
      </c>
      <c r="Y92">
        <v>89</v>
      </c>
      <c r="Z92" s="1" t="str">
        <f>IF(VLOOKUP(Y92,Home!$C$8:$I$207,6,FALSE)="","",VLOOKUP(Y92,Home!$C$8:$I$207,6,FALSE))</f>
        <v/>
      </c>
      <c r="AA92" t="e">
        <f t="shared" si="30"/>
        <v>#VALUE!</v>
      </c>
      <c r="AB92" s="44" t="str">
        <f>IF(Home!I96="","",(1+(Home!I96-Home!H96)/14))</f>
        <v/>
      </c>
      <c r="AC92" t="e">
        <f t="shared" si="48"/>
        <v>#VALUE!</v>
      </c>
      <c r="AD92">
        <f t="shared" si="40"/>
        <v>0</v>
      </c>
      <c r="AE92">
        <f>SUM($AD$4:AD92)</f>
        <v>1</v>
      </c>
      <c r="AF92" s="103" t="str">
        <f>IFERROR(VLOOKUP(AN92,Home!$C$8:$E$207,3,FALSE),"")</f>
        <v/>
      </c>
      <c r="AG92" s="103" t="str">
        <f>IFERROR(VLOOKUP(AN92,Home!$C$8:$E$207,2,FALSE),"")</f>
        <v/>
      </c>
      <c r="AH92" s="104" t="str">
        <f>IF(VLOOKUP(AE92,Home!$C$8:$I$207,6,FALSE)="","",VLOOKUP(AE92,Home!$C$8:$I$207,6,FALSE))</f>
        <v/>
      </c>
      <c r="AI92" s="104" t="e">
        <f t="shared" si="49"/>
        <v>#VALUE!</v>
      </c>
      <c r="AJ92" s="105" t="e">
        <f t="shared" si="41"/>
        <v>#VALUE!</v>
      </c>
      <c r="AK92" s="103" t="e">
        <f t="shared" si="31"/>
        <v>#VALUE!</v>
      </c>
      <c r="AL92" s="103" t="e">
        <f t="shared" si="42"/>
        <v>#VALUE!</v>
      </c>
      <c r="AN92" t="str">
        <f>IF(OR(VLOOKUP(AE92,Home!$C$8:$I$207,6,FALSE)="",VLOOKUP(AE92,Home!$C$8:$I$207,7,FALSE)=""),"FEJL",Baggrundsark!AE92)</f>
        <v>FEJL</v>
      </c>
      <c r="AO92">
        <f>IF(VLOOKUP(AE92,Home!$C$8:$N$207,12,FALSE)="Timelønnet",1,0)</f>
        <v>0</v>
      </c>
      <c r="AP92">
        <f>SUM($AO$4:AO92)*AO92</f>
        <v>0</v>
      </c>
      <c r="AQ92">
        <f t="shared" si="32"/>
        <v>1</v>
      </c>
      <c r="AR92" t="str">
        <f t="shared" si="33"/>
        <v/>
      </c>
      <c r="AS92" t="e">
        <f t="shared" si="43"/>
        <v>#VALUE!</v>
      </c>
      <c r="AT92" s="45" t="e">
        <f t="shared" si="34"/>
        <v>#VALUE!</v>
      </c>
      <c r="AU92">
        <f>VLOOKUP(AQ92,Home!$C$8:$J$207,8,FALSE)</f>
        <v>0</v>
      </c>
      <c r="AZ92" s="46">
        <v>37</v>
      </c>
      <c r="BA92">
        <v>2015</v>
      </c>
      <c r="BB92" t="s">
        <v>303</v>
      </c>
      <c r="BC92" t="s">
        <v>171</v>
      </c>
    </row>
    <row r="93" spans="1:55" x14ac:dyDescent="0.25">
      <c r="A93" s="6">
        <f t="shared" si="35"/>
        <v>0</v>
      </c>
      <c r="B93" s="6">
        <f t="shared" si="44"/>
        <v>0</v>
      </c>
      <c r="C93" s="6" t="str">
        <f t="shared" si="36"/>
        <v/>
      </c>
      <c r="D93" s="7">
        <f t="shared" si="37"/>
        <v>0</v>
      </c>
      <c r="E93" s="7">
        <f t="shared" si="45"/>
        <v>0</v>
      </c>
      <c r="F93" s="7" t="str">
        <f t="shared" si="38"/>
        <v/>
      </c>
      <c r="G93" s="6">
        <f t="shared" si="39"/>
        <v>0</v>
      </c>
      <c r="H93" s="6">
        <f t="shared" si="46"/>
        <v>0</v>
      </c>
      <c r="I93" s="6" t="str">
        <f t="shared" si="47"/>
        <v/>
      </c>
      <c r="J93" s="11">
        <v>90</v>
      </c>
      <c r="K93" s="11">
        <f>IF(IFERROR(VLOOKUP(J93,Home!$A$8:$B$1048576,1,FALSE),0)=0,0,1)</f>
        <v>1</v>
      </c>
      <c r="L93" s="129" t="e">
        <f>IF(VLOOKUP(O93,Home!$C$8:$R$207,6,FALSE)="","",VLOOKUP(O93,Home!$C$8:$R$207,6,FALSE))</f>
        <v>#N/A</v>
      </c>
      <c r="M93" s="129" t="e">
        <f t="shared" si="27"/>
        <v>#N/A</v>
      </c>
      <c r="N93" s="11">
        <f>SUM($K$4:K93)</f>
        <v>90</v>
      </c>
      <c r="O93" s="11" t="str">
        <f>IF(P93="","",IF(IFERROR(VLOOKUP(N93,Home!$C$8:$R$1048576,1,FALSE),"")=0,"",IFERROR(VLOOKUP(N93,Home!$C$8:$R$1048576,1,FALSE),"")))</f>
        <v/>
      </c>
      <c r="P93" s="11" t="str">
        <f>IF(IFERROR(VLOOKUP(W93,Home!$C$8:$R$1048576,3,FALSE),"")=0,"",IFERROR(VLOOKUP(W93,Home!$C$8:$R$1048576,3,FALSE),""))</f>
        <v/>
      </c>
      <c r="Q93" s="11" t="str">
        <f t="shared" si="28"/>
        <v/>
      </c>
      <c r="R93" s="130" t="e">
        <f>VLOOKUP(Q93,'Baggrund til lister'!$G$4:$H$15,2,FALSE)</f>
        <v>#N/A</v>
      </c>
      <c r="S93" s="11" t="str">
        <f t="shared" si="29"/>
        <v/>
      </c>
      <c r="T93" s="11" t="str">
        <f>IF(IFERROR(VLOOKUP(N93,Home!$C$8:$R$1048576,11,FALSE),"")=0,"",IFERROR(VLOOKUP(N93,Home!$C$8:$R$1048576,11,FALSE),""))</f>
        <v/>
      </c>
      <c r="U93" s="11" t="str">
        <f>IF(IFERROR(VLOOKUP(O93,Home!$C$8:$R$1048576,12,FALSE),"")=0,"",IFERROR(VLOOKUP(O93,Home!$C$8:$R$1048576,12,FALSE),""))</f>
        <v/>
      </c>
      <c r="V93" s="11" t="str">
        <f>IF(IFERROR(VLOOKUP(O93,Home!$C$8:$R$1048576,8,FALSE),"")=0,"",IFERROR(VLOOKUP(O93,Home!$C$8:$R$1048576,8,FALSE),""))</f>
        <v/>
      </c>
      <c r="W93" s="11" t="str">
        <f>IF(OR(VLOOKUP(N93,Home!$C$7:$I$207,6,FALSE)="",VLOOKUP(N93,Home!$C$7:$I$207,7,FALSE)=""),"FEJL",SUM(Baggrundsark!$K$4:K93))</f>
        <v>FEJL</v>
      </c>
      <c r="Y93">
        <v>90</v>
      </c>
      <c r="Z93" s="1" t="str">
        <f>IF(VLOOKUP(Y93,Home!$C$8:$I$207,6,FALSE)="","",VLOOKUP(Y93,Home!$C$8:$I$207,6,FALSE))</f>
        <v/>
      </c>
      <c r="AA93" t="e">
        <f t="shared" si="30"/>
        <v>#VALUE!</v>
      </c>
      <c r="AB93" s="44" t="str">
        <f>IF(Home!I97="","",(1+(Home!I97-Home!H97)/14))</f>
        <v/>
      </c>
      <c r="AC93" t="e">
        <f t="shared" si="48"/>
        <v>#VALUE!</v>
      </c>
      <c r="AD93">
        <f t="shared" si="40"/>
        <v>0</v>
      </c>
      <c r="AE93">
        <f>SUM($AD$4:AD93)</f>
        <v>1</v>
      </c>
      <c r="AF93" s="103" t="str">
        <f>IFERROR(VLOOKUP(AN93,Home!$C$8:$E$207,3,FALSE),"")</f>
        <v/>
      </c>
      <c r="AG93" s="103" t="str">
        <f>IFERROR(VLOOKUP(AN93,Home!$C$8:$E$207,2,FALSE),"")</f>
        <v/>
      </c>
      <c r="AH93" s="104" t="str">
        <f>IF(VLOOKUP(AE93,Home!$C$8:$I$207,6,FALSE)="","",VLOOKUP(AE93,Home!$C$8:$I$207,6,FALSE))</f>
        <v/>
      </c>
      <c r="AI93" s="104" t="e">
        <f t="shared" si="49"/>
        <v>#VALUE!</v>
      </c>
      <c r="AJ93" s="105" t="e">
        <f t="shared" si="41"/>
        <v>#VALUE!</v>
      </c>
      <c r="AK93" s="103" t="e">
        <f t="shared" si="31"/>
        <v>#VALUE!</v>
      </c>
      <c r="AL93" s="103" t="e">
        <f t="shared" si="42"/>
        <v>#VALUE!</v>
      </c>
      <c r="AN93" t="str">
        <f>IF(OR(VLOOKUP(AE93,Home!$C$8:$I$207,6,FALSE)="",VLOOKUP(AE93,Home!$C$8:$I$207,7,FALSE)=""),"FEJL",Baggrundsark!AE93)</f>
        <v>FEJL</v>
      </c>
      <c r="AO93">
        <f>IF(VLOOKUP(AE93,Home!$C$8:$N$207,12,FALSE)="Timelønnet",1,0)</f>
        <v>0</v>
      </c>
      <c r="AP93">
        <f>SUM($AO$4:AO93)*AO93</f>
        <v>0</v>
      </c>
      <c r="AQ93">
        <f t="shared" si="32"/>
        <v>1</v>
      </c>
      <c r="AR93" t="str">
        <f t="shared" si="33"/>
        <v/>
      </c>
      <c r="AS93" t="e">
        <f t="shared" si="43"/>
        <v>#VALUE!</v>
      </c>
      <c r="AT93" s="45" t="e">
        <f t="shared" si="34"/>
        <v>#VALUE!</v>
      </c>
      <c r="AU93">
        <f>VLOOKUP(AQ93,Home!$C$8:$J$207,8,FALSE)</f>
        <v>0</v>
      </c>
      <c r="AZ93">
        <v>38</v>
      </c>
      <c r="BA93">
        <v>2015</v>
      </c>
      <c r="BB93" t="s">
        <v>304</v>
      </c>
      <c r="BC93" t="s">
        <v>172</v>
      </c>
    </row>
    <row r="94" spans="1:55" x14ac:dyDescent="0.25">
      <c r="A94" s="6">
        <f t="shared" si="35"/>
        <v>0</v>
      </c>
      <c r="B94" s="6">
        <f t="shared" si="44"/>
        <v>0</v>
      </c>
      <c r="C94" s="6" t="str">
        <f t="shared" si="36"/>
        <v/>
      </c>
      <c r="D94" s="7">
        <f t="shared" si="37"/>
        <v>0</v>
      </c>
      <c r="E94" s="7">
        <f t="shared" si="45"/>
        <v>0</v>
      </c>
      <c r="F94" s="7" t="str">
        <f t="shared" si="38"/>
        <v/>
      </c>
      <c r="G94" s="6">
        <f t="shared" si="39"/>
        <v>0</v>
      </c>
      <c r="H94" s="6">
        <f t="shared" si="46"/>
        <v>0</v>
      </c>
      <c r="I94" s="6" t="str">
        <f t="shared" si="47"/>
        <v/>
      </c>
      <c r="J94" s="11">
        <v>91</v>
      </c>
      <c r="K94" s="11">
        <f>IF(IFERROR(VLOOKUP(J94,Home!$A$8:$B$1048576,1,FALSE),0)=0,0,1)</f>
        <v>1</v>
      </c>
      <c r="L94" s="129" t="e">
        <f>IF(VLOOKUP(O94,Home!$C$8:$R$207,6,FALSE)="","",VLOOKUP(O94,Home!$C$8:$R$207,6,FALSE))</f>
        <v>#N/A</v>
      </c>
      <c r="M94" s="129" t="e">
        <f t="shared" si="27"/>
        <v>#N/A</v>
      </c>
      <c r="N94" s="11">
        <f>SUM($K$4:K94)</f>
        <v>91</v>
      </c>
      <c r="O94" s="11" t="str">
        <f>IF(P94="","",IF(IFERROR(VLOOKUP(N94,Home!$C$8:$R$1048576,1,FALSE),"")=0,"",IFERROR(VLOOKUP(N94,Home!$C$8:$R$1048576,1,FALSE),"")))</f>
        <v/>
      </c>
      <c r="P94" s="11" t="str">
        <f>IF(IFERROR(VLOOKUP(W94,Home!$C$8:$R$1048576,3,FALSE),"")=0,"",IFERROR(VLOOKUP(W94,Home!$C$8:$R$1048576,3,FALSE),""))</f>
        <v/>
      </c>
      <c r="Q94" s="11" t="str">
        <f t="shared" si="28"/>
        <v/>
      </c>
      <c r="R94" s="130" t="e">
        <f>VLOOKUP(Q94,'Baggrund til lister'!$G$4:$H$15,2,FALSE)</f>
        <v>#N/A</v>
      </c>
      <c r="S94" s="11" t="str">
        <f t="shared" si="29"/>
        <v/>
      </c>
      <c r="T94" s="11" t="str">
        <f>IF(IFERROR(VLOOKUP(N94,Home!$C$8:$R$1048576,11,FALSE),"")=0,"",IFERROR(VLOOKUP(N94,Home!$C$8:$R$1048576,11,FALSE),""))</f>
        <v/>
      </c>
      <c r="U94" s="11" t="str">
        <f>IF(IFERROR(VLOOKUP(O94,Home!$C$8:$R$1048576,12,FALSE),"")=0,"",IFERROR(VLOOKUP(O94,Home!$C$8:$R$1048576,12,FALSE),""))</f>
        <v/>
      </c>
      <c r="V94" s="11" t="str">
        <f>IF(IFERROR(VLOOKUP(O94,Home!$C$8:$R$1048576,8,FALSE),"")=0,"",IFERROR(VLOOKUP(O94,Home!$C$8:$R$1048576,8,FALSE),""))</f>
        <v/>
      </c>
      <c r="W94" s="11" t="str">
        <f>IF(OR(VLOOKUP(N94,Home!$C$7:$I$207,6,FALSE)="",VLOOKUP(N94,Home!$C$7:$I$207,7,FALSE)=""),"FEJL",SUM(Baggrundsark!$K$4:K94))</f>
        <v>FEJL</v>
      </c>
      <c r="Y94">
        <v>91</v>
      </c>
      <c r="Z94" s="1" t="str">
        <f>IF(VLOOKUP(Y94,Home!$C$8:$I$207,6,FALSE)="","",VLOOKUP(Y94,Home!$C$8:$I$207,6,FALSE))</f>
        <v/>
      </c>
      <c r="AA94" t="e">
        <f t="shared" si="30"/>
        <v>#VALUE!</v>
      </c>
      <c r="AB94" s="44" t="str">
        <f>IF(Home!I98="","",(1+(Home!I98-Home!H98)/14))</f>
        <v/>
      </c>
      <c r="AC94" t="e">
        <f t="shared" si="48"/>
        <v>#VALUE!</v>
      </c>
      <c r="AD94">
        <f t="shared" si="40"/>
        <v>0</v>
      </c>
      <c r="AE94">
        <f>SUM($AD$4:AD94)</f>
        <v>1</v>
      </c>
      <c r="AF94" s="103" t="str">
        <f>IFERROR(VLOOKUP(AN94,Home!$C$8:$E$207,3,FALSE),"")</f>
        <v/>
      </c>
      <c r="AG94" s="103" t="str">
        <f>IFERROR(VLOOKUP(AN94,Home!$C$8:$E$207,2,FALSE),"")</f>
        <v/>
      </c>
      <c r="AH94" s="104" t="str">
        <f>IF(VLOOKUP(AE94,Home!$C$8:$I$207,6,FALSE)="","",VLOOKUP(AE94,Home!$C$8:$I$207,6,FALSE))</f>
        <v/>
      </c>
      <c r="AI94" s="104" t="e">
        <f t="shared" si="49"/>
        <v>#VALUE!</v>
      </c>
      <c r="AJ94" s="105" t="e">
        <f t="shared" si="41"/>
        <v>#VALUE!</v>
      </c>
      <c r="AK94" s="103" t="e">
        <f t="shared" si="31"/>
        <v>#VALUE!</v>
      </c>
      <c r="AL94" s="103" t="e">
        <f t="shared" si="42"/>
        <v>#VALUE!</v>
      </c>
      <c r="AN94" t="str">
        <f>IF(OR(VLOOKUP(AE94,Home!$C$8:$I$207,6,FALSE)="",VLOOKUP(AE94,Home!$C$8:$I$207,7,FALSE)=""),"FEJL",Baggrundsark!AE94)</f>
        <v>FEJL</v>
      </c>
      <c r="AO94">
        <f>IF(VLOOKUP(AE94,Home!$C$8:$N$207,12,FALSE)="Timelønnet",1,0)</f>
        <v>0</v>
      </c>
      <c r="AP94">
        <f>SUM($AO$4:AO94)*AO94</f>
        <v>0</v>
      </c>
      <c r="AQ94">
        <f t="shared" si="32"/>
        <v>1</v>
      </c>
      <c r="AR94" t="str">
        <f t="shared" si="33"/>
        <v/>
      </c>
      <c r="AS94" t="e">
        <f t="shared" si="43"/>
        <v>#VALUE!</v>
      </c>
      <c r="AT94" s="45" t="e">
        <f t="shared" si="34"/>
        <v>#VALUE!</v>
      </c>
      <c r="AU94">
        <f>VLOOKUP(AQ94,Home!$C$8:$J$207,8,FALSE)</f>
        <v>0</v>
      </c>
      <c r="AZ94">
        <v>39</v>
      </c>
      <c r="BA94">
        <v>2015</v>
      </c>
      <c r="BB94" t="s">
        <v>305</v>
      </c>
      <c r="BC94" t="s">
        <v>172</v>
      </c>
    </row>
    <row r="95" spans="1:55" x14ac:dyDescent="0.25">
      <c r="A95" s="6">
        <f t="shared" si="35"/>
        <v>0</v>
      </c>
      <c r="B95" s="6">
        <f t="shared" si="44"/>
        <v>0</v>
      </c>
      <c r="C95" s="6" t="str">
        <f t="shared" si="36"/>
        <v/>
      </c>
      <c r="D95" s="7">
        <f t="shared" si="37"/>
        <v>0</v>
      </c>
      <c r="E95" s="7">
        <f t="shared" si="45"/>
        <v>0</v>
      </c>
      <c r="F95" s="7" t="str">
        <f t="shared" si="38"/>
        <v/>
      </c>
      <c r="G95" s="6">
        <f t="shared" si="39"/>
        <v>0</v>
      </c>
      <c r="H95" s="6">
        <f t="shared" si="46"/>
        <v>0</v>
      </c>
      <c r="I95" s="6" t="str">
        <f t="shared" si="47"/>
        <v/>
      </c>
      <c r="J95" s="11">
        <v>92</v>
      </c>
      <c r="K95" s="11">
        <f>IF(IFERROR(VLOOKUP(J95,Home!$A$8:$B$1048576,1,FALSE),0)=0,0,1)</f>
        <v>1</v>
      </c>
      <c r="L95" s="129" t="e">
        <f>IF(VLOOKUP(O95,Home!$C$8:$R$207,6,FALSE)="","",VLOOKUP(O95,Home!$C$8:$R$207,6,FALSE))</f>
        <v>#N/A</v>
      </c>
      <c r="M95" s="129" t="e">
        <f t="shared" si="27"/>
        <v>#N/A</v>
      </c>
      <c r="N95" s="11">
        <f>SUM($K$4:K95)</f>
        <v>92</v>
      </c>
      <c r="O95" s="11" t="str">
        <f>IF(P95="","",IF(IFERROR(VLOOKUP(N95,Home!$C$8:$R$1048576,1,FALSE),"")=0,"",IFERROR(VLOOKUP(N95,Home!$C$8:$R$1048576,1,FALSE),"")))</f>
        <v/>
      </c>
      <c r="P95" s="11" t="str">
        <f>IF(IFERROR(VLOOKUP(W95,Home!$C$8:$R$1048576,3,FALSE),"")=0,"",IFERROR(VLOOKUP(W95,Home!$C$8:$R$1048576,3,FALSE),""))</f>
        <v/>
      </c>
      <c r="Q95" s="11" t="str">
        <f t="shared" si="28"/>
        <v/>
      </c>
      <c r="R95" s="130" t="e">
        <f>VLOOKUP(Q95,'Baggrund til lister'!$G$4:$H$15,2,FALSE)</f>
        <v>#N/A</v>
      </c>
      <c r="S95" s="11" t="str">
        <f t="shared" si="29"/>
        <v/>
      </c>
      <c r="T95" s="11" t="str">
        <f>IF(IFERROR(VLOOKUP(N95,Home!$C$8:$R$1048576,11,FALSE),"")=0,"",IFERROR(VLOOKUP(N95,Home!$C$8:$R$1048576,11,FALSE),""))</f>
        <v/>
      </c>
      <c r="U95" s="11" t="str">
        <f>IF(IFERROR(VLOOKUP(O95,Home!$C$8:$R$1048576,12,FALSE),"")=0,"",IFERROR(VLOOKUP(O95,Home!$C$8:$R$1048576,12,FALSE),""))</f>
        <v/>
      </c>
      <c r="V95" s="11" t="str">
        <f>IF(IFERROR(VLOOKUP(O95,Home!$C$8:$R$1048576,8,FALSE),"")=0,"",IFERROR(VLOOKUP(O95,Home!$C$8:$R$1048576,8,FALSE),""))</f>
        <v/>
      </c>
      <c r="W95" s="11" t="str">
        <f>IF(OR(VLOOKUP(N95,Home!$C$7:$I$207,6,FALSE)="",VLOOKUP(N95,Home!$C$7:$I$207,7,FALSE)=""),"FEJL",SUM(Baggrundsark!$K$4:K95))</f>
        <v>FEJL</v>
      </c>
      <c r="Y95">
        <v>92</v>
      </c>
      <c r="Z95" s="1" t="str">
        <f>IF(VLOOKUP(Y95,Home!$C$8:$I$207,6,FALSE)="","",VLOOKUP(Y95,Home!$C$8:$I$207,6,FALSE))</f>
        <v/>
      </c>
      <c r="AA95" t="e">
        <f t="shared" si="30"/>
        <v>#VALUE!</v>
      </c>
      <c r="AB95" s="44" t="str">
        <f>IF(Home!I99="","",(1+(Home!I99-Home!H99)/14))</f>
        <v/>
      </c>
      <c r="AC95" t="e">
        <f t="shared" si="48"/>
        <v>#VALUE!</v>
      </c>
      <c r="AD95">
        <f t="shared" si="40"/>
        <v>0</v>
      </c>
      <c r="AE95">
        <f>SUM($AD$4:AD95)</f>
        <v>1</v>
      </c>
      <c r="AF95" s="103" t="str">
        <f>IFERROR(VLOOKUP(AN95,Home!$C$8:$E$207,3,FALSE),"")</f>
        <v/>
      </c>
      <c r="AG95" s="103" t="str">
        <f>IFERROR(VLOOKUP(AN95,Home!$C$8:$E$207,2,FALSE),"")</f>
        <v/>
      </c>
      <c r="AH95" s="104" t="str">
        <f>IF(VLOOKUP(AE95,Home!$C$8:$I$207,6,FALSE)="","",VLOOKUP(AE95,Home!$C$8:$I$207,6,FALSE))</f>
        <v/>
      </c>
      <c r="AI95" s="104" t="e">
        <f t="shared" si="49"/>
        <v>#VALUE!</v>
      </c>
      <c r="AJ95" s="105" t="e">
        <f t="shared" si="41"/>
        <v>#VALUE!</v>
      </c>
      <c r="AK95" s="103" t="e">
        <f t="shared" si="31"/>
        <v>#VALUE!</v>
      </c>
      <c r="AL95" s="103" t="e">
        <f t="shared" si="42"/>
        <v>#VALUE!</v>
      </c>
      <c r="AN95" t="str">
        <f>IF(OR(VLOOKUP(AE95,Home!$C$8:$I$207,6,FALSE)="",VLOOKUP(AE95,Home!$C$8:$I$207,7,FALSE)=""),"FEJL",Baggrundsark!AE95)</f>
        <v>FEJL</v>
      </c>
      <c r="AO95">
        <f>IF(VLOOKUP(AE95,Home!$C$8:$N$207,12,FALSE)="Timelønnet",1,0)</f>
        <v>0</v>
      </c>
      <c r="AP95">
        <f>SUM($AO$4:AO95)*AO95</f>
        <v>0</v>
      </c>
      <c r="AQ95">
        <f t="shared" si="32"/>
        <v>1</v>
      </c>
      <c r="AR95" t="str">
        <f t="shared" si="33"/>
        <v/>
      </c>
      <c r="AS95" t="e">
        <f t="shared" si="43"/>
        <v>#VALUE!</v>
      </c>
      <c r="AT95" s="45" t="e">
        <f t="shared" si="34"/>
        <v>#VALUE!</v>
      </c>
      <c r="AU95">
        <f>VLOOKUP(AQ95,Home!$C$8:$J$207,8,FALSE)</f>
        <v>0</v>
      </c>
      <c r="AZ95" s="46">
        <v>40</v>
      </c>
      <c r="BA95">
        <v>2015</v>
      </c>
      <c r="BB95" t="s">
        <v>306</v>
      </c>
      <c r="BC95" t="s">
        <v>173</v>
      </c>
    </row>
    <row r="96" spans="1:55" x14ac:dyDescent="0.25">
      <c r="A96" s="6">
        <f t="shared" si="35"/>
        <v>0</v>
      </c>
      <c r="B96" s="6">
        <f t="shared" si="44"/>
        <v>0</v>
      </c>
      <c r="C96" s="6" t="str">
        <f t="shared" si="36"/>
        <v/>
      </c>
      <c r="D96" s="7">
        <f t="shared" si="37"/>
        <v>0</v>
      </c>
      <c r="E96" s="7">
        <f t="shared" si="45"/>
        <v>0</v>
      </c>
      <c r="F96" s="7" t="str">
        <f t="shared" si="38"/>
        <v/>
      </c>
      <c r="G96" s="6">
        <f t="shared" si="39"/>
        <v>0</v>
      </c>
      <c r="H96" s="6">
        <f t="shared" si="46"/>
        <v>0</v>
      </c>
      <c r="I96" s="6" t="str">
        <f t="shared" si="47"/>
        <v/>
      </c>
      <c r="J96" s="11">
        <v>93</v>
      </c>
      <c r="K96" s="11">
        <f>IF(IFERROR(VLOOKUP(J96,Home!$A$8:$B$1048576,1,FALSE),0)=0,0,1)</f>
        <v>1</v>
      </c>
      <c r="L96" s="129" t="e">
        <f>IF(VLOOKUP(O96,Home!$C$8:$R$207,6,FALSE)="","",VLOOKUP(O96,Home!$C$8:$R$207,6,FALSE))</f>
        <v>#N/A</v>
      </c>
      <c r="M96" s="129" t="e">
        <f t="shared" si="27"/>
        <v>#N/A</v>
      </c>
      <c r="N96" s="11">
        <f>SUM($K$4:K96)</f>
        <v>93</v>
      </c>
      <c r="O96" s="11" t="str">
        <f>IF(P96="","",IF(IFERROR(VLOOKUP(N96,Home!$C$8:$R$1048576,1,FALSE),"")=0,"",IFERROR(VLOOKUP(N96,Home!$C$8:$R$1048576,1,FALSE),"")))</f>
        <v/>
      </c>
      <c r="P96" s="11" t="str">
        <f>IF(IFERROR(VLOOKUP(W96,Home!$C$8:$R$1048576,3,FALSE),"")=0,"",IFERROR(VLOOKUP(W96,Home!$C$8:$R$1048576,3,FALSE),""))</f>
        <v/>
      </c>
      <c r="Q96" s="11" t="str">
        <f t="shared" si="28"/>
        <v/>
      </c>
      <c r="R96" s="130" t="e">
        <f>VLOOKUP(Q96,'Baggrund til lister'!$G$4:$H$15,2,FALSE)</f>
        <v>#N/A</v>
      </c>
      <c r="S96" s="11" t="str">
        <f t="shared" si="29"/>
        <v/>
      </c>
      <c r="T96" s="11" t="str">
        <f>IF(IFERROR(VLOOKUP(N96,Home!$C$8:$R$1048576,11,FALSE),"")=0,"",IFERROR(VLOOKUP(N96,Home!$C$8:$R$1048576,11,FALSE),""))</f>
        <v/>
      </c>
      <c r="U96" s="11" t="str">
        <f>IF(IFERROR(VLOOKUP(O96,Home!$C$8:$R$1048576,12,FALSE),"")=0,"",IFERROR(VLOOKUP(O96,Home!$C$8:$R$1048576,12,FALSE),""))</f>
        <v/>
      </c>
      <c r="V96" s="11" t="str">
        <f>IF(IFERROR(VLOOKUP(O96,Home!$C$8:$R$1048576,8,FALSE),"")=0,"",IFERROR(VLOOKUP(O96,Home!$C$8:$R$1048576,8,FALSE),""))</f>
        <v/>
      </c>
      <c r="W96" s="11" t="str">
        <f>IF(OR(VLOOKUP(N96,Home!$C$7:$I$207,6,FALSE)="",VLOOKUP(N96,Home!$C$7:$I$207,7,FALSE)=""),"FEJL",SUM(Baggrundsark!$K$4:K96))</f>
        <v>FEJL</v>
      </c>
      <c r="Y96">
        <v>93</v>
      </c>
      <c r="Z96" s="1" t="str">
        <f>IF(VLOOKUP(Y96,Home!$C$8:$I$207,6,FALSE)="","",VLOOKUP(Y96,Home!$C$8:$I$207,6,FALSE))</f>
        <v/>
      </c>
      <c r="AA96" t="e">
        <f t="shared" si="30"/>
        <v>#VALUE!</v>
      </c>
      <c r="AB96" s="44" t="str">
        <f>IF(Home!I100="","",(1+(Home!I100-Home!H100)/14))</f>
        <v/>
      </c>
      <c r="AC96" t="e">
        <f t="shared" si="48"/>
        <v>#VALUE!</v>
      </c>
      <c r="AD96">
        <f t="shared" si="40"/>
        <v>0</v>
      </c>
      <c r="AE96">
        <f>SUM($AD$4:AD96)</f>
        <v>1</v>
      </c>
      <c r="AF96" s="103" t="str">
        <f>IFERROR(VLOOKUP(AN96,Home!$C$8:$E$207,3,FALSE),"")</f>
        <v/>
      </c>
      <c r="AG96" s="103" t="str">
        <f>IFERROR(VLOOKUP(AN96,Home!$C$8:$E$207,2,FALSE),"")</f>
        <v/>
      </c>
      <c r="AH96" s="104" t="str">
        <f>IF(VLOOKUP(AE96,Home!$C$8:$I$207,6,FALSE)="","",VLOOKUP(AE96,Home!$C$8:$I$207,6,FALSE))</f>
        <v/>
      </c>
      <c r="AI96" s="104" t="e">
        <f t="shared" si="49"/>
        <v>#VALUE!</v>
      </c>
      <c r="AJ96" s="105" t="e">
        <f t="shared" si="41"/>
        <v>#VALUE!</v>
      </c>
      <c r="AK96" s="103" t="e">
        <f t="shared" si="31"/>
        <v>#VALUE!</v>
      </c>
      <c r="AL96" s="103" t="e">
        <f t="shared" si="42"/>
        <v>#VALUE!</v>
      </c>
      <c r="AN96" t="str">
        <f>IF(OR(VLOOKUP(AE96,Home!$C$8:$I$207,6,FALSE)="",VLOOKUP(AE96,Home!$C$8:$I$207,7,FALSE)=""),"FEJL",Baggrundsark!AE96)</f>
        <v>FEJL</v>
      </c>
      <c r="AO96">
        <f>IF(VLOOKUP(AE96,Home!$C$8:$N$207,12,FALSE)="Timelønnet",1,0)</f>
        <v>0</v>
      </c>
      <c r="AP96">
        <f>SUM($AO$4:AO96)*AO96</f>
        <v>0</v>
      </c>
      <c r="AQ96">
        <f t="shared" si="32"/>
        <v>1</v>
      </c>
      <c r="AR96" t="str">
        <f t="shared" si="33"/>
        <v/>
      </c>
      <c r="AS96" t="e">
        <f t="shared" si="43"/>
        <v>#VALUE!</v>
      </c>
      <c r="AT96" s="45" t="e">
        <f t="shared" si="34"/>
        <v>#VALUE!</v>
      </c>
      <c r="AU96">
        <f>VLOOKUP(AQ96,Home!$C$8:$J$207,8,FALSE)</f>
        <v>0</v>
      </c>
      <c r="AZ96">
        <v>41</v>
      </c>
      <c r="BA96">
        <v>2015</v>
      </c>
      <c r="BB96" t="s">
        <v>307</v>
      </c>
      <c r="BC96" t="s">
        <v>173</v>
      </c>
    </row>
    <row r="97" spans="1:55" x14ac:dyDescent="0.25">
      <c r="A97" s="6">
        <f t="shared" si="35"/>
        <v>0</v>
      </c>
      <c r="B97" s="6">
        <f t="shared" si="44"/>
        <v>0</v>
      </c>
      <c r="C97" s="6" t="str">
        <f t="shared" si="36"/>
        <v/>
      </c>
      <c r="D97" s="7">
        <f t="shared" si="37"/>
        <v>0</v>
      </c>
      <c r="E97" s="7">
        <f t="shared" si="45"/>
        <v>0</v>
      </c>
      <c r="F97" s="7" t="str">
        <f t="shared" si="38"/>
        <v/>
      </c>
      <c r="G97" s="6">
        <f t="shared" si="39"/>
        <v>0</v>
      </c>
      <c r="H97" s="6">
        <f t="shared" si="46"/>
        <v>0</v>
      </c>
      <c r="I97" s="6" t="str">
        <f t="shared" si="47"/>
        <v/>
      </c>
      <c r="J97" s="11">
        <v>94</v>
      </c>
      <c r="K97" s="11">
        <f>IF(IFERROR(VLOOKUP(J97,Home!$A$8:$B$1048576,1,FALSE),0)=0,0,1)</f>
        <v>1</v>
      </c>
      <c r="L97" s="129" t="e">
        <f>IF(VLOOKUP(O97,Home!$C$8:$R$207,6,FALSE)="","",VLOOKUP(O97,Home!$C$8:$R$207,6,FALSE))</f>
        <v>#N/A</v>
      </c>
      <c r="M97" s="129" t="e">
        <f t="shared" si="27"/>
        <v>#N/A</v>
      </c>
      <c r="N97" s="11">
        <f>SUM($K$4:K97)</f>
        <v>94</v>
      </c>
      <c r="O97" s="11" t="str">
        <f>IF(P97="","",IF(IFERROR(VLOOKUP(N97,Home!$C$8:$R$1048576,1,FALSE),"")=0,"",IFERROR(VLOOKUP(N97,Home!$C$8:$R$1048576,1,FALSE),"")))</f>
        <v/>
      </c>
      <c r="P97" s="11" t="str">
        <f>IF(IFERROR(VLOOKUP(W97,Home!$C$8:$R$1048576,3,FALSE),"")=0,"",IFERROR(VLOOKUP(W97,Home!$C$8:$R$1048576,3,FALSE),""))</f>
        <v/>
      </c>
      <c r="Q97" s="11" t="str">
        <f t="shared" si="28"/>
        <v/>
      </c>
      <c r="R97" s="130" t="e">
        <f>VLOOKUP(Q97,'Baggrund til lister'!$G$4:$H$15,2,FALSE)</f>
        <v>#N/A</v>
      </c>
      <c r="S97" s="11" t="str">
        <f t="shared" si="29"/>
        <v/>
      </c>
      <c r="T97" s="11" t="str">
        <f>IF(IFERROR(VLOOKUP(N97,Home!$C$8:$R$1048576,11,FALSE),"")=0,"",IFERROR(VLOOKUP(N97,Home!$C$8:$R$1048576,11,FALSE),""))</f>
        <v/>
      </c>
      <c r="U97" s="11" t="str">
        <f>IF(IFERROR(VLOOKUP(O97,Home!$C$8:$R$1048576,12,FALSE),"")=0,"",IFERROR(VLOOKUP(O97,Home!$C$8:$R$1048576,12,FALSE),""))</f>
        <v/>
      </c>
      <c r="V97" s="11" t="str">
        <f>IF(IFERROR(VLOOKUP(O97,Home!$C$8:$R$1048576,8,FALSE),"")=0,"",IFERROR(VLOOKUP(O97,Home!$C$8:$R$1048576,8,FALSE),""))</f>
        <v/>
      </c>
      <c r="W97" s="11" t="str">
        <f>IF(OR(VLOOKUP(N97,Home!$C$7:$I$207,6,FALSE)="",VLOOKUP(N97,Home!$C$7:$I$207,7,FALSE)=""),"FEJL",SUM(Baggrundsark!$K$4:K97))</f>
        <v>FEJL</v>
      </c>
      <c r="Y97">
        <v>94</v>
      </c>
      <c r="Z97" s="1" t="str">
        <f>IF(VLOOKUP(Y97,Home!$C$8:$I$207,6,FALSE)="","",VLOOKUP(Y97,Home!$C$8:$I$207,6,FALSE))</f>
        <v/>
      </c>
      <c r="AA97" t="e">
        <f t="shared" si="30"/>
        <v>#VALUE!</v>
      </c>
      <c r="AB97" s="44" t="str">
        <f>IF(Home!I101="","",(1+(Home!I101-Home!H101)/14))</f>
        <v/>
      </c>
      <c r="AC97" t="e">
        <f t="shared" si="48"/>
        <v>#VALUE!</v>
      </c>
      <c r="AD97">
        <f t="shared" si="40"/>
        <v>0</v>
      </c>
      <c r="AE97">
        <f>SUM($AD$4:AD97)</f>
        <v>1</v>
      </c>
      <c r="AF97" s="103" t="str">
        <f>IFERROR(VLOOKUP(AN97,Home!$C$8:$E$207,3,FALSE),"")</f>
        <v/>
      </c>
      <c r="AG97" s="103" t="str">
        <f>IFERROR(VLOOKUP(AN97,Home!$C$8:$E$207,2,FALSE),"")</f>
        <v/>
      </c>
      <c r="AH97" s="104" t="str">
        <f>IF(VLOOKUP(AE97,Home!$C$8:$I$207,6,FALSE)="","",VLOOKUP(AE97,Home!$C$8:$I$207,6,FALSE))</f>
        <v/>
      </c>
      <c r="AI97" s="104" t="e">
        <f t="shared" si="49"/>
        <v>#VALUE!</v>
      </c>
      <c r="AJ97" s="105" t="e">
        <f t="shared" si="41"/>
        <v>#VALUE!</v>
      </c>
      <c r="AK97" s="103" t="e">
        <f t="shared" si="31"/>
        <v>#VALUE!</v>
      </c>
      <c r="AL97" s="103" t="e">
        <f t="shared" si="42"/>
        <v>#VALUE!</v>
      </c>
      <c r="AN97" t="str">
        <f>IF(OR(VLOOKUP(AE97,Home!$C$8:$I$207,6,FALSE)="",VLOOKUP(AE97,Home!$C$8:$I$207,7,FALSE)=""),"FEJL",Baggrundsark!AE97)</f>
        <v>FEJL</v>
      </c>
      <c r="AO97">
        <f>IF(VLOOKUP(AE97,Home!$C$8:$N$207,12,FALSE)="Timelønnet",1,0)</f>
        <v>0</v>
      </c>
      <c r="AP97">
        <f>SUM($AO$4:AO97)*AO97</f>
        <v>0</v>
      </c>
      <c r="AQ97">
        <f t="shared" si="32"/>
        <v>1</v>
      </c>
      <c r="AR97" t="str">
        <f t="shared" si="33"/>
        <v/>
      </c>
      <c r="AS97" t="e">
        <f t="shared" si="43"/>
        <v>#VALUE!</v>
      </c>
      <c r="AT97" s="45" t="e">
        <f t="shared" si="34"/>
        <v>#VALUE!</v>
      </c>
      <c r="AU97">
        <f>VLOOKUP(AQ97,Home!$C$8:$J$207,8,FALSE)</f>
        <v>0</v>
      </c>
      <c r="AZ97">
        <v>42</v>
      </c>
      <c r="BA97">
        <v>2015</v>
      </c>
      <c r="BB97" t="s">
        <v>308</v>
      </c>
      <c r="BC97" t="s">
        <v>174</v>
      </c>
    </row>
    <row r="98" spans="1:55" x14ac:dyDescent="0.25">
      <c r="A98" s="6">
        <f t="shared" si="35"/>
        <v>0</v>
      </c>
      <c r="B98" s="6">
        <f t="shared" si="44"/>
        <v>0</v>
      </c>
      <c r="C98" s="6" t="str">
        <f t="shared" si="36"/>
        <v/>
      </c>
      <c r="D98" s="7">
        <f t="shared" si="37"/>
        <v>0</v>
      </c>
      <c r="E98" s="7">
        <f t="shared" si="45"/>
        <v>0</v>
      </c>
      <c r="F98" s="7" t="str">
        <f t="shared" si="38"/>
        <v/>
      </c>
      <c r="G98" s="6">
        <f t="shared" si="39"/>
        <v>0</v>
      </c>
      <c r="H98" s="6">
        <f t="shared" si="46"/>
        <v>0</v>
      </c>
      <c r="I98" s="6" t="str">
        <f t="shared" si="47"/>
        <v/>
      </c>
      <c r="J98" s="11">
        <v>95</v>
      </c>
      <c r="K98" s="11">
        <f>IF(IFERROR(VLOOKUP(J98,Home!$A$8:$B$1048576,1,FALSE),0)=0,0,1)</f>
        <v>1</v>
      </c>
      <c r="L98" s="129" t="e">
        <f>IF(VLOOKUP(O98,Home!$C$8:$R$207,6,FALSE)="","",VLOOKUP(O98,Home!$C$8:$R$207,6,FALSE))</f>
        <v>#N/A</v>
      </c>
      <c r="M98" s="129" t="e">
        <f t="shared" si="27"/>
        <v>#N/A</v>
      </c>
      <c r="N98" s="11">
        <f>SUM($K$4:K98)</f>
        <v>95</v>
      </c>
      <c r="O98" s="11" t="str">
        <f>IF(P98="","",IF(IFERROR(VLOOKUP(N98,Home!$C$8:$R$1048576,1,FALSE),"")=0,"",IFERROR(VLOOKUP(N98,Home!$C$8:$R$1048576,1,FALSE),"")))</f>
        <v/>
      </c>
      <c r="P98" s="11" t="str">
        <f>IF(IFERROR(VLOOKUP(W98,Home!$C$8:$R$1048576,3,FALSE),"")=0,"",IFERROR(VLOOKUP(W98,Home!$C$8:$R$1048576,3,FALSE),""))</f>
        <v/>
      </c>
      <c r="Q98" s="11" t="str">
        <f t="shared" si="28"/>
        <v/>
      </c>
      <c r="R98" s="130" t="e">
        <f>VLOOKUP(Q98,'Baggrund til lister'!$G$4:$H$15,2,FALSE)</f>
        <v>#N/A</v>
      </c>
      <c r="S98" s="11" t="str">
        <f t="shared" si="29"/>
        <v/>
      </c>
      <c r="T98" s="11" t="str">
        <f>IF(IFERROR(VLOOKUP(N98,Home!$C$8:$R$1048576,11,FALSE),"")=0,"",IFERROR(VLOOKUP(N98,Home!$C$8:$R$1048576,11,FALSE),""))</f>
        <v/>
      </c>
      <c r="U98" s="11" t="str">
        <f>IF(IFERROR(VLOOKUP(O98,Home!$C$8:$R$1048576,12,FALSE),"")=0,"",IFERROR(VLOOKUP(O98,Home!$C$8:$R$1048576,12,FALSE),""))</f>
        <v/>
      </c>
      <c r="V98" s="11" t="str">
        <f>IF(IFERROR(VLOOKUP(O98,Home!$C$8:$R$1048576,8,FALSE),"")=0,"",IFERROR(VLOOKUP(O98,Home!$C$8:$R$1048576,8,FALSE),""))</f>
        <v/>
      </c>
      <c r="W98" s="11" t="str">
        <f>IF(OR(VLOOKUP(N98,Home!$C$7:$I$207,6,FALSE)="",VLOOKUP(N98,Home!$C$7:$I$207,7,FALSE)=""),"FEJL",SUM(Baggrundsark!$K$4:K98))</f>
        <v>FEJL</v>
      </c>
      <c r="Y98">
        <v>95</v>
      </c>
      <c r="Z98" s="1" t="str">
        <f>IF(VLOOKUP(Y98,Home!$C$8:$I$207,6,FALSE)="","",VLOOKUP(Y98,Home!$C$8:$I$207,6,FALSE))</f>
        <v/>
      </c>
      <c r="AA98" t="e">
        <f t="shared" si="30"/>
        <v>#VALUE!</v>
      </c>
      <c r="AB98" s="44" t="str">
        <f>IF(Home!I102="","",(1+(Home!I102-Home!H102)/14))</f>
        <v/>
      </c>
      <c r="AC98" t="e">
        <f t="shared" si="48"/>
        <v>#VALUE!</v>
      </c>
      <c r="AD98">
        <f t="shared" si="40"/>
        <v>0</v>
      </c>
      <c r="AE98">
        <f>SUM($AD$4:AD98)</f>
        <v>1</v>
      </c>
      <c r="AF98" s="103" t="str">
        <f>IFERROR(VLOOKUP(AN98,Home!$C$8:$E$207,3,FALSE),"")</f>
        <v/>
      </c>
      <c r="AG98" s="103" t="str">
        <f>IFERROR(VLOOKUP(AN98,Home!$C$8:$E$207,2,FALSE),"")</f>
        <v/>
      </c>
      <c r="AH98" s="104" t="str">
        <f>IF(VLOOKUP(AE98,Home!$C$8:$I$207,6,FALSE)="","",VLOOKUP(AE98,Home!$C$8:$I$207,6,FALSE))</f>
        <v/>
      </c>
      <c r="AI98" s="104" t="e">
        <f t="shared" si="49"/>
        <v>#VALUE!</v>
      </c>
      <c r="AJ98" s="105" t="e">
        <f t="shared" si="41"/>
        <v>#VALUE!</v>
      </c>
      <c r="AK98" s="103" t="e">
        <f t="shared" si="31"/>
        <v>#VALUE!</v>
      </c>
      <c r="AL98" s="103" t="e">
        <f t="shared" si="42"/>
        <v>#VALUE!</v>
      </c>
      <c r="AN98" t="str">
        <f>IF(OR(VLOOKUP(AE98,Home!$C$8:$I$207,6,FALSE)="",VLOOKUP(AE98,Home!$C$8:$I$207,7,FALSE)=""),"FEJL",Baggrundsark!AE98)</f>
        <v>FEJL</v>
      </c>
      <c r="AO98">
        <f>IF(VLOOKUP(AE98,Home!$C$8:$N$207,12,FALSE)="Timelønnet",1,0)</f>
        <v>0</v>
      </c>
      <c r="AP98">
        <f>SUM($AO$4:AO98)*AO98</f>
        <v>0</v>
      </c>
      <c r="AQ98">
        <f t="shared" si="32"/>
        <v>1</v>
      </c>
      <c r="AR98" t="str">
        <f t="shared" si="33"/>
        <v/>
      </c>
      <c r="AS98" t="e">
        <f t="shared" si="43"/>
        <v>#VALUE!</v>
      </c>
      <c r="AT98" s="45" t="e">
        <f t="shared" si="34"/>
        <v>#VALUE!</v>
      </c>
      <c r="AU98">
        <f>VLOOKUP(AQ98,Home!$C$8:$J$207,8,FALSE)</f>
        <v>0</v>
      </c>
      <c r="AZ98" s="46">
        <v>43</v>
      </c>
      <c r="BA98">
        <v>2015</v>
      </c>
      <c r="BB98" t="s">
        <v>309</v>
      </c>
      <c r="BC98" t="s">
        <v>174</v>
      </c>
    </row>
    <row r="99" spans="1:55" x14ac:dyDescent="0.25">
      <c r="A99" s="6">
        <f t="shared" si="35"/>
        <v>0</v>
      </c>
      <c r="B99" s="6">
        <f t="shared" si="44"/>
        <v>0</v>
      </c>
      <c r="C99" s="6" t="str">
        <f t="shared" si="36"/>
        <v/>
      </c>
      <c r="D99" s="7">
        <f t="shared" si="37"/>
        <v>0</v>
      </c>
      <c r="E99" s="7">
        <f t="shared" si="45"/>
        <v>0</v>
      </c>
      <c r="F99" s="7" t="str">
        <f t="shared" si="38"/>
        <v/>
      </c>
      <c r="G99" s="6">
        <f t="shared" si="39"/>
        <v>0</v>
      </c>
      <c r="H99" s="6">
        <f t="shared" si="46"/>
        <v>0</v>
      </c>
      <c r="I99" s="6" t="str">
        <f t="shared" si="47"/>
        <v/>
      </c>
      <c r="J99" s="11">
        <v>96</v>
      </c>
      <c r="K99" s="11">
        <f>IF(IFERROR(VLOOKUP(J99,Home!$A$8:$B$1048576,1,FALSE),0)=0,0,1)</f>
        <v>1</v>
      </c>
      <c r="L99" s="129" t="e">
        <f>IF(VLOOKUP(O99,Home!$C$8:$R$207,6,FALSE)="","",VLOOKUP(O99,Home!$C$8:$R$207,6,FALSE))</f>
        <v>#N/A</v>
      </c>
      <c r="M99" s="129" t="e">
        <f t="shared" si="27"/>
        <v>#N/A</v>
      </c>
      <c r="N99" s="11">
        <f>SUM($K$4:K99)</f>
        <v>96</v>
      </c>
      <c r="O99" s="11" t="str">
        <f>IF(P99="","",IF(IFERROR(VLOOKUP(N99,Home!$C$8:$R$1048576,1,FALSE),"")=0,"",IFERROR(VLOOKUP(N99,Home!$C$8:$R$1048576,1,FALSE),"")))</f>
        <v/>
      </c>
      <c r="P99" s="11" t="str">
        <f>IF(IFERROR(VLOOKUP(W99,Home!$C$8:$R$1048576,3,FALSE),"")=0,"",IFERROR(VLOOKUP(W99,Home!$C$8:$R$1048576,3,FALSE),""))</f>
        <v/>
      </c>
      <c r="Q99" s="11" t="str">
        <f t="shared" si="28"/>
        <v/>
      </c>
      <c r="R99" s="130" t="e">
        <f>VLOOKUP(Q99,'Baggrund til lister'!$G$4:$H$15,2,FALSE)</f>
        <v>#N/A</v>
      </c>
      <c r="S99" s="11" t="str">
        <f t="shared" si="29"/>
        <v/>
      </c>
      <c r="T99" s="11" t="str">
        <f>IF(IFERROR(VLOOKUP(N99,Home!$C$8:$R$1048576,11,FALSE),"")=0,"",IFERROR(VLOOKUP(N99,Home!$C$8:$R$1048576,11,FALSE),""))</f>
        <v/>
      </c>
      <c r="U99" s="11" t="str">
        <f>IF(IFERROR(VLOOKUP(O99,Home!$C$8:$R$1048576,12,FALSE),"")=0,"",IFERROR(VLOOKUP(O99,Home!$C$8:$R$1048576,12,FALSE),""))</f>
        <v/>
      </c>
      <c r="V99" s="11" t="str">
        <f>IF(IFERROR(VLOOKUP(O99,Home!$C$8:$R$1048576,8,FALSE),"")=0,"",IFERROR(VLOOKUP(O99,Home!$C$8:$R$1048576,8,FALSE),""))</f>
        <v/>
      </c>
      <c r="W99" s="11" t="str">
        <f>IF(OR(VLOOKUP(N99,Home!$C$7:$I$207,6,FALSE)="",VLOOKUP(N99,Home!$C$7:$I$207,7,FALSE)=""),"FEJL",SUM(Baggrundsark!$K$4:K99))</f>
        <v>FEJL</v>
      </c>
      <c r="Y99">
        <v>96</v>
      </c>
      <c r="Z99" s="1" t="str">
        <f>IF(VLOOKUP(Y99,Home!$C$8:$I$207,6,FALSE)="","",VLOOKUP(Y99,Home!$C$8:$I$207,6,FALSE))</f>
        <v/>
      </c>
      <c r="AA99" t="e">
        <f t="shared" si="30"/>
        <v>#VALUE!</v>
      </c>
      <c r="AB99" s="44" t="str">
        <f>IF(Home!I103="","",(1+(Home!I103-Home!H103)/14))</f>
        <v/>
      </c>
      <c r="AC99" t="e">
        <f t="shared" si="48"/>
        <v>#VALUE!</v>
      </c>
      <c r="AD99">
        <f t="shared" si="40"/>
        <v>0</v>
      </c>
      <c r="AE99">
        <f>SUM($AD$4:AD99)</f>
        <v>1</v>
      </c>
      <c r="AF99" s="103" t="str">
        <f>IFERROR(VLOOKUP(AN99,Home!$C$8:$E$207,3,FALSE),"")</f>
        <v/>
      </c>
      <c r="AG99" s="103" t="str">
        <f>IFERROR(VLOOKUP(AN99,Home!$C$8:$E$207,2,FALSE),"")</f>
        <v/>
      </c>
      <c r="AH99" s="104" t="str">
        <f>IF(VLOOKUP(AE99,Home!$C$8:$I$207,6,FALSE)="","",VLOOKUP(AE99,Home!$C$8:$I$207,6,FALSE))</f>
        <v/>
      </c>
      <c r="AI99" s="104" t="e">
        <f t="shared" si="49"/>
        <v>#VALUE!</v>
      </c>
      <c r="AJ99" s="105" t="e">
        <f t="shared" si="41"/>
        <v>#VALUE!</v>
      </c>
      <c r="AK99" s="103" t="e">
        <f t="shared" si="31"/>
        <v>#VALUE!</v>
      </c>
      <c r="AL99" s="103" t="e">
        <f t="shared" si="42"/>
        <v>#VALUE!</v>
      </c>
      <c r="AN99" t="str">
        <f>IF(OR(VLOOKUP(AE99,Home!$C$8:$I$207,6,FALSE)="",VLOOKUP(AE99,Home!$C$8:$I$207,7,FALSE)=""),"FEJL",Baggrundsark!AE99)</f>
        <v>FEJL</v>
      </c>
      <c r="AO99">
        <f>IF(VLOOKUP(AE99,Home!$C$8:$N$207,12,FALSE)="Timelønnet",1,0)</f>
        <v>0</v>
      </c>
      <c r="AP99">
        <f>SUM($AO$4:AO99)*AO99</f>
        <v>0</v>
      </c>
      <c r="AQ99">
        <f t="shared" si="32"/>
        <v>1</v>
      </c>
      <c r="AR99" t="str">
        <f t="shared" si="33"/>
        <v/>
      </c>
      <c r="AS99" t="e">
        <f t="shared" si="43"/>
        <v>#VALUE!</v>
      </c>
      <c r="AT99" s="45" t="e">
        <f t="shared" si="34"/>
        <v>#VALUE!</v>
      </c>
      <c r="AU99">
        <f>VLOOKUP(AQ99,Home!$C$8:$J$207,8,FALSE)</f>
        <v>0</v>
      </c>
      <c r="AZ99">
        <v>44</v>
      </c>
      <c r="BA99">
        <v>2015</v>
      </c>
      <c r="BB99" t="s">
        <v>310</v>
      </c>
      <c r="BC99" t="s">
        <v>175</v>
      </c>
    </row>
    <row r="100" spans="1:55" x14ac:dyDescent="0.25">
      <c r="A100" s="6">
        <f t="shared" si="35"/>
        <v>0</v>
      </c>
      <c r="B100" s="6">
        <f t="shared" si="44"/>
        <v>0</v>
      </c>
      <c r="C100" s="6" t="str">
        <f t="shared" si="36"/>
        <v/>
      </c>
      <c r="D100" s="7">
        <f t="shared" si="37"/>
        <v>0</v>
      </c>
      <c r="E100" s="7">
        <f t="shared" si="45"/>
        <v>0</v>
      </c>
      <c r="F100" s="7" t="str">
        <f t="shared" si="38"/>
        <v/>
      </c>
      <c r="G100" s="6">
        <f t="shared" si="39"/>
        <v>0</v>
      </c>
      <c r="H100" s="6">
        <f t="shared" si="46"/>
        <v>0</v>
      </c>
      <c r="I100" s="6" t="str">
        <f t="shared" si="47"/>
        <v/>
      </c>
      <c r="J100" s="11">
        <v>97</v>
      </c>
      <c r="K100" s="11">
        <f>IF(IFERROR(VLOOKUP(J100,Home!$A$8:$B$1048576,1,FALSE),0)=0,0,1)</f>
        <v>1</v>
      </c>
      <c r="L100" s="129" t="e">
        <f>IF(VLOOKUP(O100,Home!$C$8:$R$207,6,FALSE)="","",VLOOKUP(O100,Home!$C$8:$R$207,6,FALSE))</f>
        <v>#N/A</v>
      </c>
      <c r="M100" s="129" t="e">
        <f t="shared" si="27"/>
        <v>#N/A</v>
      </c>
      <c r="N100" s="11">
        <f>SUM($K$4:K100)</f>
        <v>97</v>
      </c>
      <c r="O100" s="11" t="str">
        <f>IF(P100="","",IF(IFERROR(VLOOKUP(N100,Home!$C$8:$R$1048576,1,FALSE),"")=0,"",IFERROR(VLOOKUP(N100,Home!$C$8:$R$1048576,1,FALSE),"")))</f>
        <v/>
      </c>
      <c r="P100" s="11" t="str">
        <f>IF(IFERROR(VLOOKUP(W100,Home!$C$8:$R$1048576,3,FALSE),"")=0,"",IFERROR(VLOOKUP(W100,Home!$C$8:$R$1048576,3,FALSE),""))</f>
        <v/>
      </c>
      <c r="Q100" s="11" t="str">
        <f t="shared" si="28"/>
        <v/>
      </c>
      <c r="R100" s="130" t="e">
        <f>VLOOKUP(Q100,'Baggrund til lister'!$G$4:$H$15,2,FALSE)</f>
        <v>#N/A</v>
      </c>
      <c r="S100" s="11" t="str">
        <f t="shared" si="29"/>
        <v/>
      </c>
      <c r="T100" s="11" t="str">
        <f>IF(IFERROR(VLOOKUP(N100,Home!$C$8:$R$1048576,11,FALSE),"")=0,"",IFERROR(VLOOKUP(N100,Home!$C$8:$R$1048576,11,FALSE),""))</f>
        <v/>
      </c>
      <c r="U100" s="11" t="str">
        <f>IF(IFERROR(VLOOKUP(O100,Home!$C$8:$R$1048576,12,FALSE),"")=0,"",IFERROR(VLOOKUP(O100,Home!$C$8:$R$1048576,12,FALSE),""))</f>
        <v/>
      </c>
      <c r="V100" s="11" t="str">
        <f>IF(IFERROR(VLOOKUP(O100,Home!$C$8:$R$1048576,8,FALSE),"")=0,"",IFERROR(VLOOKUP(O100,Home!$C$8:$R$1048576,8,FALSE),""))</f>
        <v/>
      </c>
      <c r="W100" s="11" t="str">
        <f>IF(OR(VLOOKUP(N100,Home!$C$7:$I$207,6,FALSE)="",VLOOKUP(N100,Home!$C$7:$I$207,7,FALSE)=""),"FEJL",SUM(Baggrundsark!$K$4:K100))</f>
        <v>FEJL</v>
      </c>
      <c r="Y100">
        <v>97</v>
      </c>
      <c r="Z100" s="1" t="str">
        <f>IF(VLOOKUP(Y100,Home!$C$8:$I$207,6,FALSE)="","",VLOOKUP(Y100,Home!$C$8:$I$207,6,FALSE))</f>
        <v/>
      </c>
      <c r="AA100" t="e">
        <f t="shared" ref="AA100:AA131" si="50">WEEKNUM(Z100,1)</f>
        <v>#VALUE!</v>
      </c>
      <c r="AB100" s="44" t="str">
        <f>IF(Home!I104="","",(1+(Home!I104-Home!H104)/14))</f>
        <v/>
      </c>
      <c r="AC100" t="e">
        <f t="shared" si="48"/>
        <v>#VALUE!</v>
      </c>
      <c r="AD100">
        <f t="shared" si="40"/>
        <v>0</v>
      </c>
      <c r="AE100">
        <f>SUM($AD$4:AD100)</f>
        <v>1</v>
      </c>
      <c r="AF100" s="103" t="str">
        <f>IFERROR(VLOOKUP(AN100,Home!$C$8:$E$207,3,FALSE),"")</f>
        <v/>
      </c>
      <c r="AG100" s="103" t="str">
        <f>IFERROR(VLOOKUP(AN100,Home!$C$8:$E$207,2,FALSE),"")</f>
        <v/>
      </c>
      <c r="AH100" s="104" t="str">
        <f>IF(VLOOKUP(AE100,Home!$C$8:$I$207,6,FALSE)="","",VLOOKUP(AE100,Home!$C$8:$I$207,6,FALSE))</f>
        <v/>
      </c>
      <c r="AI100" s="104" t="e">
        <f t="shared" si="49"/>
        <v>#VALUE!</v>
      </c>
      <c r="AJ100" s="105" t="e">
        <f t="shared" si="41"/>
        <v>#VALUE!</v>
      </c>
      <c r="AK100" s="103" t="e">
        <f t="shared" si="31"/>
        <v>#VALUE!</v>
      </c>
      <c r="AL100" s="103" t="e">
        <f t="shared" si="42"/>
        <v>#VALUE!</v>
      </c>
      <c r="AN100" t="str">
        <f>IF(OR(VLOOKUP(AE100,Home!$C$8:$I$207,6,FALSE)="",VLOOKUP(AE100,Home!$C$8:$I$207,7,FALSE)=""),"FEJL",Baggrundsark!AE100)</f>
        <v>FEJL</v>
      </c>
      <c r="AO100">
        <f>IF(VLOOKUP(AE100,Home!$C$8:$N$207,12,FALSE)="Timelønnet",1,0)</f>
        <v>0</v>
      </c>
      <c r="AP100">
        <f>SUM($AO$4:AO100)*AO100</f>
        <v>0</v>
      </c>
      <c r="AQ100">
        <f t="shared" ref="AQ100:AQ131" si="51">AE100</f>
        <v>1</v>
      </c>
      <c r="AR100" t="str">
        <f t="shared" ref="AR100:AR131" si="52">AF100</f>
        <v/>
      </c>
      <c r="AS100" t="e">
        <f t="shared" si="43"/>
        <v>#VALUE!</v>
      </c>
      <c r="AT100" s="45" t="e">
        <f t="shared" si="34"/>
        <v>#VALUE!</v>
      </c>
      <c r="AU100">
        <f>VLOOKUP(AQ100,Home!$C$8:$J$207,8,FALSE)</f>
        <v>0</v>
      </c>
      <c r="AZ100">
        <v>45</v>
      </c>
      <c r="BA100">
        <v>2015</v>
      </c>
      <c r="BB100" t="s">
        <v>311</v>
      </c>
      <c r="BC100" t="s">
        <v>175</v>
      </c>
    </row>
    <row r="101" spans="1:55" x14ac:dyDescent="0.25">
      <c r="A101" s="6">
        <f t="shared" si="35"/>
        <v>0</v>
      </c>
      <c r="B101" s="6">
        <f t="shared" si="44"/>
        <v>0</v>
      </c>
      <c r="C101" s="6" t="str">
        <f t="shared" si="36"/>
        <v/>
      </c>
      <c r="D101" s="7">
        <f t="shared" si="37"/>
        <v>0</v>
      </c>
      <c r="E101" s="7">
        <f t="shared" si="45"/>
        <v>0</v>
      </c>
      <c r="F101" s="7" t="str">
        <f t="shared" si="38"/>
        <v/>
      </c>
      <c r="G101" s="6">
        <f t="shared" si="39"/>
        <v>0</v>
      </c>
      <c r="H101" s="6">
        <f t="shared" si="46"/>
        <v>0</v>
      </c>
      <c r="I101" s="6" t="str">
        <f t="shared" si="47"/>
        <v/>
      </c>
      <c r="J101" s="11">
        <v>98</v>
      </c>
      <c r="K101" s="11">
        <f>IF(IFERROR(VLOOKUP(J101,Home!$A$8:$B$1048576,1,FALSE),0)=0,0,1)</f>
        <v>1</v>
      </c>
      <c r="L101" s="129" t="e">
        <f>IF(VLOOKUP(O101,Home!$C$8:$R$207,6,FALSE)="","",VLOOKUP(O101,Home!$C$8:$R$207,6,FALSE))</f>
        <v>#N/A</v>
      </c>
      <c r="M101" s="129" t="e">
        <f t="shared" si="27"/>
        <v>#N/A</v>
      </c>
      <c r="N101" s="11">
        <f>SUM($K$4:K101)</f>
        <v>98</v>
      </c>
      <c r="O101" s="11" t="str">
        <f>IF(P101="","",IF(IFERROR(VLOOKUP(N101,Home!$C$8:$R$1048576,1,FALSE),"")=0,"",IFERROR(VLOOKUP(N101,Home!$C$8:$R$1048576,1,FALSE),"")))</f>
        <v/>
      </c>
      <c r="P101" s="11" t="str">
        <f>IF(IFERROR(VLOOKUP(W101,Home!$C$8:$R$1048576,3,FALSE),"")=0,"",IFERROR(VLOOKUP(W101,Home!$C$8:$R$1048576,3,FALSE),""))</f>
        <v/>
      </c>
      <c r="Q101" s="11" t="str">
        <f t="shared" si="28"/>
        <v/>
      </c>
      <c r="R101" s="130" t="e">
        <f>VLOOKUP(Q101,'Baggrund til lister'!$G$4:$H$15,2,FALSE)</f>
        <v>#N/A</v>
      </c>
      <c r="S101" s="11" t="str">
        <f t="shared" si="29"/>
        <v/>
      </c>
      <c r="T101" s="11" t="str">
        <f>IF(IFERROR(VLOOKUP(N101,Home!$C$8:$R$1048576,11,FALSE),"")=0,"",IFERROR(VLOOKUP(N101,Home!$C$8:$R$1048576,11,FALSE),""))</f>
        <v/>
      </c>
      <c r="U101" s="11" t="str">
        <f>IF(IFERROR(VLOOKUP(O101,Home!$C$8:$R$1048576,12,FALSE),"")=0,"",IFERROR(VLOOKUP(O101,Home!$C$8:$R$1048576,12,FALSE),""))</f>
        <v/>
      </c>
      <c r="V101" s="11" t="str">
        <f>IF(IFERROR(VLOOKUP(O101,Home!$C$8:$R$1048576,8,FALSE),"")=0,"",IFERROR(VLOOKUP(O101,Home!$C$8:$R$1048576,8,FALSE),""))</f>
        <v/>
      </c>
      <c r="W101" s="11" t="str">
        <f>IF(OR(VLOOKUP(N101,Home!$C$7:$I$207,6,FALSE)="",VLOOKUP(N101,Home!$C$7:$I$207,7,FALSE)=""),"FEJL",SUM(Baggrundsark!$K$4:K101))</f>
        <v>FEJL</v>
      </c>
      <c r="Y101">
        <v>98</v>
      </c>
      <c r="Z101" s="1" t="str">
        <f>IF(VLOOKUP(Y101,Home!$C$8:$I$207,6,FALSE)="","",VLOOKUP(Y101,Home!$C$8:$I$207,6,FALSE))</f>
        <v/>
      </c>
      <c r="AA101" t="e">
        <f t="shared" si="50"/>
        <v>#VALUE!</v>
      </c>
      <c r="AB101" s="44" t="str">
        <f>IF(Home!I105="","",(1+(Home!I105-Home!H105)/14))</f>
        <v/>
      </c>
      <c r="AC101" t="e">
        <f t="shared" si="48"/>
        <v>#VALUE!</v>
      </c>
      <c r="AD101">
        <f t="shared" si="40"/>
        <v>0</v>
      </c>
      <c r="AE101">
        <f>SUM($AD$4:AD101)</f>
        <v>1</v>
      </c>
      <c r="AF101" s="103" t="str">
        <f>IFERROR(VLOOKUP(AN101,Home!$C$8:$E$207,3,FALSE),"")</f>
        <v/>
      </c>
      <c r="AG101" s="103" t="str">
        <f>IFERROR(VLOOKUP(AN101,Home!$C$8:$E$207,2,FALSE),"")</f>
        <v/>
      </c>
      <c r="AH101" s="104" t="str">
        <f>IF(VLOOKUP(AE101,Home!$C$8:$I$207,6,FALSE)="","",VLOOKUP(AE101,Home!$C$8:$I$207,6,FALSE))</f>
        <v/>
      </c>
      <c r="AI101" s="104" t="e">
        <f t="shared" si="49"/>
        <v>#VALUE!</v>
      </c>
      <c r="AJ101" s="105" t="e">
        <f t="shared" si="41"/>
        <v>#VALUE!</v>
      </c>
      <c r="AK101" s="103" t="e">
        <f t="shared" si="31"/>
        <v>#VALUE!</v>
      </c>
      <c r="AL101" s="103" t="e">
        <f t="shared" si="42"/>
        <v>#VALUE!</v>
      </c>
      <c r="AN101" t="str">
        <f>IF(OR(VLOOKUP(AE101,Home!$C$8:$I$207,6,FALSE)="",VLOOKUP(AE101,Home!$C$8:$I$207,7,FALSE)=""),"FEJL",Baggrundsark!AE101)</f>
        <v>FEJL</v>
      </c>
      <c r="AO101">
        <f>IF(VLOOKUP(AE101,Home!$C$8:$N$207,12,FALSE)="Timelønnet",1,0)</f>
        <v>0</v>
      </c>
      <c r="AP101">
        <f>SUM($AO$4:AO101)*AO101</f>
        <v>0</v>
      </c>
      <c r="AQ101">
        <f t="shared" si="51"/>
        <v>1</v>
      </c>
      <c r="AR101" t="str">
        <f t="shared" si="52"/>
        <v/>
      </c>
      <c r="AS101" t="e">
        <f t="shared" si="43"/>
        <v>#VALUE!</v>
      </c>
      <c r="AT101" s="45" t="e">
        <f t="shared" si="34"/>
        <v>#VALUE!</v>
      </c>
      <c r="AU101">
        <f>VLOOKUP(AQ101,Home!$C$8:$J$207,8,FALSE)</f>
        <v>0</v>
      </c>
      <c r="AZ101" s="46">
        <v>46</v>
      </c>
      <c r="BA101">
        <v>2015</v>
      </c>
      <c r="BB101" t="s">
        <v>312</v>
      </c>
      <c r="BC101" t="s">
        <v>176</v>
      </c>
    </row>
    <row r="102" spans="1:55" x14ac:dyDescent="0.25">
      <c r="A102" s="6">
        <f t="shared" si="35"/>
        <v>0</v>
      </c>
      <c r="B102" s="6">
        <f t="shared" si="44"/>
        <v>0</v>
      </c>
      <c r="C102" s="6" t="str">
        <f t="shared" si="36"/>
        <v/>
      </c>
      <c r="D102" s="7">
        <f t="shared" si="37"/>
        <v>0</v>
      </c>
      <c r="E102" s="7">
        <f t="shared" si="45"/>
        <v>0</v>
      </c>
      <c r="F102" s="7" t="str">
        <f t="shared" si="38"/>
        <v/>
      </c>
      <c r="G102" s="6">
        <f t="shared" si="39"/>
        <v>0</v>
      </c>
      <c r="H102" s="6">
        <f t="shared" si="46"/>
        <v>0</v>
      </c>
      <c r="I102" s="6" t="str">
        <f t="shared" si="47"/>
        <v/>
      </c>
      <c r="J102" s="11">
        <v>99</v>
      </c>
      <c r="K102" s="11">
        <f>IF(IFERROR(VLOOKUP(J102,Home!$A$8:$B$1048576,1,FALSE),0)=0,0,1)</f>
        <v>1</v>
      </c>
      <c r="L102" s="129" t="e">
        <f>IF(VLOOKUP(O102,Home!$C$8:$R$207,6,FALSE)="","",VLOOKUP(O102,Home!$C$8:$R$207,6,FALSE))</f>
        <v>#N/A</v>
      </c>
      <c r="M102" s="129" t="e">
        <f t="shared" si="27"/>
        <v>#N/A</v>
      </c>
      <c r="N102" s="11">
        <f>SUM($K$4:K102)</f>
        <v>99</v>
      </c>
      <c r="O102" s="11" t="str">
        <f>IF(P102="","",IF(IFERROR(VLOOKUP(N102,Home!$C$8:$R$1048576,1,FALSE),"")=0,"",IFERROR(VLOOKUP(N102,Home!$C$8:$R$1048576,1,FALSE),"")))</f>
        <v/>
      </c>
      <c r="P102" s="11" t="str">
        <f>IF(IFERROR(VLOOKUP(W102,Home!$C$8:$R$1048576,3,FALSE),"")=0,"",IFERROR(VLOOKUP(W102,Home!$C$8:$R$1048576,3,FALSE),""))</f>
        <v/>
      </c>
      <c r="Q102" s="11" t="str">
        <f t="shared" si="28"/>
        <v/>
      </c>
      <c r="R102" s="130" t="e">
        <f>VLOOKUP(Q102,'Baggrund til lister'!$G$4:$H$15,2,FALSE)</f>
        <v>#N/A</v>
      </c>
      <c r="S102" s="11" t="str">
        <f t="shared" si="29"/>
        <v/>
      </c>
      <c r="T102" s="11" t="str">
        <f>IF(IFERROR(VLOOKUP(N102,Home!$C$8:$R$1048576,11,FALSE),"")=0,"",IFERROR(VLOOKUP(N102,Home!$C$8:$R$1048576,11,FALSE),""))</f>
        <v/>
      </c>
      <c r="U102" s="11" t="str">
        <f>IF(IFERROR(VLOOKUP(O102,Home!$C$8:$R$1048576,12,FALSE),"")=0,"",IFERROR(VLOOKUP(O102,Home!$C$8:$R$1048576,12,FALSE),""))</f>
        <v/>
      </c>
      <c r="V102" s="11" t="str">
        <f>IF(IFERROR(VLOOKUP(O102,Home!$C$8:$R$1048576,8,FALSE),"")=0,"",IFERROR(VLOOKUP(O102,Home!$C$8:$R$1048576,8,FALSE),""))</f>
        <v/>
      </c>
      <c r="W102" s="11" t="str">
        <f>IF(OR(VLOOKUP(N102,Home!$C$7:$I$207,6,FALSE)="",VLOOKUP(N102,Home!$C$7:$I$207,7,FALSE)=""),"FEJL",SUM(Baggrundsark!$K$4:K102))</f>
        <v>FEJL</v>
      </c>
      <c r="Y102">
        <v>99</v>
      </c>
      <c r="Z102" s="1" t="str">
        <f>IF(VLOOKUP(Y102,Home!$C$8:$I$207,6,FALSE)="","",VLOOKUP(Y102,Home!$C$8:$I$207,6,FALSE))</f>
        <v/>
      </c>
      <c r="AA102" t="e">
        <f t="shared" si="50"/>
        <v>#VALUE!</v>
      </c>
      <c r="AB102" s="44" t="str">
        <f>IF(Home!I106="","",(1+(Home!I106-Home!H106)/14))</f>
        <v/>
      </c>
      <c r="AC102" t="e">
        <f t="shared" si="48"/>
        <v>#VALUE!</v>
      </c>
      <c r="AD102">
        <f t="shared" si="40"/>
        <v>0</v>
      </c>
      <c r="AE102">
        <f>SUM($AD$4:AD102)</f>
        <v>1</v>
      </c>
      <c r="AF102" s="103" t="str">
        <f>IFERROR(VLOOKUP(AN102,Home!$C$8:$E$207,3,FALSE),"")</f>
        <v/>
      </c>
      <c r="AG102" s="103" t="str">
        <f>IFERROR(VLOOKUP(AN102,Home!$C$8:$E$207,2,FALSE),"")</f>
        <v/>
      </c>
      <c r="AH102" s="104" t="str">
        <f>IF(VLOOKUP(AE102,Home!$C$8:$I$207,6,FALSE)="","",VLOOKUP(AE102,Home!$C$8:$I$207,6,FALSE))</f>
        <v/>
      </c>
      <c r="AI102" s="104" t="e">
        <f t="shared" si="49"/>
        <v>#VALUE!</v>
      </c>
      <c r="AJ102" s="105" t="e">
        <f t="shared" si="41"/>
        <v>#VALUE!</v>
      </c>
      <c r="AK102" s="103" t="e">
        <f t="shared" si="31"/>
        <v>#VALUE!</v>
      </c>
      <c r="AL102" s="103" t="e">
        <f t="shared" si="42"/>
        <v>#VALUE!</v>
      </c>
      <c r="AN102" t="str">
        <f>IF(OR(VLOOKUP(AE102,Home!$C$8:$I$207,6,FALSE)="",VLOOKUP(AE102,Home!$C$8:$I$207,7,FALSE)=""),"FEJL",Baggrundsark!AE102)</f>
        <v>FEJL</v>
      </c>
      <c r="AO102">
        <f>IF(VLOOKUP(AE102,Home!$C$8:$N$207,12,FALSE)="Timelønnet",1,0)</f>
        <v>0</v>
      </c>
      <c r="AP102">
        <f>SUM($AO$4:AO102)*AO102</f>
        <v>0</v>
      </c>
      <c r="AQ102">
        <f t="shared" si="51"/>
        <v>1</v>
      </c>
      <c r="AR102" t="str">
        <f t="shared" si="52"/>
        <v/>
      </c>
      <c r="AS102" t="e">
        <f t="shared" si="43"/>
        <v>#VALUE!</v>
      </c>
      <c r="AT102" s="45" t="e">
        <f t="shared" si="34"/>
        <v>#VALUE!</v>
      </c>
      <c r="AU102">
        <f>VLOOKUP(AQ102,Home!$C$8:$J$207,8,FALSE)</f>
        <v>0</v>
      </c>
      <c r="AZ102">
        <v>47</v>
      </c>
      <c r="BA102">
        <v>2015</v>
      </c>
      <c r="BB102" t="s">
        <v>313</v>
      </c>
      <c r="BC102" t="s">
        <v>176</v>
      </c>
    </row>
    <row r="103" spans="1:55" x14ac:dyDescent="0.25">
      <c r="A103" s="6">
        <f t="shared" si="35"/>
        <v>0</v>
      </c>
      <c r="B103" s="6">
        <f t="shared" si="44"/>
        <v>0</v>
      </c>
      <c r="C103" s="6" t="str">
        <f t="shared" si="36"/>
        <v/>
      </c>
      <c r="D103" s="7">
        <f t="shared" si="37"/>
        <v>0</v>
      </c>
      <c r="E103" s="7">
        <f t="shared" si="45"/>
        <v>0</v>
      </c>
      <c r="F103" s="7" t="str">
        <f t="shared" si="38"/>
        <v/>
      </c>
      <c r="G103" s="6">
        <f t="shared" si="39"/>
        <v>0</v>
      </c>
      <c r="H103" s="6">
        <f t="shared" si="46"/>
        <v>0</v>
      </c>
      <c r="I103" s="6" t="str">
        <f t="shared" si="47"/>
        <v/>
      </c>
      <c r="J103" s="11">
        <v>100</v>
      </c>
      <c r="K103" s="11">
        <f>IF(IFERROR(VLOOKUP(J103,Home!$A$8:$B$1048576,1,FALSE),0)=0,0,1)</f>
        <v>1</v>
      </c>
      <c r="L103" s="129" t="e">
        <f>IF(VLOOKUP(O103,Home!$C$8:$R$207,6,FALSE)="","",VLOOKUP(O103,Home!$C$8:$R$207,6,FALSE))</f>
        <v>#N/A</v>
      </c>
      <c r="M103" s="129" t="e">
        <f t="shared" si="27"/>
        <v>#N/A</v>
      </c>
      <c r="N103" s="11">
        <f>SUM($K$4:K103)</f>
        <v>100</v>
      </c>
      <c r="O103" s="11" t="str">
        <f>IF(P103="","",IF(IFERROR(VLOOKUP(N103,Home!$C$8:$R$1048576,1,FALSE),"")=0,"",IFERROR(VLOOKUP(N103,Home!$C$8:$R$1048576,1,FALSE),"")))</f>
        <v/>
      </c>
      <c r="P103" s="11" t="str">
        <f>IF(IFERROR(VLOOKUP(W103,Home!$C$8:$R$1048576,3,FALSE),"")=0,"",IFERROR(VLOOKUP(W103,Home!$C$8:$R$1048576,3,FALSE),""))</f>
        <v/>
      </c>
      <c r="Q103" s="11" t="str">
        <f t="shared" si="28"/>
        <v/>
      </c>
      <c r="R103" s="130" t="e">
        <f>VLOOKUP(Q103,'Baggrund til lister'!$G$4:$H$15,2,FALSE)</f>
        <v>#N/A</v>
      </c>
      <c r="S103" s="11" t="str">
        <f t="shared" si="29"/>
        <v/>
      </c>
      <c r="T103" s="11" t="str">
        <f>IF(IFERROR(VLOOKUP(N103,Home!$C$8:$R$1048576,11,FALSE),"")=0,"",IFERROR(VLOOKUP(N103,Home!$C$8:$R$1048576,11,FALSE),""))</f>
        <v/>
      </c>
      <c r="U103" s="11" t="str">
        <f>IF(IFERROR(VLOOKUP(O103,Home!$C$8:$R$1048576,12,FALSE),"")=0,"",IFERROR(VLOOKUP(O103,Home!$C$8:$R$1048576,12,FALSE),""))</f>
        <v/>
      </c>
      <c r="V103" s="11" t="str">
        <f>IF(IFERROR(VLOOKUP(O103,Home!$C$8:$R$1048576,8,FALSE),"")=0,"",IFERROR(VLOOKUP(O103,Home!$C$8:$R$1048576,8,FALSE),""))</f>
        <v/>
      </c>
      <c r="W103" s="11" t="str">
        <f>IF(OR(VLOOKUP(N103,Home!$C$7:$I$207,6,FALSE)="",VLOOKUP(N103,Home!$C$7:$I$207,7,FALSE)=""),"FEJL",SUM(Baggrundsark!$K$4:K103))</f>
        <v>FEJL</v>
      </c>
      <c r="Y103">
        <v>100</v>
      </c>
      <c r="Z103" s="1" t="str">
        <f>IF(VLOOKUP(Y103,Home!$C$8:$I$207,6,FALSE)="","",VLOOKUP(Y103,Home!$C$8:$I$207,6,FALSE))</f>
        <v/>
      </c>
      <c r="AA103" t="e">
        <f t="shared" si="50"/>
        <v>#VALUE!</v>
      </c>
      <c r="AB103" s="44" t="str">
        <f>IF(Home!I107="","",(1+(Home!I107-Home!H107)/14))</f>
        <v/>
      </c>
      <c r="AC103" t="e">
        <f t="shared" si="48"/>
        <v>#VALUE!</v>
      </c>
      <c r="AD103">
        <f t="shared" si="40"/>
        <v>0</v>
      </c>
      <c r="AE103">
        <f>SUM($AD$4:AD103)</f>
        <v>1</v>
      </c>
      <c r="AF103" s="103" t="str">
        <f>IFERROR(VLOOKUP(AN103,Home!$C$8:$E$207,3,FALSE),"")</f>
        <v/>
      </c>
      <c r="AG103" s="103" t="str">
        <f>IFERROR(VLOOKUP(AN103,Home!$C$8:$E$207,2,FALSE),"")</f>
        <v/>
      </c>
      <c r="AH103" s="104" t="str">
        <f>IF(VLOOKUP(AE103,Home!$C$8:$I$207,6,FALSE)="","",VLOOKUP(AE103,Home!$C$8:$I$207,6,FALSE))</f>
        <v/>
      </c>
      <c r="AI103" s="104" t="e">
        <f t="shared" si="49"/>
        <v>#VALUE!</v>
      </c>
      <c r="AJ103" s="105" t="e">
        <f t="shared" si="41"/>
        <v>#VALUE!</v>
      </c>
      <c r="AK103" s="103" t="e">
        <f t="shared" si="31"/>
        <v>#VALUE!</v>
      </c>
      <c r="AL103" s="103" t="e">
        <f t="shared" si="42"/>
        <v>#VALUE!</v>
      </c>
      <c r="AN103" t="str">
        <f>IF(OR(VLOOKUP(AE103,Home!$C$8:$I$207,6,FALSE)="",VLOOKUP(AE103,Home!$C$8:$I$207,7,FALSE)=""),"FEJL",Baggrundsark!AE103)</f>
        <v>FEJL</v>
      </c>
      <c r="AO103">
        <f>IF(VLOOKUP(AE103,Home!$C$8:$N$207,12,FALSE)="Timelønnet",1,0)</f>
        <v>0</v>
      </c>
      <c r="AP103">
        <f>SUM($AO$4:AO103)*AO103</f>
        <v>0</v>
      </c>
      <c r="AQ103">
        <f t="shared" si="51"/>
        <v>1</v>
      </c>
      <c r="AR103" t="str">
        <f t="shared" si="52"/>
        <v/>
      </c>
      <c r="AS103" t="e">
        <f t="shared" si="43"/>
        <v>#VALUE!</v>
      </c>
      <c r="AT103" s="45" t="e">
        <f t="shared" si="34"/>
        <v>#VALUE!</v>
      </c>
      <c r="AU103">
        <f>VLOOKUP(AQ103,Home!$C$8:$J$207,8,FALSE)</f>
        <v>0</v>
      </c>
      <c r="AZ103">
        <v>48</v>
      </c>
      <c r="BA103">
        <v>2015</v>
      </c>
      <c r="BB103" t="s">
        <v>314</v>
      </c>
      <c r="BC103" t="s">
        <v>177</v>
      </c>
    </row>
    <row r="104" spans="1:55" x14ac:dyDescent="0.25">
      <c r="A104" s="6">
        <f t="shared" si="35"/>
        <v>0</v>
      </c>
      <c r="B104" s="6">
        <f t="shared" si="44"/>
        <v>0</v>
      </c>
      <c r="C104" s="6" t="str">
        <f t="shared" si="36"/>
        <v/>
      </c>
      <c r="D104" s="7">
        <f t="shared" si="37"/>
        <v>0</v>
      </c>
      <c r="E104" s="7">
        <f t="shared" si="45"/>
        <v>0</v>
      </c>
      <c r="F104" s="7" t="str">
        <f t="shared" si="38"/>
        <v/>
      </c>
      <c r="G104" s="6">
        <f t="shared" si="39"/>
        <v>0</v>
      </c>
      <c r="H104" s="6">
        <f t="shared" si="46"/>
        <v>0</v>
      </c>
      <c r="I104" s="6" t="str">
        <f t="shared" si="47"/>
        <v/>
      </c>
      <c r="J104" s="11">
        <v>101</v>
      </c>
      <c r="K104" s="11">
        <f>IF(IFERROR(VLOOKUP(J104,Home!$A$8:$B$1048576,1,FALSE),0)=0,0,1)</f>
        <v>1</v>
      </c>
      <c r="L104" s="129" t="e">
        <f>IF(VLOOKUP(O104,Home!$C$8:$R$207,6,FALSE)="","",VLOOKUP(O104,Home!$C$8:$R$207,6,FALSE))</f>
        <v>#N/A</v>
      </c>
      <c r="M104" s="129" t="e">
        <f t="shared" si="27"/>
        <v>#N/A</v>
      </c>
      <c r="N104" s="11">
        <f>SUM($K$4:K104)</f>
        <v>101</v>
      </c>
      <c r="O104" s="11" t="str">
        <f>IF(P104="","",IF(IFERROR(VLOOKUP(N104,Home!$C$8:$R$1048576,1,FALSE),"")=0,"",IFERROR(VLOOKUP(N104,Home!$C$8:$R$1048576,1,FALSE),"")))</f>
        <v/>
      </c>
      <c r="P104" s="11" t="str">
        <f>IF(IFERROR(VLOOKUP(W104,Home!$C$8:$R$1048576,3,FALSE),"")=0,"",IFERROR(VLOOKUP(W104,Home!$C$8:$R$1048576,3,FALSE),""))</f>
        <v/>
      </c>
      <c r="Q104" s="11" t="str">
        <f t="shared" si="28"/>
        <v/>
      </c>
      <c r="R104" s="130" t="e">
        <f>VLOOKUP(Q104,'Baggrund til lister'!$G$4:$H$15,2,FALSE)</f>
        <v>#N/A</v>
      </c>
      <c r="S104" s="11" t="str">
        <f t="shared" si="29"/>
        <v/>
      </c>
      <c r="T104" s="11" t="str">
        <f>IF(IFERROR(VLOOKUP(N104,Home!$C$8:$R$1048576,11,FALSE),"")=0,"",IFERROR(VLOOKUP(N104,Home!$C$8:$R$1048576,11,FALSE),""))</f>
        <v/>
      </c>
      <c r="U104" s="11" t="str">
        <f>IF(IFERROR(VLOOKUP(O104,Home!$C$8:$R$1048576,12,FALSE),"")=0,"",IFERROR(VLOOKUP(O104,Home!$C$8:$R$1048576,12,FALSE),""))</f>
        <v/>
      </c>
      <c r="V104" s="11" t="str">
        <f>IF(IFERROR(VLOOKUP(O104,Home!$C$8:$R$1048576,8,FALSE),"")=0,"",IFERROR(VLOOKUP(O104,Home!$C$8:$R$1048576,8,FALSE),""))</f>
        <v/>
      </c>
      <c r="W104" s="11" t="str">
        <f>IF(OR(VLOOKUP(N104,Home!$C$7:$I$207,6,FALSE)="",VLOOKUP(N104,Home!$C$7:$I$207,7,FALSE)=""),"FEJL",SUM(Baggrundsark!$K$4:K104))</f>
        <v>FEJL</v>
      </c>
      <c r="Y104">
        <v>101</v>
      </c>
      <c r="Z104" s="1" t="str">
        <f>IF(VLOOKUP(Y104,Home!$C$8:$I$207,6,FALSE)="","",VLOOKUP(Y104,Home!$C$8:$I$207,6,FALSE))</f>
        <v/>
      </c>
      <c r="AA104" t="e">
        <f t="shared" si="50"/>
        <v>#VALUE!</v>
      </c>
      <c r="AB104" s="44" t="str">
        <f>IF(Home!I108="","",(1+(Home!I108-Home!H108)/14))</f>
        <v/>
      </c>
      <c r="AC104" t="e">
        <f t="shared" si="48"/>
        <v>#VALUE!</v>
      </c>
      <c r="AD104">
        <f t="shared" si="40"/>
        <v>0</v>
      </c>
      <c r="AE104">
        <f>SUM($AD$4:AD104)</f>
        <v>1</v>
      </c>
      <c r="AF104" s="103" t="str">
        <f>IFERROR(VLOOKUP(AN104,Home!$C$8:$E$207,3,FALSE),"")</f>
        <v/>
      </c>
      <c r="AG104" s="103" t="str">
        <f>IFERROR(VLOOKUP(AN104,Home!$C$8:$E$207,2,FALSE),"")</f>
        <v/>
      </c>
      <c r="AH104" s="104" t="str">
        <f>IF(VLOOKUP(AE104,Home!$C$8:$I$207,6,FALSE)="","",VLOOKUP(AE104,Home!$C$8:$I$207,6,FALSE))</f>
        <v/>
      </c>
      <c r="AI104" s="104" t="e">
        <f t="shared" si="49"/>
        <v>#VALUE!</v>
      </c>
      <c r="AJ104" s="105" t="e">
        <f t="shared" si="41"/>
        <v>#VALUE!</v>
      </c>
      <c r="AK104" s="103" t="e">
        <f t="shared" si="31"/>
        <v>#VALUE!</v>
      </c>
      <c r="AL104" s="103" t="e">
        <f t="shared" si="42"/>
        <v>#VALUE!</v>
      </c>
      <c r="AN104" t="str">
        <f>IF(OR(VLOOKUP(AE104,Home!$C$8:$I$207,6,FALSE)="",VLOOKUP(AE104,Home!$C$8:$I$207,7,FALSE)=""),"FEJL",Baggrundsark!AE104)</f>
        <v>FEJL</v>
      </c>
      <c r="AO104">
        <f>IF(VLOOKUP(AE104,Home!$C$8:$N$207,12,FALSE)="Timelønnet",1,0)</f>
        <v>0</v>
      </c>
      <c r="AP104">
        <f>SUM($AO$4:AO104)*AO104</f>
        <v>0</v>
      </c>
      <c r="AQ104">
        <f t="shared" si="51"/>
        <v>1</v>
      </c>
      <c r="AR104" t="str">
        <f t="shared" si="52"/>
        <v/>
      </c>
      <c r="AS104" t="e">
        <f t="shared" si="43"/>
        <v>#VALUE!</v>
      </c>
      <c r="AT104" s="45" t="e">
        <f t="shared" si="34"/>
        <v>#VALUE!</v>
      </c>
      <c r="AU104">
        <f>VLOOKUP(AQ104,Home!$C$8:$J$207,8,FALSE)</f>
        <v>0</v>
      </c>
      <c r="AZ104" s="46">
        <v>49</v>
      </c>
      <c r="BA104">
        <v>2015</v>
      </c>
      <c r="BB104" t="s">
        <v>315</v>
      </c>
      <c r="BC104" t="s">
        <v>177</v>
      </c>
    </row>
    <row r="105" spans="1:55" x14ac:dyDescent="0.25">
      <c r="A105" s="6">
        <f t="shared" si="35"/>
        <v>0</v>
      </c>
      <c r="B105" s="6">
        <f t="shared" si="44"/>
        <v>0</v>
      </c>
      <c r="C105" s="6" t="str">
        <f t="shared" si="36"/>
        <v/>
      </c>
      <c r="D105" s="7">
        <f t="shared" si="37"/>
        <v>0</v>
      </c>
      <c r="E105" s="7">
        <f t="shared" si="45"/>
        <v>0</v>
      </c>
      <c r="F105" s="7" t="str">
        <f t="shared" si="38"/>
        <v/>
      </c>
      <c r="G105" s="6">
        <f t="shared" si="39"/>
        <v>0</v>
      </c>
      <c r="H105" s="6">
        <f t="shared" si="46"/>
        <v>0</v>
      </c>
      <c r="I105" s="6" t="str">
        <f t="shared" si="47"/>
        <v/>
      </c>
      <c r="J105" s="11">
        <v>102</v>
      </c>
      <c r="K105" s="11">
        <f>IF(IFERROR(VLOOKUP(J105,Home!$A$8:$B$1048576,1,FALSE),0)=0,0,1)</f>
        <v>1</v>
      </c>
      <c r="L105" s="129" t="e">
        <f>IF(VLOOKUP(O105,Home!$C$8:$R$207,6,FALSE)="","",VLOOKUP(O105,Home!$C$8:$R$207,6,FALSE))</f>
        <v>#N/A</v>
      </c>
      <c r="M105" s="129" t="e">
        <f t="shared" si="27"/>
        <v>#N/A</v>
      </c>
      <c r="N105" s="11">
        <f>SUM($K$4:K105)</f>
        <v>102</v>
      </c>
      <c r="O105" s="11" t="str">
        <f>IF(P105="","",IF(IFERROR(VLOOKUP(N105,Home!$C$8:$R$1048576,1,FALSE),"")=0,"",IFERROR(VLOOKUP(N105,Home!$C$8:$R$1048576,1,FALSE),"")))</f>
        <v/>
      </c>
      <c r="P105" s="11" t="str">
        <f>IF(IFERROR(VLOOKUP(W105,Home!$C$8:$R$1048576,3,FALSE),"")=0,"",IFERROR(VLOOKUP(W105,Home!$C$8:$R$1048576,3,FALSE),""))</f>
        <v/>
      </c>
      <c r="Q105" s="11" t="str">
        <f t="shared" si="28"/>
        <v/>
      </c>
      <c r="R105" s="130" t="e">
        <f>VLOOKUP(Q105,'Baggrund til lister'!$G$4:$H$15,2,FALSE)</f>
        <v>#N/A</v>
      </c>
      <c r="S105" s="11" t="str">
        <f t="shared" si="29"/>
        <v/>
      </c>
      <c r="T105" s="11" t="str">
        <f>IF(IFERROR(VLOOKUP(N105,Home!$C$8:$R$1048576,11,FALSE),"")=0,"",IFERROR(VLOOKUP(N105,Home!$C$8:$R$1048576,11,FALSE),""))</f>
        <v/>
      </c>
      <c r="U105" s="11" t="str">
        <f>IF(IFERROR(VLOOKUP(O105,Home!$C$8:$R$1048576,12,FALSE),"")=0,"",IFERROR(VLOOKUP(O105,Home!$C$8:$R$1048576,12,FALSE),""))</f>
        <v/>
      </c>
      <c r="V105" s="11" t="str">
        <f>IF(IFERROR(VLOOKUP(O105,Home!$C$8:$R$1048576,8,FALSE),"")=0,"",IFERROR(VLOOKUP(O105,Home!$C$8:$R$1048576,8,FALSE),""))</f>
        <v/>
      </c>
      <c r="W105" s="11" t="str">
        <f>IF(OR(VLOOKUP(N105,Home!$C$7:$I$207,6,FALSE)="",VLOOKUP(N105,Home!$C$7:$I$207,7,FALSE)=""),"FEJL",SUM(Baggrundsark!$K$4:K105))</f>
        <v>FEJL</v>
      </c>
      <c r="Y105">
        <v>102</v>
      </c>
      <c r="Z105" s="1" t="str">
        <f>IF(VLOOKUP(Y105,Home!$C$8:$I$207,6,FALSE)="","",VLOOKUP(Y105,Home!$C$8:$I$207,6,FALSE))</f>
        <v/>
      </c>
      <c r="AA105" t="e">
        <f t="shared" si="50"/>
        <v>#VALUE!</v>
      </c>
      <c r="AB105" s="44" t="str">
        <f>IF(Home!I109="","",(1+(Home!I109-Home!H109)/14))</f>
        <v/>
      </c>
      <c r="AC105" t="e">
        <f t="shared" si="48"/>
        <v>#VALUE!</v>
      </c>
      <c r="AD105">
        <f t="shared" si="40"/>
        <v>0</v>
      </c>
      <c r="AE105">
        <f>SUM($AD$4:AD105)</f>
        <v>1</v>
      </c>
      <c r="AF105" s="103" t="str">
        <f>IFERROR(VLOOKUP(AN105,Home!$C$8:$E$207,3,FALSE),"")</f>
        <v/>
      </c>
      <c r="AG105" s="103" t="str">
        <f>IFERROR(VLOOKUP(AN105,Home!$C$8:$E$207,2,FALSE),"")</f>
        <v/>
      </c>
      <c r="AH105" s="104" t="str">
        <f>IF(VLOOKUP(AE105,Home!$C$8:$I$207,6,FALSE)="","",VLOOKUP(AE105,Home!$C$8:$I$207,6,FALSE))</f>
        <v/>
      </c>
      <c r="AI105" s="104" t="e">
        <f t="shared" si="49"/>
        <v>#VALUE!</v>
      </c>
      <c r="AJ105" s="105" t="e">
        <f t="shared" si="41"/>
        <v>#VALUE!</v>
      </c>
      <c r="AK105" s="103" t="e">
        <f t="shared" si="31"/>
        <v>#VALUE!</v>
      </c>
      <c r="AL105" s="103" t="e">
        <f t="shared" si="42"/>
        <v>#VALUE!</v>
      </c>
      <c r="AN105" t="str">
        <f>IF(OR(VLOOKUP(AE105,Home!$C$8:$I$207,6,FALSE)="",VLOOKUP(AE105,Home!$C$8:$I$207,7,FALSE)=""),"FEJL",Baggrundsark!AE105)</f>
        <v>FEJL</v>
      </c>
      <c r="AO105">
        <f>IF(VLOOKUP(AE105,Home!$C$8:$N$207,12,FALSE)="Timelønnet",1,0)</f>
        <v>0</v>
      </c>
      <c r="AP105">
        <f>SUM($AO$4:AO105)*AO105</f>
        <v>0</v>
      </c>
      <c r="AQ105">
        <f t="shared" si="51"/>
        <v>1</v>
      </c>
      <c r="AR105" t="str">
        <f t="shared" si="52"/>
        <v/>
      </c>
      <c r="AS105" t="e">
        <f t="shared" si="43"/>
        <v>#VALUE!</v>
      </c>
      <c r="AT105" s="45" t="e">
        <f t="shared" si="34"/>
        <v>#VALUE!</v>
      </c>
      <c r="AU105">
        <f>VLOOKUP(AQ105,Home!$C$8:$J$207,8,FALSE)</f>
        <v>0</v>
      </c>
      <c r="AZ105">
        <v>50</v>
      </c>
      <c r="BA105">
        <v>2015</v>
      </c>
      <c r="BB105" t="s">
        <v>316</v>
      </c>
      <c r="BC105" t="s">
        <v>178</v>
      </c>
    </row>
    <row r="106" spans="1:55" x14ac:dyDescent="0.25">
      <c r="A106" s="6">
        <f t="shared" si="35"/>
        <v>0</v>
      </c>
      <c r="B106" s="6">
        <f t="shared" si="44"/>
        <v>0</v>
      </c>
      <c r="C106" s="6" t="str">
        <f t="shared" si="36"/>
        <v/>
      </c>
      <c r="D106" s="7">
        <f t="shared" si="37"/>
        <v>0</v>
      </c>
      <c r="E106" s="7">
        <f t="shared" si="45"/>
        <v>0</v>
      </c>
      <c r="F106" s="7" t="str">
        <f t="shared" si="38"/>
        <v/>
      </c>
      <c r="G106" s="6">
        <f t="shared" si="39"/>
        <v>0</v>
      </c>
      <c r="H106" s="6">
        <f t="shared" si="46"/>
        <v>0</v>
      </c>
      <c r="I106" s="6" t="str">
        <f t="shared" si="47"/>
        <v/>
      </c>
      <c r="J106" s="11">
        <v>103</v>
      </c>
      <c r="K106" s="11">
        <f>IF(IFERROR(VLOOKUP(J106,Home!$A$8:$B$1048576,1,FALSE),0)=0,0,1)</f>
        <v>1</v>
      </c>
      <c r="L106" s="129" t="e">
        <f>IF(VLOOKUP(O106,Home!$C$8:$R$207,6,FALSE)="","",VLOOKUP(O106,Home!$C$8:$R$207,6,FALSE))</f>
        <v>#N/A</v>
      </c>
      <c r="M106" s="129" t="e">
        <f t="shared" si="27"/>
        <v>#N/A</v>
      </c>
      <c r="N106" s="11">
        <f>SUM($K$4:K106)</f>
        <v>103</v>
      </c>
      <c r="O106" s="11" t="str">
        <f>IF(P106="","",IF(IFERROR(VLOOKUP(N106,Home!$C$8:$R$1048576,1,FALSE),"")=0,"",IFERROR(VLOOKUP(N106,Home!$C$8:$R$1048576,1,FALSE),"")))</f>
        <v/>
      </c>
      <c r="P106" s="11" t="str">
        <f>IF(IFERROR(VLOOKUP(W106,Home!$C$8:$R$1048576,3,FALSE),"")=0,"",IFERROR(VLOOKUP(W106,Home!$C$8:$R$1048576,3,FALSE),""))</f>
        <v/>
      </c>
      <c r="Q106" s="11" t="str">
        <f t="shared" si="28"/>
        <v/>
      </c>
      <c r="R106" s="130" t="e">
        <f>VLOOKUP(Q106,'Baggrund til lister'!$G$4:$H$15,2,FALSE)</f>
        <v>#N/A</v>
      </c>
      <c r="S106" s="11" t="str">
        <f t="shared" si="29"/>
        <v/>
      </c>
      <c r="T106" s="11" t="str">
        <f>IF(IFERROR(VLOOKUP(N106,Home!$C$8:$R$1048576,11,FALSE),"")=0,"",IFERROR(VLOOKUP(N106,Home!$C$8:$R$1048576,11,FALSE),""))</f>
        <v/>
      </c>
      <c r="U106" s="11" t="str">
        <f>IF(IFERROR(VLOOKUP(O106,Home!$C$8:$R$1048576,12,FALSE),"")=0,"",IFERROR(VLOOKUP(O106,Home!$C$8:$R$1048576,12,FALSE),""))</f>
        <v/>
      </c>
      <c r="V106" s="11" t="str">
        <f>IF(IFERROR(VLOOKUP(O106,Home!$C$8:$R$1048576,8,FALSE),"")=0,"",IFERROR(VLOOKUP(O106,Home!$C$8:$R$1048576,8,FALSE),""))</f>
        <v/>
      </c>
      <c r="W106" s="11" t="str">
        <f>IF(OR(VLOOKUP(N106,Home!$C$7:$I$207,6,FALSE)="",VLOOKUP(N106,Home!$C$7:$I$207,7,FALSE)=""),"FEJL",SUM(Baggrundsark!$K$4:K106))</f>
        <v>FEJL</v>
      </c>
      <c r="Y106">
        <v>103</v>
      </c>
      <c r="Z106" s="1" t="str">
        <f>IF(VLOOKUP(Y106,Home!$C$8:$I$207,6,FALSE)="","",VLOOKUP(Y106,Home!$C$8:$I$207,6,FALSE))</f>
        <v/>
      </c>
      <c r="AA106" t="e">
        <f t="shared" si="50"/>
        <v>#VALUE!</v>
      </c>
      <c r="AB106" s="44" t="str">
        <f>IF(Home!I110="","",(1+(Home!I110-Home!H110)/14))</f>
        <v/>
      </c>
      <c r="AC106" t="e">
        <f t="shared" si="48"/>
        <v>#VALUE!</v>
      </c>
      <c r="AD106">
        <f t="shared" si="40"/>
        <v>0</v>
      </c>
      <c r="AE106">
        <f>SUM($AD$4:AD106)</f>
        <v>1</v>
      </c>
      <c r="AF106" s="103" t="str">
        <f>IFERROR(VLOOKUP(AN106,Home!$C$8:$E$207,3,FALSE),"")</f>
        <v/>
      </c>
      <c r="AG106" s="103" t="str">
        <f>IFERROR(VLOOKUP(AN106,Home!$C$8:$E$207,2,FALSE),"")</f>
        <v/>
      </c>
      <c r="AH106" s="104" t="str">
        <f>IF(VLOOKUP(AE106,Home!$C$8:$I$207,6,FALSE)="","",VLOOKUP(AE106,Home!$C$8:$I$207,6,FALSE))</f>
        <v/>
      </c>
      <c r="AI106" s="104" t="e">
        <f t="shared" si="49"/>
        <v>#VALUE!</v>
      </c>
      <c r="AJ106" s="105" t="e">
        <f t="shared" si="41"/>
        <v>#VALUE!</v>
      </c>
      <c r="AK106" s="103" t="e">
        <f t="shared" si="31"/>
        <v>#VALUE!</v>
      </c>
      <c r="AL106" s="103" t="e">
        <f t="shared" si="42"/>
        <v>#VALUE!</v>
      </c>
      <c r="AN106" t="str">
        <f>IF(OR(VLOOKUP(AE106,Home!$C$8:$I$207,6,FALSE)="",VLOOKUP(AE106,Home!$C$8:$I$207,7,FALSE)=""),"FEJL",Baggrundsark!AE106)</f>
        <v>FEJL</v>
      </c>
      <c r="AO106">
        <f>IF(VLOOKUP(AE106,Home!$C$8:$N$207,12,FALSE)="Timelønnet",1,0)</f>
        <v>0</v>
      </c>
      <c r="AP106">
        <f>SUM($AO$4:AO106)*AO106</f>
        <v>0</v>
      </c>
      <c r="AQ106">
        <f t="shared" si="51"/>
        <v>1</v>
      </c>
      <c r="AR106" t="str">
        <f t="shared" si="52"/>
        <v/>
      </c>
      <c r="AS106" t="e">
        <f t="shared" si="43"/>
        <v>#VALUE!</v>
      </c>
      <c r="AT106" s="45" t="e">
        <f t="shared" si="34"/>
        <v>#VALUE!</v>
      </c>
      <c r="AU106">
        <f>VLOOKUP(AQ106,Home!$C$8:$J$207,8,FALSE)</f>
        <v>0</v>
      </c>
      <c r="AZ106">
        <v>51</v>
      </c>
      <c r="BA106">
        <v>2015</v>
      </c>
      <c r="BB106" t="s">
        <v>317</v>
      </c>
      <c r="BC106" t="s">
        <v>178</v>
      </c>
    </row>
    <row r="107" spans="1:55" x14ac:dyDescent="0.25">
      <c r="A107" s="6">
        <f t="shared" si="35"/>
        <v>0</v>
      </c>
      <c r="B107" s="6">
        <f t="shared" si="44"/>
        <v>0</v>
      </c>
      <c r="C107" s="6" t="str">
        <f t="shared" si="36"/>
        <v/>
      </c>
      <c r="D107" s="7">
        <f t="shared" si="37"/>
        <v>0</v>
      </c>
      <c r="E107" s="7">
        <f t="shared" si="45"/>
        <v>0</v>
      </c>
      <c r="F107" s="7" t="str">
        <f t="shared" si="38"/>
        <v/>
      </c>
      <c r="G107" s="6">
        <f t="shared" si="39"/>
        <v>0</v>
      </c>
      <c r="H107" s="6">
        <f t="shared" si="46"/>
        <v>0</v>
      </c>
      <c r="I107" s="6" t="str">
        <f t="shared" si="47"/>
        <v/>
      </c>
      <c r="J107" s="11">
        <v>104</v>
      </c>
      <c r="K107" s="11">
        <f>IF(IFERROR(VLOOKUP(J107,Home!$A$8:$B$1048576,1,FALSE),0)=0,0,1)</f>
        <v>1</v>
      </c>
      <c r="L107" s="129" t="e">
        <f>IF(VLOOKUP(O107,Home!$C$8:$R$207,6,FALSE)="","",VLOOKUP(O107,Home!$C$8:$R$207,6,FALSE))</f>
        <v>#N/A</v>
      </c>
      <c r="M107" s="129" t="e">
        <f t="shared" si="27"/>
        <v>#N/A</v>
      </c>
      <c r="N107" s="11">
        <f>SUM($K$4:K107)</f>
        <v>104</v>
      </c>
      <c r="O107" s="11" t="str">
        <f>IF(P107="","",IF(IFERROR(VLOOKUP(N107,Home!$C$8:$R$1048576,1,FALSE),"")=0,"",IFERROR(VLOOKUP(N107,Home!$C$8:$R$1048576,1,FALSE),"")))</f>
        <v/>
      </c>
      <c r="P107" s="11" t="str">
        <f>IF(IFERROR(VLOOKUP(W107,Home!$C$8:$R$1048576,3,FALSE),"")=0,"",IFERROR(VLOOKUP(W107,Home!$C$8:$R$1048576,3,FALSE),""))</f>
        <v/>
      </c>
      <c r="Q107" s="11" t="str">
        <f t="shared" si="28"/>
        <v/>
      </c>
      <c r="R107" s="130" t="e">
        <f>VLOOKUP(Q107,'Baggrund til lister'!$G$4:$H$15,2,FALSE)</f>
        <v>#N/A</v>
      </c>
      <c r="S107" s="11" t="str">
        <f t="shared" si="29"/>
        <v/>
      </c>
      <c r="T107" s="11" t="str">
        <f>IF(IFERROR(VLOOKUP(N107,Home!$C$8:$R$1048576,11,FALSE),"")=0,"",IFERROR(VLOOKUP(N107,Home!$C$8:$R$1048576,11,FALSE),""))</f>
        <v/>
      </c>
      <c r="U107" s="11" t="str">
        <f>IF(IFERROR(VLOOKUP(O107,Home!$C$8:$R$1048576,12,FALSE),"")=0,"",IFERROR(VLOOKUP(O107,Home!$C$8:$R$1048576,12,FALSE),""))</f>
        <v/>
      </c>
      <c r="V107" s="11" t="str">
        <f>IF(IFERROR(VLOOKUP(O107,Home!$C$8:$R$1048576,8,FALSE),"")=0,"",IFERROR(VLOOKUP(O107,Home!$C$8:$R$1048576,8,FALSE),""))</f>
        <v/>
      </c>
      <c r="W107" s="11" t="str">
        <f>IF(OR(VLOOKUP(N107,Home!$C$7:$I$207,6,FALSE)="",VLOOKUP(N107,Home!$C$7:$I$207,7,FALSE)=""),"FEJL",SUM(Baggrundsark!$K$4:K107))</f>
        <v>FEJL</v>
      </c>
      <c r="Y107">
        <v>104</v>
      </c>
      <c r="Z107" s="1" t="str">
        <f>IF(VLOOKUP(Y107,Home!$C$8:$I$207,6,FALSE)="","",VLOOKUP(Y107,Home!$C$8:$I$207,6,FALSE))</f>
        <v/>
      </c>
      <c r="AA107" t="e">
        <f t="shared" si="50"/>
        <v>#VALUE!</v>
      </c>
      <c r="AB107" s="44" t="str">
        <f>IF(Home!I111="","",(1+(Home!I111-Home!H111)/14))</f>
        <v/>
      </c>
      <c r="AC107" t="e">
        <f t="shared" si="48"/>
        <v>#VALUE!</v>
      </c>
      <c r="AD107">
        <f t="shared" si="40"/>
        <v>0</v>
      </c>
      <c r="AE107">
        <f>SUM($AD$4:AD107)</f>
        <v>1</v>
      </c>
      <c r="AF107" s="103" t="str">
        <f>IFERROR(VLOOKUP(AN107,Home!$C$8:$E$207,3,FALSE),"")</f>
        <v/>
      </c>
      <c r="AG107" s="103" t="str">
        <f>IFERROR(VLOOKUP(AN107,Home!$C$8:$E$207,2,FALSE),"")</f>
        <v/>
      </c>
      <c r="AH107" s="104" t="str">
        <f>IF(VLOOKUP(AE107,Home!$C$8:$I$207,6,FALSE)="","",VLOOKUP(AE107,Home!$C$8:$I$207,6,FALSE))</f>
        <v/>
      </c>
      <c r="AI107" s="104" t="e">
        <f t="shared" si="49"/>
        <v>#VALUE!</v>
      </c>
      <c r="AJ107" s="105" t="e">
        <f t="shared" si="41"/>
        <v>#VALUE!</v>
      </c>
      <c r="AK107" s="103" t="e">
        <f t="shared" si="31"/>
        <v>#VALUE!</v>
      </c>
      <c r="AL107" s="103" t="e">
        <f t="shared" si="42"/>
        <v>#VALUE!</v>
      </c>
      <c r="AN107" t="str">
        <f>IF(OR(VLOOKUP(AE107,Home!$C$8:$I$207,6,FALSE)="",VLOOKUP(AE107,Home!$C$8:$I$207,7,FALSE)=""),"FEJL",Baggrundsark!AE107)</f>
        <v>FEJL</v>
      </c>
      <c r="AO107">
        <f>IF(VLOOKUP(AE107,Home!$C$8:$N$207,12,FALSE)="Timelønnet",1,0)</f>
        <v>0</v>
      </c>
      <c r="AP107">
        <f>SUM($AO$4:AO107)*AO107</f>
        <v>0</v>
      </c>
      <c r="AQ107">
        <f t="shared" si="51"/>
        <v>1</v>
      </c>
      <c r="AR107" t="str">
        <f t="shared" si="52"/>
        <v/>
      </c>
      <c r="AS107" t="e">
        <f t="shared" si="43"/>
        <v>#VALUE!</v>
      </c>
      <c r="AT107" s="45" t="e">
        <f t="shared" si="34"/>
        <v>#VALUE!</v>
      </c>
      <c r="AU107">
        <f>VLOOKUP(AQ107,Home!$C$8:$J$207,8,FALSE)</f>
        <v>0</v>
      </c>
      <c r="AZ107" s="46">
        <v>52</v>
      </c>
      <c r="BA107">
        <v>2015</v>
      </c>
      <c r="BB107" t="s">
        <v>318</v>
      </c>
      <c r="BC107" t="s">
        <v>179</v>
      </c>
    </row>
    <row r="108" spans="1:55" x14ac:dyDescent="0.25">
      <c r="A108" s="6">
        <f t="shared" si="35"/>
        <v>0</v>
      </c>
      <c r="B108" s="6">
        <f t="shared" si="44"/>
        <v>0</v>
      </c>
      <c r="C108" s="6" t="str">
        <f t="shared" si="36"/>
        <v/>
      </c>
      <c r="D108" s="7">
        <f t="shared" si="37"/>
        <v>0</v>
      </c>
      <c r="E108" s="7">
        <f t="shared" si="45"/>
        <v>0</v>
      </c>
      <c r="F108" s="7" t="str">
        <f t="shared" si="38"/>
        <v/>
      </c>
      <c r="G108" s="6">
        <f t="shared" si="39"/>
        <v>0</v>
      </c>
      <c r="H108" s="6">
        <f t="shared" si="46"/>
        <v>0</v>
      </c>
      <c r="I108" s="6" t="str">
        <f t="shared" si="47"/>
        <v/>
      </c>
      <c r="J108" s="11">
        <v>105</v>
      </c>
      <c r="K108" s="11">
        <f>IF(IFERROR(VLOOKUP(J108,Home!$A$8:$B$1048576,1,FALSE),0)=0,0,1)</f>
        <v>1</v>
      </c>
      <c r="L108" s="129" t="e">
        <f>IF(VLOOKUP(O108,Home!$C$8:$R$207,6,FALSE)="","",VLOOKUP(O108,Home!$C$8:$R$207,6,FALSE))</f>
        <v>#N/A</v>
      </c>
      <c r="M108" s="129" t="e">
        <f t="shared" si="27"/>
        <v>#N/A</v>
      </c>
      <c r="N108" s="11">
        <f>SUM($K$4:K108)</f>
        <v>105</v>
      </c>
      <c r="O108" s="11" t="str">
        <f>IF(P108="","",IF(IFERROR(VLOOKUP(N108,Home!$C$8:$R$1048576,1,FALSE),"")=0,"",IFERROR(VLOOKUP(N108,Home!$C$8:$R$1048576,1,FALSE),"")))</f>
        <v/>
      </c>
      <c r="P108" s="11" t="str">
        <f>IF(IFERROR(VLOOKUP(W108,Home!$C$8:$R$1048576,3,FALSE),"")=0,"",IFERROR(VLOOKUP(W108,Home!$C$8:$R$1048576,3,FALSE),""))</f>
        <v/>
      </c>
      <c r="Q108" s="11" t="str">
        <f t="shared" si="28"/>
        <v/>
      </c>
      <c r="R108" s="130" t="e">
        <f>VLOOKUP(Q108,'Baggrund til lister'!$G$4:$H$15,2,FALSE)</f>
        <v>#N/A</v>
      </c>
      <c r="S108" s="11" t="str">
        <f t="shared" si="29"/>
        <v/>
      </c>
      <c r="T108" s="11" t="str">
        <f>IF(IFERROR(VLOOKUP(N108,Home!$C$8:$R$1048576,11,FALSE),"")=0,"",IFERROR(VLOOKUP(N108,Home!$C$8:$R$1048576,11,FALSE),""))</f>
        <v/>
      </c>
      <c r="U108" s="11" t="str">
        <f>IF(IFERROR(VLOOKUP(O108,Home!$C$8:$R$1048576,12,FALSE),"")=0,"",IFERROR(VLOOKUP(O108,Home!$C$8:$R$1048576,12,FALSE),""))</f>
        <v/>
      </c>
      <c r="V108" s="11" t="str">
        <f>IF(IFERROR(VLOOKUP(O108,Home!$C$8:$R$1048576,8,FALSE),"")=0,"",IFERROR(VLOOKUP(O108,Home!$C$8:$R$1048576,8,FALSE),""))</f>
        <v/>
      </c>
      <c r="W108" s="11" t="str">
        <f>IF(OR(VLOOKUP(N108,Home!$C$7:$I$207,6,FALSE)="",VLOOKUP(N108,Home!$C$7:$I$207,7,FALSE)=""),"FEJL",SUM(Baggrundsark!$K$4:K108))</f>
        <v>FEJL</v>
      </c>
      <c r="Y108">
        <v>105</v>
      </c>
      <c r="Z108" s="1" t="str">
        <f>IF(VLOOKUP(Y108,Home!$C$8:$I$207,6,FALSE)="","",VLOOKUP(Y108,Home!$C$8:$I$207,6,FALSE))</f>
        <v/>
      </c>
      <c r="AA108" t="e">
        <f t="shared" si="50"/>
        <v>#VALUE!</v>
      </c>
      <c r="AB108" s="44" t="str">
        <f>IF(Home!I112="","",(1+(Home!I112-Home!H112)/14))</f>
        <v/>
      </c>
      <c r="AC108" t="e">
        <f t="shared" si="48"/>
        <v>#VALUE!</v>
      </c>
      <c r="AD108">
        <f t="shared" si="40"/>
        <v>0</v>
      </c>
      <c r="AE108">
        <f>SUM($AD$4:AD108)</f>
        <v>1</v>
      </c>
      <c r="AF108" s="103" t="str">
        <f>IFERROR(VLOOKUP(AN108,Home!$C$8:$E$207,3,FALSE),"")</f>
        <v/>
      </c>
      <c r="AG108" s="103" t="str">
        <f>IFERROR(VLOOKUP(AN108,Home!$C$8:$E$207,2,FALSE),"")</f>
        <v/>
      </c>
      <c r="AH108" s="104" t="str">
        <f>IF(VLOOKUP(AE108,Home!$C$8:$I$207,6,FALSE)="","",VLOOKUP(AE108,Home!$C$8:$I$207,6,FALSE))</f>
        <v/>
      </c>
      <c r="AI108" s="104" t="e">
        <f t="shared" si="49"/>
        <v>#VALUE!</v>
      </c>
      <c r="AJ108" s="105" t="e">
        <f t="shared" si="41"/>
        <v>#VALUE!</v>
      </c>
      <c r="AK108" s="103" t="e">
        <f t="shared" si="31"/>
        <v>#VALUE!</v>
      </c>
      <c r="AL108" s="103" t="e">
        <f t="shared" si="42"/>
        <v>#VALUE!</v>
      </c>
      <c r="AN108" t="str">
        <f>IF(OR(VLOOKUP(AE108,Home!$C$8:$I$207,6,FALSE)="",VLOOKUP(AE108,Home!$C$8:$I$207,7,FALSE)=""),"FEJL",Baggrundsark!AE108)</f>
        <v>FEJL</v>
      </c>
      <c r="AO108">
        <f>IF(VLOOKUP(AE108,Home!$C$8:$N$207,12,FALSE)="Timelønnet",1,0)</f>
        <v>0</v>
      </c>
      <c r="AP108">
        <f>SUM($AO$4:AO108)*AO108</f>
        <v>0</v>
      </c>
      <c r="AQ108">
        <f t="shared" si="51"/>
        <v>1</v>
      </c>
      <c r="AR108" t="str">
        <f t="shared" si="52"/>
        <v/>
      </c>
      <c r="AS108" t="e">
        <f t="shared" si="43"/>
        <v>#VALUE!</v>
      </c>
      <c r="AT108" s="45" t="e">
        <f t="shared" si="34"/>
        <v>#VALUE!</v>
      </c>
      <c r="AU108">
        <f>VLOOKUP(AQ108,Home!$C$8:$J$207,8,FALSE)</f>
        <v>0</v>
      </c>
      <c r="AZ108">
        <v>53</v>
      </c>
      <c r="BA108">
        <v>2015</v>
      </c>
      <c r="BB108" t="s">
        <v>319</v>
      </c>
      <c r="BC108" t="s">
        <v>179</v>
      </c>
    </row>
    <row r="109" spans="1:55" x14ac:dyDescent="0.25">
      <c r="A109" s="6">
        <f t="shared" si="35"/>
        <v>0</v>
      </c>
      <c r="B109" s="6">
        <f t="shared" si="44"/>
        <v>0</v>
      </c>
      <c r="C109" s="6" t="str">
        <f t="shared" si="36"/>
        <v/>
      </c>
      <c r="D109" s="7">
        <f t="shared" si="37"/>
        <v>0</v>
      </c>
      <c r="E109" s="7">
        <f t="shared" si="45"/>
        <v>0</v>
      </c>
      <c r="F109" s="7" t="str">
        <f t="shared" si="38"/>
        <v/>
      </c>
      <c r="G109" s="6">
        <f t="shared" si="39"/>
        <v>0</v>
      </c>
      <c r="H109" s="6">
        <f t="shared" si="46"/>
        <v>0</v>
      </c>
      <c r="I109" s="6" t="str">
        <f t="shared" si="47"/>
        <v/>
      </c>
      <c r="J109" s="11">
        <v>106</v>
      </c>
      <c r="K109" s="11">
        <f>IF(IFERROR(VLOOKUP(J109,Home!$A$8:$B$1048576,1,FALSE),0)=0,0,1)</f>
        <v>1</v>
      </c>
      <c r="L109" s="129" t="e">
        <f>IF(VLOOKUP(O109,Home!$C$8:$R$207,6,FALSE)="","",VLOOKUP(O109,Home!$C$8:$R$207,6,FALSE))</f>
        <v>#N/A</v>
      </c>
      <c r="M109" s="129" t="e">
        <f t="shared" si="27"/>
        <v>#N/A</v>
      </c>
      <c r="N109" s="11">
        <f>SUM($K$4:K109)</f>
        <v>106</v>
      </c>
      <c r="O109" s="11" t="str">
        <f>IF(P109="","",IF(IFERROR(VLOOKUP(N109,Home!$C$8:$R$1048576,1,FALSE),"")=0,"",IFERROR(VLOOKUP(N109,Home!$C$8:$R$1048576,1,FALSE),"")))</f>
        <v/>
      </c>
      <c r="P109" s="11" t="str">
        <f>IF(IFERROR(VLOOKUP(W109,Home!$C$8:$R$1048576,3,FALSE),"")=0,"",IFERROR(VLOOKUP(W109,Home!$C$8:$R$1048576,3,FALSE),""))</f>
        <v/>
      </c>
      <c r="Q109" s="11" t="str">
        <f t="shared" si="28"/>
        <v/>
      </c>
      <c r="R109" s="130" t="e">
        <f>VLOOKUP(Q109,'Baggrund til lister'!$G$4:$H$15,2,FALSE)</f>
        <v>#N/A</v>
      </c>
      <c r="S109" s="11" t="str">
        <f t="shared" si="29"/>
        <v/>
      </c>
      <c r="T109" s="11" t="str">
        <f>IF(IFERROR(VLOOKUP(N109,Home!$C$8:$R$1048576,11,FALSE),"")=0,"",IFERROR(VLOOKUP(N109,Home!$C$8:$R$1048576,11,FALSE),""))</f>
        <v/>
      </c>
      <c r="U109" s="11" t="str">
        <f>IF(IFERROR(VLOOKUP(O109,Home!$C$8:$R$1048576,12,FALSE),"")=0,"",IFERROR(VLOOKUP(O109,Home!$C$8:$R$1048576,12,FALSE),""))</f>
        <v/>
      </c>
      <c r="V109" s="11" t="str">
        <f>IF(IFERROR(VLOOKUP(O109,Home!$C$8:$R$1048576,8,FALSE),"")=0,"",IFERROR(VLOOKUP(O109,Home!$C$8:$R$1048576,8,FALSE),""))</f>
        <v/>
      </c>
      <c r="W109" s="11" t="str">
        <f>IF(OR(VLOOKUP(N109,Home!$C$7:$I$207,6,FALSE)="",VLOOKUP(N109,Home!$C$7:$I$207,7,FALSE)=""),"FEJL",SUM(Baggrundsark!$K$4:K109))</f>
        <v>FEJL</v>
      </c>
      <c r="Y109">
        <v>106</v>
      </c>
      <c r="Z109" s="1" t="str">
        <f>IF(VLOOKUP(Y109,Home!$C$8:$I$207,6,FALSE)="","",VLOOKUP(Y109,Home!$C$8:$I$207,6,FALSE))</f>
        <v/>
      </c>
      <c r="AA109" t="e">
        <f t="shared" si="50"/>
        <v>#VALUE!</v>
      </c>
      <c r="AB109" s="44" t="str">
        <f>IF(Home!I113="","",(1+(Home!I113-Home!H113)/14))</f>
        <v/>
      </c>
      <c r="AC109" t="e">
        <f t="shared" si="48"/>
        <v>#VALUE!</v>
      </c>
      <c r="AD109">
        <f t="shared" si="40"/>
        <v>0</v>
      </c>
      <c r="AE109">
        <f>SUM($AD$4:AD109)</f>
        <v>1</v>
      </c>
      <c r="AF109" s="103" t="str">
        <f>IFERROR(VLOOKUP(AN109,Home!$C$8:$E$207,3,FALSE),"")</f>
        <v/>
      </c>
      <c r="AG109" s="103" t="str">
        <f>IFERROR(VLOOKUP(AN109,Home!$C$8:$E$207,2,FALSE),"")</f>
        <v/>
      </c>
      <c r="AH109" s="104" t="str">
        <f>IF(VLOOKUP(AE109,Home!$C$8:$I$207,6,FALSE)="","",VLOOKUP(AE109,Home!$C$8:$I$207,6,FALSE))</f>
        <v/>
      </c>
      <c r="AI109" s="104" t="e">
        <f t="shared" si="49"/>
        <v>#VALUE!</v>
      </c>
      <c r="AJ109" s="105" t="e">
        <f t="shared" si="41"/>
        <v>#VALUE!</v>
      </c>
      <c r="AK109" s="103" t="e">
        <f t="shared" si="31"/>
        <v>#VALUE!</v>
      </c>
      <c r="AL109" s="103" t="e">
        <f t="shared" si="42"/>
        <v>#VALUE!</v>
      </c>
      <c r="AN109" t="str">
        <f>IF(OR(VLOOKUP(AE109,Home!$C$8:$I$207,6,FALSE)="",VLOOKUP(AE109,Home!$C$8:$I$207,7,FALSE)=""),"FEJL",Baggrundsark!AE109)</f>
        <v>FEJL</v>
      </c>
      <c r="AO109">
        <f>IF(VLOOKUP(AE109,Home!$C$8:$N$207,12,FALSE)="Timelønnet",1,0)</f>
        <v>0</v>
      </c>
      <c r="AP109">
        <f>SUM($AO$4:AO109)*AO109</f>
        <v>0</v>
      </c>
      <c r="AQ109">
        <f t="shared" si="51"/>
        <v>1</v>
      </c>
      <c r="AR109" t="str">
        <f t="shared" si="52"/>
        <v/>
      </c>
      <c r="AS109" t="e">
        <f t="shared" si="43"/>
        <v>#VALUE!</v>
      </c>
      <c r="AT109" s="45" t="e">
        <f t="shared" si="34"/>
        <v>#VALUE!</v>
      </c>
      <c r="AU109">
        <f>VLOOKUP(AQ109,Home!$C$8:$J$207,8,FALSE)</f>
        <v>0</v>
      </c>
      <c r="AZ109">
        <v>53</v>
      </c>
      <c r="BA109">
        <v>2016</v>
      </c>
      <c r="BB109" t="s">
        <v>320</v>
      </c>
      <c r="BC109" t="s">
        <v>179</v>
      </c>
    </row>
    <row r="110" spans="1:55" x14ac:dyDescent="0.25">
      <c r="A110" s="6">
        <f t="shared" si="35"/>
        <v>0</v>
      </c>
      <c r="B110" s="6">
        <f t="shared" si="44"/>
        <v>0</v>
      </c>
      <c r="C110" s="6" t="str">
        <f t="shared" si="36"/>
        <v/>
      </c>
      <c r="D110" s="7">
        <f t="shared" si="37"/>
        <v>0</v>
      </c>
      <c r="E110" s="7">
        <f t="shared" si="45"/>
        <v>0</v>
      </c>
      <c r="F110" s="7" t="str">
        <f t="shared" si="38"/>
        <v/>
      </c>
      <c r="G110" s="6">
        <f t="shared" si="39"/>
        <v>0</v>
      </c>
      <c r="H110" s="6">
        <f t="shared" si="46"/>
        <v>0</v>
      </c>
      <c r="I110" s="6" t="str">
        <f t="shared" si="47"/>
        <v/>
      </c>
      <c r="J110" s="11">
        <v>107</v>
      </c>
      <c r="K110" s="11">
        <f>IF(IFERROR(VLOOKUP(J110,Home!$A$8:$B$1048576,1,FALSE),0)=0,0,1)</f>
        <v>1</v>
      </c>
      <c r="L110" s="129" t="e">
        <f>IF(VLOOKUP(O110,Home!$C$8:$R$207,6,FALSE)="","",VLOOKUP(O110,Home!$C$8:$R$207,6,FALSE))</f>
        <v>#N/A</v>
      </c>
      <c r="M110" s="129" t="e">
        <f t="shared" si="27"/>
        <v>#N/A</v>
      </c>
      <c r="N110" s="11">
        <f>SUM($K$4:K110)</f>
        <v>107</v>
      </c>
      <c r="O110" s="11" t="str">
        <f>IF(P110="","",IF(IFERROR(VLOOKUP(N110,Home!$C$8:$R$1048576,1,FALSE),"")=0,"",IFERROR(VLOOKUP(N110,Home!$C$8:$R$1048576,1,FALSE),"")))</f>
        <v/>
      </c>
      <c r="P110" s="11" t="str">
        <f>IF(IFERROR(VLOOKUP(W110,Home!$C$8:$R$1048576,3,FALSE),"")=0,"",IFERROR(VLOOKUP(W110,Home!$C$8:$R$1048576,3,FALSE),""))</f>
        <v/>
      </c>
      <c r="Q110" s="11" t="str">
        <f t="shared" si="28"/>
        <v/>
      </c>
      <c r="R110" s="130" t="e">
        <f>VLOOKUP(Q110,'Baggrund til lister'!$G$4:$H$15,2,FALSE)</f>
        <v>#N/A</v>
      </c>
      <c r="S110" s="11" t="str">
        <f t="shared" si="29"/>
        <v/>
      </c>
      <c r="T110" s="11" t="str">
        <f>IF(IFERROR(VLOOKUP(N110,Home!$C$8:$R$1048576,11,FALSE),"")=0,"",IFERROR(VLOOKUP(N110,Home!$C$8:$R$1048576,11,FALSE),""))</f>
        <v/>
      </c>
      <c r="U110" s="11" t="str">
        <f>IF(IFERROR(VLOOKUP(O110,Home!$C$8:$R$1048576,12,FALSE),"")=0,"",IFERROR(VLOOKUP(O110,Home!$C$8:$R$1048576,12,FALSE),""))</f>
        <v/>
      </c>
      <c r="V110" s="11" t="str">
        <f>IF(IFERROR(VLOOKUP(O110,Home!$C$8:$R$1048576,8,FALSE),"")=0,"",IFERROR(VLOOKUP(O110,Home!$C$8:$R$1048576,8,FALSE),""))</f>
        <v/>
      </c>
      <c r="W110" s="11" t="str">
        <f>IF(OR(VLOOKUP(N110,Home!$C$7:$I$207,6,FALSE)="",VLOOKUP(N110,Home!$C$7:$I$207,7,FALSE)=""),"FEJL",SUM(Baggrundsark!$K$4:K110))</f>
        <v>FEJL</v>
      </c>
      <c r="Y110">
        <v>107</v>
      </c>
      <c r="Z110" s="1" t="str">
        <f>IF(VLOOKUP(Y110,Home!$C$8:$I$207,6,FALSE)="","",VLOOKUP(Y110,Home!$C$8:$I$207,6,FALSE))</f>
        <v/>
      </c>
      <c r="AA110" t="e">
        <f t="shared" si="50"/>
        <v>#VALUE!</v>
      </c>
      <c r="AB110" s="44" t="str">
        <f>IF(Home!I114="","",(1+(Home!I114-Home!H114)/14))</f>
        <v/>
      </c>
      <c r="AC110" t="e">
        <f t="shared" si="48"/>
        <v>#VALUE!</v>
      </c>
      <c r="AD110">
        <f t="shared" si="40"/>
        <v>0</v>
      </c>
      <c r="AE110">
        <f>SUM($AD$4:AD110)</f>
        <v>1</v>
      </c>
      <c r="AF110" s="103" t="str">
        <f>IFERROR(VLOOKUP(AN110,Home!$C$8:$E$207,3,FALSE),"")</f>
        <v/>
      </c>
      <c r="AG110" s="103" t="str">
        <f>IFERROR(VLOOKUP(AN110,Home!$C$8:$E$207,2,FALSE),"")</f>
        <v/>
      </c>
      <c r="AH110" s="104" t="str">
        <f>IF(VLOOKUP(AE110,Home!$C$8:$I$207,6,FALSE)="","",VLOOKUP(AE110,Home!$C$8:$I$207,6,FALSE))</f>
        <v/>
      </c>
      <c r="AI110" s="104" t="e">
        <f t="shared" si="49"/>
        <v>#VALUE!</v>
      </c>
      <c r="AJ110" s="105" t="e">
        <f t="shared" si="41"/>
        <v>#VALUE!</v>
      </c>
      <c r="AK110" s="103" t="e">
        <f t="shared" si="31"/>
        <v>#VALUE!</v>
      </c>
      <c r="AL110" s="103" t="e">
        <f t="shared" si="42"/>
        <v>#VALUE!</v>
      </c>
      <c r="AN110" t="str">
        <f>IF(OR(VLOOKUP(AE110,Home!$C$8:$I$207,6,FALSE)="",VLOOKUP(AE110,Home!$C$8:$I$207,7,FALSE)=""),"FEJL",Baggrundsark!AE110)</f>
        <v>FEJL</v>
      </c>
      <c r="AO110">
        <f>IF(VLOOKUP(AE110,Home!$C$8:$N$207,12,FALSE)="Timelønnet",1,0)</f>
        <v>0</v>
      </c>
      <c r="AP110">
        <f>SUM($AO$4:AO110)*AO110</f>
        <v>0</v>
      </c>
      <c r="AQ110">
        <f t="shared" si="51"/>
        <v>1</v>
      </c>
      <c r="AR110" t="str">
        <f t="shared" si="52"/>
        <v/>
      </c>
      <c r="AS110" t="e">
        <f t="shared" si="43"/>
        <v>#VALUE!</v>
      </c>
      <c r="AT110" s="45" t="e">
        <f t="shared" si="34"/>
        <v>#VALUE!</v>
      </c>
      <c r="AU110">
        <f>VLOOKUP(AQ110,Home!$C$8:$J$207,8,FALSE)</f>
        <v>0</v>
      </c>
      <c r="AZ110">
        <v>1</v>
      </c>
      <c r="BA110">
        <v>2016</v>
      </c>
      <c r="BB110" t="s">
        <v>321</v>
      </c>
      <c r="BC110" t="s">
        <v>143</v>
      </c>
    </row>
    <row r="111" spans="1:55" x14ac:dyDescent="0.25">
      <c r="A111" s="6">
        <f t="shared" si="35"/>
        <v>0</v>
      </c>
      <c r="B111" s="6">
        <f t="shared" si="44"/>
        <v>0</v>
      </c>
      <c r="C111" s="6" t="str">
        <f t="shared" si="36"/>
        <v/>
      </c>
      <c r="D111" s="7">
        <f t="shared" si="37"/>
        <v>0</v>
      </c>
      <c r="E111" s="7">
        <f t="shared" si="45"/>
        <v>0</v>
      </c>
      <c r="F111" s="7" t="str">
        <f t="shared" si="38"/>
        <v/>
      </c>
      <c r="G111" s="6">
        <f t="shared" si="39"/>
        <v>0</v>
      </c>
      <c r="H111" s="6">
        <f t="shared" si="46"/>
        <v>0</v>
      </c>
      <c r="I111" s="6" t="str">
        <f t="shared" si="47"/>
        <v/>
      </c>
      <c r="J111" s="11">
        <v>108</v>
      </c>
      <c r="K111" s="11">
        <f>IF(IFERROR(VLOOKUP(J111,Home!$A$8:$B$1048576,1,FALSE),0)=0,0,1)</f>
        <v>1</v>
      </c>
      <c r="L111" s="129" t="e">
        <f>IF(VLOOKUP(O111,Home!$C$8:$R$207,6,FALSE)="","",VLOOKUP(O111,Home!$C$8:$R$207,6,FALSE))</f>
        <v>#N/A</v>
      </c>
      <c r="M111" s="129" t="e">
        <f t="shared" si="27"/>
        <v>#N/A</v>
      </c>
      <c r="N111" s="11">
        <f>SUM($K$4:K111)</f>
        <v>108</v>
      </c>
      <c r="O111" s="11" t="str">
        <f>IF(P111="","",IF(IFERROR(VLOOKUP(N111,Home!$C$8:$R$1048576,1,FALSE),"")=0,"",IFERROR(VLOOKUP(N111,Home!$C$8:$R$1048576,1,FALSE),"")))</f>
        <v/>
      </c>
      <c r="P111" s="11" t="str">
        <f>IF(IFERROR(VLOOKUP(W111,Home!$C$8:$R$1048576,3,FALSE),"")=0,"",IFERROR(VLOOKUP(W111,Home!$C$8:$R$1048576,3,FALSE),""))</f>
        <v/>
      </c>
      <c r="Q111" s="11" t="str">
        <f t="shared" si="28"/>
        <v/>
      </c>
      <c r="R111" s="130" t="e">
        <f>VLOOKUP(Q111,'Baggrund til lister'!$G$4:$H$15,2,FALSE)</f>
        <v>#N/A</v>
      </c>
      <c r="S111" s="11" t="str">
        <f t="shared" si="29"/>
        <v/>
      </c>
      <c r="T111" s="11" t="str">
        <f>IF(IFERROR(VLOOKUP(N111,Home!$C$8:$R$1048576,11,FALSE),"")=0,"",IFERROR(VLOOKUP(N111,Home!$C$8:$R$1048576,11,FALSE),""))</f>
        <v/>
      </c>
      <c r="U111" s="11" t="str">
        <f>IF(IFERROR(VLOOKUP(O111,Home!$C$8:$R$1048576,12,FALSE),"")=0,"",IFERROR(VLOOKUP(O111,Home!$C$8:$R$1048576,12,FALSE),""))</f>
        <v/>
      </c>
      <c r="V111" s="11" t="str">
        <f>IF(IFERROR(VLOOKUP(O111,Home!$C$8:$R$1048576,8,FALSE),"")=0,"",IFERROR(VLOOKUP(O111,Home!$C$8:$R$1048576,8,FALSE),""))</f>
        <v/>
      </c>
      <c r="W111" s="11" t="str">
        <f>IF(OR(VLOOKUP(N111,Home!$C$7:$I$207,6,FALSE)="",VLOOKUP(N111,Home!$C$7:$I$207,7,FALSE)=""),"FEJL",SUM(Baggrundsark!$K$4:K111))</f>
        <v>FEJL</v>
      </c>
      <c r="Y111">
        <v>108</v>
      </c>
      <c r="Z111" s="1" t="str">
        <f>IF(VLOOKUP(Y111,Home!$C$8:$I$207,6,FALSE)="","",VLOOKUP(Y111,Home!$C$8:$I$207,6,FALSE))</f>
        <v/>
      </c>
      <c r="AA111" t="e">
        <f t="shared" si="50"/>
        <v>#VALUE!</v>
      </c>
      <c r="AB111" s="44" t="str">
        <f>IF(Home!I115="","",(1+(Home!I115-Home!H115)/14))</f>
        <v/>
      </c>
      <c r="AC111" t="e">
        <f t="shared" si="48"/>
        <v>#VALUE!</v>
      </c>
      <c r="AD111">
        <f t="shared" si="40"/>
        <v>0</v>
      </c>
      <c r="AE111">
        <f>SUM($AD$4:AD111)</f>
        <v>1</v>
      </c>
      <c r="AF111" s="103" t="str">
        <f>IFERROR(VLOOKUP(AN111,Home!$C$8:$E$207,3,FALSE),"")</f>
        <v/>
      </c>
      <c r="AG111" s="103" t="str">
        <f>IFERROR(VLOOKUP(AN111,Home!$C$8:$E$207,2,FALSE),"")</f>
        <v/>
      </c>
      <c r="AH111" s="104" t="str">
        <f>IF(VLOOKUP(AE111,Home!$C$8:$I$207,6,FALSE)="","",VLOOKUP(AE111,Home!$C$8:$I$207,6,FALSE))</f>
        <v/>
      </c>
      <c r="AI111" s="104" t="e">
        <f t="shared" si="49"/>
        <v>#VALUE!</v>
      </c>
      <c r="AJ111" s="105" t="e">
        <f t="shared" si="41"/>
        <v>#VALUE!</v>
      </c>
      <c r="AK111" s="103" t="e">
        <f t="shared" si="31"/>
        <v>#VALUE!</v>
      </c>
      <c r="AL111" s="103" t="e">
        <f t="shared" si="42"/>
        <v>#VALUE!</v>
      </c>
      <c r="AN111" t="str">
        <f>IF(OR(VLOOKUP(AE111,Home!$C$8:$I$207,6,FALSE)="",VLOOKUP(AE111,Home!$C$8:$I$207,7,FALSE)=""),"FEJL",Baggrundsark!AE111)</f>
        <v>FEJL</v>
      </c>
      <c r="AO111">
        <f>IF(VLOOKUP(AE111,Home!$C$8:$N$207,12,FALSE)="Timelønnet",1,0)</f>
        <v>0</v>
      </c>
      <c r="AP111">
        <f>SUM($AO$4:AO111)*AO111</f>
        <v>0</v>
      </c>
      <c r="AQ111">
        <f t="shared" si="51"/>
        <v>1</v>
      </c>
      <c r="AR111" t="str">
        <f t="shared" si="52"/>
        <v/>
      </c>
      <c r="AS111" t="e">
        <f t="shared" si="43"/>
        <v>#VALUE!</v>
      </c>
      <c r="AT111" s="45" t="e">
        <f t="shared" si="34"/>
        <v>#VALUE!</v>
      </c>
      <c r="AU111">
        <f>VLOOKUP(AQ111,Home!$C$8:$J$207,8,FALSE)</f>
        <v>0</v>
      </c>
      <c r="AZ111">
        <v>2</v>
      </c>
      <c r="BA111">
        <v>2016</v>
      </c>
      <c r="BB111" t="s">
        <v>322</v>
      </c>
      <c r="BC111" t="s">
        <v>143</v>
      </c>
    </row>
    <row r="112" spans="1:55" x14ac:dyDescent="0.25">
      <c r="A112" s="6">
        <f t="shared" si="35"/>
        <v>0</v>
      </c>
      <c r="B112" s="6">
        <f t="shared" si="44"/>
        <v>0</v>
      </c>
      <c r="C112" s="6" t="str">
        <f t="shared" si="36"/>
        <v/>
      </c>
      <c r="D112" s="7">
        <f t="shared" si="37"/>
        <v>0</v>
      </c>
      <c r="E112" s="7">
        <f t="shared" si="45"/>
        <v>0</v>
      </c>
      <c r="F112" s="7" t="str">
        <f t="shared" si="38"/>
        <v/>
      </c>
      <c r="G112" s="6">
        <f t="shared" si="39"/>
        <v>0</v>
      </c>
      <c r="H112" s="6">
        <f t="shared" si="46"/>
        <v>0</v>
      </c>
      <c r="I112" s="6" t="str">
        <f t="shared" si="47"/>
        <v/>
      </c>
      <c r="J112" s="11">
        <v>109</v>
      </c>
      <c r="K112" s="11">
        <f>IF(IFERROR(VLOOKUP(J112,Home!$A$8:$B$1048576,1,FALSE),0)=0,0,1)</f>
        <v>1</v>
      </c>
      <c r="L112" s="129" t="e">
        <f>IF(VLOOKUP(O112,Home!$C$8:$R$207,6,FALSE)="","",VLOOKUP(O112,Home!$C$8:$R$207,6,FALSE))</f>
        <v>#N/A</v>
      </c>
      <c r="M112" s="129" t="e">
        <f t="shared" si="27"/>
        <v>#N/A</v>
      </c>
      <c r="N112" s="11">
        <f>SUM($K$4:K112)</f>
        <v>109</v>
      </c>
      <c r="O112" s="11" t="str">
        <f>IF(P112="","",IF(IFERROR(VLOOKUP(N112,Home!$C$8:$R$1048576,1,FALSE),"")=0,"",IFERROR(VLOOKUP(N112,Home!$C$8:$R$1048576,1,FALSE),"")))</f>
        <v/>
      </c>
      <c r="P112" s="11" t="str">
        <f>IF(IFERROR(VLOOKUP(W112,Home!$C$8:$R$1048576,3,FALSE),"")=0,"",IFERROR(VLOOKUP(W112,Home!$C$8:$R$1048576,3,FALSE),""))</f>
        <v/>
      </c>
      <c r="Q112" s="11" t="str">
        <f t="shared" si="28"/>
        <v/>
      </c>
      <c r="R112" s="130" t="e">
        <f>VLOOKUP(Q112,'Baggrund til lister'!$G$4:$H$15,2,FALSE)</f>
        <v>#N/A</v>
      </c>
      <c r="S112" s="11" t="str">
        <f t="shared" si="29"/>
        <v/>
      </c>
      <c r="T112" s="11" t="str">
        <f>IF(IFERROR(VLOOKUP(N112,Home!$C$8:$R$1048576,11,FALSE),"")=0,"",IFERROR(VLOOKUP(N112,Home!$C$8:$R$1048576,11,FALSE),""))</f>
        <v/>
      </c>
      <c r="U112" s="11" t="str">
        <f>IF(IFERROR(VLOOKUP(O112,Home!$C$8:$R$1048576,12,FALSE),"")=0,"",IFERROR(VLOOKUP(O112,Home!$C$8:$R$1048576,12,FALSE),""))</f>
        <v/>
      </c>
      <c r="V112" s="11" t="str">
        <f>IF(IFERROR(VLOOKUP(O112,Home!$C$8:$R$1048576,8,FALSE),"")=0,"",IFERROR(VLOOKUP(O112,Home!$C$8:$R$1048576,8,FALSE),""))</f>
        <v/>
      </c>
      <c r="W112" s="11" t="str">
        <f>IF(OR(VLOOKUP(N112,Home!$C$7:$I$207,6,FALSE)="",VLOOKUP(N112,Home!$C$7:$I$207,7,FALSE)=""),"FEJL",SUM(Baggrundsark!$K$4:K112))</f>
        <v>FEJL</v>
      </c>
      <c r="Y112">
        <v>109</v>
      </c>
      <c r="Z112" s="1" t="str">
        <f>IF(VLOOKUP(Y112,Home!$C$8:$I$207,6,FALSE)="","",VLOOKUP(Y112,Home!$C$8:$I$207,6,FALSE))</f>
        <v/>
      </c>
      <c r="AA112" t="e">
        <f t="shared" si="50"/>
        <v>#VALUE!</v>
      </c>
      <c r="AB112" s="44" t="str">
        <f>IF(Home!I116="","",(1+(Home!I116-Home!H116)/14))</f>
        <v/>
      </c>
      <c r="AC112" t="e">
        <f t="shared" si="48"/>
        <v>#VALUE!</v>
      </c>
      <c r="AD112">
        <f t="shared" si="40"/>
        <v>0</v>
      </c>
      <c r="AE112">
        <f>SUM($AD$4:AD112)</f>
        <v>1</v>
      </c>
      <c r="AF112" s="103" t="str">
        <f>IFERROR(VLOOKUP(AN112,Home!$C$8:$E$207,3,FALSE),"")</f>
        <v/>
      </c>
      <c r="AG112" s="103" t="str">
        <f>IFERROR(VLOOKUP(AN112,Home!$C$8:$E$207,2,FALSE),"")</f>
        <v/>
      </c>
      <c r="AH112" s="104" t="str">
        <f>IF(VLOOKUP(AE112,Home!$C$8:$I$207,6,FALSE)="","",VLOOKUP(AE112,Home!$C$8:$I$207,6,FALSE))</f>
        <v/>
      </c>
      <c r="AI112" s="104" t="e">
        <f t="shared" si="49"/>
        <v>#VALUE!</v>
      </c>
      <c r="AJ112" s="105" t="e">
        <f t="shared" si="41"/>
        <v>#VALUE!</v>
      </c>
      <c r="AK112" s="103" t="e">
        <f t="shared" si="31"/>
        <v>#VALUE!</v>
      </c>
      <c r="AL112" s="103" t="e">
        <f t="shared" si="42"/>
        <v>#VALUE!</v>
      </c>
      <c r="AN112" t="str">
        <f>IF(OR(VLOOKUP(AE112,Home!$C$8:$I$207,6,FALSE)="",VLOOKUP(AE112,Home!$C$8:$I$207,7,FALSE)=""),"FEJL",Baggrundsark!AE112)</f>
        <v>FEJL</v>
      </c>
      <c r="AO112">
        <f>IF(VLOOKUP(AE112,Home!$C$8:$N$207,12,FALSE)="Timelønnet",1,0)</f>
        <v>0</v>
      </c>
      <c r="AP112">
        <f>SUM($AO$4:AO112)*AO112</f>
        <v>0</v>
      </c>
      <c r="AQ112">
        <f t="shared" si="51"/>
        <v>1</v>
      </c>
      <c r="AR112" t="str">
        <f t="shared" si="52"/>
        <v/>
      </c>
      <c r="AS112" t="e">
        <f t="shared" si="43"/>
        <v>#VALUE!</v>
      </c>
      <c r="AT112" s="45" t="e">
        <f t="shared" si="34"/>
        <v>#VALUE!</v>
      </c>
      <c r="AU112">
        <f>VLOOKUP(AQ112,Home!$C$8:$J$207,8,FALSE)</f>
        <v>0</v>
      </c>
      <c r="AZ112">
        <v>3</v>
      </c>
      <c r="BA112">
        <v>2016</v>
      </c>
      <c r="BB112" t="s">
        <v>323</v>
      </c>
      <c r="BC112" t="s">
        <v>180</v>
      </c>
    </row>
    <row r="113" spans="1:55" x14ac:dyDescent="0.25">
      <c r="A113" s="6">
        <f t="shared" si="35"/>
        <v>0</v>
      </c>
      <c r="B113" s="6">
        <f t="shared" si="44"/>
        <v>0</v>
      </c>
      <c r="C113" s="6" t="str">
        <f t="shared" si="36"/>
        <v/>
      </c>
      <c r="D113" s="7">
        <f t="shared" si="37"/>
        <v>0</v>
      </c>
      <c r="E113" s="7">
        <f t="shared" si="45"/>
        <v>0</v>
      </c>
      <c r="F113" s="7" t="str">
        <f t="shared" si="38"/>
        <v/>
      </c>
      <c r="G113" s="6">
        <f t="shared" si="39"/>
        <v>0</v>
      </c>
      <c r="H113" s="6">
        <f t="shared" si="46"/>
        <v>0</v>
      </c>
      <c r="I113" s="6" t="str">
        <f t="shared" si="47"/>
        <v/>
      </c>
      <c r="J113" s="11">
        <v>110</v>
      </c>
      <c r="K113" s="11">
        <f>IF(IFERROR(VLOOKUP(J113,Home!$A$8:$B$1048576,1,FALSE),0)=0,0,1)</f>
        <v>1</v>
      </c>
      <c r="L113" s="129" t="e">
        <f>IF(VLOOKUP(O113,Home!$C$8:$R$207,6,FALSE)="","",VLOOKUP(O113,Home!$C$8:$R$207,6,FALSE))</f>
        <v>#N/A</v>
      </c>
      <c r="M113" s="129" t="e">
        <f t="shared" si="27"/>
        <v>#N/A</v>
      </c>
      <c r="N113" s="11">
        <f>SUM($K$4:K113)</f>
        <v>110</v>
      </c>
      <c r="O113" s="11" t="str">
        <f>IF(P113="","",IF(IFERROR(VLOOKUP(N113,Home!$C$8:$R$1048576,1,FALSE),"")=0,"",IFERROR(VLOOKUP(N113,Home!$C$8:$R$1048576,1,FALSE),"")))</f>
        <v/>
      </c>
      <c r="P113" s="11" t="str">
        <f>IF(IFERROR(VLOOKUP(W113,Home!$C$8:$R$1048576,3,FALSE),"")=0,"",IFERROR(VLOOKUP(W113,Home!$C$8:$R$1048576,3,FALSE),""))</f>
        <v/>
      </c>
      <c r="Q113" s="11" t="str">
        <f t="shared" si="28"/>
        <v/>
      </c>
      <c r="R113" s="130" t="e">
        <f>VLOOKUP(Q113,'Baggrund til lister'!$G$4:$H$15,2,FALSE)</f>
        <v>#N/A</v>
      </c>
      <c r="S113" s="11" t="str">
        <f t="shared" si="29"/>
        <v/>
      </c>
      <c r="T113" s="11" t="str">
        <f>IF(IFERROR(VLOOKUP(N113,Home!$C$8:$R$1048576,11,FALSE),"")=0,"",IFERROR(VLOOKUP(N113,Home!$C$8:$R$1048576,11,FALSE),""))</f>
        <v/>
      </c>
      <c r="U113" s="11" t="str">
        <f>IF(IFERROR(VLOOKUP(O113,Home!$C$8:$R$1048576,12,FALSE),"")=0,"",IFERROR(VLOOKUP(O113,Home!$C$8:$R$1048576,12,FALSE),""))</f>
        <v/>
      </c>
      <c r="V113" s="11" t="str">
        <f>IF(IFERROR(VLOOKUP(O113,Home!$C$8:$R$1048576,8,FALSE),"")=0,"",IFERROR(VLOOKUP(O113,Home!$C$8:$R$1048576,8,FALSE),""))</f>
        <v/>
      </c>
      <c r="W113" s="11" t="str">
        <f>IF(OR(VLOOKUP(N113,Home!$C$7:$I$207,6,FALSE)="",VLOOKUP(N113,Home!$C$7:$I$207,7,FALSE)=""),"FEJL",SUM(Baggrundsark!$K$4:K113))</f>
        <v>FEJL</v>
      </c>
      <c r="Y113">
        <v>110</v>
      </c>
      <c r="Z113" s="1" t="str">
        <f>IF(VLOOKUP(Y113,Home!$C$8:$I$207,6,FALSE)="","",VLOOKUP(Y113,Home!$C$8:$I$207,6,FALSE))</f>
        <v/>
      </c>
      <c r="AA113" t="e">
        <f t="shared" si="50"/>
        <v>#VALUE!</v>
      </c>
      <c r="AB113" s="44" t="str">
        <f>IF(Home!I117="","",(1+(Home!I117-Home!H117)/14))</f>
        <v/>
      </c>
      <c r="AC113" t="e">
        <f t="shared" si="48"/>
        <v>#VALUE!</v>
      </c>
      <c r="AD113">
        <f t="shared" si="40"/>
        <v>0</v>
      </c>
      <c r="AE113">
        <f>SUM($AD$4:AD113)</f>
        <v>1</v>
      </c>
      <c r="AF113" s="103" t="str">
        <f>IFERROR(VLOOKUP(AN113,Home!$C$8:$E$207,3,FALSE),"")</f>
        <v/>
      </c>
      <c r="AG113" s="103" t="str">
        <f>IFERROR(VLOOKUP(AN113,Home!$C$8:$E$207,2,FALSE),"")</f>
        <v/>
      </c>
      <c r="AH113" s="104" t="str">
        <f>IF(VLOOKUP(AE113,Home!$C$8:$I$207,6,FALSE)="","",VLOOKUP(AE113,Home!$C$8:$I$207,6,FALSE))</f>
        <v/>
      </c>
      <c r="AI113" s="104" t="e">
        <f t="shared" si="49"/>
        <v>#VALUE!</v>
      </c>
      <c r="AJ113" s="105" t="e">
        <f t="shared" si="41"/>
        <v>#VALUE!</v>
      </c>
      <c r="AK113" s="103" t="e">
        <f t="shared" si="31"/>
        <v>#VALUE!</v>
      </c>
      <c r="AL113" s="103" t="e">
        <f t="shared" si="42"/>
        <v>#VALUE!</v>
      </c>
      <c r="AN113" t="str">
        <f>IF(OR(VLOOKUP(AE113,Home!$C$8:$I$207,6,FALSE)="",VLOOKUP(AE113,Home!$C$8:$I$207,7,FALSE)=""),"FEJL",Baggrundsark!AE113)</f>
        <v>FEJL</v>
      </c>
      <c r="AO113">
        <f>IF(VLOOKUP(AE113,Home!$C$8:$N$207,12,FALSE)="Timelønnet",1,0)</f>
        <v>0</v>
      </c>
      <c r="AP113">
        <f>SUM($AO$4:AO113)*AO113</f>
        <v>0</v>
      </c>
      <c r="AQ113">
        <f t="shared" si="51"/>
        <v>1</v>
      </c>
      <c r="AR113" t="str">
        <f t="shared" si="52"/>
        <v/>
      </c>
      <c r="AS113" t="e">
        <f t="shared" si="43"/>
        <v>#VALUE!</v>
      </c>
      <c r="AT113" s="45" t="e">
        <f t="shared" si="34"/>
        <v>#VALUE!</v>
      </c>
      <c r="AU113">
        <f>VLOOKUP(AQ113,Home!$C$8:$J$207,8,FALSE)</f>
        <v>0</v>
      </c>
      <c r="AZ113">
        <v>4</v>
      </c>
      <c r="BA113">
        <v>2016</v>
      </c>
      <c r="BB113" t="s">
        <v>324</v>
      </c>
      <c r="BC113" t="s">
        <v>180</v>
      </c>
    </row>
    <row r="114" spans="1:55" x14ac:dyDescent="0.25">
      <c r="A114" s="6">
        <f t="shared" si="35"/>
        <v>0</v>
      </c>
      <c r="B114" s="6">
        <f t="shared" si="44"/>
        <v>0</v>
      </c>
      <c r="C114" s="6" t="str">
        <f t="shared" si="36"/>
        <v/>
      </c>
      <c r="D114" s="7">
        <f t="shared" si="37"/>
        <v>0</v>
      </c>
      <c r="E114" s="7">
        <f t="shared" si="45"/>
        <v>0</v>
      </c>
      <c r="F114" s="7" t="str">
        <f t="shared" si="38"/>
        <v/>
      </c>
      <c r="G114" s="6">
        <f t="shared" si="39"/>
        <v>0</v>
      </c>
      <c r="H114" s="6">
        <f t="shared" si="46"/>
        <v>0</v>
      </c>
      <c r="I114" s="6" t="str">
        <f t="shared" si="47"/>
        <v/>
      </c>
      <c r="J114" s="11">
        <v>111</v>
      </c>
      <c r="K114" s="11">
        <f>IF(IFERROR(VLOOKUP(J114,Home!$A$8:$B$1048576,1,FALSE),0)=0,0,1)</f>
        <v>1</v>
      </c>
      <c r="L114" s="129" t="e">
        <f>IF(VLOOKUP(O114,Home!$C$8:$R$207,6,FALSE)="","",VLOOKUP(O114,Home!$C$8:$R$207,6,FALSE))</f>
        <v>#N/A</v>
      </c>
      <c r="M114" s="129" t="e">
        <f t="shared" si="27"/>
        <v>#N/A</v>
      </c>
      <c r="N114" s="11">
        <f>SUM($K$4:K114)</f>
        <v>111</v>
      </c>
      <c r="O114" s="11" t="str">
        <f>IF(P114="","",IF(IFERROR(VLOOKUP(N114,Home!$C$8:$R$1048576,1,FALSE),"")=0,"",IFERROR(VLOOKUP(N114,Home!$C$8:$R$1048576,1,FALSE),"")))</f>
        <v/>
      </c>
      <c r="P114" s="11" t="str">
        <f>IF(IFERROR(VLOOKUP(W114,Home!$C$8:$R$1048576,3,FALSE),"")=0,"",IFERROR(VLOOKUP(W114,Home!$C$8:$R$1048576,3,FALSE),""))</f>
        <v/>
      </c>
      <c r="Q114" s="11" t="str">
        <f t="shared" si="28"/>
        <v/>
      </c>
      <c r="R114" s="130" t="e">
        <f>VLOOKUP(Q114,'Baggrund til lister'!$G$4:$H$15,2,FALSE)</f>
        <v>#N/A</v>
      </c>
      <c r="S114" s="11" t="str">
        <f t="shared" si="29"/>
        <v/>
      </c>
      <c r="T114" s="11" t="str">
        <f>IF(IFERROR(VLOOKUP(N114,Home!$C$8:$R$1048576,11,FALSE),"")=0,"",IFERROR(VLOOKUP(N114,Home!$C$8:$R$1048576,11,FALSE),""))</f>
        <v/>
      </c>
      <c r="U114" s="11" t="str">
        <f>IF(IFERROR(VLOOKUP(O114,Home!$C$8:$R$1048576,12,FALSE),"")=0,"",IFERROR(VLOOKUP(O114,Home!$C$8:$R$1048576,12,FALSE),""))</f>
        <v/>
      </c>
      <c r="V114" s="11" t="str">
        <f>IF(IFERROR(VLOOKUP(O114,Home!$C$8:$R$1048576,8,FALSE),"")=0,"",IFERROR(VLOOKUP(O114,Home!$C$8:$R$1048576,8,FALSE),""))</f>
        <v/>
      </c>
      <c r="W114" s="11" t="str">
        <f>IF(OR(VLOOKUP(N114,Home!$C$7:$I$207,6,FALSE)="",VLOOKUP(N114,Home!$C$7:$I$207,7,FALSE)=""),"FEJL",SUM(Baggrundsark!$K$4:K114))</f>
        <v>FEJL</v>
      </c>
      <c r="Y114">
        <v>111</v>
      </c>
      <c r="Z114" s="1" t="str">
        <f>IF(VLOOKUP(Y114,Home!$C$8:$I$207,6,FALSE)="","",VLOOKUP(Y114,Home!$C$8:$I$207,6,FALSE))</f>
        <v/>
      </c>
      <c r="AA114" t="e">
        <f t="shared" si="50"/>
        <v>#VALUE!</v>
      </c>
      <c r="AB114" s="44" t="str">
        <f>IF(Home!I118="","",(1+(Home!I118-Home!H118)/14))</f>
        <v/>
      </c>
      <c r="AC114" t="e">
        <f t="shared" si="48"/>
        <v>#VALUE!</v>
      </c>
      <c r="AD114">
        <f t="shared" si="40"/>
        <v>0</v>
      </c>
      <c r="AE114">
        <f>SUM($AD$4:AD114)</f>
        <v>1</v>
      </c>
      <c r="AF114" s="103" t="str">
        <f>IFERROR(VLOOKUP(AN114,Home!$C$8:$E$207,3,FALSE),"")</f>
        <v/>
      </c>
      <c r="AG114" s="103" t="str">
        <f>IFERROR(VLOOKUP(AN114,Home!$C$8:$E$207,2,FALSE),"")</f>
        <v/>
      </c>
      <c r="AH114" s="104" t="str">
        <f>IF(VLOOKUP(AE114,Home!$C$8:$I$207,6,FALSE)="","",VLOOKUP(AE114,Home!$C$8:$I$207,6,FALSE))</f>
        <v/>
      </c>
      <c r="AI114" s="104" t="e">
        <f t="shared" si="49"/>
        <v>#VALUE!</v>
      </c>
      <c r="AJ114" s="105" t="e">
        <f t="shared" si="41"/>
        <v>#VALUE!</v>
      </c>
      <c r="AK114" s="103" t="e">
        <f t="shared" si="31"/>
        <v>#VALUE!</v>
      </c>
      <c r="AL114" s="103" t="e">
        <f t="shared" si="42"/>
        <v>#VALUE!</v>
      </c>
      <c r="AN114" t="str">
        <f>IF(OR(VLOOKUP(AE114,Home!$C$8:$I$207,6,FALSE)="",VLOOKUP(AE114,Home!$C$8:$I$207,7,FALSE)=""),"FEJL",Baggrundsark!AE114)</f>
        <v>FEJL</v>
      </c>
      <c r="AO114">
        <f>IF(VLOOKUP(AE114,Home!$C$8:$N$207,12,FALSE)="Timelønnet",1,0)</f>
        <v>0</v>
      </c>
      <c r="AP114">
        <f>SUM($AO$4:AO114)*AO114</f>
        <v>0</v>
      </c>
      <c r="AQ114">
        <f t="shared" si="51"/>
        <v>1</v>
      </c>
      <c r="AR114" t="str">
        <f t="shared" si="52"/>
        <v/>
      </c>
      <c r="AS114" t="e">
        <f t="shared" si="43"/>
        <v>#VALUE!</v>
      </c>
      <c r="AT114" s="45" t="e">
        <f t="shared" si="34"/>
        <v>#VALUE!</v>
      </c>
      <c r="AU114">
        <f>VLOOKUP(AQ114,Home!$C$8:$J$207,8,FALSE)</f>
        <v>0</v>
      </c>
      <c r="AZ114">
        <v>5</v>
      </c>
      <c r="BA114">
        <v>2016</v>
      </c>
      <c r="BB114" t="s">
        <v>325</v>
      </c>
      <c r="BC114" t="s">
        <v>181</v>
      </c>
    </row>
    <row r="115" spans="1:55" x14ac:dyDescent="0.25">
      <c r="A115" s="6">
        <f t="shared" si="35"/>
        <v>0</v>
      </c>
      <c r="B115" s="6">
        <f t="shared" si="44"/>
        <v>0</v>
      </c>
      <c r="C115" s="6" t="str">
        <f t="shared" si="36"/>
        <v/>
      </c>
      <c r="D115" s="7">
        <f t="shared" si="37"/>
        <v>0</v>
      </c>
      <c r="E115" s="7">
        <f t="shared" si="45"/>
        <v>0</v>
      </c>
      <c r="F115" s="7" t="str">
        <f t="shared" si="38"/>
        <v/>
      </c>
      <c r="G115" s="6">
        <f t="shared" si="39"/>
        <v>0</v>
      </c>
      <c r="H115" s="6">
        <f t="shared" si="46"/>
        <v>0</v>
      </c>
      <c r="I115" s="6" t="str">
        <f t="shared" si="47"/>
        <v/>
      </c>
      <c r="J115" s="11">
        <v>112</v>
      </c>
      <c r="K115" s="11">
        <f>IF(IFERROR(VLOOKUP(J115,Home!$A$8:$B$1048576,1,FALSE),0)=0,0,1)</f>
        <v>1</v>
      </c>
      <c r="L115" s="129" t="e">
        <f>IF(VLOOKUP(O115,Home!$C$8:$R$207,6,FALSE)="","",VLOOKUP(O115,Home!$C$8:$R$207,6,FALSE))</f>
        <v>#N/A</v>
      </c>
      <c r="M115" s="129" t="e">
        <f t="shared" si="27"/>
        <v>#N/A</v>
      </c>
      <c r="N115" s="11">
        <f>SUM($K$4:K115)</f>
        <v>112</v>
      </c>
      <c r="O115" s="11" t="str">
        <f>IF(P115="","",IF(IFERROR(VLOOKUP(N115,Home!$C$8:$R$1048576,1,FALSE),"")=0,"",IFERROR(VLOOKUP(N115,Home!$C$8:$R$1048576,1,FALSE),"")))</f>
        <v/>
      </c>
      <c r="P115" s="11" t="str">
        <f>IF(IFERROR(VLOOKUP(W115,Home!$C$8:$R$1048576,3,FALSE),"")=0,"",IFERROR(VLOOKUP(W115,Home!$C$8:$R$1048576,3,FALSE),""))</f>
        <v/>
      </c>
      <c r="Q115" s="11" t="str">
        <f t="shared" si="28"/>
        <v/>
      </c>
      <c r="R115" s="130" t="e">
        <f>VLOOKUP(Q115,'Baggrund til lister'!$G$4:$H$15,2,FALSE)</f>
        <v>#N/A</v>
      </c>
      <c r="S115" s="11" t="str">
        <f t="shared" si="29"/>
        <v/>
      </c>
      <c r="T115" s="11" t="str">
        <f>IF(IFERROR(VLOOKUP(N115,Home!$C$8:$R$1048576,11,FALSE),"")=0,"",IFERROR(VLOOKUP(N115,Home!$C$8:$R$1048576,11,FALSE),""))</f>
        <v/>
      </c>
      <c r="U115" s="11" t="str">
        <f>IF(IFERROR(VLOOKUP(O115,Home!$C$8:$R$1048576,12,FALSE),"")=0,"",IFERROR(VLOOKUP(O115,Home!$C$8:$R$1048576,12,FALSE),""))</f>
        <v/>
      </c>
      <c r="V115" s="11" t="str">
        <f>IF(IFERROR(VLOOKUP(O115,Home!$C$8:$R$1048576,8,FALSE),"")=0,"",IFERROR(VLOOKUP(O115,Home!$C$8:$R$1048576,8,FALSE),""))</f>
        <v/>
      </c>
      <c r="W115" s="11" t="str">
        <f>IF(OR(VLOOKUP(N115,Home!$C$7:$I$207,6,FALSE)="",VLOOKUP(N115,Home!$C$7:$I$207,7,FALSE)=""),"FEJL",SUM(Baggrundsark!$K$4:K115))</f>
        <v>FEJL</v>
      </c>
      <c r="Y115">
        <v>112</v>
      </c>
      <c r="Z115" s="1" t="str">
        <f>IF(VLOOKUP(Y115,Home!$C$8:$I$207,6,FALSE)="","",VLOOKUP(Y115,Home!$C$8:$I$207,6,FALSE))</f>
        <v/>
      </c>
      <c r="AA115" t="e">
        <f t="shared" si="50"/>
        <v>#VALUE!</v>
      </c>
      <c r="AB115" s="44" t="str">
        <f>IF(Home!I119="","",(1+(Home!I119-Home!H119)/14))</f>
        <v/>
      </c>
      <c r="AC115" t="e">
        <f t="shared" si="48"/>
        <v>#VALUE!</v>
      </c>
      <c r="AD115">
        <f t="shared" si="40"/>
        <v>0</v>
      </c>
      <c r="AE115">
        <f>SUM($AD$4:AD115)</f>
        <v>1</v>
      </c>
      <c r="AF115" s="103" t="str">
        <f>IFERROR(VLOOKUP(AN115,Home!$C$8:$E$207,3,FALSE),"")</f>
        <v/>
      </c>
      <c r="AG115" s="103" t="str">
        <f>IFERROR(VLOOKUP(AN115,Home!$C$8:$E$207,2,FALSE),"")</f>
        <v/>
      </c>
      <c r="AH115" s="104" t="str">
        <f>IF(VLOOKUP(AE115,Home!$C$8:$I$207,6,FALSE)="","",VLOOKUP(AE115,Home!$C$8:$I$207,6,FALSE))</f>
        <v/>
      </c>
      <c r="AI115" s="104" t="e">
        <f t="shared" si="49"/>
        <v>#VALUE!</v>
      </c>
      <c r="AJ115" s="105" t="e">
        <f t="shared" si="41"/>
        <v>#VALUE!</v>
      </c>
      <c r="AK115" s="103" t="e">
        <f t="shared" si="31"/>
        <v>#VALUE!</v>
      </c>
      <c r="AL115" s="103" t="e">
        <f t="shared" si="42"/>
        <v>#VALUE!</v>
      </c>
      <c r="AN115" t="str">
        <f>IF(OR(VLOOKUP(AE115,Home!$C$8:$I$207,6,FALSE)="",VLOOKUP(AE115,Home!$C$8:$I$207,7,FALSE)=""),"FEJL",Baggrundsark!AE115)</f>
        <v>FEJL</v>
      </c>
      <c r="AO115">
        <f>IF(VLOOKUP(AE115,Home!$C$8:$N$207,12,FALSE)="Timelønnet",1,0)</f>
        <v>0</v>
      </c>
      <c r="AP115">
        <f>SUM($AO$4:AO115)*AO115</f>
        <v>0</v>
      </c>
      <c r="AQ115">
        <f t="shared" si="51"/>
        <v>1</v>
      </c>
      <c r="AR115" t="str">
        <f t="shared" si="52"/>
        <v/>
      </c>
      <c r="AS115" t="e">
        <f t="shared" si="43"/>
        <v>#VALUE!</v>
      </c>
      <c r="AT115" s="45" t="e">
        <f t="shared" si="34"/>
        <v>#VALUE!</v>
      </c>
      <c r="AU115">
        <f>VLOOKUP(AQ115,Home!$C$8:$J$207,8,FALSE)</f>
        <v>0</v>
      </c>
      <c r="AZ115">
        <v>6</v>
      </c>
      <c r="BA115">
        <v>2016</v>
      </c>
      <c r="BB115" t="s">
        <v>326</v>
      </c>
      <c r="BC115" t="s">
        <v>181</v>
      </c>
    </row>
    <row r="116" spans="1:55" x14ac:dyDescent="0.25">
      <c r="A116" s="6">
        <f t="shared" si="35"/>
        <v>0</v>
      </c>
      <c r="B116" s="6">
        <f t="shared" si="44"/>
        <v>0</v>
      </c>
      <c r="C116" s="6" t="str">
        <f t="shared" si="36"/>
        <v/>
      </c>
      <c r="D116" s="7">
        <f t="shared" si="37"/>
        <v>0</v>
      </c>
      <c r="E116" s="7">
        <f t="shared" si="45"/>
        <v>0</v>
      </c>
      <c r="F116" s="7" t="str">
        <f t="shared" si="38"/>
        <v/>
      </c>
      <c r="G116" s="6">
        <f t="shared" si="39"/>
        <v>0</v>
      </c>
      <c r="H116" s="6">
        <f t="shared" si="46"/>
        <v>0</v>
      </c>
      <c r="I116" s="6" t="str">
        <f t="shared" si="47"/>
        <v/>
      </c>
      <c r="J116" s="11">
        <v>113</v>
      </c>
      <c r="K116" s="11">
        <f>IF(IFERROR(VLOOKUP(J116,Home!$A$8:$B$1048576,1,FALSE),0)=0,0,1)</f>
        <v>1</v>
      </c>
      <c r="L116" s="129" t="e">
        <f>IF(VLOOKUP(O116,Home!$C$8:$R$207,6,FALSE)="","",VLOOKUP(O116,Home!$C$8:$R$207,6,FALSE))</f>
        <v>#N/A</v>
      </c>
      <c r="M116" s="129" t="e">
        <f t="shared" si="27"/>
        <v>#N/A</v>
      </c>
      <c r="N116" s="11">
        <f>SUM($K$4:K116)</f>
        <v>113</v>
      </c>
      <c r="O116" s="11" t="str">
        <f>IF(P116="","",IF(IFERROR(VLOOKUP(N116,Home!$C$8:$R$1048576,1,FALSE),"")=0,"",IFERROR(VLOOKUP(N116,Home!$C$8:$R$1048576,1,FALSE),"")))</f>
        <v/>
      </c>
      <c r="P116" s="11" t="str">
        <f>IF(IFERROR(VLOOKUP(W116,Home!$C$8:$R$1048576,3,FALSE),"")=0,"",IFERROR(VLOOKUP(W116,Home!$C$8:$R$1048576,3,FALSE),""))</f>
        <v/>
      </c>
      <c r="Q116" s="11" t="str">
        <f t="shared" si="28"/>
        <v/>
      </c>
      <c r="R116" s="130" t="e">
        <f>VLOOKUP(Q116,'Baggrund til lister'!$G$4:$H$15,2,FALSE)</f>
        <v>#N/A</v>
      </c>
      <c r="S116" s="11" t="str">
        <f t="shared" si="29"/>
        <v/>
      </c>
      <c r="T116" s="11" t="str">
        <f>IF(IFERROR(VLOOKUP(N116,Home!$C$8:$R$1048576,11,FALSE),"")=0,"",IFERROR(VLOOKUP(N116,Home!$C$8:$R$1048576,11,FALSE),""))</f>
        <v/>
      </c>
      <c r="U116" s="11" t="str">
        <f>IF(IFERROR(VLOOKUP(O116,Home!$C$8:$R$1048576,12,FALSE),"")=0,"",IFERROR(VLOOKUP(O116,Home!$C$8:$R$1048576,12,FALSE),""))</f>
        <v/>
      </c>
      <c r="V116" s="11" t="str">
        <f>IF(IFERROR(VLOOKUP(O116,Home!$C$8:$R$1048576,8,FALSE),"")=0,"",IFERROR(VLOOKUP(O116,Home!$C$8:$R$1048576,8,FALSE),""))</f>
        <v/>
      </c>
      <c r="W116" s="11" t="str">
        <f>IF(OR(VLOOKUP(N116,Home!$C$7:$I$207,6,FALSE)="",VLOOKUP(N116,Home!$C$7:$I$207,7,FALSE)=""),"FEJL",SUM(Baggrundsark!$K$4:K116))</f>
        <v>FEJL</v>
      </c>
      <c r="Y116">
        <v>113</v>
      </c>
      <c r="Z116" s="1" t="str">
        <f>IF(VLOOKUP(Y116,Home!$C$8:$I$207,6,FALSE)="","",VLOOKUP(Y116,Home!$C$8:$I$207,6,FALSE))</f>
        <v/>
      </c>
      <c r="AA116" t="e">
        <f t="shared" si="50"/>
        <v>#VALUE!</v>
      </c>
      <c r="AB116" s="44" t="str">
        <f>IF(Home!I120="","",(1+(Home!I120-Home!H120)/14))</f>
        <v/>
      </c>
      <c r="AC116" t="e">
        <f t="shared" si="48"/>
        <v>#VALUE!</v>
      </c>
      <c r="AD116">
        <f t="shared" si="40"/>
        <v>0</v>
      </c>
      <c r="AE116">
        <f>SUM($AD$4:AD116)</f>
        <v>1</v>
      </c>
      <c r="AF116" s="103" t="str">
        <f>IFERROR(VLOOKUP(AN116,Home!$C$8:$E$207,3,FALSE),"")</f>
        <v/>
      </c>
      <c r="AG116" s="103" t="str">
        <f>IFERROR(VLOOKUP(AN116,Home!$C$8:$E$207,2,FALSE),"")</f>
        <v/>
      </c>
      <c r="AH116" s="104" t="str">
        <f>IF(VLOOKUP(AE116,Home!$C$8:$I$207,6,FALSE)="","",VLOOKUP(AE116,Home!$C$8:$I$207,6,FALSE))</f>
        <v/>
      </c>
      <c r="AI116" s="104" t="e">
        <f t="shared" si="49"/>
        <v>#VALUE!</v>
      </c>
      <c r="AJ116" s="105" t="e">
        <f t="shared" si="41"/>
        <v>#VALUE!</v>
      </c>
      <c r="AK116" s="103" t="e">
        <f t="shared" si="31"/>
        <v>#VALUE!</v>
      </c>
      <c r="AL116" s="103" t="e">
        <f t="shared" si="42"/>
        <v>#VALUE!</v>
      </c>
      <c r="AN116" t="str">
        <f>IF(OR(VLOOKUP(AE116,Home!$C$8:$I$207,6,FALSE)="",VLOOKUP(AE116,Home!$C$8:$I$207,7,FALSE)=""),"FEJL",Baggrundsark!AE116)</f>
        <v>FEJL</v>
      </c>
      <c r="AO116">
        <f>IF(VLOOKUP(AE116,Home!$C$8:$N$207,12,FALSE)="Timelønnet",1,0)</f>
        <v>0</v>
      </c>
      <c r="AP116">
        <f>SUM($AO$4:AO116)*AO116</f>
        <v>0</v>
      </c>
      <c r="AQ116">
        <f t="shared" si="51"/>
        <v>1</v>
      </c>
      <c r="AR116" t="str">
        <f t="shared" si="52"/>
        <v/>
      </c>
      <c r="AS116" t="e">
        <f t="shared" si="43"/>
        <v>#VALUE!</v>
      </c>
      <c r="AT116" s="45" t="e">
        <f t="shared" si="34"/>
        <v>#VALUE!</v>
      </c>
      <c r="AU116">
        <f>VLOOKUP(AQ116,Home!$C$8:$J$207,8,FALSE)</f>
        <v>0</v>
      </c>
      <c r="AZ116">
        <v>7</v>
      </c>
      <c r="BA116">
        <v>2016</v>
      </c>
      <c r="BB116" t="s">
        <v>327</v>
      </c>
      <c r="BC116" t="s">
        <v>182</v>
      </c>
    </row>
    <row r="117" spans="1:55" x14ac:dyDescent="0.25">
      <c r="A117" s="6">
        <f t="shared" si="35"/>
        <v>0</v>
      </c>
      <c r="B117" s="6">
        <f t="shared" si="44"/>
        <v>0</v>
      </c>
      <c r="C117" s="6" t="str">
        <f t="shared" si="36"/>
        <v/>
      </c>
      <c r="D117" s="7">
        <f t="shared" si="37"/>
        <v>0</v>
      </c>
      <c r="E117" s="7">
        <f t="shared" si="45"/>
        <v>0</v>
      </c>
      <c r="F117" s="7" t="str">
        <f t="shared" si="38"/>
        <v/>
      </c>
      <c r="G117" s="6">
        <f t="shared" si="39"/>
        <v>0</v>
      </c>
      <c r="H117" s="6">
        <f t="shared" si="46"/>
        <v>0</v>
      </c>
      <c r="I117" s="6" t="str">
        <f t="shared" si="47"/>
        <v/>
      </c>
      <c r="J117" s="11">
        <v>114</v>
      </c>
      <c r="K117" s="11">
        <f>IF(IFERROR(VLOOKUP(J117,Home!$A$8:$B$1048576,1,FALSE),0)=0,0,1)</f>
        <v>1</v>
      </c>
      <c r="L117" s="129" t="e">
        <f>IF(VLOOKUP(O117,Home!$C$8:$R$207,6,FALSE)="","",VLOOKUP(O117,Home!$C$8:$R$207,6,FALSE))</f>
        <v>#N/A</v>
      </c>
      <c r="M117" s="129" t="e">
        <f t="shared" si="27"/>
        <v>#N/A</v>
      </c>
      <c r="N117" s="11">
        <f>SUM($K$4:K117)</f>
        <v>114</v>
      </c>
      <c r="O117" s="11" t="str">
        <f>IF(P117="","",IF(IFERROR(VLOOKUP(N117,Home!$C$8:$R$1048576,1,FALSE),"")=0,"",IFERROR(VLOOKUP(N117,Home!$C$8:$R$1048576,1,FALSE),"")))</f>
        <v/>
      </c>
      <c r="P117" s="11" t="str">
        <f>IF(IFERROR(VLOOKUP(W117,Home!$C$8:$R$1048576,3,FALSE),"")=0,"",IFERROR(VLOOKUP(W117,Home!$C$8:$R$1048576,3,FALSE),""))</f>
        <v/>
      </c>
      <c r="Q117" s="11" t="str">
        <f t="shared" si="28"/>
        <v/>
      </c>
      <c r="R117" s="130" t="e">
        <f>VLOOKUP(Q117,'Baggrund til lister'!$G$4:$H$15,2,FALSE)</f>
        <v>#N/A</v>
      </c>
      <c r="S117" s="11" t="str">
        <f t="shared" si="29"/>
        <v/>
      </c>
      <c r="T117" s="11" t="str">
        <f>IF(IFERROR(VLOOKUP(N117,Home!$C$8:$R$1048576,11,FALSE),"")=0,"",IFERROR(VLOOKUP(N117,Home!$C$8:$R$1048576,11,FALSE),""))</f>
        <v/>
      </c>
      <c r="U117" s="11" t="str">
        <f>IF(IFERROR(VLOOKUP(O117,Home!$C$8:$R$1048576,12,FALSE),"")=0,"",IFERROR(VLOOKUP(O117,Home!$C$8:$R$1048576,12,FALSE),""))</f>
        <v/>
      </c>
      <c r="V117" s="11" t="str">
        <f>IF(IFERROR(VLOOKUP(O117,Home!$C$8:$R$1048576,8,FALSE),"")=0,"",IFERROR(VLOOKUP(O117,Home!$C$8:$R$1048576,8,FALSE),""))</f>
        <v/>
      </c>
      <c r="W117" s="11" t="str">
        <f>IF(OR(VLOOKUP(N117,Home!$C$7:$I$207,6,FALSE)="",VLOOKUP(N117,Home!$C$7:$I$207,7,FALSE)=""),"FEJL",SUM(Baggrundsark!$K$4:K117))</f>
        <v>FEJL</v>
      </c>
      <c r="Y117">
        <v>114</v>
      </c>
      <c r="Z117" s="1" t="str">
        <f>IF(VLOOKUP(Y117,Home!$C$8:$I$207,6,FALSE)="","",VLOOKUP(Y117,Home!$C$8:$I$207,6,FALSE))</f>
        <v/>
      </c>
      <c r="AA117" t="e">
        <f t="shared" si="50"/>
        <v>#VALUE!</v>
      </c>
      <c r="AB117" s="44" t="str">
        <f>IF(Home!I121="","",(1+(Home!I121-Home!H121)/14))</f>
        <v/>
      </c>
      <c r="AC117" t="e">
        <f t="shared" si="48"/>
        <v>#VALUE!</v>
      </c>
      <c r="AD117">
        <f t="shared" si="40"/>
        <v>0</v>
      </c>
      <c r="AE117">
        <f>SUM($AD$4:AD117)</f>
        <v>1</v>
      </c>
      <c r="AF117" s="103" t="str">
        <f>IFERROR(VLOOKUP(AN117,Home!$C$8:$E$207,3,FALSE),"")</f>
        <v/>
      </c>
      <c r="AG117" s="103" t="str">
        <f>IFERROR(VLOOKUP(AN117,Home!$C$8:$E$207,2,FALSE),"")</f>
        <v/>
      </c>
      <c r="AH117" s="104" t="str">
        <f>IF(VLOOKUP(AE117,Home!$C$8:$I$207,6,FALSE)="","",VLOOKUP(AE117,Home!$C$8:$I$207,6,FALSE))</f>
        <v/>
      </c>
      <c r="AI117" s="104" t="e">
        <f t="shared" si="49"/>
        <v>#VALUE!</v>
      </c>
      <c r="AJ117" s="105" t="e">
        <f t="shared" si="41"/>
        <v>#VALUE!</v>
      </c>
      <c r="AK117" s="103" t="e">
        <f t="shared" si="31"/>
        <v>#VALUE!</v>
      </c>
      <c r="AL117" s="103" t="e">
        <f t="shared" si="42"/>
        <v>#VALUE!</v>
      </c>
      <c r="AN117" t="str">
        <f>IF(OR(VLOOKUP(AE117,Home!$C$8:$I$207,6,FALSE)="",VLOOKUP(AE117,Home!$C$8:$I$207,7,FALSE)=""),"FEJL",Baggrundsark!AE117)</f>
        <v>FEJL</v>
      </c>
      <c r="AO117">
        <f>IF(VLOOKUP(AE117,Home!$C$8:$N$207,12,FALSE)="Timelønnet",1,0)</f>
        <v>0</v>
      </c>
      <c r="AP117">
        <f>SUM($AO$4:AO117)*AO117</f>
        <v>0</v>
      </c>
      <c r="AQ117">
        <f t="shared" si="51"/>
        <v>1</v>
      </c>
      <c r="AR117" t="str">
        <f t="shared" si="52"/>
        <v/>
      </c>
      <c r="AS117" t="e">
        <f t="shared" si="43"/>
        <v>#VALUE!</v>
      </c>
      <c r="AT117" s="45" t="e">
        <f t="shared" si="34"/>
        <v>#VALUE!</v>
      </c>
      <c r="AU117">
        <f>VLOOKUP(AQ117,Home!$C$8:$J$207,8,FALSE)</f>
        <v>0</v>
      </c>
      <c r="AZ117">
        <v>8</v>
      </c>
      <c r="BA117">
        <v>2016</v>
      </c>
      <c r="BB117" t="s">
        <v>328</v>
      </c>
      <c r="BC117" t="s">
        <v>182</v>
      </c>
    </row>
    <row r="118" spans="1:55" x14ac:dyDescent="0.25">
      <c r="A118" s="6">
        <f t="shared" si="35"/>
        <v>0</v>
      </c>
      <c r="B118" s="6">
        <f t="shared" si="44"/>
        <v>0</v>
      </c>
      <c r="C118" s="6" t="str">
        <f t="shared" si="36"/>
        <v/>
      </c>
      <c r="D118" s="7">
        <f t="shared" si="37"/>
        <v>0</v>
      </c>
      <c r="E118" s="7">
        <f t="shared" si="45"/>
        <v>0</v>
      </c>
      <c r="F118" s="7" t="str">
        <f t="shared" si="38"/>
        <v/>
      </c>
      <c r="G118" s="6">
        <f t="shared" si="39"/>
        <v>0</v>
      </c>
      <c r="H118" s="6">
        <f t="shared" si="46"/>
        <v>0</v>
      </c>
      <c r="I118" s="6" t="str">
        <f t="shared" si="47"/>
        <v/>
      </c>
      <c r="J118" s="11">
        <v>115</v>
      </c>
      <c r="K118" s="11">
        <f>IF(IFERROR(VLOOKUP(J118,Home!$A$8:$B$1048576,1,FALSE),0)=0,0,1)</f>
        <v>1</v>
      </c>
      <c r="L118" s="129" t="e">
        <f>IF(VLOOKUP(O118,Home!$C$8:$R$207,6,FALSE)="","",VLOOKUP(O118,Home!$C$8:$R$207,6,FALSE))</f>
        <v>#N/A</v>
      </c>
      <c r="M118" s="129" t="e">
        <f t="shared" si="27"/>
        <v>#N/A</v>
      </c>
      <c r="N118" s="11">
        <f>SUM($K$4:K118)</f>
        <v>115</v>
      </c>
      <c r="O118" s="11" t="str">
        <f>IF(P118="","",IF(IFERROR(VLOOKUP(N118,Home!$C$8:$R$1048576,1,FALSE),"")=0,"",IFERROR(VLOOKUP(N118,Home!$C$8:$R$1048576,1,FALSE),"")))</f>
        <v/>
      </c>
      <c r="P118" s="11" t="str">
        <f>IF(IFERROR(VLOOKUP(W118,Home!$C$8:$R$1048576,3,FALSE),"")=0,"",IFERROR(VLOOKUP(W118,Home!$C$8:$R$1048576,3,FALSE),""))</f>
        <v/>
      </c>
      <c r="Q118" s="11" t="str">
        <f t="shared" si="28"/>
        <v/>
      </c>
      <c r="R118" s="130" t="e">
        <f>VLOOKUP(Q118,'Baggrund til lister'!$G$4:$H$15,2,FALSE)</f>
        <v>#N/A</v>
      </c>
      <c r="S118" s="11" t="str">
        <f t="shared" si="29"/>
        <v/>
      </c>
      <c r="T118" s="11" t="str">
        <f>IF(IFERROR(VLOOKUP(N118,Home!$C$8:$R$1048576,11,FALSE),"")=0,"",IFERROR(VLOOKUP(N118,Home!$C$8:$R$1048576,11,FALSE),""))</f>
        <v/>
      </c>
      <c r="U118" s="11" t="str">
        <f>IF(IFERROR(VLOOKUP(O118,Home!$C$8:$R$1048576,12,FALSE),"")=0,"",IFERROR(VLOOKUP(O118,Home!$C$8:$R$1048576,12,FALSE),""))</f>
        <v/>
      </c>
      <c r="V118" s="11" t="str">
        <f>IF(IFERROR(VLOOKUP(O118,Home!$C$8:$R$1048576,8,FALSE),"")=0,"",IFERROR(VLOOKUP(O118,Home!$C$8:$R$1048576,8,FALSE),""))</f>
        <v/>
      </c>
      <c r="W118" s="11" t="str">
        <f>IF(OR(VLOOKUP(N118,Home!$C$7:$I$207,6,FALSE)="",VLOOKUP(N118,Home!$C$7:$I$207,7,FALSE)=""),"FEJL",SUM(Baggrundsark!$K$4:K118))</f>
        <v>FEJL</v>
      </c>
      <c r="Y118">
        <v>115</v>
      </c>
      <c r="Z118" s="1" t="str">
        <f>IF(VLOOKUP(Y118,Home!$C$8:$I$207,6,FALSE)="","",VLOOKUP(Y118,Home!$C$8:$I$207,6,FALSE))</f>
        <v/>
      </c>
      <c r="AA118" t="e">
        <f t="shared" si="50"/>
        <v>#VALUE!</v>
      </c>
      <c r="AB118" s="44" t="str">
        <f>IF(Home!I122="","",(1+(Home!I122-Home!H122)/14))</f>
        <v/>
      </c>
      <c r="AC118" t="e">
        <f t="shared" si="48"/>
        <v>#VALUE!</v>
      </c>
      <c r="AD118">
        <f t="shared" si="40"/>
        <v>0</v>
      </c>
      <c r="AE118">
        <f>SUM($AD$4:AD118)</f>
        <v>1</v>
      </c>
      <c r="AF118" s="103" t="str">
        <f>IFERROR(VLOOKUP(AN118,Home!$C$8:$E$207,3,FALSE),"")</f>
        <v/>
      </c>
      <c r="AG118" s="103" t="str">
        <f>IFERROR(VLOOKUP(AN118,Home!$C$8:$E$207,2,FALSE),"")</f>
        <v/>
      </c>
      <c r="AH118" s="104" t="str">
        <f>IF(VLOOKUP(AE118,Home!$C$8:$I$207,6,FALSE)="","",VLOOKUP(AE118,Home!$C$8:$I$207,6,FALSE))</f>
        <v/>
      </c>
      <c r="AI118" s="104" t="e">
        <f t="shared" si="49"/>
        <v>#VALUE!</v>
      </c>
      <c r="AJ118" s="105" t="e">
        <f t="shared" si="41"/>
        <v>#VALUE!</v>
      </c>
      <c r="AK118" s="103" t="e">
        <f t="shared" si="31"/>
        <v>#VALUE!</v>
      </c>
      <c r="AL118" s="103" t="e">
        <f t="shared" si="42"/>
        <v>#VALUE!</v>
      </c>
      <c r="AN118" t="str">
        <f>IF(OR(VLOOKUP(AE118,Home!$C$8:$I$207,6,FALSE)="",VLOOKUP(AE118,Home!$C$8:$I$207,7,FALSE)=""),"FEJL",Baggrundsark!AE118)</f>
        <v>FEJL</v>
      </c>
      <c r="AO118">
        <f>IF(VLOOKUP(AE118,Home!$C$8:$N$207,12,FALSE)="Timelønnet",1,0)</f>
        <v>0</v>
      </c>
      <c r="AP118">
        <f>SUM($AO$4:AO118)*AO118</f>
        <v>0</v>
      </c>
      <c r="AQ118">
        <f t="shared" si="51"/>
        <v>1</v>
      </c>
      <c r="AR118" t="str">
        <f t="shared" si="52"/>
        <v/>
      </c>
      <c r="AS118" t="e">
        <f t="shared" si="43"/>
        <v>#VALUE!</v>
      </c>
      <c r="AT118" s="45" t="e">
        <f t="shared" si="34"/>
        <v>#VALUE!</v>
      </c>
      <c r="AU118">
        <f>VLOOKUP(AQ118,Home!$C$8:$J$207,8,FALSE)</f>
        <v>0</v>
      </c>
      <c r="AZ118">
        <v>9</v>
      </c>
      <c r="BA118">
        <v>2016</v>
      </c>
      <c r="BB118" t="s">
        <v>329</v>
      </c>
      <c r="BC118" t="s">
        <v>183</v>
      </c>
    </row>
    <row r="119" spans="1:55" x14ac:dyDescent="0.25">
      <c r="A119" s="6">
        <f t="shared" si="35"/>
        <v>0</v>
      </c>
      <c r="B119" s="6">
        <f t="shared" si="44"/>
        <v>0</v>
      </c>
      <c r="C119" s="6" t="str">
        <f t="shared" si="36"/>
        <v/>
      </c>
      <c r="D119" s="7">
        <f t="shared" si="37"/>
        <v>0</v>
      </c>
      <c r="E119" s="7">
        <f t="shared" si="45"/>
        <v>0</v>
      </c>
      <c r="F119" s="7" t="str">
        <f t="shared" si="38"/>
        <v/>
      </c>
      <c r="G119" s="6">
        <f t="shared" si="39"/>
        <v>0</v>
      </c>
      <c r="H119" s="6">
        <f t="shared" si="46"/>
        <v>0</v>
      </c>
      <c r="I119" s="6" t="str">
        <f t="shared" si="47"/>
        <v/>
      </c>
      <c r="J119" s="11">
        <v>116</v>
      </c>
      <c r="K119" s="11">
        <f>IF(IFERROR(VLOOKUP(J119,Home!$A$8:$B$1048576,1,FALSE),0)=0,0,1)</f>
        <v>1</v>
      </c>
      <c r="L119" s="129" t="e">
        <f>IF(VLOOKUP(O119,Home!$C$8:$R$207,6,FALSE)="","",VLOOKUP(O119,Home!$C$8:$R$207,6,FALSE))</f>
        <v>#N/A</v>
      </c>
      <c r="M119" s="129" t="e">
        <f t="shared" si="27"/>
        <v>#N/A</v>
      </c>
      <c r="N119" s="11">
        <f>SUM($K$4:K119)</f>
        <v>116</v>
      </c>
      <c r="O119" s="11" t="str">
        <f>IF(P119="","",IF(IFERROR(VLOOKUP(N119,Home!$C$8:$R$1048576,1,FALSE),"")=0,"",IFERROR(VLOOKUP(N119,Home!$C$8:$R$1048576,1,FALSE),"")))</f>
        <v/>
      </c>
      <c r="P119" s="11" t="str">
        <f>IF(IFERROR(VLOOKUP(W119,Home!$C$8:$R$1048576,3,FALSE),"")=0,"",IFERROR(VLOOKUP(W119,Home!$C$8:$R$1048576,3,FALSE),""))</f>
        <v/>
      </c>
      <c r="Q119" s="11" t="str">
        <f t="shared" si="28"/>
        <v/>
      </c>
      <c r="R119" s="130" t="e">
        <f>VLOOKUP(Q119,'Baggrund til lister'!$G$4:$H$15,2,FALSE)</f>
        <v>#N/A</v>
      </c>
      <c r="S119" s="11" t="str">
        <f t="shared" si="29"/>
        <v/>
      </c>
      <c r="T119" s="11" t="str">
        <f>IF(IFERROR(VLOOKUP(N119,Home!$C$8:$R$1048576,11,FALSE),"")=0,"",IFERROR(VLOOKUP(N119,Home!$C$8:$R$1048576,11,FALSE),""))</f>
        <v/>
      </c>
      <c r="U119" s="11" t="str">
        <f>IF(IFERROR(VLOOKUP(O119,Home!$C$8:$R$1048576,12,FALSE),"")=0,"",IFERROR(VLOOKUP(O119,Home!$C$8:$R$1048576,12,FALSE),""))</f>
        <v/>
      </c>
      <c r="V119" s="11" t="str">
        <f>IF(IFERROR(VLOOKUP(O119,Home!$C$8:$R$1048576,8,FALSE),"")=0,"",IFERROR(VLOOKUP(O119,Home!$C$8:$R$1048576,8,FALSE),""))</f>
        <v/>
      </c>
      <c r="W119" s="11" t="str">
        <f>IF(OR(VLOOKUP(N119,Home!$C$7:$I$207,6,FALSE)="",VLOOKUP(N119,Home!$C$7:$I$207,7,FALSE)=""),"FEJL",SUM(Baggrundsark!$K$4:K119))</f>
        <v>FEJL</v>
      </c>
      <c r="Y119">
        <v>116</v>
      </c>
      <c r="Z119" s="1" t="str">
        <f>IF(VLOOKUP(Y119,Home!$C$8:$I$207,6,FALSE)="","",VLOOKUP(Y119,Home!$C$8:$I$207,6,FALSE))</f>
        <v/>
      </c>
      <c r="AA119" t="e">
        <f t="shared" si="50"/>
        <v>#VALUE!</v>
      </c>
      <c r="AB119" s="44" t="str">
        <f>IF(Home!I123="","",(1+(Home!I123-Home!H123)/14))</f>
        <v/>
      </c>
      <c r="AC119" t="e">
        <f t="shared" si="48"/>
        <v>#VALUE!</v>
      </c>
      <c r="AD119">
        <f t="shared" si="40"/>
        <v>0</v>
      </c>
      <c r="AE119">
        <f>SUM($AD$4:AD119)</f>
        <v>1</v>
      </c>
      <c r="AF119" s="103" t="str">
        <f>IFERROR(VLOOKUP(AN119,Home!$C$8:$E$207,3,FALSE),"")</f>
        <v/>
      </c>
      <c r="AG119" s="103" t="str">
        <f>IFERROR(VLOOKUP(AN119,Home!$C$8:$E$207,2,FALSE),"")</f>
        <v/>
      </c>
      <c r="AH119" s="104" t="str">
        <f>IF(VLOOKUP(AE119,Home!$C$8:$I$207,6,FALSE)="","",VLOOKUP(AE119,Home!$C$8:$I$207,6,FALSE))</f>
        <v/>
      </c>
      <c r="AI119" s="104" t="e">
        <f t="shared" si="49"/>
        <v>#VALUE!</v>
      </c>
      <c r="AJ119" s="105" t="e">
        <f t="shared" si="41"/>
        <v>#VALUE!</v>
      </c>
      <c r="AK119" s="103" t="e">
        <f t="shared" si="31"/>
        <v>#VALUE!</v>
      </c>
      <c r="AL119" s="103" t="e">
        <f t="shared" si="42"/>
        <v>#VALUE!</v>
      </c>
      <c r="AN119" t="str">
        <f>IF(OR(VLOOKUP(AE119,Home!$C$8:$I$207,6,FALSE)="",VLOOKUP(AE119,Home!$C$8:$I$207,7,FALSE)=""),"FEJL",Baggrundsark!AE119)</f>
        <v>FEJL</v>
      </c>
      <c r="AO119">
        <f>IF(VLOOKUP(AE119,Home!$C$8:$N$207,12,FALSE)="Timelønnet",1,0)</f>
        <v>0</v>
      </c>
      <c r="AP119">
        <f>SUM($AO$4:AO119)*AO119</f>
        <v>0</v>
      </c>
      <c r="AQ119">
        <f t="shared" si="51"/>
        <v>1</v>
      </c>
      <c r="AR119" t="str">
        <f t="shared" si="52"/>
        <v/>
      </c>
      <c r="AS119" t="e">
        <f t="shared" si="43"/>
        <v>#VALUE!</v>
      </c>
      <c r="AT119" s="45" t="e">
        <f t="shared" si="34"/>
        <v>#VALUE!</v>
      </c>
      <c r="AU119">
        <f>VLOOKUP(AQ119,Home!$C$8:$J$207,8,FALSE)</f>
        <v>0</v>
      </c>
      <c r="AZ119">
        <v>10</v>
      </c>
      <c r="BA119">
        <v>2016</v>
      </c>
      <c r="BB119" t="s">
        <v>330</v>
      </c>
      <c r="BC119" t="s">
        <v>183</v>
      </c>
    </row>
    <row r="120" spans="1:55" x14ac:dyDescent="0.25">
      <c r="A120" s="6">
        <f t="shared" si="35"/>
        <v>0</v>
      </c>
      <c r="B120" s="6">
        <f t="shared" si="44"/>
        <v>0</v>
      </c>
      <c r="C120" s="6" t="str">
        <f t="shared" si="36"/>
        <v/>
      </c>
      <c r="D120" s="7">
        <f t="shared" si="37"/>
        <v>0</v>
      </c>
      <c r="E120" s="7">
        <f t="shared" si="45"/>
        <v>0</v>
      </c>
      <c r="F120" s="7" t="str">
        <f t="shared" si="38"/>
        <v/>
      </c>
      <c r="G120" s="6">
        <f t="shared" si="39"/>
        <v>0</v>
      </c>
      <c r="H120" s="6">
        <f t="shared" si="46"/>
        <v>0</v>
      </c>
      <c r="I120" s="6" t="str">
        <f t="shared" si="47"/>
        <v/>
      </c>
      <c r="J120" s="11">
        <v>117</v>
      </c>
      <c r="K120" s="11">
        <f>IF(IFERROR(VLOOKUP(J120,Home!$A$8:$B$1048576,1,FALSE),0)=0,0,1)</f>
        <v>1</v>
      </c>
      <c r="L120" s="129" t="e">
        <f>IF(VLOOKUP(O120,Home!$C$8:$R$207,6,FALSE)="","",VLOOKUP(O120,Home!$C$8:$R$207,6,FALSE))</f>
        <v>#N/A</v>
      </c>
      <c r="M120" s="129" t="e">
        <f t="shared" si="27"/>
        <v>#N/A</v>
      </c>
      <c r="N120" s="11">
        <f>SUM($K$4:K120)</f>
        <v>117</v>
      </c>
      <c r="O120" s="11" t="str">
        <f>IF(P120="","",IF(IFERROR(VLOOKUP(N120,Home!$C$8:$R$1048576,1,FALSE),"")=0,"",IFERROR(VLOOKUP(N120,Home!$C$8:$R$1048576,1,FALSE),"")))</f>
        <v/>
      </c>
      <c r="P120" s="11" t="str">
        <f>IF(IFERROR(VLOOKUP(W120,Home!$C$8:$R$1048576,3,FALSE),"")=0,"",IFERROR(VLOOKUP(W120,Home!$C$8:$R$1048576,3,FALSE),""))</f>
        <v/>
      </c>
      <c r="Q120" s="11" t="str">
        <f t="shared" si="28"/>
        <v/>
      </c>
      <c r="R120" s="130" t="e">
        <f>VLOOKUP(Q120,'Baggrund til lister'!$G$4:$H$15,2,FALSE)</f>
        <v>#N/A</v>
      </c>
      <c r="S120" s="11" t="str">
        <f t="shared" si="29"/>
        <v/>
      </c>
      <c r="T120" s="11" t="str">
        <f>IF(IFERROR(VLOOKUP(N120,Home!$C$8:$R$1048576,11,FALSE),"")=0,"",IFERROR(VLOOKUP(N120,Home!$C$8:$R$1048576,11,FALSE),""))</f>
        <v/>
      </c>
      <c r="U120" s="11" t="str">
        <f>IF(IFERROR(VLOOKUP(O120,Home!$C$8:$R$1048576,12,FALSE),"")=0,"",IFERROR(VLOOKUP(O120,Home!$C$8:$R$1048576,12,FALSE),""))</f>
        <v/>
      </c>
      <c r="V120" s="11" t="str">
        <f>IF(IFERROR(VLOOKUP(O120,Home!$C$8:$R$1048576,8,FALSE),"")=0,"",IFERROR(VLOOKUP(O120,Home!$C$8:$R$1048576,8,FALSE),""))</f>
        <v/>
      </c>
      <c r="W120" s="11" t="str">
        <f>IF(OR(VLOOKUP(N120,Home!$C$7:$I$207,6,FALSE)="",VLOOKUP(N120,Home!$C$7:$I$207,7,FALSE)=""),"FEJL",SUM(Baggrundsark!$K$4:K120))</f>
        <v>FEJL</v>
      </c>
      <c r="Y120">
        <v>117</v>
      </c>
      <c r="Z120" s="1" t="str">
        <f>IF(VLOOKUP(Y120,Home!$C$8:$I$207,6,FALSE)="","",VLOOKUP(Y120,Home!$C$8:$I$207,6,FALSE))</f>
        <v/>
      </c>
      <c r="AA120" t="e">
        <f t="shared" si="50"/>
        <v>#VALUE!</v>
      </c>
      <c r="AB120" s="44" t="str">
        <f>IF(Home!I124="","",(1+(Home!I124-Home!H124)/14))</f>
        <v/>
      </c>
      <c r="AC120" t="e">
        <f t="shared" si="48"/>
        <v>#VALUE!</v>
      </c>
      <c r="AD120">
        <f t="shared" si="40"/>
        <v>0</v>
      </c>
      <c r="AE120">
        <f>SUM($AD$4:AD120)</f>
        <v>1</v>
      </c>
      <c r="AF120" s="103" t="str">
        <f>IFERROR(VLOOKUP(AN120,Home!$C$8:$E$207,3,FALSE),"")</f>
        <v/>
      </c>
      <c r="AG120" s="103" t="str">
        <f>IFERROR(VLOOKUP(AN120,Home!$C$8:$E$207,2,FALSE),"")</f>
        <v/>
      </c>
      <c r="AH120" s="104" t="str">
        <f>IF(VLOOKUP(AE120,Home!$C$8:$I$207,6,FALSE)="","",VLOOKUP(AE120,Home!$C$8:$I$207,6,FALSE))</f>
        <v/>
      </c>
      <c r="AI120" s="104" t="e">
        <f t="shared" si="49"/>
        <v>#VALUE!</v>
      </c>
      <c r="AJ120" s="105" t="e">
        <f t="shared" si="41"/>
        <v>#VALUE!</v>
      </c>
      <c r="AK120" s="103" t="e">
        <f t="shared" si="31"/>
        <v>#VALUE!</v>
      </c>
      <c r="AL120" s="103" t="e">
        <f t="shared" si="42"/>
        <v>#VALUE!</v>
      </c>
      <c r="AN120" t="str">
        <f>IF(OR(VLOOKUP(AE120,Home!$C$8:$I$207,6,FALSE)="",VLOOKUP(AE120,Home!$C$8:$I$207,7,FALSE)=""),"FEJL",Baggrundsark!AE120)</f>
        <v>FEJL</v>
      </c>
      <c r="AO120">
        <f>IF(VLOOKUP(AE120,Home!$C$8:$N$207,12,FALSE)="Timelønnet",1,0)</f>
        <v>0</v>
      </c>
      <c r="AP120">
        <f>SUM($AO$4:AO120)*AO120</f>
        <v>0</v>
      </c>
      <c r="AQ120">
        <f t="shared" si="51"/>
        <v>1</v>
      </c>
      <c r="AR120" t="str">
        <f t="shared" si="52"/>
        <v/>
      </c>
      <c r="AS120" t="e">
        <f t="shared" si="43"/>
        <v>#VALUE!</v>
      </c>
      <c r="AT120" s="45" t="e">
        <f t="shared" si="34"/>
        <v>#VALUE!</v>
      </c>
      <c r="AU120">
        <f>VLOOKUP(AQ120,Home!$C$8:$J$207,8,FALSE)</f>
        <v>0</v>
      </c>
      <c r="AZ120">
        <v>11</v>
      </c>
      <c r="BA120">
        <v>2016</v>
      </c>
      <c r="BB120" t="s">
        <v>331</v>
      </c>
      <c r="BC120" t="s">
        <v>184</v>
      </c>
    </row>
    <row r="121" spans="1:55" x14ac:dyDescent="0.25">
      <c r="A121" s="6">
        <f t="shared" si="35"/>
        <v>0</v>
      </c>
      <c r="B121" s="6">
        <f t="shared" si="44"/>
        <v>0</v>
      </c>
      <c r="C121" s="6" t="str">
        <f t="shared" si="36"/>
        <v/>
      </c>
      <c r="D121" s="7">
        <f t="shared" si="37"/>
        <v>0</v>
      </c>
      <c r="E121" s="7">
        <f t="shared" si="45"/>
        <v>0</v>
      </c>
      <c r="F121" s="7" t="str">
        <f t="shared" si="38"/>
        <v/>
      </c>
      <c r="G121" s="6">
        <f t="shared" si="39"/>
        <v>0</v>
      </c>
      <c r="H121" s="6">
        <f t="shared" si="46"/>
        <v>0</v>
      </c>
      <c r="I121" s="6" t="str">
        <f t="shared" si="47"/>
        <v/>
      </c>
      <c r="J121" s="11">
        <v>118</v>
      </c>
      <c r="K121" s="11">
        <f>IF(IFERROR(VLOOKUP(J121,Home!$A$8:$B$1048576,1,FALSE),0)=0,0,1)</f>
        <v>1</v>
      </c>
      <c r="L121" s="129" t="e">
        <f>IF(VLOOKUP(O121,Home!$C$8:$R$207,6,FALSE)="","",VLOOKUP(O121,Home!$C$8:$R$207,6,FALSE))</f>
        <v>#N/A</v>
      </c>
      <c r="M121" s="129" t="e">
        <f t="shared" si="27"/>
        <v>#N/A</v>
      </c>
      <c r="N121" s="11">
        <f>SUM($K$4:K121)</f>
        <v>118</v>
      </c>
      <c r="O121" s="11" t="str">
        <f>IF(P121="","",IF(IFERROR(VLOOKUP(N121,Home!$C$8:$R$1048576,1,FALSE),"")=0,"",IFERROR(VLOOKUP(N121,Home!$C$8:$R$1048576,1,FALSE),"")))</f>
        <v/>
      </c>
      <c r="P121" s="11" t="str">
        <f>IF(IFERROR(VLOOKUP(W121,Home!$C$8:$R$1048576,3,FALSE),"")=0,"",IFERROR(VLOOKUP(W121,Home!$C$8:$R$1048576,3,FALSE),""))</f>
        <v/>
      </c>
      <c r="Q121" s="11" t="str">
        <f t="shared" si="28"/>
        <v/>
      </c>
      <c r="R121" s="130" t="e">
        <f>VLOOKUP(Q121,'Baggrund til lister'!$G$4:$H$15,2,FALSE)</f>
        <v>#N/A</v>
      </c>
      <c r="S121" s="11" t="str">
        <f t="shared" si="29"/>
        <v/>
      </c>
      <c r="T121" s="11" t="str">
        <f>IF(IFERROR(VLOOKUP(N121,Home!$C$8:$R$1048576,11,FALSE),"")=0,"",IFERROR(VLOOKUP(N121,Home!$C$8:$R$1048576,11,FALSE),""))</f>
        <v/>
      </c>
      <c r="U121" s="11" t="str">
        <f>IF(IFERROR(VLOOKUP(O121,Home!$C$8:$R$1048576,12,FALSE),"")=0,"",IFERROR(VLOOKUP(O121,Home!$C$8:$R$1048576,12,FALSE),""))</f>
        <v/>
      </c>
      <c r="V121" s="11" t="str">
        <f>IF(IFERROR(VLOOKUP(O121,Home!$C$8:$R$1048576,8,FALSE),"")=0,"",IFERROR(VLOOKUP(O121,Home!$C$8:$R$1048576,8,FALSE),""))</f>
        <v/>
      </c>
      <c r="W121" s="11" t="str">
        <f>IF(OR(VLOOKUP(N121,Home!$C$7:$I$207,6,FALSE)="",VLOOKUP(N121,Home!$C$7:$I$207,7,FALSE)=""),"FEJL",SUM(Baggrundsark!$K$4:K121))</f>
        <v>FEJL</v>
      </c>
      <c r="Y121">
        <v>118</v>
      </c>
      <c r="Z121" s="1" t="str">
        <f>IF(VLOOKUP(Y121,Home!$C$8:$I$207,6,FALSE)="","",VLOOKUP(Y121,Home!$C$8:$I$207,6,FALSE))</f>
        <v/>
      </c>
      <c r="AA121" t="e">
        <f t="shared" si="50"/>
        <v>#VALUE!</v>
      </c>
      <c r="AB121" s="44" t="str">
        <f>IF(Home!I125="","",(1+(Home!I125-Home!H125)/14))</f>
        <v/>
      </c>
      <c r="AC121" t="e">
        <f t="shared" si="48"/>
        <v>#VALUE!</v>
      </c>
      <c r="AD121">
        <f t="shared" si="40"/>
        <v>0</v>
      </c>
      <c r="AE121">
        <f>SUM($AD$4:AD121)</f>
        <v>1</v>
      </c>
      <c r="AF121" s="103" t="str">
        <f>IFERROR(VLOOKUP(AN121,Home!$C$8:$E$207,3,FALSE),"")</f>
        <v/>
      </c>
      <c r="AG121" s="103" t="str">
        <f>IFERROR(VLOOKUP(AN121,Home!$C$8:$E$207,2,FALSE),"")</f>
        <v/>
      </c>
      <c r="AH121" s="104" t="str">
        <f>IF(VLOOKUP(AE121,Home!$C$8:$I$207,6,FALSE)="","",VLOOKUP(AE121,Home!$C$8:$I$207,6,FALSE))</f>
        <v/>
      </c>
      <c r="AI121" s="104" t="e">
        <f t="shared" si="49"/>
        <v>#VALUE!</v>
      </c>
      <c r="AJ121" s="105" t="e">
        <f t="shared" si="41"/>
        <v>#VALUE!</v>
      </c>
      <c r="AK121" s="103" t="e">
        <f t="shared" si="31"/>
        <v>#VALUE!</v>
      </c>
      <c r="AL121" s="103" t="e">
        <f t="shared" si="42"/>
        <v>#VALUE!</v>
      </c>
      <c r="AN121" t="str">
        <f>IF(OR(VLOOKUP(AE121,Home!$C$8:$I$207,6,FALSE)="",VLOOKUP(AE121,Home!$C$8:$I$207,7,FALSE)=""),"FEJL",Baggrundsark!AE121)</f>
        <v>FEJL</v>
      </c>
      <c r="AO121">
        <f>IF(VLOOKUP(AE121,Home!$C$8:$N$207,12,FALSE)="Timelønnet",1,0)</f>
        <v>0</v>
      </c>
      <c r="AP121">
        <f>SUM($AO$4:AO121)*AO121</f>
        <v>0</v>
      </c>
      <c r="AQ121">
        <f t="shared" si="51"/>
        <v>1</v>
      </c>
      <c r="AR121" t="str">
        <f t="shared" si="52"/>
        <v/>
      </c>
      <c r="AS121" t="e">
        <f t="shared" si="43"/>
        <v>#VALUE!</v>
      </c>
      <c r="AT121" s="45" t="e">
        <f t="shared" si="34"/>
        <v>#VALUE!</v>
      </c>
      <c r="AU121">
        <f>VLOOKUP(AQ121,Home!$C$8:$J$207,8,FALSE)</f>
        <v>0</v>
      </c>
      <c r="AZ121">
        <v>12</v>
      </c>
      <c r="BA121">
        <v>2016</v>
      </c>
      <c r="BB121" t="s">
        <v>332</v>
      </c>
      <c r="BC121" t="s">
        <v>184</v>
      </c>
    </row>
    <row r="122" spans="1:55" x14ac:dyDescent="0.25">
      <c r="A122" s="6">
        <f t="shared" si="35"/>
        <v>0</v>
      </c>
      <c r="B122" s="6">
        <f t="shared" si="44"/>
        <v>0</v>
      </c>
      <c r="C122" s="6" t="str">
        <f t="shared" si="36"/>
        <v/>
      </c>
      <c r="D122" s="7">
        <f t="shared" si="37"/>
        <v>0</v>
      </c>
      <c r="E122" s="7">
        <f t="shared" si="45"/>
        <v>0</v>
      </c>
      <c r="F122" s="7" t="str">
        <f t="shared" si="38"/>
        <v/>
      </c>
      <c r="G122" s="6">
        <f t="shared" si="39"/>
        <v>0</v>
      </c>
      <c r="H122" s="6">
        <f t="shared" si="46"/>
        <v>0</v>
      </c>
      <c r="I122" s="6" t="str">
        <f t="shared" si="47"/>
        <v/>
      </c>
      <c r="J122" s="11">
        <v>119</v>
      </c>
      <c r="K122" s="11">
        <f>IF(IFERROR(VLOOKUP(J122,Home!$A$8:$B$1048576,1,FALSE),0)=0,0,1)</f>
        <v>1</v>
      </c>
      <c r="L122" s="129" t="e">
        <f>IF(VLOOKUP(O122,Home!$C$8:$R$207,6,FALSE)="","",VLOOKUP(O122,Home!$C$8:$R$207,6,FALSE))</f>
        <v>#N/A</v>
      </c>
      <c r="M122" s="129" t="e">
        <f t="shared" si="27"/>
        <v>#N/A</v>
      </c>
      <c r="N122" s="11">
        <f>SUM($K$4:K122)</f>
        <v>119</v>
      </c>
      <c r="O122" s="11" t="str">
        <f>IF(P122="","",IF(IFERROR(VLOOKUP(N122,Home!$C$8:$R$1048576,1,FALSE),"")=0,"",IFERROR(VLOOKUP(N122,Home!$C$8:$R$1048576,1,FALSE),"")))</f>
        <v/>
      </c>
      <c r="P122" s="11" t="str">
        <f>IF(IFERROR(VLOOKUP(W122,Home!$C$8:$R$1048576,3,FALSE),"")=0,"",IFERROR(VLOOKUP(W122,Home!$C$8:$R$1048576,3,FALSE),""))</f>
        <v/>
      </c>
      <c r="Q122" s="11" t="str">
        <f t="shared" si="28"/>
        <v/>
      </c>
      <c r="R122" s="130" t="e">
        <f>VLOOKUP(Q122,'Baggrund til lister'!$G$4:$H$15,2,FALSE)</f>
        <v>#N/A</v>
      </c>
      <c r="S122" s="11" t="str">
        <f t="shared" si="29"/>
        <v/>
      </c>
      <c r="T122" s="11" t="str">
        <f>IF(IFERROR(VLOOKUP(N122,Home!$C$8:$R$1048576,11,FALSE),"")=0,"",IFERROR(VLOOKUP(N122,Home!$C$8:$R$1048576,11,FALSE),""))</f>
        <v/>
      </c>
      <c r="U122" s="11" t="str">
        <f>IF(IFERROR(VLOOKUP(O122,Home!$C$8:$R$1048576,12,FALSE),"")=0,"",IFERROR(VLOOKUP(O122,Home!$C$8:$R$1048576,12,FALSE),""))</f>
        <v/>
      </c>
      <c r="V122" s="11" t="str">
        <f>IF(IFERROR(VLOOKUP(O122,Home!$C$8:$R$1048576,8,FALSE),"")=0,"",IFERROR(VLOOKUP(O122,Home!$C$8:$R$1048576,8,FALSE),""))</f>
        <v/>
      </c>
      <c r="W122" s="11" t="str">
        <f>IF(OR(VLOOKUP(N122,Home!$C$7:$I$207,6,FALSE)="",VLOOKUP(N122,Home!$C$7:$I$207,7,FALSE)=""),"FEJL",SUM(Baggrundsark!$K$4:K122))</f>
        <v>FEJL</v>
      </c>
      <c r="Y122">
        <v>119</v>
      </c>
      <c r="Z122" s="1" t="str">
        <f>IF(VLOOKUP(Y122,Home!$C$8:$I$207,6,FALSE)="","",VLOOKUP(Y122,Home!$C$8:$I$207,6,FALSE))</f>
        <v/>
      </c>
      <c r="AA122" t="e">
        <f t="shared" si="50"/>
        <v>#VALUE!</v>
      </c>
      <c r="AB122" s="44" t="str">
        <f>IF(Home!I126="","",(1+(Home!I126-Home!H126)/14))</f>
        <v/>
      </c>
      <c r="AC122" t="e">
        <f t="shared" si="48"/>
        <v>#VALUE!</v>
      </c>
      <c r="AD122">
        <f t="shared" si="40"/>
        <v>0</v>
      </c>
      <c r="AE122">
        <f>SUM($AD$4:AD122)</f>
        <v>1</v>
      </c>
      <c r="AF122" s="103" t="str">
        <f>IFERROR(VLOOKUP(AN122,Home!$C$8:$E$207,3,FALSE),"")</f>
        <v/>
      </c>
      <c r="AG122" s="103" t="str">
        <f>IFERROR(VLOOKUP(AN122,Home!$C$8:$E$207,2,FALSE),"")</f>
        <v/>
      </c>
      <c r="AH122" s="104" t="str">
        <f>IF(VLOOKUP(AE122,Home!$C$8:$I$207,6,FALSE)="","",VLOOKUP(AE122,Home!$C$8:$I$207,6,FALSE))</f>
        <v/>
      </c>
      <c r="AI122" s="104" t="e">
        <f t="shared" si="49"/>
        <v>#VALUE!</v>
      </c>
      <c r="AJ122" s="105" t="e">
        <f t="shared" si="41"/>
        <v>#VALUE!</v>
      </c>
      <c r="AK122" s="103" t="e">
        <f t="shared" si="31"/>
        <v>#VALUE!</v>
      </c>
      <c r="AL122" s="103" t="e">
        <f t="shared" si="42"/>
        <v>#VALUE!</v>
      </c>
      <c r="AN122" t="str">
        <f>IF(OR(VLOOKUP(AE122,Home!$C$8:$I$207,6,FALSE)="",VLOOKUP(AE122,Home!$C$8:$I$207,7,FALSE)=""),"FEJL",Baggrundsark!AE122)</f>
        <v>FEJL</v>
      </c>
      <c r="AO122">
        <f>IF(VLOOKUP(AE122,Home!$C$8:$N$207,12,FALSE)="Timelønnet",1,0)</f>
        <v>0</v>
      </c>
      <c r="AP122">
        <f>SUM($AO$4:AO122)*AO122</f>
        <v>0</v>
      </c>
      <c r="AQ122">
        <f t="shared" si="51"/>
        <v>1</v>
      </c>
      <c r="AR122" t="str">
        <f t="shared" si="52"/>
        <v/>
      </c>
      <c r="AS122" t="e">
        <f t="shared" si="43"/>
        <v>#VALUE!</v>
      </c>
      <c r="AT122" s="45" t="e">
        <f t="shared" si="34"/>
        <v>#VALUE!</v>
      </c>
      <c r="AU122">
        <f>VLOOKUP(AQ122,Home!$C$8:$J$207,8,FALSE)</f>
        <v>0</v>
      </c>
      <c r="AZ122">
        <v>13</v>
      </c>
      <c r="BA122">
        <v>2016</v>
      </c>
      <c r="BB122" t="s">
        <v>333</v>
      </c>
      <c r="BC122" t="s">
        <v>185</v>
      </c>
    </row>
    <row r="123" spans="1:55" x14ac:dyDescent="0.25">
      <c r="A123" s="6">
        <f t="shared" si="35"/>
        <v>0</v>
      </c>
      <c r="B123" s="6">
        <f t="shared" si="44"/>
        <v>0</v>
      </c>
      <c r="C123" s="6" t="str">
        <f t="shared" si="36"/>
        <v/>
      </c>
      <c r="D123" s="7">
        <f t="shared" si="37"/>
        <v>0</v>
      </c>
      <c r="E123" s="7">
        <f t="shared" si="45"/>
        <v>0</v>
      </c>
      <c r="F123" s="7" t="str">
        <f t="shared" si="38"/>
        <v/>
      </c>
      <c r="G123" s="6">
        <f t="shared" si="39"/>
        <v>0</v>
      </c>
      <c r="H123" s="6">
        <f t="shared" si="46"/>
        <v>0</v>
      </c>
      <c r="I123" s="6" t="str">
        <f t="shared" si="47"/>
        <v/>
      </c>
      <c r="J123" s="11">
        <v>120</v>
      </c>
      <c r="K123" s="11">
        <f>IF(IFERROR(VLOOKUP(J123,Home!$A$8:$B$1048576,1,FALSE),0)=0,0,1)</f>
        <v>1</v>
      </c>
      <c r="L123" s="129" t="e">
        <f>IF(VLOOKUP(O123,Home!$C$8:$R$207,6,FALSE)="","",VLOOKUP(O123,Home!$C$8:$R$207,6,FALSE))</f>
        <v>#N/A</v>
      </c>
      <c r="M123" s="129" t="e">
        <f t="shared" si="27"/>
        <v>#N/A</v>
      </c>
      <c r="N123" s="11">
        <f>SUM($K$4:K123)</f>
        <v>120</v>
      </c>
      <c r="O123" s="11" t="str">
        <f>IF(P123="","",IF(IFERROR(VLOOKUP(N123,Home!$C$8:$R$1048576,1,FALSE),"")=0,"",IFERROR(VLOOKUP(N123,Home!$C$8:$R$1048576,1,FALSE),"")))</f>
        <v/>
      </c>
      <c r="P123" s="11" t="str">
        <f>IF(IFERROR(VLOOKUP(W123,Home!$C$8:$R$1048576,3,FALSE),"")=0,"",IFERROR(VLOOKUP(W123,Home!$C$8:$R$1048576,3,FALSE),""))</f>
        <v/>
      </c>
      <c r="Q123" s="11" t="str">
        <f t="shared" si="28"/>
        <v/>
      </c>
      <c r="R123" s="130" t="e">
        <f>VLOOKUP(Q123,'Baggrund til lister'!$G$4:$H$15,2,FALSE)</f>
        <v>#N/A</v>
      </c>
      <c r="S123" s="11" t="str">
        <f t="shared" si="29"/>
        <v/>
      </c>
      <c r="T123" s="11" t="str">
        <f>IF(IFERROR(VLOOKUP(N123,Home!$C$8:$R$1048576,11,FALSE),"")=0,"",IFERROR(VLOOKUP(N123,Home!$C$8:$R$1048576,11,FALSE),""))</f>
        <v/>
      </c>
      <c r="U123" s="11" t="str">
        <f>IF(IFERROR(VLOOKUP(O123,Home!$C$8:$R$1048576,12,FALSE),"")=0,"",IFERROR(VLOOKUP(O123,Home!$C$8:$R$1048576,12,FALSE),""))</f>
        <v/>
      </c>
      <c r="V123" s="11" t="str">
        <f>IF(IFERROR(VLOOKUP(O123,Home!$C$8:$R$1048576,8,FALSE),"")=0,"",IFERROR(VLOOKUP(O123,Home!$C$8:$R$1048576,8,FALSE),""))</f>
        <v/>
      </c>
      <c r="W123" s="11" t="str">
        <f>IF(OR(VLOOKUP(N123,Home!$C$7:$I$207,6,FALSE)="",VLOOKUP(N123,Home!$C$7:$I$207,7,FALSE)=""),"FEJL",SUM(Baggrundsark!$K$4:K123))</f>
        <v>FEJL</v>
      </c>
      <c r="Y123">
        <v>120</v>
      </c>
      <c r="Z123" s="1" t="str">
        <f>IF(VLOOKUP(Y123,Home!$C$8:$I$207,6,FALSE)="","",VLOOKUP(Y123,Home!$C$8:$I$207,6,FALSE))</f>
        <v/>
      </c>
      <c r="AA123" t="e">
        <f t="shared" si="50"/>
        <v>#VALUE!</v>
      </c>
      <c r="AB123" s="44" t="str">
        <f>IF(Home!I127="","",(1+(Home!I127-Home!H127)/14))</f>
        <v/>
      </c>
      <c r="AC123" t="e">
        <f t="shared" si="48"/>
        <v>#VALUE!</v>
      </c>
      <c r="AD123">
        <f t="shared" si="40"/>
        <v>0</v>
      </c>
      <c r="AE123">
        <f>SUM($AD$4:AD123)</f>
        <v>1</v>
      </c>
      <c r="AF123" s="103" t="str">
        <f>IFERROR(VLOOKUP(AN123,Home!$C$8:$E$207,3,FALSE),"")</f>
        <v/>
      </c>
      <c r="AG123" s="103" t="str">
        <f>IFERROR(VLOOKUP(AN123,Home!$C$8:$E$207,2,FALSE),"")</f>
        <v/>
      </c>
      <c r="AH123" s="104" t="str">
        <f>IF(VLOOKUP(AE123,Home!$C$8:$I$207,6,FALSE)="","",VLOOKUP(AE123,Home!$C$8:$I$207,6,FALSE))</f>
        <v/>
      </c>
      <c r="AI123" s="104" t="e">
        <f t="shared" si="49"/>
        <v>#VALUE!</v>
      </c>
      <c r="AJ123" s="105" t="e">
        <f t="shared" si="41"/>
        <v>#VALUE!</v>
      </c>
      <c r="AK123" s="103" t="e">
        <f t="shared" si="31"/>
        <v>#VALUE!</v>
      </c>
      <c r="AL123" s="103" t="e">
        <f t="shared" si="42"/>
        <v>#VALUE!</v>
      </c>
      <c r="AN123" t="str">
        <f>IF(OR(VLOOKUP(AE123,Home!$C$8:$I$207,6,FALSE)="",VLOOKUP(AE123,Home!$C$8:$I$207,7,FALSE)=""),"FEJL",Baggrundsark!AE123)</f>
        <v>FEJL</v>
      </c>
      <c r="AO123">
        <f>IF(VLOOKUP(AE123,Home!$C$8:$N$207,12,FALSE)="Timelønnet",1,0)</f>
        <v>0</v>
      </c>
      <c r="AP123">
        <f>SUM($AO$4:AO123)*AO123</f>
        <v>0</v>
      </c>
      <c r="AQ123">
        <f t="shared" si="51"/>
        <v>1</v>
      </c>
      <c r="AR123" t="str">
        <f t="shared" si="52"/>
        <v/>
      </c>
      <c r="AS123" t="e">
        <f t="shared" si="43"/>
        <v>#VALUE!</v>
      </c>
      <c r="AT123" s="45" t="e">
        <f t="shared" si="34"/>
        <v>#VALUE!</v>
      </c>
      <c r="AU123">
        <f>VLOOKUP(AQ123,Home!$C$8:$J$207,8,FALSE)</f>
        <v>0</v>
      </c>
      <c r="AZ123">
        <v>14</v>
      </c>
      <c r="BA123">
        <v>2016</v>
      </c>
      <c r="BB123" t="s">
        <v>334</v>
      </c>
      <c r="BC123" t="s">
        <v>185</v>
      </c>
    </row>
    <row r="124" spans="1:55" x14ac:dyDescent="0.25">
      <c r="A124" s="6">
        <f t="shared" si="35"/>
        <v>0</v>
      </c>
      <c r="B124" s="6">
        <f t="shared" si="44"/>
        <v>0</v>
      </c>
      <c r="C124" s="6" t="str">
        <f t="shared" si="36"/>
        <v/>
      </c>
      <c r="D124" s="7">
        <f t="shared" si="37"/>
        <v>0</v>
      </c>
      <c r="E124" s="7">
        <f t="shared" si="45"/>
        <v>0</v>
      </c>
      <c r="F124" s="7" t="str">
        <f t="shared" si="38"/>
        <v/>
      </c>
      <c r="G124" s="6">
        <f t="shared" si="39"/>
        <v>0</v>
      </c>
      <c r="H124" s="6">
        <f t="shared" si="46"/>
        <v>0</v>
      </c>
      <c r="I124" s="6" t="str">
        <f t="shared" si="47"/>
        <v/>
      </c>
      <c r="J124" s="11">
        <v>121</v>
      </c>
      <c r="K124" s="11">
        <f>IF(IFERROR(VLOOKUP(J124,Home!$A$8:$B$1048576,1,FALSE),0)=0,0,1)</f>
        <v>1</v>
      </c>
      <c r="L124" s="129" t="e">
        <f>IF(VLOOKUP(O124,Home!$C$8:$R$207,6,FALSE)="","",VLOOKUP(O124,Home!$C$8:$R$207,6,FALSE))</f>
        <v>#N/A</v>
      </c>
      <c r="M124" s="129" t="e">
        <f t="shared" si="27"/>
        <v>#N/A</v>
      </c>
      <c r="N124" s="11">
        <f>SUM($K$4:K124)</f>
        <v>121</v>
      </c>
      <c r="O124" s="11" t="str">
        <f>IF(P124="","",IF(IFERROR(VLOOKUP(N124,Home!$C$8:$R$1048576,1,FALSE),"")=0,"",IFERROR(VLOOKUP(N124,Home!$C$8:$R$1048576,1,FALSE),"")))</f>
        <v/>
      </c>
      <c r="P124" s="11" t="str">
        <f>IF(IFERROR(VLOOKUP(W124,Home!$C$8:$R$1048576,3,FALSE),"")=0,"",IFERROR(VLOOKUP(W124,Home!$C$8:$R$1048576,3,FALSE),""))</f>
        <v/>
      </c>
      <c r="Q124" s="11" t="str">
        <f t="shared" si="28"/>
        <v/>
      </c>
      <c r="R124" s="130" t="e">
        <f>VLOOKUP(Q124,'Baggrund til lister'!$G$4:$H$15,2,FALSE)</f>
        <v>#N/A</v>
      </c>
      <c r="S124" s="11" t="str">
        <f t="shared" si="29"/>
        <v/>
      </c>
      <c r="T124" s="11" t="str">
        <f>IF(IFERROR(VLOOKUP(N124,Home!$C$8:$R$1048576,11,FALSE),"")=0,"",IFERROR(VLOOKUP(N124,Home!$C$8:$R$1048576,11,FALSE),""))</f>
        <v/>
      </c>
      <c r="U124" s="11" t="str">
        <f>IF(IFERROR(VLOOKUP(O124,Home!$C$8:$R$1048576,12,FALSE),"")=0,"",IFERROR(VLOOKUP(O124,Home!$C$8:$R$1048576,12,FALSE),""))</f>
        <v/>
      </c>
      <c r="V124" s="11" t="str">
        <f>IF(IFERROR(VLOOKUP(O124,Home!$C$8:$R$1048576,8,FALSE),"")=0,"",IFERROR(VLOOKUP(O124,Home!$C$8:$R$1048576,8,FALSE),""))</f>
        <v/>
      </c>
      <c r="W124" s="11" t="str">
        <f>IF(OR(VLOOKUP(N124,Home!$C$7:$I$207,6,FALSE)="",VLOOKUP(N124,Home!$C$7:$I$207,7,FALSE)=""),"FEJL",SUM(Baggrundsark!$K$4:K124))</f>
        <v>FEJL</v>
      </c>
      <c r="Y124">
        <v>121</v>
      </c>
      <c r="Z124" s="1" t="str">
        <f>IF(VLOOKUP(Y124,Home!$C$8:$I$207,6,FALSE)="","",VLOOKUP(Y124,Home!$C$8:$I$207,6,FALSE))</f>
        <v/>
      </c>
      <c r="AA124" t="e">
        <f t="shared" si="50"/>
        <v>#VALUE!</v>
      </c>
      <c r="AB124" s="44" t="str">
        <f>IF(Home!I128="","",(1+(Home!I128-Home!H128)/14))</f>
        <v/>
      </c>
      <c r="AC124" t="e">
        <f t="shared" si="48"/>
        <v>#VALUE!</v>
      </c>
      <c r="AD124">
        <f t="shared" si="40"/>
        <v>0</v>
      </c>
      <c r="AE124">
        <f>SUM($AD$4:AD124)</f>
        <v>1</v>
      </c>
      <c r="AF124" s="103" t="str">
        <f>IFERROR(VLOOKUP(AN124,Home!$C$8:$E$207,3,FALSE),"")</f>
        <v/>
      </c>
      <c r="AG124" s="103" t="str">
        <f>IFERROR(VLOOKUP(AN124,Home!$C$8:$E$207,2,FALSE),"")</f>
        <v/>
      </c>
      <c r="AH124" s="104" t="str">
        <f>IF(VLOOKUP(AE124,Home!$C$8:$I$207,6,FALSE)="","",VLOOKUP(AE124,Home!$C$8:$I$207,6,FALSE))</f>
        <v/>
      </c>
      <c r="AI124" s="104" t="e">
        <f t="shared" si="49"/>
        <v>#VALUE!</v>
      </c>
      <c r="AJ124" s="105" t="e">
        <f t="shared" si="41"/>
        <v>#VALUE!</v>
      </c>
      <c r="AK124" s="103" t="e">
        <f t="shared" si="31"/>
        <v>#VALUE!</v>
      </c>
      <c r="AL124" s="103" t="e">
        <f t="shared" si="42"/>
        <v>#VALUE!</v>
      </c>
      <c r="AN124" t="str">
        <f>IF(OR(VLOOKUP(AE124,Home!$C$8:$I$207,6,FALSE)="",VLOOKUP(AE124,Home!$C$8:$I$207,7,FALSE)=""),"FEJL",Baggrundsark!AE124)</f>
        <v>FEJL</v>
      </c>
      <c r="AO124">
        <f>IF(VLOOKUP(AE124,Home!$C$8:$N$207,12,FALSE)="Timelønnet",1,0)</f>
        <v>0</v>
      </c>
      <c r="AP124">
        <f>SUM($AO$4:AO124)*AO124</f>
        <v>0</v>
      </c>
      <c r="AQ124">
        <f t="shared" si="51"/>
        <v>1</v>
      </c>
      <c r="AR124" t="str">
        <f t="shared" si="52"/>
        <v/>
      </c>
      <c r="AS124" t="e">
        <f t="shared" si="43"/>
        <v>#VALUE!</v>
      </c>
      <c r="AT124" s="45" t="e">
        <f t="shared" si="34"/>
        <v>#VALUE!</v>
      </c>
      <c r="AU124">
        <f>VLOOKUP(AQ124,Home!$C$8:$J$207,8,FALSE)</f>
        <v>0</v>
      </c>
      <c r="AZ124">
        <v>15</v>
      </c>
      <c r="BA124">
        <v>2016</v>
      </c>
      <c r="BB124" t="s">
        <v>335</v>
      </c>
      <c r="BC124" t="s">
        <v>186</v>
      </c>
    </row>
    <row r="125" spans="1:55" x14ac:dyDescent="0.25">
      <c r="A125" s="6">
        <f t="shared" si="35"/>
        <v>0</v>
      </c>
      <c r="B125" s="6">
        <f t="shared" si="44"/>
        <v>0</v>
      </c>
      <c r="C125" s="6" t="str">
        <f t="shared" si="36"/>
        <v/>
      </c>
      <c r="D125" s="7">
        <f t="shared" si="37"/>
        <v>0</v>
      </c>
      <c r="E125" s="7">
        <f t="shared" si="45"/>
        <v>0</v>
      </c>
      <c r="F125" s="7" t="str">
        <f t="shared" si="38"/>
        <v/>
      </c>
      <c r="G125" s="6">
        <f t="shared" si="39"/>
        <v>0</v>
      </c>
      <c r="H125" s="6">
        <f t="shared" si="46"/>
        <v>0</v>
      </c>
      <c r="I125" s="6" t="str">
        <f t="shared" si="47"/>
        <v/>
      </c>
      <c r="J125" s="11">
        <v>122</v>
      </c>
      <c r="K125" s="11">
        <f>IF(IFERROR(VLOOKUP(J125,Home!$A$8:$B$1048576,1,FALSE),0)=0,0,1)</f>
        <v>1</v>
      </c>
      <c r="L125" s="129" t="e">
        <f>IF(VLOOKUP(O125,Home!$C$8:$R$207,6,FALSE)="","",VLOOKUP(O125,Home!$C$8:$R$207,6,FALSE))</f>
        <v>#N/A</v>
      </c>
      <c r="M125" s="129" t="e">
        <f t="shared" si="27"/>
        <v>#N/A</v>
      </c>
      <c r="N125" s="11">
        <f>SUM($K$4:K125)</f>
        <v>122</v>
      </c>
      <c r="O125" s="11" t="str">
        <f>IF(P125="","",IF(IFERROR(VLOOKUP(N125,Home!$C$8:$R$1048576,1,FALSE),"")=0,"",IFERROR(VLOOKUP(N125,Home!$C$8:$R$1048576,1,FALSE),"")))</f>
        <v/>
      </c>
      <c r="P125" s="11" t="str">
        <f>IF(IFERROR(VLOOKUP(W125,Home!$C$8:$R$1048576,3,FALSE),"")=0,"",IFERROR(VLOOKUP(W125,Home!$C$8:$R$1048576,3,FALSE),""))</f>
        <v/>
      </c>
      <c r="Q125" s="11" t="str">
        <f t="shared" si="28"/>
        <v/>
      </c>
      <c r="R125" s="130" t="e">
        <f>VLOOKUP(Q125,'Baggrund til lister'!$G$4:$H$15,2,FALSE)</f>
        <v>#N/A</v>
      </c>
      <c r="S125" s="11" t="str">
        <f t="shared" si="29"/>
        <v/>
      </c>
      <c r="T125" s="11" t="str">
        <f>IF(IFERROR(VLOOKUP(N125,Home!$C$8:$R$1048576,11,FALSE),"")=0,"",IFERROR(VLOOKUP(N125,Home!$C$8:$R$1048576,11,FALSE),""))</f>
        <v/>
      </c>
      <c r="U125" s="11" t="str">
        <f>IF(IFERROR(VLOOKUP(O125,Home!$C$8:$R$1048576,12,FALSE),"")=0,"",IFERROR(VLOOKUP(O125,Home!$C$8:$R$1048576,12,FALSE),""))</f>
        <v/>
      </c>
      <c r="V125" s="11" t="str">
        <f>IF(IFERROR(VLOOKUP(O125,Home!$C$8:$R$1048576,8,FALSE),"")=0,"",IFERROR(VLOOKUP(O125,Home!$C$8:$R$1048576,8,FALSE),""))</f>
        <v/>
      </c>
      <c r="W125" s="11" t="str">
        <f>IF(OR(VLOOKUP(N125,Home!$C$7:$I$207,6,FALSE)="",VLOOKUP(N125,Home!$C$7:$I$207,7,FALSE)=""),"FEJL",SUM(Baggrundsark!$K$4:K125))</f>
        <v>FEJL</v>
      </c>
      <c r="Y125">
        <v>122</v>
      </c>
      <c r="Z125" s="1" t="str">
        <f>IF(VLOOKUP(Y125,Home!$C$8:$I$207,6,FALSE)="","",VLOOKUP(Y125,Home!$C$8:$I$207,6,FALSE))</f>
        <v/>
      </c>
      <c r="AA125" t="e">
        <f t="shared" si="50"/>
        <v>#VALUE!</v>
      </c>
      <c r="AB125" s="44" t="str">
        <f>IF(Home!I129="","",(1+(Home!I129-Home!H129)/14))</f>
        <v/>
      </c>
      <c r="AC125" t="e">
        <f t="shared" si="48"/>
        <v>#VALUE!</v>
      </c>
      <c r="AD125">
        <f t="shared" si="40"/>
        <v>0</v>
      </c>
      <c r="AE125">
        <f>SUM($AD$4:AD125)</f>
        <v>1</v>
      </c>
      <c r="AF125" s="103" t="str">
        <f>IFERROR(VLOOKUP(AN125,Home!$C$8:$E$207,3,FALSE),"")</f>
        <v/>
      </c>
      <c r="AG125" s="103" t="str">
        <f>IFERROR(VLOOKUP(AN125,Home!$C$8:$E$207,2,FALSE),"")</f>
        <v/>
      </c>
      <c r="AH125" s="104" t="str">
        <f>IF(VLOOKUP(AE125,Home!$C$8:$I$207,6,FALSE)="","",VLOOKUP(AE125,Home!$C$8:$I$207,6,FALSE))</f>
        <v/>
      </c>
      <c r="AI125" s="104" t="e">
        <f t="shared" si="49"/>
        <v>#VALUE!</v>
      </c>
      <c r="AJ125" s="105" t="e">
        <f t="shared" si="41"/>
        <v>#VALUE!</v>
      </c>
      <c r="AK125" s="103" t="e">
        <f t="shared" si="31"/>
        <v>#VALUE!</v>
      </c>
      <c r="AL125" s="103" t="e">
        <f t="shared" si="42"/>
        <v>#VALUE!</v>
      </c>
      <c r="AN125" t="str">
        <f>IF(OR(VLOOKUP(AE125,Home!$C$8:$I$207,6,FALSE)="",VLOOKUP(AE125,Home!$C$8:$I$207,7,FALSE)=""),"FEJL",Baggrundsark!AE125)</f>
        <v>FEJL</v>
      </c>
      <c r="AO125">
        <f>IF(VLOOKUP(AE125,Home!$C$8:$N$207,12,FALSE)="Timelønnet",1,0)</f>
        <v>0</v>
      </c>
      <c r="AP125">
        <f>SUM($AO$4:AO125)*AO125</f>
        <v>0</v>
      </c>
      <c r="AQ125">
        <f t="shared" si="51"/>
        <v>1</v>
      </c>
      <c r="AR125" t="str">
        <f t="shared" si="52"/>
        <v/>
      </c>
      <c r="AS125" t="e">
        <f t="shared" si="43"/>
        <v>#VALUE!</v>
      </c>
      <c r="AT125" s="45" t="e">
        <f t="shared" si="34"/>
        <v>#VALUE!</v>
      </c>
      <c r="AU125">
        <f>VLOOKUP(AQ125,Home!$C$8:$J$207,8,FALSE)</f>
        <v>0</v>
      </c>
      <c r="AZ125">
        <v>16</v>
      </c>
      <c r="BA125">
        <v>2016</v>
      </c>
      <c r="BB125" t="s">
        <v>336</v>
      </c>
      <c r="BC125" t="s">
        <v>186</v>
      </c>
    </row>
    <row r="126" spans="1:55" x14ac:dyDescent="0.25">
      <c r="A126" s="6">
        <f t="shared" si="35"/>
        <v>0</v>
      </c>
      <c r="B126" s="6">
        <f t="shared" si="44"/>
        <v>0</v>
      </c>
      <c r="C126" s="6" t="str">
        <f t="shared" si="36"/>
        <v/>
      </c>
      <c r="D126" s="7">
        <f t="shared" si="37"/>
        <v>0</v>
      </c>
      <c r="E126" s="7">
        <f t="shared" si="45"/>
        <v>0</v>
      </c>
      <c r="F126" s="7" t="str">
        <f t="shared" si="38"/>
        <v/>
      </c>
      <c r="G126" s="6">
        <f t="shared" si="39"/>
        <v>0</v>
      </c>
      <c r="H126" s="6">
        <f t="shared" si="46"/>
        <v>0</v>
      </c>
      <c r="I126" s="6" t="str">
        <f t="shared" si="47"/>
        <v/>
      </c>
      <c r="J126" s="11">
        <v>123</v>
      </c>
      <c r="K126" s="11">
        <f>IF(IFERROR(VLOOKUP(J126,Home!$A$8:$B$1048576,1,FALSE),0)=0,0,1)</f>
        <v>1</v>
      </c>
      <c r="L126" s="129" t="e">
        <f>IF(VLOOKUP(O126,Home!$C$8:$R$207,6,FALSE)="","",VLOOKUP(O126,Home!$C$8:$R$207,6,FALSE))</f>
        <v>#N/A</v>
      </c>
      <c r="M126" s="129" t="e">
        <f t="shared" si="27"/>
        <v>#N/A</v>
      </c>
      <c r="N126" s="11">
        <f>SUM($K$4:K126)</f>
        <v>123</v>
      </c>
      <c r="O126" s="11" t="str">
        <f>IF(P126="","",IF(IFERROR(VLOOKUP(N126,Home!$C$8:$R$1048576,1,FALSE),"")=0,"",IFERROR(VLOOKUP(N126,Home!$C$8:$R$1048576,1,FALSE),"")))</f>
        <v/>
      </c>
      <c r="P126" s="11" t="str">
        <f>IF(IFERROR(VLOOKUP(W126,Home!$C$8:$R$1048576,3,FALSE),"")=0,"",IFERROR(VLOOKUP(W126,Home!$C$8:$R$1048576,3,FALSE),""))</f>
        <v/>
      </c>
      <c r="Q126" s="11" t="str">
        <f t="shared" si="28"/>
        <v/>
      </c>
      <c r="R126" s="130" t="e">
        <f>VLOOKUP(Q126,'Baggrund til lister'!$G$4:$H$15,2,FALSE)</f>
        <v>#N/A</v>
      </c>
      <c r="S126" s="11" t="str">
        <f t="shared" si="29"/>
        <v/>
      </c>
      <c r="T126" s="11" t="str">
        <f>IF(IFERROR(VLOOKUP(N126,Home!$C$8:$R$1048576,11,FALSE),"")=0,"",IFERROR(VLOOKUP(N126,Home!$C$8:$R$1048576,11,FALSE),""))</f>
        <v/>
      </c>
      <c r="U126" s="11" t="str">
        <f>IF(IFERROR(VLOOKUP(O126,Home!$C$8:$R$1048576,12,FALSE),"")=0,"",IFERROR(VLOOKUP(O126,Home!$C$8:$R$1048576,12,FALSE),""))</f>
        <v/>
      </c>
      <c r="V126" s="11" t="str">
        <f>IF(IFERROR(VLOOKUP(O126,Home!$C$8:$R$1048576,8,FALSE),"")=0,"",IFERROR(VLOOKUP(O126,Home!$C$8:$R$1048576,8,FALSE),""))</f>
        <v/>
      </c>
      <c r="W126" s="11" t="str">
        <f>IF(OR(VLOOKUP(N126,Home!$C$7:$I$207,6,FALSE)="",VLOOKUP(N126,Home!$C$7:$I$207,7,FALSE)=""),"FEJL",SUM(Baggrundsark!$K$4:K126))</f>
        <v>FEJL</v>
      </c>
      <c r="Y126">
        <v>123</v>
      </c>
      <c r="Z126" s="1" t="str">
        <f>IF(VLOOKUP(Y126,Home!$C$8:$I$207,6,FALSE)="","",VLOOKUP(Y126,Home!$C$8:$I$207,6,FALSE))</f>
        <v/>
      </c>
      <c r="AA126" t="e">
        <f t="shared" si="50"/>
        <v>#VALUE!</v>
      </c>
      <c r="AB126" s="44" t="str">
        <f>IF(Home!I130="","",(1+(Home!I130-Home!H130)/14))</f>
        <v/>
      </c>
      <c r="AC126" t="e">
        <f t="shared" si="48"/>
        <v>#VALUE!</v>
      </c>
      <c r="AD126">
        <f t="shared" si="40"/>
        <v>0</v>
      </c>
      <c r="AE126">
        <f>SUM($AD$4:AD126)</f>
        <v>1</v>
      </c>
      <c r="AF126" s="103" t="str">
        <f>IFERROR(VLOOKUP(AN126,Home!$C$8:$E$207,3,FALSE),"")</f>
        <v/>
      </c>
      <c r="AG126" s="103" t="str">
        <f>IFERROR(VLOOKUP(AN126,Home!$C$8:$E$207,2,FALSE),"")</f>
        <v/>
      </c>
      <c r="AH126" s="104" t="str">
        <f>IF(VLOOKUP(AE126,Home!$C$8:$I$207,6,FALSE)="","",VLOOKUP(AE126,Home!$C$8:$I$207,6,FALSE))</f>
        <v/>
      </c>
      <c r="AI126" s="104" t="e">
        <f t="shared" si="49"/>
        <v>#VALUE!</v>
      </c>
      <c r="AJ126" s="105" t="e">
        <f t="shared" si="41"/>
        <v>#VALUE!</v>
      </c>
      <c r="AK126" s="103" t="e">
        <f t="shared" si="31"/>
        <v>#VALUE!</v>
      </c>
      <c r="AL126" s="103" t="e">
        <f t="shared" si="42"/>
        <v>#VALUE!</v>
      </c>
      <c r="AN126" t="str">
        <f>IF(OR(VLOOKUP(AE126,Home!$C$8:$I$207,6,FALSE)="",VLOOKUP(AE126,Home!$C$8:$I$207,7,FALSE)=""),"FEJL",Baggrundsark!AE126)</f>
        <v>FEJL</v>
      </c>
      <c r="AO126">
        <f>IF(VLOOKUP(AE126,Home!$C$8:$N$207,12,FALSE)="Timelønnet",1,0)</f>
        <v>0</v>
      </c>
      <c r="AP126">
        <f>SUM($AO$4:AO126)*AO126</f>
        <v>0</v>
      </c>
      <c r="AQ126">
        <f t="shared" si="51"/>
        <v>1</v>
      </c>
      <c r="AR126" t="str">
        <f t="shared" si="52"/>
        <v/>
      </c>
      <c r="AS126" t="e">
        <f t="shared" si="43"/>
        <v>#VALUE!</v>
      </c>
      <c r="AT126" s="45" t="e">
        <f t="shared" si="34"/>
        <v>#VALUE!</v>
      </c>
      <c r="AU126">
        <f>VLOOKUP(AQ126,Home!$C$8:$J$207,8,FALSE)</f>
        <v>0</v>
      </c>
      <c r="AZ126">
        <v>17</v>
      </c>
      <c r="BA126">
        <v>2016</v>
      </c>
      <c r="BB126" t="s">
        <v>337</v>
      </c>
      <c r="BC126" t="s">
        <v>187</v>
      </c>
    </row>
    <row r="127" spans="1:55" x14ac:dyDescent="0.25">
      <c r="A127" s="6">
        <f t="shared" si="35"/>
        <v>0</v>
      </c>
      <c r="B127" s="6">
        <f t="shared" si="44"/>
        <v>0</v>
      </c>
      <c r="C127" s="6" t="str">
        <f t="shared" si="36"/>
        <v/>
      </c>
      <c r="D127" s="7">
        <f t="shared" si="37"/>
        <v>0</v>
      </c>
      <c r="E127" s="7">
        <f t="shared" si="45"/>
        <v>0</v>
      </c>
      <c r="F127" s="7" t="str">
        <f t="shared" si="38"/>
        <v/>
      </c>
      <c r="G127" s="6">
        <f t="shared" si="39"/>
        <v>0</v>
      </c>
      <c r="H127" s="6">
        <f t="shared" si="46"/>
        <v>0</v>
      </c>
      <c r="I127" s="6" t="str">
        <f t="shared" si="47"/>
        <v/>
      </c>
      <c r="J127" s="11">
        <v>124</v>
      </c>
      <c r="K127" s="11">
        <f>IF(IFERROR(VLOOKUP(J127,Home!$A$8:$B$1048576,1,FALSE),0)=0,0,1)</f>
        <v>1</v>
      </c>
      <c r="L127" s="129" t="e">
        <f>IF(VLOOKUP(O127,Home!$C$8:$R$207,6,FALSE)="","",VLOOKUP(O127,Home!$C$8:$R$207,6,FALSE))</f>
        <v>#N/A</v>
      </c>
      <c r="M127" s="129" t="e">
        <f t="shared" si="27"/>
        <v>#N/A</v>
      </c>
      <c r="N127" s="11">
        <f>SUM($K$4:K127)</f>
        <v>124</v>
      </c>
      <c r="O127" s="11" t="str">
        <f>IF(P127="","",IF(IFERROR(VLOOKUP(N127,Home!$C$8:$R$1048576,1,FALSE),"")=0,"",IFERROR(VLOOKUP(N127,Home!$C$8:$R$1048576,1,FALSE),"")))</f>
        <v/>
      </c>
      <c r="P127" s="11" t="str">
        <f>IF(IFERROR(VLOOKUP(W127,Home!$C$8:$R$1048576,3,FALSE),"")=0,"",IFERROR(VLOOKUP(W127,Home!$C$8:$R$1048576,3,FALSE),""))</f>
        <v/>
      </c>
      <c r="Q127" s="11" t="str">
        <f t="shared" si="28"/>
        <v/>
      </c>
      <c r="R127" s="130" t="e">
        <f>VLOOKUP(Q127,'Baggrund til lister'!$G$4:$H$15,2,FALSE)</f>
        <v>#N/A</v>
      </c>
      <c r="S127" s="11" t="str">
        <f t="shared" si="29"/>
        <v/>
      </c>
      <c r="T127" s="11" t="str">
        <f>IF(IFERROR(VLOOKUP(N127,Home!$C$8:$R$1048576,11,FALSE),"")=0,"",IFERROR(VLOOKUP(N127,Home!$C$8:$R$1048576,11,FALSE),""))</f>
        <v/>
      </c>
      <c r="U127" s="11" t="str">
        <f>IF(IFERROR(VLOOKUP(O127,Home!$C$8:$R$1048576,12,FALSE),"")=0,"",IFERROR(VLOOKUP(O127,Home!$C$8:$R$1048576,12,FALSE),""))</f>
        <v/>
      </c>
      <c r="V127" s="11" t="str">
        <f>IF(IFERROR(VLOOKUP(O127,Home!$C$8:$R$1048576,8,FALSE),"")=0,"",IFERROR(VLOOKUP(O127,Home!$C$8:$R$1048576,8,FALSE),""))</f>
        <v/>
      </c>
      <c r="W127" s="11" t="str">
        <f>IF(OR(VLOOKUP(N127,Home!$C$7:$I$207,6,FALSE)="",VLOOKUP(N127,Home!$C$7:$I$207,7,FALSE)=""),"FEJL",SUM(Baggrundsark!$K$4:K127))</f>
        <v>FEJL</v>
      </c>
      <c r="Y127">
        <v>124</v>
      </c>
      <c r="Z127" s="1" t="str">
        <f>IF(VLOOKUP(Y127,Home!$C$8:$I$207,6,FALSE)="","",VLOOKUP(Y127,Home!$C$8:$I$207,6,FALSE))</f>
        <v/>
      </c>
      <c r="AA127" t="e">
        <f t="shared" si="50"/>
        <v>#VALUE!</v>
      </c>
      <c r="AB127" s="44" t="str">
        <f>IF(Home!I131="","",(1+(Home!I131-Home!H131)/14))</f>
        <v/>
      </c>
      <c r="AC127" t="e">
        <f t="shared" si="48"/>
        <v>#VALUE!</v>
      </c>
      <c r="AD127">
        <f t="shared" si="40"/>
        <v>0</v>
      </c>
      <c r="AE127">
        <f>SUM($AD$4:AD127)</f>
        <v>1</v>
      </c>
      <c r="AF127" s="103" t="str">
        <f>IFERROR(VLOOKUP(AN127,Home!$C$8:$E$207,3,FALSE),"")</f>
        <v/>
      </c>
      <c r="AG127" s="103" t="str">
        <f>IFERROR(VLOOKUP(AN127,Home!$C$8:$E$207,2,FALSE),"")</f>
        <v/>
      </c>
      <c r="AH127" s="104" t="str">
        <f>IF(VLOOKUP(AE127,Home!$C$8:$I$207,6,FALSE)="","",VLOOKUP(AE127,Home!$C$8:$I$207,6,FALSE))</f>
        <v/>
      </c>
      <c r="AI127" s="104" t="e">
        <f t="shared" si="49"/>
        <v>#VALUE!</v>
      </c>
      <c r="AJ127" s="105" t="e">
        <f t="shared" si="41"/>
        <v>#VALUE!</v>
      </c>
      <c r="AK127" s="103" t="e">
        <f t="shared" si="31"/>
        <v>#VALUE!</v>
      </c>
      <c r="AL127" s="103" t="e">
        <f t="shared" si="42"/>
        <v>#VALUE!</v>
      </c>
      <c r="AN127" t="str">
        <f>IF(OR(VLOOKUP(AE127,Home!$C$8:$I$207,6,FALSE)="",VLOOKUP(AE127,Home!$C$8:$I$207,7,FALSE)=""),"FEJL",Baggrundsark!AE127)</f>
        <v>FEJL</v>
      </c>
      <c r="AO127">
        <f>IF(VLOOKUP(AE127,Home!$C$8:$N$207,12,FALSE)="Timelønnet",1,0)</f>
        <v>0</v>
      </c>
      <c r="AP127">
        <f>SUM($AO$4:AO127)*AO127</f>
        <v>0</v>
      </c>
      <c r="AQ127">
        <f t="shared" si="51"/>
        <v>1</v>
      </c>
      <c r="AR127" t="str">
        <f t="shared" si="52"/>
        <v/>
      </c>
      <c r="AS127" t="e">
        <f t="shared" si="43"/>
        <v>#VALUE!</v>
      </c>
      <c r="AT127" s="45" t="e">
        <f t="shared" si="34"/>
        <v>#VALUE!</v>
      </c>
      <c r="AU127">
        <f>VLOOKUP(AQ127,Home!$C$8:$J$207,8,FALSE)</f>
        <v>0</v>
      </c>
      <c r="AZ127">
        <v>18</v>
      </c>
      <c r="BA127">
        <v>2016</v>
      </c>
      <c r="BB127" t="s">
        <v>338</v>
      </c>
      <c r="BC127" t="s">
        <v>187</v>
      </c>
    </row>
    <row r="128" spans="1:55" x14ac:dyDescent="0.25">
      <c r="A128" s="6">
        <f t="shared" si="35"/>
        <v>0</v>
      </c>
      <c r="B128" s="6">
        <f t="shared" si="44"/>
        <v>0</v>
      </c>
      <c r="C128" s="6" t="str">
        <f t="shared" si="36"/>
        <v/>
      </c>
      <c r="D128" s="7">
        <f t="shared" si="37"/>
        <v>0</v>
      </c>
      <c r="E128" s="7">
        <f t="shared" si="45"/>
        <v>0</v>
      </c>
      <c r="F128" s="7" t="str">
        <f t="shared" si="38"/>
        <v/>
      </c>
      <c r="G128" s="6">
        <f t="shared" si="39"/>
        <v>0</v>
      </c>
      <c r="H128" s="6">
        <f t="shared" si="46"/>
        <v>0</v>
      </c>
      <c r="I128" s="6" t="str">
        <f t="shared" si="47"/>
        <v/>
      </c>
      <c r="J128" s="11">
        <v>125</v>
      </c>
      <c r="K128" s="11">
        <f>IF(IFERROR(VLOOKUP(J128,Home!$A$8:$B$1048576,1,FALSE),0)=0,0,1)</f>
        <v>1</v>
      </c>
      <c r="L128" s="129" t="e">
        <f>IF(VLOOKUP(O128,Home!$C$8:$R$207,6,FALSE)="","",VLOOKUP(O128,Home!$C$8:$R$207,6,FALSE))</f>
        <v>#N/A</v>
      </c>
      <c r="M128" s="129" t="e">
        <f t="shared" si="27"/>
        <v>#N/A</v>
      </c>
      <c r="N128" s="11">
        <f>SUM($K$4:K128)</f>
        <v>125</v>
      </c>
      <c r="O128" s="11" t="str">
        <f>IF(P128="","",IF(IFERROR(VLOOKUP(N128,Home!$C$8:$R$1048576,1,FALSE),"")=0,"",IFERROR(VLOOKUP(N128,Home!$C$8:$R$1048576,1,FALSE),"")))</f>
        <v/>
      </c>
      <c r="P128" s="11" t="str">
        <f>IF(IFERROR(VLOOKUP(W128,Home!$C$8:$R$1048576,3,FALSE),"")=0,"",IFERROR(VLOOKUP(W128,Home!$C$8:$R$1048576,3,FALSE),""))</f>
        <v/>
      </c>
      <c r="Q128" s="11" t="str">
        <f t="shared" si="28"/>
        <v/>
      </c>
      <c r="R128" s="130" t="e">
        <f>VLOOKUP(Q128,'Baggrund til lister'!$G$4:$H$15,2,FALSE)</f>
        <v>#N/A</v>
      </c>
      <c r="S128" s="11" t="str">
        <f t="shared" si="29"/>
        <v/>
      </c>
      <c r="T128" s="11" t="str">
        <f>IF(IFERROR(VLOOKUP(N128,Home!$C$8:$R$1048576,11,FALSE),"")=0,"",IFERROR(VLOOKUP(N128,Home!$C$8:$R$1048576,11,FALSE),""))</f>
        <v/>
      </c>
      <c r="U128" s="11" t="str">
        <f>IF(IFERROR(VLOOKUP(O128,Home!$C$8:$R$1048576,12,FALSE),"")=0,"",IFERROR(VLOOKUP(O128,Home!$C$8:$R$1048576,12,FALSE),""))</f>
        <v/>
      </c>
      <c r="V128" s="11" t="str">
        <f>IF(IFERROR(VLOOKUP(O128,Home!$C$8:$R$1048576,8,FALSE),"")=0,"",IFERROR(VLOOKUP(O128,Home!$C$8:$R$1048576,8,FALSE),""))</f>
        <v/>
      </c>
      <c r="W128" s="11" t="str">
        <f>IF(OR(VLOOKUP(N128,Home!$C$7:$I$207,6,FALSE)="",VLOOKUP(N128,Home!$C$7:$I$207,7,FALSE)=""),"FEJL",SUM(Baggrundsark!$K$4:K128))</f>
        <v>FEJL</v>
      </c>
      <c r="Y128">
        <v>125</v>
      </c>
      <c r="Z128" s="1" t="str">
        <f>IF(VLOOKUP(Y128,Home!$C$8:$I$207,6,FALSE)="","",VLOOKUP(Y128,Home!$C$8:$I$207,6,FALSE))</f>
        <v/>
      </c>
      <c r="AA128" t="e">
        <f t="shared" si="50"/>
        <v>#VALUE!</v>
      </c>
      <c r="AB128" s="44" t="str">
        <f>IF(Home!I132="","",(1+(Home!I132-Home!H132)/14))</f>
        <v/>
      </c>
      <c r="AC128" t="e">
        <f t="shared" si="48"/>
        <v>#VALUE!</v>
      </c>
      <c r="AD128">
        <f t="shared" si="40"/>
        <v>0</v>
      </c>
      <c r="AE128">
        <f>SUM($AD$4:AD128)</f>
        <v>1</v>
      </c>
      <c r="AF128" s="103" t="str">
        <f>IFERROR(VLOOKUP(AN128,Home!$C$8:$E$207,3,FALSE),"")</f>
        <v/>
      </c>
      <c r="AG128" s="103" t="str">
        <f>IFERROR(VLOOKUP(AN128,Home!$C$8:$E$207,2,FALSE),"")</f>
        <v/>
      </c>
      <c r="AH128" s="104" t="str">
        <f>IF(VLOOKUP(AE128,Home!$C$8:$I$207,6,FALSE)="","",VLOOKUP(AE128,Home!$C$8:$I$207,6,FALSE))</f>
        <v/>
      </c>
      <c r="AI128" s="104" t="e">
        <f t="shared" si="49"/>
        <v>#VALUE!</v>
      </c>
      <c r="AJ128" s="105" t="e">
        <f t="shared" si="41"/>
        <v>#VALUE!</v>
      </c>
      <c r="AK128" s="103" t="e">
        <f t="shared" si="31"/>
        <v>#VALUE!</v>
      </c>
      <c r="AL128" s="103" t="e">
        <f t="shared" si="42"/>
        <v>#VALUE!</v>
      </c>
      <c r="AN128" t="str">
        <f>IF(OR(VLOOKUP(AE128,Home!$C$8:$I$207,6,FALSE)="",VLOOKUP(AE128,Home!$C$8:$I$207,7,FALSE)=""),"FEJL",Baggrundsark!AE128)</f>
        <v>FEJL</v>
      </c>
      <c r="AO128">
        <f>IF(VLOOKUP(AE128,Home!$C$8:$N$207,12,FALSE)="Timelønnet",1,0)</f>
        <v>0</v>
      </c>
      <c r="AP128">
        <f>SUM($AO$4:AO128)*AO128</f>
        <v>0</v>
      </c>
      <c r="AQ128">
        <f t="shared" si="51"/>
        <v>1</v>
      </c>
      <c r="AR128" t="str">
        <f t="shared" si="52"/>
        <v/>
      </c>
      <c r="AS128" t="e">
        <f t="shared" si="43"/>
        <v>#VALUE!</v>
      </c>
      <c r="AT128" s="45" t="e">
        <f t="shared" si="34"/>
        <v>#VALUE!</v>
      </c>
      <c r="AU128">
        <f>VLOOKUP(AQ128,Home!$C$8:$J$207,8,FALSE)</f>
        <v>0</v>
      </c>
      <c r="AZ128">
        <v>19</v>
      </c>
      <c r="BA128">
        <v>2016</v>
      </c>
      <c r="BB128" t="s">
        <v>339</v>
      </c>
      <c r="BC128" t="s">
        <v>188</v>
      </c>
    </row>
    <row r="129" spans="1:55" x14ac:dyDescent="0.25">
      <c r="A129" s="6">
        <f t="shared" si="35"/>
        <v>0</v>
      </c>
      <c r="B129" s="6">
        <f t="shared" si="44"/>
        <v>0</v>
      </c>
      <c r="C129" s="6" t="str">
        <f t="shared" si="36"/>
        <v/>
      </c>
      <c r="D129" s="7">
        <f t="shared" si="37"/>
        <v>0</v>
      </c>
      <c r="E129" s="7">
        <f t="shared" si="45"/>
        <v>0</v>
      </c>
      <c r="F129" s="7" t="str">
        <f t="shared" si="38"/>
        <v/>
      </c>
      <c r="G129" s="6">
        <f t="shared" si="39"/>
        <v>0</v>
      </c>
      <c r="H129" s="6">
        <f t="shared" si="46"/>
        <v>0</v>
      </c>
      <c r="I129" s="6" t="str">
        <f t="shared" si="47"/>
        <v/>
      </c>
      <c r="J129" s="11">
        <v>126</v>
      </c>
      <c r="K129" s="11">
        <f>IF(IFERROR(VLOOKUP(J129,Home!$A$8:$B$1048576,1,FALSE),0)=0,0,1)</f>
        <v>1</v>
      </c>
      <c r="L129" s="129" t="e">
        <f>IF(VLOOKUP(O129,Home!$C$8:$R$207,6,FALSE)="","",VLOOKUP(O129,Home!$C$8:$R$207,6,FALSE))</f>
        <v>#N/A</v>
      </c>
      <c r="M129" s="129" t="e">
        <f t="shared" si="27"/>
        <v>#N/A</v>
      </c>
      <c r="N129" s="11">
        <f>SUM($K$4:K129)</f>
        <v>126</v>
      </c>
      <c r="O129" s="11" t="str">
        <f>IF(P129="","",IF(IFERROR(VLOOKUP(N129,Home!$C$8:$R$1048576,1,FALSE),"")=0,"",IFERROR(VLOOKUP(N129,Home!$C$8:$R$1048576,1,FALSE),"")))</f>
        <v/>
      </c>
      <c r="P129" s="11" t="str">
        <f>IF(IFERROR(VLOOKUP(W129,Home!$C$8:$R$1048576,3,FALSE),"")=0,"",IFERROR(VLOOKUP(W129,Home!$C$8:$R$1048576,3,FALSE),""))</f>
        <v/>
      </c>
      <c r="Q129" s="11" t="str">
        <f t="shared" si="28"/>
        <v/>
      </c>
      <c r="R129" s="130" t="e">
        <f>VLOOKUP(Q129,'Baggrund til lister'!$G$4:$H$15,2,FALSE)</f>
        <v>#N/A</v>
      </c>
      <c r="S129" s="11" t="str">
        <f t="shared" si="29"/>
        <v/>
      </c>
      <c r="T129" s="11" t="str">
        <f>IF(IFERROR(VLOOKUP(N129,Home!$C$8:$R$1048576,11,FALSE),"")=0,"",IFERROR(VLOOKUP(N129,Home!$C$8:$R$1048576,11,FALSE),""))</f>
        <v/>
      </c>
      <c r="U129" s="11" t="str">
        <f>IF(IFERROR(VLOOKUP(O129,Home!$C$8:$R$1048576,12,FALSE),"")=0,"",IFERROR(VLOOKUP(O129,Home!$C$8:$R$1048576,12,FALSE),""))</f>
        <v/>
      </c>
      <c r="V129" s="11" t="str">
        <f>IF(IFERROR(VLOOKUP(O129,Home!$C$8:$R$1048576,8,FALSE),"")=0,"",IFERROR(VLOOKUP(O129,Home!$C$8:$R$1048576,8,FALSE),""))</f>
        <v/>
      </c>
      <c r="W129" s="11" t="str">
        <f>IF(OR(VLOOKUP(N129,Home!$C$7:$I$207,6,FALSE)="",VLOOKUP(N129,Home!$C$7:$I$207,7,FALSE)=""),"FEJL",SUM(Baggrundsark!$K$4:K129))</f>
        <v>FEJL</v>
      </c>
      <c r="Y129">
        <v>126</v>
      </c>
      <c r="Z129" s="1" t="str">
        <f>IF(VLOOKUP(Y129,Home!$C$8:$I$207,6,FALSE)="","",VLOOKUP(Y129,Home!$C$8:$I$207,6,FALSE))</f>
        <v/>
      </c>
      <c r="AA129" t="e">
        <f t="shared" si="50"/>
        <v>#VALUE!</v>
      </c>
      <c r="AB129" s="44" t="str">
        <f>IF(Home!I133="","",(1+(Home!I133-Home!H133)/14))</f>
        <v/>
      </c>
      <c r="AC129" t="e">
        <f t="shared" si="48"/>
        <v>#VALUE!</v>
      </c>
      <c r="AD129">
        <f t="shared" si="40"/>
        <v>0</v>
      </c>
      <c r="AE129">
        <f>SUM($AD$4:AD129)</f>
        <v>1</v>
      </c>
      <c r="AF129" s="103" t="str">
        <f>IFERROR(VLOOKUP(AN129,Home!$C$8:$E$207,3,FALSE),"")</f>
        <v/>
      </c>
      <c r="AG129" s="103" t="str">
        <f>IFERROR(VLOOKUP(AN129,Home!$C$8:$E$207,2,FALSE),"")</f>
        <v/>
      </c>
      <c r="AH129" s="104" t="str">
        <f>IF(VLOOKUP(AE129,Home!$C$8:$I$207,6,FALSE)="","",VLOOKUP(AE129,Home!$C$8:$I$207,6,FALSE))</f>
        <v/>
      </c>
      <c r="AI129" s="104" t="e">
        <f t="shared" si="49"/>
        <v>#VALUE!</v>
      </c>
      <c r="AJ129" s="105" t="e">
        <f t="shared" si="41"/>
        <v>#VALUE!</v>
      </c>
      <c r="AK129" s="103" t="e">
        <f t="shared" si="31"/>
        <v>#VALUE!</v>
      </c>
      <c r="AL129" s="103" t="e">
        <f t="shared" si="42"/>
        <v>#VALUE!</v>
      </c>
      <c r="AN129" t="str">
        <f>IF(OR(VLOOKUP(AE129,Home!$C$8:$I$207,6,FALSE)="",VLOOKUP(AE129,Home!$C$8:$I$207,7,FALSE)=""),"FEJL",Baggrundsark!AE129)</f>
        <v>FEJL</v>
      </c>
      <c r="AO129">
        <f>IF(VLOOKUP(AE129,Home!$C$8:$N$207,12,FALSE)="Timelønnet",1,0)</f>
        <v>0</v>
      </c>
      <c r="AP129">
        <f>SUM($AO$4:AO129)*AO129</f>
        <v>0</v>
      </c>
      <c r="AQ129">
        <f t="shared" si="51"/>
        <v>1</v>
      </c>
      <c r="AR129" t="str">
        <f t="shared" si="52"/>
        <v/>
      </c>
      <c r="AS129" t="e">
        <f t="shared" si="43"/>
        <v>#VALUE!</v>
      </c>
      <c r="AT129" s="45" t="e">
        <f t="shared" si="34"/>
        <v>#VALUE!</v>
      </c>
      <c r="AU129">
        <f>VLOOKUP(AQ129,Home!$C$8:$J$207,8,FALSE)</f>
        <v>0</v>
      </c>
      <c r="AZ129">
        <v>20</v>
      </c>
      <c r="BA129">
        <v>2016</v>
      </c>
      <c r="BB129" t="s">
        <v>340</v>
      </c>
      <c r="BC129" t="s">
        <v>188</v>
      </c>
    </row>
    <row r="130" spans="1:55" x14ac:dyDescent="0.25">
      <c r="A130" s="6">
        <f t="shared" si="35"/>
        <v>0</v>
      </c>
      <c r="B130" s="6">
        <f t="shared" si="44"/>
        <v>0</v>
      </c>
      <c r="C130" s="6" t="str">
        <f t="shared" si="36"/>
        <v/>
      </c>
      <c r="D130" s="7">
        <f t="shared" si="37"/>
        <v>0</v>
      </c>
      <c r="E130" s="7">
        <f t="shared" si="45"/>
        <v>0</v>
      </c>
      <c r="F130" s="7" t="str">
        <f t="shared" si="38"/>
        <v/>
      </c>
      <c r="G130" s="6">
        <f t="shared" si="39"/>
        <v>0</v>
      </c>
      <c r="H130" s="6">
        <f t="shared" si="46"/>
        <v>0</v>
      </c>
      <c r="I130" s="6" t="str">
        <f t="shared" si="47"/>
        <v/>
      </c>
      <c r="J130" s="11">
        <v>127</v>
      </c>
      <c r="K130" s="11">
        <f>IF(IFERROR(VLOOKUP(J130,Home!$A$8:$B$1048576,1,FALSE),0)=0,0,1)</f>
        <v>1</v>
      </c>
      <c r="L130" s="129" t="e">
        <f>IF(VLOOKUP(O130,Home!$C$8:$R$207,6,FALSE)="","",VLOOKUP(O130,Home!$C$8:$R$207,6,FALSE))</f>
        <v>#N/A</v>
      </c>
      <c r="M130" s="129" t="e">
        <f t="shared" si="27"/>
        <v>#N/A</v>
      </c>
      <c r="N130" s="11">
        <f>SUM($K$4:K130)</f>
        <v>127</v>
      </c>
      <c r="O130" s="11" t="str">
        <f>IF(P130="","",IF(IFERROR(VLOOKUP(N130,Home!$C$8:$R$1048576,1,FALSE),"")=0,"",IFERROR(VLOOKUP(N130,Home!$C$8:$R$1048576,1,FALSE),"")))</f>
        <v/>
      </c>
      <c r="P130" s="11" t="str">
        <f>IF(IFERROR(VLOOKUP(W130,Home!$C$8:$R$1048576,3,FALSE),"")=0,"",IFERROR(VLOOKUP(W130,Home!$C$8:$R$1048576,3,FALSE),""))</f>
        <v/>
      </c>
      <c r="Q130" s="11" t="str">
        <f t="shared" si="28"/>
        <v/>
      </c>
      <c r="R130" s="130" t="e">
        <f>VLOOKUP(Q130,'Baggrund til lister'!$G$4:$H$15,2,FALSE)</f>
        <v>#N/A</v>
      </c>
      <c r="S130" s="11" t="str">
        <f t="shared" si="29"/>
        <v/>
      </c>
      <c r="T130" s="11" t="str">
        <f>IF(IFERROR(VLOOKUP(N130,Home!$C$8:$R$1048576,11,FALSE),"")=0,"",IFERROR(VLOOKUP(N130,Home!$C$8:$R$1048576,11,FALSE),""))</f>
        <v/>
      </c>
      <c r="U130" s="11" t="str">
        <f>IF(IFERROR(VLOOKUP(O130,Home!$C$8:$R$1048576,12,FALSE),"")=0,"",IFERROR(VLOOKUP(O130,Home!$C$8:$R$1048576,12,FALSE),""))</f>
        <v/>
      </c>
      <c r="V130" s="11" t="str">
        <f>IF(IFERROR(VLOOKUP(O130,Home!$C$8:$R$1048576,8,FALSE),"")=0,"",IFERROR(VLOOKUP(O130,Home!$C$8:$R$1048576,8,FALSE),""))</f>
        <v/>
      </c>
      <c r="W130" s="11" t="str">
        <f>IF(OR(VLOOKUP(N130,Home!$C$7:$I$207,6,FALSE)="",VLOOKUP(N130,Home!$C$7:$I$207,7,FALSE)=""),"FEJL",SUM(Baggrundsark!$K$4:K130))</f>
        <v>FEJL</v>
      </c>
      <c r="Y130">
        <v>127</v>
      </c>
      <c r="Z130" s="1" t="str">
        <f>IF(VLOOKUP(Y130,Home!$C$8:$I$207,6,FALSE)="","",VLOOKUP(Y130,Home!$C$8:$I$207,6,FALSE))</f>
        <v/>
      </c>
      <c r="AA130" t="e">
        <f t="shared" si="50"/>
        <v>#VALUE!</v>
      </c>
      <c r="AB130" s="44" t="str">
        <f>IF(Home!I134="","",(1+(Home!I134-Home!H134)/14))</f>
        <v/>
      </c>
      <c r="AC130" t="e">
        <f t="shared" si="48"/>
        <v>#VALUE!</v>
      </c>
      <c r="AD130">
        <f t="shared" si="40"/>
        <v>0</v>
      </c>
      <c r="AE130">
        <f>SUM($AD$4:AD130)</f>
        <v>1</v>
      </c>
      <c r="AF130" s="103" t="str">
        <f>IFERROR(VLOOKUP(AN130,Home!$C$8:$E$207,3,FALSE),"")</f>
        <v/>
      </c>
      <c r="AG130" s="103" t="str">
        <f>IFERROR(VLOOKUP(AN130,Home!$C$8:$E$207,2,FALSE),"")</f>
        <v/>
      </c>
      <c r="AH130" s="104" t="str">
        <f>IF(VLOOKUP(AE130,Home!$C$8:$I$207,6,FALSE)="","",VLOOKUP(AE130,Home!$C$8:$I$207,6,FALSE))</f>
        <v/>
      </c>
      <c r="AI130" s="104" t="e">
        <f t="shared" si="49"/>
        <v>#VALUE!</v>
      </c>
      <c r="AJ130" s="105" t="e">
        <f t="shared" si="41"/>
        <v>#VALUE!</v>
      </c>
      <c r="AK130" s="103" t="e">
        <f t="shared" si="31"/>
        <v>#VALUE!</v>
      </c>
      <c r="AL130" s="103" t="e">
        <f t="shared" si="42"/>
        <v>#VALUE!</v>
      </c>
      <c r="AN130" t="str">
        <f>IF(OR(VLOOKUP(AE130,Home!$C$8:$I$207,6,FALSE)="",VLOOKUP(AE130,Home!$C$8:$I$207,7,FALSE)=""),"FEJL",Baggrundsark!AE130)</f>
        <v>FEJL</v>
      </c>
      <c r="AO130">
        <f>IF(VLOOKUP(AE130,Home!$C$8:$N$207,12,FALSE)="Timelønnet",1,0)</f>
        <v>0</v>
      </c>
      <c r="AP130">
        <f>SUM($AO$4:AO130)*AO130</f>
        <v>0</v>
      </c>
      <c r="AQ130">
        <f t="shared" si="51"/>
        <v>1</v>
      </c>
      <c r="AR130" t="str">
        <f t="shared" si="52"/>
        <v/>
      </c>
      <c r="AS130" t="e">
        <f t="shared" si="43"/>
        <v>#VALUE!</v>
      </c>
      <c r="AT130" s="45" t="e">
        <f t="shared" si="34"/>
        <v>#VALUE!</v>
      </c>
      <c r="AU130">
        <f>VLOOKUP(AQ130,Home!$C$8:$J$207,8,FALSE)</f>
        <v>0</v>
      </c>
      <c r="AZ130">
        <v>21</v>
      </c>
      <c r="BA130">
        <v>2016</v>
      </c>
      <c r="BB130" t="s">
        <v>341</v>
      </c>
      <c r="BC130" t="s">
        <v>189</v>
      </c>
    </row>
    <row r="131" spans="1:55" x14ac:dyDescent="0.25">
      <c r="A131" s="6">
        <f t="shared" si="35"/>
        <v>0</v>
      </c>
      <c r="B131" s="6">
        <f t="shared" si="44"/>
        <v>0</v>
      </c>
      <c r="C131" s="6" t="str">
        <f t="shared" si="36"/>
        <v/>
      </c>
      <c r="D131" s="7">
        <f t="shared" si="37"/>
        <v>0</v>
      </c>
      <c r="E131" s="7">
        <f t="shared" si="45"/>
        <v>0</v>
      </c>
      <c r="F131" s="7" t="str">
        <f t="shared" si="38"/>
        <v/>
      </c>
      <c r="G131" s="6">
        <f t="shared" si="39"/>
        <v>0</v>
      </c>
      <c r="H131" s="6">
        <f t="shared" si="46"/>
        <v>0</v>
      </c>
      <c r="I131" s="6" t="str">
        <f t="shared" si="47"/>
        <v/>
      </c>
      <c r="J131" s="11">
        <v>128</v>
      </c>
      <c r="K131" s="11">
        <f>IF(IFERROR(VLOOKUP(J131,Home!$A$8:$B$1048576,1,FALSE),0)=0,0,1)</f>
        <v>1</v>
      </c>
      <c r="L131" s="129" t="e">
        <f>IF(VLOOKUP(O131,Home!$C$8:$R$207,6,FALSE)="","",VLOOKUP(O131,Home!$C$8:$R$207,6,FALSE))</f>
        <v>#N/A</v>
      </c>
      <c r="M131" s="129" t="e">
        <f t="shared" si="27"/>
        <v>#N/A</v>
      </c>
      <c r="N131" s="11">
        <f>SUM($K$4:K131)</f>
        <v>128</v>
      </c>
      <c r="O131" s="11" t="str">
        <f>IF(P131="","",IF(IFERROR(VLOOKUP(N131,Home!$C$8:$R$1048576,1,FALSE),"")=0,"",IFERROR(VLOOKUP(N131,Home!$C$8:$R$1048576,1,FALSE),"")))</f>
        <v/>
      </c>
      <c r="P131" s="11" t="str">
        <f>IF(IFERROR(VLOOKUP(W131,Home!$C$8:$R$1048576,3,FALSE),"")=0,"",IFERROR(VLOOKUP(W131,Home!$C$8:$R$1048576,3,FALSE),""))</f>
        <v/>
      </c>
      <c r="Q131" s="11" t="str">
        <f t="shared" si="28"/>
        <v/>
      </c>
      <c r="R131" s="130" t="e">
        <f>VLOOKUP(Q131,'Baggrund til lister'!$G$4:$H$15,2,FALSE)</f>
        <v>#N/A</v>
      </c>
      <c r="S131" s="11" t="str">
        <f t="shared" si="29"/>
        <v/>
      </c>
      <c r="T131" s="11" t="str">
        <f>IF(IFERROR(VLOOKUP(N131,Home!$C$8:$R$1048576,11,FALSE),"")=0,"",IFERROR(VLOOKUP(N131,Home!$C$8:$R$1048576,11,FALSE),""))</f>
        <v/>
      </c>
      <c r="U131" s="11" t="str">
        <f>IF(IFERROR(VLOOKUP(O131,Home!$C$8:$R$1048576,12,FALSE),"")=0,"",IFERROR(VLOOKUP(O131,Home!$C$8:$R$1048576,12,FALSE),""))</f>
        <v/>
      </c>
      <c r="V131" s="11" t="str">
        <f>IF(IFERROR(VLOOKUP(O131,Home!$C$8:$R$1048576,8,FALSE),"")=0,"",IFERROR(VLOOKUP(O131,Home!$C$8:$R$1048576,8,FALSE),""))</f>
        <v/>
      </c>
      <c r="W131" s="11" t="str">
        <f>IF(OR(VLOOKUP(N131,Home!$C$7:$I$207,6,FALSE)="",VLOOKUP(N131,Home!$C$7:$I$207,7,FALSE)=""),"FEJL",SUM(Baggrundsark!$K$4:K131))</f>
        <v>FEJL</v>
      </c>
      <c r="Y131">
        <v>128</v>
      </c>
      <c r="Z131" s="1" t="str">
        <f>IF(VLOOKUP(Y131,Home!$C$8:$I$207,6,FALSE)="","",VLOOKUP(Y131,Home!$C$8:$I$207,6,FALSE))</f>
        <v/>
      </c>
      <c r="AA131" t="e">
        <f t="shared" si="50"/>
        <v>#VALUE!</v>
      </c>
      <c r="AB131" s="44" t="str">
        <f>IF(Home!I135="","",(1+(Home!I135-Home!H135)/14))</f>
        <v/>
      </c>
      <c r="AC131" t="e">
        <f t="shared" si="48"/>
        <v>#VALUE!</v>
      </c>
      <c r="AD131">
        <f t="shared" si="40"/>
        <v>0</v>
      </c>
      <c r="AE131">
        <f>SUM($AD$4:AD131)</f>
        <v>1</v>
      </c>
      <c r="AF131" s="103" t="str">
        <f>IFERROR(VLOOKUP(AN131,Home!$C$8:$E$207,3,FALSE),"")</f>
        <v/>
      </c>
      <c r="AG131" s="103" t="str">
        <f>IFERROR(VLOOKUP(AN131,Home!$C$8:$E$207,2,FALSE),"")</f>
        <v/>
      </c>
      <c r="AH131" s="104" t="str">
        <f>IF(VLOOKUP(AE131,Home!$C$8:$I$207,6,FALSE)="","",VLOOKUP(AE131,Home!$C$8:$I$207,6,FALSE))</f>
        <v/>
      </c>
      <c r="AI131" s="104" t="e">
        <f t="shared" si="49"/>
        <v>#VALUE!</v>
      </c>
      <c r="AJ131" s="105" t="e">
        <f t="shared" si="41"/>
        <v>#VALUE!</v>
      </c>
      <c r="AK131" s="103" t="e">
        <f t="shared" si="31"/>
        <v>#VALUE!</v>
      </c>
      <c r="AL131" s="103" t="e">
        <f t="shared" si="42"/>
        <v>#VALUE!</v>
      </c>
      <c r="AN131" t="str">
        <f>IF(OR(VLOOKUP(AE131,Home!$C$8:$I$207,6,FALSE)="",VLOOKUP(AE131,Home!$C$8:$I$207,7,FALSE)=""),"FEJL",Baggrundsark!AE131)</f>
        <v>FEJL</v>
      </c>
      <c r="AO131">
        <f>IF(VLOOKUP(AE131,Home!$C$8:$N$207,12,FALSE)="Timelønnet",1,0)</f>
        <v>0</v>
      </c>
      <c r="AP131">
        <f>SUM($AO$4:AO131)*AO131</f>
        <v>0</v>
      </c>
      <c r="AQ131">
        <f t="shared" si="51"/>
        <v>1</v>
      </c>
      <c r="AR131" t="str">
        <f t="shared" si="52"/>
        <v/>
      </c>
      <c r="AS131" t="e">
        <f t="shared" si="43"/>
        <v>#VALUE!</v>
      </c>
      <c r="AT131" s="45" t="e">
        <f t="shared" si="34"/>
        <v>#VALUE!</v>
      </c>
      <c r="AU131">
        <f>VLOOKUP(AQ131,Home!$C$8:$J$207,8,FALSE)</f>
        <v>0</v>
      </c>
      <c r="AZ131">
        <v>22</v>
      </c>
      <c r="BA131">
        <v>2016</v>
      </c>
      <c r="BB131" t="s">
        <v>342</v>
      </c>
      <c r="BC131" t="s">
        <v>189</v>
      </c>
    </row>
    <row r="132" spans="1:55" x14ac:dyDescent="0.25">
      <c r="A132" s="6">
        <f t="shared" si="35"/>
        <v>0</v>
      </c>
      <c r="B132" s="6">
        <f t="shared" si="44"/>
        <v>0</v>
      </c>
      <c r="C132" s="6" t="str">
        <f t="shared" si="36"/>
        <v/>
      </c>
      <c r="D132" s="7">
        <f t="shared" si="37"/>
        <v>0</v>
      </c>
      <c r="E132" s="7">
        <f t="shared" si="45"/>
        <v>0</v>
      </c>
      <c r="F132" s="7" t="str">
        <f t="shared" si="38"/>
        <v/>
      </c>
      <c r="G132" s="6">
        <f t="shared" si="39"/>
        <v>0</v>
      </c>
      <c r="H132" s="6">
        <f t="shared" si="46"/>
        <v>0</v>
      </c>
      <c r="I132" s="6" t="str">
        <f t="shared" si="47"/>
        <v/>
      </c>
      <c r="J132" s="11">
        <v>129</v>
      </c>
      <c r="K132" s="11">
        <f>IF(IFERROR(VLOOKUP(J132,Home!$A$8:$B$1048576,1,FALSE),0)=0,0,1)</f>
        <v>1</v>
      </c>
      <c r="L132" s="129" t="e">
        <f>IF(VLOOKUP(O132,Home!$C$8:$R$207,6,FALSE)="","",VLOOKUP(O132,Home!$C$8:$R$207,6,FALSE))</f>
        <v>#N/A</v>
      </c>
      <c r="M132" s="129" t="e">
        <f t="shared" ref="M132:M195" si="53">IF(O132=O131,EDATE(M131,1),L132)</f>
        <v>#N/A</v>
      </c>
      <c r="N132" s="11">
        <f>SUM($K$4:K132)</f>
        <v>129</v>
      </c>
      <c r="O132" s="11" t="str">
        <f>IF(P132="","",IF(IFERROR(VLOOKUP(N132,Home!$C$8:$R$1048576,1,FALSE),"")=0,"",IFERROR(VLOOKUP(N132,Home!$C$8:$R$1048576,1,FALSE),"")))</f>
        <v/>
      </c>
      <c r="P132" s="11" t="str">
        <f>IF(IFERROR(VLOOKUP(W132,Home!$C$8:$R$1048576,3,FALSE),"")=0,"",IFERROR(VLOOKUP(W132,Home!$C$8:$R$1048576,3,FALSE),""))</f>
        <v/>
      </c>
      <c r="Q132" s="11" t="str">
        <f t="shared" ref="Q132:Q195" si="54">IFERROR(MONTH(M132),"")</f>
        <v/>
      </c>
      <c r="R132" s="130" t="e">
        <f>VLOOKUP(Q132,'Baggrund til lister'!$G$4:$H$15,2,FALSE)</f>
        <v>#N/A</v>
      </c>
      <c r="S132" s="11" t="str">
        <f t="shared" ref="S132:S195" si="55">IFERROR(YEAR(M132),"")</f>
        <v/>
      </c>
      <c r="T132" s="11" t="str">
        <f>IF(IFERROR(VLOOKUP(N132,Home!$C$8:$R$1048576,11,FALSE),"")=0,"",IFERROR(VLOOKUP(N132,Home!$C$8:$R$1048576,11,FALSE),""))</f>
        <v/>
      </c>
      <c r="U132" s="11" t="str">
        <f>IF(IFERROR(VLOOKUP(O132,Home!$C$8:$R$1048576,12,FALSE),"")=0,"",IFERROR(VLOOKUP(O132,Home!$C$8:$R$1048576,12,FALSE),""))</f>
        <v/>
      </c>
      <c r="V132" s="11" t="str">
        <f>IF(IFERROR(VLOOKUP(O132,Home!$C$8:$R$1048576,8,FALSE),"")=0,"",IFERROR(VLOOKUP(O132,Home!$C$8:$R$1048576,8,FALSE),""))</f>
        <v/>
      </c>
      <c r="W132" s="11" t="str">
        <f>IF(OR(VLOOKUP(N132,Home!$C$7:$I$207,6,FALSE)="",VLOOKUP(N132,Home!$C$7:$I$207,7,FALSE)=""),"FEJL",SUM(Baggrundsark!$K$4:K132))</f>
        <v>FEJL</v>
      </c>
      <c r="Y132">
        <v>129</v>
      </c>
      <c r="Z132" s="1" t="str">
        <f>IF(VLOOKUP(Y132,Home!$C$8:$I$207,6,FALSE)="","",VLOOKUP(Y132,Home!$C$8:$I$207,6,FALSE))</f>
        <v/>
      </c>
      <c r="AA132" t="e">
        <f t="shared" ref="AA132:AA163" si="56">WEEKNUM(Z132,1)</f>
        <v>#VALUE!</v>
      </c>
      <c r="AB132" s="44" t="str">
        <f>IF(Home!I136="","",(1+(Home!I136-Home!H136)/14))</f>
        <v/>
      </c>
      <c r="AC132" t="e">
        <f t="shared" si="48"/>
        <v>#VALUE!</v>
      </c>
      <c r="AD132">
        <f t="shared" si="40"/>
        <v>0</v>
      </c>
      <c r="AE132">
        <f>SUM($AD$4:AD132)</f>
        <v>1</v>
      </c>
      <c r="AF132" s="103" t="str">
        <f>IFERROR(VLOOKUP(AN132,Home!$C$8:$E$207,3,FALSE),"")</f>
        <v/>
      </c>
      <c r="AG132" s="103" t="str">
        <f>IFERROR(VLOOKUP(AN132,Home!$C$8:$E$207,2,FALSE),"")</f>
        <v/>
      </c>
      <c r="AH132" s="104" t="str">
        <f>IF(VLOOKUP(AE132,Home!$C$8:$I$207,6,FALSE)="","",VLOOKUP(AE132,Home!$C$8:$I$207,6,FALSE))</f>
        <v/>
      </c>
      <c r="AI132" s="104" t="e">
        <f t="shared" si="49"/>
        <v>#VALUE!</v>
      </c>
      <c r="AJ132" s="105" t="e">
        <f t="shared" si="41"/>
        <v>#VALUE!</v>
      </c>
      <c r="AK132" s="103" t="e">
        <f t="shared" ref="AK132:AK195" si="57">YEAR(AI132)</f>
        <v>#VALUE!</v>
      </c>
      <c r="AL132" s="103" t="e">
        <f t="shared" si="42"/>
        <v>#VALUE!</v>
      </c>
      <c r="AN132" t="str">
        <f>IF(OR(VLOOKUP(AE132,Home!$C$8:$I$207,6,FALSE)="",VLOOKUP(AE132,Home!$C$8:$I$207,7,FALSE)=""),"FEJL",Baggrundsark!AE132)</f>
        <v>FEJL</v>
      </c>
      <c r="AO132">
        <f>IF(VLOOKUP(AE132,Home!$C$8:$N$207,12,FALSE)="Timelønnet",1,0)</f>
        <v>0</v>
      </c>
      <c r="AP132">
        <f>SUM($AO$4:AO132)*AO132</f>
        <v>0</v>
      </c>
      <c r="AQ132">
        <f t="shared" ref="AQ132:AQ163" si="58">AE132</f>
        <v>1</v>
      </c>
      <c r="AR132" t="str">
        <f t="shared" ref="AR132:AR163" si="59">AF132</f>
        <v/>
      </c>
      <c r="AS132" t="e">
        <f t="shared" si="43"/>
        <v>#VALUE!</v>
      </c>
      <c r="AT132" s="45" t="e">
        <f t="shared" ref="AT132:AT195" si="60">AK132</f>
        <v>#VALUE!</v>
      </c>
      <c r="AU132">
        <f>VLOOKUP(AQ132,Home!$C$8:$J$207,8,FALSE)</f>
        <v>0</v>
      </c>
      <c r="AZ132">
        <v>23</v>
      </c>
      <c r="BA132">
        <v>2016</v>
      </c>
      <c r="BB132" t="s">
        <v>343</v>
      </c>
      <c r="BC132" t="s">
        <v>190</v>
      </c>
    </row>
    <row r="133" spans="1:55" x14ac:dyDescent="0.25">
      <c r="A133" s="6">
        <f t="shared" ref="A133:A196" si="61">IF(U133="Kontraktansat",1,0)</f>
        <v>0</v>
      </c>
      <c r="B133" s="6">
        <f t="shared" si="44"/>
        <v>0</v>
      </c>
      <c r="C133" s="6" t="str">
        <f t="shared" ref="C133:C196" si="62">IF(B133=B132,"",B133)</f>
        <v/>
      </c>
      <c r="D133" s="7">
        <f t="shared" ref="D133:D196" si="63">IF(U133="Månedslønnet",1,0)</f>
        <v>0</v>
      </c>
      <c r="E133" s="7">
        <f t="shared" si="45"/>
        <v>0</v>
      </c>
      <c r="F133" s="7" t="str">
        <f t="shared" ref="F133:F196" si="64">IF(E133=E132,"",E133)</f>
        <v/>
      </c>
      <c r="G133" s="6">
        <f t="shared" ref="G133:G196" si="65">IF(U133="Standardsats",1,0)</f>
        <v>0</v>
      </c>
      <c r="H133" s="6">
        <f t="shared" si="46"/>
        <v>0</v>
      </c>
      <c r="I133" s="6" t="str">
        <f t="shared" si="47"/>
        <v/>
      </c>
      <c r="J133" s="11">
        <v>130</v>
      </c>
      <c r="K133" s="11">
        <f>IF(IFERROR(VLOOKUP(J133,Home!$A$8:$B$1048576,1,FALSE),0)=0,0,1)</f>
        <v>1</v>
      </c>
      <c r="L133" s="129" t="e">
        <f>IF(VLOOKUP(O133,Home!$C$8:$R$207,6,FALSE)="","",VLOOKUP(O133,Home!$C$8:$R$207,6,FALSE))</f>
        <v>#N/A</v>
      </c>
      <c r="M133" s="129" t="e">
        <f t="shared" si="53"/>
        <v>#N/A</v>
      </c>
      <c r="N133" s="11">
        <f>SUM($K$4:K133)</f>
        <v>130</v>
      </c>
      <c r="O133" s="11" t="str">
        <f>IF(P133="","",IF(IFERROR(VLOOKUP(N133,Home!$C$8:$R$1048576,1,FALSE),"")=0,"",IFERROR(VLOOKUP(N133,Home!$C$8:$R$1048576,1,FALSE),"")))</f>
        <v/>
      </c>
      <c r="P133" s="11" t="str">
        <f>IF(IFERROR(VLOOKUP(W133,Home!$C$8:$R$1048576,3,FALSE),"")=0,"",IFERROR(VLOOKUP(W133,Home!$C$8:$R$1048576,3,FALSE),""))</f>
        <v/>
      </c>
      <c r="Q133" s="11" t="str">
        <f t="shared" si="54"/>
        <v/>
      </c>
      <c r="R133" s="130" t="e">
        <f>VLOOKUP(Q133,'Baggrund til lister'!$G$4:$H$15,2,FALSE)</f>
        <v>#N/A</v>
      </c>
      <c r="S133" s="11" t="str">
        <f t="shared" si="55"/>
        <v/>
      </c>
      <c r="T133" s="11" t="str">
        <f>IF(IFERROR(VLOOKUP(N133,Home!$C$8:$R$1048576,11,FALSE),"")=0,"",IFERROR(VLOOKUP(N133,Home!$C$8:$R$1048576,11,FALSE),""))</f>
        <v/>
      </c>
      <c r="U133" s="11" t="str">
        <f>IF(IFERROR(VLOOKUP(O133,Home!$C$8:$R$1048576,12,FALSE),"")=0,"",IFERROR(VLOOKUP(O133,Home!$C$8:$R$1048576,12,FALSE),""))</f>
        <v/>
      </c>
      <c r="V133" s="11" t="str">
        <f>IF(IFERROR(VLOOKUP(O133,Home!$C$8:$R$1048576,8,FALSE),"")=0,"",IFERROR(VLOOKUP(O133,Home!$C$8:$R$1048576,8,FALSE),""))</f>
        <v/>
      </c>
      <c r="W133" s="11" t="str">
        <f>IF(OR(VLOOKUP(N133,Home!$C$7:$I$207,6,FALSE)="",VLOOKUP(N133,Home!$C$7:$I$207,7,FALSE)=""),"FEJL",SUM(Baggrundsark!$K$4:K133))</f>
        <v>FEJL</v>
      </c>
      <c r="Y133">
        <v>130</v>
      </c>
      <c r="Z133" s="1" t="str">
        <f>IF(VLOOKUP(Y133,Home!$C$8:$I$207,6,FALSE)="","",VLOOKUP(Y133,Home!$C$8:$I$207,6,FALSE))</f>
        <v/>
      </c>
      <c r="AA133" t="e">
        <f t="shared" si="56"/>
        <v>#VALUE!</v>
      </c>
      <c r="AB133" s="44" t="str">
        <f>IF(Home!I137="","",(1+(Home!I137-Home!H137)/14))</f>
        <v/>
      </c>
      <c r="AC133" t="e">
        <f t="shared" si="48"/>
        <v>#VALUE!</v>
      </c>
      <c r="AD133">
        <f t="shared" ref="AD133:AD196" si="66">IF(IFERROR(VLOOKUP(Y133,$AC$4:$AC$203,1,FALSE),0)=0,0,1)</f>
        <v>0</v>
      </c>
      <c r="AE133">
        <f>SUM($AD$4:AD133)</f>
        <v>1</v>
      </c>
      <c r="AF133" s="103" t="str">
        <f>IFERROR(VLOOKUP(AN133,Home!$C$8:$E$207,3,FALSE),"")</f>
        <v/>
      </c>
      <c r="AG133" s="103" t="str">
        <f>IFERROR(VLOOKUP(AN133,Home!$C$8:$E$207,2,FALSE),"")</f>
        <v/>
      </c>
      <c r="AH133" s="104" t="str">
        <f>IF(VLOOKUP(AE133,Home!$C$8:$I$207,6,FALSE)="","",VLOOKUP(AE133,Home!$C$8:$I$207,6,FALSE))</f>
        <v/>
      </c>
      <c r="AI133" s="104" t="e">
        <f t="shared" si="49"/>
        <v>#VALUE!</v>
      </c>
      <c r="AJ133" s="105" t="e">
        <f t="shared" ref="AJ133:AJ196" si="67">1+INT((AI133-DATE(YEAR(AI133+4-WEEKDAY(AI133+6)),1,5)+WEEKDAY(DATE(YEAR(AI133+4-WEEKDAY(AI133+6)),1,3)))/7)</f>
        <v>#VALUE!</v>
      </c>
      <c r="AK133" s="103" t="e">
        <f t="shared" si="57"/>
        <v>#VALUE!</v>
      </c>
      <c r="AL133" s="103" t="e">
        <f t="shared" ref="AL133:AL196" si="68">AK133&amp;" "&amp;AJ133</f>
        <v>#VALUE!</v>
      </c>
      <c r="AN133" t="str">
        <f>IF(OR(VLOOKUP(AE133,Home!$C$8:$I$207,6,FALSE)="",VLOOKUP(AE133,Home!$C$8:$I$207,7,FALSE)=""),"FEJL",Baggrundsark!AE133)</f>
        <v>FEJL</v>
      </c>
      <c r="AO133">
        <f>IF(VLOOKUP(AE133,Home!$C$8:$N$207,12,FALSE)="Timelønnet",1,0)</f>
        <v>0</v>
      </c>
      <c r="AP133">
        <f>SUM($AO$4:AO133)*AO133</f>
        <v>0</v>
      </c>
      <c r="AQ133">
        <f t="shared" si="58"/>
        <v>1</v>
      </c>
      <c r="AR133" t="str">
        <f t="shared" si="59"/>
        <v/>
      </c>
      <c r="AS133" t="e">
        <f t="shared" ref="AS133:AS196" si="69">VLOOKUP(AL133,$BB$4:$BC$476,2,FALSE)</f>
        <v>#VALUE!</v>
      </c>
      <c r="AT133" s="45" t="e">
        <f t="shared" si="60"/>
        <v>#VALUE!</v>
      </c>
      <c r="AU133">
        <f>VLOOKUP(AQ133,Home!$C$8:$J$207,8,FALSE)</f>
        <v>0</v>
      </c>
      <c r="AZ133">
        <v>24</v>
      </c>
      <c r="BA133">
        <v>2016</v>
      </c>
      <c r="BB133" t="s">
        <v>344</v>
      </c>
      <c r="BC133" t="s">
        <v>190</v>
      </c>
    </row>
    <row r="134" spans="1:55" x14ac:dyDescent="0.25">
      <c r="A134" s="6">
        <f t="shared" si="61"/>
        <v>0</v>
      </c>
      <c r="B134" s="6">
        <f t="shared" ref="B134:B197" si="70">A134+B133</f>
        <v>0</v>
      </c>
      <c r="C134" s="6" t="str">
        <f t="shared" si="62"/>
        <v/>
      </c>
      <c r="D134" s="7">
        <f t="shared" si="63"/>
        <v>0</v>
      </c>
      <c r="E134" s="7">
        <f t="shared" ref="E134:E197" si="71">D134+E133</f>
        <v>0</v>
      </c>
      <c r="F134" s="7" t="str">
        <f t="shared" si="64"/>
        <v/>
      </c>
      <c r="G134" s="6">
        <f t="shared" si="65"/>
        <v>0</v>
      </c>
      <c r="H134" s="6">
        <f t="shared" ref="H134:H197" si="72">G134+H133</f>
        <v>0</v>
      </c>
      <c r="I134" s="6" t="str">
        <f t="shared" ref="I134:I197" si="73">IF(H134=H133,"",H134)</f>
        <v/>
      </c>
      <c r="J134" s="11">
        <v>131</v>
      </c>
      <c r="K134" s="11">
        <f>IF(IFERROR(VLOOKUP(J134,Home!$A$8:$B$1048576,1,FALSE),0)=0,0,1)</f>
        <v>1</v>
      </c>
      <c r="L134" s="129" t="e">
        <f>IF(VLOOKUP(O134,Home!$C$8:$R$207,6,FALSE)="","",VLOOKUP(O134,Home!$C$8:$R$207,6,FALSE))</f>
        <v>#N/A</v>
      </c>
      <c r="M134" s="129" t="e">
        <f t="shared" si="53"/>
        <v>#N/A</v>
      </c>
      <c r="N134" s="11">
        <f>SUM($K$4:K134)</f>
        <v>131</v>
      </c>
      <c r="O134" s="11" t="str">
        <f>IF(P134="","",IF(IFERROR(VLOOKUP(N134,Home!$C$8:$R$1048576,1,FALSE),"")=0,"",IFERROR(VLOOKUP(N134,Home!$C$8:$R$1048576,1,FALSE),"")))</f>
        <v/>
      </c>
      <c r="P134" s="11" t="str">
        <f>IF(IFERROR(VLOOKUP(W134,Home!$C$8:$R$1048576,3,FALSE),"")=0,"",IFERROR(VLOOKUP(W134,Home!$C$8:$R$1048576,3,FALSE),""))</f>
        <v/>
      </c>
      <c r="Q134" s="11" t="str">
        <f t="shared" si="54"/>
        <v/>
      </c>
      <c r="R134" s="130" t="e">
        <f>VLOOKUP(Q134,'Baggrund til lister'!$G$4:$H$15,2,FALSE)</f>
        <v>#N/A</v>
      </c>
      <c r="S134" s="11" t="str">
        <f t="shared" si="55"/>
        <v/>
      </c>
      <c r="T134" s="11" t="str">
        <f>IF(IFERROR(VLOOKUP(N134,Home!$C$8:$R$1048576,11,FALSE),"")=0,"",IFERROR(VLOOKUP(N134,Home!$C$8:$R$1048576,11,FALSE),""))</f>
        <v/>
      </c>
      <c r="U134" s="11" t="str">
        <f>IF(IFERROR(VLOOKUP(O134,Home!$C$8:$R$1048576,12,FALSE),"")=0,"",IFERROR(VLOOKUP(O134,Home!$C$8:$R$1048576,12,FALSE),""))</f>
        <v/>
      </c>
      <c r="V134" s="11" t="str">
        <f>IF(IFERROR(VLOOKUP(O134,Home!$C$8:$R$1048576,8,FALSE),"")=0,"",IFERROR(VLOOKUP(O134,Home!$C$8:$R$1048576,8,FALSE),""))</f>
        <v/>
      </c>
      <c r="W134" s="11" t="str">
        <f>IF(OR(VLOOKUP(N134,Home!$C$7:$I$207,6,FALSE)="",VLOOKUP(N134,Home!$C$7:$I$207,7,FALSE)=""),"FEJL",SUM(Baggrundsark!$K$4:K134))</f>
        <v>FEJL</v>
      </c>
      <c r="Y134">
        <v>131</v>
      </c>
      <c r="Z134" s="1" t="str">
        <f>IF(VLOOKUP(Y134,Home!$C$8:$I$207,6,FALSE)="","",VLOOKUP(Y134,Home!$C$8:$I$207,6,FALSE))</f>
        <v/>
      </c>
      <c r="AA134" t="e">
        <f t="shared" si="56"/>
        <v>#VALUE!</v>
      </c>
      <c r="AB134" s="44" t="str">
        <f>IF(Home!I138="","",(1+(Home!I138-Home!H138)/14))</f>
        <v/>
      </c>
      <c r="AC134" t="e">
        <f t="shared" ref="AC134:AC197" si="74">ROUNDUP(AC133+AB133,0)</f>
        <v>#VALUE!</v>
      </c>
      <c r="AD134">
        <f t="shared" si="66"/>
        <v>0</v>
      </c>
      <c r="AE134">
        <f>SUM($AD$4:AD134)</f>
        <v>1</v>
      </c>
      <c r="AF134" s="103" t="str">
        <f>IFERROR(VLOOKUP(AN134,Home!$C$8:$E$207,3,FALSE),"")</f>
        <v/>
      </c>
      <c r="AG134" s="103" t="str">
        <f>IFERROR(VLOOKUP(AN134,Home!$C$8:$E$207,2,FALSE),"")</f>
        <v/>
      </c>
      <c r="AH134" s="104" t="str">
        <f>IF(VLOOKUP(AE134,Home!$C$8:$I$207,6,FALSE)="","",VLOOKUP(AE134,Home!$C$8:$I$207,6,FALSE))</f>
        <v/>
      </c>
      <c r="AI134" s="104" t="e">
        <f t="shared" ref="AI134:AI197" si="75">IF(AG134=AG133,AI133+14,AH134)</f>
        <v>#VALUE!</v>
      </c>
      <c r="AJ134" s="105" t="e">
        <f t="shared" si="67"/>
        <v>#VALUE!</v>
      </c>
      <c r="AK134" s="103" t="e">
        <f t="shared" si="57"/>
        <v>#VALUE!</v>
      </c>
      <c r="AL134" s="103" t="e">
        <f t="shared" si="68"/>
        <v>#VALUE!</v>
      </c>
      <c r="AN134" t="str">
        <f>IF(OR(VLOOKUP(AE134,Home!$C$8:$I$207,6,FALSE)="",VLOOKUP(AE134,Home!$C$8:$I$207,7,FALSE)=""),"FEJL",Baggrundsark!AE134)</f>
        <v>FEJL</v>
      </c>
      <c r="AO134">
        <f>IF(VLOOKUP(AE134,Home!$C$8:$N$207,12,FALSE)="Timelønnet",1,0)</f>
        <v>0</v>
      </c>
      <c r="AP134">
        <f>SUM($AO$4:AO134)*AO134</f>
        <v>0</v>
      </c>
      <c r="AQ134">
        <f t="shared" si="58"/>
        <v>1</v>
      </c>
      <c r="AR134" t="str">
        <f t="shared" si="59"/>
        <v/>
      </c>
      <c r="AS134" t="e">
        <f t="shared" si="69"/>
        <v>#VALUE!</v>
      </c>
      <c r="AT134" s="45" t="e">
        <f t="shared" si="60"/>
        <v>#VALUE!</v>
      </c>
      <c r="AU134">
        <f>VLOOKUP(AQ134,Home!$C$8:$J$207,8,FALSE)</f>
        <v>0</v>
      </c>
      <c r="AZ134">
        <v>25</v>
      </c>
      <c r="BA134">
        <v>2016</v>
      </c>
      <c r="BB134" t="s">
        <v>345</v>
      </c>
      <c r="BC134" t="s">
        <v>191</v>
      </c>
    </row>
    <row r="135" spans="1:55" x14ac:dyDescent="0.25">
      <c r="A135" s="6">
        <f t="shared" si="61"/>
        <v>0</v>
      </c>
      <c r="B135" s="6">
        <f t="shared" si="70"/>
        <v>0</v>
      </c>
      <c r="C135" s="6" t="str">
        <f t="shared" si="62"/>
        <v/>
      </c>
      <c r="D135" s="7">
        <f t="shared" si="63"/>
        <v>0</v>
      </c>
      <c r="E135" s="7">
        <f t="shared" si="71"/>
        <v>0</v>
      </c>
      <c r="F135" s="7" t="str">
        <f t="shared" si="64"/>
        <v/>
      </c>
      <c r="G135" s="6">
        <f t="shared" si="65"/>
        <v>0</v>
      </c>
      <c r="H135" s="6">
        <f t="shared" si="72"/>
        <v>0</v>
      </c>
      <c r="I135" s="6" t="str">
        <f t="shared" si="73"/>
        <v/>
      </c>
      <c r="J135" s="11">
        <v>132</v>
      </c>
      <c r="K135" s="11">
        <f>IF(IFERROR(VLOOKUP(J135,Home!$A$8:$B$1048576,1,FALSE),0)=0,0,1)</f>
        <v>1</v>
      </c>
      <c r="L135" s="129" t="e">
        <f>IF(VLOOKUP(O135,Home!$C$8:$R$207,6,FALSE)="","",VLOOKUP(O135,Home!$C$8:$R$207,6,FALSE))</f>
        <v>#N/A</v>
      </c>
      <c r="M135" s="129" t="e">
        <f t="shared" si="53"/>
        <v>#N/A</v>
      </c>
      <c r="N135" s="11">
        <f>SUM($K$4:K135)</f>
        <v>132</v>
      </c>
      <c r="O135" s="11" t="str">
        <f>IF(P135="","",IF(IFERROR(VLOOKUP(N135,Home!$C$8:$R$1048576,1,FALSE),"")=0,"",IFERROR(VLOOKUP(N135,Home!$C$8:$R$1048576,1,FALSE),"")))</f>
        <v/>
      </c>
      <c r="P135" s="11" t="str">
        <f>IF(IFERROR(VLOOKUP(W135,Home!$C$8:$R$1048576,3,FALSE),"")=0,"",IFERROR(VLOOKUP(W135,Home!$C$8:$R$1048576,3,FALSE),""))</f>
        <v/>
      </c>
      <c r="Q135" s="11" t="str">
        <f t="shared" si="54"/>
        <v/>
      </c>
      <c r="R135" s="130" t="e">
        <f>VLOOKUP(Q135,'Baggrund til lister'!$G$4:$H$15,2,FALSE)</f>
        <v>#N/A</v>
      </c>
      <c r="S135" s="11" t="str">
        <f t="shared" si="55"/>
        <v/>
      </c>
      <c r="T135" s="11" t="str">
        <f>IF(IFERROR(VLOOKUP(N135,Home!$C$8:$R$1048576,11,FALSE),"")=0,"",IFERROR(VLOOKUP(N135,Home!$C$8:$R$1048576,11,FALSE),""))</f>
        <v/>
      </c>
      <c r="U135" s="11" t="str">
        <f>IF(IFERROR(VLOOKUP(O135,Home!$C$8:$R$1048576,12,FALSE),"")=0,"",IFERROR(VLOOKUP(O135,Home!$C$8:$R$1048576,12,FALSE),""))</f>
        <v/>
      </c>
      <c r="V135" s="11" t="str">
        <f>IF(IFERROR(VLOOKUP(O135,Home!$C$8:$R$1048576,8,FALSE),"")=0,"",IFERROR(VLOOKUP(O135,Home!$C$8:$R$1048576,8,FALSE),""))</f>
        <v/>
      </c>
      <c r="W135" s="11" t="str">
        <f>IF(OR(VLOOKUP(N135,Home!$C$7:$I$207,6,FALSE)="",VLOOKUP(N135,Home!$C$7:$I$207,7,FALSE)=""),"FEJL",SUM(Baggrundsark!$K$4:K135))</f>
        <v>FEJL</v>
      </c>
      <c r="Y135">
        <v>132</v>
      </c>
      <c r="Z135" s="1" t="str">
        <f>IF(VLOOKUP(Y135,Home!$C$8:$I$207,6,FALSE)="","",VLOOKUP(Y135,Home!$C$8:$I$207,6,FALSE))</f>
        <v/>
      </c>
      <c r="AA135" t="e">
        <f t="shared" si="56"/>
        <v>#VALUE!</v>
      </c>
      <c r="AB135" s="44" t="str">
        <f>IF(Home!I139="","",(1+(Home!I139-Home!H139)/14))</f>
        <v/>
      </c>
      <c r="AC135" t="e">
        <f t="shared" si="74"/>
        <v>#VALUE!</v>
      </c>
      <c r="AD135">
        <f t="shared" si="66"/>
        <v>0</v>
      </c>
      <c r="AE135">
        <f>SUM($AD$4:AD135)</f>
        <v>1</v>
      </c>
      <c r="AF135" s="103" t="str">
        <f>IFERROR(VLOOKUP(AN135,Home!$C$8:$E$207,3,FALSE),"")</f>
        <v/>
      </c>
      <c r="AG135" s="103" t="str">
        <f>IFERROR(VLOOKUP(AN135,Home!$C$8:$E$207,2,FALSE),"")</f>
        <v/>
      </c>
      <c r="AH135" s="104" t="str">
        <f>IF(VLOOKUP(AE135,Home!$C$8:$I$207,6,FALSE)="","",VLOOKUP(AE135,Home!$C$8:$I$207,6,FALSE))</f>
        <v/>
      </c>
      <c r="AI135" s="104" t="e">
        <f t="shared" si="75"/>
        <v>#VALUE!</v>
      </c>
      <c r="AJ135" s="105" t="e">
        <f t="shared" si="67"/>
        <v>#VALUE!</v>
      </c>
      <c r="AK135" s="103" t="e">
        <f t="shared" si="57"/>
        <v>#VALUE!</v>
      </c>
      <c r="AL135" s="103" t="e">
        <f t="shared" si="68"/>
        <v>#VALUE!</v>
      </c>
      <c r="AN135" t="str">
        <f>IF(OR(VLOOKUP(AE135,Home!$C$8:$I$207,6,FALSE)="",VLOOKUP(AE135,Home!$C$8:$I$207,7,FALSE)=""),"FEJL",Baggrundsark!AE135)</f>
        <v>FEJL</v>
      </c>
      <c r="AO135">
        <f>IF(VLOOKUP(AE135,Home!$C$8:$N$207,12,FALSE)="Timelønnet",1,0)</f>
        <v>0</v>
      </c>
      <c r="AP135">
        <f>SUM($AO$4:AO135)*AO135</f>
        <v>0</v>
      </c>
      <c r="AQ135">
        <f t="shared" si="58"/>
        <v>1</v>
      </c>
      <c r="AR135" t="str">
        <f t="shared" si="59"/>
        <v/>
      </c>
      <c r="AS135" t="e">
        <f t="shared" si="69"/>
        <v>#VALUE!</v>
      </c>
      <c r="AT135" s="45" t="e">
        <f t="shared" si="60"/>
        <v>#VALUE!</v>
      </c>
      <c r="AU135">
        <f>VLOOKUP(AQ135,Home!$C$8:$J$207,8,FALSE)</f>
        <v>0</v>
      </c>
      <c r="AZ135">
        <v>26</v>
      </c>
      <c r="BA135">
        <v>2016</v>
      </c>
      <c r="BB135" t="s">
        <v>346</v>
      </c>
      <c r="BC135" t="s">
        <v>191</v>
      </c>
    </row>
    <row r="136" spans="1:55" x14ac:dyDescent="0.25">
      <c r="A136" s="6">
        <f t="shared" si="61"/>
        <v>0</v>
      </c>
      <c r="B136" s="6">
        <f t="shared" si="70"/>
        <v>0</v>
      </c>
      <c r="C136" s="6" t="str">
        <f t="shared" si="62"/>
        <v/>
      </c>
      <c r="D136" s="7">
        <f t="shared" si="63"/>
        <v>0</v>
      </c>
      <c r="E136" s="7">
        <f t="shared" si="71"/>
        <v>0</v>
      </c>
      <c r="F136" s="7" t="str">
        <f t="shared" si="64"/>
        <v/>
      </c>
      <c r="G136" s="6">
        <f t="shared" si="65"/>
        <v>0</v>
      </c>
      <c r="H136" s="6">
        <f t="shared" si="72"/>
        <v>0</v>
      </c>
      <c r="I136" s="6" t="str">
        <f t="shared" si="73"/>
        <v/>
      </c>
      <c r="J136" s="11">
        <v>133</v>
      </c>
      <c r="K136" s="11">
        <f>IF(IFERROR(VLOOKUP(J136,Home!$A$8:$B$1048576,1,FALSE),0)=0,0,1)</f>
        <v>1</v>
      </c>
      <c r="L136" s="129" t="e">
        <f>IF(VLOOKUP(O136,Home!$C$8:$R$207,6,FALSE)="","",VLOOKUP(O136,Home!$C$8:$R$207,6,FALSE))</f>
        <v>#N/A</v>
      </c>
      <c r="M136" s="129" t="e">
        <f t="shared" si="53"/>
        <v>#N/A</v>
      </c>
      <c r="N136" s="11">
        <f>SUM($K$4:K136)</f>
        <v>133</v>
      </c>
      <c r="O136" s="11" t="str">
        <f>IF(P136="","",IF(IFERROR(VLOOKUP(N136,Home!$C$8:$R$1048576,1,FALSE),"")=0,"",IFERROR(VLOOKUP(N136,Home!$C$8:$R$1048576,1,FALSE),"")))</f>
        <v/>
      </c>
      <c r="P136" s="11" t="str">
        <f>IF(IFERROR(VLOOKUP(W136,Home!$C$8:$R$1048576,3,FALSE),"")=0,"",IFERROR(VLOOKUP(W136,Home!$C$8:$R$1048576,3,FALSE),""))</f>
        <v/>
      </c>
      <c r="Q136" s="11" t="str">
        <f t="shared" si="54"/>
        <v/>
      </c>
      <c r="R136" s="130" t="e">
        <f>VLOOKUP(Q136,'Baggrund til lister'!$G$4:$H$15,2,FALSE)</f>
        <v>#N/A</v>
      </c>
      <c r="S136" s="11" t="str">
        <f t="shared" si="55"/>
        <v/>
      </c>
      <c r="T136" s="11" t="str">
        <f>IF(IFERROR(VLOOKUP(N136,Home!$C$8:$R$1048576,11,FALSE),"")=0,"",IFERROR(VLOOKUP(N136,Home!$C$8:$R$1048576,11,FALSE),""))</f>
        <v/>
      </c>
      <c r="U136" s="11" t="str">
        <f>IF(IFERROR(VLOOKUP(O136,Home!$C$8:$R$1048576,12,FALSE),"")=0,"",IFERROR(VLOOKUP(O136,Home!$C$8:$R$1048576,12,FALSE),""))</f>
        <v/>
      </c>
      <c r="V136" s="11" t="str">
        <f>IF(IFERROR(VLOOKUP(O136,Home!$C$8:$R$1048576,8,FALSE),"")=0,"",IFERROR(VLOOKUP(O136,Home!$C$8:$R$1048576,8,FALSE),""))</f>
        <v/>
      </c>
      <c r="W136" s="11" t="str">
        <f>IF(OR(VLOOKUP(N136,Home!$C$7:$I$207,6,FALSE)="",VLOOKUP(N136,Home!$C$7:$I$207,7,FALSE)=""),"FEJL",SUM(Baggrundsark!$K$4:K136))</f>
        <v>FEJL</v>
      </c>
      <c r="Y136">
        <v>133</v>
      </c>
      <c r="Z136" s="1" t="str">
        <f>IF(VLOOKUP(Y136,Home!$C$8:$I$207,6,FALSE)="","",VLOOKUP(Y136,Home!$C$8:$I$207,6,FALSE))</f>
        <v/>
      </c>
      <c r="AA136" t="e">
        <f t="shared" si="56"/>
        <v>#VALUE!</v>
      </c>
      <c r="AB136" s="44" t="str">
        <f>IF(Home!I140="","",(1+(Home!I140-Home!H140)/14))</f>
        <v/>
      </c>
      <c r="AC136" t="e">
        <f t="shared" si="74"/>
        <v>#VALUE!</v>
      </c>
      <c r="AD136">
        <f t="shared" si="66"/>
        <v>0</v>
      </c>
      <c r="AE136">
        <f>SUM($AD$4:AD136)</f>
        <v>1</v>
      </c>
      <c r="AF136" s="103" t="str">
        <f>IFERROR(VLOOKUP(AN136,Home!$C$8:$E$207,3,FALSE),"")</f>
        <v/>
      </c>
      <c r="AG136" s="103" t="str">
        <f>IFERROR(VLOOKUP(AN136,Home!$C$8:$E$207,2,FALSE),"")</f>
        <v/>
      </c>
      <c r="AH136" s="104" t="str">
        <f>IF(VLOOKUP(AE136,Home!$C$8:$I$207,6,FALSE)="","",VLOOKUP(AE136,Home!$C$8:$I$207,6,FALSE))</f>
        <v/>
      </c>
      <c r="AI136" s="104" t="e">
        <f t="shared" si="75"/>
        <v>#VALUE!</v>
      </c>
      <c r="AJ136" s="105" t="e">
        <f t="shared" si="67"/>
        <v>#VALUE!</v>
      </c>
      <c r="AK136" s="103" t="e">
        <f t="shared" si="57"/>
        <v>#VALUE!</v>
      </c>
      <c r="AL136" s="103" t="e">
        <f t="shared" si="68"/>
        <v>#VALUE!</v>
      </c>
      <c r="AN136" t="str">
        <f>IF(OR(VLOOKUP(AE136,Home!$C$8:$I$207,6,FALSE)="",VLOOKUP(AE136,Home!$C$8:$I$207,7,FALSE)=""),"FEJL",Baggrundsark!AE136)</f>
        <v>FEJL</v>
      </c>
      <c r="AO136">
        <f>IF(VLOOKUP(AE136,Home!$C$8:$N$207,12,FALSE)="Timelønnet",1,0)</f>
        <v>0</v>
      </c>
      <c r="AP136">
        <f>SUM($AO$4:AO136)*AO136</f>
        <v>0</v>
      </c>
      <c r="AQ136">
        <f t="shared" si="58"/>
        <v>1</v>
      </c>
      <c r="AR136" t="str">
        <f t="shared" si="59"/>
        <v/>
      </c>
      <c r="AS136" t="e">
        <f t="shared" si="69"/>
        <v>#VALUE!</v>
      </c>
      <c r="AT136" s="45" t="e">
        <f t="shared" si="60"/>
        <v>#VALUE!</v>
      </c>
      <c r="AU136">
        <f>VLOOKUP(AQ136,Home!$C$8:$J$207,8,FALSE)</f>
        <v>0</v>
      </c>
      <c r="AZ136">
        <v>27</v>
      </c>
      <c r="BA136">
        <v>2016</v>
      </c>
      <c r="BB136" t="s">
        <v>347</v>
      </c>
      <c r="BC136" t="s">
        <v>192</v>
      </c>
    </row>
    <row r="137" spans="1:55" x14ac:dyDescent="0.25">
      <c r="A137" s="6">
        <f t="shared" si="61"/>
        <v>0</v>
      </c>
      <c r="B137" s="6">
        <f t="shared" si="70"/>
        <v>0</v>
      </c>
      <c r="C137" s="6" t="str">
        <f t="shared" si="62"/>
        <v/>
      </c>
      <c r="D137" s="7">
        <f t="shared" si="63"/>
        <v>0</v>
      </c>
      <c r="E137" s="7">
        <f t="shared" si="71"/>
        <v>0</v>
      </c>
      <c r="F137" s="7" t="str">
        <f t="shared" si="64"/>
        <v/>
      </c>
      <c r="G137" s="6">
        <f t="shared" si="65"/>
        <v>0</v>
      </c>
      <c r="H137" s="6">
        <f t="shared" si="72"/>
        <v>0</v>
      </c>
      <c r="I137" s="6" t="str">
        <f t="shared" si="73"/>
        <v/>
      </c>
      <c r="J137" s="11">
        <v>134</v>
      </c>
      <c r="K137" s="11">
        <f>IF(IFERROR(VLOOKUP(J137,Home!$A$8:$B$1048576,1,FALSE),0)=0,0,1)</f>
        <v>1</v>
      </c>
      <c r="L137" s="129" t="e">
        <f>IF(VLOOKUP(O137,Home!$C$8:$R$207,6,FALSE)="","",VLOOKUP(O137,Home!$C$8:$R$207,6,FALSE))</f>
        <v>#N/A</v>
      </c>
      <c r="M137" s="129" t="e">
        <f t="shared" si="53"/>
        <v>#N/A</v>
      </c>
      <c r="N137" s="11">
        <f>SUM($K$4:K137)</f>
        <v>134</v>
      </c>
      <c r="O137" s="11" t="str">
        <f>IF(P137="","",IF(IFERROR(VLOOKUP(N137,Home!$C$8:$R$1048576,1,FALSE),"")=0,"",IFERROR(VLOOKUP(N137,Home!$C$8:$R$1048576,1,FALSE),"")))</f>
        <v/>
      </c>
      <c r="P137" s="11" t="str">
        <f>IF(IFERROR(VLOOKUP(W137,Home!$C$8:$R$1048576,3,FALSE),"")=0,"",IFERROR(VLOOKUP(W137,Home!$C$8:$R$1048576,3,FALSE),""))</f>
        <v/>
      </c>
      <c r="Q137" s="11" t="str">
        <f t="shared" si="54"/>
        <v/>
      </c>
      <c r="R137" s="130" t="e">
        <f>VLOOKUP(Q137,'Baggrund til lister'!$G$4:$H$15,2,FALSE)</f>
        <v>#N/A</v>
      </c>
      <c r="S137" s="11" t="str">
        <f t="shared" si="55"/>
        <v/>
      </c>
      <c r="T137" s="11" t="str">
        <f>IF(IFERROR(VLOOKUP(N137,Home!$C$8:$R$1048576,11,FALSE),"")=0,"",IFERROR(VLOOKUP(N137,Home!$C$8:$R$1048576,11,FALSE),""))</f>
        <v/>
      </c>
      <c r="U137" s="11" t="str">
        <f>IF(IFERROR(VLOOKUP(O137,Home!$C$8:$R$1048576,12,FALSE),"")=0,"",IFERROR(VLOOKUP(O137,Home!$C$8:$R$1048576,12,FALSE),""))</f>
        <v/>
      </c>
      <c r="V137" s="11" t="str">
        <f>IF(IFERROR(VLOOKUP(O137,Home!$C$8:$R$1048576,8,FALSE),"")=0,"",IFERROR(VLOOKUP(O137,Home!$C$8:$R$1048576,8,FALSE),""))</f>
        <v/>
      </c>
      <c r="W137" s="11" t="str">
        <f>IF(OR(VLOOKUP(N137,Home!$C$7:$I$207,6,FALSE)="",VLOOKUP(N137,Home!$C$7:$I$207,7,FALSE)=""),"FEJL",SUM(Baggrundsark!$K$4:K137))</f>
        <v>FEJL</v>
      </c>
      <c r="Y137">
        <v>134</v>
      </c>
      <c r="Z137" s="1" t="str">
        <f>IF(VLOOKUP(Y137,Home!$C$8:$I$207,6,FALSE)="","",VLOOKUP(Y137,Home!$C$8:$I$207,6,FALSE))</f>
        <v/>
      </c>
      <c r="AA137" t="e">
        <f t="shared" si="56"/>
        <v>#VALUE!</v>
      </c>
      <c r="AB137" s="44" t="str">
        <f>IF(Home!I141="","",(1+(Home!I141-Home!H141)/14))</f>
        <v/>
      </c>
      <c r="AC137" t="e">
        <f t="shared" si="74"/>
        <v>#VALUE!</v>
      </c>
      <c r="AD137">
        <f t="shared" si="66"/>
        <v>0</v>
      </c>
      <c r="AE137">
        <f>SUM($AD$4:AD137)</f>
        <v>1</v>
      </c>
      <c r="AF137" s="103" t="str">
        <f>IFERROR(VLOOKUP(AN137,Home!$C$8:$E$207,3,FALSE),"")</f>
        <v/>
      </c>
      <c r="AG137" s="103" t="str">
        <f>IFERROR(VLOOKUP(AN137,Home!$C$8:$E$207,2,FALSE),"")</f>
        <v/>
      </c>
      <c r="AH137" s="104" t="str">
        <f>IF(VLOOKUP(AE137,Home!$C$8:$I$207,6,FALSE)="","",VLOOKUP(AE137,Home!$C$8:$I$207,6,FALSE))</f>
        <v/>
      </c>
      <c r="AI137" s="104" t="e">
        <f t="shared" si="75"/>
        <v>#VALUE!</v>
      </c>
      <c r="AJ137" s="105" t="e">
        <f t="shared" si="67"/>
        <v>#VALUE!</v>
      </c>
      <c r="AK137" s="103" t="e">
        <f t="shared" si="57"/>
        <v>#VALUE!</v>
      </c>
      <c r="AL137" s="103" t="e">
        <f t="shared" si="68"/>
        <v>#VALUE!</v>
      </c>
      <c r="AN137" t="str">
        <f>IF(OR(VLOOKUP(AE137,Home!$C$8:$I$207,6,FALSE)="",VLOOKUP(AE137,Home!$C$8:$I$207,7,FALSE)=""),"FEJL",Baggrundsark!AE137)</f>
        <v>FEJL</v>
      </c>
      <c r="AO137">
        <f>IF(VLOOKUP(AE137,Home!$C$8:$N$207,12,FALSE)="Timelønnet",1,0)</f>
        <v>0</v>
      </c>
      <c r="AP137">
        <f>SUM($AO$4:AO137)*AO137</f>
        <v>0</v>
      </c>
      <c r="AQ137">
        <f t="shared" si="58"/>
        <v>1</v>
      </c>
      <c r="AR137" t="str">
        <f t="shared" si="59"/>
        <v/>
      </c>
      <c r="AS137" t="e">
        <f t="shared" si="69"/>
        <v>#VALUE!</v>
      </c>
      <c r="AT137" s="45" t="e">
        <f t="shared" si="60"/>
        <v>#VALUE!</v>
      </c>
      <c r="AU137">
        <f>VLOOKUP(AQ137,Home!$C$8:$J$207,8,FALSE)</f>
        <v>0</v>
      </c>
      <c r="AZ137">
        <v>28</v>
      </c>
      <c r="BA137">
        <v>2016</v>
      </c>
      <c r="BB137" t="s">
        <v>348</v>
      </c>
      <c r="BC137" t="s">
        <v>192</v>
      </c>
    </row>
    <row r="138" spans="1:55" x14ac:dyDescent="0.25">
      <c r="A138" s="6">
        <f t="shared" si="61"/>
        <v>0</v>
      </c>
      <c r="B138" s="6">
        <f t="shared" si="70"/>
        <v>0</v>
      </c>
      <c r="C138" s="6" t="str">
        <f t="shared" si="62"/>
        <v/>
      </c>
      <c r="D138" s="7">
        <f t="shared" si="63"/>
        <v>0</v>
      </c>
      <c r="E138" s="7">
        <f t="shared" si="71"/>
        <v>0</v>
      </c>
      <c r="F138" s="7" t="str">
        <f t="shared" si="64"/>
        <v/>
      </c>
      <c r="G138" s="6">
        <f t="shared" si="65"/>
        <v>0</v>
      </c>
      <c r="H138" s="6">
        <f t="shared" si="72"/>
        <v>0</v>
      </c>
      <c r="I138" s="6" t="str">
        <f t="shared" si="73"/>
        <v/>
      </c>
      <c r="J138" s="11">
        <v>135</v>
      </c>
      <c r="K138" s="11">
        <f>IF(IFERROR(VLOOKUP(J138,Home!$A$8:$B$1048576,1,FALSE),0)=0,0,1)</f>
        <v>1</v>
      </c>
      <c r="L138" s="129" t="e">
        <f>IF(VLOOKUP(O138,Home!$C$8:$R$207,6,FALSE)="","",VLOOKUP(O138,Home!$C$8:$R$207,6,FALSE))</f>
        <v>#N/A</v>
      </c>
      <c r="M138" s="129" t="e">
        <f t="shared" si="53"/>
        <v>#N/A</v>
      </c>
      <c r="N138" s="11">
        <f>SUM($K$4:K138)</f>
        <v>135</v>
      </c>
      <c r="O138" s="11" t="str">
        <f>IF(P138="","",IF(IFERROR(VLOOKUP(N138,Home!$C$8:$R$1048576,1,FALSE),"")=0,"",IFERROR(VLOOKUP(N138,Home!$C$8:$R$1048576,1,FALSE),"")))</f>
        <v/>
      </c>
      <c r="P138" s="11" t="str">
        <f>IF(IFERROR(VLOOKUP(W138,Home!$C$8:$R$1048576,3,FALSE),"")=0,"",IFERROR(VLOOKUP(W138,Home!$C$8:$R$1048576,3,FALSE),""))</f>
        <v/>
      </c>
      <c r="Q138" s="11" t="str">
        <f t="shared" si="54"/>
        <v/>
      </c>
      <c r="R138" s="130" t="e">
        <f>VLOOKUP(Q138,'Baggrund til lister'!$G$4:$H$15,2,FALSE)</f>
        <v>#N/A</v>
      </c>
      <c r="S138" s="11" t="str">
        <f t="shared" si="55"/>
        <v/>
      </c>
      <c r="T138" s="11" t="str">
        <f>IF(IFERROR(VLOOKUP(N138,Home!$C$8:$R$1048576,11,FALSE),"")=0,"",IFERROR(VLOOKUP(N138,Home!$C$8:$R$1048576,11,FALSE),""))</f>
        <v/>
      </c>
      <c r="U138" s="11" t="str">
        <f>IF(IFERROR(VLOOKUP(O138,Home!$C$8:$R$1048576,12,FALSE),"")=0,"",IFERROR(VLOOKUP(O138,Home!$C$8:$R$1048576,12,FALSE),""))</f>
        <v/>
      </c>
      <c r="V138" s="11" t="str">
        <f>IF(IFERROR(VLOOKUP(O138,Home!$C$8:$R$1048576,8,FALSE),"")=0,"",IFERROR(VLOOKUP(O138,Home!$C$8:$R$1048576,8,FALSE),""))</f>
        <v/>
      </c>
      <c r="W138" s="11" t="str">
        <f>IF(OR(VLOOKUP(N138,Home!$C$7:$I$207,6,FALSE)="",VLOOKUP(N138,Home!$C$7:$I$207,7,FALSE)=""),"FEJL",SUM(Baggrundsark!$K$4:K138))</f>
        <v>FEJL</v>
      </c>
      <c r="Y138">
        <v>135</v>
      </c>
      <c r="Z138" s="1" t="str">
        <f>IF(VLOOKUP(Y138,Home!$C$8:$I$207,6,FALSE)="","",VLOOKUP(Y138,Home!$C$8:$I$207,6,FALSE))</f>
        <v/>
      </c>
      <c r="AA138" t="e">
        <f t="shared" si="56"/>
        <v>#VALUE!</v>
      </c>
      <c r="AB138" s="44" t="str">
        <f>IF(Home!I142="","",(1+(Home!I142-Home!H142)/14))</f>
        <v/>
      </c>
      <c r="AC138" t="e">
        <f t="shared" si="74"/>
        <v>#VALUE!</v>
      </c>
      <c r="AD138">
        <f t="shared" si="66"/>
        <v>0</v>
      </c>
      <c r="AE138">
        <f>SUM($AD$4:AD138)</f>
        <v>1</v>
      </c>
      <c r="AF138" s="103" t="str">
        <f>IFERROR(VLOOKUP(AN138,Home!$C$8:$E$207,3,FALSE),"")</f>
        <v/>
      </c>
      <c r="AG138" s="103" t="str">
        <f>IFERROR(VLOOKUP(AN138,Home!$C$8:$E$207,2,FALSE),"")</f>
        <v/>
      </c>
      <c r="AH138" s="104" t="str">
        <f>IF(VLOOKUP(AE138,Home!$C$8:$I$207,6,FALSE)="","",VLOOKUP(AE138,Home!$C$8:$I$207,6,FALSE))</f>
        <v/>
      </c>
      <c r="AI138" s="104" t="e">
        <f t="shared" si="75"/>
        <v>#VALUE!</v>
      </c>
      <c r="AJ138" s="105" t="e">
        <f t="shared" si="67"/>
        <v>#VALUE!</v>
      </c>
      <c r="AK138" s="103" t="e">
        <f t="shared" si="57"/>
        <v>#VALUE!</v>
      </c>
      <c r="AL138" s="103" t="e">
        <f t="shared" si="68"/>
        <v>#VALUE!</v>
      </c>
      <c r="AN138" t="str">
        <f>IF(OR(VLOOKUP(AE138,Home!$C$8:$I$207,6,FALSE)="",VLOOKUP(AE138,Home!$C$8:$I$207,7,FALSE)=""),"FEJL",Baggrundsark!AE138)</f>
        <v>FEJL</v>
      </c>
      <c r="AO138">
        <f>IF(VLOOKUP(AE138,Home!$C$8:$N$207,12,FALSE)="Timelønnet",1,0)</f>
        <v>0</v>
      </c>
      <c r="AP138">
        <f>SUM($AO$4:AO138)*AO138</f>
        <v>0</v>
      </c>
      <c r="AQ138">
        <f t="shared" si="58"/>
        <v>1</v>
      </c>
      <c r="AR138" t="str">
        <f t="shared" si="59"/>
        <v/>
      </c>
      <c r="AS138" t="e">
        <f t="shared" si="69"/>
        <v>#VALUE!</v>
      </c>
      <c r="AT138" s="45" t="e">
        <f t="shared" si="60"/>
        <v>#VALUE!</v>
      </c>
      <c r="AU138">
        <f>VLOOKUP(AQ138,Home!$C$8:$J$207,8,FALSE)</f>
        <v>0</v>
      </c>
      <c r="AZ138">
        <v>29</v>
      </c>
      <c r="BA138">
        <v>2016</v>
      </c>
      <c r="BB138" t="s">
        <v>349</v>
      </c>
      <c r="BC138" t="s">
        <v>193</v>
      </c>
    </row>
    <row r="139" spans="1:55" x14ac:dyDescent="0.25">
      <c r="A139" s="6">
        <f t="shared" si="61"/>
        <v>0</v>
      </c>
      <c r="B139" s="6">
        <f t="shared" si="70"/>
        <v>0</v>
      </c>
      <c r="C139" s="6" t="str">
        <f t="shared" si="62"/>
        <v/>
      </c>
      <c r="D139" s="7">
        <f t="shared" si="63"/>
        <v>0</v>
      </c>
      <c r="E139" s="7">
        <f t="shared" si="71"/>
        <v>0</v>
      </c>
      <c r="F139" s="7" t="str">
        <f t="shared" si="64"/>
        <v/>
      </c>
      <c r="G139" s="6">
        <f t="shared" si="65"/>
        <v>0</v>
      </c>
      <c r="H139" s="6">
        <f t="shared" si="72"/>
        <v>0</v>
      </c>
      <c r="I139" s="6" t="str">
        <f t="shared" si="73"/>
        <v/>
      </c>
      <c r="J139" s="11">
        <v>136</v>
      </c>
      <c r="K139" s="11">
        <f>IF(IFERROR(VLOOKUP(J139,Home!$A$8:$B$1048576,1,FALSE),0)=0,0,1)</f>
        <v>1</v>
      </c>
      <c r="L139" s="129" t="e">
        <f>IF(VLOOKUP(O139,Home!$C$8:$R$207,6,FALSE)="","",VLOOKUP(O139,Home!$C$8:$R$207,6,FALSE))</f>
        <v>#N/A</v>
      </c>
      <c r="M139" s="129" t="e">
        <f t="shared" si="53"/>
        <v>#N/A</v>
      </c>
      <c r="N139" s="11">
        <f>SUM($K$4:K139)</f>
        <v>136</v>
      </c>
      <c r="O139" s="11" t="str">
        <f>IF(P139="","",IF(IFERROR(VLOOKUP(N139,Home!$C$8:$R$1048576,1,FALSE),"")=0,"",IFERROR(VLOOKUP(N139,Home!$C$8:$R$1048576,1,FALSE),"")))</f>
        <v/>
      </c>
      <c r="P139" s="11" t="str">
        <f>IF(IFERROR(VLOOKUP(W139,Home!$C$8:$R$1048576,3,FALSE),"")=0,"",IFERROR(VLOOKUP(W139,Home!$C$8:$R$1048576,3,FALSE),""))</f>
        <v/>
      </c>
      <c r="Q139" s="11" t="str">
        <f t="shared" si="54"/>
        <v/>
      </c>
      <c r="R139" s="130" t="e">
        <f>VLOOKUP(Q139,'Baggrund til lister'!$G$4:$H$15,2,FALSE)</f>
        <v>#N/A</v>
      </c>
      <c r="S139" s="11" t="str">
        <f t="shared" si="55"/>
        <v/>
      </c>
      <c r="T139" s="11" t="str">
        <f>IF(IFERROR(VLOOKUP(N139,Home!$C$8:$R$1048576,11,FALSE),"")=0,"",IFERROR(VLOOKUP(N139,Home!$C$8:$R$1048576,11,FALSE),""))</f>
        <v/>
      </c>
      <c r="U139" s="11" t="str">
        <f>IF(IFERROR(VLOOKUP(O139,Home!$C$8:$R$1048576,12,FALSE),"")=0,"",IFERROR(VLOOKUP(O139,Home!$C$8:$R$1048576,12,FALSE),""))</f>
        <v/>
      </c>
      <c r="V139" s="11" t="str">
        <f>IF(IFERROR(VLOOKUP(O139,Home!$C$8:$R$1048576,8,FALSE),"")=0,"",IFERROR(VLOOKUP(O139,Home!$C$8:$R$1048576,8,FALSE),""))</f>
        <v/>
      </c>
      <c r="W139" s="11" t="str">
        <f>IF(OR(VLOOKUP(N139,Home!$C$7:$I$207,6,FALSE)="",VLOOKUP(N139,Home!$C$7:$I$207,7,FALSE)=""),"FEJL",SUM(Baggrundsark!$K$4:K139))</f>
        <v>FEJL</v>
      </c>
      <c r="Y139">
        <v>136</v>
      </c>
      <c r="Z139" s="1" t="str">
        <f>IF(VLOOKUP(Y139,Home!$C$8:$I$207,6,FALSE)="","",VLOOKUP(Y139,Home!$C$8:$I$207,6,FALSE))</f>
        <v/>
      </c>
      <c r="AA139" t="e">
        <f t="shared" si="56"/>
        <v>#VALUE!</v>
      </c>
      <c r="AB139" s="44" t="str">
        <f>IF(Home!I143="","",(1+(Home!I143-Home!H143)/14))</f>
        <v/>
      </c>
      <c r="AC139" t="e">
        <f t="shared" si="74"/>
        <v>#VALUE!</v>
      </c>
      <c r="AD139">
        <f t="shared" si="66"/>
        <v>0</v>
      </c>
      <c r="AE139">
        <f>SUM($AD$4:AD139)</f>
        <v>1</v>
      </c>
      <c r="AF139" s="103" t="str">
        <f>IFERROR(VLOOKUP(AN139,Home!$C$8:$E$207,3,FALSE),"")</f>
        <v/>
      </c>
      <c r="AG139" s="103" t="str">
        <f>IFERROR(VLOOKUP(AN139,Home!$C$8:$E$207,2,FALSE),"")</f>
        <v/>
      </c>
      <c r="AH139" s="104" t="str">
        <f>IF(VLOOKUP(AE139,Home!$C$8:$I$207,6,FALSE)="","",VLOOKUP(AE139,Home!$C$8:$I$207,6,FALSE))</f>
        <v/>
      </c>
      <c r="AI139" s="104" t="e">
        <f t="shared" si="75"/>
        <v>#VALUE!</v>
      </c>
      <c r="AJ139" s="105" t="e">
        <f t="shared" si="67"/>
        <v>#VALUE!</v>
      </c>
      <c r="AK139" s="103" t="e">
        <f t="shared" si="57"/>
        <v>#VALUE!</v>
      </c>
      <c r="AL139" s="103" t="e">
        <f t="shared" si="68"/>
        <v>#VALUE!</v>
      </c>
      <c r="AN139" t="str">
        <f>IF(OR(VLOOKUP(AE139,Home!$C$8:$I$207,6,FALSE)="",VLOOKUP(AE139,Home!$C$8:$I$207,7,FALSE)=""),"FEJL",Baggrundsark!AE139)</f>
        <v>FEJL</v>
      </c>
      <c r="AO139">
        <f>IF(VLOOKUP(AE139,Home!$C$8:$N$207,12,FALSE)="Timelønnet",1,0)</f>
        <v>0</v>
      </c>
      <c r="AP139">
        <f>SUM($AO$4:AO139)*AO139</f>
        <v>0</v>
      </c>
      <c r="AQ139">
        <f t="shared" si="58"/>
        <v>1</v>
      </c>
      <c r="AR139" t="str">
        <f t="shared" si="59"/>
        <v/>
      </c>
      <c r="AS139" t="e">
        <f t="shared" si="69"/>
        <v>#VALUE!</v>
      </c>
      <c r="AT139" s="45" t="e">
        <f t="shared" si="60"/>
        <v>#VALUE!</v>
      </c>
      <c r="AU139">
        <f>VLOOKUP(AQ139,Home!$C$8:$J$207,8,FALSE)</f>
        <v>0</v>
      </c>
      <c r="AZ139">
        <v>30</v>
      </c>
      <c r="BA139">
        <v>2016</v>
      </c>
      <c r="BB139" t="s">
        <v>350</v>
      </c>
      <c r="BC139" t="s">
        <v>193</v>
      </c>
    </row>
    <row r="140" spans="1:55" x14ac:dyDescent="0.25">
      <c r="A140" s="6">
        <f t="shared" si="61"/>
        <v>0</v>
      </c>
      <c r="B140" s="6">
        <f t="shared" si="70"/>
        <v>0</v>
      </c>
      <c r="C140" s="6" t="str">
        <f t="shared" si="62"/>
        <v/>
      </c>
      <c r="D140" s="7">
        <f t="shared" si="63"/>
        <v>0</v>
      </c>
      <c r="E140" s="7">
        <f t="shared" si="71"/>
        <v>0</v>
      </c>
      <c r="F140" s="7" t="str">
        <f t="shared" si="64"/>
        <v/>
      </c>
      <c r="G140" s="6">
        <f t="shared" si="65"/>
        <v>0</v>
      </c>
      <c r="H140" s="6">
        <f t="shared" si="72"/>
        <v>0</v>
      </c>
      <c r="I140" s="6" t="str">
        <f t="shared" si="73"/>
        <v/>
      </c>
      <c r="J140" s="11">
        <v>137</v>
      </c>
      <c r="K140" s="11">
        <f>IF(IFERROR(VLOOKUP(J140,Home!$A$8:$B$1048576,1,FALSE),0)=0,0,1)</f>
        <v>1</v>
      </c>
      <c r="L140" s="129" t="e">
        <f>IF(VLOOKUP(O140,Home!$C$8:$R$207,6,FALSE)="","",VLOOKUP(O140,Home!$C$8:$R$207,6,FALSE))</f>
        <v>#N/A</v>
      </c>
      <c r="M140" s="129" t="e">
        <f t="shared" si="53"/>
        <v>#N/A</v>
      </c>
      <c r="N140" s="11">
        <f>SUM($K$4:K140)</f>
        <v>137</v>
      </c>
      <c r="O140" s="11" t="str">
        <f>IF(P140="","",IF(IFERROR(VLOOKUP(N140,Home!$C$8:$R$1048576,1,FALSE),"")=0,"",IFERROR(VLOOKUP(N140,Home!$C$8:$R$1048576,1,FALSE),"")))</f>
        <v/>
      </c>
      <c r="P140" s="11" t="str">
        <f>IF(IFERROR(VLOOKUP(W140,Home!$C$8:$R$1048576,3,FALSE),"")=0,"",IFERROR(VLOOKUP(W140,Home!$C$8:$R$1048576,3,FALSE),""))</f>
        <v/>
      </c>
      <c r="Q140" s="11" t="str">
        <f t="shared" si="54"/>
        <v/>
      </c>
      <c r="R140" s="130" t="e">
        <f>VLOOKUP(Q140,'Baggrund til lister'!$G$4:$H$15,2,FALSE)</f>
        <v>#N/A</v>
      </c>
      <c r="S140" s="11" t="str">
        <f t="shared" si="55"/>
        <v/>
      </c>
      <c r="T140" s="11" t="str">
        <f>IF(IFERROR(VLOOKUP(N140,Home!$C$8:$R$1048576,11,FALSE),"")=0,"",IFERROR(VLOOKUP(N140,Home!$C$8:$R$1048576,11,FALSE),""))</f>
        <v/>
      </c>
      <c r="U140" s="11" t="str">
        <f>IF(IFERROR(VLOOKUP(O140,Home!$C$8:$R$1048576,12,FALSE),"")=0,"",IFERROR(VLOOKUP(O140,Home!$C$8:$R$1048576,12,FALSE),""))</f>
        <v/>
      </c>
      <c r="V140" s="11" t="str">
        <f>IF(IFERROR(VLOOKUP(O140,Home!$C$8:$R$1048576,8,FALSE),"")=0,"",IFERROR(VLOOKUP(O140,Home!$C$8:$R$1048576,8,FALSE),""))</f>
        <v/>
      </c>
      <c r="W140" s="11" t="str">
        <f>IF(OR(VLOOKUP(N140,Home!$C$7:$I$207,6,FALSE)="",VLOOKUP(N140,Home!$C$7:$I$207,7,FALSE)=""),"FEJL",SUM(Baggrundsark!$K$4:K140))</f>
        <v>FEJL</v>
      </c>
      <c r="Y140">
        <v>137</v>
      </c>
      <c r="Z140" s="1" t="str">
        <f>IF(VLOOKUP(Y140,Home!$C$8:$I$207,6,FALSE)="","",VLOOKUP(Y140,Home!$C$8:$I$207,6,FALSE))</f>
        <v/>
      </c>
      <c r="AA140" t="e">
        <f t="shared" si="56"/>
        <v>#VALUE!</v>
      </c>
      <c r="AB140" s="44" t="str">
        <f>IF(Home!I144="","",(1+(Home!I144-Home!H144)/14))</f>
        <v/>
      </c>
      <c r="AC140" t="e">
        <f t="shared" si="74"/>
        <v>#VALUE!</v>
      </c>
      <c r="AD140">
        <f t="shared" si="66"/>
        <v>0</v>
      </c>
      <c r="AE140">
        <f>SUM($AD$4:AD140)</f>
        <v>1</v>
      </c>
      <c r="AF140" s="103" t="str">
        <f>IFERROR(VLOOKUP(AN140,Home!$C$8:$E$207,3,FALSE),"")</f>
        <v/>
      </c>
      <c r="AG140" s="103" t="str">
        <f>IFERROR(VLOOKUP(AN140,Home!$C$8:$E$207,2,FALSE),"")</f>
        <v/>
      </c>
      <c r="AH140" s="104" t="str">
        <f>IF(VLOOKUP(AE140,Home!$C$8:$I$207,6,FALSE)="","",VLOOKUP(AE140,Home!$C$8:$I$207,6,FALSE))</f>
        <v/>
      </c>
      <c r="AI140" s="104" t="e">
        <f t="shared" si="75"/>
        <v>#VALUE!</v>
      </c>
      <c r="AJ140" s="105" t="e">
        <f t="shared" si="67"/>
        <v>#VALUE!</v>
      </c>
      <c r="AK140" s="103" t="e">
        <f t="shared" si="57"/>
        <v>#VALUE!</v>
      </c>
      <c r="AL140" s="103" t="e">
        <f t="shared" si="68"/>
        <v>#VALUE!</v>
      </c>
      <c r="AN140" t="str">
        <f>IF(OR(VLOOKUP(AE140,Home!$C$8:$I$207,6,FALSE)="",VLOOKUP(AE140,Home!$C$8:$I$207,7,FALSE)=""),"FEJL",Baggrundsark!AE140)</f>
        <v>FEJL</v>
      </c>
      <c r="AO140">
        <f>IF(VLOOKUP(AE140,Home!$C$8:$N$207,12,FALSE)="Timelønnet",1,0)</f>
        <v>0</v>
      </c>
      <c r="AP140">
        <f>SUM($AO$4:AO140)*AO140</f>
        <v>0</v>
      </c>
      <c r="AQ140">
        <f t="shared" si="58"/>
        <v>1</v>
      </c>
      <c r="AR140" t="str">
        <f t="shared" si="59"/>
        <v/>
      </c>
      <c r="AS140" t="e">
        <f t="shared" si="69"/>
        <v>#VALUE!</v>
      </c>
      <c r="AT140" s="45" t="e">
        <f t="shared" si="60"/>
        <v>#VALUE!</v>
      </c>
      <c r="AU140">
        <f>VLOOKUP(AQ140,Home!$C$8:$J$207,8,FALSE)</f>
        <v>0</v>
      </c>
      <c r="AZ140">
        <v>31</v>
      </c>
      <c r="BA140">
        <v>2016</v>
      </c>
      <c r="BB140" t="s">
        <v>351</v>
      </c>
      <c r="BC140" t="s">
        <v>194</v>
      </c>
    </row>
    <row r="141" spans="1:55" x14ac:dyDescent="0.25">
      <c r="A141" s="6">
        <f t="shared" si="61"/>
        <v>0</v>
      </c>
      <c r="B141" s="6">
        <f t="shared" si="70"/>
        <v>0</v>
      </c>
      <c r="C141" s="6" t="str">
        <f t="shared" si="62"/>
        <v/>
      </c>
      <c r="D141" s="7">
        <f t="shared" si="63"/>
        <v>0</v>
      </c>
      <c r="E141" s="7">
        <f t="shared" si="71"/>
        <v>0</v>
      </c>
      <c r="F141" s="7" t="str">
        <f t="shared" si="64"/>
        <v/>
      </c>
      <c r="G141" s="6">
        <f t="shared" si="65"/>
        <v>0</v>
      </c>
      <c r="H141" s="6">
        <f t="shared" si="72"/>
        <v>0</v>
      </c>
      <c r="I141" s="6" t="str">
        <f t="shared" si="73"/>
        <v/>
      </c>
      <c r="J141" s="11">
        <v>138</v>
      </c>
      <c r="K141" s="11">
        <f>IF(IFERROR(VLOOKUP(J141,Home!$A$8:$B$1048576,1,FALSE),0)=0,0,1)</f>
        <v>1</v>
      </c>
      <c r="L141" s="129" t="e">
        <f>IF(VLOOKUP(O141,Home!$C$8:$R$207,6,FALSE)="","",VLOOKUP(O141,Home!$C$8:$R$207,6,FALSE))</f>
        <v>#N/A</v>
      </c>
      <c r="M141" s="129" t="e">
        <f t="shared" si="53"/>
        <v>#N/A</v>
      </c>
      <c r="N141" s="11">
        <f>SUM($K$4:K141)</f>
        <v>138</v>
      </c>
      <c r="O141" s="11" t="str">
        <f>IF(P141="","",IF(IFERROR(VLOOKUP(N141,Home!$C$8:$R$1048576,1,FALSE),"")=0,"",IFERROR(VLOOKUP(N141,Home!$C$8:$R$1048576,1,FALSE),"")))</f>
        <v/>
      </c>
      <c r="P141" s="11" t="str">
        <f>IF(IFERROR(VLOOKUP(W141,Home!$C$8:$R$1048576,3,FALSE),"")=0,"",IFERROR(VLOOKUP(W141,Home!$C$8:$R$1048576,3,FALSE),""))</f>
        <v/>
      </c>
      <c r="Q141" s="11" t="str">
        <f t="shared" si="54"/>
        <v/>
      </c>
      <c r="R141" s="130" t="e">
        <f>VLOOKUP(Q141,'Baggrund til lister'!$G$4:$H$15,2,FALSE)</f>
        <v>#N/A</v>
      </c>
      <c r="S141" s="11" t="str">
        <f t="shared" si="55"/>
        <v/>
      </c>
      <c r="T141" s="11" t="str">
        <f>IF(IFERROR(VLOOKUP(N141,Home!$C$8:$R$1048576,11,FALSE),"")=0,"",IFERROR(VLOOKUP(N141,Home!$C$8:$R$1048576,11,FALSE),""))</f>
        <v/>
      </c>
      <c r="U141" s="11" t="str">
        <f>IF(IFERROR(VLOOKUP(O141,Home!$C$8:$R$1048576,12,FALSE),"")=0,"",IFERROR(VLOOKUP(O141,Home!$C$8:$R$1048576,12,FALSE),""))</f>
        <v/>
      </c>
      <c r="V141" s="11" t="str">
        <f>IF(IFERROR(VLOOKUP(O141,Home!$C$8:$R$1048576,8,FALSE),"")=0,"",IFERROR(VLOOKUP(O141,Home!$C$8:$R$1048576,8,FALSE),""))</f>
        <v/>
      </c>
      <c r="W141" s="11" t="str">
        <f>IF(OR(VLOOKUP(N141,Home!$C$7:$I$207,6,FALSE)="",VLOOKUP(N141,Home!$C$7:$I$207,7,FALSE)=""),"FEJL",SUM(Baggrundsark!$K$4:K141))</f>
        <v>FEJL</v>
      </c>
      <c r="Y141">
        <v>138</v>
      </c>
      <c r="Z141" s="1" t="str">
        <f>IF(VLOOKUP(Y141,Home!$C$8:$I$207,6,FALSE)="","",VLOOKUP(Y141,Home!$C$8:$I$207,6,FALSE))</f>
        <v/>
      </c>
      <c r="AA141" t="e">
        <f t="shared" si="56"/>
        <v>#VALUE!</v>
      </c>
      <c r="AB141" s="44" t="str">
        <f>IF(Home!I145="","",(1+(Home!I145-Home!H145)/14))</f>
        <v/>
      </c>
      <c r="AC141" t="e">
        <f t="shared" si="74"/>
        <v>#VALUE!</v>
      </c>
      <c r="AD141">
        <f t="shared" si="66"/>
        <v>0</v>
      </c>
      <c r="AE141">
        <f>SUM($AD$4:AD141)</f>
        <v>1</v>
      </c>
      <c r="AF141" s="103" t="str">
        <f>IFERROR(VLOOKUP(AN141,Home!$C$8:$E$207,3,FALSE),"")</f>
        <v/>
      </c>
      <c r="AG141" s="103" t="str">
        <f>IFERROR(VLOOKUP(AN141,Home!$C$8:$E$207,2,FALSE),"")</f>
        <v/>
      </c>
      <c r="AH141" s="104" t="str">
        <f>IF(VLOOKUP(AE141,Home!$C$8:$I$207,6,FALSE)="","",VLOOKUP(AE141,Home!$C$8:$I$207,6,FALSE))</f>
        <v/>
      </c>
      <c r="AI141" s="104" t="e">
        <f t="shared" si="75"/>
        <v>#VALUE!</v>
      </c>
      <c r="AJ141" s="105" t="e">
        <f t="shared" si="67"/>
        <v>#VALUE!</v>
      </c>
      <c r="AK141" s="103" t="e">
        <f t="shared" si="57"/>
        <v>#VALUE!</v>
      </c>
      <c r="AL141" s="103" t="e">
        <f t="shared" si="68"/>
        <v>#VALUE!</v>
      </c>
      <c r="AN141" t="str">
        <f>IF(OR(VLOOKUP(AE141,Home!$C$8:$I$207,6,FALSE)="",VLOOKUP(AE141,Home!$C$8:$I$207,7,FALSE)=""),"FEJL",Baggrundsark!AE141)</f>
        <v>FEJL</v>
      </c>
      <c r="AO141">
        <f>IF(VLOOKUP(AE141,Home!$C$8:$N$207,12,FALSE)="Timelønnet",1,0)</f>
        <v>0</v>
      </c>
      <c r="AP141">
        <f>SUM($AO$4:AO141)*AO141</f>
        <v>0</v>
      </c>
      <c r="AQ141">
        <f t="shared" si="58"/>
        <v>1</v>
      </c>
      <c r="AR141" t="str">
        <f t="shared" si="59"/>
        <v/>
      </c>
      <c r="AS141" t="e">
        <f t="shared" si="69"/>
        <v>#VALUE!</v>
      </c>
      <c r="AT141" s="45" t="e">
        <f t="shared" si="60"/>
        <v>#VALUE!</v>
      </c>
      <c r="AU141">
        <f>VLOOKUP(AQ141,Home!$C$8:$J$207,8,FALSE)</f>
        <v>0</v>
      </c>
      <c r="AZ141">
        <v>32</v>
      </c>
      <c r="BA141">
        <v>2016</v>
      </c>
      <c r="BB141" t="s">
        <v>352</v>
      </c>
      <c r="BC141" t="s">
        <v>194</v>
      </c>
    </row>
    <row r="142" spans="1:55" x14ac:dyDescent="0.25">
      <c r="A142" s="6">
        <f t="shared" si="61"/>
        <v>0</v>
      </c>
      <c r="B142" s="6">
        <f t="shared" si="70"/>
        <v>0</v>
      </c>
      <c r="C142" s="6" t="str">
        <f t="shared" si="62"/>
        <v/>
      </c>
      <c r="D142" s="7">
        <f t="shared" si="63"/>
        <v>0</v>
      </c>
      <c r="E142" s="7">
        <f t="shared" si="71"/>
        <v>0</v>
      </c>
      <c r="F142" s="7" t="str">
        <f t="shared" si="64"/>
        <v/>
      </c>
      <c r="G142" s="6">
        <f t="shared" si="65"/>
        <v>0</v>
      </c>
      <c r="H142" s="6">
        <f t="shared" si="72"/>
        <v>0</v>
      </c>
      <c r="I142" s="6" t="str">
        <f t="shared" si="73"/>
        <v/>
      </c>
      <c r="J142" s="11">
        <v>139</v>
      </c>
      <c r="K142" s="11">
        <f>IF(IFERROR(VLOOKUP(J142,Home!$A$8:$B$1048576,1,FALSE),0)=0,0,1)</f>
        <v>1</v>
      </c>
      <c r="L142" s="129" t="e">
        <f>IF(VLOOKUP(O142,Home!$C$8:$R$207,6,FALSE)="","",VLOOKUP(O142,Home!$C$8:$R$207,6,FALSE))</f>
        <v>#N/A</v>
      </c>
      <c r="M142" s="129" t="e">
        <f t="shared" si="53"/>
        <v>#N/A</v>
      </c>
      <c r="N142" s="11">
        <f>SUM($K$4:K142)</f>
        <v>139</v>
      </c>
      <c r="O142" s="11" t="str">
        <f>IF(P142="","",IF(IFERROR(VLOOKUP(N142,Home!$C$8:$R$1048576,1,FALSE),"")=0,"",IFERROR(VLOOKUP(N142,Home!$C$8:$R$1048576,1,FALSE),"")))</f>
        <v/>
      </c>
      <c r="P142" s="11" t="str">
        <f>IF(IFERROR(VLOOKUP(W142,Home!$C$8:$R$1048576,3,FALSE),"")=0,"",IFERROR(VLOOKUP(W142,Home!$C$8:$R$1048576,3,FALSE),""))</f>
        <v/>
      </c>
      <c r="Q142" s="11" t="str">
        <f t="shared" si="54"/>
        <v/>
      </c>
      <c r="R142" s="130" t="e">
        <f>VLOOKUP(Q142,'Baggrund til lister'!$G$4:$H$15,2,FALSE)</f>
        <v>#N/A</v>
      </c>
      <c r="S142" s="11" t="str">
        <f t="shared" si="55"/>
        <v/>
      </c>
      <c r="T142" s="11" t="str">
        <f>IF(IFERROR(VLOOKUP(N142,Home!$C$8:$R$1048576,11,FALSE),"")=0,"",IFERROR(VLOOKUP(N142,Home!$C$8:$R$1048576,11,FALSE),""))</f>
        <v/>
      </c>
      <c r="U142" s="11" t="str">
        <f>IF(IFERROR(VLOOKUP(O142,Home!$C$8:$R$1048576,12,FALSE),"")=0,"",IFERROR(VLOOKUP(O142,Home!$C$8:$R$1048576,12,FALSE),""))</f>
        <v/>
      </c>
      <c r="V142" s="11" t="str">
        <f>IF(IFERROR(VLOOKUP(O142,Home!$C$8:$R$1048576,8,FALSE),"")=0,"",IFERROR(VLOOKUP(O142,Home!$C$8:$R$1048576,8,FALSE),""))</f>
        <v/>
      </c>
      <c r="W142" s="11" t="str">
        <f>IF(OR(VLOOKUP(N142,Home!$C$7:$I$207,6,FALSE)="",VLOOKUP(N142,Home!$C$7:$I$207,7,FALSE)=""),"FEJL",SUM(Baggrundsark!$K$4:K142))</f>
        <v>FEJL</v>
      </c>
      <c r="Y142">
        <v>139</v>
      </c>
      <c r="Z142" s="1" t="str">
        <f>IF(VLOOKUP(Y142,Home!$C$8:$I$207,6,FALSE)="","",VLOOKUP(Y142,Home!$C$8:$I$207,6,FALSE))</f>
        <v/>
      </c>
      <c r="AA142" t="e">
        <f t="shared" si="56"/>
        <v>#VALUE!</v>
      </c>
      <c r="AB142" s="44" t="str">
        <f>IF(Home!I146="","",(1+(Home!I146-Home!H146)/14))</f>
        <v/>
      </c>
      <c r="AC142" t="e">
        <f t="shared" si="74"/>
        <v>#VALUE!</v>
      </c>
      <c r="AD142">
        <f t="shared" si="66"/>
        <v>0</v>
      </c>
      <c r="AE142">
        <f>SUM($AD$4:AD142)</f>
        <v>1</v>
      </c>
      <c r="AF142" s="103" t="str">
        <f>IFERROR(VLOOKUP(AN142,Home!$C$8:$E$207,3,FALSE),"")</f>
        <v/>
      </c>
      <c r="AG142" s="103" t="str">
        <f>IFERROR(VLOOKUP(AN142,Home!$C$8:$E$207,2,FALSE),"")</f>
        <v/>
      </c>
      <c r="AH142" s="104" t="str">
        <f>IF(VLOOKUP(AE142,Home!$C$8:$I$207,6,FALSE)="","",VLOOKUP(AE142,Home!$C$8:$I$207,6,FALSE))</f>
        <v/>
      </c>
      <c r="AI142" s="104" t="e">
        <f t="shared" si="75"/>
        <v>#VALUE!</v>
      </c>
      <c r="AJ142" s="105" t="e">
        <f t="shared" si="67"/>
        <v>#VALUE!</v>
      </c>
      <c r="AK142" s="103" t="e">
        <f t="shared" si="57"/>
        <v>#VALUE!</v>
      </c>
      <c r="AL142" s="103" t="e">
        <f t="shared" si="68"/>
        <v>#VALUE!</v>
      </c>
      <c r="AN142" t="str">
        <f>IF(OR(VLOOKUP(AE142,Home!$C$8:$I$207,6,FALSE)="",VLOOKUP(AE142,Home!$C$8:$I$207,7,FALSE)=""),"FEJL",Baggrundsark!AE142)</f>
        <v>FEJL</v>
      </c>
      <c r="AO142">
        <f>IF(VLOOKUP(AE142,Home!$C$8:$N$207,12,FALSE)="Timelønnet",1,0)</f>
        <v>0</v>
      </c>
      <c r="AP142">
        <f>SUM($AO$4:AO142)*AO142</f>
        <v>0</v>
      </c>
      <c r="AQ142">
        <f t="shared" si="58"/>
        <v>1</v>
      </c>
      <c r="AR142" t="str">
        <f t="shared" si="59"/>
        <v/>
      </c>
      <c r="AS142" t="e">
        <f t="shared" si="69"/>
        <v>#VALUE!</v>
      </c>
      <c r="AT142" s="45" t="e">
        <f t="shared" si="60"/>
        <v>#VALUE!</v>
      </c>
      <c r="AU142">
        <f>VLOOKUP(AQ142,Home!$C$8:$J$207,8,FALSE)</f>
        <v>0</v>
      </c>
      <c r="AZ142">
        <v>33</v>
      </c>
      <c r="BA142">
        <v>2016</v>
      </c>
      <c r="BB142" t="s">
        <v>353</v>
      </c>
      <c r="BC142" t="s">
        <v>195</v>
      </c>
    </row>
    <row r="143" spans="1:55" x14ac:dyDescent="0.25">
      <c r="A143" s="6">
        <f t="shared" si="61"/>
        <v>0</v>
      </c>
      <c r="B143" s="6">
        <f t="shared" si="70"/>
        <v>0</v>
      </c>
      <c r="C143" s="6" t="str">
        <f t="shared" si="62"/>
        <v/>
      </c>
      <c r="D143" s="7">
        <f t="shared" si="63"/>
        <v>0</v>
      </c>
      <c r="E143" s="7">
        <f t="shared" si="71"/>
        <v>0</v>
      </c>
      <c r="F143" s="7" t="str">
        <f t="shared" si="64"/>
        <v/>
      </c>
      <c r="G143" s="6">
        <f t="shared" si="65"/>
        <v>0</v>
      </c>
      <c r="H143" s="6">
        <f t="shared" si="72"/>
        <v>0</v>
      </c>
      <c r="I143" s="6" t="str">
        <f t="shared" si="73"/>
        <v/>
      </c>
      <c r="J143" s="11">
        <v>140</v>
      </c>
      <c r="K143" s="11">
        <f>IF(IFERROR(VLOOKUP(J143,Home!$A$8:$B$1048576,1,FALSE),0)=0,0,1)</f>
        <v>1</v>
      </c>
      <c r="L143" s="129" t="e">
        <f>IF(VLOOKUP(O143,Home!$C$8:$R$207,6,FALSE)="","",VLOOKUP(O143,Home!$C$8:$R$207,6,FALSE))</f>
        <v>#N/A</v>
      </c>
      <c r="M143" s="129" t="e">
        <f t="shared" si="53"/>
        <v>#N/A</v>
      </c>
      <c r="N143" s="11">
        <f>SUM($K$4:K143)</f>
        <v>140</v>
      </c>
      <c r="O143" s="11" t="str">
        <f>IF(P143="","",IF(IFERROR(VLOOKUP(N143,Home!$C$8:$R$1048576,1,FALSE),"")=0,"",IFERROR(VLOOKUP(N143,Home!$C$8:$R$1048576,1,FALSE),"")))</f>
        <v/>
      </c>
      <c r="P143" s="11" t="str">
        <f>IF(IFERROR(VLOOKUP(W143,Home!$C$8:$R$1048576,3,FALSE),"")=0,"",IFERROR(VLOOKUP(W143,Home!$C$8:$R$1048576,3,FALSE),""))</f>
        <v/>
      </c>
      <c r="Q143" s="11" t="str">
        <f t="shared" si="54"/>
        <v/>
      </c>
      <c r="R143" s="130" t="e">
        <f>VLOOKUP(Q143,'Baggrund til lister'!$G$4:$H$15,2,FALSE)</f>
        <v>#N/A</v>
      </c>
      <c r="S143" s="11" t="str">
        <f t="shared" si="55"/>
        <v/>
      </c>
      <c r="T143" s="11" t="str">
        <f>IF(IFERROR(VLOOKUP(N143,Home!$C$8:$R$1048576,11,FALSE),"")=0,"",IFERROR(VLOOKUP(N143,Home!$C$8:$R$1048576,11,FALSE),""))</f>
        <v/>
      </c>
      <c r="U143" s="11" t="str">
        <f>IF(IFERROR(VLOOKUP(O143,Home!$C$8:$R$1048576,12,FALSE),"")=0,"",IFERROR(VLOOKUP(O143,Home!$C$8:$R$1048576,12,FALSE),""))</f>
        <v/>
      </c>
      <c r="V143" s="11" t="str">
        <f>IF(IFERROR(VLOOKUP(O143,Home!$C$8:$R$1048576,8,FALSE),"")=0,"",IFERROR(VLOOKUP(O143,Home!$C$8:$R$1048576,8,FALSE),""))</f>
        <v/>
      </c>
      <c r="W143" s="11" t="str">
        <f>IF(OR(VLOOKUP(N143,Home!$C$7:$I$207,6,FALSE)="",VLOOKUP(N143,Home!$C$7:$I$207,7,FALSE)=""),"FEJL",SUM(Baggrundsark!$K$4:K143))</f>
        <v>FEJL</v>
      </c>
      <c r="Y143">
        <v>140</v>
      </c>
      <c r="Z143" s="1" t="str">
        <f>IF(VLOOKUP(Y143,Home!$C$8:$I$207,6,FALSE)="","",VLOOKUP(Y143,Home!$C$8:$I$207,6,FALSE))</f>
        <v/>
      </c>
      <c r="AA143" t="e">
        <f t="shared" si="56"/>
        <v>#VALUE!</v>
      </c>
      <c r="AB143" s="44" t="str">
        <f>IF(Home!I147="","",(1+(Home!I147-Home!H147)/14))</f>
        <v/>
      </c>
      <c r="AC143" t="e">
        <f t="shared" si="74"/>
        <v>#VALUE!</v>
      </c>
      <c r="AD143">
        <f t="shared" si="66"/>
        <v>0</v>
      </c>
      <c r="AE143">
        <f>SUM($AD$4:AD143)</f>
        <v>1</v>
      </c>
      <c r="AF143" s="103" t="str">
        <f>IFERROR(VLOOKUP(AN143,Home!$C$8:$E$207,3,FALSE),"")</f>
        <v/>
      </c>
      <c r="AG143" s="103" t="str">
        <f>IFERROR(VLOOKUP(AN143,Home!$C$8:$E$207,2,FALSE),"")</f>
        <v/>
      </c>
      <c r="AH143" s="104" t="str">
        <f>IF(VLOOKUP(AE143,Home!$C$8:$I$207,6,FALSE)="","",VLOOKUP(AE143,Home!$C$8:$I$207,6,FALSE))</f>
        <v/>
      </c>
      <c r="AI143" s="104" t="e">
        <f t="shared" si="75"/>
        <v>#VALUE!</v>
      </c>
      <c r="AJ143" s="105" t="e">
        <f t="shared" si="67"/>
        <v>#VALUE!</v>
      </c>
      <c r="AK143" s="103" t="e">
        <f t="shared" si="57"/>
        <v>#VALUE!</v>
      </c>
      <c r="AL143" s="103" t="e">
        <f t="shared" si="68"/>
        <v>#VALUE!</v>
      </c>
      <c r="AN143" t="str">
        <f>IF(OR(VLOOKUP(AE143,Home!$C$8:$I$207,6,FALSE)="",VLOOKUP(AE143,Home!$C$8:$I$207,7,FALSE)=""),"FEJL",Baggrundsark!AE143)</f>
        <v>FEJL</v>
      </c>
      <c r="AO143">
        <f>IF(VLOOKUP(AE143,Home!$C$8:$N$207,12,FALSE)="Timelønnet",1,0)</f>
        <v>0</v>
      </c>
      <c r="AP143">
        <f>SUM($AO$4:AO143)*AO143</f>
        <v>0</v>
      </c>
      <c r="AQ143">
        <f t="shared" si="58"/>
        <v>1</v>
      </c>
      <c r="AR143" t="str">
        <f t="shared" si="59"/>
        <v/>
      </c>
      <c r="AS143" t="e">
        <f t="shared" si="69"/>
        <v>#VALUE!</v>
      </c>
      <c r="AT143" s="45" t="e">
        <f t="shared" si="60"/>
        <v>#VALUE!</v>
      </c>
      <c r="AU143">
        <f>VLOOKUP(AQ143,Home!$C$8:$J$207,8,FALSE)</f>
        <v>0</v>
      </c>
      <c r="AZ143">
        <v>34</v>
      </c>
      <c r="BA143">
        <v>2016</v>
      </c>
      <c r="BB143" t="s">
        <v>354</v>
      </c>
      <c r="BC143" t="s">
        <v>195</v>
      </c>
    </row>
    <row r="144" spans="1:55" x14ac:dyDescent="0.25">
      <c r="A144" s="6">
        <f t="shared" si="61"/>
        <v>0</v>
      </c>
      <c r="B144" s="6">
        <f t="shared" si="70"/>
        <v>0</v>
      </c>
      <c r="C144" s="6" t="str">
        <f t="shared" si="62"/>
        <v/>
      </c>
      <c r="D144" s="7">
        <f t="shared" si="63"/>
        <v>0</v>
      </c>
      <c r="E144" s="7">
        <f t="shared" si="71"/>
        <v>0</v>
      </c>
      <c r="F144" s="7" t="str">
        <f t="shared" si="64"/>
        <v/>
      </c>
      <c r="G144" s="6">
        <f t="shared" si="65"/>
        <v>0</v>
      </c>
      <c r="H144" s="6">
        <f t="shared" si="72"/>
        <v>0</v>
      </c>
      <c r="I144" s="6" t="str">
        <f t="shared" si="73"/>
        <v/>
      </c>
      <c r="J144" s="11">
        <v>141</v>
      </c>
      <c r="K144" s="11">
        <f>IF(IFERROR(VLOOKUP(J144,Home!$A$8:$B$1048576,1,FALSE),0)=0,0,1)</f>
        <v>1</v>
      </c>
      <c r="L144" s="129" t="e">
        <f>IF(VLOOKUP(O144,Home!$C$8:$R$207,6,FALSE)="","",VLOOKUP(O144,Home!$C$8:$R$207,6,FALSE))</f>
        <v>#N/A</v>
      </c>
      <c r="M144" s="129" t="e">
        <f t="shared" si="53"/>
        <v>#N/A</v>
      </c>
      <c r="N144" s="11">
        <f>SUM($K$4:K144)</f>
        <v>141</v>
      </c>
      <c r="O144" s="11" t="str">
        <f>IF(P144="","",IF(IFERROR(VLOOKUP(N144,Home!$C$8:$R$1048576,1,FALSE),"")=0,"",IFERROR(VLOOKUP(N144,Home!$C$8:$R$1048576,1,FALSE),"")))</f>
        <v/>
      </c>
      <c r="P144" s="11" t="str">
        <f>IF(IFERROR(VLOOKUP(W144,Home!$C$8:$R$1048576,3,FALSE),"")=0,"",IFERROR(VLOOKUP(W144,Home!$C$8:$R$1048576,3,FALSE),""))</f>
        <v/>
      </c>
      <c r="Q144" s="11" t="str">
        <f t="shared" si="54"/>
        <v/>
      </c>
      <c r="R144" s="130" t="e">
        <f>VLOOKUP(Q144,'Baggrund til lister'!$G$4:$H$15,2,FALSE)</f>
        <v>#N/A</v>
      </c>
      <c r="S144" s="11" t="str">
        <f t="shared" si="55"/>
        <v/>
      </c>
      <c r="T144" s="11" t="str">
        <f>IF(IFERROR(VLOOKUP(N144,Home!$C$8:$R$1048576,11,FALSE),"")=0,"",IFERROR(VLOOKUP(N144,Home!$C$8:$R$1048576,11,FALSE),""))</f>
        <v/>
      </c>
      <c r="U144" s="11" t="str">
        <f>IF(IFERROR(VLOOKUP(O144,Home!$C$8:$R$1048576,12,FALSE),"")=0,"",IFERROR(VLOOKUP(O144,Home!$C$8:$R$1048576,12,FALSE),""))</f>
        <v/>
      </c>
      <c r="V144" s="11" t="str">
        <f>IF(IFERROR(VLOOKUP(O144,Home!$C$8:$R$1048576,8,FALSE),"")=0,"",IFERROR(VLOOKUP(O144,Home!$C$8:$R$1048576,8,FALSE),""))</f>
        <v/>
      </c>
      <c r="W144" s="11" t="str">
        <f>IF(OR(VLOOKUP(N144,Home!$C$7:$I$207,6,FALSE)="",VLOOKUP(N144,Home!$C$7:$I$207,7,FALSE)=""),"FEJL",SUM(Baggrundsark!$K$4:K144))</f>
        <v>FEJL</v>
      </c>
      <c r="Y144">
        <v>141</v>
      </c>
      <c r="Z144" s="1" t="str">
        <f>IF(VLOOKUP(Y144,Home!$C$8:$I$207,6,FALSE)="","",VLOOKUP(Y144,Home!$C$8:$I$207,6,FALSE))</f>
        <v/>
      </c>
      <c r="AA144" t="e">
        <f t="shared" si="56"/>
        <v>#VALUE!</v>
      </c>
      <c r="AB144" s="44" t="str">
        <f>IF(Home!I148="","",(1+(Home!I148-Home!H148)/14))</f>
        <v/>
      </c>
      <c r="AC144" t="e">
        <f t="shared" si="74"/>
        <v>#VALUE!</v>
      </c>
      <c r="AD144">
        <f t="shared" si="66"/>
        <v>0</v>
      </c>
      <c r="AE144">
        <f>SUM($AD$4:AD144)</f>
        <v>1</v>
      </c>
      <c r="AF144" s="103" t="str">
        <f>IFERROR(VLOOKUP(AN144,Home!$C$8:$E$207,3,FALSE),"")</f>
        <v/>
      </c>
      <c r="AG144" s="103" t="str">
        <f>IFERROR(VLOOKUP(AN144,Home!$C$8:$E$207,2,FALSE),"")</f>
        <v/>
      </c>
      <c r="AH144" s="104" t="str">
        <f>IF(VLOOKUP(AE144,Home!$C$8:$I$207,6,FALSE)="","",VLOOKUP(AE144,Home!$C$8:$I$207,6,FALSE))</f>
        <v/>
      </c>
      <c r="AI144" s="104" t="e">
        <f t="shared" si="75"/>
        <v>#VALUE!</v>
      </c>
      <c r="AJ144" s="105" t="e">
        <f t="shared" si="67"/>
        <v>#VALUE!</v>
      </c>
      <c r="AK144" s="103" t="e">
        <f t="shared" si="57"/>
        <v>#VALUE!</v>
      </c>
      <c r="AL144" s="103" t="e">
        <f t="shared" si="68"/>
        <v>#VALUE!</v>
      </c>
      <c r="AN144" t="str">
        <f>IF(OR(VLOOKUP(AE144,Home!$C$8:$I$207,6,FALSE)="",VLOOKUP(AE144,Home!$C$8:$I$207,7,FALSE)=""),"FEJL",Baggrundsark!AE144)</f>
        <v>FEJL</v>
      </c>
      <c r="AO144">
        <f>IF(VLOOKUP(AE144,Home!$C$8:$N$207,12,FALSE)="Timelønnet",1,0)</f>
        <v>0</v>
      </c>
      <c r="AP144">
        <f>SUM($AO$4:AO144)*AO144</f>
        <v>0</v>
      </c>
      <c r="AQ144">
        <f t="shared" si="58"/>
        <v>1</v>
      </c>
      <c r="AR144" t="str">
        <f t="shared" si="59"/>
        <v/>
      </c>
      <c r="AS144" t="e">
        <f t="shared" si="69"/>
        <v>#VALUE!</v>
      </c>
      <c r="AT144" s="45" t="e">
        <f t="shared" si="60"/>
        <v>#VALUE!</v>
      </c>
      <c r="AU144">
        <f>VLOOKUP(AQ144,Home!$C$8:$J$207,8,FALSE)</f>
        <v>0</v>
      </c>
      <c r="AZ144">
        <v>35</v>
      </c>
      <c r="BA144">
        <v>2016</v>
      </c>
      <c r="BB144" t="s">
        <v>355</v>
      </c>
      <c r="BC144" t="s">
        <v>196</v>
      </c>
    </row>
    <row r="145" spans="1:55" x14ac:dyDescent="0.25">
      <c r="A145" s="6">
        <f t="shared" si="61"/>
        <v>0</v>
      </c>
      <c r="B145" s="6">
        <f t="shared" si="70"/>
        <v>0</v>
      </c>
      <c r="C145" s="6" t="str">
        <f t="shared" si="62"/>
        <v/>
      </c>
      <c r="D145" s="7">
        <f t="shared" si="63"/>
        <v>0</v>
      </c>
      <c r="E145" s="7">
        <f t="shared" si="71"/>
        <v>0</v>
      </c>
      <c r="F145" s="7" t="str">
        <f t="shared" si="64"/>
        <v/>
      </c>
      <c r="G145" s="6">
        <f t="shared" si="65"/>
        <v>0</v>
      </c>
      <c r="H145" s="6">
        <f t="shared" si="72"/>
        <v>0</v>
      </c>
      <c r="I145" s="6" t="str">
        <f t="shared" si="73"/>
        <v/>
      </c>
      <c r="J145" s="11">
        <v>142</v>
      </c>
      <c r="K145" s="11">
        <f>IF(IFERROR(VLOOKUP(J145,Home!$A$8:$B$1048576,1,FALSE),0)=0,0,1)</f>
        <v>1</v>
      </c>
      <c r="L145" s="129" t="e">
        <f>IF(VLOOKUP(O145,Home!$C$8:$R$207,6,FALSE)="","",VLOOKUP(O145,Home!$C$8:$R$207,6,FALSE))</f>
        <v>#N/A</v>
      </c>
      <c r="M145" s="129" t="e">
        <f t="shared" si="53"/>
        <v>#N/A</v>
      </c>
      <c r="N145" s="11">
        <f>SUM($K$4:K145)</f>
        <v>142</v>
      </c>
      <c r="O145" s="11" t="str">
        <f>IF(P145="","",IF(IFERROR(VLOOKUP(N145,Home!$C$8:$R$1048576,1,FALSE),"")=0,"",IFERROR(VLOOKUP(N145,Home!$C$8:$R$1048576,1,FALSE),"")))</f>
        <v/>
      </c>
      <c r="P145" s="11" t="str">
        <f>IF(IFERROR(VLOOKUP(W145,Home!$C$8:$R$1048576,3,FALSE),"")=0,"",IFERROR(VLOOKUP(W145,Home!$C$8:$R$1048576,3,FALSE),""))</f>
        <v/>
      </c>
      <c r="Q145" s="11" t="str">
        <f t="shared" si="54"/>
        <v/>
      </c>
      <c r="R145" s="130" t="e">
        <f>VLOOKUP(Q145,'Baggrund til lister'!$G$4:$H$15,2,FALSE)</f>
        <v>#N/A</v>
      </c>
      <c r="S145" s="11" t="str">
        <f t="shared" si="55"/>
        <v/>
      </c>
      <c r="T145" s="11" t="str">
        <f>IF(IFERROR(VLOOKUP(N145,Home!$C$8:$R$1048576,11,FALSE),"")=0,"",IFERROR(VLOOKUP(N145,Home!$C$8:$R$1048576,11,FALSE),""))</f>
        <v/>
      </c>
      <c r="U145" s="11" t="str">
        <f>IF(IFERROR(VLOOKUP(O145,Home!$C$8:$R$1048576,12,FALSE),"")=0,"",IFERROR(VLOOKUP(O145,Home!$C$8:$R$1048576,12,FALSE),""))</f>
        <v/>
      </c>
      <c r="V145" s="11" t="str">
        <f>IF(IFERROR(VLOOKUP(O145,Home!$C$8:$R$1048576,8,FALSE),"")=0,"",IFERROR(VLOOKUP(O145,Home!$C$8:$R$1048576,8,FALSE),""))</f>
        <v/>
      </c>
      <c r="W145" s="11" t="str">
        <f>IF(OR(VLOOKUP(N145,Home!$C$7:$I$207,6,FALSE)="",VLOOKUP(N145,Home!$C$7:$I$207,7,FALSE)=""),"FEJL",SUM(Baggrundsark!$K$4:K145))</f>
        <v>FEJL</v>
      </c>
      <c r="Y145">
        <v>142</v>
      </c>
      <c r="Z145" s="1" t="str">
        <f>IF(VLOOKUP(Y145,Home!$C$8:$I$207,6,FALSE)="","",VLOOKUP(Y145,Home!$C$8:$I$207,6,FALSE))</f>
        <v/>
      </c>
      <c r="AA145" t="e">
        <f t="shared" si="56"/>
        <v>#VALUE!</v>
      </c>
      <c r="AB145" s="44" t="str">
        <f>IF(Home!I149="","",(1+(Home!I149-Home!H149)/14))</f>
        <v/>
      </c>
      <c r="AC145" t="e">
        <f t="shared" si="74"/>
        <v>#VALUE!</v>
      </c>
      <c r="AD145">
        <f t="shared" si="66"/>
        <v>0</v>
      </c>
      <c r="AE145">
        <f>SUM($AD$4:AD145)</f>
        <v>1</v>
      </c>
      <c r="AF145" s="103" t="str">
        <f>IFERROR(VLOOKUP(AN145,Home!$C$8:$E$207,3,FALSE),"")</f>
        <v/>
      </c>
      <c r="AG145" s="103" t="str">
        <f>IFERROR(VLOOKUP(AN145,Home!$C$8:$E$207,2,FALSE),"")</f>
        <v/>
      </c>
      <c r="AH145" s="104" t="str">
        <f>IF(VLOOKUP(AE145,Home!$C$8:$I$207,6,FALSE)="","",VLOOKUP(AE145,Home!$C$8:$I$207,6,FALSE))</f>
        <v/>
      </c>
      <c r="AI145" s="104" t="e">
        <f t="shared" si="75"/>
        <v>#VALUE!</v>
      </c>
      <c r="AJ145" s="105" t="e">
        <f t="shared" si="67"/>
        <v>#VALUE!</v>
      </c>
      <c r="AK145" s="103" t="e">
        <f t="shared" si="57"/>
        <v>#VALUE!</v>
      </c>
      <c r="AL145" s="103" t="e">
        <f t="shared" si="68"/>
        <v>#VALUE!</v>
      </c>
      <c r="AN145" t="str">
        <f>IF(OR(VLOOKUP(AE145,Home!$C$8:$I$207,6,FALSE)="",VLOOKUP(AE145,Home!$C$8:$I$207,7,FALSE)=""),"FEJL",Baggrundsark!AE145)</f>
        <v>FEJL</v>
      </c>
      <c r="AO145">
        <f>IF(VLOOKUP(AE145,Home!$C$8:$N$207,12,FALSE)="Timelønnet",1,0)</f>
        <v>0</v>
      </c>
      <c r="AP145">
        <f>SUM($AO$4:AO145)*AO145</f>
        <v>0</v>
      </c>
      <c r="AQ145">
        <f t="shared" si="58"/>
        <v>1</v>
      </c>
      <c r="AR145" t="str">
        <f t="shared" si="59"/>
        <v/>
      </c>
      <c r="AS145" t="e">
        <f t="shared" si="69"/>
        <v>#VALUE!</v>
      </c>
      <c r="AT145" s="45" t="e">
        <f t="shared" si="60"/>
        <v>#VALUE!</v>
      </c>
      <c r="AU145">
        <f>VLOOKUP(AQ145,Home!$C$8:$J$207,8,FALSE)</f>
        <v>0</v>
      </c>
      <c r="AZ145">
        <v>36</v>
      </c>
      <c r="BA145">
        <v>2016</v>
      </c>
      <c r="BB145" t="s">
        <v>356</v>
      </c>
      <c r="BC145" t="s">
        <v>196</v>
      </c>
    </row>
    <row r="146" spans="1:55" x14ac:dyDescent="0.25">
      <c r="A146" s="6">
        <f t="shared" si="61"/>
        <v>0</v>
      </c>
      <c r="B146" s="6">
        <f t="shared" si="70"/>
        <v>0</v>
      </c>
      <c r="C146" s="6" t="str">
        <f t="shared" si="62"/>
        <v/>
      </c>
      <c r="D146" s="7">
        <f t="shared" si="63"/>
        <v>0</v>
      </c>
      <c r="E146" s="7">
        <f t="shared" si="71"/>
        <v>0</v>
      </c>
      <c r="F146" s="7" t="str">
        <f t="shared" si="64"/>
        <v/>
      </c>
      <c r="G146" s="6">
        <f t="shared" si="65"/>
        <v>0</v>
      </c>
      <c r="H146" s="6">
        <f t="shared" si="72"/>
        <v>0</v>
      </c>
      <c r="I146" s="6" t="str">
        <f t="shared" si="73"/>
        <v/>
      </c>
      <c r="J146" s="11">
        <v>143</v>
      </c>
      <c r="K146" s="11">
        <f>IF(IFERROR(VLOOKUP(J146,Home!$A$8:$B$1048576,1,FALSE),0)=0,0,1)</f>
        <v>1</v>
      </c>
      <c r="L146" s="129" t="e">
        <f>IF(VLOOKUP(O146,Home!$C$8:$R$207,6,FALSE)="","",VLOOKUP(O146,Home!$C$8:$R$207,6,FALSE))</f>
        <v>#N/A</v>
      </c>
      <c r="M146" s="129" t="e">
        <f t="shared" si="53"/>
        <v>#N/A</v>
      </c>
      <c r="N146" s="11">
        <f>SUM($K$4:K146)</f>
        <v>143</v>
      </c>
      <c r="O146" s="11" t="str">
        <f>IF(P146="","",IF(IFERROR(VLOOKUP(N146,Home!$C$8:$R$1048576,1,FALSE),"")=0,"",IFERROR(VLOOKUP(N146,Home!$C$8:$R$1048576,1,FALSE),"")))</f>
        <v/>
      </c>
      <c r="P146" s="11" t="str">
        <f>IF(IFERROR(VLOOKUP(W146,Home!$C$8:$R$1048576,3,FALSE),"")=0,"",IFERROR(VLOOKUP(W146,Home!$C$8:$R$1048576,3,FALSE),""))</f>
        <v/>
      </c>
      <c r="Q146" s="11" t="str">
        <f t="shared" si="54"/>
        <v/>
      </c>
      <c r="R146" s="130" t="e">
        <f>VLOOKUP(Q146,'Baggrund til lister'!$G$4:$H$15,2,FALSE)</f>
        <v>#N/A</v>
      </c>
      <c r="S146" s="11" t="str">
        <f t="shared" si="55"/>
        <v/>
      </c>
      <c r="T146" s="11" t="str">
        <f>IF(IFERROR(VLOOKUP(N146,Home!$C$8:$R$1048576,11,FALSE),"")=0,"",IFERROR(VLOOKUP(N146,Home!$C$8:$R$1048576,11,FALSE),""))</f>
        <v/>
      </c>
      <c r="U146" s="11" t="str">
        <f>IF(IFERROR(VLOOKUP(O146,Home!$C$8:$R$1048576,12,FALSE),"")=0,"",IFERROR(VLOOKUP(O146,Home!$C$8:$R$1048576,12,FALSE),""))</f>
        <v/>
      </c>
      <c r="V146" s="11" t="str">
        <f>IF(IFERROR(VLOOKUP(O146,Home!$C$8:$R$1048576,8,FALSE),"")=0,"",IFERROR(VLOOKUP(O146,Home!$C$8:$R$1048576,8,FALSE),""))</f>
        <v/>
      </c>
      <c r="W146" s="11" t="str">
        <f>IF(OR(VLOOKUP(N146,Home!$C$7:$I$207,6,FALSE)="",VLOOKUP(N146,Home!$C$7:$I$207,7,FALSE)=""),"FEJL",SUM(Baggrundsark!$K$4:K146))</f>
        <v>FEJL</v>
      </c>
      <c r="Y146">
        <v>143</v>
      </c>
      <c r="Z146" s="1" t="str">
        <f>IF(VLOOKUP(Y146,Home!$C$8:$I$207,6,FALSE)="","",VLOOKUP(Y146,Home!$C$8:$I$207,6,FALSE))</f>
        <v/>
      </c>
      <c r="AA146" t="e">
        <f t="shared" si="56"/>
        <v>#VALUE!</v>
      </c>
      <c r="AB146" s="44" t="str">
        <f>IF(Home!I150="","",(1+(Home!I150-Home!H150)/14))</f>
        <v/>
      </c>
      <c r="AC146" t="e">
        <f t="shared" si="74"/>
        <v>#VALUE!</v>
      </c>
      <c r="AD146">
        <f t="shared" si="66"/>
        <v>0</v>
      </c>
      <c r="AE146">
        <f>SUM($AD$4:AD146)</f>
        <v>1</v>
      </c>
      <c r="AF146" s="103" t="str">
        <f>IFERROR(VLOOKUP(AN146,Home!$C$8:$E$207,3,FALSE),"")</f>
        <v/>
      </c>
      <c r="AG146" s="103" t="str">
        <f>IFERROR(VLOOKUP(AN146,Home!$C$8:$E$207,2,FALSE),"")</f>
        <v/>
      </c>
      <c r="AH146" s="104" t="str">
        <f>IF(VLOOKUP(AE146,Home!$C$8:$I$207,6,FALSE)="","",VLOOKUP(AE146,Home!$C$8:$I$207,6,FALSE))</f>
        <v/>
      </c>
      <c r="AI146" s="104" t="e">
        <f t="shared" si="75"/>
        <v>#VALUE!</v>
      </c>
      <c r="AJ146" s="105" t="e">
        <f t="shared" si="67"/>
        <v>#VALUE!</v>
      </c>
      <c r="AK146" s="103" t="e">
        <f t="shared" si="57"/>
        <v>#VALUE!</v>
      </c>
      <c r="AL146" s="103" t="e">
        <f t="shared" si="68"/>
        <v>#VALUE!</v>
      </c>
      <c r="AN146" t="str">
        <f>IF(OR(VLOOKUP(AE146,Home!$C$8:$I$207,6,FALSE)="",VLOOKUP(AE146,Home!$C$8:$I$207,7,FALSE)=""),"FEJL",Baggrundsark!AE146)</f>
        <v>FEJL</v>
      </c>
      <c r="AO146">
        <f>IF(VLOOKUP(AE146,Home!$C$8:$N$207,12,FALSE)="Timelønnet",1,0)</f>
        <v>0</v>
      </c>
      <c r="AP146">
        <f>SUM($AO$4:AO146)*AO146</f>
        <v>0</v>
      </c>
      <c r="AQ146">
        <f t="shared" si="58"/>
        <v>1</v>
      </c>
      <c r="AR146" t="str">
        <f t="shared" si="59"/>
        <v/>
      </c>
      <c r="AS146" t="e">
        <f t="shared" si="69"/>
        <v>#VALUE!</v>
      </c>
      <c r="AT146" s="45" t="e">
        <f t="shared" si="60"/>
        <v>#VALUE!</v>
      </c>
      <c r="AU146">
        <f>VLOOKUP(AQ146,Home!$C$8:$J$207,8,FALSE)</f>
        <v>0</v>
      </c>
      <c r="AZ146">
        <v>37</v>
      </c>
      <c r="BA146">
        <v>2016</v>
      </c>
      <c r="BB146" t="s">
        <v>357</v>
      </c>
      <c r="BC146" t="s">
        <v>197</v>
      </c>
    </row>
    <row r="147" spans="1:55" x14ac:dyDescent="0.25">
      <c r="A147" s="6">
        <f t="shared" si="61"/>
        <v>0</v>
      </c>
      <c r="B147" s="6">
        <f t="shared" si="70"/>
        <v>0</v>
      </c>
      <c r="C147" s="6" t="str">
        <f t="shared" si="62"/>
        <v/>
      </c>
      <c r="D147" s="7">
        <f t="shared" si="63"/>
        <v>0</v>
      </c>
      <c r="E147" s="7">
        <f t="shared" si="71"/>
        <v>0</v>
      </c>
      <c r="F147" s="7" t="str">
        <f t="shared" si="64"/>
        <v/>
      </c>
      <c r="G147" s="6">
        <f t="shared" si="65"/>
        <v>0</v>
      </c>
      <c r="H147" s="6">
        <f t="shared" si="72"/>
        <v>0</v>
      </c>
      <c r="I147" s="6" t="str">
        <f t="shared" si="73"/>
        <v/>
      </c>
      <c r="J147" s="11">
        <v>144</v>
      </c>
      <c r="K147" s="11">
        <f>IF(IFERROR(VLOOKUP(J147,Home!$A$8:$B$1048576,1,FALSE),0)=0,0,1)</f>
        <v>1</v>
      </c>
      <c r="L147" s="129" t="e">
        <f>IF(VLOOKUP(O147,Home!$C$8:$R$207,6,FALSE)="","",VLOOKUP(O147,Home!$C$8:$R$207,6,FALSE))</f>
        <v>#N/A</v>
      </c>
      <c r="M147" s="129" t="e">
        <f t="shared" si="53"/>
        <v>#N/A</v>
      </c>
      <c r="N147" s="11">
        <f>SUM($K$4:K147)</f>
        <v>144</v>
      </c>
      <c r="O147" s="11" t="str">
        <f>IF(P147="","",IF(IFERROR(VLOOKUP(N147,Home!$C$8:$R$1048576,1,FALSE),"")=0,"",IFERROR(VLOOKUP(N147,Home!$C$8:$R$1048576,1,FALSE),"")))</f>
        <v/>
      </c>
      <c r="P147" s="11" t="str">
        <f>IF(IFERROR(VLOOKUP(W147,Home!$C$8:$R$1048576,3,FALSE),"")=0,"",IFERROR(VLOOKUP(W147,Home!$C$8:$R$1048576,3,FALSE),""))</f>
        <v/>
      </c>
      <c r="Q147" s="11" t="str">
        <f t="shared" si="54"/>
        <v/>
      </c>
      <c r="R147" s="130" t="e">
        <f>VLOOKUP(Q147,'Baggrund til lister'!$G$4:$H$15,2,FALSE)</f>
        <v>#N/A</v>
      </c>
      <c r="S147" s="11" t="str">
        <f t="shared" si="55"/>
        <v/>
      </c>
      <c r="T147" s="11" t="str">
        <f>IF(IFERROR(VLOOKUP(N147,Home!$C$8:$R$1048576,11,FALSE),"")=0,"",IFERROR(VLOOKUP(N147,Home!$C$8:$R$1048576,11,FALSE),""))</f>
        <v/>
      </c>
      <c r="U147" s="11" t="str">
        <f>IF(IFERROR(VLOOKUP(O147,Home!$C$8:$R$1048576,12,FALSE),"")=0,"",IFERROR(VLOOKUP(O147,Home!$C$8:$R$1048576,12,FALSE),""))</f>
        <v/>
      </c>
      <c r="V147" s="11" t="str">
        <f>IF(IFERROR(VLOOKUP(O147,Home!$C$8:$R$1048576,8,FALSE),"")=0,"",IFERROR(VLOOKUP(O147,Home!$C$8:$R$1048576,8,FALSE),""))</f>
        <v/>
      </c>
      <c r="W147" s="11" t="str">
        <f>IF(OR(VLOOKUP(N147,Home!$C$7:$I$207,6,FALSE)="",VLOOKUP(N147,Home!$C$7:$I$207,7,FALSE)=""),"FEJL",SUM(Baggrundsark!$K$4:K147))</f>
        <v>FEJL</v>
      </c>
      <c r="Y147">
        <v>144</v>
      </c>
      <c r="Z147" s="1" t="str">
        <f>IF(VLOOKUP(Y147,Home!$C$8:$I$207,6,FALSE)="","",VLOOKUP(Y147,Home!$C$8:$I$207,6,FALSE))</f>
        <v/>
      </c>
      <c r="AA147" t="e">
        <f t="shared" si="56"/>
        <v>#VALUE!</v>
      </c>
      <c r="AB147" s="44" t="str">
        <f>IF(Home!I151="","",(1+(Home!I151-Home!H151)/14))</f>
        <v/>
      </c>
      <c r="AC147" t="e">
        <f t="shared" si="74"/>
        <v>#VALUE!</v>
      </c>
      <c r="AD147">
        <f t="shared" si="66"/>
        <v>0</v>
      </c>
      <c r="AE147">
        <f>SUM($AD$4:AD147)</f>
        <v>1</v>
      </c>
      <c r="AF147" s="103" t="str">
        <f>IFERROR(VLOOKUP(AN147,Home!$C$8:$E$207,3,FALSE),"")</f>
        <v/>
      </c>
      <c r="AG147" s="103" t="str">
        <f>IFERROR(VLOOKUP(AN147,Home!$C$8:$E$207,2,FALSE),"")</f>
        <v/>
      </c>
      <c r="AH147" s="104" t="str">
        <f>IF(VLOOKUP(AE147,Home!$C$8:$I$207,6,FALSE)="","",VLOOKUP(AE147,Home!$C$8:$I$207,6,FALSE))</f>
        <v/>
      </c>
      <c r="AI147" s="104" t="e">
        <f t="shared" si="75"/>
        <v>#VALUE!</v>
      </c>
      <c r="AJ147" s="105" t="e">
        <f t="shared" si="67"/>
        <v>#VALUE!</v>
      </c>
      <c r="AK147" s="103" t="e">
        <f t="shared" si="57"/>
        <v>#VALUE!</v>
      </c>
      <c r="AL147" s="103" t="e">
        <f t="shared" si="68"/>
        <v>#VALUE!</v>
      </c>
      <c r="AN147" t="str">
        <f>IF(OR(VLOOKUP(AE147,Home!$C$8:$I$207,6,FALSE)="",VLOOKUP(AE147,Home!$C$8:$I$207,7,FALSE)=""),"FEJL",Baggrundsark!AE147)</f>
        <v>FEJL</v>
      </c>
      <c r="AO147">
        <f>IF(VLOOKUP(AE147,Home!$C$8:$N$207,12,FALSE)="Timelønnet",1,0)</f>
        <v>0</v>
      </c>
      <c r="AP147">
        <f>SUM($AO$4:AO147)*AO147</f>
        <v>0</v>
      </c>
      <c r="AQ147">
        <f t="shared" si="58"/>
        <v>1</v>
      </c>
      <c r="AR147" t="str">
        <f t="shared" si="59"/>
        <v/>
      </c>
      <c r="AS147" t="e">
        <f t="shared" si="69"/>
        <v>#VALUE!</v>
      </c>
      <c r="AT147" s="45" t="e">
        <f t="shared" si="60"/>
        <v>#VALUE!</v>
      </c>
      <c r="AU147">
        <f>VLOOKUP(AQ147,Home!$C$8:$J$207,8,FALSE)</f>
        <v>0</v>
      </c>
      <c r="AZ147">
        <v>38</v>
      </c>
      <c r="BA147">
        <v>2016</v>
      </c>
      <c r="BB147" t="s">
        <v>358</v>
      </c>
      <c r="BC147" t="s">
        <v>197</v>
      </c>
    </row>
    <row r="148" spans="1:55" x14ac:dyDescent="0.25">
      <c r="A148" s="6">
        <f t="shared" si="61"/>
        <v>0</v>
      </c>
      <c r="B148" s="6">
        <f t="shared" si="70"/>
        <v>0</v>
      </c>
      <c r="C148" s="6" t="str">
        <f t="shared" si="62"/>
        <v/>
      </c>
      <c r="D148" s="7">
        <f t="shared" si="63"/>
        <v>0</v>
      </c>
      <c r="E148" s="7">
        <f t="shared" si="71"/>
        <v>0</v>
      </c>
      <c r="F148" s="7" t="str">
        <f t="shared" si="64"/>
        <v/>
      </c>
      <c r="G148" s="6">
        <f t="shared" si="65"/>
        <v>0</v>
      </c>
      <c r="H148" s="6">
        <f t="shared" si="72"/>
        <v>0</v>
      </c>
      <c r="I148" s="6" t="str">
        <f t="shared" si="73"/>
        <v/>
      </c>
      <c r="J148" s="11">
        <v>145</v>
      </c>
      <c r="K148" s="11">
        <f>IF(IFERROR(VLOOKUP(J148,Home!$A$8:$B$1048576,1,FALSE),0)=0,0,1)</f>
        <v>1</v>
      </c>
      <c r="L148" s="129" t="e">
        <f>IF(VLOOKUP(O148,Home!$C$8:$R$207,6,FALSE)="","",VLOOKUP(O148,Home!$C$8:$R$207,6,FALSE))</f>
        <v>#N/A</v>
      </c>
      <c r="M148" s="129" t="e">
        <f t="shared" si="53"/>
        <v>#N/A</v>
      </c>
      <c r="N148" s="11">
        <f>SUM($K$4:K148)</f>
        <v>145</v>
      </c>
      <c r="O148" s="11" t="str">
        <f>IF(P148="","",IF(IFERROR(VLOOKUP(N148,Home!$C$8:$R$1048576,1,FALSE),"")=0,"",IFERROR(VLOOKUP(N148,Home!$C$8:$R$1048576,1,FALSE),"")))</f>
        <v/>
      </c>
      <c r="P148" s="11" t="str">
        <f>IF(IFERROR(VLOOKUP(W148,Home!$C$8:$R$1048576,3,FALSE),"")=0,"",IFERROR(VLOOKUP(W148,Home!$C$8:$R$1048576,3,FALSE),""))</f>
        <v/>
      </c>
      <c r="Q148" s="11" t="str">
        <f t="shared" si="54"/>
        <v/>
      </c>
      <c r="R148" s="130" t="e">
        <f>VLOOKUP(Q148,'Baggrund til lister'!$G$4:$H$15,2,FALSE)</f>
        <v>#N/A</v>
      </c>
      <c r="S148" s="11" t="str">
        <f t="shared" si="55"/>
        <v/>
      </c>
      <c r="T148" s="11" t="str">
        <f>IF(IFERROR(VLOOKUP(N148,Home!$C$8:$R$1048576,11,FALSE),"")=0,"",IFERROR(VLOOKUP(N148,Home!$C$8:$R$1048576,11,FALSE),""))</f>
        <v/>
      </c>
      <c r="U148" s="11" t="str">
        <f>IF(IFERROR(VLOOKUP(O148,Home!$C$8:$R$1048576,12,FALSE),"")=0,"",IFERROR(VLOOKUP(O148,Home!$C$8:$R$1048576,12,FALSE),""))</f>
        <v/>
      </c>
      <c r="V148" s="11" t="str">
        <f>IF(IFERROR(VLOOKUP(O148,Home!$C$8:$R$1048576,8,FALSE),"")=0,"",IFERROR(VLOOKUP(O148,Home!$C$8:$R$1048576,8,FALSE),""))</f>
        <v/>
      </c>
      <c r="W148" s="11" t="str">
        <f>IF(OR(VLOOKUP(N148,Home!$C$7:$I$207,6,FALSE)="",VLOOKUP(N148,Home!$C$7:$I$207,7,FALSE)=""),"FEJL",SUM(Baggrundsark!$K$4:K148))</f>
        <v>FEJL</v>
      </c>
      <c r="Y148">
        <v>145</v>
      </c>
      <c r="Z148" s="1" t="str">
        <f>IF(VLOOKUP(Y148,Home!$C$8:$I$207,6,FALSE)="","",VLOOKUP(Y148,Home!$C$8:$I$207,6,FALSE))</f>
        <v/>
      </c>
      <c r="AA148" t="e">
        <f t="shared" si="56"/>
        <v>#VALUE!</v>
      </c>
      <c r="AB148" s="44" t="str">
        <f>IF(Home!I152="","",(1+(Home!I152-Home!H152)/14))</f>
        <v/>
      </c>
      <c r="AC148" t="e">
        <f t="shared" si="74"/>
        <v>#VALUE!</v>
      </c>
      <c r="AD148">
        <f t="shared" si="66"/>
        <v>0</v>
      </c>
      <c r="AE148">
        <f>SUM($AD$4:AD148)</f>
        <v>1</v>
      </c>
      <c r="AF148" s="103" t="str">
        <f>IFERROR(VLOOKUP(AN148,Home!$C$8:$E$207,3,FALSE),"")</f>
        <v/>
      </c>
      <c r="AG148" s="103" t="str">
        <f>IFERROR(VLOOKUP(AN148,Home!$C$8:$E$207,2,FALSE),"")</f>
        <v/>
      </c>
      <c r="AH148" s="104" t="str">
        <f>IF(VLOOKUP(AE148,Home!$C$8:$I$207,6,FALSE)="","",VLOOKUP(AE148,Home!$C$8:$I$207,6,FALSE))</f>
        <v/>
      </c>
      <c r="AI148" s="104" t="e">
        <f t="shared" si="75"/>
        <v>#VALUE!</v>
      </c>
      <c r="AJ148" s="105" t="e">
        <f t="shared" si="67"/>
        <v>#VALUE!</v>
      </c>
      <c r="AK148" s="103" t="e">
        <f t="shared" si="57"/>
        <v>#VALUE!</v>
      </c>
      <c r="AL148" s="103" t="e">
        <f t="shared" si="68"/>
        <v>#VALUE!</v>
      </c>
      <c r="AN148" t="str">
        <f>IF(OR(VLOOKUP(AE148,Home!$C$8:$I$207,6,FALSE)="",VLOOKUP(AE148,Home!$C$8:$I$207,7,FALSE)=""),"FEJL",Baggrundsark!AE148)</f>
        <v>FEJL</v>
      </c>
      <c r="AO148">
        <f>IF(VLOOKUP(AE148,Home!$C$8:$N$207,12,FALSE)="Timelønnet",1,0)</f>
        <v>0</v>
      </c>
      <c r="AP148">
        <f>SUM($AO$4:AO148)*AO148</f>
        <v>0</v>
      </c>
      <c r="AQ148">
        <f t="shared" si="58"/>
        <v>1</v>
      </c>
      <c r="AR148" t="str">
        <f t="shared" si="59"/>
        <v/>
      </c>
      <c r="AS148" t="e">
        <f t="shared" si="69"/>
        <v>#VALUE!</v>
      </c>
      <c r="AT148" s="45" t="e">
        <f t="shared" si="60"/>
        <v>#VALUE!</v>
      </c>
      <c r="AU148">
        <f>VLOOKUP(AQ148,Home!$C$8:$J$207,8,FALSE)</f>
        <v>0</v>
      </c>
      <c r="AZ148">
        <v>39</v>
      </c>
      <c r="BA148">
        <v>2016</v>
      </c>
      <c r="BB148" t="s">
        <v>359</v>
      </c>
      <c r="BC148" t="s">
        <v>198</v>
      </c>
    </row>
    <row r="149" spans="1:55" x14ac:dyDescent="0.25">
      <c r="A149" s="6">
        <f t="shared" si="61"/>
        <v>0</v>
      </c>
      <c r="B149" s="6">
        <f t="shared" si="70"/>
        <v>0</v>
      </c>
      <c r="C149" s="6" t="str">
        <f t="shared" si="62"/>
        <v/>
      </c>
      <c r="D149" s="7">
        <f t="shared" si="63"/>
        <v>0</v>
      </c>
      <c r="E149" s="7">
        <f t="shared" si="71"/>
        <v>0</v>
      </c>
      <c r="F149" s="7" t="str">
        <f t="shared" si="64"/>
        <v/>
      </c>
      <c r="G149" s="6">
        <f t="shared" si="65"/>
        <v>0</v>
      </c>
      <c r="H149" s="6">
        <f t="shared" si="72"/>
        <v>0</v>
      </c>
      <c r="I149" s="6" t="str">
        <f t="shared" si="73"/>
        <v/>
      </c>
      <c r="J149" s="11">
        <v>146</v>
      </c>
      <c r="K149" s="11">
        <f>IF(IFERROR(VLOOKUP(J149,Home!$A$8:$B$1048576,1,FALSE),0)=0,0,1)</f>
        <v>1</v>
      </c>
      <c r="L149" s="129" t="e">
        <f>IF(VLOOKUP(O149,Home!$C$8:$R$207,6,FALSE)="","",VLOOKUP(O149,Home!$C$8:$R$207,6,FALSE))</f>
        <v>#N/A</v>
      </c>
      <c r="M149" s="129" t="e">
        <f t="shared" si="53"/>
        <v>#N/A</v>
      </c>
      <c r="N149" s="11">
        <f>SUM($K$4:K149)</f>
        <v>146</v>
      </c>
      <c r="O149" s="11" t="str">
        <f>IF(P149="","",IF(IFERROR(VLOOKUP(N149,Home!$C$8:$R$1048576,1,FALSE),"")=0,"",IFERROR(VLOOKUP(N149,Home!$C$8:$R$1048576,1,FALSE),"")))</f>
        <v/>
      </c>
      <c r="P149" s="11" t="str">
        <f>IF(IFERROR(VLOOKUP(W149,Home!$C$8:$R$1048576,3,FALSE),"")=0,"",IFERROR(VLOOKUP(W149,Home!$C$8:$R$1048576,3,FALSE),""))</f>
        <v/>
      </c>
      <c r="Q149" s="11" t="str">
        <f t="shared" si="54"/>
        <v/>
      </c>
      <c r="R149" s="130" t="e">
        <f>VLOOKUP(Q149,'Baggrund til lister'!$G$4:$H$15,2,FALSE)</f>
        <v>#N/A</v>
      </c>
      <c r="S149" s="11" t="str">
        <f t="shared" si="55"/>
        <v/>
      </c>
      <c r="T149" s="11" t="str">
        <f>IF(IFERROR(VLOOKUP(N149,Home!$C$8:$R$1048576,11,FALSE),"")=0,"",IFERROR(VLOOKUP(N149,Home!$C$8:$R$1048576,11,FALSE),""))</f>
        <v/>
      </c>
      <c r="U149" s="11" t="str">
        <f>IF(IFERROR(VLOOKUP(O149,Home!$C$8:$R$1048576,12,FALSE),"")=0,"",IFERROR(VLOOKUP(O149,Home!$C$8:$R$1048576,12,FALSE),""))</f>
        <v/>
      </c>
      <c r="V149" s="11" t="str">
        <f>IF(IFERROR(VLOOKUP(O149,Home!$C$8:$R$1048576,8,FALSE),"")=0,"",IFERROR(VLOOKUP(O149,Home!$C$8:$R$1048576,8,FALSE),""))</f>
        <v/>
      </c>
      <c r="W149" s="11" t="str">
        <f>IF(OR(VLOOKUP(N149,Home!$C$7:$I$207,6,FALSE)="",VLOOKUP(N149,Home!$C$7:$I$207,7,FALSE)=""),"FEJL",SUM(Baggrundsark!$K$4:K149))</f>
        <v>FEJL</v>
      </c>
      <c r="Y149">
        <v>146</v>
      </c>
      <c r="Z149" s="1" t="str">
        <f>IF(VLOOKUP(Y149,Home!$C$8:$I$207,6,FALSE)="","",VLOOKUP(Y149,Home!$C$8:$I$207,6,FALSE))</f>
        <v/>
      </c>
      <c r="AA149" t="e">
        <f t="shared" si="56"/>
        <v>#VALUE!</v>
      </c>
      <c r="AB149" s="44" t="str">
        <f>IF(Home!I153="","",(1+(Home!I153-Home!H153)/14))</f>
        <v/>
      </c>
      <c r="AC149" t="e">
        <f t="shared" si="74"/>
        <v>#VALUE!</v>
      </c>
      <c r="AD149">
        <f t="shared" si="66"/>
        <v>0</v>
      </c>
      <c r="AE149">
        <f>SUM($AD$4:AD149)</f>
        <v>1</v>
      </c>
      <c r="AF149" s="103" t="str">
        <f>IFERROR(VLOOKUP(AN149,Home!$C$8:$E$207,3,FALSE),"")</f>
        <v/>
      </c>
      <c r="AG149" s="103" t="str">
        <f>IFERROR(VLOOKUP(AN149,Home!$C$8:$E$207,2,FALSE),"")</f>
        <v/>
      </c>
      <c r="AH149" s="104" t="str">
        <f>IF(VLOOKUP(AE149,Home!$C$8:$I$207,6,FALSE)="","",VLOOKUP(AE149,Home!$C$8:$I$207,6,FALSE))</f>
        <v/>
      </c>
      <c r="AI149" s="104" t="e">
        <f t="shared" si="75"/>
        <v>#VALUE!</v>
      </c>
      <c r="AJ149" s="105" t="e">
        <f t="shared" si="67"/>
        <v>#VALUE!</v>
      </c>
      <c r="AK149" s="103" t="e">
        <f t="shared" si="57"/>
        <v>#VALUE!</v>
      </c>
      <c r="AL149" s="103" t="e">
        <f t="shared" si="68"/>
        <v>#VALUE!</v>
      </c>
      <c r="AN149" t="str">
        <f>IF(OR(VLOOKUP(AE149,Home!$C$8:$I$207,6,FALSE)="",VLOOKUP(AE149,Home!$C$8:$I$207,7,FALSE)=""),"FEJL",Baggrundsark!AE149)</f>
        <v>FEJL</v>
      </c>
      <c r="AO149">
        <f>IF(VLOOKUP(AE149,Home!$C$8:$N$207,12,FALSE)="Timelønnet",1,0)</f>
        <v>0</v>
      </c>
      <c r="AP149">
        <f>SUM($AO$4:AO149)*AO149</f>
        <v>0</v>
      </c>
      <c r="AQ149">
        <f t="shared" si="58"/>
        <v>1</v>
      </c>
      <c r="AR149" t="str">
        <f t="shared" si="59"/>
        <v/>
      </c>
      <c r="AS149" t="e">
        <f t="shared" si="69"/>
        <v>#VALUE!</v>
      </c>
      <c r="AT149" s="45" t="e">
        <f t="shared" si="60"/>
        <v>#VALUE!</v>
      </c>
      <c r="AU149">
        <f>VLOOKUP(AQ149,Home!$C$8:$J$207,8,FALSE)</f>
        <v>0</v>
      </c>
      <c r="AZ149">
        <v>40</v>
      </c>
      <c r="BA149">
        <v>2016</v>
      </c>
      <c r="BB149" t="s">
        <v>360</v>
      </c>
      <c r="BC149" t="s">
        <v>198</v>
      </c>
    </row>
    <row r="150" spans="1:55" x14ac:dyDescent="0.25">
      <c r="A150" s="6">
        <f t="shared" si="61"/>
        <v>0</v>
      </c>
      <c r="B150" s="6">
        <f t="shared" si="70"/>
        <v>0</v>
      </c>
      <c r="C150" s="6" t="str">
        <f t="shared" si="62"/>
        <v/>
      </c>
      <c r="D150" s="7">
        <f t="shared" si="63"/>
        <v>0</v>
      </c>
      <c r="E150" s="7">
        <f t="shared" si="71"/>
        <v>0</v>
      </c>
      <c r="F150" s="7" t="str">
        <f t="shared" si="64"/>
        <v/>
      </c>
      <c r="G150" s="6">
        <f t="shared" si="65"/>
        <v>0</v>
      </c>
      <c r="H150" s="6">
        <f t="shared" si="72"/>
        <v>0</v>
      </c>
      <c r="I150" s="6" t="str">
        <f t="shared" si="73"/>
        <v/>
      </c>
      <c r="J150" s="11">
        <v>147</v>
      </c>
      <c r="K150" s="11">
        <f>IF(IFERROR(VLOOKUP(J150,Home!$A$8:$B$1048576,1,FALSE),0)=0,0,1)</f>
        <v>1</v>
      </c>
      <c r="L150" s="129" t="e">
        <f>IF(VLOOKUP(O150,Home!$C$8:$R$207,6,FALSE)="","",VLOOKUP(O150,Home!$C$8:$R$207,6,FALSE))</f>
        <v>#N/A</v>
      </c>
      <c r="M150" s="129" t="e">
        <f t="shared" si="53"/>
        <v>#N/A</v>
      </c>
      <c r="N150" s="11">
        <f>SUM($K$4:K150)</f>
        <v>147</v>
      </c>
      <c r="O150" s="11" t="str">
        <f>IF(P150="","",IF(IFERROR(VLOOKUP(N150,Home!$C$8:$R$1048576,1,FALSE),"")=0,"",IFERROR(VLOOKUP(N150,Home!$C$8:$R$1048576,1,FALSE),"")))</f>
        <v/>
      </c>
      <c r="P150" s="11" t="str">
        <f>IF(IFERROR(VLOOKUP(W150,Home!$C$8:$R$1048576,3,FALSE),"")=0,"",IFERROR(VLOOKUP(W150,Home!$C$8:$R$1048576,3,FALSE),""))</f>
        <v/>
      </c>
      <c r="Q150" s="11" t="str">
        <f t="shared" si="54"/>
        <v/>
      </c>
      <c r="R150" s="130" t="e">
        <f>VLOOKUP(Q150,'Baggrund til lister'!$G$4:$H$15,2,FALSE)</f>
        <v>#N/A</v>
      </c>
      <c r="S150" s="11" t="str">
        <f t="shared" si="55"/>
        <v/>
      </c>
      <c r="T150" s="11" t="str">
        <f>IF(IFERROR(VLOOKUP(N150,Home!$C$8:$R$1048576,11,FALSE),"")=0,"",IFERROR(VLOOKUP(N150,Home!$C$8:$R$1048576,11,FALSE),""))</f>
        <v/>
      </c>
      <c r="U150" s="11" t="str">
        <f>IF(IFERROR(VLOOKUP(O150,Home!$C$8:$R$1048576,12,FALSE),"")=0,"",IFERROR(VLOOKUP(O150,Home!$C$8:$R$1048576,12,FALSE),""))</f>
        <v/>
      </c>
      <c r="V150" s="11" t="str">
        <f>IF(IFERROR(VLOOKUP(O150,Home!$C$8:$R$1048576,8,FALSE),"")=0,"",IFERROR(VLOOKUP(O150,Home!$C$8:$R$1048576,8,FALSE),""))</f>
        <v/>
      </c>
      <c r="W150" s="11" t="str">
        <f>IF(OR(VLOOKUP(N150,Home!$C$7:$I$207,6,FALSE)="",VLOOKUP(N150,Home!$C$7:$I$207,7,FALSE)=""),"FEJL",SUM(Baggrundsark!$K$4:K150))</f>
        <v>FEJL</v>
      </c>
      <c r="Y150">
        <v>147</v>
      </c>
      <c r="Z150" s="1" t="str">
        <f>IF(VLOOKUP(Y150,Home!$C$8:$I$207,6,FALSE)="","",VLOOKUP(Y150,Home!$C$8:$I$207,6,FALSE))</f>
        <v/>
      </c>
      <c r="AA150" t="e">
        <f t="shared" si="56"/>
        <v>#VALUE!</v>
      </c>
      <c r="AB150" s="44" t="str">
        <f>IF(Home!I154="","",(1+(Home!I154-Home!H154)/14))</f>
        <v/>
      </c>
      <c r="AC150" t="e">
        <f t="shared" si="74"/>
        <v>#VALUE!</v>
      </c>
      <c r="AD150">
        <f t="shared" si="66"/>
        <v>0</v>
      </c>
      <c r="AE150">
        <f>SUM($AD$4:AD150)</f>
        <v>1</v>
      </c>
      <c r="AF150" s="103" t="str">
        <f>IFERROR(VLOOKUP(AN150,Home!$C$8:$E$207,3,FALSE),"")</f>
        <v/>
      </c>
      <c r="AG150" s="103" t="str">
        <f>IFERROR(VLOOKUP(AN150,Home!$C$8:$E$207,2,FALSE),"")</f>
        <v/>
      </c>
      <c r="AH150" s="104" t="str">
        <f>IF(VLOOKUP(AE150,Home!$C$8:$I$207,6,FALSE)="","",VLOOKUP(AE150,Home!$C$8:$I$207,6,FALSE))</f>
        <v/>
      </c>
      <c r="AI150" s="104" t="e">
        <f t="shared" si="75"/>
        <v>#VALUE!</v>
      </c>
      <c r="AJ150" s="105" t="e">
        <f t="shared" si="67"/>
        <v>#VALUE!</v>
      </c>
      <c r="AK150" s="103" t="e">
        <f t="shared" si="57"/>
        <v>#VALUE!</v>
      </c>
      <c r="AL150" s="103" t="e">
        <f t="shared" si="68"/>
        <v>#VALUE!</v>
      </c>
      <c r="AN150" t="str">
        <f>IF(OR(VLOOKUP(AE150,Home!$C$8:$I$207,6,FALSE)="",VLOOKUP(AE150,Home!$C$8:$I$207,7,FALSE)=""),"FEJL",Baggrundsark!AE150)</f>
        <v>FEJL</v>
      </c>
      <c r="AO150">
        <f>IF(VLOOKUP(AE150,Home!$C$8:$N$207,12,FALSE)="Timelønnet",1,0)</f>
        <v>0</v>
      </c>
      <c r="AP150">
        <f>SUM($AO$4:AO150)*AO150</f>
        <v>0</v>
      </c>
      <c r="AQ150">
        <f t="shared" si="58"/>
        <v>1</v>
      </c>
      <c r="AR150" t="str">
        <f t="shared" si="59"/>
        <v/>
      </c>
      <c r="AS150" t="e">
        <f t="shared" si="69"/>
        <v>#VALUE!</v>
      </c>
      <c r="AT150" s="45" t="e">
        <f t="shared" si="60"/>
        <v>#VALUE!</v>
      </c>
      <c r="AU150">
        <f>VLOOKUP(AQ150,Home!$C$8:$J$207,8,FALSE)</f>
        <v>0</v>
      </c>
      <c r="AZ150">
        <v>41</v>
      </c>
      <c r="BA150">
        <v>2016</v>
      </c>
      <c r="BB150" t="s">
        <v>361</v>
      </c>
      <c r="BC150" t="s">
        <v>199</v>
      </c>
    </row>
    <row r="151" spans="1:55" x14ac:dyDescent="0.25">
      <c r="A151" s="6">
        <f t="shared" si="61"/>
        <v>0</v>
      </c>
      <c r="B151" s="6">
        <f t="shared" si="70"/>
        <v>0</v>
      </c>
      <c r="C151" s="6" t="str">
        <f t="shared" si="62"/>
        <v/>
      </c>
      <c r="D151" s="7">
        <f t="shared" si="63"/>
        <v>0</v>
      </c>
      <c r="E151" s="7">
        <f t="shared" si="71"/>
        <v>0</v>
      </c>
      <c r="F151" s="7" t="str">
        <f t="shared" si="64"/>
        <v/>
      </c>
      <c r="G151" s="6">
        <f t="shared" si="65"/>
        <v>0</v>
      </c>
      <c r="H151" s="6">
        <f t="shared" si="72"/>
        <v>0</v>
      </c>
      <c r="I151" s="6" t="str">
        <f t="shared" si="73"/>
        <v/>
      </c>
      <c r="J151" s="11">
        <v>148</v>
      </c>
      <c r="K151" s="11">
        <f>IF(IFERROR(VLOOKUP(J151,Home!$A$8:$B$1048576,1,FALSE),0)=0,0,1)</f>
        <v>1</v>
      </c>
      <c r="L151" s="129" t="e">
        <f>IF(VLOOKUP(O151,Home!$C$8:$R$207,6,FALSE)="","",VLOOKUP(O151,Home!$C$8:$R$207,6,FALSE))</f>
        <v>#N/A</v>
      </c>
      <c r="M151" s="129" t="e">
        <f t="shared" si="53"/>
        <v>#N/A</v>
      </c>
      <c r="N151" s="11">
        <f>SUM($K$4:K151)</f>
        <v>148</v>
      </c>
      <c r="O151" s="11" t="str">
        <f>IF(P151="","",IF(IFERROR(VLOOKUP(N151,Home!$C$8:$R$1048576,1,FALSE),"")=0,"",IFERROR(VLOOKUP(N151,Home!$C$8:$R$1048576,1,FALSE),"")))</f>
        <v/>
      </c>
      <c r="P151" s="11" t="str">
        <f>IF(IFERROR(VLOOKUP(W151,Home!$C$8:$R$1048576,3,FALSE),"")=0,"",IFERROR(VLOOKUP(W151,Home!$C$8:$R$1048576,3,FALSE),""))</f>
        <v/>
      </c>
      <c r="Q151" s="11" t="str">
        <f t="shared" si="54"/>
        <v/>
      </c>
      <c r="R151" s="130" t="e">
        <f>VLOOKUP(Q151,'Baggrund til lister'!$G$4:$H$15,2,FALSE)</f>
        <v>#N/A</v>
      </c>
      <c r="S151" s="11" t="str">
        <f t="shared" si="55"/>
        <v/>
      </c>
      <c r="T151" s="11" t="str">
        <f>IF(IFERROR(VLOOKUP(N151,Home!$C$8:$R$1048576,11,FALSE),"")=0,"",IFERROR(VLOOKUP(N151,Home!$C$8:$R$1048576,11,FALSE),""))</f>
        <v/>
      </c>
      <c r="U151" s="11" t="str">
        <f>IF(IFERROR(VLOOKUP(O151,Home!$C$8:$R$1048576,12,FALSE),"")=0,"",IFERROR(VLOOKUP(O151,Home!$C$8:$R$1048576,12,FALSE),""))</f>
        <v/>
      </c>
      <c r="V151" s="11" t="str">
        <f>IF(IFERROR(VLOOKUP(O151,Home!$C$8:$R$1048576,8,FALSE),"")=0,"",IFERROR(VLOOKUP(O151,Home!$C$8:$R$1048576,8,FALSE),""))</f>
        <v/>
      </c>
      <c r="W151" s="11" t="str">
        <f>IF(OR(VLOOKUP(N151,Home!$C$7:$I$207,6,FALSE)="",VLOOKUP(N151,Home!$C$7:$I$207,7,FALSE)=""),"FEJL",SUM(Baggrundsark!$K$4:K151))</f>
        <v>FEJL</v>
      </c>
      <c r="Y151">
        <v>148</v>
      </c>
      <c r="Z151" s="1" t="str">
        <f>IF(VLOOKUP(Y151,Home!$C$8:$I$207,6,FALSE)="","",VLOOKUP(Y151,Home!$C$8:$I$207,6,FALSE))</f>
        <v/>
      </c>
      <c r="AA151" t="e">
        <f t="shared" si="56"/>
        <v>#VALUE!</v>
      </c>
      <c r="AB151" s="44" t="str">
        <f>IF(Home!I155="","",(1+(Home!I155-Home!H155)/14))</f>
        <v/>
      </c>
      <c r="AC151" t="e">
        <f t="shared" si="74"/>
        <v>#VALUE!</v>
      </c>
      <c r="AD151">
        <f t="shared" si="66"/>
        <v>0</v>
      </c>
      <c r="AE151">
        <f>SUM($AD$4:AD151)</f>
        <v>1</v>
      </c>
      <c r="AF151" s="103" t="str">
        <f>IFERROR(VLOOKUP(AN151,Home!$C$8:$E$207,3,FALSE),"")</f>
        <v/>
      </c>
      <c r="AG151" s="103" t="str">
        <f>IFERROR(VLOOKUP(AN151,Home!$C$8:$E$207,2,FALSE),"")</f>
        <v/>
      </c>
      <c r="AH151" s="104" t="str">
        <f>IF(VLOOKUP(AE151,Home!$C$8:$I$207,6,FALSE)="","",VLOOKUP(AE151,Home!$C$8:$I$207,6,FALSE))</f>
        <v/>
      </c>
      <c r="AI151" s="104" t="e">
        <f t="shared" si="75"/>
        <v>#VALUE!</v>
      </c>
      <c r="AJ151" s="105" t="e">
        <f t="shared" si="67"/>
        <v>#VALUE!</v>
      </c>
      <c r="AK151" s="103" t="e">
        <f t="shared" si="57"/>
        <v>#VALUE!</v>
      </c>
      <c r="AL151" s="103" t="e">
        <f t="shared" si="68"/>
        <v>#VALUE!</v>
      </c>
      <c r="AN151" t="str">
        <f>IF(OR(VLOOKUP(AE151,Home!$C$8:$I$207,6,FALSE)="",VLOOKUP(AE151,Home!$C$8:$I$207,7,FALSE)=""),"FEJL",Baggrundsark!AE151)</f>
        <v>FEJL</v>
      </c>
      <c r="AO151">
        <f>IF(VLOOKUP(AE151,Home!$C$8:$N$207,12,FALSE)="Timelønnet",1,0)</f>
        <v>0</v>
      </c>
      <c r="AP151">
        <f>SUM($AO$4:AO151)*AO151</f>
        <v>0</v>
      </c>
      <c r="AQ151">
        <f t="shared" si="58"/>
        <v>1</v>
      </c>
      <c r="AR151" t="str">
        <f t="shared" si="59"/>
        <v/>
      </c>
      <c r="AS151" t="e">
        <f t="shared" si="69"/>
        <v>#VALUE!</v>
      </c>
      <c r="AT151" s="45" t="e">
        <f t="shared" si="60"/>
        <v>#VALUE!</v>
      </c>
      <c r="AU151">
        <f>VLOOKUP(AQ151,Home!$C$8:$J$207,8,FALSE)</f>
        <v>0</v>
      </c>
      <c r="AZ151">
        <v>42</v>
      </c>
      <c r="BA151">
        <v>2016</v>
      </c>
      <c r="BB151" t="s">
        <v>362</v>
      </c>
      <c r="BC151" t="s">
        <v>199</v>
      </c>
    </row>
    <row r="152" spans="1:55" x14ac:dyDescent="0.25">
      <c r="A152" s="6">
        <f t="shared" si="61"/>
        <v>0</v>
      </c>
      <c r="B152" s="6">
        <f t="shared" si="70"/>
        <v>0</v>
      </c>
      <c r="C152" s="6" t="str">
        <f t="shared" si="62"/>
        <v/>
      </c>
      <c r="D152" s="7">
        <f t="shared" si="63"/>
        <v>0</v>
      </c>
      <c r="E152" s="7">
        <f t="shared" si="71"/>
        <v>0</v>
      </c>
      <c r="F152" s="7" t="str">
        <f t="shared" si="64"/>
        <v/>
      </c>
      <c r="G152" s="6">
        <f t="shared" si="65"/>
        <v>0</v>
      </c>
      <c r="H152" s="6">
        <f t="shared" si="72"/>
        <v>0</v>
      </c>
      <c r="I152" s="6" t="str">
        <f t="shared" si="73"/>
        <v/>
      </c>
      <c r="J152" s="11">
        <v>149</v>
      </c>
      <c r="K152" s="11">
        <f>IF(IFERROR(VLOOKUP(J152,Home!$A$8:$B$1048576,1,FALSE),0)=0,0,1)</f>
        <v>1</v>
      </c>
      <c r="L152" s="129" t="e">
        <f>IF(VLOOKUP(O152,Home!$C$8:$R$207,6,FALSE)="","",VLOOKUP(O152,Home!$C$8:$R$207,6,FALSE))</f>
        <v>#N/A</v>
      </c>
      <c r="M152" s="129" t="e">
        <f t="shared" si="53"/>
        <v>#N/A</v>
      </c>
      <c r="N152" s="11">
        <f>SUM($K$4:K152)</f>
        <v>149</v>
      </c>
      <c r="O152" s="11" t="str">
        <f>IF(P152="","",IF(IFERROR(VLOOKUP(N152,Home!$C$8:$R$1048576,1,FALSE),"")=0,"",IFERROR(VLOOKUP(N152,Home!$C$8:$R$1048576,1,FALSE),"")))</f>
        <v/>
      </c>
      <c r="P152" s="11" t="str">
        <f>IF(IFERROR(VLOOKUP(W152,Home!$C$8:$R$1048576,3,FALSE),"")=0,"",IFERROR(VLOOKUP(W152,Home!$C$8:$R$1048576,3,FALSE),""))</f>
        <v/>
      </c>
      <c r="Q152" s="11" t="str">
        <f t="shared" si="54"/>
        <v/>
      </c>
      <c r="R152" s="130" t="e">
        <f>VLOOKUP(Q152,'Baggrund til lister'!$G$4:$H$15,2,FALSE)</f>
        <v>#N/A</v>
      </c>
      <c r="S152" s="11" t="str">
        <f t="shared" si="55"/>
        <v/>
      </c>
      <c r="T152" s="11" t="str">
        <f>IF(IFERROR(VLOOKUP(N152,Home!$C$8:$R$1048576,11,FALSE),"")=0,"",IFERROR(VLOOKUP(N152,Home!$C$8:$R$1048576,11,FALSE),""))</f>
        <v/>
      </c>
      <c r="U152" s="11" t="str">
        <f>IF(IFERROR(VLOOKUP(O152,Home!$C$8:$R$1048576,12,FALSE),"")=0,"",IFERROR(VLOOKUP(O152,Home!$C$8:$R$1048576,12,FALSE),""))</f>
        <v/>
      </c>
      <c r="V152" s="11" t="str">
        <f>IF(IFERROR(VLOOKUP(O152,Home!$C$8:$R$1048576,8,FALSE),"")=0,"",IFERROR(VLOOKUP(O152,Home!$C$8:$R$1048576,8,FALSE),""))</f>
        <v/>
      </c>
      <c r="W152" s="11" t="str">
        <f>IF(OR(VLOOKUP(N152,Home!$C$7:$I$207,6,FALSE)="",VLOOKUP(N152,Home!$C$7:$I$207,7,FALSE)=""),"FEJL",SUM(Baggrundsark!$K$4:K152))</f>
        <v>FEJL</v>
      </c>
      <c r="Y152">
        <v>149</v>
      </c>
      <c r="Z152" s="1" t="str">
        <f>IF(VLOOKUP(Y152,Home!$C$8:$I$207,6,FALSE)="","",VLOOKUP(Y152,Home!$C$8:$I$207,6,FALSE))</f>
        <v/>
      </c>
      <c r="AA152" t="e">
        <f t="shared" si="56"/>
        <v>#VALUE!</v>
      </c>
      <c r="AB152" s="44" t="str">
        <f>IF(Home!I156="","",(1+(Home!I156-Home!H156)/14))</f>
        <v/>
      </c>
      <c r="AC152" t="e">
        <f t="shared" si="74"/>
        <v>#VALUE!</v>
      </c>
      <c r="AD152">
        <f t="shared" si="66"/>
        <v>0</v>
      </c>
      <c r="AE152">
        <f>SUM($AD$4:AD152)</f>
        <v>1</v>
      </c>
      <c r="AF152" s="103" t="str">
        <f>IFERROR(VLOOKUP(AN152,Home!$C$8:$E$207,3,FALSE),"")</f>
        <v/>
      </c>
      <c r="AG152" s="103" t="str">
        <f>IFERROR(VLOOKUP(AN152,Home!$C$8:$E$207,2,FALSE),"")</f>
        <v/>
      </c>
      <c r="AH152" s="104" t="str">
        <f>IF(VLOOKUP(AE152,Home!$C$8:$I$207,6,FALSE)="","",VLOOKUP(AE152,Home!$C$8:$I$207,6,FALSE))</f>
        <v/>
      </c>
      <c r="AI152" s="104" t="e">
        <f t="shared" si="75"/>
        <v>#VALUE!</v>
      </c>
      <c r="AJ152" s="105" t="e">
        <f t="shared" si="67"/>
        <v>#VALUE!</v>
      </c>
      <c r="AK152" s="103" t="e">
        <f t="shared" si="57"/>
        <v>#VALUE!</v>
      </c>
      <c r="AL152" s="103" t="e">
        <f t="shared" si="68"/>
        <v>#VALUE!</v>
      </c>
      <c r="AN152" t="str">
        <f>IF(OR(VLOOKUP(AE152,Home!$C$8:$I$207,6,FALSE)="",VLOOKUP(AE152,Home!$C$8:$I$207,7,FALSE)=""),"FEJL",Baggrundsark!AE152)</f>
        <v>FEJL</v>
      </c>
      <c r="AO152">
        <f>IF(VLOOKUP(AE152,Home!$C$8:$N$207,12,FALSE)="Timelønnet",1,0)</f>
        <v>0</v>
      </c>
      <c r="AP152">
        <f>SUM($AO$4:AO152)*AO152</f>
        <v>0</v>
      </c>
      <c r="AQ152">
        <f t="shared" si="58"/>
        <v>1</v>
      </c>
      <c r="AR152" t="str">
        <f t="shared" si="59"/>
        <v/>
      </c>
      <c r="AS152" t="e">
        <f t="shared" si="69"/>
        <v>#VALUE!</v>
      </c>
      <c r="AT152" s="45" t="e">
        <f t="shared" si="60"/>
        <v>#VALUE!</v>
      </c>
      <c r="AU152">
        <f>VLOOKUP(AQ152,Home!$C$8:$J$207,8,FALSE)</f>
        <v>0</v>
      </c>
      <c r="AZ152">
        <v>43</v>
      </c>
      <c r="BA152">
        <v>2016</v>
      </c>
      <c r="BB152" t="s">
        <v>363</v>
      </c>
      <c r="BC152" t="s">
        <v>200</v>
      </c>
    </row>
    <row r="153" spans="1:55" x14ac:dyDescent="0.25">
      <c r="A153" s="6">
        <f t="shared" si="61"/>
        <v>0</v>
      </c>
      <c r="B153" s="6">
        <f t="shared" si="70"/>
        <v>0</v>
      </c>
      <c r="C153" s="6" t="str">
        <f t="shared" si="62"/>
        <v/>
      </c>
      <c r="D153" s="7">
        <f t="shared" si="63"/>
        <v>0</v>
      </c>
      <c r="E153" s="7">
        <f t="shared" si="71"/>
        <v>0</v>
      </c>
      <c r="F153" s="7" t="str">
        <f t="shared" si="64"/>
        <v/>
      </c>
      <c r="G153" s="6">
        <f t="shared" si="65"/>
        <v>0</v>
      </c>
      <c r="H153" s="6">
        <f t="shared" si="72"/>
        <v>0</v>
      </c>
      <c r="I153" s="6" t="str">
        <f t="shared" si="73"/>
        <v/>
      </c>
      <c r="J153" s="11">
        <v>150</v>
      </c>
      <c r="K153" s="11">
        <f>IF(IFERROR(VLOOKUP(J153,Home!$A$8:$B$1048576,1,FALSE),0)=0,0,1)</f>
        <v>1</v>
      </c>
      <c r="L153" s="129" t="e">
        <f>IF(VLOOKUP(O153,Home!$C$8:$R$207,6,FALSE)="","",VLOOKUP(O153,Home!$C$8:$R$207,6,FALSE))</f>
        <v>#N/A</v>
      </c>
      <c r="M153" s="129" t="e">
        <f t="shared" si="53"/>
        <v>#N/A</v>
      </c>
      <c r="N153" s="11">
        <f>SUM($K$4:K153)</f>
        <v>150</v>
      </c>
      <c r="O153" s="11" t="str">
        <f>IF(P153="","",IF(IFERROR(VLOOKUP(N153,Home!$C$8:$R$1048576,1,FALSE),"")=0,"",IFERROR(VLOOKUP(N153,Home!$C$8:$R$1048576,1,FALSE),"")))</f>
        <v/>
      </c>
      <c r="P153" s="11" t="str">
        <f>IF(IFERROR(VLOOKUP(W153,Home!$C$8:$R$1048576,3,FALSE),"")=0,"",IFERROR(VLOOKUP(W153,Home!$C$8:$R$1048576,3,FALSE),""))</f>
        <v/>
      </c>
      <c r="Q153" s="11" t="str">
        <f t="shared" si="54"/>
        <v/>
      </c>
      <c r="R153" s="130" t="e">
        <f>VLOOKUP(Q153,'Baggrund til lister'!$G$4:$H$15,2,FALSE)</f>
        <v>#N/A</v>
      </c>
      <c r="S153" s="11" t="str">
        <f t="shared" si="55"/>
        <v/>
      </c>
      <c r="T153" s="11" t="str">
        <f>IF(IFERROR(VLOOKUP(N153,Home!$C$8:$R$1048576,11,FALSE),"")=0,"",IFERROR(VLOOKUP(N153,Home!$C$8:$R$1048576,11,FALSE),""))</f>
        <v/>
      </c>
      <c r="U153" s="11" t="str">
        <f>IF(IFERROR(VLOOKUP(O153,Home!$C$8:$R$1048576,12,FALSE),"")=0,"",IFERROR(VLOOKUP(O153,Home!$C$8:$R$1048576,12,FALSE),""))</f>
        <v/>
      </c>
      <c r="V153" s="11" t="str">
        <f>IF(IFERROR(VLOOKUP(O153,Home!$C$8:$R$1048576,8,FALSE),"")=0,"",IFERROR(VLOOKUP(O153,Home!$C$8:$R$1048576,8,FALSE),""))</f>
        <v/>
      </c>
      <c r="W153" s="11" t="str">
        <f>IF(OR(VLOOKUP(N153,Home!$C$7:$I$207,6,FALSE)="",VLOOKUP(N153,Home!$C$7:$I$207,7,FALSE)=""),"FEJL",SUM(Baggrundsark!$K$4:K153))</f>
        <v>FEJL</v>
      </c>
      <c r="Y153">
        <v>150</v>
      </c>
      <c r="Z153" s="1" t="str">
        <f>IF(VLOOKUP(Y153,Home!$C$8:$I$207,6,FALSE)="","",VLOOKUP(Y153,Home!$C$8:$I$207,6,FALSE))</f>
        <v/>
      </c>
      <c r="AA153" t="e">
        <f t="shared" si="56"/>
        <v>#VALUE!</v>
      </c>
      <c r="AB153" s="44" t="str">
        <f>IF(Home!I157="","",(1+(Home!I157-Home!H157)/14))</f>
        <v/>
      </c>
      <c r="AC153" t="e">
        <f t="shared" si="74"/>
        <v>#VALUE!</v>
      </c>
      <c r="AD153">
        <f t="shared" si="66"/>
        <v>0</v>
      </c>
      <c r="AE153">
        <f>SUM($AD$4:AD153)</f>
        <v>1</v>
      </c>
      <c r="AF153" s="103" t="str">
        <f>IFERROR(VLOOKUP(AN153,Home!$C$8:$E$207,3,FALSE),"")</f>
        <v/>
      </c>
      <c r="AG153" s="103" t="str">
        <f>IFERROR(VLOOKUP(AN153,Home!$C$8:$E$207,2,FALSE),"")</f>
        <v/>
      </c>
      <c r="AH153" s="104" t="str">
        <f>IF(VLOOKUP(AE153,Home!$C$8:$I$207,6,FALSE)="","",VLOOKUP(AE153,Home!$C$8:$I$207,6,FALSE))</f>
        <v/>
      </c>
      <c r="AI153" s="104" t="e">
        <f t="shared" si="75"/>
        <v>#VALUE!</v>
      </c>
      <c r="AJ153" s="105" t="e">
        <f t="shared" si="67"/>
        <v>#VALUE!</v>
      </c>
      <c r="AK153" s="103" t="e">
        <f t="shared" si="57"/>
        <v>#VALUE!</v>
      </c>
      <c r="AL153" s="103" t="e">
        <f t="shared" si="68"/>
        <v>#VALUE!</v>
      </c>
      <c r="AN153" t="str">
        <f>IF(OR(VLOOKUP(AE153,Home!$C$8:$I$207,6,FALSE)="",VLOOKUP(AE153,Home!$C$8:$I$207,7,FALSE)=""),"FEJL",Baggrundsark!AE153)</f>
        <v>FEJL</v>
      </c>
      <c r="AO153">
        <f>IF(VLOOKUP(AE153,Home!$C$8:$N$207,12,FALSE)="Timelønnet",1,0)</f>
        <v>0</v>
      </c>
      <c r="AP153">
        <f>SUM($AO$4:AO153)*AO153</f>
        <v>0</v>
      </c>
      <c r="AQ153">
        <f t="shared" si="58"/>
        <v>1</v>
      </c>
      <c r="AR153" t="str">
        <f t="shared" si="59"/>
        <v/>
      </c>
      <c r="AS153" t="e">
        <f t="shared" si="69"/>
        <v>#VALUE!</v>
      </c>
      <c r="AT153" s="45" t="e">
        <f t="shared" si="60"/>
        <v>#VALUE!</v>
      </c>
      <c r="AU153">
        <f>VLOOKUP(AQ153,Home!$C$8:$J$207,8,FALSE)</f>
        <v>0</v>
      </c>
      <c r="AZ153">
        <v>44</v>
      </c>
      <c r="BA153">
        <v>2016</v>
      </c>
      <c r="BB153" t="s">
        <v>364</v>
      </c>
      <c r="BC153" t="s">
        <v>200</v>
      </c>
    </row>
    <row r="154" spans="1:55" x14ac:dyDescent="0.25">
      <c r="A154" s="6">
        <f t="shared" si="61"/>
        <v>0</v>
      </c>
      <c r="B154" s="6">
        <f t="shared" si="70"/>
        <v>0</v>
      </c>
      <c r="C154" s="6" t="str">
        <f t="shared" si="62"/>
        <v/>
      </c>
      <c r="D154" s="7">
        <f t="shared" si="63"/>
        <v>0</v>
      </c>
      <c r="E154" s="7">
        <f t="shared" si="71"/>
        <v>0</v>
      </c>
      <c r="F154" s="7" t="str">
        <f t="shared" si="64"/>
        <v/>
      </c>
      <c r="G154" s="6">
        <f t="shared" si="65"/>
        <v>0</v>
      </c>
      <c r="H154" s="6">
        <f t="shared" si="72"/>
        <v>0</v>
      </c>
      <c r="I154" s="6" t="str">
        <f t="shared" si="73"/>
        <v/>
      </c>
      <c r="J154" s="11">
        <v>151</v>
      </c>
      <c r="K154" s="11">
        <f>IF(IFERROR(VLOOKUP(J154,Home!$A$8:$B$1048576,1,FALSE),0)=0,0,1)</f>
        <v>1</v>
      </c>
      <c r="L154" s="129" t="e">
        <f>IF(VLOOKUP(O154,Home!$C$8:$R$207,6,FALSE)="","",VLOOKUP(O154,Home!$C$8:$R$207,6,FALSE))</f>
        <v>#N/A</v>
      </c>
      <c r="M154" s="129" t="e">
        <f t="shared" si="53"/>
        <v>#N/A</v>
      </c>
      <c r="N154" s="11">
        <f>SUM($K$4:K154)</f>
        <v>151</v>
      </c>
      <c r="O154" s="11" t="str">
        <f>IF(P154="","",IF(IFERROR(VLOOKUP(N154,Home!$C$8:$R$1048576,1,FALSE),"")=0,"",IFERROR(VLOOKUP(N154,Home!$C$8:$R$1048576,1,FALSE),"")))</f>
        <v/>
      </c>
      <c r="P154" s="11" t="str">
        <f>IF(IFERROR(VLOOKUP(W154,Home!$C$8:$R$1048576,3,FALSE),"")=0,"",IFERROR(VLOOKUP(W154,Home!$C$8:$R$1048576,3,FALSE),""))</f>
        <v/>
      </c>
      <c r="Q154" s="11" t="str">
        <f t="shared" si="54"/>
        <v/>
      </c>
      <c r="R154" s="130" t="e">
        <f>VLOOKUP(Q154,'Baggrund til lister'!$G$4:$H$15,2,FALSE)</f>
        <v>#N/A</v>
      </c>
      <c r="S154" s="11" t="str">
        <f t="shared" si="55"/>
        <v/>
      </c>
      <c r="T154" s="11" t="str">
        <f>IF(IFERROR(VLOOKUP(N154,Home!$C$8:$R$1048576,11,FALSE),"")=0,"",IFERROR(VLOOKUP(N154,Home!$C$8:$R$1048576,11,FALSE),""))</f>
        <v/>
      </c>
      <c r="U154" s="11" t="str">
        <f>IF(IFERROR(VLOOKUP(O154,Home!$C$8:$R$1048576,12,FALSE),"")=0,"",IFERROR(VLOOKUP(O154,Home!$C$8:$R$1048576,12,FALSE),""))</f>
        <v/>
      </c>
      <c r="V154" s="11" t="str">
        <f>IF(IFERROR(VLOOKUP(O154,Home!$C$8:$R$1048576,8,FALSE),"")=0,"",IFERROR(VLOOKUP(O154,Home!$C$8:$R$1048576,8,FALSE),""))</f>
        <v/>
      </c>
      <c r="W154" s="11" t="str">
        <f>IF(OR(VLOOKUP(N154,Home!$C$7:$I$207,6,FALSE)="",VLOOKUP(N154,Home!$C$7:$I$207,7,FALSE)=""),"FEJL",SUM(Baggrundsark!$K$4:K154))</f>
        <v>FEJL</v>
      </c>
      <c r="Y154">
        <v>151</v>
      </c>
      <c r="Z154" s="1" t="str">
        <f>IF(VLOOKUP(Y154,Home!$C$8:$I$207,6,FALSE)="","",VLOOKUP(Y154,Home!$C$8:$I$207,6,FALSE))</f>
        <v/>
      </c>
      <c r="AA154" t="e">
        <f t="shared" si="56"/>
        <v>#VALUE!</v>
      </c>
      <c r="AB154" s="44" t="str">
        <f>IF(Home!I158="","",(1+(Home!I158-Home!H158)/14))</f>
        <v/>
      </c>
      <c r="AC154" t="e">
        <f t="shared" si="74"/>
        <v>#VALUE!</v>
      </c>
      <c r="AD154">
        <f t="shared" si="66"/>
        <v>0</v>
      </c>
      <c r="AE154">
        <f>SUM($AD$4:AD154)</f>
        <v>1</v>
      </c>
      <c r="AF154" s="103" t="str">
        <f>IFERROR(VLOOKUP(AN154,Home!$C$8:$E$207,3,FALSE),"")</f>
        <v/>
      </c>
      <c r="AG154" s="103" t="str">
        <f>IFERROR(VLOOKUP(AN154,Home!$C$8:$E$207,2,FALSE),"")</f>
        <v/>
      </c>
      <c r="AH154" s="104" t="str">
        <f>IF(VLOOKUP(AE154,Home!$C$8:$I$207,6,FALSE)="","",VLOOKUP(AE154,Home!$C$8:$I$207,6,FALSE))</f>
        <v/>
      </c>
      <c r="AI154" s="104" t="e">
        <f t="shared" si="75"/>
        <v>#VALUE!</v>
      </c>
      <c r="AJ154" s="105" t="e">
        <f t="shared" si="67"/>
        <v>#VALUE!</v>
      </c>
      <c r="AK154" s="103" t="e">
        <f t="shared" si="57"/>
        <v>#VALUE!</v>
      </c>
      <c r="AL154" s="103" t="e">
        <f t="shared" si="68"/>
        <v>#VALUE!</v>
      </c>
      <c r="AN154" t="str">
        <f>IF(OR(VLOOKUP(AE154,Home!$C$8:$I$207,6,FALSE)="",VLOOKUP(AE154,Home!$C$8:$I$207,7,FALSE)=""),"FEJL",Baggrundsark!AE154)</f>
        <v>FEJL</v>
      </c>
      <c r="AO154">
        <f>IF(VLOOKUP(AE154,Home!$C$8:$N$207,12,FALSE)="Timelønnet",1,0)</f>
        <v>0</v>
      </c>
      <c r="AP154">
        <f>SUM($AO$4:AO154)*AO154</f>
        <v>0</v>
      </c>
      <c r="AQ154">
        <f t="shared" si="58"/>
        <v>1</v>
      </c>
      <c r="AR154" t="str">
        <f t="shared" si="59"/>
        <v/>
      </c>
      <c r="AS154" t="e">
        <f t="shared" si="69"/>
        <v>#VALUE!</v>
      </c>
      <c r="AT154" s="45" t="e">
        <f t="shared" si="60"/>
        <v>#VALUE!</v>
      </c>
      <c r="AU154">
        <f>VLOOKUP(AQ154,Home!$C$8:$J$207,8,FALSE)</f>
        <v>0</v>
      </c>
      <c r="AZ154">
        <v>45</v>
      </c>
      <c r="BA154">
        <v>2016</v>
      </c>
      <c r="BB154" t="s">
        <v>365</v>
      </c>
      <c r="BC154" t="s">
        <v>201</v>
      </c>
    </row>
    <row r="155" spans="1:55" x14ac:dyDescent="0.25">
      <c r="A155" s="6">
        <f t="shared" si="61"/>
        <v>0</v>
      </c>
      <c r="B155" s="6">
        <f t="shared" si="70"/>
        <v>0</v>
      </c>
      <c r="C155" s="6" t="str">
        <f t="shared" si="62"/>
        <v/>
      </c>
      <c r="D155" s="7">
        <f t="shared" si="63"/>
        <v>0</v>
      </c>
      <c r="E155" s="7">
        <f t="shared" si="71"/>
        <v>0</v>
      </c>
      <c r="F155" s="7" t="str">
        <f t="shared" si="64"/>
        <v/>
      </c>
      <c r="G155" s="6">
        <f t="shared" si="65"/>
        <v>0</v>
      </c>
      <c r="H155" s="6">
        <f t="shared" si="72"/>
        <v>0</v>
      </c>
      <c r="I155" s="6" t="str">
        <f t="shared" si="73"/>
        <v/>
      </c>
      <c r="J155" s="11">
        <v>152</v>
      </c>
      <c r="K155" s="11">
        <f>IF(IFERROR(VLOOKUP(J155,Home!$A$8:$B$1048576,1,FALSE),0)=0,0,1)</f>
        <v>1</v>
      </c>
      <c r="L155" s="129" t="e">
        <f>IF(VLOOKUP(O155,Home!$C$8:$R$207,6,FALSE)="","",VLOOKUP(O155,Home!$C$8:$R$207,6,FALSE))</f>
        <v>#N/A</v>
      </c>
      <c r="M155" s="129" t="e">
        <f t="shared" si="53"/>
        <v>#N/A</v>
      </c>
      <c r="N155" s="11">
        <f>SUM($K$4:K155)</f>
        <v>152</v>
      </c>
      <c r="O155" s="11" t="str">
        <f>IF(P155="","",IF(IFERROR(VLOOKUP(N155,Home!$C$8:$R$1048576,1,FALSE),"")=0,"",IFERROR(VLOOKUP(N155,Home!$C$8:$R$1048576,1,FALSE),"")))</f>
        <v/>
      </c>
      <c r="P155" s="11" t="str">
        <f>IF(IFERROR(VLOOKUP(W155,Home!$C$8:$R$1048576,3,FALSE),"")=0,"",IFERROR(VLOOKUP(W155,Home!$C$8:$R$1048576,3,FALSE),""))</f>
        <v/>
      </c>
      <c r="Q155" s="11" t="str">
        <f t="shared" si="54"/>
        <v/>
      </c>
      <c r="R155" s="130" t="e">
        <f>VLOOKUP(Q155,'Baggrund til lister'!$G$4:$H$15,2,FALSE)</f>
        <v>#N/A</v>
      </c>
      <c r="S155" s="11" t="str">
        <f t="shared" si="55"/>
        <v/>
      </c>
      <c r="T155" s="11" t="str">
        <f>IF(IFERROR(VLOOKUP(N155,Home!$C$8:$R$1048576,11,FALSE),"")=0,"",IFERROR(VLOOKUP(N155,Home!$C$8:$R$1048576,11,FALSE),""))</f>
        <v/>
      </c>
      <c r="U155" s="11" t="str">
        <f>IF(IFERROR(VLOOKUP(O155,Home!$C$8:$R$1048576,12,FALSE),"")=0,"",IFERROR(VLOOKUP(O155,Home!$C$8:$R$1048576,12,FALSE),""))</f>
        <v/>
      </c>
      <c r="V155" s="11" t="str">
        <f>IF(IFERROR(VLOOKUP(O155,Home!$C$8:$R$1048576,8,FALSE),"")=0,"",IFERROR(VLOOKUP(O155,Home!$C$8:$R$1048576,8,FALSE),""))</f>
        <v/>
      </c>
      <c r="W155" s="11" t="str">
        <f>IF(OR(VLOOKUP(N155,Home!$C$7:$I$207,6,FALSE)="",VLOOKUP(N155,Home!$C$7:$I$207,7,FALSE)=""),"FEJL",SUM(Baggrundsark!$K$4:K155))</f>
        <v>FEJL</v>
      </c>
      <c r="Y155">
        <v>152</v>
      </c>
      <c r="Z155" s="1" t="str">
        <f>IF(VLOOKUP(Y155,Home!$C$8:$I$207,6,FALSE)="","",VLOOKUP(Y155,Home!$C$8:$I$207,6,FALSE))</f>
        <v/>
      </c>
      <c r="AA155" t="e">
        <f t="shared" si="56"/>
        <v>#VALUE!</v>
      </c>
      <c r="AB155" s="44" t="str">
        <f>IF(Home!I159="","",(1+(Home!I159-Home!H159)/14))</f>
        <v/>
      </c>
      <c r="AC155" t="e">
        <f t="shared" si="74"/>
        <v>#VALUE!</v>
      </c>
      <c r="AD155">
        <f t="shared" si="66"/>
        <v>0</v>
      </c>
      <c r="AE155">
        <f>SUM($AD$4:AD155)</f>
        <v>1</v>
      </c>
      <c r="AF155" s="103" t="str">
        <f>IFERROR(VLOOKUP(AN155,Home!$C$8:$E$207,3,FALSE),"")</f>
        <v/>
      </c>
      <c r="AG155" s="103" t="str">
        <f>IFERROR(VLOOKUP(AN155,Home!$C$8:$E$207,2,FALSE),"")</f>
        <v/>
      </c>
      <c r="AH155" s="104" t="str">
        <f>IF(VLOOKUP(AE155,Home!$C$8:$I$207,6,FALSE)="","",VLOOKUP(AE155,Home!$C$8:$I$207,6,FALSE))</f>
        <v/>
      </c>
      <c r="AI155" s="104" t="e">
        <f t="shared" si="75"/>
        <v>#VALUE!</v>
      </c>
      <c r="AJ155" s="105" t="e">
        <f t="shared" si="67"/>
        <v>#VALUE!</v>
      </c>
      <c r="AK155" s="103" t="e">
        <f t="shared" si="57"/>
        <v>#VALUE!</v>
      </c>
      <c r="AL155" s="103" t="e">
        <f t="shared" si="68"/>
        <v>#VALUE!</v>
      </c>
      <c r="AN155" t="str">
        <f>IF(OR(VLOOKUP(AE155,Home!$C$8:$I$207,6,FALSE)="",VLOOKUP(AE155,Home!$C$8:$I$207,7,FALSE)=""),"FEJL",Baggrundsark!AE155)</f>
        <v>FEJL</v>
      </c>
      <c r="AO155">
        <f>IF(VLOOKUP(AE155,Home!$C$8:$N$207,12,FALSE)="Timelønnet",1,0)</f>
        <v>0</v>
      </c>
      <c r="AP155">
        <f>SUM($AO$4:AO155)*AO155</f>
        <v>0</v>
      </c>
      <c r="AQ155">
        <f t="shared" si="58"/>
        <v>1</v>
      </c>
      <c r="AR155" t="str">
        <f t="shared" si="59"/>
        <v/>
      </c>
      <c r="AS155" t="e">
        <f t="shared" si="69"/>
        <v>#VALUE!</v>
      </c>
      <c r="AT155" s="45" t="e">
        <f t="shared" si="60"/>
        <v>#VALUE!</v>
      </c>
      <c r="AU155">
        <f>VLOOKUP(AQ155,Home!$C$8:$J$207,8,FALSE)</f>
        <v>0</v>
      </c>
      <c r="AZ155">
        <v>46</v>
      </c>
      <c r="BA155">
        <v>2016</v>
      </c>
      <c r="BB155" t="s">
        <v>366</v>
      </c>
      <c r="BC155" t="s">
        <v>201</v>
      </c>
    </row>
    <row r="156" spans="1:55" x14ac:dyDescent="0.25">
      <c r="A156" s="6">
        <f t="shared" si="61"/>
        <v>0</v>
      </c>
      <c r="B156" s="6">
        <f t="shared" si="70"/>
        <v>0</v>
      </c>
      <c r="C156" s="6" t="str">
        <f t="shared" si="62"/>
        <v/>
      </c>
      <c r="D156" s="7">
        <f t="shared" si="63"/>
        <v>0</v>
      </c>
      <c r="E156" s="7">
        <f t="shared" si="71"/>
        <v>0</v>
      </c>
      <c r="F156" s="7" t="str">
        <f t="shared" si="64"/>
        <v/>
      </c>
      <c r="G156" s="6">
        <f t="shared" si="65"/>
        <v>0</v>
      </c>
      <c r="H156" s="6">
        <f t="shared" si="72"/>
        <v>0</v>
      </c>
      <c r="I156" s="6" t="str">
        <f t="shared" si="73"/>
        <v/>
      </c>
      <c r="J156" s="11">
        <v>153</v>
      </c>
      <c r="K156" s="11">
        <f>IF(IFERROR(VLOOKUP(J156,Home!$A$8:$B$1048576,1,FALSE),0)=0,0,1)</f>
        <v>1</v>
      </c>
      <c r="L156" s="129" t="e">
        <f>IF(VLOOKUP(O156,Home!$C$8:$R$207,6,FALSE)="","",VLOOKUP(O156,Home!$C$8:$R$207,6,FALSE))</f>
        <v>#N/A</v>
      </c>
      <c r="M156" s="129" t="e">
        <f t="shared" si="53"/>
        <v>#N/A</v>
      </c>
      <c r="N156" s="11">
        <f>SUM($K$4:K156)</f>
        <v>153</v>
      </c>
      <c r="O156" s="11" t="str">
        <f>IF(P156="","",IF(IFERROR(VLOOKUP(N156,Home!$C$8:$R$1048576,1,FALSE),"")=0,"",IFERROR(VLOOKUP(N156,Home!$C$8:$R$1048576,1,FALSE),"")))</f>
        <v/>
      </c>
      <c r="P156" s="11" t="str">
        <f>IF(IFERROR(VLOOKUP(W156,Home!$C$8:$R$1048576,3,FALSE),"")=0,"",IFERROR(VLOOKUP(W156,Home!$C$8:$R$1048576,3,FALSE),""))</f>
        <v/>
      </c>
      <c r="Q156" s="11" t="str">
        <f t="shared" si="54"/>
        <v/>
      </c>
      <c r="R156" s="130" t="e">
        <f>VLOOKUP(Q156,'Baggrund til lister'!$G$4:$H$15,2,FALSE)</f>
        <v>#N/A</v>
      </c>
      <c r="S156" s="11" t="str">
        <f t="shared" si="55"/>
        <v/>
      </c>
      <c r="T156" s="11" t="str">
        <f>IF(IFERROR(VLOOKUP(N156,Home!$C$8:$R$1048576,11,FALSE),"")=0,"",IFERROR(VLOOKUP(N156,Home!$C$8:$R$1048576,11,FALSE),""))</f>
        <v/>
      </c>
      <c r="U156" s="11" t="str">
        <f>IF(IFERROR(VLOOKUP(O156,Home!$C$8:$R$1048576,12,FALSE),"")=0,"",IFERROR(VLOOKUP(O156,Home!$C$8:$R$1048576,12,FALSE),""))</f>
        <v/>
      </c>
      <c r="V156" s="11" t="str">
        <f>IF(IFERROR(VLOOKUP(O156,Home!$C$8:$R$1048576,8,FALSE),"")=0,"",IFERROR(VLOOKUP(O156,Home!$C$8:$R$1048576,8,FALSE),""))</f>
        <v/>
      </c>
      <c r="W156" s="11" t="str">
        <f>IF(OR(VLOOKUP(N156,Home!$C$7:$I$207,6,FALSE)="",VLOOKUP(N156,Home!$C$7:$I$207,7,FALSE)=""),"FEJL",SUM(Baggrundsark!$K$4:K156))</f>
        <v>FEJL</v>
      </c>
      <c r="Y156">
        <v>153</v>
      </c>
      <c r="Z156" s="1" t="str">
        <f>IF(VLOOKUP(Y156,Home!$C$8:$I$207,6,FALSE)="","",VLOOKUP(Y156,Home!$C$8:$I$207,6,FALSE))</f>
        <v/>
      </c>
      <c r="AA156" t="e">
        <f t="shared" si="56"/>
        <v>#VALUE!</v>
      </c>
      <c r="AB156" s="44" t="str">
        <f>IF(Home!I160="","",(1+(Home!I160-Home!H160)/14))</f>
        <v/>
      </c>
      <c r="AC156" t="e">
        <f t="shared" si="74"/>
        <v>#VALUE!</v>
      </c>
      <c r="AD156">
        <f t="shared" si="66"/>
        <v>0</v>
      </c>
      <c r="AE156">
        <f>SUM($AD$4:AD156)</f>
        <v>1</v>
      </c>
      <c r="AF156" s="103" t="str">
        <f>IFERROR(VLOOKUP(AN156,Home!$C$8:$E$207,3,FALSE),"")</f>
        <v/>
      </c>
      <c r="AG156" s="103" t="str">
        <f>IFERROR(VLOOKUP(AN156,Home!$C$8:$E$207,2,FALSE),"")</f>
        <v/>
      </c>
      <c r="AH156" s="104" t="str">
        <f>IF(VLOOKUP(AE156,Home!$C$8:$I$207,6,FALSE)="","",VLOOKUP(AE156,Home!$C$8:$I$207,6,FALSE))</f>
        <v/>
      </c>
      <c r="AI156" s="104" t="e">
        <f t="shared" si="75"/>
        <v>#VALUE!</v>
      </c>
      <c r="AJ156" s="105" t="e">
        <f t="shared" si="67"/>
        <v>#VALUE!</v>
      </c>
      <c r="AK156" s="103" t="e">
        <f t="shared" si="57"/>
        <v>#VALUE!</v>
      </c>
      <c r="AL156" s="103" t="e">
        <f t="shared" si="68"/>
        <v>#VALUE!</v>
      </c>
      <c r="AN156" t="str">
        <f>IF(OR(VLOOKUP(AE156,Home!$C$8:$I$207,6,FALSE)="",VLOOKUP(AE156,Home!$C$8:$I$207,7,FALSE)=""),"FEJL",Baggrundsark!AE156)</f>
        <v>FEJL</v>
      </c>
      <c r="AO156">
        <f>IF(VLOOKUP(AE156,Home!$C$8:$N$207,12,FALSE)="Timelønnet",1,0)</f>
        <v>0</v>
      </c>
      <c r="AP156">
        <f>SUM($AO$4:AO156)*AO156</f>
        <v>0</v>
      </c>
      <c r="AQ156">
        <f t="shared" si="58"/>
        <v>1</v>
      </c>
      <c r="AR156" t="str">
        <f t="shared" si="59"/>
        <v/>
      </c>
      <c r="AS156" t="e">
        <f t="shared" si="69"/>
        <v>#VALUE!</v>
      </c>
      <c r="AT156" s="45" t="e">
        <f t="shared" si="60"/>
        <v>#VALUE!</v>
      </c>
      <c r="AU156">
        <f>VLOOKUP(AQ156,Home!$C$8:$J$207,8,FALSE)</f>
        <v>0</v>
      </c>
      <c r="AZ156">
        <v>47</v>
      </c>
      <c r="BA156">
        <v>2016</v>
      </c>
      <c r="BB156" t="s">
        <v>367</v>
      </c>
      <c r="BC156" t="s">
        <v>202</v>
      </c>
    </row>
    <row r="157" spans="1:55" x14ac:dyDescent="0.25">
      <c r="A157" s="6">
        <f t="shared" si="61"/>
        <v>0</v>
      </c>
      <c r="B157" s="6">
        <f t="shared" si="70"/>
        <v>0</v>
      </c>
      <c r="C157" s="6" t="str">
        <f t="shared" si="62"/>
        <v/>
      </c>
      <c r="D157" s="7">
        <f t="shared" si="63"/>
        <v>0</v>
      </c>
      <c r="E157" s="7">
        <f t="shared" si="71"/>
        <v>0</v>
      </c>
      <c r="F157" s="7" t="str">
        <f t="shared" si="64"/>
        <v/>
      </c>
      <c r="G157" s="6">
        <f t="shared" si="65"/>
        <v>0</v>
      </c>
      <c r="H157" s="6">
        <f t="shared" si="72"/>
        <v>0</v>
      </c>
      <c r="I157" s="6" t="str">
        <f t="shared" si="73"/>
        <v/>
      </c>
      <c r="J157" s="11">
        <v>154</v>
      </c>
      <c r="K157" s="11">
        <f>IF(IFERROR(VLOOKUP(J157,Home!$A$8:$B$1048576,1,FALSE),0)=0,0,1)</f>
        <v>1</v>
      </c>
      <c r="L157" s="129" t="e">
        <f>IF(VLOOKUP(O157,Home!$C$8:$R$207,6,FALSE)="","",VLOOKUP(O157,Home!$C$8:$R$207,6,FALSE))</f>
        <v>#N/A</v>
      </c>
      <c r="M157" s="129" t="e">
        <f t="shared" si="53"/>
        <v>#N/A</v>
      </c>
      <c r="N157" s="11">
        <f>SUM($K$4:K157)</f>
        <v>154</v>
      </c>
      <c r="O157" s="11" t="str">
        <f>IF(P157="","",IF(IFERROR(VLOOKUP(N157,Home!$C$8:$R$1048576,1,FALSE),"")=0,"",IFERROR(VLOOKUP(N157,Home!$C$8:$R$1048576,1,FALSE),"")))</f>
        <v/>
      </c>
      <c r="P157" s="11" t="str">
        <f>IF(IFERROR(VLOOKUP(W157,Home!$C$8:$R$1048576,3,FALSE),"")=0,"",IFERROR(VLOOKUP(W157,Home!$C$8:$R$1048576,3,FALSE),""))</f>
        <v/>
      </c>
      <c r="Q157" s="11" t="str">
        <f t="shared" si="54"/>
        <v/>
      </c>
      <c r="R157" s="130" t="e">
        <f>VLOOKUP(Q157,'Baggrund til lister'!$G$4:$H$15,2,FALSE)</f>
        <v>#N/A</v>
      </c>
      <c r="S157" s="11" t="str">
        <f t="shared" si="55"/>
        <v/>
      </c>
      <c r="T157" s="11" t="str">
        <f>IF(IFERROR(VLOOKUP(N157,Home!$C$8:$R$1048576,11,FALSE),"")=0,"",IFERROR(VLOOKUP(N157,Home!$C$8:$R$1048576,11,FALSE),""))</f>
        <v/>
      </c>
      <c r="U157" s="11" t="str">
        <f>IF(IFERROR(VLOOKUP(O157,Home!$C$8:$R$1048576,12,FALSE),"")=0,"",IFERROR(VLOOKUP(O157,Home!$C$8:$R$1048576,12,FALSE),""))</f>
        <v/>
      </c>
      <c r="V157" s="11" t="str">
        <f>IF(IFERROR(VLOOKUP(O157,Home!$C$8:$R$1048576,8,FALSE),"")=0,"",IFERROR(VLOOKUP(O157,Home!$C$8:$R$1048576,8,FALSE),""))</f>
        <v/>
      </c>
      <c r="W157" s="11" t="str">
        <f>IF(OR(VLOOKUP(N157,Home!$C$7:$I$207,6,FALSE)="",VLOOKUP(N157,Home!$C$7:$I$207,7,FALSE)=""),"FEJL",SUM(Baggrundsark!$K$4:K157))</f>
        <v>FEJL</v>
      </c>
      <c r="Y157">
        <v>154</v>
      </c>
      <c r="Z157" s="1" t="str">
        <f>IF(VLOOKUP(Y157,Home!$C$8:$I$207,6,FALSE)="","",VLOOKUP(Y157,Home!$C$8:$I$207,6,FALSE))</f>
        <v/>
      </c>
      <c r="AA157" t="e">
        <f t="shared" si="56"/>
        <v>#VALUE!</v>
      </c>
      <c r="AB157" s="44" t="str">
        <f>IF(Home!I161="","",(1+(Home!I161-Home!H161)/14))</f>
        <v/>
      </c>
      <c r="AC157" t="e">
        <f t="shared" si="74"/>
        <v>#VALUE!</v>
      </c>
      <c r="AD157">
        <f t="shared" si="66"/>
        <v>0</v>
      </c>
      <c r="AE157">
        <f>SUM($AD$4:AD157)</f>
        <v>1</v>
      </c>
      <c r="AF157" s="103" t="str">
        <f>IFERROR(VLOOKUP(AN157,Home!$C$8:$E$207,3,FALSE),"")</f>
        <v/>
      </c>
      <c r="AG157" s="103" t="str">
        <f>IFERROR(VLOOKUP(AN157,Home!$C$8:$E$207,2,FALSE),"")</f>
        <v/>
      </c>
      <c r="AH157" s="104" t="str">
        <f>IF(VLOOKUP(AE157,Home!$C$8:$I$207,6,FALSE)="","",VLOOKUP(AE157,Home!$C$8:$I$207,6,FALSE))</f>
        <v/>
      </c>
      <c r="AI157" s="104" t="e">
        <f t="shared" si="75"/>
        <v>#VALUE!</v>
      </c>
      <c r="AJ157" s="105" t="e">
        <f t="shared" si="67"/>
        <v>#VALUE!</v>
      </c>
      <c r="AK157" s="103" t="e">
        <f t="shared" si="57"/>
        <v>#VALUE!</v>
      </c>
      <c r="AL157" s="103" t="e">
        <f t="shared" si="68"/>
        <v>#VALUE!</v>
      </c>
      <c r="AN157" t="str">
        <f>IF(OR(VLOOKUP(AE157,Home!$C$8:$I$207,6,FALSE)="",VLOOKUP(AE157,Home!$C$8:$I$207,7,FALSE)=""),"FEJL",Baggrundsark!AE157)</f>
        <v>FEJL</v>
      </c>
      <c r="AO157">
        <f>IF(VLOOKUP(AE157,Home!$C$8:$N$207,12,FALSE)="Timelønnet",1,0)</f>
        <v>0</v>
      </c>
      <c r="AP157">
        <f>SUM($AO$4:AO157)*AO157</f>
        <v>0</v>
      </c>
      <c r="AQ157">
        <f t="shared" si="58"/>
        <v>1</v>
      </c>
      <c r="AR157" t="str">
        <f t="shared" si="59"/>
        <v/>
      </c>
      <c r="AS157" t="e">
        <f t="shared" si="69"/>
        <v>#VALUE!</v>
      </c>
      <c r="AT157" s="45" t="e">
        <f t="shared" si="60"/>
        <v>#VALUE!</v>
      </c>
      <c r="AU157">
        <f>VLOOKUP(AQ157,Home!$C$8:$J$207,8,FALSE)</f>
        <v>0</v>
      </c>
      <c r="AZ157">
        <v>48</v>
      </c>
      <c r="BA157">
        <v>2016</v>
      </c>
      <c r="BB157" t="s">
        <v>368</v>
      </c>
      <c r="BC157" t="s">
        <v>202</v>
      </c>
    </row>
    <row r="158" spans="1:55" x14ac:dyDescent="0.25">
      <c r="A158" s="6">
        <f t="shared" si="61"/>
        <v>0</v>
      </c>
      <c r="B158" s="6">
        <f t="shared" si="70"/>
        <v>0</v>
      </c>
      <c r="C158" s="6" t="str">
        <f t="shared" si="62"/>
        <v/>
      </c>
      <c r="D158" s="7">
        <f t="shared" si="63"/>
        <v>0</v>
      </c>
      <c r="E158" s="7">
        <f t="shared" si="71"/>
        <v>0</v>
      </c>
      <c r="F158" s="7" t="str">
        <f t="shared" si="64"/>
        <v/>
      </c>
      <c r="G158" s="6">
        <f t="shared" si="65"/>
        <v>0</v>
      </c>
      <c r="H158" s="6">
        <f t="shared" si="72"/>
        <v>0</v>
      </c>
      <c r="I158" s="6" t="str">
        <f t="shared" si="73"/>
        <v/>
      </c>
      <c r="J158" s="11">
        <v>155</v>
      </c>
      <c r="K158" s="11">
        <f>IF(IFERROR(VLOOKUP(J158,Home!$A$8:$B$1048576,1,FALSE),0)=0,0,1)</f>
        <v>1</v>
      </c>
      <c r="L158" s="129" t="e">
        <f>IF(VLOOKUP(O158,Home!$C$8:$R$207,6,FALSE)="","",VLOOKUP(O158,Home!$C$8:$R$207,6,FALSE))</f>
        <v>#N/A</v>
      </c>
      <c r="M158" s="129" t="e">
        <f t="shared" si="53"/>
        <v>#N/A</v>
      </c>
      <c r="N158" s="11">
        <f>SUM($K$4:K158)</f>
        <v>155</v>
      </c>
      <c r="O158" s="11" t="str">
        <f>IF(P158="","",IF(IFERROR(VLOOKUP(N158,Home!$C$8:$R$1048576,1,FALSE),"")=0,"",IFERROR(VLOOKUP(N158,Home!$C$8:$R$1048576,1,FALSE),"")))</f>
        <v/>
      </c>
      <c r="P158" s="11" t="str">
        <f>IF(IFERROR(VLOOKUP(W158,Home!$C$8:$R$1048576,3,FALSE),"")=0,"",IFERROR(VLOOKUP(W158,Home!$C$8:$R$1048576,3,FALSE),""))</f>
        <v/>
      </c>
      <c r="Q158" s="11" t="str">
        <f t="shared" si="54"/>
        <v/>
      </c>
      <c r="R158" s="130" t="e">
        <f>VLOOKUP(Q158,'Baggrund til lister'!$G$4:$H$15,2,FALSE)</f>
        <v>#N/A</v>
      </c>
      <c r="S158" s="11" t="str">
        <f t="shared" si="55"/>
        <v/>
      </c>
      <c r="T158" s="11" t="str">
        <f>IF(IFERROR(VLOOKUP(N158,Home!$C$8:$R$1048576,11,FALSE),"")=0,"",IFERROR(VLOOKUP(N158,Home!$C$8:$R$1048576,11,FALSE),""))</f>
        <v/>
      </c>
      <c r="U158" s="11" t="str">
        <f>IF(IFERROR(VLOOKUP(O158,Home!$C$8:$R$1048576,12,FALSE),"")=0,"",IFERROR(VLOOKUP(O158,Home!$C$8:$R$1048576,12,FALSE),""))</f>
        <v/>
      </c>
      <c r="V158" s="11" t="str">
        <f>IF(IFERROR(VLOOKUP(O158,Home!$C$8:$R$1048576,8,FALSE),"")=0,"",IFERROR(VLOOKUP(O158,Home!$C$8:$R$1048576,8,FALSE),""))</f>
        <v/>
      </c>
      <c r="W158" s="11" t="str">
        <f>IF(OR(VLOOKUP(N158,Home!$C$7:$I$207,6,FALSE)="",VLOOKUP(N158,Home!$C$7:$I$207,7,FALSE)=""),"FEJL",SUM(Baggrundsark!$K$4:K158))</f>
        <v>FEJL</v>
      </c>
      <c r="Y158">
        <v>155</v>
      </c>
      <c r="Z158" s="1" t="str">
        <f>IF(VLOOKUP(Y158,Home!$C$8:$I$207,6,FALSE)="","",VLOOKUP(Y158,Home!$C$8:$I$207,6,FALSE))</f>
        <v/>
      </c>
      <c r="AA158" t="e">
        <f t="shared" si="56"/>
        <v>#VALUE!</v>
      </c>
      <c r="AB158" s="44" t="str">
        <f>IF(Home!I162="","",(1+(Home!I162-Home!H162)/14))</f>
        <v/>
      </c>
      <c r="AC158" t="e">
        <f t="shared" si="74"/>
        <v>#VALUE!</v>
      </c>
      <c r="AD158">
        <f t="shared" si="66"/>
        <v>0</v>
      </c>
      <c r="AE158">
        <f>SUM($AD$4:AD158)</f>
        <v>1</v>
      </c>
      <c r="AF158" s="103" t="str">
        <f>IFERROR(VLOOKUP(AN158,Home!$C$8:$E$207,3,FALSE),"")</f>
        <v/>
      </c>
      <c r="AG158" s="103" t="str">
        <f>IFERROR(VLOOKUP(AN158,Home!$C$8:$E$207,2,FALSE),"")</f>
        <v/>
      </c>
      <c r="AH158" s="104" t="str">
        <f>IF(VLOOKUP(AE158,Home!$C$8:$I$207,6,FALSE)="","",VLOOKUP(AE158,Home!$C$8:$I$207,6,FALSE))</f>
        <v/>
      </c>
      <c r="AI158" s="104" t="e">
        <f t="shared" si="75"/>
        <v>#VALUE!</v>
      </c>
      <c r="AJ158" s="105" t="e">
        <f t="shared" si="67"/>
        <v>#VALUE!</v>
      </c>
      <c r="AK158" s="103" t="e">
        <f t="shared" si="57"/>
        <v>#VALUE!</v>
      </c>
      <c r="AL158" s="103" t="e">
        <f t="shared" si="68"/>
        <v>#VALUE!</v>
      </c>
      <c r="AN158" t="str">
        <f>IF(OR(VLOOKUP(AE158,Home!$C$8:$I$207,6,FALSE)="",VLOOKUP(AE158,Home!$C$8:$I$207,7,FALSE)=""),"FEJL",Baggrundsark!AE158)</f>
        <v>FEJL</v>
      </c>
      <c r="AO158">
        <f>IF(VLOOKUP(AE158,Home!$C$8:$N$207,12,FALSE)="Timelønnet",1,0)</f>
        <v>0</v>
      </c>
      <c r="AP158">
        <f>SUM($AO$4:AO158)*AO158</f>
        <v>0</v>
      </c>
      <c r="AQ158">
        <f t="shared" si="58"/>
        <v>1</v>
      </c>
      <c r="AR158" t="str">
        <f t="shared" si="59"/>
        <v/>
      </c>
      <c r="AS158" t="e">
        <f t="shared" si="69"/>
        <v>#VALUE!</v>
      </c>
      <c r="AT158" s="45" t="e">
        <f t="shared" si="60"/>
        <v>#VALUE!</v>
      </c>
      <c r="AU158">
        <f>VLOOKUP(AQ158,Home!$C$8:$J$207,8,FALSE)</f>
        <v>0</v>
      </c>
      <c r="AZ158">
        <v>49</v>
      </c>
      <c r="BA158">
        <v>2016</v>
      </c>
      <c r="BB158" t="s">
        <v>369</v>
      </c>
      <c r="BC158" t="s">
        <v>203</v>
      </c>
    </row>
    <row r="159" spans="1:55" x14ac:dyDescent="0.25">
      <c r="A159" s="6">
        <f t="shared" si="61"/>
        <v>0</v>
      </c>
      <c r="B159" s="6">
        <f t="shared" si="70"/>
        <v>0</v>
      </c>
      <c r="C159" s="6" t="str">
        <f t="shared" si="62"/>
        <v/>
      </c>
      <c r="D159" s="7">
        <f t="shared" si="63"/>
        <v>0</v>
      </c>
      <c r="E159" s="7">
        <f t="shared" si="71"/>
        <v>0</v>
      </c>
      <c r="F159" s="7" t="str">
        <f t="shared" si="64"/>
        <v/>
      </c>
      <c r="G159" s="6">
        <f t="shared" si="65"/>
        <v>0</v>
      </c>
      <c r="H159" s="6">
        <f t="shared" si="72"/>
        <v>0</v>
      </c>
      <c r="I159" s="6" t="str">
        <f t="shared" si="73"/>
        <v/>
      </c>
      <c r="J159" s="11">
        <v>156</v>
      </c>
      <c r="K159" s="11">
        <f>IF(IFERROR(VLOOKUP(J159,Home!$A$8:$B$1048576,1,FALSE),0)=0,0,1)</f>
        <v>1</v>
      </c>
      <c r="L159" s="129" t="e">
        <f>IF(VLOOKUP(O159,Home!$C$8:$R$207,6,FALSE)="","",VLOOKUP(O159,Home!$C$8:$R$207,6,FALSE))</f>
        <v>#N/A</v>
      </c>
      <c r="M159" s="129" t="e">
        <f t="shared" si="53"/>
        <v>#N/A</v>
      </c>
      <c r="N159" s="11">
        <f>SUM($K$4:K159)</f>
        <v>156</v>
      </c>
      <c r="O159" s="11" t="str">
        <f>IF(P159="","",IF(IFERROR(VLOOKUP(N159,Home!$C$8:$R$1048576,1,FALSE),"")=0,"",IFERROR(VLOOKUP(N159,Home!$C$8:$R$1048576,1,FALSE),"")))</f>
        <v/>
      </c>
      <c r="P159" s="11" t="str">
        <f>IF(IFERROR(VLOOKUP(W159,Home!$C$8:$R$1048576,3,FALSE),"")=0,"",IFERROR(VLOOKUP(W159,Home!$C$8:$R$1048576,3,FALSE),""))</f>
        <v/>
      </c>
      <c r="Q159" s="11" t="str">
        <f t="shared" si="54"/>
        <v/>
      </c>
      <c r="R159" s="130" t="e">
        <f>VLOOKUP(Q159,'Baggrund til lister'!$G$4:$H$15,2,FALSE)</f>
        <v>#N/A</v>
      </c>
      <c r="S159" s="11" t="str">
        <f t="shared" si="55"/>
        <v/>
      </c>
      <c r="T159" s="11" t="str">
        <f>IF(IFERROR(VLOOKUP(N159,Home!$C$8:$R$1048576,11,FALSE),"")=0,"",IFERROR(VLOOKUP(N159,Home!$C$8:$R$1048576,11,FALSE),""))</f>
        <v/>
      </c>
      <c r="U159" s="11" t="str">
        <f>IF(IFERROR(VLOOKUP(O159,Home!$C$8:$R$1048576,12,FALSE),"")=0,"",IFERROR(VLOOKUP(O159,Home!$C$8:$R$1048576,12,FALSE),""))</f>
        <v/>
      </c>
      <c r="V159" s="11" t="str">
        <f>IF(IFERROR(VLOOKUP(O159,Home!$C$8:$R$1048576,8,FALSE),"")=0,"",IFERROR(VLOOKUP(O159,Home!$C$8:$R$1048576,8,FALSE),""))</f>
        <v/>
      </c>
      <c r="W159" s="11" t="str">
        <f>IF(OR(VLOOKUP(N159,Home!$C$7:$I$207,6,FALSE)="",VLOOKUP(N159,Home!$C$7:$I$207,7,FALSE)=""),"FEJL",SUM(Baggrundsark!$K$4:K159))</f>
        <v>FEJL</v>
      </c>
      <c r="Y159">
        <v>156</v>
      </c>
      <c r="Z159" s="1" t="str">
        <f>IF(VLOOKUP(Y159,Home!$C$8:$I$207,6,FALSE)="","",VLOOKUP(Y159,Home!$C$8:$I$207,6,FALSE))</f>
        <v/>
      </c>
      <c r="AA159" t="e">
        <f t="shared" si="56"/>
        <v>#VALUE!</v>
      </c>
      <c r="AB159" s="44" t="str">
        <f>IF(Home!I163="","",(1+(Home!I163-Home!H163)/14))</f>
        <v/>
      </c>
      <c r="AC159" t="e">
        <f t="shared" si="74"/>
        <v>#VALUE!</v>
      </c>
      <c r="AD159">
        <f t="shared" si="66"/>
        <v>0</v>
      </c>
      <c r="AE159">
        <f>SUM($AD$4:AD159)</f>
        <v>1</v>
      </c>
      <c r="AF159" s="103" t="str">
        <f>IFERROR(VLOOKUP(AN159,Home!$C$8:$E$207,3,FALSE),"")</f>
        <v/>
      </c>
      <c r="AG159" s="103" t="str">
        <f>IFERROR(VLOOKUP(AN159,Home!$C$8:$E$207,2,FALSE),"")</f>
        <v/>
      </c>
      <c r="AH159" s="104" t="str">
        <f>IF(VLOOKUP(AE159,Home!$C$8:$I$207,6,FALSE)="","",VLOOKUP(AE159,Home!$C$8:$I$207,6,FALSE))</f>
        <v/>
      </c>
      <c r="AI159" s="104" t="e">
        <f t="shared" si="75"/>
        <v>#VALUE!</v>
      </c>
      <c r="AJ159" s="105" t="e">
        <f t="shared" si="67"/>
        <v>#VALUE!</v>
      </c>
      <c r="AK159" s="103" t="e">
        <f t="shared" si="57"/>
        <v>#VALUE!</v>
      </c>
      <c r="AL159" s="103" t="e">
        <f t="shared" si="68"/>
        <v>#VALUE!</v>
      </c>
      <c r="AN159" t="str">
        <f>IF(OR(VLOOKUP(AE159,Home!$C$8:$I$207,6,FALSE)="",VLOOKUP(AE159,Home!$C$8:$I$207,7,FALSE)=""),"FEJL",Baggrundsark!AE159)</f>
        <v>FEJL</v>
      </c>
      <c r="AO159">
        <f>IF(VLOOKUP(AE159,Home!$C$8:$N$207,12,FALSE)="Timelønnet",1,0)</f>
        <v>0</v>
      </c>
      <c r="AP159">
        <f>SUM($AO$4:AO159)*AO159</f>
        <v>0</v>
      </c>
      <c r="AQ159">
        <f t="shared" si="58"/>
        <v>1</v>
      </c>
      <c r="AR159" t="str">
        <f t="shared" si="59"/>
        <v/>
      </c>
      <c r="AS159" t="e">
        <f t="shared" si="69"/>
        <v>#VALUE!</v>
      </c>
      <c r="AT159" s="45" t="e">
        <f t="shared" si="60"/>
        <v>#VALUE!</v>
      </c>
      <c r="AU159">
        <f>VLOOKUP(AQ159,Home!$C$8:$J$207,8,FALSE)</f>
        <v>0</v>
      </c>
      <c r="AZ159">
        <v>50</v>
      </c>
      <c r="BA159">
        <v>2016</v>
      </c>
      <c r="BB159" t="s">
        <v>370</v>
      </c>
      <c r="BC159" t="s">
        <v>203</v>
      </c>
    </row>
    <row r="160" spans="1:55" x14ac:dyDescent="0.25">
      <c r="A160" s="6">
        <f t="shared" si="61"/>
        <v>0</v>
      </c>
      <c r="B160" s="6">
        <f t="shared" si="70"/>
        <v>0</v>
      </c>
      <c r="C160" s="6" t="str">
        <f t="shared" si="62"/>
        <v/>
      </c>
      <c r="D160" s="7">
        <f t="shared" si="63"/>
        <v>0</v>
      </c>
      <c r="E160" s="7">
        <f t="shared" si="71"/>
        <v>0</v>
      </c>
      <c r="F160" s="7" t="str">
        <f t="shared" si="64"/>
        <v/>
      </c>
      <c r="G160" s="6">
        <f t="shared" si="65"/>
        <v>0</v>
      </c>
      <c r="H160" s="6">
        <f t="shared" si="72"/>
        <v>0</v>
      </c>
      <c r="I160" s="6" t="str">
        <f t="shared" si="73"/>
        <v/>
      </c>
      <c r="J160" s="11">
        <v>157</v>
      </c>
      <c r="K160" s="11">
        <f>IF(IFERROR(VLOOKUP(J160,Home!$A$8:$B$1048576,1,FALSE),0)=0,0,1)</f>
        <v>1</v>
      </c>
      <c r="L160" s="129" t="e">
        <f>IF(VLOOKUP(O160,Home!$C$8:$R$207,6,FALSE)="","",VLOOKUP(O160,Home!$C$8:$R$207,6,FALSE))</f>
        <v>#N/A</v>
      </c>
      <c r="M160" s="129" t="e">
        <f t="shared" si="53"/>
        <v>#N/A</v>
      </c>
      <c r="N160" s="11">
        <f>SUM($K$4:K160)</f>
        <v>157</v>
      </c>
      <c r="O160" s="11" t="str">
        <f>IF(P160="","",IF(IFERROR(VLOOKUP(N160,Home!$C$8:$R$1048576,1,FALSE),"")=0,"",IFERROR(VLOOKUP(N160,Home!$C$8:$R$1048576,1,FALSE),"")))</f>
        <v/>
      </c>
      <c r="P160" s="11" t="str">
        <f>IF(IFERROR(VLOOKUP(W160,Home!$C$8:$R$1048576,3,FALSE),"")=0,"",IFERROR(VLOOKUP(W160,Home!$C$8:$R$1048576,3,FALSE),""))</f>
        <v/>
      </c>
      <c r="Q160" s="11" t="str">
        <f t="shared" si="54"/>
        <v/>
      </c>
      <c r="R160" s="130" t="e">
        <f>VLOOKUP(Q160,'Baggrund til lister'!$G$4:$H$15,2,FALSE)</f>
        <v>#N/A</v>
      </c>
      <c r="S160" s="11" t="str">
        <f t="shared" si="55"/>
        <v/>
      </c>
      <c r="T160" s="11" t="str">
        <f>IF(IFERROR(VLOOKUP(N160,Home!$C$8:$R$1048576,11,FALSE),"")=0,"",IFERROR(VLOOKUP(N160,Home!$C$8:$R$1048576,11,FALSE),""))</f>
        <v/>
      </c>
      <c r="U160" s="11" t="str">
        <f>IF(IFERROR(VLOOKUP(O160,Home!$C$8:$R$1048576,12,FALSE),"")=0,"",IFERROR(VLOOKUP(O160,Home!$C$8:$R$1048576,12,FALSE),""))</f>
        <v/>
      </c>
      <c r="V160" s="11" t="str">
        <f>IF(IFERROR(VLOOKUP(O160,Home!$C$8:$R$1048576,8,FALSE),"")=0,"",IFERROR(VLOOKUP(O160,Home!$C$8:$R$1048576,8,FALSE),""))</f>
        <v/>
      </c>
      <c r="W160" s="11" t="str">
        <f>IF(OR(VLOOKUP(N160,Home!$C$7:$I$207,6,FALSE)="",VLOOKUP(N160,Home!$C$7:$I$207,7,FALSE)=""),"FEJL",SUM(Baggrundsark!$K$4:K160))</f>
        <v>FEJL</v>
      </c>
      <c r="Y160">
        <v>157</v>
      </c>
      <c r="Z160" s="1" t="str">
        <f>IF(VLOOKUP(Y160,Home!$C$8:$I$207,6,FALSE)="","",VLOOKUP(Y160,Home!$C$8:$I$207,6,FALSE))</f>
        <v/>
      </c>
      <c r="AA160" t="e">
        <f t="shared" si="56"/>
        <v>#VALUE!</v>
      </c>
      <c r="AB160" s="44" t="str">
        <f>IF(Home!I164="","",(1+(Home!I164-Home!H164)/14))</f>
        <v/>
      </c>
      <c r="AC160" t="e">
        <f t="shared" si="74"/>
        <v>#VALUE!</v>
      </c>
      <c r="AD160">
        <f t="shared" si="66"/>
        <v>0</v>
      </c>
      <c r="AE160">
        <f>SUM($AD$4:AD160)</f>
        <v>1</v>
      </c>
      <c r="AF160" s="103" t="str">
        <f>IFERROR(VLOOKUP(AN160,Home!$C$8:$E$207,3,FALSE),"")</f>
        <v/>
      </c>
      <c r="AG160" s="103" t="str">
        <f>IFERROR(VLOOKUP(AN160,Home!$C$8:$E$207,2,FALSE),"")</f>
        <v/>
      </c>
      <c r="AH160" s="104" t="str">
        <f>IF(VLOOKUP(AE160,Home!$C$8:$I$207,6,FALSE)="","",VLOOKUP(AE160,Home!$C$8:$I$207,6,FALSE))</f>
        <v/>
      </c>
      <c r="AI160" s="104" t="e">
        <f t="shared" si="75"/>
        <v>#VALUE!</v>
      </c>
      <c r="AJ160" s="105" t="e">
        <f t="shared" si="67"/>
        <v>#VALUE!</v>
      </c>
      <c r="AK160" s="103" t="e">
        <f t="shared" si="57"/>
        <v>#VALUE!</v>
      </c>
      <c r="AL160" s="103" t="e">
        <f t="shared" si="68"/>
        <v>#VALUE!</v>
      </c>
      <c r="AN160" t="str">
        <f>IF(OR(VLOOKUP(AE160,Home!$C$8:$I$207,6,FALSE)="",VLOOKUP(AE160,Home!$C$8:$I$207,7,FALSE)=""),"FEJL",Baggrundsark!AE160)</f>
        <v>FEJL</v>
      </c>
      <c r="AO160">
        <f>IF(VLOOKUP(AE160,Home!$C$8:$N$207,12,FALSE)="Timelønnet",1,0)</f>
        <v>0</v>
      </c>
      <c r="AP160">
        <f>SUM($AO$4:AO160)*AO160</f>
        <v>0</v>
      </c>
      <c r="AQ160">
        <f t="shared" si="58"/>
        <v>1</v>
      </c>
      <c r="AR160" t="str">
        <f t="shared" si="59"/>
        <v/>
      </c>
      <c r="AS160" t="e">
        <f t="shared" si="69"/>
        <v>#VALUE!</v>
      </c>
      <c r="AT160" s="45" t="e">
        <f t="shared" si="60"/>
        <v>#VALUE!</v>
      </c>
      <c r="AU160">
        <f>VLOOKUP(AQ160,Home!$C$8:$J$207,8,FALSE)</f>
        <v>0</v>
      </c>
      <c r="AZ160">
        <v>51</v>
      </c>
      <c r="BA160">
        <v>2016</v>
      </c>
      <c r="BB160" t="s">
        <v>371</v>
      </c>
      <c r="BC160" t="s">
        <v>204</v>
      </c>
    </row>
    <row r="161" spans="1:55" x14ac:dyDescent="0.25">
      <c r="A161" s="6">
        <f t="shared" si="61"/>
        <v>0</v>
      </c>
      <c r="B161" s="6">
        <f t="shared" si="70"/>
        <v>0</v>
      </c>
      <c r="C161" s="6" t="str">
        <f t="shared" si="62"/>
        <v/>
      </c>
      <c r="D161" s="7">
        <f t="shared" si="63"/>
        <v>0</v>
      </c>
      <c r="E161" s="7">
        <f t="shared" si="71"/>
        <v>0</v>
      </c>
      <c r="F161" s="7" t="str">
        <f t="shared" si="64"/>
        <v/>
      </c>
      <c r="G161" s="6">
        <f t="shared" si="65"/>
        <v>0</v>
      </c>
      <c r="H161" s="6">
        <f t="shared" si="72"/>
        <v>0</v>
      </c>
      <c r="I161" s="6" t="str">
        <f t="shared" si="73"/>
        <v/>
      </c>
      <c r="J161" s="11">
        <v>158</v>
      </c>
      <c r="K161" s="11">
        <f>IF(IFERROR(VLOOKUP(J161,Home!$A$8:$B$1048576,1,FALSE),0)=0,0,1)</f>
        <v>1</v>
      </c>
      <c r="L161" s="129" t="e">
        <f>IF(VLOOKUP(O161,Home!$C$8:$R$207,6,FALSE)="","",VLOOKUP(O161,Home!$C$8:$R$207,6,FALSE))</f>
        <v>#N/A</v>
      </c>
      <c r="M161" s="129" t="e">
        <f t="shared" si="53"/>
        <v>#N/A</v>
      </c>
      <c r="N161" s="11">
        <f>SUM($K$4:K161)</f>
        <v>158</v>
      </c>
      <c r="O161" s="11" t="str">
        <f>IF(P161="","",IF(IFERROR(VLOOKUP(N161,Home!$C$8:$R$1048576,1,FALSE),"")=0,"",IFERROR(VLOOKUP(N161,Home!$C$8:$R$1048576,1,FALSE),"")))</f>
        <v/>
      </c>
      <c r="P161" s="11" t="str">
        <f>IF(IFERROR(VLOOKUP(W161,Home!$C$8:$R$1048576,3,FALSE),"")=0,"",IFERROR(VLOOKUP(W161,Home!$C$8:$R$1048576,3,FALSE),""))</f>
        <v/>
      </c>
      <c r="Q161" s="11" t="str">
        <f t="shared" si="54"/>
        <v/>
      </c>
      <c r="R161" s="130" t="e">
        <f>VLOOKUP(Q161,'Baggrund til lister'!$G$4:$H$15,2,FALSE)</f>
        <v>#N/A</v>
      </c>
      <c r="S161" s="11" t="str">
        <f t="shared" si="55"/>
        <v/>
      </c>
      <c r="T161" s="11" t="str">
        <f>IF(IFERROR(VLOOKUP(N161,Home!$C$8:$R$1048576,11,FALSE),"")=0,"",IFERROR(VLOOKUP(N161,Home!$C$8:$R$1048576,11,FALSE),""))</f>
        <v/>
      </c>
      <c r="U161" s="11" t="str">
        <f>IF(IFERROR(VLOOKUP(O161,Home!$C$8:$R$1048576,12,FALSE),"")=0,"",IFERROR(VLOOKUP(O161,Home!$C$8:$R$1048576,12,FALSE),""))</f>
        <v/>
      </c>
      <c r="V161" s="11" t="str">
        <f>IF(IFERROR(VLOOKUP(O161,Home!$C$8:$R$1048576,8,FALSE),"")=0,"",IFERROR(VLOOKUP(O161,Home!$C$8:$R$1048576,8,FALSE),""))</f>
        <v/>
      </c>
      <c r="W161" s="11" t="str">
        <f>IF(OR(VLOOKUP(N161,Home!$C$7:$I$207,6,FALSE)="",VLOOKUP(N161,Home!$C$7:$I$207,7,FALSE)=""),"FEJL",SUM(Baggrundsark!$K$4:K161))</f>
        <v>FEJL</v>
      </c>
      <c r="Y161">
        <v>158</v>
      </c>
      <c r="Z161" s="1" t="str">
        <f>IF(VLOOKUP(Y161,Home!$C$8:$I$207,6,FALSE)="","",VLOOKUP(Y161,Home!$C$8:$I$207,6,FALSE))</f>
        <v/>
      </c>
      <c r="AA161" t="e">
        <f t="shared" si="56"/>
        <v>#VALUE!</v>
      </c>
      <c r="AB161" s="44" t="str">
        <f>IF(Home!I165="","",(1+(Home!I165-Home!H165)/14))</f>
        <v/>
      </c>
      <c r="AC161" t="e">
        <f t="shared" si="74"/>
        <v>#VALUE!</v>
      </c>
      <c r="AD161">
        <f t="shared" si="66"/>
        <v>0</v>
      </c>
      <c r="AE161">
        <f>SUM($AD$4:AD161)</f>
        <v>1</v>
      </c>
      <c r="AF161" s="103" t="str">
        <f>IFERROR(VLOOKUP(AN161,Home!$C$8:$E$207,3,FALSE),"")</f>
        <v/>
      </c>
      <c r="AG161" s="103" t="str">
        <f>IFERROR(VLOOKUP(AN161,Home!$C$8:$E$207,2,FALSE),"")</f>
        <v/>
      </c>
      <c r="AH161" s="104" t="str">
        <f>IF(VLOOKUP(AE161,Home!$C$8:$I$207,6,FALSE)="","",VLOOKUP(AE161,Home!$C$8:$I$207,6,FALSE))</f>
        <v/>
      </c>
      <c r="AI161" s="104" t="e">
        <f t="shared" si="75"/>
        <v>#VALUE!</v>
      </c>
      <c r="AJ161" s="105" t="e">
        <f t="shared" si="67"/>
        <v>#VALUE!</v>
      </c>
      <c r="AK161" s="103" t="e">
        <f t="shared" si="57"/>
        <v>#VALUE!</v>
      </c>
      <c r="AL161" s="103" t="e">
        <f t="shared" si="68"/>
        <v>#VALUE!</v>
      </c>
      <c r="AN161" t="str">
        <f>IF(OR(VLOOKUP(AE161,Home!$C$8:$I$207,6,FALSE)="",VLOOKUP(AE161,Home!$C$8:$I$207,7,FALSE)=""),"FEJL",Baggrundsark!AE161)</f>
        <v>FEJL</v>
      </c>
      <c r="AO161">
        <f>IF(VLOOKUP(AE161,Home!$C$8:$N$207,12,FALSE)="Timelønnet",1,0)</f>
        <v>0</v>
      </c>
      <c r="AP161">
        <f>SUM($AO$4:AO161)*AO161</f>
        <v>0</v>
      </c>
      <c r="AQ161">
        <f t="shared" si="58"/>
        <v>1</v>
      </c>
      <c r="AR161" t="str">
        <f t="shared" si="59"/>
        <v/>
      </c>
      <c r="AS161" t="e">
        <f t="shared" si="69"/>
        <v>#VALUE!</v>
      </c>
      <c r="AT161" s="45" t="e">
        <f t="shared" si="60"/>
        <v>#VALUE!</v>
      </c>
      <c r="AU161">
        <f>VLOOKUP(AQ161,Home!$C$8:$J$207,8,FALSE)</f>
        <v>0</v>
      </c>
      <c r="AZ161">
        <v>52</v>
      </c>
      <c r="BA161">
        <v>2016</v>
      </c>
      <c r="BB161" t="s">
        <v>372</v>
      </c>
      <c r="BC161" t="s">
        <v>204</v>
      </c>
    </row>
    <row r="162" spans="1:55" x14ac:dyDescent="0.25">
      <c r="A162" s="6">
        <f t="shared" si="61"/>
        <v>0</v>
      </c>
      <c r="B162" s="6">
        <f t="shared" si="70"/>
        <v>0</v>
      </c>
      <c r="C162" s="6" t="str">
        <f t="shared" si="62"/>
        <v/>
      </c>
      <c r="D162" s="7">
        <f t="shared" si="63"/>
        <v>0</v>
      </c>
      <c r="E162" s="7">
        <f t="shared" si="71"/>
        <v>0</v>
      </c>
      <c r="F162" s="7" t="str">
        <f t="shared" si="64"/>
        <v/>
      </c>
      <c r="G162" s="6">
        <f t="shared" si="65"/>
        <v>0</v>
      </c>
      <c r="H162" s="6">
        <f t="shared" si="72"/>
        <v>0</v>
      </c>
      <c r="I162" s="6" t="str">
        <f t="shared" si="73"/>
        <v/>
      </c>
      <c r="J162" s="11">
        <v>159</v>
      </c>
      <c r="K162" s="11">
        <f>IF(IFERROR(VLOOKUP(J162,Home!$A$8:$B$1048576,1,FALSE),0)=0,0,1)</f>
        <v>1</v>
      </c>
      <c r="L162" s="129" t="e">
        <f>IF(VLOOKUP(O162,Home!$C$8:$R$207,6,FALSE)="","",VLOOKUP(O162,Home!$C$8:$R$207,6,FALSE))</f>
        <v>#N/A</v>
      </c>
      <c r="M162" s="129" t="e">
        <f t="shared" si="53"/>
        <v>#N/A</v>
      </c>
      <c r="N162" s="11">
        <f>SUM($K$4:K162)</f>
        <v>159</v>
      </c>
      <c r="O162" s="11" t="str">
        <f>IF(P162="","",IF(IFERROR(VLOOKUP(N162,Home!$C$8:$R$1048576,1,FALSE),"")=0,"",IFERROR(VLOOKUP(N162,Home!$C$8:$R$1048576,1,FALSE),"")))</f>
        <v/>
      </c>
      <c r="P162" s="11" t="str">
        <f>IF(IFERROR(VLOOKUP(W162,Home!$C$8:$R$1048576,3,FALSE),"")=0,"",IFERROR(VLOOKUP(W162,Home!$C$8:$R$1048576,3,FALSE),""))</f>
        <v/>
      </c>
      <c r="Q162" s="11" t="str">
        <f t="shared" si="54"/>
        <v/>
      </c>
      <c r="R162" s="130" t="e">
        <f>VLOOKUP(Q162,'Baggrund til lister'!$G$4:$H$15,2,FALSE)</f>
        <v>#N/A</v>
      </c>
      <c r="S162" s="11" t="str">
        <f t="shared" si="55"/>
        <v/>
      </c>
      <c r="T162" s="11" t="str">
        <f>IF(IFERROR(VLOOKUP(N162,Home!$C$8:$R$1048576,11,FALSE),"")=0,"",IFERROR(VLOOKUP(N162,Home!$C$8:$R$1048576,11,FALSE),""))</f>
        <v/>
      </c>
      <c r="U162" s="11" t="str">
        <f>IF(IFERROR(VLOOKUP(O162,Home!$C$8:$R$1048576,12,FALSE),"")=0,"",IFERROR(VLOOKUP(O162,Home!$C$8:$R$1048576,12,FALSE),""))</f>
        <v/>
      </c>
      <c r="V162" s="11" t="str">
        <f>IF(IFERROR(VLOOKUP(O162,Home!$C$8:$R$1048576,8,FALSE),"")=0,"",IFERROR(VLOOKUP(O162,Home!$C$8:$R$1048576,8,FALSE),""))</f>
        <v/>
      </c>
      <c r="W162" s="11" t="str">
        <f>IF(OR(VLOOKUP(N162,Home!$C$7:$I$207,6,FALSE)="",VLOOKUP(N162,Home!$C$7:$I$207,7,FALSE)=""),"FEJL",SUM(Baggrundsark!$K$4:K162))</f>
        <v>FEJL</v>
      </c>
      <c r="Y162">
        <v>159</v>
      </c>
      <c r="Z162" s="1" t="str">
        <f>IF(VLOOKUP(Y162,Home!$C$8:$I$207,6,FALSE)="","",VLOOKUP(Y162,Home!$C$8:$I$207,6,FALSE))</f>
        <v/>
      </c>
      <c r="AA162" t="e">
        <f t="shared" si="56"/>
        <v>#VALUE!</v>
      </c>
      <c r="AB162" s="44" t="str">
        <f>IF(Home!I166="","",(1+(Home!I166-Home!H166)/14))</f>
        <v/>
      </c>
      <c r="AC162" t="e">
        <f t="shared" si="74"/>
        <v>#VALUE!</v>
      </c>
      <c r="AD162">
        <f t="shared" si="66"/>
        <v>0</v>
      </c>
      <c r="AE162">
        <f>SUM($AD$4:AD162)</f>
        <v>1</v>
      </c>
      <c r="AF162" s="103" t="str">
        <f>IFERROR(VLOOKUP(AN162,Home!$C$8:$E$207,3,FALSE),"")</f>
        <v/>
      </c>
      <c r="AG162" s="103" t="str">
        <f>IFERROR(VLOOKUP(AN162,Home!$C$8:$E$207,2,FALSE),"")</f>
        <v/>
      </c>
      <c r="AH162" s="104" t="str">
        <f>IF(VLOOKUP(AE162,Home!$C$8:$I$207,6,FALSE)="","",VLOOKUP(AE162,Home!$C$8:$I$207,6,FALSE))</f>
        <v/>
      </c>
      <c r="AI162" s="104" t="e">
        <f t="shared" si="75"/>
        <v>#VALUE!</v>
      </c>
      <c r="AJ162" s="105" t="e">
        <f t="shared" si="67"/>
        <v>#VALUE!</v>
      </c>
      <c r="AK162" s="103" t="e">
        <f t="shared" si="57"/>
        <v>#VALUE!</v>
      </c>
      <c r="AL162" s="103" t="e">
        <f t="shared" si="68"/>
        <v>#VALUE!</v>
      </c>
      <c r="AN162" t="str">
        <f>IF(OR(VLOOKUP(AE162,Home!$C$8:$I$207,6,FALSE)="",VLOOKUP(AE162,Home!$C$8:$I$207,7,FALSE)=""),"FEJL",Baggrundsark!AE162)</f>
        <v>FEJL</v>
      </c>
      <c r="AO162">
        <f>IF(VLOOKUP(AE162,Home!$C$8:$N$207,12,FALSE)="Timelønnet",1,0)</f>
        <v>0</v>
      </c>
      <c r="AP162">
        <f>SUM($AO$4:AO162)*AO162</f>
        <v>0</v>
      </c>
      <c r="AQ162">
        <f t="shared" si="58"/>
        <v>1</v>
      </c>
      <c r="AR162" t="str">
        <f t="shared" si="59"/>
        <v/>
      </c>
      <c r="AS162" t="e">
        <f t="shared" si="69"/>
        <v>#VALUE!</v>
      </c>
      <c r="AT162" s="45" t="e">
        <f t="shared" si="60"/>
        <v>#VALUE!</v>
      </c>
      <c r="AU162">
        <f>VLOOKUP(AQ162,Home!$C$8:$J$207,8,FALSE)</f>
        <v>0</v>
      </c>
      <c r="AZ162">
        <v>52</v>
      </c>
      <c r="BA162">
        <v>2017</v>
      </c>
      <c r="BB162" t="s">
        <v>373</v>
      </c>
      <c r="BC162" t="s">
        <v>204</v>
      </c>
    </row>
    <row r="163" spans="1:55" x14ac:dyDescent="0.25">
      <c r="A163" s="6">
        <f t="shared" si="61"/>
        <v>0</v>
      </c>
      <c r="B163" s="6">
        <f t="shared" si="70"/>
        <v>0</v>
      </c>
      <c r="C163" s="6" t="str">
        <f t="shared" si="62"/>
        <v/>
      </c>
      <c r="D163" s="7">
        <f t="shared" si="63"/>
        <v>0</v>
      </c>
      <c r="E163" s="7">
        <f t="shared" si="71"/>
        <v>0</v>
      </c>
      <c r="F163" s="7" t="str">
        <f t="shared" si="64"/>
        <v/>
      </c>
      <c r="G163" s="6">
        <f t="shared" si="65"/>
        <v>0</v>
      </c>
      <c r="H163" s="6">
        <f t="shared" si="72"/>
        <v>0</v>
      </c>
      <c r="I163" s="6" t="str">
        <f t="shared" si="73"/>
        <v/>
      </c>
      <c r="J163" s="11">
        <v>160</v>
      </c>
      <c r="K163" s="11">
        <f>IF(IFERROR(VLOOKUP(J163,Home!$A$8:$B$1048576,1,FALSE),0)=0,0,1)</f>
        <v>1</v>
      </c>
      <c r="L163" s="129" t="e">
        <f>IF(VLOOKUP(O163,Home!$C$8:$R$207,6,FALSE)="","",VLOOKUP(O163,Home!$C$8:$R$207,6,FALSE))</f>
        <v>#N/A</v>
      </c>
      <c r="M163" s="129" t="e">
        <f t="shared" si="53"/>
        <v>#N/A</v>
      </c>
      <c r="N163" s="11">
        <f>SUM($K$4:K163)</f>
        <v>160</v>
      </c>
      <c r="O163" s="11" t="str">
        <f>IF(P163="","",IF(IFERROR(VLOOKUP(N163,Home!$C$8:$R$1048576,1,FALSE),"")=0,"",IFERROR(VLOOKUP(N163,Home!$C$8:$R$1048576,1,FALSE),"")))</f>
        <v/>
      </c>
      <c r="P163" s="11" t="str">
        <f>IF(IFERROR(VLOOKUP(W163,Home!$C$8:$R$1048576,3,FALSE),"")=0,"",IFERROR(VLOOKUP(W163,Home!$C$8:$R$1048576,3,FALSE),""))</f>
        <v/>
      </c>
      <c r="Q163" s="11" t="str">
        <f t="shared" si="54"/>
        <v/>
      </c>
      <c r="R163" s="130" t="e">
        <f>VLOOKUP(Q163,'Baggrund til lister'!$G$4:$H$15,2,FALSE)</f>
        <v>#N/A</v>
      </c>
      <c r="S163" s="11" t="str">
        <f t="shared" si="55"/>
        <v/>
      </c>
      <c r="T163" s="11" t="str">
        <f>IF(IFERROR(VLOOKUP(N163,Home!$C$8:$R$1048576,11,FALSE),"")=0,"",IFERROR(VLOOKUP(N163,Home!$C$8:$R$1048576,11,FALSE),""))</f>
        <v/>
      </c>
      <c r="U163" s="11" t="str">
        <f>IF(IFERROR(VLOOKUP(O163,Home!$C$8:$R$1048576,12,FALSE),"")=0,"",IFERROR(VLOOKUP(O163,Home!$C$8:$R$1048576,12,FALSE),""))</f>
        <v/>
      </c>
      <c r="V163" s="11" t="str">
        <f>IF(IFERROR(VLOOKUP(O163,Home!$C$8:$R$1048576,8,FALSE),"")=0,"",IFERROR(VLOOKUP(O163,Home!$C$8:$R$1048576,8,FALSE),""))</f>
        <v/>
      </c>
      <c r="W163" s="11" t="str">
        <f>IF(OR(VLOOKUP(N163,Home!$C$7:$I$207,6,FALSE)="",VLOOKUP(N163,Home!$C$7:$I$207,7,FALSE)=""),"FEJL",SUM(Baggrundsark!$K$4:K163))</f>
        <v>FEJL</v>
      </c>
      <c r="Y163">
        <v>160</v>
      </c>
      <c r="Z163" s="1" t="str">
        <f>IF(VLOOKUP(Y163,Home!$C$8:$I$207,6,FALSE)="","",VLOOKUP(Y163,Home!$C$8:$I$207,6,FALSE))</f>
        <v/>
      </c>
      <c r="AA163" t="e">
        <f t="shared" si="56"/>
        <v>#VALUE!</v>
      </c>
      <c r="AB163" s="44" t="str">
        <f>IF(Home!I167="","",(1+(Home!I167-Home!H167)/14))</f>
        <v/>
      </c>
      <c r="AC163" t="e">
        <f t="shared" si="74"/>
        <v>#VALUE!</v>
      </c>
      <c r="AD163">
        <f t="shared" si="66"/>
        <v>0</v>
      </c>
      <c r="AE163">
        <f>SUM($AD$4:AD163)</f>
        <v>1</v>
      </c>
      <c r="AF163" s="103" t="str">
        <f>IFERROR(VLOOKUP(AN163,Home!$C$8:$E$207,3,FALSE),"")</f>
        <v/>
      </c>
      <c r="AG163" s="103" t="str">
        <f>IFERROR(VLOOKUP(AN163,Home!$C$8:$E$207,2,FALSE),"")</f>
        <v/>
      </c>
      <c r="AH163" s="104" t="str">
        <f>IF(VLOOKUP(AE163,Home!$C$8:$I$207,6,FALSE)="","",VLOOKUP(AE163,Home!$C$8:$I$207,6,FALSE))</f>
        <v/>
      </c>
      <c r="AI163" s="104" t="e">
        <f t="shared" si="75"/>
        <v>#VALUE!</v>
      </c>
      <c r="AJ163" s="105" t="e">
        <f t="shared" si="67"/>
        <v>#VALUE!</v>
      </c>
      <c r="AK163" s="103" t="e">
        <f t="shared" si="57"/>
        <v>#VALUE!</v>
      </c>
      <c r="AL163" s="103" t="e">
        <f t="shared" si="68"/>
        <v>#VALUE!</v>
      </c>
      <c r="AN163" t="str">
        <f>IF(OR(VLOOKUP(AE163,Home!$C$8:$I$207,6,FALSE)="",VLOOKUP(AE163,Home!$C$8:$I$207,7,FALSE)=""),"FEJL",Baggrundsark!AE163)</f>
        <v>FEJL</v>
      </c>
      <c r="AO163">
        <f>IF(VLOOKUP(AE163,Home!$C$8:$N$207,12,FALSE)="Timelønnet",1,0)</f>
        <v>0</v>
      </c>
      <c r="AP163">
        <f>SUM($AO$4:AO163)*AO163</f>
        <v>0</v>
      </c>
      <c r="AQ163">
        <f t="shared" si="58"/>
        <v>1</v>
      </c>
      <c r="AR163" t="str">
        <f t="shared" si="59"/>
        <v/>
      </c>
      <c r="AS163" t="e">
        <f t="shared" si="69"/>
        <v>#VALUE!</v>
      </c>
      <c r="AT163" s="45" t="e">
        <f t="shared" si="60"/>
        <v>#VALUE!</v>
      </c>
      <c r="AU163">
        <f>VLOOKUP(AQ163,Home!$C$8:$J$207,8,FALSE)</f>
        <v>0</v>
      </c>
      <c r="AZ163">
        <v>1</v>
      </c>
      <c r="BA163">
        <v>2017</v>
      </c>
      <c r="BB163" t="s">
        <v>374</v>
      </c>
      <c r="BC163" t="s">
        <v>143</v>
      </c>
    </row>
    <row r="164" spans="1:55" x14ac:dyDescent="0.25">
      <c r="A164" s="6">
        <f t="shared" si="61"/>
        <v>0</v>
      </c>
      <c r="B164" s="6">
        <f t="shared" si="70"/>
        <v>0</v>
      </c>
      <c r="C164" s="6" t="str">
        <f t="shared" si="62"/>
        <v/>
      </c>
      <c r="D164" s="7">
        <f t="shared" si="63"/>
        <v>0</v>
      </c>
      <c r="E164" s="7">
        <f t="shared" si="71"/>
        <v>0</v>
      </c>
      <c r="F164" s="7" t="str">
        <f t="shared" si="64"/>
        <v/>
      </c>
      <c r="G164" s="6">
        <f t="shared" si="65"/>
        <v>0</v>
      </c>
      <c r="H164" s="6">
        <f t="shared" si="72"/>
        <v>0</v>
      </c>
      <c r="I164" s="6" t="str">
        <f t="shared" si="73"/>
        <v/>
      </c>
      <c r="J164" s="11">
        <v>161</v>
      </c>
      <c r="K164" s="11">
        <f>IF(IFERROR(VLOOKUP(J164,Home!$A$8:$B$1048576,1,FALSE),0)=0,0,1)</f>
        <v>1</v>
      </c>
      <c r="L164" s="129" t="e">
        <f>IF(VLOOKUP(O164,Home!$C$8:$R$207,6,FALSE)="","",VLOOKUP(O164,Home!$C$8:$R$207,6,FALSE))</f>
        <v>#N/A</v>
      </c>
      <c r="M164" s="129" t="e">
        <f t="shared" si="53"/>
        <v>#N/A</v>
      </c>
      <c r="N164" s="11">
        <f>SUM($K$4:K164)</f>
        <v>161</v>
      </c>
      <c r="O164" s="11" t="str">
        <f>IF(P164="","",IF(IFERROR(VLOOKUP(N164,Home!$C$8:$R$1048576,1,FALSE),"")=0,"",IFERROR(VLOOKUP(N164,Home!$C$8:$R$1048576,1,FALSE),"")))</f>
        <v/>
      </c>
      <c r="P164" s="11" t="str">
        <f>IF(IFERROR(VLOOKUP(W164,Home!$C$8:$R$1048576,3,FALSE),"")=0,"",IFERROR(VLOOKUP(W164,Home!$C$8:$R$1048576,3,FALSE),""))</f>
        <v/>
      </c>
      <c r="Q164" s="11" t="str">
        <f t="shared" si="54"/>
        <v/>
      </c>
      <c r="R164" s="130" t="e">
        <f>VLOOKUP(Q164,'Baggrund til lister'!$G$4:$H$15,2,FALSE)</f>
        <v>#N/A</v>
      </c>
      <c r="S164" s="11" t="str">
        <f t="shared" si="55"/>
        <v/>
      </c>
      <c r="T164" s="11" t="str">
        <f>IF(IFERROR(VLOOKUP(N164,Home!$C$8:$R$1048576,11,FALSE),"")=0,"",IFERROR(VLOOKUP(N164,Home!$C$8:$R$1048576,11,FALSE),""))</f>
        <v/>
      </c>
      <c r="U164" s="11" t="str">
        <f>IF(IFERROR(VLOOKUP(O164,Home!$C$8:$R$1048576,12,FALSE),"")=0,"",IFERROR(VLOOKUP(O164,Home!$C$8:$R$1048576,12,FALSE),""))</f>
        <v/>
      </c>
      <c r="V164" s="11" t="str">
        <f>IF(IFERROR(VLOOKUP(O164,Home!$C$8:$R$1048576,8,FALSE),"")=0,"",IFERROR(VLOOKUP(O164,Home!$C$8:$R$1048576,8,FALSE),""))</f>
        <v/>
      </c>
      <c r="W164" s="11" t="str">
        <f>IF(OR(VLOOKUP(N164,Home!$C$7:$I$207,6,FALSE)="",VLOOKUP(N164,Home!$C$7:$I$207,7,FALSE)=""),"FEJL",SUM(Baggrundsark!$K$4:K164))</f>
        <v>FEJL</v>
      </c>
      <c r="Y164">
        <v>161</v>
      </c>
      <c r="Z164" s="1" t="str">
        <f>IF(VLOOKUP(Y164,Home!$C$8:$I$207,6,FALSE)="","",VLOOKUP(Y164,Home!$C$8:$I$207,6,FALSE))</f>
        <v/>
      </c>
      <c r="AA164" t="e">
        <f t="shared" ref="AA164:AA195" si="76">WEEKNUM(Z164,1)</f>
        <v>#VALUE!</v>
      </c>
      <c r="AB164" s="44" t="str">
        <f>IF(Home!I168="","",(1+(Home!I168-Home!H168)/14))</f>
        <v/>
      </c>
      <c r="AC164" t="e">
        <f t="shared" si="74"/>
        <v>#VALUE!</v>
      </c>
      <c r="AD164">
        <f t="shared" si="66"/>
        <v>0</v>
      </c>
      <c r="AE164">
        <f>SUM($AD$4:AD164)</f>
        <v>1</v>
      </c>
      <c r="AF164" s="103" t="str">
        <f>IFERROR(VLOOKUP(AN164,Home!$C$8:$E$207,3,FALSE),"")</f>
        <v/>
      </c>
      <c r="AG164" s="103" t="str">
        <f>IFERROR(VLOOKUP(AN164,Home!$C$8:$E$207,2,FALSE),"")</f>
        <v/>
      </c>
      <c r="AH164" s="104" t="str">
        <f>IF(VLOOKUP(AE164,Home!$C$8:$I$207,6,FALSE)="","",VLOOKUP(AE164,Home!$C$8:$I$207,6,FALSE))</f>
        <v/>
      </c>
      <c r="AI164" s="104" t="e">
        <f t="shared" si="75"/>
        <v>#VALUE!</v>
      </c>
      <c r="AJ164" s="105" t="e">
        <f t="shared" si="67"/>
        <v>#VALUE!</v>
      </c>
      <c r="AK164" s="103" t="e">
        <f t="shared" si="57"/>
        <v>#VALUE!</v>
      </c>
      <c r="AL164" s="103" t="e">
        <f t="shared" si="68"/>
        <v>#VALUE!</v>
      </c>
      <c r="AN164" t="str">
        <f>IF(OR(VLOOKUP(AE164,Home!$C$8:$I$207,6,FALSE)="",VLOOKUP(AE164,Home!$C$8:$I$207,7,FALSE)=""),"FEJL",Baggrundsark!AE164)</f>
        <v>FEJL</v>
      </c>
      <c r="AO164">
        <f>IF(VLOOKUP(AE164,Home!$C$8:$N$207,12,FALSE)="Timelønnet",1,0)</f>
        <v>0</v>
      </c>
      <c r="AP164">
        <f>SUM($AO$4:AO164)*AO164</f>
        <v>0</v>
      </c>
      <c r="AQ164">
        <f t="shared" ref="AQ164:AQ195" si="77">AE164</f>
        <v>1</v>
      </c>
      <c r="AR164" t="str">
        <f t="shared" ref="AR164:AR195" si="78">AF164</f>
        <v/>
      </c>
      <c r="AS164" t="e">
        <f t="shared" si="69"/>
        <v>#VALUE!</v>
      </c>
      <c r="AT164" s="45" t="e">
        <f t="shared" si="60"/>
        <v>#VALUE!</v>
      </c>
      <c r="AU164">
        <f>VLOOKUP(AQ164,Home!$C$8:$J$207,8,FALSE)</f>
        <v>0</v>
      </c>
      <c r="AZ164">
        <v>2</v>
      </c>
      <c r="BA164">
        <v>2017</v>
      </c>
      <c r="BB164" t="s">
        <v>375</v>
      </c>
      <c r="BC164" t="s">
        <v>143</v>
      </c>
    </row>
    <row r="165" spans="1:55" x14ac:dyDescent="0.25">
      <c r="A165" s="6">
        <f t="shared" si="61"/>
        <v>0</v>
      </c>
      <c r="B165" s="6">
        <f t="shared" si="70"/>
        <v>0</v>
      </c>
      <c r="C165" s="6" t="str">
        <f t="shared" si="62"/>
        <v/>
      </c>
      <c r="D165" s="7">
        <f t="shared" si="63"/>
        <v>0</v>
      </c>
      <c r="E165" s="7">
        <f t="shared" si="71"/>
        <v>0</v>
      </c>
      <c r="F165" s="7" t="str">
        <f t="shared" si="64"/>
        <v/>
      </c>
      <c r="G165" s="6">
        <f t="shared" si="65"/>
        <v>0</v>
      </c>
      <c r="H165" s="6">
        <f t="shared" si="72"/>
        <v>0</v>
      </c>
      <c r="I165" s="6" t="str">
        <f t="shared" si="73"/>
        <v/>
      </c>
      <c r="J165" s="11">
        <v>162</v>
      </c>
      <c r="K165" s="11">
        <f>IF(IFERROR(VLOOKUP(J165,Home!$A$8:$B$1048576,1,FALSE),0)=0,0,1)</f>
        <v>1</v>
      </c>
      <c r="L165" s="129" t="e">
        <f>IF(VLOOKUP(O165,Home!$C$8:$R$207,6,FALSE)="","",VLOOKUP(O165,Home!$C$8:$R$207,6,FALSE))</f>
        <v>#N/A</v>
      </c>
      <c r="M165" s="129" t="e">
        <f t="shared" si="53"/>
        <v>#N/A</v>
      </c>
      <c r="N165" s="11">
        <f>SUM($K$4:K165)</f>
        <v>162</v>
      </c>
      <c r="O165" s="11" t="str">
        <f>IF(P165="","",IF(IFERROR(VLOOKUP(N165,Home!$C$8:$R$1048576,1,FALSE),"")=0,"",IFERROR(VLOOKUP(N165,Home!$C$8:$R$1048576,1,FALSE),"")))</f>
        <v/>
      </c>
      <c r="P165" s="11" t="str">
        <f>IF(IFERROR(VLOOKUP(W165,Home!$C$8:$R$1048576,3,FALSE),"")=0,"",IFERROR(VLOOKUP(W165,Home!$C$8:$R$1048576,3,FALSE),""))</f>
        <v/>
      </c>
      <c r="Q165" s="11" t="str">
        <f t="shared" si="54"/>
        <v/>
      </c>
      <c r="R165" s="130" t="e">
        <f>VLOOKUP(Q165,'Baggrund til lister'!$G$4:$H$15,2,FALSE)</f>
        <v>#N/A</v>
      </c>
      <c r="S165" s="11" t="str">
        <f t="shared" si="55"/>
        <v/>
      </c>
      <c r="T165" s="11" t="str">
        <f>IF(IFERROR(VLOOKUP(N165,Home!$C$8:$R$1048576,11,FALSE),"")=0,"",IFERROR(VLOOKUP(N165,Home!$C$8:$R$1048576,11,FALSE),""))</f>
        <v/>
      </c>
      <c r="U165" s="11" t="str">
        <f>IF(IFERROR(VLOOKUP(O165,Home!$C$8:$R$1048576,12,FALSE),"")=0,"",IFERROR(VLOOKUP(O165,Home!$C$8:$R$1048576,12,FALSE),""))</f>
        <v/>
      </c>
      <c r="V165" s="11" t="str">
        <f>IF(IFERROR(VLOOKUP(O165,Home!$C$8:$R$1048576,8,FALSE),"")=0,"",IFERROR(VLOOKUP(O165,Home!$C$8:$R$1048576,8,FALSE),""))</f>
        <v/>
      </c>
      <c r="W165" s="11" t="str">
        <f>IF(OR(VLOOKUP(N165,Home!$C$7:$I$207,6,FALSE)="",VLOOKUP(N165,Home!$C$7:$I$207,7,FALSE)=""),"FEJL",SUM(Baggrundsark!$K$4:K165))</f>
        <v>FEJL</v>
      </c>
      <c r="Y165">
        <v>162</v>
      </c>
      <c r="Z165" s="1" t="str">
        <f>IF(VLOOKUP(Y165,Home!$C$8:$I$207,6,FALSE)="","",VLOOKUP(Y165,Home!$C$8:$I$207,6,FALSE))</f>
        <v/>
      </c>
      <c r="AA165" t="e">
        <f t="shared" si="76"/>
        <v>#VALUE!</v>
      </c>
      <c r="AB165" s="44" t="str">
        <f>IF(Home!I169="","",(1+(Home!I169-Home!H169)/14))</f>
        <v/>
      </c>
      <c r="AC165" t="e">
        <f t="shared" si="74"/>
        <v>#VALUE!</v>
      </c>
      <c r="AD165">
        <f t="shared" si="66"/>
        <v>0</v>
      </c>
      <c r="AE165">
        <f>SUM($AD$4:AD165)</f>
        <v>1</v>
      </c>
      <c r="AF165" s="103" t="str">
        <f>IFERROR(VLOOKUP(AN165,Home!$C$8:$E$207,3,FALSE),"")</f>
        <v/>
      </c>
      <c r="AG165" s="103" t="str">
        <f>IFERROR(VLOOKUP(AN165,Home!$C$8:$E$207,2,FALSE),"")</f>
        <v/>
      </c>
      <c r="AH165" s="104" t="str">
        <f>IF(VLOOKUP(AE165,Home!$C$8:$I$207,6,FALSE)="","",VLOOKUP(AE165,Home!$C$8:$I$207,6,FALSE))</f>
        <v/>
      </c>
      <c r="AI165" s="104" t="e">
        <f t="shared" si="75"/>
        <v>#VALUE!</v>
      </c>
      <c r="AJ165" s="105" t="e">
        <f t="shared" si="67"/>
        <v>#VALUE!</v>
      </c>
      <c r="AK165" s="103" t="e">
        <f t="shared" si="57"/>
        <v>#VALUE!</v>
      </c>
      <c r="AL165" s="103" t="e">
        <f t="shared" si="68"/>
        <v>#VALUE!</v>
      </c>
      <c r="AN165" t="str">
        <f>IF(OR(VLOOKUP(AE165,Home!$C$8:$I$207,6,FALSE)="",VLOOKUP(AE165,Home!$C$8:$I$207,7,FALSE)=""),"FEJL",Baggrundsark!AE165)</f>
        <v>FEJL</v>
      </c>
      <c r="AO165">
        <f>IF(VLOOKUP(AE165,Home!$C$8:$N$207,12,FALSE)="Timelønnet",1,0)</f>
        <v>0</v>
      </c>
      <c r="AP165">
        <f>SUM($AO$4:AO165)*AO165</f>
        <v>0</v>
      </c>
      <c r="AQ165">
        <f t="shared" si="77"/>
        <v>1</v>
      </c>
      <c r="AR165" t="str">
        <f t="shared" si="78"/>
        <v/>
      </c>
      <c r="AS165" t="e">
        <f t="shared" si="69"/>
        <v>#VALUE!</v>
      </c>
      <c r="AT165" s="45" t="e">
        <f t="shared" si="60"/>
        <v>#VALUE!</v>
      </c>
      <c r="AU165">
        <f>VLOOKUP(AQ165,Home!$C$8:$J$207,8,FALSE)</f>
        <v>0</v>
      </c>
      <c r="AZ165">
        <v>3</v>
      </c>
      <c r="BA165">
        <v>2017</v>
      </c>
      <c r="BB165" t="s">
        <v>376</v>
      </c>
      <c r="BC165" t="s">
        <v>180</v>
      </c>
    </row>
    <row r="166" spans="1:55" x14ac:dyDescent="0.25">
      <c r="A166" s="6">
        <f t="shared" si="61"/>
        <v>0</v>
      </c>
      <c r="B166" s="6">
        <f t="shared" si="70"/>
        <v>0</v>
      </c>
      <c r="C166" s="6" t="str">
        <f t="shared" si="62"/>
        <v/>
      </c>
      <c r="D166" s="7">
        <f t="shared" si="63"/>
        <v>0</v>
      </c>
      <c r="E166" s="7">
        <f t="shared" si="71"/>
        <v>0</v>
      </c>
      <c r="F166" s="7" t="str">
        <f t="shared" si="64"/>
        <v/>
      </c>
      <c r="G166" s="6">
        <f t="shared" si="65"/>
        <v>0</v>
      </c>
      <c r="H166" s="6">
        <f t="shared" si="72"/>
        <v>0</v>
      </c>
      <c r="I166" s="6" t="str">
        <f t="shared" si="73"/>
        <v/>
      </c>
      <c r="J166" s="11">
        <v>163</v>
      </c>
      <c r="K166" s="11">
        <f>IF(IFERROR(VLOOKUP(J166,Home!$A$8:$B$1048576,1,FALSE),0)=0,0,1)</f>
        <v>1</v>
      </c>
      <c r="L166" s="129" t="e">
        <f>IF(VLOOKUP(O166,Home!$C$8:$R$207,6,FALSE)="","",VLOOKUP(O166,Home!$C$8:$R$207,6,FALSE))</f>
        <v>#N/A</v>
      </c>
      <c r="M166" s="129" t="e">
        <f t="shared" si="53"/>
        <v>#N/A</v>
      </c>
      <c r="N166" s="11">
        <f>SUM($K$4:K166)</f>
        <v>163</v>
      </c>
      <c r="O166" s="11" t="str">
        <f>IF(P166="","",IF(IFERROR(VLOOKUP(N166,Home!$C$8:$R$1048576,1,FALSE),"")=0,"",IFERROR(VLOOKUP(N166,Home!$C$8:$R$1048576,1,FALSE),"")))</f>
        <v/>
      </c>
      <c r="P166" s="11" t="str">
        <f>IF(IFERROR(VLOOKUP(W166,Home!$C$8:$R$1048576,3,FALSE),"")=0,"",IFERROR(VLOOKUP(W166,Home!$C$8:$R$1048576,3,FALSE),""))</f>
        <v/>
      </c>
      <c r="Q166" s="11" t="str">
        <f t="shared" si="54"/>
        <v/>
      </c>
      <c r="R166" s="130" t="e">
        <f>VLOOKUP(Q166,'Baggrund til lister'!$G$4:$H$15,2,FALSE)</f>
        <v>#N/A</v>
      </c>
      <c r="S166" s="11" t="str">
        <f t="shared" si="55"/>
        <v/>
      </c>
      <c r="T166" s="11" t="str">
        <f>IF(IFERROR(VLOOKUP(N166,Home!$C$8:$R$1048576,11,FALSE),"")=0,"",IFERROR(VLOOKUP(N166,Home!$C$8:$R$1048576,11,FALSE),""))</f>
        <v/>
      </c>
      <c r="U166" s="11" t="str">
        <f>IF(IFERROR(VLOOKUP(O166,Home!$C$8:$R$1048576,12,FALSE),"")=0,"",IFERROR(VLOOKUP(O166,Home!$C$8:$R$1048576,12,FALSE),""))</f>
        <v/>
      </c>
      <c r="V166" s="11" t="str">
        <f>IF(IFERROR(VLOOKUP(O166,Home!$C$8:$R$1048576,8,FALSE),"")=0,"",IFERROR(VLOOKUP(O166,Home!$C$8:$R$1048576,8,FALSE),""))</f>
        <v/>
      </c>
      <c r="W166" s="11" t="str">
        <f>IF(OR(VLOOKUP(N166,Home!$C$7:$I$207,6,FALSE)="",VLOOKUP(N166,Home!$C$7:$I$207,7,FALSE)=""),"FEJL",SUM(Baggrundsark!$K$4:K166))</f>
        <v>FEJL</v>
      </c>
      <c r="Y166">
        <v>163</v>
      </c>
      <c r="Z166" s="1" t="str">
        <f>IF(VLOOKUP(Y166,Home!$C$8:$I$207,6,FALSE)="","",VLOOKUP(Y166,Home!$C$8:$I$207,6,FALSE))</f>
        <v/>
      </c>
      <c r="AA166" t="e">
        <f t="shared" si="76"/>
        <v>#VALUE!</v>
      </c>
      <c r="AB166" s="44" t="str">
        <f>IF(Home!I170="","",(1+(Home!I170-Home!H170)/14))</f>
        <v/>
      </c>
      <c r="AC166" t="e">
        <f t="shared" si="74"/>
        <v>#VALUE!</v>
      </c>
      <c r="AD166">
        <f t="shared" si="66"/>
        <v>0</v>
      </c>
      <c r="AE166">
        <f>SUM($AD$4:AD166)</f>
        <v>1</v>
      </c>
      <c r="AF166" s="103" t="str">
        <f>IFERROR(VLOOKUP(AN166,Home!$C$8:$E$207,3,FALSE),"")</f>
        <v/>
      </c>
      <c r="AG166" s="103" t="str">
        <f>IFERROR(VLOOKUP(AN166,Home!$C$8:$E$207,2,FALSE),"")</f>
        <v/>
      </c>
      <c r="AH166" s="104" t="str">
        <f>IF(VLOOKUP(AE166,Home!$C$8:$I$207,6,FALSE)="","",VLOOKUP(AE166,Home!$C$8:$I$207,6,FALSE))</f>
        <v/>
      </c>
      <c r="AI166" s="104" t="e">
        <f t="shared" si="75"/>
        <v>#VALUE!</v>
      </c>
      <c r="AJ166" s="105" t="e">
        <f t="shared" si="67"/>
        <v>#VALUE!</v>
      </c>
      <c r="AK166" s="103" t="e">
        <f t="shared" si="57"/>
        <v>#VALUE!</v>
      </c>
      <c r="AL166" s="103" t="e">
        <f t="shared" si="68"/>
        <v>#VALUE!</v>
      </c>
      <c r="AN166" t="str">
        <f>IF(OR(VLOOKUP(AE166,Home!$C$8:$I$207,6,FALSE)="",VLOOKUP(AE166,Home!$C$8:$I$207,7,FALSE)=""),"FEJL",Baggrundsark!AE166)</f>
        <v>FEJL</v>
      </c>
      <c r="AO166">
        <f>IF(VLOOKUP(AE166,Home!$C$8:$N$207,12,FALSE)="Timelønnet",1,0)</f>
        <v>0</v>
      </c>
      <c r="AP166">
        <f>SUM($AO$4:AO166)*AO166</f>
        <v>0</v>
      </c>
      <c r="AQ166">
        <f t="shared" si="77"/>
        <v>1</v>
      </c>
      <c r="AR166" t="str">
        <f t="shared" si="78"/>
        <v/>
      </c>
      <c r="AS166" t="e">
        <f t="shared" si="69"/>
        <v>#VALUE!</v>
      </c>
      <c r="AT166" s="45" t="e">
        <f t="shared" si="60"/>
        <v>#VALUE!</v>
      </c>
      <c r="AU166">
        <f>VLOOKUP(AQ166,Home!$C$8:$J$207,8,FALSE)</f>
        <v>0</v>
      </c>
      <c r="AZ166">
        <v>4</v>
      </c>
      <c r="BA166">
        <v>2017</v>
      </c>
      <c r="BB166" t="s">
        <v>377</v>
      </c>
      <c r="BC166" t="s">
        <v>180</v>
      </c>
    </row>
    <row r="167" spans="1:55" x14ac:dyDescent="0.25">
      <c r="A167" s="6">
        <f t="shared" si="61"/>
        <v>0</v>
      </c>
      <c r="B167" s="6">
        <f t="shared" si="70"/>
        <v>0</v>
      </c>
      <c r="C167" s="6" t="str">
        <f t="shared" si="62"/>
        <v/>
      </c>
      <c r="D167" s="7">
        <f t="shared" si="63"/>
        <v>0</v>
      </c>
      <c r="E167" s="7">
        <f t="shared" si="71"/>
        <v>0</v>
      </c>
      <c r="F167" s="7" t="str">
        <f t="shared" si="64"/>
        <v/>
      </c>
      <c r="G167" s="6">
        <f t="shared" si="65"/>
        <v>0</v>
      </c>
      <c r="H167" s="6">
        <f t="shared" si="72"/>
        <v>0</v>
      </c>
      <c r="I167" s="6" t="str">
        <f t="shared" si="73"/>
        <v/>
      </c>
      <c r="J167" s="11">
        <v>164</v>
      </c>
      <c r="K167" s="11">
        <f>IF(IFERROR(VLOOKUP(J167,Home!$A$8:$B$1048576,1,FALSE),0)=0,0,1)</f>
        <v>1</v>
      </c>
      <c r="L167" s="129" t="e">
        <f>IF(VLOOKUP(O167,Home!$C$8:$R$207,6,FALSE)="","",VLOOKUP(O167,Home!$C$8:$R$207,6,FALSE))</f>
        <v>#N/A</v>
      </c>
      <c r="M167" s="129" t="e">
        <f t="shared" si="53"/>
        <v>#N/A</v>
      </c>
      <c r="N167" s="11">
        <f>SUM($K$4:K167)</f>
        <v>164</v>
      </c>
      <c r="O167" s="11" t="str">
        <f>IF(P167="","",IF(IFERROR(VLOOKUP(N167,Home!$C$8:$R$1048576,1,FALSE),"")=0,"",IFERROR(VLOOKUP(N167,Home!$C$8:$R$1048576,1,FALSE),"")))</f>
        <v/>
      </c>
      <c r="P167" s="11" t="str">
        <f>IF(IFERROR(VLOOKUP(W167,Home!$C$8:$R$1048576,3,FALSE),"")=0,"",IFERROR(VLOOKUP(W167,Home!$C$8:$R$1048576,3,FALSE),""))</f>
        <v/>
      </c>
      <c r="Q167" s="11" t="str">
        <f t="shared" si="54"/>
        <v/>
      </c>
      <c r="R167" s="130" t="e">
        <f>VLOOKUP(Q167,'Baggrund til lister'!$G$4:$H$15,2,FALSE)</f>
        <v>#N/A</v>
      </c>
      <c r="S167" s="11" t="str">
        <f t="shared" si="55"/>
        <v/>
      </c>
      <c r="T167" s="11" t="str">
        <f>IF(IFERROR(VLOOKUP(N167,Home!$C$8:$R$1048576,11,FALSE),"")=0,"",IFERROR(VLOOKUP(N167,Home!$C$8:$R$1048576,11,FALSE),""))</f>
        <v/>
      </c>
      <c r="U167" s="11" t="str">
        <f>IF(IFERROR(VLOOKUP(O167,Home!$C$8:$R$1048576,12,FALSE),"")=0,"",IFERROR(VLOOKUP(O167,Home!$C$8:$R$1048576,12,FALSE),""))</f>
        <v/>
      </c>
      <c r="V167" s="11" t="str">
        <f>IF(IFERROR(VLOOKUP(O167,Home!$C$8:$R$1048576,8,FALSE),"")=0,"",IFERROR(VLOOKUP(O167,Home!$C$8:$R$1048576,8,FALSE),""))</f>
        <v/>
      </c>
      <c r="W167" s="11" t="str">
        <f>IF(OR(VLOOKUP(N167,Home!$C$7:$I$207,6,FALSE)="",VLOOKUP(N167,Home!$C$7:$I$207,7,FALSE)=""),"FEJL",SUM(Baggrundsark!$K$4:K167))</f>
        <v>FEJL</v>
      </c>
      <c r="Y167">
        <v>164</v>
      </c>
      <c r="Z167" s="1" t="str">
        <f>IF(VLOOKUP(Y167,Home!$C$8:$I$207,6,FALSE)="","",VLOOKUP(Y167,Home!$C$8:$I$207,6,FALSE))</f>
        <v/>
      </c>
      <c r="AA167" t="e">
        <f t="shared" si="76"/>
        <v>#VALUE!</v>
      </c>
      <c r="AB167" s="44" t="str">
        <f>IF(Home!I171="","",(1+(Home!I171-Home!H171)/14))</f>
        <v/>
      </c>
      <c r="AC167" t="e">
        <f t="shared" si="74"/>
        <v>#VALUE!</v>
      </c>
      <c r="AD167">
        <f t="shared" si="66"/>
        <v>0</v>
      </c>
      <c r="AE167">
        <f>SUM($AD$4:AD167)</f>
        <v>1</v>
      </c>
      <c r="AF167" s="103" t="str">
        <f>IFERROR(VLOOKUP(AN167,Home!$C$8:$E$207,3,FALSE),"")</f>
        <v/>
      </c>
      <c r="AG167" s="103" t="str">
        <f>IFERROR(VLOOKUP(AN167,Home!$C$8:$E$207,2,FALSE),"")</f>
        <v/>
      </c>
      <c r="AH167" s="104" t="str">
        <f>IF(VLOOKUP(AE167,Home!$C$8:$I$207,6,FALSE)="","",VLOOKUP(AE167,Home!$C$8:$I$207,6,FALSE))</f>
        <v/>
      </c>
      <c r="AI167" s="104" t="e">
        <f t="shared" si="75"/>
        <v>#VALUE!</v>
      </c>
      <c r="AJ167" s="105" t="e">
        <f t="shared" si="67"/>
        <v>#VALUE!</v>
      </c>
      <c r="AK167" s="103" t="e">
        <f t="shared" si="57"/>
        <v>#VALUE!</v>
      </c>
      <c r="AL167" s="103" t="e">
        <f t="shared" si="68"/>
        <v>#VALUE!</v>
      </c>
      <c r="AN167" t="str">
        <f>IF(OR(VLOOKUP(AE167,Home!$C$8:$I$207,6,FALSE)="",VLOOKUP(AE167,Home!$C$8:$I$207,7,FALSE)=""),"FEJL",Baggrundsark!AE167)</f>
        <v>FEJL</v>
      </c>
      <c r="AO167">
        <f>IF(VLOOKUP(AE167,Home!$C$8:$N$207,12,FALSE)="Timelønnet",1,0)</f>
        <v>0</v>
      </c>
      <c r="AP167">
        <f>SUM($AO$4:AO167)*AO167</f>
        <v>0</v>
      </c>
      <c r="AQ167">
        <f t="shared" si="77"/>
        <v>1</v>
      </c>
      <c r="AR167" t="str">
        <f t="shared" si="78"/>
        <v/>
      </c>
      <c r="AS167" t="e">
        <f t="shared" si="69"/>
        <v>#VALUE!</v>
      </c>
      <c r="AT167" s="45" t="e">
        <f t="shared" si="60"/>
        <v>#VALUE!</v>
      </c>
      <c r="AU167">
        <f>VLOOKUP(AQ167,Home!$C$8:$J$207,8,FALSE)</f>
        <v>0</v>
      </c>
      <c r="AZ167">
        <v>5</v>
      </c>
      <c r="BA167">
        <v>2017</v>
      </c>
      <c r="BB167" t="s">
        <v>378</v>
      </c>
      <c r="BC167" t="s">
        <v>181</v>
      </c>
    </row>
    <row r="168" spans="1:55" x14ac:dyDescent="0.25">
      <c r="A168" s="6">
        <f t="shared" si="61"/>
        <v>0</v>
      </c>
      <c r="B168" s="6">
        <f t="shared" si="70"/>
        <v>0</v>
      </c>
      <c r="C168" s="6" t="str">
        <f t="shared" si="62"/>
        <v/>
      </c>
      <c r="D168" s="7">
        <f t="shared" si="63"/>
        <v>0</v>
      </c>
      <c r="E168" s="7">
        <f t="shared" si="71"/>
        <v>0</v>
      </c>
      <c r="F168" s="7" t="str">
        <f t="shared" si="64"/>
        <v/>
      </c>
      <c r="G168" s="6">
        <f t="shared" si="65"/>
        <v>0</v>
      </c>
      <c r="H168" s="6">
        <f t="shared" si="72"/>
        <v>0</v>
      </c>
      <c r="I168" s="6" t="str">
        <f t="shared" si="73"/>
        <v/>
      </c>
      <c r="J168" s="11">
        <v>165</v>
      </c>
      <c r="K168" s="11">
        <f>IF(IFERROR(VLOOKUP(J168,Home!$A$8:$B$1048576,1,FALSE),0)=0,0,1)</f>
        <v>1</v>
      </c>
      <c r="L168" s="129" t="e">
        <f>IF(VLOOKUP(O168,Home!$C$8:$R$207,6,FALSE)="","",VLOOKUP(O168,Home!$C$8:$R$207,6,FALSE))</f>
        <v>#N/A</v>
      </c>
      <c r="M168" s="129" t="e">
        <f t="shared" si="53"/>
        <v>#N/A</v>
      </c>
      <c r="N168" s="11">
        <f>SUM($K$4:K168)</f>
        <v>165</v>
      </c>
      <c r="O168" s="11" t="str">
        <f>IF(P168="","",IF(IFERROR(VLOOKUP(N168,Home!$C$8:$R$1048576,1,FALSE),"")=0,"",IFERROR(VLOOKUP(N168,Home!$C$8:$R$1048576,1,FALSE),"")))</f>
        <v/>
      </c>
      <c r="P168" s="11" t="str">
        <f>IF(IFERROR(VLOOKUP(W168,Home!$C$8:$R$1048576,3,FALSE),"")=0,"",IFERROR(VLOOKUP(W168,Home!$C$8:$R$1048576,3,FALSE),""))</f>
        <v/>
      </c>
      <c r="Q168" s="11" t="str">
        <f t="shared" si="54"/>
        <v/>
      </c>
      <c r="R168" s="130" t="e">
        <f>VLOOKUP(Q168,'Baggrund til lister'!$G$4:$H$15,2,FALSE)</f>
        <v>#N/A</v>
      </c>
      <c r="S168" s="11" t="str">
        <f t="shared" si="55"/>
        <v/>
      </c>
      <c r="T168" s="11" t="str">
        <f>IF(IFERROR(VLOOKUP(N168,Home!$C$8:$R$1048576,11,FALSE),"")=0,"",IFERROR(VLOOKUP(N168,Home!$C$8:$R$1048576,11,FALSE),""))</f>
        <v/>
      </c>
      <c r="U168" s="11" t="str">
        <f>IF(IFERROR(VLOOKUP(O168,Home!$C$8:$R$1048576,12,FALSE),"")=0,"",IFERROR(VLOOKUP(O168,Home!$C$8:$R$1048576,12,FALSE),""))</f>
        <v/>
      </c>
      <c r="V168" s="11" t="str">
        <f>IF(IFERROR(VLOOKUP(O168,Home!$C$8:$R$1048576,8,FALSE),"")=0,"",IFERROR(VLOOKUP(O168,Home!$C$8:$R$1048576,8,FALSE),""))</f>
        <v/>
      </c>
      <c r="W168" s="11" t="str">
        <f>IF(OR(VLOOKUP(N168,Home!$C$7:$I$207,6,FALSE)="",VLOOKUP(N168,Home!$C$7:$I$207,7,FALSE)=""),"FEJL",SUM(Baggrundsark!$K$4:K168))</f>
        <v>FEJL</v>
      </c>
      <c r="Y168">
        <v>165</v>
      </c>
      <c r="Z168" s="1" t="str">
        <f>IF(VLOOKUP(Y168,Home!$C$8:$I$207,6,FALSE)="","",VLOOKUP(Y168,Home!$C$8:$I$207,6,FALSE))</f>
        <v/>
      </c>
      <c r="AA168" t="e">
        <f t="shared" si="76"/>
        <v>#VALUE!</v>
      </c>
      <c r="AB168" s="44" t="str">
        <f>IF(Home!I172="","",(1+(Home!I172-Home!H172)/14))</f>
        <v/>
      </c>
      <c r="AC168" t="e">
        <f t="shared" si="74"/>
        <v>#VALUE!</v>
      </c>
      <c r="AD168">
        <f t="shared" si="66"/>
        <v>0</v>
      </c>
      <c r="AE168">
        <f>SUM($AD$4:AD168)</f>
        <v>1</v>
      </c>
      <c r="AF168" s="103" t="str">
        <f>IFERROR(VLOOKUP(AN168,Home!$C$8:$E$207,3,FALSE),"")</f>
        <v/>
      </c>
      <c r="AG168" s="103" t="str">
        <f>IFERROR(VLOOKUP(AN168,Home!$C$8:$E$207,2,FALSE),"")</f>
        <v/>
      </c>
      <c r="AH168" s="104" t="str">
        <f>IF(VLOOKUP(AE168,Home!$C$8:$I$207,6,FALSE)="","",VLOOKUP(AE168,Home!$C$8:$I$207,6,FALSE))</f>
        <v/>
      </c>
      <c r="AI168" s="104" t="e">
        <f t="shared" si="75"/>
        <v>#VALUE!</v>
      </c>
      <c r="AJ168" s="105" t="e">
        <f t="shared" si="67"/>
        <v>#VALUE!</v>
      </c>
      <c r="AK168" s="103" t="e">
        <f t="shared" si="57"/>
        <v>#VALUE!</v>
      </c>
      <c r="AL168" s="103" t="e">
        <f t="shared" si="68"/>
        <v>#VALUE!</v>
      </c>
      <c r="AN168" t="str">
        <f>IF(OR(VLOOKUP(AE168,Home!$C$8:$I$207,6,FALSE)="",VLOOKUP(AE168,Home!$C$8:$I$207,7,FALSE)=""),"FEJL",Baggrundsark!AE168)</f>
        <v>FEJL</v>
      </c>
      <c r="AO168">
        <f>IF(VLOOKUP(AE168,Home!$C$8:$N$207,12,FALSE)="Timelønnet",1,0)</f>
        <v>0</v>
      </c>
      <c r="AP168">
        <f>SUM($AO$4:AO168)*AO168</f>
        <v>0</v>
      </c>
      <c r="AQ168">
        <f t="shared" si="77"/>
        <v>1</v>
      </c>
      <c r="AR168" t="str">
        <f t="shared" si="78"/>
        <v/>
      </c>
      <c r="AS168" t="e">
        <f t="shared" si="69"/>
        <v>#VALUE!</v>
      </c>
      <c r="AT168" s="45" t="e">
        <f t="shared" si="60"/>
        <v>#VALUE!</v>
      </c>
      <c r="AU168">
        <f>VLOOKUP(AQ168,Home!$C$8:$J$207,8,FALSE)</f>
        <v>0</v>
      </c>
      <c r="AZ168">
        <v>6</v>
      </c>
      <c r="BA168">
        <v>2017</v>
      </c>
      <c r="BB168" t="s">
        <v>379</v>
      </c>
      <c r="BC168" t="s">
        <v>181</v>
      </c>
    </row>
    <row r="169" spans="1:55" x14ac:dyDescent="0.25">
      <c r="A169" s="6">
        <f t="shared" si="61"/>
        <v>0</v>
      </c>
      <c r="B169" s="6">
        <f t="shared" si="70"/>
        <v>0</v>
      </c>
      <c r="C169" s="6" t="str">
        <f t="shared" si="62"/>
        <v/>
      </c>
      <c r="D169" s="7">
        <f t="shared" si="63"/>
        <v>0</v>
      </c>
      <c r="E169" s="7">
        <f t="shared" si="71"/>
        <v>0</v>
      </c>
      <c r="F169" s="7" t="str">
        <f t="shared" si="64"/>
        <v/>
      </c>
      <c r="G169" s="6">
        <f t="shared" si="65"/>
        <v>0</v>
      </c>
      <c r="H169" s="6">
        <f t="shared" si="72"/>
        <v>0</v>
      </c>
      <c r="I169" s="6" t="str">
        <f t="shared" si="73"/>
        <v/>
      </c>
      <c r="J169" s="11">
        <v>166</v>
      </c>
      <c r="K169" s="11">
        <f>IF(IFERROR(VLOOKUP(J169,Home!$A$8:$B$1048576,1,FALSE),0)=0,0,1)</f>
        <v>1</v>
      </c>
      <c r="L169" s="129" t="e">
        <f>IF(VLOOKUP(O169,Home!$C$8:$R$207,6,FALSE)="","",VLOOKUP(O169,Home!$C$8:$R$207,6,FALSE))</f>
        <v>#N/A</v>
      </c>
      <c r="M169" s="129" t="e">
        <f t="shared" si="53"/>
        <v>#N/A</v>
      </c>
      <c r="N169" s="11">
        <f>SUM($K$4:K169)</f>
        <v>166</v>
      </c>
      <c r="O169" s="11" t="str">
        <f>IF(P169="","",IF(IFERROR(VLOOKUP(N169,Home!$C$8:$R$1048576,1,FALSE),"")=0,"",IFERROR(VLOOKUP(N169,Home!$C$8:$R$1048576,1,FALSE),"")))</f>
        <v/>
      </c>
      <c r="P169" s="11" t="str">
        <f>IF(IFERROR(VLOOKUP(W169,Home!$C$8:$R$1048576,3,FALSE),"")=0,"",IFERROR(VLOOKUP(W169,Home!$C$8:$R$1048576,3,FALSE),""))</f>
        <v/>
      </c>
      <c r="Q169" s="11" t="str">
        <f t="shared" si="54"/>
        <v/>
      </c>
      <c r="R169" s="130" t="e">
        <f>VLOOKUP(Q169,'Baggrund til lister'!$G$4:$H$15,2,FALSE)</f>
        <v>#N/A</v>
      </c>
      <c r="S169" s="11" t="str">
        <f t="shared" si="55"/>
        <v/>
      </c>
      <c r="T169" s="11" t="str">
        <f>IF(IFERROR(VLOOKUP(N169,Home!$C$8:$R$1048576,11,FALSE),"")=0,"",IFERROR(VLOOKUP(N169,Home!$C$8:$R$1048576,11,FALSE),""))</f>
        <v/>
      </c>
      <c r="U169" s="11" t="str">
        <f>IF(IFERROR(VLOOKUP(O169,Home!$C$8:$R$1048576,12,FALSE),"")=0,"",IFERROR(VLOOKUP(O169,Home!$C$8:$R$1048576,12,FALSE),""))</f>
        <v/>
      </c>
      <c r="V169" s="11" t="str">
        <f>IF(IFERROR(VLOOKUP(O169,Home!$C$8:$R$1048576,8,FALSE),"")=0,"",IFERROR(VLOOKUP(O169,Home!$C$8:$R$1048576,8,FALSE),""))</f>
        <v/>
      </c>
      <c r="W169" s="11" t="str">
        <f>IF(OR(VLOOKUP(N169,Home!$C$7:$I$207,6,FALSE)="",VLOOKUP(N169,Home!$C$7:$I$207,7,FALSE)=""),"FEJL",SUM(Baggrundsark!$K$4:K169))</f>
        <v>FEJL</v>
      </c>
      <c r="Y169">
        <v>166</v>
      </c>
      <c r="Z169" s="1" t="str">
        <f>IF(VLOOKUP(Y169,Home!$C$8:$I$207,6,FALSE)="","",VLOOKUP(Y169,Home!$C$8:$I$207,6,FALSE))</f>
        <v/>
      </c>
      <c r="AA169" t="e">
        <f t="shared" si="76"/>
        <v>#VALUE!</v>
      </c>
      <c r="AB169" s="44" t="str">
        <f>IF(Home!I173="","",(1+(Home!I173-Home!H173)/14))</f>
        <v/>
      </c>
      <c r="AC169" t="e">
        <f t="shared" si="74"/>
        <v>#VALUE!</v>
      </c>
      <c r="AD169">
        <f t="shared" si="66"/>
        <v>0</v>
      </c>
      <c r="AE169">
        <f>SUM($AD$4:AD169)</f>
        <v>1</v>
      </c>
      <c r="AF169" s="103" t="str">
        <f>IFERROR(VLOOKUP(AN169,Home!$C$8:$E$207,3,FALSE),"")</f>
        <v/>
      </c>
      <c r="AG169" s="103" t="str">
        <f>IFERROR(VLOOKUP(AN169,Home!$C$8:$E$207,2,FALSE),"")</f>
        <v/>
      </c>
      <c r="AH169" s="104" t="str">
        <f>IF(VLOOKUP(AE169,Home!$C$8:$I$207,6,FALSE)="","",VLOOKUP(AE169,Home!$C$8:$I$207,6,FALSE))</f>
        <v/>
      </c>
      <c r="AI169" s="104" t="e">
        <f t="shared" si="75"/>
        <v>#VALUE!</v>
      </c>
      <c r="AJ169" s="105" t="e">
        <f t="shared" si="67"/>
        <v>#VALUE!</v>
      </c>
      <c r="AK169" s="103" t="e">
        <f t="shared" si="57"/>
        <v>#VALUE!</v>
      </c>
      <c r="AL169" s="103" t="e">
        <f t="shared" si="68"/>
        <v>#VALUE!</v>
      </c>
      <c r="AN169" t="str">
        <f>IF(OR(VLOOKUP(AE169,Home!$C$8:$I$207,6,FALSE)="",VLOOKUP(AE169,Home!$C$8:$I$207,7,FALSE)=""),"FEJL",Baggrundsark!AE169)</f>
        <v>FEJL</v>
      </c>
      <c r="AO169">
        <f>IF(VLOOKUP(AE169,Home!$C$8:$N$207,12,FALSE)="Timelønnet",1,0)</f>
        <v>0</v>
      </c>
      <c r="AP169">
        <f>SUM($AO$4:AO169)*AO169</f>
        <v>0</v>
      </c>
      <c r="AQ169">
        <f t="shared" si="77"/>
        <v>1</v>
      </c>
      <c r="AR169" t="str">
        <f t="shared" si="78"/>
        <v/>
      </c>
      <c r="AS169" t="e">
        <f t="shared" si="69"/>
        <v>#VALUE!</v>
      </c>
      <c r="AT169" s="45" t="e">
        <f t="shared" si="60"/>
        <v>#VALUE!</v>
      </c>
      <c r="AU169">
        <f>VLOOKUP(AQ169,Home!$C$8:$J$207,8,FALSE)</f>
        <v>0</v>
      </c>
      <c r="AZ169">
        <v>7</v>
      </c>
      <c r="BA169">
        <v>2017</v>
      </c>
      <c r="BB169" t="s">
        <v>380</v>
      </c>
      <c r="BC169" t="s">
        <v>182</v>
      </c>
    </row>
    <row r="170" spans="1:55" x14ac:dyDescent="0.25">
      <c r="A170" s="6">
        <f t="shared" si="61"/>
        <v>0</v>
      </c>
      <c r="B170" s="6">
        <f t="shared" si="70"/>
        <v>0</v>
      </c>
      <c r="C170" s="6" t="str">
        <f t="shared" si="62"/>
        <v/>
      </c>
      <c r="D170" s="7">
        <f t="shared" si="63"/>
        <v>0</v>
      </c>
      <c r="E170" s="7">
        <f t="shared" si="71"/>
        <v>0</v>
      </c>
      <c r="F170" s="7" t="str">
        <f t="shared" si="64"/>
        <v/>
      </c>
      <c r="G170" s="6">
        <f t="shared" si="65"/>
        <v>0</v>
      </c>
      <c r="H170" s="6">
        <f t="shared" si="72"/>
        <v>0</v>
      </c>
      <c r="I170" s="6" t="str">
        <f t="shared" si="73"/>
        <v/>
      </c>
      <c r="J170" s="11">
        <v>167</v>
      </c>
      <c r="K170" s="11">
        <f>IF(IFERROR(VLOOKUP(J170,Home!$A$8:$B$1048576,1,FALSE),0)=0,0,1)</f>
        <v>1</v>
      </c>
      <c r="L170" s="129" t="e">
        <f>IF(VLOOKUP(O170,Home!$C$8:$R$207,6,FALSE)="","",VLOOKUP(O170,Home!$C$8:$R$207,6,FALSE))</f>
        <v>#N/A</v>
      </c>
      <c r="M170" s="129" t="e">
        <f t="shared" si="53"/>
        <v>#N/A</v>
      </c>
      <c r="N170" s="11">
        <f>SUM($K$4:K170)</f>
        <v>167</v>
      </c>
      <c r="O170" s="11" t="str">
        <f>IF(P170="","",IF(IFERROR(VLOOKUP(N170,Home!$C$8:$R$1048576,1,FALSE),"")=0,"",IFERROR(VLOOKUP(N170,Home!$C$8:$R$1048576,1,FALSE),"")))</f>
        <v/>
      </c>
      <c r="P170" s="11" t="str">
        <f>IF(IFERROR(VLOOKUP(W170,Home!$C$8:$R$1048576,3,FALSE),"")=0,"",IFERROR(VLOOKUP(W170,Home!$C$8:$R$1048576,3,FALSE),""))</f>
        <v/>
      </c>
      <c r="Q170" s="11" t="str">
        <f t="shared" si="54"/>
        <v/>
      </c>
      <c r="R170" s="130" t="e">
        <f>VLOOKUP(Q170,'Baggrund til lister'!$G$4:$H$15,2,FALSE)</f>
        <v>#N/A</v>
      </c>
      <c r="S170" s="11" t="str">
        <f t="shared" si="55"/>
        <v/>
      </c>
      <c r="T170" s="11" t="str">
        <f>IF(IFERROR(VLOOKUP(N170,Home!$C$8:$R$1048576,11,FALSE),"")=0,"",IFERROR(VLOOKUP(N170,Home!$C$8:$R$1048576,11,FALSE),""))</f>
        <v/>
      </c>
      <c r="U170" s="11" t="str">
        <f>IF(IFERROR(VLOOKUP(O170,Home!$C$8:$R$1048576,12,FALSE),"")=0,"",IFERROR(VLOOKUP(O170,Home!$C$8:$R$1048576,12,FALSE),""))</f>
        <v/>
      </c>
      <c r="V170" s="11" t="str">
        <f>IF(IFERROR(VLOOKUP(O170,Home!$C$8:$R$1048576,8,FALSE),"")=0,"",IFERROR(VLOOKUP(O170,Home!$C$8:$R$1048576,8,FALSE),""))</f>
        <v/>
      </c>
      <c r="W170" s="11" t="str">
        <f>IF(OR(VLOOKUP(N170,Home!$C$7:$I$207,6,FALSE)="",VLOOKUP(N170,Home!$C$7:$I$207,7,FALSE)=""),"FEJL",SUM(Baggrundsark!$K$4:K170))</f>
        <v>FEJL</v>
      </c>
      <c r="Y170">
        <v>167</v>
      </c>
      <c r="Z170" s="1" t="str">
        <f>IF(VLOOKUP(Y170,Home!$C$8:$I$207,6,FALSE)="","",VLOOKUP(Y170,Home!$C$8:$I$207,6,FALSE))</f>
        <v/>
      </c>
      <c r="AA170" t="e">
        <f t="shared" si="76"/>
        <v>#VALUE!</v>
      </c>
      <c r="AB170" s="44" t="str">
        <f>IF(Home!I174="","",(1+(Home!I174-Home!H174)/14))</f>
        <v/>
      </c>
      <c r="AC170" t="e">
        <f t="shared" si="74"/>
        <v>#VALUE!</v>
      </c>
      <c r="AD170">
        <f t="shared" si="66"/>
        <v>0</v>
      </c>
      <c r="AE170">
        <f>SUM($AD$4:AD170)</f>
        <v>1</v>
      </c>
      <c r="AF170" s="103" t="str">
        <f>IFERROR(VLOOKUP(AN170,Home!$C$8:$E$207,3,FALSE),"")</f>
        <v/>
      </c>
      <c r="AG170" s="103" t="str">
        <f>IFERROR(VLOOKUP(AN170,Home!$C$8:$E$207,2,FALSE),"")</f>
        <v/>
      </c>
      <c r="AH170" s="104" t="str">
        <f>IF(VLOOKUP(AE170,Home!$C$8:$I$207,6,FALSE)="","",VLOOKUP(AE170,Home!$C$8:$I$207,6,FALSE))</f>
        <v/>
      </c>
      <c r="AI170" s="104" t="e">
        <f t="shared" si="75"/>
        <v>#VALUE!</v>
      </c>
      <c r="AJ170" s="105" t="e">
        <f t="shared" si="67"/>
        <v>#VALUE!</v>
      </c>
      <c r="AK170" s="103" t="e">
        <f t="shared" si="57"/>
        <v>#VALUE!</v>
      </c>
      <c r="AL170" s="103" t="e">
        <f t="shared" si="68"/>
        <v>#VALUE!</v>
      </c>
      <c r="AN170" t="str">
        <f>IF(OR(VLOOKUP(AE170,Home!$C$8:$I$207,6,FALSE)="",VLOOKUP(AE170,Home!$C$8:$I$207,7,FALSE)=""),"FEJL",Baggrundsark!AE170)</f>
        <v>FEJL</v>
      </c>
      <c r="AO170">
        <f>IF(VLOOKUP(AE170,Home!$C$8:$N$207,12,FALSE)="Timelønnet",1,0)</f>
        <v>0</v>
      </c>
      <c r="AP170">
        <f>SUM($AO$4:AO170)*AO170</f>
        <v>0</v>
      </c>
      <c r="AQ170">
        <f t="shared" si="77"/>
        <v>1</v>
      </c>
      <c r="AR170" t="str">
        <f t="shared" si="78"/>
        <v/>
      </c>
      <c r="AS170" t="e">
        <f t="shared" si="69"/>
        <v>#VALUE!</v>
      </c>
      <c r="AT170" s="45" t="e">
        <f t="shared" si="60"/>
        <v>#VALUE!</v>
      </c>
      <c r="AU170">
        <f>VLOOKUP(AQ170,Home!$C$8:$J$207,8,FALSE)</f>
        <v>0</v>
      </c>
      <c r="AZ170">
        <v>8</v>
      </c>
      <c r="BA170">
        <v>2017</v>
      </c>
      <c r="BB170" t="s">
        <v>381</v>
      </c>
      <c r="BC170" t="s">
        <v>182</v>
      </c>
    </row>
    <row r="171" spans="1:55" x14ac:dyDescent="0.25">
      <c r="A171" s="6">
        <f t="shared" si="61"/>
        <v>0</v>
      </c>
      <c r="B171" s="6">
        <f t="shared" si="70"/>
        <v>0</v>
      </c>
      <c r="C171" s="6" t="str">
        <f t="shared" si="62"/>
        <v/>
      </c>
      <c r="D171" s="7">
        <f t="shared" si="63"/>
        <v>0</v>
      </c>
      <c r="E171" s="7">
        <f t="shared" si="71"/>
        <v>0</v>
      </c>
      <c r="F171" s="7" t="str">
        <f t="shared" si="64"/>
        <v/>
      </c>
      <c r="G171" s="6">
        <f t="shared" si="65"/>
        <v>0</v>
      </c>
      <c r="H171" s="6">
        <f t="shared" si="72"/>
        <v>0</v>
      </c>
      <c r="I171" s="6" t="str">
        <f t="shared" si="73"/>
        <v/>
      </c>
      <c r="J171" s="11">
        <v>168</v>
      </c>
      <c r="K171" s="11">
        <f>IF(IFERROR(VLOOKUP(J171,Home!$A$8:$B$1048576,1,FALSE),0)=0,0,1)</f>
        <v>1</v>
      </c>
      <c r="L171" s="129" t="e">
        <f>IF(VLOOKUP(O171,Home!$C$8:$R$207,6,FALSE)="","",VLOOKUP(O171,Home!$C$8:$R$207,6,FALSE))</f>
        <v>#N/A</v>
      </c>
      <c r="M171" s="129" t="e">
        <f t="shared" si="53"/>
        <v>#N/A</v>
      </c>
      <c r="N171" s="11">
        <f>SUM($K$4:K171)</f>
        <v>168</v>
      </c>
      <c r="O171" s="11" t="str">
        <f>IF(P171="","",IF(IFERROR(VLOOKUP(N171,Home!$C$8:$R$1048576,1,FALSE),"")=0,"",IFERROR(VLOOKUP(N171,Home!$C$8:$R$1048576,1,FALSE),"")))</f>
        <v/>
      </c>
      <c r="P171" s="11" t="str">
        <f>IF(IFERROR(VLOOKUP(W171,Home!$C$8:$R$1048576,3,FALSE),"")=0,"",IFERROR(VLOOKUP(W171,Home!$C$8:$R$1048576,3,FALSE),""))</f>
        <v/>
      </c>
      <c r="Q171" s="11" t="str">
        <f t="shared" si="54"/>
        <v/>
      </c>
      <c r="R171" s="130" t="e">
        <f>VLOOKUP(Q171,'Baggrund til lister'!$G$4:$H$15,2,FALSE)</f>
        <v>#N/A</v>
      </c>
      <c r="S171" s="11" t="str">
        <f t="shared" si="55"/>
        <v/>
      </c>
      <c r="T171" s="11" t="str">
        <f>IF(IFERROR(VLOOKUP(N171,Home!$C$8:$R$1048576,11,FALSE),"")=0,"",IFERROR(VLOOKUP(N171,Home!$C$8:$R$1048576,11,FALSE),""))</f>
        <v/>
      </c>
      <c r="U171" s="11" t="str">
        <f>IF(IFERROR(VLOOKUP(O171,Home!$C$8:$R$1048576,12,FALSE),"")=0,"",IFERROR(VLOOKUP(O171,Home!$C$8:$R$1048576,12,FALSE),""))</f>
        <v/>
      </c>
      <c r="V171" s="11" t="str">
        <f>IF(IFERROR(VLOOKUP(O171,Home!$C$8:$R$1048576,8,FALSE),"")=0,"",IFERROR(VLOOKUP(O171,Home!$C$8:$R$1048576,8,FALSE),""))</f>
        <v/>
      </c>
      <c r="W171" s="11" t="str">
        <f>IF(OR(VLOOKUP(N171,Home!$C$7:$I$207,6,FALSE)="",VLOOKUP(N171,Home!$C$7:$I$207,7,FALSE)=""),"FEJL",SUM(Baggrundsark!$K$4:K171))</f>
        <v>FEJL</v>
      </c>
      <c r="Y171">
        <v>168</v>
      </c>
      <c r="Z171" s="1" t="str">
        <f>IF(VLOOKUP(Y171,Home!$C$8:$I$207,6,FALSE)="","",VLOOKUP(Y171,Home!$C$8:$I$207,6,FALSE))</f>
        <v/>
      </c>
      <c r="AA171" t="e">
        <f t="shared" si="76"/>
        <v>#VALUE!</v>
      </c>
      <c r="AB171" s="44" t="str">
        <f>IF(Home!I175="","",(1+(Home!I175-Home!H175)/14))</f>
        <v/>
      </c>
      <c r="AC171" t="e">
        <f t="shared" si="74"/>
        <v>#VALUE!</v>
      </c>
      <c r="AD171">
        <f t="shared" si="66"/>
        <v>0</v>
      </c>
      <c r="AE171">
        <f>SUM($AD$4:AD171)</f>
        <v>1</v>
      </c>
      <c r="AF171" s="103" t="str">
        <f>IFERROR(VLOOKUP(AN171,Home!$C$8:$E$207,3,FALSE),"")</f>
        <v/>
      </c>
      <c r="AG171" s="103" t="str">
        <f>IFERROR(VLOOKUP(AN171,Home!$C$8:$E$207,2,FALSE),"")</f>
        <v/>
      </c>
      <c r="AH171" s="104" t="str">
        <f>IF(VLOOKUP(AE171,Home!$C$8:$I$207,6,FALSE)="","",VLOOKUP(AE171,Home!$C$8:$I$207,6,FALSE))</f>
        <v/>
      </c>
      <c r="AI171" s="104" t="e">
        <f t="shared" si="75"/>
        <v>#VALUE!</v>
      </c>
      <c r="AJ171" s="105" t="e">
        <f t="shared" si="67"/>
        <v>#VALUE!</v>
      </c>
      <c r="AK171" s="103" t="e">
        <f t="shared" si="57"/>
        <v>#VALUE!</v>
      </c>
      <c r="AL171" s="103" t="e">
        <f t="shared" si="68"/>
        <v>#VALUE!</v>
      </c>
      <c r="AN171" t="str">
        <f>IF(OR(VLOOKUP(AE171,Home!$C$8:$I$207,6,FALSE)="",VLOOKUP(AE171,Home!$C$8:$I$207,7,FALSE)=""),"FEJL",Baggrundsark!AE171)</f>
        <v>FEJL</v>
      </c>
      <c r="AO171">
        <f>IF(VLOOKUP(AE171,Home!$C$8:$N$207,12,FALSE)="Timelønnet",1,0)</f>
        <v>0</v>
      </c>
      <c r="AP171">
        <f>SUM($AO$4:AO171)*AO171</f>
        <v>0</v>
      </c>
      <c r="AQ171">
        <f t="shared" si="77"/>
        <v>1</v>
      </c>
      <c r="AR171" t="str">
        <f t="shared" si="78"/>
        <v/>
      </c>
      <c r="AS171" t="e">
        <f t="shared" si="69"/>
        <v>#VALUE!</v>
      </c>
      <c r="AT171" s="45" t="e">
        <f t="shared" si="60"/>
        <v>#VALUE!</v>
      </c>
      <c r="AU171">
        <f>VLOOKUP(AQ171,Home!$C$8:$J$207,8,FALSE)</f>
        <v>0</v>
      </c>
      <c r="AZ171">
        <v>9</v>
      </c>
      <c r="BA171">
        <v>2017</v>
      </c>
      <c r="BB171" t="s">
        <v>382</v>
      </c>
      <c r="BC171" t="s">
        <v>183</v>
      </c>
    </row>
    <row r="172" spans="1:55" x14ac:dyDescent="0.25">
      <c r="A172" s="6">
        <f t="shared" si="61"/>
        <v>0</v>
      </c>
      <c r="B172" s="6">
        <f t="shared" si="70"/>
        <v>0</v>
      </c>
      <c r="C172" s="6" t="str">
        <f t="shared" si="62"/>
        <v/>
      </c>
      <c r="D172" s="7">
        <f t="shared" si="63"/>
        <v>0</v>
      </c>
      <c r="E172" s="7">
        <f t="shared" si="71"/>
        <v>0</v>
      </c>
      <c r="F172" s="7" t="str">
        <f t="shared" si="64"/>
        <v/>
      </c>
      <c r="G172" s="6">
        <f t="shared" si="65"/>
        <v>0</v>
      </c>
      <c r="H172" s="6">
        <f t="shared" si="72"/>
        <v>0</v>
      </c>
      <c r="I172" s="6" t="str">
        <f t="shared" si="73"/>
        <v/>
      </c>
      <c r="J172" s="11">
        <v>169</v>
      </c>
      <c r="K172" s="11">
        <f>IF(IFERROR(VLOOKUP(J172,Home!$A$8:$B$1048576,1,FALSE),0)=0,0,1)</f>
        <v>1</v>
      </c>
      <c r="L172" s="129" t="e">
        <f>IF(VLOOKUP(O172,Home!$C$8:$R$207,6,FALSE)="","",VLOOKUP(O172,Home!$C$8:$R$207,6,FALSE))</f>
        <v>#N/A</v>
      </c>
      <c r="M172" s="129" t="e">
        <f t="shared" si="53"/>
        <v>#N/A</v>
      </c>
      <c r="N172" s="11">
        <f>SUM($K$4:K172)</f>
        <v>169</v>
      </c>
      <c r="O172" s="11" t="str">
        <f>IF(P172="","",IF(IFERROR(VLOOKUP(N172,Home!$C$8:$R$1048576,1,FALSE),"")=0,"",IFERROR(VLOOKUP(N172,Home!$C$8:$R$1048576,1,FALSE),"")))</f>
        <v/>
      </c>
      <c r="P172" s="11" t="str">
        <f>IF(IFERROR(VLOOKUP(W172,Home!$C$8:$R$1048576,3,FALSE),"")=0,"",IFERROR(VLOOKUP(W172,Home!$C$8:$R$1048576,3,FALSE),""))</f>
        <v/>
      </c>
      <c r="Q172" s="11" t="str">
        <f t="shared" si="54"/>
        <v/>
      </c>
      <c r="R172" s="130" t="e">
        <f>VLOOKUP(Q172,'Baggrund til lister'!$G$4:$H$15,2,FALSE)</f>
        <v>#N/A</v>
      </c>
      <c r="S172" s="11" t="str">
        <f t="shared" si="55"/>
        <v/>
      </c>
      <c r="T172" s="11" t="str">
        <f>IF(IFERROR(VLOOKUP(N172,Home!$C$8:$R$1048576,11,FALSE),"")=0,"",IFERROR(VLOOKUP(N172,Home!$C$8:$R$1048576,11,FALSE),""))</f>
        <v/>
      </c>
      <c r="U172" s="11" t="str">
        <f>IF(IFERROR(VLOOKUP(O172,Home!$C$8:$R$1048576,12,FALSE),"")=0,"",IFERROR(VLOOKUP(O172,Home!$C$8:$R$1048576,12,FALSE),""))</f>
        <v/>
      </c>
      <c r="V172" s="11" t="str">
        <f>IF(IFERROR(VLOOKUP(O172,Home!$C$8:$R$1048576,8,FALSE),"")=0,"",IFERROR(VLOOKUP(O172,Home!$C$8:$R$1048576,8,FALSE),""))</f>
        <v/>
      </c>
      <c r="W172" s="11" t="str">
        <f>IF(OR(VLOOKUP(N172,Home!$C$7:$I$207,6,FALSE)="",VLOOKUP(N172,Home!$C$7:$I$207,7,FALSE)=""),"FEJL",SUM(Baggrundsark!$K$4:K172))</f>
        <v>FEJL</v>
      </c>
      <c r="Y172">
        <v>169</v>
      </c>
      <c r="Z172" s="1" t="str">
        <f>IF(VLOOKUP(Y172,Home!$C$8:$I$207,6,FALSE)="","",VLOOKUP(Y172,Home!$C$8:$I$207,6,FALSE))</f>
        <v/>
      </c>
      <c r="AA172" t="e">
        <f t="shared" si="76"/>
        <v>#VALUE!</v>
      </c>
      <c r="AB172" s="44" t="str">
        <f>IF(Home!I176="","",(1+(Home!I176-Home!H176)/14))</f>
        <v/>
      </c>
      <c r="AC172" t="e">
        <f t="shared" si="74"/>
        <v>#VALUE!</v>
      </c>
      <c r="AD172">
        <f t="shared" si="66"/>
        <v>0</v>
      </c>
      <c r="AE172">
        <f>SUM($AD$4:AD172)</f>
        <v>1</v>
      </c>
      <c r="AF172" s="103" t="str">
        <f>IFERROR(VLOOKUP(AN172,Home!$C$8:$E$207,3,FALSE),"")</f>
        <v/>
      </c>
      <c r="AG172" s="103" t="str">
        <f>IFERROR(VLOOKUP(AN172,Home!$C$8:$E$207,2,FALSE),"")</f>
        <v/>
      </c>
      <c r="AH172" s="104" t="str">
        <f>IF(VLOOKUP(AE172,Home!$C$8:$I$207,6,FALSE)="","",VLOOKUP(AE172,Home!$C$8:$I$207,6,FALSE))</f>
        <v/>
      </c>
      <c r="AI172" s="104" t="e">
        <f t="shared" si="75"/>
        <v>#VALUE!</v>
      </c>
      <c r="AJ172" s="105" t="e">
        <f t="shared" si="67"/>
        <v>#VALUE!</v>
      </c>
      <c r="AK172" s="103" t="e">
        <f t="shared" si="57"/>
        <v>#VALUE!</v>
      </c>
      <c r="AL172" s="103" t="e">
        <f t="shared" si="68"/>
        <v>#VALUE!</v>
      </c>
      <c r="AN172" t="str">
        <f>IF(OR(VLOOKUP(AE172,Home!$C$8:$I$207,6,FALSE)="",VLOOKUP(AE172,Home!$C$8:$I$207,7,FALSE)=""),"FEJL",Baggrundsark!AE172)</f>
        <v>FEJL</v>
      </c>
      <c r="AO172">
        <f>IF(VLOOKUP(AE172,Home!$C$8:$N$207,12,FALSE)="Timelønnet",1,0)</f>
        <v>0</v>
      </c>
      <c r="AP172">
        <f>SUM($AO$4:AO172)*AO172</f>
        <v>0</v>
      </c>
      <c r="AQ172">
        <f t="shared" si="77"/>
        <v>1</v>
      </c>
      <c r="AR172" t="str">
        <f t="shared" si="78"/>
        <v/>
      </c>
      <c r="AS172" t="e">
        <f t="shared" si="69"/>
        <v>#VALUE!</v>
      </c>
      <c r="AT172" s="45" t="e">
        <f t="shared" si="60"/>
        <v>#VALUE!</v>
      </c>
      <c r="AU172">
        <f>VLOOKUP(AQ172,Home!$C$8:$J$207,8,FALSE)</f>
        <v>0</v>
      </c>
      <c r="AZ172">
        <v>10</v>
      </c>
      <c r="BA172">
        <v>2017</v>
      </c>
      <c r="BB172" t="s">
        <v>383</v>
      </c>
      <c r="BC172" t="s">
        <v>183</v>
      </c>
    </row>
    <row r="173" spans="1:55" x14ac:dyDescent="0.25">
      <c r="A173" s="6">
        <f t="shared" si="61"/>
        <v>0</v>
      </c>
      <c r="B173" s="6">
        <f t="shared" si="70"/>
        <v>0</v>
      </c>
      <c r="C173" s="6" t="str">
        <f t="shared" si="62"/>
        <v/>
      </c>
      <c r="D173" s="7">
        <f t="shared" si="63"/>
        <v>0</v>
      </c>
      <c r="E173" s="7">
        <f t="shared" si="71"/>
        <v>0</v>
      </c>
      <c r="F173" s="7" t="str">
        <f t="shared" si="64"/>
        <v/>
      </c>
      <c r="G173" s="6">
        <f t="shared" si="65"/>
        <v>0</v>
      </c>
      <c r="H173" s="6">
        <f t="shared" si="72"/>
        <v>0</v>
      </c>
      <c r="I173" s="6" t="str">
        <f t="shared" si="73"/>
        <v/>
      </c>
      <c r="J173" s="11">
        <v>170</v>
      </c>
      <c r="K173" s="11">
        <f>IF(IFERROR(VLOOKUP(J173,Home!$A$8:$B$1048576,1,FALSE),0)=0,0,1)</f>
        <v>1</v>
      </c>
      <c r="L173" s="129" t="e">
        <f>IF(VLOOKUP(O173,Home!$C$8:$R$207,6,FALSE)="","",VLOOKUP(O173,Home!$C$8:$R$207,6,FALSE))</f>
        <v>#N/A</v>
      </c>
      <c r="M173" s="129" t="e">
        <f t="shared" si="53"/>
        <v>#N/A</v>
      </c>
      <c r="N173" s="11">
        <f>SUM($K$4:K173)</f>
        <v>170</v>
      </c>
      <c r="O173" s="11" t="str">
        <f>IF(P173="","",IF(IFERROR(VLOOKUP(N173,Home!$C$8:$R$1048576,1,FALSE),"")=0,"",IFERROR(VLOOKUP(N173,Home!$C$8:$R$1048576,1,FALSE),"")))</f>
        <v/>
      </c>
      <c r="P173" s="11" t="str">
        <f>IF(IFERROR(VLOOKUP(W173,Home!$C$8:$R$1048576,3,FALSE),"")=0,"",IFERROR(VLOOKUP(W173,Home!$C$8:$R$1048576,3,FALSE),""))</f>
        <v/>
      </c>
      <c r="Q173" s="11" t="str">
        <f t="shared" si="54"/>
        <v/>
      </c>
      <c r="R173" s="130" t="e">
        <f>VLOOKUP(Q173,'Baggrund til lister'!$G$4:$H$15,2,FALSE)</f>
        <v>#N/A</v>
      </c>
      <c r="S173" s="11" t="str">
        <f t="shared" si="55"/>
        <v/>
      </c>
      <c r="T173" s="11" t="str">
        <f>IF(IFERROR(VLOOKUP(N173,Home!$C$8:$R$1048576,11,FALSE),"")=0,"",IFERROR(VLOOKUP(N173,Home!$C$8:$R$1048576,11,FALSE),""))</f>
        <v/>
      </c>
      <c r="U173" s="11" t="str">
        <f>IF(IFERROR(VLOOKUP(O173,Home!$C$8:$R$1048576,12,FALSE),"")=0,"",IFERROR(VLOOKUP(O173,Home!$C$8:$R$1048576,12,FALSE),""))</f>
        <v/>
      </c>
      <c r="V173" s="11" t="str">
        <f>IF(IFERROR(VLOOKUP(O173,Home!$C$8:$R$1048576,8,FALSE),"")=0,"",IFERROR(VLOOKUP(O173,Home!$C$8:$R$1048576,8,FALSE),""))</f>
        <v/>
      </c>
      <c r="W173" s="11" t="str">
        <f>IF(OR(VLOOKUP(N173,Home!$C$7:$I$207,6,FALSE)="",VLOOKUP(N173,Home!$C$7:$I$207,7,FALSE)=""),"FEJL",SUM(Baggrundsark!$K$4:K173))</f>
        <v>FEJL</v>
      </c>
      <c r="Y173">
        <v>170</v>
      </c>
      <c r="Z173" s="1" t="str">
        <f>IF(VLOOKUP(Y173,Home!$C$8:$I$207,6,FALSE)="","",VLOOKUP(Y173,Home!$C$8:$I$207,6,FALSE))</f>
        <v/>
      </c>
      <c r="AA173" t="e">
        <f t="shared" si="76"/>
        <v>#VALUE!</v>
      </c>
      <c r="AB173" s="44" t="str">
        <f>IF(Home!I177="","",(1+(Home!I177-Home!H177)/14))</f>
        <v/>
      </c>
      <c r="AC173" t="e">
        <f t="shared" si="74"/>
        <v>#VALUE!</v>
      </c>
      <c r="AD173">
        <f t="shared" si="66"/>
        <v>0</v>
      </c>
      <c r="AE173">
        <f>SUM($AD$4:AD173)</f>
        <v>1</v>
      </c>
      <c r="AF173" s="103" t="str">
        <f>IFERROR(VLOOKUP(AN173,Home!$C$8:$E$207,3,FALSE),"")</f>
        <v/>
      </c>
      <c r="AG173" s="103" t="str">
        <f>IFERROR(VLOOKUP(AN173,Home!$C$8:$E$207,2,FALSE),"")</f>
        <v/>
      </c>
      <c r="AH173" s="104" t="str">
        <f>IF(VLOOKUP(AE173,Home!$C$8:$I$207,6,FALSE)="","",VLOOKUP(AE173,Home!$C$8:$I$207,6,FALSE))</f>
        <v/>
      </c>
      <c r="AI173" s="104" t="e">
        <f t="shared" si="75"/>
        <v>#VALUE!</v>
      </c>
      <c r="AJ173" s="105" t="e">
        <f t="shared" si="67"/>
        <v>#VALUE!</v>
      </c>
      <c r="AK173" s="103" t="e">
        <f t="shared" si="57"/>
        <v>#VALUE!</v>
      </c>
      <c r="AL173" s="103" t="e">
        <f t="shared" si="68"/>
        <v>#VALUE!</v>
      </c>
      <c r="AN173" t="str">
        <f>IF(OR(VLOOKUP(AE173,Home!$C$8:$I$207,6,FALSE)="",VLOOKUP(AE173,Home!$C$8:$I$207,7,FALSE)=""),"FEJL",Baggrundsark!AE173)</f>
        <v>FEJL</v>
      </c>
      <c r="AO173">
        <f>IF(VLOOKUP(AE173,Home!$C$8:$N$207,12,FALSE)="Timelønnet",1,0)</f>
        <v>0</v>
      </c>
      <c r="AP173">
        <f>SUM($AO$4:AO173)*AO173</f>
        <v>0</v>
      </c>
      <c r="AQ173">
        <f t="shared" si="77"/>
        <v>1</v>
      </c>
      <c r="AR173" t="str">
        <f t="shared" si="78"/>
        <v/>
      </c>
      <c r="AS173" t="e">
        <f t="shared" si="69"/>
        <v>#VALUE!</v>
      </c>
      <c r="AT173" s="45" t="e">
        <f t="shared" si="60"/>
        <v>#VALUE!</v>
      </c>
      <c r="AU173">
        <f>VLOOKUP(AQ173,Home!$C$8:$J$207,8,FALSE)</f>
        <v>0</v>
      </c>
      <c r="AZ173">
        <v>11</v>
      </c>
      <c r="BA173">
        <v>2017</v>
      </c>
      <c r="BB173" t="s">
        <v>384</v>
      </c>
      <c r="BC173" t="s">
        <v>184</v>
      </c>
    </row>
    <row r="174" spans="1:55" x14ac:dyDescent="0.25">
      <c r="A174" s="6">
        <f t="shared" si="61"/>
        <v>0</v>
      </c>
      <c r="B174" s="6">
        <f t="shared" si="70"/>
        <v>0</v>
      </c>
      <c r="C174" s="6" t="str">
        <f t="shared" si="62"/>
        <v/>
      </c>
      <c r="D174" s="7">
        <f t="shared" si="63"/>
        <v>0</v>
      </c>
      <c r="E174" s="7">
        <f t="shared" si="71"/>
        <v>0</v>
      </c>
      <c r="F174" s="7" t="str">
        <f t="shared" si="64"/>
        <v/>
      </c>
      <c r="G174" s="6">
        <f t="shared" si="65"/>
        <v>0</v>
      </c>
      <c r="H174" s="6">
        <f t="shared" si="72"/>
        <v>0</v>
      </c>
      <c r="I174" s="6" t="str">
        <f t="shared" si="73"/>
        <v/>
      </c>
      <c r="J174" s="11">
        <v>171</v>
      </c>
      <c r="K174" s="11">
        <f>IF(IFERROR(VLOOKUP(J174,Home!$A$8:$B$1048576,1,FALSE),0)=0,0,1)</f>
        <v>1</v>
      </c>
      <c r="L174" s="129" t="e">
        <f>IF(VLOOKUP(O174,Home!$C$8:$R$207,6,FALSE)="","",VLOOKUP(O174,Home!$C$8:$R$207,6,FALSE))</f>
        <v>#N/A</v>
      </c>
      <c r="M174" s="129" t="e">
        <f t="shared" si="53"/>
        <v>#N/A</v>
      </c>
      <c r="N174" s="11">
        <f>SUM($K$4:K174)</f>
        <v>171</v>
      </c>
      <c r="O174" s="11" t="str">
        <f>IF(P174="","",IF(IFERROR(VLOOKUP(N174,Home!$C$8:$R$1048576,1,FALSE),"")=0,"",IFERROR(VLOOKUP(N174,Home!$C$8:$R$1048576,1,FALSE),"")))</f>
        <v/>
      </c>
      <c r="P174" s="11" t="str">
        <f>IF(IFERROR(VLOOKUP(W174,Home!$C$8:$R$1048576,3,FALSE),"")=0,"",IFERROR(VLOOKUP(W174,Home!$C$8:$R$1048576,3,FALSE),""))</f>
        <v/>
      </c>
      <c r="Q174" s="11" t="str">
        <f t="shared" si="54"/>
        <v/>
      </c>
      <c r="R174" s="130" t="e">
        <f>VLOOKUP(Q174,'Baggrund til lister'!$G$4:$H$15,2,FALSE)</f>
        <v>#N/A</v>
      </c>
      <c r="S174" s="11" t="str">
        <f t="shared" si="55"/>
        <v/>
      </c>
      <c r="T174" s="11" t="str">
        <f>IF(IFERROR(VLOOKUP(N174,Home!$C$8:$R$1048576,11,FALSE),"")=0,"",IFERROR(VLOOKUP(N174,Home!$C$8:$R$1048576,11,FALSE),""))</f>
        <v/>
      </c>
      <c r="U174" s="11" t="str">
        <f>IF(IFERROR(VLOOKUP(O174,Home!$C$8:$R$1048576,12,FALSE),"")=0,"",IFERROR(VLOOKUP(O174,Home!$C$8:$R$1048576,12,FALSE),""))</f>
        <v/>
      </c>
      <c r="V174" s="11" t="str">
        <f>IF(IFERROR(VLOOKUP(O174,Home!$C$8:$R$1048576,8,FALSE),"")=0,"",IFERROR(VLOOKUP(O174,Home!$C$8:$R$1048576,8,FALSE),""))</f>
        <v/>
      </c>
      <c r="W174" s="11" t="str">
        <f>IF(OR(VLOOKUP(N174,Home!$C$7:$I$207,6,FALSE)="",VLOOKUP(N174,Home!$C$7:$I$207,7,FALSE)=""),"FEJL",SUM(Baggrundsark!$K$4:K174))</f>
        <v>FEJL</v>
      </c>
      <c r="Y174">
        <v>171</v>
      </c>
      <c r="Z174" s="1" t="str">
        <f>IF(VLOOKUP(Y174,Home!$C$8:$I$207,6,FALSE)="","",VLOOKUP(Y174,Home!$C$8:$I$207,6,FALSE))</f>
        <v/>
      </c>
      <c r="AA174" t="e">
        <f t="shared" si="76"/>
        <v>#VALUE!</v>
      </c>
      <c r="AB174" s="44" t="str">
        <f>IF(Home!I178="","",(1+(Home!I178-Home!H178)/14))</f>
        <v/>
      </c>
      <c r="AC174" t="e">
        <f t="shared" si="74"/>
        <v>#VALUE!</v>
      </c>
      <c r="AD174">
        <f t="shared" si="66"/>
        <v>0</v>
      </c>
      <c r="AE174">
        <f>SUM($AD$4:AD174)</f>
        <v>1</v>
      </c>
      <c r="AF174" s="103" t="str">
        <f>IFERROR(VLOOKUP(AN174,Home!$C$8:$E$207,3,FALSE),"")</f>
        <v/>
      </c>
      <c r="AG174" s="103" t="str">
        <f>IFERROR(VLOOKUP(AN174,Home!$C$8:$E$207,2,FALSE),"")</f>
        <v/>
      </c>
      <c r="AH174" s="104" t="str">
        <f>IF(VLOOKUP(AE174,Home!$C$8:$I$207,6,FALSE)="","",VLOOKUP(AE174,Home!$C$8:$I$207,6,FALSE))</f>
        <v/>
      </c>
      <c r="AI174" s="104" t="e">
        <f t="shared" si="75"/>
        <v>#VALUE!</v>
      </c>
      <c r="AJ174" s="105" t="e">
        <f t="shared" si="67"/>
        <v>#VALUE!</v>
      </c>
      <c r="AK174" s="103" t="e">
        <f t="shared" si="57"/>
        <v>#VALUE!</v>
      </c>
      <c r="AL174" s="103" t="e">
        <f t="shared" si="68"/>
        <v>#VALUE!</v>
      </c>
      <c r="AN174" t="str">
        <f>IF(OR(VLOOKUP(AE174,Home!$C$8:$I$207,6,FALSE)="",VLOOKUP(AE174,Home!$C$8:$I$207,7,FALSE)=""),"FEJL",Baggrundsark!AE174)</f>
        <v>FEJL</v>
      </c>
      <c r="AO174">
        <f>IF(VLOOKUP(AE174,Home!$C$8:$N$207,12,FALSE)="Timelønnet",1,0)</f>
        <v>0</v>
      </c>
      <c r="AP174">
        <f>SUM($AO$4:AO174)*AO174</f>
        <v>0</v>
      </c>
      <c r="AQ174">
        <f t="shared" si="77"/>
        <v>1</v>
      </c>
      <c r="AR174" t="str">
        <f t="shared" si="78"/>
        <v/>
      </c>
      <c r="AS174" t="e">
        <f t="shared" si="69"/>
        <v>#VALUE!</v>
      </c>
      <c r="AT174" s="45" t="e">
        <f t="shared" si="60"/>
        <v>#VALUE!</v>
      </c>
      <c r="AU174">
        <f>VLOOKUP(AQ174,Home!$C$8:$J$207,8,FALSE)</f>
        <v>0</v>
      </c>
      <c r="AZ174">
        <v>12</v>
      </c>
      <c r="BA174">
        <v>2017</v>
      </c>
      <c r="BB174" t="s">
        <v>385</v>
      </c>
      <c r="BC174" t="s">
        <v>184</v>
      </c>
    </row>
    <row r="175" spans="1:55" x14ac:dyDescent="0.25">
      <c r="A175" s="6">
        <f t="shared" si="61"/>
        <v>0</v>
      </c>
      <c r="B175" s="6">
        <f t="shared" si="70"/>
        <v>0</v>
      </c>
      <c r="C175" s="6" t="str">
        <f t="shared" si="62"/>
        <v/>
      </c>
      <c r="D175" s="7">
        <f t="shared" si="63"/>
        <v>0</v>
      </c>
      <c r="E175" s="7">
        <f t="shared" si="71"/>
        <v>0</v>
      </c>
      <c r="F175" s="7" t="str">
        <f t="shared" si="64"/>
        <v/>
      </c>
      <c r="G175" s="6">
        <f t="shared" si="65"/>
        <v>0</v>
      </c>
      <c r="H175" s="6">
        <f t="shared" si="72"/>
        <v>0</v>
      </c>
      <c r="I175" s="6" t="str">
        <f t="shared" si="73"/>
        <v/>
      </c>
      <c r="J175" s="11">
        <v>172</v>
      </c>
      <c r="K175" s="11">
        <f>IF(IFERROR(VLOOKUP(J175,Home!$A$8:$B$1048576,1,FALSE),0)=0,0,1)</f>
        <v>1</v>
      </c>
      <c r="L175" s="129" t="e">
        <f>IF(VLOOKUP(O175,Home!$C$8:$R$207,6,FALSE)="","",VLOOKUP(O175,Home!$C$8:$R$207,6,FALSE))</f>
        <v>#N/A</v>
      </c>
      <c r="M175" s="129" t="e">
        <f t="shared" si="53"/>
        <v>#N/A</v>
      </c>
      <c r="N175" s="11">
        <f>SUM($K$4:K175)</f>
        <v>172</v>
      </c>
      <c r="O175" s="11" t="str">
        <f>IF(P175="","",IF(IFERROR(VLOOKUP(N175,Home!$C$8:$R$1048576,1,FALSE),"")=0,"",IFERROR(VLOOKUP(N175,Home!$C$8:$R$1048576,1,FALSE),"")))</f>
        <v/>
      </c>
      <c r="P175" s="11" t="str">
        <f>IF(IFERROR(VLOOKUP(W175,Home!$C$8:$R$1048576,3,FALSE),"")=0,"",IFERROR(VLOOKUP(W175,Home!$C$8:$R$1048576,3,FALSE),""))</f>
        <v/>
      </c>
      <c r="Q175" s="11" t="str">
        <f t="shared" si="54"/>
        <v/>
      </c>
      <c r="R175" s="130" t="e">
        <f>VLOOKUP(Q175,'Baggrund til lister'!$G$4:$H$15,2,FALSE)</f>
        <v>#N/A</v>
      </c>
      <c r="S175" s="11" t="str">
        <f t="shared" si="55"/>
        <v/>
      </c>
      <c r="T175" s="11" t="str">
        <f>IF(IFERROR(VLOOKUP(N175,Home!$C$8:$R$1048576,11,FALSE),"")=0,"",IFERROR(VLOOKUP(N175,Home!$C$8:$R$1048576,11,FALSE),""))</f>
        <v/>
      </c>
      <c r="U175" s="11" t="str">
        <f>IF(IFERROR(VLOOKUP(O175,Home!$C$8:$R$1048576,12,FALSE),"")=0,"",IFERROR(VLOOKUP(O175,Home!$C$8:$R$1048576,12,FALSE),""))</f>
        <v/>
      </c>
      <c r="V175" s="11" t="str">
        <f>IF(IFERROR(VLOOKUP(O175,Home!$C$8:$R$1048576,8,FALSE),"")=0,"",IFERROR(VLOOKUP(O175,Home!$C$8:$R$1048576,8,FALSE),""))</f>
        <v/>
      </c>
      <c r="W175" s="11" t="str">
        <f>IF(OR(VLOOKUP(N175,Home!$C$7:$I$207,6,FALSE)="",VLOOKUP(N175,Home!$C$7:$I$207,7,FALSE)=""),"FEJL",SUM(Baggrundsark!$K$4:K175))</f>
        <v>FEJL</v>
      </c>
      <c r="Y175">
        <v>172</v>
      </c>
      <c r="Z175" s="1" t="str">
        <f>IF(VLOOKUP(Y175,Home!$C$8:$I$207,6,FALSE)="","",VLOOKUP(Y175,Home!$C$8:$I$207,6,FALSE))</f>
        <v/>
      </c>
      <c r="AA175" t="e">
        <f t="shared" si="76"/>
        <v>#VALUE!</v>
      </c>
      <c r="AB175" s="44" t="str">
        <f>IF(Home!I179="","",(1+(Home!I179-Home!H179)/14))</f>
        <v/>
      </c>
      <c r="AC175" t="e">
        <f t="shared" si="74"/>
        <v>#VALUE!</v>
      </c>
      <c r="AD175">
        <f t="shared" si="66"/>
        <v>0</v>
      </c>
      <c r="AE175">
        <f>SUM($AD$4:AD175)</f>
        <v>1</v>
      </c>
      <c r="AF175" s="103" t="str">
        <f>IFERROR(VLOOKUP(AN175,Home!$C$8:$E$207,3,FALSE),"")</f>
        <v/>
      </c>
      <c r="AG175" s="103" t="str">
        <f>IFERROR(VLOOKUP(AN175,Home!$C$8:$E$207,2,FALSE),"")</f>
        <v/>
      </c>
      <c r="AH175" s="104" t="str">
        <f>IF(VLOOKUP(AE175,Home!$C$8:$I$207,6,FALSE)="","",VLOOKUP(AE175,Home!$C$8:$I$207,6,FALSE))</f>
        <v/>
      </c>
      <c r="AI175" s="104" t="e">
        <f t="shared" si="75"/>
        <v>#VALUE!</v>
      </c>
      <c r="AJ175" s="105" t="e">
        <f t="shared" si="67"/>
        <v>#VALUE!</v>
      </c>
      <c r="AK175" s="103" t="e">
        <f t="shared" si="57"/>
        <v>#VALUE!</v>
      </c>
      <c r="AL175" s="103" t="e">
        <f t="shared" si="68"/>
        <v>#VALUE!</v>
      </c>
      <c r="AN175" t="str">
        <f>IF(OR(VLOOKUP(AE175,Home!$C$8:$I$207,6,FALSE)="",VLOOKUP(AE175,Home!$C$8:$I$207,7,FALSE)=""),"FEJL",Baggrundsark!AE175)</f>
        <v>FEJL</v>
      </c>
      <c r="AO175">
        <f>IF(VLOOKUP(AE175,Home!$C$8:$N$207,12,FALSE)="Timelønnet",1,0)</f>
        <v>0</v>
      </c>
      <c r="AP175">
        <f>SUM($AO$4:AO175)*AO175</f>
        <v>0</v>
      </c>
      <c r="AQ175">
        <f t="shared" si="77"/>
        <v>1</v>
      </c>
      <c r="AR175" t="str">
        <f t="shared" si="78"/>
        <v/>
      </c>
      <c r="AS175" t="e">
        <f t="shared" si="69"/>
        <v>#VALUE!</v>
      </c>
      <c r="AT175" s="45" t="e">
        <f t="shared" si="60"/>
        <v>#VALUE!</v>
      </c>
      <c r="AU175">
        <f>VLOOKUP(AQ175,Home!$C$8:$J$207,8,FALSE)</f>
        <v>0</v>
      </c>
      <c r="AZ175">
        <v>13</v>
      </c>
      <c r="BA175">
        <v>2017</v>
      </c>
      <c r="BB175" t="s">
        <v>386</v>
      </c>
      <c r="BC175" t="s">
        <v>185</v>
      </c>
    </row>
    <row r="176" spans="1:55" x14ac:dyDescent="0.25">
      <c r="A176" s="6">
        <f t="shared" si="61"/>
        <v>0</v>
      </c>
      <c r="B176" s="6">
        <f t="shared" si="70"/>
        <v>0</v>
      </c>
      <c r="C176" s="6" t="str">
        <f t="shared" si="62"/>
        <v/>
      </c>
      <c r="D176" s="7">
        <f t="shared" si="63"/>
        <v>0</v>
      </c>
      <c r="E176" s="7">
        <f t="shared" si="71"/>
        <v>0</v>
      </c>
      <c r="F176" s="7" t="str">
        <f t="shared" si="64"/>
        <v/>
      </c>
      <c r="G176" s="6">
        <f t="shared" si="65"/>
        <v>0</v>
      </c>
      <c r="H176" s="6">
        <f t="shared" si="72"/>
        <v>0</v>
      </c>
      <c r="I176" s="6" t="str">
        <f t="shared" si="73"/>
        <v/>
      </c>
      <c r="J176" s="11">
        <v>173</v>
      </c>
      <c r="K176" s="11">
        <f>IF(IFERROR(VLOOKUP(J176,Home!$A$8:$B$1048576,1,FALSE),0)=0,0,1)</f>
        <v>1</v>
      </c>
      <c r="L176" s="129" t="e">
        <f>IF(VLOOKUP(O176,Home!$C$8:$R$207,6,FALSE)="","",VLOOKUP(O176,Home!$C$8:$R$207,6,FALSE))</f>
        <v>#N/A</v>
      </c>
      <c r="M176" s="129" t="e">
        <f t="shared" si="53"/>
        <v>#N/A</v>
      </c>
      <c r="N176" s="11">
        <f>SUM($K$4:K176)</f>
        <v>173</v>
      </c>
      <c r="O176" s="11" t="str">
        <f>IF(P176="","",IF(IFERROR(VLOOKUP(N176,Home!$C$8:$R$1048576,1,FALSE),"")=0,"",IFERROR(VLOOKUP(N176,Home!$C$8:$R$1048576,1,FALSE),"")))</f>
        <v/>
      </c>
      <c r="P176" s="11" t="str">
        <f>IF(IFERROR(VLOOKUP(W176,Home!$C$8:$R$1048576,3,FALSE),"")=0,"",IFERROR(VLOOKUP(W176,Home!$C$8:$R$1048576,3,FALSE),""))</f>
        <v/>
      </c>
      <c r="Q176" s="11" t="str">
        <f t="shared" si="54"/>
        <v/>
      </c>
      <c r="R176" s="130" t="e">
        <f>VLOOKUP(Q176,'Baggrund til lister'!$G$4:$H$15,2,FALSE)</f>
        <v>#N/A</v>
      </c>
      <c r="S176" s="11" t="str">
        <f t="shared" si="55"/>
        <v/>
      </c>
      <c r="T176" s="11" t="str">
        <f>IF(IFERROR(VLOOKUP(N176,Home!$C$8:$R$1048576,11,FALSE),"")=0,"",IFERROR(VLOOKUP(N176,Home!$C$8:$R$1048576,11,FALSE),""))</f>
        <v/>
      </c>
      <c r="U176" s="11" t="str">
        <f>IF(IFERROR(VLOOKUP(O176,Home!$C$8:$R$1048576,12,FALSE),"")=0,"",IFERROR(VLOOKUP(O176,Home!$C$8:$R$1048576,12,FALSE),""))</f>
        <v/>
      </c>
      <c r="V176" s="11" t="str">
        <f>IF(IFERROR(VLOOKUP(O176,Home!$C$8:$R$1048576,8,FALSE),"")=0,"",IFERROR(VLOOKUP(O176,Home!$C$8:$R$1048576,8,FALSE),""))</f>
        <v/>
      </c>
      <c r="W176" s="11" t="str">
        <f>IF(OR(VLOOKUP(N176,Home!$C$7:$I$207,6,FALSE)="",VLOOKUP(N176,Home!$C$7:$I$207,7,FALSE)=""),"FEJL",SUM(Baggrundsark!$K$4:K176))</f>
        <v>FEJL</v>
      </c>
      <c r="Y176">
        <v>173</v>
      </c>
      <c r="Z176" s="1" t="str">
        <f>IF(VLOOKUP(Y176,Home!$C$8:$I$207,6,FALSE)="","",VLOOKUP(Y176,Home!$C$8:$I$207,6,FALSE))</f>
        <v/>
      </c>
      <c r="AA176" t="e">
        <f t="shared" si="76"/>
        <v>#VALUE!</v>
      </c>
      <c r="AB176" s="44" t="str">
        <f>IF(Home!I180="","",(1+(Home!I180-Home!H180)/14))</f>
        <v/>
      </c>
      <c r="AC176" t="e">
        <f t="shared" si="74"/>
        <v>#VALUE!</v>
      </c>
      <c r="AD176">
        <f t="shared" si="66"/>
        <v>0</v>
      </c>
      <c r="AE176">
        <f>SUM($AD$4:AD176)</f>
        <v>1</v>
      </c>
      <c r="AF176" s="103" t="str">
        <f>IFERROR(VLOOKUP(AN176,Home!$C$8:$E$207,3,FALSE),"")</f>
        <v/>
      </c>
      <c r="AG176" s="103" t="str">
        <f>IFERROR(VLOOKUP(AN176,Home!$C$8:$E$207,2,FALSE),"")</f>
        <v/>
      </c>
      <c r="AH176" s="104" t="str">
        <f>IF(VLOOKUP(AE176,Home!$C$8:$I$207,6,FALSE)="","",VLOOKUP(AE176,Home!$C$8:$I$207,6,FALSE))</f>
        <v/>
      </c>
      <c r="AI176" s="104" t="e">
        <f t="shared" si="75"/>
        <v>#VALUE!</v>
      </c>
      <c r="AJ176" s="105" t="e">
        <f t="shared" si="67"/>
        <v>#VALUE!</v>
      </c>
      <c r="AK176" s="103" t="e">
        <f t="shared" si="57"/>
        <v>#VALUE!</v>
      </c>
      <c r="AL176" s="103" t="e">
        <f t="shared" si="68"/>
        <v>#VALUE!</v>
      </c>
      <c r="AN176" t="str">
        <f>IF(OR(VLOOKUP(AE176,Home!$C$8:$I$207,6,FALSE)="",VLOOKUP(AE176,Home!$C$8:$I$207,7,FALSE)=""),"FEJL",Baggrundsark!AE176)</f>
        <v>FEJL</v>
      </c>
      <c r="AO176">
        <f>IF(VLOOKUP(AE176,Home!$C$8:$N$207,12,FALSE)="Timelønnet",1,0)</f>
        <v>0</v>
      </c>
      <c r="AP176">
        <f>SUM($AO$4:AO176)*AO176</f>
        <v>0</v>
      </c>
      <c r="AQ176">
        <f t="shared" si="77"/>
        <v>1</v>
      </c>
      <c r="AR176" t="str">
        <f t="shared" si="78"/>
        <v/>
      </c>
      <c r="AS176" t="e">
        <f t="shared" si="69"/>
        <v>#VALUE!</v>
      </c>
      <c r="AT176" s="45" t="e">
        <f t="shared" si="60"/>
        <v>#VALUE!</v>
      </c>
      <c r="AU176">
        <f>VLOOKUP(AQ176,Home!$C$8:$J$207,8,FALSE)</f>
        <v>0</v>
      </c>
      <c r="AZ176">
        <v>14</v>
      </c>
      <c r="BA176">
        <v>2017</v>
      </c>
      <c r="BB176" t="s">
        <v>387</v>
      </c>
      <c r="BC176" t="s">
        <v>185</v>
      </c>
    </row>
    <row r="177" spans="1:55" x14ac:dyDescent="0.25">
      <c r="A177" s="6">
        <f t="shared" si="61"/>
        <v>0</v>
      </c>
      <c r="B177" s="6">
        <f t="shared" si="70"/>
        <v>0</v>
      </c>
      <c r="C177" s="6" t="str">
        <f t="shared" si="62"/>
        <v/>
      </c>
      <c r="D177" s="7">
        <f t="shared" si="63"/>
        <v>0</v>
      </c>
      <c r="E177" s="7">
        <f t="shared" si="71"/>
        <v>0</v>
      </c>
      <c r="F177" s="7" t="str">
        <f t="shared" si="64"/>
        <v/>
      </c>
      <c r="G177" s="6">
        <f t="shared" si="65"/>
        <v>0</v>
      </c>
      <c r="H177" s="6">
        <f t="shared" si="72"/>
        <v>0</v>
      </c>
      <c r="I177" s="6" t="str">
        <f t="shared" si="73"/>
        <v/>
      </c>
      <c r="J177" s="11">
        <v>174</v>
      </c>
      <c r="K177" s="11">
        <f>IF(IFERROR(VLOOKUP(J177,Home!$A$8:$B$1048576,1,FALSE),0)=0,0,1)</f>
        <v>1</v>
      </c>
      <c r="L177" s="129" t="e">
        <f>IF(VLOOKUP(O177,Home!$C$8:$R$207,6,FALSE)="","",VLOOKUP(O177,Home!$C$8:$R$207,6,FALSE))</f>
        <v>#N/A</v>
      </c>
      <c r="M177" s="129" t="e">
        <f t="shared" si="53"/>
        <v>#N/A</v>
      </c>
      <c r="N177" s="11">
        <f>SUM($K$4:K177)</f>
        <v>174</v>
      </c>
      <c r="O177" s="11" t="str">
        <f>IF(P177="","",IF(IFERROR(VLOOKUP(N177,Home!$C$8:$R$1048576,1,FALSE),"")=0,"",IFERROR(VLOOKUP(N177,Home!$C$8:$R$1048576,1,FALSE),"")))</f>
        <v/>
      </c>
      <c r="P177" s="11" t="str">
        <f>IF(IFERROR(VLOOKUP(W177,Home!$C$8:$R$1048576,3,FALSE),"")=0,"",IFERROR(VLOOKUP(W177,Home!$C$8:$R$1048576,3,FALSE),""))</f>
        <v/>
      </c>
      <c r="Q177" s="11" t="str">
        <f t="shared" si="54"/>
        <v/>
      </c>
      <c r="R177" s="130" t="e">
        <f>VLOOKUP(Q177,'Baggrund til lister'!$G$4:$H$15,2,FALSE)</f>
        <v>#N/A</v>
      </c>
      <c r="S177" s="11" t="str">
        <f t="shared" si="55"/>
        <v/>
      </c>
      <c r="T177" s="11" t="str">
        <f>IF(IFERROR(VLOOKUP(N177,Home!$C$8:$R$1048576,11,FALSE),"")=0,"",IFERROR(VLOOKUP(N177,Home!$C$8:$R$1048576,11,FALSE),""))</f>
        <v/>
      </c>
      <c r="U177" s="11" t="str">
        <f>IF(IFERROR(VLOOKUP(O177,Home!$C$8:$R$1048576,12,FALSE),"")=0,"",IFERROR(VLOOKUP(O177,Home!$C$8:$R$1048576,12,FALSE),""))</f>
        <v/>
      </c>
      <c r="V177" s="11" t="str">
        <f>IF(IFERROR(VLOOKUP(O177,Home!$C$8:$R$1048576,8,FALSE),"")=0,"",IFERROR(VLOOKUP(O177,Home!$C$8:$R$1048576,8,FALSE),""))</f>
        <v/>
      </c>
      <c r="W177" s="11" t="str">
        <f>IF(OR(VLOOKUP(N177,Home!$C$7:$I$207,6,FALSE)="",VLOOKUP(N177,Home!$C$7:$I$207,7,FALSE)=""),"FEJL",SUM(Baggrundsark!$K$4:K177))</f>
        <v>FEJL</v>
      </c>
      <c r="Y177">
        <v>174</v>
      </c>
      <c r="Z177" s="1" t="str">
        <f>IF(VLOOKUP(Y177,Home!$C$8:$I$207,6,FALSE)="","",VLOOKUP(Y177,Home!$C$8:$I$207,6,FALSE))</f>
        <v/>
      </c>
      <c r="AA177" t="e">
        <f t="shared" si="76"/>
        <v>#VALUE!</v>
      </c>
      <c r="AB177" s="44" t="str">
        <f>IF(Home!I181="","",(1+(Home!I181-Home!H181)/14))</f>
        <v/>
      </c>
      <c r="AC177" t="e">
        <f t="shared" si="74"/>
        <v>#VALUE!</v>
      </c>
      <c r="AD177">
        <f t="shared" si="66"/>
        <v>0</v>
      </c>
      <c r="AE177">
        <f>SUM($AD$4:AD177)</f>
        <v>1</v>
      </c>
      <c r="AF177" s="103" t="str">
        <f>IFERROR(VLOOKUP(AN177,Home!$C$8:$E$207,3,FALSE),"")</f>
        <v/>
      </c>
      <c r="AG177" s="103" t="str">
        <f>IFERROR(VLOOKUP(AN177,Home!$C$8:$E$207,2,FALSE),"")</f>
        <v/>
      </c>
      <c r="AH177" s="104" t="str">
        <f>IF(VLOOKUP(AE177,Home!$C$8:$I$207,6,FALSE)="","",VLOOKUP(AE177,Home!$C$8:$I$207,6,FALSE))</f>
        <v/>
      </c>
      <c r="AI177" s="104" t="e">
        <f t="shared" si="75"/>
        <v>#VALUE!</v>
      </c>
      <c r="AJ177" s="105" t="e">
        <f t="shared" si="67"/>
        <v>#VALUE!</v>
      </c>
      <c r="AK177" s="103" t="e">
        <f t="shared" si="57"/>
        <v>#VALUE!</v>
      </c>
      <c r="AL177" s="103" t="e">
        <f t="shared" si="68"/>
        <v>#VALUE!</v>
      </c>
      <c r="AN177" t="str">
        <f>IF(OR(VLOOKUP(AE177,Home!$C$8:$I$207,6,FALSE)="",VLOOKUP(AE177,Home!$C$8:$I$207,7,FALSE)=""),"FEJL",Baggrundsark!AE177)</f>
        <v>FEJL</v>
      </c>
      <c r="AO177">
        <f>IF(VLOOKUP(AE177,Home!$C$8:$N$207,12,FALSE)="Timelønnet",1,0)</f>
        <v>0</v>
      </c>
      <c r="AP177">
        <f>SUM($AO$4:AO177)*AO177</f>
        <v>0</v>
      </c>
      <c r="AQ177">
        <f t="shared" si="77"/>
        <v>1</v>
      </c>
      <c r="AR177" t="str">
        <f t="shared" si="78"/>
        <v/>
      </c>
      <c r="AS177" t="e">
        <f t="shared" si="69"/>
        <v>#VALUE!</v>
      </c>
      <c r="AT177" s="45" t="e">
        <f t="shared" si="60"/>
        <v>#VALUE!</v>
      </c>
      <c r="AU177">
        <f>VLOOKUP(AQ177,Home!$C$8:$J$207,8,FALSE)</f>
        <v>0</v>
      </c>
      <c r="AZ177">
        <v>15</v>
      </c>
      <c r="BA177">
        <v>2017</v>
      </c>
      <c r="BB177" t="s">
        <v>388</v>
      </c>
      <c r="BC177" t="s">
        <v>186</v>
      </c>
    </row>
    <row r="178" spans="1:55" x14ac:dyDescent="0.25">
      <c r="A178" s="6">
        <f t="shared" si="61"/>
        <v>0</v>
      </c>
      <c r="B178" s="6">
        <f t="shared" si="70"/>
        <v>0</v>
      </c>
      <c r="C178" s="6" t="str">
        <f t="shared" si="62"/>
        <v/>
      </c>
      <c r="D178" s="7">
        <f t="shared" si="63"/>
        <v>0</v>
      </c>
      <c r="E178" s="7">
        <f t="shared" si="71"/>
        <v>0</v>
      </c>
      <c r="F178" s="7" t="str">
        <f t="shared" si="64"/>
        <v/>
      </c>
      <c r="G178" s="6">
        <f t="shared" si="65"/>
        <v>0</v>
      </c>
      <c r="H178" s="6">
        <f t="shared" si="72"/>
        <v>0</v>
      </c>
      <c r="I178" s="6" t="str">
        <f t="shared" si="73"/>
        <v/>
      </c>
      <c r="J178" s="11">
        <v>175</v>
      </c>
      <c r="K178" s="11">
        <f>IF(IFERROR(VLOOKUP(J178,Home!$A$8:$B$1048576,1,FALSE),0)=0,0,1)</f>
        <v>1</v>
      </c>
      <c r="L178" s="129" t="e">
        <f>IF(VLOOKUP(O178,Home!$C$8:$R$207,6,FALSE)="","",VLOOKUP(O178,Home!$C$8:$R$207,6,FALSE))</f>
        <v>#N/A</v>
      </c>
      <c r="M178" s="129" t="e">
        <f t="shared" si="53"/>
        <v>#N/A</v>
      </c>
      <c r="N178" s="11">
        <f>SUM($K$4:K178)</f>
        <v>175</v>
      </c>
      <c r="O178" s="11" t="str">
        <f>IF(P178="","",IF(IFERROR(VLOOKUP(N178,Home!$C$8:$R$1048576,1,FALSE),"")=0,"",IFERROR(VLOOKUP(N178,Home!$C$8:$R$1048576,1,FALSE),"")))</f>
        <v/>
      </c>
      <c r="P178" s="11" t="str">
        <f>IF(IFERROR(VLOOKUP(W178,Home!$C$8:$R$1048576,3,FALSE),"")=0,"",IFERROR(VLOOKUP(W178,Home!$C$8:$R$1048576,3,FALSE),""))</f>
        <v/>
      </c>
      <c r="Q178" s="11" t="str">
        <f t="shared" si="54"/>
        <v/>
      </c>
      <c r="R178" s="130" t="e">
        <f>VLOOKUP(Q178,'Baggrund til lister'!$G$4:$H$15,2,FALSE)</f>
        <v>#N/A</v>
      </c>
      <c r="S178" s="11" t="str">
        <f t="shared" si="55"/>
        <v/>
      </c>
      <c r="T178" s="11" t="str">
        <f>IF(IFERROR(VLOOKUP(N178,Home!$C$8:$R$1048576,11,FALSE),"")=0,"",IFERROR(VLOOKUP(N178,Home!$C$8:$R$1048576,11,FALSE),""))</f>
        <v/>
      </c>
      <c r="U178" s="11" t="str">
        <f>IF(IFERROR(VLOOKUP(O178,Home!$C$8:$R$1048576,12,FALSE),"")=0,"",IFERROR(VLOOKUP(O178,Home!$C$8:$R$1048576,12,FALSE),""))</f>
        <v/>
      </c>
      <c r="V178" s="11" t="str">
        <f>IF(IFERROR(VLOOKUP(O178,Home!$C$8:$R$1048576,8,FALSE),"")=0,"",IFERROR(VLOOKUP(O178,Home!$C$8:$R$1048576,8,FALSE),""))</f>
        <v/>
      </c>
      <c r="W178" s="11" t="str">
        <f>IF(OR(VLOOKUP(N178,Home!$C$7:$I$207,6,FALSE)="",VLOOKUP(N178,Home!$C$7:$I$207,7,FALSE)=""),"FEJL",SUM(Baggrundsark!$K$4:K178))</f>
        <v>FEJL</v>
      </c>
      <c r="Y178">
        <v>175</v>
      </c>
      <c r="Z178" s="1" t="str">
        <f>IF(VLOOKUP(Y178,Home!$C$8:$I$207,6,FALSE)="","",VLOOKUP(Y178,Home!$C$8:$I$207,6,FALSE))</f>
        <v/>
      </c>
      <c r="AA178" t="e">
        <f t="shared" si="76"/>
        <v>#VALUE!</v>
      </c>
      <c r="AB178" s="44" t="str">
        <f>IF(Home!I182="","",(1+(Home!I182-Home!H182)/14))</f>
        <v/>
      </c>
      <c r="AC178" t="e">
        <f t="shared" si="74"/>
        <v>#VALUE!</v>
      </c>
      <c r="AD178">
        <f t="shared" si="66"/>
        <v>0</v>
      </c>
      <c r="AE178">
        <f>SUM($AD$4:AD178)</f>
        <v>1</v>
      </c>
      <c r="AF178" s="103" t="str">
        <f>IFERROR(VLOOKUP(AN178,Home!$C$8:$E$207,3,FALSE),"")</f>
        <v/>
      </c>
      <c r="AG178" s="103" t="str">
        <f>IFERROR(VLOOKUP(AN178,Home!$C$8:$E$207,2,FALSE),"")</f>
        <v/>
      </c>
      <c r="AH178" s="104" t="str">
        <f>IF(VLOOKUP(AE178,Home!$C$8:$I$207,6,FALSE)="","",VLOOKUP(AE178,Home!$C$8:$I$207,6,FALSE))</f>
        <v/>
      </c>
      <c r="AI178" s="104" t="e">
        <f t="shared" si="75"/>
        <v>#VALUE!</v>
      </c>
      <c r="AJ178" s="105" t="e">
        <f t="shared" si="67"/>
        <v>#VALUE!</v>
      </c>
      <c r="AK178" s="103" t="e">
        <f t="shared" si="57"/>
        <v>#VALUE!</v>
      </c>
      <c r="AL178" s="103" t="e">
        <f t="shared" si="68"/>
        <v>#VALUE!</v>
      </c>
      <c r="AN178" t="str">
        <f>IF(OR(VLOOKUP(AE178,Home!$C$8:$I$207,6,FALSE)="",VLOOKUP(AE178,Home!$C$8:$I$207,7,FALSE)=""),"FEJL",Baggrundsark!AE178)</f>
        <v>FEJL</v>
      </c>
      <c r="AO178">
        <f>IF(VLOOKUP(AE178,Home!$C$8:$N$207,12,FALSE)="Timelønnet",1,0)</f>
        <v>0</v>
      </c>
      <c r="AP178">
        <f>SUM($AO$4:AO178)*AO178</f>
        <v>0</v>
      </c>
      <c r="AQ178">
        <f t="shared" si="77"/>
        <v>1</v>
      </c>
      <c r="AR178" t="str">
        <f t="shared" si="78"/>
        <v/>
      </c>
      <c r="AS178" t="e">
        <f t="shared" si="69"/>
        <v>#VALUE!</v>
      </c>
      <c r="AT178" s="45" t="e">
        <f t="shared" si="60"/>
        <v>#VALUE!</v>
      </c>
      <c r="AU178">
        <f>VLOOKUP(AQ178,Home!$C$8:$J$207,8,FALSE)</f>
        <v>0</v>
      </c>
      <c r="AZ178">
        <v>16</v>
      </c>
      <c r="BA178">
        <v>2017</v>
      </c>
      <c r="BB178" t="s">
        <v>389</v>
      </c>
      <c r="BC178" t="s">
        <v>186</v>
      </c>
    </row>
    <row r="179" spans="1:55" x14ac:dyDescent="0.25">
      <c r="A179" s="6">
        <f t="shared" si="61"/>
        <v>0</v>
      </c>
      <c r="B179" s="6">
        <f t="shared" si="70"/>
        <v>0</v>
      </c>
      <c r="C179" s="6" t="str">
        <f t="shared" si="62"/>
        <v/>
      </c>
      <c r="D179" s="7">
        <f t="shared" si="63"/>
        <v>0</v>
      </c>
      <c r="E179" s="7">
        <f t="shared" si="71"/>
        <v>0</v>
      </c>
      <c r="F179" s="7" t="str">
        <f t="shared" si="64"/>
        <v/>
      </c>
      <c r="G179" s="6">
        <f t="shared" si="65"/>
        <v>0</v>
      </c>
      <c r="H179" s="6">
        <f t="shared" si="72"/>
        <v>0</v>
      </c>
      <c r="I179" s="6" t="str">
        <f t="shared" si="73"/>
        <v/>
      </c>
      <c r="J179" s="11">
        <v>176</v>
      </c>
      <c r="K179" s="11">
        <f>IF(IFERROR(VLOOKUP(J179,Home!$A$8:$B$1048576,1,FALSE),0)=0,0,1)</f>
        <v>1</v>
      </c>
      <c r="L179" s="129" t="e">
        <f>IF(VLOOKUP(O179,Home!$C$8:$R$207,6,FALSE)="","",VLOOKUP(O179,Home!$C$8:$R$207,6,FALSE))</f>
        <v>#N/A</v>
      </c>
      <c r="M179" s="129" t="e">
        <f t="shared" si="53"/>
        <v>#N/A</v>
      </c>
      <c r="N179" s="11">
        <f>SUM($K$4:K179)</f>
        <v>176</v>
      </c>
      <c r="O179" s="11" t="str">
        <f>IF(P179="","",IF(IFERROR(VLOOKUP(N179,Home!$C$8:$R$1048576,1,FALSE),"")=0,"",IFERROR(VLOOKUP(N179,Home!$C$8:$R$1048576,1,FALSE),"")))</f>
        <v/>
      </c>
      <c r="P179" s="11" t="str">
        <f>IF(IFERROR(VLOOKUP(W179,Home!$C$8:$R$1048576,3,FALSE),"")=0,"",IFERROR(VLOOKUP(W179,Home!$C$8:$R$1048576,3,FALSE),""))</f>
        <v/>
      </c>
      <c r="Q179" s="11" t="str">
        <f t="shared" si="54"/>
        <v/>
      </c>
      <c r="R179" s="130" t="e">
        <f>VLOOKUP(Q179,'Baggrund til lister'!$G$4:$H$15,2,FALSE)</f>
        <v>#N/A</v>
      </c>
      <c r="S179" s="11" t="str">
        <f t="shared" si="55"/>
        <v/>
      </c>
      <c r="T179" s="11" t="str">
        <f>IF(IFERROR(VLOOKUP(N179,Home!$C$8:$R$1048576,11,FALSE),"")=0,"",IFERROR(VLOOKUP(N179,Home!$C$8:$R$1048576,11,FALSE),""))</f>
        <v/>
      </c>
      <c r="U179" s="11" t="str">
        <f>IF(IFERROR(VLOOKUP(O179,Home!$C$8:$R$1048576,12,FALSE),"")=0,"",IFERROR(VLOOKUP(O179,Home!$C$8:$R$1048576,12,FALSE),""))</f>
        <v/>
      </c>
      <c r="V179" s="11" t="str">
        <f>IF(IFERROR(VLOOKUP(O179,Home!$C$8:$R$1048576,8,FALSE),"")=0,"",IFERROR(VLOOKUP(O179,Home!$C$8:$R$1048576,8,FALSE),""))</f>
        <v/>
      </c>
      <c r="W179" s="11" t="str">
        <f>IF(OR(VLOOKUP(N179,Home!$C$7:$I$207,6,FALSE)="",VLOOKUP(N179,Home!$C$7:$I$207,7,FALSE)=""),"FEJL",SUM(Baggrundsark!$K$4:K179))</f>
        <v>FEJL</v>
      </c>
      <c r="Y179">
        <v>176</v>
      </c>
      <c r="Z179" s="1" t="str">
        <f>IF(VLOOKUP(Y179,Home!$C$8:$I$207,6,FALSE)="","",VLOOKUP(Y179,Home!$C$8:$I$207,6,FALSE))</f>
        <v/>
      </c>
      <c r="AA179" t="e">
        <f t="shared" si="76"/>
        <v>#VALUE!</v>
      </c>
      <c r="AB179" s="44" t="str">
        <f>IF(Home!I183="","",(1+(Home!I183-Home!H183)/14))</f>
        <v/>
      </c>
      <c r="AC179" t="e">
        <f t="shared" si="74"/>
        <v>#VALUE!</v>
      </c>
      <c r="AD179">
        <f t="shared" si="66"/>
        <v>0</v>
      </c>
      <c r="AE179">
        <f>SUM($AD$4:AD179)</f>
        <v>1</v>
      </c>
      <c r="AF179" s="103" t="str">
        <f>IFERROR(VLOOKUP(AN179,Home!$C$8:$E$207,3,FALSE),"")</f>
        <v/>
      </c>
      <c r="AG179" s="103" t="str">
        <f>IFERROR(VLOOKUP(AN179,Home!$C$8:$E$207,2,FALSE),"")</f>
        <v/>
      </c>
      <c r="AH179" s="104" t="str">
        <f>IF(VLOOKUP(AE179,Home!$C$8:$I$207,6,FALSE)="","",VLOOKUP(AE179,Home!$C$8:$I$207,6,FALSE))</f>
        <v/>
      </c>
      <c r="AI179" s="104" t="e">
        <f t="shared" si="75"/>
        <v>#VALUE!</v>
      </c>
      <c r="AJ179" s="105" t="e">
        <f t="shared" si="67"/>
        <v>#VALUE!</v>
      </c>
      <c r="AK179" s="103" t="e">
        <f t="shared" si="57"/>
        <v>#VALUE!</v>
      </c>
      <c r="AL179" s="103" t="e">
        <f t="shared" si="68"/>
        <v>#VALUE!</v>
      </c>
      <c r="AN179" t="str">
        <f>IF(OR(VLOOKUP(AE179,Home!$C$8:$I$207,6,FALSE)="",VLOOKUP(AE179,Home!$C$8:$I$207,7,FALSE)=""),"FEJL",Baggrundsark!AE179)</f>
        <v>FEJL</v>
      </c>
      <c r="AO179">
        <f>IF(VLOOKUP(AE179,Home!$C$8:$N$207,12,FALSE)="Timelønnet",1,0)</f>
        <v>0</v>
      </c>
      <c r="AP179">
        <f>SUM($AO$4:AO179)*AO179</f>
        <v>0</v>
      </c>
      <c r="AQ179">
        <f t="shared" si="77"/>
        <v>1</v>
      </c>
      <c r="AR179" t="str">
        <f t="shared" si="78"/>
        <v/>
      </c>
      <c r="AS179" t="e">
        <f t="shared" si="69"/>
        <v>#VALUE!</v>
      </c>
      <c r="AT179" s="45" t="e">
        <f t="shared" si="60"/>
        <v>#VALUE!</v>
      </c>
      <c r="AU179">
        <f>VLOOKUP(AQ179,Home!$C$8:$J$207,8,FALSE)</f>
        <v>0</v>
      </c>
      <c r="AZ179">
        <v>17</v>
      </c>
      <c r="BA179">
        <v>2017</v>
      </c>
      <c r="BB179" t="s">
        <v>390</v>
      </c>
      <c r="BC179" t="s">
        <v>187</v>
      </c>
    </row>
    <row r="180" spans="1:55" x14ac:dyDescent="0.25">
      <c r="A180" s="6">
        <f t="shared" si="61"/>
        <v>0</v>
      </c>
      <c r="B180" s="6">
        <f t="shared" si="70"/>
        <v>0</v>
      </c>
      <c r="C180" s="6" t="str">
        <f t="shared" si="62"/>
        <v/>
      </c>
      <c r="D180" s="7">
        <f t="shared" si="63"/>
        <v>0</v>
      </c>
      <c r="E180" s="7">
        <f t="shared" si="71"/>
        <v>0</v>
      </c>
      <c r="F180" s="7" t="str">
        <f t="shared" si="64"/>
        <v/>
      </c>
      <c r="G180" s="6">
        <f t="shared" si="65"/>
        <v>0</v>
      </c>
      <c r="H180" s="6">
        <f t="shared" si="72"/>
        <v>0</v>
      </c>
      <c r="I180" s="6" t="str">
        <f t="shared" si="73"/>
        <v/>
      </c>
      <c r="J180" s="11">
        <v>177</v>
      </c>
      <c r="K180" s="11">
        <f>IF(IFERROR(VLOOKUP(J180,Home!$A$8:$B$1048576,1,FALSE),0)=0,0,1)</f>
        <v>1</v>
      </c>
      <c r="L180" s="129" t="e">
        <f>IF(VLOOKUP(O180,Home!$C$8:$R$207,6,FALSE)="","",VLOOKUP(O180,Home!$C$8:$R$207,6,FALSE))</f>
        <v>#N/A</v>
      </c>
      <c r="M180" s="129" t="e">
        <f t="shared" si="53"/>
        <v>#N/A</v>
      </c>
      <c r="N180" s="11">
        <f>SUM($K$4:K180)</f>
        <v>177</v>
      </c>
      <c r="O180" s="11" t="str">
        <f>IF(P180="","",IF(IFERROR(VLOOKUP(N180,Home!$C$8:$R$1048576,1,FALSE),"")=0,"",IFERROR(VLOOKUP(N180,Home!$C$8:$R$1048576,1,FALSE),"")))</f>
        <v/>
      </c>
      <c r="P180" s="11" t="str">
        <f>IF(IFERROR(VLOOKUP(W180,Home!$C$8:$R$1048576,3,FALSE),"")=0,"",IFERROR(VLOOKUP(W180,Home!$C$8:$R$1048576,3,FALSE),""))</f>
        <v/>
      </c>
      <c r="Q180" s="11" t="str">
        <f t="shared" si="54"/>
        <v/>
      </c>
      <c r="R180" s="130" t="e">
        <f>VLOOKUP(Q180,'Baggrund til lister'!$G$4:$H$15,2,FALSE)</f>
        <v>#N/A</v>
      </c>
      <c r="S180" s="11" t="str">
        <f t="shared" si="55"/>
        <v/>
      </c>
      <c r="T180" s="11" t="str">
        <f>IF(IFERROR(VLOOKUP(N180,Home!$C$8:$R$1048576,11,FALSE),"")=0,"",IFERROR(VLOOKUP(N180,Home!$C$8:$R$1048576,11,FALSE),""))</f>
        <v/>
      </c>
      <c r="U180" s="11" t="str">
        <f>IF(IFERROR(VLOOKUP(O180,Home!$C$8:$R$1048576,12,FALSE),"")=0,"",IFERROR(VLOOKUP(O180,Home!$C$8:$R$1048576,12,FALSE),""))</f>
        <v/>
      </c>
      <c r="V180" s="11" t="str">
        <f>IF(IFERROR(VLOOKUP(O180,Home!$C$8:$R$1048576,8,FALSE),"")=0,"",IFERROR(VLOOKUP(O180,Home!$C$8:$R$1048576,8,FALSE),""))</f>
        <v/>
      </c>
      <c r="W180" s="11" t="str">
        <f>IF(OR(VLOOKUP(N180,Home!$C$7:$I$207,6,FALSE)="",VLOOKUP(N180,Home!$C$7:$I$207,7,FALSE)=""),"FEJL",SUM(Baggrundsark!$K$4:K180))</f>
        <v>FEJL</v>
      </c>
      <c r="Y180">
        <v>177</v>
      </c>
      <c r="Z180" s="1" t="str">
        <f>IF(VLOOKUP(Y180,Home!$C$8:$I$207,6,FALSE)="","",VLOOKUP(Y180,Home!$C$8:$I$207,6,FALSE))</f>
        <v/>
      </c>
      <c r="AA180" t="e">
        <f t="shared" si="76"/>
        <v>#VALUE!</v>
      </c>
      <c r="AB180" s="44" t="str">
        <f>IF(Home!I184="","",(1+(Home!I184-Home!H184)/14))</f>
        <v/>
      </c>
      <c r="AC180" t="e">
        <f t="shared" si="74"/>
        <v>#VALUE!</v>
      </c>
      <c r="AD180">
        <f t="shared" si="66"/>
        <v>0</v>
      </c>
      <c r="AE180">
        <f>SUM($AD$4:AD180)</f>
        <v>1</v>
      </c>
      <c r="AF180" s="103" t="str">
        <f>IFERROR(VLOOKUP(AN180,Home!$C$8:$E$207,3,FALSE),"")</f>
        <v/>
      </c>
      <c r="AG180" s="103" t="str">
        <f>IFERROR(VLOOKUP(AN180,Home!$C$8:$E$207,2,FALSE),"")</f>
        <v/>
      </c>
      <c r="AH180" s="104" t="str">
        <f>IF(VLOOKUP(AE180,Home!$C$8:$I$207,6,FALSE)="","",VLOOKUP(AE180,Home!$C$8:$I$207,6,FALSE))</f>
        <v/>
      </c>
      <c r="AI180" s="104" t="e">
        <f t="shared" si="75"/>
        <v>#VALUE!</v>
      </c>
      <c r="AJ180" s="105" t="e">
        <f t="shared" si="67"/>
        <v>#VALUE!</v>
      </c>
      <c r="AK180" s="103" t="e">
        <f t="shared" si="57"/>
        <v>#VALUE!</v>
      </c>
      <c r="AL180" s="103" t="e">
        <f t="shared" si="68"/>
        <v>#VALUE!</v>
      </c>
      <c r="AN180" t="str">
        <f>IF(OR(VLOOKUP(AE180,Home!$C$8:$I$207,6,FALSE)="",VLOOKUP(AE180,Home!$C$8:$I$207,7,FALSE)=""),"FEJL",Baggrundsark!AE180)</f>
        <v>FEJL</v>
      </c>
      <c r="AO180">
        <f>IF(VLOOKUP(AE180,Home!$C$8:$N$207,12,FALSE)="Timelønnet",1,0)</f>
        <v>0</v>
      </c>
      <c r="AP180">
        <f>SUM($AO$4:AO180)*AO180</f>
        <v>0</v>
      </c>
      <c r="AQ180">
        <f t="shared" si="77"/>
        <v>1</v>
      </c>
      <c r="AR180" t="str">
        <f t="shared" si="78"/>
        <v/>
      </c>
      <c r="AS180" t="e">
        <f t="shared" si="69"/>
        <v>#VALUE!</v>
      </c>
      <c r="AT180" s="45" t="e">
        <f t="shared" si="60"/>
        <v>#VALUE!</v>
      </c>
      <c r="AU180">
        <f>VLOOKUP(AQ180,Home!$C$8:$J$207,8,FALSE)</f>
        <v>0</v>
      </c>
      <c r="AZ180">
        <v>18</v>
      </c>
      <c r="BA180">
        <v>2017</v>
      </c>
      <c r="BB180" t="s">
        <v>391</v>
      </c>
      <c r="BC180" t="s">
        <v>187</v>
      </c>
    </row>
    <row r="181" spans="1:55" x14ac:dyDescent="0.25">
      <c r="A181" s="6">
        <f t="shared" si="61"/>
        <v>0</v>
      </c>
      <c r="B181" s="6">
        <f t="shared" si="70"/>
        <v>0</v>
      </c>
      <c r="C181" s="6" t="str">
        <f t="shared" si="62"/>
        <v/>
      </c>
      <c r="D181" s="7">
        <f t="shared" si="63"/>
        <v>0</v>
      </c>
      <c r="E181" s="7">
        <f t="shared" si="71"/>
        <v>0</v>
      </c>
      <c r="F181" s="7" t="str">
        <f t="shared" si="64"/>
        <v/>
      </c>
      <c r="G181" s="6">
        <f t="shared" si="65"/>
        <v>0</v>
      </c>
      <c r="H181" s="6">
        <f t="shared" si="72"/>
        <v>0</v>
      </c>
      <c r="I181" s="6" t="str">
        <f t="shared" si="73"/>
        <v/>
      </c>
      <c r="J181" s="11">
        <v>178</v>
      </c>
      <c r="K181" s="11">
        <f>IF(IFERROR(VLOOKUP(J181,Home!$A$8:$B$1048576,1,FALSE),0)=0,0,1)</f>
        <v>1</v>
      </c>
      <c r="L181" s="129" t="e">
        <f>IF(VLOOKUP(O181,Home!$C$8:$R$207,6,FALSE)="","",VLOOKUP(O181,Home!$C$8:$R$207,6,FALSE))</f>
        <v>#N/A</v>
      </c>
      <c r="M181" s="129" t="e">
        <f t="shared" si="53"/>
        <v>#N/A</v>
      </c>
      <c r="N181" s="11">
        <f>SUM($K$4:K181)</f>
        <v>178</v>
      </c>
      <c r="O181" s="11" t="str">
        <f>IF(P181="","",IF(IFERROR(VLOOKUP(N181,Home!$C$8:$R$1048576,1,FALSE),"")=0,"",IFERROR(VLOOKUP(N181,Home!$C$8:$R$1048576,1,FALSE),"")))</f>
        <v/>
      </c>
      <c r="P181" s="11" t="str">
        <f>IF(IFERROR(VLOOKUP(W181,Home!$C$8:$R$1048576,3,FALSE),"")=0,"",IFERROR(VLOOKUP(W181,Home!$C$8:$R$1048576,3,FALSE),""))</f>
        <v/>
      </c>
      <c r="Q181" s="11" t="str">
        <f t="shared" si="54"/>
        <v/>
      </c>
      <c r="R181" s="130" t="e">
        <f>VLOOKUP(Q181,'Baggrund til lister'!$G$4:$H$15,2,FALSE)</f>
        <v>#N/A</v>
      </c>
      <c r="S181" s="11" t="str">
        <f t="shared" si="55"/>
        <v/>
      </c>
      <c r="T181" s="11" t="str">
        <f>IF(IFERROR(VLOOKUP(N181,Home!$C$8:$R$1048576,11,FALSE),"")=0,"",IFERROR(VLOOKUP(N181,Home!$C$8:$R$1048576,11,FALSE),""))</f>
        <v/>
      </c>
      <c r="U181" s="11" t="str">
        <f>IF(IFERROR(VLOOKUP(O181,Home!$C$8:$R$1048576,12,FALSE),"")=0,"",IFERROR(VLOOKUP(O181,Home!$C$8:$R$1048576,12,FALSE),""))</f>
        <v/>
      </c>
      <c r="V181" s="11" t="str">
        <f>IF(IFERROR(VLOOKUP(O181,Home!$C$8:$R$1048576,8,FALSE),"")=0,"",IFERROR(VLOOKUP(O181,Home!$C$8:$R$1048576,8,FALSE),""))</f>
        <v/>
      </c>
      <c r="W181" s="11" t="str">
        <f>IF(OR(VLOOKUP(N181,Home!$C$7:$I$207,6,FALSE)="",VLOOKUP(N181,Home!$C$7:$I$207,7,FALSE)=""),"FEJL",SUM(Baggrundsark!$K$4:K181))</f>
        <v>FEJL</v>
      </c>
      <c r="Y181">
        <v>178</v>
      </c>
      <c r="Z181" s="1" t="str">
        <f>IF(VLOOKUP(Y181,Home!$C$8:$I$207,6,FALSE)="","",VLOOKUP(Y181,Home!$C$8:$I$207,6,FALSE))</f>
        <v/>
      </c>
      <c r="AA181" t="e">
        <f t="shared" si="76"/>
        <v>#VALUE!</v>
      </c>
      <c r="AB181" s="44" t="str">
        <f>IF(Home!I185="","",(1+(Home!I185-Home!H185)/14))</f>
        <v/>
      </c>
      <c r="AC181" t="e">
        <f t="shared" si="74"/>
        <v>#VALUE!</v>
      </c>
      <c r="AD181">
        <f t="shared" si="66"/>
        <v>0</v>
      </c>
      <c r="AE181">
        <f>SUM($AD$4:AD181)</f>
        <v>1</v>
      </c>
      <c r="AF181" s="103" t="str">
        <f>IFERROR(VLOOKUP(AN181,Home!$C$8:$E$207,3,FALSE),"")</f>
        <v/>
      </c>
      <c r="AG181" s="103" t="str">
        <f>IFERROR(VLOOKUP(AN181,Home!$C$8:$E$207,2,FALSE),"")</f>
        <v/>
      </c>
      <c r="AH181" s="104" t="str">
        <f>IF(VLOOKUP(AE181,Home!$C$8:$I$207,6,FALSE)="","",VLOOKUP(AE181,Home!$C$8:$I$207,6,FALSE))</f>
        <v/>
      </c>
      <c r="AI181" s="104" t="e">
        <f t="shared" si="75"/>
        <v>#VALUE!</v>
      </c>
      <c r="AJ181" s="105" t="e">
        <f t="shared" si="67"/>
        <v>#VALUE!</v>
      </c>
      <c r="AK181" s="103" t="e">
        <f t="shared" si="57"/>
        <v>#VALUE!</v>
      </c>
      <c r="AL181" s="103" t="e">
        <f t="shared" si="68"/>
        <v>#VALUE!</v>
      </c>
      <c r="AN181" t="str">
        <f>IF(OR(VLOOKUP(AE181,Home!$C$8:$I$207,6,FALSE)="",VLOOKUP(AE181,Home!$C$8:$I$207,7,FALSE)=""),"FEJL",Baggrundsark!AE181)</f>
        <v>FEJL</v>
      </c>
      <c r="AO181">
        <f>IF(VLOOKUP(AE181,Home!$C$8:$N$207,12,FALSE)="Timelønnet",1,0)</f>
        <v>0</v>
      </c>
      <c r="AP181">
        <f>SUM($AO$4:AO181)*AO181</f>
        <v>0</v>
      </c>
      <c r="AQ181">
        <f t="shared" si="77"/>
        <v>1</v>
      </c>
      <c r="AR181" t="str">
        <f t="shared" si="78"/>
        <v/>
      </c>
      <c r="AS181" t="e">
        <f t="shared" si="69"/>
        <v>#VALUE!</v>
      </c>
      <c r="AT181" s="45" t="e">
        <f t="shared" si="60"/>
        <v>#VALUE!</v>
      </c>
      <c r="AU181">
        <f>VLOOKUP(AQ181,Home!$C$8:$J$207,8,FALSE)</f>
        <v>0</v>
      </c>
      <c r="AZ181">
        <v>19</v>
      </c>
      <c r="BA181">
        <v>2017</v>
      </c>
      <c r="BB181" t="s">
        <v>392</v>
      </c>
      <c r="BC181" t="s">
        <v>188</v>
      </c>
    </row>
    <row r="182" spans="1:55" x14ac:dyDescent="0.25">
      <c r="A182" s="6">
        <f t="shared" si="61"/>
        <v>0</v>
      </c>
      <c r="B182" s="6">
        <f t="shared" si="70"/>
        <v>0</v>
      </c>
      <c r="C182" s="6" t="str">
        <f t="shared" si="62"/>
        <v/>
      </c>
      <c r="D182" s="7">
        <f t="shared" si="63"/>
        <v>0</v>
      </c>
      <c r="E182" s="7">
        <f t="shared" si="71"/>
        <v>0</v>
      </c>
      <c r="F182" s="7" t="str">
        <f t="shared" si="64"/>
        <v/>
      </c>
      <c r="G182" s="6">
        <f t="shared" si="65"/>
        <v>0</v>
      </c>
      <c r="H182" s="6">
        <f t="shared" si="72"/>
        <v>0</v>
      </c>
      <c r="I182" s="6" t="str">
        <f t="shared" si="73"/>
        <v/>
      </c>
      <c r="J182" s="11">
        <v>179</v>
      </c>
      <c r="K182" s="11">
        <f>IF(IFERROR(VLOOKUP(J182,Home!$A$8:$B$1048576,1,FALSE),0)=0,0,1)</f>
        <v>1</v>
      </c>
      <c r="L182" s="129" t="e">
        <f>IF(VLOOKUP(O182,Home!$C$8:$R$207,6,FALSE)="","",VLOOKUP(O182,Home!$C$8:$R$207,6,FALSE))</f>
        <v>#N/A</v>
      </c>
      <c r="M182" s="129" t="e">
        <f t="shared" si="53"/>
        <v>#N/A</v>
      </c>
      <c r="N182" s="11">
        <f>SUM($K$4:K182)</f>
        <v>179</v>
      </c>
      <c r="O182" s="11" t="str">
        <f>IF(P182="","",IF(IFERROR(VLOOKUP(N182,Home!$C$8:$R$1048576,1,FALSE),"")=0,"",IFERROR(VLOOKUP(N182,Home!$C$8:$R$1048576,1,FALSE),"")))</f>
        <v/>
      </c>
      <c r="P182" s="11" t="str">
        <f>IF(IFERROR(VLOOKUP(W182,Home!$C$8:$R$1048576,3,FALSE),"")=0,"",IFERROR(VLOOKUP(W182,Home!$C$8:$R$1048576,3,FALSE),""))</f>
        <v/>
      </c>
      <c r="Q182" s="11" t="str">
        <f t="shared" si="54"/>
        <v/>
      </c>
      <c r="R182" s="130" t="e">
        <f>VLOOKUP(Q182,'Baggrund til lister'!$G$4:$H$15,2,FALSE)</f>
        <v>#N/A</v>
      </c>
      <c r="S182" s="11" t="str">
        <f t="shared" si="55"/>
        <v/>
      </c>
      <c r="T182" s="11" t="str">
        <f>IF(IFERROR(VLOOKUP(N182,Home!$C$8:$R$1048576,11,FALSE),"")=0,"",IFERROR(VLOOKUP(N182,Home!$C$8:$R$1048576,11,FALSE),""))</f>
        <v/>
      </c>
      <c r="U182" s="11" t="str">
        <f>IF(IFERROR(VLOOKUP(O182,Home!$C$8:$R$1048576,12,FALSE),"")=0,"",IFERROR(VLOOKUP(O182,Home!$C$8:$R$1048576,12,FALSE),""))</f>
        <v/>
      </c>
      <c r="V182" s="11" t="str">
        <f>IF(IFERROR(VLOOKUP(O182,Home!$C$8:$R$1048576,8,FALSE),"")=0,"",IFERROR(VLOOKUP(O182,Home!$C$8:$R$1048576,8,FALSE),""))</f>
        <v/>
      </c>
      <c r="W182" s="11" t="str">
        <f>IF(OR(VLOOKUP(N182,Home!$C$7:$I$207,6,FALSE)="",VLOOKUP(N182,Home!$C$7:$I$207,7,FALSE)=""),"FEJL",SUM(Baggrundsark!$K$4:K182))</f>
        <v>FEJL</v>
      </c>
      <c r="Y182">
        <v>179</v>
      </c>
      <c r="Z182" s="1" t="str">
        <f>IF(VLOOKUP(Y182,Home!$C$8:$I$207,6,FALSE)="","",VLOOKUP(Y182,Home!$C$8:$I$207,6,FALSE))</f>
        <v/>
      </c>
      <c r="AA182" t="e">
        <f t="shared" si="76"/>
        <v>#VALUE!</v>
      </c>
      <c r="AB182" s="44" t="str">
        <f>IF(Home!I186="","",(1+(Home!I186-Home!H186)/14))</f>
        <v/>
      </c>
      <c r="AC182" t="e">
        <f t="shared" si="74"/>
        <v>#VALUE!</v>
      </c>
      <c r="AD182">
        <f t="shared" si="66"/>
        <v>0</v>
      </c>
      <c r="AE182">
        <f>SUM($AD$4:AD182)</f>
        <v>1</v>
      </c>
      <c r="AF182" s="103" t="str">
        <f>IFERROR(VLOOKUP(AN182,Home!$C$8:$E$207,3,FALSE),"")</f>
        <v/>
      </c>
      <c r="AG182" s="103" t="str">
        <f>IFERROR(VLOOKUP(AN182,Home!$C$8:$E$207,2,FALSE),"")</f>
        <v/>
      </c>
      <c r="AH182" s="104" t="str">
        <f>IF(VLOOKUP(AE182,Home!$C$8:$I$207,6,FALSE)="","",VLOOKUP(AE182,Home!$C$8:$I$207,6,FALSE))</f>
        <v/>
      </c>
      <c r="AI182" s="104" t="e">
        <f t="shared" si="75"/>
        <v>#VALUE!</v>
      </c>
      <c r="AJ182" s="105" t="e">
        <f t="shared" si="67"/>
        <v>#VALUE!</v>
      </c>
      <c r="AK182" s="103" t="e">
        <f t="shared" si="57"/>
        <v>#VALUE!</v>
      </c>
      <c r="AL182" s="103" t="e">
        <f t="shared" si="68"/>
        <v>#VALUE!</v>
      </c>
      <c r="AN182" t="str">
        <f>IF(OR(VLOOKUP(AE182,Home!$C$8:$I$207,6,FALSE)="",VLOOKUP(AE182,Home!$C$8:$I$207,7,FALSE)=""),"FEJL",Baggrundsark!AE182)</f>
        <v>FEJL</v>
      </c>
      <c r="AO182">
        <f>IF(VLOOKUP(AE182,Home!$C$8:$N$207,12,FALSE)="Timelønnet",1,0)</f>
        <v>0</v>
      </c>
      <c r="AP182">
        <f>SUM($AO$4:AO182)*AO182</f>
        <v>0</v>
      </c>
      <c r="AQ182">
        <f t="shared" si="77"/>
        <v>1</v>
      </c>
      <c r="AR182" t="str">
        <f t="shared" si="78"/>
        <v/>
      </c>
      <c r="AS182" t="e">
        <f t="shared" si="69"/>
        <v>#VALUE!</v>
      </c>
      <c r="AT182" s="45" t="e">
        <f t="shared" si="60"/>
        <v>#VALUE!</v>
      </c>
      <c r="AU182">
        <f>VLOOKUP(AQ182,Home!$C$8:$J$207,8,FALSE)</f>
        <v>0</v>
      </c>
      <c r="AZ182">
        <v>20</v>
      </c>
      <c r="BA182">
        <v>2017</v>
      </c>
      <c r="BB182" t="s">
        <v>393</v>
      </c>
      <c r="BC182" t="s">
        <v>188</v>
      </c>
    </row>
    <row r="183" spans="1:55" x14ac:dyDescent="0.25">
      <c r="A183" s="6">
        <f t="shared" si="61"/>
        <v>0</v>
      </c>
      <c r="B183" s="6">
        <f t="shared" si="70"/>
        <v>0</v>
      </c>
      <c r="C183" s="6" t="str">
        <f t="shared" si="62"/>
        <v/>
      </c>
      <c r="D183" s="7">
        <f t="shared" si="63"/>
        <v>0</v>
      </c>
      <c r="E183" s="7">
        <f t="shared" si="71"/>
        <v>0</v>
      </c>
      <c r="F183" s="7" t="str">
        <f t="shared" si="64"/>
        <v/>
      </c>
      <c r="G183" s="6">
        <f t="shared" si="65"/>
        <v>0</v>
      </c>
      <c r="H183" s="6">
        <f t="shared" si="72"/>
        <v>0</v>
      </c>
      <c r="I183" s="6" t="str">
        <f t="shared" si="73"/>
        <v/>
      </c>
      <c r="J183" s="11">
        <v>180</v>
      </c>
      <c r="K183" s="11">
        <f>IF(IFERROR(VLOOKUP(J183,Home!$A$8:$B$1048576,1,FALSE),0)=0,0,1)</f>
        <v>1</v>
      </c>
      <c r="L183" s="129" t="e">
        <f>IF(VLOOKUP(O183,Home!$C$8:$R$207,6,FALSE)="","",VLOOKUP(O183,Home!$C$8:$R$207,6,FALSE))</f>
        <v>#N/A</v>
      </c>
      <c r="M183" s="129" t="e">
        <f t="shared" si="53"/>
        <v>#N/A</v>
      </c>
      <c r="N183" s="11">
        <f>SUM($K$4:K183)</f>
        <v>180</v>
      </c>
      <c r="O183" s="11" t="str">
        <f>IF(P183="","",IF(IFERROR(VLOOKUP(N183,Home!$C$8:$R$1048576,1,FALSE),"")=0,"",IFERROR(VLOOKUP(N183,Home!$C$8:$R$1048576,1,FALSE),"")))</f>
        <v/>
      </c>
      <c r="P183" s="11" t="str">
        <f>IF(IFERROR(VLOOKUP(W183,Home!$C$8:$R$1048576,3,FALSE),"")=0,"",IFERROR(VLOOKUP(W183,Home!$C$8:$R$1048576,3,FALSE),""))</f>
        <v/>
      </c>
      <c r="Q183" s="11" t="str">
        <f t="shared" si="54"/>
        <v/>
      </c>
      <c r="R183" s="130" t="e">
        <f>VLOOKUP(Q183,'Baggrund til lister'!$G$4:$H$15,2,FALSE)</f>
        <v>#N/A</v>
      </c>
      <c r="S183" s="11" t="str">
        <f t="shared" si="55"/>
        <v/>
      </c>
      <c r="T183" s="11" t="str">
        <f>IF(IFERROR(VLOOKUP(N183,Home!$C$8:$R$1048576,11,FALSE),"")=0,"",IFERROR(VLOOKUP(N183,Home!$C$8:$R$1048576,11,FALSE),""))</f>
        <v/>
      </c>
      <c r="U183" s="11" t="str">
        <f>IF(IFERROR(VLOOKUP(O183,Home!$C$8:$R$1048576,12,FALSE),"")=0,"",IFERROR(VLOOKUP(O183,Home!$C$8:$R$1048576,12,FALSE),""))</f>
        <v/>
      </c>
      <c r="V183" s="11" t="str">
        <f>IF(IFERROR(VLOOKUP(O183,Home!$C$8:$R$1048576,8,FALSE),"")=0,"",IFERROR(VLOOKUP(O183,Home!$C$8:$R$1048576,8,FALSE),""))</f>
        <v/>
      </c>
      <c r="W183" s="11" t="str">
        <f>IF(OR(VLOOKUP(N183,Home!$C$7:$I$207,6,FALSE)="",VLOOKUP(N183,Home!$C$7:$I$207,7,FALSE)=""),"FEJL",SUM(Baggrundsark!$K$4:K183))</f>
        <v>FEJL</v>
      </c>
      <c r="Y183">
        <v>180</v>
      </c>
      <c r="Z183" s="1" t="str">
        <f>IF(VLOOKUP(Y183,Home!$C$8:$I$207,6,FALSE)="","",VLOOKUP(Y183,Home!$C$8:$I$207,6,FALSE))</f>
        <v/>
      </c>
      <c r="AA183" t="e">
        <f t="shared" si="76"/>
        <v>#VALUE!</v>
      </c>
      <c r="AB183" s="44" t="str">
        <f>IF(Home!I187="","",(1+(Home!I187-Home!H187)/14))</f>
        <v/>
      </c>
      <c r="AC183" t="e">
        <f t="shared" si="74"/>
        <v>#VALUE!</v>
      </c>
      <c r="AD183">
        <f t="shared" si="66"/>
        <v>0</v>
      </c>
      <c r="AE183">
        <f>SUM($AD$4:AD183)</f>
        <v>1</v>
      </c>
      <c r="AF183" s="103" t="str">
        <f>IFERROR(VLOOKUP(AN183,Home!$C$8:$E$207,3,FALSE),"")</f>
        <v/>
      </c>
      <c r="AG183" s="103" t="str">
        <f>IFERROR(VLOOKUP(AN183,Home!$C$8:$E$207,2,FALSE),"")</f>
        <v/>
      </c>
      <c r="AH183" s="104" t="str">
        <f>IF(VLOOKUP(AE183,Home!$C$8:$I$207,6,FALSE)="","",VLOOKUP(AE183,Home!$C$8:$I$207,6,FALSE))</f>
        <v/>
      </c>
      <c r="AI183" s="104" t="e">
        <f t="shared" si="75"/>
        <v>#VALUE!</v>
      </c>
      <c r="AJ183" s="105" t="e">
        <f t="shared" si="67"/>
        <v>#VALUE!</v>
      </c>
      <c r="AK183" s="103" t="e">
        <f t="shared" si="57"/>
        <v>#VALUE!</v>
      </c>
      <c r="AL183" s="103" t="e">
        <f t="shared" si="68"/>
        <v>#VALUE!</v>
      </c>
      <c r="AN183" t="str">
        <f>IF(OR(VLOOKUP(AE183,Home!$C$8:$I$207,6,FALSE)="",VLOOKUP(AE183,Home!$C$8:$I$207,7,FALSE)=""),"FEJL",Baggrundsark!AE183)</f>
        <v>FEJL</v>
      </c>
      <c r="AO183">
        <f>IF(VLOOKUP(AE183,Home!$C$8:$N$207,12,FALSE)="Timelønnet",1,0)</f>
        <v>0</v>
      </c>
      <c r="AP183">
        <f>SUM($AO$4:AO183)*AO183</f>
        <v>0</v>
      </c>
      <c r="AQ183">
        <f t="shared" si="77"/>
        <v>1</v>
      </c>
      <c r="AR183" t="str">
        <f t="shared" si="78"/>
        <v/>
      </c>
      <c r="AS183" t="e">
        <f t="shared" si="69"/>
        <v>#VALUE!</v>
      </c>
      <c r="AT183" s="45" t="e">
        <f t="shared" si="60"/>
        <v>#VALUE!</v>
      </c>
      <c r="AU183">
        <f>VLOOKUP(AQ183,Home!$C$8:$J$207,8,FALSE)</f>
        <v>0</v>
      </c>
      <c r="AZ183">
        <v>21</v>
      </c>
      <c r="BA183">
        <v>2017</v>
      </c>
      <c r="BB183" t="s">
        <v>394</v>
      </c>
      <c r="BC183" t="s">
        <v>189</v>
      </c>
    </row>
    <row r="184" spans="1:55" x14ac:dyDescent="0.25">
      <c r="A184" s="6">
        <f t="shared" si="61"/>
        <v>0</v>
      </c>
      <c r="B184" s="6">
        <f t="shared" si="70"/>
        <v>0</v>
      </c>
      <c r="C184" s="6" t="str">
        <f t="shared" si="62"/>
        <v/>
      </c>
      <c r="D184" s="7">
        <f t="shared" si="63"/>
        <v>0</v>
      </c>
      <c r="E184" s="7">
        <f t="shared" si="71"/>
        <v>0</v>
      </c>
      <c r="F184" s="7" t="str">
        <f t="shared" si="64"/>
        <v/>
      </c>
      <c r="G184" s="6">
        <f t="shared" si="65"/>
        <v>0</v>
      </c>
      <c r="H184" s="6">
        <f t="shared" si="72"/>
        <v>0</v>
      </c>
      <c r="I184" s="6" t="str">
        <f t="shared" si="73"/>
        <v/>
      </c>
      <c r="J184" s="11">
        <v>181</v>
      </c>
      <c r="K184" s="11">
        <f>IF(IFERROR(VLOOKUP(J184,Home!$A$8:$B$1048576,1,FALSE),0)=0,0,1)</f>
        <v>1</v>
      </c>
      <c r="L184" s="129" t="e">
        <f>IF(VLOOKUP(O184,Home!$C$8:$R$207,6,FALSE)="","",VLOOKUP(O184,Home!$C$8:$R$207,6,FALSE))</f>
        <v>#N/A</v>
      </c>
      <c r="M184" s="129" t="e">
        <f t="shared" si="53"/>
        <v>#N/A</v>
      </c>
      <c r="N184" s="11">
        <f>SUM($K$4:K184)</f>
        <v>181</v>
      </c>
      <c r="O184" s="11" t="str">
        <f>IF(P184="","",IF(IFERROR(VLOOKUP(N184,Home!$C$8:$R$1048576,1,FALSE),"")=0,"",IFERROR(VLOOKUP(N184,Home!$C$8:$R$1048576,1,FALSE),"")))</f>
        <v/>
      </c>
      <c r="P184" s="11" t="str">
        <f>IF(IFERROR(VLOOKUP(W184,Home!$C$8:$R$1048576,3,FALSE),"")=0,"",IFERROR(VLOOKUP(W184,Home!$C$8:$R$1048576,3,FALSE),""))</f>
        <v/>
      </c>
      <c r="Q184" s="11" t="str">
        <f t="shared" si="54"/>
        <v/>
      </c>
      <c r="R184" s="130" t="e">
        <f>VLOOKUP(Q184,'Baggrund til lister'!$G$4:$H$15,2,FALSE)</f>
        <v>#N/A</v>
      </c>
      <c r="S184" s="11" t="str">
        <f t="shared" si="55"/>
        <v/>
      </c>
      <c r="T184" s="11" t="str">
        <f>IF(IFERROR(VLOOKUP(N184,Home!$C$8:$R$1048576,11,FALSE),"")=0,"",IFERROR(VLOOKUP(N184,Home!$C$8:$R$1048576,11,FALSE),""))</f>
        <v/>
      </c>
      <c r="U184" s="11" t="str">
        <f>IF(IFERROR(VLOOKUP(O184,Home!$C$8:$R$1048576,12,FALSE),"")=0,"",IFERROR(VLOOKUP(O184,Home!$C$8:$R$1048576,12,FALSE),""))</f>
        <v/>
      </c>
      <c r="V184" s="11" t="str">
        <f>IF(IFERROR(VLOOKUP(O184,Home!$C$8:$R$1048576,8,FALSE),"")=0,"",IFERROR(VLOOKUP(O184,Home!$C$8:$R$1048576,8,FALSE),""))</f>
        <v/>
      </c>
      <c r="W184" s="11" t="str">
        <f>IF(OR(VLOOKUP(N184,Home!$C$7:$I$207,6,FALSE)="",VLOOKUP(N184,Home!$C$7:$I$207,7,FALSE)=""),"FEJL",SUM(Baggrundsark!$K$4:K184))</f>
        <v>FEJL</v>
      </c>
      <c r="Y184">
        <v>181</v>
      </c>
      <c r="Z184" s="1" t="str">
        <f>IF(VLOOKUP(Y184,Home!$C$8:$I$207,6,FALSE)="","",VLOOKUP(Y184,Home!$C$8:$I$207,6,FALSE))</f>
        <v/>
      </c>
      <c r="AA184" t="e">
        <f t="shared" si="76"/>
        <v>#VALUE!</v>
      </c>
      <c r="AB184" s="44" t="str">
        <f>IF(Home!I188="","",(1+(Home!I188-Home!H188)/14))</f>
        <v/>
      </c>
      <c r="AC184" t="e">
        <f t="shared" si="74"/>
        <v>#VALUE!</v>
      </c>
      <c r="AD184">
        <f t="shared" si="66"/>
        <v>0</v>
      </c>
      <c r="AE184">
        <f>SUM($AD$4:AD184)</f>
        <v>1</v>
      </c>
      <c r="AF184" s="103" t="str">
        <f>IFERROR(VLOOKUP(AN184,Home!$C$8:$E$207,3,FALSE),"")</f>
        <v/>
      </c>
      <c r="AG184" s="103" t="str">
        <f>IFERROR(VLOOKUP(AN184,Home!$C$8:$E$207,2,FALSE),"")</f>
        <v/>
      </c>
      <c r="AH184" s="104" t="str">
        <f>IF(VLOOKUP(AE184,Home!$C$8:$I$207,6,FALSE)="","",VLOOKUP(AE184,Home!$C$8:$I$207,6,FALSE))</f>
        <v/>
      </c>
      <c r="AI184" s="104" t="e">
        <f t="shared" si="75"/>
        <v>#VALUE!</v>
      </c>
      <c r="AJ184" s="105" t="e">
        <f t="shared" si="67"/>
        <v>#VALUE!</v>
      </c>
      <c r="AK184" s="103" t="e">
        <f t="shared" si="57"/>
        <v>#VALUE!</v>
      </c>
      <c r="AL184" s="103" t="e">
        <f t="shared" si="68"/>
        <v>#VALUE!</v>
      </c>
      <c r="AN184" t="str">
        <f>IF(OR(VLOOKUP(AE184,Home!$C$8:$I$207,6,FALSE)="",VLOOKUP(AE184,Home!$C$8:$I$207,7,FALSE)=""),"FEJL",Baggrundsark!AE184)</f>
        <v>FEJL</v>
      </c>
      <c r="AO184">
        <f>IF(VLOOKUP(AE184,Home!$C$8:$N$207,12,FALSE)="Timelønnet",1,0)</f>
        <v>0</v>
      </c>
      <c r="AP184">
        <f>SUM($AO$4:AO184)*AO184</f>
        <v>0</v>
      </c>
      <c r="AQ184">
        <f t="shared" si="77"/>
        <v>1</v>
      </c>
      <c r="AR184" t="str">
        <f t="shared" si="78"/>
        <v/>
      </c>
      <c r="AS184" t="e">
        <f t="shared" si="69"/>
        <v>#VALUE!</v>
      </c>
      <c r="AT184" s="45" t="e">
        <f t="shared" si="60"/>
        <v>#VALUE!</v>
      </c>
      <c r="AU184">
        <f>VLOOKUP(AQ184,Home!$C$8:$J$207,8,FALSE)</f>
        <v>0</v>
      </c>
      <c r="AZ184">
        <v>22</v>
      </c>
      <c r="BA184">
        <v>2017</v>
      </c>
      <c r="BB184" t="s">
        <v>395</v>
      </c>
      <c r="BC184" t="s">
        <v>189</v>
      </c>
    </row>
    <row r="185" spans="1:55" x14ac:dyDescent="0.25">
      <c r="A185" s="6">
        <f t="shared" si="61"/>
        <v>0</v>
      </c>
      <c r="B185" s="6">
        <f t="shared" si="70"/>
        <v>0</v>
      </c>
      <c r="C185" s="6" t="str">
        <f t="shared" si="62"/>
        <v/>
      </c>
      <c r="D185" s="7">
        <f t="shared" si="63"/>
        <v>0</v>
      </c>
      <c r="E185" s="7">
        <f t="shared" si="71"/>
        <v>0</v>
      </c>
      <c r="F185" s="7" t="str">
        <f t="shared" si="64"/>
        <v/>
      </c>
      <c r="G185" s="6">
        <f t="shared" si="65"/>
        <v>0</v>
      </c>
      <c r="H185" s="6">
        <f t="shared" si="72"/>
        <v>0</v>
      </c>
      <c r="I185" s="6" t="str">
        <f t="shared" si="73"/>
        <v/>
      </c>
      <c r="J185" s="11">
        <v>182</v>
      </c>
      <c r="K185" s="11">
        <f>IF(IFERROR(VLOOKUP(J185,Home!$A$8:$B$1048576,1,FALSE),0)=0,0,1)</f>
        <v>1</v>
      </c>
      <c r="L185" s="129" t="e">
        <f>IF(VLOOKUP(O185,Home!$C$8:$R$207,6,FALSE)="","",VLOOKUP(O185,Home!$C$8:$R$207,6,FALSE))</f>
        <v>#N/A</v>
      </c>
      <c r="M185" s="129" t="e">
        <f t="shared" si="53"/>
        <v>#N/A</v>
      </c>
      <c r="N185" s="11">
        <f>SUM($K$4:K185)</f>
        <v>182</v>
      </c>
      <c r="O185" s="11" t="str">
        <f>IF(P185="","",IF(IFERROR(VLOOKUP(N185,Home!$C$8:$R$1048576,1,FALSE),"")=0,"",IFERROR(VLOOKUP(N185,Home!$C$8:$R$1048576,1,FALSE),"")))</f>
        <v/>
      </c>
      <c r="P185" s="11" t="str">
        <f>IF(IFERROR(VLOOKUP(W185,Home!$C$8:$R$1048576,3,FALSE),"")=0,"",IFERROR(VLOOKUP(W185,Home!$C$8:$R$1048576,3,FALSE),""))</f>
        <v/>
      </c>
      <c r="Q185" s="11" t="str">
        <f t="shared" si="54"/>
        <v/>
      </c>
      <c r="R185" s="130" t="e">
        <f>VLOOKUP(Q185,'Baggrund til lister'!$G$4:$H$15,2,FALSE)</f>
        <v>#N/A</v>
      </c>
      <c r="S185" s="11" t="str">
        <f t="shared" si="55"/>
        <v/>
      </c>
      <c r="T185" s="11" t="str">
        <f>IF(IFERROR(VLOOKUP(N185,Home!$C$8:$R$1048576,11,FALSE),"")=0,"",IFERROR(VLOOKUP(N185,Home!$C$8:$R$1048576,11,FALSE),""))</f>
        <v/>
      </c>
      <c r="U185" s="11" t="str">
        <f>IF(IFERROR(VLOOKUP(O185,Home!$C$8:$R$1048576,12,FALSE),"")=0,"",IFERROR(VLOOKUP(O185,Home!$C$8:$R$1048576,12,FALSE),""))</f>
        <v/>
      </c>
      <c r="V185" s="11" t="str">
        <f>IF(IFERROR(VLOOKUP(O185,Home!$C$8:$R$1048576,8,FALSE),"")=0,"",IFERROR(VLOOKUP(O185,Home!$C$8:$R$1048576,8,FALSE),""))</f>
        <v/>
      </c>
      <c r="W185" s="11" t="str">
        <f>IF(OR(VLOOKUP(N185,Home!$C$7:$I$207,6,FALSE)="",VLOOKUP(N185,Home!$C$7:$I$207,7,FALSE)=""),"FEJL",SUM(Baggrundsark!$K$4:K185))</f>
        <v>FEJL</v>
      </c>
      <c r="Y185">
        <v>182</v>
      </c>
      <c r="Z185" s="1" t="str">
        <f>IF(VLOOKUP(Y185,Home!$C$8:$I$207,6,FALSE)="","",VLOOKUP(Y185,Home!$C$8:$I$207,6,FALSE))</f>
        <v/>
      </c>
      <c r="AA185" t="e">
        <f t="shared" si="76"/>
        <v>#VALUE!</v>
      </c>
      <c r="AB185" s="44" t="str">
        <f>IF(Home!I189="","",(1+(Home!I189-Home!H189)/14))</f>
        <v/>
      </c>
      <c r="AC185" t="e">
        <f t="shared" si="74"/>
        <v>#VALUE!</v>
      </c>
      <c r="AD185">
        <f t="shared" si="66"/>
        <v>0</v>
      </c>
      <c r="AE185">
        <f>SUM($AD$4:AD185)</f>
        <v>1</v>
      </c>
      <c r="AF185" s="103" t="str">
        <f>IFERROR(VLOOKUP(AN185,Home!$C$8:$E$207,3,FALSE),"")</f>
        <v/>
      </c>
      <c r="AG185" s="103" t="str">
        <f>IFERROR(VLOOKUP(AN185,Home!$C$8:$E$207,2,FALSE),"")</f>
        <v/>
      </c>
      <c r="AH185" s="104" t="str">
        <f>IF(VLOOKUP(AE185,Home!$C$8:$I$207,6,FALSE)="","",VLOOKUP(AE185,Home!$C$8:$I$207,6,FALSE))</f>
        <v/>
      </c>
      <c r="AI185" s="104" t="e">
        <f t="shared" si="75"/>
        <v>#VALUE!</v>
      </c>
      <c r="AJ185" s="105" t="e">
        <f t="shared" si="67"/>
        <v>#VALUE!</v>
      </c>
      <c r="AK185" s="103" t="e">
        <f t="shared" si="57"/>
        <v>#VALUE!</v>
      </c>
      <c r="AL185" s="103" t="e">
        <f t="shared" si="68"/>
        <v>#VALUE!</v>
      </c>
      <c r="AN185" t="str">
        <f>IF(OR(VLOOKUP(AE185,Home!$C$8:$I$207,6,FALSE)="",VLOOKUP(AE185,Home!$C$8:$I$207,7,FALSE)=""),"FEJL",Baggrundsark!AE185)</f>
        <v>FEJL</v>
      </c>
      <c r="AO185">
        <f>IF(VLOOKUP(AE185,Home!$C$8:$N$207,12,FALSE)="Timelønnet",1,0)</f>
        <v>0</v>
      </c>
      <c r="AP185">
        <f>SUM($AO$4:AO185)*AO185</f>
        <v>0</v>
      </c>
      <c r="AQ185">
        <f t="shared" si="77"/>
        <v>1</v>
      </c>
      <c r="AR185" t="str">
        <f t="shared" si="78"/>
        <v/>
      </c>
      <c r="AS185" t="e">
        <f t="shared" si="69"/>
        <v>#VALUE!</v>
      </c>
      <c r="AT185" s="45" t="e">
        <f t="shared" si="60"/>
        <v>#VALUE!</v>
      </c>
      <c r="AU185">
        <f>VLOOKUP(AQ185,Home!$C$8:$J$207,8,FALSE)</f>
        <v>0</v>
      </c>
      <c r="AZ185">
        <v>23</v>
      </c>
      <c r="BA185">
        <v>2017</v>
      </c>
      <c r="BB185" t="s">
        <v>396</v>
      </c>
      <c r="BC185" t="s">
        <v>190</v>
      </c>
    </row>
    <row r="186" spans="1:55" x14ac:dyDescent="0.25">
      <c r="A186" s="6">
        <f t="shared" si="61"/>
        <v>0</v>
      </c>
      <c r="B186" s="6">
        <f t="shared" si="70"/>
        <v>0</v>
      </c>
      <c r="C186" s="6" t="str">
        <f t="shared" si="62"/>
        <v/>
      </c>
      <c r="D186" s="7">
        <f t="shared" si="63"/>
        <v>0</v>
      </c>
      <c r="E186" s="7">
        <f t="shared" si="71"/>
        <v>0</v>
      </c>
      <c r="F186" s="7" t="str">
        <f t="shared" si="64"/>
        <v/>
      </c>
      <c r="G186" s="6">
        <f t="shared" si="65"/>
        <v>0</v>
      </c>
      <c r="H186" s="6">
        <f t="shared" si="72"/>
        <v>0</v>
      </c>
      <c r="I186" s="6" t="str">
        <f t="shared" si="73"/>
        <v/>
      </c>
      <c r="J186" s="11">
        <v>183</v>
      </c>
      <c r="K186" s="11">
        <f>IF(IFERROR(VLOOKUP(J186,Home!$A$8:$B$1048576,1,FALSE),0)=0,0,1)</f>
        <v>1</v>
      </c>
      <c r="L186" s="129" t="e">
        <f>IF(VLOOKUP(O186,Home!$C$8:$R$207,6,FALSE)="","",VLOOKUP(O186,Home!$C$8:$R$207,6,FALSE))</f>
        <v>#N/A</v>
      </c>
      <c r="M186" s="129" t="e">
        <f t="shared" si="53"/>
        <v>#N/A</v>
      </c>
      <c r="N186" s="11">
        <f>SUM($K$4:K186)</f>
        <v>183</v>
      </c>
      <c r="O186" s="11" t="str">
        <f>IF(P186="","",IF(IFERROR(VLOOKUP(N186,Home!$C$8:$R$1048576,1,FALSE),"")=0,"",IFERROR(VLOOKUP(N186,Home!$C$8:$R$1048576,1,FALSE),"")))</f>
        <v/>
      </c>
      <c r="P186" s="11" t="str">
        <f>IF(IFERROR(VLOOKUP(W186,Home!$C$8:$R$1048576,3,FALSE),"")=0,"",IFERROR(VLOOKUP(W186,Home!$C$8:$R$1048576,3,FALSE),""))</f>
        <v/>
      </c>
      <c r="Q186" s="11" t="str">
        <f t="shared" si="54"/>
        <v/>
      </c>
      <c r="R186" s="130" t="e">
        <f>VLOOKUP(Q186,'Baggrund til lister'!$G$4:$H$15,2,FALSE)</f>
        <v>#N/A</v>
      </c>
      <c r="S186" s="11" t="str">
        <f t="shared" si="55"/>
        <v/>
      </c>
      <c r="T186" s="11" t="str">
        <f>IF(IFERROR(VLOOKUP(N186,Home!$C$8:$R$1048576,11,FALSE),"")=0,"",IFERROR(VLOOKUP(N186,Home!$C$8:$R$1048576,11,FALSE),""))</f>
        <v/>
      </c>
      <c r="U186" s="11" t="str">
        <f>IF(IFERROR(VLOOKUP(O186,Home!$C$8:$R$1048576,12,FALSE),"")=0,"",IFERROR(VLOOKUP(O186,Home!$C$8:$R$1048576,12,FALSE),""))</f>
        <v/>
      </c>
      <c r="V186" s="11" t="str">
        <f>IF(IFERROR(VLOOKUP(O186,Home!$C$8:$R$1048576,8,FALSE),"")=0,"",IFERROR(VLOOKUP(O186,Home!$C$8:$R$1048576,8,FALSE),""))</f>
        <v/>
      </c>
      <c r="W186" s="11" t="str">
        <f>IF(OR(VLOOKUP(N186,Home!$C$7:$I$207,6,FALSE)="",VLOOKUP(N186,Home!$C$7:$I$207,7,FALSE)=""),"FEJL",SUM(Baggrundsark!$K$4:K186))</f>
        <v>FEJL</v>
      </c>
      <c r="Y186">
        <v>183</v>
      </c>
      <c r="Z186" s="1" t="str">
        <f>IF(VLOOKUP(Y186,Home!$C$8:$I$207,6,FALSE)="","",VLOOKUP(Y186,Home!$C$8:$I$207,6,FALSE))</f>
        <v/>
      </c>
      <c r="AA186" t="e">
        <f t="shared" si="76"/>
        <v>#VALUE!</v>
      </c>
      <c r="AB186" s="44" t="str">
        <f>IF(Home!I190="","",(1+(Home!I190-Home!H190)/14))</f>
        <v/>
      </c>
      <c r="AC186" t="e">
        <f t="shared" si="74"/>
        <v>#VALUE!</v>
      </c>
      <c r="AD186">
        <f t="shared" si="66"/>
        <v>0</v>
      </c>
      <c r="AE186">
        <f>SUM($AD$4:AD186)</f>
        <v>1</v>
      </c>
      <c r="AF186" s="103" t="str">
        <f>IFERROR(VLOOKUP(AN186,Home!$C$8:$E$207,3,FALSE),"")</f>
        <v/>
      </c>
      <c r="AG186" s="103" t="str">
        <f>IFERROR(VLOOKUP(AN186,Home!$C$8:$E$207,2,FALSE),"")</f>
        <v/>
      </c>
      <c r="AH186" s="104" t="str">
        <f>IF(VLOOKUP(AE186,Home!$C$8:$I$207,6,FALSE)="","",VLOOKUP(AE186,Home!$C$8:$I$207,6,FALSE))</f>
        <v/>
      </c>
      <c r="AI186" s="104" t="e">
        <f t="shared" si="75"/>
        <v>#VALUE!</v>
      </c>
      <c r="AJ186" s="105" t="e">
        <f t="shared" si="67"/>
        <v>#VALUE!</v>
      </c>
      <c r="AK186" s="103" t="e">
        <f t="shared" si="57"/>
        <v>#VALUE!</v>
      </c>
      <c r="AL186" s="103" t="e">
        <f t="shared" si="68"/>
        <v>#VALUE!</v>
      </c>
      <c r="AN186" t="str">
        <f>IF(OR(VLOOKUP(AE186,Home!$C$8:$I$207,6,FALSE)="",VLOOKUP(AE186,Home!$C$8:$I$207,7,FALSE)=""),"FEJL",Baggrundsark!AE186)</f>
        <v>FEJL</v>
      </c>
      <c r="AO186">
        <f>IF(VLOOKUP(AE186,Home!$C$8:$N$207,12,FALSE)="Timelønnet",1,0)</f>
        <v>0</v>
      </c>
      <c r="AP186">
        <f>SUM($AO$4:AO186)*AO186</f>
        <v>0</v>
      </c>
      <c r="AQ186">
        <f t="shared" si="77"/>
        <v>1</v>
      </c>
      <c r="AR186" t="str">
        <f t="shared" si="78"/>
        <v/>
      </c>
      <c r="AS186" t="e">
        <f t="shared" si="69"/>
        <v>#VALUE!</v>
      </c>
      <c r="AT186" s="45" t="e">
        <f t="shared" si="60"/>
        <v>#VALUE!</v>
      </c>
      <c r="AU186">
        <f>VLOOKUP(AQ186,Home!$C$8:$J$207,8,FALSE)</f>
        <v>0</v>
      </c>
      <c r="AZ186">
        <v>24</v>
      </c>
      <c r="BA186">
        <v>2017</v>
      </c>
      <c r="BB186" t="s">
        <v>397</v>
      </c>
      <c r="BC186" t="s">
        <v>190</v>
      </c>
    </row>
    <row r="187" spans="1:55" x14ac:dyDescent="0.25">
      <c r="A187" s="6">
        <f t="shared" si="61"/>
        <v>0</v>
      </c>
      <c r="B187" s="6">
        <f t="shared" si="70"/>
        <v>0</v>
      </c>
      <c r="C187" s="6" t="str">
        <f t="shared" si="62"/>
        <v/>
      </c>
      <c r="D187" s="7">
        <f t="shared" si="63"/>
        <v>0</v>
      </c>
      <c r="E187" s="7">
        <f t="shared" si="71"/>
        <v>0</v>
      </c>
      <c r="F187" s="7" t="str">
        <f t="shared" si="64"/>
        <v/>
      </c>
      <c r="G187" s="6">
        <f t="shared" si="65"/>
        <v>0</v>
      </c>
      <c r="H187" s="6">
        <f t="shared" si="72"/>
        <v>0</v>
      </c>
      <c r="I187" s="6" t="str">
        <f t="shared" si="73"/>
        <v/>
      </c>
      <c r="J187" s="11">
        <v>184</v>
      </c>
      <c r="K187" s="11">
        <f>IF(IFERROR(VLOOKUP(J187,Home!$A$8:$B$1048576,1,FALSE),0)=0,0,1)</f>
        <v>1</v>
      </c>
      <c r="L187" s="129" t="e">
        <f>IF(VLOOKUP(O187,Home!$C$8:$R$207,6,FALSE)="","",VLOOKUP(O187,Home!$C$8:$R$207,6,FALSE))</f>
        <v>#N/A</v>
      </c>
      <c r="M187" s="129" t="e">
        <f t="shared" si="53"/>
        <v>#N/A</v>
      </c>
      <c r="N187" s="11">
        <f>SUM($K$4:K187)</f>
        <v>184</v>
      </c>
      <c r="O187" s="11" t="str">
        <f>IF(P187="","",IF(IFERROR(VLOOKUP(N187,Home!$C$8:$R$1048576,1,FALSE),"")=0,"",IFERROR(VLOOKUP(N187,Home!$C$8:$R$1048576,1,FALSE),"")))</f>
        <v/>
      </c>
      <c r="P187" s="11" t="str">
        <f>IF(IFERROR(VLOOKUP(W187,Home!$C$8:$R$1048576,3,FALSE),"")=0,"",IFERROR(VLOOKUP(W187,Home!$C$8:$R$1048576,3,FALSE),""))</f>
        <v/>
      </c>
      <c r="Q187" s="11" t="str">
        <f t="shared" si="54"/>
        <v/>
      </c>
      <c r="R187" s="130" t="e">
        <f>VLOOKUP(Q187,'Baggrund til lister'!$G$4:$H$15,2,FALSE)</f>
        <v>#N/A</v>
      </c>
      <c r="S187" s="11" t="str">
        <f t="shared" si="55"/>
        <v/>
      </c>
      <c r="T187" s="11" t="str">
        <f>IF(IFERROR(VLOOKUP(N187,Home!$C$8:$R$1048576,11,FALSE),"")=0,"",IFERROR(VLOOKUP(N187,Home!$C$8:$R$1048576,11,FALSE),""))</f>
        <v/>
      </c>
      <c r="U187" s="11" t="str">
        <f>IF(IFERROR(VLOOKUP(O187,Home!$C$8:$R$1048576,12,FALSE),"")=0,"",IFERROR(VLOOKUP(O187,Home!$C$8:$R$1048576,12,FALSE),""))</f>
        <v/>
      </c>
      <c r="V187" s="11" t="str">
        <f>IF(IFERROR(VLOOKUP(O187,Home!$C$8:$R$1048576,8,FALSE),"")=0,"",IFERROR(VLOOKUP(O187,Home!$C$8:$R$1048576,8,FALSE),""))</f>
        <v/>
      </c>
      <c r="W187" s="11" t="str">
        <f>IF(OR(VLOOKUP(N187,Home!$C$7:$I$207,6,FALSE)="",VLOOKUP(N187,Home!$C$7:$I$207,7,FALSE)=""),"FEJL",SUM(Baggrundsark!$K$4:K187))</f>
        <v>FEJL</v>
      </c>
      <c r="Y187">
        <v>184</v>
      </c>
      <c r="Z187" s="1" t="str">
        <f>IF(VLOOKUP(Y187,Home!$C$8:$I$207,6,FALSE)="","",VLOOKUP(Y187,Home!$C$8:$I$207,6,FALSE))</f>
        <v/>
      </c>
      <c r="AA187" t="e">
        <f t="shared" si="76"/>
        <v>#VALUE!</v>
      </c>
      <c r="AB187" s="44" t="str">
        <f>IF(Home!I191="","",(1+(Home!I191-Home!H191)/14))</f>
        <v/>
      </c>
      <c r="AC187" t="e">
        <f t="shared" si="74"/>
        <v>#VALUE!</v>
      </c>
      <c r="AD187">
        <f t="shared" si="66"/>
        <v>0</v>
      </c>
      <c r="AE187">
        <f>SUM($AD$4:AD187)</f>
        <v>1</v>
      </c>
      <c r="AF187" s="103" t="str">
        <f>IFERROR(VLOOKUP(AN187,Home!$C$8:$E$207,3,FALSE),"")</f>
        <v/>
      </c>
      <c r="AG187" s="103" t="str">
        <f>IFERROR(VLOOKUP(AN187,Home!$C$8:$E$207,2,FALSE),"")</f>
        <v/>
      </c>
      <c r="AH187" s="104" t="str">
        <f>IF(VLOOKUP(AE187,Home!$C$8:$I$207,6,FALSE)="","",VLOOKUP(AE187,Home!$C$8:$I$207,6,FALSE))</f>
        <v/>
      </c>
      <c r="AI187" s="104" t="e">
        <f t="shared" si="75"/>
        <v>#VALUE!</v>
      </c>
      <c r="AJ187" s="105" t="e">
        <f t="shared" si="67"/>
        <v>#VALUE!</v>
      </c>
      <c r="AK187" s="103" t="e">
        <f t="shared" si="57"/>
        <v>#VALUE!</v>
      </c>
      <c r="AL187" s="103" t="e">
        <f t="shared" si="68"/>
        <v>#VALUE!</v>
      </c>
      <c r="AN187" t="str">
        <f>IF(OR(VLOOKUP(AE187,Home!$C$8:$I$207,6,FALSE)="",VLOOKUP(AE187,Home!$C$8:$I$207,7,FALSE)=""),"FEJL",Baggrundsark!AE187)</f>
        <v>FEJL</v>
      </c>
      <c r="AO187">
        <f>IF(VLOOKUP(AE187,Home!$C$8:$N$207,12,FALSE)="Timelønnet",1,0)</f>
        <v>0</v>
      </c>
      <c r="AP187">
        <f>SUM($AO$4:AO187)*AO187</f>
        <v>0</v>
      </c>
      <c r="AQ187">
        <f t="shared" si="77"/>
        <v>1</v>
      </c>
      <c r="AR187" t="str">
        <f t="shared" si="78"/>
        <v/>
      </c>
      <c r="AS187" t="e">
        <f t="shared" si="69"/>
        <v>#VALUE!</v>
      </c>
      <c r="AT187" s="45" t="e">
        <f t="shared" si="60"/>
        <v>#VALUE!</v>
      </c>
      <c r="AU187">
        <f>VLOOKUP(AQ187,Home!$C$8:$J$207,8,FALSE)</f>
        <v>0</v>
      </c>
      <c r="AZ187">
        <v>25</v>
      </c>
      <c r="BA187">
        <v>2017</v>
      </c>
      <c r="BB187" t="s">
        <v>398</v>
      </c>
      <c r="BC187" t="s">
        <v>191</v>
      </c>
    </row>
    <row r="188" spans="1:55" x14ac:dyDescent="0.25">
      <c r="A188" s="6">
        <f t="shared" si="61"/>
        <v>0</v>
      </c>
      <c r="B188" s="6">
        <f t="shared" si="70"/>
        <v>0</v>
      </c>
      <c r="C188" s="6" t="str">
        <f t="shared" si="62"/>
        <v/>
      </c>
      <c r="D188" s="7">
        <f t="shared" si="63"/>
        <v>0</v>
      </c>
      <c r="E188" s="7">
        <f t="shared" si="71"/>
        <v>0</v>
      </c>
      <c r="F188" s="7" t="str">
        <f t="shared" si="64"/>
        <v/>
      </c>
      <c r="G188" s="6">
        <f t="shared" si="65"/>
        <v>0</v>
      </c>
      <c r="H188" s="6">
        <f t="shared" si="72"/>
        <v>0</v>
      </c>
      <c r="I188" s="6" t="str">
        <f t="shared" si="73"/>
        <v/>
      </c>
      <c r="J188" s="11">
        <v>185</v>
      </c>
      <c r="K188" s="11">
        <f>IF(IFERROR(VLOOKUP(J188,Home!$A$8:$B$1048576,1,FALSE),0)=0,0,1)</f>
        <v>1</v>
      </c>
      <c r="L188" s="129" t="e">
        <f>IF(VLOOKUP(O188,Home!$C$8:$R$207,6,FALSE)="","",VLOOKUP(O188,Home!$C$8:$R$207,6,FALSE))</f>
        <v>#N/A</v>
      </c>
      <c r="M188" s="129" t="e">
        <f t="shared" si="53"/>
        <v>#N/A</v>
      </c>
      <c r="N188" s="11">
        <f>SUM($K$4:K188)</f>
        <v>185</v>
      </c>
      <c r="O188" s="11" t="str">
        <f>IF(P188="","",IF(IFERROR(VLOOKUP(N188,Home!$C$8:$R$1048576,1,FALSE),"")=0,"",IFERROR(VLOOKUP(N188,Home!$C$8:$R$1048576,1,FALSE),"")))</f>
        <v/>
      </c>
      <c r="P188" s="11" t="str">
        <f>IF(IFERROR(VLOOKUP(W188,Home!$C$8:$R$1048576,3,FALSE),"")=0,"",IFERROR(VLOOKUP(W188,Home!$C$8:$R$1048576,3,FALSE),""))</f>
        <v/>
      </c>
      <c r="Q188" s="11" t="str">
        <f t="shared" si="54"/>
        <v/>
      </c>
      <c r="R188" s="130" t="e">
        <f>VLOOKUP(Q188,'Baggrund til lister'!$G$4:$H$15,2,FALSE)</f>
        <v>#N/A</v>
      </c>
      <c r="S188" s="11" t="str">
        <f t="shared" si="55"/>
        <v/>
      </c>
      <c r="T188" s="11" t="str">
        <f>IF(IFERROR(VLOOKUP(N188,Home!$C$8:$R$1048576,11,FALSE),"")=0,"",IFERROR(VLOOKUP(N188,Home!$C$8:$R$1048576,11,FALSE),""))</f>
        <v/>
      </c>
      <c r="U188" s="11" t="str">
        <f>IF(IFERROR(VLOOKUP(O188,Home!$C$8:$R$1048576,12,FALSE),"")=0,"",IFERROR(VLOOKUP(O188,Home!$C$8:$R$1048576,12,FALSE),""))</f>
        <v/>
      </c>
      <c r="V188" s="11" t="str">
        <f>IF(IFERROR(VLOOKUP(O188,Home!$C$8:$R$1048576,8,FALSE),"")=0,"",IFERROR(VLOOKUP(O188,Home!$C$8:$R$1048576,8,FALSE),""))</f>
        <v/>
      </c>
      <c r="W188" s="11" t="str">
        <f>IF(OR(VLOOKUP(N188,Home!$C$7:$I$207,6,FALSE)="",VLOOKUP(N188,Home!$C$7:$I$207,7,FALSE)=""),"FEJL",SUM(Baggrundsark!$K$4:K188))</f>
        <v>FEJL</v>
      </c>
      <c r="Y188">
        <v>185</v>
      </c>
      <c r="Z188" s="1" t="str">
        <f>IF(VLOOKUP(Y188,Home!$C$8:$I$207,6,FALSE)="","",VLOOKUP(Y188,Home!$C$8:$I$207,6,FALSE))</f>
        <v/>
      </c>
      <c r="AA188" t="e">
        <f t="shared" si="76"/>
        <v>#VALUE!</v>
      </c>
      <c r="AB188" s="44" t="str">
        <f>IF(Home!I192="","",(1+(Home!I192-Home!H192)/14))</f>
        <v/>
      </c>
      <c r="AC188" t="e">
        <f t="shared" si="74"/>
        <v>#VALUE!</v>
      </c>
      <c r="AD188">
        <f t="shared" si="66"/>
        <v>0</v>
      </c>
      <c r="AE188">
        <f>SUM($AD$4:AD188)</f>
        <v>1</v>
      </c>
      <c r="AF188" s="103" t="str">
        <f>IFERROR(VLOOKUP(AN188,Home!$C$8:$E$207,3,FALSE),"")</f>
        <v/>
      </c>
      <c r="AG188" s="103" t="str">
        <f>IFERROR(VLOOKUP(AN188,Home!$C$8:$E$207,2,FALSE),"")</f>
        <v/>
      </c>
      <c r="AH188" s="104" t="str">
        <f>IF(VLOOKUP(AE188,Home!$C$8:$I$207,6,FALSE)="","",VLOOKUP(AE188,Home!$C$8:$I$207,6,FALSE))</f>
        <v/>
      </c>
      <c r="AI188" s="104" t="e">
        <f t="shared" si="75"/>
        <v>#VALUE!</v>
      </c>
      <c r="AJ188" s="105" t="e">
        <f t="shared" si="67"/>
        <v>#VALUE!</v>
      </c>
      <c r="AK188" s="103" t="e">
        <f t="shared" si="57"/>
        <v>#VALUE!</v>
      </c>
      <c r="AL188" s="103" t="e">
        <f t="shared" si="68"/>
        <v>#VALUE!</v>
      </c>
      <c r="AN188" t="str">
        <f>IF(OR(VLOOKUP(AE188,Home!$C$8:$I$207,6,FALSE)="",VLOOKUP(AE188,Home!$C$8:$I$207,7,FALSE)=""),"FEJL",Baggrundsark!AE188)</f>
        <v>FEJL</v>
      </c>
      <c r="AO188">
        <f>IF(VLOOKUP(AE188,Home!$C$8:$N$207,12,FALSE)="Timelønnet",1,0)</f>
        <v>0</v>
      </c>
      <c r="AP188">
        <f>SUM($AO$4:AO188)*AO188</f>
        <v>0</v>
      </c>
      <c r="AQ188">
        <f t="shared" si="77"/>
        <v>1</v>
      </c>
      <c r="AR188" t="str">
        <f t="shared" si="78"/>
        <v/>
      </c>
      <c r="AS188" t="e">
        <f t="shared" si="69"/>
        <v>#VALUE!</v>
      </c>
      <c r="AT188" s="45" t="e">
        <f t="shared" si="60"/>
        <v>#VALUE!</v>
      </c>
      <c r="AU188">
        <f>VLOOKUP(AQ188,Home!$C$8:$J$207,8,FALSE)</f>
        <v>0</v>
      </c>
      <c r="AZ188">
        <v>26</v>
      </c>
      <c r="BA188">
        <v>2017</v>
      </c>
      <c r="BB188" t="s">
        <v>399</v>
      </c>
      <c r="BC188" t="s">
        <v>191</v>
      </c>
    </row>
    <row r="189" spans="1:55" x14ac:dyDescent="0.25">
      <c r="A189" s="6">
        <f t="shared" si="61"/>
        <v>0</v>
      </c>
      <c r="B189" s="6">
        <f t="shared" si="70"/>
        <v>0</v>
      </c>
      <c r="C189" s="6" t="str">
        <f t="shared" si="62"/>
        <v/>
      </c>
      <c r="D189" s="7">
        <f t="shared" si="63"/>
        <v>0</v>
      </c>
      <c r="E189" s="7">
        <f t="shared" si="71"/>
        <v>0</v>
      </c>
      <c r="F189" s="7" t="str">
        <f t="shared" si="64"/>
        <v/>
      </c>
      <c r="G189" s="6">
        <f t="shared" si="65"/>
        <v>0</v>
      </c>
      <c r="H189" s="6">
        <f t="shared" si="72"/>
        <v>0</v>
      </c>
      <c r="I189" s="6" t="str">
        <f t="shared" si="73"/>
        <v/>
      </c>
      <c r="J189" s="11">
        <v>186</v>
      </c>
      <c r="K189" s="11">
        <f>IF(IFERROR(VLOOKUP(J189,Home!$A$8:$B$1048576,1,FALSE),0)=0,0,1)</f>
        <v>1</v>
      </c>
      <c r="L189" s="129" t="e">
        <f>IF(VLOOKUP(O189,Home!$C$8:$R$207,6,FALSE)="","",VLOOKUP(O189,Home!$C$8:$R$207,6,FALSE))</f>
        <v>#N/A</v>
      </c>
      <c r="M189" s="129" t="e">
        <f t="shared" si="53"/>
        <v>#N/A</v>
      </c>
      <c r="N189" s="11">
        <f>SUM($K$4:K189)</f>
        <v>186</v>
      </c>
      <c r="O189" s="11" t="str">
        <f>IF(P189="","",IF(IFERROR(VLOOKUP(N189,Home!$C$8:$R$1048576,1,FALSE),"")=0,"",IFERROR(VLOOKUP(N189,Home!$C$8:$R$1048576,1,FALSE),"")))</f>
        <v/>
      </c>
      <c r="P189" s="11" t="str">
        <f>IF(IFERROR(VLOOKUP(W189,Home!$C$8:$R$1048576,3,FALSE),"")=0,"",IFERROR(VLOOKUP(W189,Home!$C$8:$R$1048576,3,FALSE),""))</f>
        <v/>
      </c>
      <c r="Q189" s="11" t="str">
        <f t="shared" si="54"/>
        <v/>
      </c>
      <c r="R189" s="130" t="e">
        <f>VLOOKUP(Q189,'Baggrund til lister'!$G$4:$H$15,2,FALSE)</f>
        <v>#N/A</v>
      </c>
      <c r="S189" s="11" t="str">
        <f t="shared" si="55"/>
        <v/>
      </c>
      <c r="T189" s="11" t="str">
        <f>IF(IFERROR(VLOOKUP(N189,Home!$C$8:$R$1048576,11,FALSE),"")=0,"",IFERROR(VLOOKUP(N189,Home!$C$8:$R$1048576,11,FALSE),""))</f>
        <v/>
      </c>
      <c r="U189" s="11" t="str">
        <f>IF(IFERROR(VLOOKUP(O189,Home!$C$8:$R$1048576,12,FALSE),"")=0,"",IFERROR(VLOOKUP(O189,Home!$C$8:$R$1048576,12,FALSE),""))</f>
        <v/>
      </c>
      <c r="V189" s="11" t="str">
        <f>IF(IFERROR(VLOOKUP(O189,Home!$C$8:$R$1048576,8,FALSE),"")=0,"",IFERROR(VLOOKUP(O189,Home!$C$8:$R$1048576,8,FALSE),""))</f>
        <v/>
      </c>
      <c r="W189" s="11" t="str">
        <f>IF(OR(VLOOKUP(N189,Home!$C$7:$I$207,6,FALSE)="",VLOOKUP(N189,Home!$C$7:$I$207,7,FALSE)=""),"FEJL",SUM(Baggrundsark!$K$4:K189))</f>
        <v>FEJL</v>
      </c>
      <c r="Y189">
        <v>186</v>
      </c>
      <c r="Z189" s="1" t="str">
        <f>IF(VLOOKUP(Y189,Home!$C$8:$I$207,6,FALSE)="","",VLOOKUP(Y189,Home!$C$8:$I$207,6,FALSE))</f>
        <v/>
      </c>
      <c r="AA189" t="e">
        <f t="shared" si="76"/>
        <v>#VALUE!</v>
      </c>
      <c r="AB189" s="44" t="str">
        <f>IF(Home!I193="","",(1+(Home!I193-Home!H193)/14))</f>
        <v/>
      </c>
      <c r="AC189" t="e">
        <f t="shared" si="74"/>
        <v>#VALUE!</v>
      </c>
      <c r="AD189">
        <f t="shared" si="66"/>
        <v>0</v>
      </c>
      <c r="AE189">
        <f>SUM($AD$4:AD189)</f>
        <v>1</v>
      </c>
      <c r="AF189" s="103" t="str">
        <f>IFERROR(VLOOKUP(AN189,Home!$C$8:$E$207,3,FALSE),"")</f>
        <v/>
      </c>
      <c r="AG189" s="103" t="str">
        <f>IFERROR(VLOOKUP(AN189,Home!$C$8:$E$207,2,FALSE),"")</f>
        <v/>
      </c>
      <c r="AH189" s="104" t="str">
        <f>IF(VLOOKUP(AE189,Home!$C$8:$I$207,6,FALSE)="","",VLOOKUP(AE189,Home!$C$8:$I$207,6,FALSE))</f>
        <v/>
      </c>
      <c r="AI189" s="104" t="e">
        <f t="shared" si="75"/>
        <v>#VALUE!</v>
      </c>
      <c r="AJ189" s="105" t="e">
        <f t="shared" si="67"/>
        <v>#VALUE!</v>
      </c>
      <c r="AK189" s="103" t="e">
        <f t="shared" si="57"/>
        <v>#VALUE!</v>
      </c>
      <c r="AL189" s="103" t="e">
        <f t="shared" si="68"/>
        <v>#VALUE!</v>
      </c>
      <c r="AN189" t="str">
        <f>IF(OR(VLOOKUP(AE189,Home!$C$8:$I$207,6,FALSE)="",VLOOKUP(AE189,Home!$C$8:$I$207,7,FALSE)=""),"FEJL",Baggrundsark!AE189)</f>
        <v>FEJL</v>
      </c>
      <c r="AO189">
        <f>IF(VLOOKUP(AE189,Home!$C$8:$N$207,12,FALSE)="Timelønnet",1,0)</f>
        <v>0</v>
      </c>
      <c r="AP189">
        <f>SUM($AO$4:AO189)*AO189</f>
        <v>0</v>
      </c>
      <c r="AQ189">
        <f t="shared" si="77"/>
        <v>1</v>
      </c>
      <c r="AR189" t="str">
        <f t="shared" si="78"/>
        <v/>
      </c>
      <c r="AS189" t="e">
        <f t="shared" si="69"/>
        <v>#VALUE!</v>
      </c>
      <c r="AT189" s="45" t="e">
        <f t="shared" si="60"/>
        <v>#VALUE!</v>
      </c>
      <c r="AU189">
        <f>VLOOKUP(AQ189,Home!$C$8:$J$207,8,FALSE)</f>
        <v>0</v>
      </c>
      <c r="AZ189">
        <v>27</v>
      </c>
      <c r="BA189">
        <v>2017</v>
      </c>
      <c r="BB189" t="s">
        <v>400</v>
      </c>
      <c r="BC189" t="s">
        <v>192</v>
      </c>
    </row>
    <row r="190" spans="1:55" x14ac:dyDescent="0.25">
      <c r="A190" s="6">
        <f t="shared" si="61"/>
        <v>0</v>
      </c>
      <c r="B190" s="6">
        <f t="shared" si="70"/>
        <v>0</v>
      </c>
      <c r="C190" s="6" t="str">
        <f t="shared" si="62"/>
        <v/>
      </c>
      <c r="D190" s="7">
        <f t="shared" si="63"/>
        <v>0</v>
      </c>
      <c r="E190" s="7">
        <f t="shared" si="71"/>
        <v>0</v>
      </c>
      <c r="F190" s="7" t="str">
        <f t="shared" si="64"/>
        <v/>
      </c>
      <c r="G190" s="6">
        <f t="shared" si="65"/>
        <v>0</v>
      </c>
      <c r="H190" s="6">
        <f t="shared" si="72"/>
        <v>0</v>
      </c>
      <c r="I190" s="6" t="str">
        <f t="shared" si="73"/>
        <v/>
      </c>
      <c r="J190" s="11">
        <v>187</v>
      </c>
      <c r="K190" s="11">
        <f>IF(IFERROR(VLOOKUP(J190,Home!$A$8:$B$1048576,1,FALSE),0)=0,0,1)</f>
        <v>1</v>
      </c>
      <c r="L190" s="129" t="e">
        <f>IF(VLOOKUP(O190,Home!$C$8:$R$207,6,FALSE)="","",VLOOKUP(O190,Home!$C$8:$R$207,6,FALSE))</f>
        <v>#N/A</v>
      </c>
      <c r="M190" s="129" t="e">
        <f t="shared" si="53"/>
        <v>#N/A</v>
      </c>
      <c r="N190" s="11">
        <f>SUM($K$4:K190)</f>
        <v>187</v>
      </c>
      <c r="O190" s="11" t="str">
        <f>IF(P190="","",IF(IFERROR(VLOOKUP(N190,Home!$C$8:$R$1048576,1,FALSE),"")=0,"",IFERROR(VLOOKUP(N190,Home!$C$8:$R$1048576,1,FALSE),"")))</f>
        <v/>
      </c>
      <c r="P190" s="11" t="str">
        <f>IF(IFERROR(VLOOKUP(W190,Home!$C$8:$R$1048576,3,FALSE),"")=0,"",IFERROR(VLOOKUP(W190,Home!$C$8:$R$1048576,3,FALSE),""))</f>
        <v/>
      </c>
      <c r="Q190" s="11" t="str">
        <f t="shared" si="54"/>
        <v/>
      </c>
      <c r="R190" s="130" t="e">
        <f>VLOOKUP(Q190,'Baggrund til lister'!$G$4:$H$15,2,FALSE)</f>
        <v>#N/A</v>
      </c>
      <c r="S190" s="11" t="str">
        <f t="shared" si="55"/>
        <v/>
      </c>
      <c r="T190" s="11" t="str">
        <f>IF(IFERROR(VLOOKUP(N190,Home!$C$8:$R$1048576,11,FALSE),"")=0,"",IFERROR(VLOOKUP(N190,Home!$C$8:$R$1048576,11,FALSE),""))</f>
        <v/>
      </c>
      <c r="U190" s="11" t="str">
        <f>IF(IFERROR(VLOOKUP(O190,Home!$C$8:$R$1048576,12,FALSE),"")=0,"",IFERROR(VLOOKUP(O190,Home!$C$8:$R$1048576,12,FALSE),""))</f>
        <v/>
      </c>
      <c r="V190" s="11" t="str">
        <f>IF(IFERROR(VLOOKUP(O190,Home!$C$8:$R$1048576,8,FALSE),"")=0,"",IFERROR(VLOOKUP(O190,Home!$C$8:$R$1048576,8,FALSE),""))</f>
        <v/>
      </c>
      <c r="W190" s="11" t="str">
        <f>IF(OR(VLOOKUP(N190,Home!$C$7:$I$207,6,FALSE)="",VLOOKUP(N190,Home!$C$7:$I$207,7,FALSE)=""),"FEJL",SUM(Baggrundsark!$K$4:K190))</f>
        <v>FEJL</v>
      </c>
      <c r="Y190">
        <v>187</v>
      </c>
      <c r="Z190" s="1" t="str">
        <f>IF(VLOOKUP(Y190,Home!$C$8:$I$207,6,FALSE)="","",VLOOKUP(Y190,Home!$C$8:$I$207,6,FALSE))</f>
        <v/>
      </c>
      <c r="AA190" t="e">
        <f t="shared" si="76"/>
        <v>#VALUE!</v>
      </c>
      <c r="AB190" s="44" t="str">
        <f>IF(Home!I194="","",(1+(Home!I194-Home!H194)/14))</f>
        <v/>
      </c>
      <c r="AC190" t="e">
        <f t="shared" si="74"/>
        <v>#VALUE!</v>
      </c>
      <c r="AD190">
        <f t="shared" si="66"/>
        <v>0</v>
      </c>
      <c r="AE190">
        <f>SUM($AD$4:AD190)</f>
        <v>1</v>
      </c>
      <c r="AF190" s="103" t="str">
        <f>IFERROR(VLOOKUP(AN190,Home!$C$8:$E$207,3,FALSE),"")</f>
        <v/>
      </c>
      <c r="AG190" s="103" t="str">
        <f>IFERROR(VLOOKUP(AN190,Home!$C$8:$E$207,2,FALSE),"")</f>
        <v/>
      </c>
      <c r="AH190" s="104" t="str">
        <f>IF(VLOOKUP(AE190,Home!$C$8:$I$207,6,FALSE)="","",VLOOKUP(AE190,Home!$C$8:$I$207,6,FALSE))</f>
        <v/>
      </c>
      <c r="AI190" s="104" t="e">
        <f t="shared" si="75"/>
        <v>#VALUE!</v>
      </c>
      <c r="AJ190" s="105" t="e">
        <f t="shared" si="67"/>
        <v>#VALUE!</v>
      </c>
      <c r="AK190" s="103" t="e">
        <f t="shared" si="57"/>
        <v>#VALUE!</v>
      </c>
      <c r="AL190" s="103" t="e">
        <f t="shared" si="68"/>
        <v>#VALUE!</v>
      </c>
      <c r="AN190" t="str">
        <f>IF(OR(VLOOKUP(AE190,Home!$C$8:$I$207,6,FALSE)="",VLOOKUP(AE190,Home!$C$8:$I$207,7,FALSE)=""),"FEJL",Baggrundsark!AE190)</f>
        <v>FEJL</v>
      </c>
      <c r="AO190">
        <f>IF(VLOOKUP(AE190,Home!$C$8:$N$207,12,FALSE)="Timelønnet",1,0)</f>
        <v>0</v>
      </c>
      <c r="AP190">
        <f>SUM($AO$4:AO190)*AO190</f>
        <v>0</v>
      </c>
      <c r="AQ190">
        <f t="shared" si="77"/>
        <v>1</v>
      </c>
      <c r="AR190" t="str">
        <f t="shared" si="78"/>
        <v/>
      </c>
      <c r="AS190" t="e">
        <f t="shared" si="69"/>
        <v>#VALUE!</v>
      </c>
      <c r="AT190" s="45" t="e">
        <f t="shared" si="60"/>
        <v>#VALUE!</v>
      </c>
      <c r="AU190">
        <f>VLOOKUP(AQ190,Home!$C$8:$J$207,8,FALSE)</f>
        <v>0</v>
      </c>
      <c r="AZ190">
        <v>28</v>
      </c>
      <c r="BA190">
        <v>2017</v>
      </c>
      <c r="BB190" t="s">
        <v>401</v>
      </c>
      <c r="BC190" t="s">
        <v>192</v>
      </c>
    </row>
    <row r="191" spans="1:55" x14ac:dyDescent="0.25">
      <c r="A191" s="6">
        <f t="shared" si="61"/>
        <v>0</v>
      </c>
      <c r="B191" s="6">
        <f t="shared" si="70"/>
        <v>0</v>
      </c>
      <c r="C191" s="6" t="str">
        <f t="shared" si="62"/>
        <v/>
      </c>
      <c r="D191" s="7">
        <f t="shared" si="63"/>
        <v>0</v>
      </c>
      <c r="E191" s="7">
        <f t="shared" si="71"/>
        <v>0</v>
      </c>
      <c r="F191" s="7" t="str">
        <f t="shared" si="64"/>
        <v/>
      </c>
      <c r="G191" s="6">
        <f t="shared" si="65"/>
        <v>0</v>
      </c>
      <c r="H191" s="6">
        <f t="shared" si="72"/>
        <v>0</v>
      </c>
      <c r="I191" s="6" t="str">
        <f t="shared" si="73"/>
        <v/>
      </c>
      <c r="J191" s="11">
        <v>188</v>
      </c>
      <c r="K191" s="11">
        <f>IF(IFERROR(VLOOKUP(J191,Home!$A$8:$B$1048576,1,FALSE),0)=0,0,1)</f>
        <v>1</v>
      </c>
      <c r="L191" s="129" t="e">
        <f>IF(VLOOKUP(O191,Home!$C$8:$R$207,6,FALSE)="","",VLOOKUP(O191,Home!$C$8:$R$207,6,FALSE))</f>
        <v>#N/A</v>
      </c>
      <c r="M191" s="129" t="e">
        <f t="shared" si="53"/>
        <v>#N/A</v>
      </c>
      <c r="N191" s="11">
        <f>SUM($K$4:K191)</f>
        <v>188</v>
      </c>
      <c r="O191" s="11" t="str">
        <f>IF(P191="","",IF(IFERROR(VLOOKUP(N191,Home!$C$8:$R$1048576,1,FALSE),"")=0,"",IFERROR(VLOOKUP(N191,Home!$C$8:$R$1048576,1,FALSE),"")))</f>
        <v/>
      </c>
      <c r="P191" s="11" t="str">
        <f>IF(IFERROR(VLOOKUP(W191,Home!$C$8:$R$1048576,3,FALSE),"")=0,"",IFERROR(VLOOKUP(W191,Home!$C$8:$R$1048576,3,FALSE),""))</f>
        <v/>
      </c>
      <c r="Q191" s="11" t="str">
        <f t="shared" si="54"/>
        <v/>
      </c>
      <c r="R191" s="130" t="e">
        <f>VLOOKUP(Q191,'Baggrund til lister'!$G$4:$H$15,2,FALSE)</f>
        <v>#N/A</v>
      </c>
      <c r="S191" s="11" t="str">
        <f t="shared" si="55"/>
        <v/>
      </c>
      <c r="T191" s="11" t="str">
        <f>IF(IFERROR(VLOOKUP(N191,Home!$C$8:$R$1048576,11,FALSE),"")=0,"",IFERROR(VLOOKUP(N191,Home!$C$8:$R$1048576,11,FALSE),""))</f>
        <v/>
      </c>
      <c r="U191" s="11" t="str">
        <f>IF(IFERROR(VLOOKUP(O191,Home!$C$8:$R$1048576,12,FALSE),"")=0,"",IFERROR(VLOOKUP(O191,Home!$C$8:$R$1048576,12,FALSE),""))</f>
        <v/>
      </c>
      <c r="V191" s="11" t="str">
        <f>IF(IFERROR(VLOOKUP(O191,Home!$C$8:$R$1048576,8,FALSE),"")=0,"",IFERROR(VLOOKUP(O191,Home!$C$8:$R$1048576,8,FALSE),""))</f>
        <v/>
      </c>
      <c r="W191" s="11" t="str">
        <f>IF(OR(VLOOKUP(N191,Home!$C$7:$I$207,6,FALSE)="",VLOOKUP(N191,Home!$C$7:$I$207,7,FALSE)=""),"FEJL",SUM(Baggrundsark!$K$4:K191))</f>
        <v>FEJL</v>
      </c>
      <c r="Y191">
        <v>188</v>
      </c>
      <c r="Z191" s="1" t="str">
        <f>IF(VLOOKUP(Y191,Home!$C$8:$I$207,6,FALSE)="","",VLOOKUP(Y191,Home!$C$8:$I$207,6,FALSE))</f>
        <v/>
      </c>
      <c r="AA191" t="e">
        <f t="shared" si="76"/>
        <v>#VALUE!</v>
      </c>
      <c r="AB191" s="44" t="str">
        <f>IF(Home!I195="","",(1+(Home!I195-Home!H195)/14))</f>
        <v/>
      </c>
      <c r="AC191" t="e">
        <f t="shared" si="74"/>
        <v>#VALUE!</v>
      </c>
      <c r="AD191">
        <f t="shared" si="66"/>
        <v>0</v>
      </c>
      <c r="AE191">
        <f>SUM($AD$4:AD191)</f>
        <v>1</v>
      </c>
      <c r="AF191" s="103" t="str">
        <f>IFERROR(VLOOKUP(AN191,Home!$C$8:$E$207,3,FALSE),"")</f>
        <v/>
      </c>
      <c r="AG191" s="103" t="str">
        <f>IFERROR(VLOOKUP(AN191,Home!$C$8:$E$207,2,FALSE),"")</f>
        <v/>
      </c>
      <c r="AH191" s="104" t="str">
        <f>IF(VLOOKUP(AE191,Home!$C$8:$I$207,6,FALSE)="","",VLOOKUP(AE191,Home!$C$8:$I$207,6,FALSE))</f>
        <v/>
      </c>
      <c r="AI191" s="104" t="e">
        <f t="shared" si="75"/>
        <v>#VALUE!</v>
      </c>
      <c r="AJ191" s="105" t="e">
        <f t="shared" si="67"/>
        <v>#VALUE!</v>
      </c>
      <c r="AK191" s="103" t="e">
        <f t="shared" si="57"/>
        <v>#VALUE!</v>
      </c>
      <c r="AL191" s="103" t="e">
        <f t="shared" si="68"/>
        <v>#VALUE!</v>
      </c>
      <c r="AN191" t="str">
        <f>IF(OR(VLOOKUP(AE191,Home!$C$8:$I$207,6,FALSE)="",VLOOKUP(AE191,Home!$C$8:$I$207,7,FALSE)=""),"FEJL",Baggrundsark!AE191)</f>
        <v>FEJL</v>
      </c>
      <c r="AO191">
        <f>IF(VLOOKUP(AE191,Home!$C$8:$N$207,12,FALSE)="Timelønnet",1,0)</f>
        <v>0</v>
      </c>
      <c r="AP191">
        <f>SUM($AO$4:AO191)*AO191</f>
        <v>0</v>
      </c>
      <c r="AQ191">
        <f t="shared" si="77"/>
        <v>1</v>
      </c>
      <c r="AR191" t="str">
        <f t="shared" si="78"/>
        <v/>
      </c>
      <c r="AS191" t="e">
        <f t="shared" si="69"/>
        <v>#VALUE!</v>
      </c>
      <c r="AT191" s="45" t="e">
        <f t="shared" si="60"/>
        <v>#VALUE!</v>
      </c>
      <c r="AU191">
        <f>VLOOKUP(AQ191,Home!$C$8:$J$207,8,FALSE)</f>
        <v>0</v>
      </c>
      <c r="AZ191">
        <v>29</v>
      </c>
      <c r="BA191">
        <v>2017</v>
      </c>
      <c r="BB191" t="s">
        <v>402</v>
      </c>
      <c r="BC191" t="s">
        <v>193</v>
      </c>
    </row>
    <row r="192" spans="1:55" x14ac:dyDescent="0.25">
      <c r="A192" s="6">
        <f t="shared" si="61"/>
        <v>0</v>
      </c>
      <c r="B192" s="6">
        <f t="shared" si="70"/>
        <v>0</v>
      </c>
      <c r="C192" s="6" t="str">
        <f t="shared" si="62"/>
        <v/>
      </c>
      <c r="D192" s="7">
        <f t="shared" si="63"/>
        <v>0</v>
      </c>
      <c r="E192" s="7">
        <f t="shared" si="71"/>
        <v>0</v>
      </c>
      <c r="F192" s="7" t="str">
        <f t="shared" si="64"/>
        <v/>
      </c>
      <c r="G192" s="6">
        <f t="shared" si="65"/>
        <v>0</v>
      </c>
      <c r="H192" s="6">
        <f t="shared" si="72"/>
        <v>0</v>
      </c>
      <c r="I192" s="6" t="str">
        <f t="shared" si="73"/>
        <v/>
      </c>
      <c r="J192" s="11">
        <v>189</v>
      </c>
      <c r="K192" s="11">
        <f>IF(IFERROR(VLOOKUP(J192,Home!$A$8:$B$1048576,1,FALSE),0)=0,0,1)</f>
        <v>1</v>
      </c>
      <c r="L192" s="129" t="e">
        <f>IF(VLOOKUP(O192,Home!$C$8:$R$207,6,FALSE)="","",VLOOKUP(O192,Home!$C$8:$R$207,6,FALSE))</f>
        <v>#N/A</v>
      </c>
      <c r="M192" s="129" t="e">
        <f t="shared" si="53"/>
        <v>#N/A</v>
      </c>
      <c r="N192" s="11">
        <f>SUM($K$4:K192)</f>
        <v>189</v>
      </c>
      <c r="O192" s="11" t="str">
        <f>IF(P192="","",IF(IFERROR(VLOOKUP(N192,Home!$C$8:$R$1048576,1,FALSE),"")=0,"",IFERROR(VLOOKUP(N192,Home!$C$8:$R$1048576,1,FALSE),"")))</f>
        <v/>
      </c>
      <c r="P192" s="11" t="str">
        <f>IF(IFERROR(VLOOKUP(W192,Home!$C$8:$R$1048576,3,FALSE),"")=0,"",IFERROR(VLOOKUP(W192,Home!$C$8:$R$1048576,3,FALSE),""))</f>
        <v/>
      </c>
      <c r="Q192" s="11" t="str">
        <f t="shared" si="54"/>
        <v/>
      </c>
      <c r="R192" s="130" t="e">
        <f>VLOOKUP(Q192,'Baggrund til lister'!$G$4:$H$15,2,FALSE)</f>
        <v>#N/A</v>
      </c>
      <c r="S192" s="11" t="str">
        <f t="shared" si="55"/>
        <v/>
      </c>
      <c r="T192" s="11" t="str">
        <f>IF(IFERROR(VLOOKUP(N192,Home!$C$8:$R$1048576,11,FALSE),"")=0,"",IFERROR(VLOOKUP(N192,Home!$C$8:$R$1048576,11,FALSE),""))</f>
        <v/>
      </c>
      <c r="U192" s="11" t="str">
        <f>IF(IFERROR(VLOOKUP(O192,Home!$C$8:$R$1048576,12,FALSE),"")=0,"",IFERROR(VLOOKUP(O192,Home!$C$8:$R$1048576,12,FALSE),""))</f>
        <v/>
      </c>
      <c r="V192" s="11" t="str">
        <f>IF(IFERROR(VLOOKUP(O192,Home!$C$8:$R$1048576,8,FALSE),"")=0,"",IFERROR(VLOOKUP(O192,Home!$C$8:$R$1048576,8,FALSE),""))</f>
        <v/>
      </c>
      <c r="W192" s="11" t="str">
        <f>IF(OR(VLOOKUP(N192,Home!$C$7:$I$207,6,FALSE)="",VLOOKUP(N192,Home!$C$7:$I$207,7,FALSE)=""),"FEJL",SUM(Baggrundsark!$K$4:K192))</f>
        <v>FEJL</v>
      </c>
      <c r="Y192">
        <v>189</v>
      </c>
      <c r="Z192" s="1" t="str">
        <f>IF(VLOOKUP(Y192,Home!$C$8:$I$207,6,FALSE)="","",VLOOKUP(Y192,Home!$C$8:$I$207,6,FALSE))</f>
        <v/>
      </c>
      <c r="AA192" t="e">
        <f t="shared" si="76"/>
        <v>#VALUE!</v>
      </c>
      <c r="AB192" s="44" t="str">
        <f>IF(Home!I196="","",(1+(Home!I196-Home!H196)/14))</f>
        <v/>
      </c>
      <c r="AC192" t="e">
        <f t="shared" si="74"/>
        <v>#VALUE!</v>
      </c>
      <c r="AD192">
        <f t="shared" si="66"/>
        <v>0</v>
      </c>
      <c r="AE192">
        <f>SUM($AD$4:AD192)</f>
        <v>1</v>
      </c>
      <c r="AF192" s="103" t="str">
        <f>IFERROR(VLOOKUP(AN192,Home!$C$8:$E$207,3,FALSE),"")</f>
        <v/>
      </c>
      <c r="AG192" s="103" t="str">
        <f>IFERROR(VLOOKUP(AN192,Home!$C$8:$E$207,2,FALSE),"")</f>
        <v/>
      </c>
      <c r="AH192" s="104" t="str">
        <f>IF(VLOOKUP(AE192,Home!$C$8:$I$207,6,FALSE)="","",VLOOKUP(AE192,Home!$C$8:$I$207,6,FALSE))</f>
        <v/>
      </c>
      <c r="AI192" s="104" t="e">
        <f t="shared" si="75"/>
        <v>#VALUE!</v>
      </c>
      <c r="AJ192" s="105" t="e">
        <f t="shared" si="67"/>
        <v>#VALUE!</v>
      </c>
      <c r="AK192" s="103" t="e">
        <f t="shared" si="57"/>
        <v>#VALUE!</v>
      </c>
      <c r="AL192" s="103" t="e">
        <f t="shared" si="68"/>
        <v>#VALUE!</v>
      </c>
      <c r="AN192" t="str">
        <f>IF(OR(VLOOKUP(AE192,Home!$C$8:$I$207,6,FALSE)="",VLOOKUP(AE192,Home!$C$8:$I$207,7,FALSE)=""),"FEJL",Baggrundsark!AE192)</f>
        <v>FEJL</v>
      </c>
      <c r="AO192">
        <f>IF(VLOOKUP(AE192,Home!$C$8:$N$207,12,FALSE)="Timelønnet",1,0)</f>
        <v>0</v>
      </c>
      <c r="AP192">
        <f>SUM($AO$4:AO192)*AO192</f>
        <v>0</v>
      </c>
      <c r="AQ192">
        <f t="shared" si="77"/>
        <v>1</v>
      </c>
      <c r="AR192" t="str">
        <f t="shared" si="78"/>
        <v/>
      </c>
      <c r="AS192" t="e">
        <f t="shared" si="69"/>
        <v>#VALUE!</v>
      </c>
      <c r="AT192" s="45" t="e">
        <f t="shared" si="60"/>
        <v>#VALUE!</v>
      </c>
      <c r="AU192">
        <f>VLOOKUP(AQ192,Home!$C$8:$J$207,8,FALSE)</f>
        <v>0</v>
      </c>
      <c r="AZ192">
        <v>30</v>
      </c>
      <c r="BA192">
        <v>2017</v>
      </c>
      <c r="BB192" t="s">
        <v>403</v>
      </c>
      <c r="BC192" t="s">
        <v>193</v>
      </c>
    </row>
    <row r="193" spans="1:55" x14ac:dyDescent="0.25">
      <c r="A193" s="6">
        <f t="shared" si="61"/>
        <v>0</v>
      </c>
      <c r="B193" s="6">
        <f t="shared" si="70"/>
        <v>0</v>
      </c>
      <c r="C193" s="6" t="str">
        <f t="shared" si="62"/>
        <v/>
      </c>
      <c r="D193" s="7">
        <f t="shared" si="63"/>
        <v>0</v>
      </c>
      <c r="E193" s="7">
        <f t="shared" si="71"/>
        <v>0</v>
      </c>
      <c r="F193" s="7" t="str">
        <f t="shared" si="64"/>
        <v/>
      </c>
      <c r="G193" s="6">
        <f t="shared" si="65"/>
        <v>0</v>
      </c>
      <c r="H193" s="6">
        <f t="shared" si="72"/>
        <v>0</v>
      </c>
      <c r="I193" s="6" t="str">
        <f t="shared" si="73"/>
        <v/>
      </c>
      <c r="J193" s="11">
        <v>190</v>
      </c>
      <c r="K193" s="11">
        <f>IF(IFERROR(VLOOKUP(J193,Home!$A$8:$B$1048576,1,FALSE),0)=0,0,1)</f>
        <v>1</v>
      </c>
      <c r="L193" s="129" t="e">
        <f>IF(VLOOKUP(O193,Home!$C$8:$R$207,6,FALSE)="","",VLOOKUP(O193,Home!$C$8:$R$207,6,FALSE))</f>
        <v>#N/A</v>
      </c>
      <c r="M193" s="129" t="e">
        <f t="shared" si="53"/>
        <v>#N/A</v>
      </c>
      <c r="N193" s="11">
        <f>SUM($K$4:K193)</f>
        <v>190</v>
      </c>
      <c r="O193" s="11" t="str">
        <f>IF(P193="","",IF(IFERROR(VLOOKUP(N193,Home!$C$8:$R$1048576,1,FALSE),"")=0,"",IFERROR(VLOOKUP(N193,Home!$C$8:$R$1048576,1,FALSE),"")))</f>
        <v/>
      </c>
      <c r="P193" s="11" t="str">
        <f>IF(IFERROR(VLOOKUP(W193,Home!$C$8:$R$1048576,3,FALSE),"")=0,"",IFERROR(VLOOKUP(W193,Home!$C$8:$R$1048576,3,FALSE),""))</f>
        <v/>
      </c>
      <c r="Q193" s="11" t="str">
        <f t="shared" si="54"/>
        <v/>
      </c>
      <c r="R193" s="130" t="e">
        <f>VLOOKUP(Q193,'Baggrund til lister'!$G$4:$H$15,2,FALSE)</f>
        <v>#N/A</v>
      </c>
      <c r="S193" s="11" t="str">
        <f t="shared" si="55"/>
        <v/>
      </c>
      <c r="T193" s="11" t="str">
        <f>IF(IFERROR(VLOOKUP(N193,Home!$C$8:$R$1048576,11,FALSE),"")=0,"",IFERROR(VLOOKUP(N193,Home!$C$8:$R$1048576,11,FALSE),""))</f>
        <v/>
      </c>
      <c r="U193" s="11" t="str">
        <f>IF(IFERROR(VLOOKUP(O193,Home!$C$8:$R$1048576,12,FALSE),"")=0,"",IFERROR(VLOOKUP(O193,Home!$C$8:$R$1048576,12,FALSE),""))</f>
        <v/>
      </c>
      <c r="V193" s="11" t="str">
        <f>IF(IFERROR(VLOOKUP(O193,Home!$C$8:$R$1048576,8,FALSE),"")=0,"",IFERROR(VLOOKUP(O193,Home!$C$8:$R$1048576,8,FALSE),""))</f>
        <v/>
      </c>
      <c r="W193" s="11" t="str">
        <f>IF(OR(VLOOKUP(N193,Home!$C$7:$I$207,6,FALSE)="",VLOOKUP(N193,Home!$C$7:$I$207,7,FALSE)=""),"FEJL",SUM(Baggrundsark!$K$4:K193))</f>
        <v>FEJL</v>
      </c>
      <c r="Y193">
        <v>190</v>
      </c>
      <c r="Z193" s="1" t="str">
        <f>IF(VLOOKUP(Y193,Home!$C$8:$I$207,6,FALSE)="","",VLOOKUP(Y193,Home!$C$8:$I$207,6,FALSE))</f>
        <v/>
      </c>
      <c r="AA193" t="e">
        <f t="shared" si="76"/>
        <v>#VALUE!</v>
      </c>
      <c r="AB193" s="44" t="str">
        <f>IF(Home!I197="","",(1+(Home!I197-Home!H197)/14))</f>
        <v/>
      </c>
      <c r="AC193" t="e">
        <f t="shared" si="74"/>
        <v>#VALUE!</v>
      </c>
      <c r="AD193">
        <f t="shared" si="66"/>
        <v>0</v>
      </c>
      <c r="AE193">
        <f>SUM($AD$4:AD193)</f>
        <v>1</v>
      </c>
      <c r="AF193" s="103" t="str">
        <f>IFERROR(VLOOKUP(AN193,Home!$C$8:$E$207,3,FALSE),"")</f>
        <v/>
      </c>
      <c r="AG193" s="103" t="str">
        <f>IFERROR(VLOOKUP(AN193,Home!$C$8:$E$207,2,FALSE),"")</f>
        <v/>
      </c>
      <c r="AH193" s="104" t="str">
        <f>IF(VLOOKUP(AE193,Home!$C$8:$I$207,6,FALSE)="","",VLOOKUP(AE193,Home!$C$8:$I$207,6,FALSE))</f>
        <v/>
      </c>
      <c r="AI193" s="104" t="e">
        <f t="shared" si="75"/>
        <v>#VALUE!</v>
      </c>
      <c r="AJ193" s="105" t="e">
        <f t="shared" si="67"/>
        <v>#VALUE!</v>
      </c>
      <c r="AK193" s="103" t="e">
        <f t="shared" si="57"/>
        <v>#VALUE!</v>
      </c>
      <c r="AL193" s="103" t="e">
        <f t="shared" si="68"/>
        <v>#VALUE!</v>
      </c>
      <c r="AN193" t="str">
        <f>IF(OR(VLOOKUP(AE193,Home!$C$8:$I$207,6,FALSE)="",VLOOKUP(AE193,Home!$C$8:$I$207,7,FALSE)=""),"FEJL",Baggrundsark!AE193)</f>
        <v>FEJL</v>
      </c>
      <c r="AO193">
        <f>IF(VLOOKUP(AE193,Home!$C$8:$N$207,12,FALSE)="Timelønnet",1,0)</f>
        <v>0</v>
      </c>
      <c r="AP193">
        <f>SUM($AO$4:AO193)*AO193</f>
        <v>0</v>
      </c>
      <c r="AQ193">
        <f t="shared" si="77"/>
        <v>1</v>
      </c>
      <c r="AR193" t="str">
        <f t="shared" si="78"/>
        <v/>
      </c>
      <c r="AS193" t="e">
        <f t="shared" si="69"/>
        <v>#VALUE!</v>
      </c>
      <c r="AT193" s="45" t="e">
        <f t="shared" si="60"/>
        <v>#VALUE!</v>
      </c>
      <c r="AU193">
        <f>VLOOKUP(AQ193,Home!$C$8:$J$207,8,FALSE)</f>
        <v>0</v>
      </c>
      <c r="AZ193">
        <v>31</v>
      </c>
      <c r="BA193">
        <v>2017</v>
      </c>
      <c r="BB193" t="s">
        <v>404</v>
      </c>
      <c r="BC193" t="s">
        <v>194</v>
      </c>
    </row>
    <row r="194" spans="1:55" x14ac:dyDescent="0.25">
      <c r="A194" s="6">
        <f t="shared" si="61"/>
        <v>0</v>
      </c>
      <c r="B194" s="6">
        <f t="shared" si="70"/>
        <v>0</v>
      </c>
      <c r="C194" s="6" t="str">
        <f t="shared" si="62"/>
        <v/>
      </c>
      <c r="D194" s="7">
        <f t="shared" si="63"/>
        <v>0</v>
      </c>
      <c r="E194" s="7">
        <f t="shared" si="71"/>
        <v>0</v>
      </c>
      <c r="F194" s="7" t="str">
        <f t="shared" si="64"/>
        <v/>
      </c>
      <c r="G194" s="6">
        <f t="shared" si="65"/>
        <v>0</v>
      </c>
      <c r="H194" s="6">
        <f t="shared" si="72"/>
        <v>0</v>
      </c>
      <c r="I194" s="6" t="str">
        <f t="shared" si="73"/>
        <v/>
      </c>
      <c r="J194" s="11">
        <v>191</v>
      </c>
      <c r="K194" s="11">
        <f>IF(IFERROR(VLOOKUP(J194,Home!$A$8:$B$1048576,1,FALSE),0)=0,0,1)</f>
        <v>1</v>
      </c>
      <c r="L194" s="129" t="e">
        <f>IF(VLOOKUP(O194,Home!$C$8:$R$207,6,FALSE)="","",VLOOKUP(O194,Home!$C$8:$R$207,6,FALSE))</f>
        <v>#N/A</v>
      </c>
      <c r="M194" s="129" t="e">
        <f t="shared" si="53"/>
        <v>#N/A</v>
      </c>
      <c r="N194" s="11">
        <f>SUM($K$4:K194)</f>
        <v>191</v>
      </c>
      <c r="O194" s="11" t="str">
        <f>IF(P194="","",IF(IFERROR(VLOOKUP(N194,Home!$C$8:$R$1048576,1,FALSE),"")=0,"",IFERROR(VLOOKUP(N194,Home!$C$8:$R$1048576,1,FALSE),"")))</f>
        <v/>
      </c>
      <c r="P194" s="11" t="str">
        <f>IF(IFERROR(VLOOKUP(W194,Home!$C$8:$R$1048576,3,FALSE),"")=0,"",IFERROR(VLOOKUP(W194,Home!$C$8:$R$1048576,3,FALSE),""))</f>
        <v/>
      </c>
      <c r="Q194" s="11" t="str">
        <f t="shared" si="54"/>
        <v/>
      </c>
      <c r="R194" s="130" t="e">
        <f>VLOOKUP(Q194,'Baggrund til lister'!$G$4:$H$15,2,FALSE)</f>
        <v>#N/A</v>
      </c>
      <c r="S194" s="11" t="str">
        <f t="shared" si="55"/>
        <v/>
      </c>
      <c r="T194" s="11" t="str">
        <f>IF(IFERROR(VLOOKUP(N194,Home!$C$8:$R$1048576,11,FALSE),"")=0,"",IFERROR(VLOOKUP(N194,Home!$C$8:$R$1048576,11,FALSE),""))</f>
        <v/>
      </c>
      <c r="U194" s="11" t="str">
        <f>IF(IFERROR(VLOOKUP(O194,Home!$C$8:$R$1048576,12,FALSE),"")=0,"",IFERROR(VLOOKUP(O194,Home!$C$8:$R$1048576,12,FALSE),""))</f>
        <v/>
      </c>
      <c r="V194" s="11" t="str">
        <f>IF(IFERROR(VLOOKUP(O194,Home!$C$8:$R$1048576,8,FALSE),"")=0,"",IFERROR(VLOOKUP(O194,Home!$C$8:$R$1048576,8,FALSE),""))</f>
        <v/>
      </c>
      <c r="W194" s="11" t="str">
        <f>IF(OR(VLOOKUP(N194,Home!$C$7:$I$207,6,FALSE)="",VLOOKUP(N194,Home!$C$7:$I$207,7,FALSE)=""),"FEJL",SUM(Baggrundsark!$K$4:K194))</f>
        <v>FEJL</v>
      </c>
      <c r="Y194">
        <v>191</v>
      </c>
      <c r="Z194" s="1" t="str">
        <f>IF(VLOOKUP(Y194,Home!$C$8:$I$207,6,FALSE)="","",VLOOKUP(Y194,Home!$C$8:$I$207,6,FALSE))</f>
        <v/>
      </c>
      <c r="AA194" t="e">
        <f t="shared" si="76"/>
        <v>#VALUE!</v>
      </c>
      <c r="AB194" s="44" t="str">
        <f>IF(Home!I198="","",(1+(Home!I198-Home!H198)/14))</f>
        <v/>
      </c>
      <c r="AC194" t="e">
        <f t="shared" si="74"/>
        <v>#VALUE!</v>
      </c>
      <c r="AD194">
        <f t="shared" si="66"/>
        <v>0</v>
      </c>
      <c r="AE194">
        <f>SUM($AD$4:AD194)</f>
        <v>1</v>
      </c>
      <c r="AF194" s="103" t="str">
        <f>IFERROR(VLOOKUP(AN194,Home!$C$8:$E$207,3,FALSE),"")</f>
        <v/>
      </c>
      <c r="AG194" s="103" t="str">
        <f>IFERROR(VLOOKUP(AN194,Home!$C$8:$E$207,2,FALSE),"")</f>
        <v/>
      </c>
      <c r="AH194" s="104" t="str">
        <f>IF(VLOOKUP(AE194,Home!$C$8:$I$207,6,FALSE)="","",VLOOKUP(AE194,Home!$C$8:$I$207,6,FALSE))</f>
        <v/>
      </c>
      <c r="AI194" s="104" t="e">
        <f t="shared" si="75"/>
        <v>#VALUE!</v>
      </c>
      <c r="AJ194" s="105" t="e">
        <f t="shared" si="67"/>
        <v>#VALUE!</v>
      </c>
      <c r="AK194" s="103" t="e">
        <f t="shared" si="57"/>
        <v>#VALUE!</v>
      </c>
      <c r="AL194" s="103" t="e">
        <f t="shared" si="68"/>
        <v>#VALUE!</v>
      </c>
      <c r="AN194" t="str">
        <f>IF(OR(VLOOKUP(AE194,Home!$C$8:$I$207,6,FALSE)="",VLOOKUP(AE194,Home!$C$8:$I$207,7,FALSE)=""),"FEJL",Baggrundsark!AE194)</f>
        <v>FEJL</v>
      </c>
      <c r="AO194">
        <f>IF(VLOOKUP(AE194,Home!$C$8:$N$207,12,FALSE)="Timelønnet",1,0)</f>
        <v>0</v>
      </c>
      <c r="AP194">
        <f>SUM($AO$4:AO194)*AO194</f>
        <v>0</v>
      </c>
      <c r="AQ194">
        <f t="shared" si="77"/>
        <v>1</v>
      </c>
      <c r="AR194" t="str">
        <f t="shared" si="78"/>
        <v/>
      </c>
      <c r="AS194" t="e">
        <f t="shared" si="69"/>
        <v>#VALUE!</v>
      </c>
      <c r="AT194" s="45" t="e">
        <f t="shared" si="60"/>
        <v>#VALUE!</v>
      </c>
      <c r="AU194">
        <f>VLOOKUP(AQ194,Home!$C$8:$J$207,8,FALSE)</f>
        <v>0</v>
      </c>
      <c r="AZ194">
        <v>32</v>
      </c>
      <c r="BA194">
        <v>2017</v>
      </c>
      <c r="BB194" t="s">
        <v>405</v>
      </c>
      <c r="BC194" t="s">
        <v>194</v>
      </c>
    </row>
    <row r="195" spans="1:55" x14ac:dyDescent="0.25">
      <c r="A195" s="6">
        <f t="shared" si="61"/>
        <v>0</v>
      </c>
      <c r="B195" s="6">
        <f t="shared" si="70"/>
        <v>0</v>
      </c>
      <c r="C195" s="6" t="str">
        <f t="shared" si="62"/>
        <v/>
      </c>
      <c r="D195" s="7">
        <f t="shared" si="63"/>
        <v>0</v>
      </c>
      <c r="E195" s="7">
        <f t="shared" si="71"/>
        <v>0</v>
      </c>
      <c r="F195" s="7" t="str">
        <f t="shared" si="64"/>
        <v/>
      </c>
      <c r="G195" s="6">
        <f t="shared" si="65"/>
        <v>0</v>
      </c>
      <c r="H195" s="6">
        <f t="shared" si="72"/>
        <v>0</v>
      </c>
      <c r="I195" s="6" t="str">
        <f t="shared" si="73"/>
        <v/>
      </c>
      <c r="J195" s="11">
        <v>192</v>
      </c>
      <c r="K195" s="11">
        <f>IF(IFERROR(VLOOKUP(J195,Home!$A$8:$B$1048576,1,FALSE),0)=0,0,1)</f>
        <v>1</v>
      </c>
      <c r="L195" s="129" t="e">
        <f>IF(VLOOKUP(O195,Home!$C$8:$R$207,6,FALSE)="","",VLOOKUP(O195,Home!$C$8:$R$207,6,FALSE))</f>
        <v>#N/A</v>
      </c>
      <c r="M195" s="129" t="e">
        <f t="shared" si="53"/>
        <v>#N/A</v>
      </c>
      <c r="N195" s="11">
        <f>SUM($K$4:K195)</f>
        <v>192</v>
      </c>
      <c r="O195" s="11" t="str">
        <f>IF(P195="","",IF(IFERROR(VLOOKUP(N195,Home!$C$8:$R$1048576,1,FALSE),"")=0,"",IFERROR(VLOOKUP(N195,Home!$C$8:$R$1048576,1,FALSE),"")))</f>
        <v/>
      </c>
      <c r="P195" s="11" t="str">
        <f>IF(IFERROR(VLOOKUP(W195,Home!$C$8:$R$1048576,3,FALSE),"")=0,"",IFERROR(VLOOKUP(W195,Home!$C$8:$R$1048576,3,FALSE),""))</f>
        <v/>
      </c>
      <c r="Q195" s="11" t="str">
        <f t="shared" si="54"/>
        <v/>
      </c>
      <c r="R195" s="130" t="e">
        <f>VLOOKUP(Q195,'Baggrund til lister'!$G$4:$H$15,2,FALSE)</f>
        <v>#N/A</v>
      </c>
      <c r="S195" s="11" t="str">
        <f t="shared" si="55"/>
        <v/>
      </c>
      <c r="T195" s="11" t="str">
        <f>IF(IFERROR(VLOOKUP(N195,Home!$C$8:$R$1048576,11,FALSE),"")=0,"",IFERROR(VLOOKUP(N195,Home!$C$8:$R$1048576,11,FALSE),""))</f>
        <v/>
      </c>
      <c r="U195" s="11" t="str">
        <f>IF(IFERROR(VLOOKUP(O195,Home!$C$8:$R$1048576,12,FALSE),"")=0,"",IFERROR(VLOOKUP(O195,Home!$C$8:$R$1048576,12,FALSE),""))</f>
        <v/>
      </c>
      <c r="V195" s="11" t="str">
        <f>IF(IFERROR(VLOOKUP(O195,Home!$C$8:$R$1048576,8,FALSE),"")=0,"",IFERROR(VLOOKUP(O195,Home!$C$8:$R$1048576,8,FALSE),""))</f>
        <v/>
      </c>
      <c r="W195" s="11" t="str">
        <f>IF(OR(VLOOKUP(N195,Home!$C$7:$I$207,6,FALSE)="",VLOOKUP(N195,Home!$C$7:$I$207,7,FALSE)=""),"FEJL",SUM(Baggrundsark!$K$4:K195))</f>
        <v>FEJL</v>
      </c>
      <c r="Y195">
        <v>192</v>
      </c>
      <c r="Z195" s="1" t="str">
        <f>IF(VLOOKUP(Y195,Home!$C$8:$I$207,6,FALSE)="","",VLOOKUP(Y195,Home!$C$8:$I$207,6,FALSE))</f>
        <v/>
      </c>
      <c r="AA195" t="e">
        <f t="shared" si="76"/>
        <v>#VALUE!</v>
      </c>
      <c r="AB195" s="44" t="str">
        <f>IF(Home!I199="","",(1+(Home!I199-Home!H199)/14))</f>
        <v/>
      </c>
      <c r="AC195" t="e">
        <f t="shared" si="74"/>
        <v>#VALUE!</v>
      </c>
      <c r="AD195">
        <f t="shared" si="66"/>
        <v>0</v>
      </c>
      <c r="AE195">
        <f>SUM($AD$4:AD195)</f>
        <v>1</v>
      </c>
      <c r="AF195" s="103" t="str">
        <f>IFERROR(VLOOKUP(AN195,Home!$C$8:$E$207,3,FALSE),"")</f>
        <v/>
      </c>
      <c r="AG195" s="103" t="str">
        <f>IFERROR(VLOOKUP(AN195,Home!$C$8:$E$207,2,FALSE),"")</f>
        <v/>
      </c>
      <c r="AH195" s="104" t="str">
        <f>IF(VLOOKUP(AE195,Home!$C$8:$I$207,6,FALSE)="","",VLOOKUP(AE195,Home!$C$8:$I$207,6,FALSE))</f>
        <v/>
      </c>
      <c r="AI195" s="104" t="e">
        <f t="shared" si="75"/>
        <v>#VALUE!</v>
      </c>
      <c r="AJ195" s="105" t="e">
        <f t="shared" si="67"/>
        <v>#VALUE!</v>
      </c>
      <c r="AK195" s="103" t="e">
        <f t="shared" si="57"/>
        <v>#VALUE!</v>
      </c>
      <c r="AL195" s="103" t="e">
        <f t="shared" si="68"/>
        <v>#VALUE!</v>
      </c>
      <c r="AN195" t="str">
        <f>IF(OR(VLOOKUP(AE195,Home!$C$8:$I$207,6,FALSE)="",VLOOKUP(AE195,Home!$C$8:$I$207,7,FALSE)=""),"FEJL",Baggrundsark!AE195)</f>
        <v>FEJL</v>
      </c>
      <c r="AO195">
        <f>IF(VLOOKUP(AE195,Home!$C$8:$N$207,12,FALSE)="Timelønnet",1,0)</f>
        <v>0</v>
      </c>
      <c r="AP195">
        <f>SUM($AO$4:AO195)*AO195</f>
        <v>0</v>
      </c>
      <c r="AQ195">
        <f t="shared" si="77"/>
        <v>1</v>
      </c>
      <c r="AR195" t="str">
        <f t="shared" si="78"/>
        <v/>
      </c>
      <c r="AS195" t="e">
        <f t="shared" si="69"/>
        <v>#VALUE!</v>
      </c>
      <c r="AT195" s="45" t="e">
        <f t="shared" si="60"/>
        <v>#VALUE!</v>
      </c>
      <c r="AU195">
        <f>VLOOKUP(AQ195,Home!$C$8:$J$207,8,FALSE)</f>
        <v>0</v>
      </c>
      <c r="AZ195">
        <v>33</v>
      </c>
      <c r="BA195">
        <v>2017</v>
      </c>
      <c r="BB195" t="s">
        <v>406</v>
      </c>
      <c r="BC195" t="s">
        <v>195</v>
      </c>
    </row>
    <row r="196" spans="1:55" x14ac:dyDescent="0.25">
      <c r="A196" s="6">
        <f t="shared" si="61"/>
        <v>0</v>
      </c>
      <c r="B196" s="6">
        <f t="shared" si="70"/>
        <v>0</v>
      </c>
      <c r="C196" s="6" t="str">
        <f t="shared" si="62"/>
        <v/>
      </c>
      <c r="D196" s="7">
        <f t="shared" si="63"/>
        <v>0</v>
      </c>
      <c r="E196" s="7">
        <f t="shared" si="71"/>
        <v>0</v>
      </c>
      <c r="F196" s="7" t="str">
        <f t="shared" si="64"/>
        <v/>
      </c>
      <c r="G196" s="6">
        <f t="shared" si="65"/>
        <v>0</v>
      </c>
      <c r="H196" s="6">
        <f t="shared" si="72"/>
        <v>0</v>
      </c>
      <c r="I196" s="6" t="str">
        <f t="shared" si="73"/>
        <v/>
      </c>
      <c r="J196" s="11">
        <v>193</v>
      </c>
      <c r="K196" s="11">
        <f>IF(IFERROR(VLOOKUP(J196,Home!$A$8:$B$1048576,1,FALSE),0)=0,0,1)</f>
        <v>1</v>
      </c>
      <c r="L196" s="129" t="e">
        <f>IF(VLOOKUP(O196,Home!$C$8:$R$207,6,FALSE)="","",VLOOKUP(O196,Home!$C$8:$R$207,6,FALSE))</f>
        <v>#N/A</v>
      </c>
      <c r="M196" s="129" t="e">
        <f t="shared" ref="M196:M259" si="79">IF(O196=O195,EDATE(M195,1),L196)</f>
        <v>#N/A</v>
      </c>
      <c r="N196" s="11">
        <f>SUM($K$4:K196)</f>
        <v>193</v>
      </c>
      <c r="O196" s="11" t="str">
        <f>IF(P196="","",IF(IFERROR(VLOOKUP(N196,Home!$C$8:$R$1048576,1,FALSE),"")=0,"",IFERROR(VLOOKUP(N196,Home!$C$8:$R$1048576,1,FALSE),"")))</f>
        <v/>
      </c>
      <c r="P196" s="11" t="str">
        <f>IF(IFERROR(VLOOKUP(W196,Home!$C$8:$R$1048576,3,FALSE),"")=0,"",IFERROR(VLOOKUP(W196,Home!$C$8:$R$1048576,3,FALSE),""))</f>
        <v/>
      </c>
      <c r="Q196" s="11" t="str">
        <f t="shared" ref="Q196:Q259" si="80">IFERROR(MONTH(M196),"")</f>
        <v/>
      </c>
      <c r="R196" s="130" t="e">
        <f>VLOOKUP(Q196,'Baggrund til lister'!$G$4:$H$15,2,FALSE)</f>
        <v>#N/A</v>
      </c>
      <c r="S196" s="11" t="str">
        <f t="shared" ref="S196:S259" si="81">IFERROR(YEAR(M196),"")</f>
        <v/>
      </c>
      <c r="T196" s="11" t="str">
        <f>IF(IFERROR(VLOOKUP(N196,Home!$C$8:$R$1048576,11,FALSE),"")=0,"",IFERROR(VLOOKUP(N196,Home!$C$8:$R$1048576,11,FALSE),""))</f>
        <v/>
      </c>
      <c r="U196" s="11" t="str">
        <f>IF(IFERROR(VLOOKUP(O196,Home!$C$8:$R$1048576,12,FALSE),"")=0,"",IFERROR(VLOOKUP(O196,Home!$C$8:$R$1048576,12,FALSE),""))</f>
        <v/>
      </c>
      <c r="V196" s="11" t="str">
        <f>IF(IFERROR(VLOOKUP(O196,Home!$C$8:$R$1048576,8,FALSE),"")=0,"",IFERROR(VLOOKUP(O196,Home!$C$8:$R$1048576,8,FALSE),""))</f>
        <v/>
      </c>
      <c r="W196" s="11" t="str">
        <f>IF(OR(VLOOKUP(N196,Home!$C$7:$I$207,6,FALSE)="",VLOOKUP(N196,Home!$C$7:$I$207,7,FALSE)=""),"FEJL",SUM(Baggrundsark!$K$4:K196))</f>
        <v>FEJL</v>
      </c>
      <c r="Y196">
        <v>193</v>
      </c>
      <c r="Z196" s="1" t="str">
        <f>IF(VLOOKUP(Y196,Home!$C$8:$I$207,6,FALSE)="","",VLOOKUP(Y196,Home!$C$8:$I$207,6,FALSE))</f>
        <v/>
      </c>
      <c r="AA196" t="e">
        <f t="shared" ref="AA196:AA203" si="82">WEEKNUM(Z196,1)</f>
        <v>#VALUE!</v>
      </c>
      <c r="AB196" s="44" t="str">
        <f>IF(Home!I200="","",(1+(Home!I200-Home!H200)/14))</f>
        <v/>
      </c>
      <c r="AC196" t="e">
        <f t="shared" si="74"/>
        <v>#VALUE!</v>
      </c>
      <c r="AD196">
        <f t="shared" si="66"/>
        <v>0</v>
      </c>
      <c r="AE196">
        <f>SUM($AD$4:AD196)</f>
        <v>1</v>
      </c>
      <c r="AF196" s="103" t="str">
        <f>IFERROR(VLOOKUP(AN196,Home!$C$8:$E$207,3,FALSE),"")</f>
        <v/>
      </c>
      <c r="AG196" s="103" t="str">
        <f>IFERROR(VLOOKUP(AN196,Home!$C$8:$E$207,2,FALSE),"")</f>
        <v/>
      </c>
      <c r="AH196" s="104" t="str">
        <f>IF(VLOOKUP(AE196,Home!$C$8:$I$207,6,FALSE)="","",VLOOKUP(AE196,Home!$C$8:$I$207,6,FALSE))</f>
        <v/>
      </c>
      <c r="AI196" s="104" t="e">
        <f t="shared" si="75"/>
        <v>#VALUE!</v>
      </c>
      <c r="AJ196" s="105" t="e">
        <f t="shared" si="67"/>
        <v>#VALUE!</v>
      </c>
      <c r="AK196" s="103" t="e">
        <f t="shared" ref="AK196:AK259" si="83">YEAR(AI196)</f>
        <v>#VALUE!</v>
      </c>
      <c r="AL196" s="103" t="e">
        <f t="shared" si="68"/>
        <v>#VALUE!</v>
      </c>
      <c r="AN196" t="str">
        <f>IF(OR(VLOOKUP(AE196,Home!$C$8:$I$207,6,FALSE)="",VLOOKUP(AE196,Home!$C$8:$I$207,7,FALSE)=""),"FEJL",Baggrundsark!AE196)</f>
        <v>FEJL</v>
      </c>
      <c r="AO196">
        <f>IF(VLOOKUP(AE196,Home!$C$8:$N$207,12,FALSE)="Timelønnet",1,0)</f>
        <v>0</v>
      </c>
      <c r="AP196">
        <f>SUM($AO$4:AO196)*AO196</f>
        <v>0</v>
      </c>
      <c r="AQ196">
        <f t="shared" ref="AQ196:AQ259" si="84">AE196</f>
        <v>1</v>
      </c>
      <c r="AR196" t="str">
        <f t="shared" ref="AR196:AR259" si="85">AF196</f>
        <v/>
      </c>
      <c r="AS196" t="e">
        <f t="shared" si="69"/>
        <v>#VALUE!</v>
      </c>
      <c r="AT196" s="45" t="e">
        <f t="shared" ref="AT196:AT259" si="86">AK196</f>
        <v>#VALUE!</v>
      </c>
      <c r="AU196">
        <f>VLOOKUP(AQ196,Home!$C$8:$J$207,8,FALSE)</f>
        <v>0</v>
      </c>
      <c r="AZ196">
        <v>34</v>
      </c>
      <c r="BA196">
        <v>2017</v>
      </c>
      <c r="BB196" t="s">
        <v>407</v>
      </c>
      <c r="BC196" t="s">
        <v>195</v>
      </c>
    </row>
    <row r="197" spans="1:55" x14ac:dyDescent="0.25">
      <c r="A197" s="6">
        <f t="shared" ref="A197:A260" si="87">IF(U197="Kontraktansat",1,0)</f>
        <v>0</v>
      </c>
      <c r="B197" s="6">
        <f t="shared" si="70"/>
        <v>0</v>
      </c>
      <c r="C197" s="6" t="str">
        <f t="shared" ref="C197:C260" si="88">IF(B197=B196,"",B197)</f>
        <v/>
      </c>
      <c r="D197" s="7">
        <f t="shared" ref="D197:D260" si="89">IF(U197="Månedslønnet",1,0)</f>
        <v>0</v>
      </c>
      <c r="E197" s="7">
        <f t="shared" si="71"/>
        <v>0</v>
      </c>
      <c r="F197" s="7" t="str">
        <f t="shared" ref="F197:F260" si="90">IF(E197=E196,"",E197)</f>
        <v/>
      </c>
      <c r="G197" s="6">
        <f t="shared" ref="G197:G260" si="91">IF(U197="Standardsats",1,0)</f>
        <v>0</v>
      </c>
      <c r="H197" s="6">
        <f t="shared" si="72"/>
        <v>0</v>
      </c>
      <c r="I197" s="6" t="str">
        <f t="shared" si="73"/>
        <v/>
      </c>
      <c r="J197" s="11">
        <v>194</v>
      </c>
      <c r="K197" s="11">
        <f>IF(IFERROR(VLOOKUP(J197,Home!$A$8:$B$1048576,1,FALSE),0)=0,0,1)</f>
        <v>1</v>
      </c>
      <c r="L197" s="129" t="e">
        <f>IF(VLOOKUP(O197,Home!$C$8:$R$207,6,FALSE)="","",VLOOKUP(O197,Home!$C$8:$R$207,6,FALSE))</f>
        <v>#N/A</v>
      </c>
      <c r="M197" s="129" t="e">
        <f t="shared" si="79"/>
        <v>#N/A</v>
      </c>
      <c r="N197" s="11">
        <f>SUM($K$4:K197)</f>
        <v>194</v>
      </c>
      <c r="O197" s="11" t="str">
        <f>IF(P197="","",IF(IFERROR(VLOOKUP(N197,Home!$C$8:$R$1048576,1,FALSE),"")=0,"",IFERROR(VLOOKUP(N197,Home!$C$8:$R$1048576,1,FALSE),"")))</f>
        <v/>
      </c>
      <c r="P197" s="11" t="str">
        <f>IF(IFERROR(VLOOKUP(W197,Home!$C$8:$R$1048576,3,FALSE),"")=0,"",IFERROR(VLOOKUP(W197,Home!$C$8:$R$1048576,3,FALSE),""))</f>
        <v/>
      </c>
      <c r="Q197" s="11" t="str">
        <f t="shared" si="80"/>
        <v/>
      </c>
      <c r="R197" s="130" t="e">
        <f>VLOOKUP(Q197,'Baggrund til lister'!$G$4:$H$15,2,FALSE)</f>
        <v>#N/A</v>
      </c>
      <c r="S197" s="11" t="str">
        <f t="shared" si="81"/>
        <v/>
      </c>
      <c r="T197" s="11" t="str">
        <f>IF(IFERROR(VLOOKUP(N197,Home!$C$8:$R$1048576,11,FALSE),"")=0,"",IFERROR(VLOOKUP(N197,Home!$C$8:$R$1048576,11,FALSE),""))</f>
        <v/>
      </c>
      <c r="U197" s="11" t="str">
        <f>IF(IFERROR(VLOOKUP(O197,Home!$C$8:$R$1048576,12,FALSE),"")=0,"",IFERROR(VLOOKUP(O197,Home!$C$8:$R$1048576,12,FALSE),""))</f>
        <v/>
      </c>
      <c r="V197" s="11" t="str">
        <f>IF(IFERROR(VLOOKUP(O197,Home!$C$8:$R$1048576,8,FALSE),"")=0,"",IFERROR(VLOOKUP(O197,Home!$C$8:$R$1048576,8,FALSE),""))</f>
        <v/>
      </c>
      <c r="W197" s="11" t="str">
        <f>IF(OR(VLOOKUP(N197,Home!$C$7:$I$207,6,FALSE)="",VLOOKUP(N197,Home!$C$7:$I$207,7,FALSE)=""),"FEJL",SUM(Baggrundsark!$K$4:K197))</f>
        <v>FEJL</v>
      </c>
      <c r="Y197">
        <v>194</v>
      </c>
      <c r="Z197" s="1" t="str">
        <f>IF(VLOOKUP(Y197,Home!$C$8:$I$207,6,FALSE)="","",VLOOKUP(Y197,Home!$C$8:$I$207,6,FALSE))</f>
        <v/>
      </c>
      <c r="AA197" t="e">
        <f t="shared" si="82"/>
        <v>#VALUE!</v>
      </c>
      <c r="AB197" s="44" t="str">
        <f>IF(Home!I201="","",(1+(Home!I201-Home!H201)/14))</f>
        <v/>
      </c>
      <c r="AC197" t="e">
        <f t="shared" si="74"/>
        <v>#VALUE!</v>
      </c>
      <c r="AD197">
        <f t="shared" ref="AD197:AD260" si="92">IF(IFERROR(VLOOKUP(Y197,$AC$4:$AC$203,1,FALSE),0)=0,0,1)</f>
        <v>0</v>
      </c>
      <c r="AE197">
        <f>SUM($AD$4:AD197)</f>
        <v>1</v>
      </c>
      <c r="AF197" s="103" t="str">
        <f>IFERROR(VLOOKUP(AN197,Home!$C$8:$E$207,3,FALSE),"")</f>
        <v/>
      </c>
      <c r="AG197" s="103" t="str">
        <f>IFERROR(VLOOKUP(AN197,Home!$C$8:$E$207,2,FALSE),"")</f>
        <v/>
      </c>
      <c r="AH197" s="104" t="str">
        <f>IF(VLOOKUP(AE197,Home!$C$8:$I$207,6,FALSE)="","",VLOOKUP(AE197,Home!$C$8:$I$207,6,FALSE))</f>
        <v/>
      </c>
      <c r="AI197" s="104" t="e">
        <f t="shared" si="75"/>
        <v>#VALUE!</v>
      </c>
      <c r="AJ197" s="105" t="e">
        <f t="shared" ref="AJ197:AJ260" si="93">1+INT((AI197-DATE(YEAR(AI197+4-WEEKDAY(AI197+6)),1,5)+WEEKDAY(DATE(YEAR(AI197+4-WEEKDAY(AI197+6)),1,3)))/7)</f>
        <v>#VALUE!</v>
      </c>
      <c r="AK197" s="103" t="e">
        <f t="shared" si="83"/>
        <v>#VALUE!</v>
      </c>
      <c r="AL197" s="103" t="e">
        <f t="shared" ref="AL197:AL260" si="94">AK197&amp;" "&amp;AJ197</f>
        <v>#VALUE!</v>
      </c>
      <c r="AN197" t="str">
        <f>IF(OR(VLOOKUP(AE197,Home!$C$8:$I$207,6,FALSE)="",VLOOKUP(AE197,Home!$C$8:$I$207,7,FALSE)=""),"FEJL",Baggrundsark!AE197)</f>
        <v>FEJL</v>
      </c>
      <c r="AO197">
        <f>IF(VLOOKUP(AE197,Home!$C$8:$N$207,12,FALSE)="Timelønnet",1,0)</f>
        <v>0</v>
      </c>
      <c r="AP197">
        <f>SUM($AO$4:AO197)*AO197</f>
        <v>0</v>
      </c>
      <c r="AQ197">
        <f t="shared" si="84"/>
        <v>1</v>
      </c>
      <c r="AR197" t="str">
        <f t="shared" si="85"/>
        <v/>
      </c>
      <c r="AS197" t="e">
        <f t="shared" ref="AS197:AS260" si="95">VLOOKUP(AL197,$BB$4:$BC$476,2,FALSE)</f>
        <v>#VALUE!</v>
      </c>
      <c r="AT197" s="45" t="e">
        <f t="shared" si="86"/>
        <v>#VALUE!</v>
      </c>
      <c r="AU197">
        <f>VLOOKUP(AQ197,Home!$C$8:$J$207,8,FALSE)</f>
        <v>0</v>
      </c>
      <c r="AZ197">
        <v>35</v>
      </c>
      <c r="BA197">
        <v>2017</v>
      </c>
      <c r="BB197" t="s">
        <v>408</v>
      </c>
      <c r="BC197" t="s">
        <v>196</v>
      </c>
    </row>
    <row r="198" spans="1:55" x14ac:dyDescent="0.25">
      <c r="A198" s="6">
        <f t="shared" si="87"/>
        <v>0</v>
      </c>
      <c r="B198" s="6">
        <f t="shared" ref="B198:B261" si="96">A198+B197</f>
        <v>0</v>
      </c>
      <c r="C198" s="6" t="str">
        <f t="shared" si="88"/>
        <v/>
      </c>
      <c r="D198" s="7">
        <f t="shared" si="89"/>
        <v>0</v>
      </c>
      <c r="E198" s="7">
        <f t="shared" ref="E198:E261" si="97">D198+E197</f>
        <v>0</v>
      </c>
      <c r="F198" s="7" t="str">
        <f t="shared" si="90"/>
        <v/>
      </c>
      <c r="G198" s="6">
        <f t="shared" si="91"/>
        <v>0</v>
      </c>
      <c r="H198" s="6">
        <f t="shared" ref="H198:H261" si="98">G198+H197</f>
        <v>0</v>
      </c>
      <c r="I198" s="6" t="str">
        <f t="shared" ref="I198:I261" si="99">IF(H198=H197,"",H198)</f>
        <v/>
      </c>
      <c r="J198" s="11">
        <v>195</v>
      </c>
      <c r="K198" s="11">
        <f>IF(IFERROR(VLOOKUP(J198,Home!$A$8:$B$1048576,1,FALSE),0)=0,0,1)</f>
        <v>1</v>
      </c>
      <c r="L198" s="129" t="e">
        <f>IF(VLOOKUP(O198,Home!$C$8:$R$207,6,FALSE)="","",VLOOKUP(O198,Home!$C$8:$R$207,6,FALSE))</f>
        <v>#N/A</v>
      </c>
      <c r="M198" s="129" t="e">
        <f t="shared" si="79"/>
        <v>#N/A</v>
      </c>
      <c r="N198" s="11">
        <f>SUM($K$4:K198)</f>
        <v>195</v>
      </c>
      <c r="O198" s="11" t="str">
        <f>IF(P198="","",IF(IFERROR(VLOOKUP(N198,Home!$C$8:$R$1048576,1,FALSE),"")=0,"",IFERROR(VLOOKUP(N198,Home!$C$8:$R$1048576,1,FALSE),"")))</f>
        <v/>
      </c>
      <c r="P198" s="11" t="str">
        <f>IF(IFERROR(VLOOKUP(W198,Home!$C$8:$R$1048576,3,FALSE),"")=0,"",IFERROR(VLOOKUP(W198,Home!$C$8:$R$1048576,3,FALSE),""))</f>
        <v/>
      </c>
      <c r="Q198" s="11" t="str">
        <f t="shared" si="80"/>
        <v/>
      </c>
      <c r="R198" s="130" t="e">
        <f>VLOOKUP(Q198,'Baggrund til lister'!$G$4:$H$15,2,FALSE)</f>
        <v>#N/A</v>
      </c>
      <c r="S198" s="11" t="str">
        <f t="shared" si="81"/>
        <v/>
      </c>
      <c r="T198" s="11" t="str">
        <f>IF(IFERROR(VLOOKUP(N198,Home!$C$8:$R$1048576,11,FALSE),"")=0,"",IFERROR(VLOOKUP(N198,Home!$C$8:$R$1048576,11,FALSE),""))</f>
        <v/>
      </c>
      <c r="U198" s="11" t="str">
        <f>IF(IFERROR(VLOOKUP(O198,Home!$C$8:$R$1048576,12,FALSE),"")=0,"",IFERROR(VLOOKUP(O198,Home!$C$8:$R$1048576,12,FALSE),""))</f>
        <v/>
      </c>
      <c r="V198" s="11" t="str">
        <f>IF(IFERROR(VLOOKUP(O198,Home!$C$8:$R$1048576,8,FALSE),"")=0,"",IFERROR(VLOOKUP(O198,Home!$C$8:$R$1048576,8,FALSE),""))</f>
        <v/>
      </c>
      <c r="W198" s="11" t="str">
        <f>IF(OR(VLOOKUP(N198,Home!$C$7:$I$207,6,FALSE)="",VLOOKUP(N198,Home!$C$7:$I$207,7,FALSE)=""),"FEJL",SUM(Baggrundsark!$K$4:K198))</f>
        <v>FEJL</v>
      </c>
      <c r="Y198">
        <v>195</v>
      </c>
      <c r="Z198" s="1" t="str">
        <f>IF(VLOOKUP(Y198,Home!$C$8:$I$207,6,FALSE)="","",VLOOKUP(Y198,Home!$C$8:$I$207,6,FALSE))</f>
        <v/>
      </c>
      <c r="AA198" t="e">
        <f t="shared" si="82"/>
        <v>#VALUE!</v>
      </c>
      <c r="AB198" s="44" t="str">
        <f>IF(Home!I202="","",(1+(Home!I202-Home!H202)/14))</f>
        <v/>
      </c>
      <c r="AC198" t="e">
        <f t="shared" ref="AC198:AC203" si="100">ROUNDUP(AC197+AB197,0)</f>
        <v>#VALUE!</v>
      </c>
      <c r="AD198">
        <f t="shared" si="92"/>
        <v>0</v>
      </c>
      <c r="AE198">
        <f>SUM($AD$4:AD198)</f>
        <v>1</v>
      </c>
      <c r="AF198" s="103" t="str">
        <f>IFERROR(VLOOKUP(AN198,Home!$C$8:$E$207,3,FALSE),"")</f>
        <v/>
      </c>
      <c r="AG198" s="103" t="str">
        <f>IFERROR(VLOOKUP(AN198,Home!$C$8:$E$207,2,FALSE),"")</f>
        <v/>
      </c>
      <c r="AH198" s="104" t="str">
        <f>IF(VLOOKUP(AE198,Home!$C$8:$I$207,6,FALSE)="","",VLOOKUP(AE198,Home!$C$8:$I$207,6,FALSE))</f>
        <v/>
      </c>
      <c r="AI198" s="104" t="e">
        <f t="shared" ref="AI198:AI261" si="101">IF(AG198=AG197,AI197+14,AH198)</f>
        <v>#VALUE!</v>
      </c>
      <c r="AJ198" s="105" t="e">
        <f t="shared" si="93"/>
        <v>#VALUE!</v>
      </c>
      <c r="AK198" s="103" t="e">
        <f t="shared" si="83"/>
        <v>#VALUE!</v>
      </c>
      <c r="AL198" s="103" t="e">
        <f t="shared" si="94"/>
        <v>#VALUE!</v>
      </c>
      <c r="AN198" t="str">
        <f>IF(OR(VLOOKUP(AE198,Home!$C$8:$I$207,6,FALSE)="",VLOOKUP(AE198,Home!$C$8:$I$207,7,FALSE)=""),"FEJL",Baggrundsark!AE198)</f>
        <v>FEJL</v>
      </c>
      <c r="AO198">
        <f>IF(VLOOKUP(AE198,Home!$C$8:$N$207,12,FALSE)="Timelønnet",1,0)</f>
        <v>0</v>
      </c>
      <c r="AP198">
        <f>SUM($AO$4:AO198)*AO198</f>
        <v>0</v>
      </c>
      <c r="AQ198">
        <f t="shared" si="84"/>
        <v>1</v>
      </c>
      <c r="AR198" t="str">
        <f t="shared" si="85"/>
        <v/>
      </c>
      <c r="AS198" t="e">
        <f t="shared" si="95"/>
        <v>#VALUE!</v>
      </c>
      <c r="AT198" s="45" t="e">
        <f t="shared" si="86"/>
        <v>#VALUE!</v>
      </c>
      <c r="AU198">
        <f>VLOOKUP(AQ198,Home!$C$8:$J$207,8,FALSE)</f>
        <v>0</v>
      </c>
      <c r="AZ198">
        <v>36</v>
      </c>
      <c r="BA198">
        <v>2017</v>
      </c>
      <c r="BB198" t="s">
        <v>409</v>
      </c>
      <c r="BC198" t="s">
        <v>196</v>
      </c>
    </row>
    <row r="199" spans="1:55" x14ac:dyDescent="0.25">
      <c r="A199" s="6">
        <f t="shared" si="87"/>
        <v>0</v>
      </c>
      <c r="B199" s="6">
        <f t="shared" si="96"/>
        <v>0</v>
      </c>
      <c r="C199" s="6" t="str">
        <f t="shared" si="88"/>
        <v/>
      </c>
      <c r="D199" s="7">
        <f t="shared" si="89"/>
        <v>0</v>
      </c>
      <c r="E199" s="7">
        <f t="shared" si="97"/>
        <v>0</v>
      </c>
      <c r="F199" s="7" t="str">
        <f t="shared" si="90"/>
        <v/>
      </c>
      <c r="G199" s="6">
        <f t="shared" si="91"/>
        <v>0</v>
      </c>
      <c r="H199" s="6">
        <f t="shared" si="98"/>
        <v>0</v>
      </c>
      <c r="I199" s="6" t="str">
        <f t="shared" si="99"/>
        <v/>
      </c>
      <c r="J199" s="11">
        <v>196</v>
      </c>
      <c r="K199" s="11">
        <f>IF(IFERROR(VLOOKUP(J199,Home!$A$8:$B$1048576,1,FALSE),0)=0,0,1)</f>
        <v>1</v>
      </c>
      <c r="L199" s="129" t="e">
        <f>IF(VLOOKUP(O199,Home!$C$8:$R$207,6,FALSE)="","",VLOOKUP(O199,Home!$C$8:$R$207,6,FALSE))</f>
        <v>#N/A</v>
      </c>
      <c r="M199" s="129" t="e">
        <f t="shared" si="79"/>
        <v>#N/A</v>
      </c>
      <c r="N199" s="11">
        <f>SUM($K$4:K199)</f>
        <v>196</v>
      </c>
      <c r="O199" s="11" t="str">
        <f>IF(P199="","",IF(IFERROR(VLOOKUP(N199,Home!$C$8:$R$1048576,1,FALSE),"")=0,"",IFERROR(VLOOKUP(N199,Home!$C$8:$R$1048576,1,FALSE),"")))</f>
        <v/>
      </c>
      <c r="P199" s="11" t="str">
        <f>IF(IFERROR(VLOOKUP(W199,Home!$C$8:$R$1048576,3,FALSE),"")=0,"",IFERROR(VLOOKUP(W199,Home!$C$8:$R$1048576,3,FALSE),""))</f>
        <v/>
      </c>
      <c r="Q199" s="11" t="str">
        <f t="shared" si="80"/>
        <v/>
      </c>
      <c r="R199" s="130" t="e">
        <f>VLOOKUP(Q199,'Baggrund til lister'!$G$4:$H$15,2,FALSE)</f>
        <v>#N/A</v>
      </c>
      <c r="S199" s="11" t="str">
        <f t="shared" si="81"/>
        <v/>
      </c>
      <c r="T199" s="11" t="str">
        <f>IF(IFERROR(VLOOKUP(N199,Home!$C$8:$R$1048576,11,FALSE),"")=0,"",IFERROR(VLOOKUP(N199,Home!$C$8:$R$1048576,11,FALSE),""))</f>
        <v/>
      </c>
      <c r="U199" s="11" t="str">
        <f>IF(IFERROR(VLOOKUP(O199,Home!$C$8:$R$1048576,12,FALSE),"")=0,"",IFERROR(VLOOKUP(O199,Home!$C$8:$R$1048576,12,FALSE),""))</f>
        <v/>
      </c>
      <c r="V199" s="11" t="str">
        <f>IF(IFERROR(VLOOKUP(O199,Home!$C$8:$R$1048576,8,FALSE),"")=0,"",IFERROR(VLOOKUP(O199,Home!$C$8:$R$1048576,8,FALSE),""))</f>
        <v/>
      </c>
      <c r="W199" s="11" t="str">
        <f>IF(OR(VLOOKUP(N199,Home!$C$7:$I$207,6,FALSE)="",VLOOKUP(N199,Home!$C$7:$I$207,7,FALSE)=""),"FEJL",SUM(Baggrundsark!$K$4:K199))</f>
        <v>FEJL</v>
      </c>
      <c r="Y199">
        <v>196</v>
      </c>
      <c r="Z199" s="1" t="str">
        <f>IF(VLOOKUP(Y199,Home!$C$8:$I$207,6,FALSE)="","",VLOOKUP(Y199,Home!$C$8:$I$207,6,FALSE))</f>
        <v/>
      </c>
      <c r="AA199" t="e">
        <f t="shared" si="82"/>
        <v>#VALUE!</v>
      </c>
      <c r="AB199" s="44" t="str">
        <f>IF(Home!I203="","",(1+(Home!I203-Home!H203)/14))</f>
        <v/>
      </c>
      <c r="AC199" t="e">
        <f t="shared" si="100"/>
        <v>#VALUE!</v>
      </c>
      <c r="AD199">
        <f t="shared" si="92"/>
        <v>0</v>
      </c>
      <c r="AE199">
        <f>SUM($AD$4:AD199)</f>
        <v>1</v>
      </c>
      <c r="AF199" s="103" t="str">
        <f>IFERROR(VLOOKUP(AN199,Home!$C$8:$E$207,3,FALSE),"")</f>
        <v/>
      </c>
      <c r="AG199" s="103" t="str">
        <f>IFERROR(VLOOKUP(AN199,Home!$C$8:$E$207,2,FALSE),"")</f>
        <v/>
      </c>
      <c r="AH199" s="104" t="str">
        <f>IF(VLOOKUP(AE199,Home!$C$8:$I$207,6,FALSE)="","",VLOOKUP(AE199,Home!$C$8:$I$207,6,FALSE))</f>
        <v/>
      </c>
      <c r="AI199" s="104" t="e">
        <f t="shared" si="101"/>
        <v>#VALUE!</v>
      </c>
      <c r="AJ199" s="105" t="e">
        <f t="shared" si="93"/>
        <v>#VALUE!</v>
      </c>
      <c r="AK199" s="103" t="e">
        <f t="shared" si="83"/>
        <v>#VALUE!</v>
      </c>
      <c r="AL199" s="103" t="e">
        <f t="shared" si="94"/>
        <v>#VALUE!</v>
      </c>
      <c r="AN199" t="str">
        <f>IF(OR(VLOOKUP(AE199,Home!$C$8:$I$207,6,FALSE)="",VLOOKUP(AE199,Home!$C$8:$I$207,7,FALSE)=""),"FEJL",Baggrundsark!AE199)</f>
        <v>FEJL</v>
      </c>
      <c r="AO199">
        <f>IF(VLOOKUP(AE199,Home!$C$8:$N$207,12,FALSE)="Timelønnet",1,0)</f>
        <v>0</v>
      </c>
      <c r="AP199">
        <f>SUM($AO$4:AO199)*AO199</f>
        <v>0</v>
      </c>
      <c r="AQ199">
        <f t="shared" si="84"/>
        <v>1</v>
      </c>
      <c r="AR199" t="str">
        <f t="shared" si="85"/>
        <v/>
      </c>
      <c r="AS199" t="e">
        <f t="shared" si="95"/>
        <v>#VALUE!</v>
      </c>
      <c r="AT199" s="45" t="e">
        <f t="shared" si="86"/>
        <v>#VALUE!</v>
      </c>
      <c r="AU199">
        <f>VLOOKUP(AQ199,Home!$C$8:$J$207,8,FALSE)</f>
        <v>0</v>
      </c>
      <c r="AZ199">
        <v>37</v>
      </c>
      <c r="BA199">
        <v>2017</v>
      </c>
      <c r="BB199" t="s">
        <v>410</v>
      </c>
      <c r="BC199" t="s">
        <v>197</v>
      </c>
    </row>
    <row r="200" spans="1:55" x14ac:dyDescent="0.25">
      <c r="A200" s="6">
        <f t="shared" si="87"/>
        <v>0</v>
      </c>
      <c r="B200" s="6">
        <f t="shared" si="96"/>
        <v>0</v>
      </c>
      <c r="C200" s="6" t="str">
        <f t="shared" si="88"/>
        <v/>
      </c>
      <c r="D200" s="7">
        <f t="shared" si="89"/>
        <v>0</v>
      </c>
      <c r="E200" s="7">
        <f t="shared" si="97"/>
        <v>0</v>
      </c>
      <c r="F200" s="7" t="str">
        <f t="shared" si="90"/>
        <v/>
      </c>
      <c r="G200" s="6">
        <f t="shared" si="91"/>
        <v>0</v>
      </c>
      <c r="H200" s="6">
        <f t="shared" si="98"/>
        <v>0</v>
      </c>
      <c r="I200" s="6" t="str">
        <f t="shared" si="99"/>
        <v/>
      </c>
      <c r="J200" s="11">
        <v>197</v>
      </c>
      <c r="K200" s="11">
        <f>IF(IFERROR(VLOOKUP(J200,Home!$A$8:$B$1048576,1,FALSE),0)=0,0,1)</f>
        <v>1</v>
      </c>
      <c r="L200" s="129" t="e">
        <f>IF(VLOOKUP(O200,Home!$C$8:$R$207,6,FALSE)="","",VLOOKUP(O200,Home!$C$8:$R$207,6,FALSE))</f>
        <v>#N/A</v>
      </c>
      <c r="M200" s="129" t="e">
        <f t="shared" si="79"/>
        <v>#N/A</v>
      </c>
      <c r="N200" s="11">
        <f>SUM($K$4:K200)</f>
        <v>197</v>
      </c>
      <c r="O200" s="11" t="str">
        <f>IF(P200="","",IF(IFERROR(VLOOKUP(N200,Home!$C$8:$R$1048576,1,FALSE),"")=0,"",IFERROR(VLOOKUP(N200,Home!$C$8:$R$1048576,1,FALSE),"")))</f>
        <v/>
      </c>
      <c r="P200" s="11" t="str">
        <f>IF(IFERROR(VLOOKUP(W200,Home!$C$8:$R$1048576,3,FALSE),"")=0,"",IFERROR(VLOOKUP(W200,Home!$C$8:$R$1048576,3,FALSE),""))</f>
        <v/>
      </c>
      <c r="Q200" s="11" t="str">
        <f t="shared" si="80"/>
        <v/>
      </c>
      <c r="R200" s="130" t="e">
        <f>VLOOKUP(Q200,'Baggrund til lister'!$G$4:$H$15,2,FALSE)</f>
        <v>#N/A</v>
      </c>
      <c r="S200" s="11" t="str">
        <f t="shared" si="81"/>
        <v/>
      </c>
      <c r="T200" s="11" t="str">
        <f>IF(IFERROR(VLOOKUP(N200,Home!$C$8:$R$1048576,11,FALSE),"")=0,"",IFERROR(VLOOKUP(N200,Home!$C$8:$R$1048576,11,FALSE),""))</f>
        <v/>
      </c>
      <c r="U200" s="11" t="str">
        <f>IF(IFERROR(VLOOKUP(O200,Home!$C$8:$R$1048576,12,FALSE),"")=0,"",IFERROR(VLOOKUP(O200,Home!$C$8:$R$1048576,12,FALSE),""))</f>
        <v/>
      </c>
      <c r="V200" s="11" t="str">
        <f>IF(IFERROR(VLOOKUP(O200,Home!$C$8:$R$1048576,8,FALSE),"")=0,"",IFERROR(VLOOKUP(O200,Home!$C$8:$R$1048576,8,FALSE),""))</f>
        <v/>
      </c>
      <c r="W200" s="11" t="str">
        <f>IF(OR(VLOOKUP(N200,Home!$C$7:$I$207,6,FALSE)="",VLOOKUP(N200,Home!$C$7:$I$207,7,FALSE)=""),"FEJL",SUM(Baggrundsark!$K$4:K200))</f>
        <v>FEJL</v>
      </c>
      <c r="Y200">
        <v>197</v>
      </c>
      <c r="Z200" s="1" t="str">
        <f>IF(VLOOKUP(Y200,Home!$C$8:$I$207,6,FALSE)="","",VLOOKUP(Y200,Home!$C$8:$I$207,6,FALSE))</f>
        <v/>
      </c>
      <c r="AA200" t="e">
        <f t="shared" si="82"/>
        <v>#VALUE!</v>
      </c>
      <c r="AB200" s="44" t="str">
        <f>IF(Home!I204="","",(1+(Home!I204-Home!H204)/14))</f>
        <v/>
      </c>
      <c r="AC200" t="e">
        <f t="shared" si="100"/>
        <v>#VALUE!</v>
      </c>
      <c r="AD200">
        <f t="shared" si="92"/>
        <v>0</v>
      </c>
      <c r="AE200">
        <f>SUM($AD$4:AD200)</f>
        <v>1</v>
      </c>
      <c r="AF200" s="103" t="str">
        <f>IFERROR(VLOOKUP(AN200,Home!$C$8:$E$207,3,FALSE),"")</f>
        <v/>
      </c>
      <c r="AG200" s="103" t="str">
        <f>IFERROR(VLOOKUP(AN200,Home!$C$8:$E$207,2,FALSE),"")</f>
        <v/>
      </c>
      <c r="AH200" s="104" t="str">
        <f>IF(VLOOKUP(AE200,Home!$C$8:$I$207,6,FALSE)="","",VLOOKUP(AE200,Home!$C$8:$I$207,6,FALSE))</f>
        <v/>
      </c>
      <c r="AI200" s="104" t="e">
        <f t="shared" si="101"/>
        <v>#VALUE!</v>
      </c>
      <c r="AJ200" s="105" t="e">
        <f t="shared" si="93"/>
        <v>#VALUE!</v>
      </c>
      <c r="AK200" s="103" t="e">
        <f t="shared" si="83"/>
        <v>#VALUE!</v>
      </c>
      <c r="AL200" s="103" t="e">
        <f t="shared" si="94"/>
        <v>#VALUE!</v>
      </c>
      <c r="AN200" t="str">
        <f>IF(OR(VLOOKUP(AE200,Home!$C$8:$I$207,6,FALSE)="",VLOOKUP(AE200,Home!$C$8:$I$207,7,FALSE)=""),"FEJL",Baggrundsark!AE200)</f>
        <v>FEJL</v>
      </c>
      <c r="AO200">
        <f>IF(VLOOKUP(AE200,Home!$C$8:$N$207,12,FALSE)="Timelønnet",1,0)</f>
        <v>0</v>
      </c>
      <c r="AP200">
        <f>SUM($AO$4:AO200)*AO200</f>
        <v>0</v>
      </c>
      <c r="AQ200">
        <f t="shared" si="84"/>
        <v>1</v>
      </c>
      <c r="AR200" t="str">
        <f t="shared" si="85"/>
        <v/>
      </c>
      <c r="AS200" t="e">
        <f t="shared" si="95"/>
        <v>#VALUE!</v>
      </c>
      <c r="AT200" s="45" t="e">
        <f t="shared" si="86"/>
        <v>#VALUE!</v>
      </c>
      <c r="AU200">
        <f>VLOOKUP(AQ200,Home!$C$8:$J$207,8,FALSE)</f>
        <v>0</v>
      </c>
      <c r="AZ200">
        <v>38</v>
      </c>
      <c r="BA200">
        <v>2017</v>
      </c>
      <c r="BB200" t="s">
        <v>411</v>
      </c>
      <c r="BC200" t="s">
        <v>197</v>
      </c>
    </row>
    <row r="201" spans="1:55" x14ac:dyDescent="0.25">
      <c r="A201" s="6">
        <f t="shared" si="87"/>
        <v>0</v>
      </c>
      <c r="B201" s="6">
        <f t="shared" si="96"/>
        <v>0</v>
      </c>
      <c r="C201" s="6" t="str">
        <f t="shared" si="88"/>
        <v/>
      </c>
      <c r="D201" s="7">
        <f t="shared" si="89"/>
        <v>0</v>
      </c>
      <c r="E201" s="7">
        <f t="shared" si="97"/>
        <v>0</v>
      </c>
      <c r="F201" s="7" t="str">
        <f t="shared" si="90"/>
        <v/>
      </c>
      <c r="G201" s="6">
        <f t="shared" si="91"/>
        <v>0</v>
      </c>
      <c r="H201" s="6">
        <f t="shared" si="98"/>
        <v>0</v>
      </c>
      <c r="I201" s="6" t="str">
        <f t="shared" si="99"/>
        <v/>
      </c>
      <c r="J201" s="11">
        <v>198</v>
      </c>
      <c r="K201" s="11">
        <f>IF(IFERROR(VLOOKUP(J201,Home!$A$8:$B$1048576,1,FALSE),0)=0,0,1)</f>
        <v>1</v>
      </c>
      <c r="L201" s="129" t="e">
        <f>IF(VLOOKUP(O201,Home!$C$8:$R$207,6,FALSE)="","",VLOOKUP(O201,Home!$C$8:$R$207,6,FALSE))</f>
        <v>#N/A</v>
      </c>
      <c r="M201" s="129" t="e">
        <f t="shared" si="79"/>
        <v>#N/A</v>
      </c>
      <c r="N201" s="11">
        <f>SUM($K$4:K201)</f>
        <v>198</v>
      </c>
      <c r="O201" s="11" t="str">
        <f>IF(P201="","",IF(IFERROR(VLOOKUP(N201,Home!$C$8:$R$1048576,1,FALSE),"")=0,"",IFERROR(VLOOKUP(N201,Home!$C$8:$R$1048576,1,FALSE),"")))</f>
        <v/>
      </c>
      <c r="P201" s="11" t="str">
        <f>IF(IFERROR(VLOOKUP(W201,Home!$C$8:$R$1048576,3,FALSE),"")=0,"",IFERROR(VLOOKUP(W201,Home!$C$8:$R$1048576,3,FALSE),""))</f>
        <v/>
      </c>
      <c r="Q201" s="11" t="str">
        <f t="shared" si="80"/>
        <v/>
      </c>
      <c r="R201" s="130" t="e">
        <f>VLOOKUP(Q201,'Baggrund til lister'!$G$4:$H$15,2,FALSE)</f>
        <v>#N/A</v>
      </c>
      <c r="S201" s="11" t="str">
        <f t="shared" si="81"/>
        <v/>
      </c>
      <c r="T201" s="11" t="str">
        <f>IF(IFERROR(VLOOKUP(N201,Home!$C$8:$R$1048576,11,FALSE),"")=0,"",IFERROR(VLOOKUP(N201,Home!$C$8:$R$1048576,11,FALSE),""))</f>
        <v/>
      </c>
      <c r="U201" s="11" t="str">
        <f>IF(IFERROR(VLOOKUP(O201,Home!$C$8:$R$1048576,12,FALSE),"")=0,"",IFERROR(VLOOKUP(O201,Home!$C$8:$R$1048576,12,FALSE),""))</f>
        <v/>
      </c>
      <c r="V201" s="11" t="str">
        <f>IF(IFERROR(VLOOKUP(O201,Home!$C$8:$R$1048576,8,FALSE),"")=0,"",IFERROR(VLOOKUP(O201,Home!$C$8:$R$1048576,8,FALSE),""))</f>
        <v/>
      </c>
      <c r="W201" s="11" t="str">
        <f>IF(OR(VLOOKUP(N201,Home!$C$7:$I$207,6,FALSE)="",VLOOKUP(N201,Home!$C$7:$I$207,7,FALSE)=""),"FEJL",SUM(Baggrundsark!$K$4:K201))</f>
        <v>FEJL</v>
      </c>
      <c r="Y201">
        <v>198</v>
      </c>
      <c r="Z201" s="1" t="str">
        <f>IF(VLOOKUP(Y201,Home!$C$8:$I$207,6,FALSE)="","",VLOOKUP(Y201,Home!$C$8:$I$207,6,FALSE))</f>
        <v/>
      </c>
      <c r="AA201" t="e">
        <f t="shared" si="82"/>
        <v>#VALUE!</v>
      </c>
      <c r="AB201" s="44" t="str">
        <f>IF(Home!I205="","",(1+(Home!I205-Home!H205)/14))</f>
        <v/>
      </c>
      <c r="AC201" t="e">
        <f t="shared" si="100"/>
        <v>#VALUE!</v>
      </c>
      <c r="AD201">
        <f t="shared" si="92"/>
        <v>0</v>
      </c>
      <c r="AE201">
        <f>SUM($AD$4:AD201)</f>
        <v>1</v>
      </c>
      <c r="AF201" s="103" t="str">
        <f>IFERROR(VLOOKUP(AN201,Home!$C$8:$E$207,3,FALSE),"")</f>
        <v/>
      </c>
      <c r="AG201" s="103" t="str">
        <f>IFERROR(VLOOKUP(AN201,Home!$C$8:$E$207,2,FALSE),"")</f>
        <v/>
      </c>
      <c r="AH201" s="104" t="str">
        <f>IF(VLOOKUP(AE201,Home!$C$8:$I$207,6,FALSE)="","",VLOOKUP(AE201,Home!$C$8:$I$207,6,FALSE))</f>
        <v/>
      </c>
      <c r="AI201" s="104" t="e">
        <f t="shared" si="101"/>
        <v>#VALUE!</v>
      </c>
      <c r="AJ201" s="105" t="e">
        <f t="shared" si="93"/>
        <v>#VALUE!</v>
      </c>
      <c r="AK201" s="103" t="e">
        <f t="shared" si="83"/>
        <v>#VALUE!</v>
      </c>
      <c r="AL201" s="103" t="e">
        <f t="shared" si="94"/>
        <v>#VALUE!</v>
      </c>
      <c r="AN201" t="str">
        <f>IF(OR(VLOOKUP(AE201,Home!$C$8:$I$207,6,FALSE)="",VLOOKUP(AE201,Home!$C$8:$I$207,7,FALSE)=""),"FEJL",Baggrundsark!AE201)</f>
        <v>FEJL</v>
      </c>
      <c r="AO201">
        <f>IF(VLOOKUP(AE201,Home!$C$8:$N$207,12,FALSE)="Timelønnet",1,0)</f>
        <v>0</v>
      </c>
      <c r="AP201">
        <f>SUM($AO$4:AO201)*AO201</f>
        <v>0</v>
      </c>
      <c r="AQ201">
        <f t="shared" si="84"/>
        <v>1</v>
      </c>
      <c r="AR201" t="str">
        <f t="shared" si="85"/>
        <v/>
      </c>
      <c r="AS201" t="e">
        <f t="shared" si="95"/>
        <v>#VALUE!</v>
      </c>
      <c r="AT201" s="45" t="e">
        <f t="shared" si="86"/>
        <v>#VALUE!</v>
      </c>
      <c r="AU201">
        <f>VLOOKUP(AQ201,Home!$C$8:$J$207,8,FALSE)</f>
        <v>0</v>
      </c>
      <c r="AZ201">
        <v>39</v>
      </c>
      <c r="BA201">
        <v>2017</v>
      </c>
      <c r="BB201" t="s">
        <v>412</v>
      </c>
      <c r="BC201" t="s">
        <v>198</v>
      </c>
    </row>
    <row r="202" spans="1:55" x14ac:dyDescent="0.25">
      <c r="A202" s="6">
        <f t="shared" si="87"/>
        <v>0</v>
      </c>
      <c r="B202" s="6">
        <f t="shared" si="96"/>
        <v>0</v>
      </c>
      <c r="C202" s="6" t="str">
        <f t="shared" si="88"/>
        <v/>
      </c>
      <c r="D202" s="7">
        <f t="shared" si="89"/>
        <v>0</v>
      </c>
      <c r="E202" s="7">
        <f t="shared" si="97"/>
        <v>0</v>
      </c>
      <c r="F202" s="7" t="str">
        <f t="shared" si="90"/>
        <v/>
      </c>
      <c r="G202" s="6">
        <f t="shared" si="91"/>
        <v>0</v>
      </c>
      <c r="H202" s="6">
        <f t="shared" si="98"/>
        <v>0</v>
      </c>
      <c r="I202" s="6" t="str">
        <f t="shared" si="99"/>
        <v/>
      </c>
      <c r="J202" s="11">
        <v>199</v>
      </c>
      <c r="K202" s="11">
        <f>IF(IFERROR(VLOOKUP(J202,Home!$A$8:$B$1048576,1,FALSE),0)=0,0,1)</f>
        <v>1</v>
      </c>
      <c r="L202" s="129" t="e">
        <f>IF(VLOOKUP(O202,Home!$C$8:$R$207,6,FALSE)="","",VLOOKUP(O202,Home!$C$8:$R$207,6,FALSE))</f>
        <v>#N/A</v>
      </c>
      <c r="M202" s="129" t="e">
        <f t="shared" si="79"/>
        <v>#N/A</v>
      </c>
      <c r="N202" s="11">
        <f>SUM($K$4:K202)</f>
        <v>199</v>
      </c>
      <c r="O202" s="11" t="str">
        <f>IF(P202="","",IF(IFERROR(VLOOKUP(N202,Home!$C$8:$R$1048576,1,FALSE),"")=0,"",IFERROR(VLOOKUP(N202,Home!$C$8:$R$1048576,1,FALSE),"")))</f>
        <v/>
      </c>
      <c r="P202" s="11" t="str">
        <f>IF(IFERROR(VLOOKUP(W202,Home!$C$8:$R$1048576,3,FALSE),"")=0,"",IFERROR(VLOOKUP(W202,Home!$C$8:$R$1048576,3,FALSE),""))</f>
        <v/>
      </c>
      <c r="Q202" s="11" t="str">
        <f t="shared" si="80"/>
        <v/>
      </c>
      <c r="R202" s="130" t="e">
        <f>VLOOKUP(Q202,'Baggrund til lister'!$G$4:$H$15,2,FALSE)</f>
        <v>#N/A</v>
      </c>
      <c r="S202" s="11" t="str">
        <f t="shared" si="81"/>
        <v/>
      </c>
      <c r="T202" s="11" t="str">
        <f>IF(IFERROR(VLOOKUP(N202,Home!$C$8:$R$1048576,11,FALSE),"")=0,"",IFERROR(VLOOKUP(N202,Home!$C$8:$R$1048576,11,FALSE),""))</f>
        <v/>
      </c>
      <c r="U202" s="11" t="str">
        <f>IF(IFERROR(VLOOKUP(O202,Home!$C$8:$R$1048576,12,FALSE),"")=0,"",IFERROR(VLOOKUP(O202,Home!$C$8:$R$1048576,12,FALSE),""))</f>
        <v/>
      </c>
      <c r="V202" s="11" t="str">
        <f>IF(IFERROR(VLOOKUP(O202,Home!$C$8:$R$1048576,8,FALSE),"")=0,"",IFERROR(VLOOKUP(O202,Home!$C$8:$R$1048576,8,FALSE),""))</f>
        <v/>
      </c>
      <c r="W202" s="11" t="str">
        <f>IF(OR(VLOOKUP(N202,Home!$C$7:$I$207,6,FALSE)="",VLOOKUP(N202,Home!$C$7:$I$207,7,FALSE)=""),"FEJL",SUM(Baggrundsark!$K$4:K202))</f>
        <v>FEJL</v>
      </c>
      <c r="Y202">
        <v>199</v>
      </c>
      <c r="Z202" s="1" t="str">
        <f>IF(VLOOKUP(Y202,Home!$C$8:$I$207,6,FALSE)="","",VLOOKUP(Y202,Home!$C$8:$I$207,6,FALSE))</f>
        <v/>
      </c>
      <c r="AA202" t="e">
        <f t="shared" si="82"/>
        <v>#VALUE!</v>
      </c>
      <c r="AB202" s="44" t="str">
        <f>IF(Home!I206="","",(1+(Home!I206-Home!H206)/14))</f>
        <v/>
      </c>
      <c r="AC202" t="e">
        <f t="shared" si="100"/>
        <v>#VALUE!</v>
      </c>
      <c r="AD202">
        <f t="shared" si="92"/>
        <v>0</v>
      </c>
      <c r="AE202">
        <f>SUM($AD$4:AD202)</f>
        <v>1</v>
      </c>
      <c r="AF202" s="103" t="str">
        <f>IFERROR(VLOOKUP(AN202,Home!$C$8:$E$207,3,FALSE),"")</f>
        <v/>
      </c>
      <c r="AG202" s="103" t="str">
        <f>IFERROR(VLOOKUP(AN202,Home!$C$8:$E$207,2,FALSE),"")</f>
        <v/>
      </c>
      <c r="AH202" s="104" t="str">
        <f>IF(VLOOKUP(AE202,Home!$C$8:$I$207,6,FALSE)="","",VLOOKUP(AE202,Home!$C$8:$I$207,6,FALSE))</f>
        <v/>
      </c>
      <c r="AI202" s="104" t="e">
        <f t="shared" si="101"/>
        <v>#VALUE!</v>
      </c>
      <c r="AJ202" s="105" t="e">
        <f t="shared" si="93"/>
        <v>#VALUE!</v>
      </c>
      <c r="AK202" s="103" t="e">
        <f t="shared" si="83"/>
        <v>#VALUE!</v>
      </c>
      <c r="AL202" s="103" t="e">
        <f t="shared" si="94"/>
        <v>#VALUE!</v>
      </c>
      <c r="AN202" t="str">
        <f>IF(OR(VLOOKUP(AE202,Home!$C$8:$I$207,6,FALSE)="",VLOOKUP(AE202,Home!$C$8:$I$207,7,FALSE)=""),"FEJL",Baggrundsark!AE202)</f>
        <v>FEJL</v>
      </c>
      <c r="AO202">
        <f>IF(VLOOKUP(AE202,Home!$C$8:$N$207,12,FALSE)="Timelønnet",1,0)</f>
        <v>0</v>
      </c>
      <c r="AP202">
        <f>SUM($AO$4:AO202)*AO202</f>
        <v>0</v>
      </c>
      <c r="AQ202">
        <f t="shared" si="84"/>
        <v>1</v>
      </c>
      <c r="AR202" t="str">
        <f t="shared" si="85"/>
        <v/>
      </c>
      <c r="AS202" t="e">
        <f t="shared" si="95"/>
        <v>#VALUE!</v>
      </c>
      <c r="AT202" s="45" t="e">
        <f t="shared" si="86"/>
        <v>#VALUE!</v>
      </c>
      <c r="AU202">
        <f>VLOOKUP(AQ202,Home!$C$8:$J$207,8,FALSE)</f>
        <v>0</v>
      </c>
      <c r="AZ202">
        <v>40</v>
      </c>
      <c r="BA202">
        <v>2017</v>
      </c>
      <c r="BB202" t="s">
        <v>413</v>
      </c>
      <c r="BC202" t="s">
        <v>198</v>
      </c>
    </row>
    <row r="203" spans="1:55" x14ac:dyDescent="0.25">
      <c r="A203" s="6">
        <f t="shared" si="87"/>
        <v>0</v>
      </c>
      <c r="B203" s="6">
        <f t="shared" si="96"/>
        <v>0</v>
      </c>
      <c r="C203" s="6" t="str">
        <f t="shared" si="88"/>
        <v/>
      </c>
      <c r="D203" s="7">
        <f t="shared" si="89"/>
        <v>0</v>
      </c>
      <c r="E203" s="7">
        <f t="shared" si="97"/>
        <v>0</v>
      </c>
      <c r="F203" s="7" t="str">
        <f t="shared" si="90"/>
        <v/>
      </c>
      <c r="G203" s="6">
        <f t="shared" si="91"/>
        <v>0</v>
      </c>
      <c r="H203" s="6">
        <f t="shared" si="98"/>
        <v>0</v>
      </c>
      <c r="I203" s="6" t="str">
        <f t="shared" si="99"/>
        <v/>
      </c>
      <c r="J203" s="11">
        <v>200</v>
      </c>
      <c r="K203" s="11">
        <f>IF(IFERROR(VLOOKUP(J203,Home!$A$8:$B$1048576,1,FALSE),0)=0,0,1)</f>
        <v>1</v>
      </c>
      <c r="L203" s="129" t="e">
        <f>IF(VLOOKUP(O203,Home!$C$8:$R$207,6,FALSE)="","",VLOOKUP(O203,Home!$C$8:$R$207,6,FALSE))</f>
        <v>#N/A</v>
      </c>
      <c r="M203" s="129" t="e">
        <f t="shared" si="79"/>
        <v>#N/A</v>
      </c>
      <c r="N203" s="11">
        <f>SUM($K$4:K203)</f>
        <v>200</v>
      </c>
      <c r="O203" s="11" t="str">
        <f>IF(P203="","",IF(IFERROR(VLOOKUP(N203,Home!$C$8:$R$1048576,1,FALSE),"")=0,"",IFERROR(VLOOKUP(N203,Home!$C$8:$R$1048576,1,FALSE),"")))</f>
        <v/>
      </c>
      <c r="P203" s="11" t="str">
        <f>IF(IFERROR(VLOOKUP(W203,Home!$C$8:$R$1048576,3,FALSE),"")=0,"",IFERROR(VLOOKUP(W203,Home!$C$8:$R$1048576,3,FALSE),""))</f>
        <v/>
      </c>
      <c r="Q203" s="11" t="str">
        <f t="shared" si="80"/>
        <v/>
      </c>
      <c r="R203" s="130" t="e">
        <f>VLOOKUP(Q203,'Baggrund til lister'!$G$4:$H$15,2,FALSE)</f>
        <v>#N/A</v>
      </c>
      <c r="S203" s="11" t="str">
        <f t="shared" si="81"/>
        <v/>
      </c>
      <c r="T203" s="11" t="str">
        <f>IF(IFERROR(VLOOKUP(N203,Home!$C$8:$R$1048576,11,FALSE),"")=0,"",IFERROR(VLOOKUP(N203,Home!$C$8:$R$1048576,11,FALSE),""))</f>
        <v/>
      </c>
      <c r="U203" s="11" t="str">
        <f>IF(IFERROR(VLOOKUP(O203,Home!$C$8:$R$1048576,12,FALSE),"")=0,"",IFERROR(VLOOKUP(O203,Home!$C$8:$R$1048576,12,FALSE),""))</f>
        <v/>
      </c>
      <c r="V203" s="11" t="str">
        <f>IF(IFERROR(VLOOKUP(O203,Home!$C$8:$R$1048576,8,FALSE),"")=0,"",IFERROR(VLOOKUP(O203,Home!$C$8:$R$1048576,8,FALSE),""))</f>
        <v/>
      </c>
      <c r="W203" s="11" t="str">
        <f>IF(OR(VLOOKUP(N203,Home!$C$7:$I$207,6,FALSE)="",VLOOKUP(N203,Home!$C$7:$I$207,7,FALSE)=""),"FEJL",SUM(Baggrundsark!$K$4:K203))</f>
        <v>FEJL</v>
      </c>
      <c r="Y203">
        <v>200</v>
      </c>
      <c r="Z203" s="1" t="str">
        <f>IF(VLOOKUP(Y203,Home!$C$8:$I$207,6,FALSE)="","",VLOOKUP(Y203,Home!$C$8:$I$207,6,FALSE))</f>
        <v/>
      </c>
      <c r="AA203" t="e">
        <f t="shared" si="82"/>
        <v>#VALUE!</v>
      </c>
      <c r="AB203" s="44" t="str">
        <f>IF(Home!I207="","",(1+(Home!I207-Home!H207)/14))</f>
        <v/>
      </c>
      <c r="AC203" t="e">
        <f t="shared" si="100"/>
        <v>#VALUE!</v>
      </c>
      <c r="AD203">
        <f t="shared" si="92"/>
        <v>0</v>
      </c>
      <c r="AE203">
        <f>SUM($AD$4:AD203)</f>
        <v>1</v>
      </c>
      <c r="AF203" s="103" t="str">
        <f>IFERROR(VLOOKUP(AN203,Home!$C$8:$E$207,3,FALSE),"")</f>
        <v/>
      </c>
      <c r="AG203" s="103" t="str">
        <f>IFERROR(VLOOKUP(AN203,Home!$C$8:$E$207,2,FALSE),"")</f>
        <v/>
      </c>
      <c r="AH203" s="104" t="str">
        <f>IF(VLOOKUP(AE203,Home!$C$8:$I$207,6,FALSE)="","",VLOOKUP(AE203,Home!$C$8:$I$207,6,FALSE))</f>
        <v/>
      </c>
      <c r="AI203" s="104" t="e">
        <f t="shared" si="101"/>
        <v>#VALUE!</v>
      </c>
      <c r="AJ203" s="105" t="e">
        <f t="shared" si="93"/>
        <v>#VALUE!</v>
      </c>
      <c r="AK203" s="103" t="e">
        <f t="shared" si="83"/>
        <v>#VALUE!</v>
      </c>
      <c r="AL203" s="103" t="e">
        <f t="shared" si="94"/>
        <v>#VALUE!</v>
      </c>
      <c r="AN203" t="str">
        <f>IF(OR(VLOOKUP(AE203,Home!$C$8:$I$207,6,FALSE)="",VLOOKUP(AE203,Home!$C$8:$I$207,7,FALSE)=""),"FEJL",Baggrundsark!AE203)</f>
        <v>FEJL</v>
      </c>
      <c r="AO203">
        <f>IF(VLOOKUP(AE203,Home!$C$8:$N$207,12,FALSE)="Timelønnet",1,0)</f>
        <v>0</v>
      </c>
      <c r="AP203">
        <f>SUM($AO$4:AO203)*AO203</f>
        <v>0</v>
      </c>
      <c r="AQ203">
        <f t="shared" si="84"/>
        <v>1</v>
      </c>
      <c r="AR203" t="str">
        <f t="shared" si="85"/>
        <v/>
      </c>
      <c r="AS203" t="e">
        <f t="shared" si="95"/>
        <v>#VALUE!</v>
      </c>
      <c r="AT203" s="45" t="e">
        <f t="shared" si="86"/>
        <v>#VALUE!</v>
      </c>
      <c r="AU203">
        <f>VLOOKUP(AQ203,Home!$C$8:$J$207,8,FALSE)</f>
        <v>0</v>
      </c>
      <c r="AZ203">
        <v>41</v>
      </c>
      <c r="BA203">
        <v>2017</v>
      </c>
      <c r="BB203" t="s">
        <v>414</v>
      </c>
      <c r="BC203" t="s">
        <v>199</v>
      </c>
    </row>
    <row r="204" spans="1:55" x14ac:dyDescent="0.25">
      <c r="A204" s="6">
        <f t="shared" si="87"/>
        <v>0</v>
      </c>
      <c r="B204" s="6">
        <f t="shared" si="96"/>
        <v>0</v>
      </c>
      <c r="C204" s="6" t="str">
        <f t="shared" si="88"/>
        <v/>
      </c>
      <c r="D204" s="7">
        <f t="shared" si="89"/>
        <v>0</v>
      </c>
      <c r="E204" s="7">
        <f t="shared" si="97"/>
        <v>0</v>
      </c>
      <c r="F204" s="7" t="str">
        <f t="shared" si="90"/>
        <v/>
      </c>
      <c r="G204" s="6">
        <f t="shared" si="91"/>
        <v>0</v>
      </c>
      <c r="H204" s="6">
        <f t="shared" si="98"/>
        <v>0</v>
      </c>
      <c r="I204" s="6" t="str">
        <f t="shared" si="99"/>
        <v/>
      </c>
      <c r="J204" s="11">
        <v>201</v>
      </c>
      <c r="K204" s="11">
        <f>IF(IFERROR(VLOOKUP(J204,Home!$A$8:$B$1048576,1,FALSE),0)=0,0,1)</f>
        <v>0</v>
      </c>
      <c r="L204" s="129" t="e">
        <f>IF(VLOOKUP(O204,Home!$C$8:$R$207,6,FALSE)="","",VLOOKUP(O204,Home!$C$8:$R$207,6,FALSE))</f>
        <v>#N/A</v>
      </c>
      <c r="M204" s="129" t="e">
        <f t="shared" si="79"/>
        <v>#N/A</v>
      </c>
      <c r="N204" s="11">
        <f>SUM($K$4:K204)</f>
        <v>200</v>
      </c>
      <c r="O204" s="11" t="str">
        <f>IF(P204="","",IF(IFERROR(VLOOKUP(N204,Home!$C$8:$R$1048576,1,FALSE),"")=0,"",IFERROR(VLOOKUP(N204,Home!$C$8:$R$1048576,1,FALSE),"")))</f>
        <v/>
      </c>
      <c r="P204" s="11" t="str">
        <f>IF(IFERROR(VLOOKUP(W204,Home!$C$8:$R$1048576,3,FALSE),"")=0,"",IFERROR(VLOOKUP(W204,Home!$C$8:$R$1048576,3,FALSE),""))</f>
        <v/>
      </c>
      <c r="Q204" s="11" t="str">
        <f t="shared" si="80"/>
        <v/>
      </c>
      <c r="R204" s="130" t="e">
        <f>VLOOKUP(Q204,'Baggrund til lister'!$G$4:$H$15,2,FALSE)</f>
        <v>#N/A</v>
      </c>
      <c r="S204" s="11" t="str">
        <f t="shared" si="81"/>
        <v/>
      </c>
      <c r="T204" s="11" t="str">
        <f>IF(IFERROR(VLOOKUP(N204,Home!$C$8:$R$1048576,11,FALSE),"")=0,"",IFERROR(VLOOKUP(N204,Home!$C$8:$R$1048576,11,FALSE),""))</f>
        <v/>
      </c>
      <c r="U204" s="11" t="str">
        <f>IF(IFERROR(VLOOKUP(O204,Home!$C$8:$R$1048576,12,FALSE),"")=0,"",IFERROR(VLOOKUP(O204,Home!$C$8:$R$1048576,12,FALSE),""))</f>
        <v/>
      </c>
      <c r="V204" s="11" t="str">
        <f>IF(IFERROR(VLOOKUP(O204,Home!$C$8:$R$1048576,8,FALSE),"")=0,"",IFERROR(VLOOKUP(O204,Home!$C$8:$R$1048576,8,FALSE),""))</f>
        <v/>
      </c>
      <c r="W204" s="11" t="str">
        <f>IF(OR(VLOOKUP(N204,Home!$C$7:$I$207,6,FALSE)="",VLOOKUP(N204,Home!$C$7:$I$207,7,FALSE)=""),"FEJL",SUM(Baggrundsark!$K$4:K204))</f>
        <v>FEJL</v>
      </c>
      <c r="Y204">
        <v>201</v>
      </c>
      <c r="Z204" s="1"/>
      <c r="AC204" s="44"/>
      <c r="AD204">
        <f t="shared" si="92"/>
        <v>0</v>
      </c>
      <c r="AE204">
        <f>SUM($AD$4:AD204)</f>
        <v>1</v>
      </c>
      <c r="AF204" s="103" t="str">
        <f>IFERROR(VLOOKUP(AN204,Home!$C$8:$E$207,3,FALSE),"")</f>
        <v/>
      </c>
      <c r="AG204" s="103" t="str">
        <f>IFERROR(VLOOKUP(AN204,Home!$C$8:$E$207,2,FALSE),"")</f>
        <v/>
      </c>
      <c r="AH204" s="104" t="str">
        <f>IF(VLOOKUP(AE204,Home!$C$8:$I$207,6,FALSE)="","",VLOOKUP(AE204,Home!$C$8:$I$207,6,FALSE))</f>
        <v/>
      </c>
      <c r="AI204" s="104" t="e">
        <f t="shared" si="101"/>
        <v>#VALUE!</v>
      </c>
      <c r="AJ204" s="105" t="e">
        <f t="shared" si="93"/>
        <v>#VALUE!</v>
      </c>
      <c r="AK204" s="103" t="e">
        <f t="shared" si="83"/>
        <v>#VALUE!</v>
      </c>
      <c r="AL204" s="103" t="e">
        <f t="shared" si="94"/>
        <v>#VALUE!</v>
      </c>
      <c r="AN204" t="str">
        <f>IF(OR(VLOOKUP(AE204,Home!$C$8:$I$207,6,FALSE)="",VLOOKUP(AE204,Home!$C$8:$I$207,7,FALSE)=""),"FEJL",Baggrundsark!AE204)</f>
        <v>FEJL</v>
      </c>
      <c r="AO204">
        <f>IF(VLOOKUP(AE204,Home!$C$8:$N$207,12,FALSE)="Timelønnet",1,0)</f>
        <v>0</v>
      </c>
      <c r="AP204">
        <f>SUM($AO$4:AO204)*AO204</f>
        <v>0</v>
      </c>
      <c r="AQ204">
        <f t="shared" si="84"/>
        <v>1</v>
      </c>
      <c r="AR204" t="str">
        <f t="shared" si="85"/>
        <v/>
      </c>
      <c r="AS204" t="e">
        <f t="shared" si="95"/>
        <v>#VALUE!</v>
      </c>
      <c r="AT204" s="45" t="e">
        <f t="shared" si="86"/>
        <v>#VALUE!</v>
      </c>
      <c r="AU204">
        <f>VLOOKUP(AQ204,Home!$C$8:$J$207,8,FALSE)</f>
        <v>0</v>
      </c>
      <c r="AZ204">
        <v>42</v>
      </c>
      <c r="BA204">
        <v>2017</v>
      </c>
      <c r="BB204" t="s">
        <v>415</v>
      </c>
      <c r="BC204" t="s">
        <v>199</v>
      </c>
    </row>
    <row r="205" spans="1:55" x14ac:dyDescent="0.25">
      <c r="A205" s="6">
        <f t="shared" si="87"/>
        <v>0</v>
      </c>
      <c r="B205" s="6">
        <f t="shared" si="96"/>
        <v>0</v>
      </c>
      <c r="C205" s="6" t="str">
        <f t="shared" si="88"/>
        <v/>
      </c>
      <c r="D205" s="7">
        <f t="shared" si="89"/>
        <v>0</v>
      </c>
      <c r="E205" s="7">
        <f t="shared" si="97"/>
        <v>0</v>
      </c>
      <c r="F205" s="7" t="str">
        <f t="shared" si="90"/>
        <v/>
      </c>
      <c r="G205" s="6">
        <f t="shared" si="91"/>
        <v>0</v>
      </c>
      <c r="H205" s="6">
        <f t="shared" si="98"/>
        <v>0</v>
      </c>
      <c r="I205" s="6" t="str">
        <f t="shared" si="99"/>
        <v/>
      </c>
      <c r="J205" s="11">
        <v>202</v>
      </c>
      <c r="K205" s="11">
        <f>IF(IFERROR(VLOOKUP(J205,Home!$A$8:$B$1048576,1,FALSE),0)=0,0,1)</f>
        <v>0</v>
      </c>
      <c r="L205" s="129" t="e">
        <f>IF(VLOOKUP(O205,Home!$C$8:$R$207,6,FALSE)="","",VLOOKUP(O205,Home!$C$8:$R$207,6,FALSE))</f>
        <v>#N/A</v>
      </c>
      <c r="M205" s="129" t="e">
        <f t="shared" si="79"/>
        <v>#N/A</v>
      </c>
      <c r="N205" s="11">
        <f>SUM($K$4:K205)</f>
        <v>200</v>
      </c>
      <c r="O205" s="11" t="str">
        <f>IF(P205="","",IF(IFERROR(VLOOKUP(N205,Home!$C$8:$R$1048576,1,FALSE),"")=0,"",IFERROR(VLOOKUP(N205,Home!$C$8:$R$1048576,1,FALSE),"")))</f>
        <v/>
      </c>
      <c r="P205" s="11" t="str">
        <f>IF(IFERROR(VLOOKUP(W205,Home!$C$8:$R$1048576,3,FALSE),"")=0,"",IFERROR(VLOOKUP(W205,Home!$C$8:$R$1048576,3,FALSE),""))</f>
        <v/>
      </c>
      <c r="Q205" s="11" t="str">
        <f t="shared" si="80"/>
        <v/>
      </c>
      <c r="R205" s="130" t="e">
        <f>VLOOKUP(Q205,'Baggrund til lister'!$G$4:$H$15,2,FALSE)</f>
        <v>#N/A</v>
      </c>
      <c r="S205" s="11" t="str">
        <f t="shared" si="81"/>
        <v/>
      </c>
      <c r="T205" s="11" t="str">
        <f>IF(IFERROR(VLOOKUP(N205,Home!$C$8:$R$1048576,11,FALSE),"")=0,"",IFERROR(VLOOKUP(N205,Home!$C$8:$R$1048576,11,FALSE),""))</f>
        <v/>
      </c>
      <c r="U205" s="11" t="str">
        <f>IF(IFERROR(VLOOKUP(O205,Home!$C$8:$R$1048576,12,FALSE),"")=0,"",IFERROR(VLOOKUP(O205,Home!$C$8:$R$1048576,12,FALSE),""))</f>
        <v/>
      </c>
      <c r="V205" s="11" t="str">
        <f>IF(IFERROR(VLOOKUP(O205,Home!$C$8:$R$1048576,8,FALSE),"")=0,"",IFERROR(VLOOKUP(O205,Home!$C$8:$R$1048576,8,FALSE),""))</f>
        <v/>
      </c>
      <c r="W205" s="11" t="str">
        <f>IF(OR(VLOOKUP(N205,Home!$C$7:$I$207,6,FALSE)="",VLOOKUP(N205,Home!$C$7:$I$207,7,FALSE)=""),"FEJL",SUM(Baggrundsark!$K$4:K205))</f>
        <v>FEJL</v>
      </c>
      <c r="Y205">
        <v>202</v>
      </c>
      <c r="Z205" s="1"/>
      <c r="AC205" s="44"/>
      <c r="AD205">
        <f t="shared" si="92"/>
        <v>0</v>
      </c>
      <c r="AE205">
        <f>SUM($AD$4:AD205)</f>
        <v>1</v>
      </c>
      <c r="AF205" s="103" t="str">
        <f>IFERROR(VLOOKUP(AN205,Home!$C$8:$E$207,3,FALSE),"")</f>
        <v/>
      </c>
      <c r="AG205" s="103" t="str">
        <f>IFERROR(VLOOKUP(AN205,Home!$C$8:$E$207,2,FALSE),"")</f>
        <v/>
      </c>
      <c r="AH205" s="104" t="str">
        <f>IF(VLOOKUP(AE205,Home!$C$8:$I$207,6,FALSE)="","",VLOOKUP(AE205,Home!$C$8:$I$207,6,FALSE))</f>
        <v/>
      </c>
      <c r="AI205" s="104" t="e">
        <f t="shared" si="101"/>
        <v>#VALUE!</v>
      </c>
      <c r="AJ205" s="105" t="e">
        <f t="shared" si="93"/>
        <v>#VALUE!</v>
      </c>
      <c r="AK205" s="103" t="e">
        <f t="shared" si="83"/>
        <v>#VALUE!</v>
      </c>
      <c r="AL205" s="103" t="e">
        <f t="shared" si="94"/>
        <v>#VALUE!</v>
      </c>
      <c r="AN205" t="str">
        <f>IF(OR(VLOOKUP(AE205,Home!$C$8:$I$207,6,FALSE)="",VLOOKUP(AE205,Home!$C$8:$I$207,7,FALSE)=""),"FEJL",Baggrundsark!AE205)</f>
        <v>FEJL</v>
      </c>
      <c r="AO205">
        <f>IF(VLOOKUP(AE205,Home!$C$8:$N$207,12,FALSE)="Timelønnet",1,0)</f>
        <v>0</v>
      </c>
      <c r="AP205">
        <f>SUM($AO$4:AO205)*AO205</f>
        <v>0</v>
      </c>
      <c r="AQ205">
        <f t="shared" si="84"/>
        <v>1</v>
      </c>
      <c r="AR205" t="str">
        <f t="shared" si="85"/>
        <v/>
      </c>
      <c r="AS205" t="e">
        <f t="shared" si="95"/>
        <v>#VALUE!</v>
      </c>
      <c r="AT205" s="45" t="e">
        <f t="shared" si="86"/>
        <v>#VALUE!</v>
      </c>
      <c r="AU205">
        <f>VLOOKUP(AQ205,Home!$C$8:$J$207,8,FALSE)</f>
        <v>0</v>
      </c>
      <c r="AZ205">
        <v>43</v>
      </c>
      <c r="BA205">
        <v>2017</v>
      </c>
      <c r="BB205" t="s">
        <v>416</v>
      </c>
      <c r="BC205" t="s">
        <v>200</v>
      </c>
    </row>
    <row r="206" spans="1:55" x14ac:dyDescent="0.25">
      <c r="A206" s="6">
        <f t="shared" si="87"/>
        <v>0</v>
      </c>
      <c r="B206" s="6">
        <f t="shared" si="96"/>
        <v>0</v>
      </c>
      <c r="C206" s="6" t="str">
        <f t="shared" si="88"/>
        <v/>
      </c>
      <c r="D206" s="7">
        <f t="shared" si="89"/>
        <v>0</v>
      </c>
      <c r="E206" s="7">
        <f t="shared" si="97"/>
        <v>0</v>
      </c>
      <c r="F206" s="7" t="str">
        <f t="shared" si="90"/>
        <v/>
      </c>
      <c r="G206" s="6">
        <f t="shared" si="91"/>
        <v>0</v>
      </c>
      <c r="H206" s="6">
        <f t="shared" si="98"/>
        <v>0</v>
      </c>
      <c r="I206" s="6" t="str">
        <f t="shared" si="99"/>
        <v/>
      </c>
      <c r="J206" s="11">
        <v>203</v>
      </c>
      <c r="K206" s="11">
        <f>IF(IFERROR(VLOOKUP(J206,Home!$A$8:$B$1048576,1,FALSE),0)=0,0,1)</f>
        <v>0</v>
      </c>
      <c r="L206" s="129" t="e">
        <f>IF(VLOOKUP(O206,Home!$C$8:$R$207,6,FALSE)="","",VLOOKUP(O206,Home!$C$8:$R$207,6,FALSE))</f>
        <v>#N/A</v>
      </c>
      <c r="M206" s="129" t="e">
        <f t="shared" si="79"/>
        <v>#N/A</v>
      </c>
      <c r="N206" s="11">
        <f>SUM($K$4:K206)</f>
        <v>200</v>
      </c>
      <c r="O206" s="11" t="str">
        <f>IF(P206="","",IF(IFERROR(VLOOKUP(N206,Home!$C$8:$R$1048576,1,FALSE),"")=0,"",IFERROR(VLOOKUP(N206,Home!$C$8:$R$1048576,1,FALSE),"")))</f>
        <v/>
      </c>
      <c r="P206" s="11" t="str">
        <f>IF(IFERROR(VLOOKUP(W206,Home!$C$8:$R$1048576,3,FALSE),"")=0,"",IFERROR(VLOOKUP(W206,Home!$C$8:$R$1048576,3,FALSE),""))</f>
        <v/>
      </c>
      <c r="Q206" s="11" t="str">
        <f t="shared" si="80"/>
        <v/>
      </c>
      <c r="R206" s="130" t="e">
        <f>VLOOKUP(Q206,'Baggrund til lister'!$G$4:$H$15,2,FALSE)</f>
        <v>#N/A</v>
      </c>
      <c r="S206" s="11" t="str">
        <f t="shared" si="81"/>
        <v/>
      </c>
      <c r="T206" s="11" t="str">
        <f>IF(IFERROR(VLOOKUP(N206,Home!$C$8:$R$1048576,11,FALSE),"")=0,"",IFERROR(VLOOKUP(N206,Home!$C$8:$R$1048576,11,FALSE),""))</f>
        <v/>
      </c>
      <c r="U206" s="11" t="str">
        <f>IF(IFERROR(VLOOKUP(O206,Home!$C$8:$R$1048576,12,FALSE),"")=0,"",IFERROR(VLOOKUP(O206,Home!$C$8:$R$1048576,12,FALSE),""))</f>
        <v/>
      </c>
      <c r="V206" s="11" t="str">
        <f>IF(IFERROR(VLOOKUP(O206,Home!$C$8:$R$1048576,8,FALSE),"")=0,"",IFERROR(VLOOKUP(O206,Home!$C$8:$R$1048576,8,FALSE),""))</f>
        <v/>
      </c>
      <c r="W206" s="11" t="str">
        <f>IF(OR(VLOOKUP(N206,Home!$C$7:$I$207,6,FALSE)="",VLOOKUP(N206,Home!$C$7:$I$207,7,FALSE)=""),"FEJL",SUM(Baggrundsark!$K$4:K206))</f>
        <v>FEJL</v>
      </c>
      <c r="Y206">
        <v>203</v>
      </c>
      <c r="Z206" s="1"/>
      <c r="AC206" s="44"/>
      <c r="AD206">
        <f t="shared" si="92"/>
        <v>0</v>
      </c>
      <c r="AE206">
        <f>SUM($AD$4:AD206)</f>
        <v>1</v>
      </c>
      <c r="AF206" s="103" t="str">
        <f>IFERROR(VLOOKUP(AN206,Home!$C$8:$E$207,3,FALSE),"")</f>
        <v/>
      </c>
      <c r="AG206" s="103" t="str">
        <f>IFERROR(VLOOKUP(AN206,Home!$C$8:$E$207,2,FALSE),"")</f>
        <v/>
      </c>
      <c r="AH206" s="104" t="str">
        <f>IF(VLOOKUP(AE206,Home!$C$8:$I$207,6,FALSE)="","",VLOOKUP(AE206,Home!$C$8:$I$207,6,FALSE))</f>
        <v/>
      </c>
      <c r="AI206" s="104" t="e">
        <f t="shared" si="101"/>
        <v>#VALUE!</v>
      </c>
      <c r="AJ206" s="105" t="e">
        <f t="shared" si="93"/>
        <v>#VALUE!</v>
      </c>
      <c r="AK206" s="103" t="e">
        <f t="shared" si="83"/>
        <v>#VALUE!</v>
      </c>
      <c r="AL206" s="103" t="e">
        <f t="shared" si="94"/>
        <v>#VALUE!</v>
      </c>
      <c r="AN206" t="str">
        <f>IF(OR(VLOOKUP(AE206,Home!$C$8:$I$207,6,FALSE)="",VLOOKUP(AE206,Home!$C$8:$I$207,7,FALSE)=""),"FEJL",Baggrundsark!AE206)</f>
        <v>FEJL</v>
      </c>
      <c r="AO206">
        <f>IF(VLOOKUP(AE206,Home!$C$8:$N$207,12,FALSE)="Timelønnet",1,0)</f>
        <v>0</v>
      </c>
      <c r="AP206">
        <f>SUM($AO$4:AO206)*AO206</f>
        <v>0</v>
      </c>
      <c r="AQ206">
        <f t="shared" si="84"/>
        <v>1</v>
      </c>
      <c r="AR206" t="str">
        <f t="shared" si="85"/>
        <v/>
      </c>
      <c r="AS206" t="e">
        <f t="shared" si="95"/>
        <v>#VALUE!</v>
      </c>
      <c r="AT206" s="45" t="e">
        <f t="shared" si="86"/>
        <v>#VALUE!</v>
      </c>
      <c r="AU206">
        <f>VLOOKUP(AQ206,Home!$C$8:$J$207,8,FALSE)</f>
        <v>0</v>
      </c>
      <c r="AZ206">
        <v>44</v>
      </c>
      <c r="BA206">
        <v>2017</v>
      </c>
      <c r="BB206" t="s">
        <v>417</v>
      </c>
      <c r="BC206" t="s">
        <v>200</v>
      </c>
    </row>
    <row r="207" spans="1:55" x14ac:dyDescent="0.25">
      <c r="A207" s="6">
        <f t="shared" si="87"/>
        <v>0</v>
      </c>
      <c r="B207" s="6">
        <f t="shared" si="96"/>
        <v>0</v>
      </c>
      <c r="C207" s="6" t="str">
        <f t="shared" si="88"/>
        <v/>
      </c>
      <c r="D207" s="7">
        <f t="shared" si="89"/>
        <v>0</v>
      </c>
      <c r="E207" s="7">
        <f t="shared" si="97"/>
        <v>0</v>
      </c>
      <c r="F207" s="7" t="str">
        <f t="shared" si="90"/>
        <v/>
      </c>
      <c r="G207" s="6">
        <f t="shared" si="91"/>
        <v>0</v>
      </c>
      <c r="H207" s="6">
        <f t="shared" si="98"/>
        <v>0</v>
      </c>
      <c r="I207" s="6" t="str">
        <f t="shared" si="99"/>
        <v/>
      </c>
      <c r="J207" s="11">
        <v>204</v>
      </c>
      <c r="K207" s="11">
        <f>IF(IFERROR(VLOOKUP(J207,Home!$A$8:$B$1048576,1,FALSE),0)=0,0,1)</f>
        <v>0</v>
      </c>
      <c r="L207" s="129" t="e">
        <f>IF(VLOOKUP(O207,Home!$C$8:$R$207,6,FALSE)="","",VLOOKUP(O207,Home!$C$8:$R$207,6,FALSE))</f>
        <v>#N/A</v>
      </c>
      <c r="M207" s="129" t="e">
        <f t="shared" si="79"/>
        <v>#N/A</v>
      </c>
      <c r="N207" s="11">
        <f>SUM($K$4:K207)</f>
        <v>200</v>
      </c>
      <c r="O207" s="11" t="str">
        <f>IF(P207="","",IF(IFERROR(VLOOKUP(N207,Home!$C$8:$R$1048576,1,FALSE),"")=0,"",IFERROR(VLOOKUP(N207,Home!$C$8:$R$1048576,1,FALSE),"")))</f>
        <v/>
      </c>
      <c r="P207" s="11" t="str">
        <f>IF(IFERROR(VLOOKUP(W207,Home!$C$8:$R$1048576,3,FALSE),"")=0,"",IFERROR(VLOOKUP(W207,Home!$C$8:$R$1048576,3,FALSE),""))</f>
        <v/>
      </c>
      <c r="Q207" s="11" t="str">
        <f t="shared" si="80"/>
        <v/>
      </c>
      <c r="R207" s="130" t="e">
        <f>VLOOKUP(Q207,'Baggrund til lister'!$G$4:$H$15,2,FALSE)</f>
        <v>#N/A</v>
      </c>
      <c r="S207" s="11" t="str">
        <f t="shared" si="81"/>
        <v/>
      </c>
      <c r="T207" s="11" t="str">
        <f>IF(IFERROR(VLOOKUP(N207,Home!$C$8:$R$1048576,11,FALSE),"")=0,"",IFERROR(VLOOKUP(N207,Home!$C$8:$R$1048576,11,FALSE),""))</f>
        <v/>
      </c>
      <c r="U207" s="11" t="str">
        <f>IF(IFERROR(VLOOKUP(O207,Home!$C$8:$R$1048576,12,FALSE),"")=0,"",IFERROR(VLOOKUP(O207,Home!$C$8:$R$1048576,12,FALSE),""))</f>
        <v/>
      </c>
      <c r="V207" s="11" t="str">
        <f>IF(IFERROR(VLOOKUP(O207,Home!$C$8:$R$1048576,8,FALSE),"")=0,"",IFERROR(VLOOKUP(O207,Home!$C$8:$R$1048576,8,FALSE),""))</f>
        <v/>
      </c>
      <c r="W207" s="11" t="str">
        <f>IF(OR(VLOOKUP(N207,Home!$C$7:$I$207,6,FALSE)="",VLOOKUP(N207,Home!$C$7:$I$207,7,FALSE)=""),"FEJL",SUM(Baggrundsark!$K$4:K207))</f>
        <v>FEJL</v>
      </c>
      <c r="Y207">
        <v>204</v>
      </c>
      <c r="Z207" s="1"/>
      <c r="AC207" s="44"/>
      <c r="AD207">
        <f t="shared" si="92"/>
        <v>0</v>
      </c>
      <c r="AE207">
        <f>SUM($AD$4:AD207)</f>
        <v>1</v>
      </c>
      <c r="AF207" s="103" t="str">
        <f>IFERROR(VLOOKUP(AN207,Home!$C$8:$E$207,3,FALSE),"")</f>
        <v/>
      </c>
      <c r="AG207" s="103" t="str">
        <f>IFERROR(VLOOKUP(AN207,Home!$C$8:$E$207,2,FALSE),"")</f>
        <v/>
      </c>
      <c r="AH207" s="104" t="str">
        <f>IF(VLOOKUP(AE207,Home!$C$8:$I$207,6,FALSE)="","",VLOOKUP(AE207,Home!$C$8:$I$207,6,FALSE))</f>
        <v/>
      </c>
      <c r="AI207" s="104" t="e">
        <f t="shared" si="101"/>
        <v>#VALUE!</v>
      </c>
      <c r="AJ207" s="105" t="e">
        <f t="shared" si="93"/>
        <v>#VALUE!</v>
      </c>
      <c r="AK207" s="103" t="e">
        <f t="shared" si="83"/>
        <v>#VALUE!</v>
      </c>
      <c r="AL207" s="103" t="e">
        <f t="shared" si="94"/>
        <v>#VALUE!</v>
      </c>
      <c r="AN207" t="str">
        <f>IF(OR(VLOOKUP(AE207,Home!$C$8:$I$207,6,FALSE)="",VLOOKUP(AE207,Home!$C$8:$I$207,7,FALSE)=""),"FEJL",Baggrundsark!AE207)</f>
        <v>FEJL</v>
      </c>
      <c r="AO207">
        <f>IF(VLOOKUP(AE207,Home!$C$8:$N$207,12,FALSE)="Timelønnet",1,0)</f>
        <v>0</v>
      </c>
      <c r="AP207">
        <f>SUM($AO$4:AO207)*AO207</f>
        <v>0</v>
      </c>
      <c r="AQ207">
        <f t="shared" si="84"/>
        <v>1</v>
      </c>
      <c r="AR207" t="str">
        <f t="shared" si="85"/>
        <v/>
      </c>
      <c r="AS207" t="e">
        <f t="shared" si="95"/>
        <v>#VALUE!</v>
      </c>
      <c r="AT207" s="45" t="e">
        <f t="shared" si="86"/>
        <v>#VALUE!</v>
      </c>
      <c r="AU207">
        <f>VLOOKUP(AQ207,Home!$C$8:$J$207,8,FALSE)</f>
        <v>0</v>
      </c>
      <c r="AZ207">
        <v>45</v>
      </c>
      <c r="BA207">
        <v>2017</v>
      </c>
      <c r="BB207" t="s">
        <v>418</v>
      </c>
      <c r="BC207" t="s">
        <v>201</v>
      </c>
    </row>
    <row r="208" spans="1:55" x14ac:dyDescent="0.25">
      <c r="A208" s="6">
        <f t="shared" si="87"/>
        <v>0</v>
      </c>
      <c r="B208" s="6">
        <f t="shared" si="96"/>
        <v>0</v>
      </c>
      <c r="C208" s="6" t="str">
        <f t="shared" si="88"/>
        <v/>
      </c>
      <c r="D208" s="7">
        <f t="shared" si="89"/>
        <v>0</v>
      </c>
      <c r="E208" s="7">
        <f t="shared" si="97"/>
        <v>0</v>
      </c>
      <c r="F208" s="7" t="str">
        <f t="shared" si="90"/>
        <v/>
      </c>
      <c r="G208" s="6">
        <f t="shared" si="91"/>
        <v>0</v>
      </c>
      <c r="H208" s="6">
        <f t="shared" si="98"/>
        <v>0</v>
      </c>
      <c r="I208" s="6" t="str">
        <f t="shared" si="99"/>
        <v/>
      </c>
      <c r="J208" s="11">
        <v>205</v>
      </c>
      <c r="K208" s="11">
        <f>IF(IFERROR(VLOOKUP(J208,Home!$A$8:$B$1048576,1,FALSE),0)=0,0,1)</f>
        <v>0</v>
      </c>
      <c r="L208" s="129" t="e">
        <f>IF(VLOOKUP(O208,Home!$C$8:$R$207,6,FALSE)="","",VLOOKUP(O208,Home!$C$8:$R$207,6,FALSE))</f>
        <v>#N/A</v>
      </c>
      <c r="M208" s="129" t="e">
        <f t="shared" si="79"/>
        <v>#N/A</v>
      </c>
      <c r="N208" s="11">
        <f>SUM($K$4:K208)</f>
        <v>200</v>
      </c>
      <c r="O208" s="11" t="str">
        <f>IF(P208="","",IF(IFERROR(VLOOKUP(N208,Home!$C$8:$R$1048576,1,FALSE),"")=0,"",IFERROR(VLOOKUP(N208,Home!$C$8:$R$1048576,1,FALSE),"")))</f>
        <v/>
      </c>
      <c r="P208" s="11" t="str">
        <f>IF(IFERROR(VLOOKUP(W208,Home!$C$8:$R$1048576,3,FALSE),"")=0,"",IFERROR(VLOOKUP(W208,Home!$C$8:$R$1048576,3,FALSE),""))</f>
        <v/>
      </c>
      <c r="Q208" s="11" t="str">
        <f t="shared" si="80"/>
        <v/>
      </c>
      <c r="R208" s="130" t="e">
        <f>VLOOKUP(Q208,'Baggrund til lister'!$G$4:$H$15,2,FALSE)</f>
        <v>#N/A</v>
      </c>
      <c r="S208" s="11" t="str">
        <f t="shared" si="81"/>
        <v/>
      </c>
      <c r="T208" s="11" t="str">
        <f>IF(IFERROR(VLOOKUP(N208,Home!$C$8:$R$1048576,11,FALSE),"")=0,"",IFERROR(VLOOKUP(N208,Home!$C$8:$R$1048576,11,FALSE),""))</f>
        <v/>
      </c>
      <c r="U208" s="11" t="str">
        <f>IF(IFERROR(VLOOKUP(O208,Home!$C$8:$R$1048576,12,FALSE),"")=0,"",IFERROR(VLOOKUP(O208,Home!$C$8:$R$1048576,12,FALSE),""))</f>
        <v/>
      </c>
      <c r="V208" s="11" t="str">
        <f>IF(IFERROR(VLOOKUP(O208,Home!$C$8:$R$1048576,8,FALSE),"")=0,"",IFERROR(VLOOKUP(O208,Home!$C$8:$R$1048576,8,FALSE),""))</f>
        <v/>
      </c>
      <c r="W208" s="11" t="str">
        <f>IF(OR(VLOOKUP(N208,Home!$C$7:$I$207,6,FALSE)="",VLOOKUP(N208,Home!$C$7:$I$207,7,FALSE)=""),"FEJL",SUM(Baggrundsark!$K$4:K208))</f>
        <v>FEJL</v>
      </c>
      <c r="Y208">
        <v>205</v>
      </c>
      <c r="Z208" s="1"/>
      <c r="AC208" s="44"/>
      <c r="AD208">
        <f t="shared" si="92"/>
        <v>0</v>
      </c>
      <c r="AE208">
        <f>SUM($AD$4:AD208)</f>
        <v>1</v>
      </c>
      <c r="AF208" s="103" t="str">
        <f>IFERROR(VLOOKUP(AN208,Home!$C$8:$E$207,3,FALSE),"")</f>
        <v/>
      </c>
      <c r="AG208" s="103" t="str">
        <f>IFERROR(VLOOKUP(AN208,Home!$C$8:$E$207,2,FALSE),"")</f>
        <v/>
      </c>
      <c r="AH208" s="104" t="str">
        <f>IF(VLOOKUP(AE208,Home!$C$8:$I$207,6,FALSE)="","",VLOOKUP(AE208,Home!$C$8:$I$207,6,FALSE))</f>
        <v/>
      </c>
      <c r="AI208" s="104" t="e">
        <f t="shared" si="101"/>
        <v>#VALUE!</v>
      </c>
      <c r="AJ208" s="105" t="e">
        <f t="shared" si="93"/>
        <v>#VALUE!</v>
      </c>
      <c r="AK208" s="103" t="e">
        <f t="shared" si="83"/>
        <v>#VALUE!</v>
      </c>
      <c r="AL208" s="103" t="e">
        <f t="shared" si="94"/>
        <v>#VALUE!</v>
      </c>
      <c r="AN208" t="str">
        <f>IF(OR(VLOOKUP(AE208,Home!$C$8:$I$207,6,FALSE)="",VLOOKUP(AE208,Home!$C$8:$I$207,7,FALSE)=""),"FEJL",Baggrundsark!AE208)</f>
        <v>FEJL</v>
      </c>
      <c r="AO208">
        <f>IF(VLOOKUP(AE208,Home!$C$8:$N$207,12,FALSE)="Timelønnet",1,0)</f>
        <v>0</v>
      </c>
      <c r="AP208">
        <f>SUM($AO$4:AO208)*AO208</f>
        <v>0</v>
      </c>
      <c r="AQ208">
        <f t="shared" si="84"/>
        <v>1</v>
      </c>
      <c r="AR208" t="str">
        <f t="shared" si="85"/>
        <v/>
      </c>
      <c r="AS208" t="e">
        <f t="shared" si="95"/>
        <v>#VALUE!</v>
      </c>
      <c r="AT208" s="45" t="e">
        <f t="shared" si="86"/>
        <v>#VALUE!</v>
      </c>
      <c r="AU208">
        <f>VLOOKUP(AQ208,Home!$C$8:$J$207,8,FALSE)</f>
        <v>0</v>
      </c>
      <c r="AZ208">
        <v>46</v>
      </c>
      <c r="BA208">
        <v>2017</v>
      </c>
      <c r="BB208" t="s">
        <v>419</v>
      </c>
      <c r="BC208" t="s">
        <v>201</v>
      </c>
    </row>
    <row r="209" spans="1:55" x14ac:dyDescent="0.25">
      <c r="A209" s="6">
        <f t="shared" si="87"/>
        <v>0</v>
      </c>
      <c r="B209" s="6">
        <f t="shared" si="96"/>
        <v>0</v>
      </c>
      <c r="C209" s="6" t="str">
        <f t="shared" si="88"/>
        <v/>
      </c>
      <c r="D209" s="7">
        <f t="shared" si="89"/>
        <v>0</v>
      </c>
      <c r="E209" s="7">
        <f t="shared" si="97"/>
        <v>0</v>
      </c>
      <c r="F209" s="7" t="str">
        <f t="shared" si="90"/>
        <v/>
      </c>
      <c r="G209" s="6">
        <f t="shared" si="91"/>
        <v>0</v>
      </c>
      <c r="H209" s="6">
        <f t="shared" si="98"/>
        <v>0</v>
      </c>
      <c r="I209" s="6" t="str">
        <f t="shared" si="99"/>
        <v/>
      </c>
      <c r="J209" s="11">
        <v>206</v>
      </c>
      <c r="K209" s="11">
        <f>IF(IFERROR(VLOOKUP(J209,Home!$A$8:$B$1048576,1,FALSE),0)=0,0,1)</f>
        <v>0</v>
      </c>
      <c r="L209" s="129" t="e">
        <f>IF(VLOOKUP(O209,Home!$C$8:$R$207,6,FALSE)="","",VLOOKUP(O209,Home!$C$8:$R$207,6,FALSE))</f>
        <v>#N/A</v>
      </c>
      <c r="M209" s="129" t="e">
        <f t="shared" si="79"/>
        <v>#N/A</v>
      </c>
      <c r="N209" s="11">
        <f>SUM($K$4:K209)</f>
        <v>200</v>
      </c>
      <c r="O209" s="11" t="str">
        <f>IF(P209="","",IF(IFERROR(VLOOKUP(N209,Home!$C$8:$R$1048576,1,FALSE),"")=0,"",IFERROR(VLOOKUP(N209,Home!$C$8:$R$1048576,1,FALSE),"")))</f>
        <v/>
      </c>
      <c r="P209" s="11" t="str">
        <f>IF(IFERROR(VLOOKUP(W209,Home!$C$8:$R$1048576,3,FALSE),"")=0,"",IFERROR(VLOOKUP(W209,Home!$C$8:$R$1048576,3,FALSE),""))</f>
        <v/>
      </c>
      <c r="Q209" s="11" t="str">
        <f t="shared" si="80"/>
        <v/>
      </c>
      <c r="R209" s="130" t="e">
        <f>VLOOKUP(Q209,'Baggrund til lister'!$G$4:$H$15,2,FALSE)</f>
        <v>#N/A</v>
      </c>
      <c r="S209" s="11" t="str">
        <f t="shared" si="81"/>
        <v/>
      </c>
      <c r="T209" s="11" t="str">
        <f>IF(IFERROR(VLOOKUP(N209,Home!$C$8:$R$1048576,11,FALSE),"")=0,"",IFERROR(VLOOKUP(N209,Home!$C$8:$R$1048576,11,FALSE),""))</f>
        <v/>
      </c>
      <c r="U209" s="11" t="str">
        <f>IF(IFERROR(VLOOKUP(O209,Home!$C$8:$R$1048576,12,FALSE),"")=0,"",IFERROR(VLOOKUP(O209,Home!$C$8:$R$1048576,12,FALSE),""))</f>
        <v/>
      </c>
      <c r="V209" s="11" t="str">
        <f>IF(IFERROR(VLOOKUP(O209,Home!$C$8:$R$1048576,8,FALSE),"")=0,"",IFERROR(VLOOKUP(O209,Home!$C$8:$R$1048576,8,FALSE),""))</f>
        <v/>
      </c>
      <c r="W209" s="11" t="str">
        <f>IF(OR(VLOOKUP(N209,Home!$C$7:$I$207,6,FALSE)="",VLOOKUP(N209,Home!$C$7:$I$207,7,FALSE)=""),"FEJL",SUM(Baggrundsark!$K$4:K209))</f>
        <v>FEJL</v>
      </c>
      <c r="Y209">
        <v>206</v>
      </c>
      <c r="Z209" s="1"/>
      <c r="AC209" s="44"/>
      <c r="AD209">
        <f t="shared" si="92"/>
        <v>0</v>
      </c>
      <c r="AE209">
        <f>SUM($AD$4:AD209)</f>
        <v>1</v>
      </c>
      <c r="AF209" s="103" t="str">
        <f>IFERROR(VLOOKUP(AN209,Home!$C$8:$E$207,3,FALSE),"")</f>
        <v/>
      </c>
      <c r="AG209" s="103" t="str">
        <f>IFERROR(VLOOKUP(AN209,Home!$C$8:$E$207,2,FALSE),"")</f>
        <v/>
      </c>
      <c r="AH209" s="104" t="str">
        <f>IF(VLOOKUP(AE209,Home!$C$8:$I$207,6,FALSE)="","",VLOOKUP(AE209,Home!$C$8:$I$207,6,FALSE))</f>
        <v/>
      </c>
      <c r="AI209" s="104" t="e">
        <f t="shared" si="101"/>
        <v>#VALUE!</v>
      </c>
      <c r="AJ209" s="105" t="e">
        <f t="shared" si="93"/>
        <v>#VALUE!</v>
      </c>
      <c r="AK209" s="103" t="e">
        <f t="shared" si="83"/>
        <v>#VALUE!</v>
      </c>
      <c r="AL209" s="103" t="e">
        <f t="shared" si="94"/>
        <v>#VALUE!</v>
      </c>
      <c r="AN209" t="str">
        <f>IF(OR(VLOOKUP(AE209,Home!$C$8:$I$207,6,FALSE)="",VLOOKUP(AE209,Home!$C$8:$I$207,7,FALSE)=""),"FEJL",Baggrundsark!AE209)</f>
        <v>FEJL</v>
      </c>
      <c r="AO209">
        <f>IF(VLOOKUP(AE209,Home!$C$8:$N$207,12,FALSE)="Timelønnet",1,0)</f>
        <v>0</v>
      </c>
      <c r="AP209">
        <f>SUM($AO$4:AO209)*AO209</f>
        <v>0</v>
      </c>
      <c r="AQ209">
        <f t="shared" si="84"/>
        <v>1</v>
      </c>
      <c r="AR209" t="str">
        <f t="shared" si="85"/>
        <v/>
      </c>
      <c r="AS209" t="e">
        <f t="shared" si="95"/>
        <v>#VALUE!</v>
      </c>
      <c r="AT209" s="45" t="e">
        <f t="shared" si="86"/>
        <v>#VALUE!</v>
      </c>
      <c r="AU209">
        <f>VLOOKUP(AQ209,Home!$C$8:$J$207,8,FALSE)</f>
        <v>0</v>
      </c>
      <c r="AZ209">
        <v>47</v>
      </c>
      <c r="BA209">
        <v>2017</v>
      </c>
      <c r="BB209" t="s">
        <v>420</v>
      </c>
      <c r="BC209" t="s">
        <v>202</v>
      </c>
    </row>
    <row r="210" spans="1:55" x14ac:dyDescent="0.25">
      <c r="A210" s="6">
        <f t="shared" si="87"/>
        <v>0</v>
      </c>
      <c r="B210" s="6">
        <f t="shared" si="96"/>
        <v>0</v>
      </c>
      <c r="C210" s="6" t="str">
        <f t="shared" si="88"/>
        <v/>
      </c>
      <c r="D210" s="7">
        <f t="shared" si="89"/>
        <v>0</v>
      </c>
      <c r="E210" s="7">
        <f t="shared" si="97"/>
        <v>0</v>
      </c>
      <c r="F210" s="7" t="str">
        <f t="shared" si="90"/>
        <v/>
      </c>
      <c r="G210" s="6">
        <f t="shared" si="91"/>
        <v>0</v>
      </c>
      <c r="H210" s="6">
        <f t="shared" si="98"/>
        <v>0</v>
      </c>
      <c r="I210" s="6" t="str">
        <f t="shared" si="99"/>
        <v/>
      </c>
      <c r="J210" s="11">
        <v>207</v>
      </c>
      <c r="K210" s="11">
        <f>IF(IFERROR(VLOOKUP(J210,Home!$A$8:$B$1048576,1,FALSE),0)=0,0,1)</f>
        <v>0</v>
      </c>
      <c r="L210" s="129" t="e">
        <f>IF(VLOOKUP(O210,Home!$C$8:$R$207,6,FALSE)="","",VLOOKUP(O210,Home!$C$8:$R$207,6,FALSE))</f>
        <v>#N/A</v>
      </c>
      <c r="M210" s="129" t="e">
        <f t="shared" si="79"/>
        <v>#N/A</v>
      </c>
      <c r="N210" s="11">
        <f>SUM($K$4:K210)</f>
        <v>200</v>
      </c>
      <c r="O210" s="11" t="str">
        <f>IF(P210="","",IF(IFERROR(VLOOKUP(N210,Home!$C$8:$R$1048576,1,FALSE),"")=0,"",IFERROR(VLOOKUP(N210,Home!$C$8:$R$1048576,1,FALSE),"")))</f>
        <v/>
      </c>
      <c r="P210" s="11" t="str">
        <f>IF(IFERROR(VLOOKUP(W210,Home!$C$8:$R$1048576,3,FALSE),"")=0,"",IFERROR(VLOOKUP(W210,Home!$C$8:$R$1048576,3,FALSE),""))</f>
        <v/>
      </c>
      <c r="Q210" s="11" t="str">
        <f t="shared" si="80"/>
        <v/>
      </c>
      <c r="R210" s="130" t="e">
        <f>VLOOKUP(Q210,'Baggrund til lister'!$G$4:$H$15,2,FALSE)</f>
        <v>#N/A</v>
      </c>
      <c r="S210" s="11" t="str">
        <f t="shared" si="81"/>
        <v/>
      </c>
      <c r="T210" s="11" t="str">
        <f>IF(IFERROR(VLOOKUP(N210,Home!$C$8:$R$1048576,11,FALSE),"")=0,"",IFERROR(VLOOKUP(N210,Home!$C$8:$R$1048576,11,FALSE),""))</f>
        <v/>
      </c>
      <c r="U210" s="11" t="str">
        <f>IF(IFERROR(VLOOKUP(O210,Home!$C$8:$R$1048576,12,FALSE),"")=0,"",IFERROR(VLOOKUP(O210,Home!$C$8:$R$1048576,12,FALSE),""))</f>
        <v/>
      </c>
      <c r="V210" s="11" t="str">
        <f>IF(IFERROR(VLOOKUP(O210,Home!$C$8:$R$1048576,8,FALSE),"")=0,"",IFERROR(VLOOKUP(O210,Home!$C$8:$R$1048576,8,FALSE),""))</f>
        <v/>
      </c>
      <c r="W210" s="11" t="str">
        <f>IF(OR(VLOOKUP(N210,Home!$C$7:$I$207,6,FALSE)="",VLOOKUP(N210,Home!$C$7:$I$207,7,FALSE)=""),"FEJL",SUM(Baggrundsark!$K$4:K210))</f>
        <v>FEJL</v>
      </c>
      <c r="Y210">
        <v>207</v>
      </c>
      <c r="Z210" s="1"/>
      <c r="AC210" s="44"/>
      <c r="AD210">
        <f t="shared" si="92"/>
        <v>0</v>
      </c>
      <c r="AE210">
        <f>SUM($AD$4:AD210)</f>
        <v>1</v>
      </c>
      <c r="AF210" s="103" t="str">
        <f>IFERROR(VLOOKUP(AN210,Home!$C$8:$E$207,3,FALSE),"")</f>
        <v/>
      </c>
      <c r="AG210" s="103" t="str">
        <f>IFERROR(VLOOKUP(AN210,Home!$C$8:$E$207,2,FALSE),"")</f>
        <v/>
      </c>
      <c r="AH210" s="104" t="str">
        <f>IF(VLOOKUP(AE210,Home!$C$8:$I$207,6,FALSE)="","",VLOOKUP(AE210,Home!$C$8:$I$207,6,FALSE))</f>
        <v/>
      </c>
      <c r="AI210" s="104" t="e">
        <f t="shared" si="101"/>
        <v>#VALUE!</v>
      </c>
      <c r="AJ210" s="105" t="e">
        <f t="shared" si="93"/>
        <v>#VALUE!</v>
      </c>
      <c r="AK210" s="103" t="e">
        <f t="shared" si="83"/>
        <v>#VALUE!</v>
      </c>
      <c r="AL210" s="103" t="e">
        <f t="shared" si="94"/>
        <v>#VALUE!</v>
      </c>
      <c r="AN210" t="str">
        <f>IF(OR(VLOOKUP(AE210,Home!$C$8:$I$207,6,FALSE)="",VLOOKUP(AE210,Home!$C$8:$I$207,7,FALSE)=""),"FEJL",Baggrundsark!AE210)</f>
        <v>FEJL</v>
      </c>
      <c r="AO210">
        <f>IF(VLOOKUP(AE210,Home!$C$8:$N$207,12,FALSE)="Timelønnet",1,0)</f>
        <v>0</v>
      </c>
      <c r="AP210">
        <f>SUM($AO$4:AO210)*AO210</f>
        <v>0</v>
      </c>
      <c r="AQ210">
        <f t="shared" si="84"/>
        <v>1</v>
      </c>
      <c r="AR210" t="str">
        <f t="shared" si="85"/>
        <v/>
      </c>
      <c r="AS210" t="e">
        <f t="shared" si="95"/>
        <v>#VALUE!</v>
      </c>
      <c r="AT210" s="45" t="e">
        <f t="shared" si="86"/>
        <v>#VALUE!</v>
      </c>
      <c r="AU210">
        <f>VLOOKUP(AQ210,Home!$C$8:$J$207,8,FALSE)</f>
        <v>0</v>
      </c>
      <c r="AZ210">
        <v>48</v>
      </c>
      <c r="BA210">
        <v>2017</v>
      </c>
      <c r="BB210" t="s">
        <v>421</v>
      </c>
      <c r="BC210" t="s">
        <v>202</v>
      </c>
    </row>
    <row r="211" spans="1:55" x14ac:dyDescent="0.25">
      <c r="A211" s="6">
        <f t="shared" si="87"/>
        <v>0</v>
      </c>
      <c r="B211" s="6">
        <f t="shared" si="96"/>
        <v>0</v>
      </c>
      <c r="C211" s="6" t="str">
        <f t="shared" si="88"/>
        <v/>
      </c>
      <c r="D211" s="7">
        <f t="shared" si="89"/>
        <v>0</v>
      </c>
      <c r="E211" s="7">
        <f t="shared" si="97"/>
        <v>0</v>
      </c>
      <c r="F211" s="7" t="str">
        <f t="shared" si="90"/>
        <v/>
      </c>
      <c r="G211" s="6">
        <f t="shared" si="91"/>
        <v>0</v>
      </c>
      <c r="H211" s="6">
        <f t="shared" si="98"/>
        <v>0</v>
      </c>
      <c r="I211" s="6" t="str">
        <f t="shared" si="99"/>
        <v/>
      </c>
      <c r="J211" s="11">
        <v>208</v>
      </c>
      <c r="K211" s="11">
        <f>IF(IFERROR(VLOOKUP(J211,Home!$A$8:$B$1048576,1,FALSE),0)=0,0,1)</f>
        <v>0</v>
      </c>
      <c r="L211" s="129" t="e">
        <f>IF(VLOOKUP(O211,Home!$C$8:$R$207,6,FALSE)="","",VLOOKUP(O211,Home!$C$8:$R$207,6,FALSE))</f>
        <v>#N/A</v>
      </c>
      <c r="M211" s="129" t="e">
        <f t="shared" si="79"/>
        <v>#N/A</v>
      </c>
      <c r="N211" s="11">
        <f>SUM($K$4:K211)</f>
        <v>200</v>
      </c>
      <c r="O211" s="11" t="str">
        <f>IF(P211="","",IF(IFERROR(VLOOKUP(N211,Home!$C$8:$R$1048576,1,FALSE),"")=0,"",IFERROR(VLOOKUP(N211,Home!$C$8:$R$1048576,1,FALSE),"")))</f>
        <v/>
      </c>
      <c r="P211" s="11" t="str">
        <f>IF(IFERROR(VLOOKUP(W211,Home!$C$8:$R$1048576,3,FALSE),"")=0,"",IFERROR(VLOOKUP(W211,Home!$C$8:$R$1048576,3,FALSE),""))</f>
        <v/>
      </c>
      <c r="Q211" s="11" t="str">
        <f t="shared" si="80"/>
        <v/>
      </c>
      <c r="R211" s="130" t="e">
        <f>VLOOKUP(Q211,'Baggrund til lister'!$G$4:$H$15,2,FALSE)</f>
        <v>#N/A</v>
      </c>
      <c r="S211" s="11" t="str">
        <f t="shared" si="81"/>
        <v/>
      </c>
      <c r="T211" s="11" t="str">
        <f>IF(IFERROR(VLOOKUP(N211,Home!$C$8:$R$1048576,11,FALSE),"")=0,"",IFERROR(VLOOKUP(N211,Home!$C$8:$R$1048576,11,FALSE),""))</f>
        <v/>
      </c>
      <c r="U211" s="11" t="str">
        <f>IF(IFERROR(VLOOKUP(O211,Home!$C$8:$R$1048576,12,FALSE),"")=0,"",IFERROR(VLOOKUP(O211,Home!$C$8:$R$1048576,12,FALSE),""))</f>
        <v/>
      </c>
      <c r="V211" s="11" t="str">
        <f>IF(IFERROR(VLOOKUP(O211,Home!$C$8:$R$1048576,8,FALSE),"")=0,"",IFERROR(VLOOKUP(O211,Home!$C$8:$R$1048576,8,FALSE),""))</f>
        <v/>
      </c>
      <c r="W211" s="11" t="str">
        <f>IF(OR(VLOOKUP(N211,Home!$C$7:$I$207,6,FALSE)="",VLOOKUP(N211,Home!$C$7:$I$207,7,FALSE)=""),"FEJL",SUM(Baggrundsark!$K$4:K211))</f>
        <v>FEJL</v>
      </c>
      <c r="Y211">
        <v>208</v>
      </c>
      <c r="Z211" s="1"/>
      <c r="AC211" s="44"/>
      <c r="AD211">
        <f t="shared" si="92"/>
        <v>0</v>
      </c>
      <c r="AE211">
        <f>SUM($AD$4:AD211)</f>
        <v>1</v>
      </c>
      <c r="AF211" s="103" t="str">
        <f>IFERROR(VLOOKUP(AN211,Home!$C$8:$E$207,3,FALSE),"")</f>
        <v/>
      </c>
      <c r="AG211" s="103" t="str">
        <f>IFERROR(VLOOKUP(AN211,Home!$C$8:$E$207,2,FALSE),"")</f>
        <v/>
      </c>
      <c r="AH211" s="104" t="str">
        <f>IF(VLOOKUP(AE211,Home!$C$8:$I$207,6,FALSE)="","",VLOOKUP(AE211,Home!$C$8:$I$207,6,FALSE))</f>
        <v/>
      </c>
      <c r="AI211" s="104" t="e">
        <f t="shared" si="101"/>
        <v>#VALUE!</v>
      </c>
      <c r="AJ211" s="105" t="e">
        <f t="shared" si="93"/>
        <v>#VALUE!</v>
      </c>
      <c r="AK211" s="103" t="e">
        <f t="shared" si="83"/>
        <v>#VALUE!</v>
      </c>
      <c r="AL211" s="103" t="e">
        <f t="shared" si="94"/>
        <v>#VALUE!</v>
      </c>
      <c r="AN211" t="str">
        <f>IF(OR(VLOOKUP(AE211,Home!$C$8:$I$207,6,FALSE)="",VLOOKUP(AE211,Home!$C$8:$I$207,7,FALSE)=""),"FEJL",Baggrundsark!AE211)</f>
        <v>FEJL</v>
      </c>
      <c r="AO211">
        <f>IF(VLOOKUP(AE211,Home!$C$8:$N$207,12,FALSE)="Timelønnet",1,0)</f>
        <v>0</v>
      </c>
      <c r="AP211">
        <f>SUM($AO$4:AO211)*AO211</f>
        <v>0</v>
      </c>
      <c r="AQ211">
        <f t="shared" si="84"/>
        <v>1</v>
      </c>
      <c r="AR211" t="str">
        <f t="shared" si="85"/>
        <v/>
      </c>
      <c r="AS211" t="e">
        <f t="shared" si="95"/>
        <v>#VALUE!</v>
      </c>
      <c r="AT211" s="45" t="e">
        <f t="shared" si="86"/>
        <v>#VALUE!</v>
      </c>
      <c r="AU211">
        <f>VLOOKUP(AQ211,Home!$C$8:$J$207,8,FALSE)</f>
        <v>0</v>
      </c>
      <c r="AZ211">
        <v>49</v>
      </c>
      <c r="BA211">
        <v>2017</v>
      </c>
      <c r="BB211" t="s">
        <v>422</v>
      </c>
      <c r="BC211" t="s">
        <v>203</v>
      </c>
    </row>
    <row r="212" spans="1:55" x14ac:dyDescent="0.25">
      <c r="A212" s="6">
        <f t="shared" si="87"/>
        <v>0</v>
      </c>
      <c r="B212" s="6">
        <f t="shared" si="96"/>
        <v>0</v>
      </c>
      <c r="C212" s="6" t="str">
        <f t="shared" si="88"/>
        <v/>
      </c>
      <c r="D212" s="7">
        <f t="shared" si="89"/>
        <v>0</v>
      </c>
      <c r="E212" s="7">
        <f t="shared" si="97"/>
        <v>0</v>
      </c>
      <c r="F212" s="7" t="str">
        <f t="shared" si="90"/>
        <v/>
      </c>
      <c r="G212" s="6">
        <f t="shared" si="91"/>
        <v>0</v>
      </c>
      <c r="H212" s="6">
        <f t="shared" si="98"/>
        <v>0</v>
      </c>
      <c r="I212" s="6" t="str">
        <f t="shared" si="99"/>
        <v/>
      </c>
      <c r="J212" s="11">
        <v>209</v>
      </c>
      <c r="K212" s="11">
        <f>IF(IFERROR(VLOOKUP(J212,Home!$A$8:$B$1048576,1,FALSE),0)=0,0,1)</f>
        <v>0</v>
      </c>
      <c r="L212" s="129" t="e">
        <f>IF(VLOOKUP(O212,Home!$C$8:$R$207,6,FALSE)="","",VLOOKUP(O212,Home!$C$8:$R$207,6,FALSE))</f>
        <v>#N/A</v>
      </c>
      <c r="M212" s="129" t="e">
        <f t="shared" si="79"/>
        <v>#N/A</v>
      </c>
      <c r="N212" s="11">
        <f>SUM($K$4:K212)</f>
        <v>200</v>
      </c>
      <c r="O212" s="11" t="str">
        <f>IF(P212="","",IF(IFERROR(VLOOKUP(N212,Home!$C$8:$R$1048576,1,FALSE),"")=0,"",IFERROR(VLOOKUP(N212,Home!$C$8:$R$1048576,1,FALSE),"")))</f>
        <v/>
      </c>
      <c r="P212" s="11" t="str">
        <f>IF(IFERROR(VLOOKUP(W212,Home!$C$8:$R$1048576,3,FALSE),"")=0,"",IFERROR(VLOOKUP(W212,Home!$C$8:$R$1048576,3,FALSE),""))</f>
        <v/>
      </c>
      <c r="Q212" s="11" t="str">
        <f t="shared" si="80"/>
        <v/>
      </c>
      <c r="R212" s="130" t="e">
        <f>VLOOKUP(Q212,'Baggrund til lister'!$G$4:$H$15,2,FALSE)</f>
        <v>#N/A</v>
      </c>
      <c r="S212" s="11" t="str">
        <f t="shared" si="81"/>
        <v/>
      </c>
      <c r="T212" s="11" t="str">
        <f>IF(IFERROR(VLOOKUP(N212,Home!$C$8:$R$1048576,11,FALSE),"")=0,"",IFERROR(VLOOKUP(N212,Home!$C$8:$R$1048576,11,FALSE),""))</f>
        <v/>
      </c>
      <c r="U212" s="11" t="str">
        <f>IF(IFERROR(VLOOKUP(O212,Home!$C$8:$R$1048576,12,FALSE),"")=0,"",IFERROR(VLOOKUP(O212,Home!$C$8:$R$1048576,12,FALSE),""))</f>
        <v/>
      </c>
      <c r="V212" s="11" t="str">
        <f>IF(IFERROR(VLOOKUP(O212,Home!$C$8:$R$1048576,8,FALSE),"")=0,"",IFERROR(VLOOKUP(O212,Home!$C$8:$R$1048576,8,FALSE),""))</f>
        <v/>
      </c>
      <c r="W212" s="11" t="str">
        <f>IF(OR(VLOOKUP(N212,Home!$C$7:$I$207,6,FALSE)="",VLOOKUP(N212,Home!$C$7:$I$207,7,FALSE)=""),"FEJL",SUM(Baggrundsark!$K$4:K212))</f>
        <v>FEJL</v>
      </c>
      <c r="Y212">
        <v>209</v>
      </c>
      <c r="Z212" s="1"/>
      <c r="AC212" s="44"/>
      <c r="AD212">
        <f t="shared" si="92"/>
        <v>0</v>
      </c>
      <c r="AE212">
        <f>SUM($AD$4:AD212)</f>
        <v>1</v>
      </c>
      <c r="AF212" s="103" t="str">
        <f>IFERROR(VLOOKUP(AN212,Home!$C$8:$E$207,3,FALSE),"")</f>
        <v/>
      </c>
      <c r="AG212" s="103" t="str">
        <f>IFERROR(VLOOKUP(AN212,Home!$C$8:$E$207,2,FALSE),"")</f>
        <v/>
      </c>
      <c r="AH212" s="104" t="str">
        <f>IF(VLOOKUP(AE212,Home!$C$8:$I$207,6,FALSE)="","",VLOOKUP(AE212,Home!$C$8:$I$207,6,FALSE))</f>
        <v/>
      </c>
      <c r="AI212" s="104" t="e">
        <f t="shared" si="101"/>
        <v>#VALUE!</v>
      </c>
      <c r="AJ212" s="105" t="e">
        <f t="shared" si="93"/>
        <v>#VALUE!</v>
      </c>
      <c r="AK212" s="103" t="e">
        <f t="shared" si="83"/>
        <v>#VALUE!</v>
      </c>
      <c r="AL212" s="103" t="e">
        <f t="shared" si="94"/>
        <v>#VALUE!</v>
      </c>
      <c r="AN212" t="str">
        <f>IF(OR(VLOOKUP(AE212,Home!$C$8:$I$207,6,FALSE)="",VLOOKUP(AE212,Home!$C$8:$I$207,7,FALSE)=""),"FEJL",Baggrundsark!AE212)</f>
        <v>FEJL</v>
      </c>
      <c r="AO212">
        <f>IF(VLOOKUP(AE212,Home!$C$8:$N$207,12,FALSE)="Timelønnet",1,0)</f>
        <v>0</v>
      </c>
      <c r="AP212">
        <f>SUM($AO$4:AO212)*AO212</f>
        <v>0</v>
      </c>
      <c r="AQ212">
        <f t="shared" si="84"/>
        <v>1</v>
      </c>
      <c r="AR212" t="str">
        <f t="shared" si="85"/>
        <v/>
      </c>
      <c r="AS212" t="e">
        <f t="shared" si="95"/>
        <v>#VALUE!</v>
      </c>
      <c r="AT212" s="45" t="e">
        <f t="shared" si="86"/>
        <v>#VALUE!</v>
      </c>
      <c r="AU212">
        <f>VLOOKUP(AQ212,Home!$C$8:$J$207,8,FALSE)</f>
        <v>0</v>
      </c>
      <c r="AZ212">
        <v>50</v>
      </c>
      <c r="BA212">
        <v>2017</v>
      </c>
      <c r="BB212" t="s">
        <v>423</v>
      </c>
      <c r="BC212" t="s">
        <v>203</v>
      </c>
    </row>
    <row r="213" spans="1:55" x14ac:dyDescent="0.25">
      <c r="A213" s="6">
        <f t="shared" si="87"/>
        <v>0</v>
      </c>
      <c r="B213" s="6">
        <f t="shared" si="96"/>
        <v>0</v>
      </c>
      <c r="C213" s="6" t="str">
        <f t="shared" si="88"/>
        <v/>
      </c>
      <c r="D213" s="7">
        <f t="shared" si="89"/>
        <v>0</v>
      </c>
      <c r="E213" s="7">
        <f t="shared" si="97"/>
        <v>0</v>
      </c>
      <c r="F213" s="7" t="str">
        <f t="shared" si="90"/>
        <v/>
      </c>
      <c r="G213" s="6">
        <f t="shared" si="91"/>
        <v>0</v>
      </c>
      <c r="H213" s="6">
        <f t="shared" si="98"/>
        <v>0</v>
      </c>
      <c r="I213" s="6" t="str">
        <f t="shared" si="99"/>
        <v/>
      </c>
      <c r="J213" s="11">
        <v>210</v>
      </c>
      <c r="K213" s="11">
        <f>IF(IFERROR(VLOOKUP(J213,Home!$A$8:$B$1048576,1,FALSE),0)=0,0,1)</f>
        <v>0</v>
      </c>
      <c r="L213" s="129" t="e">
        <f>IF(VLOOKUP(O213,Home!$C$8:$R$207,6,FALSE)="","",VLOOKUP(O213,Home!$C$8:$R$207,6,FALSE))</f>
        <v>#N/A</v>
      </c>
      <c r="M213" s="129" t="e">
        <f t="shared" si="79"/>
        <v>#N/A</v>
      </c>
      <c r="N213" s="11">
        <f>SUM($K$4:K213)</f>
        <v>200</v>
      </c>
      <c r="O213" s="11" t="str">
        <f>IF(P213="","",IF(IFERROR(VLOOKUP(N213,Home!$C$8:$R$1048576,1,FALSE),"")=0,"",IFERROR(VLOOKUP(N213,Home!$C$8:$R$1048576,1,FALSE),"")))</f>
        <v/>
      </c>
      <c r="P213" s="11" t="str">
        <f>IF(IFERROR(VLOOKUP(W213,Home!$C$8:$R$1048576,3,FALSE),"")=0,"",IFERROR(VLOOKUP(W213,Home!$C$8:$R$1048576,3,FALSE),""))</f>
        <v/>
      </c>
      <c r="Q213" s="11" t="str">
        <f t="shared" si="80"/>
        <v/>
      </c>
      <c r="R213" s="130" t="e">
        <f>VLOOKUP(Q213,'Baggrund til lister'!$G$4:$H$15,2,FALSE)</f>
        <v>#N/A</v>
      </c>
      <c r="S213" s="11" t="str">
        <f t="shared" si="81"/>
        <v/>
      </c>
      <c r="T213" s="11" t="str">
        <f>IF(IFERROR(VLOOKUP(N213,Home!$C$8:$R$1048576,11,FALSE),"")=0,"",IFERROR(VLOOKUP(N213,Home!$C$8:$R$1048576,11,FALSE),""))</f>
        <v/>
      </c>
      <c r="U213" s="11" t="str">
        <f>IF(IFERROR(VLOOKUP(O213,Home!$C$8:$R$1048576,12,FALSE),"")=0,"",IFERROR(VLOOKUP(O213,Home!$C$8:$R$1048576,12,FALSE),""))</f>
        <v/>
      </c>
      <c r="V213" s="11" t="str">
        <f>IF(IFERROR(VLOOKUP(O213,Home!$C$8:$R$1048576,8,FALSE),"")=0,"",IFERROR(VLOOKUP(O213,Home!$C$8:$R$1048576,8,FALSE),""))</f>
        <v/>
      </c>
      <c r="W213" s="11" t="str">
        <f>IF(OR(VLOOKUP(N213,Home!$C$7:$I$207,6,FALSE)="",VLOOKUP(N213,Home!$C$7:$I$207,7,FALSE)=""),"FEJL",SUM(Baggrundsark!$K$4:K213))</f>
        <v>FEJL</v>
      </c>
      <c r="Y213">
        <v>210</v>
      </c>
      <c r="Z213" s="1"/>
      <c r="AC213" s="44"/>
      <c r="AD213">
        <f t="shared" si="92"/>
        <v>0</v>
      </c>
      <c r="AE213">
        <f>SUM($AD$4:AD213)</f>
        <v>1</v>
      </c>
      <c r="AF213" s="103" t="str">
        <f>IFERROR(VLOOKUP(AN213,Home!$C$8:$E$207,3,FALSE),"")</f>
        <v/>
      </c>
      <c r="AG213" s="103" t="str">
        <f>IFERROR(VLOOKUP(AN213,Home!$C$8:$E$207,2,FALSE),"")</f>
        <v/>
      </c>
      <c r="AH213" s="104" t="str">
        <f>IF(VLOOKUP(AE213,Home!$C$8:$I$207,6,FALSE)="","",VLOOKUP(AE213,Home!$C$8:$I$207,6,FALSE))</f>
        <v/>
      </c>
      <c r="AI213" s="104" t="e">
        <f t="shared" si="101"/>
        <v>#VALUE!</v>
      </c>
      <c r="AJ213" s="105" t="e">
        <f t="shared" si="93"/>
        <v>#VALUE!</v>
      </c>
      <c r="AK213" s="103" t="e">
        <f t="shared" si="83"/>
        <v>#VALUE!</v>
      </c>
      <c r="AL213" s="103" t="e">
        <f t="shared" si="94"/>
        <v>#VALUE!</v>
      </c>
      <c r="AN213" t="str">
        <f>IF(OR(VLOOKUP(AE213,Home!$C$8:$I$207,6,FALSE)="",VLOOKUP(AE213,Home!$C$8:$I$207,7,FALSE)=""),"FEJL",Baggrundsark!AE213)</f>
        <v>FEJL</v>
      </c>
      <c r="AO213">
        <f>IF(VLOOKUP(AE213,Home!$C$8:$N$207,12,FALSE)="Timelønnet",1,0)</f>
        <v>0</v>
      </c>
      <c r="AP213">
        <f>SUM($AO$4:AO213)*AO213</f>
        <v>0</v>
      </c>
      <c r="AQ213">
        <f t="shared" si="84"/>
        <v>1</v>
      </c>
      <c r="AR213" t="str">
        <f t="shared" si="85"/>
        <v/>
      </c>
      <c r="AS213" t="e">
        <f t="shared" si="95"/>
        <v>#VALUE!</v>
      </c>
      <c r="AT213" s="45" t="e">
        <f t="shared" si="86"/>
        <v>#VALUE!</v>
      </c>
      <c r="AU213">
        <f>VLOOKUP(AQ213,Home!$C$8:$J$207,8,FALSE)</f>
        <v>0</v>
      </c>
      <c r="AZ213">
        <v>51</v>
      </c>
      <c r="BA213">
        <v>2017</v>
      </c>
      <c r="BB213" t="s">
        <v>424</v>
      </c>
      <c r="BC213" t="s">
        <v>204</v>
      </c>
    </row>
    <row r="214" spans="1:55" x14ac:dyDescent="0.25">
      <c r="A214" s="6">
        <f t="shared" si="87"/>
        <v>0</v>
      </c>
      <c r="B214" s="6">
        <f t="shared" si="96"/>
        <v>0</v>
      </c>
      <c r="C214" s="6" t="str">
        <f t="shared" si="88"/>
        <v/>
      </c>
      <c r="D214" s="7">
        <f t="shared" si="89"/>
        <v>0</v>
      </c>
      <c r="E214" s="7">
        <f t="shared" si="97"/>
        <v>0</v>
      </c>
      <c r="F214" s="7" t="str">
        <f t="shared" si="90"/>
        <v/>
      </c>
      <c r="G214" s="6">
        <f t="shared" si="91"/>
        <v>0</v>
      </c>
      <c r="H214" s="6">
        <f t="shared" si="98"/>
        <v>0</v>
      </c>
      <c r="I214" s="6" t="str">
        <f t="shared" si="99"/>
        <v/>
      </c>
      <c r="J214" s="11">
        <v>211</v>
      </c>
      <c r="K214" s="11">
        <f>IF(IFERROR(VLOOKUP(J214,Home!$A$8:$B$1048576,1,FALSE),0)=0,0,1)</f>
        <v>0</v>
      </c>
      <c r="L214" s="129" t="e">
        <f>IF(VLOOKUP(O214,Home!$C$8:$R$207,6,FALSE)="","",VLOOKUP(O214,Home!$C$8:$R$207,6,FALSE))</f>
        <v>#N/A</v>
      </c>
      <c r="M214" s="129" t="e">
        <f t="shared" si="79"/>
        <v>#N/A</v>
      </c>
      <c r="N214" s="11">
        <f>SUM($K$4:K214)</f>
        <v>200</v>
      </c>
      <c r="O214" s="11" t="str">
        <f>IF(P214="","",IF(IFERROR(VLOOKUP(N214,Home!$C$8:$R$1048576,1,FALSE),"")=0,"",IFERROR(VLOOKUP(N214,Home!$C$8:$R$1048576,1,FALSE),"")))</f>
        <v/>
      </c>
      <c r="P214" s="11" t="str">
        <f>IF(IFERROR(VLOOKUP(W214,Home!$C$8:$R$1048576,3,FALSE),"")=0,"",IFERROR(VLOOKUP(W214,Home!$C$8:$R$1048576,3,FALSE),""))</f>
        <v/>
      </c>
      <c r="Q214" s="11" t="str">
        <f t="shared" si="80"/>
        <v/>
      </c>
      <c r="R214" s="130" t="e">
        <f>VLOOKUP(Q214,'Baggrund til lister'!$G$4:$H$15,2,FALSE)</f>
        <v>#N/A</v>
      </c>
      <c r="S214" s="11" t="str">
        <f t="shared" si="81"/>
        <v/>
      </c>
      <c r="T214" s="11" t="str">
        <f>IF(IFERROR(VLOOKUP(N214,Home!$C$8:$R$1048576,11,FALSE),"")=0,"",IFERROR(VLOOKUP(N214,Home!$C$8:$R$1048576,11,FALSE),""))</f>
        <v/>
      </c>
      <c r="U214" s="11" t="str">
        <f>IF(IFERROR(VLOOKUP(O214,Home!$C$8:$R$1048576,12,FALSE),"")=0,"",IFERROR(VLOOKUP(O214,Home!$C$8:$R$1048576,12,FALSE),""))</f>
        <v/>
      </c>
      <c r="V214" s="11" t="str">
        <f>IF(IFERROR(VLOOKUP(O214,Home!$C$8:$R$1048576,8,FALSE),"")=0,"",IFERROR(VLOOKUP(O214,Home!$C$8:$R$1048576,8,FALSE),""))</f>
        <v/>
      </c>
      <c r="W214" s="11" t="str">
        <f>IF(OR(VLOOKUP(N214,Home!$C$7:$I$207,6,FALSE)="",VLOOKUP(N214,Home!$C$7:$I$207,7,FALSE)=""),"FEJL",SUM(Baggrundsark!$K$4:K214))</f>
        <v>FEJL</v>
      </c>
      <c r="Y214">
        <v>211</v>
      </c>
      <c r="Z214" s="1"/>
      <c r="AC214" s="44"/>
      <c r="AD214">
        <f t="shared" si="92"/>
        <v>0</v>
      </c>
      <c r="AE214">
        <f>SUM($AD$4:AD214)</f>
        <v>1</v>
      </c>
      <c r="AF214" s="103" t="str">
        <f>IFERROR(VLOOKUP(AN214,Home!$C$8:$E$207,3,FALSE),"")</f>
        <v/>
      </c>
      <c r="AG214" s="103" t="str">
        <f>IFERROR(VLOOKUP(AN214,Home!$C$8:$E$207,2,FALSE),"")</f>
        <v/>
      </c>
      <c r="AH214" s="104" t="str">
        <f>IF(VLOOKUP(AE214,Home!$C$8:$I$207,6,FALSE)="","",VLOOKUP(AE214,Home!$C$8:$I$207,6,FALSE))</f>
        <v/>
      </c>
      <c r="AI214" s="104" t="e">
        <f t="shared" si="101"/>
        <v>#VALUE!</v>
      </c>
      <c r="AJ214" s="105" t="e">
        <f t="shared" si="93"/>
        <v>#VALUE!</v>
      </c>
      <c r="AK214" s="103" t="e">
        <f t="shared" si="83"/>
        <v>#VALUE!</v>
      </c>
      <c r="AL214" s="103" t="e">
        <f t="shared" si="94"/>
        <v>#VALUE!</v>
      </c>
      <c r="AN214" t="str">
        <f>IF(OR(VLOOKUP(AE214,Home!$C$8:$I$207,6,FALSE)="",VLOOKUP(AE214,Home!$C$8:$I$207,7,FALSE)=""),"FEJL",Baggrundsark!AE214)</f>
        <v>FEJL</v>
      </c>
      <c r="AO214">
        <f>IF(VLOOKUP(AE214,Home!$C$8:$N$207,12,FALSE)="Timelønnet",1,0)</f>
        <v>0</v>
      </c>
      <c r="AP214">
        <f>SUM($AO$4:AO214)*AO214</f>
        <v>0</v>
      </c>
      <c r="AQ214">
        <f t="shared" si="84"/>
        <v>1</v>
      </c>
      <c r="AR214" t="str">
        <f t="shared" si="85"/>
        <v/>
      </c>
      <c r="AS214" t="e">
        <f t="shared" si="95"/>
        <v>#VALUE!</v>
      </c>
      <c r="AT214" s="45" t="e">
        <f t="shared" si="86"/>
        <v>#VALUE!</v>
      </c>
      <c r="AU214">
        <f>VLOOKUP(AQ214,Home!$C$8:$J$207,8,FALSE)</f>
        <v>0</v>
      </c>
      <c r="AZ214">
        <v>1</v>
      </c>
      <c r="BA214">
        <v>2018</v>
      </c>
      <c r="BB214" t="s">
        <v>425</v>
      </c>
      <c r="BC214" t="s">
        <v>143</v>
      </c>
    </row>
    <row r="215" spans="1:55" x14ac:dyDescent="0.25">
      <c r="A215" s="6">
        <f t="shared" si="87"/>
        <v>0</v>
      </c>
      <c r="B215" s="6">
        <f t="shared" si="96"/>
        <v>0</v>
      </c>
      <c r="C215" s="6" t="str">
        <f t="shared" si="88"/>
        <v/>
      </c>
      <c r="D215" s="7">
        <f t="shared" si="89"/>
        <v>0</v>
      </c>
      <c r="E215" s="7">
        <f t="shared" si="97"/>
        <v>0</v>
      </c>
      <c r="F215" s="7" t="str">
        <f t="shared" si="90"/>
        <v/>
      </c>
      <c r="G215" s="6">
        <f t="shared" si="91"/>
        <v>0</v>
      </c>
      <c r="H215" s="6">
        <f t="shared" si="98"/>
        <v>0</v>
      </c>
      <c r="I215" s="6" t="str">
        <f t="shared" si="99"/>
        <v/>
      </c>
      <c r="J215" s="11">
        <v>212</v>
      </c>
      <c r="K215" s="11">
        <f>IF(IFERROR(VLOOKUP(J215,Home!$A$8:$B$1048576,1,FALSE),0)=0,0,1)</f>
        <v>0</v>
      </c>
      <c r="L215" s="129" t="e">
        <f>IF(VLOOKUP(O215,Home!$C$8:$R$207,6,FALSE)="","",VLOOKUP(O215,Home!$C$8:$R$207,6,FALSE))</f>
        <v>#N/A</v>
      </c>
      <c r="M215" s="129" t="e">
        <f t="shared" si="79"/>
        <v>#N/A</v>
      </c>
      <c r="N215" s="11">
        <f>SUM($K$4:K215)</f>
        <v>200</v>
      </c>
      <c r="O215" s="11" t="str">
        <f>IF(P215="","",IF(IFERROR(VLOOKUP(N215,Home!$C$8:$R$1048576,1,FALSE),"")=0,"",IFERROR(VLOOKUP(N215,Home!$C$8:$R$1048576,1,FALSE),"")))</f>
        <v/>
      </c>
      <c r="P215" s="11" t="str">
        <f>IF(IFERROR(VLOOKUP(W215,Home!$C$8:$R$1048576,3,FALSE),"")=0,"",IFERROR(VLOOKUP(W215,Home!$C$8:$R$1048576,3,FALSE),""))</f>
        <v/>
      </c>
      <c r="Q215" s="11" t="str">
        <f t="shared" si="80"/>
        <v/>
      </c>
      <c r="R215" s="130" t="e">
        <f>VLOOKUP(Q215,'Baggrund til lister'!$G$4:$H$15,2,FALSE)</f>
        <v>#N/A</v>
      </c>
      <c r="S215" s="11" t="str">
        <f t="shared" si="81"/>
        <v/>
      </c>
      <c r="T215" s="11" t="str">
        <f>IF(IFERROR(VLOOKUP(N215,Home!$C$8:$R$1048576,11,FALSE),"")=0,"",IFERROR(VLOOKUP(N215,Home!$C$8:$R$1048576,11,FALSE),""))</f>
        <v/>
      </c>
      <c r="U215" s="11" t="str">
        <f>IF(IFERROR(VLOOKUP(O215,Home!$C$8:$R$1048576,12,FALSE),"")=0,"",IFERROR(VLOOKUP(O215,Home!$C$8:$R$1048576,12,FALSE),""))</f>
        <v/>
      </c>
      <c r="V215" s="11" t="str">
        <f>IF(IFERROR(VLOOKUP(O215,Home!$C$8:$R$1048576,8,FALSE),"")=0,"",IFERROR(VLOOKUP(O215,Home!$C$8:$R$1048576,8,FALSE),""))</f>
        <v/>
      </c>
      <c r="W215" s="11" t="str">
        <f>IF(OR(VLOOKUP(N215,Home!$C$7:$I$207,6,FALSE)="",VLOOKUP(N215,Home!$C$7:$I$207,7,FALSE)=""),"FEJL",SUM(Baggrundsark!$K$4:K215))</f>
        <v>FEJL</v>
      </c>
      <c r="Y215">
        <v>212</v>
      </c>
      <c r="Z215" s="1"/>
      <c r="AC215" s="44"/>
      <c r="AD215">
        <f t="shared" si="92"/>
        <v>0</v>
      </c>
      <c r="AE215">
        <f>SUM($AD$4:AD215)</f>
        <v>1</v>
      </c>
      <c r="AF215" s="103" t="str">
        <f>IFERROR(VLOOKUP(AN215,Home!$C$8:$E$207,3,FALSE),"")</f>
        <v/>
      </c>
      <c r="AG215" s="103" t="str">
        <f>IFERROR(VLOOKUP(AN215,Home!$C$8:$E$207,2,FALSE),"")</f>
        <v/>
      </c>
      <c r="AH215" s="104" t="str">
        <f>IF(VLOOKUP(AE215,Home!$C$8:$I$207,6,FALSE)="","",VLOOKUP(AE215,Home!$C$8:$I$207,6,FALSE))</f>
        <v/>
      </c>
      <c r="AI215" s="104" t="e">
        <f t="shared" si="101"/>
        <v>#VALUE!</v>
      </c>
      <c r="AJ215" s="105" t="e">
        <f t="shared" si="93"/>
        <v>#VALUE!</v>
      </c>
      <c r="AK215" s="103" t="e">
        <f t="shared" si="83"/>
        <v>#VALUE!</v>
      </c>
      <c r="AL215" s="103" t="e">
        <f t="shared" si="94"/>
        <v>#VALUE!</v>
      </c>
      <c r="AN215" t="str">
        <f>IF(OR(VLOOKUP(AE215,Home!$C$8:$I$207,6,FALSE)="",VLOOKUP(AE215,Home!$C$8:$I$207,7,FALSE)=""),"FEJL",Baggrundsark!AE215)</f>
        <v>FEJL</v>
      </c>
      <c r="AO215">
        <f>IF(VLOOKUP(AE215,Home!$C$8:$N$207,12,FALSE)="Timelønnet",1,0)</f>
        <v>0</v>
      </c>
      <c r="AP215">
        <f>SUM($AO$4:AO215)*AO215</f>
        <v>0</v>
      </c>
      <c r="AQ215">
        <f t="shared" si="84"/>
        <v>1</v>
      </c>
      <c r="AR215" t="str">
        <f t="shared" si="85"/>
        <v/>
      </c>
      <c r="AS215" t="e">
        <f t="shared" si="95"/>
        <v>#VALUE!</v>
      </c>
      <c r="AT215" s="45" t="e">
        <f t="shared" si="86"/>
        <v>#VALUE!</v>
      </c>
      <c r="AU215">
        <f>VLOOKUP(AQ215,Home!$C$8:$J$207,8,FALSE)</f>
        <v>0</v>
      </c>
      <c r="AZ215">
        <v>2</v>
      </c>
      <c r="BA215">
        <v>2018</v>
      </c>
      <c r="BB215" t="s">
        <v>426</v>
      </c>
      <c r="BC215" t="s">
        <v>143</v>
      </c>
    </row>
    <row r="216" spans="1:55" x14ac:dyDescent="0.25">
      <c r="A216" s="6">
        <f t="shared" si="87"/>
        <v>0</v>
      </c>
      <c r="B216" s="6">
        <f t="shared" si="96"/>
        <v>0</v>
      </c>
      <c r="C216" s="6" t="str">
        <f t="shared" si="88"/>
        <v/>
      </c>
      <c r="D216" s="7">
        <f t="shared" si="89"/>
        <v>0</v>
      </c>
      <c r="E216" s="7">
        <f t="shared" si="97"/>
        <v>0</v>
      </c>
      <c r="F216" s="7" t="str">
        <f t="shared" si="90"/>
        <v/>
      </c>
      <c r="G216" s="6">
        <f t="shared" si="91"/>
        <v>0</v>
      </c>
      <c r="H216" s="6">
        <f t="shared" si="98"/>
        <v>0</v>
      </c>
      <c r="I216" s="6" t="str">
        <f t="shared" si="99"/>
        <v/>
      </c>
      <c r="J216" s="11">
        <v>213</v>
      </c>
      <c r="K216" s="11">
        <f>IF(IFERROR(VLOOKUP(J216,Home!$A$8:$B$1048576,1,FALSE),0)=0,0,1)</f>
        <v>0</v>
      </c>
      <c r="L216" s="129" t="e">
        <f>IF(VLOOKUP(O216,Home!$C$8:$R$207,6,FALSE)="","",VLOOKUP(O216,Home!$C$8:$R$207,6,FALSE))</f>
        <v>#N/A</v>
      </c>
      <c r="M216" s="129" t="e">
        <f t="shared" si="79"/>
        <v>#N/A</v>
      </c>
      <c r="N216" s="11">
        <f>SUM($K$4:K216)</f>
        <v>200</v>
      </c>
      <c r="O216" s="11" t="str">
        <f>IF(P216="","",IF(IFERROR(VLOOKUP(N216,Home!$C$8:$R$1048576,1,FALSE),"")=0,"",IFERROR(VLOOKUP(N216,Home!$C$8:$R$1048576,1,FALSE),"")))</f>
        <v/>
      </c>
      <c r="P216" s="11" t="str">
        <f>IF(IFERROR(VLOOKUP(W216,Home!$C$8:$R$1048576,3,FALSE),"")=0,"",IFERROR(VLOOKUP(W216,Home!$C$8:$R$1048576,3,FALSE),""))</f>
        <v/>
      </c>
      <c r="Q216" s="11" t="str">
        <f t="shared" si="80"/>
        <v/>
      </c>
      <c r="R216" s="130" t="e">
        <f>VLOOKUP(Q216,'Baggrund til lister'!$G$4:$H$15,2,FALSE)</f>
        <v>#N/A</v>
      </c>
      <c r="S216" s="11" t="str">
        <f t="shared" si="81"/>
        <v/>
      </c>
      <c r="T216" s="11" t="str">
        <f>IF(IFERROR(VLOOKUP(N216,Home!$C$8:$R$1048576,11,FALSE),"")=0,"",IFERROR(VLOOKUP(N216,Home!$C$8:$R$1048576,11,FALSE),""))</f>
        <v/>
      </c>
      <c r="U216" s="11" t="str">
        <f>IF(IFERROR(VLOOKUP(O216,Home!$C$8:$R$1048576,12,FALSE),"")=0,"",IFERROR(VLOOKUP(O216,Home!$C$8:$R$1048576,12,FALSE),""))</f>
        <v/>
      </c>
      <c r="V216" s="11" t="str">
        <f>IF(IFERROR(VLOOKUP(O216,Home!$C$8:$R$1048576,8,FALSE),"")=0,"",IFERROR(VLOOKUP(O216,Home!$C$8:$R$1048576,8,FALSE),""))</f>
        <v/>
      </c>
      <c r="W216" s="11" t="str">
        <f>IF(OR(VLOOKUP(N216,Home!$C$7:$I$207,6,FALSE)="",VLOOKUP(N216,Home!$C$7:$I$207,7,FALSE)=""),"FEJL",SUM(Baggrundsark!$K$4:K216))</f>
        <v>FEJL</v>
      </c>
      <c r="Y216">
        <v>213</v>
      </c>
      <c r="Z216" s="1"/>
      <c r="AC216" s="44"/>
      <c r="AD216">
        <f t="shared" si="92"/>
        <v>0</v>
      </c>
      <c r="AE216">
        <f>SUM($AD$4:AD216)</f>
        <v>1</v>
      </c>
      <c r="AF216" s="103" t="str">
        <f>IFERROR(VLOOKUP(AN216,Home!$C$8:$E$207,3,FALSE),"")</f>
        <v/>
      </c>
      <c r="AG216" s="103" t="str">
        <f>IFERROR(VLOOKUP(AN216,Home!$C$8:$E$207,2,FALSE),"")</f>
        <v/>
      </c>
      <c r="AH216" s="104" t="str">
        <f>IF(VLOOKUP(AE216,Home!$C$8:$I$207,6,FALSE)="","",VLOOKUP(AE216,Home!$C$8:$I$207,6,FALSE))</f>
        <v/>
      </c>
      <c r="AI216" s="104" t="e">
        <f t="shared" si="101"/>
        <v>#VALUE!</v>
      </c>
      <c r="AJ216" s="105" t="e">
        <f t="shared" si="93"/>
        <v>#VALUE!</v>
      </c>
      <c r="AK216" s="103" t="e">
        <f t="shared" si="83"/>
        <v>#VALUE!</v>
      </c>
      <c r="AL216" s="103" t="e">
        <f t="shared" si="94"/>
        <v>#VALUE!</v>
      </c>
      <c r="AN216" t="str">
        <f>IF(OR(VLOOKUP(AE216,Home!$C$8:$I$207,6,FALSE)="",VLOOKUP(AE216,Home!$C$8:$I$207,7,FALSE)=""),"FEJL",Baggrundsark!AE216)</f>
        <v>FEJL</v>
      </c>
      <c r="AO216">
        <f>IF(VLOOKUP(AE216,Home!$C$8:$N$207,12,FALSE)="Timelønnet",1,0)</f>
        <v>0</v>
      </c>
      <c r="AP216">
        <f>SUM($AO$4:AO216)*AO216</f>
        <v>0</v>
      </c>
      <c r="AQ216">
        <f t="shared" si="84"/>
        <v>1</v>
      </c>
      <c r="AR216" t="str">
        <f t="shared" si="85"/>
        <v/>
      </c>
      <c r="AS216" t="e">
        <f t="shared" si="95"/>
        <v>#VALUE!</v>
      </c>
      <c r="AT216" s="45" t="e">
        <f t="shared" si="86"/>
        <v>#VALUE!</v>
      </c>
      <c r="AU216">
        <f>VLOOKUP(AQ216,Home!$C$8:$J$207,8,FALSE)</f>
        <v>0</v>
      </c>
      <c r="AZ216">
        <v>3</v>
      </c>
      <c r="BA216">
        <v>2018</v>
      </c>
      <c r="BB216" t="s">
        <v>427</v>
      </c>
      <c r="BC216" t="s">
        <v>180</v>
      </c>
    </row>
    <row r="217" spans="1:55" x14ac:dyDescent="0.25">
      <c r="A217" s="6">
        <f t="shared" si="87"/>
        <v>0</v>
      </c>
      <c r="B217" s="6">
        <f t="shared" si="96"/>
        <v>0</v>
      </c>
      <c r="C217" s="6" t="str">
        <f t="shared" si="88"/>
        <v/>
      </c>
      <c r="D217" s="7">
        <f t="shared" si="89"/>
        <v>0</v>
      </c>
      <c r="E217" s="7">
        <f t="shared" si="97"/>
        <v>0</v>
      </c>
      <c r="F217" s="7" t="str">
        <f t="shared" si="90"/>
        <v/>
      </c>
      <c r="G217" s="6">
        <f t="shared" si="91"/>
        <v>0</v>
      </c>
      <c r="H217" s="6">
        <f t="shared" si="98"/>
        <v>0</v>
      </c>
      <c r="I217" s="6" t="str">
        <f t="shared" si="99"/>
        <v/>
      </c>
      <c r="J217" s="11">
        <v>214</v>
      </c>
      <c r="K217" s="11">
        <f>IF(IFERROR(VLOOKUP(J217,Home!$A$8:$B$1048576,1,FALSE),0)=0,0,1)</f>
        <v>0</v>
      </c>
      <c r="L217" s="129" t="e">
        <f>IF(VLOOKUP(O217,Home!$C$8:$R$207,6,FALSE)="","",VLOOKUP(O217,Home!$C$8:$R$207,6,FALSE))</f>
        <v>#N/A</v>
      </c>
      <c r="M217" s="129" t="e">
        <f t="shared" si="79"/>
        <v>#N/A</v>
      </c>
      <c r="N217" s="11">
        <f>SUM($K$4:K217)</f>
        <v>200</v>
      </c>
      <c r="O217" s="11" t="str">
        <f>IF(P217="","",IF(IFERROR(VLOOKUP(N217,Home!$C$8:$R$1048576,1,FALSE),"")=0,"",IFERROR(VLOOKUP(N217,Home!$C$8:$R$1048576,1,FALSE),"")))</f>
        <v/>
      </c>
      <c r="P217" s="11" t="str">
        <f>IF(IFERROR(VLOOKUP(W217,Home!$C$8:$R$1048576,3,FALSE),"")=0,"",IFERROR(VLOOKUP(W217,Home!$C$8:$R$1048576,3,FALSE),""))</f>
        <v/>
      </c>
      <c r="Q217" s="11" t="str">
        <f t="shared" si="80"/>
        <v/>
      </c>
      <c r="R217" s="130" t="e">
        <f>VLOOKUP(Q217,'Baggrund til lister'!$G$4:$H$15,2,FALSE)</f>
        <v>#N/A</v>
      </c>
      <c r="S217" s="11" t="str">
        <f t="shared" si="81"/>
        <v/>
      </c>
      <c r="T217" s="11" t="str">
        <f>IF(IFERROR(VLOOKUP(N217,Home!$C$8:$R$1048576,11,FALSE),"")=0,"",IFERROR(VLOOKUP(N217,Home!$C$8:$R$1048576,11,FALSE),""))</f>
        <v/>
      </c>
      <c r="U217" s="11" t="str">
        <f>IF(IFERROR(VLOOKUP(O217,Home!$C$8:$R$1048576,12,FALSE),"")=0,"",IFERROR(VLOOKUP(O217,Home!$C$8:$R$1048576,12,FALSE),""))</f>
        <v/>
      </c>
      <c r="V217" s="11" t="str">
        <f>IF(IFERROR(VLOOKUP(O217,Home!$C$8:$R$1048576,8,FALSE),"")=0,"",IFERROR(VLOOKUP(O217,Home!$C$8:$R$1048576,8,FALSE),""))</f>
        <v/>
      </c>
      <c r="W217" s="11" t="str">
        <f>IF(OR(VLOOKUP(N217,Home!$C$7:$I$207,6,FALSE)="",VLOOKUP(N217,Home!$C$7:$I$207,7,FALSE)=""),"FEJL",SUM(Baggrundsark!$K$4:K217))</f>
        <v>FEJL</v>
      </c>
      <c r="Y217">
        <v>214</v>
      </c>
      <c r="Z217" s="1"/>
      <c r="AC217" s="44"/>
      <c r="AD217">
        <f t="shared" si="92"/>
        <v>0</v>
      </c>
      <c r="AE217">
        <f>SUM($AD$4:AD217)</f>
        <v>1</v>
      </c>
      <c r="AF217" s="103" t="str">
        <f>IFERROR(VLOOKUP(AN217,Home!$C$8:$E$207,3,FALSE),"")</f>
        <v/>
      </c>
      <c r="AG217" s="103" t="str">
        <f>IFERROR(VLOOKUP(AN217,Home!$C$8:$E$207,2,FALSE),"")</f>
        <v/>
      </c>
      <c r="AH217" s="104" t="str">
        <f>IF(VLOOKUP(AE217,Home!$C$8:$I$207,6,FALSE)="","",VLOOKUP(AE217,Home!$C$8:$I$207,6,FALSE))</f>
        <v/>
      </c>
      <c r="AI217" s="104" t="e">
        <f t="shared" si="101"/>
        <v>#VALUE!</v>
      </c>
      <c r="AJ217" s="105" t="e">
        <f t="shared" si="93"/>
        <v>#VALUE!</v>
      </c>
      <c r="AK217" s="103" t="e">
        <f t="shared" si="83"/>
        <v>#VALUE!</v>
      </c>
      <c r="AL217" s="103" t="e">
        <f t="shared" si="94"/>
        <v>#VALUE!</v>
      </c>
      <c r="AN217" t="str">
        <f>IF(OR(VLOOKUP(AE217,Home!$C$8:$I$207,6,FALSE)="",VLOOKUP(AE217,Home!$C$8:$I$207,7,FALSE)=""),"FEJL",Baggrundsark!AE217)</f>
        <v>FEJL</v>
      </c>
      <c r="AO217">
        <f>IF(VLOOKUP(AE217,Home!$C$8:$N$207,12,FALSE)="Timelønnet",1,0)</f>
        <v>0</v>
      </c>
      <c r="AP217">
        <f>SUM($AO$4:AO217)*AO217</f>
        <v>0</v>
      </c>
      <c r="AQ217">
        <f t="shared" si="84"/>
        <v>1</v>
      </c>
      <c r="AR217" t="str">
        <f t="shared" si="85"/>
        <v/>
      </c>
      <c r="AS217" t="e">
        <f t="shared" si="95"/>
        <v>#VALUE!</v>
      </c>
      <c r="AT217" s="45" t="e">
        <f t="shared" si="86"/>
        <v>#VALUE!</v>
      </c>
      <c r="AU217">
        <f>VLOOKUP(AQ217,Home!$C$8:$J$207,8,FALSE)</f>
        <v>0</v>
      </c>
      <c r="AZ217">
        <v>4</v>
      </c>
      <c r="BA217">
        <v>2018</v>
      </c>
      <c r="BB217" t="s">
        <v>428</v>
      </c>
      <c r="BC217" t="s">
        <v>180</v>
      </c>
    </row>
    <row r="218" spans="1:55" x14ac:dyDescent="0.25">
      <c r="A218" s="6">
        <f t="shared" si="87"/>
        <v>0</v>
      </c>
      <c r="B218" s="6">
        <f t="shared" si="96"/>
        <v>0</v>
      </c>
      <c r="C218" s="6" t="str">
        <f t="shared" si="88"/>
        <v/>
      </c>
      <c r="D218" s="7">
        <f t="shared" si="89"/>
        <v>0</v>
      </c>
      <c r="E218" s="7">
        <f t="shared" si="97"/>
        <v>0</v>
      </c>
      <c r="F218" s="7" t="str">
        <f t="shared" si="90"/>
        <v/>
      </c>
      <c r="G218" s="6">
        <f t="shared" si="91"/>
        <v>0</v>
      </c>
      <c r="H218" s="6">
        <f t="shared" si="98"/>
        <v>0</v>
      </c>
      <c r="I218" s="6" t="str">
        <f t="shared" si="99"/>
        <v/>
      </c>
      <c r="J218" s="11">
        <v>215</v>
      </c>
      <c r="K218" s="11">
        <f>IF(IFERROR(VLOOKUP(J218,Home!$A$8:$B$1048576,1,FALSE),0)=0,0,1)</f>
        <v>0</v>
      </c>
      <c r="L218" s="129" t="e">
        <f>IF(VLOOKUP(O218,Home!$C$8:$R$207,6,FALSE)="","",VLOOKUP(O218,Home!$C$8:$R$207,6,FALSE))</f>
        <v>#N/A</v>
      </c>
      <c r="M218" s="129" t="e">
        <f t="shared" si="79"/>
        <v>#N/A</v>
      </c>
      <c r="N218" s="11">
        <f>SUM($K$4:K218)</f>
        <v>200</v>
      </c>
      <c r="O218" s="11" t="str">
        <f>IF(P218="","",IF(IFERROR(VLOOKUP(N218,Home!$C$8:$R$1048576,1,FALSE),"")=0,"",IFERROR(VLOOKUP(N218,Home!$C$8:$R$1048576,1,FALSE),"")))</f>
        <v/>
      </c>
      <c r="P218" s="11" t="str">
        <f>IF(IFERROR(VLOOKUP(W218,Home!$C$8:$R$1048576,3,FALSE),"")=0,"",IFERROR(VLOOKUP(W218,Home!$C$8:$R$1048576,3,FALSE),""))</f>
        <v/>
      </c>
      <c r="Q218" s="11" t="str">
        <f t="shared" si="80"/>
        <v/>
      </c>
      <c r="R218" s="130" t="e">
        <f>VLOOKUP(Q218,'Baggrund til lister'!$G$4:$H$15,2,FALSE)</f>
        <v>#N/A</v>
      </c>
      <c r="S218" s="11" t="str">
        <f t="shared" si="81"/>
        <v/>
      </c>
      <c r="T218" s="11" t="str">
        <f>IF(IFERROR(VLOOKUP(N218,Home!$C$8:$R$1048576,11,FALSE),"")=0,"",IFERROR(VLOOKUP(N218,Home!$C$8:$R$1048576,11,FALSE),""))</f>
        <v/>
      </c>
      <c r="U218" s="11" t="str">
        <f>IF(IFERROR(VLOOKUP(O218,Home!$C$8:$R$1048576,12,FALSE),"")=0,"",IFERROR(VLOOKUP(O218,Home!$C$8:$R$1048576,12,FALSE),""))</f>
        <v/>
      </c>
      <c r="V218" s="11" t="str">
        <f>IF(IFERROR(VLOOKUP(O218,Home!$C$8:$R$1048576,8,FALSE),"")=0,"",IFERROR(VLOOKUP(O218,Home!$C$8:$R$1048576,8,FALSE),""))</f>
        <v/>
      </c>
      <c r="W218" s="11" t="str">
        <f>IF(OR(VLOOKUP(N218,Home!$C$7:$I$207,6,FALSE)="",VLOOKUP(N218,Home!$C$7:$I$207,7,FALSE)=""),"FEJL",SUM(Baggrundsark!$K$4:K218))</f>
        <v>FEJL</v>
      </c>
      <c r="Y218">
        <v>215</v>
      </c>
      <c r="Z218" s="1"/>
      <c r="AC218" s="44"/>
      <c r="AD218">
        <f t="shared" si="92"/>
        <v>0</v>
      </c>
      <c r="AE218">
        <f>SUM($AD$4:AD218)</f>
        <v>1</v>
      </c>
      <c r="AF218" s="103" t="str">
        <f>IFERROR(VLOOKUP(AN218,Home!$C$8:$E$207,3,FALSE),"")</f>
        <v/>
      </c>
      <c r="AG218" s="103" t="str">
        <f>IFERROR(VLOOKUP(AN218,Home!$C$8:$E$207,2,FALSE),"")</f>
        <v/>
      </c>
      <c r="AH218" s="104" t="str">
        <f>IF(VLOOKUP(AE218,Home!$C$8:$I$207,6,FALSE)="","",VLOOKUP(AE218,Home!$C$8:$I$207,6,FALSE))</f>
        <v/>
      </c>
      <c r="AI218" s="104" t="e">
        <f t="shared" si="101"/>
        <v>#VALUE!</v>
      </c>
      <c r="AJ218" s="105" t="e">
        <f t="shared" si="93"/>
        <v>#VALUE!</v>
      </c>
      <c r="AK218" s="103" t="e">
        <f t="shared" si="83"/>
        <v>#VALUE!</v>
      </c>
      <c r="AL218" s="103" t="e">
        <f t="shared" si="94"/>
        <v>#VALUE!</v>
      </c>
      <c r="AN218" t="str">
        <f>IF(OR(VLOOKUP(AE218,Home!$C$8:$I$207,6,FALSE)="",VLOOKUP(AE218,Home!$C$8:$I$207,7,FALSE)=""),"FEJL",Baggrundsark!AE218)</f>
        <v>FEJL</v>
      </c>
      <c r="AO218">
        <f>IF(VLOOKUP(AE218,Home!$C$8:$N$207,12,FALSE)="Timelønnet",1,0)</f>
        <v>0</v>
      </c>
      <c r="AP218">
        <f>SUM($AO$4:AO218)*AO218</f>
        <v>0</v>
      </c>
      <c r="AQ218">
        <f t="shared" si="84"/>
        <v>1</v>
      </c>
      <c r="AR218" t="str">
        <f t="shared" si="85"/>
        <v/>
      </c>
      <c r="AS218" t="e">
        <f t="shared" si="95"/>
        <v>#VALUE!</v>
      </c>
      <c r="AT218" s="45" t="e">
        <f t="shared" si="86"/>
        <v>#VALUE!</v>
      </c>
      <c r="AU218">
        <f>VLOOKUP(AQ218,Home!$C$8:$J$207,8,FALSE)</f>
        <v>0</v>
      </c>
      <c r="AZ218">
        <v>5</v>
      </c>
      <c r="BA218">
        <v>2018</v>
      </c>
      <c r="BB218" t="s">
        <v>429</v>
      </c>
      <c r="BC218" t="s">
        <v>181</v>
      </c>
    </row>
    <row r="219" spans="1:55" x14ac:dyDescent="0.25">
      <c r="A219" s="6">
        <f t="shared" si="87"/>
        <v>0</v>
      </c>
      <c r="B219" s="6">
        <f t="shared" si="96"/>
        <v>0</v>
      </c>
      <c r="C219" s="6" t="str">
        <f t="shared" si="88"/>
        <v/>
      </c>
      <c r="D219" s="7">
        <f t="shared" si="89"/>
        <v>0</v>
      </c>
      <c r="E219" s="7">
        <f t="shared" si="97"/>
        <v>0</v>
      </c>
      <c r="F219" s="7" t="str">
        <f t="shared" si="90"/>
        <v/>
      </c>
      <c r="G219" s="6">
        <f t="shared" si="91"/>
        <v>0</v>
      </c>
      <c r="H219" s="6">
        <f t="shared" si="98"/>
        <v>0</v>
      </c>
      <c r="I219" s="6" t="str">
        <f t="shared" si="99"/>
        <v/>
      </c>
      <c r="J219" s="11">
        <v>216</v>
      </c>
      <c r="K219" s="11">
        <f>IF(IFERROR(VLOOKUP(J219,Home!$A$8:$B$1048576,1,FALSE),0)=0,0,1)</f>
        <v>0</v>
      </c>
      <c r="L219" s="129" t="e">
        <f>IF(VLOOKUP(O219,Home!$C$8:$R$207,6,FALSE)="","",VLOOKUP(O219,Home!$C$8:$R$207,6,FALSE))</f>
        <v>#N/A</v>
      </c>
      <c r="M219" s="129" t="e">
        <f t="shared" si="79"/>
        <v>#N/A</v>
      </c>
      <c r="N219" s="11">
        <f>SUM($K$4:K219)</f>
        <v>200</v>
      </c>
      <c r="O219" s="11" t="str">
        <f>IF(P219="","",IF(IFERROR(VLOOKUP(N219,Home!$C$8:$R$1048576,1,FALSE),"")=0,"",IFERROR(VLOOKUP(N219,Home!$C$8:$R$1048576,1,FALSE),"")))</f>
        <v/>
      </c>
      <c r="P219" s="11" t="str">
        <f>IF(IFERROR(VLOOKUP(W219,Home!$C$8:$R$1048576,3,FALSE),"")=0,"",IFERROR(VLOOKUP(W219,Home!$C$8:$R$1048576,3,FALSE),""))</f>
        <v/>
      </c>
      <c r="Q219" s="11" t="str">
        <f t="shared" si="80"/>
        <v/>
      </c>
      <c r="R219" s="130" t="e">
        <f>VLOOKUP(Q219,'Baggrund til lister'!$G$4:$H$15,2,FALSE)</f>
        <v>#N/A</v>
      </c>
      <c r="S219" s="11" t="str">
        <f t="shared" si="81"/>
        <v/>
      </c>
      <c r="T219" s="11" t="str">
        <f>IF(IFERROR(VLOOKUP(N219,Home!$C$8:$R$1048576,11,FALSE),"")=0,"",IFERROR(VLOOKUP(N219,Home!$C$8:$R$1048576,11,FALSE),""))</f>
        <v/>
      </c>
      <c r="U219" s="11" t="str">
        <f>IF(IFERROR(VLOOKUP(O219,Home!$C$8:$R$1048576,12,FALSE),"")=0,"",IFERROR(VLOOKUP(O219,Home!$C$8:$R$1048576,12,FALSE),""))</f>
        <v/>
      </c>
      <c r="V219" s="11" t="str">
        <f>IF(IFERROR(VLOOKUP(O219,Home!$C$8:$R$1048576,8,FALSE),"")=0,"",IFERROR(VLOOKUP(O219,Home!$C$8:$R$1048576,8,FALSE),""))</f>
        <v/>
      </c>
      <c r="W219" s="11" t="str">
        <f>IF(OR(VLOOKUP(N219,Home!$C$7:$I$207,6,FALSE)="",VLOOKUP(N219,Home!$C$7:$I$207,7,FALSE)=""),"FEJL",SUM(Baggrundsark!$K$4:K219))</f>
        <v>FEJL</v>
      </c>
      <c r="Y219">
        <v>216</v>
      </c>
      <c r="Z219" s="1"/>
      <c r="AC219" s="44"/>
      <c r="AD219">
        <f t="shared" si="92"/>
        <v>0</v>
      </c>
      <c r="AE219">
        <f>SUM($AD$4:AD219)</f>
        <v>1</v>
      </c>
      <c r="AF219" s="103" t="str">
        <f>IFERROR(VLOOKUP(AN219,Home!$C$8:$E$207,3,FALSE),"")</f>
        <v/>
      </c>
      <c r="AG219" s="103" t="str">
        <f>IFERROR(VLOOKUP(AN219,Home!$C$8:$E$207,2,FALSE),"")</f>
        <v/>
      </c>
      <c r="AH219" s="104" t="str">
        <f>IF(VLOOKUP(AE219,Home!$C$8:$I$207,6,FALSE)="","",VLOOKUP(AE219,Home!$C$8:$I$207,6,FALSE))</f>
        <v/>
      </c>
      <c r="AI219" s="104" t="e">
        <f t="shared" si="101"/>
        <v>#VALUE!</v>
      </c>
      <c r="AJ219" s="105" t="e">
        <f t="shared" si="93"/>
        <v>#VALUE!</v>
      </c>
      <c r="AK219" s="103" t="e">
        <f t="shared" si="83"/>
        <v>#VALUE!</v>
      </c>
      <c r="AL219" s="103" t="e">
        <f t="shared" si="94"/>
        <v>#VALUE!</v>
      </c>
      <c r="AN219" t="str">
        <f>IF(OR(VLOOKUP(AE219,Home!$C$8:$I$207,6,FALSE)="",VLOOKUP(AE219,Home!$C$8:$I$207,7,FALSE)=""),"FEJL",Baggrundsark!AE219)</f>
        <v>FEJL</v>
      </c>
      <c r="AO219">
        <f>IF(VLOOKUP(AE219,Home!$C$8:$N$207,12,FALSE)="Timelønnet",1,0)</f>
        <v>0</v>
      </c>
      <c r="AP219">
        <f>SUM($AO$4:AO219)*AO219</f>
        <v>0</v>
      </c>
      <c r="AQ219">
        <f t="shared" si="84"/>
        <v>1</v>
      </c>
      <c r="AR219" t="str">
        <f t="shared" si="85"/>
        <v/>
      </c>
      <c r="AS219" t="e">
        <f t="shared" si="95"/>
        <v>#VALUE!</v>
      </c>
      <c r="AT219" s="45" t="e">
        <f t="shared" si="86"/>
        <v>#VALUE!</v>
      </c>
      <c r="AU219">
        <f>VLOOKUP(AQ219,Home!$C$8:$J$207,8,FALSE)</f>
        <v>0</v>
      </c>
      <c r="AZ219">
        <v>6</v>
      </c>
      <c r="BA219">
        <v>2018</v>
      </c>
      <c r="BB219" t="s">
        <v>430</v>
      </c>
      <c r="BC219" t="s">
        <v>181</v>
      </c>
    </row>
    <row r="220" spans="1:55" x14ac:dyDescent="0.25">
      <c r="A220" s="6">
        <f t="shared" si="87"/>
        <v>0</v>
      </c>
      <c r="B220" s="6">
        <f t="shared" si="96"/>
        <v>0</v>
      </c>
      <c r="C220" s="6" t="str">
        <f t="shared" si="88"/>
        <v/>
      </c>
      <c r="D220" s="7">
        <f t="shared" si="89"/>
        <v>0</v>
      </c>
      <c r="E220" s="7">
        <f t="shared" si="97"/>
        <v>0</v>
      </c>
      <c r="F220" s="7" t="str">
        <f t="shared" si="90"/>
        <v/>
      </c>
      <c r="G220" s="6">
        <f t="shared" si="91"/>
        <v>0</v>
      </c>
      <c r="H220" s="6">
        <f t="shared" si="98"/>
        <v>0</v>
      </c>
      <c r="I220" s="6" t="str">
        <f t="shared" si="99"/>
        <v/>
      </c>
      <c r="J220" s="11">
        <v>217</v>
      </c>
      <c r="K220" s="11">
        <f>IF(IFERROR(VLOOKUP(J220,Home!$A$8:$B$1048576,1,FALSE),0)=0,0,1)</f>
        <v>0</v>
      </c>
      <c r="L220" s="129" t="e">
        <f>IF(VLOOKUP(O220,Home!$C$8:$R$207,6,FALSE)="","",VLOOKUP(O220,Home!$C$8:$R$207,6,FALSE))</f>
        <v>#N/A</v>
      </c>
      <c r="M220" s="129" t="e">
        <f t="shared" si="79"/>
        <v>#N/A</v>
      </c>
      <c r="N220" s="11">
        <f>SUM($K$4:K220)</f>
        <v>200</v>
      </c>
      <c r="O220" s="11" t="str">
        <f>IF(P220="","",IF(IFERROR(VLOOKUP(N220,Home!$C$8:$R$1048576,1,FALSE),"")=0,"",IFERROR(VLOOKUP(N220,Home!$C$8:$R$1048576,1,FALSE),"")))</f>
        <v/>
      </c>
      <c r="P220" s="11" t="str">
        <f>IF(IFERROR(VLOOKUP(W220,Home!$C$8:$R$1048576,3,FALSE),"")=0,"",IFERROR(VLOOKUP(W220,Home!$C$8:$R$1048576,3,FALSE),""))</f>
        <v/>
      </c>
      <c r="Q220" s="11" t="str">
        <f t="shared" si="80"/>
        <v/>
      </c>
      <c r="R220" s="130" t="e">
        <f>VLOOKUP(Q220,'Baggrund til lister'!$G$4:$H$15,2,FALSE)</f>
        <v>#N/A</v>
      </c>
      <c r="S220" s="11" t="str">
        <f t="shared" si="81"/>
        <v/>
      </c>
      <c r="T220" s="11" t="str">
        <f>IF(IFERROR(VLOOKUP(N220,Home!$C$8:$R$1048576,11,FALSE),"")=0,"",IFERROR(VLOOKUP(N220,Home!$C$8:$R$1048576,11,FALSE),""))</f>
        <v/>
      </c>
      <c r="U220" s="11" t="str">
        <f>IF(IFERROR(VLOOKUP(O220,Home!$C$8:$R$1048576,12,FALSE),"")=0,"",IFERROR(VLOOKUP(O220,Home!$C$8:$R$1048576,12,FALSE),""))</f>
        <v/>
      </c>
      <c r="V220" s="11" t="str">
        <f>IF(IFERROR(VLOOKUP(O220,Home!$C$8:$R$1048576,8,FALSE),"")=0,"",IFERROR(VLOOKUP(O220,Home!$C$8:$R$1048576,8,FALSE),""))</f>
        <v/>
      </c>
      <c r="W220" s="11" t="str">
        <f>IF(OR(VLOOKUP(N220,Home!$C$7:$I$207,6,FALSE)="",VLOOKUP(N220,Home!$C$7:$I$207,7,FALSE)=""),"FEJL",SUM(Baggrundsark!$K$4:K220))</f>
        <v>FEJL</v>
      </c>
      <c r="Y220">
        <v>217</v>
      </c>
      <c r="Z220" s="1"/>
      <c r="AC220" s="44"/>
      <c r="AD220">
        <f t="shared" si="92"/>
        <v>0</v>
      </c>
      <c r="AE220">
        <f>SUM($AD$4:AD220)</f>
        <v>1</v>
      </c>
      <c r="AF220" s="103" t="str">
        <f>IFERROR(VLOOKUP(AN220,Home!$C$8:$E$207,3,FALSE),"")</f>
        <v/>
      </c>
      <c r="AG220" s="103" t="str">
        <f>IFERROR(VLOOKUP(AN220,Home!$C$8:$E$207,2,FALSE),"")</f>
        <v/>
      </c>
      <c r="AH220" s="104" t="str">
        <f>IF(VLOOKUP(AE220,Home!$C$8:$I$207,6,FALSE)="","",VLOOKUP(AE220,Home!$C$8:$I$207,6,FALSE))</f>
        <v/>
      </c>
      <c r="AI220" s="104" t="e">
        <f t="shared" si="101"/>
        <v>#VALUE!</v>
      </c>
      <c r="AJ220" s="105" t="e">
        <f t="shared" si="93"/>
        <v>#VALUE!</v>
      </c>
      <c r="AK220" s="103" t="e">
        <f t="shared" si="83"/>
        <v>#VALUE!</v>
      </c>
      <c r="AL220" s="103" t="e">
        <f t="shared" si="94"/>
        <v>#VALUE!</v>
      </c>
      <c r="AN220" t="str">
        <f>IF(OR(VLOOKUP(AE220,Home!$C$8:$I$207,6,FALSE)="",VLOOKUP(AE220,Home!$C$8:$I$207,7,FALSE)=""),"FEJL",Baggrundsark!AE220)</f>
        <v>FEJL</v>
      </c>
      <c r="AO220">
        <f>IF(VLOOKUP(AE220,Home!$C$8:$N$207,12,FALSE)="Timelønnet",1,0)</f>
        <v>0</v>
      </c>
      <c r="AP220">
        <f>SUM($AO$4:AO220)*AO220</f>
        <v>0</v>
      </c>
      <c r="AQ220">
        <f t="shared" si="84"/>
        <v>1</v>
      </c>
      <c r="AR220" t="str">
        <f t="shared" si="85"/>
        <v/>
      </c>
      <c r="AS220" t="e">
        <f t="shared" si="95"/>
        <v>#VALUE!</v>
      </c>
      <c r="AT220" s="45" t="e">
        <f t="shared" si="86"/>
        <v>#VALUE!</v>
      </c>
      <c r="AU220">
        <f>VLOOKUP(AQ220,Home!$C$8:$J$207,8,FALSE)</f>
        <v>0</v>
      </c>
      <c r="AZ220">
        <v>7</v>
      </c>
      <c r="BA220">
        <v>2018</v>
      </c>
      <c r="BB220" t="s">
        <v>431</v>
      </c>
      <c r="BC220" t="s">
        <v>182</v>
      </c>
    </row>
    <row r="221" spans="1:55" x14ac:dyDescent="0.25">
      <c r="A221" s="6">
        <f t="shared" si="87"/>
        <v>0</v>
      </c>
      <c r="B221" s="6">
        <f t="shared" si="96"/>
        <v>0</v>
      </c>
      <c r="C221" s="6" t="str">
        <f t="shared" si="88"/>
        <v/>
      </c>
      <c r="D221" s="7">
        <f t="shared" si="89"/>
        <v>0</v>
      </c>
      <c r="E221" s="7">
        <f t="shared" si="97"/>
        <v>0</v>
      </c>
      <c r="F221" s="7" t="str">
        <f t="shared" si="90"/>
        <v/>
      </c>
      <c r="G221" s="6">
        <f t="shared" si="91"/>
        <v>0</v>
      </c>
      <c r="H221" s="6">
        <f t="shared" si="98"/>
        <v>0</v>
      </c>
      <c r="I221" s="6" t="str">
        <f t="shared" si="99"/>
        <v/>
      </c>
      <c r="J221" s="11">
        <v>218</v>
      </c>
      <c r="K221" s="11">
        <f>IF(IFERROR(VLOOKUP(J221,Home!$A$8:$B$1048576,1,FALSE),0)=0,0,1)</f>
        <v>0</v>
      </c>
      <c r="L221" s="129" t="e">
        <f>IF(VLOOKUP(O221,Home!$C$8:$R$207,6,FALSE)="","",VLOOKUP(O221,Home!$C$8:$R$207,6,FALSE))</f>
        <v>#N/A</v>
      </c>
      <c r="M221" s="129" t="e">
        <f t="shared" si="79"/>
        <v>#N/A</v>
      </c>
      <c r="N221" s="11">
        <f>SUM($K$4:K221)</f>
        <v>200</v>
      </c>
      <c r="O221" s="11" t="str">
        <f>IF(P221="","",IF(IFERROR(VLOOKUP(N221,Home!$C$8:$R$1048576,1,FALSE),"")=0,"",IFERROR(VLOOKUP(N221,Home!$C$8:$R$1048576,1,FALSE),"")))</f>
        <v/>
      </c>
      <c r="P221" s="11" t="str">
        <f>IF(IFERROR(VLOOKUP(W221,Home!$C$8:$R$1048576,3,FALSE),"")=0,"",IFERROR(VLOOKUP(W221,Home!$C$8:$R$1048576,3,FALSE),""))</f>
        <v/>
      </c>
      <c r="Q221" s="11" t="str">
        <f t="shared" si="80"/>
        <v/>
      </c>
      <c r="R221" s="130" t="e">
        <f>VLOOKUP(Q221,'Baggrund til lister'!$G$4:$H$15,2,FALSE)</f>
        <v>#N/A</v>
      </c>
      <c r="S221" s="11" t="str">
        <f t="shared" si="81"/>
        <v/>
      </c>
      <c r="T221" s="11" t="str">
        <f>IF(IFERROR(VLOOKUP(N221,Home!$C$8:$R$1048576,11,FALSE),"")=0,"",IFERROR(VLOOKUP(N221,Home!$C$8:$R$1048576,11,FALSE),""))</f>
        <v/>
      </c>
      <c r="U221" s="11" t="str">
        <f>IF(IFERROR(VLOOKUP(O221,Home!$C$8:$R$1048576,12,FALSE),"")=0,"",IFERROR(VLOOKUP(O221,Home!$C$8:$R$1048576,12,FALSE),""))</f>
        <v/>
      </c>
      <c r="V221" s="11" t="str">
        <f>IF(IFERROR(VLOOKUP(O221,Home!$C$8:$R$1048576,8,FALSE),"")=0,"",IFERROR(VLOOKUP(O221,Home!$C$8:$R$1048576,8,FALSE),""))</f>
        <v/>
      </c>
      <c r="W221" s="11" t="str">
        <f>IF(OR(VLOOKUP(N221,Home!$C$7:$I$207,6,FALSE)="",VLOOKUP(N221,Home!$C$7:$I$207,7,FALSE)=""),"FEJL",SUM(Baggrundsark!$K$4:K221))</f>
        <v>FEJL</v>
      </c>
      <c r="Y221">
        <v>218</v>
      </c>
      <c r="Z221" s="1"/>
      <c r="AC221" s="44"/>
      <c r="AD221">
        <f t="shared" si="92"/>
        <v>0</v>
      </c>
      <c r="AE221">
        <f>SUM($AD$4:AD221)</f>
        <v>1</v>
      </c>
      <c r="AF221" s="103" t="str">
        <f>IFERROR(VLOOKUP(AN221,Home!$C$8:$E$207,3,FALSE),"")</f>
        <v/>
      </c>
      <c r="AG221" s="103" t="str">
        <f>IFERROR(VLOOKUP(AN221,Home!$C$8:$E$207,2,FALSE),"")</f>
        <v/>
      </c>
      <c r="AH221" s="104" t="str">
        <f>IF(VLOOKUP(AE221,Home!$C$8:$I$207,6,FALSE)="","",VLOOKUP(AE221,Home!$C$8:$I$207,6,FALSE))</f>
        <v/>
      </c>
      <c r="AI221" s="104" t="e">
        <f t="shared" si="101"/>
        <v>#VALUE!</v>
      </c>
      <c r="AJ221" s="105" t="e">
        <f t="shared" si="93"/>
        <v>#VALUE!</v>
      </c>
      <c r="AK221" s="103" t="e">
        <f t="shared" si="83"/>
        <v>#VALUE!</v>
      </c>
      <c r="AL221" s="103" t="e">
        <f t="shared" si="94"/>
        <v>#VALUE!</v>
      </c>
      <c r="AN221" t="str">
        <f>IF(OR(VLOOKUP(AE221,Home!$C$8:$I$207,6,FALSE)="",VLOOKUP(AE221,Home!$C$8:$I$207,7,FALSE)=""),"FEJL",Baggrundsark!AE221)</f>
        <v>FEJL</v>
      </c>
      <c r="AO221">
        <f>IF(VLOOKUP(AE221,Home!$C$8:$N$207,12,FALSE)="Timelønnet",1,0)</f>
        <v>0</v>
      </c>
      <c r="AP221">
        <f>SUM($AO$4:AO221)*AO221</f>
        <v>0</v>
      </c>
      <c r="AQ221">
        <f t="shared" si="84"/>
        <v>1</v>
      </c>
      <c r="AR221" t="str">
        <f t="shared" si="85"/>
        <v/>
      </c>
      <c r="AS221" t="e">
        <f t="shared" si="95"/>
        <v>#VALUE!</v>
      </c>
      <c r="AT221" s="45" t="e">
        <f t="shared" si="86"/>
        <v>#VALUE!</v>
      </c>
      <c r="AU221">
        <f>VLOOKUP(AQ221,Home!$C$8:$J$207,8,FALSE)</f>
        <v>0</v>
      </c>
      <c r="AZ221">
        <v>8</v>
      </c>
      <c r="BA221">
        <v>2018</v>
      </c>
      <c r="BB221" t="s">
        <v>432</v>
      </c>
      <c r="BC221" t="s">
        <v>182</v>
      </c>
    </row>
    <row r="222" spans="1:55" x14ac:dyDescent="0.25">
      <c r="A222" s="6">
        <f t="shared" si="87"/>
        <v>0</v>
      </c>
      <c r="B222" s="6">
        <f t="shared" si="96"/>
        <v>0</v>
      </c>
      <c r="C222" s="6" t="str">
        <f t="shared" si="88"/>
        <v/>
      </c>
      <c r="D222" s="7">
        <f t="shared" si="89"/>
        <v>0</v>
      </c>
      <c r="E222" s="7">
        <f t="shared" si="97"/>
        <v>0</v>
      </c>
      <c r="F222" s="7" t="str">
        <f t="shared" si="90"/>
        <v/>
      </c>
      <c r="G222" s="6">
        <f t="shared" si="91"/>
        <v>0</v>
      </c>
      <c r="H222" s="6">
        <f t="shared" si="98"/>
        <v>0</v>
      </c>
      <c r="I222" s="6" t="str">
        <f t="shared" si="99"/>
        <v/>
      </c>
      <c r="J222" s="11">
        <v>219</v>
      </c>
      <c r="K222" s="11">
        <f>IF(IFERROR(VLOOKUP(J222,Home!$A$8:$B$1048576,1,FALSE),0)=0,0,1)</f>
        <v>0</v>
      </c>
      <c r="L222" s="129" t="e">
        <f>IF(VLOOKUP(O222,Home!$C$8:$R$207,6,FALSE)="","",VLOOKUP(O222,Home!$C$8:$R$207,6,FALSE))</f>
        <v>#N/A</v>
      </c>
      <c r="M222" s="129" t="e">
        <f t="shared" si="79"/>
        <v>#N/A</v>
      </c>
      <c r="N222" s="11">
        <f>SUM($K$4:K222)</f>
        <v>200</v>
      </c>
      <c r="O222" s="11" t="str">
        <f>IF(P222="","",IF(IFERROR(VLOOKUP(N222,Home!$C$8:$R$1048576,1,FALSE),"")=0,"",IFERROR(VLOOKUP(N222,Home!$C$8:$R$1048576,1,FALSE),"")))</f>
        <v/>
      </c>
      <c r="P222" s="11" t="str">
        <f>IF(IFERROR(VLOOKUP(W222,Home!$C$8:$R$1048576,3,FALSE),"")=0,"",IFERROR(VLOOKUP(W222,Home!$C$8:$R$1048576,3,FALSE),""))</f>
        <v/>
      </c>
      <c r="Q222" s="11" t="str">
        <f t="shared" si="80"/>
        <v/>
      </c>
      <c r="R222" s="130" t="e">
        <f>VLOOKUP(Q222,'Baggrund til lister'!$G$4:$H$15,2,FALSE)</f>
        <v>#N/A</v>
      </c>
      <c r="S222" s="11" t="str">
        <f t="shared" si="81"/>
        <v/>
      </c>
      <c r="T222" s="11" t="str">
        <f>IF(IFERROR(VLOOKUP(N222,Home!$C$8:$R$1048576,11,FALSE),"")=0,"",IFERROR(VLOOKUP(N222,Home!$C$8:$R$1048576,11,FALSE),""))</f>
        <v/>
      </c>
      <c r="U222" s="11" t="str">
        <f>IF(IFERROR(VLOOKUP(O222,Home!$C$8:$R$1048576,12,FALSE),"")=0,"",IFERROR(VLOOKUP(O222,Home!$C$8:$R$1048576,12,FALSE),""))</f>
        <v/>
      </c>
      <c r="V222" s="11" t="str">
        <f>IF(IFERROR(VLOOKUP(O222,Home!$C$8:$R$1048576,8,FALSE),"")=0,"",IFERROR(VLOOKUP(O222,Home!$C$8:$R$1048576,8,FALSE),""))</f>
        <v/>
      </c>
      <c r="W222" s="11" t="str">
        <f>IF(OR(VLOOKUP(N222,Home!$C$7:$I$207,6,FALSE)="",VLOOKUP(N222,Home!$C$7:$I$207,7,FALSE)=""),"FEJL",SUM(Baggrundsark!$K$4:K222))</f>
        <v>FEJL</v>
      </c>
      <c r="Y222">
        <v>219</v>
      </c>
      <c r="Z222" s="1"/>
      <c r="AC222" s="44"/>
      <c r="AD222">
        <f t="shared" si="92"/>
        <v>0</v>
      </c>
      <c r="AE222">
        <f>SUM($AD$4:AD222)</f>
        <v>1</v>
      </c>
      <c r="AF222" s="103" t="str">
        <f>IFERROR(VLOOKUP(AN222,Home!$C$8:$E$207,3,FALSE),"")</f>
        <v/>
      </c>
      <c r="AG222" s="103" t="str">
        <f>IFERROR(VLOOKUP(AN222,Home!$C$8:$E$207,2,FALSE),"")</f>
        <v/>
      </c>
      <c r="AH222" s="104" t="str">
        <f>IF(VLOOKUP(AE222,Home!$C$8:$I$207,6,FALSE)="","",VLOOKUP(AE222,Home!$C$8:$I$207,6,FALSE))</f>
        <v/>
      </c>
      <c r="AI222" s="104" t="e">
        <f t="shared" si="101"/>
        <v>#VALUE!</v>
      </c>
      <c r="AJ222" s="105" t="e">
        <f t="shared" si="93"/>
        <v>#VALUE!</v>
      </c>
      <c r="AK222" s="103" t="e">
        <f t="shared" si="83"/>
        <v>#VALUE!</v>
      </c>
      <c r="AL222" s="103" t="e">
        <f t="shared" si="94"/>
        <v>#VALUE!</v>
      </c>
      <c r="AN222" t="str">
        <f>IF(OR(VLOOKUP(AE222,Home!$C$8:$I$207,6,FALSE)="",VLOOKUP(AE222,Home!$C$8:$I$207,7,FALSE)=""),"FEJL",Baggrundsark!AE222)</f>
        <v>FEJL</v>
      </c>
      <c r="AO222">
        <f>IF(VLOOKUP(AE222,Home!$C$8:$N$207,12,FALSE)="Timelønnet",1,0)</f>
        <v>0</v>
      </c>
      <c r="AP222">
        <f>SUM($AO$4:AO222)*AO222</f>
        <v>0</v>
      </c>
      <c r="AQ222">
        <f t="shared" si="84"/>
        <v>1</v>
      </c>
      <c r="AR222" t="str">
        <f t="shared" si="85"/>
        <v/>
      </c>
      <c r="AS222" t="e">
        <f t="shared" si="95"/>
        <v>#VALUE!</v>
      </c>
      <c r="AT222" s="45" t="e">
        <f t="shared" si="86"/>
        <v>#VALUE!</v>
      </c>
      <c r="AU222">
        <f>VLOOKUP(AQ222,Home!$C$8:$J$207,8,FALSE)</f>
        <v>0</v>
      </c>
      <c r="AZ222">
        <v>9</v>
      </c>
      <c r="BA222">
        <v>2018</v>
      </c>
      <c r="BB222" t="s">
        <v>433</v>
      </c>
      <c r="BC222" t="s">
        <v>183</v>
      </c>
    </row>
    <row r="223" spans="1:55" x14ac:dyDescent="0.25">
      <c r="A223" s="6">
        <f t="shared" si="87"/>
        <v>0</v>
      </c>
      <c r="B223" s="6">
        <f t="shared" si="96"/>
        <v>0</v>
      </c>
      <c r="C223" s="6" t="str">
        <f t="shared" si="88"/>
        <v/>
      </c>
      <c r="D223" s="7">
        <f t="shared" si="89"/>
        <v>0</v>
      </c>
      <c r="E223" s="7">
        <f t="shared" si="97"/>
        <v>0</v>
      </c>
      <c r="F223" s="7" t="str">
        <f t="shared" si="90"/>
        <v/>
      </c>
      <c r="G223" s="6">
        <f t="shared" si="91"/>
        <v>0</v>
      </c>
      <c r="H223" s="6">
        <f t="shared" si="98"/>
        <v>0</v>
      </c>
      <c r="I223" s="6" t="str">
        <f t="shared" si="99"/>
        <v/>
      </c>
      <c r="J223" s="11">
        <v>220</v>
      </c>
      <c r="K223" s="11">
        <f>IF(IFERROR(VLOOKUP(J223,Home!$A$8:$B$1048576,1,FALSE),0)=0,0,1)</f>
        <v>0</v>
      </c>
      <c r="L223" s="129" t="e">
        <f>IF(VLOOKUP(O223,Home!$C$8:$R$207,6,FALSE)="","",VLOOKUP(O223,Home!$C$8:$R$207,6,FALSE))</f>
        <v>#N/A</v>
      </c>
      <c r="M223" s="129" t="e">
        <f t="shared" si="79"/>
        <v>#N/A</v>
      </c>
      <c r="N223" s="11">
        <f>SUM($K$4:K223)</f>
        <v>200</v>
      </c>
      <c r="O223" s="11" t="str">
        <f>IF(P223="","",IF(IFERROR(VLOOKUP(N223,Home!$C$8:$R$1048576,1,FALSE),"")=0,"",IFERROR(VLOOKUP(N223,Home!$C$8:$R$1048576,1,FALSE),"")))</f>
        <v/>
      </c>
      <c r="P223" s="11" t="str">
        <f>IF(IFERROR(VLOOKUP(W223,Home!$C$8:$R$1048576,3,FALSE),"")=0,"",IFERROR(VLOOKUP(W223,Home!$C$8:$R$1048576,3,FALSE),""))</f>
        <v/>
      </c>
      <c r="Q223" s="11" t="str">
        <f t="shared" si="80"/>
        <v/>
      </c>
      <c r="R223" s="130" t="e">
        <f>VLOOKUP(Q223,'Baggrund til lister'!$G$4:$H$15,2,FALSE)</f>
        <v>#N/A</v>
      </c>
      <c r="S223" s="11" t="str">
        <f t="shared" si="81"/>
        <v/>
      </c>
      <c r="T223" s="11" t="str">
        <f>IF(IFERROR(VLOOKUP(N223,Home!$C$8:$R$1048576,11,FALSE),"")=0,"",IFERROR(VLOOKUP(N223,Home!$C$8:$R$1048576,11,FALSE),""))</f>
        <v/>
      </c>
      <c r="U223" s="11" t="str">
        <f>IF(IFERROR(VLOOKUP(O223,Home!$C$8:$R$1048576,12,FALSE),"")=0,"",IFERROR(VLOOKUP(O223,Home!$C$8:$R$1048576,12,FALSE),""))</f>
        <v/>
      </c>
      <c r="V223" s="11" t="str">
        <f>IF(IFERROR(VLOOKUP(O223,Home!$C$8:$R$1048576,8,FALSE),"")=0,"",IFERROR(VLOOKUP(O223,Home!$C$8:$R$1048576,8,FALSE),""))</f>
        <v/>
      </c>
      <c r="W223" s="11" t="str">
        <f>IF(OR(VLOOKUP(N223,Home!$C$7:$I$207,6,FALSE)="",VLOOKUP(N223,Home!$C$7:$I$207,7,FALSE)=""),"FEJL",SUM(Baggrundsark!$K$4:K223))</f>
        <v>FEJL</v>
      </c>
      <c r="Y223">
        <v>220</v>
      </c>
      <c r="Z223" s="1"/>
      <c r="AC223" s="44"/>
      <c r="AD223">
        <f t="shared" si="92"/>
        <v>0</v>
      </c>
      <c r="AE223">
        <f>SUM($AD$4:AD223)</f>
        <v>1</v>
      </c>
      <c r="AF223" s="103" t="str">
        <f>IFERROR(VLOOKUP(AN223,Home!$C$8:$E$207,3,FALSE),"")</f>
        <v/>
      </c>
      <c r="AG223" s="103" t="str">
        <f>IFERROR(VLOOKUP(AN223,Home!$C$8:$E$207,2,FALSE),"")</f>
        <v/>
      </c>
      <c r="AH223" s="104" t="str">
        <f>IF(VLOOKUP(AE223,Home!$C$8:$I$207,6,FALSE)="","",VLOOKUP(AE223,Home!$C$8:$I$207,6,FALSE))</f>
        <v/>
      </c>
      <c r="AI223" s="104" t="e">
        <f t="shared" si="101"/>
        <v>#VALUE!</v>
      </c>
      <c r="AJ223" s="105" t="e">
        <f t="shared" si="93"/>
        <v>#VALUE!</v>
      </c>
      <c r="AK223" s="103" t="e">
        <f t="shared" si="83"/>
        <v>#VALUE!</v>
      </c>
      <c r="AL223" s="103" t="e">
        <f t="shared" si="94"/>
        <v>#VALUE!</v>
      </c>
      <c r="AN223" t="str">
        <f>IF(OR(VLOOKUP(AE223,Home!$C$8:$I$207,6,FALSE)="",VLOOKUP(AE223,Home!$C$8:$I$207,7,FALSE)=""),"FEJL",Baggrundsark!AE223)</f>
        <v>FEJL</v>
      </c>
      <c r="AO223">
        <f>IF(VLOOKUP(AE223,Home!$C$8:$N$207,12,FALSE)="Timelønnet",1,0)</f>
        <v>0</v>
      </c>
      <c r="AP223">
        <f>SUM($AO$4:AO223)*AO223</f>
        <v>0</v>
      </c>
      <c r="AQ223">
        <f t="shared" si="84"/>
        <v>1</v>
      </c>
      <c r="AR223" t="str">
        <f t="shared" si="85"/>
        <v/>
      </c>
      <c r="AS223" t="e">
        <f t="shared" si="95"/>
        <v>#VALUE!</v>
      </c>
      <c r="AT223" s="45" t="e">
        <f t="shared" si="86"/>
        <v>#VALUE!</v>
      </c>
      <c r="AU223">
        <f>VLOOKUP(AQ223,Home!$C$8:$J$207,8,FALSE)</f>
        <v>0</v>
      </c>
      <c r="AZ223">
        <v>10</v>
      </c>
      <c r="BA223">
        <v>2018</v>
      </c>
      <c r="BB223" t="s">
        <v>434</v>
      </c>
      <c r="BC223" t="s">
        <v>183</v>
      </c>
    </row>
    <row r="224" spans="1:55" x14ac:dyDescent="0.25">
      <c r="A224" s="6">
        <f t="shared" si="87"/>
        <v>0</v>
      </c>
      <c r="B224" s="6">
        <f t="shared" si="96"/>
        <v>0</v>
      </c>
      <c r="C224" s="6" t="str">
        <f t="shared" si="88"/>
        <v/>
      </c>
      <c r="D224" s="7">
        <f t="shared" si="89"/>
        <v>0</v>
      </c>
      <c r="E224" s="7">
        <f t="shared" si="97"/>
        <v>0</v>
      </c>
      <c r="F224" s="7" t="str">
        <f t="shared" si="90"/>
        <v/>
      </c>
      <c r="G224" s="6">
        <f t="shared" si="91"/>
        <v>0</v>
      </c>
      <c r="H224" s="6">
        <f t="shared" si="98"/>
        <v>0</v>
      </c>
      <c r="I224" s="6" t="str">
        <f t="shared" si="99"/>
        <v/>
      </c>
      <c r="J224" s="11">
        <v>221</v>
      </c>
      <c r="K224" s="11">
        <f>IF(IFERROR(VLOOKUP(J224,Home!$A$8:$B$1048576,1,FALSE),0)=0,0,1)</f>
        <v>0</v>
      </c>
      <c r="L224" s="129" t="e">
        <f>IF(VLOOKUP(O224,Home!$C$8:$R$207,6,FALSE)="","",VLOOKUP(O224,Home!$C$8:$R$207,6,FALSE))</f>
        <v>#N/A</v>
      </c>
      <c r="M224" s="129" t="e">
        <f t="shared" si="79"/>
        <v>#N/A</v>
      </c>
      <c r="N224" s="11">
        <f>SUM($K$4:K224)</f>
        <v>200</v>
      </c>
      <c r="O224" s="11" t="str">
        <f>IF(P224="","",IF(IFERROR(VLOOKUP(N224,Home!$C$8:$R$1048576,1,FALSE),"")=0,"",IFERROR(VLOOKUP(N224,Home!$C$8:$R$1048576,1,FALSE),"")))</f>
        <v/>
      </c>
      <c r="P224" s="11" t="str">
        <f>IF(IFERROR(VLOOKUP(W224,Home!$C$8:$R$1048576,3,FALSE),"")=0,"",IFERROR(VLOOKUP(W224,Home!$C$8:$R$1048576,3,FALSE),""))</f>
        <v/>
      </c>
      <c r="Q224" s="11" t="str">
        <f t="shared" si="80"/>
        <v/>
      </c>
      <c r="R224" s="130" t="e">
        <f>VLOOKUP(Q224,'Baggrund til lister'!$G$4:$H$15,2,FALSE)</f>
        <v>#N/A</v>
      </c>
      <c r="S224" s="11" t="str">
        <f t="shared" si="81"/>
        <v/>
      </c>
      <c r="T224" s="11" t="str">
        <f>IF(IFERROR(VLOOKUP(N224,Home!$C$8:$R$1048576,11,FALSE),"")=0,"",IFERROR(VLOOKUP(N224,Home!$C$8:$R$1048576,11,FALSE),""))</f>
        <v/>
      </c>
      <c r="U224" s="11" t="str">
        <f>IF(IFERROR(VLOOKUP(O224,Home!$C$8:$R$1048576,12,FALSE),"")=0,"",IFERROR(VLOOKUP(O224,Home!$C$8:$R$1048576,12,FALSE),""))</f>
        <v/>
      </c>
      <c r="V224" s="11" t="str">
        <f>IF(IFERROR(VLOOKUP(O224,Home!$C$8:$R$1048576,8,FALSE),"")=0,"",IFERROR(VLOOKUP(O224,Home!$C$8:$R$1048576,8,FALSE),""))</f>
        <v/>
      </c>
      <c r="W224" s="11" t="str">
        <f>IF(OR(VLOOKUP(N224,Home!$C$7:$I$207,6,FALSE)="",VLOOKUP(N224,Home!$C$7:$I$207,7,FALSE)=""),"FEJL",SUM(Baggrundsark!$K$4:K224))</f>
        <v>FEJL</v>
      </c>
      <c r="Y224">
        <v>221</v>
      </c>
      <c r="Z224" s="1"/>
      <c r="AC224" s="44"/>
      <c r="AD224">
        <f t="shared" si="92"/>
        <v>0</v>
      </c>
      <c r="AE224">
        <f>SUM($AD$4:AD224)</f>
        <v>1</v>
      </c>
      <c r="AF224" s="103" t="str">
        <f>IFERROR(VLOOKUP(AN224,Home!$C$8:$E$207,3,FALSE),"")</f>
        <v/>
      </c>
      <c r="AG224" s="103" t="str">
        <f>IFERROR(VLOOKUP(AN224,Home!$C$8:$E$207,2,FALSE),"")</f>
        <v/>
      </c>
      <c r="AH224" s="104" t="str">
        <f>IF(VLOOKUP(AE224,Home!$C$8:$I$207,6,FALSE)="","",VLOOKUP(AE224,Home!$C$8:$I$207,6,FALSE))</f>
        <v/>
      </c>
      <c r="AI224" s="104" t="e">
        <f t="shared" si="101"/>
        <v>#VALUE!</v>
      </c>
      <c r="AJ224" s="105" t="e">
        <f t="shared" si="93"/>
        <v>#VALUE!</v>
      </c>
      <c r="AK224" s="103" t="e">
        <f t="shared" si="83"/>
        <v>#VALUE!</v>
      </c>
      <c r="AL224" s="103" t="e">
        <f t="shared" si="94"/>
        <v>#VALUE!</v>
      </c>
      <c r="AN224" t="str">
        <f>IF(OR(VLOOKUP(AE224,Home!$C$8:$I$207,6,FALSE)="",VLOOKUP(AE224,Home!$C$8:$I$207,7,FALSE)=""),"FEJL",Baggrundsark!AE224)</f>
        <v>FEJL</v>
      </c>
      <c r="AO224">
        <f>IF(VLOOKUP(AE224,Home!$C$8:$N$207,12,FALSE)="Timelønnet",1,0)</f>
        <v>0</v>
      </c>
      <c r="AP224">
        <f>SUM($AO$4:AO224)*AO224</f>
        <v>0</v>
      </c>
      <c r="AQ224">
        <f t="shared" si="84"/>
        <v>1</v>
      </c>
      <c r="AR224" t="str">
        <f t="shared" si="85"/>
        <v/>
      </c>
      <c r="AS224" t="e">
        <f t="shared" si="95"/>
        <v>#VALUE!</v>
      </c>
      <c r="AT224" s="45" t="e">
        <f t="shared" si="86"/>
        <v>#VALUE!</v>
      </c>
      <c r="AU224">
        <f>VLOOKUP(AQ224,Home!$C$8:$J$207,8,FALSE)</f>
        <v>0</v>
      </c>
      <c r="AZ224">
        <v>11</v>
      </c>
      <c r="BA224">
        <v>2018</v>
      </c>
      <c r="BB224" t="s">
        <v>435</v>
      </c>
      <c r="BC224" t="s">
        <v>184</v>
      </c>
    </row>
    <row r="225" spans="1:55" x14ac:dyDescent="0.25">
      <c r="A225" s="6">
        <f t="shared" si="87"/>
        <v>0</v>
      </c>
      <c r="B225" s="6">
        <f t="shared" si="96"/>
        <v>0</v>
      </c>
      <c r="C225" s="6" t="str">
        <f t="shared" si="88"/>
        <v/>
      </c>
      <c r="D225" s="7">
        <f t="shared" si="89"/>
        <v>0</v>
      </c>
      <c r="E225" s="7">
        <f t="shared" si="97"/>
        <v>0</v>
      </c>
      <c r="F225" s="7" t="str">
        <f t="shared" si="90"/>
        <v/>
      </c>
      <c r="G225" s="6">
        <f t="shared" si="91"/>
        <v>0</v>
      </c>
      <c r="H225" s="6">
        <f t="shared" si="98"/>
        <v>0</v>
      </c>
      <c r="I225" s="6" t="str">
        <f t="shared" si="99"/>
        <v/>
      </c>
      <c r="J225" s="11">
        <v>222</v>
      </c>
      <c r="K225" s="11">
        <f>IF(IFERROR(VLOOKUP(J225,Home!$A$8:$B$1048576,1,FALSE),0)=0,0,1)</f>
        <v>0</v>
      </c>
      <c r="L225" s="129" t="e">
        <f>IF(VLOOKUP(O225,Home!$C$8:$R$207,6,FALSE)="","",VLOOKUP(O225,Home!$C$8:$R$207,6,FALSE))</f>
        <v>#N/A</v>
      </c>
      <c r="M225" s="129" t="e">
        <f t="shared" si="79"/>
        <v>#N/A</v>
      </c>
      <c r="N225" s="11">
        <f>SUM($K$4:K225)</f>
        <v>200</v>
      </c>
      <c r="O225" s="11" t="str">
        <f>IF(P225="","",IF(IFERROR(VLOOKUP(N225,Home!$C$8:$R$1048576,1,FALSE),"")=0,"",IFERROR(VLOOKUP(N225,Home!$C$8:$R$1048576,1,FALSE),"")))</f>
        <v/>
      </c>
      <c r="P225" s="11" t="str">
        <f>IF(IFERROR(VLOOKUP(W225,Home!$C$8:$R$1048576,3,FALSE),"")=0,"",IFERROR(VLOOKUP(W225,Home!$C$8:$R$1048576,3,FALSE),""))</f>
        <v/>
      </c>
      <c r="Q225" s="11" t="str">
        <f t="shared" si="80"/>
        <v/>
      </c>
      <c r="R225" s="130" t="e">
        <f>VLOOKUP(Q225,'Baggrund til lister'!$G$4:$H$15,2,FALSE)</f>
        <v>#N/A</v>
      </c>
      <c r="S225" s="11" t="str">
        <f t="shared" si="81"/>
        <v/>
      </c>
      <c r="T225" s="11" t="str">
        <f>IF(IFERROR(VLOOKUP(N225,Home!$C$8:$R$1048576,11,FALSE),"")=0,"",IFERROR(VLOOKUP(N225,Home!$C$8:$R$1048576,11,FALSE),""))</f>
        <v/>
      </c>
      <c r="U225" s="11" t="str">
        <f>IF(IFERROR(VLOOKUP(O225,Home!$C$8:$R$1048576,12,FALSE),"")=0,"",IFERROR(VLOOKUP(O225,Home!$C$8:$R$1048576,12,FALSE),""))</f>
        <v/>
      </c>
      <c r="V225" s="11" t="str">
        <f>IF(IFERROR(VLOOKUP(O225,Home!$C$8:$R$1048576,8,FALSE),"")=0,"",IFERROR(VLOOKUP(O225,Home!$C$8:$R$1048576,8,FALSE),""))</f>
        <v/>
      </c>
      <c r="W225" s="11" t="str">
        <f>IF(OR(VLOOKUP(N225,Home!$C$7:$I$207,6,FALSE)="",VLOOKUP(N225,Home!$C$7:$I$207,7,FALSE)=""),"FEJL",SUM(Baggrundsark!$K$4:K225))</f>
        <v>FEJL</v>
      </c>
      <c r="Y225">
        <v>222</v>
      </c>
      <c r="Z225" s="1"/>
      <c r="AC225" s="44"/>
      <c r="AD225">
        <f t="shared" si="92"/>
        <v>0</v>
      </c>
      <c r="AE225">
        <f>SUM($AD$4:AD225)</f>
        <v>1</v>
      </c>
      <c r="AF225" s="103" t="str">
        <f>IFERROR(VLOOKUP(AN225,Home!$C$8:$E$207,3,FALSE),"")</f>
        <v/>
      </c>
      <c r="AG225" s="103" t="str">
        <f>IFERROR(VLOOKUP(AN225,Home!$C$8:$E$207,2,FALSE),"")</f>
        <v/>
      </c>
      <c r="AH225" s="104" t="str">
        <f>IF(VLOOKUP(AE225,Home!$C$8:$I$207,6,FALSE)="","",VLOOKUP(AE225,Home!$C$8:$I$207,6,FALSE))</f>
        <v/>
      </c>
      <c r="AI225" s="104" t="e">
        <f t="shared" si="101"/>
        <v>#VALUE!</v>
      </c>
      <c r="AJ225" s="105" t="e">
        <f t="shared" si="93"/>
        <v>#VALUE!</v>
      </c>
      <c r="AK225" s="103" t="e">
        <f t="shared" si="83"/>
        <v>#VALUE!</v>
      </c>
      <c r="AL225" s="103" t="e">
        <f t="shared" si="94"/>
        <v>#VALUE!</v>
      </c>
      <c r="AN225" t="str">
        <f>IF(OR(VLOOKUP(AE225,Home!$C$8:$I$207,6,FALSE)="",VLOOKUP(AE225,Home!$C$8:$I$207,7,FALSE)=""),"FEJL",Baggrundsark!AE225)</f>
        <v>FEJL</v>
      </c>
      <c r="AO225">
        <f>IF(VLOOKUP(AE225,Home!$C$8:$N$207,12,FALSE)="Timelønnet",1,0)</f>
        <v>0</v>
      </c>
      <c r="AP225">
        <f>SUM($AO$4:AO225)*AO225</f>
        <v>0</v>
      </c>
      <c r="AQ225">
        <f t="shared" si="84"/>
        <v>1</v>
      </c>
      <c r="AR225" t="str">
        <f t="shared" si="85"/>
        <v/>
      </c>
      <c r="AS225" t="e">
        <f t="shared" si="95"/>
        <v>#VALUE!</v>
      </c>
      <c r="AT225" s="45" t="e">
        <f t="shared" si="86"/>
        <v>#VALUE!</v>
      </c>
      <c r="AU225">
        <f>VLOOKUP(AQ225,Home!$C$8:$J$207,8,FALSE)</f>
        <v>0</v>
      </c>
      <c r="AZ225">
        <v>12</v>
      </c>
      <c r="BA225">
        <v>2018</v>
      </c>
      <c r="BB225" t="s">
        <v>436</v>
      </c>
      <c r="BC225" t="s">
        <v>184</v>
      </c>
    </row>
    <row r="226" spans="1:55" x14ac:dyDescent="0.25">
      <c r="A226" s="6">
        <f t="shared" si="87"/>
        <v>0</v>
      </c>
      <c r="B226" s="6">
        <f t="shared" si="96"/>
        <v>0</v>
      </c>
      <c r="C226" s="6" t="str">
        <f t="shared" si="88"/>
        <v/>
      </c>
      <c r="D226" s="7">
        <f t="shared" si="89"/>
        <v>0</v>
      </c>
      <c r="E226" s="7">
        <f t="shared" si="97"/>
        <v>0</v>
      </c>
      <c r="F226" s="7" t="str">
        <f t="shared" si="90"/>
        <v/>
      </c>
      <c r="G226" s="6">
        <f t="shared" si="91"/>
        <v>0</v>
      </c>
      <c r="H226" s="6">
        <f t="shared" si="98"/>
        <v>0</v>
      </c>
      <c r="I226" s="6" t="str">
        <f t="shared" si="99"/>
        <v/>
      </c>
      <c r="J226" s="11">
        <v>223</v>
      </c>
      <c r="K226" s="11">
        <f>IF(IFERROR(VLOOKUP(J226,Home!$A$8:$B$1048576,1,FALSE),0)=0,0,1)</f>
        <v>0</v>
      </c>
      <c r="L226" s="129" t="e">
        <f>IF(VLOOKUP(O226,Home!$C$8:$R$207,6,FALSE)="","",VLOOKUP(O226,Home!$C$8:$R$207,6,FALSE))</f>
        <v>#N/A</v>
      </c>
      <c r="M226" s="129" t="e">
        <f t="shared" si="79"/>
        <v>#N/A</v>
      </c>
      <c r="N226" s="11">
        <f>SUM($K$4:K226)</f>
        <v>200</v>
      </c>
      <c r="O226" s="11" t="str">
        <f>IF(P226="","",IF(IFERROR(VLOOKUP(N226,Home!$C$8:$R$1048576,1,FALSE),"")=0,"",IFERROR(VLOOKUP(N226,Home!$C$8:$R$1048576,1,FALSE),"")))</f>
        <v/>
      </c>
      <c r="P226" s="11" t="str">
        <f>IF(IFERROR(VLOOKUP(W226,Home!$C$8:$R$1048576,3,FALSE),"")=0,"",IFERROR(VLOOKUP(W226,Home!$C$8:$R$1048576,3,FALSE),""))</f>
        <v/>
      </c>
      <c r="Q226" s="11" t="str">
        <f t="shared" si="80"/>
        <v/>
      </c>
      <c r="R226" s="130" t="e">
        <f>VLOOKUP(Q226,'Baggrund til lister'!$G$4:$H$15,2,FALSE)</f>
        <v>#N/A</v>
      </c>
      <c r="S226" s="11" t="str">
        <f t="shared" si="81"/>
        <v/>
      </c>
      <c r="T226" s="11" t="str">
        <f>IF(IFERROR(VLOOKUP(N226,Home!$C$8:$R$1048576,11,FALSE),"")=0,"",IFERROR(VLOOKUP(N226,Home!$C$8:$R$1048576,11,FALSE),""))</f>
        <v/>
      </c>
      <c r="U226" s="11" t="str">
        <f>IF(IFERROR(VLOOKUP(O226,Home!$C$8:$R$1048576,12,FALSE),"")=0,"",IFERROR(VLOOKUP(O226,Home!$C$8:$R$1048576,12,FALSE),""))</f>
        <v/>
      </c>
      <c r="V226" s="11" t="str">
        <f>IF(IFERROR(VLOOKUP(O226,Home!$C$8:$R$1048576,8,FALSE),"")=0,"",IFERROR(VLOOKUP(O226,Home!$C$8:$R$1048576,8,FALSE),""))</f>
        <v/>
      </c>
      <c r="W226" s="11" t="str">
        <f>IF(OR(VLOOKUP(N226,Home!$C$7:$I$207,6,FALSE)="",VLOOKUP(N226,Home!$C$7:$I$207,7,FALSE)=""),"FEJL",SUM(Baggrundsark!$K$4:K226))</f>
        <v>FEJL</v>
      </c>
      <c r="Y226">
        <v>223</v>
      </c>
      <c r="Z226" s="1"/>
      <c r="AC226" s="44"/>
      <c r="AD226">
        <f t="shared" si="92"/>
        <v>0</v>
      </c>
      <c r="AE226">
        <f>SUM($AD$4:AD226)</f>
        <v>1</v>
      </c>
      <c r="AF226" s="103" t="str">
        <f>IFERROR(VLOOKUP(AN226,Home!$C$8:$E$207,3,FALSE),"")</f>
        <v/>
      </c>
      <c r="AG226" s="103" t="str">
        <f>IFERROR(VLOOKUP(AN226,Home!$C$8:$E$207,2,FALSE),"")</f>
        <v/>
      </c>
      <c r="AH226" s="104" t="str">
        <f>IF(VLOOKUP(AE226,Home!$C$8:$I$207,6,FALSE)="","",VLOOKUP(AE226,Home!$C$8:$I$207,6,FALSE))</f>
        <v/>
      </c>
      <c r="AI226" s="104" t="e">
        <f t="shared" si="101"/>
        <v>#VALUE!</v>
      </c>
      <c r="AJ226" s="105" t="e">
        <f t="shared" si="93"/>
        <v>#VALUE!</v>
      </c>
      <c r="AK226" s="103" t="e">
        <f t="shared" si="83"/>
        <v>#VALUE!</v>
      </c>
      <c r="AL226" s="103" t="e">
        <f t="shared" si="94"/>
        <v>#VALUE!</v>
      </c>
      <c r="AN226" t="str">
        <f>IF(OR(VLOOKUP(AE226,Home!$C$8:$I$207,6,FALSE)="",VLOOKUP(AE226,Home!$C$8:$I$207,7,FALSE)=""),"FEJL",Baggrundsark!AE226)</f>
        <v>FEJL</v>
      </c>
      <c r="AO226">
        <f>IF(VLOOKUP(AE226,Home!$C$8:$N$207,12,FALSE)="Timelønnet",1,0)</f>
        <v>0</v>
      </c>
      <c r="AP226">
        <f>SUM($AO$4:AO226)*AO226</f>
        <v>0</v>
      </c>
      <c r="AQ226">
        <f t="shared" si="84"/>
        <v>1</v>
      </c>
      <c r="AR226" t="str">
        <f t="shared" si="85"/>
        <v/>
      </c>
      <c r="AS226" t="e">
        <f t="shared" si="95"/>
        <v>#VALUE!</v>
      </c>
      <c r="AT226" s="45" t="e">
        <f t="shared" si="86"/>
        <v>#VALUE!</v>
      </c>
      <c r="AU226">
        <f>VLOOKUP(AQ226,Home!$C$8:$J$207,8,FALSE)</f>
        <v>0</v>
      </c>
      <c r="AZ226">
        <v>13</v>
      </c>
      <c r="BA226">
        <v>2018</v>
      </c>
      <c r="BB226" t="s">
        <v>437</v>
      </c>
      <c r="BC226" t="s">
        <v>185</v>
      </c>
    </row>
    <row r="227" spans="1:55" x14ac:dyDescent="0.25">
      <c r="A227" s="6">
        <f t="shared" si="87"/>
        <v>0</v>
      </c>
      <c r="B227" s="6">
        <f t="shared" si="96"/>
        <v>0</v>
      </c>
      <c r="C227" s="6" t="str">
        <f t="shared" si="88"/>
        <v/>
      </c>
      <c r="D227" s="7">
        <f t="shared" si="89"/>
        <v>0</v>
      </c>
      <c r="E227" s="7">
        <f t="shared" si="97"/>
        <v>0</v>
      </c>
      <c r="F227" s="7" t="str">
        <f t="shared" si="90"/>
        <v/>
      </c>
      <c r="G227" s="6">
        <f t="shared" si="91"/>
        <v>0</v>
      </c>
      <c r="H227" s="6">
        <f t="shared" si="98"/>
        <v>0</v>
      </c>
      <c r="I227" s="6" t="str">
        <f t="shared" si="99"/>
        <v/>
      </c>
      <c r="J227" s="11">
        <v>224</v>
      </c>
      <c r="K227" s="11">
        <f>IF(IFERROR(VLOOKUP(J227,Home!$A$8:$B$1048576,1,FALSE),0)=0,0,1)</f>
        <v>0</v>
      </c>
      <c r="L227" s="129" t="e">
        <f>IF(VLOOKUP(O227,Home!$C$8:$R$207,6,FALSE)="","",VLOOKUP(O227,Home!$C$8:$R$207,6,FALSE))</f>
        <v>#N/A</v>
      </c>
      <c r="M227" s="129" t="e">
        <f t="shared" si="79"/>
        <v>#N/A</v>
      </c>
      <c r="N227" s="11">
        <f>SUM($K$4:K227)</f>
        <v>200</v>
      </c>
      <c r="O227" s="11" t="str">
        <f>IF(P227="","",IF(IFERROR(VLOOKUP(N227,Home!$C$8:$R$1048576,1,FALSE),"")=0,"",IFERROR(VLOOKUP(N227,Home!$C$8:$R$1048576,1,FALSE),"")))</f>
        <v/>
      </c>
      <c r="P227" s="11" t="str">
        <f>IF(IFERROR(VLOOKUP(W227,Home!$C$8:$R$1048576,3,FALSE),"")=0,"",IFERROR(VLOOKUP(W227,Home!$C$8:$R$1048576,3,FALSE),""))</f>
        <v/>
      </c>
      <c r="Q227" s="11" t="str">
        <f t="shared" si="80"/>
        <v/>
      </c>
      <c r="R227" s="130" t="e">
        <f>VLOOKUP(Q227,'Baggrund til lister'!$G$4:$H$15,2,FALSE)</f>
        <v>#N/A</v>
      </c>
      <c r="S227" s="11" t="str">
        <f t="shared" si="81"/>
        <v/>
      </c>
      <c r="T227" s="11" t="str">
        <f>IF(IFERROR(VLOOKUP(N227,Home!$C$8:$R$1048576,11,FALSE),"")=0,"",IFERROR(VLOOKUP(N227,Home!$C$8:$R$1048576,11,FALSE),""))</f>
        <v/>
      </c>
      <c r="U227" s="11" t="str">
        <f>IF(IFERROR(VLOOKUP(O227,Home!$C$8:$R$1048576,12,FALSE),"")=0,"",IFERROR(VLOOKUP(O227,Home!$C$8:$R$1048576,12,FALSE),""))</f>
        <v/>
      </c>
      <c r="V227" s="11" t="str">
        <f>IF(IFERROR(VLOOKUP(O227,Home!$C$8:$R$1048576,8,FALSE),"")=0,"",IFERROR(VLOOKUP(O227,Home!$C$8:$R$1048576,8,FALSE),""))</f>
        <v/>
      </c>
      <c r="W227" s="11" t="str">
        <f>IF(OR(VLOOKUP(N227,Home!$C$7:$I$207,6,FALSE)="",VLOOKUP(N227,Home!$C$7:$I$207,7,FALSE)=""),"FEJL",SUM(Baggrundsark!$K$4:K227))</f>
        <v>FEJL</v>
      </c>
      <c r="Y227">
        <v>224</v>
      </c>
      <c r="Z227" s="1"/>
      <c r="AC227" s="44"/>
      <c r="AD227">
        <f t="shared" si="92"/>
        <v>0</v>
      </c>
      <c r="AE227">
        <f>SUM($AD$4:AD227)</f>
        <v>1</v>
      </c>
      <c r="AF227" s="103" t="str">
        <f>IFERROR(VLOOKUP(AN227,Home!$C$8:$E$207,3,FALSE),"")</f>
        <v/>
      </c>
      <c r="AG227" s="103" t="str">
        <f>IFERROR(VLOOKUP(AN227,Home!$C$8:$E$207,2,FALSE),"")</f>
        <v/>
      </c>
      <c r="AH227" s="104" t="str">
        <f>IF(VLOOKUP(AE227,Home!$C$8:$I$207,6,FALSE)="","",VLOOKUP(AE227,Home!$C$8:$I$207,6,FALSE))</f>
        <v/>
      </c>
      <c r="AI227" s="104" t="e">
        <f t="shared" si="101"/>
        <v>#VALUE!</v>
      </c>
      <c r="AJ227" s="105" t="e">
        <f t="shared" si="93"/>
        <v>#VALUE!</v>
      </c>
      <c r="AK227" s="103" t="e">
        <f t="shared" si="83"/>
        <v>#VALUE!</v>
      </c>
      <c r="AL227" s="103" t="e">
        <f t="shared" si="94"/>
        <v>#VALUE!</v>
      </c>
      <c r="AN227" t="str">
        <f>IF(OR(VLOOKUP(AE227,Home!$C$8:$I$207,6,FALSE)="",VLOOKUP(AE227,Home!$C$8:$I$207,7,FALSE)=""),"FEJL",Baggrundsark!AE227)</f>
        <v>FEJL</v>
      </c>
      <c r="AO227">
        <f>IF(VLOOKUP(AE227,Home!$C$8:$N$207,12,FALSE)="Timelønnet",1,0)</f>
        <v>0</v>
      </c>
      <c r="AP227">
        <f>SUM($AO$4:AO227)*AO227</f>
        <v>0</v>
      </c>
      <c r="AQ227">
        <f t="shared" si="84"/>
        <v>1</v>
      </c>
      <c r="AR227" t="str">
        <f t="shared" si="85"/>
        <v/>
      </c>
      <c r="AS227" t="e">
        <f t="shared" si="95"/>
        <v>#VALUE!</v>
      </c>
      <c r="AT227" s="45" t="e">
        <f t="shared" si="86"/>
        <v>#VALUE!</v>
      </c>
      <c r="AU227">
        <f>VLOOKUP(AQ227,Home!$C$8:$J$207,8,FALSE)</f>
        <v>0</v>
      </c>
      <c r="AZ227">
        <v>14</v>
      </c>
      <c r="BA227">
        <v>2018</v>
      </c>
      <c r="BB227" t="s">
        <v>438</v>
      </c>
      <c r="BC227" t="s">
        <v>185</v>
      </c>
    </row>
    <row r="228" spans="1:55" x14ac:dyDescent="0.25">
      <c r="A228" s="6">
        <f t="shared" si="87"/>
        <v>0</v>
      </c>
      <c r="B228" s="6">
        <f t="shared" si="96"/>
        <v>0</v>
      </c>
      <c r="C228" s="6" t="str">
        <f t="shared" si="88"/>
        <v/>
      </c>
      <c r="D228" s="7">
        <f t="shared" si="89"/>
        <v>0</v>
      </c>
      <c r="E228" s="7">
        <f t="shared" si="97"/>
        <v>0</v>
      </c>
      <c r="F228" s="7" t="str">
        <f t="shared" si="90"/>
        <v/>
      </c>
      <c r="G228" s="6">
        <f t="shared" si="91"/>
        <v>0</v>
      </c>
      <c r="H228" s="6">
        <f t="shared" si="98"/>
        <v>0</v>
      </c>
      <c r="I228" s="6" t="str">
        <f t="shared" si="99"/>
        <v/>
      </c>
      <c r="J228" s="11">
        <v>225</v>
      </c>
      <c r="K228" s="11">
        <f>IF(IFERROR(VLOOKUP(J228,Home!$A$8:$B$1048576,1,FALSE),0)=0,0,1)</f>
        <v>0</v>
      </c>
      <c r="L228" s="129" t="e">
        <f>IF(VLOOKUP(O228,Home!$C$8:$R$207,6,FALSE)="","",VLOOKUP(O228,Home!$C$8:$R$207,6,FALSE))</f>
        <v>#N/A</v>
      </c>
      <c r="M228" s="129" t="e">
        <f t="shared" si="79"/>
        <v>#N/A</v>
      </c>
      <c r="N228" s="11">
        <f>SUM($K$4:K228)</f>
        <v>200</v>
      </c>
      <c r="O228" s="11" t="str">
        <f>IF(P228="","",IF(IFERROR(VLOOKUP(N228,Home!$C$8:$R$1048576,1,FALSE),"")=0,"",IFERROR(VLOOKUP(N228,Home!$C$8:$R$1048576,1,FALSE),"")))</f>
        <v/>
      </c>
      <c r="P228" s="11" t="str">
        <f>IF(IFERROR(VLOOKUP(W228,Home!$C$8:$R$1048576,3,FALSE),"")=0,"",IFERROR(VLOOKUP(W228,Home!$C$8:$R$1048576,3,FALSE),""))</f>
        <v/>
      </c>
      <c r="Q228" s="11" t="str">
        <f t="shared" si="80"/>
        <v/>
      </c>
      <c r="R228" s="130" t="e">
        <f>VLOOKUP(Q228,'Baggrund til lister'!$G$4:$H$15,2,FALSE)</f>
        <v>#N/A</v>
      </c>
      <c r="S228" s="11" t="str">
        <f t="shared" si="81"/>
        <v/>
      </c>
      <c r="T228" s="11" t="str">
        <f>IF(IFERROR(VLOOKUP(N228,Home!$C$8:$R$1048576,11,FALSE),"")=0,"",IFERROR(VLOOKUP(N228,Home!$C$8:$R$1048576,11,FALSE),""))</f>
        <v/>
      </c>
      <c r="U228" s="11" t="str">
        <f>IF(IFERROR(VLOOKUP(O228,Home!$C$8:$R$1048576,12,FALSE),"")=0,"",IFERROR(VLOOKUP(O228,Home!$C$8:$R$1048576,12,FALSE),""))</f>
        <v/>
      </c>
      <c r="V228" s="11" t="str">
        <f>IF(IFERROR(VLOOKUP(O228,Home!$C$8:$R$1048576,8,FALSE),"")=0,"",IFERROR(VLOOKUP(O228,Home!$C$8:$R$1048576,8,FALSE),""))</f>
        <v/>
      </c>
      <c r="W228" s="11" t="str">
        <f>IF(OR(VLOOKUP(N228,Home!$C$7:$I$207,6,FALSE)="",VLOOKUP(N228,Home!$C$7:$I$207,7,FALSE)=""),"FEJL",SUM(Baggrundsark!$K$4:K228))</f>
        <v>FEJL</v>
      </c>
      <c r="Y228">
        <v>225</v>
      </c>
      <c r="Z228" s="1"/>
      <c r="AC228" s="44"/>
      <c r="AD228">
        <f t="shared" si="92"/>
        <v>0</v>
      </c>
      <c r="AE228">
        <f>SUM($AD$4:AD228)</f>
        <v>1</v>
      </c>
      <c r="AF228" s="103" t="str">
        <f>IFERROR(VLOOKUP(AN228,Home!$C$8:$E$207,3,FALSE),"")</f>
        <v/>
      </c>
      <c r="AG228" s="103" t="str">
        <f>IFERROR(VLOOKUP(AN228,Home!$C$8:$E$207,2,FALSE),"")</f>
        <v/>
      </c>
      <c r="AH228" s="104" t="str">
        <f>IF(VLOOKUP(AE228,Home!$C$8:$I$207,6,FALSE)="","",VLOOKUP(AE228,Home!$C$8:$I$207,6,FALSE))</f>
        <v/>
      </c>
      <c r="AI228" s="104" t="e">
        <f t="shared" si="101"/>
        <v>#VALUE!</v>
      </c>
      <c r="AJ228" s="105" t="e">
        <f t="shared" si="93"/>
        <v>#VALUE!</v>
      </c>
      <c r="AK228" s="103" t="e">
        <f t="shared" si="83"/>
        <v>#VALUE!</v>
      </c>
      <c r="AL228" s="103" t="e">
        <f t="shared" si="94"/>
        <v>#VALUE!</v>
      </c>
      <c r="AN228" t="str">
        <f>IF(OR(VLOOKUP(AE228,Home!$C$8:$I$207,6,FALSE)="",VLOOKUP(AE228,Home!$C$8:$I$207,7,FALSE)=""),"FEJL",Baggrundsark!AE228)</f>
        <v>FEJL</v>
      </c>
      <c r="AO228">
        <f>IF(VLOOKUP(AE228,Home!$C$8:$N$207,12,FALSE)="Timelønnet",1,0)</f>
        <v>0</v>
      </c>
      <c r="AP228">
        <f>SUM($AO$4:AO228)*AO228</f>
        <v>0</v>
      </c>
      <c r="AQ228">
        <f t="shared" si="84"/>
        <v>1</v>
      </c>
      <c r="AR228" t="str">
        <f t="shared" si="85"/>
        <v/>
      </c>
      <c r="AS228" t="e">
        <f t="shared" si="95"/>
        <v>#VALUE!</v>
      </c>
      <c r="AT228" s="45" t="e">
        <f t="shared" si="86"/>
        <v>#VALUE!</v>
      </c>
      <c r="AU228">
        <f>VLOOKUP(AQ228,Home!$C$8:$J$207,8,FALSE)</f>
        <v>0</v>
      </c>
      <c r="AZ228">
        <v>15</v>
      </c>
      <c r="BA228">
        <v>2018</v>
      </c>
      <c r="BB228" t="s">
        <v>439</v>
      </c>
      <c r="BC228" t="s">
        <v>186</v>
      </c>
    </row>
    <row r="229" spans="1:55" x14ac:dyDescent="0.25">
      <c r="A229" s="6">
        <f t="shared" si="87"/>
        <v>0</v>
      </c>
      <c r="B229" s="6">
        <f t="shared" si="96"/>
        <v>0</v>
      </c>
      <c r="C229" s="6" t="str">
        <f t="shared" si="88"/>
        <v/>
      </c>
      <c r="D229" s="7">
        <f t="shared" si="89"/>
        <v>0</v>
      </c>
      <c r="E229" s="7">
        <f t="shared" si="97"/>
        <v>0</v>
      </c>
      <c r="F229" s="7" t="str">
        <f t="shared" si="90"/>
        <v/>
      </c>
      <c r="G229" s="6">
        <f t="shared" si="91"/>
        <v>0</v>
      </c>
      <c r="H229" s="6">
        <f t="shared" si="98"/>
        <v>0</v>
      </c>
      <c r="I229" s="6" t="str">
        <f t="shared" si="99"/>
        <v/>
      </c>
      <c r="J229" s="11">
        <v>226</v>
      </c>
      <c r="K229" s="11">
        <f>IF(IFERROR(VLOOKUP(J229,Home!$A$8:$B$1048576,1,FALSE),0)=0,0,1)</f>
        <v>0</v>
      </c>
      <c r="L229" s="129" t="e">
        <f>IF(VLOOKUP(O229,Home!$C$8:$R$207,6,FALSE)="","",VLOOKUP(O229,Home!$C$8:$R$207,6,FALSE))</f>
        <v>#N/A</v>
      </c>
      <c r="M229" s="129" t="e">
        <f t="shared" si="79"/>
        <v>#N/A</v>
      </c>
      <c r="N229" s="11">
        <f>SUM($K$4:K229)</f>
        <v>200</v>
      </c>
      <c r="O229" s="11" t="str">
        <f>IF(P229="","",IF(IFERROR(VLOOKUP(N229,Home!$C$8:$R$1048576,1,FALSE),"")=0,"",IFERROR(VLOOKUP(N229,Home!$C$8:$R$1048576,1,FALSE),"")))</f>
        <v/>
      </c>
      <c r="P229" s="11" t="str">
        <f>IF(IFERROR(VLOOKUP(W229,Home!$C$8:$R$1048576,3,FALSE),"")=0,"",IFERROR(VLOOKUP(W229,Home!$C$8:$R$1048576,3,FALSE),""))</f>
        <v/>
      </c>
      <c r="Q229" s="11" t="str">
        <f t="shared" si="80"/>
        <v/>
      </c>
      <c r="R229" s="130" t="e">
        <f>VLOOKUP(Q229,'Baggrund til lister'!$G$4:$H$15,2,FALSE)</f>
        <v>#N/A</v>
      </c>
      <c r="S229" s="11" t="str">
        <f t="shared" si="81"/>
        <v/>
      </c>
      <c r="T229" s="11" t="str">
        <f>IF(IFERROR(VLOOKUP(N229,Home!$C$8:$R$1048576,11,FALSE),"")=0,"",IFERROR(VLOOKUP(N229,Home!$C$8:$R$1048576,11,FALSE),""))</f>
        <v/>
      </c>
      <c r="U229" s="11" t="str">
        <f>IF(IFERROR(VLOOKUP(O229,Home!$C$8:$R$1048576,12,FALSE),"")=0,"",IFERROR(VLOOKUP(O229,Home!$C$8:$R$1048576,12,FALSE),""))</f>
        <v/>
      </c>
      <c r="V229" s="11" t="str">
        <f>IF(IFERROR(VLOOKUP(O229,Home!$C$8:$R$1048576,8,FALSE),"")=0,"",IFERROR(VLOOKUP(O229,Home!$C$8:$R$1048576,8,FALSE),""))</f>
        <v/>
      </c>
      <c r="W229" s="11" t="str">
        <f>IF(OR(VLOOKUP(N229,Home!$C$7:$I$207,6,FALSE)="",VLOOKUP(N229,Home!$C$7:$I$207,7,FALSE)=""),"FEJL",SUM(Baggrundsark!$K$4:K229))</f>
        <v>FEJL</v>
      </c>
      <c r="Y229">
        <v>226</v>
      </c>
      <c r="Z229" s="1"/>
      <c r="AC229" s="44"/>
      <c r="AD229">
        <f t="shared" si="92"/>
        <v>0</v>
      </c>
      <c r="AE229">
        <f>SUM($AD$4:AD229)</f>
        <v>1</v>
      </c>
      <c r="AF229" s="103" t="str">
        <f>IFERROR(VLOOKUP(AN229,Home!$C$8:$E$207,3,FALSE),"")</f>
        <v/>
      </c>
      <c r="AG229" s="103" t="str">
        <f>IFERROR(VLOOKUP(AN229,Home!$C$8:$E$207,2,FALSE),"")</f>
        <v/>
      </c>
      <c r="AH229" s="104" t="str">
        <f>IF(VLOOKUP(AE229,Home!$C$8:$I$207,6,FALSE)="","",VLOOKUP(AE229,Home!$C$8:$I$207,6,FALSE))</f>
        <v/>
      </c>
      <c r="AI229" s="104" t="e">
        <f t="shared" si="101"/>
        <v>#VALUE!</v>
      </c>
      <c r="AJ229" s="105" t="e">
        <f t="shared" si="93"/>
        <v>#VALUE!</v>
      </c>
      <c r="AK229" s="103" t="e">
        <f t="shared" si="83"/>
        <v>#VALUE!</v>
      </c>
      <c r="AL229" s="103" t="e">
        <f t="shared" si="94"/>
        <v>#VALUE!</v>
      </c>
      <c r="AN229" t="str">
        <f>IF(OR(VLOOKUP(AE229,Home!$C$8:$I$207,6,FALSE)="",VLOOKUP(AE229,Home!$C$8:$I$207,7,FALSE)=""),"FEJL",Baggrundsark!AE229)</f>
        <v>FEJL</v>
      </c>
      <c r="AO229">
        <f>IF(VLOOKUP(AE229,Home!$C$8:$N$207,12,FALSE)="Timelønnet",1,0)</f>
        <v>0</v>
      </c>
      <c r="AP229">
        <f>SUM($AO$4:AO229)*AO229</f>
        <v>0</v>
      </c>
      <c r="AQ229">
        <f t="shared" si="84"/>
        <v>1</v>
      </c>
      <c r="AR229" t="str">
        <f t="shared" si="85"/>
        <v/>
      </c>
      <c r="AS229" t="e">
        <f t="shared" si="95"/>
        <v>#VALUE!</v>
      </c>
      <c r="AT229" s="45" t="e">
        <f t="shared" si="86"/>
        <v>#VALUE!</v>
      </c>
      <c r="AU229">
        <f>VLOOKUP(AQ229,Home!$C$8:$J$207,8,FALSE)</f>
        <v>0</v>
      </c>
      <c r="AZ229">
        <v>16</v>
      </c>
      <c r="BA229">
        <v>2018</v>
      </c>
      <c r="BB229" t="s">
        <v>440</v>
      </c>
      <c r="BC229" t="s">
        <v>186</v>
      </c>
    </row>
    <row r="230" spans="1:55" x14ac:dyDescent="0.25">
      <c r="A230" s="6">
        <f t="shared" si="87"/>
        <v>0</v>
      </c>
      <c r="B230" s="6">
        <f t="shared" si="96"/>
        <v>0</v>
      </c>
      <c r="C230" s="6" t="str">
        <f t="shared" si="88"/>
        <v/>
      </c>
      <c r="D230" s="7">
        <f t="shared" si="89"/>
        <v>0</v>
      </c>
      <c r="E230" s="7">
        <f t="shared" si="97"/>
        <v>0</v>
      </c>
      <c r="F230" s="7" t="str">
        <f t="shared" si="90"/>
        <v/>
      </c>
      <c r="G230" s="6">
        <f t="shared" si="91"/>
        <v>0</v>
      </c>
      <c r="H230" s="6">
        <f t="shared" si="98"/>
        <v>0</v>
      </c>
      <c r="I230" s="6" t="str">
        <f t="shared" si="99"/>
        <v/>
      </c>
      <c r="J230" s="11">
        <v>227</v>
      </c>
      <c r="K230" s="11">
        <f>IF(IFERROR(VLOOKUP(J230,Home!$A$8:$B$1048576,1,FALSE),0)=0,0,1)</f>
        <v>0</v>
      </c>
      <c r="L230" s="129" t="e">
        <f>IF(VLOOKUP(O230,Home!$C$8:$R$207,6,FALSE)="","",VLOOKUP(O230,Home!$C$8:$R$207,6,FALSE))</f>
        <v>#N/A</v>
      </c>
      <c r="M230" s="129" t="e">
        <f t="shared" si="79"/>
        <v>#N/A</v>
      </c>
      <c r="N230" s="11">
        <f>SUM($K$4:K230)</f>
        <v>200</v>
      </c>
      <c r="O230" s="11" t="str">
        <f>IF(P230="","",IF(IFERROR(VLOOKUP(N230,Home!$C$8:$R$1048576,1,FALSE),"")=0,"",IFERROR(VLOOKUP(N230,Home!$C$8:$R$1048576,1,FALSE),"")))</f>
        <v/>
      </c>
      <c r="P230" s="11" t="str">
        <f>IF(IFERROR(VLOOKUP(W230,Home!$C$8:$R$1048576,3,FALSE),"")=0,"",IFERROR(VLOOKUP(W230,Home!$C$8:$R$1048576,3,FALSE),""))</f>
        <v/>
      </c>
      <c r="Q230" s="11" t="str">
        <f t="shared" si="80"/>
        <v/>
      </c>
      <c r="R230" s="130" t="e">
        <f>VLOOKUP(Q230,'Baggrund til lister'!$G$4:$H$15,2,FALSE)</f>
        <v>#N/A</v>
      </c>
      <c r="S230" s="11" t="str">
        <f t="shared" si="81"/>
        <v/>
      </c>
      <c r="T230" s="11" t="str">
        <f>IF(IFERROR(VLOOKUP(N230,Home!$C$8:$R$1048576,11,FALSE),"")=0,"",IFERROR(VLOOKUP(N230,Home!$C$8:$R$1048576,11,FALSE),""))</f>
        <v/>
      </c>
      <c r="U230" s="11" t="str">
        <f>IF(IFERROR(VLOOKUP(O230,Home!$C$8:$R$1048576,12,FALSE),"")=0,"",IFERROR(VLOOKUP(O230,Home!$C$8:$R$1048576,12,FALSE),""))</f>
        <v/>
      </c>
      <c r="V230" s="11" t="str">
        <f>IF(IFERROR(VLOOKUP(O230,Home!$C$8:$R$1048576,8,FALSE),"")=0,"",IFERROR(VLOOKUP(O230,Home!$C$8:$R$1048576,8,FALSE),""))</f>
        <v/>
      </c>
      <c r="W230" s="11" t="str">
        <f>IF(OR(VLOOKUP(N230,Home!$C$7:$I$207,6,FALSE)="",VLOOKUP(N230,Home!$C$7:$I$207,7,FALSE)=""),"FEJL",SUM(Baggrundsark!$K$4:K230))</f>
        <v>FEJL</v>
      </c>
      <c r="Y230">
        <v>227</v>
      </c>
      <c r="Z230" s="1"/>
      <c r="AC230" s="44"/>
      <c r="AD230">
        <f t="shared" si="92"/>
        <v>0</v>
      </c>
      <c r="AE230">
        <f>SUM($AD$4:AD230)</f>
        <v>1</v>
      </c>
      <c r="AF230" s="103" t="str">
        <f>IFERROR(VLOOKUP(AN230,Home!$C$8:$E$207,3,FALSE),"")</f>
        <v/>
      </c>
      <c r="AG230" s="103" t="str">
        <f>IFERROR(VLOOKUP(AN230,Home!$C$8:$E$207,2,FALSE),"")</f>
        <v/>
      </c>
      <c r="AH230" s="104" t="str">
        <f>IF(VLOOKUP(AE230,Home!$C$8:$I$207,6,FALSE)="","",VLOOKUP(AE230,Home!$C$8:$I$207,6,FALSE))</f>
        <v/>
      </c>
      <c r="AI230" s="104" t="e">
        <f t="shared" si="101"/>
        <v>#VALUE!</v>
      </c>
      <c r="AJ230" s="105" t="e">
        <f t="shared" si="93"/>
        <v>#VALUE!</v>
      </c>
      <c r="AK230" s="103" t="e">
        <f t="shared" si="83"/>
        <v>#VALUE!</v>
      </c>
      <c r="AL230" s="103" t="e">
        <f t="shared" si="94"/>
        <v>#VALUE!</v>
      </c>
      <c r="AN230" t="str">
        <f>IF(OR(VLOOKUP(AE230,Home!$C$8:$I$207,6,FALSE)="",VLOOKUP(AE230,Home!$C$8:$I$207,7,FALSE)=""),"FEJL",Baggrundsark!AE230)</f>
        <v>FEJL</v>
      </c>
      <c r="AO230">
        <f>IF(VLOOKUP(AE230,Home!$C$8:$N$207,12,FALSE)="Timelønnet",1,0)</f>
        <v>0</v>
      </c>
      <c r="AP230">
        <f>SUM($AO$4:AO230)*AO230</f>
        <v>0</v>
      </c>
      <c r="AQ230">
        <f t="shared" si="84"/>
        <v>1</v>
      </c>
      <c r="AR230" t="str">
        <f t="shared" si="85"/>
        <v/>
      </c>
      <c r="AS230" t="e">
        <f t="shared" si="95"/>
        <v>#VALUE!</v>
      </c>
      <c r="AT230" s="45" t="e">
        <f t="shared" si="86"/>
        <v>#VALUE!</v>
      </c>
      <c r="AU230">
        <f>VLOOKUP(AQ230,Home!$C$8:$J$207,8,FALSE)</f>
        <v>0</v>
      </c>
      <c r="AZ230">
        <v>17</v>
      </c>
      <c r="BA230">
        <v>2018</v>
      </c>
      <c r="BB230" t="s">
        <v>441</v>
      </c>
      <c r="BC230" t="s">
        <v>187</v>
      </c>
    </row>
    <row r="231" spans="1:55" x14ac:dyDescent="0.25">
      <c r="A231" s="6">
        <f t="shared" si="87"/>
        <v>0</v>
      </c>
      <c r="B231" s="6">
        <f t="shared" si="96"/>
        <v>0</v>
      </c>
      <c r="C231" s="6" t="str">
        <f t="shared" si="88"/>
        <v/>
      </c>
      <c r="D231" s="7">
        <f t="shared" si="89"/>
        <v>0</v>
      </c>
      <c r="E231" s="7">
        <f t="shared" si="97"/>
        <v>0</v>
      </c>
      <c r="F231" s="7" t="str">
        <f t="shared" si="90"/>
        <v/>
      </c>
      <c r="G231" s="6">
        <f t="shared" si="91"/>
        <v>0</v>
      </c>
      <c r="H231" s="6">
        <f t="shared" si="98"/>
        <v>0</v>
      </c>
      <c r="I231" s="6" t="str">
        <f t="shared" si="99"/>
        <v/>
      </c>
      <c r="J231" s="11">
        <v>228</v>
      </c>
      <c r="K231" s="11">
        <f>IF(IFERROR(VLOOKUP(J231,Home!$A$8:$B$1048576,1,FALSE),0)=0,0,1)</f>
        <v>0</v>
      </c>
      <c r="L231" s="129" t="e">
        <f>IF(VLOOKUP(O231,Home!$C$8:$R$207,6,FALSE)="","",VLOOKUP(O231,Home!$C$8:$R$207,6,FALSE))</f>
        <v>#N/A</v>
      </c>
      <c r="M231" s="129" t="e">
        <f t="shared" si="79"/>
        <v>#N/A</v>
      </c>
      <c r="N231" s="11">
        <f>SUM($K$4:K231)</f>
        <v>200</v>
      </c>
      <c r="O231" s="11" t="str">
        <f>IF(P231="","",IF(IFERROR(VLOOKUP(N231,Home!$C$8:$R$1048576,1,FALSE),"")=0,"",IFERROR(VLOOKUP(N231,Home!$C$8:$R$1048576,1,FALSE),"")))</f>
        <v/>
      </c>
      <c r="P231" s="11" t="str">
        <f>IF(IFERROR(VLOOKUP(W231,Home!$C$8:$R$1048576,3,FALSE),"")=0,"",IFERROR(VLOOKUP(W231,Home!$C$8:$R$1048576,3,FALSE),""))</f>
        <v/>
      </c>
      <c r="Q231" s="11" t="str">
        <f t="shared" si="80"/>
        <v/>
      </c>
      <c r="R231" s="130" t="e">
        <f>VLOOKUP(Q231,'Baggrund til lister'!$G$4:$H$15,2,FALSE)</f>
        <v>#N/A</v>
      </c>
      <c r="S231" s="11" t="str">
        <f t="shared" si="81"/>
        <v/>
      </c>
      <c r="T231" s="11" t="str">
        <f>IF(IFERROR(VLOOKUP(N231,Home!$C$8:$R$1048576,11,FALSE),"")=0,"",IFERROR(VLOOKUP(N231,Home!$C$8:$R$1048576,11,FALSE),""))</f>
        <v/>
      </c>
      <c r="U231" s="11" t="str">
        <f>IF(IFERROR(VLOOKUP(O231,Home!$C$8:$R$1048576,12,FALSE),"")=0,"",IFERROR(VLOOKUP(O231,Home!$C$8:$R$1048576,12,FALSE),""))</f>
        <v/>
      </c>
      <c r="V231" s="11" t="str">
        <f>IF(IFERROR(VLOOKUP(O231,Home!$C$8:$R$1048576,8,FALSE),"")=0,"",IFERROR(VLOOKUP(O231,Home!$C$8:$R$1048576,8,FALSE),""))</f>
        <v/>
      </c>
      <c r="W231" s="11" t="str">
        <f>IF(OR(VLOOKUP(N231,Home!$C$7:$I$207,6,FALSE)="",VLOOKUP(N231,Home!$C$7:$I$207,7,FALSE)=""),"FEJL",SUM(Baggrundsark!$K$4:K231))</f>
        <v>FEJL</v>
      </c>
      <c r="Y231">
        <v>228</v>
      </c>
      <c r="Z231" s="1"/>
      <c r="AC231" s="44"/>
      <c r="AD231">
        <f t="shared" si="92"/>
        <v>0</v>
      </c>
      <c r="AE231">
        <f>SUM($AD$4:AD231)</f>
        <v>1</v>
      </c>
      <c r="AF231" s="103" t="str">
        <f>IFERROR(VLOOKUP(AN231,Home!$C$8:$E$207,3,FALSE),"")</f>
        <v/>
      </c>
      <c r="AG231" s="103" t="str">
        <f>IFERROR(VLOOKUP(AN231,Home!$C$8:$E$207,2,FALSE),"")</f>
        <v/>
      </c>
      <c r="AH231" s="104" t="str">
        <f>IF(VLOOKUP(AE231,Home!$C$8:$I$207,6,FALSE)="","",VLOOKUP(AE231,Home!$C$8:$I$207,6,FALSE))</f>
        <v/>
      </c>
      <c r="AI231" s="104" t="e">
        <f t="shared" si="101"/>
        <v>#VALUE!</v>
      </c>
      <c r="AJ231" s="105" t="e">
        <f t="shared" si="93"/>
        <v>#VALUE!</v>
      </c>
      <c r="AK231" s="103" t="e">
        <f t="shared" si="83"/>
        <v>#VALUE!</v>
      </c>
      <c r="AL231" s="103" t="e">
        <f t="shared" si="94"/>
        <v>#VALUE!</v>
      </c>
      <c r="AN231" t="str">
        <f>IF(OR(VLOOKUP(AE231,Home!$C$8:$I$207,6,FALSE)="",VLOOKUP(AE231,Home!$C$8:$I$207,7,FALSE)=""),"FEJL",Baggrundsark!AE231)</f>
        <v>FEJL</v>
      </c>
      <c r="AO231">
        <f>IF(VLOOKUP(AE231,Home!$C$8:$N$207,12,FALSE)="Timelønnet",1,0)</f>
        <v>0</v>
      </c>
      <c r="AP231">
        <f>SUM($AO$4:AO231)*AO231</f>
        <v>0</v>
      </c>
      <c r="AQ231">
        <f t="shared" si="84"/>
        <v>1</v>
      </c>
      <c r="AR231" t="str">
        <f t="shared" si="85"/>
        <v/>
      </c>
      <c r="AS231" t="e">
        <f t="shared" si="95"/>
        <v>#VALUE!</v>
      </c>
      <c r="AT231" s="45" t="e">
        <f t="shared" si="86"/>
        <v>#VALUE!</v>
      </c>
      <c r="AU231">
        <f>VLOOKUP(AQ231,Home!$C$8:$J$207,8,FALSE)</f>
        <v>0</v>
      </c>
      <c r="AZ231">
        <v>18</v>
      </c>
      <c r="BA231">
        <v>2018</v>
      </c>
      <c r="BB231" t="s">
        <v>442</v>
      </c>
      <c r="BC231" t="s">
        <v>187</v>
      </c>
    </row>
    <row r="232" spans="1:55" x14ac:dyDescent="0.25">
      <c r="A232" s="6">
        <f t="shared" si="87"/>
        <v>0</v>
      </c>
      <c r="B232" s="6">
        <f t="shared" si="96"/>
        <v>0</v>
      </c>
      <c r="C232" s="6" t="str">
        <f t="shared" si="88"/>
        <v/>
      </c>
      <c r="D232" s="7">
        <f t="shared" si="89"/>
        <v>0</v>
      </c>
      <c r="E232" s="7">
        <f t="shared" si="97"/>
        <v>0</v>
      </c>
      <c r="F232" s="7" t="str">
        <f t="shared" si="90"/>
        <v/>
      </c>
      <c r="G232" s="6">
        <f t="shared" si="91"/>
        <v>0</v>
      </c>
      <c r="H232" s="6">
        <f t="shared" si="98"/>
        <v>0</v>
      </c>
      <c r="I232" s="6" t="str">
        <f t="shared" si="99"/>
        <v/>
      </c>
      <c r="J232" s="11">
        <v>229</v>
      </c>
      <c r="K232" s="11">
        <f>IF(IFERROR(VLOOKUP(J232,Home!$A$8:$B$1048576,1,FALSE),0)=0,0,1)</f>
        <v>0</v>
      </c>
      <c r="L232" s="129" t="e">
        <f>IF(VLOOKUP(O232,Home!$C$8:$R$207,6,FALSE)="","",VLOOKUP(O232,Home!$C$8:$R$207,6,FALSE))</f>
        <v>#N/A</v>
      </c>
      <c r="M232" s="129" t="e">
        <f t="shared" si="79"/>
        <v>#N/A</v>
      </c>
      <c r="N232" s="11">
        <f>SUM($K$4:K232)</f>
        <v>200</v>
      </c>
      <c r="O232" s="11" t="str">
        <f>IF(P232="","",IF(IFERROR(VLOOKUP(N232,Home!$C$8:$R$1048576,1,FALSE),"")=0,"",IFERROR(VLOOKUP(N232,Home!$C$8:$R$1048576,1,FALSE),"")))</f>
        <v/>
      </c>
      <c r="P232" s="11" t="str">
        <f>IF(IFERROR(VLOOKUP(W232,Home!$C$8:$R$1048576,3,FALSE),"")=0,"",IFERROR(VLOOKUP(W232,Home!$C$8:$R$1048576,3,FALSE),""))</f>
        <v/>
      </c>
      <c r="Q232" s="11" t="str">
        <f t="shared" si="80"/>
        <v/>
      </c>
      <c r="R232" s="130" t="e">
        <f>VLOOKUP(Q232,'Baggrund til lister'!$G$4:$H$15,2,FALSE)</f>
        <v>#N/A</v>
      </c>
      <c r="S232" s="11" t="str">
        <f t="shared" si="81"/>
        <v/>
      </c>
      <c r="T232" s="11" t="str">
        <f>IF(IFERROR(VLOOKUP(N232,Home!$C$8:$R$1048576,11,FALSE),"")=0,"",IFERROR(VLOOKUP(N232,Home!$C$8:$R$1048576,11,FALSE),""))</f>
        <v/>
      </c>
      <c r="U232" s="11" t="str">
        <f>IF(IFERROR(VLOOKUP(O232,Home!$C$8:$R$1048576,12,FALSE),"")=0,"",IFERROR(VLOOKUP(O232,Home!$C$8:$R$1048576,12,FALSE),""))</f>
        <v/>
      </c>
      <c r="V232" s="11" t="str">
        <f>IF(IFERROR(VLOOKUP(O232,Home!$C$8:$R$1048576,8,FALSE),"")=0,"",IFERROR(VLOOKUP(O232,Home!$C$8:$R$1048576,8,FALSE),""))</f>
        <v/>
      </c>
      <c r="W232" s="11" t="str">
        <f>IF(OR(VLOOKUP(N232,Home!$C$7:$I$207,6,FALSE)="",VLOOKUP(N232,Home!$C$7:$I$207,7,FALSE)=""),"FEJL",SUM(Baggrundsark!$K$4:K232))</f>
        <v>FEJL</v>
      </c>
      <c r="Y232">
        <v>229</v>
      </c>
      <c r="Z232" s="1"/>
      <c r="AC232" s="44"/>
      <c r="AD232">
        <f t="shared" si="92"/>
        <v>0</v>
      </c>
      <c r="AE232">
        <f>SUM($AD$4:AD232)</f>
        <v>1</v>
      </c>
      <c r="AF232" s="103" t="str">
        <f>IFERROR(VLOOKUP(AN232,Home!$C$8:$E$207,3,FALSE),"")</f>
        <v/>
      </c>
      <c r="AG232" s="103" t="str">
        <f>IFERROR(VLOOKUP(AN232,Home!$C$8:$E$207,2,FALSE),"")</f>
        <v/>
      </c>
      <c r="AH232" s="104" t="str">
        <f>IF(VLOOKUP(AE232,Home!$C$8:$I$207,6,FALSE)="","",VLOOKUP(AE232,Home!$C$8:$I$207,6,FALSE))</f>
        <v/>
      </c>
      <c r="AI232" s="104" t="e">
        <f t="shared" si="101"/>
        <v>#VALUE!</v>
      </c>
      <c r="AJ232" s="105" t="e">
        <f t="shared" si="93"/>
        <v>#VALUE!</v>
      </c>
      <c r="AK232" s="103" t="e">
        <f t="shared" si="83"/>
        <v>#VALUE!</v>
      </c>
      <c r="AL232" s="103" t="e">
        <f t="shared" si="94"/>
        <v>#VALUE!</v>
      </c>
      <c r="AN232" t="str">
        <f>IF(OR(VLOOKUP(AE232,Home!$C$8:$I$207,6,FALSE)="",VLOOKUP(AE232,Home!$C$8:$I$207,7,FALSE)=""),"FEJL",Baggrundsark!AE232)</f>
        <v>FEJL</v>
      </c>
      <c r="AO232">
        <f>IF(VLOOKUP(AE232,Home!$C$8:$N$207,12,FALSE)="Timelønnet",1,0)</f>
        <v>0</v>
      </c>
      <c r="AP232">
        <f>SUM($AO$4:AO232)*AO232</f>
        <v>0</v>
      </c>
      <c r="AQ232">
        <f t="shared" si="84"/>
        <v>1</v>
      </c>
      <c r="AR232" t="str">
        <f t="shared" si="85"/>
        <v/>
      </c>
      <c r="AS232" t="e">
        <f t="shared" si="95"/>
        <v>#VALUE!</v>
      </c>
      <c r="AT232" s="45" t="e">
        <f t="shared" si="86"/>
        <v>#VALUE!</v>
      </c>
      <c r="AU232">
        <f>VLOOKUP(AQ232,Home!$C$8:$J$207,8,FALSE)</f>
        <v>0</v>
      </c>
      <c r="AZ232">
        <v>19</v>
      </c>
      <c r="BA232">
        <v>2018</v>
      </c>
      <c r="BB232" t="s">
        <v>443</v>
      </c>
      <c r="BC232" t="s">
        <v>188</v>
      </c>
    </row>
    <row r="233" spans="1:55" x14ac:dyDescent="0.25">
      <c r="A233" s="6">
        <f t="shared" si="87"/>
        <v>0</v>
      </c>
      <c r="B233" s="6">
        <f t="shared" si="96"/>
        <v>0</v>
      </c>
      <c r="C233" s="6" t="str">
        <f t="shared" si="88"/>
        <v/>
      </c>
      <c r="D233" s="7">
        <f t="shared" si="89"/>
        <v>0</v>
      </c>
      <c r="E233" s="7">
        <f t="shared" si="97"/>
        <v>0</v>
      </c>
      <c r="F233" s="7" t="str">
        <f t="shared" si="90"/>
        <v/>
      </c>
      <c r="G233" s="6">
        <f t="shared" si="91"/>
        <v>0</v>
      </c>
      <c r="H233" s="6">
        <f t="shared" si="98"/>
        <v>0</v>
      </c>
      <c r="I233" s="6" t="str">
        <f t="shared" si="99"/>
        <v/>
      </c>
      <c r="J233" s="11">
        <v>230</v>
      </c>
      <c r="K233" s="11">
        <f>IF(IFERROR(VLOOKUP(J233,Home!$A$8:$B$1048576,1,FALSE),0)=0,0,1)</f>
        <v>0</v>
      </c>
      <c r="L233" s="129" t="e">
        <f>IF(VLOOKUP(O233,Home!$C$8:$R$207,6,FALSE)="","",VLOOKUP(O233,Home!$C$8:$R$207,6,FALSE))</f>
        <v>#N/A</v>
      </c>
      <c r="M233" s="129" t="e">
        <f t="shared" si="79"/>
        <v>#N/A</v>
      </c>
      <c r="N233" s="11">
        <f>SUM($K$4:K233)</f>
        <v>200</v>
      </c>
      <c r="O233" s="11" t="str">
        <f>IF(P233="","",IF(IFERROR(VLOOKUP(N233,Home!$C$8:$R$1048576,1,FALSE),"")=0,"",IFERROR(VLOOKUP(N233,Home!$C$8:$R$1048576,1,FALSE),"")))</f>
        <v/>
      </c>
      <c r="P233" s="11" t="str">
        <f>IF(IFERROR(VLOOKUP(W233,Home!$C$8:$R$1048576,3,FALSE),"")=0,"",IFERROR(VLOOKUP(W233,Home!$C$8:$R$1048576,3,FALSE),""))</f>
        <v/>
      </c>
      <c r="Q233" s="11" t="str">
        <f t="shared" si="80"/>
        <v/>
      </c>
      <c r="R233" s="130" t="e">
        <f>VLOOKUP(Q233,'Baggrund til lister'!$G$4:$H$15,2,FALSE)</f>
        <v>#N/A</v>
      </c>
      <c r="S233" s="11" t="str">
        <f t="shared" si="81"/>
        <v/>
      </c>
      <c r="T233" s="11" t="str">
        <f>IF(IFERROR(VLOOKUP(N233,Home!$C$8:$R$1048576,11,FALSE),"")=0,"",IFERROR(VLOOKUP(N233,Home!$C$8:$R$1048576,11,FALSE),""))</f>
        <v/>
      </c>
      <c r="U233" s="11" t="str">
        <f>IF(IFERROR(VLOOKUP(O233,Home!$C$8:$R$1048576,12,FALSE),"")=0,"",IFERROR(VLOOKUP(O233,Home!$C$8:$R$1048576,12,FALSE),""))</f>
        <v/>
      </c>
      <c r="V233" s="11" t="str">
        <f>IF(IFERROR(VLOOKUP(O233,Home!$C$8:$R$1048576,8,FALSE),"")=0,"",IFERROR(VLOOKUP(O233,Home!$C$8:$R$1048576,8,FALSE),""))</f>
        <v/>
      </c>
      <c r="W233" s="11" t="str">
        <f>IF(OR(VLOOKUP(N233,Home!$C$7:$I$207,6,FALSE)="",VLOOKUP(N233,Home!$C$7:$I$207,7,FALSE)=""),"FEJL",SUM(Baggrundsark!$K$4:K233))</f>
        <v>FEJL</v>
      </c>
      <c r="Y233">
        <v>230</v>
      </c>
      <c r="Z233" s="1"/>
      <c r="AC233" s="44"/>
      <c r="AD233">
        <f t="shared" si="92"/>
        <v>0</v>
      </c>
      <c r="AE233">
        <f>SUM($AD$4:AD233)</f>
        <v>1</v>
      </c>
      <c r="AF233" s="103" t="str">
        <f>IFERROR(VLOOKUP(AN233,Home!$C$8:$E$207,3,FALSE),"")</f>
        <v/>
      </c>
      <c r="AG233" s="103" t="str">
        <f>IFERROR(VLOOKUP(AN233,Home!$C$8:$E$207,2,FALSE),"")</f>
        <v/>
      </c>
      <c r="AH233" s="104" t="str">
        <f>IF(VLOOKUP(AE233,Home!$C$8:$I$207,6,FALSE)="","",VLOOKUP(AE233,Home!$C$8:$I$207,6,FALSE))</f>
        <v/>
      </c>
      <c r="AI233" s="104" t="e">
        <f t="shared" si="101"/>
        <v>#VALUE!</v>
      </c>
      <c r="AJ233" s="105" t="e">
        <f t="shared" si="93"/>
        <v>#VALUE!</v>
      </c>
      <c r="AK233" s="103" t="e">
        <f t="shared" si="83"/>
        <v>#VALUE!</v>
      </c>
      <c r="AL233" s="103" t="e">
        <f t="shared" si="94"/>
        <v>#VALUE!</v>
      </c>
      <c r="AN233" t="str">
        <f>IF(OR(VLOOKUP(AE233,Home!$C$8:$I$207,6,FALSE)="",VLOOKUP(AE233,Home!$C$8:$I$207,7,FALSE)=""),"FEJL",Baggrundsark!AE233)</f>
        <v>FEJL</v>
      </c>
      <c r="AO233">
        <f>IF(VLOOKUP(AE233,Home!$C$8:$N$207,12,FALSE)="Timelønnet",1,0)</f>
        <v>0</v>
      </c>
      <c r="AP233">
        <f>SUM($AO$4:AO233)*AO233</f>
        <v>0</v>
      </c>
      <c r="AQ233">
        <f t="shared" si="84"/>
        <v>1</v>
      </c>
      <c r="AR233" t="str">
        <f t="shared" si="85"/>
        <v/>
      </c>
      <c r="AS233" t="e">
        <f t="shared" si="95"/>
        <v>#VALUE!</v>
      </c>
      <c r="AT233" s="45" t="e">
        <f t="shared" si="86"/>
        <v>#VALUE!</v>
      </c>
      <c r="AU233">
        <f>VLOOKUP(AQ233,Home!$C$8:$J$207,8,FALSE)</f>
        <v>0</v>
      </c>
      <c r="AZ233">
        <v>20</v>
      </c>
      <c r="BA233">
        <v>2018</v>
      </c>
      <c r="BB233" t="s">
        <v>444</v>
      </c>
      <c r="BC233" t="s">
        <v>188</v>
      </c>
    </row>
    <row r="234" spans="1:55" x14ac:dyDescent="0.25">
      <c r="A234" s="6">
        <f t="shared" si="87"/>
        <v>0</v>
      </c>
      <c r="B234" s="6">
        <f t="shared" si="96"/>
        <v>0</v>
      </c>
      <c r="C234" s="6" t="str">
        <f t="shared" si="88"/>
        <v/>
      </c>
      <c r="D234" s="7">
        <f t="shared" si="89"/>
        <v>0</v>
      </c>
      <c r="E234" s="7">
        <f t="shared" si="97"/>
        <v>0</v>
      </c>
      <c r="F234" s="7" t="str">
        <f t="shared" si="90"/>
        <v/>
      </c>
      <c r="G234" s="6">
        <f t="shared" si="91"/>
        <v>0</v>
      </c>
      <c r="H234" s="6">
        <f t="shared" si="98"/>
        <v>0</v>
      </c>
      <c r="I234" s="6" t="str">
        <f t="shared" si="99"/>
        <v/>
      </c>
      <c r="J234" s="11">
        <v>231</v>
      </c>
      <c r="K234" s="11">
        <f>IF(IFERROR(VLOOKUP(J234,Home!$A$8:$B$1048576,1,FALSE),0)=0,0,1)</f>
        <v>0</v>
      </c>
      <c r="L234" s="129" t="e">
        <f>IF(VLOOKUP(O234,Home!$C$8:$R$207,6,FALSE)="","",VLOOKUP(O234,Home!$C$8:$R$207,6,FALSE))</f>
        <v>#N/A</v>
      </c>
      <c r="M234" s="129" t="e">
        <f t="shared" si="79"/>
        <v>#N/A</v>
      </c>
      <c r="N234" s="11">
        <f>SUM($K$4:K234)</f>
        <v>200</v>
      </c>
      <c r="O234" s="11" t="str">
        <f>IF(P234="","",IF(IFERROR(VLOOKUP(N234,Home!$C$8:$R$1048576,1,FALSE),"")=0,"",IFERROR(VLOOKUP(N234,Home!$C$8:$R$1048576,1,FALSE),"")))</f>
        <v/>
      </c>
      <c r="P234" s="11" t="str">
        <f>IF(IFERROR(VLOOKUP(W234,Home!$C$8:$R$1048576,3,FALSE),"")=0,"",IFERROR(VLOOKUP(W234,Home!$C$8:$R$1048576,3,FALSE),""))</f>
        <v/>
      </c>
      <c r="Q234" s="11" t="str">
        <f t="shared" si="80"/>
        <v/>
      </c>
      <c r="R234" s="130" t="e">
        <f>VLOOKUP(Q234,'Baggrund til lister'!$G$4:$H$15,2,FALSE)</f>
        <v>#N/A</v>
      </c>
      <c r="S234" s="11" t="str">
        <f t="shared" si="81"/>
        <v/>
      </c>
      <c r="T234" s="11" t="str">
        <f>IF(IFERROR(VLOOKUP(N234,Home!$C$8:$R$1048576,11,FALSE),"")=0,"",IFERROR(VLOOKUP(N234,Home!$C$8:$R$1048576,11,FALSE),""))</f>
        <v/>
      </c>
      <c r="U234" s="11" t="str">
        <f>IF(IFERROR(VLOOKUP(O234,Home!$C$8:$R$1048576,12,FALSE),"")=0,"",IFERROR(VLOOKUP(O234,Home!$C$8:$R$1048576,12,FALSE),""))</f>
        <v/>
      </c>
      <c r="V234" s="11" t="str">
        <f>IF(IFERROR(VLOOKUP(O234,Home!$C$8:$R$1048576,8,FALSE),"")=0,"",IFERROR(VLOOKUP(O234,Home!$C$8:$R$1048576,8,FALSE),""))</f>
        <v/>
      </c>
      <c r="W234" s="11" t="str">
        <f>IF(OR(VLOOKUP(N234,Home!$C$7:$I$207,6,FALSE)="",VLOOKUP(N234,Home!$C$7:$I$207,7,FALSE)=""),"FEJL",SUM(Baggrundsark!$K$4:K234))</f>
        <v>FEJL</v>
      </c>
      <c r="Y234">
        <v>231</v>
      </c>
      <c r="Z234" s="1"/>
      <c r="AC234" s="44"/>
      <c r="AD234">
        <f t="shared" si="92"/>
        <v>0</v>
      </c>
      <c r="AE234">
        <f>SUM($AD$4:AD234)</f>
        <v>1</v>
      </c>
      <c r="AF234" s="103" t="str">
        <f>IFERROR(VLOOKUP(AN234,Home!$C$8:$E$207,3,FALSE),"")</f>
        <v/>
      </c>
      <c r="AG234" s="103" t="str">
        <f>IFERROR(VLOOKUP(AN234,Home!$C$8:$E$207,2,FALSE),"")</f>
        <v/>
      </c>
      <c r="AH234" s="104" t="str">
        <f>IF(VLOOKUP(AE234,Home!$C$8:$I$207,6,FALSE)="","",VLOOKUP(AE234,Home!$C$8:$I$207,6,FALSE))</f>
        <v/>
      </c>
      <c r="AI234" s="104" t="e">
        <f t="shared" si="101"/>
        <v>#VALUE!</v>
      </c>
      <c r="AJ234" s="105" t="e">
        <f t="shared" si="93"/>
        <v>#VALUE!</v>
      </c>
      <c r="AK234" s="103" t="e">
        <f t="shared" si="83"/>
        <v>#VALUE!</v>
      </c>
      <c r="AL234" s="103" t="e">
        <f t="shared" si="94"/>
        <v>#VALUE!</v>
      </c>
      <c r="AN234" t="str">
        <f>IF(OR(VLOOKUP(AE234,Home!$C$8:$I$207,6,FALSE)="",VLOOKUP(AE234,Home!$C$8:$I$207,7,FALSE)=""),"FEJL",Baggrundsark!AE234)</f>
        <v>FEJL</v>
      </c>
      <c r="AO234">
        <f>IF(VLOOKUP(AE234,Home!$C$8:$N$207,12,FALSE)="Timelønnet",1,0)</f>
        <v>0</v>
      </c>
      <c r="AP234">
        <f>SUM($AO$4:AO234)*AO234</f>
        <v>0</v>
      </c>
      <c r="AQ234">
        <f t="shared" si="84"/>
        <v>1</v>
      </c>
      <c r="AR234" t="str">
        <f t="shared" si="85"/>
        <v/>
      </c>
      <c r="AS234" t="e">
        <f t="shared" si="95"/>
        <v>#VALUE!</v>
      </c>
      <c r="AT234" s="45" t="e">
        <f t="shared" si="86"/>
        <v>#VALUE!</v>
      </c>
      <c r="AU234">
        <f>VLOOKUP(AQ234,Home!$C$8:$J$207,8,FALSE)</f>
        <v>0</v>
      </c>
      <c r="AZ234">
        <v>21</v>
      </c>
      <c r="BA234">
        <v>2018</v>
      </c>
      <c r="BB234" t="s">
        <v>445</v>
      </c>
      <c r="BC234" t="s">
        <v>189</v>
      </c>
    </row>
    <row r="235" spans="1:55" x14ac:dyDescent="0.25">
      <c r="A235" s="6">
        <f t="shared" si="87"/>
        <v>0</v>
      </c>
      <c r="B235" s="6">
        <f t="shared" si="96"/>
        <v>0</v>
      </c>
      <c r="C235" s="6" t="str">
        <f t="shared" si="88"/>
        <v/>
      </c>
      <c r="D235" s="7">
        <f t="shared" si="89"/>
        <v>0</v>
      </c>
      <c r="E235" s="7">
        <f t="shared" si="97"/>
        <v>0</v>
      </c>
      <c r="F235" s="7" t="str">
        <f t="shared" si="90"/>
        <v/>
      </c>
      <c r="G235" s="6">
        <f t="shared" si="91"/>
        <v>0</v>
      </c>
      <c r="H235" s="6">
        <f t="shared" si="98"/>
        <v>0</v>
      </c>
      <c r="I235" s="6" t="str">
        <f t="shared" si="99"/>
        <v/>
      </c>
      <c r="J235" s="11">
        <v>232</v>
      </c>
      <c r="K235" s="11">
        <f>IF(IFERROR(VLOOKUP(J235,Home!$A$8:$B$1048576,1,FALSE),0)=0,0,1)</f>
        <v>0</v>
      </c>
      <c r="L235" s="129" t="e">
        <f>IF(VLOOKUP(O235,Home!$C$8:$R$207,6,FALSE)="","",VLOOKUP(O235,Home!$C$8:$R$207,6,FALSE))</f>
        <v>#N/A</v>
      </c>
      <c r="M235" s="129" t="e">
        <f t="shared" si="79"/>
        <v>#N/A</v>
      </c>
      <c r="N235" s="11">
        <f>SUM($K$4:K235)</f>
        <v>200</v>
      </c>
      <c r="O235" s="11" t="str">
        <f>IF(P235="","",IF(IFERROR(VLOOKUP(N235,Home!$C$8:$R$1048576,1,FALSE),"")=0,"",IFERROR(VLOOKUP(N235,Home!$C$8:$R$1048576,1,FALSE),"")))</f>
        <v/>
      </c>
      <c r="P235" s="11" t="str">
        <f>IF(IFERROR(VLOOKUP(W235,Home!$C$8:$R$1048576,3,FALSE),"")=0,"",IFERROR(VLOOKUP(W235,Home!$C$8:$R$1048576,3,FALSE),""))</f>
        <v/>
      </c>
      <c r="Q235" s="11" t="str">
        <f t="shared" si="80"/>
        <v/>
      </c>
      <c r="R235" s="130" t="e">
        <f>VLOOKUP(Q235,'Baggrund til lister'!$G$4:$H$15,2,FALSE)</f>
        <v>#N/A</v>
      </c>
      <c r="S235" s="11" t="str">
        <f t="shared" si="81"/>
        <v/>
      </c>
      <c r="T235" s="11" t="str">
        <f>IF(IFERROR(VLOOKUP(N235,Home!$C$8:$R$1048576,11,FALSE),"")=0,"",IFERROR(VLOOKUP(N235,Home!$C$8:$R$1048576,11,FALSE),""))</f>
        <v/>
      </c>
      <c r="U235" s="11" t="str">
        <f>IF(IFERROR(VLOOKUP(O235,Home!$C$8:$R$1048576,12,FALSE),"")=0,"",IFERROR(VLOOKUP(O235,Home!$C$8:$R$1048576,12,FALSE),""))</f>
        <v/>
      </c>
      <c r="V235" s="11" t="str">
        <f>IF(IFERROR(VLOOKUP(O235,Home!$C$8:$R$1048576,8,FALSE),"")=0,"",IFERROR(VLOOKUP(O235,Home!$C$8:$R$1048576,8,FALSE),""))</f>
        <v/>
      </c>
      <c r="W235" s="11" t="str">
        <f>IF(OR(VLOOKUP(N235,Home!$C$7:$I$207,6,FALSE)="",VLOOKUP(N235,Home!$C$7:$I$207,7,FALSE)=""),"FEJL",SUM(Baggrundsark!$K$4:K235))</f>
        <v>FEJL</v>
      </c>
      <c r="Y235">
        <v>232</v>
      </c>
      <c r="Z235" s="1"/>
      <c r="AC235" s="44"/>
      <c r="AD235">
        <f t="shared" si="92"/>
        <v>0</v>
      </c>
      <c r="AE235">
        <f>SUM($AD$4:AD235)</f>
        <v>1</v>
      </c>
      <c r="AF235" s="103" t="str">
        <f>IFERROR(VLOOKUP(AN235,Home!$C$8:$E$207,3,FALSE),"")</f>
        <v/>
      </c>
      <c r="AG235" s="103" t="str">
        <f>IFERROR(VLOOKUP(AN235,Home!$C$8:$E$207,2,FALSE),"")</f>
        <v/>
      </c>
      <c r="AH235" s="104" t="str">
        <f>IF(VLOOKUP(AE235,Home!$C$8:$I$207,6,FALSE)="","",VLOOKUP(AE235,Home!$C$8:$I$207,6,FALSE))</f>
        <v/>
      </c>
      <c r="AI235" s="104" t="e">
        <f t="shared" si="101"/>
        <v>#VALUE!</v>
      </c>
      <c r="AJ235" s="105" t="e">
        <f t="shared" si="93"/>
        <v>#VALUE!</v>
      </c>
      <c r="AK235" s="103" t="e">
        <f t="shared" si="83"/>
        <v>#VALUE!</v>
      </c>
      <c r="AL235" s="103" t="e">
        <f t="shared" si="94"/>
        <v>#VALUE!</v>
      </c>
      <c r="AN235" t="str">
        <f>IF(OR(VLOOKUP(AE235,Home!$C$8:$I$207,6,FALSE)="",VLOOKUP(AE235,Home!$C$8:$I$207,7,FALSE)=""),"FEJL",Baggrundsark!AE235)</f>
        <v>FEJL</v>
      </c>
      <c r="AO235">
        <f>IF(VLOOKUP(AE235,Home!$C$8:$N$207,12,FALSE)="Timelønnet",1,0)</f>
        <v>0</v>
      </c>
      <c r="AP235">
        <f>SUM($AO$4:AO235)*AO235</f>
        <v>0</v>
      </c>
      <c r="AQ235">
        <f t="shared" si="84"/>
        <v>1</v>
      </c>
      <c r="AR235" t="str">
        <f t="shared" si="85"/>
        <v/>
      </c>
      <c r="AS235" t="e">
        <f t="shared" si="95"/>
        <v>#VALUE!</v>
      </c>
      <c r="AT235" s="45" t="e">
        <f t="shared" si="86"/>
        <v>#VALUE!</v>
      </c>
      <c r="AU235">
        <f>VLOOKUP(AQ235,Home!$C$8:$J$207,8,FALSE)</f>
        <v>0</v>
      </c>
      <c r="AZ235">
        <v>22</v>
      </c>
      <c r="BA235">
        <v>2018</v>
      </c>
      <c r="BB235" t="s">
        <v>446</v>
      </c>
      <c r="BC235" t="s">
        <v>189</v>
      </c>
    </row>
    <row r="236" spans="1:55" x14ac:dyDescent="0.25">
      <c r="A236" s="6">
        <f t="shared" si="87"/>
        <v>0</v>
      </c>
      <c r="B236" s="6">
        <f t="shared" si="96"/>
        <v>0</v>
      </c>
      <c r="C236" s="6" t="str">
        <f t="shared" si="88"/>
        <v/>
      </c>
      <c r="D236" s="7">
        <f t="shared" si="89"/>
        <v>0</v>
      </c>
      <c r="E236" s="7">
        <f t="shared" si="97"/>
        <v>0</v>
      </c>
      <c r="F236" s="7" t="str">
        <f t="shared" si="90"/>
        <v/>
      </c>
      <c r="G236" s="6">
        <f t="shared" si="91"/>
        <v>0</v>
      </c>
      <c r="H236" s="6">
        <f t="shared" si="98"/>
        <v>0</v>
      </c>
      <c r="I236" s="6" t="str">
        <f t="shared" si="99"/>
        <v/>
      </c>
      <c r="J236" s="11">
        <v>233</v>
      </c>
      <c r="K236" s="11">
        <f>IF(IFERROR(VLOOKUP(J236,Home!$A$8:$B$1048576,1,FALSE),0)=0,0,1)</f>
        <v>0</v>
      </c>
      <c r="L236" s="129" t="e">
        <f>IF(VLOOKUP(O236,Home!$C$8:$R$207,6,FALSE)="","",VLOOKUP(O236,Home!$C$8:$R$207,6,FALSE))</f>
        <v>#N/A</v>
      </c>
      <c r="M236" s="129" t="e">
        <f t="shared" si="79"/>
        <v>#N/A</v>
      </c>
      <c r="N236" s="11">
        <f>SUM($K$4:K236)</f>
        <v>200</v>
      </c>
      <c r="O236" s="11" t="str">
        <f>IF(P236="","",IF(IFERROR(VLOOKUP(N236,Home!$C$8:$R$1048576,1,FALSE),"")=0,"",IFERROR(VLOOKUP(N236,Home!$C$8:$R$1048576,1,FALSE),"")))</f>
        <v/>
      </c>
      <c r="P236" s="11" t="str">
        <f>IF(IFERROR(VLOOKUP(W236,Home!$C$8:$R$1048576,3,FALSE),"")=0,"",IFERROR(VLOOKUP(W236,Home!$C$8:$R$1048576,3,FALSE),""))</f>
        <v/>
      </c>
      <c r="Q236" s="11" t="str">
        <f t="shared" si="80"/>
        <v/>
      </c>
      <c r="R236" s="130" t="e">
        <f>VLOOKUP(Q236,'Baggrund til lister'!$G$4:$H$15,2,FALSE)</f>
        <v>#N/A</v>
      </c>
      <c r="S236" s="11" t="str">
        <f t="shared" si="81"/>
        <v/>
      </c>
      <c r="T236" s="11" t="str">
        <f>IF(IFERROR(VLOOKUP(N236,Home!$C$8:$R$1048576,11,FALSE),"")=0,"",IFERROR(VLOOKUP(N236,Home!$C$8:$R$1048576,11,FALSE),""))</f>
        <v/>
      </c>
      <c r="U236" s="11" t="str">
        <f>IF(IFERROR(VLOOKUP(O236,Home!$C$8:$R$1048576,12,FALSE),"")=0,"",IFERROR(VLOOKUP(O236,Home!$C$8:$R$1048576,12,FALSE),""))</f>
        <v/>
      </c>
      <c r="V236" s="11" t="str">
        <f>IF(IFERROR(VLOOKUP(O236,Home!$C$8:$R$1048576,8,FALSE),"")=0,"",IFERROR(VLOOKUP(O236,Home!$C$8:$R$1048576,8,FALSE),""))</f>
        <v/>
      </c>
      <c r="W236" s="11" t="str">
        <f>IF(OR(VLOOKUP(N236,Home!$C$7:$I$207,6,FALSE)="",VLOOKUP(N236,Home!$C$7:$I$207,7,FALSE)=""),"FEJL",SUM(Baggrundsark!$K$4:K236))</f>
        <v>FEJL</v>
      </c>
      <c r="Y236">
        <v>233</v>
      </c>
      <c r="Z236" s="1"/>
      <c r="AC236" s="44"/>
      <c r="AD236">
        <f t="shared" si="92"/>
        <v>0</v>
      </c>
      <c r="AE236">
        <f>SUM($AD$4:AD236)</f>
        <v>1</v>
      </c>
      <c r="AF236" s="103" t="str">
        <f>IFERROR(VLOOKUP(AN236,Home!$C$8:$E$207,3,FALSE),"")</f>
        <v/>
      </c>
      <c r="AG236" s="103" t="str">
        <f>IFERROR(VLOOKUP(AN236,Home!$C$8:$E$207,2,FALSE),"")</f>
        <v/>
      </c>
      <c r="AH236" s="104" t="str">
        <f>IF(VLOOKUP(AE236,Home!$C$8:$I$207,6,FALSE)="","",VLOOKUP(AE236,Home!$C$8:$I$207,6,FALSE))</f>
        <v/>
      </c>
      <c r="AI236" s="104" t="e">
        <f t="shared" si="101"/>
        <v>#VALUE!</v>
      </c>
      <c r="AJ236" s="105" t="e">
        <f t="shared" si="93"/>
        <v>#VALUE!</v>
      </c>
      <c r="AK236" s="103" t="e">
        <f t="shared" si="83"/>
        <v>#VALUE!</v>
      </c>
      <c r="AL236" s="103" t="e">
        <f t="shared" si="94"/>
        <v>#VALUE!</v>
      </c>
      <c r="AN236" t="str">
        <f>IF(OR(VLOOKUP(AE236,Home!$C$8:$I$207,6,FALSE)="",VLOOKUP(AE236,Home!$C$8:$I$207,7,FALSE)=""),"FEJL",Baggrundsark!AE236)</f>
        <v>FEJL</v>
      </c>
      <c r="AO236">
        <f>IF(VLOOKUP(AE236,Home!$C$8:$N$207,12,FALSE)="Timelønnet",1,0)</f>
        <v>0</v>
      </c>
      <c r="AP236">
        <f>SUM($AO$4:AO236)*AO236</f>
        <v>0</v>
      </c>
      <c r="AQ236">
        <f t="shared" si="84"/>
        <v>1</v>
      </c>
      <c r="AR236" t="str">
        <f t="shared" si="85"/>
        <v/>
      </c>
      <c r="AS236" t="e">
        <f t="shared" si="95"/>
        <v>#VALUE!</v>
      </c>
      <c r="AT236" s="45" t="e">
        <f t="shared" si="86"/>
        <v>#VALUE!</v>
      </c>
      <c r="AU236">
        <f>VLOOKUP(AQ236,Home!$C$8:$J$207,8,FALSE)</f>
        <v>0</v>
      </c>
      <c r="AZ236">
        <v>23</v>
      </c>
      <c r="BA236">
        <v>2018</v>
      </c>
      <c r="BB236" t="s">
        <v>447</v>
      </c>
      <c r="BC236" t="s">
        <v>190</v>
      </c>
    </row>
    <row r="237" spans="1:55" x14ac:dyDescent="0.25">
      <c r="A237" s="6">
        <f t="shared" si="87"/>
        <v>0</v>
      </c>
      <c r="B237" s="6">
        <f t="shared" si="96"/>
        <v>0</v>
      </c>
      <c r="C237" s="6" t="str">
        <f t="shared" si="88"/>
        <v/>
      </c>
      <c r="D237" s="7">
        <f t="shared" si="89"/>
        <v>0</v>
      </c>
      <c r="E237" s="7">
        <f t="shared" si="97"/>
        <v>0</v>
      </c>
      <c r="F237" s="7" t="str">
        <f t="shared" si="90"/>
        <v/>
      </c>
      <c r="G237" s="6">
        <f t="shared" si="91"/>
        <v>0</v>
      </c>
      <c r="H237" s="6">
        <f t="shared" si="98"/>
        <v>0</v>
      </c>
      <c r="I237" s="6" t="str">
        <f t="shared" si="99"/>
        <v/>
      </c>
      <c r="J237" s="11">
        <v>234</v>
      </c>
      <c r="K237" s="11">
        <f>IF(IFERROR(VLOOKUP(J237,Home!$A$8:$B$1048576,1,FALSE),0)=0,0,1)</f>
        <v>0</v>
      </c>
      <c r="L237" s="129" t="e">
        <f>IF(VLOOKUP(O237,Home!$C$8:$R$207,6,FALSE)="","",VLOOKUP(O237,Home!$C$8:$R$207,6,FALSE))</f>
        <v>#N/A</v>
      </c>
      <c r="M237" s="129" t="e">
        <f t="shared" si="79"/>
        <v>#N/A</v>
      </c>
      <c r="N237" s="11">
        <f>SUM($K$4:K237)</f>
        <v>200</v>
      </c>
      <c r="O237" s="11" t="str">
        <f>IF(P237="","",IF(IFERROR(VLOOKUP(N237,Home!$C$8:$R$1048576,1,FALSE),"")=0,"",IFERROR(VLOOKUP(N237,Home!$C$8:$R$1048576,1,FALSE),"")))</f>
        <v/>
      </c>
      <c r="P237" s="11" t="str">
        <f>IF(IFERROR(VLOOKUP(W237,Home!$C$8:$R$1048576,3,FALSE),"")=0,"",IFERROR(VLOOKUP(W237,Home!$C$8:$R$1048576,3,FALSE),""))</f>
        <v/>
      </c>
      <c r="Q237" s="11" t="str">
        <f t="shared" si="80"/>
        <v/>
      </c>
      <c r="R237" s="130" t="e">
        <f>VLOOKUP(Q237,'Baggrund til lister'!$G$4:$H$15,2,FALSE)</f>
        <v>#N/A</v>
      </c>
      <c r="S237" s="11" t="str">
        <f t="shared" si="81"/>
        <v/>
      </c>
      <c r="T237" s="11" t="str">
        <f>IF(IFERROR(VLOOKUP(N237,Home!$C$8:$R$1048576,11,FALSE),"")=0,"",IFERROR(VLOOKUP(N237,Home!$C$8:$R$1048576,11,FALSE),""))</f>
        <v/>
      </c>
      <c r="U237" s="11" t="str">
        <f>IF(IFERROR(VLOOKUP(O237,Home!$C$8:$R$1048576,12,FALSE),"")=0,"",IFERROR(VLOOKUP(O237,Home!$C$8:$R$1048576,12,FALSE),""))</f>
        <v/>
      </c>
      <c r="V237" s="11" t="str">
        <f>IF(IFERROR(VLOOKUP(O237,Home!$C$8:$R$1048576,8,FALSE),"")=0,"",IFERROR(VLOOKUP(O237,Home!$C$8:$R$1048576,8,FALSE),""))</f>
        <v/>
      </c>
      <c r="W237" s="11" t="str">
        <f>IF(OR(VLOOKUP(N237,Home!$C$7:$I$207,6,FALSE)="",VLOOKUP(N237,Home!$C$7:$I$207,7,FALSE)=""),"FEJL",SUM(Baggrundsark!$K$4:K237))</f>
        <v>FEJL</v>
      </c>
      <c r="Y237">
        <v>234</v>
      </c>
      <c r="Z237" s="1"/>
      <c r="AC237" s="44"/>
      <c r="AD237">
        <f t="shared" si="92"/>
        <v>0</v>
      </c>
      <c r="AE237">
        <f>SUM($AD$4:AD237)</f>
        <v>1</v>
      </c>
      <c r="AF237" s="103" t="str">
        <f>IFERROR(VLOOKUP(AN237,Home!$C$8:$E$207,3,FALSE),"")</f>
        <v/>
      </c>
      <c r="AG237" s="103" t="str">
        <f>IFERROR(VLOOKUP(AN237,Home!$C$8:$E$207,2,FALSE),"")</f>
        <v/>
      </c>
      <c r="AH237" s="104" t="str">
        <f>IF(VLOOKUP(AE237,Home!$C$8:$I$207,6,FALSE)="","",VLOOKUP(AE237,Home!$C$8:$I$207,6,FALSE))</f>
        <v/>
      </c>
      <c r="AI237" s="104" t="e">
        <f t="shared" si="101"/>
        <v>#VALUE!</v>
      </c>
      <c r="AJ237" s="105" t="e">
        <f t="shared" si="93"/>
        <v>#VALUE!</v>
      </c>
      <c r="AK237" s="103" t="e">
        <f t="shared" si="83"/>
        <v>#VALUE!</v>
      </c>
      <c r="AL237" s="103" t="e">
        <f t="shared" si="94"/>
        <v>#VALUE!</v>
      </c>
      <c r="AN237" t="str">
        <f>IF(OR(VLOOKUP(AE237,Home!$C$8:$I$207,6,FALSE)="",VLOOKUP(AE237,Home!$C$8:$I$207,7,FALSE)=""),"FEJL",Baggrundsark!AE237)</f>
        <v>FEJL</v>
      </c>
      <c r="AO237">
        <f>IF(VLOOKUP(AE237,Home!$C$8:$N$207,12,FALSE)="Timelønnet",1,0)</f>
        <v>0</v>
      </c>
      <c r="AP237">
        <f>SUM($AO$4:AO237)*AO237</f>
        <v>0</v>
      </c>
      <c r="AQ237">
        <f t="shared" si="84"/>
        <v>1</v>
      </c>
      <c r="AR237" t="str">
        <f t="shared" si="85"/>
        <v/>
      </c>
      <c r="AS237" t="e">
        <f t="shared" si="95"/>
        <v>#VALUE!</v>
      </c>
      <c r="AT237" s="45" t="e">
        <f t="shared" si="86"/>
        <v>#VALUE!</v>
      </c>
      <c r="AU237">
        <f>VLOOKUP(AQ237,Home!$C$8:$J$207,8,FALSE)</f>
        <v>0</v>
      </c>
      <c r="AZ237">
        <v>24</v>
      </c>
      <c r="BA237">
        <v>2018</v>
      </c>
      <c r="BB237" t="s">
        <v>448</v>
      </c>
      <c r="BC237" t="s">
        <v>190</v>
      </c>
    </row>
    <row r="238" spans="1:55" x14ac:dyDescent="0.25">
      <c r="A238" s="6">
        <f t="shared" si="87"/>
        <v>0</v>
      </c>
      <c r="B238" s="6">
        <f t="shared" si="96"/>
        <v>0</v>
      </c>
      <c r="C238" s="6" t="str">
        <f t="shared" si="88"/>
        <v/>
      </c>
      <c r="D238" s="7">
        <f t="shared" si="89"/>
        <v>0</v>
      </c>
      <c r="E238" s="7">
        <f t="shared" si="97"/>
        <v>0</v>
      </c>
      <c r="F238" s="7" t="str">
        <f t="shared" si="90"/>
        <v/>
      </c>
      <c r="G238" s="6">
        <f t="shared" si="91"/>
        <v>0</v>
      </c>
      <c r="H238" s="6">
        <f t="shared" si="98"/>
        <v>0</v>
      </c>
      <c r="I238" s="6" t="str">
        <f t="shared" si="99"/>
        <v/>
      </c>
      <c r="J238" s="11">
        <v>235</v>
      </c>
      <c r="K238" s="11">
        <f>IF(IFERROR(VLOOKUP(J238,Home!$A$8:$B$1048576,1,FALSE),0)=0,0,1)</f>
        <v>0</v>
      </c>
      <c r="L238" s="129" t="e">
        <f>IF(VLOOKUP(O238,Home!$C$8:$R$207,6,FALSE)="","",VLOOKUP(O238,Home!$C$8:$R$207,6,FALSE))</f>
        <v>#N/A</v>
      </c>
      <c r="M238" s="129" t="e">
        <f t="shared" si="79"/>
        <v>#N/A</v>
      </c>
      <c r="N238" s="11">
        <f>SUM($K$4:K238)</f>
        <v>200</v>
      </c>
      <c r="O238" s="11" t="str">
        <f>IF(P238="","",IF(IFERROR(VLOOKUP(N238,Home!$C$8:$R$1048576,1,FALSE),"")=0,"",IFERROR(VLOOKUP(N238,Home!$C$8:$R$1048576,1,FALSE),"")))</f>
        <v/>
      </c>
      <c r="P238" s="11" t="str">
        <f>IF(IFERROR(VLOOKUP(W238,Home!$C$8:$R$1048576,3,FALSE),"")=0,"",IFERROR(VLOOKUP(W238,Home!$C$8:$R$1048576,3,FALSE),""))</f>
        <v/>
      </c>
      <c r="Q238" s="11" t="str">
        <f t="shared" si="80"/>
        <v/>
      </c>
      <c r="R238" s="130" t="e">
        <f>VLOOKUP(Q238,'Baggrund til lister'!$G$4:$H$15,2,FALSE)</f>
        <v>#N/A</v>
      </c>
      <c r="S238" s="11" t="str">
        <f t="shared" si="81"/>
        <v/>
      </c>
      <c r="T238" s="11" t="str">
        <f>IF(IFERROR(VLOOKUP(N238,Home!$C$8:$R$1048576,11,FALSE),"")=0,"",IFERROR(VLOOKUP(N238,Home!$C$8:$R$1048576,11,FALSE),""))</f>
        <v/>
      </c>
      <c r="U238" s="11" t="str">
        <f>IF(IFERROR(VLOOKUP(O238,Home!$C$8:$R$1048576,12,FALSE),"")=0,"",IFERROR(VLOOKUP(O238,Home!$C$8:$R$1048576,12,FALSE),""))</f>
        <v/>
      </c>
      <c r="V238" s="11" t="str">
        <f>IF(IFERROR(VLOOKUP(O238,Home!$C$8:$R$1048576,8,FALSE),"")=0,"",IFERROR(VLOOKUP(O238,Home!$C$8:$R$1048576,8,FALSE),""))</f>
        <v/>
      </c>
      <c r="W238" s="11" t="str">
        <f>IF(OR(VLOOKUP(N238,Home!$C$7:$I$207,6,FALSE)="",VLOOKUP(N238,Home!$C$7:$I$207,7,FALSE)=""),"FEJL",SUM(Baggrundsark!$K$4:K238))</f>
        <v>FEJL</v>
      </c>
      <c r="Y238">
        <v>235</v>
      </c>
      <c r="Z238" s="1"/>
      <c r="AC238" s="44"/>
      <c r="AD238">
        <f t="shared" si="92"/>
        <v>0</v>
      </c>
      <c r="AE238">
        <f>SUM($AD$4:AD238)</f>
        <v>1</v>
      </c>
      <c r="AF238" s="103" t="str">
        <f>IFERROR(VLOOKUP(AN238,Home!$C$8:$E$207,3,FALSE),"")</f>
        <v/>
      </c>
      <c r="AG238" s="103" t="str">
        <f>IFERROR(VLOOKUP(AN238,Home!$C$8:$E$207,2,FALSE),"")</f>
        <v/>
      </c>
      <c r="AH238" s="104" t="str">
        <f>IF(VLOOKUP(AE238,Home!$C$8:$I$207,6,FALSE)="","",VLOOKUP(AE238,Home!$C$8:$I$207,6,FALSE))</f>
        <v/>
      </c>
      <c r="AI238" s="104" t="e">
        <f t="shared" si="101"/>
        <v>#VALUE!</v>
      </c>
      <c r="AJ238" s="105" t="e">
        <f t="shared" si="93"/>
        <v>#VALUE!</v>
      </c>
      <c r="AK238" s="103" t="e">
        <f t="shared" si="83"/>
        <v>#VALUE!</v>
      </c>
      <c r="AL238" s="103" t="e">
        <f t="shared" si="94"/>
        <v>#VALUE!</v>
      </c>
      <c r="AN238" t="str">
        <f>IF(OR(VLOOKUP(AE238,Home!$C$8:$I$207,6,FALSE)="",VLOOKUP(AE238,Home!$C$8:$I$207,7,FALSE)=""),"FEJL",Baggrundsark!AE238)</f>
        <v>FEJL</v>
      </c>
      <c r="AO238">
        <f>IF(VLOOKUP(AE238,Home!$C$8:$N$207,12,FALSE)="Timelønnet",1,0)</f>
        <v>0</v>
      </c>
      <c r="AP238">
        <f>SUM($AO$4:AO238)*AO238</f>
        <v>0</v>
      </c>
      <c r="AQ238">
        <f t="shared" si="84"/>
        <v>1</v>
      </c>
      <c r="AR238" t="str">
        <f t="shared" si="85"/>
        <v/>
      </c>
      <c r="AS238" t="e">
        <f t="shared" si="95"/>
        <v>#VALUE!</v>
      </c>
      <c r="AT238" s="45" t="e">
        <f t="shared" si="86"/>
        <v>#VALUE!</v>
      </c>
      <c r="AU238">
        <f>VLOOKUP(AQ238,Home!$C$8:$J$207,8,FALSE)</f>
        <v>0</v>
      </c>
      <c r="AZ238">
        <v>25</v>
      </c>
      <c r="BA238">
        <v>2018</v>
      </c>
      <c r="BB238" t="s">
        <v>449</v>
      </c>
      <c r="BC238" t="s">
        <v>191</v>
      </c>
    </row>
    <row r="239" spans="1:55" x14ac:dyDescent="0.25">
      <c r="A239" s="6">
        <f t="shared" si="87"/>
        <v>0</v>
      </c>
      <c r="B239" s="6">
        <f t="shared" si="96"/>
        <v>0</v>
      </c>
      <c r="C239" s="6" t="str">
        <f t="shared" si="88"/>
        <v/>
      </c>
      <c r="D239" s="7">
        <f t="shared" si="89"/>
        <v>0</v>
      </c>
      <c r="E239" s="7">
        <f t="shared" si="97"/>
        <v>0</v>
      </c>
      <c r="F239" s="7" t="str">
        <f t="shared" si="90"/>
        <v/>
      </c>
      <c r="G239" s="6">
        <f t="shared" si="91"/>
        <v>0</v>
      </c>
      <c r="H239" s="6">
        <f t="shared" si="98"/>
        <v>0</v>
      </c>
      <c r="I239" s="6" t="str">
        <f t="shared" si="99"/>
        <v/>
      </c>
      <c r="J239" s="11">
        <v>236</v>
      </c>
      <c r="K239" s="11">
        <f>IF(IFERROR(VLOOKUP(J239,Home!$A$8:$B$1048576,1,FALSE),0)=0,0,1)</f>
        <v>0</v>
      </c>
      <c r="L239" s="129" t="e">
        <f>IF(VLOOKUP(O239,Home!$C$8:$R$207,6,FALSE)="","",VLOOKUP(O239,Home!$C$8:$R$207,6,FALSE))</f>
        <v>#N/A</v>
      </c>
      <c r="M239" s="129" t="e">
        <f t="shared" si="79"/>
        <v>#N/A</v>
      </c>
      <c r="N239" s="11">
        <f>SUM($K$4:K239)</f>
        <v>200</v>
      </c>
      <c r="O239" s="11" t="str">
        <f>IF(P239="","",IF(IFERROR(VLOOKUP(N239,Home!$C$8:$R$1048576,1,FALSE),"")=0,"",IFERROR(VLOOKUP(N239,Home!$C$8:$R$1048576,1,FALSE),"")))</f>
        <v/>
      </c>
      <c r="P239" s="11" t="str">
        <f>IF(IFERROR(VLOOKUP(W239,Home!$C$8:$R$1048576,3,FALSE),"")=0,"",IFERROR(VLOOKUP(W239,Home!$C$8:$R$1048576,3,FALSE),""))</f>
        <v/>
      </c>
      <c r="Q239" s="11" t="str">
        <f t="shared" si="80"/>
        <v/>
      </c>
      <c r="R239" s="130" t="e">
        <f>VLOOKUP(Q239,'Baggrund til lister'!$G$4:$H$15,2,FALSE)</f>
        <v>#N/A</v>
      </c>
      <c r="S239" s="11" t="str">
        <f t="shared" si="81"/>
        <v/>
      </c>
      <c r="T239" s="11" t="str">
        <f>IF(IFERROR(VLOOKUP(N239,Home!$C$8:$R$1048576,11,FALSE),"")=0,"",IFERROR(VLOOKUP(N239,Home!$C$8:$R$1048576,11,FALSE),""))</f>
        <v/>
      </c>
      <c r="U239" s="11" t="str">
        <f>IF(IFERROR(VLOOKUP(O239,Home!$C$8:$R$1048576,12,FALSE),"")=0,"",IFERROR(VLOOKUP(O239,Home!$C$8:$R$1048576,12,FALSE),""))</f>
        <v/>
      </c>
      <c r="V239" s="11" t="str">
        <f>IF(IFERROR(VLOOKUP(O239,Home!$C$8:$R$1048576,8,FALSE),"")=0,"",IFERROR(VLOOKUP(O239,Home!$C$8:$R$1048576,8,FALSE),""))</f>
        <v/>
      </c>
      <c r="W239" s="11" t="str">
        <f>IF(OR(VLOOKUP(N239,Home!$C$7:$I$207,6,FALSE)="",VLOOKUP(N239,Home!$C$7:$I$207,7,FALSE)=""),"FEJL",SUM(Baggrundsark!$K$4:K239))</f>
        <v>FEJL</v>
      </c>
      <c r="Y239">
        <v>236</v>
      </c>
      <c r="Z239" s="1"/>
      <c r="AC239" s="44"/>
      <c r="AD239">
        <f t="shared" si="92"/>
        <v>0</v>
      </c>
      <c r="AE239">
        <f>SUM($AD$4:AD239)</f>
        <v>1</v>
      </c>
      <c r="AF239" s="103" t="str">
        <f>IFERROR(VLOOKUP(AN239,Home!$C$8:$E$207,3,FALSE),"")</f>
        <v/>
      </c>
      <c r="AG239" s="103" t="str">
        <f>IFERROR(VLOOKUP(AN239,Home!$C$8:$E$207,2,FALSE),"")</f>
        <v/>
      </c>
      <c r="AH239" s="104" t="str">
        <f>IF(VLOOKUP(AE239,Home!$C$8:$I$207,6,FALSE)="","",VLOOKUP(AE239,Home!$C$8:$I$207,6,FALSE))</f>
        <v/>
      </c>
      <c r="AI239" s="104" t="e">
        <f t="shared" si="101"/>
        <v>#VALUE!</v>
      </c>
      <c r="AJ239" s="105" t="e">
        <f t="shared" si="93"/>
        <v>#VALUE!</v>
      </c>
      <c r="AK239" s="103" t="e">
        <f t="shared" si="83"/>
        <v>#VALUE!</v>
      </c>
      <c r="AL239" s="103" t="e">
        <f t="shared" si="94"/>
        <v>#VALUE!</v>
      </c>
      <c r="AN239" t="str">
        <f>IF(OR(VLOOKUP(AE239,Home!$C$8:$I$207,6,FALSE)="",VLOOKUP(AE239,Home!$C$8:$I$207,7,FALSE)=""),"FEJL",Baggrundsark!AE239)</f>
        <v>FEJL</v>
      </c>
      <c r="AO239">
        <f>IF(VLOOKUP(AE239,Home!$C$8:$N$207,12,FALSE)="Timelønnet",1,0)</f>
        <v>0</v>
      </c>
      <c r="AP239">
        <f>SUM($AO$4:AO239)*AO239</f>
        <v>0</v>
      </c>
      <c r="AQ239">
        <f t="shared" si="84"/>
        <v>1</v>
      </c>
      <c r="AR239" t="str">
        <f t="shared" si="85"/>
        <v/>
      </c>
      <c r="AS239" t="e">
        <f t="shared" si="95"/>
        <v>#VALUE!</v>
      </c>
      <c r="AT239" s="45" t="e">
        <f t="shared" si="86"/>
        <v>#VALUE!</v>
      </c>
      <c r="AU239">
        <f>VLOOKUP(AQ239,Home!$C$8:$J$207,8,FALSE)</f>
        <v>0</v>
      </c>
      <c r="AZ239">
        <v>26</v>
      </c>
      <c r="BA239">
        <v>2018</v>
      </c>
      <c r="BB239" t="s">
        <v>450</v>
      </c>
      <c r="BC239" t="s">
        <v>191</v>
      </c>
    </row>
    <row r="240" spans="1:55" x14ac:dyDescent="0.25">
      <c r="A240" s="6">
        <f t="shared" si="87"/>
        <v>0</v>
      </c>
      <c r="B240" s="6">
        <f t="shared" si="96"/>
        <v>0</v>
      </c>
      <c r="C240" s="6" t="str">
        <f t="shared" si="88"/>
        <v/>
      </c>
      <c r="D240" s="7">
        <f t="shared" si="89"/>
        <v>0</v>
      </c>
      <c r="E240" s="7">
        <f t="shared" si="97"/>
        <v>0</v>
      </c>
      <c r="F240" s="7" t="str">
        <f t="shared" si="90"/>
        <v/>
      </c>
      <c r="G240" s="6">
        <f t="shared" si="91"/>
        <v>0</v>
      </c>
      <c r="H240" s="6">
        <f t="shared" si="98"/>
        <v>0</v>
      </c>
      <c r="I240" s="6" t="str">
        <f t="shared" si="99"/>
        <v/>
      </c>
      <c r="J240" s="11">
        <v>237</v>
      </c>
      <c r="K240" s="11">
        <f>IF(IFERROR(VLOOKUP(J240,Home!$A$8:$B$1048576,1,FALSE),0)=0,0,1)</f>
        <v>0</v>
      </c>
      <c r="L240" s="129" t="e">
        <f>IF(VLOOKUP(O240,Home!$C$8:$R$207,6,FALSE)="","",VLOOKUP(O240,Home!$C$8:$R$207,6,FALSE))</f>
        <v>#N/A</v>
      </c>
      <c r="M240" s="129" t="e">
        <f t="shared" si="79"/>
        <v>#N/A</v>
      </c>
      <c r="N240" s="11">
        <f>SUM($K$4:K240)</f>
        <v>200</v>
      </c>
      <c r="O240" s="11" t="str">
        <f>IF(P240="","",IF(IFERROR(VLOOKUP(N240,Home!$C$8:$R$1048576,1,FALSE),"")=0,"",IFERROR(VLOOKUP(N240,Home!$C$8:$R$1048576,1,FALSE),"")))</f>
        <v/>
      </c>
      <c r="P240" s="11" t="str">
        <f>IF(IFERROR(VLOOKUP(W240,Home!$C$8:$R$1048576,3,FALSE),"")=0,"",IFERROR(VLOOKUP(W240,Home!$C$8:$R$1048576,3,FALSE),""))</f>
        <v/>
      </c>
      <c r="Q240" s="11" t="str">
        <f t="shared" si="80"/>
        <v/>
      </c>
      <c r="R240" s="130" t="e">
        <f>VLOOKUP(Q240,'Baggrund til lister'!$G$4:$H$15,2,FALSE)</f>
        <v>#N/A</v>
      </c>
      <c r="S240" s="11" t="str">
        <f t="shared" si="81"/>
        <v/>
      </c>
      <c r="T240" s="11" t="str">
        <f>IF(IFERROR(VLOOKUP(N240,Home!$C$8:$R$1048576,11,FALSE),"")=0,"",IFERROR(VLOOKUP(N240,Home!$C$8:$R$1048576,11,FALSE),""))</f>
        <v/>
      </c>
      <c r="U240" s="11" t="str">
        <f>IF(IFERROR(VLOOKUP(O240,Home!$C$8:$R$1048576,12,FALSE),"")=0,"",IFERROR(VLOOKUP(O240,Home!$C$8:$R$1048576,12,FALSE),""))</f>
        <v/>
      </c>
      <c r="V240" s="11" t="str">
        <f>IF(IFERROR(VLOOKUP(O240,Home!$C$8:$R$1048576,8,FALSE),"")=0,"",IFERROR(VLOOKUP(O240,Home!$C$8:$R$1048576,8,FALSE),""))</f>
        <v/>
      </c>
      <c r="W240" s="11" t="str">
        <f>IF(OR(VLOOKUP(N240,Home!$C$7:$I$207,6,FALSE)="",VLOOKUP(N240,Home!$C$7:$I$207,7,FALSE)=""),"FEJL",SUM(Baggrundsark!$K$4:K240))</f>
        <v>FEJL</v>
      </c>
      <c r="Y240">
        <v>237</v>
      </c>
      <c r="Z240" s="1"/>
      <c r="AC240" s="44"/>
      <c r="AD240">
        <f t="shared" si="92"/>
        <v>0</v>
      </c>
      <c r="AE240">
        <f>SUM($AD$4:AD240)</f>
        <v>1</v>
      </c>
      <c r="AF240" s="103" t="str">
        <f>IFERROR(VLOOKUP(AN240,Home!$C$8:$E$207,3,FALSE),"")</f>
        <v/>
      </c>
      <c r="AG240" s="103" t="str">
        <f>IFERROR(VLOOKUP(AN240,Home!$C$8:$E$207,2,FALSE),"")</f>
        <v/>
      </c>
      <c r="AH240" s="104" t="str">
        <f>IF(VLOOKUP(AE240,Home!$C$8:$I$207,6,FALSE)="","",VLOOKUP(AE240,Home!$C$8:$I$207,6,FALSE))</f>
        <v/>
      </c>
      <c r="AI240" s="104" t="e">
        <f t="shared" si="101"/>
        <v>#VALUE!</v>
      </c>
      <c r="AJ240" s="105" t="e">
        <f t="shared" si="93"/>
        <v>#VALUE!</v>
      </c>
      <c r="AK240" s="103" t="e">
        <f t="shared" si="83"/>
        <v>#VALUE!</v>
      </c>
      <c r="AL240" s="103" t="e">
        <f t="shared" si="94"/>
        <v>#VALUE!</v>
      </c>
      <c r="AN240" t="str">
        <f>IF(OR(VLOOKUP(AE240,Home!$C$8:$I$207,6,FALSE)="",VLOOKUP(AE240,Home!$C$8:$I$207,7,FALSE)=""),"FEJL",Baggrundsark!AE240)</f>
        <v>FEJL</v>
      </c>
      <c r="AO240">
        <f>IF(VLOOKUP(AE240,Home!$C$8:$N$207,12,FALSE)="Timelønnet",1,0)</f>
        <v>0</v>
      </c>
      <c r="AP240">
        <f>SUM($AO$4:AO240)*AO240</f>
        <v>0</v>
      </c>
      <c r="AQ240">
        <f t="shared" si="84"/>
        <v>1</v>
      </c>
      <c r="AR240" t="str">
        <f t="shared" si="85"/>
        <v/>
      </c>
      <c r="AS240" t="e">
        <f t="shared" si="95"/>
        <v>#VALUE!</v>
      </c>
      <c r="AT240" s="45" t="e">
        <f t="shared" si="86"/>
        <v>#VALUE!</v>
      </c>
      <c r="AU240">
        <f>VLOOKUP(AQ240,Home!$C$8:$J$207,8,FALSE)</f>
        <v>0</v>
      </c>
      <c r="AZ240">
        <v>27</v>
      </c>
      <c r="BA240">
        <v>2018</v>
      </c>
      <c r="BB240" t="s">
        <v>451</v>
      </c>
      <c r="BC240" t="s">
        <v>192</v>
      </c>
    </row>
    <row r="241" spans="1:55" x14ac:dyDescent="0.25">
      <c r="A241" s="6">
        <f t="shared" si="87"/>
        <v>0</v>
      </c>
      <c r="B241" s="6">
        <f t="shared" si="96"/>
        <v>0</v>
      </c>
      <c r="C241" s="6" t="str">
        <f t="shared" si="88"/>
        <v/>
      </c>
      <c r="D241" s="7">
        <f t="shared" si="89"/>
        <v>0</v>
      </c>
      <c r="E241" s="7">
        <f t="shared" si="97"/>
        <v>0</v>
      </c>
      <c r="F241" s="7" t="str">
        <f t="shared" si="90"/>
        <v/>
      </c>
      <c r="G241" s="6">
        <f t="shared" si="91"/>
        <v>0</v>
      </c>
      <c r="H241" s="6">
        <f t="shared" si="98"/>
        <v>0</v>
      </c>
      <c r="I241" s="6" t="str">
        <f t="shared" si="99"/>
        <v/>
      </c>
      <c r="J241" s="11">
        <v>238</v>
      </c>
      <c r="K241" s="11">
        <f>IF(IFERROR(VLOOKUP(J241,Home!$A$8:$B$1048576,1,FALSE),0)=0,0,1)</f>
        <v>0</v>
      </c>
      <c r="L241" s="129" t="e">
        <f>IF(VLOOKUP(O241,Home!$C$8:$R$207,6,FALSE)="","",VLOOKUP(O241,Home!$C$8:$R$207,6,FALSE))</f>
        <v>#N/A</v>
      </c>
      <c r="M241" s="129" t="e">
        <f t="shared" si="79"/>
        <v>#N/A</v>
      </c>
      <c r="N241" s="11">
        <f>SUM($K$4:K241)</f>
        <v>200</v>
      </c>
      <c r="O241" s="11" t="str">
        <f>IF(P241="","",IF(IFERROR(VLOOKUP(N241,Home!$C$8:$R$1048576,1,FALSE),"")=0,"",IFERROR(VLOOKUP(N241,Home!$C$8:$R$1048576,1,FALSE),"")))</f>
        <v/>
      </c>
      <c r="P241" s="11" t="str">
        <f>IF(IFERROR(VLOOKUP(W241,Home!$C$8:$R$1048576,3,FALSE),"")=0,"",IFERROR(VLOOKUP(W241,Home!$C$8:$R$1048576,3,FALSE),""))</f>
        <v/>
      </c>
      <c r="Q241" s="11" t="str">
        <f t="shared" si="80"/>
        <v/>
      </c>
      <c r="R241" s="130" t="e">
        <f>VLOOKUP(Q241,'Baggrund til lister'!$G$4:$H$15,2,FALSE)</f>
        <v>#N/A</v>
      </c>
      <c r="S241" s="11" t="str">
        <f t="shared" si="81"/>
        <v/>
      </c>
      <c r="T241" s="11" t="str">
        <f>IF(IFERROR(VLOOKUP(N241,Home!$C$8:$R$1048576,11,FALSE),"")=0,"",IFERROR(VLOOKUP(N241,Home!$C$8:$R$1048576,11,FALSE),""))</f>
        <v/>
      </c>
      <c r="U241" s="11" t="str">
        <f>IF(IFERROR(VLOOKUP(O241,Home!$C$8:$R$1048576,12,FALSE),"")=0,"",IFERROR(VLOOKUP(O241,Home!$C$8:$R$1048576,12,FALSE),""))</f>
        <v/>
      </c>
      <c r="V241" s="11" t="str">
        <f>IF(IFERROR(VLOOKUP(O241,Home!$C$8:$R$1048576,8,FALSE),"")=0,"",IFERROR(VLOOKUP(O241,Home!$C$8:$R$1048576,8,FALSE),""))</f>
        <v/>
      </c>
      <c r="W241" s="11" t="str">
        <f>IF(OR(VLOOKUP(N241,Home!$C$7:$I$207,6,FALSE)="",VLOOKUP(N241,Home!$C$7:$I$207,7,FALSE)=""),"FEJL",SUM(Baggrundsark!$K$4:K241))</f>
        <v>FEJL</v>
      </c>
      <c r="Y241">
        <v>238</v>
      </c>
      <c r="Z241" s="1"/>
      <c r="AC241" s="44"/>
      <c r="AD241">
        <f t="shared" si="92"/>
        <v>0</v>
      </c>
      <c r="AE241">
        <f>SUM($AD$4:AD241)</f>
        <v>1</v>
      </c>
      <c r="AF241" s="103" t="str">
        <f>IFERROR(VLOOKUP(AN241,Home!$C$8:$E$207,3,FALSE),"")</f>
        <v/>
      </c>
      <c r="AG241" s="103" t="str">
        <f>IFERROR(VLOOKUP(AN241,Home!$C$8:$E$207,2,FALSE),"")</f>
        <v/>
      </c>
      <c r="AH241" s="104" t="str">
        <f>IF(VLOOKUP(AE241,Home!$C$8:$I$207,6,FALSE)="","",VLOOKUP(AE241,Home!$C$8:$I$207,6,FALSE))</f>
        <v/>
      </c>
      <c r="AI241" s="104" t="e">
        <f t="shared" si="101"/>
        <v>#VALUE!</v>
      </c>
      <c r="AJ241" s="105" t="e">
        <f t="shared" si="93"/>
        <v>#VALUE!</v>
      </c>
      <c r="AK241" s="103" t="e">
        <f t="shared" si="83"/>
        <v>#VALUE!</v>
      </c>
      <c r="AL241" s="103" t="e">
        <f t="shared" si="94"/>
        <v>#VALUE!</v>
      </c>
      <c r="AN241" t="str">
        <f>IF(OR(VLOOKUP(AE241,Home!$C$8:$I$207,6,FALSE)="",VLOOKUP(AE241,Home!$C$8:$I$207,7,FALSE)=""),"FEJL",Baggrundsark!AE241)</f>
        <v>FEJL</v>
      </c>
      <c r="AO241">
        <f>IF(VLOOKUP(AE241,Home!$C$8:$N$207,12,FALSE)="Timelønnet",1,0)</f>
        <v>0</v>
      </c>
      <c r="AP241">
        <f>SUM($AO$4:AO241)*AO241</f>
        <v>0</v>
      </c>
      <c r="AQ241">
        <f t="shared" si="84"/>
        <v>1</v>
      </c>
      <c r="AR241" t="str">
        <f t="shared" si="85"/>
        <v/>
      </c>
      <c r="AS241" t="e">
        <f t="shared" si="95"/>
        <v>#VALUE!</v>
      </c>
      <c r="AT241" s="45" t="e">
        <f t="shared" si="86"/>
        <v>#VALUE!</v>
      </c>
      <c r="AU241">
        <f>VLOOKUP(AQ241,Home!$C$8:$J$207,8,FALSE)</f>
        <v>0</v>
      </c>
      <c r="AZ241">
        <v>28</v>
      </c>
      <c r="BA241">
        <v>2018</v>
      </c>
      <c r="BB241" t="s">
        <v>452</v>
      </c>
      <c r="BC241" t="s">
        <v>192</v>
      </c>
    </row>
    <row r="242" spans="1:55" x14ac:dyDescent="0.25">
      <c r="A242" s="6">
        <f t="shared" si="87"/>
        <v>0</v>
      </c>
      <c r="B242" s="6">
        <f t="shared" si="96"/>
        <v>0</v>
      </c>
      <c r="C242" s="6" t="str">
        <f t="shared" si="88"/>
        <v/>
      </c>
      <c r="D242" s="7">
        <f t="shared" si="89"/>
        <v>0</v>
      </c>
      <c r="E242" s="7">
        <f t="shared" si="97"/>
        <v>0</v>
      </c>
      <c r="F242" s="7" t="str">
        <f t="shared" si="90"/>
        <v/>
      </c>
      <c r="G242" s="6">
        <f t="shared" si="91"/>
        <v>0</v>
      </c>
      <c r="H242" s="6">
        <f t="shared" si="98"/>
        <v>0</v>
      </c>
      <c r="I242" s="6" t="str">
        <f t="shared" si="99"/>
        <v/>
      </c>
      <c r="J242" s="11">
        <v>239</v>
      </c>
      <c r="K242" s="11">
        <f>IF(IFERROR(VLOOKUP(J242,Home!$A$8:$B$1048576,1,FALSE),0)=0,0,1)</f>
        <v>0</v>
      </c>
      <c r="L242" s="129" t="e">
        <f>IF(VLOOKUP(O242,Home!$C$8:$R$207,6,FALSE)="","",VLOOKUP(O242,Home!$C$8:$R$207,6,FALSE))</f>
        <v>#N/A</v>
      </c>
      <c r="M242" s="129" t="e">
        <f t="shared" si="79"/>
        <v>#N/A</v>
      </c>
      <c r="N242" s="11">
        <f>SUM($K$4:K242)</f>
        <v>200</v>
      </c>
      <c r="O242" s="11" t="str">
        <f>IF(P242="","",IF(IFERROR(VLOOKUP(N242,Home!$C$8:$R$1048576,1,FALSE),"")=0,"",IFERROR(VLOOKUP(N242,Home!$C$8:$R$1048576,1,FALSE),"")))</f>
        <v/>
      </c>
      <c r="P242" s="11" t="str">
        <f>IF(IFERROR(VLOOKUP(W242,Home!$C$8:$R$1048576,3,FALSE),"")=0,"",IFERROR(VLOOKUP(W242,Home!$C$8:$R$1048576,3,FALSE),""))</f>
        <v/>
      </c>
      <c r="Q242" s="11" t="str">
        <f t="shared" si="80"/>
        <v/>
      </c>
      <c r="R242" s="130" t="e">
        <f>VLOOKUP(Q242,'Baggrund til lister'!$G$4:$H$15,2,FALSE)</f>
        <v>#N/A</v>
      </c>
      <c r="S242" s="11" t="str">
        <f t="shared" si="81"/>
        <v/>
      </c>
      <c r="T242" s="11" t="str">
        <f>IF(IFERROR(VLOOKUP(N242,Home!$C$8:$R$1048576,11,FALSE),"")=0,"",IFERROR(VLOOKUP(N242,Home!$C$8:$R$1048576,11,FALSE),""))</f>
        <v/>
      </c>
      <c r="U242" s="11" t="str">
        <f>IF(IFERROR(VLOOKUP(O242,Home!$C$8:$R$1048576,12,FALSE),"")=0,"",IFERROR(VLOOKUP(O242,Home!$C$8:$R$1048576,12,FALSE),""))</f>
        <v/>
      </c>
      <c r="V242" s="11" t="str">
        <f>IF(IFERROR(VLOOKUP(O242,Home!$C$8:$R$1048576,8,FALSE),"")=0,"",IFERROR(VLOOKUP(O242,Home!$C$8:$R$1048576,8,FALSE),""))</f>
        <v/>
      </c>
      <c r="W242" s="11" t="str">
        <f>IF(OR(VLOOKUP(N242,Home!$C$7:$I$207,6,FALSE)="",VLOOKUP(N242,Home!$C$7:$I$207,7,FALSE)=""),"FEJL",SUM(Baggrundsark!$K$4:K242))</f>
        <v>FEJL</v>
      </c>
      <c r="Y242">
        <v>239</v>
      </c>
      <c r="Z242" s="1"/>
      <c r="AC242" s="44"/>
      <c r="AD242">
        <f t="shared" si="92"/>
        <v>0</v>
      </c>
      <c r="AE242">
        <f>SUM($AD$4:AD242)</f>
        <v>1</v>
      </c>
      <c r="AF242" s="103" t="str">
        <f>IFERROR(VLOOKUP(AN242,Home!$C$8:$E$207,3,FALSE),"")</f>
        <v/>
      </c>
      <c r="AG242" s="103" t="str">
        <f>IFERROR(VLOOKUP(AN242,Home!$C$8:$E$207,2,FALSE),"")</f>
        <v/>
      </c>
      <c r="AH242" s="104" t="str">
        <f>IF(VLOOKUP(AE242,Home!$C$8:$I$207,6,FALSE)="","",VLOOKUP(AE242,Home!$C$8:$I$207,6,FALSE))</f>
        <v/>
      </c>
      <c r="AI242" s="104" t="e">
        <f t="shared" si="101"/>
        <v>#VALUE!</v>
      </c>
      <c r="AJ242" s="105" t="e">
        <f t="shared" si="93"/>
        <v>#VALUE!</v>
      </c>
      <c r="AK242" s="103" t="e">
        <f t="shared" si="83"/>
        <v>#VALUE!</v>
      </c>
      <c r="AL242" s="103" t="e">
        <f t="shared" si="94"/>
        <v>#VALUE!</v>
      </c>
      <c r="AN242" t="str">
        <f>IF(OR(VLOOKUP(AE242,Home!$C$8:$I$207,6,FALSE)="",VLOOKUP(AE242,Home!$C$8:$I$207,7,FALSE)=""),"FEJL",Baggrundsark!AE242)</f>
        <v>FEJL</v>
      </c>
      <c r="AO242">
        <f>IF(VLOOKUP(AE242,Home!$C$8:$N$207,12,FALSE)="Timelønnet",1,0)</f>
        <v>0</v>
      </c>
      <c r="AP242">
        <f>SUM($AO$4:AO242)*AO242</f>
        <v>0</v>
      </c>
      <c r="AQ242">
        <f t="shared" si="84"/>
        <v>1</v>
      </c>
      <c r="AR242" t="str">
        <f t="shared" si="85"/>
        <v/>
      </c>
      <c r="AS242" t="e">
        <f t="shared" si="95"/>
        <v>#VALUE!</v>
      </c>
      <c r="AT242" s="45" t="e">
        <f t="shared" si="86"/>
        <v>#VALUE!</v>
      </c>
      <c r="AU242">
        <f>VLOOKUP(AQ242,Home!$C$8:$J$207,8,FALSE)</f>
        <v>0</v>
      </c>
      <c r="AZ242">
        <v>29</v>
      </c>
      <c r="BA242">
        <v>2018</v>
      </c>
      <c r="BB242" t="s">
        <v>453</v>
      </c>
      <c r="BC242" t="s">
        <v>193</v>
      </c>
    </row>
    <row r="243" spans="1:55" x14ac:dyDescent="0.25">
      <c r="A243" s="6">
        <f t="shared" si="87"/>
        <v>0</v>
      </c>
      <c r="B243" s="6">
        <f t="shared" si="96"/>
        <v>0</v>
      </c>
      <c r="C243" s="6" t="str">
        <f t="shared" si="88"/>
        <v/>
      </c>
      <c r="D243" s="7">
        <f t="shared" si="89"/>
        <v>0</v>
      </c>
      <c r="E243" s="7">
        <f t="shared" si="97"/>
        <v>0</v>
      </c>
      <c r="F243" s="7" t="str">
        <f t="shared" si="90"/>
        <v/>
      </c>
      <c r="G243" s="6">
        <f t="shared" si="91"/>
        <v>0</v>
      </c>
      <c r="H243" s="6">
        <f t="shared" si="98"/>
        <v>0</v>
      </c>
      <c r="I243" s="6" t="str">
        <f t="shared" si="99"/>
        <v/>
      </c>
      <c r="J243" s="11">
        <v>240</v>
      </c>
      <c r="K243" s="11">
        <f>IF(IFERROR(VLOOKUP(J243,Home!$A$8:$B$1048576,1,FALSE),0)=0,0,1)</f>
        <v>0</v>
      </c>
      <c r="L243" s="129" t="e">
        <f>IF(VLOOKUP(O243,Home!$C$8:$R$207,6,FALSE)="","",VLOOKUP(O243,Home!$C$8:$R$207,6,FALSE))</f>
        <v>#N/A</v>
      </c>
      <c r="M243" s="129" t="e">
        <f t="shared" si="79"/>
        <v>#N/A</v>
      </c>
      <c r="N243" s="11">
        <f>SUM($K$4:K243)</f>
        <v>200</v>
      </c>
      <c r="O243" s="11" t="str">
        <f>IF(P243="","",IF(IFERROR(VLOOKUP(N243,Home!$C$8:$R$1048576,1,FALSE),"")=0,"",IFERROR(VLOOKUP(N243,Home!$C$8:$R$1048576,1,FALSE),"")))</f>
        <v/>
      </c>
      <c r="P243" s="11" t="str">
        <f>IF(IFERROR(VLOOKUP(W243,Home!$C$8:$R$1048576,3,FALSE),"")=0,"",IFERROR(VLOOKUP(W243,Home!$C$8:$R$1048576,3,FALSE),""))</f>
        <v/>
      </c>
      <c r="Q243" s="11" t="str">
        <f t="shared" si="80"/>
        <v/>
      </c>
      <c r="R243" s="130" t="e">
        <f>VLOOKUP(Q243,'Baggrund til lister'!$G$4:$H$15,2,FALSE)</f>
        <v>#N/A</v>
      </c>
      <c r="S243" s="11" t="str">
        <f t="shared" si="81"/>
        <v/>
      </c>
      <c r="T243" s="11" t="str">
        <f>IF(IFERROR(VLOOKUP(N243,Home!$C$8:$R$1048576,11,FALSE),"")=0,"",IFERROR(VLOOKUP(N243,Home!$C$8:$R$1048576,11,FALSE),""))</f>
        <v/>
      </c>
      <c r="U243" s="11" t="str">
        <f>IF(IFERROR(VLOOKUP(O243,Home!$C$8:$R$1048576,12,FALSE),"")=0,"",IFERROR(VLOOKUP(O243,Home!$C$8:$R$1048576,12,FALSE),""))</f>
        <v/>
      </c>
      <c r="V243" s="11" t="str">
        <f>IF(IFERROR(VLOOKUP(O243,Home!$C$8:$R$1048576,8,FALSE),"")=0,"",IFERROR(VLOOKUP(O243,Home!$C$8:$R$1048576,8,FALSE),""))</f>
        <v/>
      </c>
      <c r="W243" s="11" t="str">
        <f>IF(OR(VLOOKUP(N243,Home!$C$7:$I$207,6,FALSE)="",VLOOKUP(N243,Home!$C$7:$I$207,7,FALSE)=""),"FEJL",SUM(Baggrundsark!$K$4:K243))</f>
        <v>FEJL</v>
      </c>
      <c r="Y243">
        <v>240</v>
      </c>
      <c r="Z243" s="1"/>
      <c r="AC243" s="44"/>
      <c r="AD243">
        <f t="shared" si="92"/>
        <v>0</v>
      </c>
      <c r="AE243">
        <f>SUM($AD$4:AD243)</f>
        <v>1</v>
      </c>
      <c r="AF243" s="103" t="str">
        <f>IFERROR(VLOOKUP(AN243,Home!$C$8:$E$207,3,FALSE),"")</f>
        <v/>
      </c>
      <c r="AG243" s="103" t="str">
        <f>IFERROR(VLOOKUP(AN243,Home!$C$8:$E$207,2,FALSE),"")</f>
        <v/>
      </c>
      <c r="AH243" s="104" t="str">
        <f>IF(VLOOKUP(AE243,Home!$C$8:$I$207,6,FALSE)="","",VLOOKUP(AE243,Home!$C$8:$I$207,6,FALSE))</f>
        <v/>
      </c>
      <c r="AI243" s="104" t="e">
        <f t="shared" si="101"/>
        <v>#VALUE!</v>
      </c>
      <c r="AJ243" s="105" t="e">
        <f t="shared" si="93"/>
        <v>#VALUE!</v>
      </c>
      <c r="AK243" s="103" t="e">
        <f t="shared" si="83"/>
        <v>#VALUE!</v>
      </c>
      <c r="AL243" s="103" t="e">
        <f t="shared" si="94"/>
        <v>#VALUE!</v>
      </c>
      <c r="AN243" t="str">
        <f>IF(OR(VLOOKUP(AE243,Home!$C$8:$I$207,6,FALSE)="",VLOOKUP(AE243,Home!$C$8:$I$207,7,FALSE)=""),"FEJL",Baggrundsark!AE243)</f>
        <v>FEJL</v>
      </c>
      <c r="AO243">
        <f>IF(VLOOKUP(AE243,Home!$C$8:$N$207,12,FALSE)="Timelønnet",1,0)</f>
        <v>0</v>
      </c>
      <c r="AP243">
        <f>SUM($AO$4:AO243)*AO243</f>
        <v>0</v>
      </c>
      <c r="AQ243">
        <f t="shared" si="84"/>
        <v>1</v>
      </c>
      <c r="AR243" t="str">
        <f t="shared" si="85"/>
        <v/>
      </c>
      <c r="AS243" t="e">
        <f t="shared" si="95"/>
        <v>#VALUE!</v>
      </c>
      <c r="AT243" s="45" t="e">
        <f t="shared" si="86"/>
        <v>#VALUE!</v>
      </c>
      <c r="AU243">
        <f>VLOOKUP(AQ243,Home!$C$8:$J$207,8,FALSE)</f>
        <v>0</v>
      </c>
      <c r="AZ243">
        <v>30</v>
      </c>
      <c r="BA243">
        <v>2018</v>
      </c>
      <c r="BB243" t="s">
        <v>454</v>
      </c>
      <c r="BC243" t="s">
        <v>193</v>
      </c>
    </row>
    <row r="244" spans="1:55" x14ac:dyDescent="0.25">
      <c r="A244" s="6">
        <f t="shared" si="87"/>
        <v>0</v>
      </c>
      <c r="B244" s="6">
        <f t="shared" si="96"/>
        <v>0</v>
      </c>
      <c r="C244" s="6" t="str">
        <f t="shared" si="88"/>
        <v/>
      </c>
      <c r="D244" s="7">
        <f t="shared" si="89"/>
        <v>0</v>
      </c>
      <c r="E244" s="7">
        <f t="shared" si="97"/>
        <v>0</v>
      </c>
      <c r="F244" s="7" t="str">
        <f t="shared" si="90"/>
        <v/>
      </c>
      <c r="G244" s="6">
        <f t="shared" si="91"/>
        <v>0</v>
      </c>
      <c r="H244" s="6">
        <f t="shared" si="98"/>
        <v>0</v>
      </c>
      <c r="I244" s="6" t="str">
        <f t="shared" si="99"/>
        <v/>
      </c>
      <c r="J244" s="11">
        <v>241</v>
      </c>
      <c r="K244" s="11">
        <f>IF(IFERROR(VLOOKUP(J244,Home!$A$8:$B$1048576,1,FALSE),0)=0,0,1)</f>
        <v>0</v>
      </c>
      <c r="L244" s="129" t="e">
        <f>IF(VLOOKUP(O244,Home!$C$8:$R$207,6,FALSE)="","",VLOOKUP(O244,Home!$C$8:$R$207,6,FALSE))</f>
        <v>#N/A</v>
      </c>
      <c r="M244" s="129" t="e">
        <f t="shared" si="79"/>
        <v>#N/A</v>
      </c>
      <c r="N244" s="11">
        <f>SUM($K$4:K244)</f>
        <v>200</v>
      </c>
      <c r="O244" s="11" t="str">
        <f>IF(P244="","",IF(IFERROR(VLOOKUP(N244,Home!$C$8:$R$1048576,1,FALSE),"")=0,"",IFERROR(VLOOKUP(N244,Home!$C$8:$R$1048576,1,FALSE),"")))</f>
        <v/>
      </c>
      <c r="P244" s="11" t="str">
        <f>IF(IFERROR(VLOOKUP(W244,Home!$C$8:$R$1048576,3,FALSE),"")=0,"",IFERROR(VLOOKUP(W244,Home!$C$8:$R$1048576,3,FALSE),""))</f>
        <v/>
      </c>
      <c r="Q244" s="11" t="str">
        <f t="shared" si="80"/>
        <v/>
      </c>
      <c r="R244" s="130" t="e">
        <f>VLOOKUP(Q244,'Baggrund til lister'!$G$4:$H$15,2,FALSE)</f>
        <v>#N/A</v>
      </c>
      <c r="S244" s="11" t="str">
        <f t="shared" si="81"/>
        <v/>
      </c>
      <c r="T244" s="11" t="str">
        <f>IF(IFERROR(VLOOKUP(N244,Home!$C$8:$R$1048576,11,FALSE),"")=0,"",IFERROR(VLOOKUP(N244,Home!$C$8:$R$1048576,11,FALSE),""))</f>
        <v/>
      </c>
      <c r="U244" s="11" t="str">
        <f>IF(IFERROR(VLOOKUP(O244,Home!$C$8:$R$1048576,12,FALSE),"")=0,"",IFERROR(VLOOKUP(O244,Home!$C$8:$R$1048576,12,FALSE),""))</f>
        <v/>
      </c>
      <c r="V244" s="11" t="str">
        <f>IF(IFERROR(VLOOKUP(O244,Home!$C$8:$R$1048576,8,FALSE),"")=0,"",IFERROR(VLOOKUP(O244,Home!$C$8:$R$1048576,8,FALSE),""))</f>
        <v/>
      </c>
      <c r="W244" s="11" t="str">
        <f>IF(OR(VLOOKUP(N244,Home!$C$7:$I$207,6,FALSE)="",VLOOKUP(N244,Home!$C$7:$I$207,7,FALSE)=""),"FEJL",SUM(Baggrundsark!$K$4:K244))</f>
        <v>FEJL</v>
      </c>
      <c r="Y244">
        <v>241</v>
      </c>
      <c r="Z244" s="1"/>
      <c r="AC244" s="44"/>
      <c r="AD244">
        <f t="shared" si="92"/>
        <v>0</v>
      </c>
      <c r="AE244">
        <f>SUM($AD$4:AD244)</f>
        <v>1</v>
      </c>
      <c r="AF244" s="103" t="str">
        <f>IFERROR(VLOOKUP(AN244,Home!$C$8:$E$207,3,FALSE),"")</f>
        <v/>
      </c>
      <c r="AG244" s="103" t="str">
        <f>IFERROR(VLOOKUP(AN244,Home!$C$8:$E$207,2,FALSE),"")</f>
        <v/>
      </c>
      <c r="AH244" s="104" t="str">
        <f>IF(VLOOKUP(AE244,Home!$C$8:$I$207,6,FALSE)="","",VLOOKUP(AE244,Home!$C$8:$I$207,6,FALSE))</f>
        <v/>
      </c>
      <c r="AI244" s="104" t="e">
        <f t="shared" si="101"/>
        <v>#VALUE!</v>
      </c>
      <c r="AJ244" s="105" t="e">
        <f t="shared" si="93"/>
        <v>#VALUE!</v>
      </c>
      <c r="AK244" s="103" t="e">
        <f t="shared" si="83"/>
        <v>#VALUE!</v>
      </c>
      <c r="AL244" s="103" t="e">
        <f t="shared" si="94"/>
        <v>#VALUE!</v>
      </c>
      <c r="AN244" t="str">
        <f>IF(OR(VLOOKUP(AE244,Home!$C$8:$I$207,6,FALSE)="",VLOOKUP(AE244,Home!$C$8:$I$207,7,FALSE)=""),"FEJL",Baggrundsark!AE244)</f>
        <v>FEJL</v>
      </c>
      <c r="AO244">
        <f>IF(VLOOKUP(AE244,Home!$C$8:$N$207,12,FALSE)="Timelønnet",1,0)</f>
        <v>0</v>
      </c>
      <c r="AP244">
        <f>SUM($AO$4:AO244)*AO244</f>
        <v>0</v>
      </c>
      <c r="AQ244">
        <f t="shared" si="84"/>
        <v>1</v>
      </c>
      <c r="AR244" t="str">
        <f t="shared" si="85"/>
        <v/>
      </c>
      <c r="AS244" t="e">
        <f t="shared" si="95"/>
        <v>#VALUE!</v>
      </c>
      <c r="AT244" s="45" t="e">
        <f t="shared" si="86"/>
        <v>#VALUE!</v>
      </c>
      <c r="AU244">
        <f>VLOOKUP(AQ244,Home!$C$8:$J$207,8,FALSE)</f>
        <v>0</v>
      </c>
      <c r="AZ244">
        <v>31</v>
      </c>
      <c r="BA244">
        <v>2018</v>
      </c>
      <c r="BB244" t="s">
        <v>455</v>
      </c>
      <c r="BC244" t="s">
        <v>194</v>
      </c>
    </row>
    <row r="245" spans="1:55" x14ac:dyDescent="0.25">
      <c r="A245" s="6">
        <f t="shared" si="87"/>
        <v>0</v>
      </c>
      <c r="B245" s="6">
        <f t="shared" si="96"/>
        <v>0</v>
      </c>
      <c r="C245" s="6" t="str">
        <f t="shared" si="88"/>
        <v/>
      </c>
      <c r="D245" s="7">
        <f t="shared" si="89"/>
        <v>0</v>
      </c>
      <c r="E245" s="7">
        <f t="shared" si="97"/>
        <v>0</v>
      </c>
      <c r="F245" s="7" t="str">
        <f t="shared" si="90"/>
        <v/>
      </c>
      <c r="G245" s="6">
        <f t="shared" si="91"/>
        <v>0</v>
      </c>
      <c r="H245" s="6">
        <f t="shared" si="98"/>
        <v>0</v>
      </c>
      <c r="I245" s="6" t="str">
        <f t="shared" si="99"/>
        <v/>
      </c>
      <c r="J245" s="11">
        <v>242</v>
      </c>
      <c r="K245" s="11">
        <f>IF(IFERROR(VLOOKUP(J245,Home!$A$8:$B$1048576,1,FALSE),0)=0,0,1)</f>
        <v>0</v>
      </c>
      <c r="L245" s="129" t="e">
        <f>IF(VLOOKUP(O245,Home!$C$8:$R$207,6,FALSE)="","",VLOOKUP(O245,Home!$C$8:$R$207,6,FALSE))</f>
        <v>#N/A</v>
      </c>
      <c r="M245" s="129" t="e">
        <f t="shared" si="79"/>
        <v>#N/A</v>
      </c>
      <c r="N245" s="11">
        <f>SUM($K$4:K245)</f>
        <v>200</v>
      </c>
      <c r="O245" s="11" t="str">
        <f>IF(P245="","",IF(IFERROR(VLOOKUP(N245,Home!$C$8:$R$1048576,1,FALSE),"")=0,"",IFERROR(VLOOKUP(N245,Home!$C$8:$R$1048576,1,FALSE),"")))</f>
        <v/>
      </c>
      <c r="P245" s="11" t="str">
        <f>IF(IFERROR(VLOOKUP(W245,Home!$C$8:$R$1048576,3,FALSE),"")=0,"",IFERROR(VLOOKUP(W245,Home!$C$8:$R$1048576,3,FALSE),""))</f>
        <v/>
      </c>
      <c r="Q245" s="11" t="str">
        <f t="shared" si="80"/>
        <v/>
      </c>
      <c r="R245" s="130" t="e">
        <f>VLOOKUP(Q245,'Baggrund til lister'!$G$4:$H$15,2,FALSE)</f>
        <v>#N/A</v>
      </c>
      <c r="S245" s="11" t="str">
        <f t="shared" si="81"/>
        <v/>
      </c>
      <c r="T245" s="11" t="str">
        <f>IF(IFERROR(VLOOKUP(N245,Home!$C$8:$R$1048576,11,FALSE),"")=0,"",IFERROR(VLOOKUP(N245,Home!$C$8:$R$1048576,11,FALSE),""))</f>
        <v/>
      </c>
      <c r="U245" s="11" t="str">
        <f>IF(IFERROR(VLOOKUP(O245,Home!$C$8:$R$1048576,12,FALSE),"")=0,"",IFERROR(VLOOKUP(O245,Home!$C$8:$R$1048576,12,FALSE),""))</f>
        <v/>
      </c>
      <c r="V245" s="11" t="str">
        <f>IF(IFERROR(VLOOKUP(O245,Home!$C$8:$R$1048576,8,FALSE),"")=0,"",IFERROR(VLOOKUP(O245,Home!$C$8:$R$1048576,8,FALSE),""))</f>
        <v/>
      </c>
      <c r="W245" s="11" t="str">
        <f>IF(OR(VLOOKUP(N245,Home!$C$7:$I$207,6,FALSE)="",VLOOKUP(N245,Home!$C$7:$I$207,7,FALSE)=""),"FEJL",SUM(Baggrundsark!$K$4:K245))</f>
        <v>FEJL</v>
      </c>
      <c r="Y245">
        <v>242</v>
      </c>
      <c r="Z245" s="1"/>
      <c r="AC245" s="44"/>
      <c r="AD245">
        <f t="shared" si="92"/>
        <v>0</v>
      </c>
      <c r="AE245">
        <f>SUM($AD$4:AD245)</f>
        <v>1</v>
      </c>
      <c r="AF245" s="103" t="str">
        <f>IFERROR(VLOOKUP(AN245,Home!$C$8:$E$207,3,FALSE),"")</f>
        <v/>
      </c>
      <c r="AG245" s="103" t="str">
        <f>IFERROR(VLOOKUP(AN245,Home!$C$8:$E$207,2,FALSE),"")</f>
        <v/>
      </c>
      <c r="AH245" s="104" t="str">
        <f>IF(VLOOKUP(AE245,Home!$C$8:$I$207,6,FALSE)="","",VLOOKUP(AE245,Home!$C$8:$I$207,6,FALSE))</f>
        <v/>
      </c>
      <c r="AI245" s="104" t="e">
        <f t="shared" si="101"/>
        <v>#VALUE!</v>
      </c>
      <c r="AJ245" s="105" t="e">
        <f t="shared" si="93"/>
        <v>#VALUE!</v>
      </c>
      <c r="AK245" s="103" t="e">
        <f t="shared" si="83"/>
        <v>#VALUE!</v>
      </c>
      <c r="AL245" s="103" t="e">
        <f t="shared" si="94"/>
        <v>#VALUE!</v>
      </c>
      <c r="AN245" t="str">
        <f>IF(OR(VLOOKUP(AE245,Home!$C$8:$I$207,6,FALSE)="",VLOOKUP(AE245,Home!$C$8:$I$207,7,FALSE)=""),"FEJL",Baggrundsark!AE245)</f>
        <v>FEJL</v>
      </c>
      <c r="AO245">
        <f>IF(VLOOKUP(AE245,Home!$C$8:$N$207,12,FALSE)="Timelønnet",1,0)</f>
        <v>0</v>
      </c>
      <c r="AP245">
        <f>SUM($AO$4:AO245)*AO245</f>
        <v>0</v>
      </c>
      <c r="AQ245">
        <f t="shared" si="84"/>
        <v>1</v>
      </c>
      <c r="AR245" t="str">
        <f t="shared" si="85"/>
        <v/>
      </c>
      <c r="AS245" t="e">
        <f t="shared" si="95"/>
        <v>#VALUE!</v>
      </c>
      <c r="AT245" s="45" t="e">
        <f t="shared" si="86"/>
        <v>#VALUE!</v>
      </c>
      <c r="AU245">
        <f>VLOOKUP(AQ245,Home!$C$8:$J$207,8,FALSE)</f>
        <v>0</v>
      </c>
      <c r="AZ245">
        <v>32</v>
      </c>
      <c r="BA245">
        <v>2018</v>
      </c>
      <c r="BB245" t="s">
        <v>456</v>
      </c>
      <c r="BC245" t="s">
        <v>194</v>
      </c>
    </row>
    <row r="246" spans="1:55" x14ac:dyDescent="0.25">
      <c r="A246" s="6">
        <f t="shared" si="87"/>
        <v>0</v>
      </c>
      <c r="B246" s="6">
        <f t="shared" si="96"/>
        <v>0</v>
      </c>
      <c r="C246" s="6" t="str">
        <f t="shared" si="88"/>
        <v/>
      </c>
      <c r="D246" s="7">
        <f t="shared" si="89"/>
        <v>0</v>
      </c>
      <c r="E246" s="7">
        <f t="shared" si="97"/>
        <v>0</v>
      </c>
      <c r="F246" s="7" t="str">
        <f t="shared" si="90"/>
        <v/>
      </c>
      <c r="G246" s="6">
        <f t="shared" si="91"/>
        <v>0</v>
      </c>
      <c r="H246" s="6">
        <f t="shared" si="98"/>
        <v>0</v>
      </c>
      <c r="I246" s="6" t="str">
        <f t="shared" si="99"/>
        <v/>
      </c>
      <c r="J246" s="11">
        <v>243</v>
      </c>
      <c r="K246" s="11">
        <f>IF(IFERROR(VLOOKUP(J246,Home!$A$8:$B$1048576,1,FALSE),0)=0,0,1)</f>
        <v>0</v>
      </c>
      <c r="L246" s="129" t="e">
        <f>IF(VLOOKUP(O246,Home!$C$8:$R$207,6,FALSE)="","",VLOOKUP(O246,Home!$C$8:$R$207,6,FALSE))</f>
        <v>#N/A</v>
      </c>
      <c r="M246" s="129" t="e">
        <f t="shared" si="79"/>
        <v>#N/A</v>
      </c>
      <c r="N246" s="11">
        <f>SUM($K$4:K246)</f>
        <v>200</v>
      </c>
      <c r="O246" s="11" t="str">
        <f>IF(P246="","",IF(IFERROR(VLOOKUP(N246,Home!$C$8:$R$1048576,1,FALSE),"")=0,"",IFERROR(VLOOKUP(N246,Home!$C$8:$R$1048576,1,FALSE),"")))</f>
        <v/>
      </c>
      <c r="P246" s="11" t="str">
        <f>IF(IFERROR(VLOOKUP(W246,Home!$C$8:$R$1048576,3,FALSE),"")=0,"",IFERROR(VLOOKUP(W246,Home!$C$8:$R$1048576,3,FALSE),""))</f>
        <v/>
      </c>
      <c r="Q246" s="11" t="str">
        <f t="shared" si="80"/>
        <v/>
      </c>
      <c r="R246" s="130" t="e">
        <f>VLOOKUP(Q246,'Baggrund til lister'!$G$4:$H$15,2,FALSE)</f>
        <v>#N/A</v>
      </c>
      <c r="S246" s="11" t="str">
        <f t="shared" si="81"/>
        <v/>
      </c>
      <c r="T246" s="11" t="str">
        <f>IF(IFERROR(VLOOKUP(N246,Home!$C$8:$R$1048576,11,FALSE),"")=0,"",IFERROR(VLOOKUP(N246,Home!$C$8:$R$1048576,11,FALSE),""))</f>
        <v/>
      </c>
      <c r="U246" s="11" t="str">
        <f>IF(IFERROR(VLOOKUP(O246,Home!$C$8:$R$1048576,12,FALSE),"")=0,"",IFERROR(VLOOKUP(O246,Home!$C$8:$R$1048576,12,FALSE),""))</f>
        <v/>
      </c>
      <c r="V246" s="11" t="str">
        <f>IF(IFERROR(VLOOKUP(O246,Home!$C$8:$R$1048576,8,FALSE),"")=0,"",IFERROR(VLOOKUP(O246,Home!$C$8:$R$1048576,8,FALSE),""))</f>
        <v/>
      </c>
      <c r="W246" s="11" t="str">
        <f>IF(OR(VLOOKUP(N246,Home!$C$7:$I$207,6,FALSE)="",VLOOKUP(N246,Home!$C$7:$I$207,7,FALSE)=""),"FEJL",SUM(Baggrundsark!$K$4:K246))</f>
        <v>FEJL</v>
      </c>
      <c r="Y246">
        <v>243</v>
      </c>
      <c r="Z246" s="1"/>
      <c r="AC246" s="44"/>
      <c r="AD246">
        <f t="shared" si="92"/>
        <v>0</v>
      </c>
      <c r="AE246">
        <f>SUM($AD$4:AD246)</f>
        <v>1</v>
      </c>
      <c r="AF246" s="103" t="str">
        <f>IFERROR(VLOOKUP(AN246,Home!$C$8:$E$207,3,FALSE),"")</f>
        <v/>
      </c>
      <c r="AG246" s="103" t="str">
        <f>IFERROR(VLOOKUP(AN246,Home!$C$8:$E$207,2,FALSE),"")</f>
        <v/>
      </c>
      <c r="AH246" s="104" t="str">
        <f>IF(VLOOKUP(AE246,Home!$C$8:$I$207,6,FALSE)="","",VLOOKUP(AE246,Home!$C$8:$I$207,6,FALSE))</f>
        <v/>
      </c>
      <c r="AI246" s="104" t="e">
        <f t="shared" si="101"/>
        <v>#VALUE!</v>
      </c>
      <c r="AJ246" s="105" t="e">
        <f t="shared" si="93"/>
        <v>#VALUE!</v>
      </c>
      <c r="AK246" s="103" t="e">
        <f t="shared" si="83"/>
        <v>#VALUE!</v>
      </c>
      <c r="AL246" s="103" t="e">
        <f t="shared" si="94"/>
        <v>#VALUE!</v>
      </c>
      <c r="AN246" t="str">
        <f>IF(OR(VLOOKUP(AE246,Home!$C$8:$I$207,6,FALSE)="",VLOOKUP(AE246,Home!$C$8:$I$207,7,FALSE)=""),"FEJL",Baggrundsark!AE246)</f>
        <v>FEJL</v>
      </c>
      <c r="AO246">
        <f>IF(VLOOKUP(AE246,Home!$C$8:$N$207,12,FALSE)="Timelønnet",1,0)</f>
        <v>0</v>
      </c>
      <c r="AP246">
        <f>SUM($AO$4:AO246)*AO246</f>
        <v>0</v>
      </c>
      <c r="AQ246">
        <f t="shared" si="84"/>
        <v>1</v>
      </c>
      <c r="AR246" t="str">
        <f t="shared" si="85"/>
        <v/>
      </c>
      <c r="AS246" t="e">
        <f t="shared" si="95"/>
        <v>#VALUE!</v>
      </c>
      <c r="AT246" s="45" t="e">
        <f t="shared" si="86"/>
        <v>#VALUE!</v>
      </c>
      <c r="AU246">
        <f>VLOOKUP(AQ246,Home!$C$8:$J$207,8,FALSE)</f>
        <v>0</v>
      </c>
      <c r="AZ246">
        <v>33</v>
      </c>
      <c r="BA246">
        <v>2018</v>
      </c>
      <c r="BB246" t="s">
        <v>457</v>
      </c>
      <c r="BC246" t="s">
        <v>195</v>
      </c>
    </row>
    <row r="247" spans="1:55" x14ac:dyDescent="0.25">
      <c r="A247" s="6">
        <f t="shared" si="87"/>
        <v>0</v>
      </c>
      <c r="B247" s="6">
        <f t="shared" si="96"/>
        <v>0</v>
      </c>
      <c r="C247" s="6" t="str">
        <f t="shared" si="88"/>
        <v/>
      </c>
      <c r="D247" s="7">
        <f t="shared" si="89"/>
        <v>0</v>
      </c>
      <c r="E247" s="7">
        <f t="shared" si="97"/>
        <v>0</v>
      </c>
      <c r="F247" s="7" t="str">
        <f t="shared" si="90"/>
        <v/>
      </c>
      <c r="G247" s="6">
        <f t="shared" si="91"/>
        <v>0</v>
      </c>
      <c r="H247" s="6">
        <f t="shared" si="98"/>
        <v>0</v>
      </c>
      <c r="I247" s="6" t="str">
        <f t="shared" si="99"/>
        <v/>
      </c>
      <c r="J247" s="11">
        <v>244</v>
      </c>
      <c r="K247" s="11">
        <f>IF(IFERROR(VLOOKUP(J247,Home!$A$8:$B$1048576,1,FALSE),0)=0,0,1)</f>
        <v>0</v>
      </c>
      <c r="L247" s="129" t="e">
        <f>IF(VLOOKUP(O247,Home!$C$8:$R$207,6,FALSE)="","",VLOOKUP(O247,Home!$C$8:$R$207,6,FALSE))</f>
        <v>#N/A</v>
      </c>
      <c r="M247" s="129" t="e">
        <f t="shared" si="79"/>
        <v>#N/A</v>
      </c>
      <c r="N247" s="11">
        <f>SUM($K$4:K247)</f>
        <v>200</v>
      </c>
      <c r="O247" s="11" t="str">
        <f>IF(P247="","",IF(IFERROR(VLOOKUP(N247,Home!$C$8:$R$1048576,1,FALSE),"")=0,"",IFERROR(VLOOKUP(N247,Home!$C$8:$R$1048576,1,FALSE),"")))</f>
        <v/>
      </c>
      <c r="P247" s="11" t="str">
        <f>IF(IFERROR(VLOOKUP(W247,Home!$C$8:$R$1048576,3,FALSE),"")=0,"",IFERROR(VLOOKUP(W247,Home!$C$8:$R$1048576,3,FALSE),""))</f>
        <v/>
      </c>
      <c r="Q247" s="11" t="str">
        <f t="shared" si="80"/>
        <v/>
      </c>
      <c r="R247" s="130" t="e">
        <f>VLOOKUP(Q247,'Baggrund til lister'!$G$4:$H$15,2,FALSE)</f>
        <v>#N/A</v>
      </c>
      <c r="S247" s="11" t="str">
        <f t="shared" si="81"/>
        <v/>
      </c>
      <c r="T247" s="11" t="str">
        <f>IF(IFERROR(VLOOKUP(N247,Home!$C$8:$R$1048576,11,FALSE),"")=0,"",IFERROR(VLOOKUP(N247,Home!$C$8:$R$1048576,11,FALSE),""))</f>
        <v/>
      </c>
      <c r="U247" s="11" t="str">
        <f>IF(IFERROR(VLOOKUP(O247,Home!$C$8:$R$1048576,12,FALSE),"")=0,"",IFERROR(VLOOKUP(O247,Home!$C$8:$R$1048576,12,FALSE),""))</f>
        <v/>
      </c>
      <c r="V247" s="11" t="str">
        <f>IF(IFERROR(VLOOKUP(O247,Home!$C$8:$R$1048576,8,FALSE),"")=0,"",IFERROR(VLOOKUP(O247,Home!$C$8:$R$1048576,8,FALSE),""))</f>
        <v/>
      </c>
      <c r="W247" s="11" t="str">
        <f>IF(OR(VLOOKUP(N247,Home!$C$7:$I$207,6,FALSE)="",VLOOKUP(N247,Home!$C$7:$I$207,7,FALSE)=""),"FEJL",SUM(Baggrundsark!$K$4:K247))</f>
        <v>FEJL</v>
      </c>
      <c r="Y247">
        <v>244</v>
      </c>
      <c r="Z247" s="1"/>
      <c r="AC247" s="44"/>
      <c r="AD247">
        <f t="shared" si="92"/>
        <v>0</v>
      </c>
      <c r="AE247">
        <f>SUM($AD$4:AD247)</f>
        <v>1</v>
      </c>
      <c r="AF247" s="103" t="str">
        <f>IFERROR(VLOOKUP(AN247,Home!$C$8:$E$207,3,FALSE),"")</f>
        <v/>
      </c>
      <c r="AG247" s="103" t="str">
        <f>IFERROR(VLOOKUP(AN247,Home!$C$8:$E$207,2,FALSE),"")</f>
        <v/>
      </c>
      <c r="AH247" s="104" t="str">
        <f>IF(VLOOKUP(AE247,Home!$C$8:$I$207,6,FALSE)="","",VLOOKUP(AE247,Home!$C$8:$I$207,6,FALSE))</f>
        <v/>
      </c>
      <c r="AI247" s="104" t="e">
        <f t="shared" si="101"/>
        <v>#VALUE!</v>
      </c>
      <c r="AJ247" s="105" t="e">
        <f t="shared" si="93"/>
        <v>#VALUE!</v>
      </c>
      <c r="AK247" s="103" t="e">
        <f t="shared" si="83"/>
        <v>#VALUE!</v>
      </c>
      <c r="AL247" s="103" t="e">
        <f t="shared" si="94"/>
        <v>#VALUE!</v>
      </c>
      <c r="AN247" t="str">
        <f>IF(OR(VLOOKUP(AE247,Home!$C$8:$I$207,6,FALSE)="",VLOOKUP(AE247,Home!$C$8:$I$207,7,FALSE)=""),"FEJL",Baggrundsark!AE247)</f>
        <v>FEJL</v>
      </c>
      <c r="AO247">
        <f>IF(VLOOKUP(AE247,Home!$C$8:$N$207,12,FALSE)="Timelønnet",1,0)</f>
        <v>0</v>
      </c>
      <c r="AP247">
        <f>SUM($AO$4:AO247)*AO247</f>
        <v>0</v>
      </c>
      <c r="AQ247">
        <f t="shared" si="84"/>
        <v>1</v>
      </c>
      <c r="AR247" t="str">
        <f t="shared" si="85"/>
        <v/>
      </c>
      <c r="AS247" t="e">
        <f t="shared" si="95"/>
        <v>#VALUE!</v>
      </c>
      <c r="AT247" s="45" t="e">
        <f t="shared" si="86"/>
        <v>#VALUE!</v>
      </c>
      <c r="AU247">
        <f>VLOOKUP(AQ247,Home!$C$8:$J$207,8,FALSE)</f>
        <v>0</v>
      </c>
      <c r="AZ247">
        <v>34</v>
      </c>
      <c r="BA247">
        <v>2018</v>
      </c>
      <c r="BB247" t="s">
        <v>458</v>
      </c>
      <c r="BC247" t="s">
        <v>195</v>
      </c>
    </row>
    <row r="248" spans="1:55" x14ac:dyDescent="0.25">
      <c r="A248" s="6">
        <f t="shared" si="87"/>
        <v>0</v>
      </c>
      <c r="B248" s="6">
        <f t="shared" si="96"/>
        <v>0</v>
      </c>
      <c r="C248" s="6" t="str">
        <f t="shared" si="88"/>
        <v/>
      </c>
      <c r="D248" s="7">
        <f t="shared" si="89"/>
        <v>0</v>
      </c>
      <c r="E248" s="7">
        <f t="shared" si="97"/>
        <v>0</v>
      </c>
      <c r="F248" s="7" t="str">
        <f t="shared" si="90"/>
        <v/>
      </c>
      <c r="G248" s="6">
        <f t="shared" si="91"/>
        <v>0</v>
      </c>
      <c r="H248" s="6">
        <f t="shared" si="98"/>
        <v>0</v>
      </c>
      <c r="I248" s="6" t="str">
        <f t="shared" si="99"/>
        <v/>
      </c>
      <c r="J248" s="11">
        <v>245</v>
      </c>
      <c r="K248" s="11">
        <f>IF(IFERROR(VLOOKUP(J248,Home!$A$8:$B$1048576,1,FALSE),0)=0,0,1)</f>
        <v>0</v>
      </c>
      <c r="L248" s="129" t="e">
        <f>IF(VLOOKUP(O248,Home!$C$8:$R$207,6,FALSE)="","",VLOOKUP(O248,Home!$C$8:$R$207,6,FALSE))</f>
        <v>#N/A</v>
      </c>
      <c r="M248" s="129" t="e">
        <f t="shared" si="79"/>
        <v>#N/A</v>
      </c>
      <c r="N248" s="11">
        <f>SUM($K$4:K248)</f>
        <v>200</v>
      </c>
      <c r="O248" s="11" t="str">
        <f>IF(P248="","",IF(IFERROR(VLOOKUP(N248,Home!$C$8:$R$1048576,1,FALSE),"")=0,"",IFERROR(VLOOKUP(N248,Home!$C$8:$R$1048576,1,FALSE),"")))</f>
        <v/>
      </c>
      <c r="P248" s="11" t="str">
        <f>IF(IFERROR(VLOOKUP(W248,Home!$C$8:$R$1048576,3,FALSE),"")=0,"",IFERROR(VLOOKUP(W248,Home!$C$8:$R$1048576,3,FALSE),""))</f>
        <v/>
      </c>
      <c r="Q248" s="11" t="str">
        <f t="shared" si="80"/>
        <v/>
      </c>
      <c r="R248" s="130" t="e">
        <f>VLOOKUP(Q248,'Baggrund til lister'!$G$4:$H$15,2,FALSE)</f>
        <v>#N/A</v>
      </c>
      <c r="S248" s="11" t="str">
        <f t="shared" si="81"/>
        <v/>
      </c>
      <c r="T248" s="11" t="str">
        <f>IF(IFERROR(VLOOKUP(N248,Home!$C$8:$R$1048576,11,FALSE),"")=0,"",IFERROR(VLOOKUP(N248,Home!$C$8:$R$1048576,11,FALSE),""))</f>
        <v/>
      </c>
      <c r="U248" s="11" t="str">
        <f>IF(IFERROR(VLOOKUP(O248,Home!$C$8:$R$1048576,12,FALSE),"")=0,"",IFERROR(VLOOKUP(O248,Home!$C$8:$R$1048576,12,FALSE),""))</f>
        <v/>
      </c>
      <c r="V248" s="11" t="str">
        <f>IF(IFERROR(VLOOKUP(O248,Home!$C$8:$R$1048576,8,FALSE),"")=0,"",IFERROR(VLOOKUP(O248,Home!$C$8:$R$1048576,8,FALSE),""))</f>
        <v/>
      </c>
      <c r="W248" s="11" t="str">
        <f>IF(OR(VLOOKUP(N248,Home!$C$7:$I$207,6,FALSE)="",VLOOKUP(N248,Home!$C$7:$I$207,7,FALSE)=""),"FEJL",SUM(Baggrundsark!$K$4:K248))</f>
        <v>FEJL</v>
      </c>
      <c r="Y248">
        <v>245</v>
      </c>
      <c r="Z248" s="1"/>
      <c r="AC248" s="44"/>
      <c r="AD248">
        <f t="shared" si="92"/>
        <v>0</v>
      </c>
      <c r="AE248">
        <f>SUM($AD$4:AD248)</f>
        <v>1</v>
      </c>
      <c r="AF248" s="103" t="str">
        <f>IFERROR(VLOOKUP(AN248,Home!$C$8:$E$207,3,FALSE),"")</f>
        <v/>
      </c>
      <c r="AG248" s="103" t="str">
        <f>IFERROR(VLOOKUP(AN248,Home!$C$8:$E$207,2,FALSE),"")</f>
        <v/>
      </c>
      <c r="AH248" s="104" t="str">
        <f>IF(VLOOKUP(AE248,Home!$C$8:$I$207,6,FALSE)="","",VLOOKUP(AE248,Home!$C$8:$I$207,6,FALSE))</f>
        <v/>
      </c>
      <c r="AI248" s="104" t="e">
        <f t="shared" si="101"/>
        <v>#VALUE!</v>
      </c>
      <c r="AJ248" s="105" t="e">
        <f t="shared" si="93"/>
        <v>#VALUE!</v>
      </c>
      <c r="AK248" s="103" t="e">
        <f t="shared" si="83"/>
        <v>#VALUE!</v>
      </c>
      <c r="AL248" s="103" t="e">
        <f t="shared" si="94"/>
        <v>#VALUE!</v>
      </c>
      <c r="AN248" t="str">
        <f>IF(OR(VLOOKUP(AE248,Home!$C$8:$I$207,6,FALSE)="",VLOOKUP(AE248,Home!$C$8:$I$207,7,FALSE)=""),"FEJL",Baggrundsark!AE248)</f>
        <v>FEJL</v>
      </c>
      <c r="AO248">
        <f>IF(VLOOKUP(AE248,Home!$C$8:$N$207,12,FALSE)="Timelønnet",1,0)</f>
        <v>0</v>
      </c>
      <c r="AP248">
        <f>SUM($AO$4:AO248)*AO248</f>
        <v>0</v>
      </c>
      <c r="AQ248">
        <f t="shared" si="84"/>
        <v>1</v>
      </c>
      <c r="AR248" t="str">
        <f t="shared" si="85"/>
        <v/>
      </c>
      <c r="AS248" t="e">
        <f t="shared" si="95"/>
        <v>#VALUE!</v>
      </c>
      <c r="AT248" s="45" t="e">
        <f t="shared" si="86"/>
        <v>#VALUE!</v>
      </c>
      <c r="AU248">
        <f>VLOOKUP(AQ248,Home!$C$8:$J$207,8,FALSE)</f>
        <v>0</v>
      </c>
      <c r="AZ248">
        <v>35</v>
      </c>
      <c r="BA248">
        <v>2018</v>
      </c>
      <c r="BB248" t="s">
        <v>459</v>
      </c>
      <c r="BC248" t="s">
        <v>196</v>
      </c>
    </row>
    <row r="249" spans="1:55" x14ac:dyDescent="0.25">
      <c r="A249" s="6">
        <f t="shared" si="87"/>
        <v>0</v>
      </c>
      <c r="B249" s="6">
        <f t="shared" si="96"/>
        <v>0</v>
      </c>
      <c r="C249" s="6" t="str">
        <f t="shared" si="88"/>
        <v/>
      </c>
      <c r="D249" s="7">
        <f t="shared" si="89"/>
        <v>0</v>
      </c>
      <c r="E249" s="7">
        <f t="shared" si="97"/>
        <v>0</v>
      </c>
      <c r="F249" s="7" t="str">
        <f t="shared" si="90"/>
        <v/>
      </c>
      <c r="G249" s="6">
        <f t="shared" si="91"/>
        <v>0</v>
      </c>
      <c r="H249" s="6">
        <f t="shared" si="98"/>
        <v>0</v>
      </c>
      <c r="I249" s="6" t="str">
        <f t="shared" si="99"/>
        <v/>
      </c>
      <c r="J249" s="11">
        <v>246</v>
      </c>
      <c r="K249" s="11">
        <f>IF(IFERROR(VLOOKUP(J249,Home!$A$8:$B$1048576,1,FALSE),0)=0,0,1)</f>
        <v>0</v>
      </c>
      <c r="L249" s="129" t="e">
        <f>IF(VLOOKUP(O249,Home!$C$8:$R$207,6,FALSE)="","",VLOOKUP(O249,Home!$C$8:$R$207,6,FALSE))</f>
        <v>#N/A</v>
      </c>
      <c r="M249" s="129" t="e">
        <f t="shared" si="79"/>
        <v>#N/A</v>
      </c>
      <c r="N249" s="11">
        <f>SUM($K$4:K249)</f>
        <v>200</v>
      </c>
      <c r="O249" s="11" t="str">
        <f>IF(P249="","",IF(IFERROR(VLOOKUP(N249,Home!$C$8:$R$1048576,1,FALSE),"")=0,"",IFERROR(VLOOKUP(N249,Home!$C$8:$R$1048576,1,FALSE),"")))</f>
        <v/>
      </c>
      <c r="P249" s="11" t="str">
        <f>IF(IFERROR(VLOOKUP(W249,Home!$C$8:$R$1048576,3,FALSE),"")=0,"",IFERROR(VLOOKUP(W249,Home!$C$8:$R$1048576,3,FALSE),""))</f>
        <v/>
      </c>
      <c r="Q249" s="11" t="str">
        <f t="shared" si="80"/>
        <v/>
      </c>
      <c r="R249" s="130" t="e">
        <f>VLOOKUP(Q249,'Baggrund til lister'!$G$4:$H$15,2,FALSE)</f>
        <v>#N/A</v>
      </c>
      <c r="S249" s="11" t="str">
        <f t="shared" si="81"/>
        <v/>
      </c>
      <c r="T249" s="11" t="str">
        <f>IF(IFERROR(VLOOKUP(N249,Home!$C$8:$R$1048576,11,FALSE),"")=0,"",IFERROR(VLOOKUP(N249,Home!$C$8:$R$1048576,11,FALSE),""))</f>
        <v/>
      </c>
      <c r="U249" s="11" t="str">
        <f>IF(IFERROR(VLOOKUP(O249,Home!$C$8:$R$1048576,12,FALSE),"")=0,"",IFERROR(VLOOKUP(O249,Home!$C$8:$R$1048576,12,FALSE),""))</f>
        <v/>
      </c>
      <c r="V249" s="11" t="str">
        <f>IF(IFERROR(VLOOKUP(O249,Home!$C$8:$R$1048576,8,FALSE),"")=0,"",IFERROR(VLOOKUP(O249,Home!$C$8:$R$1048576,8,FALSE),""))</f>
        <v/>
      </c>
      <c r="W249" s="11" t="str">
        <f>IF(OR(VLOOKUP(N249,Home!$C$7:$I$207,6,FALSE)="",VLOOKUP(N249,Home!$C$7:$I$207,7,FALSE)=""),"FEJL",SUM(Baggrundsark!$K$4:K249))</f>
        <v>FEJL</v>
      </c>
      <c r="Y249">
        <v>246</v>
      </c>
      <c r="Z249" s="1"/>
      <c r="AC249" s="44"/>
      <c r="AD249">
        <f t="shared" si="92"/>
        <v>0</v>
      </c>
      <c r="AE249">
        <f>SUM($AD$4:AD249)</f>
        <v>1</v>
      </c>
      <c r="AF249" s="103" t="str">
        <f>IFERROR(VLOOKUP(AN249,Home!$C$8:$E$207,3,FALSE),"")</f>
        <v/>
      </c>
      <c r="AG249" s="103" t="str">
        <f>IFERROR(VLOOKUP(AN249,Home!$C$8:$E$207,2,FALSE),"")</f>
        <v/>
      </c>
      <c r="AH249" s="104" t="str">
        <f>IF(VLOOKUP(AE249,Home!$C$8:$I$207,6,FALSE)="","",VLOOKUP(AE249,Home!$C$8:$I$207,6,FALSE))</f>
        <v/>
      </c>
      <c r="AI249" s="104" t="e">
        <f t="shared" si="101"/>
        <v>#VALUE!</v>
      </c>
      <c r="AJ249" s="105" t="e">
        <f t="shared" si="93"/>
        <v>#VALUE!</v>
      </c>
      <c r="AK249" s="103" t="e">
        <f t="shared" si="83"/>
        <v>#VALUE!</v>
      </c>
      <c r="AL249" s="103" t="e">
        <f t="shared" si="94"/>
        <v>#VALUE!</v>
      </c>
      <c r="AN249" t="str">
        <f>IF(OR(VLOOKUP(AE249,Home!$C$8:$I$207,6,FALSE)="",VLOOKUP(AE249,Home!$C$8:$I$207,7,FALSE)=""),"FEJL",Baggrundsark!AE249)</f>
        <v>FEJL</v>
      </c>
      <c r="AO249">
        <f>IF(VLOOKUP(AE249,Home!$C$8:$N$207,12,FALSE)="Timelønnet",1,0)</f>
        <v>0</v>
      </c>
      <c r="AP249">
        <f>SUM($AO$4:AO249)*AO249</f>
        <v>0</v>
      </c>
      <c r="AQ249">
        <f t="shared" si="84"/>
        <v>1</v>
      </c>
      <c r="AR249" t="str">
        <f t="shared" si="85"/>
        <v/>
      </c>
      <c r="AS249" t="e">
        <f t="shared" si="95"/>
        <v>#VALUE!</v>
      </c>
      <c r="AT249" s="45" t="e">
        <f t="shared" si="86"/>
        <v>#VALUE!</v>
      </c>
      <c r="AU249">
        <f>VLOOKUP(AQ249,Home!$C$8:$J$207,8,FALSE)</f>
        <v>0</v>
      </c>
      <c r="AZ249">
        <v>36</v>
      </c>
      <c r="BA249">
        <v>2018</v>
      </c>
      <c r="BB249" t="s">
        <v>460</v>
      </c>
      <c r="BC249" t="s">
        <v>196</v>
      </c>
    </row>
    <row r="250" spans="1:55" x14ac:dyDescent="0.25">
      <c r="A250" s="6">
        <f t="shared" si="87"/>
        <v>0</v>
      </c>
      <c r="B250" s="6">
        <f t="shared" si="96"/>
        <v>0</v>
      </c>
      <c r="C250" s="6" t="str">
        <f t="shared" si="88"/>
        <v/>
      </c>
      <c r="D250" s="7">
        <f t="shared" si="89"/>
        <v>0</v>
      </c>
      <c r="E250" s="7">
        <f t="shared" si="97"/>
        <v>0</v>
      </c>
      <c r="F250" s="7" t="str">
        <f t="shared" si="90"/>
        <v/>
      </c>
      <c r="G250" s="6">
        <f t="shared" si="91"/>
        <v>0</v>
      </c>
      <c r="H250" s="6">
        <f t="shared" si="98"/>
        <v>0</v>
      </c>
      <c r="I250" s="6" t="str">
        <f t="shared" si="99"/>
        <v/>
      </c>
      <c r="J250" s="11">
        <v>247</v>
      </c>
      <c r="K250" s="11">
        <f>IF(IFERROR(VLOOKUP(J250,Home!$A$8:$B$1048576,1,FALSE),0)=0,0,1)</f>
        <v>0</v>
      </c>
      <c r="L250" s="129" t="e">
        <f>IF(VLOOKUP(O250,Home!$C$8:$R$207,6,FALSE)="","",VLOOKUP(O250,Home!$C$8:$R$207,6,FALSE))</f>
        <v>#N/A</v>
      </c>
      <c r="M250" s="129" t="e">
        <f t="shared" si="79"/>
        <v>#N/A</v>
      </c>
      <c r="N250" s="11">
        <f>SUM($K$4:K250)</f>
        <v>200</v>
      </c>
      <c r="O250" s="11" t="str">
        <f>IF(P250="","",IF(IFERROR(VLOOKUP(N250,Home!$C$8:$R$1048576,1,FALSE),"")=0,"",IFERROR(VLOOKUP(N250,Home!$C$8:$R$1048576,1,FALSE),"")))</f>
        <v/>
      </c>
      <c r="P250" s="11" t="str">
        <f>IF(IFERROR(VLOOKUP(W250,Home!$C$8:$R$1048576,3,FALSE),"")=0,"",IFERROR(VLOOKUP(W250,Home!$C$8:$R$1048576,3,FALSE),""))</f>
        <v/>
      </c>
      <c r="Q250" s="11" t="str">
        <f t="shared" si="80"/>
        <v/>
      </c>
      <c r="R250" s="130" t="e">
        <f>VLOOKUP(Q250,'Baggrund til lister'!$G$4:$H$15,2,FALSE)</f>
        <v>#N/A</v>
      </c>
      <c r="S250" s="11" t="str">
        <f t="shared" si="81"/>
        <v/>
      </c>
      <c r="T250" s="11" t="str">
        <f>IF(IFERROR(VLOOKUP(N250,Home!$C$8:$R$1048576,11,FALSE),"")=0,"",IFERROR(VLOOKUP(N250,Home!$C$8:$R$1048576,11,FALSE),""))</f>
        <v/>
      </c>
      <c r="U250" s="11" t="str">
        <f>IF(IFERROR(VLOOKUP(O250,Home!$C$8:$R$1048576,12,FALSE),"")=0,"",IFERROR(VLOOKUP(O250,Home!$C$8:$R$1048576,12,FALSE),""))</f>
        <v/>
      </c>
      <c r="V250" s="11" t="str">
        <f>IF(IFERROR(VLOOKUP(O250,Home!$C$8:$R$1048576,8,FALSE),"")=0,"",IFERROR(VLOOKUP(O250,Home!$C$8:$R$1048576,8,FALSE),""))</f>
        <v/>
      </c>
      <c r="W250" s="11" t="str">
        <f>IF(OR(VLOOKUP(N250,Home!$C$7:$I$207,6,FALSE)="",VLOOKUP(N250,Home!$C$7:$I$207,7,FALSE)=""),"FEJL",SUM(Baggrundsark!$K$4:K250))</f>
        <v>FEJL</v>
      </c>
      <c r="Y250">
        <v>247</v>
      </c>
      <c r="Z250" s="1"/>
      <c r="AC250" s="44"/>
      <c r="AD250">
        <f t="shared" si="92"/>
        <v>0</v>
      </c>
      <c r="AE250">
        <f>SUM($AD$4:AD250)</f>
        <v>1</v>
      </c>
      <c r="AF250" s="103" t="str">
        <f>IFERROR(VLOOKUP(AN250,Home!$C$8:$E$207,3,FALSE),"")</f>
        <v/>
      </c>
      <c r="AG250" s="103" t="str">
        <f>IFERROR(VLOOKUP(AN250,Home!$C$8:$E$207,2,FALSE),"")</f>
        <v/>
      </c>
      <c r="AH250" s="104" t="str">
        <f>IF(VLOOKUP(AE250,Home!$C$8:$I$207,6,FALSE)="","",VLOOKUP(AE250,Home!$C$8:$I$207,6,FALSE))</f>
        <v/>
      </c>
      <c r="AI250" s="104" t="e">
        <f t="shared" si="101"/>
        <v>#VALUE!</v>
      </c>
      <c r="AJ250" s="105" t="e">
        <f t="shared" si="93"/>
        <v>#VALUE!</v>
      </c>
      <c r="AK250" s="103" t="e">
        <f t="shared" si="83"/>
        <v>#VALUE!</v>
      </c>
      <c r="AL250" s="103" t="e">
        <f t="shared" si="94"/>
        <v>#VALUE!</v>
      </c>
      <c r="AN250" t="str">
        <f>IF(OR(VLOOKUP(AE250,Home!$C$8:$I$207,6,FALSE)="",VLOOKUP(AE250,Home!$C$8:$I$207,7,FALSE)=""),"FEJL",Baggrundsark!AE250)</f>
        <v>FEJL</v>
      </c>
      <c r="AO250">
        <f>IF(VLOOKUP(AE250,Home!$C$8:$N$207,12,FALSE)="Timelønnet",1,0)</f>
        <v>0</v>
      </c>
      <c r="AP250">
        <f>SUM($AO$4:AO250)*AO250</f>
        <v>0</v>
      </c>
      <c r="AQ250">
        <f t="shared" si="84"/>
        <v>1</v>
      </c>
      <c r="AR250" t="str">
        <f t="shared" si="85"/>
        <v/>
      </c>
      <c r="AS250" t="e">
        <f t="shared" si="95"/>
        <v>#VALUE!</v>
      </c>
      <c r="AT250" s="45" t="e">
        <f t="shared" si="86"/>
        <v>#VALUE!</v>
      </c>
      <c r="AU250">
        <f>VLOOKUP(AQ250,Home!$C$8:$J$207,8,FALSE)</f>
        <v>0</v>
      </c>
      <c r="AZ250">
        <v>37</v>
      </c>
      <c r="BA250">
        <v>2018</v>
      </c>
      <c r="BB250" t="s">
        <v>461</v>
      </c>
      <c r="BC250" t="s">
        <v>197</v>
      </c>
    </row>
    <row r="251" spans="1:55" x14ac:dyDescent="0.25">
      <c r="A251" s="6">
        <f t="shared" si="87"/>
        <v>0</v>
      </c>
      <c r="B251" s="6">
        <f t="shared" si="96"/>
        <v>0</v>
      </c>
      <c r="C251" s="6" t="str">
        <f t="shared" si="88"/>
        <v/>
      </c>
      <c r="D251" s="7">
        <f t="shared" si="89"/>
        <v>0</v>
      </c>
      <c r="E251" s="7">
        <f t="shared" si="97"/>
        <v>0</v>
      </c>
      <c r="F251" s="7" t="str">
        <f t="shared" si="90"/>
        <v/>
      </c>
      <c r="G251" s="6">
        <f t="shared" si="91"/>
        <v>0</v>
      </c>
      <c r="H251" s="6">
        <f t="shared" si="98"/>
        <v>0</v>
      </c>
      <c r="I251" s="6" t="str">
        <f t="shared" si="99"/>
        <v/>
      </c>
      <c r="J251" s="11">
        <v>248</v>
      </c>
      <c r="K251" s="11">
        <f>IF(IFERROR(VLOOKUP(J251,Home!$A$8:$B$1048576,1,FALSE),0)=0,0,1)</f>
        <v>0</v>
      </c>
      <c r="L251" s="129" t="e">
        <f>IF(VLOOKUP(O251,Home!$C$8:$R$207,6,FALSE)="","",VLOOKUP(O251,Home!$C$8:$R$207,6,FALSE))</f>
        <v>#N/A</v>
      </c>
      <c r="M251" s="129" t="e">
        <f t="shared" si="79"/>
        <v>#N/A</v>
      </c>
      <c r="N251" s="11">
        <f>SUM($K$4:K251)</f>
        <v>200</v>
      </c>
      <c r="O251" s="11" t="str">
        <f>IF(P251="","",IF(IFERROR(VLOOKUP(N251,Home!$C$8:$R$1048576,1,FALSE),"")=0,"",IFERROR(VLOOKUP(N251,Home!$C$8:$R$1048576,1,FALSE),"")))</f>
        <v/>
      </c>
      <c r="P251" s="11" t="str">
        <f>IF(IFERROR(VLOOKUP(W251,Home!$C$8:$R$1048576,3,FALSE),"")=0,"",IFERROR(VLOOKUP(W251,Home!$C$8:$R$1048576,3,FALSE),""))</f>
        <v/>
      </c>
      <c r="Q251" s="11" t="str">
        <f t="shared" si="80"/>
        <v/>
      </c>
      <c r="R251" s="130" t="e">
        <f>VLOOKUP(Q251,'Baggrund til lister'!$G$4:$H$15,2,FALSE)</f>
        <v>#N/A</v>
      </c>
      <c r="S251" s="11" t="str">
        <f t="shared" si="81"/>
        <v/>
      </c>
      <c r="T251" s="11" t="str">
        <f>IF(IFERROR(VLOOKUP(N251,Home!$C$8:$R$1048576,11,FALSE),"")=0,"",IFERROR(VLOOKUP(N251,Home!$C$8:$R$1048576,11,FALSE),""))</f>
        <v/>
      </c>
      <c r="U251" s="11" t="str">
        <f>IF(IFERROR(VLOOKUP(O251,Home!$C$8:$R$1048576,12,FALSE),"")=0,"",IFERROR(VLOOKUP(O251,Home!$C$8:$R$1048576,12,FALSE),""))</f>
        <v/>
      </c>
      <c r="V251" s="11" t="str">
        <f>IF(IFERROR(VLOOKUP(O251,Home!$C$8:$R$1048576,8,FALSE),"")=0,"",IFERROR(VLOOKUP(O251,Home!$C$8:$R$1048576,8,FALSE),""))</f>
        <v/>
      </c>
      <c r="W251" s="11" t="str">
        <f>IF(OR(VLOOKUP(N251,Home!$C$7:$I$207,6,FALSE)="",VLOOKUP(N251,Home!$C$7:$I$207,7,FALSE)=""),"FEJL",SUM(Baggrundsark!$K$4:K251))</f>
        <v>FEJL</v>
      </c>
      <c r="Y251">
        <v>248</v>
      </c>
      <c r="Z251" s="1"/>
      <c r="AC251" s="44"/>
      <c r="AD251">
        <f t="shared" si="92"/>
        <v>0</v>
      </c>
      <c r="AE251">
        <f>SUM($AD$4:AD251)</f>
        <v>1</v>
      </c>
      <c r="AF251" s="103" t="str">
        <f>IFERROR(VLOOKUP(AN251,Home!$C$8:$E$207,3,FALSE),"")</f>
        <v/>
      </c>
      <c r="AG251" s="103" t="str">
        <f>IFERROR(VLOOKUP(AN251,Home!$C$8:$E$207,2,FALSE),"")</f>
        <v/>
      </c>
      <c r="AH251" s="104" t="str">
        <f>IF(VLOOKUP(AE251,Home!$C$8:$I$207,6,FALSE)="","",VLOOKUP(AE251,Home!$C$8:$I$207,6,FALSE))</f>
        <v/>
      </c>
      <c r="AI251" s="104" t="e">
        <f t="shared" si="101"/>
        <v>#VALUE!</v>
      </c>
      <c r="AJ251" s="105" t="e">
        <f t="shared" si="93"/>
        <v>#VALUE!</v>
      </c>
      <c r="AK251" s="103" t="e">
        <f t="shared" si="83"/>
        <v>#VALUE!</v>
      </c>
      <c r="AL251" s="103" t="e">
        <f t="shared" si="94"/>
        <v>#VALUE!</v>
      </c>
      <c r="AN251" t="str">
        <f>IF(OR(VLOOKUP(AE251,Home!$C$8:$I$207,6,FALSE)="",VLOOKUP(AE251,Home!$C$8:$I$207,7,FALSE)=""),"FEJL",Baggrundsark!AE251)</f>
        <v>FEJL</v>
      </c>
      <c r="AO251">
        <f>IF(VLOOKUP(AE251,Home!$C$8:$N$207,12,FALSE)="Timelønnet",1,0)</f>
        <v>0</v>
      </c>
      <c r="AP251">
        <f>SUM($AO$4:AO251)*AO251</f>
        <v>0</v>
      </c>
      <c r="AQ251">
        <f t="shared" si="84"/>
        <v>1</v>
      </c>
      <c r="AR251" t="str">
        <f t="shared" si="85"/>
        <v/>
      </c>
      <c r="AS251" t="e">
        <f t="shared" si="95"/>
        <v>#VALUE!</v>
      </c>
      <c r="AT251" s="45" t="e">
        <f t="shared" si="86"/>
        <v>#VALUE!</v>
      </c>
      <c r="AU251">
        <f>VLOOKUP(AQ251,Home!$C$8:$J$207,8,FALSE)</f>
        <v>0</v>
      </c>
      <c r="AZ251">
        <v>38</v>
      </c>
      <c r="BA251">
        <v>2018</v>
      </c>
      <c r="BB251" t="s">
        <v>462</v>
      </c>
      <c r="BC251" t="s">
        <v>197</v>
      </c>
    </row>
    <row r="252" spans="1:55" x14ac:dyDescent="0.25">
      <c r="A252" s="6">
        <f t="shared" si="87"/>
        <v>0</v>
      </c>
      <c r="B252" s="6">
        <f t="shared" si="96"/>
        <v>0</v>
      </c>
      <c r="C252" s="6" t="str">
        <f t="shared" si="88"/>
        <v/>
      </c>
      <c r="D252" s="7">
        <f t="shared" si="89"/>
        <v>0</v>
      </c>
      <c r="E252" s="7">
        <f t="shared" si="97"/>
        <v>0</v>
      </c>
      <c r="F252" s="7" t="str">
        <f t="shared" si="90"/>
        <v/>
      </c>
      <c r="G252" s="6">
        <f t="shared" si="91"/>
        <v>0</v>
      </c>
      <c r="H252" s="6">
        <f t="shared" si="98"/>
        <v>0</v>
      </c>
      <c r="I252" s="6" t="str">
        <f t="shared" si="99"/>
        <v/>
      </c>
      <c r="J252" s="11">
        <v>249</v>
      </c>
      <c r="K252" s="11">
        <f>IF(IFERROR(VLOOKUP(J252,Home!$A$8:$B$1048576,1,FALSE),0)=0,0,1)</f>
        <v>0</v>
      </c>
      <c r="L252" s="129" t="e">
        <f>IF(VLOOKUP(O252,Home!$C$8:$R$207,6,FALSE)="","",VLOOKUP(O252,Home!$C$8:$R$207,6,FALSE))</f>
        <v>#N/A</v>
      </c>
      <c r="M252" s="129" t="e">
        <f t="shared" si="79"/>
        <v>#N/A</v>
      </c>
      <c r="N252" s="11">
        <f>SUM($K$4:K252)</f>
        <v>200</v>
      </c>
      <c r="O252" s="11" t="str">
        <f>IF(P252="","",IF(IFERROR(VLOOKUP(N252,Home!$C$8:$R$1048576,1,FALSE),"")=0,"",IFERROR(VLOOKUP(N252,Home!$C$8:$R$1048576,1,FALSE),"")))</f>
        <v/>
      </c>
      <c r="P252" s="11" t="str">
        <f>IF(IFERROR(VLOOKUP(W252,Home!$C$8:$R$1048576,3,FALSE),"")=0,"",IFERROR(VLOOKUP(W252,Home!$C$8:$R$1048576,3,FALSE),""))</f>
        <v/>
      </c>
      <c r="Q252" s="11" t="str">
        <f t="shared" si="80"/>
        <v/>
      </c>
      <c r="R252" s="130" t="e">
        <f>VLOOKUP(Q252,'Baggrund til lister'!$G$4:$H$15,2,FALSE)</f>
        <v>#N/A</v>
      </c>
      <c r="S252" s="11" t="str">
        <f t="shared" si="81"/>
        <v/>
      </c>
      <c r="T252" s="11" t="str">
        <f>IF(IFERROR(VLOOKUP(N252,Home!$C$8:$R$1048576,11,FALSE),"")=0,"",IFERROR(VLOOKUP(N252,Home!$C$8:$R$1048576,11,FALSE),""))</f>
        <v/>
      </c>
      <c r="U252" s="11" t="str">
        <f>IF(IFERROR(VLOOKUP(O252,Home!$C$8:$R$1048576,12,FALSE),"")=0,"",IFERROR(VLOOKUP(O252,Home!$C$8:$R$1048576,12,FALSE),""))</f>
        <v/>
      </c>
      <c r="V252" s="11" t="str">
        <f>IF(IFERROR(VLOOKUP(O252,Home!$C$8:$R$1048576,8,FALSE),"")=0,"",IFERROR(VLOOKUP(O252,Home!$C$8:$R$1048576,8,FALSE),""))</f>
        <v/>
      </c>
      <c r="W252" s="11" t="str">
        <f>IF(OR(VLOOKUP(N252,Home!$C$7:$I$207,6,FALSE)="",VLOOKUP(N252,Home!$C$7:$I$207,7,FALSE)=""),"FEJL",SUM(Baggrundsark!$K$4:K252))</f>
        <v>FEJL</v>
      </c>
      <c r="Y252">
        <v>249</v>
      </c>
      <c r="Z252" s="1"/>
      <c r="AC252" s="44"/>
      <c r="AD252">
        <f t="shared" si="92"/>
        <v>0</v>
      </c>
      <c r="AE252">
        <f>SUM($AD$4:AD252)</f>
        <v>1</v>
      </c>
      <c r="AF252" s="103" t="str">
        <f>IFERROR(VLOOKUP(AN252,Home!$C$8:$E$207,3,FALSE),"")</f>
        <v/>
      </c>
      <c r="AG252" s="103" t="str">
        <f>IFERROR(VLOOKUP(AN252,Home!$C$8:$E$207,2,FALSE),"")</f>
        <v/>
      </c>
      <c r="AH252" s="104" t="str">
        <f>IF(VLOOKUP(AE252,Home!$C$8:$I$207,6,FALSE)="","",VLOOKUP(AE252,Home!$C$8:$I$207,6,FALSE))</f>
        <v/>
      </c>
      <c r="AI252" s="104" t="e">
        <f t="shared" si="101"/>
        <v>#VALUE!</v>
      </c>
      <c r="AJ252" s="105" t="e">
        <f t="shared" si="93"/>
        <v>#VALUE!</v>
      </c>
      <c r="AK252" s="103" t="e">
        <f t="shared" si="83"/>
        <v>#VALUE!</v>
      </c>
      <c r="AL252" s="103" t="e">
        <f t="shared" si="94"/>
        <v>#VALUE!</v>
      </c>
      <c r="AN252" t="str">
        <f>IF(OR(VLOOKUP(AE252,Home!$C$8:$I$207,6,FALSE)="",VLOOKUP(AE252,Home!$C$8:$I$207,7,FALSE)=""),"FEJL",Baggrundsark!AE252)</f>
        <v>FEJL</v>
      </c>
      <c r="AO252">
        <f>IF(VLOOKUP(AE252,Home!$C$8:$N$207,12,FALSE)="Timelønnet",1,0)</f>
        <v>0</v>
      </c>
      <c r="AP252">
        <f>SUM($AO$4:AO252)*AO252</f>
        <v>0</v>
      </c>
      <c r="AQ252">
        <f t="shared" si="84"/>
        <v>1</v>
      </c>
      <c r="AR252" t="str">
        <f t="shared" si="85"/>
        <v/>
      </c>
      <c r="AS252" t="e">
        <f t="shared" si="95"/>
        <v>#VALUE!</v>
      </c>
      <c r="AT252" s="45" t="e">
        <f t="shared" si="86"/>
        <v>#VALUE!</v>
      </c>
      <c r="AU252">
        <f>VLOOKUP(AQ252,Home!$C$8:$J$207,8,FALSE)</f>
        <v>0</v>
      </c>
      <c r="AZ252">
        <v>39</v>
      </c>
      <c r="BA252">
        <v>2018</v>
      </c>
      <c r="BB252" t="s">
        <v>463</v>
      </c>
      <c r="BC252" t="s">
        <v>198</v>
      </c>
    </row>
    <row r="253" spans="1:55" x14ac:dyDescent="0.25">
      <c r="A253" s="6">
        <f t="shared" si="87"/>
        <v>0</v>
      </c>
      <c r="B253" s="6">
        <f t="shared" si="96"/>
        <v>0</v>
      </c>
      <c r="C253" s="6" t="str">
        <f t="shared" si="88"/>
        <v/>
      </c>
      <c r="D253" s="7">
        <f t="shared" si="89"/>
        <v>0</v>
      </c>
      <c r="E253" s="7">
        <f t="shared" si="97"/>
        <v>0</v>
      </c>
      <c r="F253" s="7" t="str">
        <f t="shared" si="90"/>
        <v/>
      </c>
      <c r="G253" s="6">
        <f t="shared" si="91"/>
        <v>0</v>
      </c>
      <c r="H253" s="6">
        <f t="shared" si="98"/>
        <v>0</v>
      </c>
      <c r="I253" s="6" t="str">
        <f t="shared" si="99"/>
        <v/>
      </c>
      <c r="J253" s="11">
        <v>250</v>
      </c>
      <c r="K253" s="11">
        <f>IF(IFERROR(VLOOKUP(J253,Home!$A$8:$B$1048576,1,FALSE),0)=0,0,1)</f>
        <v>0</v>
      </c>
      <c r="L253" s="129" t="e">
        <f>IF(VLOOKUP(O253,Home!$C$8:$R$207,6,FALSE)="","",VLOOKUP(O253,Home!$C$8:$R$207,6,FALSE))</f>
        <v>#N/A</v>
      </c>
      <c r="M253" s="129" t="e">
        <f t="shared" si="79"/>
        <v>#N/A</v>
      </c>
      <c r="N253" s="11">
        <f>SUM($K$4:K253)</f>
        <v>200</v>
      </c>
      <c r="O253" s="11" t="str">
        <f>IF(P253="","",IF(IFERROR(VLOOKUP(N253,Home!$C$8:$R$1048576,1,FALSE),"")=0,"",IFERROR(VLOOKUP(N253,Home!$C$8:$R$1048576,1,FALSE),"")))</f>
        <v/>
      </c>
      <c r="P253" s="11" t="str">
        <f>IF(IFERROR(VLOOKUP(W253,Home!$C$8:$R$1048576,3,FALSE),"")=0,"",IFERROR(VLOOKUP(W253,Home!$C$8:$R$1048576,3,FALSE),""))</f>
        <v/>
      </c>
      <c r="Q253" s="11" t="str">
        <f t="shared" si="80"/>
        <v/>
      </c>
      <c r="R253" s="130" t="e">
        <f>VLOOKUP(Q253,'Baggrund til lister'!$G$4:$H$15,2,FALSE)</f>
        <v>#N/A</v>
      </c>
      <c r="S253" s="11" t="str">
        <f t="shared" si="81"/>
        <v/>
      </c>
      <c r="T253" s="11" t="str">
        <f>IF(IFERROR(VLOOKUP(N253,Home!$C$8:$R$1048576,11,FALSE),"")=0,"",IFERROR(VLOOKUP(N253,Home!$C$8:$R$1048576,11,FALSE),""))</f>
        <v/>
      </c>
      <c r="U253" s="11" t="str">
        <f>IF(IFERROR(VLOOKUP(O253,Home!$C$8:$R$1048576,12,FALSE),"")=0,"",IFERROR(VLOOKUP(O253,Home!$C$8:$R$1048576,12,FALSE),""))</f>
        <v/>
      </c>
      <c r="V253" s="11" t="str">
        <f>IF(IFERROR(VLOOKUP(O253,Home!$C$8:$R$1048576,8,FALSE),"")=0,"",IFERROR(VLOOKUP(O253,Home!$C$8:$R$1048576,8,FALSE),""))</f>
        <v/>
      </c>
      <c r="W253" s="11" t="str">
        <f>IF(OR(VLOOKUP(N253,Home!$C$7:$I$207,6,FALSE)="",VLOOKUP(N253,Home!$C$7:$I$207,7,FALSE)=""),"FEJL",SUM(Baggrundsark!$K$4:K253))</f>
        <v>FEJL</v>
      </c>
      <c r="Y253">
        <v>250</v>
      </c>
      <c r="Z253" s="1"/>
      <c r="AC253" s="44"/>
      <c r="AD253">
        <f t="shared" si="92"/>
        <v>0</v>
      </c>
      <c r="AE253">
        <f>SUM($AD$4:AD253)</f>
        <v>1</v>
      </c>
      <c r="AF253" s="103" t="str">
        <f>IFERROR(VLOOKUP(AN253,Home!$C$8:$E$207,3,FALSE),"")</f>
        <v/>
      </c>
      <c r="AG253" s="103" t="str">
        <f>IFERROR(VLOOKUP(AN253,Home!$C$8:$E$207,2,FALSE),"")</f>
        <v/>
      </c>
      <c r="AH253" s="104" t="str">
        <f>IF(VLOOKUP(AE253,Home!$C$8:$I$207,6,FALSE)="","",VLOOKUP(AE253,Home!$C$8:$I$207,6,FALSE))</f>
        <v/>
      </c>
      <c r="AI253" s="104" t="e">
        <f t="shared" si="101"/>
        <v>#VALUE!</v>
      </c>
      <c r="AJ253" s="105" t="e">
        <f t="shared" si="93"/>
        <v>#VALUE!</v>
      </c>
      <c r="AK253" s="103" t="e">
        <f t="shared" si="83"/>
        <v>#VALUE!</v>
      </c>
      <c r="AL253" s="103" t="e">
        <f t="shared" si="94"/>
        <v>#VALUE!</v>
      </c>
      <c r="AN253" t="str">
        <f>IF(OR(VLOOKUP(AE253,Home!$C$8:$I$207,6,FALSE)="",VLOOKUP(AE253,Home!$C$8:$I$207,7,FALSE)=""),"FEJL",Baggrundsark!AE253)</f>
        <v>FEJL</v>
      </c>
      <c r="AO253">
        <f>IF(VLOOKUP(AE253,Home!$C$8:$N$207,12,FALSE)="Timelønnet",1,0)</f>
        <v>0</v>
      </c>
      <c r="AP253">
        <f>SUM($AO$4:AO253)*AO253</f>
        <v>0</v>
      </c>
      <c r="AQ253">
        <f t="shared" si="84"/>
        <v>1</v>
      </c>
      <c r="AR253" t="str">
        <f t="shared" si="85"/>
        <v/>
      </c>
      <c r="AS253" t="e">
        <f t="shared" si="95"/>
        <v>#VALUE!</v>
      </c>
      <c r="AT253" s="45" t="e">
        <f t="shared" si="86"/>
        <v>#VALUE!</v>
      </c>
      <c r="AU253">
        <f>VLOOKUP(AQ253,Home!$C$8:$J$207,8,FALSE)</f>
        <v>0</v>
      </c>
      <c r="AZ253">
        <v>40</v>
      </c>
      <c r="BA253">
        <v>2018</v>
      </c>
      <c r="BB253" t="s">
        <v>464</v>
      </c>
      <c r="BC253" t="s">
        <v>198</v>
      </c>
    </row>
    <row r="254" spans="1:55" x14ac:dyDescent="0.25">
      <c r="A254" s="6">
        <f t="shared" si="87"/>
        <v>0</v>
      </c>
      <c r="B254" s="6">
        <f t="shared" si="96"/>
        <v>0</v>
      </c>
      <c r="C254" s="6" t="str">
        <f t="shared" si="88"/>
        <v/>
      </c>
      <c r="D254" s="7">
        <f t="shared" si="89"/>
        <v>0</v>
      </c>
      <c r="E254" s="7">
        <f t="shared" si="97"/>
        <v>0</v>
      </c>
      <c r="F254" s="7" t="str">
        <f t="shared" si="90"/>
        <v/>
      </c>
      <c r="G254" s="6">
        <f t="shared" si="91"/>
        <v>0</v>
      </c>
      <c r="H254" s="6">
        <f t="shared" si="98"/>
        <v>0</v>
      </c>
      <c r="I254" s="6" t="str">
        <f t="shared" si="99"/>
        <v/>
      </c>
      <c r="J254" s="11">
        <v>251</v>
      </c>
      <c r="K254" s="11">
        <f>IF(IFERROR(VLOOKUP(J254,Home!$A$8:$B$1048576,1,FALSE),0)=0,0,1)</f>
        <v>0</v>
      </c>
      <c r="L254" s="129" t="e">
        <f>IF(VLOOKUP(O254,Home!$C$8:$R$207,6,FALSE)="","",VLOOKUP(O254,Home!$C$8:$R$207,6,FALSE))</f>
        <v>#N/A</v>
      </c>
      <c r="M254" s="129" t="e">
        <f t="shared" si="79"/>
        <v>#N/A</v>
      </c>
      <c r="N254" s="11">
        <f>SUM($K$4:K254)</f>
        <v>200</v>
      </c>
      <c r="O254" s="11" t="str">
        <f>IF(P254="","",IF(IFERROR(VLOOKUP(N254,Home!$C$8:$R$1048576,1,FALSE),"")=0,"",IFERROR(VLOOKUP(N254,Home!$C$8:$R$1048576,1,FALSE),"")))</f>
        <v/>
      </c>
      <c r="P254" s="11" t="str">
        <f>IF(IFERROR(VLOOKUP(W254,Home!$C$8:$R$1048576,3,FALSE),"")=0,"",IFERROR(VLOOKUP(W254,Home!$C$8:$R$1048576,3,FALSE),""))</f>
        <v/>
      </c>
      <c r="Q254" s="11" t="str">
        <f t="shared" si="80"/>
        <v/>
      </c>
      <c r="R254" s="130" t="e">
        <f>VLOOKUP(Q254,'Baggrund til lister'!$G$4:$H$15,2,FALSE)</f>
        <v>#N/A</v>
      </c>
      <c r="S254" s="11" t="str">
        <f t="shared" si="81"/>
        <v/>
      </c>
      <c r="T254" s="11" t="str">
        <f>IF(IFERROR(VLOOKUP(N254,Home!$C$8:$R$1048576,11,FALSE),"")=0,"",IFERROR(VLOOKUP(N254,Home!$C$8:$R$1048576,11,FALSE),""))</f>
        <v/>
      </c>
      <c r="U254" s="11" t="str">
        <f>IF(IFERROR(VLOOKUP(O254,Home!$C$8:$R$1048576,12,FALSE),"")=0,"",IFERROR(VLOOKUP(O254,Home!$C$8:$R$1048576,12,FALSE),""))</f>
        <v/>
      </c>
      <c r="V254" s="11" t="str">
        <f>IF(IFERROR(VLOOKUP(O254,Home!$C$8:$R$1048576,8,FALSE),"")=0,"",IFERROR(VLOOKUP(O254,Home!$C$8:$R$1048576,8,FALSE),""))</f>
        <v/>
      </c>
      <c r="W254" s="11" t="str">
        <f>IF(OR(VLOOKUP(N254,Home!$C$7:$I$207,6,FALSE)="",VLOOKUP(N254,Home!$C$7:$I$207,7,FALSE)=""),"FEJL",SUM(Baggrundsark!$K$4:K254))</f>
        <v>FEJL</v>
      </c>
      <c r="Y254">
        <v>251</v>
      </c>
      <c r="Z254" s="1"/>
      <c r="AC254" s="44"/>
      <c r="AD254">
        <f t="shared" si="92"/>
        <v>0</v>
      </c>
      <c r="AE254">
        <f>SUM($AD$4:AD254)</f>
        <v>1</v>
      </c>
      <c r="AF254" s="103" t="str">
        <f>IFERROR(VLOOKUP(AN254,Home!$C$8:$E$207,3,FALSE),"")</f>
        <v/>
      </c>
      <c r="AG254" s="103" t="str">
        <f>IFERROR(VLOOKUP(AN254,Home!$C$8:$E$207,2,FALSE),"")</f>
        <v/>
      </c>
      <c r="AH254" s="104" t="str">
        <f>IF(VLOOKUP(AE254,Home!$C$8:$I$207,6,FALSE)="","",VLOOKUP(AE254,Home!$C$8:$I$207,6,FALSE))</f>
        <v/>
      </c>
      <c r="AI254" s="104" t="e">
        <f t="shared" si="101"/>
        <v>#VALUE!</v>
      </c>
      <c r="AJ254" s="105" t="e">
        <f t="shared" si="93"/>
        <v>#VALUE!</v>
      </c>
      <c r="AK254" s="103" t="e">
        <f t="shared" si="83"/>
        <v>#VALUE!</v>
      </c>
      <c r="AL254" s="103" t="e">
        <f t="shared" si="94"/>
        <v>#VALUE!</v>
      </c>
      <c r="AN254" t="str">
        <f>IF(OR(VLOOKUP(AE254,Home!$C$8:$I$207,6,FALSE)="",VLOOKUP(AE254,Home!$C$8:$I$207,7,FALSE)=""),"FEJL",Baggrundsark!AE254)</f>
        <v>FEJL</v>
      </c>
      <c r="AO254">
        <f>IF(VLOOKUP(AE254,Home!$C$8:$N$207,12,FALSE)="Timelønnet",1,0)</f>
        <v>0</v>
      </c>
      <c r="AP254">
        <f>SUM($AO$4:AO254)*AO254</f>
        <v>0</v>
      </c>
      <c r="AQ254">
        <f t="shared" si="84"/>
        <v>1</v>
      </c>
      <c r="AR254" t="str">
        <f t="shared" si="85"/>
        <v/>
      </c>
      <c r="AS254" t="e">
        <f t="shared" si="95"/>
        <v>#VALUE!</v>
      </c>
      <c r="AT254" s="45" t="e">
        <f t="shared" si="86"/>
        <v>#VALUE!</v>
      </c>
      <c r="AU254">
        <f>VLOOKUP(AQ254,Home!$C$8:$J$207,8,FALSE)</f>
        <v>0</v>
      </c>
      <c r="AZ254">
        <v>41</v>
      </c>
      <c r="BA254">
        <v>2018</v>
      </c>
      <c r="BB254" t="s">
        <v>465</v>
      </c>
      <c r="BC254" t="s">
        <v>199</v>
      </c>
    </row>
    <row r="255" spans="1:55" x14ac:dyDescent="0.25">
      <c r="A255" s="6">
        <f t="shared" si="87"/>
        <v>0</v>
      </c>
      <c r="B255" s="6">
        <f t="shared" si="96"/>
        <v>0</v>
      </c>
      <c r="C255" s="6" t="str">
        <f t="shared" si="88"/>
        <v/>
      </c>
      <c r="D255" s="7">
        <f t="shared" si="89"/>
        <v>0</v>
      </c>
      <c r="E255" s="7">
        <f t="shared" si="97"/>
        <v>0</v>
      </c>
      <c r="F255" s="7" t="str">
        <f t="shared" si="90"/>
        <v/>
      </c>
      <c r="G255" s="6">
        <f t="shared" si="91"/>
        <v>0</v>
      </c>
      <c r="H255" s="6">
        <f t="shared" si="98"/>
        <v>0</v>
      </c>
      <c r="I255" s="6" t="str">
        <f t="shared" si="99"/>
        <v/>
      </c>
      <c r="J255" s="11">
        <v>252</v>
      </c>
      <c r="K255" s="11">
        <f>IF(IFERROR(VLOOKUP(J255,Home!$A$8:$B$1048576,1,FALSE),0)=0,0,1)</f>
        <v>0</v>
      </c>
      <c r="L255" s="129" t="e">
        <f>IF(VLOOKUP(O255,Home!$C$8:$R$207,6,FALSE)="","",VLOOKUP(O255,Home!$C$8:$R$207,6,FALSE))</f>
        <v>#N/A</v>
      </c>
      <c r="M255" s="129" t="e">
        <f t="shared" si="79"/>
        <v>#N/A</v>
      </c>
      <c r="N255" s="11">
        <f>SUM($K$4:K255)</f>
        <v>200</v>
      </c>
      <c r="O255" s="11" t="str">
        <f>IF(P255="","",IF(IFERROR(VLOOKUP(N255,Home!$C$8:$R$1048576,1,FALSE),"")=0,"",IFERROR(VLOOKUP(N255,Home!$C$8:$R$1048576,1,FALSE),"")))</f>
        <v/>
      </c>
      <c r="P255" s="11" t="str">
        <f>IF(IFERROR(VLOOKUP(W255,Home!$C$8:$R$1048576,3,FALSE),"")=0,"",IFERROR(VLOOKUP(W255,Home!$C$8:$R$1048576,3,FALSE),""))</f>
        <v/>
      </c>
      <c r="Q255" s="11" t="str">
        <f t="shared" si="80"/>
        <v/>
      </c>
      <c r="R255" s="130" t="e">
        <f>VLOOKUP(Q255,'Baggrund til lister'!$G$4:$H$15,2,FALSE)</f>
        <v>#N/A</v>
      </c>
      <c r="S255" s="11" t="str">
        <f t="shared" si="81"/>
        <v/>
      </c>
      <c r="T255" s="11" t="str">
        <f>IF(IFERROR(VLOOKUP(N255,Home!$C$8:$R$1048576,11,FALSE),"")=0,"",IFERROR(VLOOKUP(N255,Home!$C$8:$R$1048576,11,FALSE),""))</f>
        <v/>
      </c>
      <c r="U255" s="11" t="str">
        <f>IF(IFERROR(VLOOKUP(O255,Home!$C$8:$R$1048576,12,FALSE),"")=0,"",IFERROR(VLOOKUP(O255,Home!$C$8:$R$1048576,12,FALSE),""))</f>
        <v/>
      </c>
      <c r="V255" s="11" t="str">
        <f>IF(IFERROR(VLOOKUP(O255,Home!$C$8:$R$1048576,8,FALSE),"")=0,"",IFERROR(VLOOKUP(O255,Home!$C$8:$R$1048576,8,FALSE),""))</f>
        <v/>
      </c>
      <c r="W255" s="11" t="str">
        <f>IF(OR(VLOOKUP(N255,Home!$C$7:$I$207,6,FALSE)="",VLOOKUP(N255,Home!$C$7:$I$207,7,FALSE)=""),"FEJL",SUM(Baggrundsark!$K$4:K255))</f>
        <v>FEJL</v>
      </c>
      <c r="Y255">
        <v>252</v>
      </c>
      <c r="Z255" s="1"/>
      <c r="AC255" s="44"/>
      <c r="AD255">
        <f t="shared" si="92"/>
        <v>0</v>
      </c>
      <c r="AE255">
        <f>SUM($AD$4:AD255)</f>
        <v>1</v>
      </c>
      <c r="AF255" s="103" t="str">
        <f>IFERROR(VLOOKUP(AN255,Home!$C$8:$E$207,3,FALSE),"")</f>
        <v/>
      </c>
      <c r="AG255" s="103" t="str">
        <f>IFERROR(VLOOKUP(AN255,Home!$C$8:$E$207,2,FALSE),"")</f>
        <v/>
      </c>
      <c r="AH255" s="104" t="str">
        <f>IF(VLOOKUP(AE255,Home!$C$8:$I$207,6,FALSE)="","",VLOOKUP(AE255,Home!$C$8:$I$207,6,FALSE))</f>
        <v/>
      </c>
      <c r="AI255" s="104" t="e">
        <f t="shared" si="101"/>
        <v>#VALUE!</v>
      </c>
      <c r="AJ255" s="105" t="e">
        <f t="shared" si="93"/>
        <v>#VALUE!</v>
      </c>
      <c r="AK255" s="103" t="e">
        <f t="shared" si="83"/>
        <v>#VALUE!</v>
      </c>
      <c r="AL255" s="103" t="e">
        <f t="shared" si="94"/>
        <v>#VALUE!</v>
      </c>
      <c r="AN255" t="str">
        <f>IF(OR(VLOOKUP(AE255,Home!$C$8:$I$207,6,FALSE)="",VLOOKUP(AE255,Home!$C$8:$I$207,7,FALSE)=""),"FEJL",Baggrundsark!AE255)</f>
        <v>FEJL</v>
      </c>
      <c r="AO255">
        <f>IF(VLOOKUP(AE255,Home!$C$8:$N$207,12,FALSE)="Timelønnet",1,0)</f>
        <v>0</v>
      </c>
      <c r="AP255">
        <f>SUM($AO$4:AO255)*AO255</f>
        <v>0</v>
      </c>
      <c r="AQ255">
        <f t="shared" si="84"/>
        <v>1</v>
      </c>
      <c r="AR255" t="str">
        <f t="shared" si="85"/>
        <v/>
      </c>
      <c r="AS255" t="e">
        <f t="shared" si="95"/>
        <v>#VALUE!</v>
      </c>
      <c r="AT255" s="45" t="e">
        <f t="shared" si="86"/>
        <v>#VALUE!</v>
      </c>
      <c r="AU255">
        <f>VLOOKUP(AQ255,Home!$C$8:$J$207,8,FALSE)</f>
        <v>0</v>
      </c>
      <c r="AZ255">
        <v>42</v>
      </c>
      <c r="BA255">
        <v>2018</v>
      </c>
      <c r="BB255" t="s">
        <v>466</v>
      </c>
      <c r="BC255" t="s">
        <v>199</v>
      </c>
    </row>
    <row r="256" spans="1:55" x14ac:dyDescent="0.25">
      <c r="A256" s="6">
        <f t="shared" si="87"/>
        <v>0</v>
      </c>
      <c r="B256" s="6">
        <f t="shared" si="96"/>
        <v>0</v>
      </c>
      <c r="C256" s="6" t="str">
        <f t="shared" si="88"/>
        <v/>
      </c>
      <c r="D256" s="7">
        <f t="shared" si="89"/>
        <v>0</v>
      </c>
      <c r="E256" s="7">
        <f t="shared" si="97"/>
        <v>0</v>
      </c>
      <c r="F256" s="7" t="str">
        <f t="shared" si="90"/>
        <v/>
      </c>
      <c r="G256" s="6">
        <f t="shared" si="91"/>
        <v>0</v>
      </c>
      <c r="H256" s="6">
        <f t="shared" si="98"/>
        <v>0</v>
      </c>
      <c r="I256" s="6" t="str">
        <f t="shared" si="99"/>
        <v/>
      </c>
      <c r="J256" s="11">
        <v>253</v>
      </c>
      <c r="K256" s="11">
        <f>IF(IFERROR(VLOOKUP(J256,Home!$A$8:$B$1048576,1,FALSE),0)=0,0,1)</f>
        <v>0</v>
      </c>
      <c r="L256" s="129" t="e">
        <f>IF(VLOOKUP(O256,Home!$C$8:$R$207,6,FALSE)="","",VLOOKUP(O256,Home!$C$8:$R$207,6,FALSE))</f>
        <v>#N/A</v>
      </c>
      <c r="M256" s="129" t="e">
        <f t="shared" si="79"/>
        <v>#N/A</v>
      </c>
      <c r="N256" s="11">
        <f>SUM($K$4:K256)</f>
        <v>200</v>
      </c>
      <c r="O256" s="11" t="str">
        <f>IF(P256="","",IF(IFERROR(VLOOKUP(N256,Home!$C$8:$R$1048576,1,FALSE),"")=0,"",IFERROR(VLOOKUP(N256,Home!$C$8:$R$1048576,1,FALSE),"")))</f>
        <v/>
      </c>
      <c r="P256" s="11" t="str">
        <f>IF(IFERROR(VLOOKUP(W256,Home!$C$8:$R$1048576,3,FALSE),"")=0,"",IFERROR(VLOOKUP(W256,Home!$C$8:$R$1048576,3,FALSE),""))</f>
        <v/>
      </c>
      <c r="Q256" s="11" t="str">
        <f t="shared" si="80"/>
        <v/>
      </c>
      <c r="R256" s="130" t="e">
        <f>VLOOKUP(Q256,'Baggrund til lister'!$G$4:$H$15,2,FALSE)</f>
        <v>#N/A</v>
      </c>
      <c r="S256" s="11" t="str">
        <f t="shared" si="81"/>
        <v/>
      </c>
      <c r="T256" s="11" t="str">
        <f>IF(IFERROR(VLOOKUP(N256,Home!$C$8:$R$1048576,11,FALSE),"")=0,"",IFERROR(VLOOKUP(N256,Home!$C$8:$R$1048576,11,FALSE),""))</f>
        <v/>
      </c>
      <c r="U256" s="11" t="str">
        <f>IF(IFERROR(VLOOKUP(O256,Home!$C$8:$R$1048576,12,FALSE),"")=0,"",IFERROR(VLOOKUP(O256,Home!$C$8:$R$1048576,12,FALSE),""))</f>
        <v/>
      </c>
      <c r="V256" s="11" t="str">
        <f>IF(IFERROR(VLOOKUP(O256,Home!$C$8:$R$1048576,8,FALSE),"")=0,"",IFERROR(VLOOKUP(O256,Home!$C$8:$R$1048576,8,FALSE),""))</f>
        <v/>
      </c>
      <c r="W256" s="11" t="str">
        <f>IF(OR(VLOOKUP(N256,Home!$C$7:$I$207,6,FALSE)="",VLOOKUP(N256,Home!$C$7:$I$207,7,FALSE)=""),"FEJL",SUM(Baggrundsark!$K$4:K256))</f>
        <v>FEJL</v>
      </c>
      <c r="Y256">
        <v>253</v>
      </c>
      <c r="Z256" s="1"/>
      <c r="AC256" s="44"/>
      <c r="AD256">
        <f t="shared" si="92"/>
        <v>0</v>
      </c>
      <c r="AE256">
        <f>SUM($AD$4:AD256)</f>
        <v>1</v>
      </c>
      <c r="AF256" s="103" t="str">
        <f>IFERROR(VLOOKUP(AN256,Home!$C$8:$E$207,3,FALSE),"")</f>
        <v/>
      </c>
      <c r="AG256" s="103" t="str">
        <f>IFERROR(VLOOKUP(AN256,Home!$C$8:$E$207,2,FALSE),"")</f>
        <v/>
      </c>
      <c r="AH256" s="104" t="str">
        <f>IF(VLOOKUP(AE256,Home!$C$8:$I$207,6,FALSE)="","",VLOOKUP(AE256,Home!$C$8:$I$207,6,FALSE))</f>
        <v/>
      </c>
      <c r="AI256" s="104" t="e">
        <f t="shared" si="101"/>
        <v>#VALUE!</v>
      </c>
      <c r="AJ256" s="105" t="e">
        <f t="shared" si="93"/>
        <v>#VALUE!</v>
      </c>
      <c r="AK256" s="103" t="e">
        <f t="shared" si="83"/>
        <v>#VALUE!</v>
      </c>
      <c r="AL256" s="103" t="e">
        <f t="shared" si="94"/>
        <v>#VALUE!</v>
      </c>
      <c r="AN256" t="str">
        <f>IF(OR(VLOOKUP(AE256,Home!$C$8:$I$207,6,FALSE)="",VLOOKUP(AE256,Home!$C$8:$I$207,7,FALSE)=""),"FEJL",Baggrundsark!AE256)</f>
        <v>FEJL</v>
      </c>
      <c r="AO256">
        <f>IF(VLOOKUP(AE256,Home!$C$8:$N$207,12,FALSE)="Timelønnet",1,0)</f>
        <v>0</v>
      </c>
      <c r="AP256">
        <f>SUM($AO$4:AO256)*AO256</f>
        <v>0</v>
      </c>
      <c r="AQ256">
        <f t="shared" si="84"/>
        <v>1</v>
      </c>
      <c r="AR256" t="str">
        <f t="shared" si="85"/>
        <v/>
      </c>
      <c r="AS256" t="e">
        <f t="shared" si="95"/>
        <v>#VALUE!</v>
      </c>
      <c r="AT256" s="45" t="e">
        <f t="shared" si="86"/>
        <v>#VALUE!</v>
      </c>
      <c r="AU256">
        <f>VLOOKUP(AQ256,Home!$C$8:$J$207,8,FALSE)</f>
        <v>0</v>
      </c>
      <c r="AZ256">
        <v>43</v>
      </c>
      <c r="BA256">
        <v>2018</v>
      </c>
      <c r="BB256" t="s">
        <v>467</v>
      </c>
      <c r="BC256" t="s">
        <v>200</v>
      </c>
    </row>
    <row r="257" spans="1:55" x14ac:dyDescent="0.25">
      <c r="A257" s="6">
        <f t="shared" si="87"/>
        <v>0</v>
      </c>
      <c r="B257" s="6">
        <f t="shared" si="96"/>
        <v>0</v>
      </c>
      <c r="C257" s="6" t="str">
        <f t="shared" si="88"/>
        <v/>
      </c>
      <c r="D257" s="7">
        <f t="shared" si="89"/>
        <v>0</v>
      </c>
      <c r="E257" s="7">
        <f t="shared" si="97"/>
        <v>0</v>
      </c>
      <c r="F257" s="7" t="str">
        <f t="shared" si="90"/>
        <v/>
      </c>
      <c r="G257" s="6">
        <f t="shared" si="91"/>
        <v>0</v>
      </c>
      <c r="H257" s="6">
        <f t="shared" si="98"/>
        <v>0</v>
      </c>
      <c r="I257" s="6" t="str">
        <f t="shared" si="99"/>
        <v/>
      </c>
      <c r="J257" s="11">
        <v>254</v>
      </c>
      <c r="K257" s="11">
        <f>IF(IFERROR(VLOOKUP(J257,Home!$A$8:$B$1048576,1,FALSE),0)=0,0,1)</f>
        <v>0</v>
      </c>
      <c r="L257" s="129" t="e">
        <f>IF(VLOOKUP(O257,Home!$C$8:$R$207,6,FALSE)="","",VLOOKUP(O257,Home!$C$8:$R$207,6,FALSE))</f>
        <v>#N/A</v>
      </c>
      <c r="M257" s="129" t="e">
        <f t="shared" si="79"/>
        <v>#N/A</v>
      </c>
      <c r="N257" s="11">
        <f>SUM($K$4:K257)</f>
        <v>200</v>
      </c>
      <c r="O257" s="11" t="str">
        <f>IF(P257="","",IF(IFERROR(VLOOKUP(N257,Home!$C$8:$R$1048576,1,FALSE),"")=0,"",IFERROR(VLOOKUP(N257,Home!$C$8:$R$1048576,1,FALSE),"")))</f>
        <v/>
      </c>
      <c r="P257" s="11" t="str">
        <f>IF(IFERROR(VLOOKUP(W257,Home!$C$8:$R$1048576,3,FALSE),"")=0,"",IFERROR(VLOOKUP(W257,Home!$C$8:$R$1048576,3,FALSE),""))</f>
        <v/>
      </c>
      <c r="Q257" s="11" t="str">
        <f t="shared" si="80"/>
        <v/>
      </c>
      <c r="R257" s="130" t="e">
        <f>VLOOKUP(Q257,'Baggrund til lister'!$G$4:$H$15,2,FALSE)</f>
        <v>#N/A</v>
      </c>
      <c r="S257" s="11" t="str">
        <f t="shared" si="81"/>
        <v/>
      </c>
      <c r="T257" s="11" t="str">
        <f>IF(IFERROR(VLOOKUP(N257,Home!$C$8:$R$1048576,11,FALSE),"")=0,"",IFERROR(VLOOKUP(N257,Home!$C$8:$R$1048576,11,FALSE),""))</f>
        <v/>
      </c>
      <c r="U257" s="11" t="str">
        <f>IF(IFERROR(VLOOKUP(O257,Home!$C$8:$R$1048576,12,FALSE),"")=0,"",IFERROR(VLOOKUP(O257,Home!$C$8:$R$1048576,12,FALSE),""))</f>
        <v/>
      </c>
      <c r="V257" s="11" t="str">
        <f>IF(IFERROR(VLOOKUP(O257,Home!$C$8:$R$1048576,8,FALSE),"")=0,"",IFERROR(VLOOKUP(O257,Home!$C$8:$R$1048576,8,FALSE),""))</f>
        <v/>
      </c>
      <c r="W257" s="11" t="str">
        <f>IF(OR(VLOOKUP(N257,Home!$C$7:$I$207,6,FALSE)="",VLOOKUP(N257,Home!$C$7:$I$207,7,FALSE)=""),"FEJL",SUM(Baggrundsark!$K$4:K257))</f>
        <v>FEJL</v>
      </c>
      <c r="Y257">
        <v>254</v>
      </c>
      <c r="Z257" s="1"/>
      <c r="AC257" s="44"/>
      <c r="AD257">
        <f t="shared" si="92"/>
        <v>0</v>
      </c>
      <c r="AE257">
        <f>SUM($AD$4:AD257)</f>
        <v>1</v>
      </c>
      <c r="AF257" s="103" t="str">
        <f>IFERROR(VLOOKUP(AN257,Home!$C$8:$E$207,3,FALSE),"")</f>
        <v/>
      </c>
      <c r="AG257" s="103" t="str">
        <f>IFERROR(VLOOKUP(AN257,Home!$C$8:$E$207,2,FALSE),"")</f>
        <v/>
      </c>
      <c r="AH257" s="104" t="str">
        <f>IF(VLOOKUP(AE257,Home!$C$8:$I$207,6,FALSE)="","",VLOOKUP(AE257,Home!$C$8:$I$207,6,FALSE))</f>
        <v/>
      </c>
      <c r="AI257" s="104" t="e">
        <f t="shared" si="101"/>
        <v>#VALUE!</v>
      </c>
      <c r="AJ257" s="105" t="e">
        <f t="shared" si="93"/>
        <v>#VALUE!</v>
      </c>
      <c r="AK257" s="103" t="e">
        <f t="shared" si="83"/>
        <v>#VALUE!</v>
      </c>
      <c r="AL257" s="103" t="e">
        <f t="shared" si="94"/>
        <v>#VALUE!</v>
      </c>
      <c r="AN257" t="str">
        <f>IF(OR(VLOOKUP(AE257,Home!$C$8:$I$207,6,FALSE)="",VLOOKUP(AE257,Home!$C$8:$I$207,7,FALSE)=""),"FEJL",Baggrundsark!AE257)</f>
        <v>FEJL</v>
      </c>
      <c r="AO257">
        <f>IF(VLOOKUP(AE257,Home!$C$8:$N$207,12,FALSE)="Timelønnet",1,0)</f>
        <v>0</v>
      </c>
      <c r="AP257">
        <f>SUM($AO$4:AO257)*AO257</f>
        <v>0</v>
      </c>
      <c r="AQ257">
        <f t="shared" si="84"/>
        <v>1</v>
      </c>
      <c r="AR257" t="str">
        <f t="shared" si="85"/>
        <v/>
      </c>
      <c r="AS257" t="e">
        <f t="shared" si="95"/>
        <v>#VALUE!</v>
      </c>
      <c r="AT257" s="45" t="e">
        <f t="shared" si="86"/>
        <v>#VALUE!</v>
      </c>
      <c r="AU257">
        <f>VLOOKUP(AQ257,Home!$C$8:$J$207,8,FALSE)</f>
        <v>0</v>
      </c>
      <c r="AZ257">
        <v>44</v>
      </c>
      <c r="BA257">
        <v>2018</v>
      </c>
      <c r="BB257" t="s">
        <v>468</v>
      </c>
      <c r="BC257" t="s">
        <v>200</v>
      </c>
    </row>
    <row r="258" spans="1:55" x14ac:dyDescent="0.25">
      <c r="A258" s="6">
        <f t="shared" si="87"/>
        <v>0</v>
      </c>
      <c r="B258" s="6">
        <f t="shared" si="96"/>
        <v>0</v>
      </c>
      <c r="C258" s="6" t="str">
        <f t="shared" si="88"/>
        <v/>
      </c>
      <c r="D258" s="7">
        <f t="shared" si="89"/>
        <v>0</v>
      </c>
      <c r="E258" s="7">
        <f t="shared" si="97"/>
        <v>0</v>
      </c>
      <c r="F258" s="7" t="str">
        <f t="shared" si="90"/>
        <v/>
      </c>
      <c r="G258" s="6">
        <f t="shared" si="91"/>
        <v>0</v>
      </c>
      <c r="H258" s="6">
        <f t="shared" si="98"/>
        <v>0</v>
      </c>
      <c r="I258" s="6" t="str">
        <f t="shared" si="99"/>
        <v/>
      </c>
      <c r="J258" s="11">
        <v>255</v>
      </c>
      <c r="K258" s="11">
        <f>IF(IFERROR(VLOOKUP(J258,Home!$A$8:$B$1048576,1,FALSE),0)=0,0,1)</f>
        <v>0</v>
      </c>
      <c r="L258" s="129" t="e">
        <f>IF(VLOOKUP(O258,Home!$C$8:$R$207,6,FALSE)="","",VLOOKUP(O258,Home!$C$8:$R$207,6,FALSE))</f>
        <v>#N/A</v>
      </c>
      <c r="M258" s="129" t="e">
        <f t="shared" si="79"/>
        <v>#N/A</v>
      </c>
      <c r="N258" s="11">
        <f>SUM($K$4:K258)</f>
        <v>200</v>
      </c>
      <c r="O258" s="11" t="str">
        <f>IF(P258="","",IF(IFERROR(VLOOKUP(N258,Home!$C$8:$R$1048576,1,FALSE),"")=0,"",IFERROR(VLOOKUP(N258,Home!$C$8:$R$1048576,1,FALSE),"")))</f>
        <v/>
      </c>
      <c r="P258" s="11" t="str">
        <f>IF(IFERROR(VLOOKUP(W258,Home!$C$8:$R$1048576,3,FALSE),"")=0,"",IFERROR(VLOOKUP(W258,Home!$C$8:$R$1048576,3,FALSE),""))</f>
        <v/>
      </c>
      <c r="Q258" s="11" t="str">
        <f t="shared" si="80"/>
        <v/>
      </c>
      <c r="R258" s="130" t="e">
        <f>VLOOKUP(Q258,'Baggrund til lister'!$G$4:$H$15,2,FALSE)</f>
        <v>#N/A</v>
      </c>
      <c r="S258" s="11" t="str">
        <f t="shared" si="81"/>
        <v/>
      </c>
      <c r="T258" s="11" t="str">
        <f>IF(IFERROR(VLOOKUP(N258,Home!$C$8:$R$1048576,11,FALSE),"")=0,"",IFERROR(VLOOKUP(N258,Home!$C$8:$R$1048576,11,FALSE),""))</f>
        <v/>
      </c>
      <c r="U258" s="11" t="str">
        <f>IF(IFERROR(VLOOKUP(O258,Home!$C$8:$R$1048576,12,FALSE),"")=0,"",IFERROR(VLOOKUP(O258,Home!$C$8:$R$1048576,12,FALSE),""))</f>
        <v/>
      </c>
      <c r="V258" s="11" t="str">
        <f>IF(IFERROR(VLOOKUP(O258,Home!$C$8:$R$1048576,8,FALSE),"")=0,"",IFERROR(VLOOKUP(O258,Home!$C$8:$R$1048576,8,FALSE),""))</f>
        <v/>
      </c>
      <c r="W258" s="11" t="str">
        <f>IF(OR(VLOOKUP(N258,Home!$C$7:$I$207,6,FALSE)="",VLOOKUP(N258,Home!$C$7:$I$207,7,FALSE)=""),"FEJL",SUM(Baggrundsark!$K$4:K258))</f>
        <v>FEJL</v>
      </c>
      <c r="Y258">
        <v>255</v>
      </c>
      <c r="Z258" s="1"/>
      <c r="AC258" s="44"/>
      <c r="AD258">
        <f t="shared" si="92"/>
        <v>0</v>
      </c>
      <c r="AE258">
        <f>SUM($AD$4:AD258)</f>
        <v>1</v>
      </c>
      <c r="AF258" s="103" t="str">
        <f>IFERROR(VLOOKUP(AN258,Home!$C$8:$E$207,3,FALSE),"")</f>
        <v/>
      </c>
      <c r="AG258" s="103" t="str">
        <f>IFERROR(VLOOKUP(AN258,Home!$C$8:$E$207,2,FALSE),"")</f>
        <v/>
      </c>
      <c r="AH258" s="104" t="str">
        <f>IF(VLOOKUP(AE258,Home!$C$8:$I$207,6,FALSE)="","",VLOOKUP(AE258,Home!$C$8:$I$207,6,FALSE))</f>
        <v/>
      </c>
      <c r="AI258" s="104" t="e">
        <f t="shared" si="101"/>
        <v>#VALUE!</v>
      </c>
      <c r="AJ258" s="105" t="e">
        <f t="shared" si="93"/>
        <v>#VALUE!</v>
      </c>
      <c r="AK258" s="103" t="e">
        <f t="shared" si="83"/>
        <v>#VALUE!</v>
      </c>
      <c r="AL258" s="103" t="e">
        <f t="shared" si="94"/>
        <v>#VALUE!</v>
      </c>
      <c r="AN258" t="str">
        <f>IF(OR(VLOOKUP(AE258,Home!$C$8:$I$207,6,FALSE)="",VLOOKUP(AE258,Home!$C$8:$I$207,7,FALSE)=""),"FEJL",Baggrundsark!AE258)</f>
        <v>FEJL</v>
      </c>
      <c r="AO258">
        <f>IF(VLOOKUP(AE258,Home!$C$8:$N$207,12,FALSE)="Timelønnet",1,0)</f>
        <v>0</v>
      </c>
      <c r="AP258">
        <f>SUM($AO$4:AO258)*AO258</f>
        <v>0</v>
      </c>
      <c r="AQ258">
        <f t="shared" si="84"/>
        <v>1</v>
      </c>
      <c r="AR258" t="str">
        <f t="shared" si="85"/>
        <v/>
      </c>
      <c r="AS258" t="e">
        <f t="shared" si="95"/>
        <v>#VALUE!</v>
      </c>
      <c r="AT258" s="45" t="e">
        <f t="shared" si="86"/>
        <v>#VALUE!</v>
      </c>
      <c r="AU258">
        <f>VLOOKUP(AQ258,Home!$C$8:$J$207,8,FALSE)</f>
        <v>0</v>
      </c>
      <c r="AZ258">
        <v>45</v>
      </c>
      <c r="BA258">
        <v>2018</v>
      </c>
      <c r="BB258" t="s">
        <v>469</v>
      </c>
      <c r="BC258" t="s">
        <v>201</v>
      </c>
    </row>
    <row r="259" spans="1:55" x14ac:dyDescent="0.25">
      <c r="A259" s="6">
        <f t="shared" si="87"/>
        <v>0</v>
      </c>
      <c r="B259" s="6">
        <f t="shared" si="96"/>
        <v>0</v>
      </c>
      <c r="C259" s="6" t="str">
        <f t="shared" si="88"/>
        <v/>
      </c>
      <c r="D259" s="7">
        <f t="shared" si="89"/>
        <v>0</v>
      </c>
      <c r="E259" s="7">
        <f t="shared" si="97"/>
        <v>0</v>
      </c>
      <c r="F259" s="7" t="str">
        <f t="shared" si="90"/>
        <v/>
      </c>
      <c r="G259" s="6">
        <f t="shared" si="91"/>
        <v>0</v>
      </c>
      <c r="H259" s="6">
        <f t="shared" si="98"/>
        <v>0</v>
      </c>
      <c r="I259" s="6" t="str">
        <f t="shared" si="99"/>
        <v/>
      </c>
      <c r="J259" s="11">
        <v>256</v>
      </c>
      <c r="K259" s="11">
        <f>IF(IFERROR(VLOOKUP(J259,Home!$A$8:$B$1048576,1,FALSE),0)=0,0,1)</f>
        <v>0</v>
      </c>
      <c r="L259" s="129" t="e">
        <f>IF(VLOOKUP(O259,Home!$C$8:$R$207,6,FALSE)="","",VLOOKUP(O259,Home!$C$8:$R$207,6,FALSE))</f>
        <v>#N/A</v>
      </c>
      <c r="M259" s="129" t="e">
        <f t="shared" si="79"/>
        <v>#N/A</v>
      </c>
      <c r="N259" s="11">
        <f>SUM($K$4:K259)</f>
        <v>200</v>
      </c>
      <c r="O259" s="11" t="str">
        <f>IF(P259="","",IF(IFERROR(VLOOKUP(N259,Home!$C$8:$R$1048576,1,FALSE),"")=0,"",IFERROR(VLOOKUP(N259,Home!$C$8:$R$1048576,1,FALSE),"")))</f>
        <v/>
      </c>
      <c r="P259" s="11" t="str">
        <f>IF(IFERROR(VLOOKUP(W259,Home!$C$8:$R$1048576,3,FALSE),"")=0,"",IFERROR(VLOOKUP(W259,Home!$C$8:$R$1048576,3,FALSE),""))</f>
        <v/>
      </c>
      <c r="Q259" s="11" t="str">
        <f t="shared" si="80"/>
        <v/>
      </c>
      <c r="R259" s="130" t="e">
        <f>VLOOKUP(Q259,'Baggrund til lister'!$G$4:$H$15,2,FALSE)</f>
        <v>#N/A</v>
      </c>
      <c r="S259" s="11" t="str">
        <f t="shared" si="81"/>
        <v/>
      </c>
      <c r="T259" s="11" t="str">
        <f>IF(IFERROR(VLOOKUP(N259,Home!$C$8:$R$1048576,11,FALSE),"")=0,"",IFERROR(VLOOKUP(N259,Home!$C$8:$R$1048576,11,FALSE),""))</f>
        <v/>
      </c>
      <c r="U259" s="11" t="str">
        <f>IF(IFERROR(VLOOKUP(O259,Home!$C$8:$R$1048576,12,FALSE),"")=0,"",IFERROR(VLOOKUP(O259,Home!$C$8:$R$1048576,12,FALSE),""))</f>
        <v/>
      </c>
      <c r="V259" s="11" t="str">
        <f>IF(IFERROR(VLOOKUP(O259,Home!$C$8:$R$1048576,8,FALSE),"")=0,"",IFERROR(VLOOKUP(O259,Home!$C$8:$R$1048576,8,FALSE),""))</f>
        <v/>
      </c>
      <c r="W259" s="11" t="str">
        <f>IF(OR(VLOOKUP(N259,Home!$C$7:$I$207,6,FALSE)="",VLOOKUP(N259,Home!$C$7:$I$207,7,FALSE)=""),"FEJL",SUM(Baggrundsark!$K$4:K259))</f>
        <v>FEJL</v>
      </c>
      <c r="Y259">
        <v>256</v>
      </c>
      <c r="Z259" s="1"/>
      <c r="AC259" s="44"/>
      <c r="AD259">
        <f t="shared" si="92"/>
        <v>0</v>
      </c>
      <c r="AE259">
        <f>SUM($AD$4:AD259)</f>
        <v>1</v>
      </c>
      <c r="AF259" s="103" t="str">
        <f>IFERROR(VLOOKUP(AN259,Home!$C$8:$E$207,3,FALSE),"")</f>
        <v/>
      </c>
      <c r="AG259" s="103" t="str">
        <f>IFERROR(VLOOKUP(AN259,Home!$C$8:$E$207,2,FALSE),"")</f>
        <v/>
      </c>
      <c r="AH259" s="104" t="str">
        <f>IF(VLOOKUP(AE259,Home!$C$8:$I$207,6,FALSE)="","",VLOOKUP(AE259,Home!$C$8:$I$207,6,FALSE))</f>
        <v/>
      </c>
      <c r="AI259" s="104" t="e">
        <f t="shared" si="101"/>
        <v>#VALUE!</v>
      </c>
      <c r="AJ259" s="105" t="e">
        <f t="shared" si="93"/>
        <v>#VALUE!</v>
      </c>
      <c r="AK259" s="103" t="e">
        <f t="shared" si="83"/>
        <v>#VALUE!</v>
      </c>
      <c r="AL259" s="103" t="e">
        <f t="shared" si="94"/>
        <v>#VALUE!</v>
      </c>
      <c r="AN259" t="str">
        <f>IF(OR(VLOOKUP(AE259,Home!$C$8:$I$207,6,FALSE)="",VLOOKUP(AE259,Home!$C$8:$I$207,7,FALSE)=""),"FEJL",Baggrundsark!AE259)</f>
        <v>FEJL</v>
      </c>
      <c r="AO259">
        <f>IF(VLOOKUP(AE259,Home!$C$8:$N$207,12,FALSE)="Timelønnet",1,0)</f>
        <v>0</v>
      </c>
      <c r="AP259">
        <f>SUM($AO$4:AO259)*AO259</f>
        <v>0</v>
      </c>
      <c r="AQ259">
        <f t="shared" si="84"/>
        <v>1</v>
      </c>
      <c r="AR259" t="str">
        <f t="shared" si="85"/>
        <v/>
      </c>
      <c r="AS259" t="e">
        <f t="shared" si="95"/>
        <v>#VALUE!</v>
      </c>
      <c r="AT259" s="45" t="e">
        <f t="shared" si="86"/>
        <v>#VALUE!</v>
      </c>
      <c r="AU259">
        <f>VLOOKUP(AQ259,Home!$C$8:$J$207,8,FALSE)</f>
        <v>0</v>
      </c>
      <c r="AZ259">
        <v>46</v>
      </c>
      <c r="BA259">
        <v>2018</v>
      </c>
      <c r="BB259" t="s">
        <v>470</v>
      </c>
      <c r="BC259" t="s">
        <v>201</v>
      </c>
    </row>
    <row r="260" spans="1:55" x14ac:dyDescent="0.25">
      <c r="A260" s="6">
        <f t="shared" si="87"/>
        <v>0</v>
      </c>
      <c r="B260" s="6">
        <f t="shared" si="96"/>
        <v>0</v>
      </c>
      <c r="C260" s="6" t="str">
        <f t="shared" si="88"/>
        <v/>
      </c>
      <c r="D260" s="7">
        <f t="shared" si="89"/>
        <v>0</v>
      </c>
      <c r="E260" s="7">
        <f t="shared" si="97"/>
        <v>0</v>
      </c>
      <c r="F260" s="7" t="str">
        <f t="shared" si="90"/>
        <v/>
      </c>
      <c r="G260" s="6">
        <f t="shared" si="91"/>
        <v>0</v>
      </c>
      <c r="H260" s="6">
        <f t="shared" si="98"/>
        <v>0</v>
      </c>
      <c r="I260" s="6" t="str">
        <f t="shared" si="99"/>
        <v/>
      </c>
      <c r="J260" s="11">
        <v>257</v>
      </c>
      <c r="K260" s="11">
        <f>IF(IFERROR(VLOOKUP(J260,Home!$A$8:$B$1048576,1,FALSE),0)=0,0,1)</f>
        <v>0</v>
      </c>
      <c r="L260" s="129" t="e">
        <f>IF(VLOOKUP(O260,Home!$C$8:$R$207,6,FALSE)="","",VLOOKUP(O260,Home!$C$8:$R$207,6,FALSE))</f>
        <v>#N/A</v>
      </c>
      <c r="M260" s="129" t="e">
        <f t="shared" ref="M260:M323" si="102">IF(O260=O259,EDATE(M259,1),L260)</f>
        <v>#N/A</v>
      </c>
      <c r="N260" s="11">
        <f>SUM($K$4:K260)</f>
        <v>200</v>
      </c>
      <c r="O260" s="11" t="str">
        <f>IF(P260="","",IF(IFERROR(VLOOKUP(N260,Home!$C$8:$R$1048576,1,FALSE),"")=0,"",IFERROR(VLOOKUP(N260,Home!$C$8:$R$1048576,1,FALSE),"")))</f>
        <v/>
      </c>
      <c r="P260" s="11" t="str">
        <f>IF(IFERROR(VLOOKUP(W260,Home!$C$8:$R$1048576,3,FALSE),"")=0,"",IFERROR(VLOOKUP(W260,Home!$C$8:$R$1048576,3,FALSE),""))</f>
        <v/>
      </c>
      <c r="Q260" s="11" t="str">
        <f t="shared" ref="Q260:Q323" si="103">IFERROR(MONTH(M260),"")</f>
        <v/>
      </c>
      <c r="R260" s="130" t="e">
        <f>VLOOKUP(Q260,'Baggrund til lister'!$G$4:$H$15,2,FALSE)</f>
        <v>#N/A</v>
      </c>
      <c r="S260" s="11" t="str">
        <f t="shared" ref="S260:S323" si="104">IFERROR(YEAR(M260),"")</f>
        <v/>
      </c>
      <c r="T260" s="11" t="str">
        <f>IF(IFERROR(VLOOKUP(N260,Home!$C$8:$R$1048576,11,FALSE),"")=0,"",IFERROR(VLOOKUP(N260,Home!$C$8:$R$1048576,11,FALSE),""))</f>
        <v/>
      </c>
      <c r="U260" s="11" t="str">
        <f>IF(IFERROR(VLOOKUP(O260,Home!$C$8:$R$1048576,12,FALSE),"")=0,"",IFERROR(VLOOKUP(O260,Home!$C$8:$R$1048576,12,FALSE),""))</f>
        <v/>
      </c>
      <c r="V260" s="11" t="str">
        <f>IF(IFERROR(VLOOKUP(O260,Home!$C$8:$R$1048576,8,FALSE),"")=0,"",IFERROR(VLOOKUP(O260,Home!$C$8:$R$1048576,8,FALSE),""))</f>
        <v/>
      </c>
      <c r="W260" s="11" t="str">
        <f>IF(OR(VLOOKUP(N260,Home!$C$7:$I$207,6,FALSE)="",VLOOKUP(N260,Home!$C$7:$I$207,7,FALSE)=""),"FEJL",SUM(Baggrundsark!$K$4:K260))</f>
        <v>FEJL</v>
      </c>
      <c r="Y260">
        <v>257</v>
      </c>
      <c r="Z260" s="1"/>
      <c r="AC260" s="44"/>
      <c r="AD260">
        <f t="shared" si="92"/>
        <v>0</v>
      </c>
      <c r="AE260">
        <f>SUM($AD$4:AD260)</f>
        <v>1</v>
      </c>
      <c r="AF260" s="103" t="str">
        <f>IFERROR(VLOOKUP(AN260,Home!$C$8:$E$207,3,FALSE),"")</f>
        <v/>
      </c>
      <c r="AG260" s="103" t="str">
        <f>IFERROR(VLOOKUP(AN260,Home!$C$8:$E$207,2,FALSE),"")</f>
        <v/>
      </c>
      <c r="AH260" s="104" t="str">
        <f>IF(VLOOKUP(AE260,Home!$C$8:$I$207,6,FALSE)="","",VLOOKUP(AE260,Home!$C$8:$I$207,6,FALSE))</f>
        <v/>
      </c>
      <c r="AI260" s="104" t="e">
        <f t="shared" si="101"/>
        <v>#VALUE!</v>
      </c>
      <c r="AJ260" s="105" t="e">
        <f t="shared" si="93"/>
        <v>#VALUE!</v>
      </c>
      <c r="AK260" s="103" t="e">
        <f t="shared" ref="AK260:AK323" si="105">YEAR(AI260)</f>
        <v>#VALUE!</v>
      </c>
      <c r="AL260" s="103" t="e">
        <f t="shared" si="94"/>
        <v>#VALUE!</v>
      </c>
      <c r="AN260" t="str">
        <f>IF(OR(VLOOKUP(AE260,Home!$C$8:$I$207,6,FALSE)="",VLOOKUP(AE260,Home!$C$8:$I$207,7,FALSE)=""),"FEJL",Baggrundsark!AE260)</f>
        <v>FEJL</v>
      </c>
      <c r="AO260">
        <f>IF(VLOOKUP(AE260,Home!$C$8:$N$207,12,FALSE)="Timelønnet",1,0)</f>
        <v>0</v>
      </c>
      <c r="AP260">
        <f>SUM($AO$4:AO260)*AO260</f>
        <v>0</v>
      </c>
      <c r="AQ260">
        <f t="shared" ref="AQ260:AR323" si="106">AE260</f>
        <v>1</v>
      </c>
      <c r="AR260" t="str">
        <f t="shared" si="106"/>
        <v/>
      </c>
      <c r="AS260" t="e">
        <f t="shared" si="95"/>
        <v>#VALUE!</v>
      </c>
      <c r="AT260" s="45" t="e">
        <f t="shared" ref="AT260:AT323" si="107">AK260</f>
        <v>#VALUE!</v>
      </c>
      <c r="AU260">
        <f>VLOOKUP(AQ260,Home!$C$8:$J$207,8,FALSE)</f>
        <v>0</v>
      </c>
      <c r="AZ260">
        <v>47</v>
      </c>
      <c r="BA260">
        <v>2018</v>
      </c>
      <c r="BB260" t="s">
        <v>471</v>
      </c>
      <c r="BC260" t="s">
        <v>202</v>
      </c>
    </row>
    <row r="261" spans="1:55" x14ac:dyDescent="0.25">
      <c r="A261" s="6">
        <f t="shared" ref="A261:A324" si="108">IF(U261="Kontraktansat",1,0)</f>
        <v>0</v>
      </c>
      <c r="B261" s="6">
        <f t="shared" si="96"/>
        <v>0</v>
      </c>
      <c r="C261" s="6" t="str">
        <f t="shared" ref="C261:C324" si="109">IF(B261=B260,"",B261)</f>
        <v/>
      </c>
      <c r="D261" s="7">
        <f t="shared" ref="D261:D324" si="110">IF(U261="Månedslønnet",1,0)</f>
        <v>0</v>
      </c>
      <c r="E261" s="7">
        <f t="shared" si="97"/>
        <v>0</v>
      </c>
      <c r="F261" s="7" t="str">
        <f t="shared" ref="F261:F324" si="111">IF(E261=E260,"",E261)</f>
        <v/>
      </c>
      <c r="G261" s="6">
        <f t="shared" ref="G261:G324" si="112">IF(U261="Standardsats",1,0)</f>
        <v>0</v>
      </c>
      <c r="H261" s="6">
        <f t="shared" si="98"/>
        <v>0</v>
      </c>
      <c r="I261" s="6" t="str">
        <f t="shared" si="99"/>
        <v/>
      </c>
      <c r="J261" s="11">
        <v>258</v>
      </c>
      <c r="K261" s="11">
        <f>IF(IFERROR(VLOOKUP(J261,Home!$A$8:$B$1048576,1,FALSE),0)=0,0,1)</f>
        <v>0</v>
      </c>
      <c r="L261" s="129" t="e">
        <f>IF(VLOOKUP(O261,Home!$C$8:$R$207,6,FALSE)="","",VLOOKUP(O261,Home!$C$8:$R$207,6,FALSE))</f>
        <v>#N/A</v>
      </c>
      <c r="M261" s="129" t="e">
        <f t="shared" si="102"/>
        <v>#N/A</v>
      </c>
      <c r="N261" s="11">
        <f>SUM($K$4:K261)</f>
        <v>200</v>
      </c>
      <c r="O261" s="11" t="str">
        <f>IF(P261="","",IF(IFERROR(VLOOKUP(N261,Home!$C$8:$R$1048576,1,FALSE),"")=0,"",IFERROR(VLOOKUP(N261,Home!$C$8:$R$1048576,1,FALSE),"")))</f>
        <v/>
      </c>
      <c r="P261" s="11" t="str">
        <f>IF(IFERROR(VLOOKUP(W261,Home!$C$8:$R$1048576,3,FALSE),"")=0,"",IFERROR(VLOOKUP(W261,Home!$C$8:$R$1048576,3,FALSE),""))</f>
        <v/>
      </c>
      <c r="Q261" s="11" t="str">
        <f t="shared" si="103"/>
        <v/>
      </c>
      <c r="R261" s="130" t="e">
        <f>VLOOKUP(Q261,'Baggrund til lister'!$G$4:$H$15,2,FALSE)</f>
        <v>#N/A</v>
      </c>
      <c r="S261" s="11" t="str">
        <f t="shared" si="104"/>
        <v/>
      </c>
      <c r="T261" s="11" t="str">
        <f>IF(IFERROR(VLOOKUP(N261,Home!$C$8:$R$1048576,11,FALSE),"")=0,"",IFERROR(VLOOKUP(N261,Home!$C$8:$R$1048576,11,FALSE),""))</f>
        <v/>
      </c>
      <c r="U261" s="11" t="str">
        <f>IF(IFERROR(VLOOKUP(O261,Home!$C$8:$R$1048576,12,FALSE),"")=0,"",IFERROR(VLOOKUP(O261,Home!$C$8:$R$1048576,12,FALSE),""))</f>
        <v/>
      </c>
      <c r="V261" s="11" t="str">
        <f>IF(IFERROR(VLOOKUP(O261,Home!$C$8:$R$1048576,8,FALSE),"")=0,"",IFERROR(VLOOKUP(O261,Home!$C$8:$R$1048576,8,FALSE),""))</f>
        <v/>
      </c>
      <c r="W261" s="11" t="str">
        <f>IF(OR(VLOOKUP(N261,Home!$C$7:$I$207,6,FALSE)="",VLOOKUP(N261,Home!$C$7:$I$207,7,FALSE)=""),"FEJL",SUM(Baggrundsark!$K$4:K261))</f>
        <v>FEJL</v>
      </c>
      <c r="Y261">
        <v>258</v>
      </c>
      <c r="Z261" s="1"/>
      <c r="AC261" s="44"/>
      <c r="AD261">
        <f t="shared" ref="AD261:AD324" si="113">IF(IFERROR(VLOOKUP(Y261,$AC$4:$AC$203,1,FALSE),0)=0,0,1)</f>
        <v>0</v>
      </c>
      <c r="AE261">
        <f>SUM($AD$4:AD261)</f>
        <v>1</v>
      </c>
      <c r="AF261" s="103" t="str">
        <f>IFERROR(VLOOKUP(AN261,Home!$C$8:$E$207,3,FALSE),"")</f>
        <v/>
      </c>
      <c r="AG261" s="103" t="str">
        <f>IFERROR(VLOOKUP(AN261,Home!$C$8:$E$207,2,FALSE),"")</f>
        <v/>
      </c>
      <c r="AH261" s="104" t="str">
        <f>IF(VLOOKUP(AE261,Home!$C$8:$I$207,6,FALSE)="","",VLOOKUP(AE261,Home!$C$8:$I$207,6,FALSE))</f>
        <v/>
      </c>
      <c r="AI261" s="104" t="e">
        <f t="shared" si="101"/>
        <v>#VALUE!</v>
      </c>
      <c r="AJ261" s="105" t="e">
        <f t="shared" ref="AJ261:AJ324" si="114">1+INT((AI261-DATE(YEAR(AI261+4-WEEKDAY(AI261+6)),1,5)+WEEKDAY(DATE(YEAR(AI261+4-WEEKDAY(AI261+6)),1,3)))/7)</f>
        <v>#VALUE!</v>
      </c>
      <c r="AK261" s="103" t="e">
        <f t="shared" si="105"/>
        <v>#VALUE!</v>
      </c>
      <c r="AL261" s="103" t="e">
        <f t="shared" ref="AL261:AL324" si="115">AK261&amp;" "&amp;AJ261</f>
        <v>#VALUE!</v>
      </c>
      <c r="AN261" t="str">
        <f>IF(OR(VLOOKUP(AE261,Home!$C$8:$I$207,6,FALSE)="",VLOOKUP(AE261,Home!$C$8:$I$207,7,FALSE)=""),"FEJL",Baggrundsark!AE261)</f>
        <v>FEJL</v>
      </c>
      <c r="AO261">
        <f>IF(VLOOKUP(AE261,Home!$C$8:$N$207,12,FALSE)="Timelønnet",1,0)</f>
        <v>0</v>
      </c>
      <c r="AP261">
        <f>SUM($AO$4:AO261)*AO261</f>
        <v>0</v>
      </c>
      <c r="AQ261">
        <f t="shared" si="106"/>
        <v>1</v>
      </c>
      <c r="AR261" t="str">
        <f t="shared" si="106"/>
        <v/>
      </c>
      <c r="AS261" t="e">
        <f t="shared" ref="AS261:AS324" si="116">VLOOKUP(AL261,$BB$4:$BC$476,2,FALSE)</f>
        <v>#VALUE!</v>
      </c>
      <c r="AT261" s="45" t="e">
        <f t="shared" si="107"/>
        <v>#VALUE!</v>
      </c>
      <c r="AU261">
        <f>VLOOKUP(AQ261,Home!$C$8:$J$207,8,FALSE)</f>
        <v>0</v>
      </c>
      <c r="AZ261">
        <v>48</v>
      </c>
      <c r="BA261">
        <v>2018</v>
      </c>
      <c r="BB261" t="s">
        <v>472</v>
      </c>
      <c r="BC261" t="s">
        <v>202</v>
      </c>
    </row>
    <row r="262" spans="1:55" x14ac:dyDescent="0.25">
      <c r="A262" s="6">
        <f t="shared" si="108"/>
        <v>0</v>
      </c>
      <c r="B262" s="6">
        <f t="shared" ref="B262:B325" si="117">A262+B261</f>
        <v>0</v>
      </c>
      <c r="C262" s="6" t="str">
        <f t="shared" si="109"/>
        <v/>
      </c>
      <c r="D262" s="7">
        <f t="shared" si="110"/>
        <v>0</v>
      </c>
      <c r="E262" s="7">
        <f t="shared" ref="E262:E325" si="118">D262+E261</f>
        <v>0</v>
      </c>
      <c r="F262" s="7" t="str">
        <f t="shared" si="111"/>
        <v/>
      </c>
      <c r="G262" s="6">
        <f t="shared" si="112"/>
        <v>0</v>
      </c>
      <c r="H262" s="6">
        <f t="shared" ref="H262:H325" si="119">G262+H261</f>
        <v>0</v>
      </c>
      <c r="I262" s="6" t="str">
        <f t="shared" ref="I262:I325" si="120">IF(H262=H261,"",H262)</f>
        <v/>
      </c>
      <c r="J262" s="11">
        <v>259</v>
      </c>
      <c r="K262" s="11">
        <f>IF(IFERROR(VLOOKUP(J262,Home!$A$8:$B$1048576,1,FALSE),0)=0,0,1)</f>
        <v>0</v>
      </c>
      <c r="L262" s="129" t="e">
        <f>IF(VLOOKUP(O262,Home!$C$8:$R$207,6,FALSE)="","",VLOOKUP(O262,Home!$C$8:$R$207,6,FALSE))</f>
        <v>#N/A</v>
      </c>
      <c r="M262" s="129" t="e">
        <f t="shared" si="102"/>
        <v>#N/A</v>
      </c>
      <c r="N262" s="11">
        <f>SUM($K$4:K262)</f>
        <v>200</v>
      </c>
      <c r="O262" s="11" t="str">
        <f>IF(P262="","",IF(IFERROR(VLOOKUP(N262,Home!$C$8:$R$1048576,1,FALSE),"")=0,"",IFERROR(VLOOKUP(N262,Home!$C$8:$R$1048576,1,FALSE),"")))</f>
        <v/>
      </c>
      <c r="P262" s="11" t="str">
        <f>IF(IFERROR(VLOOKUP(W262,Home!$C$8:$R$1048576,3,FALSE),"")=0,"",IFERROR(VLOOKUP(W262,Home!$C$8:$R$1048576,3,FALSE),""))</f>
        <v/>
      </c>
      <c r="Q262" s="11" t="str">
        <f t="shared" si="103"/>
        <v/>
      </c>
      <c r="R262" s="130" t="e">
        <f>VLOOKUP(Q262,'Baggrund til lister'!$G$4:$H$15,2,FALSE)</f>
        <v>#N/A</v>
      </c>
      <c r="S262" s="11" t="str">
        <f t="shared" si="104"/>
        <v/>
      </c>
      <c r="T262" s="11" t="str">
        <f>IF(IFERROR(VLOOKUP(N262,Home!$C$8:$R$1048576,11,FALSE),"")=0,"",IFERROR(VLOOKUP(N262,Home!$C$8:$R$1048576,11,FALSE),""))</f>
        <v/>
      </c>
      <c r="U262" s="11" t="str">
        <f>IF(IFERROR(VLOOKUP(O262,Home!$C$8:$R$1048576,12,FALSE),"")=0,"",IFERROR(VLOOKUP(O262,Home!$C$8:$R$1048576,12,FALSE),""))</f>
        <v/>
      </c>
      <c r="V262" s="11" t="str">
        <f>IF(IFERROR(VLOOKUP(O262,Home!$C$8:$R$1048576,8,FALSE),"")=0,"",IFERROR(VLOOKUP(O262,Home!$C$8:$R$1048576,8,FALSE),""))</f>
        <v/>
      </c>
      <c r="W262" s="11" t="str">
        <f>IF(OR(VLOOKUP(N262,Home!$C$7:$I$207,6,FALSE)="",VLOOKUP(N262,Home!$C$7:$I$207,7,FALSE)=""),"FEJL",SUM(Baggrundsark!$K$4:K262))</f>
        <v>FEJL</v>
      </c>
      <c r="Y262">
        <v>259</v>
      </c>
      <c r="Z262" s="1"/>
      <c r="AC262" s="44"/>
      <c r="AD262">
        <f t="shared" si="113"/>
        <v>0</v>
      </c>
      <c r="AE262">
        <f>SUM($AD$4:AD262)</f>
        <v>1</v>
      </c>
      <c r="AF262" s="103" t="str">
        <f>IFERROR(VLOOKUP(AN262,Home!$C$8:$E$207,3,FALSE),"")</f>
        <v/>
      </c>
      <c r="AG262" s="103" t="str">
        <f>IFERROR(VLOOKUP(AN262,Home!$C$8:$E$207,2,FALSE),"")</f>
        <v/>
      </c>
      <c r="AH262" s="104" t="str">
        <f>IF(VLOOKUP(AE262,Home!$C$8:$I$207,6,FALSE)="","",VLOOKUP(AE262,Home!$C$8:$I$207,6,FALSE))</f>
        <v/>
      </c>
      <c r="AI262" s="104" t="e">
        <f t="shared" ref="AI262:AI325" si="121">IF(AG262=AG261,AI261+14,AH262)</f>
        <v>#VALUE!</v>
      </c>
      <c r="AJ262" s="105" t="e">
        <f t="shared" si="114"/>
        <v>#VALUE!</v>
      </c>
      <c r="AK262" s="103" t="e">
        <f t="shared" si="105"/>
        <v>#VALUE!</v>
      </c>
      <c r="AL262" s="103" t="e">
        <f t="shared" si="115"/>
        <v>#VALUE!</v>
      </c>
      <c r="AN262" t="str">
        <f>IF(OR(VLOOKUP(AE262,Home!$C$8:$I$207,6,FALSE)="",VLOOKUP(AE262,Home!$C$8:$I$207,7,FALSE)=""),"FEJL",Baggrundsark!AE262)</f>
        <v>FEJL</v>
      </c>
      <c r="AO262">
        <f>IF(VLOOKUP(AE262,Home!$C$8:$N$207,12,FALSE)="Timelønnet",1,0)</f>
        <v>0</v>
      </c>
      <c r="AP262">
        <f>SUM($AO$4:AO262)*AO262</f>
        <v>0</v>
      </c>
      <c r="AQ262">
        <f t="shared" si="106"/>
        <v>1</v>
      </c>
      <c r="AR262" t="str">
        <f t="shared" si="106"/>
        <v/>
      </c>
      <c r="AS262" t="e">
        <f t="shared" si="116"/>
        <v>#VALUE!</v>
      </c>
      <c r="AT262" s="45" t="e">
        <f t="shared" si="107"/>
        <v>#VALUE!</v>
      </c>
      <c r="AU262">
        <f>VLOOKUP(AQ262,Home!$C$8:$J$207,8,FALSE)</f>
        <v>0</v>
      </c>
      <c r="AZ262">
        <v>49</v>
      </c>
      <c r="BA262">
        <v>2018</v>
      </c>
      <c r="BB262" t="s">
        <v>473</v>
      </c>
      <c r="BC262" t="s">
        <v>203</v>
      </c>
    </row>
    <row r="263" spans="1:55" x14ac:dyDescent="0.25">
      <c r="A263" s="6">
        <f t="shared" si="108"/>
        <v>0</v>
      </c>
      <c r="B263" s="6">
        <f t="shared" si="117"/>
        <v>0</v>
      </c>
      <c r="C263" s="6" t="str">
        <f t="shared" si="109"/>
        <v/>
      </c>
      <c r="D263" s="7">
        <f t="shared" si="110"/>
        <v>0</v>
      </c>
      <c r="E263" s="7">
        <f t="shared" si="118"/>
        <v>0</v>
      </c>
      <c r="F263" s="7" t="str">
        <f t="shared" si="111"/>
        <v/>
      </c>
      <c r="G263" s="6">
        <f t="shared" si="112"/>
        <v>0</v>
      </c>
      <c r="H263" s="6">
        <f t="shared" si="119"/>
        <v>0</v>
      </c>
      <c r="I263" s="6" t="str">
        <f t="shared" si="120"/>
        <v/>
      </c>
      <c r="J263" s="11">
        <v>260</v>
      </c>
      <c r="K263" s="11">
        <f>IF(IFERROR(VLOOKUP(J263,Home!$A$8:$B$1048576,1,FALSE),0)=0,0,1)</f>
        <v>0</v>
      </c>
      <c r="L263" s="129" t="e">
        <f>IF(VLOOKUP(O263,Home!$C$8:$R$207,6,FALSE)="","",VLOOKUP(O263,Home!$C$8:$R$207,6,FALSE))</f>
        <v>#N/A</v>
      </c>
      <c r="M263" s="129" t="e">
        <f t="shared" si="102"/>
        <v>#N/A</v>
      </c>
      <c r="N263" s="11">
        <f>SUM($K$4:K263)</f>
        <v>200</v>
      </c>
      <c r="O263" s="11" t="str">
        <f>IF(P263="","",IF(IFERROR(VLOOKUP(N263,Home!$C$8:$R$1048576,1,FALSE),"")=0,"",IFERROR(VLOOKUP(N263,Home!$C$8:$R$1048576,1,FALSE),"")))</f>
        <v/>
      </c>
      <c r="P263" s="11" t="str">
        <f>IF(IFERROR(VLOOKUP(W263,Home!$C$8:$R$1048576,3,FALSE),"")=0,"",IFERROR(VLOOKUP(W263,Home!$C$8:$R$1048576,3,FALSE),""))</f>
        <v/>
      </c>
      <c r="Q263" s="11" t="str">
        <f t="shared" si="103"/>
        <v/>
      </c>
      <c r="R263" s="130" t="e">
        <f>VLOOKUP(Q263,'Baggrund til lister'!$G$4:$H$15,2,FALSE)</f>
        <v>#N/A</v>
      </c>
      <c r="S263" s="11" t="str">
        <f t="shared" si="104"/>
        <v/>
      </c>
      <c r="T263" s="11" t="str">
        <f>IF(IFERROR(VLOOKUP(N263,Home!$C$8:$R$1048576,11,FALSE),"")=0,"",IFERROR(VLOOKUP(N263,Home!$C$8:$R$1048576,11,FALSE),""))</f>
        <v/>
      </c>
      <c r="U263" s="11" t="str">
        <f>IF(IFERROR(VLOOKUP(O263,Home!$C$8:$R$1048576,12,FALSE),"")=0,"",IFERROR(VLOOKUP(O263,Home!$C$8:$R$1048576,12,FALSE),""))</f>
        <v/>
      </c>
      <c r="V263" s="11" t="str">
        <f>IF(IFERROR(VLOOKUP(O263,Home!$C$8:$R$1048576,8,FALSE),"")=0,"",IFERROR(VLOOKUP(O263,Home!$C$8:$R$1048576,8,FALSE),""))</f>
        <v/>
      </c>
      <c r="W263" s="11" t="str">
        <f>IF(OR(VLOOKUP(N263,Home!$C$7:$I$207,6,FALSE)="",VLOOKUP(N263,Home!$C$7:$I$207,7,FALSE)=""),"FEJL",SUM(Baggrundsark!$K$4:K263))</f>
        <v>FEJL</v>
      </c>
      <c r="Y263">
        <v>260</v>
      </c>
      <c r="Z263" s="1"/>
      <c r="AC263" s="44"/>
      <c r="AD263">
        <f t="shared" si="113"/>
        <v>0</v>
      </c>
      <c r="AE263">
        <f>SUM($AD$4:AD263)</f>
        <v>1</v>
      </c>
      <c r="AF263" s="103" t="str">
        <f>IFERROR(VLOOKUP(AN263,Home!$C$8:$E$207,3,FALSE),"")</f>
        <v/>
      </c>
      <c r="AG263" s="103" t="str">
        <f>IFERROR(VLOOKUP(AN263,Home!$C$8:$E$207,2,FALSE),"")</f>
        <v/>
      </c>
      <c r="AH263" s="104" t="str">
        <f>IF(VLOOKUP(AE263,Home!$C$8:$I$207,6,FALSE)="","",VLOOKUP(AE263,Home!$C$8:$I$207,6,FALSE))</f>
        <v/>
      </c>
      <c r="AI263" s="104" t="e">
        <f t="shared" si="121"/>
        <v>#VALUE!</v>
      </c>
      <c r="AJ263" s="105" t="e">
        <f t="shared" si="114"/>
        <v>#VALUE!</v>
      </c>
      <c r="AK263" s="103" t="e">
        <f t="shared" si="105"/>
        <v>#VALUE!</v>
      </c>
      <c r="AL263" s="103" t="e">
        <f t="shared" si="115"/>
        <v>#VALUE!</v>
      </c>
      <c r="AN263" t="str">
        <f>IF(OR(VLOOKUP(AE263,Home!$C$8:$I$207,6,FALSE)="",VLOOKUP(AE263,Home!$C$8:$I$207,7,FALSE)=""),"FEJL",Baggrundsark!AE263)</f>
        <v>FEJL</v>
      </c>
      <c r="AO263">
        <f>IF(VLOOKUP(AE263,Home!$C$8:$N$207,12,FALSE)="Timelønnet",1,0)</f>
        <v>0</v>
      </c>
      <c r="AP263">
        <f>SUM($AO$4:AO263)*AO263</f>
        <v>0</v>
      </c>
      <c r="AQ263">
        <f t="shared" si="106"/>
        <v>1</v>
      </c>
      <c r="AR263" t="str">
        <f t="shared" si="106"/>
        <v/>
      </c>
      <c r="AS263" t="e">
        <f t="shared" si="116"/>
        <v>#VALUE!</v>
      </c>
      <c r="AT263" s="45" t="e">
        <f t="shared" si="107"/>
        <v>#VALUE!</v>
      </c>
      <c r="AU263">
        <f>VLOOKUP(AQ263,Home!$C$8:$J$207,8,FALSE)</f>
        <v>0</v>
      </c>
      <c r="AZ263">
        <v>50</v>
      </c>
      <c r="BA263">
        <v>2018</v>
      </c>
      <c r="BB263" t="s">
        <v>474</v>
      </c>
      <c r="BC263" t="s">
        <v>203</v>
      </c>
    </row>
    <row r="264" spans="1:55" x14ac:dyDescent="0.25">
      <c r="A264" s="6">
        <f t="shared" si="108"/>
        <v>0</v>
      </c>
      <c r="B264" s="6">
        <f t="shared" si="117"/>
        <v>0</v>
      </c>
      <c r="C264" s="6" t="str">
        <f t="shared" si="109"/>
        <v/>
      </c>
      <c r="D264" s="7">
        <f t="shared" si="110"/>
        <v>0</v>
      </c>
      <c r="E264" s="7">
        <f t="shared" si="118"/>
        <v>0</v>
      </c>
      <c r="F264" s="7" t="str">
        <f t="shared" si="111"/>
        <v/>
      </c>
      <c r="G264" s="6">
        <f t="shared" si="112"/>
        <v>0</v>
      </c>
      <c r="H264" s="6">
        <f t="shared" si="119"/>
        <v>0</v>
      </c>
      <c r="I264" s="6" t="str">
        <f t="shared" si="120"/>
        <v/>
      </c>
      <c r="J264" s="11">
        <v>261</v>
      </c>
      <c r="K264" s="11">
        <f>IF(IFERROR(VLOOKUP(J264,Home!$A$8:$B$1048576,1,FALSE),0)=0,0,1)</f>
        <v>0</v>
      </c>
      <c r="L264" s="129" t="e">
        <f>IF(VLOOKUP(O264,Home!$C$8:$R$207,6,FALSE)="","",VLOOKUP(O264,Home!$C$8:$R$207,6,FALSE))</f>
        <v>#N/A</v>
      </c>
      <c r="M264" s="129" t="e">
        <f t="shared" si="102"/>
        <v>#N/A</v>
      </c>
      <c r="N264" s="11">
        <f>SUM($K$4:K264)</f>
        <v>200</v>
      </c>
      <c r="O264" s="11" t="str">
        <f>IF(P264="","",IF(IFERROR(VLOOKUP(N264,Home!$C$8:$R$1048576,1,FALSE),"")=0,"",IFERROR(VLOOKUP(N264,Home!$C$8:$R$1048576,1,FALSE),"")))</f>
        <v/>
      </c>
      <c r="P264" s="11" t="str">
        <f>IF(IFERROR(VLOOKUP(W264,Home!$C$8:$R$1048576,3,FALSE),"")=0,"",IFERROR(VLOOKUP(W264,Home!$C$8:$R$1048576,3,FALSE),""))</f>
        <v/>
      </c>
      <c r="Q264" s="11" t="str">
        <f t="shared" si="103"/>
        <v/>
      </c>
      <c r="R264" s="130" t="e">
        <f>VLOOKUP(Q264,'Baggrund til lister'!$G$4:$H$15,2,FALSE)</f>
        <v>#N/A</v>
      </c>
      <c r="S264" s="11" t="str">
        <f t="shared" si="104"/>
        <v/>
      </c>
      <c r="T264" s="11" t="str">
        <f>IF(IFERROR(VLOOKUP(N264,Home!$C$8:$R$1048576,11,FALSE),"")=0,"",IFERROR(VLOOKUP(N264,Home!$C$8:$R$1048576,11,FALSE),""))</f>
        <v/>
      </c>
      <c r="U264" s="11" t="str">
        <f>IF(IFERROR(VLOOKUP(O264,Home!$C$8:$R$1048576,12,FALSE),"")=0,"",IFERROR(VLOOKUP(O264,Home!$C$8:$R$1048576,12,FALSE),""))</f>
        <v/>
      </c>
      <c r="V264" s="11" t="str">
        <f>IF(IFERROR(VLOOKUP(O264,Home!$C$8:$R$1048576,8,FALSE),"")=0,"",IFERROR(VLOOKUP(O264,Home!$C$8:$R$1048576,8,FALSE),""))</f>
        <v/>
      </c>
      <c r="W264" s="11" t="str">
        <f>IF(OR(VLOOKUP(N264,Home!$C$7:$I$207,6,FALSE)="",VLOOKUP(N264,Home!$C$7:$I$207,7,FALSE)=""),"FEJL",SUM(Baggrundsark!$K$4:K264))</f>
        <v>FEJL</v>
      </c>
      <c r="Y264">
        <v>261</v>
      </c>
      <c r="Z264" s="1"/>
      <c r="AC264" s="44"/>
      <c r="AD264">
        <f t="shared" si="113"/>
        <v>0</v>
      </c>
      <c r="AE264">
        <f>SUM($AD$4:AD264)</f>
        <v>1</v>
      </c>
      <c r="AF264" s="103" t="str">
        <f>IFERROR(VLOOKUP(AN264,Home!$C$8:$E$207,3,FALSE),"")</f>
        <v/>
      </c>
      <c r="AG264" s="103" t="str">
        <f>IFERROR(VLOOKUP(AN264,Home!$C$8:$E$207,2,FALSE),"")</f>
        <v/>
      </c>
      <c r="AH264" s="104" t="str">
        <f>IF(VLOOKUP(AE264,Home!$C$8:$I$207,6,FALSE)="","",VLOOKUP(AE264,Home!$C$8:$I$207,6,FALSE))</f>
        <v/>
      </c>
      <c r="AI264" s="104" t="e">
        <f t="shared" si="121"/>
        <v>#VALUE!</v>
      </c>
      <c r="AJ264" s="105" t="e">
        <f t="shared" si="114"/>
        <v>#VALUE!</v>
      </c>
      <c r="AK264" s="103" t="e">
        <f t="shared" si="105"/>
        <v>#VALUE!</v>
      </c>
      <c r="AL264" s="103" t="e">
        <f t="shared" si="115"/>
        <v>#VALUE!</v>
      </c>
      <c r="AN264" t="str">
        <f>IF(OR(VLOOKUP(AE264,Home!$C$8:$I$207,6,FALSE)="",VLOOKUP(AE264,Home!$C$8:$I$207,7,FALSE)=""),"FEJL",Baggrundsark!AE264)</f>
        <v>FEJL</v>
      </c>
      <c r="AO264">
        <f>IF(VLOOKUP(AE264,Home!$C$8:$N$207,12,FALSE)="Timelønnet",1,0)</f>
        <v>0</v>
      </c>
      <c r="AP264">
        <f>SUM($AO$4:AO264)*AO264</f>
        <v>0</v>
      </c>
      <c r="AQ264">
        <f t="shared" si="106"/>
        <v>1</v>
      </c>
      <c r="AR264" t="str">
        <f t="shared" si="106"/>
        <v/>
      </c>
      <c r="AS264" t="e">
        <f t="shared" si="116"/>
        <v>#VALUE!</v>
      </c>
      <c r="AT264" s="45" t="e">
        <f t="shared" si="107"/>
        <v>#VALUE!</v>
      </c>
      <c r="AU264">
        <f>VLOOKUP(AQ264,Home!$C$8:$J$207,8,FALSE)</f>
        <v>0</v>
      </c>
      <c r="AZ264">
        <v>51</v>
      </c>
      <c r="BA264">
        <v>2018</v>
      </c>
      <c r="BB264" t="s">
        <v>475</v>
      </c>
      <c r="BC264" t="s">
        <v>204</v>
      </c>
    </row>
    <row r="265" spans="1:55" x14ac:dyDescent="0.25">
      <c r="A265" s="6">
        <f t="shared" si="108"/>
        <v>0</v>
      </c>
      <c r="B265" s="6">
        <f t="shared" si="117"/>
        <v>0</v>
      </c>
      <c r="C265" s="6" t="str">
        <f t="shared" si="109"/>
        <v/>
      </c>
      <c r="D265" s="7">
        <f t="shared" si="110"/>
        <v>0</v>
      </c>
      <c r="E265" s="7">
        <f t="shared" si="118"/>
        <v>0</v>
      </c>
      <c r="F265" s="7" t="str">
        <f t="shared" si="111"/>
        <v/>
      </c>
      <c r="G265" s="6">
        <f t="shared" si="112"/>
        <v>0</v>
      </c>
      <c r="H265" s="6">
        <f t="shared" si="119"/>
        <v>0</v>
      </c>
      <c r="I265" s="6" t="str">
        <f t="shared" si="120"/>
        <v/>
      </c>
      <c r="J265" s="11">
        <v>262</v>
      </c>
      <c r="K265" s="11">
        <f>IF(IFERROR(VLOOKUP(J265,Home!$A$8:$B$1048576,1,FALSE),0)=0,0,1)</f>
        <v>0</v>
      </c>
      <c r="L265" s="129" t="e">
        <f>IF(VLOOKUP(O265,Home!$C$8:$R$207,6,FALSE)="","",VLOOKUP(O265,Home!$C$8:$R$207,6,FALSE))</f>
        <v>#N/A</v>
      </c>
      <c r="M265" s="129" t="e">
        <f t="shared" si="102"/>
        <v>#N/A</v>
      </c>
      <c r="N265" s="11">
        <f>SUM($K$4:K265)</f>
        <v>200</v>
      </c>
      <c r="O265" s="11" t="str">
        <f>IF(P265="","",IF(IFERROR(VLOOKUP(N265,Home!$C$8:$R$1048576,1,FALSE),"")=0,"",IFERROR(VLOOKUP(N265,Home!$C$8:$R$1048576,1,FALSE),"")))</f>
        <v/>
      </c>
      <c r="P265" s="11" t="str">
        <f>IF(IFERROR(VLOOKUP(W265,Home!$C$8:$R$1048576,3,FALSE),"")=0,"",IFERROR(VLOOKUP(W265,Home!$C$8:$R$1048576,3,FALSE),""))</f>
        <v/>
      </c>
      <c r="Q265" s="11" t="str">
        <f t="shared" si="103"/>
        <v/>
      </c>
      <c r="R265" s="130" t="e">
        <f>VLOOKUP(Q265,'Baggrund til lister'!$G$4:$H$15,2,FALSE)</f>
        <v>#N/A</v>
      </c>
      <c r="S265" s="11" t="str">
        <f t="shared" si="104"/>
        <v/>
      </c>
      <c r="T265" s="11" t="str">
        <f>IF(IFERROR(VLOOKUP(N265,Home!$C$8:$R$1048576,11,FALSE),"")=0,"",IFERROR(VLOOKUP(N265,Home!$C$8:$R$1048576,11,FALSE),""))</f>
        <v/>
      </c>
      <c r="U265" s="11" t="str">
        <f>IF(IFERROR(VLOOKUP(O265,Home!$C$8:$R$1048576,12,FALSE),"")=0,"",IFERROR(VLOOKUP(O265,Home!$C$8:$R$1048576,12,FALSE),""))</f>
        <v/>
      </c>
      <c r="V265" s="11" t="str">
        <f>IF(IFERROR(VLOOKUP(O265,Home!$C$8:$R$1048576,8,FALSE),"")=0,"",IFERROR(VLOOKUP(O265,Home!$C$8:$R$1048576,8,FALSE),""))</f>
        <v/>
      </c>
      <c r="W265" s="11" t="str">
        <f>IF(OR(VLOOKUP(N265,Home!$C$7:$I$207,6,FALSE)="",VLOOKUP(N265,Home!$C$7:$I$207,7,FALSE)=""),"FEJL",SUM(Baggrundsark!$K$4:K265))</f>
        <v>FEJL</v>
      </c>
      <c r="Y265">
        <v>262</v>
      </c>
      <c r="Z265" s="1"/>
      <c r="AC265" s="44"/>
      <c r="AD265">
        <f t="shared" si="113"/>
        <v>0</v>
      </c>
      <c r="AE265">
        <f>SUM($AD$4:AD265)</f>
        <v>1</v>
      </c>
      <c r="AF265" s="103" t="str">
        <f>IFERROR(VLOOKUP(AN265,Home!$C$8:$E$207,3,FALSE),"")</f>
        <v/>
      </c>
      <c r="AG265" s="103" t="str">
        <f>IFERROR(VLOOKUP(AN265,Home!$C$8:$E$207,2,FALSE),"")</f>
        <v/>
      </c>
      <c r="AH265" s="104" t="str">
        <f>IF(VLOOKUP(AE265,Home!$C$8:$I$207,6,FALSE)="","",VLOOKUP(AE265,Home!$C$8:$I$207,6,FALSE))</f>
        <v/>
      </c>
      <c r="AI265" s="104" t="e">
        <f t="shared" si="121"/>
        <v>#VALUE!</v>
      </c>
      <c r="AJ265" s="105" t="e">
        <f t="shared" si="114"/>
        <v>#VALUE!</v>
      </c>
      <c r="AK265" s="103" t="e">
        <f t="shared" si="105"/>
        <v>#VALUE!</v>
      </c>
      <c r="AL265" s="103" t="e">
        <f t="shared" si="115"/>
        <v>#VALUE!</v>
      </c>
      <c r="AN265" t="str">
        <f>IF(OR(VLOOKUP(AE265,Home!$C$8:$I$207,6,FALSE)="",VLOOKUP(AE265,Home!$C$8:$I$207,7,FALSE)=""),"FEJL",Baggrundsark!AE265)</f>
        <v>FEJL</v>
      </c>
      <c r="AO265">
        <f>IF(VLOOKUP(AE265,Home!$C$8:$N$207,12,FALSE)="Timelønnet",1,0)</f>
        <v>0</v>
      </c>
      <c r="AP265">
        <f>SUM($AO$4:AO265)*AO265</f>
        <v>0</v>
      </c>
      <c r="AQ265">
        <f t="shared" si="106"/>
        <v>1</v>
      </c>
      <c r="AR265" t="str">
        <f t="shared" si="106"/>
        <v/>
      </c>
      <c r="AS265" t="e">
        <f t="shared" si="116"/>
        <v>#VALUE!</v>
      </c>
      <c r="AT265" s="45" t="e">
        <f t="shared" si="107"/>
        <v>#VALUE!</v>
      </c>
      <c r="AU265">
        <f>VLOOKUP(AQ265,Home!$C$8:$J$207,8,FALSE)</f>
        <v>0</v>
      </c>
      <c r="AZ265">
        <v>52</v>
      </c>
      <c r="BA265">
        <v>2018</v>
      </c>
      <c r="BB265" t="s">
        <v>476</v>
      </c>
      <c r="BC265" t="s">
        <v>204</v>
      </c>
    </row>
    <row r="266" spans="1:55" x14ac:dyDescent="0.25">
      <c r="A266" s="6">
        <f t="shared" si="108"/>
        <v>0</v>
      </c>
      <c r="B266" s="6">
        <f t="shared" si="117"/>
        <v>0</v>
      </c>
      <c r="C266" s="6" t="str">
        <f t="shared" si="109"/>
        <v/>
      </c>
      <c r="D266" s="7">
        <f t="shared" si="110"/>
        <v>0</v>
      </c>
      <c r="E266" s="7">
        <f t="shared" si="118"/>
        <v>0</v>
      </c>
      <c r="F266" s="7" t="str">
        <f t="shared" si="111"/>
        <v/>
      </c>
      <c r="G266" s="6">
        <f t="shared" si="112"/>
        <v>0</v>
      </c>
      <c r="H266" s="6">
        <f t="shared" si="119"/>
        <v>0</v>
      </c>
      <c r="I266" s="6" t="str">
        <f t="shared" si="120"/>
        <v/>
      </c>
      <c r="J266" s="11">
        <v>263</v>
      </c>
      <c r="K266" s="11">
        <f>IF(IFERROR(VLOOKUP(J266,Home!$A$8:$B$1048576,1,FALSE),0)=0,0,1)</f>
        <v>0</v>
      </c>
      <c r="L266" s="129" t="e">
        <f>IF(VLOOKUP(O266,Home!$C$8:$R$207,6,FALSE)="","",VLOOKUP(O266,Home!$C$8:$R$207,6,FALSE))</f>
        <v>#N/A</v>
      </c>
      <c r="M266" s="129" t="e">
        <f t="shared" si="102"/>
        <v>#N/A</v>
      </c>
      <c r="N266" s="11">
        <f>SUM($K$4:K266)</f>
        <v>200</v>
      </c>
      <c r="O266" s="11" t="str">
        <f>IF(P266="","",IF(IFERROR(VLOOKUP(N266,Home!$C$8:$R$1048576,1,FALSE),"")=0,"",IFERROR(VLOOKUP(N266,Home!$C$8:$R$1048576,1,FALSE),"")))</f>
        <v/>
      </c>
      <c r="P266" s="11" t="str">
        <f>IF(IFERROR(VLOOKUP(W266,Home!$C$8:$R$1048576,3,FALSE),"")=0,"",IFERROR(VLOOKUP(W266,Home!$C$8:$R$1048576,3,FALSE),""))</f>
        <v/>
      </c>
      <c r="Q266" s="11" t="str">
        <f t="shared" si="103"/>
        <v/>
      </c>
      <c r="R266" s="130" t="e">
        <f>VLOOKUP(Q266,'Baggrund til lister'!$G$4:$H$15,2,FALSE)</f>
        <v>#N/A</v>
      </c>
      <c r="S266" s="11" t="str">
        <f t="shared" si="104"/>
        <v/>
      </c>
      <c r="T266" s="11" t="str">
        <f>IF(IFERROR(VLOOKUP(N266,Home!$C$8:$R$1048576,11,FALSE),"")=0,"",IFERROR(VLOOKUP(N266,Home!$C$8:$R$1048576,11,FALSE),""))</f>
        <v/>
      </c>
      <c r="U266" s="11" t="str">
        <f>IF(IFERROR(VLOOKUP(O266,Home!$C$8:$R$1048576,12,FALSE),"")=0,"",IFERROR(VLOOKUP(O266,Home!$C$8:$R$1048576,12,FALSE),""))</f>
        <v/>
      </c>
      <c r="V266" s="11" t="str">
        <f>IF(IFERROR(VLOOKUP(O266,Home!$C$8:$R$1048576,8,FALSE),"")=0,"",IFERROR(VLOOKUP(O266,Home!$C$8:$R$1048576,8,FALSE),""))</f>
        <v/>
      </c>
      <c r="W266" s="11" t="str">
        <f>IF(OR(VLOOKUP(N266,Home!$C$7:$I$207,6,FALSE)="",VLOOKUP(N266,Home!$C$7:$I$207,7,FALSE)=""),"FEJL",SUM(Baggrundsark!$K$4:K266))</f>
        <v>FEJL</v>
      </c>
      <c r="Y266">
        <v>263</v>
      </c>
      <c r="Z266" s="1"/>
      <c r="AC266" s="44"/>
      <c r="AD266">
        <f t="shared" si="113"/>
        <v>0</v>
      </c>
      <c r="AE266">
        <f>SUM($AD$4:AD266)</f>
        <v>1</v>
      </c>
      <c r="AF266" s="103" t="str">
        <f>IFERROR(VLOOKUP(AN266,Home!$C$8:$E$207,3,FALSE),"")</f>
        <v/>
      </c>
      <c r="AG266" s="103" t="str">
        <f>IFERROR(VLOOKUP(AN266,Home!$C$8:$E$207,2,FALSE),"")</f>
        <v/>
      </c>
      <c r="AH266" s="104" t="str">
        <f>IF(VLOOKUP(AE266,Home!$C$8:$I$207,6,FALSE)="","",VLOOKUP(AE266,Home!$C$8:$I$207,6,FALSE))</f>
        <v/>
      </c>
      <c r="AI266" s="104" t="e">
        <f t="shared" si="121"/>
        <v>#VALUE!</v>
      </c>
      <c r="AJ266" s="105" t="e">
        <f t="shared" si="114"/>
        <v>#VALUE!</v>
      </c>
      <c r="AK266" s="103" t="e">
        <f t="shared" si="105"/>
        <v>#VALUE!</v>
      </c>
      <c r="AL266" s="103" t="e">
        <f t="shared" si="115"/>
        <v>#VALUE!</v>
      </c>
      <c r="AN266" t="str">
        <f>IF(OR(VLOOKUP(AE266,Home!$C$8:$I$207,6,FALSE)="",VLOOKUP(AE266,Home!$C$8:$I$207,7,FALSE)=""),"FEJL",Baggrundsark!AE266)</f>
        <v>FEJL</v>
      </c>
      <c r="AO266">
        <f>IF(VLOOKUP(AE266,Home!$C$8:$N$207,12,FALSE)="Timelønnet",1,0)</f>
        <v>0</v>
      </c>
      <c r="AP266">
        <f>SUM($AO$4:AO266)*AO266</f>
        <v>0</v>
      </c>
      <c r="AQ266">
        <f t="shared" si="106"/>
        <v>1</v>
      </c>
      <c r="AR266" t="str">
        <f t="shared" si="106"/>
        <v/>
      </c>
      <c r="AS266" t="e">
        <f t="shared" si="116"/>
        <v>#VALUE!</v>
      </c>
      <c r="AT266" s="45" t="e">
        <f t="shared" si="107"/>
        <v>#VALUE!</v>
      </c>
      <c r="AU266">
        <f>VLOOKUP(AQ266,Home!$C$8:$J$207,8,FALSE)</f>
        <v>0</v>
      </c>
      <c r="AZ266">
        <v>1</v>
      </c>
      <c r="BA266">
        <v>2019</v>
      </c>
      <c r="BB266" t="s">
        <v>477</v>
      </c>
      <c r="BC266" t="s">
        <v>143</v>
      </c>
    </row>
    <row r="267" spans="1:55" x14ac:dyDescent="0.25">
      <c r="A267" s="6">
        <f t="shared" si="108"/>
        <v>0</v>
      </c>
      <c r="B267" s="6">
        <f t="shared" si="117"/>
        <v>0</v>
      </c>
      <c r="C267" s="6" t="str">
        <f t="shared" si="109"/>
        <v/>
      </c>
      <c r="D267" s="7">
        <f t="shared" si="110"/>
        <v>0</v>
      </c>
      <c r="E267" s="7">
        <f t="shared" si="118"/>
        <v>0</v>
      </c>
      <c r="F267" s="7" t="str">
        <f t="shared" si="111"/>
        <v/>
      </c>
      <c r="G267" s="6">
        <f t="shared" si="112"/>
        <v>0</v>
      </c>
      <c r="H267" s="6">
        <f t="shared" si="119"/>
        <v>0</v>
      </c>
      <c r="I267" s="6" t="str">
        <f t="shared" si="120"/>
        <v/>
      </c>
      <c r="J267" s="11">
        <v>264</v>
      </c>
      <c r="K267" s="11">
        <f>IF(IFERROR(VLOOKUP(J267,Home!$A$8:$B$1048576,1,FALSE),0)=0,0,1)</f>
        <v>0</v>
      </c>
      <c r="L267" s="129" t="e">
        <f>IF(VLOOKUP(O267,Home!$C$8:$R$207,6,FALSE)="","",VLOOKUP(O267,Home!$C$8:$R$207,6,FALSE))</f>
        <v>#N/A</v>
      </c>
      <c r="M267" s="129" t="e">
        <f t="shared" si="102"/>
        <v>#N/A</v>
      </c>
      <c r="N267" s="11">
        <f>SUM($K$4:K267)</f>
        <v>200</v>
      </c>
      <c r="O267" s="11" t="str">
        <f>IF(P267="","",IF(IFERROR(VLOOKUP(N267,Home!$C$8:$R$1048576,1,FALSE),"")=0,"",IFERROR(VLOOKUP(N267,Home!$C$8:$R$1048576,1,FALSE),"")))</f>
        <v/>
      </c>
      <c r="P267" s="11" t="str">
        <f>IF(IFERROR(VLOOKUP(W267,Home!$C$8:$R$1048576,3,FALSE),"")=0,"",IFERROR(VLOOKUP(W267,Home!$C$8:$R$1048576,3,FALSE),""))</f>
        <v/>
      </c>
      <c r="Q267" s="11" t="str">
        <f t="shared" si="103"/>
        <v/>
      </c>
      <c r="R267" s="130" t="e">
        <f>VLOOKUP(Q267,'Baggrund til lister'!$G$4:$H$15,2,FALSE)</f>
        <v>#N/A</v>
      </c>
      <c r="S267" s="11" t="str">
        <f t="shared" si="104"/>
        <v/>
      </c>
      <c r="T267" s="11" t="str">
        <f>IF(IFERROR(VLOOKUP(N267,Home!$C$8:$R$1048576,11,FALSE),"")=0,"",IFERROR(VLOOKUP(N267,Home!$C$8:$R$1048576,11,FALSE),""))</f>
        <v/>
      </c>
      <c r="U267" s="11" t="str">
        <f>IF(IFERROR(VLOOKUP(O267,Home!$C$8:$R$1048576,12,FALSE),"")=0,"",IFERROR(VLOOKUP(O267,Home!$C$8:$R$1048576,12,FALSE),""))</f>
        <v/>
      </c>
      <c r="V267" s="11" t="str">
        <f>IF(IFERROR(VLOOKUP(O267,Home!$C$8:$R$1048576,8,FALSE),"")=0,"",IFERROR(VLOOKUP(O267,Home!$C$8:$R$1048576,8,FALSE),""))</f>
        <v/>
      </c>
      <c r="W267" s="11" t="str">
        <f>IF(OR(VLOOKUP(N267,Home!$C$7:$I$207,6,FALSE)="",VLOOKUP(N267,Home!$C$7:$I$207,7,FALSE)=""),"FEJL",SUM(Baggrundsark!$K$4:K267))</f>
        <v>FEJL</v>
      </c>
      <c r="Y267">
        <v>264</v>
      </c>
      <c r="Z267" s="1"/>
      <c r="AC267" s="44"/>
      <c r="AD267">
        <f t="shared" si="113"/>
        <v>0</v>
      </c>
      <c r="AE267">
        <f>SUM($AD$4:AD267)</f>
        <v>1</v>
      </c>
      <c r="AF267" s="103" t="str">
        <f>IFERROR(VLOOKUP(AN267,Home!$C$8:$E$207,3,FALSE),"")</f>
        <v/>
      </c>
      <c r="AG267" s="103" t="str">
        <f>IFERROR(VLOOKUP(AN267,Home!$C$8:$E$207,2,FALSE),"")</f>
        <v/>
      </c>
      <c r="AH267" s="104" t="str">
        <f>IF(VLOOKUP(AE267,Home!$C$8:$I$207,6,FALSE)="","",VLOOKUP(AE267,Home!$C$8:$I$207,6,FALSE))</f>
        <v/>
      </c>
      <c r="AI267" s="104" t="e">
        <f t="shared" si="121"/>
        <v>#VALUE!</v>
      </c>
      <c r="AJ267" s="105" t="e">
        <f t="shared" si="114"/>
        <v>#VALUE!</v>
      </c>
      <c r="AK267" s="103" t="e">
        <f t="shared" si="105"/>
        <v>#VALUE!</v>
      </c>
      <c r="AL267" s="103" t="e">
        <f t="shared" si="115"/>
        <v>#VALUE!</v>
      </c>
      <c r="AN267" t="str">
        <f>IF(OR(VLOOKUP(AE267,Home!$C$8:$I$207,6,FALSE)="",VLOOKUP(AE267,Home!$C$8:$I$207,7,FALSE)=""),"FEJL",Baggrundsark!AE267)</f>
        <v>FEJL</v>
      </c>
      <c r="AO267">
        <f>IF(VLOOKUP(AE267,Home!$C$8:$N$207,12,FALSE)="Timelønnet",1,0)</f>
        <v>0</v>
      </c>
      <c r="AP267">
        <f>SUM($AO$4:AO267)*AO267</f>
        <v>0</v>
      </c>
      <c r="AQ267">
        <f t="shared" si="106"/>
        <v>1</v>
      </c>
      <c r="AR267" t="str">
        <f t="shared" si="106"/>
        <v/>
      </c>
      <c r="AS267" t="e">
        <f t="shared" si="116"/>
        <v>#VALUE!</v>
      </c>
      <c r="AT267" s="45" t="e">
        <f t="shared" si="107"/>
        <v>#VALUE!</v>
      </c>
      <c r="AU267">
        <f>VLOOKUP(AQ267,Home!$C$8:$J$207,8,FALSE)</f>
        <v>0</v>
      </c>
      <c r="AZ267">
        <v>2</v>
      </c>
      <c r="BA267">
        <v>2019</v>
      </c>
      <c r="BB267" t="s">
        <v>478</v>
      </c>
      <c r="BC267" t="s">
        <v>143</v>
      </c>
    </row>
    <row r="268" spans="1:55" x14ac:dyDescent="0.25">
      <c r="A268" s="6">
        <f t="shared" si="108"/>
        <v>0</v>
      </c>
      <c r="B268" s="6">
        <f t="shared" si="117"/>
        <v>0</v>
      </c>
      <c r="C268" s="6" t="str">
        <f t="shared" si="109"/>
        <v/>
      </c>
      <c r="D268" s="7">
        <f t="shared" si="110"/>
        <v>0</v>
      </c>
      <c r="E268" s="7">
        <f t="shared" si="118"/>
        <v>0</v>
      </c>
      <c r="F268" s="7" t="str">
        <f t="shared" si="111"/>
        <v/>
      </c>
      <c r="G268" s="6">
        <f t="shared" si="112"/>
        <v>0</v>
      </c>
      <c r="H268" s="6">
        <f t="shared" si="119"/>
        <v>0</v>
      </c>
      <c r="I268" s="6" t="str">
        <f t="shared" si="120"/>
        <v/>
      </c>
      <c r="J268" s="11">
        <v>265</v>
      </c>
      <c r="K268" s="11">
        <f>IF(IFERROR(VLOOKUP(J268,Home!$A$8:$B$1048576,1,FALSE),0)=0,0,1)</f>
        <v>0</v>
      </c>
      <c r="L268" s="129" t="e">
        <f>IF(VLOOKUP(O268,Home!$C$8:$R$207,6,FALSE)="","",VLOOKUP(O268,Home!$C$8:$R$207,6,FALSE))</f>
        <v>#N/A</v>
      </c>
      <c r="M268" s="129" t="e">
        <f t="shared" si="102"/>
        <v>#N/A</v>
      </c>
      <c r="N268" s="11">
        <f>SUM($K$4:K268)</f>
        <v>200</v>
      </c>
      <c r="O268" s="11" t="str">
        <f>IF(P268="","",IF(IFERROR(VLOOKUP(N268,Home!$C$8:$R$1048576,1,FALSE),"")=0,"",IFERROR(VLOOKUP(N268,Home!$C$8:$R$1048576,1,FALSE),"")))</f>
        <v/>
      </c>
      <c r="P268" s="11" t="str">
        <f>IF(IFERROR(VLOOKUP(W268,Home!$C$8:$R$1048576,3,FALSE),"")=0,"",IFERROR(VLOOKUP(W268,Home!$C$8:$R$1048576,3,FALSE),""))</f>
        <v/>
      </c>
      <c r="Q268" s="11" t="str">
        <f t="shared" si="103"/>
        <v/>
      </c>
      <c r="R268" s="130" t="e">
        <f>VLOOKUP(Q268,'Baggrund til lister'!$G$4:$H$15,2,FALSE)</f>
        <v>#N/A</v>
      </c>
      <c r="S268" s="11" t="str">
        <f t="shared" si="104"/>
        <v/>
      </c>
      <c r="T268" s="11" t="str">
        <f>IF(IFERROR(VLOOKUP(N268,Home!$C$8:$R$1048576,11,FALSE),"")=0,"",IFERROR(VLOOKUP(N268,Home!$C$8:$R$1048576,11,FALSE),""))</f>
        <v/>
      </c>
      <c r="U268" s="11" t="str">
        <f>IF(IFERROR(VLOOKUP(O268,Home!$C$8:$R$1048576,12,FALSE),"")=0,"",IFERROR(VLOOKUP(O268,Home!$C$8:$R$1048576,12,FALSE),""))</f>
        <v/>
      </c>
      <c r="V268" s="11" t="str">
        <f>IF(IFERROR(VLOOKUP(O268,Home!$C$8:$R$1048576,8,FALSE),"")=0,"",IFERROR(VLOOKUP(O268,Home!$C$8:$R$1048576,8,FALSE),""))</f>
        <v/>
      </c>
      <c r="W268" s="11" t="str">
        <f>IF(OR(VLOOKUP(N268,Home!$C$7:$I$207,6,FALSE)="",VLOOKUP(N268,Home!$C$7:$I$207,7,FALSE)=""),"FEJL",SUM(Baggrundsark!$K$4:K268))</f>
        <v>FEJL</v>
      </c>
      <c r="Y268">
        <v>265</v>
      </c>
      <c r="Z268" s="1"/>
      <c r="AC268" s="44"/>
      <c r="AD268">
        <f t="shared" si="113"/>
        <v>0</v>
      </c>
      <c r="AE268">
        <f>SUM($AD$4:AD268)</f>
        <v>1</v>
      </c>
      <c r="AF268" s="103" t="str">
        <f>IFERROR(VLOOKUP(AN268,Home!$C$8:$E$207,3,FALSE),"")</f>
        <v/>
      </c>
      <c r="AG268" s="103" t="str">
        <f>IFERROR(VLOOKUP(AN268,Home!$C$8:$E$207,2,FALSE),"")</f>
        <v/>
      </c>
      <c r="AH268" s="104" t="str">
        <f>IF(VLOOKUP(AE268,Home!$C$8:$I$207,6,FALSE)="","",VLOOKUP(AE268,Home!$C$8:$I$207,6,FALSE))</f>
        <v/>
      </c>
      <c r="AI268" s="104" t="e">
        <f t="shared" si="121"/>
        <v>#VALUE!</v>
      </c>
      <c r="AJ268" s="105" t="e">
        <f t="shared" si="114"/>
        <v>#VALUE!</v>
      </c>
      <c r="AK268" s="103" t="e">
        <f t="shared" si="105"/>
        <v>#VALUE!</v>
      </c>
      <c r="AL268" s="103" t="e">
        <f t="shared" si="115"/>
        <v>#VALUE!</v>
      </c>
      <c r="AN268" t="str">
        <f>IF(OR(VLOOKUP(AE268,Home!$C$8:$I$207,6,FALSE)="",VLOOKUP(AE268,Home!$C$8:$I$207,7,FALSE)=""),"FEJL",Baggrundsark!AE268)</f>
        <v>FEJL</v>
      </c>
      <c r="AO268">
        <f>IF(VLOOKUP(AE268,Home!$C$8:$N$207,12,FALSE)="Timelønnet",1,0)</f>
        <v>0</v>
      </c>
      <c r="AP268">
        <f>SUM($AO$4:AO268)*AO268</f>
        <v>0</v>
      </c>
      <c r="AQ268">
        <f t="shared" si="106"/>
        <v>1</v>
      </c>
      <c r="AR268" t="str">
        <f t="shared" si="106"/>
        <v/>
      </c>
      <c r="AS268" t="e">
        <f t="shared" si="116"/>
        <v>#VALUE!</v>
      </c>
      <c r="AT268" s="45" t="e">
        <f t="shared" si="107"/>
        <v>#VALUE!</v>
      </c>
      <c r="AU268">
        <f>VLOOKUP(AQ268,Home!$C$8:$J$207,8,FALSE)</f>
        <v>0</v>
      </c>
      <c r="AZ268">
        <v>3</v>
      </c>
      <c r="BA268">
        <v>2019</v>
      </c>
      <c r="BB268" t="s">
        <v>479</v>
      </c>
      <c r="BC268" t="s">
        <v>180</v>
      </c>
    </row>
    <row r="269" spans="1:55" x14ac:dyDescent="0.25">
      <c r="A269" s="6">
        <f t="shared" si="108"/>
        <v>0</v>
      </c>
      <c r="B269" s="6">
        <f t="shared" si="117"/>
        <v>0</v>
      </c>
      <c r="C269" s="6" t="str">
        <f t="shared" si="109"/>
        <v/>
      </c>
      <c r="D269" s="7">
        <f t="shared" si="110"/>
        <v>0</v>
      </c>
      <c r="E269" s="7">
        <f t="shared" si="118"/>
        <v>0</v>
      </c>
      <c r="F269" s="7" t="str">
        <f t="shared" si="111"/>
        <v/>
      </c>
      <c r="G269" s="6">
        <f t="shared" si="112"/>
        <v>0</v>
      </c>
      <c r="H269" s="6">
        <f t="shared" si="119"/>
        <v>0</v>
      </c>
      <c r="I269" s="6" t="str">
        <f t="shared" si="120"/>
        <v/>
      </c>
      <c r="J269" s="11">
        <v>266</v>
      </c>
      <c r="K269" s="11">
        <f>IF(IFERROR(VLOOKUP(J269,Home!$A$8:$B$1048576,1,FALSE),0)=0,0,1)</f>
        <v>0</v>
      </c>
      <c r="L269" s="129" t="e">
        <f>IF(VLOOKUP(O269,Home!$C$8:$R$207,6,FALSE)="","",VLOOKUP(O269,Home!$C$8:$R$207,6,FALSE))</f>
        <v>#N/A</v>
      </c>
      <c r="M269" s="129" t="e">
        <f t="shared" si="102"/>
        <v>#N/A</v>
      </c>
      <c r="N269" s="11">
        <f>SUM($K$4:K269)</f>
        <v>200</v>
      </c>
      <c r="O269" s="11" t="str">
        <f>IF(P269="","",IF(IFERROR(VLOOKUP(N269,Home!$C$8:$R$1048576,1,FALSE),"")=0,"",IFERROR(VLOOKUP(N269,Home!$C$8:$R$1048576,1,FALSE),"")))</f>
        <v/>
      </c>
      <c r="P269" s="11" t="str">
        <f>IF(IFERROR(VLOOKUP(W269,Home!$C$8:$R$1048576,3,FALSE),"")=0,"",IFERROR(VLOOKUP(W269,Home!$C$8:$R$1048576,3,FALSE),""))</f>
        <v/>
      </c>
      <c r="Q269" s="11" t="str">
        <f t="shared" si="103"/>
        <v/>
      </c>
      <c r="R269" s="130" t="e">
        <f>VLOOKUP(Q269,'Baggrund til lister'!$G$4:$H$15,2,FALSE)</f>
        <v>#N/A</v>
      </c>
      <c r="S269" s="11" t="str">
        <f t="shared" si="104"/>
        <v/>
      </c>
      <c r="T269" s="11" t="str">
        <f>IF(IFERROR(VLOOKUP(N269,Home!$C$8:$R$1048576,11,FALSE),"")=0,"",IFERROR(VLOOKUP(N269,Home!$C$8:$R$1048576,11,FALSE),""))</f>
        <v/>
      </c>
      <c r="U269" s="11" t="str">
        <f>IF(IFERROR(VLOOKUP(O269,Home!$C$8:$R$1048576,12,FALSE),"")=0,"",IFERROR(VLOOKUP(O269,Home!$C$8:$R$1048576,12,FALSE),""))</f>
        <v/>
      </c>
      <c r="V269" s="11" t="str">
        <f>IF(IFERROR(VLOOKUP(O269,Home!$C$8:$R$1048576,8,FALSE),"")=0,"",IFERROR(VLOOKUP(O269,Home!$C$8:$R$1048576,8,FALSE),""))</f>
        <v/>
      </c>
      <c r="W269" s="11" t="str">
        <f>IF(OR(VLOOKUP(N269,Home!$C$7:$I$207,6,FALSE)="",VLOOKUP(N269,Home!$C$7:$I$207,7,FALSE)=""),"FEJL",SUM(Baggrundsark!$K$4:K269))</f>
        <v>FEJL</v>
      </c>
      <c r="Y269">
        <v>266</v>
      </c>
      <c r="Z269" s="1"/>
      <c r="AC269" s="44"/>
      <c r="AD269">
        <f t="shared" si="113"/>
        <v>0</v>
      </c>
      <c r="AE269">
        <f>SUM($AD$4:AD269)</f>
        <v>1</v>
      </c>
      <c r="AF269" s="103" t="str">
        <f>IFERROR(VLOOKUP(AN269,Home!$C$8:$E$207,3,FALSE),"")</f>
        <v/>
      </c>
      <c r="AG269" s="103" t="str">
        <f>IFERROR(VLOOKUP(AN269,Home!$C$8:$E$207,2,FALSE),"")</f>
        <v/>
      </c>
      <c r="AH269" s="104" t="str">
        <f>IF(VLOOKUP(AE269,Home!$C$8:$I$207,6,FALSE)="","",VLOOKUP(AE269,Home!$C$8:$I$207,6,FALSE))</f>
        <v/>
      </c>
      <c r="AI269" s="104" t="e">
        <f t="shared" si="121"/>
        <v>#VALUE!</v>
      </c>
      <c r="AJ269" s="105" t="e">
        <f t="shared" si="114"/>
        <v>#VALUE!</v>
      </c>
      <c r="AK269" s="103" t="e">
        <f t="shared" si="105"/>
        <v>#VALUE!</v>
      </c>
      <c r="AL269" s="103" t="e">
        <f t="shared" si="115"/>
        <v>#VALUE!</v>
      </c>
      <c r="AN269" t="str">
        <f>IF(OR(VLOOKUP(AE269,Home!$C$8:$I$207,6,FALSE)="",VLOOKUP(AE269,Home!$C$8:$I$207,7,FALSE)=""),"FEJL",Baggrundsark!AE269)</f>
        <v>FEJL</v>
      </c>
      <c r="AO269">
        <f>IF(VLOOKUP(AE269,Home!$C$8:$N$207,12,FALSE)="Timelønnet",1,0)</f>
        <v>0</v>
      </c>
      <c r="AP269">
        <f>SUM($AO$4:AO269)*AO269</f>
        <v>0</v>
      </c>
      <c r="AQ269">
        <f t="shared" si="106"/>
        <v>1</v>
      </c>
      <c r="AR269" t="str">
        <f t="shared" si="106"/>
        <v/>
      </c>
      <c r="AS269" t="e">
        <f t="shared" si="116"/>
        <v>#VALUE!</v>
      </c>
      <c r="AT269" s="45" t="e">
        <f t="shared" si="107"/>
        <v>#VALUE!</v>
      </c>
      <c r="AU269">
        <f>VLOOKUP(AQ269,Home!$C$8:$J$207,8,FALSE)</f>
        <v>0</v>
      </c>
      <c r="AZ269">
        <v>4</v>
      </c>
      <c r="BA269">
        <v>2019</v>
      </c>
      <c r="BB269" t="s">
        <v>480</v>
      </c>
      <c r="BC269" t="s">
        <v>180</v>
      </c>
    </row>
    <row r="270" spans="1:55" x14ac:dyDescent="0.25">
      <c r="A270" s="6">
        <f t="shared" si="108"/>
        <v>0</v>
      </c>
      <c r="B270" s="6">
        <f t="shared" si="117"/>
        <v>0</v>
      </c>
      <c r="C270" s="6" t="str">
        <f t="shared" si="109"/>
        <v/>
      </c>
      <c r="D270" s="7">
        <f t="shared" si="110"/>
        <v>0</v>
      </c>
      <c r="E270" s="7">
        <f t="shared" si="118"/>
        <v>0</v>
      </c>
      <c r="F270" s="7" t="str">
        <f t="shared" si="111"/>
        <v/>
      </c>
      <c r="G270" s="6">
        <f t="shared" si="112"/>
        <v>0</v>
      </c>
      <c r="H270" s="6">
        <f t="shared" si="119"/>
        <v>0</v>
      </c>
      <c r="I270" s="6" t="str">
        <f t="shared" si="120"/>
        <v/>
      </c>
      <c r="J270" s="11">
        <v>267</v>
      </c>
      <c r="K270" s="11">
        <f>IF(IFERROR(VLOOKUP(J270,Home!$A$8:$B$1048576,1,FALSE),0)=0,0,1)</f>
        <v>0</v>
      </c>
      <c r="L270" s="129" t="e">
        <f>IF(VLOOKUP(O270,Home!$C$8:$R$207,6,FALSE)="","",VLOOKUP(O270,Home!$C$8:$R$207,6,FALSE))</f>
        <v>#N/A</v>
      </c>
      <c r="M270" s="129" t="e">
        <f t="shared" si="102"/>
        <v>#N/A</v>
      </c>
      <c r="N270" s="11">
        <f>SUM($K$4:K270)</f>
        <v>200</v>
      </c>
      <c r="O270" s="11" t="str">
        <f>IF(P270="","",IF(IFERROR(VLOOKUP(N270,Home!$C$8:$R$1048576,1,FALSE),"")=0,"",IFERROR(VLOOKUP(N270,Home!$C$8:$R$1048576,1,FALSE),"")))</f>
        <v/>
      </c>
      <c r="P270" s="11" t="str">
        <f>IF(IFERROR(VLOOKUP(W270,Home!$C$8:$R$1048576,3,FALSE),"")=0,"",IFERROR(VLOOKUP(W270,Home!$C$8:$R$1048576,3,FALSE),""))</f>
        <v/>
      </c>
      <c r="Q270" s="11" t="str">
        <f t="shared" si="103"/>
        <v/>
      </c>
      <c r="R270" s="130" t="e">
        <f>VLOOKUP(Q270,'Baggrund til lister'!$G$4:$H$15,2,FALSE)</f>
        <v>#N/A</v>
      </c>
      <c r="S270" s="11" t="str">
        <f t="shared" si="104"/>
        <v/>
      </c>
      <c r="T270" s="11" t="str">
        <f>IF(IFERROR(VLOOKUP(N270,Home!$C$8:$R$1048576,11,FALSE),"")=0,"",IFERROR(VLOOKUP(N270,Home!$C$8:$R$1048576,11,FALSE),""))</f>
        <v/>
      </c>
      <c r="U270" s="11" t="str">
        <f>IF(IFERROR(VLOOKUP(O270,Home!$C$8:$R$1048576,12,FALSE),"")=0,"",IFERROR(VLOOKUP(O270,Home!$C$8:$R$1048576,12,FALSE),""))</f>
        <v/>
      </c>
      <c r="V270" s="11" t="str">
        <f>IF(IFERROR(VLOOKUP(O270,Home!$C$8:$R$1048576,8,FALSE),"")=0,"",IFERROR(VLOOKUP(O270,Home!$C$8:$R$1048576,8,FALSE),""))</f>
        <v/>
      </c>
      <c r="W270" s="11" t="str">
        <f>IF(OR(VLOOKUP(N270,Home!$C$7:$I$207,6,FALSE)="",VLOOKUP(N270,Home!$C$7:$I$207,7,FALSE)=""),"FEJL",SUM(Baggrundsark!$K$4:K270))</f>
        <v>FEJL</v>
      </c>
      <c r="Y270">
        <v>267</v>
      </c>
      <c r="Z270" s="1"/>
      <c r="AC270" s="44"/>
      <c r="AD270">
        <f t="shared" si="113"/>
        <v>0</v>
      </c>
      <c r="AE270">
        <f>SUM($AD$4:AD270)</f>
        <v>1</v>
      </c>
      <c r="AF270" s="103" t="str">
        <f>IFERROR(VLOOKUP(AN270,Home!$C$8:$E$207,3,FALSE),"")</f>
        <v/>
      </c>
      <c r="AG270" s="103" t="str">
        <f>IFERROR(VLOOKUP(AN270,Home!$C$8:$E$207,2,FALSE),"")</f>
        <v/>
      </c>
      <c r="AH270" s="104" t="str">
        <f>IF(VLOOKUP(AE270,Home!$C$8:$I$207,6,FALSE)="","",VLOOKUP(AE270,Home!$C$8:$I$207,6,FALSE))</f>
        <v/>
      </c>
      <c r="AI270" s="104" t="e">
        <f t="shared" si="121"/>
        <v>#VALUE!</v>
      </c>
      <c r="AJ270" s="105" t="e">
        <f t="shared" si="114"/>
        <v>#VALUE!</v>
      </c>
      <c r="AK270" s="103" t="e">
        <f t="shared" si="105"/>
        <v>#VALUE!</v>
      </c>
      <c r="AL270" s="103" t="e">
        <f t="shared" si="115"/>
        <v>#VALUE!</v>
      </c>
      <c r="AN270" t="str">
        <f>IF(OR(VLOOKUP(AE270,Home!$C$8:$I$207,6,FALSE)="",VLOOKUP(AE270,Home!$C$8:$I$207,7,FALSE)=""),"FEJL",Baggrundsark!AE270)</f>
        <v>FEJL</v>
      </c>
      <c r="AO270">
        <f>IF(VLOOKUP(AE270,Home!$C$8:$N$207,12,FALSE)="Timelønnet",1,0)</f>
        <v>0</v>
      </c>
      <c r="AP270">
        <f>SUM($AO$4:AO270)*AO270</f>
        <v>0</v>
      </c>
      <c r="AQ270">
        <f t="shared" si="106"/>
        <v>1</v>
      </c>
      <c r="AR270" t="str">
        <f t="shared" si="106"/>
        <v/>
      </c>
      <c r="AS270" t="e">
        <f t="shared" si="116"/>
        <v>#VALUE!</v>
      </c>
      <c r="AT270" s="45" t="e">
        <f t="shared" si="107"/>
        <v>#VALUE!</v>
      </c>
      <c r="AU270">
        <f>VLOOKUP(AQ270,Home!$C$8:$J$207,8,FALSE)</f>
        <v>0</v>
      </c>
      <c r="AZ270">
        <v>5</v>
      </c>
      <c r="BA270">
        <v>2019</v>
      </c>
      <c r="BB270" t="s">
        <v>481</v>
      </c>
      <c r="BC270" t="s">
        <v>181</v>
      </c>
    </row>
    <row r="271" spans="1:55" x14ac:dyDescent="0.25">
      <c r="A271" s="6">
        <f t="shared" si="108"/>
        <v>0</v>
      </c>
      <c r="B271" s="6">
        <f t="shared" si="117"/>
        <v>0</v>
      </c>
      <c r="C271" s="6" t="str">
        <f t="shared" si="109"/>
        <v/>
      </c>
      <c r="D271" s="7">
        <f t="shared" si="110"/>
        <v>0</v>
      </c>
      <c r="E271" s="7">
        <f t="shared" si="118"/>
        <v>0</v>
      </c>
      <c r="F271" s="7" t="str">
        <f t="shared" si="111"/>
        <v/>
      </c>
      <c r="G271" s="6">
        <f t="shared" si="112"/>
        <v>0</v>
      </c>
      <c r="H271" s="6">
        <f t="shared" si="119"/>
        <v>0</v>
      </c>
      <c r="I271" s="6" t="str">
        <f t="shared" si="120"/>
        <v/>
      </c>
      <c r="J271" s="11">
        <v>268</v>
      </c>
      <c r="K271" s="11">
        <f>IF(IFERROR(VLOOKUP(J271,Home!$A$8:$B$1048576,1,FALSE),0)=0,0,1)</f>
        <v>0</v>
      </c>
      <c r="L271" s="129" t="e">
        <f>IF(VLOOKUP(O271,Home!$C$8:$R$207,6,FALSE)="","",VLOOKUP(O271,Home!$C$8:$R$207,6,FALSE))</f>
        <v>#N/A</v>
      </c>
      <c r="M271" s="129" t="e">
        <f t="shared" si="102"/>
        <v>#N/A</v>
      </c>
      <c r="N271" s="11">
        <f>SUM($K$4:K271)</f>
        <v>200</v>
      </c>
      <c r="O271" s="11" t="str">
        <f>IF(P271="","",IF(IFERROR(VLOOKUP(N271,Home!$C$8:$R$1048576,1,FALSE),"")=0,"",IFERROR(VLOOKUP(N271,Home!$C$8:$R$1048576,1,FALSE),"")))</f>
        <v/>
      </c>
      <c r="P271" s="11" t="str">
        <f>IF(IFERROR(VLOOKUP(W271,Home!$C$8:$R$1048576,3,FALSE),"")=0,"",IFERROR(VLOOKUP(W271,Home!$C$8:$R$1048576,3,FALSE),""))</f>
        <v/>
      </c>
      <c r="Q271" s="11" t="str">
        <f t="shared" si="103"/>
        <v/>
      </c>
      <c r="R271" s="130" t="e">
        <f>VLOOKUP(Q271,'Baggrund til lister'!$G$4:$H$15,2,FALSE)</f>
        <v>#N/A</v>
      </c>
      <c r="S271" s="11" t="str">
        <f t="shared" si="104"/>
        <v/>
      </c>
      <c r="T271" s="11" t="str">
        <f>IF(IFERROR(VLOOKUP(N271,Home!$C$8:$R$1048576,11,FALSE),"")=0,"",IFERROR(VLOOKUP(N271,Home!$C$8:$R$1048576,11,FALSE),""))</f>
        <v/>
      </c>
      <c r="U271" s="11" t="str">
        <f>IF(IFERROR(VLOOKUP(O271,Home!$C$8:$R$1048576,12,FALSE),"")=0,"",IFERROR(VLOOKUP(O271,Home!$C$8:$R$1048576,12,FALSE),""))</f>
        <v/>
      </c>
      <c r="V271" s="11" t="str">
        <f>IF(IFERROR(VLOOKUP(O271,Home!$C$8:$R$1048576,8,FALSE),"")=0,"",IFERROR(VLOOKUP(O271,Home!$C$8:$R$1048576,8,FALSE),""))</f>
        <v/>
      </c>
      <c r="W271" s="11" t="str">
        <f>IF(OR(VLOOKUP(N271,Home!$C$7:$I$207,6,FALSE)="",VLOOKUP(N271,Home!$C$7:$I$207,7,FALSE)=""),"FEJL",SUM(Baggrundsark!$K$4:K271))</f>
        <v>FEJL</v>
      </c>
      <c r="Y271">
        <v>268</v>
      </c>
      <c r="Z271" s="1"/>
      <c r="AC271" s="44"/>
      <c r="AD271">
        <f t="shared" si="113"/>
        <v>0</v>
      </c>
      <c r="AE271">
        <f>SUM($AD$4:AD271)</f>
        <v>1</v>
      </c>
      <c r="AF271" s="103" t="str">
        <f>IFERROR(VLOOKUP(AN271,Home!$C$8:$E$207,3,FALSE),"")</f>
        <v/>
      </c>
      <c r="AG271" s="103" t="str">
        <f>IFERROR(VLOOKUP(AN271,Home!$C$8:$E$207,2,FALSE),"")</f>
        <v/>
      </c>
      <c r="AH271" s="104" t="str">
        <f>IF(VLOOKUP(AE271,Home!$C$8:$I$207,6,FALSE)="","",VLOOKUP(AE271,Home!$C$8:$I$207,6,FALSE))</f>
        <v/>
      </c>
      <c r="AI271" s="104" t="e">
        <f t="shared" si="121"/>
        <v>#VALUE!</v>
      </c>
      <c r="AJ271" s="105" t="e">
        <f t="shared" si="114"/>
        <v>#VALUE!</v>
      </c>
      <c r="AK271" s="103" t="e">
        <f t="shared" si="105"/>
        <v>#VALUE!</v>
      </c>
      <c r="AL271" s="103" t="e">
        <f t="shared" si="115"/>
        <v>#VALUE!</v>
      </c>
      <c r="AN271" t="str">
        <f>IF(OR(VLOOKUP(AE271,Home!$C$8:$I$207,6,FALSE)="",VLOOKUP(AE271,Home!$C$8:$I$207,7,FALSE)=""),"FEJL",Baggrundsark!AE271)</f>
        <v>FEJL</v>
      </c>
      <c r="AO271">
        <f>IF(VLOOKUP(AE271,Home!$C$8:$N$207,12,FALSE)="Timelønnet",1,0)</f>
        <v>0</v>
      </c>
      <c r="AP271">
        <f>SUM($AO$4:AO271)*AO271</f>
        <v>0</v>
      </c>
      <c r="AQ271">
        <f t="shared" si="106"/>
        <v>1</v>
      </c>
      <c r="AR271" t="str">
        <f t="shared" si="106"/>
        <v/>
      </c>
      <c r="AS271" t="e">
        <f t="shared" si="116"/>
        <v>#VALUE!</v>
      </c>
      <c r="AT271" s="45" t="e">
        <f t="shared" si="107"/>
        <v>#VALUE!</v>
      </c>
      <c r="AU271">
        <f>VLOOKUP(AQ271,Home!$C$8:$J$207,8,FALSE)</f>
        <v>0</v>
      </c>
      <c r="AZ271">
        <v>6</v>
      </c>
      <c r="BA271">
        <v>2019</v>
      </c>
      <c r="BB271" t="s">
        <v>482</v>
      </c>
      <c r="BC271" t="s">
        <v>181</v>
      </c>
    </row>
    <row r="272" spans="1:55" x14ac:dyDescent="0.25">
      <c r="A272" s="6">
        <f t="shared" si="108"/>
        <v>0</v>
      </c>
      <c r="B272" s="6">
        <f t="shared" si="117"/>
        <v>0</v>
      </c>
      <c r="C272" s="6" t="str">
        <f t="shared" si="109"/>
        <v/>
      </c>
      <c r="D272" s="7">
        <f t="shared" si="110"/>
        <v>0</v>
      </c>
      <c r="E272" s="7">
        <f t="shared" si="118"/>
        <v>0</v>
      </c>
      <c r="F272" s="7" t="str">
        <f t="shared" si="111"/>
        <v/>
      </c>
      <c r="G272" s="6">
        <f t="shared" si="112"/>
        <v>0</v>
      </c>
      <c r="H272" s="6">
        <f t="shared" si="119"/>
        <v>0</v>
      </c>
      <c r="I272" s="6" t="str">
        <f t="shared" si="120"/>
        <v/>
      </c>
      <c r="J272" s="11">
        <v>269</v>
      </c>
      <c r="K272" s="11">
        <f>IF(IFERROR(VLOOKUP(J272,Home!$A$8:$B$1048576,1,FALSE),0)=0,0,1)</f>
        <v>0</v>
      </c>
      <c r="L272" s="129" t="e">
        <f>IF(VLOOKUP(O272,Home!$C$8:$R$207,6,FALSE)="","",VLOOKUP(O272,Home!$C$8:$R$207,6,FALSE))</f>
        <v>#N/A</v>
      </c>
      <c r="M272" s="129" t="e">
        <f t="shared" si="102"/>
        <v>#N/A</v>
      </c>
      <c r="N272" s="11">
        <f>SUM($K$4:K272)</f>
        <v>200</v>
      </c>
      <c r="O272" s="11" t="str">
        <f>IF(P272="","",IF(IFERROR(VLOOKUP(N272,Home!$C$8:$R$1048576,1,FALSE),"")=0,"",IFERROR(VLOOKUP(N272,Home!$C$8:$R$1048576,1,FALSE),"")))</f>
        <v/>
      </c>
      <c r="P272" s="11" t="str">
        <f>IF(IFERROR(VLOOKUP(W272,Home!$C$8:$R$1048576,3,FALSE),"")=0,"",IFERROR(VLOOKUP(W272,Home!$C$8:$R$1048576,3,FALSE),""))</f>
        <v/>
      </c>
      <c r="Q272" s="11" t="str">
        <f t="shared" si="103"/>
        <v/>
      </c>
      <c r="R272" s="130" t="e">
        <f>VLOOKUP(Q272,'Baggrund til lister'!$G$4:$H$15,2,FALSE)</f>
        <v>#N/A</v>
      </c>
      <c r="S272" s="11" t="str">
        <f t="shared" si="104"/>
        <v/>
      </c>
      <c r="T272" s="11" t="str">
        <f>IF(IFERROR(VLOOKUP(N272,Home!$C$8:$R$1048576,11,FALSE),"")=0,"",IFERROR(VLOOKUP(N272,Home!$C$8:$R$1048576,11,FALSE),""))</f>
        <v/>
      </c>
      <c r="U272" s="11" t="str">
        <f>IF(IFERROR(VLOOKUP(O272,Home!$C$8:$R$1048576,12,FALSE),"")=0,"",IFERROR(VLOOKUP(O272,Home!$C$8:$R$1048576,12,FALSE),""))</f>
        <v/>
      </c>
      <c r="V272" s="11" t="str">
        <f>IF(IFERROR(VLOOKUP(O272,Home!$C$8:$R$1048576,8,FALSE),"")=0,"",IFERROR(VLOOKUP(O272,Home!$C$8:$R$1048576,8,FALSE),""))</f>
        <v/>
      </c>
      <c r="W272" s="11" t="str">
        <f>IF(OR(VLOOKUP(N272,Home!$C$7:$I$207,6,FALSE)="",VLOOKUP(N272,Home!$C$7:$I$207,7,FALSE)=""),"FEJL",SUM(Baggrundsark!$K$4:K272))</f>
        <v>FEJL</v>
      </c>
      <c r="Y272">
        <v>269</v>
      </c>
      <c r="Z272" s="1"/>
      <c r="AC272" s="44"/>
      <c r="AD272">
        <f t="shared" si="113"/>
        <v>0</v>
      </c>
      <c r="AE272">
        <f>SUM($AD$4:AD272)</f>
        <v>1</v>
      </c>
      <c r="AF272" s="103" t="str">
        <f>IFERROR(VLOOKUP(AN272,Home!$C$8:$E$207,3,FALSE),"")</f>
        <v/>
      </c>
      <c r="AG272" s="103" t="str">
        <f>IFERROR(VLOOKUP(AN272,Home!$C$8:$E$207,2,FALSE),"")</f>
        <v/>
      </c>
      <c r="AH272" s="104" t="str">
        <f>IF(VLOOKUP(AE272,Home!$C$8:$I$207,6,FALSE)="","",VLOOKUP(AE272,Home!$C$8:$I$207,6,FALSE))</f>
        <v/>
      </c>
      <c r="AI272" s="104" t="e">
        <f t="shared" si="121"/>
        <v>#VALUE!</v>
      </c>
      <c r="AJ272" s="105" t="e">
        <f t="shared" si="114"/>
        <v>#VALUE!</v>
      </c>
      <c r="AK272" s="103" t="e">
        <f t="shared" si="105"/>
        <v>#VALUE!</v>
      </c>
      <c r="AL272" s="103" t="e">
        <f t="shared" si="115"/>
        <v>#VALUE!</v>
      </c>
      <c r="AN272" t="str">
        <f>IF(OR(VLOOKUP(AE272,Home!$C$8:$I$207,6,FALSE)="",VLOOKUP(AE272,Home!$C$8:$I$207,7,FALSE)=""),"FEJL",Baggrundsark!AE272)</f>
        <v>FEJL</v>
      </c>
      <c r="AO272">
        <f>IF(VLOOKUP(AE272,Home!$C$8:$N$207,12,FALSE)="Timelønnet",1,0)</f>
        <v>0</v>
      </c>
      <c r="AP272">
        <f>SUM($AO$4:AO272)*AO272</f>
        <v>0</v>
      </c>
      <c r="AQ272">
        <f t="shared" si="106"/>
        <v>1</v>
      </c>
      <c r="AR272" t="str">
        <f t="shared" si="106"/>
        <v/>
      </c>
      <c r="AS272" t="e">
        <f t="shared" si="116"/>
        <v>#VALUE!</v>
      </c>
      <c r="AT272" s="45" t="e">
        <f t="shared" si="107"/>
        <v>#VALUE!</v>
      </c>
      <c r="AU272">
        <f>VLOOKUP(AQ272,Home!$C$8:$J$207,8,FALSE)</f>
        <v>0</v>
      </c>
      <c r="AZ272">
        <v>7</v>
      </c>
      <c r="BA272">
        <v>2019</v>
      </c>
      <c r="BB272" t="s">
        <v>483</v>
      </c>
      <c r="BC272" t="s">
        <v>182</v>
      </c>
    </row>
    <row r="273" spans="1:55" x14ac:dyDescent="0.25">
      <c r="A273" s="6">
        <f t="shared" si="108"/>
        <v>0</v>
      </c>
      <c r="B273" s="6">
        <f t="shared" si="117"/>
        <v>0</v>
      </c>
      <c r="C273" s="6" t="str">
        <f t="shared" si="109"/>
        <v/>
      </c>
      <c r="D273" s="7">
        <f t="shared" si="110"/>
        <v>0</v>
      </c>
      <c r="E273" s="7">
        <f t="shared" si="118"/>
        <v>0</v>
      </c>
      <c r="F273" s="7" t="str">
        <f t="shared" si="111"/>
        <v/>
      </c>
      <c r="G273" s="6">
        <f t="shared" si="112"/>
        <v>0</v>
      </c>
      <c r="H273" s="6">
        <f t="shared" si="119"/>
        <v>0</v>
      </c>
      <c r="I273" s="6" t="str">
        <f t="shared" si="120"/>
        <v/>
      </c>
      <c r="J273" s="11">
        <v>270</v>
      </c>
      <c r="K273" s="11">
        <f>IF(IFERROR(VLOOKUP(J273,Home!$A$8:$B$1048576,1,FALSE),0)=0,0,1)</f>
        <v>0</v>
      </c>
      <c r="L273" s="129" t="e">
        <f>IF(VLOOKUP(O273,Home!$C$8:$R$207,6,FALSE)="","",VLOOKUP(O273,Home!$C$8:$R$207,6,FALSE))</f>
        <v>#N/A</v>
      </c>
      <c r="M273" s="129" t="e">
        <f t="shared" si="102"/>
        <v>#N/A</v>
      </c>
      <c r="N273" s="11">
        <f>SUM($K$4:K273)</f>
        <v>200</v>
      </c>
      <c r="O273" s="11" t="str">
        <f>IF(P273="","",IF(IFERROR(VLOOKUP(N273,Home!$C$8:$R$1048576,1,FALSE),"")=0,"",IFERROR(VLOOKUP(N273,Home!$C$8:$R$1048576,1,FALSE),"")))</f>
        <v/>
      </c>
      <c r="P273" s="11" t="str">
        <f>IF(IFERROR(VLOOKUP(W273,Home!$C$8:$R$1048576,3,FALSE),"")=0,"",IFERROR(VLOOKUP(W273,Home!$C$8:$R$1048576,3,FALSE),""))</f>
        <v/>
      </c>
      <c r="Q273" s="11" t="str">
        <f t="shared" si="103"/>
        <v/>
      </c>
      <c r="R273" s="130" t="e">
        <f>VLOOKUP(Q273,'Baggrund til lister'!$G$4:$H$15,2,FALSE)</f>
        <v>#N/A</v>
      </c>
      <c r="S273" s="11" t="str">
        <f t="shared" si="104"/>
        <v/>
      </c>
      <c r="T273" s="11" t="str">
        <f>IF(IFERROR(VLOOKUP(N273,Home!$C$8:$R$1048576,11,FALSE),"")=0,"",IFERROR(VLOOKUP(N273,Home!$C$8:$R$1048576,11,FALSE),""))</f>
        <v/>
      </c>
      <c r="U273" s="11" t="str">
        <f>IF(IFERROR(VLOOKUP(O273,Home!$C$8:$R$1048576,12,FALSE),"")=0,"",IFERROR(VLOOKUP(O273,Home!$C$8:$R$1048576,12,FALSE),""))</f>
        <v/>
      </c>
      <c r="V273" s="11" t="str">
        <f>IF(IFERROR(VLOOKUP(O273,Home!$C$8:$R$1048576,8,FALSE),"")=0,"",IFERROR(VLOOKUP(O273,Home!$C$8:$R$1048576,8,FALSE),""))</f>
        <v/>
      </c>
      <c r="W273" s="11" t="str">
        <f>IF(OR(VLOOKUP(N273,Home!$C$7:$I$207,6,FALSE)="",VLOOKUP(N273,Home!$C$7:$I$207,7,FALSE)=""),"FEJL",SUM(Baggrundsark!$K$4:K273))</f>
        <v>FEJL</v>
      </c>
      <c r="Y273">
        <v>270</v>
      </c>
      <c r="Z273" s="1"/>
      <c r="AC273" s="44"/>
      <c r="AD273">
        <f t="shared" si="113"/>
        <v>0</v>
      </c>
      <c r="AE273">
        <f>SUM($AD$4:AD273)</f>
        <v>1</v>
      </c>
      <c r="AF273" s="103" t="str">
        <f>IFERROR(VLOOKUP(AN273,Home!$C$8:$E$207,3,FALSE),"")</f>
        <v/>
      </c>
      <c r="AG273" s="103" t="str">
        <f>IFERROR(VLOOKUP(AN273,Home!$C$8:$E$207,2,FALSE),"")</f>
        <v/>
      </c>
      <c r="AH273" s="104" t="str">
        <f>IF(VLOOKUP(AE273,Home!$C$8:$I$207,6,FALSE)="","",VLOOKUP(AE273,Home!$C$8:$I$207,6,FALSE))</f>
        <v/>
      </c>
      <c r="AI273" s="104" t="e">
        <f t="shared" si="121"/>
        <v>#VALUE!</v>
      </c>
      <c r="AJ273" s="105" t="e">
        <f t="shared" si="114"/>
        <v>#VALUE!</v>
      </c>
      <c r="AK273" s="103" t="e">
        <f t="shared" si="105"/>
        <v>#VALUE!</v>
      </c>
      <c r="AL273" s="103" t="e">
        <f t="shared" si="115"/>
        <v>#VALUE!</v>
      </c>
      <c r="AN273" t="str">
        <f>IF(OR(VLOOKUP(AE273,Home!$C$8:$I$207,6,FALSE)="",VLOOKUP(AE273,Home!$C$8:$I$207,7,FALSE)=""),"FEJL",Baggrundsark!AE273)</f>
        <v>FEJL</v>
      </c>
      <c r="AO273">
        <f>IF(VLOOKUP(AE273,Home!$C$8:$N$207,12,FALSE)="Timelønnet",1,0)</f>
        <v>0</v>
      </c>
      <c r="AP273">
        <f>SUM($AO$4:AO273)*AO273</f>
        <v>0</v>
      </c>
      <c r="AQ273">
        <f t="shared" si="106"/>
        <v>1</v>
      </c>
      <c r="AR273" t="str">
        <f t="shared" si="106"/>
        <v/>
      </c>
      <c r="AS273" t="e">
        <f t="shared" si="116"/>
        <v>#VALUE!</v>
      </c>
      <c r="AT273" s="45" t="e">
        <f t="shared" si="107"/>
        <v>#VALUE!</v>
      </c>
      <c r="AU273">
        <f>VLOOKUP(AQ273,Home!$C$8:$J$207,8,FALSE)</f>
        <v>0</v>
      </c>
      <c r="AZ273">
        <v>8</v>
      </c>
      <c r="BA273">
        <v>2019</v>
      </c>
      <c r="BB273" t="s">
        <v>484</v>
      </c>
      <c r="BC273" t="s">
        <v>182</v>
      </c>
    </row>
    <row r="274" spans="1:55" x14ac:dyDescent="0.25">
      <c r="A274" s="6">
        <f t="shared" si="108"/>
        <v>0</v>
      </c>
      <c r="B274" s="6">
        <f t="shared" si="117"/>
        <v>0</v>
      </c>
      <c r="C274" s="6" t="str">
        <f t="shared" si="109"/>
        <v/>
      </c>
      <c r="D274" s="7">
        <f t="shared" si="110"/>
        <v>0</v>
      </c>
      <c r="E274" s="7">
        <f t="shared" si="118"/>
        <v>0</v>
      </c>
      <c r="F274" s="7" t="str">
        <f t="shared" si="111"/>
        <v/>
      </c>
      <c r="G274" s="6">
        <f t="shared" si="112"/>
        <v>0</v>
      </c>
      <c r="H274" s="6">
        <f t="shared" si="119"/>
        <v>0</v>
      </c>
      <c r="I274" s="6" t="str">
        <f t="shared" si="120"/>
        <v/>
      </c>
      <c r="J274" s="11">
        <v>271</v>
      </c>
      <c r="K274" s="11">
        <f>IF(IFERROR(VLOOKUP(J274,Home!$A$8:$B$1048576,1,FALSE),0)=0,0,1)</f>
        <v>0</v>
      </c>
      <c r="L274" s="129" t="e">
        <f>IF(VLOOKUP(O274,Home!$C$8:$R$207,6,FALSE)="","",VLOOKUP(O274,Home!$C$8:$R$207,6,FALSE))</f>
        <v>#N/A</v>
      </c>
      <c r="M274" s="129" t="e">
        <f t="shared" si="102"/>
        <v>#N/A</v>
      </c>
      <c r="N274" s="11">
        <f>SUM($K$4:K274)</f>
        <v>200</v>
      </c>
      <c r="O274" s="11" t="str">
        <f>IF(P274="","",IF(IFERROR(VLOOKUP(N274,Home!$C$8:$R$1048576,1,FALSE),"")=0,"",IFERROR(VLOOKUP(N274,Home!$C$8:$R$1048576,1,FALSE),"")))</f>
        <v/>
      </c>
      <c r="P274" s="11" t="str">
        <f>IF(IFERROR(VLOOKUP(W274,Home!$C$8:$R$1048576,3,FALSE),"")=0,"",IFERROR(VLOOKUP(W274,Home!$C$8:$R$1048576,3,FALSE),""))</f>
        <v/>
      </c>
      <c r="Q274" s="11" t="str">
        <f t="shared" si="103"/>
        <v/>
      </c>
      <c r="R274" s="130" t="e">
        <f>VLOOKUP(Q274,'Baggrund til lister'!$G$4:$H$15,2,FALSE)</f>
        <v>#N/A</v>
      </c>
      <c r="S274" s="11" t="str">
        <f t="shared" si="104"/>
        <v/>
      </c>
      <c r="T274" s="11" t="str">
        <f>IF(IFERROR(VLOOKUP(N274,Home!$C$8:$R$1048576,11,FALSE),"")=0,"",IFERROR(VLOOKUP(N274,Home!$C$8:$R$1048576,11,FALSE),""))</f>
        <v/>
      </c>
      <c r="U274" s="11" t="str">
        <f>IF(IFERROR(VLOOKUP(O274,Home!$C$8:$R$1048576,12,FALSE),"")=0,"",IFERROR(VLOOKUP(O274,Home!$C$8:$R$1048576,12,FALSE),""))</f>
        <v/>
      </c>
      <c r="V274" s="11" t="str">
        <f>IF(IFERROR(VLOOKUP(O274,Home!$C$8:$R$1048576,8,FALSE),"")=0,"",IFERROR(VLOOKUP(O274,Home!$C$8:$R$1048576,8,FALSE),""))</f>
        <v/>
      </c>
      <c r="W274" s="11" t="str">
        <f>IF(OR(VLOOKUP(N274,Home!$C$7:$I$207,6,FALSE)="",VLOOKUP(N274,Home!$C$7:$I$207,7,FALSE)=""),"FEJL",SUM(Baggrundsark!$K$4:K274))</f>
        <v>FEJL</v>
      </c>
      <c r="Y274">
        <v>271</v>
      </c>
      <c r="Z274" s="1"/>
      <c r="AC274" s="44"/>
      <c r="AD274">
        <f t="shared" si="113"/>
        <v>0</v>
      </c>
      <c r="AE274">
        <f>SUM($AD$4:AD274)</f>
        <v>1</v>
      </c>
      <c r="AF274" s="103" t="str">
        <f>IFERROR(VLOOKUP(AN274,Home!$C$8:$E$207,3,FALSE),"")</f>
        <v/>
      </c>
      <c r="AG274" s="103" t="str">
        <f>IFERROR(VLOOKUP(AN274,Home!$C$8:$E$207,2,FALSE),"")</f>
        <v/>
      </c>
      <c r="AH274" s="104" t="str">
        <f>IF(VLOOKUP(AE274,Home!$C$8:$I$207,6,FALSE)="","",VLOOKUP(AE274,Home!$C$8:$I$207,6,FALSE))</f>
        <v/>
      </c>
      <c r="AI274" s="104" t="e">
        <f t="shared" si="121"/>
        <v>#VALUE!</v>
      </c>
      <c r="AJ274" s="105" t="e">
        <f t="shared" si="114"/>
        <v>#VALUE!</v>
      </c>
      <c r="AK274" s="103" t="e">
        <f t="shared" si="105"/>
        <v>#VALUE!</v>
      </c>
      <c r="AL274" s="103" t="e">
        <f t="shared" si="115"/>
        <v>#VALUE!</v>
      </c>
      <c r="AN274" t="str">
        <f>IF(OR(VLOOKUP(AE274,Home!$C$8:$I$207,6,FALSE)="",VLOOKUP(AE274,Home!$C$8:$I$207,7,FALSE)=""),"FEJL",Baggrundsark!AE274)</f>
        <v>FEJL</v>
      </c>
      <c r="AO274">
        <f>IF(VLOOKUP(AE274,Home!$C$8:$N$207,12,FALSE)="Timelønnet",1,0)</f>
        <v>0</v>
      </c>
      <c r="AP274">
        <f>SUM($AO$4:AO274)*AO274</f>
        <v>0</v>
      </c>
      <c r="AQ274">
        <f t="shared" si="106"/>
        <v>1</v>
      </c>
      <c r="AR274" t="str">
        <f t="shared" si="106"/>
        <v/>
      </c>
      <c r="AS274" t="e">
        <f t="shared" si="116"/>
        <v>#VALUE!</v>
      </c>
      <c r="AT274" s="45" t="e">
        <f t="shared" si="107"/>
        <v>#VALUE!</v>
      </c>
      <c r="AU274">
        <f>VLOOKUP(AQ274,Home!$C$8:$J$207,8,FALSE)</f>
        <v>0</v>
      </c>
      <c r="AZ274">
        <v>9</v>
      </c>
      <c r="BA274">
        <v>2019</v>
      </c>
      <c r="BB274" t="s">
        <v>485</v>
      </c>
      <c r="BC274" t="s">
        <v>183</v>
      </c>
    </row>
    <row r="275" spans="1:55" x14ac:dyDescent="0.25">
      <c r="A275" s="6">
        <f t="shared" si="108"/>
        <v>0</v>
      </c>
      <c r="B275" s="6">
        <f t="shared" si="117"/>
        <v>0</v>
      </c>
      <c r="C275" s="6" t="str">
        <f t="shared" si="109"/>
        <v/>
      </c>
      <c r="D275" s="7">
        <f t="shared" si="110"/>
        <v>0</v>
      </c>
      <c r="E275" s="7">
        <f t="shared" si="118"/>
        <v>0</v>
      </c>
      <c r="F275" s="7" t="str">
        <f t="shared" si="111"/>
        <v/>
      </c>
      <c r="G275" s="6">
        <f t="shared" si="112"/>
        <v>0</v>
      </c>
      <c r="H275" s="6">
        <f t="shared" si="119"/>
        <v>0</v>
      </c>
      <c r="I275" s="6" t="str">
        <f t="shared" si="120"/>
        <v/>
      </c>
      <c r="J275" s="11">
        <v>272</v>
      </c>
      <c r="K275" s="11">
        <f>IF(IFERROR(VLOOKUP(J275,Home!$A$8:$B$1048576,1,FALSE),0)=0,0,1)</f>
        <v>0</v>
      </c>
      <c r="L275" s="129" t="e">
        <f>IF(VLOOKUP(O275,Home!$C$8:$R$207,6,FALSE)="","",VLOOKUP(O275,Home!$C$8:$R$207,6,FALSE))</f>
        <v>#N/A</v>
      </c>
      <c r="M275" s="129" t="e">
        <f t="shared" si="102"/>
        <v>#N/A</v>
      </c>
      <c r="N275" s="11">
        <f>SUM($K$4:K275)</f>
        <v>200</v>
      </c>
      <c r="O275" s="11" t="str">
        <f>IF(P275="","",IF(IFERROR(VLOOKUP(N275,Home!$C$8:$R$1048576,1,FALSE),"")=0,"",IFERROR(VLOOKUP(N275,Home!$C$8:$R$1048576,1,FALSE),"")))</f>
        <v/>
      </c>
      <c r="P275" s="11" t="str">
        <f>IF(IFERROR(VLOOKUP(W275,Home!$C$8:$R$1048576,3,FALSE),"")=0,"",IFERROR(VLOOKUP(W275,Home!$C$8:$R$1048576,3,FALSE),""))</f>
        <v/>
      </c>
      <c r="Q275" s="11" t="str">
        <f t="shared" si="103"/>
        <v/>
      </c>
      <c r="R275" s="130" t="e">
        <f>VLOOKUP(Q275,'Baggrund til lister'!$G$4:$H$15,2,FALSE)</f>
        <v>#N/A</v>
      </c>
      <c r="S275" s="11" t="str">
        <f t="shared" si="104"/>
        <v/>
      </c>
      <c r="T275" s="11" t="str">
        <f>IF(IFERROR(VLOOKUP(N275,Home!$C$8:$R$1048576,11,FALSE),"")=0,"",IFERROR(VLOOKUP(N275,Home!$C$8:$R$1048576,11,FALSE),""))</f>
        <v/>
      </c>
      <c r="U275" s="11" t="str">
        <f>IF(IFERROR(VLOOKUP(O275,Home!$C$8:$R$1048576,12,FALSE),"")=0,"",IFERROR(VLOOKUP(O275,Home!$C$8:$R$1048576,12,FALSE),""))</f>
        <v/>
      </c>
      <c r="V275" s="11" t="str">
        <f>IF(IFERROR(VLOOKUP(O275,Home!$C$8:$R$1048576,8,FALSE),"")=0,"",IFERROR(VLOOKUP(O275,Home!$C$8:$R$1048576,8,FALSE),""))</f>
        <v/>
      </c>
      <c r="W275" s="11" t="str">
        <f>IF(OR(VLOOKUP(N275,Home!$C$7:$I$207,6,FALSE)="",VLOOKUP(N275,Home!$C$7:$I$207,7,FALSE)=""),"FEJL",SUM(Baggrundsark!$K$4:K275))</f>
        <v>FEJL</v>
      </c>
      <c r="Y275">
        <v>272</v>
      </c>
      <c r="Z275" s="1"/>
      <c r="AC275" s="44"/>
      <c r="AD275">
        <f t="shared" si="113"/>
        <v>0</v>
      </c>
      <c r="AE275">
        <f>SUM($AD$4:AD275)</f>
        <v>1</v>
      </c>
      <c r="AF275" s="103" t="str">
        <f>IFERROR(VLOOKUP(AN275,Home!$C$8:$E$207,3,FALSE),"")</f>
        <v/>
      </c>
      <c r="AG275" s="103" t="str">
        <f>IFERROR(VLOOKUP(AN275,Home!$C$8:$E$207,2,FALSE),"")</f>
        <v/>
      </c>
      <c r="AH275" s="104" t="str">
        <f>IF(VLOOKUP(AE275,Home!$C$8:$I$207,6,FALSE)="","",VLOOKUP(AE275,Home!$C$8:$I$207,6,FALSE))</f>
        <v/>
      </c>
      <c r="AI275" s="104" t="e">
        <f t="shared" si="121"/>
        <v>#VALUE!</v>
      </c>
      <c r="AJ275" s="105" t="e">
        <f t="shared" si="114"/>
        <v>#VALUE!</v>
      </c>
      <c r="AK275" s="103" t="e">
        <f t="shared" si="105"/>
        <v>#VALUE!</v>
      </c>
      <c r="AL275" s="103" t="e">
        <f t="shared" si="115"/>
        <v>#VALUE!</v>
      </c>
      <c r="AN275" t="str">
        <f>IF(OR(VLOOKUP(AE275,Home!$C$8:$I$207,6,FALSE)="",VLOOKUP(AE275,Home!$C$8:$I$207,7,FALSE)=""),"FEJL",Baggrundsark!AE275)</f>
        <v>FEJL</v>
      </c>
      <c r="AO275">
        <f>IF(VLOOKUP(AE275,Home!$C$8:$N$207,12,FALSE)="Timelønnet",1,0)</f>
        <v>0</v>
      </c>
      <c r="AP275">
        <f>SUM($AO$4:AO275)*AO275</f>
        <v>0</v>
      </c>
      <c r="AQ275">
        <f t="shared" si="106"/>
        <v>1</v>
      </c>
      <c r="AR275" t="str">
        <f t="shared" si="106"/>
        <v/>
      </c>
      <c r="AS275" t="e">
        <f t="shared" si="116"/>
        <v>#VALUE!</v>
      </c>
      <c r="AT275" s="45" t="e">
        <f t="shared" si="107"/>
        <v>#VALUE!</v>
      </c>
      <c r="AU275">
        <f>VLOOKUP(AQ275,Home!$C$8:$J$207,8,FALSE)</f>
        <v>0</v>
      </c>
      <c r="AZ275">
        <v>10</v>
      </c>
      <c r="BA275">
        <v>2019</v>
      </c>
      <c r="BB275" t="s">
        <v>486</v>
      </c>
      <c r="BC275" t="s">
        <v>183</v>
      </c>
    </row>
    <row r="276" spans="1:55" x14ac:dyDescent="0.25">
      <c r="A276" s="6">
        <f t="shared" si="108"/>
        <v>0</v>
      </c>
      <c r="B276" s="6">
        <f t="shared" si="117"/>
        <v>0</v>
      </c>
      <c r="C276" s="6" t="str">
        <f t="shared" si="109"/>
        <v/>
      </c>
      <c r="D276" s="7">
        <f t="shared" si="110"/>
        <v>0</v>
      </c>
      <c r="E276" s="7">
        <f t="shared" si="118"/>
        <v>0</v>
      </c>
      <c r="F276" s="7" t="str">
        <f t="shared" si="111"/>
        <v/>
      </c>
      <c r="G276" s="6">
        <f t="shared" si="112"/>
        <v>0</v>
      </c>
      <c r="H276" s="6">
        <f t="shared" si="119"/>
        <v>0</v>
      </c>
      <c r="I276" s="6" t="str">
        <f t="shared" si="120"/>
        <v/>
      </c>
      <c r="J276" s="11">
        <v>273</v>
      </c>
      <c r="K276" s="11">
        <f>IF(IFERROR(VLOOKUP(J276,Home!$A$8:$B$1048576,1,FALSE),0)=0,0,1)</f>
        <v>0</v>
      </c>
      <c r="L276" s="129" t="e">
        <f>IF(VLOOKUP(O276,Home!$C$8:$R$207,6,FALSE)="","",VLOOKUP(O276,Home!$C$8:$R$207,6,FALSE))</f>
        <v>#N/A</v>
      </c>
      <c r="M276" s="129" t="e">
        <f t="shared" si="102"/>
        <v>#N/A</v>
      </c>
      <c r="N276" s="11">
        <f>SUM($K$4:K276)</f>
        <v>200</v>
      </c>
      <c r="O276" s="11" t="str">
        <f>IF(P276="","",IF(IFERROR(VLOOKUP(N276,Home!$C$8:$R$1048576,1,FALSE),"")=0,"",IFERROR(VLOOKUP(N276,Home!$C$8:$R$1048576,1,FALSE),"")))</f>
        <v/>
      </c>
      <c r="P276" s="11" t="str">
        <f>IF(IFERROR(VLOOKUP(W276,Home!$C$8:$R$1048576,3,FALSE),"")=0,"",IFERROR(VLOOKUP(W276,Home!$C$8:$R$1048576,3,FALSE),""))</f>
        <v/>
      </c>
      <c r="Q276" s="11" t="str">
        <f t="shared" si="103"/>
        <v/>
      </c>
      <c r="R276" s="130" t="e">
        <f>VLOOKUP(Q276,'Baggrund til lister'!$G$4:$H$15,2,FALSE)</f>
        <v>#N/A</v>
      </c>
      <c r="S276" s="11" t="str">
        <f t="shared" si="104"/>
        <v/>
      </c>
      <c r="T276" s="11" t="str">
        <f>IF(IFERROR(VLOOKUP(N276,Home!$C$8:$R$1048576,11,FALSE),"")=0,"",IFERROR(VLOOKUP(N276,Home!$C$8:$R$1048576,11,FALSE),""))</f>
        <v/>
      </c>
      <c r="U276" s="11" t="str">
        <f>IF(IFERROR(VLOOKUP(O276,Home!$C$8:$R$1048576,12,FALSE),"")=0,"",IFERROR(VLOOKUP(O276,Home!$C$8:$R$1048576,12,FALSE),""))</f>
        <v/>
      </c>
      <c r="V276" s="11" t="str">
        <f>IF(IFERROR(VLOOKUP(O276,Home!$C$8:$R$1048576,8,FALSE),"")=0,"",IFERROR(VLOOKUP(O276,Home!$C$8:$R$1048576,8,FALSE),""))</f>
        <v/>
      </c>
      <c r="W276" s="11" t="str">
        <f>IF(OR(VLOOKUP(N276,Home!$C$7:$I$207,6,FALSE)="",VLOOKUP(N276,Home!$C$7:$I$207,7,FALSE)=""),"FEJL",SUM(Baggrundsark!$K$4:K276))</f>
        <v>FEJL</v>
      </c>
      <c r="Y276">
        <v>273</v>
      </c>
      <c r="Z276" s="1"/>
      <c r="AC276" s="44"/>
      <c r="AD276">
        <f t="shared" si="113"/>
        <v>0</v>
      </c>
      <c r="AE276">
        <f>SUM($AD$4:AD276)</f>
        <v>1</v>
      </c>
      <c r="AF276" s="103" t="str">
        <f>IFERROR(VLOOKUP(AN276,Home!$C$8:$E$207,3,FALSE),"")</f>
        <v/>
      </c>
      <c r="AG276" s="103" t="str">
        <f>IFERROR(VLOOKUP(AN276,Home!$C$8:$E$207,2,FALSE),"")</f>
        <v/>
      </c>
      <c r="AH276" s="104" t="str">
        <f>IF(VLOOKUP(AE276,Home!$C$8:$I$207,6,FALSE)="","",VLOOKUP(AE276,Home!$C$8:$I$207,6,FALSE))</f>
        <v/>
      </c>
      <c r="AI276" s="104" t="e">
        <f t="shared" si="121"/>
        <v>#VALUE!</v>
      </c>
      <c r="AJ276" s="105" t="e">
        <f t="shared" si="114"/>
        <v>#VALUE!</v>
      </c>
      <c r="AK276" s="103" t="e">
        <f t="shared" si="105"/>
        <v>#VALUE!</v>
      </c>
      <c r="AL276" s="103" t="e">
        <f t="shared" si="115"/>
        <v>#VALUE!</v>
      </c>
      <c r="AN276" t="str">
        <f>IF(OR(VLOOKUP(AE276,Home!$C$8:$I$207,6,FALSE)="",VLOOKUP(AE276,Home!$C$8:$I$207,7,FALSE)=""),"FEJL",Baggrundsark!AE276)</f>
        <v>FEJL</v>
      </c>
      <c r="AO276">
        <f>IF(VLOOKUP(AE276,Home!$C$8:$N$207,12,FALSE)="Timelønnet",1,0)</f>
        <v>0</v>
      </c>
      <c r="AP276">
        <f>SUM($AO$4:AO276)*AO276</f>
        <v>0</v>
      </c>
      <c r="AQ276">
        <f t="shared" si="106"/>
        <v>1</v>
      </c>
      <c r="AR276" t="str">
        <f t="shared" si="106"/>
        <v/>
      </c>
      <c r="AS276" t="e">
        <f t="shared" si="116"/>
        <v>#VALUE!</v>
      </c>
      <c r="AT276" s="45" t="e">
        <f t="shared" si="107"/>
        <v>#VALUE!</v>
      </c>
      <c r="AU276">
        <f>VLOOKUP(AQ276,Home!$C$8:$J$207,8,FALSE)</f>
        <v>0</v>
      </c>
      <c r="AZ276">
        <v>11</v>
      </c>
      <c r="BA276">
        <v>2019</v>
      </c>
      <c r="BB276" t="s">
        <v>487</v>
      </c>
      <c r="BC276" t="s">
        <v>184</v>
      </c>
    </row>
    <row r="277" spans="1:55" x14ac:dyDescent="0.25">
      <c r="A277" s="6">
        <f t="shared" si="108"/>
        <v>0</v>
      </c>
      <c r="B277" s="6">
        <f t="shared" si="117"/>
        <v>0</v>
      </c>
      <c r="C277" s="6" t="str">
        <f t="shared" si="109"/>
        <v/>
      </c>
      <c r="D277" s="7">
        <f t="shared" si="110"/>
        <v>0</v>
      </c>
      <c r="E277" s="7">
        <f t="shared" si="118"/>
        <v>0</v>
      </c>
      <c r="F277" s="7" t="str">
        <f t="shared" si="111"/>
        <v/>
      </c>
      <c r="G277" s="6">
        <f t="shared" si="112"/>
        <v>0</v>
      </c>
      <c r="H277" s="6">
        <f t="shared" si="119"/>
        <v>0</v>
      </c>
      <c r="I277" s="6" t="str">
        <f t="shared" si="120"/>
        <v/>
      </c>
      <c r="J277" s="11">
        <v>274</v>
      </c>
      <c r="K277" s="11">
        <f>IF(IFERROR(VLOOKUP(J277,Home!$A$8:$B$1048576,1,FALSE),0)=0,0,1)</f>
        <v>0</v>
      </c>
      <c r="L277" s="129" t="e">
        <f>IF(VLOOKUP(O277,Home!$C$8:$R$207,6,FALSE)="","",VLOOKUP(O277,Home!$C$8:$R$207,6,FALSE))</f>
        <v>#N/A</v>
      </c>
      <c r="M277" s="129" t="e">
        <f t="shared" si="102"/>
        <v>#N/A</v>
      </c>
      <c r="N277" s="11">
        <f>SUM($K$4:K277)</f>
        <v>200</v>
      </c>
      <c r="O277" s="11" t="str">
        <f>IF(P277="","",IF(IFERROR(VLOOKUP(N277,Home!$C$8:$R$1048576,1,FALSE),"")=0,"",IFERROR(VLOOKUP(N277,Home!$C$8:$R$1048576,1,FALSE),"")))</f>
        <v/>
      </c>
      <c r="P277" s="11" t="str">
        <f>IF(IFERROR(VLOOKUP(W277,Home!$C$8:$R$1048576,3,FALSE),"")=0,"",IFERROR(VLOOKUP(W277,Home!$C$8:$R$1048576,3,FALSE),""))</f>
        <v/>
      </c>
      <c r="Q277" s="11" t="str">
        <f t="shared" si="103"/>
        <v/>
      </c>
      <c r="R277" s="130" t="e">
        <f>VLOOKUP(Q277,'Baggrund til lister'!$G$4:$H$15,2,FALSE)</f>
        <v>#N/A</v>
      </c>
      <c r="S277" s="11" t="str">
        <f t="shared" si="104"/>
        <v/>
      </c>
      <c r="T277" s="11" t="str">
        <f>IF(IFERROR(VLOOKUP(N277,Home!$C$8:$R$1048576,11,FALSE),"")=0,"",IFERROR(VLOOKUP(N277,Home!$C$8:$R$1048576,11,FALSE),""))</f>
        <v/>
      </c>
      <c r="U277" s="11" t="str">
        <f>IF(IFERROR(VLOOKUP(O277,Home!$C$8:$R$1048576,12,FALSE),"")=0,"",IFERROR(VLOOKUP(O277,Home!$C$8:$R$1048576,12,FALSE),""))</f>
        <v/>
      </c>
      <c r="V277" s="11" t="str">
        <f>IF(IFERROR(VLOOKUP(O277,Home!$C$8:$R$1048576,8,FALSE),"")=0,"",IFERROR(VLOOKUP(O277,Home!$C$8:$R$1048576,8,FALSE),""))</f>
        <v/>
      </c>
      <c r="W277" s="11" t="str">
        <f>IF(OR(VLOOKUP(N277,Home!$C$7:$I$207,6,FALSE)="",VLOOKUP(N277,Home!$C$7:$I$207,7,FALSE)=""),"FEJL",SUM(Baggrundsark!$K$4:K277))</f>
        <v>FEJL</v>
      </c>
      <c r="Y277">
        <v>274</v>
      </c>
      <c r="Z277" s="1"/>
      <c r="AC277" s="44"/>
      <c r="AD277">
        <f t="shared" si="113"/>
        <v>0</v>
      </c>
      <c r="AE277">
        <f>SUM($AD$4:AD277)</f>
        <v>1</v>
      </c>
      <c r="AF277" s="103" t="str">
        <f>IFERROR(VLOOKUP(AN277,Home!$C$8:$E$207,3,FALSE),"")</f>
        <v/>
      </c>
      <c r="AG277" s="103" t="str">
        <f>IFERROR(VLOOKUP(AN277,Home!$C$8:$E$207,2,FALSE),"")</f>
        <v/>
      </c>
      <c r="AH277" s="104" t="str">
        <f>IF(VLOOKUP(AE277,Home!$C$8:$I$207,6,FALSE)="","",VLOOKUP(AE277,Home!$C$8:$I$207,6,FALSE))</f>
        <v/>
      </c>
      <c r="AI277" s="104" t="e">
        <f t="shared" si="121"/>
        <v>#VALUE!</v>
      </c>
      <c r="AJ277" s="105" t="e">
        <f t="shared" si="114"/>
        <v>#VALUE!</v>
      </c>
      <c r="AK277" s="103" t="e">
        <f t="shared" si="105"/>
        <v>#VALUE!</v>
      </c>
      <c r="AL277" s="103" t="e">
        <f t="shared" si="115"/>
        <v>#VALUE!</v>
      </c>
      <c r="AN277" t="str">
        <f>IF(OR(VLOOKUP(AE277,Home!$C$8:$I$207,6,FALSE)="",VLOOKUP(AE277,Home!$C$8:$I$207,7,FALSE)=""),"FEJL",Baggrundsark!AE277)</f>
        <v>FEJL</v>
      </c>
      <c r="AO277">
        <f>IF(VLOOKUP(AE277,Home!$C$8:$N$207,12,FALSE)="Timelønnet",1,0)</f>
        <v>0</v>
      </c>
      <c r="AP277">
        <f>SUM($AO$4:AO277)*AO277</f>
        <v>0</v>
      </c>
      <c r="AQ277">
        <f t="shared" si="106"/>
        <v>1</v>
      </c>
      <c r="AR277" t="str">
        <f t="shared" si="106"/>
        <v/>
      </c>
      <c r="AS277" t="e">
        <f t="shared" si="116"/>
        <v>#VALUE!</v>
      </c>
      <c r="AT277" s="45" t="e">
        <f t="shared" si="107"/>
        <v>#VALUE!</v>
      </c>
      <c r="AU277">
        <f>VLOOKUP(AQ277,Home!$C$8:$J$207,8,FALSE)</f>
        <v>0</v>
      </c>
      <c r="AZ277">
        <v>12</v>
      </c>
      <c r="BA277">
        <v>2019</v>
      </c>
      <c r="BB277" t="s">
        <v>488</v>
      </c>
      <c r="BC277" t="s">
        <v>184</v>
      </c>
    </row>
    <row r="278" spans="1:55" x14ac:dyDescent="0.25">
      <c r="A278" s="6">
        <f t="shared" si="108"/>
        <v>0</v>
      </c>
      <c r="B278" s="6">
        <f t="shared" si="117"/>
        <v>0</v>
      </c>
      <c r="C278" s="6" t="str">
        <f t="shared" si="109"/>
        <v/>
      </c>
      <c r="D278" s="7">
        <f t="shared" si="110"/>
        <v>0</v>
      </c>
      <c r="E278" s="7">
        <f t="shared" si="118"/>
        <v>0</v>
      </c>
      <c r="F278" s="7" t="str">
        <f t="shared" si="111"/>
        <v/>
      </c>
      <c r="G278" s="6">
        <f t="shared" si="112"/>
        <v>0</v>
      </c>
      <c r="H278" s="6">
        <f t="shared" si="119"/>
        <v>0</v>
      </c>
      <c r="I278" s="6" t="str">
        <f t="shared" si="120"/>
        <v/>
      </c>
      <c r="J278" s="11">
        <v>275</v>
      </c>
      <c r="K278" s="11">
        <f>IF(IFERROR(VLOOKUP(J278,Home!$A$8:$B$1048576,1,FALSE),0)=0,0,1)</f>
        <v>0</v>
      </c>
      <c r="L278" s="129" t="e">
        <f>IF(VLOOKUP(O278,Home!$C$8:$R$207,6,FALSE)="","",VLOOKUP(O278,Home!$C$8:$R$207,6,FALSE))</f>
        <v>#N/A</v>
      </c>
      <c r="M278" s="129" t="e">
        <f t="shared" si="102"/>
        <v>#N/A</v>
      </c>
      <c r="N278" s="11">
        <f>SUM($K$4:K278)</f>
        <v>200</v>
      </c>
      <c r="O278" s="11" t="str">
        <f>IF(P278="","",IF(IFERROR(VLOOKUP(N278,Home!$C$8:$R$1048576,1,FALSE),"")=0,"",IFERROR(VLOOKUP(N278,Home!$C$8:$R$1048576,1,FALSE),"")))</f>
        <v/>
      </c>
      <c r="P278" s="11" t="str">
        <f>IF(IFERROR(VLOOKUP(W278,Home!$C$8:$R$1048576,3,FALSE),"")=0,"",IFERROR(VLOOKUP(W278,Home!$C$8:$R$1048576,3,FALSE),""))</f>
        <v/>
      </c>
      <c r="Q278" s="11" t="str">
        <f t="shared" si="103"/>
        <v/>
      </c>
      <c r="R278" s="130" t="e">
        <f>VLOOKUP(Q278,'Baggrund til lister'!$G$4:$H$15,2,FALSE)</f>
        <v>#N/A</v>
      </c>
      <c r="S278" s="11" t="str">
        <f t="shared" si="104"/>
        <v/>
      </c>
      <c r="T278" s="11" t="str">
        <f>IF(IFERROR(VLOOKUP(N278,Home!$C$8:$R$1048576,11,FALSE),"")=0,"",IFERROR(VLOOKUP(N278,Home!$C$8:$R$1048576,11,FALSE),""))</f>
        <v/>
      </c>
      <c r="U278" s="11" t="str">
        <f>IF(IFERROR(VLOOKUP(O278,Home!$C$8:$R$1048576,12,FALSE),"")=0,"",IFERROR(VLOOKUP(O278,Home!$C$8:$R$1048576,12,FALSE),""))</f>
        <v/>
      </c>
      <c r="V278" s="11" t="str">
        <f>IF(IFERROR(VLOOKUP(O278,Home!$C$8:$R$1048576,8,FALSE),"")=0,"",IFERROR(VLOOKUP(O278,Home!$C$8:$R$1048576,8,FALSE),""))</f>
        <v/>
      </c>
      <c r="W278" s="11" t="str">
        <f>IF(OR(VLOOKUP(N278,Home!$C$7:$I$207,6,FALSE)="",VLOOKUP(N278,Home!$C$7:$I$207,7,FALSE)=""),"FEJL",SUM(Baggrundsark!$K$4:K278))</f>
        <v>FEJL</v>
      </c>
      <c r="Y278">
        <v>275</v>
      </c>
      <c r="Z278" s="1"/>
      <c r="AC278" s="44"/>
      <c r="AD278">
        <f t="shared" si="113"/>
        <v>0</v>
      </c>
      <c r="AE278">
        <f>SUM($AD$4:AD278)</f>
        <v>1</v>
      </c>
      <c r="AF278" s="103" t="str">
        <f>IFERROR(VLOOKUP(AN278,Home!$C$8:$E$207,3,FALSE),"")</f>
        <v/>
      </c>
      <c r="AG278" s="103" t="str">
        <f>IFERROR(VLOOKUP(AN278,Home!$C$8:$E$207,2,FALSE),"")</f>
        <v/>
      </c>
      <c r="AH278" s="104" t="str">
        <f>IF(VLOOKUP(AE278,Home!$C$8:$I$207,6,FALSE)="","",VLOOKUP(AE278,Home!$C$8:$I$207,6,FALSE))</f>
        <v/>
      </c>
      <c r="AI278" s="104" t="e">
        <f t="shared" si="121"/>
        <v>#VALUE!</v>
      </c>
      <c r="AJ278" s="105" t="e">
        <f t="shared" si="114"/>
        <v>#VALUE!</v>
      </c>
      <c r="AK278" s="103" t="e">
        <f t="shared" si="105"/>
        <v>#VALUE!</v>
      </c>
      <c r="AL278" s="103" t="e">
        <f t="shared" si="115"/>
        <v>#VALUE!</v>
      </c>
      <c r="AN278" t="str">
        <f>IF(OR(VLOOKUP(AE278,Home!$C$8:$I$207,6,FALSE)="",VLOOKUP(AE278,Home!$C$8:$I$207,7,FALSE)=""),"FEJL",Baggrundsark!AE278)</f>
        <v>FEJL</v>
      </c>
      <c r="AO278">
        <f>IF(VLOOKUP(AE278,Home!$C$8:$N$207,12,FALSE)="Timelønnet",1,0)</f>
        <v>0</v>
      </c>
      <c r="AP278">
        <f>SUM($AO$4:AO278)*AO278</f>
        <v>0</v>
      </c>
      <c r="AQ278">
        <f t="shared" si="106"/>
        <v>1</v>
      </c>
      <c r="AR278" t="str">
        <f t="shared" si="106"/>
        <v/>
      </c>
      <c r="AS278" t="e">
        <f t="shared" si="116"/>
        <v>#VALUE!</v>
      </c>
      <c r="AT278" s="45" t="e">
        <f t="shared" si="107"/>
        <v>#VALUE!</v>
      </c>
      <c r="AU278">
        <f>VLOOKUP(AQ278,Home!$C$8:$J$207,8,FALSE)</f>
        <v>0</v>
      </c>
      <c r="AZ278">
        <v>13</v>
      </c>
      <c r="BA278">
        <v>2019</v>
      </c>
      <c r="BB278" t="s">
        <v>489</v>
      </c>
      <c r="BC278" t="s">
        <v>185</v>
      </c>
    </row>
    <row r="279" spans="1:55" x14ac:dyDescent="0.25">
      <c r="A279" s="6">
        <f t="shared" si="108"/>
        <v>0</v>
      </c>
      <c r="B279" s="6">
        <f t="shared" si="117"/>
        <v>0</v>
      </c>
      <c r="C279" s="6" t="str">
        <f t="shared" si="109"/>
        <v/>
      </c>
      <c r="D279" s="7">
        <f t="shared" si="110"/>
        <v>0</v>
      </c>
      <c r="E279" s="7">
        <f t="shared" si="118"/>
        <v>0</v>
      </c>
      <c r="F279" s="7" t="str">
        <f t="shared" si="111"/>
        <v/>
      </c>
      <c r="G279" s="6">
        <f t="shared" si="112"/>
        <v>0</v>
      </c>
      <c r="H279" s="6">
        <f t="shared" si="119"/>
        <v>0</v>
      </c>
      <c r="I279" s="6" t="str">
        <f t="shared" si="120"/>
        <v/>
      </c>
      <c r="J279" s="11">
        <v>276</v>
      </c>
      <c r="K279" s="11">
        <f>IF(IFERROR(VLOOKUP(J279,Home!$A$8:$B$1048576,1,FALSE),0)=0,0,1)</f>
        <v>0</v>
      </c>
      <c r="L279" s="129" t="e">
        <f>IF(VLOOKUP(O279,Home!$C$8:$R$207,6,FALSE)="","",VLOOKUP(O279,Home!$C$8:$R$207,6,FALSE))</f>
        <v>#N/A</v>
      </c>
      <c r="M279" s="129" t="e">
        <f t="shared" si="102"/>
        <v>#N/A</v>
      </c>
      <c r="N279" s="11">
        <f>SUM($K$4:K279)</f>
        <v>200</v>
      </c>
      <c r="O279" s="11" t="str">
        <f>IF(P279="","",IF(IFERROR(VLOOKUP(N279,Home!$C$8:$R$1048576,1,FALSE),"")=0,"",IFERROR(VLOOKUP(N279,Home!$C$8:$R$1048576,1,FALSE),"")))</f>
        <v/>
      </c>
      <c r="P279" s="11" t="str">
        <f>IF(IFERROR(VLOOKUP(W279,Home!$C$8:$R$1048576,3,FALSE),"")=0,"",IFERROR(VLOOKUP(W279,Home!$C$8:$R$1048576,3,FALSE),""))</f>
        <v/>
      </c>
      <c r="Q279" s="11" t="str">
        <f t="shared" si="103"/>
        <v/>
      </c>
      <c r="R279" s="130" t="e">
        <f>VLOOKUP(Q279,'Baggrund til lister'!$G$4:$H$15,2,FALSE)</f>
        <v>#N/A</v>
      </c>
      <c r="S279" s="11" t="str">
        <f t="shared" si="104"/>
        <v/>
      </c>
      <c r="T279" s="11" t="str">
        <f>IF(IFERROR(VLOOKUP(N279,Home!$C$8:$R$1048576,11,FALSE),"")=0,"",IFERROR(VLOOKUP(N279,Home!$C$8:$R$1048576,11,FALSE),""))</f>
        <v/>
      </c>
      <c r="U279" s="11" t="str">
        <f>IF(IFERROR(VLOOKUP(O279,Home!$C$8:$R$1048576,12,FALSE),"")=0,"",IFERROR(VLOOKUP(O279,Home!$C$8:$R$1048576,12,FALSE),""))</f>
        <v/>
      </c>
      <c r="V279" s="11" t="str">
        <f>IF(IFERROR(VLOOKUP(O279,Home!$C$8:$R$1048576,8,FALSE),"")=0,"",IFERROR(VLOOKUP(O279,Home!$C$8:$R$1048576,8,FALSE),""))</f>
        <v/>
      </c>
      <c r="W279" s="11" t="str">
        <f>IF(OR(VLOOKUP(N279,Home!$C$7:$I$207,6,FALSE)="",VLOOKUP(N279,Home!$C$7:$I$207,7,FALSE)=""),"FEJL",SUM(Baggrundsark!$K$4:K279))</f>
        <v>FEJL</v>
      </c>
      <c r="Y279">
        <v>276</v>
      </c>
      <c r="Z279" s="1"/>
      <c r="AC279" s="44"/>
      <c r="AD279">
        <f t="shared" si="113"/>
        <v>0</v>
      </c>
      <c r="AE279">
        <f>SUM($AD$4:AD279)</f>
        <v>1</v>
      </c>
      <c r="AF279" s="103" t="str">
        <f>IFERROR(VLOOKUP(AN279,Home!$C$8:$E$207,3,FALSE),"")</f>
        <v/>
      </c>
      <c r="AG279" s="103" t="str">
        <f>IFERROR(VLOOKUP(AN279,Home!$C$8:$E$207,2,FALSE),"")</f>
        <v/>
      </c>
      <c r="AH279" s="104" t="str">
        <f>IF(VLOOKUP(AE279,Home!$C$8:$I$207,6,FALSE)="","",VLOOKUP(AE279,Home!$C$8:$I$207,6,FALSE))</f>
        <v/>
      </c>
      <c r="AI279" s="104" t="e">
        <f t="shared" si="121"/>
        <v>#VALUE!</v>
      </c>
      <c r="AJ279" s="105" t="e">
        <f t="shared" si="114"/>
        <v>#VALUE!</v>
      </c>
      <c r="AK279" s="103" t="e">
        <f t="shared" si="105"/>
        <v>#VALUE!</v>
      </c>
      <c r="AL279" s="103" t="e">
        <f t="shared" si="115"/>
        <v>#VALUE!</v>
      </c>
      <c r="AN279" t="str">
        <f>IF(OR(VLOOKUP(AE279,Home!$C$8:$I$207,6,FALSE)="",VLOOKUP(AE279,Home!$C$8:$I$207,7,FALSE)=""),"FEJL",Baggrundsark!AE279)</f>
        <v>FEJL</v>
      </c>
      <c r="AO279">
        <f>IF(VLOOKUP(AE279,Home!$C$8:$N$207,12,FALSE)="Timelønnet",1,0)</f>
        <v>0</v>
      </c>
      <c r="AP279">
        <f>SUM($AO$4:AO279)*AO279</f>
        <v>0</v>
      </c>
      <c r="AQ279">
        <f t="shared" si="106"/>
        <v>1</v>
      </c>
      <c r="AR279" t="str">
        <f t="shared" si="106"/>
        <v/>
      </c>
      <c r="AS279" t="e">
        <f t="shared" si="116"/>
        <v>#VALUE!</v>
      </c>
      <c r="AT279" s="45" t="e">
        <f t="shared" si="107"/>
        <v>#VALUE!</v>
      </c>
      <c r="AU279">
        <f>VLOOKUP(AQ279,Home!$C$8:$J$207,8,FALSE)</f>
        <v>0</v>
      </c>
      <c r="AZ279">
        <v>14</v>
      </c>
      <c r="BA279">
        <v>2019</v>
      </c>
      <c r="BB279" t="s">
        <v>490</v>
      </c>
      <c r="BC279" t="s">
        <v>185</v>
      </c>
    </row>
    <row r="280" spans="1:55" x14ac:dyDescent="0.25">
      <c r="A280" s="6">
        <f t="shared" si="108"/>
        <v>0</v>
      </c>
      <c r="B280" s="6">
        <f t="shared" si="117"/>
        <v>0</v>
      </c>
      <c r="C280" s="6" t="str">
        <f t="shared" si="109"/>
        <v/>
      </c>
      <c r="D280" s="7">
        <f t="shared" si="110"/>
        <v>0</v>
      </c>
      <c r="E280" s="7">
        <f t="shared" si="118"/>
        <v>0</v>
      </c>
      <c r="F280" s="7" t="str">
        <f t="shared" si="111"/>
        <v/>
      </c>
      <c r="G280" s="6">
        <f t="shared" si="112"/>
        <v>0</v>
      </c>
      <c r="H280" s="6">
        <f t="shared" si="119"/>
        <v>0</v>
      </c>
      <c r="I280" s="6" t="str">
        <f t="shared" si="120"/>
        <v/>
      </c>
      <c r="J280" s="11">
        <v>277</v>
      </c>
      <c r="K280" s="11">
        <f>IF(IFERROR(VLOOKUP(J280,Home!$A$8:$B$1048576,1,FALSE),0)=0,0,1)</f>
        <v>0</v>
      </c>
      <c r="L280" s="129" t="e">
        <f>IF(VLOOKUP(O280,Home!$C$8:$R$207,6,FALSE)="","",VLOOKUP(O280,Home!$C$8:$R$207,6,FALSE))</f>
        <v>#N/A</v>
      </c>
      <c r="M280" s="129" t="e">
        <f t="shared" si="102"/>
        <v>#N/A</v>
      </c>
      <c r="N280" s="11">
        <f>SUM($K$4:K280)</f>
        <v>200</v>
      </c>
      <c r="O280" s="11" t="str">
        <f>IF(P280="","",IF(IFERROR(VLOOKUP(N280,Home!$C$8:$R$1048576,1,FALSE),"")=0,"",IFERROR(VLOOKUP(N280,Home!$C$8:$R$1048576,1,FALSE),"")))</f>
        <v/>
      </c>
      <c r="P280" s="11" t="str">
        <f>IF(IFERROR(VLOOKUP(W280,Home!$C$8:$R$1048576,3,FALSE),"")=0,"",IFERROR(VLOOKUP(W280,Home!$C$8:$R$1048576,3,FALSE),""))</f>
        <v/>
      </c>
      <c r="Q280" s="11" t="str">
        <f t="shared" si="103"/>
        <v/>
      </c>
      <c r="R280" s="130" t="e">
        <f>VLOOKUP(Q280,'Baggrund til lister'!$G$4:$H$15,2,FALSE)</f>
        <v>#N/A</v>
      </c>
      <c r="S280" s="11" t="str">
        <f t="shared" si="104"/>
        <v/>
      </c>
      <c r="T280" s="11" t="str">
        <f>IF(IFERROR(VLOOKUP(N280,Home!$C$8:$R$1048576,11,FALSE),"")=0,"",IFERROR(VLOOKUP(N280,Home!$C$8:$R$1048576,11,FALSE),""))</f>
        <v/>
      </c>
      <c r="U280" s="11" t="str">
        <f>IF(IFERROR(VLOOKUP(O280,Home!$C$8:$R$1048576,12,FALSE),"")=0,"",IFERROR(VLOOKUP(O280,Home!$C$8:$R$1048576,12,FALSE),""))</f>
        <v/>
      </c>
      <c r="V280" s="11" t="str">
        <f>IF(IFERROR(VLOOKUP(O280,Home!$C$8:$R$1048576,8,FALSE),"")=0,"",IFERROR(VLOOKUP(O280,Home!$C$8:$R$1048576,8,FALSE),""))</f>
        <v/>
      </c>
      <c r="W280" s="11" t="str">
        <f>IF(OR(VLOOKUP(N280,Home!$C$7:$I$207,6,FALSE)="",VLOOKUP(N280,Home!$C$7:$I$207,7,FALSE)=""),"FEJL",SUM(Baggrundsark!$K$4:K280))</f>
        <v>FEJL</v>
      </c>
      <c r="Y280">
        <v>277</v>
      </c>
      <c r="Z280" s="1"/>
      <c r="AC280" s="44"/>
      <c r="AD280">
        <f t="shared" si="113"/>
        <v>0</v>
      </c>
      <c r="AE280">
        <f>SUM($AD$4:AD280)</f>
        <v>1</v>
      </c>
      <c r="AF280" s="103" t="str">
        <f>IFERROR(VLOOKUP(AN280,Home!$C$8:$E$207,3,FALSE),"")</f>
        <v/>
      </c>
      <c r="AG280" s="103" t="str">
        <f>IFERROR(VLOOKUP(AN280,Home!$C$8:$E$207,2,FALSE),"")</f>
        <v/>
      </c>
      <c r="AH280" s="104" t="str">
        <f>IF(VLOOKUP(AE280,Home!$C$8:$I$207,6,FALSE)="","",VLOOKUP(AE280,Home!$C$8:$I$207,6,FALSE))</f>
        <v/>
      </c>
      <c r="AI280" s="104" t="e">
        <f t="shared" si="121"/>
        <v>#VALUE!</v>
      </c>
      <c r="AJ280" s="105" t="e">
        <f t="shared" si="114"/>
        <v>#VALUE!</v>
      </c>
      <c r="AK280" s="103" t="e">
        <f t="shared" si="105"/>
        <v>#VALUE!</v>
      </c>
      <c r="AL280" s="103" t="e">
        <f t="shared" si="115"/>
        <v>#VALUE!</v>
      </c>
      <c r="AN280" t="str">
        <f>IF(OR(VLOOKUP(AE280,Home!$C$8:$I$207,6,FALSE)="",VLOOKUP(AE280,Home!$C$8:$I$207,7,FALSE)=""),"FEJL",Baggrundsark!AE280)</f>
        <v>FEJL</v>
      </c>
      <c r="AO280">
        <f>IF(VLOOKUP(AE280,Home!$C$8:$N$207,12,FALSE)="Timelønnet",1,0)</f>
        <v>0</v>
      </c>
      <c r="AP280">
        <f>SUM($AO$4:AO280)*AO280</f>
        <v>0</v>
      </c>
      <c r="AQ280">
        <f t="shared" si="106"/>
        <v>1</v>
      </c>
      <c r="AR280" t="str">
        <f t="shared" si="106"/>
        <v/>
      </c>
      <c r="AS280" t="e">
        <f t="shared" si="116"/>
        <v>#VALUE!</v>
      </c>
      <c r="AT280" s="45" t="e">
        <f t="shared" si="107"/>
        <v>#VALUE!</v>
      </c>
      <c r="AU280">
        <f>VLOOKUP(AQ280,Home!$C$8:$J$207,8,FALSE)</f>
        <v>0</v>
      </c>
      <c r="AZ280">
        <v>15</v>
      </c>
      <c r="BA280">
        <v>2019</v>
      </c>
      <c r="BB280" t="s">
        <v>491</v>
      </c>
      <c r="BC280" t="s">
        <v>186</v>
      </c>
    </row>
    <row r="281" spans="1:55" x14ac:dyDescent="0.25">
      <c r="A281" s="6">
        <f t="shared" si="108"/>
        <v>0</v>
      </c>
      <c r="B281" s="6">
        <f t="shared" si="117"/>
        <v>0</v>
      </c>
      <c r="C281" s="6" t="str">
        <f t="shared" si="109"/>
        <v/>
      </c>
      <c r="D281" s="7">
        <f t="shared" si="110"/>
        <v>0</v>
      </c>
      <c r="E281" s="7">
        <f t="shared" si="118"/>
        <v>0</v>
      </c>
      <c r="F281" s="7" t="str">
        <f t="shared" si="111"/>
        <v/>
      </c>
      <c r="G281" s="6">
        <f t="shared" si="112"/>
        <v>0</v>
      </c>
      <c r="H281" s="6">
        <f t="shared" si="119"/>
        <v>0</v>
      </c>
      <c r="I281" s="6" t="str">
        <f t="shared" si="120"/>
        <v/>
      </c>
      <c r="J281" s="11">
        <v>278</v>
      </c>
      <c r="K281" s="11">
        <f>IF(IFERROR(VLOOKUP(J281,Home!$A$8:$B$1048576,1,FALSE),0)=0,0,1)</f>
        <v>0</v>
      </c>
      <c r="L281" s="129" t="e">
        <f>IF(VLOOKUP(O281,Home!$C$8:$R$207,6,FALSE)="","",VLOOKUP(O281,Home!$C$8:$R$207,6,FALSE))</f>
        <v>#N/A</v>
      </c>
      <c r="M281" s="129" t="e">
        <f t="shared" si="102"/>
        <v>#N/A</v>
      </c>
      <c r="N281" s="11">
        <f>SUM($K$4:K281)</f>
        <v>200</v>
      </c>
      <c r="O281" s="11" t="str">
        <f>IF(P281="","",IF(IFERROR(VLOOKUP(N281,Home!$C$8:$R$1048576,1,FALSE),"")=0,"",IFERROR(VLOOKUP(N281,Home!$C$8:$R$1048576,1,FALSE),"")))</f>
        <v/>
      </c>
      <c r="P281" s="11" t="str">
        <f>IF(IFERROR(VLOOKUP(W281,Home!$C$8:$R$1048576,3,FALSE),"")=0,"",IFERROR(VLOOKUP(W281,Home!$C$8:$R$1048576,3,FALSE),""))</f>
        <v/>
      </c>
      <c r="Q281" s="11" t="str">
        <f t="shared" si="103"/>
        <v/>
      </c>
      <c r="R281" s="130" t="e">
        <f>VLOOKUP(Q281,'Baggrund til lister'!$G$4:$H$15,2,FALSE)</f>
        <v>#N/A</v>
      </c>
      <c r="S281" s="11" t="str">
        <f t="shared" si="104"/>
        <v/>
      </c>
      <c r="T281" s="11" t="str">
        <f>IF(IFERROR(VLOOKUP(N281,Home!$C$8:$R$1048576,11,FALSE),"")=0,"",IFERROR(VLOOKUP(N281,Home!$C$8:$R$1048576,11,FALSE),""))</f>
        <v/>
      </c>
      <c r="U281" s="11" t="str">
        <f>IF(IFERROR(VLOOKUP(O281,Home!$C$8:$R$1048576,12,FALSE),"")=0,"",IFERROR(VLOOKUP(O281,Home!$C$8:$R$1048576,12,FALSE),""))</f>
        <v/>
      </c>
      <c r="V281" s="11" t="str">
        <f>IF(IFERROR(VLOOKUP(O281,Home!$C$8:$R$1048576,8,FALSE),"")=0,"",IFERROR(VLOOKUP(O281,Home!$C$8:$R$1048576,8,FALSE),""))</f>
        <v/>
      </c>
      <c r="W281" s="11" t="str">
        <f>IF(OR(VLOOKUP(N281,Home!$C$7:$I$207,6,FALSE)="",VLOOKUP(N281,Home!$C$7:$I$207,7,FALSE)=""),"FEJL",SUM(Baggrundsark!$K$4:K281))</f>
        <v>FEJL</v>
      </c>
      <c r="Y281">
        <v>278</v>
      </c>
      <c r="Z281" s="1"/>
      <c r="AC281" s="44"/>
      <c r="AD281">
        <f t="shared" si="113"/>
        <v>0</v>
      </c>
      <c r="AE281">
        <f>SUM($AD$4:AD281)</f>
        <v>1</v>
      </c>
      <c r="AF281" s="103" t="str">
        <f>IFERROR(VLOOKUP(AN281,Home!$C$8:$E$207,3,FALSE),"")</f>
        <v/>
      </c>
      <c r="AG281" s="103" t="str">
        <f>IFERROR(VLOOKUP(AN281,Home!$C$8:$E$207,2,FALSE),"")</f>
        <v/>
      </c>
      <c r="AH281" s="104" t="str">
        <f>IF(VLOOKUP(AE281,Home!$C$8:$I$207,6,FALSE)="","",VLOOKUP(AE281,Home!$C$8:$I$207,6,FALSE))</f>
        <v/>
      </c>
      <c r="AI281" s="104" t="e">
        <f t="shared" si="121"/>
        <v>#VALUE!</v>
      </c>
      <c r="AJ281" s="105" t="e">
        <f t="shared" si="114"/>
        <v>#VALUE!</v>
      </c>
      <c r="AK281" s="103" t="e">
        <f t="shared" si="105"/>
        <v>#VALUE!</v>
      </c>
      <c r="AL281" s="103" t="e">
        <f t="shared" si="115"/>
        <v>#VALUE!</v>
      </c>
      <c r="AN281" t="str">
        <f>IF(OR(VLOOKUP(AE281,Home!$C$8:$I$207,6,FALSE)="",VLOOKUP(AE281,Home!$C$8:$I$207,7,FALSE)=""),"FEJL",Baggrundsark!AE281)</f>
        <v>FEJL</v>
      </c>
      <c r="AO281">
        <f>IF(VLOOKUP(AE281,Home!$C$8:$N$207,12,FALSE)="Timelønnet",1,0)</f>
        <v>0</v>
      </c>
      <c r="AP281">
        <f>SUM($AO$4:AO281)*AO281</f>
        <v>0</v>
      </c>
      <c r="AQ281">
        <f t="shared" si="106"/>
        <v>1</v>
      </c>
      <c r="AR281" t="str">
        <f t="shared" si="106"/>
        <v/>
      </c>
      <c r="AS281" t="e">
        <f t="shared" si="116"/>
        <v>#VALUE!</v>
      </c>
      <c r="AT281" s="45" t="e">
        <f t="shared" si="107"/>
        <v>#VALUE!</v>
      </c>
      <c r="AU281">
        <f>VLOOKUP(AQ281,Home!$C$8:$J$207,8,FALSE)</f>
        <v>0</v>
      </c>
      <c r="AZ281">
        <v>16</v>
      </c>
      <c r="BA281">
        <v>2019</v>
      </c>
      <c r="BB281" t="s">
        <v>492</v>
      </c>
      <c r="BC281" t="s">
        <v>186</v>
      </c>
    </row>
    <row r="282" spans="1:55" x14ac:dyDescent="0.25">
      <c r="A282" s="6">
        <f t="shared" si="108"/>
        <v>0</v>
      </c>
      <c r="B282" s="6">
        <f t="shared" si="117"/>
        <v>0</v>
      </c>
      <c r="C282" s="6" t="str">
        <f t="shared" si="109"/>
        <v/>
      </c>
      <c r="D282" s="7">
        <f t="shared" si="110"/>
        <v>0</v>
      </c>
      <c r="E282" s="7">
        <f t="shared" si="118"/>
        <v>0</v>
      </c>
      <c r="F282" s="7" t="str">
        <f t="shared" si="111"/>
        <v/>
      </c>
      <c r="G282" s="6">
        <f t="shared" si="112"/>
        <v>0</v>
      </c>
      <c r="H282" s="6">
        <f t="shared" si="119"/>
        <v>0</v>
      </c>
      <c r="I282" s="6" t="str">
        <f t="shared" si="120"/>
        <v/>
      </c>
      <c r="J282" s="11">
        <v>279</v>
      </c>
      <c r="K282" s="11">
        <f>IF(IFERROR(VLOOKUP(J282,Home!$A$8:$B$1048576,1,FALSE),0)=0,0,1)</f>
        <v>0</v>
      </c>
      <c r="L282" s="129" t="e">
        <f>IF(VLOOKUP(O282,Home!$C$8:$R$207,6,FALSE)="","",VLOOKUP(O282,Home!$C$8:$R$207,6,FALSE))</f>
        <v>#N/A</v>
      </c>
      <c r="M282" s="129" t="e">
        <f t="shared" si="102"/>
        <v>#N/A</v>
      </c>
      <c r="N282" s="11">
        <f>SUM($K$4:K282)</f>
        <v>200</v>
      </c>
      <c r="O282" s="11" t="str">
        <f>IF(P282="","",IF(IFERROR(VLOOKUP(N282,Home!$C$8:$R$1048576,1,FALSE),"")=0,"",IFERROR(VLOOKUP(N282,Home!$C$8:$R$1048576,1,FALSE),"")))</f>
        <v/>
      </c>
      <c r="P282" s="11" t="str">
        <f>IF(IFERROR(VLOOKUP(W282,Home!$C$8:$R$1048576,3,FALSE),"")=0,"",IFERROR(VLOOKUP(W282,Home!$C$8:$R$1048576,3,FALSE),""))</f>
        <v/>
      </c>
      <c r="Q282" s="11" t="str">
        <f t="shared" si="103"/>
        <v/>
      </c>
      <c r="R282" s="130" t="e">
        <f>VLOOKUP(Q282,'Baggrund til lister'!$G$4:$H$15,2,FALSE)</f>
        <v>#N/A</v>
      </c>
      <c r="S282" s="11" t="str">
        <f t="shared" si="104"/>
        <v/>
      </c>
      <c r="T282" s="11" t="str">
        <f>IF(IFERROR(VLOOKUP(N282,Home!$C$8:$R$1048576,11,FALSE),"")=0,"",IFERROR(VLOOKUP(N282,Home!$C$8:$R$1048576,11,FALSE),""))</f>
        <v/>
      </c>
      <c r="U282" s="11" t="str">
        <f>IF(IFERROR(VLOOKUP(O282,Home!$C$8:$R$1048576,12,FALSE),"")=0,"",IFERROR(VLOOKUP(O282,Home!$C$8:$R$1048576,12,FALSE),""))</f>
        <v/>
      </c>
      <c r="V282" s="11" t="str">
        <f>IF(IFERROR(VLOOKUP(O282,Home!$C$8:$R$1048576,8,FALSE),"")=0,"",IFERROR(VLOOKUP(O282,Home!$C$8:$R$1048576,8,FALSE),""))</f>
        <v/>
      </c>
      <c r="W282" s="11" t="str">
        <f>IF(OR(VLOOKUP(N282,Home!$C$7:$I$207,6,FALSE)="",VLOOKUP(N282,Home!$C$7:$I$207,7,FALSE)=""),"FEJL",SUM(Baggrundsark!$K$4:K282))</f>
        <v>FEJL</v>
      </c>
      <c r="Y282">
        <v>279</v>
      </c>
      <c r="Z282" s="1"/>
      <c r="AC282" s="44"/>
      <c r="AD282">
        <f t="shared" si="113"/>
        <v>0</v>
      </c>
      <c r="AE282">
        <f>SUM($AD$4:AD282)</f>
        <v>1</v>
      </c>
      <c r="AF282" s="103" t="str">
        <f>IFERROR(VLOOKUP(AN282,Home!$C$8:$E$207,3,FALSE),"")</f>
        <v/>
      </c>
      <c r="AG282" s="103" t="str">
        <f>IFERROR(VLOOKUP(AN282,Home!$C$8:$E$207,2,FALSE),"")</f>
        <v/>
      </c>
      <c r="AH282" s="104" t="str">
        <f>IF(VLOOKUP(AE282,Home!$C$8:$I$207,6,FALSE)="","",VLOOKUP(AE282,Home!$C$8:$I$207,6,FALSE))</f>
        <v/>
      </c>
      <c r="AI282" s="104" t="e">
        <f t="shared" si="121"/>
        <v>#VALUE!</v>
      </c>
      <c r="AJ282" s="105" t="e">
        <f t="shared" si="114"/>
        <v>#VALUE!</v>
      </c>
      <c r="AK282" s="103" t="e">
        <f t="shared" si="105"/>
        <v>#VALUE!</v>
      </c>
      <c r="AL282" s="103" t="e">
        <f t="shared" si="115"/>
        <v>#VALUE!</v>
      </c>
      <c r="AN282" t="str">
        <f>IF(OR(VLOOKUP(AE282,Home!$C$8:$I$207,6,FALSE)="",VLOOKUP(AE282,Home!$C$8:$I$207,7,FALSE)=""),"FEJL",Baggrundsark!AE282)</f>
        <v>FEJL</v>
      </c>
      <c r="AO282">
        <f>IF(VLOOKUP(AE282,Home!$C$8:$N$207,12,FALSE)="Timelønnet",1,0)</f>
        <v>0</v>
      </c>
      <c r="AP282">
        <f>SUM($AO$4:AO282)*AO282</f>
        <v>0</v>
      </c>
      <c r="AQ282">
        <f t="shared" si="106"/>
        <v>1</v>
      </c>
      <c r="AR282" t="str">
        <f t="shared" si="106"/>
        <v/>
      </c>
      <c r="AS282" t="e">
        <f t="shared" si="116"/>
        <v>#VALUE!</v>
      </c>
      <c r="AT282" s="45" t="e">
        <f t="shared" si="107"/>
        <v>#VALUE!</v>
      </c>
      <c r="AU282">
        <f>VLOOKUP(AQ282,Home!$C$8:$J$207,8,FALSE)</f>
        <v>0</v>
      </c>
      <c r="AZ282">
        <v>17</v>
      </c>
      <c r="BA282">
        <v>2019</v>
      </c>
      <c r="BB282" t="s">
        <v>493</v>
      </c>
      <c r="BC282" t="s">
        <v>187</v>
      </c>
    </row>
    <row r="283" spans="1:55" x14ac:dyDescent="0.25">
      <c r="A283" s="6">
        <f t="shared" si="108"/>
        <v>0</v>
      </c>
      <c r="B283" s="6">
        <f t="shared" si="117"/>
        <v>0</v>
      </c>
      <c r="C283" s="6" t="str">
        <f t="shared" si="109"/>
        <v/>
      </c>
      <c r="D283" s="7">
        <f t="shared" si="110"/>
        <v>0</v>
      </c>
      <c r="E283" s="7">
        <f t="shared" si="118"/>
        <v>0</v>
      </c>
      <c r="F283" s="7" t="str">
        <f t="shared" si="111"/>
        <v/>
      </c>
      <c r="G283" s="6">
        <f t="shared" si="112"/>
        <v>0</v>
      </c>
      <c r="H283" s="6">
        <f t="shared" si="119"/>
        <v>0</v>
      </c>
      <c r="I283" s="6" t="str">
        <f t="shared" si="120"/>
        <v/>
      </c>
      <c r="J283" s="11">
        <v>280</v>
      </c>
      <c r="K283" s="11">
        <f>IF(IFERROR(VLOOKUP(J283,Home!$A$8:$B$1048576,1,FALSE),0)=0,0,1)</f>
        <v>0</v>
      </c>
      <c r="L283" s="129" t="e">
        <f>IF(VLOOKUP(O283,Home!$C$8:$R$207,6,FALSE)="","",VLOOKUP(O283,Home!$C$8:$R$207,6,FALSE))</f>
        <v>#N/A</v>
      </c>
      <c r="M283" s="129" t="e">
        <f t="shared" si="102"/>
        <v>#N/A</v>
      </c>
      <c r="N283" s="11">
        <f>SUM($K$4:K283)</f>
        <v>200</v>
      </c>
      <c r="O283" s="11" t="str">
        <f>IF(P283="","",IF(IFERROR(VLOOKUP(N283,Home!$C$8:$R$1048576,1,FALSE),"")=0,"",IFERROR(VLOOKUP(N283,Home!$C$8:$R$1048576,1,FALSE),"")))</f>
        <v/>
      </c>
      <c r="P283" s="11" t="str">
        <f>IF(IFERROR(VLOOKUP(W283,Home!$C$8:$R$1048576,3,FALSE),"")=0,"",IFERROR(VLOOKUP(W283,Home!$C$8:$R$1048576,3,FALSE),""))</f>
        <v/>
      </c>
      <c r="Q283" s="11" t="str">
        <f t="shared" si="103"/>
        <v/>
      </c>
      <c r="R283" s="130" t="e">
        <f>VLOOKUP(Q283,'Baggrund til lister'!$G$4:$H$15,2,FALSE)</f>
        <v>#N/A</v>
      </c>
      <c r="S283" s="11" t="str">
        <f t="shared" si="104"/>
        <v/>
      </c>
      <c r="T283" s="11" t="str">
        <f>IF(IFERROR(VLOOKUP(N283,Home!$C$8:$R$1048576,11,FALSE),"")=0,"",IFERROR(VLOOKUP(N283,Home!$C$8:$R$1048576,11,FALSE),""))</f>
        <v/>
      </c>
      <c r="U283" s="11" t="str">
        <f>IF(IFERROR(VLOOKUP(O283,Home!$C$8:$R$1048576,12,FALSE),"")=0,"",IFERROR(VLOOKUP(O283,Home!$C$8:$R$1048576,12,FALSE),""))</f>
        <v/>
      </c>
      <c r="V283" s="11" t="str">
        <f>IF(IFERROR(VLOOKUP(O283,Home!$C$8:$R$1048576,8,FALSE),"")=0,"",IFERROR(VLOOKUP(O283,Home!$C$8:$R$1048576,8,FALSE),""))</f>
        <v/>
      </c>
      <c r="W283" s="11" t="str">
        <f>IF(OR(VLOOKUP(N283,Home!$C$7:$I$207,6,FALSE)="",VLOOKUP(N283,Home!$C$7:$I$207,7,FALSE)=""),"FEJL",SUM(Baggrundsark!$K$4:K283))</f>
        <v>FEJL</v>
      </c>
      <c r="Y283">
        <v>280</v>
      </c>
      <c r="Z283" s="1"/>
      <c r="AC283" s="44"/>
      <c r="AD283">
        <f t="shared" si="113"/>
        <v>0</v>
      </c>
      <c r="AE283">
        <f>SUM($AD$4:AD283)</f>
        <v>1</v>
      </c>
      <c r="AF283" s="103" t="str">
        <f>IFERROR(VLOOKUP(AN283,Home!$C$8:$E$207,3,FALSE),"")</f>
        <v/>
      </c>
      <c r="AG283" s="103" t="str">
        <f>IFERROR(VLOOKUP(AN283,Home!$C$8:$E$207,2,FALSE),"")</f>
        <v/>
      </c>
      <c r="AH283" s="104" t="str">
        <f>IF(VLOOKUP(AE283,Home!$C$8:$I$207,6,FALSE)="","",VLOOKUP(AE283,Home!$C$8:$I$207,6,FALSE))</f>
        <v/>
      </c>
      <c r="AI283" s="104" t="e">
        <f t="shared" si="121"/>
        <v>#VALUE!</v>
      </c>
      <c r="AJ283" s="105" t="e">
        <f t="shared" si="114"/>
        <v>#VALUE!</v>
      </c>
      <c r="AK283" s="103" t="e">
        <f t="shared" si="105"/>
        <v>#VALUE!</v>
      </c>
      <c r="AL283" s="103" t="e">
        <f t="shared" si="115"/>
        <v>#VALUE!</v>
      </c>
      <c r="AN283" t="str">
        <f>IF(OR(VLOOKUP(AE283,Home!$C$8:$I$207,6,FALSE)="",VLOOKUP(AE283,Home!$C$8:$I$207,7,FALSE)=""),"FEJL",Baggrundsark!AE283)</f>
        <v>FEJL</v>
      </c>
      <c r="AO283">
        <f>IF(VLOOKUP(AE283,Home!$C$8:$N$207,12,FALSE)="Timelønnet",1,0)</f>
        <v>0</v>
      </c>
      <c r="AP283">
        <f>SUM($AO$4:AO283)*AO283</f>
        <v>0</v>
      </c>
      <c r="AQ283">
        <f t="shared" si="106"/>
        <v>1</v>
      </c>
      <c r="AR283" t="str">
        <f t="shared" si="106"/>
        <v/>
      </c>
      <c r="AS283" t="e">
        <f t="shared" si="116"/>
        <v>#VALUE!</v>
      </c>
      <c r="AT283" s="45" t="e">
        <f t="shared" si="107"/>
        <v>#VALUE!</v>
      </c>
      <c r="AU283">
        <f>VLOOKUP(AQ283,Home!$C$8:$J$207,8,FALSE)</f>
        <v>0</v>
      </c>
      <c r="AZ283">
        <v>18</v>
      </c>
      <c r="BA283">
        <v>2019</v>
      </c>
      <c r="BB283" t="s">
        <v>494</v>
      </c>
      <c r="BC283" t="s">
        <v>187</v>
      </c>
    </row>
    <row r="284" spans="1:55" x14ac:dyDescent="0.25">
      <c r="A284" s="6">
        <f t="shared" si="108"/>
        <v>0</v>
      </c>
      <c r="B284" s="6">
        <f t="shared" si="117"/>
        <v>0</v>
      </c>
      <c r="C284" s="6" t="str">
        <f t="shared" si="109"/>
        <v/>
      </c>
      <c r="D284" s="7">
        <f t="shared" si="110"/>
        <v>0</v>
      </c>
      <c r="E284" s="7">
        <f t="shared" si="118"/>
        <v>0</v>
      </c>
      <c r="F284" s="7" t="str">
        <f t="shared" si="111"/>
        <v/>
      </c>
      <c r="G284" s="6">
        <f t="shared" si="112"/>
        <v>0</v>
      </c>
      <c r="H284" s="6">
        <f t="shared" si="119"/>
        <v>0</v>
      </c>
      <c r="I284" s="6" t="str">
        <f t="shared" si="120"/>
        <v/>
      </c>
      <c r="J284" s="11">
        <v>281</v>
      </c>
      <c r="K284" s="11">
        <f>IF(IFERROR(VLOOKUP(J284,Home!$A$8:$B$1048576,1,FALSE),0)=0,0,1)</f>
        <v>0</v>
      </c>
      <c r="L284" s="129" t="e">
        <f>IF(VLOOKUP(O284,Home!$C$8:$R$207,6,FALSE)="","",VLOOKUP(O284,Home!$C$8:$R$207,6,FALSE))</f>
        <v>#N/A</v>
      </c>
      <c r="M284" s="129" t="e">
        <f t="shared" si="102"/>
        <v>#N/A</v>
      </c>
      <c r="N284" s="11">
        <f>SUM($K$4:K284)</f>
        <v>200</v>
      </c>
      <c r="O284" s="11" t="str">
        <f>IF(P284="","",IF(IFERROR(VLOOKUP(N284,Home!$C$8:$R$1048576,1,FALSE),"")=0,"",IFERROR(VLOOKUP(N284,Home!$C$8:$R$1048576,1,FALSE),"")))</f>
        <v/>
      </c>
      <c r="P284" s="11" t="str">
        <f>IF(IFERROR(VLOOKUP(W284,Home!$C$8:$R$1048576,3,FALSE),"")=0,"",IFERROR(VLOOKUP(W284,Home!$C$8:$R$1048576,3,FALSE),""))</f>
        <v/>
      </c>
      <c r="Q284" s="11" t="str">
        <f t="shared" si="103"/>
        <v/>
      </c>
      <c r="R284" s="130" t="e">
        <f>VLOOKUP(Q284,'Baggrund til lister'!$G$4:$H$15,2,FALSE)</f>
        <v>#N/A</v>
      </c>
      <c r="S284" s="11" t="str">
        <f t="shared" si="104"/>
        <v/>
      </c>
      <c r="T284" s="11" t="str">
        <f>IF(IFERROR(VLOOKUP(N284,Home!$C$8:$R$1048576,11,FALSE),"")=0,"",IFERROR(VLOOKUP(N284,Home!$C$8:$R$1048576,11,FALSE),""))</f>
        <v/>
      </c>
      <c r="U284" s="11" t="str">
        <f>IF(IFERROR(VLOOKUP(O284,Home!$C$8:$R$1048576,12,FALSE),"")=0,"",IFERROR(VLOOKUP(O284,Home!$C$8:$R$1048576,12,FALSE),""))</f>
        <v/>
      </c>
      <c r="V284" s="11" t="str">
        <f>IF(IFERROR(VLOOKUP(O284,Home!$C$8:$R$1048576,8,FALSE),"")=0,"",IFERROR(VLOOKUP(O284,Home!$C$8:$R$1048576,8,FALSE),""))</f>
        <v/>
      </c>
      <c r="W284" s="11" t="str">
        <f>IF(OR(VLOOKUP(N284,Home!$C$7:$I$207,6,FALSE)="",VLOOKUP(N284,Home!$C$7:$I$207,7,FALSE)=""),"FEJL",SUM(Baggrundsark!$K$4:K284))</f>
        <v>FEJL</v>
      </c>
      <c r="Y284">
        <v>281</v>
      </c>
      <c r="Z284" s="1"/>
      <c r="AC284" s="44"/>
      <c r="AD284">
        <f t="shared" si="113"/>
        <v>0</v>
      </c>
      <c r="AE284">
        <f>SUM($AD$4:AD284)</f>
        <v>1</v>
      </c>
      <c r="AF284" s="103" t="str">
        <f>IFERROR(VLOOKUP(AN284,Home!$C$8:$E$207,3,FALSE),"")</f>
        <v/>
      </c>
      <c r="AG284" s="103" t="str">
        <f>IFERROR(VLOOKUP(AN284,Home!$C$8:$E$207,2,FALSE),"")</f>
        <v/>
      </c>
      <c r="AH284" s="104" t="str">
        <f>IF(VLOOKUP(AE284,Home!$C$8:$I$207,6,FALSE)="","",VLOOKUP(AE284,Home!$C$8:$I$207,6,FALSE))</f>
        <v/>
      </c>
      <c r="AI284" s="104" t="e">
        <f t="shared" si="121"/>
        <v>#VALUE!</v>
      </c>
      <c r="AJ284" s="105" t="e">
        <f t="shared" si="114"/>
        <v>#VALUE!</v>
      </c>
      <c r="AK284" s="103" t="e">
        <f t="shared" si="105"/>
        <v>#VALUE!</v>
      </c>
      <c r="AL284" s="103" t="e">
        <f t="shared" si="115"/>
        <v>#VALUE!</v>
      </c>
      <c r="AN284" t="str">
        <f>IF(OR(VLOOKUP(AE284,Home!$C$8:$I$207,6,FALSE)="",VLOOKUP(AE284,Home!$C$8:$I$207,7,FALSE)=""),"FEJL",Baggrundsark!AE284)</f>
        <v>FEJL</v>
      </c>
      <c r="AO284">
        <f>IF(VLOOKUP(AE284,Home!$C$8:$N$207,12,FALSE)="Timelønnet",1,0)</f>
        <v>0</v>
      </c>
      <c r="AP284">
        <f>SUM($AO$4:AO284)*AO284</f>
        <v>0</v>
      </c>
      <c r="AQ284">
        <f t="shared" si="106"/>
        <v>1</v>
      </c>
      <c r="AR284" t="str">
        <f t="shared" si="106"/>
        <v/>
      </c>
      <c r="AS284" t="e">
        <f t="shared" si="116"/>
        <v>#VALUE!</v>
      </c>
      <c r="AT284" s="45" t="e">
        <f t="shared" si="107"/>
        <v>#VALUE!</v>
      </c>
      <c r="AU284">
        <f>VLOOKUP(AQ284,Home!$C$8:$J$207,8,FALSE)</f>
        <v>0</v>
      </c>
      <c r="AZ284">
        <v>19</v>
      </c>
      <c r="BA284">
        <v>2019</v>
      </c>
      <c r="BB284" t="s">
        <v>495</v>
      </c>
      <c r="BC284" t="s">
        <v>188</v>
      </c>
    </row>
    <row r="285" spans="1:55" x14ac:dyDescent="0.25">
      <c r="A285" s="6">
        <f t="shared" si="108"/>
        <v>0</v>
      </c>
      <c r="B285" s="6">
        <f t="shared" si="117"/>
        <v>0</v>
      </c>
      <c r="C285" s="6" t="str">
        <f t="shared" si="109"/>
        <v/>
      </c>
      <c r="D285" s="7">
        <f t="shared" si="110"/>
        <v>0</v>
      </c>
      <c r="E285" s="7">
        <f t="shared" si="118"/>
        <v>0</v>
      </c>
      <c r="F285" s="7" t="str">
        <f t="shared" si="111"/>
        <v/>
      </c>
      <c r="G285" s="6">
        <f t="shared" si="112"/>
        <v>0</v>
      </c>
      <c r="H285" s="6">
        <f t="shared" si="119"/>
        <v>0</v>
      </c>
      <c r="I285" s="6" t="str">
        <f t="shared" si="120"/>
        <v/>
      </c>
      <c r="J285" s="11">
        <v>282</v>
      </c>
      <c r="K285" s="11">
        <f>IF(IFERROR(VLOOKUP(J285,Home!$A$8:$B$1048576,1,FALSE),0)=0,0,1)</f>
        <v>0</v>
      </c>
      <c r="L285" s="129" t="e">
        <f>IF(VLOOKUP(O285,Home!$C$8:$R$207,6,FALSE)="","",VLOOKUP(O285,Home!$C$8:$R$207,6,FALSE))</f>
        <v>#N/A</v>
      </c>
      <c r="M285" s="129" t="e">
        <f t="shared" si="102"/>
        <v>#N/A</v>
      </c>
      <c r="N285" s="11">
        <f>SUM($K$4:K285)</f>
        <v>200</v>
      </c>
      <c r="O285" s="11" t="str">
        <f>IF(P285="","",IF(IFERROR(VLOOKUP(N285,Home!$C$8:$R$1048576,1,FALSE),"")=0,"",IFERROR(VLOOKUP(N285,Home!$C$8:$R$1048576,1,FALSE),"")))</f>
        <v/>
      </c>
      <c r="P285" s="11" t="str">
        <f>IF(IFERROR(VLOOKUP(W285,Home!$C$8:$R$1048576,3,FALSE),"")=0,"",IFERROR(VLOOKUP(W285,Home!$C$8:$R$1048576,3,FALSE),""))</f>
        <v/>
      </c>
      <c r="Q285" s="11" t="str">
        <f t="shared" si="103"/>
        <v/>
      </c>
      <c r="R285" s="130" t="e">
        <f>VLOOKUP(Q285,'Baggrund til lister'!$G$4:$H$15,2,FALSE)</f>
        <v>#N/A</v>
      </c>
      <c r="S285" s="11" t="str">
        <f t="shared" si="104"/>
        <v/>
      </c>
      <c r="T285" s="11" t="str">
        <f>IF(IFERROR(VLOOKUP(N285,Home!$C$8:$R$1048576,11,FALSE),"")=0,"",IFERROR(VLOOKUP(N285,Home!$C$8:$R$1048576,11,FALSE),""))</f>
        <v/>
      </c>
      <c r="U285" s="11" t="str">
        <f>IF(IFERROR(VLOOKUP(O285,Home!$C$8:$R$1048576,12,FALSE),"")=0,"",IFERROR(VLOOKUP(O285,Home!$C$8:$R$1048576,12,FALSE),""))</f>
        <v/>
      </c>
      <c r="V285" s="11" t="str">
        <f>IF(IFERROR(VLOOKUP(O285,Home!$C$8:$R$1048576,8,FALSE),"")=0,"",IFERROR(VLOOKUP(O285,Home!$C$8:$R$1048576,8,FALSE),""))</f>
        <v/>
      </c>
      <c r="W285" s="11" t="str">
        <f>IF(OR(VLOOKUP(N285,Home!$C$7:$I$207,6,FALSE)="",VLOOKUP(N285,Home!$C$7:$I$207,7,FALSE)=""),"FEJL",SUM(Baggrundsark!$K$4:K285))</f>
        <v>FEJL</v>
      </c>
      <c r="Y285">
        <v>282</v>
      </c>
      <c r="Z285" s="1"/>
      <c r="AC285" s="44"/>
      <c r="AD285">
        <f t="shared" si="113"/>
        <v>0</v>
      </c>
      <c r="AE285">
        <f>SUM($AD$4:AD285)</f>
        <v>1</v>
      </c>
      <c r="AF285" s="103" t="str">
        <f>IFERROR(VLOOKUP(AN285,Home!$C$8:$E$207,3,FALSE),"")</f>
        <v/>
      </c>
      <c r="AG285" s="103" t="str">
        <f>IFERROR(VLOOKUP(AN285,Home!$C$8:$E$207,2,FALSE),"")</f>
        <v/>
      </c>
      <c r="AH285" s="104" t="str">
        <f>IF(VLOOKUP(AE285,Home!$C$8:$I$207,6,FALSE)="","",VLOOKUP(AE285,Home!$C$8:$I$207,6,FALSE))</f>
        <v/>
      </c>
      <c r="AI285" s="104" t="e">
        <f t="shared" si="121"/>
        <v>#VALUE!</v>
      </c>
      <c r="AJ285" s="105" t="e">
        <f t="shared" si="114"/>
        <v>#VALUE!</v>
      </c>
      <c r="AK285" s="103" t="e">
        <f t="shared" si="105"/>
        <v>#VALUE!</v>
      </c>
      <c r="AL285" s="103" t="e">
        <f t="shared" si="115"/>
        <v>#VALUE!</v>
      </c>
      <c r="AN285" t="str">
        <f>IF(OR(VLOOKUP(AE285,Home!$C$8:$I$207,6,FALSE)="",VLOOKUP(AE285,Home!$C$8:$I$207,7,FALSE)=""),"FEJL",Baggrundsark!AE285)</f>
        <v>FEJL</v>
      </c>
      <c r="AO285">
        <f>IF(VLOOKUP(AE285,Home!$C$8:$N$207,12,FALSE)="Timelønnet",1,0)</f>
        <v>0</v>
      </c>
      <c r="AP285">
        <f>SUM($AO$4:AO285)*AO285</f>
        <v>0</v>
      </c>
      <c r="AQ285">
        <f t="shared" si="106"/>
        <v>1</v>
      </c>
      <c r="AR285" t="str">
        <f t="shared" si="106"/>
        <v/>
      </c>
      <c r="AS285" t="e">
        <f t="shared" si="116"/>
        <v>#VALUE!</v>
      </c>
      <c r="AT285" s="45" t="e">
        <f t="shared" si="107"/>
        <v>#VALUE!</v>
      </c>
      <c r="AU285">
        <f>VLOOKUP(AQ285,Home!$C$8:$J$207,8,FALSE)</f>
        <v>0</v>
      </c>
      <c r="AZ285">
        <v>20</v>
      </c>
      <c r="BA285">
        <v>2019</v>
      </c>
      <c r="BB285" t="s">
        <v>496</v>
      </c>
      <c r="BC285" t="s">
        <v>188</v>
      </c>
    </row>
    <row r="286" spans="1:55" x14ac:dyDescent="0.25">
      <c r="A286" s="6">
        <f t="shared" si="108"/>
        <v>0</v>
      </c>
      <c r="B286" s="6">
        <f t="shared" si="117"/>
        <v>0</v>
      </c>
      <c r="C286" s="6" t="str">
        <f t="shared" si="109"/>
        <v/>
      </c>
      <c r="D286" s="7">
        <f t="shared" si="110"/>
        <v>0</v>
      </c>
      <c r="E286" s="7">
        <f t="shared" si="118"/>
        <v>0</v>
      </c>
      <c r="F286" s="7" t="str">
        <f t="shared" si="111"/>
        <v/>
      </c>
      <c r="G286" s="6">
        <f t="shared" si="112"/>
        <v>0</v>
      </c>
      <c r="H286" s="6">
        <f t="shared" si="119"/>
        <v>0</v>
      </c>
      <c r="I286" s="6" t="str">
        <f t="shared" si="120"/>
        <v/>
      </c>
      <c r="J286" s="11">
        <v>283</v>
      </c>
      <c r="K286" s="11">
        <f>IF(IFERROR(VLOOKUP(J286,Home!$A$8:$B$1048576,1,FALSE),0)=0,0,1)</f>
        <v>0</v>
      </c>
      <c r="L286" s="129" t="e">
        <f>IF(VLOOKUP(O286,Home!$C$8:$R$207,6,FALSE)="","",VLOOKUP(O286,Home!$C$8:$R$207,6,FALSE))</f>
        <v>#N/A</v>
      </c>
      <c r="M286" s="129" t="e">
        <f t="shared" si="102"/>
        <v>#N/A</v>
      </c>
      <c r="N286" s="11">
        <f>SUM($K$4:K286)</f>
        <v>200</v>
      </c>
      <c r="O286" s="11" t="str">
        <f>IF(P286="","",IF(IFERROR(VLOOKUP(N286,Home!$C$8:$R$1048576,1,FALSE),"")=0,"",IFERROR(VLOOKUP(N286,Home!$C$8:$R$1048576,1,FALSE),"")))</f>
        <v/>
      </c>
      <c r="P286" s="11" t="str">
        <f>IF(IFERROR(VLOOKUP(W286,Home!$C$8:$R$1048576,3,FALSE),"")=0,"",IFERROR(VLOOKUP(W286,Home!$C$8:$R$1048576,3,FALSE),""))</f>
        <v/>
      </c>
      <c r="Q286" s="11" t="str">
        <f t="shared" si="103"/>
        <v/>
      </c>
      <c r="R286" s="130" t="e">
        <f>VLOOKUP(Q286,'Baggrund til lister'!$G$4:$H$15,2,FALSE)</f>
        <v>#N/A</v>
      </c>
      <c r="S286" s="11" t="str">
        <f t="shared" si="104"/>
        <v/>
      </c>
      <c r="T286" s="11" t="str">
        <f>IF(IFERROR(VLOOKUP(N286,Home!$C$8:$R$1048576,11,FALSE),"")=0,"",IFERROR(VLOOKUP(N286,Home!$C$8:$R$1048576,11,FALSE),""))</f>
        <v/>
      </c>
      <c r="U286" s="11" t="str">
        <f>IF(IFERROR(VLOOKUP(O286,Home!$C$8:$R$1048576,12,FALSE),"")=0,"",IFERROR(VLOOKUP(O286,Home!$C$8:$R$1048576,12,FALSE),""))</f>
        <v/>
      </c>
      <c r="V286" s="11" t="str">
        <f>IF(IFERROR(VLOOKUP(O286,Home!$C$8:$R$1048576,8,FALSE),"")=0,"",IFERROR(VLOOKUP(O286,Home!$C$8:$R$1048576,8,FALSE),""))</f>
        <v/>
      </c>
      <c r="W286" s="11" t="str">
        <f>IF(OR(VLOOKUP(N286,Home!$C$7:$I$207,6,FALSE)="",VLOOKUP(N286,Home!$C$7:$I$207,7,FALSE)=""),"FEJL",SUM(Baggrundsark!$K$4:K286))</f>
        <v>FEJL</v>
      </c>
      <c r="Y286">
        <v>283</v>
      </c>
      <c r="Z286" s="1"/>
      <c r="AC286" s="44"/>
      <c r="AD286">
        <f t="shared" si="113"/>
        <v>0</v>
      </c>
      <c r="AE286">
        <f>SUM($AD$4:AD286)</f>
        <v>1</v>
      </c>
      <c r="AF286" s="103" t="str">
        <f>IFERROR(VLOOKUP(AN286,Home!$C$8:$E$207,3,FALSE),"")</f>
        <v/>
      </c>
      <c r="AG286" s="103" t="str">
        <f>IFERROR(VLOOKUP(AN286,Home!$C$8:$E$207,2,FALSE),"")</f>
        <v/>
      </c>
      <c r="AH286" s="104" t="str">
        <f>IF(VLOOKUP(AE286,Home!$C$8:$I$207,6,FALSE)="","",VLOOKUP(AE286,Home!$C$8:$I$207,6,FALSE))</f>
        <v/>
      </c>
      <c r="AI286" s="104" t="e">
        <f t="shared" si="121"/>
        <v>#VALUE!</v>
      </c>
      <c r="AJ286" s="105" t="e">
        <f t="shared" si="114"/>
        <v>#VALUE!</v>
      </c>
      <c r="AK286" s="103" t="e">
        <f t="shared" si="105"/>
        <v>#VALUE!</v>
      </c>
      <c r="AL286" s="103" t="e">
        <f t="shared" si="115"/>
        <v>#VALUE!</v>
      </c>
      <c r="AN286" t="str">
        <f>IF(OR(VLOOKUP(AE286,Home!$C$8:$I$207,6,FALSE)="",VLOOKUP(AE286,Home!$C$8:$I$207,7,FALSE)=""),"FEJL",Baggrundsark!AE286)</f>
        <v>FEJL</v>
      </c>
      <c r="AO286">
        <f>IF(VLOOKUP(AE286,Home!$C$8:$N$207,12,FALSE)="Timelønnet",1,0)</f>
        <v>0</v>
      </c>
      <c r="AP286">
        <f>SUM($AO$4:AO286)*AO286</f>
        <v>0</v>
      </c>
      <c r="AQ286">
        <f t="shared" si="106"/>
        <v>1</v>
      </c>
      <c r="AR286" t="str">
        <f t="shared" si="106"/>
        <v/>
      </c>
      <c r="AS286" t="e">
        <f t="shared" si="116"/>
        <v>#VALUE!</v>
      </c>
      <c r="AT286" s="45" t="e">
        <f t="shared" si="107"/>
        <v>#VALUE!</v>
      </c>
      <c r="AU286">
        <f>VLOOKUP(AQ286,Home!$C$8:$J$207,8,FALSE)</f>
        <v>0</v>
      </c>
      <c r="AZ286">
        <v>21</v>
      </c>
      <c r="BA286">
        <v>2019</v>
      </c>
      <c r="BB286" t="s">
        <v>497</v>
      </c>
      <c r="BC286" t="s">
        <v>189</v>
      </c>
    </row>
    <row r="287" spans="1:55" x14ac:dyDescent="0.25">
      <c r="A287" s="6">
        <f t="shared" si="108"/>
        <v>0</v>
      </c>
      <c r="B287" s="6">
        <f t="shared" si="117"/>
        <v>0</v>
      </c>
      <c r="C287" s="6" t="str">
        <f t="shared" si="109"/>
        <v/>
      </c>
      <c r="D287" s="7">
        <f t="shared" si="110"/>
        <v>0</v>
      </c>
      <c r="E287" s="7">
        <f t="shared" si="118"/>
        <v>0</v>
      </c>
      <c r="F287" s="7" t="str">
        <f t="shared" si="111"/>
        <v/>
      </c>
      <c r="G287" s="6">
        <f t="shared" si="112"/>
        <v>0</v>
      </c>
      <c r="H287" s="6">
        <f t="shared" si="119"/>
        <v>0</v>
      </c>
      <c r="I287" s="6" t="str">
        <f t="shared" si="120"/>
        <v/>
      </c>
      <c r="J287" s="11">
        <v>284</v>
      </c>
      <c r="K287" s="11">
        <f>IF(IFERROR(VLOOKUP(J287,Home!$A$8:$B$1048576,1,FALSE),0)=0,0,1)</f>
        <v>0</v>
      </c>
      <c r="L287" s="129" t="e">
        <f>IF(VLOOKUP(O287,Home!$C$8:$R$207,6,FALSE)="","",VLOOKUP(O287,Home!$C$8:$R$207,6,FALSE))</f>
        <v>#N/A</v>
      </c>
      <c r="M287" s="129" t="e">
        <f t="shared" si="102"/>
        <v>#N/A</v>
      </c>
      <c r="N287" s="11">
        <f>SUM($K$4:K287)</f>
        <v>200</v>
      </c>
      <c r="O287" s="11" t="str">
        <f>IF(P287="","",IF(IFERROR(VLOOKUP(N287,Home!$C$8:$R$1048576,1,FALSE),"")=0,"",IFERROR(VLOOKUP(N287,Home!$C$8:$R$1048576,1,FALSE),"")))</f>
        <v/>
      </c>
      <c r="P287" s="11" t="str">
        <f>IF(IFERROR(VLOOKUP(W287,Home!$C$8:$R$1048576,3,FALSE),"")=0,"",IFERROR(VLOOKUP(W287,Home!$C$8:$R$1048576,3,FALSE),""))</f>
        <v/>
      </c>
      <c r="Q287" s="11" t="str">
        <f t="shared" si="103"/>
        <v/>
      </c>
      <c r="R287" s="130" t="e">
        <f>VLOOKUP(Q287,'Baggrund til lister'!$G$4:$H$15,2,FALSE)</f>
        <v>#N/A</v>
      </c>
      <c r="S287" s="11" t="str">
        <f t="shared" si="104"/>
        <v/>
      </c>
      <c r="T287" s="11" t="str">
        <f>IF(IFERROR(VLOOKUP(N287,Home!$C$8:$R$1048576,11,FALSE),"")=0,"",IFERROR(VLOOKUP(N287,Home!$C$8:$R$1048576,11,FALSE),""))</f>
        <v/>
      </c>
      <c r="U287" s="11" t="str">
        <f>IF(IFERROR(VLOOKUP(O287,Home!$C$8:$R$1048576,12,FALSE),"")=0,"",IFERROR(VLOOKUP(O287,Home!$C$8:$R$1048576,12,FALSE),""))</f>
        <v/>
      </c>
      <c r="V287" s="11" t="str">
        <f>IF(IFERROR(VLOOKUP(O287,Home!$C$8:$R$1048576,8,FALSE),"")=0,"",IFERROR(VLOOKUP(O287,Home!$C$8:$R$1048576,8,FALSE),""))</f>
        <v/>
      </c>
      <c r="W287" s="11" t="str">
        <f>IF(OR(VLOOKUP(N287,Home!$C$7:$I$207,6,FALSE)="",VLOOKUP(N287,Home!$C$7:$I$207,7,FALSE)=""),"FEJL",SUM(Baggrundsark!$K$4:K287))</f>
        <v>FEJL</v>
      </c>
      <c r="Y287">
        <v>284</v>
      </c>
      <c r="Z287" s="1"/>
      <c r="AC287" s="44"/>
      <c r="AD287">
        <f t="shared" si="113"/>
        <v>0</v>
      </c>
      <c r="AE287">
        <f>SUM($AD$4:AD287)</f>
        <v>1</v>
      </c>
      <c r="AF287" s="103" t="str">
        <f>IFERROR(VLOOKUP(AN287,Home!$C$8:$E$207,3,FALSE),"")</f>
        <v/>
      </c>
      <c r="AG287" s="103" t="str">
        <f>IFERROR(VLOOKUP(AN287,Home!$C$8:$E$207,2,FALSE),"")</f>
        <v/>
      </c>
      <c r="AH287" s="104" t="str">
        <f>IF(VLOOKUP(AE287,Home!$C$8:$I$207,6,FALSE)="","",VLOOKUP(AE287,Home!$C$8:$I$207,6,FALSE))</f>
        <v/>
      </c>
      <c r="AI287" s="104" t="e">
        <f t="shared" si="121"/>
        <v>#VALUE!</v>
      </c>
      <c r="AJ287" s="105" t="e">
        <f t="shared" si="114"/>
        <v>#VALUE!</v>
      </c>
      <c r="AK287" s="103" t="e">
        <f t="shared" si="105"/>
        <v>#VALUE!</v>
      </c>
      <c r="AL287" s="103" t="e">
        <f t="shared" si="115"/>
        <v>#VALUE!</v>
      </c>
      <c r="AN287" t="str">
        <f>IF(OR(VLOOKUP(AE287,Home!$C$8:$I$207,6,FALSE)="",VLOOKUP(AE287,Home!$C$8:$I$207,7,FALSE)=""),"FEJL",Baggrundsark!AE287)</f>
        <v>FEJL</v>
      </c>
      <c r="AO287">
        <f>IF(VLOOKUP(AE287,Home!$C$8:$N$207,12,FALSE)="Timelønnet",1,0)</f>
        <v>0</v>
      </c>
      <c r="AP287">
        <f>SUM($AO$4:AO287)*AO287</f>
        <v>0</v>
      </c>
      <c r="AQ287">
        <f t="shared" si="106"/>
        <v>1</v>
      </c>
      <c r="AR287" t="str">
        <f t="shared" si="106"/>
        <v/>
      </c>
      <c r="AS287" t="e">
        <f t="shared" si="116"/>
        <v>#VALUE!</v>
      </c>
      <c r="AT287" s="45" t="e">
        <f t="shared" si="107"/>
        <v>#VALUE!</v>
      </c>
      <c r="AU287">
        <f>VLOOKUP(AQ287,Home!$C$8:$J$207,8,FALSE)</f>
        <v>0</v>
      </c>
      <c r="AZ287">
        <v>22</v>
      </c>
      <c r="BA287">
        <v>2019</v>
      </c>
      <c r="BB287" t="s">
        <v>498</v>
      </c>
      <c r="BC287" t="s">
        <v>189</v>
      </c>
    </row>
    <row r="288" spans="1:55" x14ac:dyDescent="0.25">
      <c r="A288" s="6">
        <f t="shared" si="108"/>
        <v>0</v>
      </c>
      <c r="B288" s="6">
        <f t="shared" si="117"/>
        <v>0</v>
      </c>
      <c r="C288" s="6" t="str">
        <f t="shared" si="109"/>
        <v/>
      </c>
      <c r="D288" s="7">
        <f t="shared" si="110"/>
        <v>0</v>
      </c>
      <c r="E288" s="7">
        <f t="shared" si="118"/>
        <v>0</v>
      </c>
      <c r="F288" s="7" t="str">
        <f t="shared" si="111"/>
        <v/>
      </c>
      <c r="G288" s="6">
        <f t="shared" si="112"/>
        <v>0</v>
      </c>
      <c r="H288" s="6">
        <f t="shared" si="119"/>
        <v>0</v>
      </c>
      <c r="I288" s="6" t="str">
        <f t="shared" si="120"/>
        <v/>
      </c>
      <c r="J288" s="11">
        <v>285</v>
      </c>
      <c r="K288" s="11">
        <f>IF(IFERROR(VLOOKUP(J288,Home!$A$8:$B$1048576,1,FALSE),0)=0,0,1)</f>
        <v>0</v>
      </c>
      <c r="L288" s="129" t="e">
        <f>IF(VLOOKUP(O288,Home!$C$8:$R$207,6,FALSE)="","",VLOOKUP(O288,Home!$C$8:$R$207,6,FALSE))</f>
        <v>#N/A</v>
      </c>
      <c r="M288" s="129" t="e">
        <f t="shared" si="102"/>
        <v>#N/A</v>
      </c>
      <c r="N288" s="11">
        <f>SUM($K$4:K288)</f>
        <v>200</v>
      </c>
      <c r="O288" s="11" t="str">
        <f>IF(P288="","",IF(IFERROR(VLOOKUP(N288,Home!$C$8:$R$1048576,1,FALSE),"")=0,"",IFERROR(VLOOKUP(N288,Home!$C$8:$R$1048576,1,FALSE),"")))</f>
        <v/>
      </c>
      <c r="P288" s="11" t="str">
        <f>IF(IFERROR(VLOOKUP(W288,Home!$C$8:$R$1048576,3,FALSE),"")=0,"",IFERROR(VLOOKUP(W288,Home!$C$8:$R$1048576,3,FALSE),""))</f>
        <v/>
      </c>
      <c r="Q288" s="11" t="str">
        <f t="shared" si="103"/>
        <v/>
      </c>
      <c r="R288" s="130" t="e">
        <f>VLOOKUP(Q288,'Baggrund til lister'!$G$4:$H$15,2,FALSE)</f>
        <v>#N/A</v>
      </c>
      <c r="S288" s="11" t="str">
        <f t="shared" si="104"/>
        <v/>
      </c>
      <c r="T288" s="11" t="str">
        <f>IF(IFERROR(VLOOKUP(N288,Home!$C$8:$R$1048576,11,FALSE),"")=0,"",IFERROR(VLOOKUP(N288,Home!$C$8:$R$1048576,11,FALSE),""))</f>
        <v/>
      </c>
      <c r="U288" s="11" t="str">
        <f>IF(IFERROR(VLOOKUP(O288,Home!$C$8:$R$1048576,12,FALSE),"")=0,"",IFERROR(VLOOKUP(O288,Home!$C$8:$R$1048576,12,FALSE),""))</f>
        <v/>
      </c>
      <c r="V288" s="11" t="str">
        <f>IF(IFERROR(VLOOKUP(O288,Home!$C$8:$R$1048576,8,FALSE),"")=0,"",IFERROR(VLOOKUP(O288,Home!$C$8:$R$1048576,8,FALSE),""))</f>
        <v/>
      </c>
      <c r="W288" s="11" t="str">
        <f>IF(OR(VLOOKUP(N288,Home!$C$7:$I$207,6,FALSE)="",VLOOKUP(N288,Home!$C$7:$I$207,7,FALSE)=""),"FEJL",SUM(Baggrundsark!$K$4:K288))</f>
        <v>FEJL</v>
      </c>
      <c r="Y288">
        <v>285</v>
      </c>
      <c r="Z288" s="1"/>
      <c r="AC288" s="44"/>
      <c r="AD288">
        <f t="shared" si="113"/>
        <v>0</v>
      </c>
      <c r="AE288">
        <f>SUM($AD$4:AD288)</f>
        <v>1</v>
      </c>
      <c r="AF288" s="103" t="str">
        <f>IFERROR(VLOOKUP(AN288,Home!$C$8:$E$207,3,FALSE),"")</f>
        <v/>
      </c>
      <c r="AG288" s="103" t="str">
        <f>IFERROR(VLOOKUP(AN288,Home!$C$8:$E$207,2,FALSE),"")</f>
        <v/>
      </c>
      <c r="AH288" s="104" t="str">
        <f>IF(VLOOKUP(AE288,Home!$C$8:$I$207,6,FALSE)="","",VLOOKUP(AE288,Home!$C$8:$I$207,6,FALSE))</f>
        <v/>
      </c>
      <c r="AI288" s="104" t="e">
        <f t="shared" si="121"/>
        <v>#VALUE!</v>
      </c>
      <c r="AJ288" s="105" t="e">
        <f t="shared" si="114"/>
        <v>#VALUE!</v>
      </c>
      <c r="AK288" s="103" t="e">
        <f t="shared" si="105"/>
        <v>#VALUE!</v>
      </c>
      <c r="AL288" s="103" t="e">
        <f t="shared" si="115"/>
        <v>#VALUE!</v>
      </c>
      <c r="AN288" t="str">
        <f>IF(OR(VLOOKUP(AE288,Home!$C$8:$I$207,6,FALSE)="",VLOOKUP(AE288,Home!$C$8:$I$207,7,FALSE)=""),"FEJL",Baggrundsark!AE288)</f>
        <v>FEJL</v>
      </c>
      <c r="AO288">
        <f>IF(VLOOKUP(AE288,Home!$C$8:$N$207,12,FALSE)="Timelønnet",1,0)</f>
        <v>0</v>
      </c>
      <c r="AP288">
        <f>SUM($AO$4:AO288)*AO288</f>
        <v>0</v>
      </c>
      <c r="AQ288">
        <f t="shared" si="106"/>
        <v>1</v>
      </c>
      <c r="AR288" t="str">
        <f t="shared" si="106"/>
        <v/>
      </c>
      <c r="AS288" t="e">
        <f t="shared" si="116"/>
        <v>#VALUE!</v>
      </c>
      <c r="AT288" s="45" t="e">
        <f t="shared" si="107"/>
        <v>#VALUE!</v>
      </c>
      <c r="AU288">
        <f>VLOOKUP(AQ288,Home!$C$8:$J$207,8,FALSE)</f>
        <v>0</v>
      </c>
      <c r="AZ288">
        <v>23</v>
      </c>
      <c r="BA288">
        <v>2019</v>
      </c>
      <c r="BB288" t="s">
        <v>499</v>
      </c>
      <c r="BC288" t="s">
        <v>190</v>
      </c>
    </row>
    <row r="289" spans="1:55" x14ac:dyDescent="0.25">
      <c r="A289" s="6">
        <f t="shared" si="108"/>
        <v>0</v>
      </c>
      <c r="B289" s="6">
        <f t="shared" si="117"/>
        <v>0</v>
      </c>
      <c r="C289" s="6" t="str">
        <f t="shared" si="109"/>
        <v/>
      </c>
      <c r="D289" s="7">
        <f t="shared" si="110"/>
        <v>0</v>
      </c>
      <c r="E289" s="7">
        <f t="shared" si="118"/>
        <v>0</v>
      </c>
      <c r="F289" s="7" t="str">
        <f t="shared" si="111"/>
        <v/>
      </c>
      <c r="G289" s="6">
        <f t="shared" si="112"/>
        <v>0</v>
      </c>
      <c r="H289" s="6">
        <f t="shared" si="119"/>
        <v>0</v>
      </c>
      <c r="I289" s="6" t="str">
        <f t="shared" si="120"/>
        <v/>
      </c>
      <c r="J289" s="11">
        <v>286</v>
      </c>
      <c r="K289" s="11">
        <f>IF(IFERROR(VLOOKUP(J289,Home!$A$8:$B$1048576,1,FALSE),0)=0,0,1)</f>
        <v>0</v>
      </c>
      <c r="L289" s="129" t="e">
        <f>IF(VLOOKUP(O289,Home!$C$8:$R$207,6,FALSE)="","",VLOOKUP(O289,Home!$C$8:$R$207,6,FALSE))</f>
        <v>#N/A</v>
      </c>
      <c r="M289" s="129" t="e">
        <f t="shared" si="102"/>
        <v>#N/A</v>
      </c>
      <c r="N289" s="11">
        <f>SUM($K$4:K289)</f>
        <v>200</v>
      </c>
      <c r="O289" s="11" t="str">
        <f>IF(P289="","",IF(IFERROR(VLOOKUP(N289,Home!$C$8:$R$1048576,1,FALSE),"")=0,"",IFERROR(VLOOKUP(N289,Home!$C$8:$R$1048576,1,FALSE),"")))</f>
        <v/>
      </c>
      <c r="P289" s="11" t="str">
        <f>IF(IFERROR(VLOOKUP(W289,Home!$C$8:$R$1048576,3,FALSE),"")=0,"",IFERROR(VLOOKUP(W289,Home!$C$8:$R$1048576,3,FALSE),""))</f>
        <v/>
      </c>
      <c r="Q289" s="11" t="str">
        <f t="shared" si="103"/>
        <v/>
      </c>
      <c r="R289" s="130" t="e">
        <f>VLOOKUP(Q289,'Baggrund til lister'!$G$4:$H$15,2,FALSE)</f>
        <v>#N/A</v>
      </c>
      <c r="S289" s="11" t="str">
        <f t="shared" si="104"/>
        <v/>
      </c>
      <c r="T289" s="11" t="str">
        <f>IF(IFERROR(VLOOKUP(N289,Home!$C$8:$R$1048576,11,FALSE),"")=0,"",IFERROR(VLOOKUP(N289,Home!$C$8:$R$1048576,11,FALSE),""))</f>
        <v/>
      </c>
      <c r="U289" s="11" t="str">
        <f>IF(IFERROR(VLOOKUP(O289,Home!$C$8:$R$1048576,12,FALSE),"")=0,"",IFERROR(VLOOKUP(O289,Home!$C$8:$R$1048576,12,FALSE),""))</f>
        <v/>
      </c>
      <c r="V289" s="11" t="str">
        <f>IF(IFERROR(VLOOKUP(O289,Home!$C$8:$R$1048576,8,FALSE),"")=0,"",IFERROR(VLOOKUP(O289,Home!$C$8:$R$1048576,8,FALSE),""))</f>
        <v/>
      </c>
      <c r="W289" s="11" t="str">
        <f>IF(OR(VLOOKUP(N289,Home!$C$7:$I$207,6,FALSE)="",VLOOKUP(N289,Home!$C$7:$I$207,7,FALSE)=""),"FEJL",SUM(Baggrundsark!$K$4:K289))</f>
        <v>FEJL</v>
      </c>
      <c r="Y289">
        <v>286</v>
      </c>
      <c r="Z289" s="1"/>
      <c r="AC289" s="44"/>
      <c r="AD289">
        <f t="shared" si="113"/>
        <v>0</v>
      </c>
      <c r="AE289">
        <f>SUM($AD$4:AD289)</f>
        <v>1</v>
      </c>
      <c r="AF289" s="103" t="str">
        <f>IFERROR(VLOOKUP(AN289,Home!$C$8:$E$207,3,FALSE),"")</f>
        <v/>
      </c>
      <c r="AG289" s="103" t="str">
        <f>IFERROR(VLOOKUP(AN289,Home!$C$8:$E$207,2,FALSE),"")</f>
        <v/>
      </c>
      <c r="AH289" s="104" t="str">
        <f>IF(VLOOKUP(AE289,Home!$C$8:$I$207,6,FALSE)="","",VLOOKUP(AE289,Home!$C$8:$I$207,6,FALSE))</f>
        <v/>
      </c>
      <c r="AI289" s="104" t="e">
        <f t="shared" si="121"/>
        <v>#VALUE!</v>
      </c>
      <c r="AJ289" s="105" t="e">
        <f t="shared" si="114"/>
        <v>#VALUE!</v>
      </c>
      <c r="AK289" s="103" t="e">
        <f t="shared" si="105"/>
        <v>#VALUE!</v>
      </c>
      <c r="AL289" s="103" t="e">
        <f t="shared" si="115"/>
        <v>#VALUE!</v>
      </c>
      <c r="AN289" t="str">
        <f>IF(OR(VLOOKUP(AE289,Home!$C$8:$I$207,6,FALSE)="",VLOOKUP(AE289,Home!$C$8:$I$207,7,FALSE)=""),"FEJL",Baggrundsark!AE289)</f>
        <v>FEJL</v>
      </c>
      <c r="AO289">
        <f>IF(VLOOKUP(AE289,Home!$C$8:$N$207,12,FALSE)="Timelønnet",1,0)</f>
        <v>0</v>
      </c>
      <c r="AP289">
        <f>SUM($AO$4:AO289)*AO289</f>
        <v>0</v>
      </c>
      <c r="AQ289">
        <f t="shared" si="106"/>
        <v>1</v>
      </c>
      <c r="AR289" t="str">
        <f t="shared" si="106"/>
        <v/>
      </c>
      <c r="AS289" t="e">
        <f t="shared" si="116"/>
        <v>#VALUE!</v>
      </c>
      <c r="AT289" s="45" t="e">
        <f t="shared" si="107"/>
        <v>#VALUE!</v>
      </c>
      <c r="AU289">
        <f>VLOOKUP(AQ289,Home!$C$8:$J$207,8,FALSE)</f>
        <v>0</v>
      </c>
      <c r="AZ289">
        <v>24</v>
      </c>
      <c r="BA289">
        <v>2019</v>
      </c>
      <c r="BB289" t="s">
        <v>500</v>
      </c>
      <c r="BC289" t="s">
        <v>190</v>
      </c>
    </row>
    <row r="290" spans="1:55" x14ac:dyDescent="0.25">
      <c r="A290" s="6">
        <f t="shared" si="108"/>
        <v>0</v>
      </c>
      <c r="B290" s="6">
        <f t="shared" si="117"/>
        <v>0</v>
      </c>
      <c r="C290" s="6" t="str">
        <f t="shared" si="109"/>
        <v/>
      </c>
      <c r="D290" s="7">
        <f t="shared" si="110"/>
        <v>0</v>
      </c>
      <c r="E290" s="7">
        <f t="shared" si="118"/>
        <v>0</v>
      </c>
      <c r="F290" s="7" t="str">
        <f t="shared" si="111"/>
        <v/>
      </c>
      <c r="G290" s="6">
        <f t="shared" si="112"/>
        <v>0</v>
      </c>
      <c r="H290" s="6">
        <f t="shared" si="119"/>
        <v>0</v>
      </c>
      <c r="I290" s="6" t="str">
        <f t="shared" si="120"/>
        <v/>
      </c>
      <c r="J290" s="11">
        <v>287</v>
      </c>
      <c r="K290" s="11">
        <f>IF(IFERROR(VLOOKUP(J290,Home!$A$8:$B$1048576,1,FALSE),0)=0,0,1)</f>
        <v>0</v>
      </c>
      <c r="L290" s="129" t="e">
        <f>IF(VLOOKUP(O290,Home!$C$8:$R$207,6,FALSE)="","",VLOOKUP(O290,Home!$C$8:$R$207,6,FALSE))</f>
        <v>#N/A</v>
      </c>
      <c r="M290" s="129" t="e">
        <f t="shared" si="102"/>
        <v>#N/A</v>
      </c>
      <c r="N290" s="11">
        <f>SUM($K$4:K290)</f>
        <v>200</v>
      </c>
      <c r="O290" s="11" t="str">
        <f>IF(P290="","",IF(IFERROR(VLOOKUP(N290,Home!$C$8:$R$1048576,1,FALSE),"")=0,"",IFERROR(VLOOKUP(N290,Home!$C$8:$R$1048576,1,FALSE),"")))</f>
        <v/>
      </c>
      <c r="P290" s="11" t="str">
        <f>IF(IFERROR(VLOOKUP(W290,Home!$C$8:$R$1048576,3,FALSE),"")=0,"",IFERROR(VLOOKUP(W290,Home!$C$8:$R$1048576,3,FALSE),""))</f>
        <v/>
      </c>
      <c r="Q290" s="11" t="str">
        <f t="shared" si="103"/>
        <v/>
      </c>
      <c r="R290" s="130" t="e">
        <f>VLOOKUP(Q290,'Baggrund til lister'!$G$4:$H$15,2,FALSE)</f>
        <v>#N/A</v>
      </c>
      <c r="S290" s="11" t="str">
        <f t="shared" si="104"/>
        <v/>
      </c>
      <c r="T290" s="11" t="str">
        <f>IF(IFERROR(VLOOKUP(N290,Home!$C$8:$R$1048576,11,FALSE),"")=0,"",IFERROR(VLOOKUP(N290,Home!$C$8:$R$1048576,11,FALSE),""))</f>
        <v/>
      </c>
      <c r="U290" s="11" t="str">
        <f>IF(IFERROR(VLOOKUP(O290,Home!$C$8:$R$1048576,12,FALSE),"")=0,"",IFERROR(VLOOKUP(O290,Home!$C$8:$R$1048576,12,FALSE),""))</f>
        <v/>
      </c>
      <c r="V290" s="11" t="str">
        <f>IF(IFERROR(VLOOKUP(O290,Home!$C$8:$R$1048576,8,FALSE),"")=0,"",IFERROR(VLOOKUP(O290,Home!$C$8:$R$1048576,8,FALSE),""))</f>
        <v/>
      </c>
      <c r="W290" s="11" t="str">
        <f>IF(OR(VLOOKUP(N290,Home!$C$7:$I$207,6,FALSE)="",VLOOKUP(N290,Home!$C$7:$I$207,7,FALSE)=""),"FEJL",SUM(Baggrundsark!$K$4:K290))</f>
        <v>FEJL</v>
      </c>
      <c r="Y290">
        <v>287</v>
      </c>
      <c r="Z290" s="1"/>
      <c r="AC290" s="44"/>
      <c r="AD290">
        <f t="shared" si="113"/>
        <v>0</v>
      </c>
      <c r="AE290">
        <f>SUM($AD$4:AD290)</f>
        <v>1</v>
      </c>
      <c r="AF290" s="103" t="str">
        <f>IFERROR(VLOOKUP(AN290,Home!$C$8:$E$207,3,FALSE),"")</f>
        <v/>
      </c>
      <c r="AG290" s="103" t="str">
        <f>IFERROR(VLOOKUP(AN290,Home!$C$8:$E$207,2,FALSE),"")</f>
        <v/>
      </c>
      <c r="AH290" s="104" t="str">
        <f>IF(VLOOKUP(AE290,Home!$C$8:$I$207,6,FALSE)="","",VLOOKUP(AE290,Home!$C$8:$I$207,6,FALSE))</f>
        <v/>
      </c>
      <c r="AI290" s="104" t="e">
        <f t="shared" si="121"/>
        <v>#VALUE!</v>
      </c>
      <c r="AJ290" s="105" t="e">
        <f t="shared" si="114"/>
        <v>#VALUE!</v>
      </c>
      <c r="AK290" s="103" t="e">
        <f t="shared" si="105"/>
        <v>#VALUE!</v>
      </c>
      <c r="AL290" s="103" t="e">
        <f t="shared" si="115"/>
        <v>#VALUE!</v>
      </c>
      <c r="AN290" t="str">
        <f>IF(OR(VLOOKUP(AE290,Home!$C$8:$I$207,6,FALSE)="",VLOOKUP(AE290,Home!$C$8:$I$207,7,FALSE)=""),"FEJL",Baggrundsark!AE290)</f>
        <v>FEJL</v>
      </c>
      <c r="AO290">
        <f>IF(VLOOKUP(AE290,Home!$C$8:$N$207,12,FALSE)="Timelønnet",1,0)</f>
        <v>0</v>
      </c>
      <c r="AP290">
        <f>SUM($AO$4:AO290)*AO290</f>
        <v>0</v>
      </c>
      <c r="AQ290">
        <f t="shared" si="106"/>
        <v>1</v>
      </c>
      <c r="AR290" t="str">
        <f t="shared" si="106"/>
        <v/>
      </c>
      <c r="AS290" t="e">
        <f t="shared" si="116"/>
        <v>#VALUE!</v>
      </c>
      <c r="AT290" s="45" t="e">
        <f t="shared" si="107"/>
        <v>#VALUE!</v>
      </c>
      <c r="AU290">
        <f>VLOOKUP(AQ290,Home!$C$8:$J$207,8,FALSE)</f>
        <v>0</v>
      </c>
      <c r="AZ290">
        <v>25</v>
      </c>
      <c r="BA290">
        <v>2019</v>
      </c>
      <c r="BB290" t="s">
        <v>501</v>
      </c>
      <c r="BC290" t="s">
        <v>191</v>
      </c>
    </row>
    <row r="291" spans="1:55" x14ac:dyDescent="0.25">
      <c r="A291" s="6">
        <f t="shared" si="108"/>
        <v>0</v>
      </c>
      <c r="B291" s="6">
        <f t="shared" si="117"/>
        <v>0</v>
      </c>
      <c r="C291" s="6" t="str">
        <f t="shared" si="109"/>
        <v/>
      </c>
      <c r="D291" s="7">
        <f t="shared" si="110"/>
        <v>0</v>
      </c>
      <c r="E291" s="7">
        <f t="shared" si="118"/>
        <v>0</v>
      </c>
      <c r="F291" s="7" t="str">
        <f t="shared" si="111"/>
        <v/>
      </c>
      <c r="G291" s="6">
        <f t="shared" si="112"/>
        <v>0</v>
      </c>
      <c r="H291" s="6">
        <f t="shared" si="119"/>
        <v>0</v>
      </c>
      <c r="I291" s="6" t="str">
        <f t="shared" si="120"/>
        <v/>
      </c>
      <c r="J291" s="11">
        <v>288</v>
      </c>
      <c r="K291" s="11">
        <f>IF(IFERROR(VLOOKUP(J291,Home!$A$8:$B$1048576,1,FALSE),0)=0,0,1)</f>
        <v>0</v>
      </c>
      <c r="L291" s="129" t="e">
        <f>IF(VLOOKUP(O291,Home!$C$8:$R$207,6,FALSE)="","",VLOOKUP(O291,Home!$C$8:$R$207,6,FALSE))</f>
        <v>#N/A</v>
      </c>
      <c r="M291" s="129" t="e">
        <f t="shared" si="102"/>
        <v>#N/A</v>
      </c>
      <c r="N291" s="11">
        <f>SUM($K$4:K291)</f>
        <v>200</v>
      </c>
      <c r="O291" s="11" t="str">
        <f>IF(P291="","",IF(IFERROR(VLOOKUP(N291,Home!$C$8:$R$1048576,1,FALSE),"")=0,"",IFERROR(VLOOKUP(N291,Home!$C$8:$R$1048576,1,FALSE),"")))</f>
        <v/>
      </c>
      <c r="P291" s="11" t="str">
        <f>IF(IFERROR(VLOOKUP(W291,Home!$C$8:$R$1048576,3,FALSE),"")=0,"",IFERROR(VLOOKUP(W291,Home!$C$8:$R$1048576,3,FALSE),""))</f>
        <v/>
      </c>
      <c r="Q291" s="11" t="str">
        <f t="shared" si="103"/>
        <v/>
      </c>
      <c r="R291" s="130" t="e">
        <f>VLOOKUP(Q291,'Baggrund til lister'!$G$4:$H$15,2,FALSE)</f>
        <v>#N/A</v>
      </c>
      <c r="S291" s="11" t="str">
        <f t="shared" si="104"/>
        <v/>
      </c>
      <c r="T291" s="11" t="str">
        <f>IF(IFERROR(VLOOKUP(N291,Home!$C$8:$R$1048576,11,FALSE),"")=0,"",IFERROR(VLOOKUP(N291,Home!$C$8:$R$1048576,11,FALSE),""))</f>
        <v/>
      </c>
      <c r="U291" s="11" t="str">
        <f>IF(IFERROR(VLOOKUP(O291,Home!$C$8:$R$1048576,12,FALSE),"")=0,"",IFERROR(VLOOKUP(O291,Home!$C$8:$R$1048576,12,FALSE),""))</f>
        <v/>
      </c>
      <c r="V291" s="11" t="str">
        <f>IF(IFERROR(VLOOKUP(O291,Home!$C$8:$R$1048576,8,FALSE),"")=0,"",IFERROR(VLOOKUP(O291,Home!$C$8:$R$1048576,8,FALSE),""))</f>
        <v/>
      </c>
      <c r="W291" s="11" t="str">
        <f>IF(OR(VLOOKUP(N291,Home!$C$7:$I$207,6,FALSE)="",VLOOKUP(N291,Home!$C$7:$I$207,7,FALSE)=""),"FEJL",SUM(Baggrundsark!$K$4:K291))</f>
        <v>FEJL</v>
      </c>
      <c r="Y291">
        <v>288</v>
      </c>
      <c r="Z291" s="1"/>
      <c r="AC291" s="44"/>
      <c r="AD291">
        <f t="shared" si="113"/>
        <v>0</v>
      </c>
      <c r="AE291">
        <f>SUM($AD$4:AD291)</f>
        <v>1</v>
      </c>
      <c r="AF291" s="103" t="str">
        <f>IFERROR(VLOOKUP(AN291,Home!$C$8:$E$207,3,FALSE),"")</f>
        <v/>
      </c>
      <c r="AG291" s="103" t="str">
        <f>IFERROR(VLOOKUP(AN291,Home!$C$8:$E$207,2,FALSE),"")</f>
        <v/>
      </c>
      <c r="AH291" s="104" t="str">
        <f>IF(VLOOKUP(AE291,Home!$C$8:$I$207,6,FALSE)="","",VLOOKUP(AE291,Home!$C$8:$I$207,6,FALSE))</f>
        <v/>
      </c>
      <c r="AI291" s="104" t="e">
        <f t="shared" si="121"/>
        <v>#VALUE!</v>
      </c>
      <c r="AJ291" s="105" t="e">
        <f t="shared" si="114"/>
        <v>#VALUE!</v>
      </c>
      <c r="AK291" s="103" t="e">
        <f t="shared" si="105"/>
        <v>#VALUE!</v>
      </c>
      <c r="AL291" s="103" t="e">
        <f t="shared" si="115"/>
        <v>#VALUE!</v>
      </c>
      <c r="AN291" t="str">
        <f>IF(OR(VLOOKUP(AE291,Home!$C$8:$I$207,6,FALSE)="",VLOOKUP(AE291,Home!$C$8:$I$207,7,FALSE)=""),"FEJL",Baggrundsark!AE291)</f>
        <v>FEJL</v>
      </c>
      <c r="AO291">
        <f>IF(VLOOKUP(AE291,Home!$C$8:$N$207,12,FALSE)="Timelønnet",1,0)</f>
        <v>0</v>
      </c>
      <c r="AP291">
        <f>SUM($AO$4:AO291)*AO291</f>
        <v>0</v>
      </c>
      <c r="AQ291">
        <f t="shared" si="106"/>
        <v>1</v>
      </c>
      <c r="AR291" t="str">
        <f t="shared" si="106"/>
        <v/>
      </c>
      <c r="AS291" t="e">
        <f t="shared" si="116"/>
        <v>#VALUE!</v>
      </c>
      <c r="AT291" s="45" t="e">
        <f t="shared" si="107"/>
        <v>#VALUE!</v>
      </c>
      <c r="AU291">
        <f>VLOOKUP(AQ291,Home!$C$8:$J$207,8,FALSE)</f>
        <v>0</v>
      </c>
      <c r="AZ291">
        <v>26</v>
      </c>
      <c r="BA291">
        <v>2019</v>
      </c>
      <c r="BB291" t="s">
        <v>502</v>
      </c>
      <c r="BC291" t="s">
        <v>191</v>
      </c>
    </row>
    <row r="292" spans="1:55" x14ac:dyDescent="0.25">
      <c r="A292" s="6">
        <f t="shared" si="108"/>
        <v>0</v>
      </c>
      <c r="B292" s="6">
        <f t="shared" si="117"/>
        <v>0</v>
      </c>
      <c r="C292" s="6" t="str">
        <f t="shared" si="109"/>
        <v/>
      </c>
      <c r="D292" s="7">
        <f t="shared" si="110"/>
        <v>0</v>
      </c>
      <c r="E292" s="7">
        <f t="shared" si="118"/>
        <v>0</v>
      </c>
      <c r="F292" s="7" t="str">
        <f t="shared" si="111"/>
        <v/>
      </c>
      <c r="G292" s="6">
        <f t="shared" si="112"/>
        <v>0</v>
      </c>
      <c r="H292" s="6">
        <f t="shared" si="119"/>
        <v>0</v>
      </c>
      <c r="I292" s="6" t="str">
        <f t="shared" si="120"/>
        <v/>
      </c>
      <c r="J292" s="11">
        <v>289</v>
      </c>
      <c r="K292" s="11">
        <f>IF(IFERROR(VLOOKUP(J292,Home!$A$8:$B$1048576,1,FALSE),0)=0,0,1)</f>
        <v>0</v>
      </c>
      <c r="L292" s="129" t="e">
        <f>IF(VLOOKUP(O292,Home!$C$8:$R$207,6,FALSE)="","",VLOOKUP(O292,Home!$C$8:$R$207,6,FALSE))</f>
        <v>#N/A</v>
      </c>
      <c r="M292" s="129" t="e">
        <f t="shared" si="102"/>
        <v>#N/A</v>
      </c>
      <c r="N292" s="11">
        <f>SUM($K$4:K292)</f>
        <v>200</v>
      </c>
      <c r="O292" s="11" t="str">
        <f>IF(P292="","",IF(IFERROR(VLOOKUP(N292,Home!$C$8:$R$1048576,1,FALSE),"")=0,"",IFERROR(VLOOKUP(N292,Home!$C$8:$R$1048576,1,FALSE),"")))</f>
        <v/>
      </c>
      <c r="P292" s="11" t="str">
        <f>IF(IFERROR(VLOOKUP(W292,Home!$C$8:$R$1048576,3,FALSE),"")=0,"",IFERROR(VLOOKUP(W292,Home!$C$8:$R$1048576,3,FALSE),""))</f>
        <v/>
      </c>
      <c r="Q292" s="11" t="str">
        <f t="shared" si="103"/>
        <v/>
      </c>
      <c r="R292" s="130" t="e">
        <f>VLOOKUP(Q292,'Baggrund til lister'!$G$4:$H$15,2,FALSE)</f>
        <v>#N/A</v>
      </c>
      <c r="S292" s="11" t="str">
        <f t="shared" si="104"/>
        <v/>
      </c>
      <c r="T292" s="11" t="str">
        <f>IF(IFERROR(VLOOKUP(N292,Home!$C$8:$R$1048576,11,FALSE),"")=0,"",IFERROR(VLOOKUP(N292,Home!$C$8:$R$1048576,11,FALSE),""))</f>
        <v/>
      </c>
      <c r="U292" s="11" t="str">
        <f>IF(IFERROR(VLOOKUP(O292,Home!$C$8:$R$1048576,12,FALSE),"")=0,"",IFERROR(VLOOKUP(O292,Home!$C$8:$R$1048576,12,FALSE),""))</f>
        <v/>
      </c>
      <c r="V292" s="11" t="str">
        <f>IF(IFERROR(VLOOKUP(O292,Home!$C$8:$R$1048576,8,FALSE),"")=0,"",IFERROR(VLOOKUP(O292,Home!$C$8:$R$1048576,8,FALSE),""))</f>
        <v/>
      </c>
      <c r="W292" s="11" t="str">
        <f>IF(OR(VLOOKUP(N292,Home!$C$7:$I$207,6,FALSE)="",VLOOKUP(N292,Home!$C$7:$I$207,7,FALSE)=""),"FEJL",SUM(Baggrundsark!$K$4:K292))</f>
        <v>FEJL</v>
      </c>
      <c r="Y292">
        <v>289</v>
      </c>
      <c r="Z292" s="1"/>
      <c r="AC292" s="44"/>
      <c r="AD292">
        <f t="shared" si="113"/>
        <v>0</v>
      </c>
      <c r="AE292">
        <f>SUM($AD$4:AD292)</f>
        <v>1</v>
      </c>
      <c r="AF292" s="103" t="str">
        <f>IFERROR(VLOOKUP(AN292,Home!$C$8:$E$207,3,FALSE),"")</f>
        <v/>
      </c>
      <c r="AG292" s="103" t="str">
        <f>IFERROR(VLOOKUP(AN292,Home!$C$8:$E$207,2,FALSE),"")</f>
        <v/>
      </c>
      <c r="AH292" s="104" t="str">
        <f>IF(VLOOKUP(AE292,Home!$C$8:$I$207,6,FALSE)="","",VLOOKUP(AE292,Home!$C$8:$I$207,6,FALSE))</f>
        <v/>
      </c>
      <c r="AI292" s="104" t="e">
        <f t="shared" si="121"/>
        <v>#VALUE!</v>
      </c>
      <c r="AJ292" s="105" t="e">
        <f t="shared" si="114"/>
        <v>#VALUE!</v>
      </c>
      <c r="AK292" s="103" t="e">
        <f t="shared" si="105"/>
        <v>#VALUE!</v>
      </c>
      <c r="AL292" s="103" t="e">
        <f t="shared" si="115"/>
        <v>#VALUE!</v>
      </c>
      <c r="AN292" t="str">
        <f>IF(OR(VLOOKUP(AE292,Home!$C$8:$I$207,6,FALSE)="",VLOOKUP(AE292,Home!$C$8:$I$207,7,FALSE)=""),"FEJL",Baggrundsark!AE292)</f>
        <v>FEJL</v>
      </c>
      <c r="AO292">
        <f>IF(VLOOKUP(AE292,Home!$C$8:$N$207,12,FALSE)="Timelønnet",1,0)</f>
        <v>0</v>
      </c>
      <c r="AP292">
        <f>SUM($AO$4:AO292)*AO292</f>
        <v>0</v>
      </c>
      <c r="AQ292">
        <f t="shared" si="106"/>
        <v>1</v>
      </c>
      <c r="AR292" t="str">
        <f t="shared" si="106"/>
        <v/>
      </c>
      <c r="AS292" t="e">
        <f t="shared" si="116"/>
        <v>#VALUE!</v>
      </c>
      <c r="AT292" s="45" t="e">
        <f t="shared" si="107"/>
        <v>#VALUE!</v>
      </c>
      <c r="AU292">
        <f>VLOOKUP(AQ292,Home!$C$8:$J$207,8,FALSE)</f>
        <v>0</v>
      </c>
      <c r="AZ292">
        <v>27</v>
      </c>
      <c r="BA292">
        <v>2019</v>
      </c>
      <c r="BB292" t="s">
        <v>503</v>
      </c>
      <c r="BC292" t="s">
        <v>192</v>
      </c>
    </row>
    <row r="293" spans="1:55" x14ac:dyDescent="0.25">
      <c r="A293" s="6">
        <f t="shared" si="108"/>
        <v>0</v>
      </c>
      <c r="B293" s="6">
        <f t="shared" si="117"/>
        <v>0</v>
      </c>
      <c r="C293" s="6" t="str">
        <f t="shared" si="109"/>
        <v/>
      </c>
      <c r="D293" s="7">
        <f t="shared" si="110"/>
        <v>0</v>
      </c>
      <c r="E293" s="7">
        <f t="shared" si="118"/>
        <v>0</v>
      </c>
      <c r="F293" s="7" t="str">
        <f t="shared" si="111"/>
        <v/>
      </c>
      <c r="G293" s="6">
        <f t="shared" si="112"/>
        <v>0</v>
      </c>
      <c r="H293" s="6">
        <f t="shared" si="119"/>
        <v>0</v>
      </c>
      <c r="I293" s="6" t="str">
        <f t="shared" si="120"/>
        <v/>
      </c>
      <c r="J293" s="11">
        <v>290</v>
      </c>
      <c r="K293" s="11">
        <f>IF(IFERROR(VLOOKUP(J293,Home!$A$8:$B$1048576,1,FALSE),0)=0,0,1)</f>
        <v>0</v>
      </c>
      <c r="L293" s="129" t="e">
        <f>IF(VLOOKUP(O293,Home!$C$8:$R$207,6,FALSE)="","",VLOOKUP(O293,Home!$C$8:$R$207,6,FALSE))</f>
        <v>#N/A</v>
      </c>
      <c r="M293" s="129" t="e">
        <f t="shared" si="102"/>
        <v>#N/A</v>
      </c>
      <c r="N293" s="11">
        <f>SUM($K$4:K293)</f>
        <v>200</v>
      </c>
      <c r="O293" s="11" t="str">
        <f>IF(P293="","",IF(IFERROR(VLOOKUP(N293,Home!$C$8:$R$1048576,1,FALSE),"")=0,"",IFERROR(VLOOKUP(N293,Home!$C$8:$R$1048576,1,FALSE),"")))</f>
        <v/>
      </c>
      <c r="P293" s="11" t="str">
        <f>IF(IFERROR(VLOOKUP(W293,Home!$C$8:$R$1048576,3,FALSE),"")=0,"",IFERROR(VLOOKUP(W293,Home!$C$8:$R$1048576,3,FALSE),""))</f>
        <v/>
      </c>
      <c r="Q293" s="11" t="str">
        <f t="shared" si="103"/>
        <v/>
      </c>
      <c r="R293" s="130" t="e">
        <f>VLOOKUP(Q293,'Baggrund til lister'!$G$4:$H$15,2,FALSE)</f>
        <v>#N/A</v>
      </c>
      <c r="S293" s="11" t="str">
        <f t="shared" si="104"/>
        <v/>
      </c>
      <c r="T293" s="11" t="str">
        <f>IF(IFERROR(VLOOKUP(N293,Home!$C$8:$R$1048576,11,FALSE),"")=0,"",IFERROR(VLOOKUP(N293,Home!$C$8:$R$1048576,11,FALSE),""))</f>
        <v/>
      </c>
      <c r="U293" s="11" t="str">
        <f>IF(IFERROR(VLOOKUP(O293,Home!$C$8:$R$1048576,12,FALSE),"")=0,"",IFERROR(VLOOKUP(O293,Home!$C$8:$R$1048576,12,FALSE),""))</f>
        <v/>
      </c>
      <c r="V293" s="11" t="str">
        <f>IF(IFERROR(VLOOKUP(O293,Home!$C$8:$R$1048576,8,FALSE),"")=0,"",IFERROR(VLOOKUP(O293,Home!$C$8:$R$1048576,8,FALSE),""))</f>
        <v/>
      </c>
      <c r="W293" s="11" t="str">
        <f>IF(OR(VLOOKUP(N293,Home!$C$7:$I$207,6,FALSE)="",VLOOKUP(N293,Home!$C$7:$I$207,7,FALSE)=""),"FEJL",SUM(Baggrundsark!$K$4:K293))</f>
        <v>FEJL</v>
      </c>
      <c r="Y293">
        <v>290</v>
      </c>
      <c r="Z293" s="1"/>
      <c r="AC293" s="44"/>
      <c r="AD293">
        <f t="shared" si="113"/>
        <v>0</v>
      </c>
      <c r="AE293">
        <f>SUM($AD$4:AD293)</f>
        <v>1</v>
      </c>
      <c r="AF293" s="103" t="str">
        <f>IFERROR(VLOOKUP(AN293,Home!$C$8:$E$207,3,FALSE),"")</f>
        <v/>
      </c>
      <c r="AG293" s="103" t="str">
        <f>IFERROR(VLOOKUP(AN293,Home!$C$8:$E$207,2,FALSE),"")</f>
        <v/>
      </c>
      <c r="AH293" s="104" t="str">
        <f>IF(VLOOKUP(AE293,Home!$C$8:$I$207,6,FALSE)="","",VLOOKUP(AE293,Home!$C$8:$I$207,6,FALSE))</f>
        <v/>
      </c>
      <c r="AI293" s="104" t="e">
        <f t="shared" si="121"/>
        <v>#VALUE!</v>
      </c>
      <c r="AJ293" s="105" t="e">
        <f t="shared" si="114"/>
        <v>#VALUE!</v>
      </c>
      <c r="AK293" s="103" t="e">
        <f t="shared" si="105"/>
        <v>#VALUE!</v>
      </c>
      <c r="AL293" s="103" t="e">
        <f t="shared" si="115"/>
        <v>#VALUE!</v>
      </c>
      <c r="AN293" t="str">
        <f>IF(OR(VLOOKUP(AE293,Home!$C$8:$I$207,6,FALSE)="",VLOOKUP(AE293,Home!$C$8:$I$207,7,FALSE)=""),"FEJL",Baggrundsark!AE293)</f>
        <v>FEJL</v>
      </c>
      <c r="AO293">
        <f>IF(VLOOKUP(AE293,Home!$C$8:$N$207,12,FALSE)="Timelønnet",1,0)</f>
        <v>0</v>
      </c>
      <c r="AP293">
        <f>SUM($AO$4:AO293)*AO293</f>
        <v>0</v>
      </c>
      <c r="AQ293">
        <f t="shared" si="106"/>
        <v>1</v>
      </c>
      <c r="AR293" t="str">
        <f t="shared" si="106"/>
        <v/>
      </c>
      <c r="AS293" t="e">
        <f t="shared" si="116"/>
        <v>#VALUE!</v>
      </c>
      <c r="AT293" s="45" t="e">
        <f t="shared" si="107"/>
        <v>#VALUE!</v>
      </c>
      <c r="AU293">
        <f>VLOOKUP(AQ293,Home!$C$8:$J$207,8,FALSE)</f>
        <v>0</v>
      </c>
      <c r="AZ293">
        <v>28</v>
      </c>
      <c r="BA293">
        <v>2019</v>
      </c>
      <c r="BB293" t="s">
        <v>504</v>
      </c>
      <c r="BC293" t="s">
        <v>192</v>
      </c>
    </row>
    <row r="294" spans="1:55" x14ac:dyDescent="0.25">
      <c r="A294" s="6">
        <f t="shared" si="108"/>
        <v>0</v>
      </c>
      <c r="B294" s="6">
        <f t="shared" si="117"/>
        <v>0</v>
      </c>
      <c r="C294" s="6" t="str">
        <f t="shared" si="109"/>
        <v/>
      </c>
      <c r="D294" s="7">
        <f t="shared" si="110"/>
        <v>0</v>
      </c>
      <c r="E294" s="7">
        <f t="shared" si="118"/>
        <v>0</v>
      </c>
      <c r="F294" s="7" t="str">
        <f t="shared" si="111"/>
        <v/>
      </c>
      <c r="G294" s="6">
        <f t="shared" si="112"/>
        <v>0</v>
      </c>
      <c r="H294" s="6">
        <f t="shared" si="119"/>
        <v>0</v>
      </c>
      <c r="I294" s="6" t="str">
        <f t="shared" si="120"/>
        <v/>
      </c>
      <c r="J294" s="11">
        <v>291</v>
      </c>
      <c r="K294" s="11">
        <f>IF(IFERROR(VLOOKUP(J294,Home!$A$8:$B$1048576,1,FALSE),0)=0,0,1)</f>
        <v>0</v>
      </c>
      <c r="L294" s="129" t="e">
        <f>IF(VLOOKUP(O294,Home!$C$8:$R$207,6,FALSE)="","",VLOOKUP(O294,Home!$C$8:$R$207,6,FALSE))</f>
        <v>#N/A</v>
      </c>
      <c r="M294" s="129" t="e">
        <f t="shared" si="102"/>
        <v>#N/A</v>
      </c>
      <c r="N294" s="11">
        <f>SUM($K$4:K294)</f>
        <v>200</v>
      </c>
      <c r="O294" s="11" t="str">
        <f>IF(P294="","",IF(IFERROR(VLOOKUP(N294,Home!$C$8:$R$1048576,1,FALSE),"")=0,"",IFERROR(VLOOKUP(N294,Home!$C$8:$R$1048576,1,FALSE),"")))</f>
        <v/>
      </c>
      <c r="P294" s="11" t="str">
        <f>IF(IFERROR(VLOOKUP(W294,Home!$C$8:$R$1048576,3,FALSE),"")=0,"",IFERROR(VLOOKUP(W294,Home!$C$8:$R$1048576,3,FALSE),""))</f>
        <v/>
      </c>
      <c r="Q294" s="11" t="str">
        <f t="shared" si="103"/>
        <v/>
      </c>
      <c r="R294" s="130" t="e">
        <f>VLOOKUP(Q294,'Baggrund til lister'!$G$4:$H$15,2,FALSE)</f>
        <v>#N/A</v>
      </c>
      <c r="S294" s="11" t="str">
        <f t="shared" si="104"/>
        <v/>
      </c>
      <c r="T294" s="11" t="str">
        <f>IF(IFERROR(VLOOKUP(N294,Home!$C$8:$R$1048576,11,FALSE),"")=0,"",IFERROR(VLOOKUP(N294,Home!$C$8:$R$1048576,11,FALSE),""))</f>
        <v/>
      </c>
      <c r="U294" s="11" t="str">
        <f>IF(IFERROR(VLOOKUP(O294,Home!$C$8:$R$1048576,12,FALSE),"")=0,"",IFERROR(VLOOKUP(O294,Home!$C$8:$R$1048576,12,FALSE),""))</f>
        <v/>
      </c>
      <c r="V294" s="11" t="str">
        <f>IF(IFERROR(VLOOKUP(O294,Home!$C$8:$R$1048576,8,FALSE),"")=0,"",IFERROR(VLOOKUP(O294,Home!$C$8:$R$1048576,8,FALSE),""))</f>
        <v/>
      </c>
      <c r="W294" s="11" t="str">
        <f>IF(OR(VLOOKUP(N294,Home!$C$7:$I$207,6,FALSE)="",VLOOKUP(N294,Home!$C$7:$I$207,7,FALSE)=""),"FEJL",SUM(Baggrundsark!$K$4:K294))</f>
        <v>FEJL</v>
      </c>
      <c r="Y294">
        <v>291</v>
      </c>
      <c r="Z294" s="1"/>
      <c r="AC294" s="44"/>
      <c r="AD294">
        <f t="shared" si="113"/>
        <v>0</v>
      </c>
      <c r="AE294">
        <f>SUM($AD$4:AD294)</f>
        <v>1</v>
      </c>
      <c r="AF294" s="103" t="str">
        <f>IFERROR(VLOOKUP(AN294,Home!$C$8:$E$207,3,FALSE),"")</f>
        <v/>
      </c>
      <c r="AG294" s="103" t="str">
        <f>IFERROR(VLOOKUP(AN294,Home!$C$8:$E$207,2,FALSE),"")</f>
        <v/>
      </c>
      <c r="AH294" s="104" t="str">
        <f>IF(VLOOKUP(AE294,Home!$C$8:$I$207,6,FALSE)="","",VLOOKUP(AE294,Home!$C$8:$I$207,6,FALSE))</f>
        <v/>
      </c>
      <c r="AI294" s="104" t="e">
        <f t="shared" si="121"/>
        <v>#VALUE!</v>
      </c>
      <c r="AJ294" s="105" t="e">
        <f t="shared" si="114"/>
        <v>#VALUE!</v>
      </c>
      <c r="AK294" s="103" t="e">
        <f t="shared" si="105"/>
        <v>#VALUE!</v>
      </c>
      <c r="AL294" s="103" t="e">
        <f t="shared" si="115"/>
        <v>#VALUE!</v>
      </c>
      <c r="AN294" t="str">
        <f>IF(OR(VLOOKUP(AE294,Home!$C$8:$I$207,6,FALSE)="",VLOOKUP(AE294,Home!$C$8:$I$207,7,FALSE)=""),"FEJL",Baggrundsark!AE294)</f>
        <v>FEJL</v>
      </c>
      <c r="AO294">
        <f>IF(VLOOKUP(AE294,Home!$C$8:$N$207,12,FALSE)="Timelønnet",1,0)</f>
        <v>0</v>
      </c>
      <c r="AP294">
        <f>SUM($AO$4:AO294)*AO294</f>
        <v>0</v>
      </c>
      <c r="AQ294">
        <f t="shared" si="106"/>
        <v>1</v>
      </c>
      <c r="AR294" t="str">
        <f t="shared" si="106"/>
        <v/>
      </c>
      <c r="AS294" t="e">
        <f t="shared" si="116"/>
        <v>#VALUE!</v>
      </c>
      <c r="AT294" s="45" t="e">
        <f t="shared" si="107"/>
        <v>#VALUE!</v>
      </c>
      <c r="AU294">
        <f>VLOOKUP(AQ294,Home!$C$8:$J$207,8,FALSE)</f>
        <v>0</v>
      </c>
      <c r="AZ294">
        <v>29</v>
      </c>
      <c r="BA294">
        <v>2019</v>
      </c>
      <c r="BB294" t="s">
        <v>505</v>
      </c>
      <c r="BC294" t="s">
        <v>193</v>
      </c>
    </row>
    <row r="295" spans="1:55" x14ac:dyDescent="0.25">
      <c r="A295" s="6">
        <f t="shared" si="108"/>
        <v>0</v>
      </c>
      <c r="B295" s="6">
        <f t="shared" si="117"/>
        <v>0</v>
      </c>
      <c r="C295" s="6" t="str">
        <f t="shared" si="109"/>
        <v/>
      </c>
      <c r="D295" s="7">
        <f t="shared" si="110"/>
        <v>0</v>
      </c>
      <c r="E295" s="7">
        <f t="shared" si="118"/>
        <v>0</v>
      </c>
      <c r="F295" s="7" t="str">
        <f t="shared" si="111"/>
        <v/>
      </c>
      <c r="G295" s="6">
        <f t="shared" si="112"/>
        <v>0</v>
      </c>
      <c r="H295" s="6">
        <f t="shared" si="119"/>
        <v>0</v>
      </c>
      <c r="I295" s="6" t="str">
        <f t="shared" si="120"/>
        <v/>
      </c>
      <c r="J295" s="11">
        <v>292</v>
      </c>
      <c r="K295" s="11">
        <f>IF(IFERROR(VLOOKUP(J295,Home!$A$8:$B$1048576,1,FALSE),0)=0,0,1)</f>
        <v>0</v>
      </c>
      <c r="L295" s="129" t="e">
        <f>IF(VLOOKUP(O295,Home!$C$8:$R$207,6,FALSE)="","",VLOOKUP(O295,Home!$C$8:$R$207,6,FALSE))</f>
        <v>#N/A</v>
      </c>
      <c r="M295" s="129" t="e">
        <f t="shared" si="102"/>
        <v>#N/A</v>
      </c>
      <c r="N295" s="11">
        <f>SUM($K$4:K295)</f>
        <v>200</v>
      </c>
      <c r="O295" s="11" t="str">
        <f>IF(P295="","",IF(IFERROR(VLOOKUP(N295,Home!$C$8:$R$1048576,1,FALSE),"")=0,"",IFERROR(VLOOKUP(N295,Home!$C$8:$R$1048576,1,FALSE),"")))</f>
        <v/>
      </c>
      <c r="P295" s="11" t="str">
        <f>IF(IFERROR(VLOOKUP(W295,Home!$C$8:$R$1048576,3,FALSE),"")=0,"",IFERROR(VLOOKUP(W295,Home!$C$8:$R$1048576,3,FALSE),""))</f>
        <v/>
      </c>
      <c r="Q295" s="11" t="str">
        <f t="shared" si="103"/>
        <v/>
      </c>
      <c r="R295" s="130" t="e">
        <f>VLOOKUP(Q295,'Baggrund til lister'!$G$4:$H$15,2,FALSE)</f>
        <v>#N/A</v>
      </c>
      <c r="S295" s="11" t="str">
        <f t="shared" si="104"/>
        <v/>
      </c>
      <c r="T295" s="11" t="str">
        <f>IF(IFERROR(VLOOKUP(N295,Home!$C$8:$R$1048576,11,FALSE),"")=0,"",IFERROR(VLOOKUP(N295,Home!$C$8:$R$1048576,11,FALSE),""))</f>
        <v/>
      </c>
      <c r="U295" s="11" t="str">
        <f>IF(IFERROR(VLOOKUP(O295,Home!$C$8:$R$1048576,12,FALSE),"")=0,"",IFERROR(VLOOKUP(O295,Home!$C$8:$R$1048576,12,FALSE),""))</f>
        <v/>
      </c>
      <c r="V295" s="11" t="str">
        <f>IF(IFERROR(VLOOKUP(O295,Home!$C$8:$R$1048576,8,FALSE),"")=0,"",IFERROR(VLOOKUP(O295,Home!$C$8:$R$1048576,8,FALSE),""))</f>
        <v/>
      </c>
      <c r="W295" s="11" t="str">
        <f>IF(OR(VLOOKUP(N295,Home!$C$7:$I$207,6,FALSE)="",VLOOKUP(N295,Home!$C$7:$I$207,7,FALSE)=""),"FEJL",SUM(Baggrundsark!$K$4:K295))</f>
        <v>FEJL</v>
      </c>
      <c r="Y295">
        <v>292</v>
      </c>
      <c r="Z295" s="1"/>
      <c r="AC295" s="44"/>
      <c r="AD295">
        <f t="shared" si="113"/>
        <v>0</v>
      </c>
      <c r="AE295">
        <f>SUM($AD$4:AD295)</f>
        <v>1</v>
      </c>
      <c r="AF295" s="103" t="str">
        <f>IFERROR(VLOOKUP(AN295,Home!$C$8:$E$207,3,FALSE),"")</f>
        <v/>
      </c>
      <c r="AG295" s="103" t="str">
        <f>IFERROR(VLOOKUP(AN295,Home!$C$8:$E$207,2,FALSE),"")</f>
        <v/>
      </c>
      <c r="AH295" s="104" t="str">
        <f>IF(VLOOKUP(AE295,Home!$C$8:$I$207,6,FALSE)="","",VLOOKUP(AE295,Home!$C$8:$I$207,6,FALSE))</f>
        <v/>
      </c>
      <c r="AI295" s="104" t="e">
        <f t="shared" si="121"/>
        <v>#VALUE!</v>
      </c>
      <c r="AJ295" s="105" t="e">
        <f t="shared" si="114"/>
        <v>#VALUE!</v>
      </c>
      <c r="AK295" s="103" t="e">
        <f t="shared" si="105"/>
        <v>#VALUE!</v>
      </c>
      <c r="AL295" s="103" t="e">
        <f t="shared" si="115"/>
        <v>#VALUE!</v>
      </c>
      <c r="AN295" t="str">
        <f>IF(OR(VLOOKUP(AE295,Home!$C$8:$I$207,6,FALSE)="",VLOOKUP(AE295,Home!$C$8:$I$207,7,FALSE)=""),"FEJL",Baggrundsark!AE295)</f>
        <v>FEJL</v>
      </c>
      <c r="AO295">
        <f>IF(VLOOKUP(AE295,Home!$C$8:$N$207,12,FALSE)="Timelønnet",1,0)</f>
        <v>0</v>
      </c>
      <c r="AP295">
        <f>SUM($AO$4:AO295)*AO295</f>
        <v>0</v>
      </c>
      <c r="AQ295">
        <f t="shared" si="106"/>
        <v>1</v>
      </c>
      <c r="AR295" t="str">
        <f t="shared" si="106"/>
        <v/>
      </c>
      <c r="AS295" t="e">
        <f t="shared" si="116"/>
        <v>#VALUE!</v>
      </c>
      <c r="AT295" s="45" t="e">
        <f t="shared" si="107"/>
        <v>#VALUE!</v>
      </c>
      <c r="AU295">
        <f>VLOOKUP(AQ295,Home!$C$8:$J$207,8,FALSE)</f>
        <v>0</v>
      </c>
      <c r="AZ295">
        <v>30</v>
      </c>
      <c r="BA295">
        <v>2019</v>
      </c>
      <c r="BB295" t="s">
        <v>506</v>
      </c>
      <c r="BC295" t="s">
        <v>193</v>
      </c>
    </row>
    <row r="296" spans="1:55" x14ac:dyDescent="0.25">
      <c r="A296" s="6">
        <f t="shared" si="108"/>
        <v>0</v>
      </c>
      <c r="B296" s="6">
        <f t="shared" si="117"/>
        <v>0</v>
      </c>
      <c r="C296" s="6" t="str">
        <f t="shared" si="109"/>
        <v/>
      </c>
      <c r="D296" s="7">
        <f t="shared" si="110"/>
        <v>0</v>
      </c>
      <c r="E296" s="7">
        <f t="shared" si="118"/>
        <v>0</v>
      </c>
      <c r="F296" s="7" t="str">
        <f t="shared" si="111"/>
        <v/>
      </c>
      <c r="G296" s="6">
        <f t="shared" si="112"/>
        <v>0</v>
      </c>
      <c r="H296" s="6">
        <f t="shared" si="119"/>
        <v>0</v>
      </c>
      <c r="I296" s="6" t="str">
        <f t="shared" si="120"/>
        <v/>
      </c>
      <c r="J296" s="11">
        <v>293</v>
      </c>
      <c r="K296" s="11">
        <f>IF(IFERROR(VLOOKUP(J296,Home!$A$8:$B$1048576,1,FALSE),0)=0,0,1)</f>
        <v>0</v>
      </c>
      <c r="L296" s="129" t="e">
        <f>IF(VLOOKUP(O296,Home!$C$8:$R$207,6,FALSE)="","",VLOOKUP(O296,Home!$C$8:$R$207,6,FALSE))</f>
        <v>#N/A</v>
      </c>
      <c r="M296" s="129" t="e">
        <f t="shared" si="102"/>
        <v>#N/A</v>
      </c>
      <c r="N296" s="11">
        <f>SUM($K$4:K296)</f>
        <v>200</v>
      </c>
      <c r="O296" s="11" t="str">
        <f>IF(P296="","",IF(IFERROR(VLOOKUP(N296,Home!$C$8:$R$1048576,1,FALSE),"")=0,"",IFERROR(VLOOKUP(N296,Home!$C$8:$R$1048576,1,FALSE),"")))</f>
        <v/>
      </c>
      <c r="P296" s="11" t="str">
        <f>IF(IFERROR(VLOOKUP(W296,Home!$C$8:$R$1048576,3,FALSE),"")=0,"",IFERROR(VLOOKUP(W296,Home!$C$8:$R$1048576,3,FALSE),""))</f>
        <v/>
      </c>
      <c r="Q296" s="11" t="str">
        <f t="shared" si="103"/>
        <v/>
      </c>
      <c r="R296" s="130" t="e">
        <f>VLOOKUP(Q296,'Baggrund til lister'!$G$4:$H$15,2,FALSE)</f>
        <v>#N/A</v>
      </c>
      <c r="S296" s="11" t="str">
        <f t="shared" si="104"/>
        <v/>
      </c>
      <c r="T296" s="11" t="str">
        <f>IF(IFERROR(VLOOKUP(N296,Home!$C$8:$R$1048576,11,FALSE),"")=0,"",IFERROR(VLOOKUP(N296,Home!$C$8:$R$1048576,11,FALSE),""))</f>
        <v/>
      </c>
      <c r="U296" s="11" t="str">
        <f>IF(IFERROR(VLOOKUP(O296,Home!$C$8:$R$1048576,12,FALSE),"")=0,"",IFERROR(VLOOKUP(O296,Home!$C$8:$R$1048576,12,FALSE),""))</f>
        <v/>
      </c>
      <c r="V296" s="11" t="str">
        <f>IF(IFERROR(VLOOKUP(O296,Home!$C$8:$R$1048576,8,FALSE),"")=0,"",IFERROR(VLOOKUP(O296,Home!$C$8:$R$1048576,8,FALSE),""))</f>
        <v/>
      </c>
      <c r="W296" s="11" t="str">
        <f>IF(OR(VLOOKUP(N296,Home!$C$7:$I$207,6,FALSE)="",VLOOKUP(N296,Home!$C$7:$I$207,7,FALSE)=""),"FEJL",SUM(Baggrundsark!$K$4:K296))</f>
        <v>FEJL</v>
      </c>
      <c r="Y296">
        <v>293</v>
      </c>
      <c r="Z296" s="1"/>
      <c r="AC296" s="44"/>
      <c r="AD296">
        <f t="shared" si="113"/>
        <v>0</v>
      </c>
      <c r="AE296">
        <f>SUM($AD$4:AD296)</f>
        <v>1</v>
      </c>
      <c r="AF296" s="103" t="str">
        <f>IFERROR(VLOOKUP(AN296,Home!$C$8:$E$207,3,FALSE),"")</f>
        <v/>
      </c>
      <c r="AG296" s="103" t="str">
        <f>IFERROR(VLOOKUP(AN296,Home!$C$8:$E$207,2,FALSE),"")</f>
        <v/>
      </c>
      <c r="AH296" s="104" t="str">
        <f>IF(VLOOKUP(AE296,Home!$C$8:$I$207,6,FALSE)="","",VLOOKUP(AE296,Home!$C$8:$I$207,6,FALSE))</f>
        <v/>
      </c>
      <c r="AI296" s="104" t="e">
        <f t="shared" si="121"/>
        <v>#VALUE!</v>
      </c>
      <c r="AJ296" s="105" t="e">
        <f t="shared" si="114"/>
        <v>#VALUE!</v>
      </c>
      <c r="AK296" s="103" t="e">
        <f t="shared" si="105"/>
        <v>#VALUE!</v>
      </c>
      <c r="AL296" s="103" t="e">
        <f t="shared" si="115"/>
        <v>#VALUE!</v>
      </c>
      <c r="AN296" t="str">
        <f>IF(OR(VLOOKUP(AE296,Home!$C$8:$I$207,6,FALSE)="",VLOOKUP(AE296,Home!$C$8:$I$207,7,FALSE)=""),"FEJL",Baggrundsark!AE296)</f>
        <v>FEJL</v>
      </c>
      <c r="AO296">
        <f>IF(VLOOKUP(AE296,Home!$C$8:$N$207,12,FALSE)="Timelønnet",1,0)</f>
        <v>0</v>
      </c>
      <c r="AP296">
        <f>SUM($AO$4:AO296)*AO296</f>
        <v>0</v>
      </c>
      <c r="AQ296">
        <f t="shared" si="106"/>
        <v>1</v>
      </c>
      <c r="AR296" t="str">
        <f t="shared" si="106"/>
        <v/>
      </c>
      <c r="AS296" t="e">
        <f t="shared" si="116"/>
        <v>#VALUE!</v>
      </c>
      <c r="AT296" s="45" t="e">
        <f t="shared" si="107"/>
        <v>#VALUE!</v>
      </c>
      <c r="AU296">
        <f>VLOOKUP(AQ296,Home!$C$8:$J$207,8,FALSE)</f>
        <v>0</v>
      </c>
      <c r="AZ296">
        <v>31</v>
      </c>
      <c r="BA296">
        <v>2019</v>
      </c>
      <c r="BB296" t="s">
        <v>507</v>
      </c>
      <c r="BC296" t="s">
        <v>194</v>
      </c>
    </row>
    <row r="297" spans="1:55" x14ac:dyDescent="0.25">
      <c r="A297" s="6">
        <f t="shared" si="108"/>
        <v>0</v>
      </c>
      <c r="B297" s="6">
        <f t="shared" si="117"/>
        <v>0</v>
      </c>
      <c r="C297" s="6" t="str">
        <f t="shared" si="109"/>
        <v/>
      </c>
      <c r="D297" s="7">
        <f t="shared" si="110"/>
        <v>0</v>
      </c>
      <c r="E297" s="7">
        <f t="shared" si="118"/>
        <v>0</v>
      </c>
      <c r="F297" s="7" t="str">
        <f t="shared" si="111"/>
        <v/>
      </c>
      <c r="G297" s="6">
        <f t="shared" si="112"/>
        <v>0</v>
      </c>
      <c r="H297" s="6">
        <f t="shared" si="119"/>
        <v>0</v>
      </c>
      <c r="I297" s="6" t="str">
        <f t="shared" si="120"/>
        <v/>
      </c>
      <c r="J297" s="11">
        <v>294</v>
      </c>
      <c r="K297" s="11">
        <f>IF(IFERROR(VLOOKUP(J297,Home!$A$8:$B$1048576,1,FALSE),0)=0,0,1)</f>
        <v>0</v>
      </c>
      <c r="L297" s="129" t="e">
        <f>IF(VLOOKUP(O297,Home!$C$8:$R$207,6,FALSE)="","",VLOOKUP(O297,Home!$C$8:$R$207,6,FALSE))</f>
        <v>#N/A</v>
      </c>
      <c r="M297" s="129" t="e">
        <f t="shared" si="102"/>
        <v>#N/A</v>
      </c>
      <c r="N297" s="11">
        <f>SUM($K$4:K297)</f>
        <v>200</v>
      </c>
      <c r="O297" s="11" t="str">
        <f>IF(P297="","",IF(IFERROR(VLOOKUP(N297,Home!$C$8:$R$1048576,1,FALSE),"")=0,"",IFERROR(VLOOKUP(N297,Home!$C$8:$R$1048576,1,FALSE),"")))</f>
        <v/>
      </c>
      <c r="P297" s="11" t="str">
        <f>IF(IFERROR(VLOOKUP(W297,Home!$C$8:$R$1048576,3,FALSE),"")=0,"",IFERROR(VLOOKUP(W297,Home!$C$8:$R$1048576,3,FALSE),""))</f>
        <v/>
      </c>
      <c r="Q297" s="11" t="str">
        <f t="shared" si="103"/>
        <v/>
      </c>
      <c r="R297" s="130" t="e">
        <f>VLOOKUP(Q297,'Baggrund til lister'!$G$4:$H$15,2,FALSE)</f>
        <v>#N/A</v>
      </c>
      <c r="S297" s="11" t="str">
        <f t="shared" si="104"/>
        <v/>
      </c>
      <c r="T297" s="11" t="str">
        <f>IF(IFERROR(VLOOKUP(N297,Home!$C$8:$R$1048576,11,FALSE),"")=0,"",IFERROR(VLOOKUP(N297,Home!$C$8:$R$1048576,11,FALSE),""))</f>
        <v/>
      </c>
      <c r="U297" s="11" t="str">
        <f>IF(IFERROR(VLOOKUP(O297,Home!$C$8:$R$1048576,12,FALSE),"")=0,"",IFERROR(VLOOKUP(O297,Home!$C$8:$R$1048576,12,FALSE),""))</f>
        <v/>
      </c>
      <c r="V297" s="11" t="str">
        <f>IF(IFERROR(VLOOKUP(O297,Home!$C$8:$R$1048576,8,FALSE),"")=0,"",IFERROR(VLOOKUP(O297,Home!$C$8:$R$1048576,8,FALSE),""))</f>
        <v/>
      </c>
      <c r="W297" s="11" t="str">
        <f>IF(OR(VLOOKUP(N297,Home!$C$7:$I$207,6,FALSE)="",VLOOKUP(N297,Home!$C$7:$I$207,7,FALSE)=""),"FEJL",SUM(Baggrundsark!$K$4:K297))</f>
        <v>FEJL</v>
      </c>
      <c r="Y297">
        <v>294</v>
      </c>
      <c r="Z297" s="1"/>
      <c r="AC297" s="44"/>
      <c r="AD297">
        <f t="shared" si="113"/>
        <v>0</v>
      </c>
      <c r="AE297">
        <f>SUM($AD$4:AD297)</f>
        <v>1</v>
      </c>
      <c r="AF297" s="103" t="str">
        <f>IFERROR(VLOOKUP(AN297,Home!$C$8:$E$207,3,FALSE),"")</f>
        <v/>
      </c>
      <c r="AG297" s="103" t="str">
        <f>IFERROR(VLOOKUP(AN297,Home!$C$8:$E$207,2,FALSE),"")</f>
        <v/>
      </c>
      <c r="AH297" s="104" t="str">
        <f>IF(VLOOKUP(AE297,Home!$C$8:$I$207,6,FALSE)="","",VLOOKUP(AE297,Home!$C$8:$I$207,6,FALSE))</f>
        <v/>
      </c>
      <c r="AI297" s="104" t="e">
        <f t="shared" si="121"/>
        <v>#VALUE!</v>
      </c>
      <c r="AJ297" s="105" t="e">
        <f t="shared" si="114"/>
        <v>#VALUE!</v>
      </c>
      <c r="AK297" s="103" t="e">
        <f t="shared" si="105"/>
        <v>#VALUE!</v>
      </c>
      <c r="AL297" s="103" t="e">
        <f t="shared" si="115"/>
        <v>#VALUE!</v>
      </c>
      <c r="AN297" t="str">
        <f>IF(OR(VLOOKUP(AE297,Home!$C$8:$I$207,6,FALSE)="",VLOOKUP(AE297,Home!$C$8:$I$207,7,FALSE)=""),"FEJL",Baggrundsark!AE297)</f>
        <v>FEJL</v>
      </c>
      <c r="AO297">
        <f>IF(VLOOKUP(AE297,Home!$C$8:$N$207,12,FALSE)="Timelønnet",1,0)</f>
        <v>0</v>
      </c>
      <c r="AP297">
        <f>SUM($AO$4:AO297)*AO297</f>
        <v>0</v>
      </c>
      <c r="AQ297">
        <f t="shared" si="106"/>
        <v>1</v>
      </c>
      <c r="AR297" t="str">
        <f t="shared" si="106"/>
        <v/>
      </c>
      <c r="AS297" t="e">
        <f t="shared" si="116"/>
        <v>#VALUE!</v>
      </c>
      <c r="AT297" s="45" t="e">
        <f t="shared" si="107"/>
        <v>#VALUE!</v>
      </c>
      <c r="AU297">
        <f>VLOOKUP(AQ297,Home!$C$8:$J$207,8,FALSE)</f>
        <v>0</v>
      </c>
      <c r="AZ297">
        <v>32</v>
      </c>
      <c r="BA297">
        <v>2019</v>
      </c>
      <c r="BB297" t="s">
        <v>508</v>
      </c>
      <c r="BC297" t="s">
        <v>194</v>
      </c>
    </row>
    <row r="298" spans="1:55" x14ac:dyDescent="0.25">
      <c r="A298" s="6">
        <f t="shared" si="108"/>
        <v>0</v>
      </c>
      <c r="B298" s="6">
        <f t="shared" si="117"/>
        <v>0</v>
      </c>
      <c r="C298" s="6" t="str">
        <f t="shared" si="109"/>
        <v/>
      </c>
      <c r="D298" s="7">
        <f t="shared" si="110"/>
        <v>0</v>
      </c>
      <c r="E298" s="7">
        <f t="shared" si="118"/>
        <v>0</v>
      </c>
      <c r="F298" s="7" t="str">
        <f t="shared" si="111"/>
        <v/>
      </c>
      <c r="G298" s="6">
        <f t="shared" si="112"/>
        <v>0</v>
      </c>
      <c r="H298" s="6">
        <f t="shared" si="119"/>
        <v>0</v>
      </c>
      <c r="I298" s="6" t="str">
        <f t="shared" si="120"/>
        <v/>
      </c>
      <c r="J298" s="11">
        <v>295</v>
      </c>
      <c r="K298" s="11">
        <f>IF(IFERROR(VLOOKUP(J298,Home!$A$8:$B$1048576,1,FALSE),0)=0,0,1)</f>
        <v>0</v>
      </c>
      <c r="L298" s="129" t="e">
        <f>IF(VLOOKUP(O298,Home!$C$8:$R$207,6,FALSE)="","",VLOOKUP(O298,Home!$C$8:$R$207,6,FALSE))</f>
        <v>#N/A</v>
      </c>
      <c r="M298" s="129" t="e">
        <f t="shared" si="102"/>
        <v>#N/A</v>
      </c>
      <c r="N298" s="11">
        <f>SUM($K$4:K298)</f>
        <v>200</v>
      </c>
      <c r="O298" s="11" t="str">
        <f>IF(P298="","",IF(IFERROR(VLOOKUP(N298,Home!$C$8:$R$1048576,1,FALSE),"")=0,"",IFERROR(VLOOKUP(N298,Home!$C$8:$R$1048576,1,FALSE),"")))</f>
        <v/>
      </c>
      <c r="P298" s="11" t="str">
        <f>IF(IFERROR(VLOOKUP(W298,Home!$C$8:$R$1048576,3,FALSE),"")=0,"",IFERROR(VLOOKUP(W298,Home!$C$8:$R$1048576,3,FALSE),""))</f>
        <v/>
      </c>
      <c r="Q298" s="11" t="str">
        <f t="shared" si="103"/>
        <v/>
      </c>
      <c r="R298" s="130" t="e">
        <f>VLOOKUP(Q298,'Baggrund til lister'!$G$4:$H$15,2,FALSE)</f>
        <v>#N/A</v>
      </c>
      <c r="S298" s="11" t="str">
        <f t="shared" si="104"/>
        <v/>
      </c>
      <c r="T298" s="11" t="str">
        <f>IF(IFERROR(VLOOKUP(N298,Home!$C$8:$R$1048576,11,FALSE),"")=0,"",IFERROR(VLOOKUP(N298,Home!$C$8:$R$1048576,11,FALSE),""))</f>
        <v/>
      </c>
      <c r="U298" s="11" t="str">
        <f>IF(IFERROR(VLOOKUP(O298,Home!$C$8:$R$1048576,12,FALSE),"")=0,"",IFERROR(VLOOKUP(O298,Home!$C$8:$R$1048576,12,FALSE),""))</f>
        <v/>
      </c>
      <c r="V298" s="11" t="str">
        <f>IF(IFERROR(VLOOKUP(O298,Home!$C$8:$R$1048576,8,FALSE),"")=0,"",IFERROR(VLOOKUP(O298,Home!$C$8:$R$1048576,8,FALSE),""))</f>
        <v/>
      </c>
      <c r="W298" s="11" t="str">
        <f>IF(OR(VLOOKUP(N298,Home!$C$7:$I$207,6,FALSE)="",VLOOKUP(N298,Home!$C$7:$I$207,7,FALSE)=""),"FEJL",SUM(Baggrundsark!$K$4:K298))</f>
        <v>FEJL</v>
      </c>
      <c r="Y298">
        <v>295</v>
      </c>
      <c r="Z298" s="1"/>
      <c r="AC298" s="44"/>
      <c r="AD298">
        <f t="shared" si="113"/>
        <v>0</v>
      </c>
      <c r="AE298">
        <f>SUM($AD$4:AD298)</f>
        <v>1</v>
      </c>
      <c r="AF298" s="103" t="str">
        <f>IFERROR(VLOOKUP(AN298,Home!$C$8:$E$207,3,FALSE),"")</f>
        <v/>
      </c>
      <c r="AG298" s="103" t="str">
        <f>IFERROR(VLOOKUP(AN298,Home!$C$8:$E$207,2,FALSE),"")</f>
        <v/>
      </c>
      <c r="AH298" s="104" t="str">
        <f>IF(VLOOKUP(AE298,Home!$C$8:$I$207,6,FALSE)="","",VLOOKUP(AE298,Home!$C$8:$I$207,6,FALSE))</f>
        <v/>
      </c>
      <c r="AI298" s="104" t="e">
        <f t="shared" si="121"/>
        <v>#VALUE!</v>
      </c>
      <c r="AJ298" s="105" t="e">
        <f t="shared" si="114"/>
        <v>#VALUE!</v>
      </c>
      <c r="AK298" s="103" t="e">
        <f t="shared" si="105"/>
        <v>#VALUE!</v>
      </c>
      <c r="AL298" s="103" t="e">
        <f t="shared" si="115"/>
        <v>#VALUE!</v>
      </c>
      <c r="AN298" t="str">
        <f>IF(OR(VLOOKUP(AE298,Home!$C$8:$I$207,6,FALSE)="",VLOOKUP(AE298,Home!$C$8:$I$207,7,FALSE)=""),"FEJL",Baggrundsark!AE298)</f>
        <v>FEJL</v>
      </c>
      <c r="AO298">
        <f>IF(VLOOKUP(AE298,Home!$C$8:$N$207,12,FALSE)="Timelønnet",1,0)</f>
        <v>0</v>
      </c>
      <c r="AP298">
        <f>SUM($AO$4:AO298)*AO298</f>
        <v>0</v>
      </c>
      <c r="AQ298">
        <f t="shared" si="106"/>
        <v>1</v>
      </c>
      <c r="AR298" t="str">
        <f t="shared" si="106"/>
        <v/>
      </c>
      <c r="AS298" t="e">
        <f t="shared" si="116"/>
        <v>#VALUE!</v>
      </c>
      <c r="AT298" s="45" t="e">
        <f t="shared" si="107"/>
        <v>#VALUE!</v>
      </c>
      <c r="AU298">
        <f>VLOOKUP(AQ298,Home!$C$8:$J$207,8,FALSE)</f>
        <v>0</v>
      </c>
      <c r="AZ298">
        <v>33</v>
      </c>
      <c r="BA298">
        <v>2019</v>
      </c>
      <c r="BB298" t="s">
        <v>509</v>
      </c>
      <c r="BC298" t="s">
        <v>195</v>
      </c>
    </row>
    <row r="299" spans="1:55" x14ac:dyDescent="0.25">
      <c r="A299" s="6">
        <f t="shared" si="108"/>
        <v>0</v>
      </c>
      <c r="B299" s="6">
        <f t="shared" si="117"/>
        <v>0</v>
      </c>
      <c r="C299" s="6" t="str">
        <f t="shared" si="109"/>
        <v/>
      </c>
      <c r="D299" s="7">
        <f t="shared" si="110"/>
        <v>0</v>
      </c>
      <c r="E299" s="7">
        <f t="shared" si="118"/>
        <v>0</v>
      </c>
      <c r="F299" s="7" t="str">
        <f t="shared" si="111"/>
        <v/>
      </c>
      <c r="G299" s="6">
        <f t="shared" si="112"/>
        <v>0</v>
      </c>
      <c r="H299" s="6">
        <f t="shared" si="119"/>
        <v>0</v>
      </c>
      <c r="I299" s="6" t="str">
        <f t="shared" si="120"/>
        <v/>
      </c>
      <c r="J299" s="11">
        <v>296</v>
      </c>
      <c r="K299" s="11">
        <f>IF(IFERROR(VLOOKUP(J299,Home!$A$8:$B$1048576,1,FALSE),0)=0,0,1)</f>
        <v>0</v>
      </c>
      <c r="L299" s="129" t="e">
        <f>IF(VLOOKUP(O299,Home!$C$8:$R$207,6,FALSE)="","",VLOOKUP(O299,Home!$C$8:$R$207,6,FALSE))</f>
        <v>#N/A</v>
      </c>
      <c r="M299" s="129" t="e">
        <f t="shared" si="102"/>
        <v>#N/A</v>
      </c>
      <c r="N299" s="11">
        <f>SUM($K$4:K299)</f>
        <v>200</v>
      </c>
      <c r="O299" s="11" t="str">
        <f>IF(P299="","",IF(IFERROR(VLOOKUP(N299,Home!$C$8:$R$1048576,1,FALSE),"")=0,"",IFERROR(VLOOKUP(N299,Home!$C$8:$R$1048576,1,FALSE),"")))</f>
        <v/>
      </c>
      <c r="P299" s="11" t="str">
        <f>IF(IFERROR(VLOOKUP(W299,Home!$C$8:$R$1048576,3,FALSE),"")=0,"",IFERROR(VLOOKUP(W299,Home!$C$8:$R$1048576,3,FALSE),""))</f>
        <v/>
      </c>
      <c r="Q299" s="11" t="str">
        <f t="shared" si="103"/>
        <v/>
      </c>
      <c r="R299" s="130" t="e">
        <f>VLOOKUP(Q299,'Baggrund til lister'!$G$4:$H$15,2,FALSE)</f>
        <v>#N/A</v>
      </c>
      <c r="S299" s="11" t="str">
        <f t="shared" si="104"/>
        <v/>
      </c>
      <c r="T299" s="11" t="str">
        <f>IF(IFERROR(VLOOKUP(N299,Home!$C$8:$R$1048576,11,FALSE),"")=0,"",IFERROR(VLOOKUP(N299,Home!$C$8:$R$1048576,11,FALSE),""))</f>
        <v/>
      </c>
      <c r="U299" s="11" t="str">
        <f>IF(IFERROR(VLOOKUP(O299,Home!$C$8:$R$1048576,12,FALSE),"")=0,"",IFERROR(VLOOKUP(O299,Home!$C$8:$R$1048576,12,FALSE),""))</f>
        <v/>
      </c>
      <c r="V299" s="11" t="str">
        <f>IF(IFERROR(VLOOKUP(O299,Home!$C$8:$R$1048576,8,FALSE),"")=0,"",IFERROR(VLOOKUP(O299,Home!$C$8:$R$1048576,8,FALSE),""))</f>
        <v/>
      </c>
      <c r="W299" s="11" t="str">
        <f>IF(OR(VLOOKUP(N299,Home!$C$7:$I$207,6,FALSE)="",VLOOKUP(N299,Home!$C$7:$I$207,7,FALSE)=""),"FEJL",SUM(Baggrundsark!$K$4:K299))</f>
        <v>FEJL</v>
      </c>
      <c r="Y299">
        <v>296</v>
      </c>
      <c r="Z299" s="1"/>
      <c r="AC299" s="44"/>
      <c r="AD299">
        <f t="shared" si="113"/>
        <v>0</v>
      </c>
      <c r="AE299">
        <f>SUM($AD$4:AD299)</f>
        <v>1</v>
      </c>
      <c r="AF299" s="103" t="str">
        <f>IFERROR(VLOOKUP(AN299,Home!$C$8:$E$207,3,FALSE),"")</f>
        <v/>
      </c>
      <c r="AG299" s="103" t="str">
        <f>IFERROR(VLOOKUP(AN299,Home!$C$8:$E$207,2,FALSE),"")</f>
        <v/>
      </c>
      <c r="AH299" s="104" t="str">
        <f>IF(VLOOKUP(AE299,Home!$C$8:$I$207,6,FALSE)="","",VLOOKUP(AE299,Home!$C$8:$I$207,6,FALSE))</f>
        <v/>
      </c>
      <c r="AI299" s="104" t="e">
        <f t="shared" si="121"/>
        <v>#VALUE!</v>
      </c>
      <c r="AJ299" s="105" t="e">
        <f t="shared" si="114"/>
        <v>#VALUE!</v>
      </c>
      <c r="AK299" s="103" t="e">
        <f t="shared" si="105"/>
        <v>#VALUE!</v>
      </c>
      <c r="AL299" s="103" t="e">
        <f t="shared" si="115"/>
        <v>#VALUE!</v>
      </c>
      <c r="AN299" t="str">
        <f>IF(OR(VLOOKUP(AE299,Home!$C$8:$I$207,6,FALSE)="",VLOOKUP(AE299,Home!$C$8:$I$207,7,FALSE)=""),"FEJL",Baggrundsark!AE299)</f>
        <v>FEJL</v>
      </c>
      <c r="AO299">
        <f>IF(VLOOKUP(AE299,Home!$C$8:$N$207,12,FALSE)="Timelønnet",1,0)</f>
        <v>0</v>
      </c>
      <c r="AP299">
        <f>SUM($AO$4:AO299)*AO299</f>
        <v>0</v>
      </c>
      <c r="AQ299">
        <f t="shared" si="106"/>
        <v>1</v>
      </c>
      <c r="AR299" t="str">
        <f t="shared" si="106"/>
        <v/>
      </c>
      <c r="AS299" t="e">
        <f t="shared" si="116"/>
        <v>#VALUE!</v>
      </c>
      <c r="AT299" s="45" t="e">
        <f t="shared" si="107"/>
        <v>#VALUE!</v>
      </c>
      <c r="AU299">
        <f>VLOOKUP(AQ299,Home!$C$8:$J$207,8,FALSE)</f>
        <v>0</v>
      </c>
      <c r="AZ299">
        <v>34</v>
      </c>
      <c r="BA299">
        <v>2019</v>
      </c>
      <c r="BB299" t="s">
        <v>510</v>
      </c>
      <c r="BC299" t="s">
        <v>195</v>
      </c>
    </row>
    <row r="300" spans="1:55" x14ac:dyDescent="0.25">
      <c r="A300" s="6">
        <f t="shared" si="108"/>
        <v>0</v>
      </c>
      <c r="B300" s="6">
        <f t="shared" si="117"/>
        <v>0</v>
      </c>
      <c r="C300" s="6" t="str">
        <f t="shared" si="109"/>
        <v/>
      </c>
      <c r="D300" s="7">
        <f t="shared" si="110"/>
        <v>0</v>
      </c>
      <c r="E300" s="7">
        <f t="shared" si="118"/>
        <v>0</v>
      </c>
      <c r="F300" s="7" t="str">
        <f t="shared" si="111"/>
        <v/>
      </c>
      <c r="G300" s="6">
        <f t="shared" si="112"/>
        <v>0</v>
      </c>
      <c r="H300" s="6">
        <f t="shared" si="119"/>
        <v>0</v>
      </c>
      <c r="I300" s="6" t="str">
        <f t="shared" si="120"/>
        <v/>
      </c>
      <c r="J300" s="11">
        <v>297</v>
      </c>
      <c r="K300" s="11">
        <f>IF(IFERROR(VLOOKUP(J300,Home!$A$8:$B$1048576,1,FALSE),0)=0,0,1)</f>
        <v>0</v>
      </c>
      <c r="L300" s="129" t="e">
        <f>IF(VLOOKUP(O300,Home!$C$8:$R$207,6,FALSE)="","",VLOOKUP(O300,Home!$C$8:$R$207,6,FALSE))</f>
        <v>#N/A</v>
      </c>
      <c r="M300" s="129" t="e">
        <f t="shared" si="102"/>
        <v>#N/A</v>
      </c>
      <c r="N300" s="11">
        <f>SUM($K$4:K300)</f>
        <v>200</v>
      </c>
      <c r="O300" s="11" t="str">
        <f>IF(P300="","",IF(IFERROR(VLOOKUP(N300,Home!$C$8:$R$1048576,1,FALSE),"")=0,"",IFERROR(VLOOKUP(N300,Home!$C$8:$R$1048576,1,FALSE),"")))</f>
        <v/>
      </c>
      <c r="P300" s="11" t="str">
        <f>IF(IFERROR(VLOOKUP(W300,Home!$C$8:$R$1048576,3,FALSE),"")=0,"",IFERROR(VLOOKUP(W300,Home!$C$8:$R$1048576,3,FALSE),""))</f>
        <v/>
      </c>
      <c r="Q300" s="11" t="str">
        <f t="shared" si="103"/>
        <v/>
      </c>
      <c r="R300" s="130" t="e">
        <f>VLOOKUP(Q300,'Baggrund til lister'!$G$4:$H$15,2,FALSE)</f>
        <v>#N/A</v>
      </c>
      <c r="S300" s="11" t="str">
        <f t="shared" si="104"/>
        <v/>
      </c>
      <c r="T300" s="11" t="str">
        <f>IF(IFERROR(VLOOKUP(N300,Home!$C$8:$R$1048576,11,FALSE),"")=0,"",IFERROR(VLOOKUP(N300,Home!$C$8:$R$1048576,11,FALSE),""))</f>
        <v/>
      </c>
      <c r="U300" s="11" t="str">
        <f>IF(IFERROR(VLOOKUP(O300,Home!$C$8:$R$1048576,12,FALSE),"")=0,"",IFERROR(VLOOKUP(O300,Home!$C$8:$R$1048576,12,FALSE),""))</f>
        <v/>
      </c>
      <c r="V300" s="11" t="str">
        <f>IF(IFERROR(VLOOKUP(O300,Home!$C$8:$R$1048576,8,FALSE),"")=0,"",IFERROR(VLOOKUP(O300,Home!$C$8:$R$1048576,8,FALSE),""))</f>
        <v/>
      </c>
      <c r="W300" s="11" t="str">
        <f>IF(OR(VLOOKUP(N300,Home!$C$7:$I$207,6,FALSE)="",VLOOKUP(N300,Home!$C$7:$I$207,7,FALSE)=""),"FEJL",SUM(Baggrundsark!$K$4:K300))</f>
        <v>FEJL</v>
      </c>
      <c r="Y300">
        <v>297</v>
      </c>
      <c r="Z300" s="1"/>
      <c r="AC300" s="44"/>
      <c r="AD300">
        <f t="shared" si="113"/>
        <v>0</v>
      </c>
      <c r="AE300">
        <f>SUM($AD$4:AD300)</f>
        <v>1</v>
      </c>
      <c r="AF300" s="103" t="str">
        <f>IFERROR(VLOOKUP(AN300,Home!$C$8:$E$207,3,FALSE),"")</f>
        <v/>
      </c>
      <c r="AG300" s="103" t="str">
        <f>IFERROR(VLOOKUP(AN300,Home!$C$8:$E$207,2,FALSE),"")</f>
        <v/>
      </c>
      <c r="AH300" s="104" t="str">
        <f>IF(VLOOKUP(AE300,Home!$C$8:$I$207,6,FALSE)="","",VLOOKUP(AE300,Home!$C$8:$I$207,6,FALSE))</f>
        <v/>
      </c>
      <c r="AI300" s="104" t="e">
        <f t="shared" si="121"/>
        <v>#VALUE!</v>
      </c>
      <c r="AJ300" s="105" t="e">
        <f t="shared" si="114"/>
        <v>#VALUE!</v>
      </c>
      <c r="AK300" s="103" t="e">
        <f t="shared" si="105"/>
        <v>#VALUE!</v>
      </c>
      <c r="AL300" s="103" t="e">
        <f t="shared" si="115"/>
        <v>#VALUE!</v>
      </c>
      <c r="AN300" t="str">
        <f>IF(OR(VLOOKUP(AE300,Home!$C$8:$I$207,6,FALSE)="",VLOOKUP(AE300,Home!$C$8:$I$207,7,FALSE)=""),"FEJL",Baggrundsark!AE300)</f>
        <v>FEJL</v>
      </c>
      <c r="AO300">
        <f>IF(VLOOKUP(AE300,Home!$C$8:$N$207,12,FALSE)="Timelønnet",1,0)</f>
        <v>0</v>
      </c>
      <c r="AP300">
        <f>SUM($AO$4:AO300)*AO300</f>
        <v>0</v>
      </c>
      <c r="AQ300">
        <f t="shared" si="106"/>
        <v>1</v>
      </c>
      <c r="AR300" t="str">
        <f t="shared" si="106"/>
        <v/>
      </c>
      <c r="AS300" t="e">
        <f t="shared" si="116"/>
        <v>#VALUE!</v>
      </c>
      <c r="AT300" s="45" t="e">
        <f t="shared" si="107"/>
        <v>#VALUE!</v>
      </c>
      <c r="AU300">
        <f>VLOOKUP(AQ300,Home!$C$8:$J$207,8,FALSE)</f>
        <v>0</v>
      </c>
      <c r="AZ300">
        <v>35</v>
      </c>
      <c r="BA300">
        <v>2019</v>
      </c>
      <c r="BB300" t="s">
        <v>511</v>
      </c>
      <c r="BC300" t="s">
        <v>196</v>
      </c>
    </row>
    <row r="301" spans="1:55" x14ac:dyDescent="0.25">
      <c r="A301" s="6">
        <f t="shared" si="108"/>
        <v>0</v>
      </c>
      <c r="B301" s="6">
        <f t="shared" si="117"/>
        <v>0</v>
      </c>
      <c r="C301" s="6" t="str">
        <f t="shared" si="109"/>
        <v/>
      </c>
      <c r="D301" s="7">
        <f t="shared" si="110"/>
        <v>0</v>
      </c>
      <c r="E301" s="7">
        <f t="shared" si="118"/>
        <v>0</v>
      </c>
      <c r="F301" s="7" t="str">
        <f t="shared" si="111"/>
        <v/>
      </c>
      <c r="G301" s="6">
        <f t="shared" si="112"/>
        <v>0</v>
      </c>
      <c r="H301" s="6">
        <f t="shared" si="119"/>
        <v>0</v>
      </c>
      <c r="I301" s="6" t="str">
        <f t="shared" si="120"/>
        <v/>
      </c>
      <c r="J301" s="11">
        <v>298</v>
      </c>
      <c r="K301" s="11">
        <f>IF(IFERROR(VLOOKUP(J301,Home!$A$8:$B$1048576,1,FALSE),0)=0,0,1)</f>
        <v>0</v>
      </c>
      <c r="L301" s="129" t="e">
        <f>IF(VLOOKUP(O301,Home!$C$8:$R$207,6,FALSE)="","",VLOOKUP(O301,Home!$C$8:$R$207,6,FALSE))</f>
        <v>#N/A</v>
      </c>
      <c r="M301" s="129" t="e">
        <f t="shared" si="102"/>
        <v>#N/A</v>
      </c>
      <c r="N301" s="11">
        <f>SUM($K$4:K301)</f>
        <v>200</v>
      </c>
      <c r="O301" s="11" t="str">
        <f>IF(P301="","",IF(IFERROR(VLOOKUP(N301,Home!$C$8:$R$1048576,1,FALSE),"")=0,"",IFERROR(VLOOKUP(N301,Home!$C$8:$R$1048576,1,FALSE),"")))</f>
        <v/>
      </c>
      <c r="P301" s="11" t="str">
        <f>IF(IFERROR(VLOOKUP(W301,Home!$C$8:$R$1048576,3,FALSE),"")=0,"",IFERROR(VLOOKUP(W301,Home!$C$8:$R$1048576,3,FALSE),""))</f>
        <v/>
      </c>
      <c r="Q301" s="11" t="str">
        <f t="shared" si="103"/>
        <v/>
      </c>
      <c r="R301" s="130" t="e">
        <f>VLOOKUP(Q301,'Baggrund til lister'!$G$4:$H$15,2,FALSE)</f>
        <v>#N/A</v>
      </c>
      <c r="S301" s="11" t="str">
        <f t="shared" si="104"/>
        <v/>
      </c>
      <c r="T301" s="11" t="str">
        <f>IF(IFERROR(VLOOKUP(N301,Home!$C$8:$R$1048576,11,FALSE),"")=0,"",IFERROR(VLOOKUP(N301,Home!$C$8:$R$1048576,11,FALSE),""))</f>
        <v/>
      </c>
      <c r="U301" s="11" t="str">
        <f>IF(IFERROR(VLOOKUP(O301,Home!$C$8:$R$1048576,12,FALSE),"")=0,"",IFERROR(VLOOKUP(O301,Home!$C$8:$R$1048576,12,FALSE),""))</f>
        <v/>
      </c>
      <c r="V301" s="11" t="str">
        <f>IF(IFERROR(VLOOKUP(O301,Home!$C$8:$R$1048576,8,FALSE),"")=0,"",IFERROR(VLOOKUP(O301,Home!$C$8:$R$1048576,8,FALSE),""))</f>
        <v/>
      </c>
      <c r="W301" s="11" t="str">
        <f>IF(OR(VLOOKUP(N301,Home!$C$7:$I$207,6,FALSE)="",VLOOKUP(N301,Home!$C$7:$I$207,7,FALSE)=""),"FEJL",SUM(Baggrundsark!$K$4:K301))</f>
        <v>FEJL</v>
      </c>
      <c r="Y301">
        <v>298</v>
      </c>
      <c r="Z301" s="1"/>
      <c r="AC301" s="44"/>
      <c r="AD301">
        <f t="shared" si="113"/>
        <v>0</v>
      </c>
      <c r="AE301">
        <f>SUM($AD$4:AD301)</f>
        <v>1</v>
      </c>
      <c r="AF301" s="103" t="str">
        <f>IFERROR(VLOOKUP(AN301,Home!$C$8:$E$207,3,FALSE),"")</f>
        <v/>
      </c>
      <c r="AG301" s="103" t="str">
        <f>IFERROR(VLOOKUP(AN301,Home!$C$8:$E$207,2,FALSE),"")</f>
        <v/>
      </c>
      <c r="AH301" s="104" t="str">
        <f>IF(VLOOKUP(AE301,Home!$C$8:$I$207,6,FALSE)="","",VLOOKUP(AE301,Home!$C$8:$I$207,6,FALSE))</f>
        <v/>
      </c>
      <c r="AI301" s="104" t="e">
        <f t="shared" si="121"/>
        <v>#VALUE!</v>
      </c>
      <c r="AJ301" s="105" t="e">
        <f t="shared" si="114"/>
        <v>#VALUE!</v>
      </c>
      <c r="AK301" s="103" t="e">
        <f t="shared" si="105"/>
        <v>#VALUE!</v>
      </c>
      <c r="AL301" s="103" t="e">
        <f t="shared" si="115"/>
        <v>#VALUE!</v>
      </c>
      <c r="AN301" t="str">
        <f>IF(OR(VLOOKUP(AE301,Home!$C$8:$I$207,6,FALSE)="",VLOOKUP(AE301,Home!$C$8:$I$207,7,FALSE)=""),"FEJL",Baggrundsark!AE301)</f>
        <v>FEJL</v>
      </c>
      <c r="AO301">
        <f>IF(VLOOKUP(AE301,Home!$C$8:$N$207,12,FALSE)="Timelønnet",1,0)</f>
        <v>0</v>
      </c>
      <c r="AP301">
        <f>SUM($AO$4:AO301)*AO301</f>
        <v>0</v>
      </c>
      <c r="AQ301">
        <f t="shared" si="106"/>
        <v>1</v>
      </c>
      <c r="AR301" t="str">
        <f t="shared" si="106"/>
        <v/>
      </c>
      <c r="AS301" t="e">
        <f t="shared" si="116"/>
        <v>#VALUE!</v>
      </c>
      <c r="AT301" s="45" t="e">
        <f t="shared" si="107"/>
        <v>#VALUE!</v>
      </c>
      <c r="AU301">
        <f>VLOOKUP(AQ301,Home!$C$8:$J$207,8,FALSE)</f>
        <v>0</v>
      </c>
      <c r="AZ301">
        <v>36</v>
      </c>
      <c r="BA301">
        <v>2019</v>
      </c>
      <c r="BB301" t="s">
        <v>512</v>
      </c>
      <c r="BC301" t="s">
        <v>196</v>
      </c>
    </row>
    <row r="302" spans="1:55" x14ac:dyDescent="0.25">
      <c r="A302" s="6">
        <f t="shared" si="108"/>
        <v>0</v>
      </c>
      <c r="B302" s="6">
        <f t="shared" si="117"/>
        <v>0</v>
      </c>
      <c r="C302" s="6" t="str">
        <f t="shared" si="109"/>
        <v/>
      </c>
      <c r="D302" s="7">
        <f t="shared" si="110"/>
        <v>0</v>
      </c>
      <c r="E302" s="7">
        <f t="shared" si="118"/>
        <v>0</v>
      </c>
      <c r="F302" s="7" t="str">
        <f t="shared" si="111"/>
        <v/>
      </c>
      <c r="G302" s="6">
        <f t="shared" si="112"/>
        <v>0</v>
      </c>
      <c r="H302" s="6">
        <f t="shared" si="119"/>
        <v>0</v>
      </c>
      <c r="I302" s="6" t="str">
        <f t="shared" si="120"/>
        <v/>
      </c>
      <c r="J302" s="11">
        <v>299</v>
      </c>
      <c r="K302" s="11">
        <f>IF(IFERROR(VLOOKUP(J302,Home!$A$8:$B$1048576,1,FALSE),0)=0,0,1)</f>
        <v>0</v>
      </c>
      <c r="L302" s="129" t="e">
        <f>IF(VLOOKUP(O302,Home!$C$8:$R$207,6,FALSE)="","",VLOOKUP(O302,Home!$C$8:$R$207,6,FALSE))</f>
        <v>#N/A</v>
      </c>
      <c r="M302" s="129" t="e">
        <f t="shared" si="102"/>
        <v>#N/A</v>
      </c>
      <c r="N302" s="11">
        <f>SUM($K$4:K302)</f>
        <v>200</v>
      </c>
      <c r="O302" s="11" t="str">
        <f>IF(P302="","",IF(IFERROR(VLOOKUP(N302,Home!$C$8:$R$1048576,1,FALSE),"")=0,"",IFERROR(VLOOKUP(N302,Home!$C$8:$R$1048576,1,FALSE),"")))</f>
        <v/>
      </c>
      <c r="P302" s="11" t="str">
        <f>IF(IFERROR(VLOOKUP(W302,Home!$C$8:$R$1048576,3,FALSE),"")=0,"",IFERROR(VLOOKUP(W302,Home!$C$8:$R$1048576,3,FALSE),""))</f>
        <v/>
      </c>
      <c r="Q302" s="11" t="str">
        <f t="shared" si="103"/>
        <v/>
      </c>
      <c r="R302" s="130" t="e">
        <f>VLOOKUP(Q302,'Baggrund til lister'!$G$4:$H$15,2,FALSE)</f>
        <v>#N/A</v>
      </c>
      <c r="S302" s="11" t="str">
        <f t="shared" si="104"/>
        <v/>
      </c>
      <c r="T302" s="11" t="str">
        <f>IF(IFERROR(VLOOKUP(N302,Home!$C$8:$R$1048576,11,FALSE),"")=0,"",IFERROR(VLOOKUP(N302,Home!$C$8:$R$1048576,11,FALSE),""))</f>
        <v/>
      </c>
      <c r="U302" s="11" t="str">
        <f>IF(IFERROR(VLOOKUP(O302,Home!$C$8:$R$1048576,12,FALSE),"")=0,"",IFERROR(VLOOKUP(O302,Home!$C$8:$R$1048576,12,FALSE),""))</f>
        <v/>
      </c>
      <c r="V302" s="11" t="str">
        <f>IF(IFERROR(VLOOKUP(O302,Home!$C$8:$R$1048576,8,FALSE),"")=0,"",IFERROR(VLOOKUP(O302,Home!$C$8:$R$1048576,8,FALSE),""))</f>
        <v/>
      </c>
      <c r="W302" s="11" t="str">
        <f>IF(OR(VLOOKUP(N302,Home!$C$7:$I$207,6,FALSE)="",VLOOKUP(N302,Home!$C$7:$I$207,7,FALSE)=""),"FEJL",SUM(Baggrundsark!$K$4:K302))</f>
        <v>FEJL</v>
      </c>
      <c r="Y302">
        <v>299</v>
      </c>
      <c r="Z302" s="1"/>
      <c r="AC302" s="44"/>
      <c r="AD302">
        <f t="shared" si="113"/>
        <v>0</v>
      </c>
      <c r="AE302">
        <f>SUM($AD$4:AD302)</f>
        <v>1</v>
      </c>
      <c r="AF302" s="103" t="str">
        <f>IFERROR(VLOOKUP(AN302,Home!$C$8:$E$207,3,FALSE),"")</f>
        <v/>
      </c>
      <c r="AG302" s="103" t="str">
        <f>IFERROR(VLOOKUP(AN302,Home!$C$8:$E$207,2,FALSE),"")</f>
        <v/>
      </c>
      <c r="AH302" s="104" t="str">
        <f>IF(VLOOKUP(AE302,Home!$C$8:$I$207,6,FALSE)="","",VLOOKUP(AE302,Home!$C$8:$I$207,6,FALSE))</f>
        <v/>
      </c>
      <c r="AI302" s="104" t="e">
        <f t="shared" si="121"/>
        <v>#VALUE!</v>
      </c>
      <c r="AJ302" s="105" t="e">
        <f t="shared" si="114"/>
        <v>#VALUE!</v>
      </c>
      <c r="AK302" s="103" t="e">
        <f t="shared" si="105"/>
        <v>#VALUE!</v>
      </c>
      <c r="AL302" s="103" t="e">
        <f t="shared" si="115"/>
        <v>#VALUE!</v>
      </c>
      <c r="AN302" t="str">
        <f>IF(OR(VLOOKUP(AE302,Home!$C$8:$I$207,6,FALSE)="",VLOOKUP(AE302,Home!$C$8:$I$207,7,FALSE)=""),"FEJL",Baggrundsark!AE302)</f>
        <v>FEJL</v>
      </c>
      <c r="AO302">
        <f>IF(VLOOKUP(AE302,Home!$C$8:$N$207,12,FALSE)="Timelønnet",1,0)</f>
        <v>0</v>
      </c>
      <c r="AP302">
        <f>SUM($AO$4:AO302)*AO302</f>
        <v>0</v>
      </c>
      <c r="AQ302">
        <f t="shared" si="106"/>
        <v>1</v>
      </c>
      <c r="AR302" t="str">
        <f t="shared" si="106"/>
        <v/>
      </c>
      <c r="AS302" t="e">
        <f t="shared" si="116"/>
        <v>#VALUE!</v>
      </c>
      <c r="AT302" s="45" t="e">
        <f t="shared" si="107"/>
        <v>#VALUE!</v>
      </c>
      <c r="AU302">
        <f>VLOOKUP(AQ302,Home!$C$8:$J$207,8,FALSE)</f>
        <v>0</v>
      </c>
      <c r="AZ302">
        <v>37</v>
      </c>
      <c r="BA302">
        <v>2019</v>
      </c>
      <c r="BB302" t="s">
        <v>513</v>
      </c>
      <c r="BC302" t="s">
        <v>197</v>
      </c>
    </row>
    <row r="303" spans="1:55" x14ac:dyDescent="0.25">
      <c r="A303" s="6">
        <f t="shared" si="108"/>
        <v>0</v>
      </c>
      <c r="B303" s="6">
        <f t="shared" si="117"/>
        <v>0</v>
      </c>
      <c r="C303" s="6" t="str">
        <f t="shared" si="109"/>
        <v/>
      </c>
      <c r="D303" s="7">
        <f t="shared" si="110"/>
        <v>0</v>
      </c>
      <c r="E303" s="7">
        <f t="shared" si="118"/>
        <v>0</v>
      </c>
      <c r="F303" s="7" t="str">
        <f t="shared" si="111"/>
        <v/>
      </c>
      <c r="G303" s="6">
        <f t="shared" si="112"/>
        <v>0</v>
      </c>
      <c r="H303" s="6">
        <f t="shared" si="119"/>
        <v>0</v>
      </c>
      <c r="I303" s="6" t="str">
        <f t="shared" si="120"/>
        <v/>
      </c>
      <c r="J303" s="11">
        <v>300</v>
      </c>
      <c r="K303" s="11">
        <f>IF(IFERROR(VLOOKUP(J303,Home!$A$8:$B$1048576,1,FALSE),0)=0,0,1)</f>
        <v>0</v>
      </c>
      <c r="L303" s="129" t="e">
        <f>IF(VLOOKUP(O303,Home!$C$8:$R$207,6,FALSE)="","",VLOOKUP(O303,Home!$C$8:$R$207,6,FALSE))</f>
        <v>#N/A</v>
      </c>
      <c r="M303" s="129" t="e">
        <f t="shared" si="102"/>
        <v>#N/A</v>
      </c>
      <c r="N303" s="11">
        <f>SUM($K$4:K303)</f>
        <v>200</v>
      </c>
      <c r="O303" s="11" t="str">
        <f>IF(P303="","",IF(IFERROR(VLOOKUP(N303,Home!$C$8:$R$1048576,1,FALSE),"")=0,"",IFERROR(VLOOKUP(N303,Home!$C$8:$R$1048576,1,FALSE),"")))</f>
        <v/>
      </c>
      <c r="P303" s="11" t="str">
        <f>IF(IFERROR(VLOOKUP(W303,Home!$C$8:$R$1048576,3,FALSE),"")=0,"",IFERROR(VLOOKUP(W303,Home!$C$8:$R$1048576,3,FALSE),""))</f>
        <v/>
      </c>
      <c r="Q303" s="11" t="str">
        <f t="shared" si="103"/>
        <v/>
      </c>
      <c r="R303" s="130" t="e">
        <f>VLOOKUP(Q303,'Baggrund til lister'!$G$4:$H$15,2,FALSE)</f>
        <v>#N/A</v>
      </c>
      <c r="S303" s="11" t="str">
        <f t="shared" si="104"/>
        <v/>
      </c>
      <c r="T303" s="11" t="str">
        <f>IF(IFERROR(VLOOKUP(N303,Home!$C$8:$R$1048576,11,FALSE),"")=0,"",IFERROR(VLOOKUP(N303,Home!$C$8:$R$1048576,11,FALSE),""))</f>
        <v/>
      </c>
      <c r="U303" s="11" t="str">
        <f>IF(IFERROR(VLOOKUP(O303,Home!$C$8:$R$1048576,12,FALSE),"")=0,"",IFERROR(VLOOKUP(O303,Home!$C$8:$R$1048576,12,FALSE),""))</f>
        <v/>
      </c>
      <c r="V303" s="11" t="str">
        <f>IF(IFERROR(VLOOKUP(O303,Home!$C$8:$R$1048576,8,FALSE),"")=0,"",IFERROR(VLOOKUP(O303,Home!$C$8:$R$1048576,8,FALSE),""))</f>
        <v/>
      </c>
      <c r="W303" s="11" t="str">
        <f>IF(OR(VLOOKUP(N303,Home!$C$7:$I$207,6,FALSE)="",VLOOKUP(N303,Home!$C$7:$I$207,7,FALSE)=""),"FEJL",SUM(Baggrundsark!$K$4:K303))</f>
        <v>FEJL</v>
      </c>
      <c r="Y303">
        <v>300</v>
      </c>
      <c r="Z303" s="1"/>
      <c r="AC303" s="44"/>
      <c r="AD303">
        <f t="shared" si="113"/>
        <v>0</v>
      </c>
      <c r="AE303">
        <f>SUM($AD$4:AD303)</f>
        <v>1</v>
      </c>
      <c r="AF303" s="103" t="str">
        <f>IFERROR(VLOOKUP(AN303,Home!$C$8:$E$207,3,FALSE),"")</f>
        <v/>
      </c>
      <c r="AG303" s="103" t="str">
        <f>IFERROR(VLOOKUP(AN303,Home!$C$8:$E$207,2,FALSE),"")</f>
        <v/>
      </c>
      <c r="AH303" s="104" t="str">
        <f>IF(VLOOKUP(AE303,Home!$C$8:$I$207,6,FALSE)="","",VLOOKUP(AE303,Home!$C$8:$I$207,6,FALSE))</f>
        <v/>
      </c>
      <c r="AI303" s="104" t="e">
        <f t="shared" si="121"/>
        <v>#VALUE!</v>
      </c>
      <c r="AJ303" s="105" t="e">
        <f t="shared" si="114"/>
        <v>#VALUE!</v>
      </c>
      <c r="AK303" s="103" t="e">
        <f t="shared" si="105"/>
        <v>#VALUE!</v>
      </c>
      <c r="AL303" s="103" t="e">
        <f t="shared" si="115"/>
        <v>#VALUE!</v>
      </c>
      <c r="AN303" t="str">
        <f>IF(OR(VLOOKUP(AE303,Home!$C$8:$I$207,6,FALSE)="",VLOOKUP(AE303,Home!$C$8:$I$207,7,FALSE)=""),"FEJL",Baggrundsark!AE303)</f>
        <v>FEJL</v>
      </c>
      <c r="AO303">
        <f>IF(VLOOKUP(AE303,Home!$C$8:$N$207,12,FALSE)="Timelønnet",1,0)</f>
        <v>0</v>
      </c>
      <c r="AP303">
        <f>SUM($AO$4:AO303)*AO303</f>
        <v>0</v>
      </c>
      <c r="AQ303">
        <f t="shared" si="106"/>
        <v>1</v>
      </c>
      <c r="AR303" t="str">
        <f t="shared" si="106"/>
        <v/>
      </c>
      <c r="AS303" t="e">
        <f t="shared" si="116"/>
        <v>#VALUE!</v>
      </c>
      <c r="AT303" s="45" t="e">
        <f t="shared" si="107"/>
        <v>#VALUE!</v>
      </c>
      <c r="AU303">
        <f>VLOOKUP(AQ303,Home!$C$8:$J$207,8,FALSE)</f>
        <v>0</v>
      </c>
      <c r="AZ303">
        <v>38</v>
      </c>
      <c r="BA303">
        <v>2019</v>
      </c>
      <c r="BB303" t="s">
        <v>514</v>
      </c>
      <c r="BC303" t="s">
        <v>197</v>
      </c>
    </row>
    <row r="304" spans="1:55" x14ac:dyDescent="0.25">
      <c r="A304" s="6">
        <f t="shared" si="108"/>
        <v>0</v>
      </c>
      <c r="B304" s="6">
        <f t="shared" si="117"/>
        <v>0</v>
      </c>
      <c r="C304" s="6" t="str">
        <f t="shared" si="109"/>
        <v/>
      </c>
      <c r="D304" s="7">
        <f t="shared" si="110"/>
        <v>0</v>
      </c>
      <c r="E304" s="7">
        <f t="shared" si="118"/>
        <v>0</v>
      </c>
      <c r="F304" s="7" t="str">
        <f t="shared" si="111"/>
        <v/>
      </c>
      <c r="G304" s="6">
        <f t="shared" si="112"/>
        <v>0</v>
      </c>
      <c r="H304" s="6">
        <f t="shared" si="119"/>
        <v>0</v>
      </c>
      <c r="I304" s="6" t="str">
        <f t="shared" si="120"/>
        <v/>
      </c>
      <c r="J304" s="11">
        <v>301</v>
      </c>
      <c r="K304" s="11">
        <f>IF(IFERROR(VLOOKUP(J304,Home!$A$8:$B$1048576,1,FALSE),0)=0,0,1)</f>
        <v>0</v>
      </c>
      <c r="L304" s="129" t="e">
        <f>IF(VLOOKUP(O304,Home!$C$8:$R$207,6,FALSE)="","",VLOOKUP(O304,Home!$C$8:$R$207,6,FALSE))</f>
        <v>#N/A</v>
      </c>
      <c r="M304" s="129" t="e">
        <f t="shared" si="102"/>
        <v>#N/A</v>
      </c>
      <c r="N304" s="11">
        <f>SUM($K$4:K304)</f>
        <v>200</v>
      </c>
      <c r="O304" s="11" t="str">
        <f>IF(P304="","",IF(IFERROR(VLOOKUP(N304,Home!$C$8:$R$1048576,1,FALSE),"")=0,"",IFERROR(VLOOKUP(N304,Home!$C$8:$R$1048576,1,FALSE),"")))</f>
        <v/>
      </c>
      <c r="P304" s="11" t="str">
        <f>IF(IFERROR(VLOOKUP(W304,Home!$C$8:$R$1048576,3,FALSE),"")=0,"",IFERROR(VLOOKUP(W304,Home!$C$8:$R$1048576,3,FALSE),""))</f>
        <v/>
      </c>
      <c r="Q304" s="11" t="str">
        <f t="shared" si="103"/>
        <v/>
      </c>
      <c r="R304" s="130" t="e">
        <f>VLOOKUP(Q304,'Baggrund til lister'!$G$4:$H$15,2,FALSE)</f>
        <v>#N/A</v>
      </c>
      <c r="S304" s="11" t="str">
        <f t="shared" si="104"/>
        <v/>
      </c>
      <c r="T304" s="11" t="str">
        <f>IF(IFERROR(VLOOKUP(N304,Home!$C$8:$R$1048576,11,FALSE),"")=0,"",IFERROR(VLOOKUP(N304,Home!$C$8:$R$1048576,11,FALSE),""))</f>
        <v/>
      </c>
      <c r="U304" s="11" t="str">
        <f>IF(IFERROR(VLOOKUP(O304,Home!$C$8:$R$1048576,12,FALSE),"")=0,"",IFERROR(VLOOKUP(O304,Home!$C$8:$R$1048576,12,FALSE),""))</f>
        <v/>
      </c>
      <c r="V304" s="11" t="str">
        <f>IF(IFERROR(VLOOKUP(O304,Home!$C$8:$R$1048576,8,FALSE),"")=0,"",IFERROR(VLOOKUP(O304,Home!$C$8:$R$1048576,8,FALSE),""))</f>
        <v/>
      </c>
      <c r="W304" s="11" t="str">
        <f>IF(OR(VLOOKUP(N304,Home!$C$7:$I$207,6,FALSE)="",VLOOKUP(N304,Home!$C$7:$I$207,7,FALSE)=""),"FEJL",SUM(Baggrundsark!$K$4:K304))</f>
        <v>FEJL</v>
      </c>
      <c r="Y304">
        <v>301</v>
      </c>
      <c r="Z304" s="1"/>
      <c r="AC304" s="44"/>
      <c r="AD304">
        <f t="shared" si="113"/>
        <v>0</v>
      </c>
      <c r="AE304">
        <f>SUM($AD$4:AD304)</f>
        <v>1</v>
      </c>
      <c r="AF304" s="103" t="str">
        <f>IFERROR(VLOOKUP(AN304,Home!$C$8:$E$207,3,FALSE),"")</f>
        <v/>
      </c>
      <c r="AG304" s="103" t="str">
        <f>IFERROR(VLOOKUP(AN304,Home!$C$8:$E$207,2,FALSE),"")</f>
        <v/>
      </c>
      <c r="AH304" s="104" t="str">
        <f>IF(VLOOKUP(AE304,Home!$C$8:$I$207,6,FALSE)="","",VLOOKUP(AE304,Home!$C$8:$I$207,6,FALSE))</f>
        <v/>
      </c>
      <c r="AI304" s="104" t="e">
        <f t="shared" si="121"/>
        <v>#VALUE!</v>
      </c>
      <c r="AJ304" s="105" t="e">
        <f t="shared" si="114"/>
        <v>#VALUE!</v>
      </c>
      <c r="AK304" s="103" t="e">
        <f t="shared" si="105"/>
        <v>#VALUE!</v>
      </c>
      <c r="AL304" s="103" t="e">
        <f t="shared" si="115"/>
        <v>#VALUE!</v>
      </c>
      <c r="AN304" t="str">
        <f>IF(OR(VLOOKUP(AE304,Home!$C$8:$I$207,6,FALSE)="",VLOOKUP(AE304,Home!$C$8:$I$207,7,FALSE)=""),"FEJL",Baggrundsark!AE304)</f>
        <v>FEJL</v>
      </c>
      <c r="AO304">
        <f>IF(VLOOKUP(AE304,Home!$C$8:$N$207,12,FALSE)="Timelønnet",1,0)</f>
        <v>0</v>
      </c>
      <c r="AP304">
        <f>SUM($AO$4:AO304)*AO304</f>
        <v>0</v>
      </c>
      <c r="AQ304">
        <f t="shared" si="106"/>
        <v>1</v>
      </c>
      <c r="AR304" t="str">
        <f t="shared" si="106"/>
        <v/>
      </c>
      <c r="AS304" t="e">
        <f t="shared" si="116"/>
        <v>#VALUE!</v>
      </c>
      <c r="AT304" s="45" t="e">
        <f t="shared" si="107"/>
        <v>#VALUE!</v>
      </c>
      <c r="AU304">
        <f>VLOOKUP(AQ304,Home!$C$8:$J$207,8,FALSE)</f>
        <v>0</v>
      </c>
      <c r="AZ304">
        <v>39</v>
      </c>
      <c r="BA304">
        <v>2019</v>
      </c>
      <c r="BB304" t="s">
        <v>515</v>
      </c>
      <c r="BC304" t="s">
        <v>198</v>
      </c>
    </row>
    <row r="305" spans="1:55" x14ac:dyDescent="0.25">
      <c r="A305" s="6">
        <f t="shared" si="108"/>
        <v>0</v>
      </c>
      <c r="B305" s="6">
        <f t="shared" si="117"/>
        <v>0</v>
      </c>
      <c r="C305" s="6" t="str">
        <f t="shared" si="109"/>
        <v/>
      </c>
      <c r="D305" s="7">
        <f t="shared" si="110"/>
        <v>0</v>
      </c>
      <c r="E305" s="7">
        <f t="shared" si="118"/>
        <v>0</v>
      </c>
      <c r="F305" s="7" t="str">
        <f t="shared" si="111"/>
        <v/>
      </c>
      <c r="G305" s="6">
        <f t="shared" si="112"/>
        <v>0</v>
      </c>
      <c r="H305" s="6">
        <f t="shared" si="119"/>
        <v>0</v>
      </c>
      <c r="I305" s="6" t="str">
        <f t="shared" si="120"/>
        <v/>
      </c>
      <c r="J305" s="11">
        <v>302</v>
      </c>
      <c r="K305" s="11">
        <f>IF(IFERROR(VLOOKUP(J305,Home!$A$8:$B$1048576,1,FALSE),0)=0,0,1)</f>
        <v>0</v>
      </c>
      <c r="L305" s="129" t="e">
        <f>IF(VLOOKUP(O305,Home!$C$8:$R$207,6,FALSE)="","",VLOOKUP(O305,Home!$C$8:$R$207,6,FALSE))</f>
        <v>#N/A</v>
      </c>
      <c r="M305" s="129" t="e">
        <f t="shared" si="102"/>
        <v>#N/A</v>
      </c>
      <c r="N305" s="11">
        <f>SUM($K$4:K305)</f>
        <v>200</v>
      </c>
      <c r="O305" s="11" t="str">
        <f>IF(P305="","",IF(IFERROR(VLOOKUP(N305,Home!$C$8:$R$1048576,1,FALSE),"")=0,"",IFERROR(VLOOKUP(N305,Home!$C$8:$R$1048576,1,FALSE),"")))</f>
        <v/>
      </c>
      <c r="P305" s="11" t="str">
        <f>IF(IFERROR(VLOOKUP(W305,Home!$C$8:$R$1048576,3,FALSE),"")=0,"",IFERROR(VLOOKUP(W305,Home!$C$8:$R$1048576,3,FALSE),""))</f>
        <v/>
      </c>
      <c r="Q305" s="11" t="str">
        <f t="shared" si="103"/>
        <v/>
      </c>
      <c r="R305" s="130" t="e">
        <f>VLOOKUP(Q305,'Baggrund til lister'!$G$4:$H$15,2,FALSE)</f>
        <v>#N/A</v>
      </c>
      <c r="S305" s="11" t="str">
        <f t="shared" si="104"/>
        <v/>
      </c>
      <c r="T305" s="11" t="str">
        <f>IF(IFERROR(VLOOKUP(N305,Home!$C$8:$R$1048576,11,FALSE),"")=0,"",IFERROR(VLOOKUP(N305,Home!$C$8:$R$1048576,11,FALSE),""))</f>
        <v/>
      </c>
      <c r="U305" s="11" t="str">
        <f>IF(IFERROR(VLOOKUP(O305,Home!$C$8:$R$1048576,12,FALSE),"")=0,"",IFERROR(VLOOKUP(O305,Home!$C$8:$R$1048576,12,FALSE),""))</f>
        <v/>
      </c>
      <c r="V305" s="11" t="str">
        <f>IF(IFERROR(VLOOKUP(O305,Home!$C$8:$R$1048576,8,FALSE),"")=0,"",IFERROR(VLOOKUP(O305,Home!$C$8:$R$1048576,8,FALSE),""))</f>
        <v/>
      </c>
      <c r="W305" s="11" t="str">
        <f>IF(OR(VLOOKUP(N305,Home!$C$7:$I$207,6,FALSE)="",VLOOKUP(N305,Home!$C$7:$I$207,7,FALSE)=""),"FEJL",SUM(Baggrundsark!$K$4:K305))</f>
        <v>FEJL</v>
      </c>
      <c r="Y305">
        <v>302</v>
      </c>
      <c r="Z305" s="1"/>
      <c r="AC305" s="44"/>
      <c r="AD305">
        <f t="shared" si="113"/>
        <v>0</v>
      </c>
      <c r="AE305">
        <f>SUM($AD$4:AD305)</f>
        <v>1</v>
      </c>
      <c r="AF305" s="103" t="str">
        <f>IFERROR(VLOOKUP(AN305,Home!$C$8:$E$207,3,FALSE),"")</f>
        <v/>
      </c>
      <c r="AG305" s="103" t="str">
        <f>IFERROR(VLOOKUP(AN305,Home!$C$8:$E$207,2,FALSE),"")</f>
        <v/>
      </c>
      <c r="AH305" s="104" t="str">
        <f>IF(VLOOKUP(AE305,Home!$C$8:$I$207,6,FALSE)="","",VLOOKUP(AE305,Home!$C$8:$I$207,6,FALSE))</f>
        <v/>
      </c>
      <c r="AI305" s="104" t="e">
        <f t="shared" si="121"/>
        <v>#VALUE!</v>
      </c>
      <c r="AJ305" s="105" t="e">
        <f t="shared" si="114"/>
        <v>#VALUE!</v>
      </c>
      <c r="AK305" s="103" t="e">
        <f t="shared" si="105"/>
        <v>#VALUE!</v>
      </c>
      <c r="AL305" s="103" t="e">
        <f t="shared" si="115"/>
        <v>#VALUE!</v>
      </c>
      <c r="AN305" t="str">
        <f>IF(OR(VLOOKUP(AE305,Home!$C$8:$I$207,6,FALSE)="",VLOOKUP(AE305,Home!$C$8:$I$207,7,FALSE)=""),"FEJL",Baggrundsark!AE305)</f>
        <v>FEJL</v>
      </c>
      <c r="AO305">
        <f>IF(VLOOKUP(AE305,Home!$C$8:$N$207,12,FALSE)="Timelønnet",1,0)</f>
        <v>0</v>
      </c>
      <c r="AP305">
        <f>SUM($AO$4:AO305)*AO305</f>
        <v>0</v>
      </c>
      <c r="AQ305">
        <f t="shared" si="106"/>
        <v>1</v>
      </c>
      <c r="AR305" t="str">
        <f t="shared" si="106"/>
        <v/>
      </c>
      <c r="AS305" t="e">
        <f t="shared" si="116"/>
        <v>#VALUE!</v>
      </c>
      <c r="AT305" s="45" t="e">
        <f t="shared" si="107"/>
        <v>#VALUE!</v>
      </c>
      <c r="AU305">
        <f>VLOOKUP(AQ305,Home!$C$8:$J$207,8,FALSE)</f>
        <v>0</v>
      </c>
      <c r="AZ305">
        <v>40</v>
      </c>
      <c r="BA305">
        <v>2019</v>
      </c>
      <c r="BB305" t="s">
        <v>516</v>
      </c>
      <c r="BC305" t="s">
        <v>198</v>
      </c>
    </row>
    <row r="306" spans="1:55" x14ac:dyDescent="0.25">
      <c r="A306" s="6">
        <f t="shared" si="108"/>
        <v>0</v>
      </c>
      <c r="B306" s="6">
        <f t="shared" si="117"/>
        <v>0</v>
      </c>
      <c r="C306" s="6" t="str">
        <f t="shared" si="109"/>
        <v/>
      </c>
      <c r="D306" s="7">
        <f t="shared" si="110"/>
        <v>0</v>
      </c>
      <c r="E306" s="7">
        <f t="shared" si="118"/>
        <v>0</v>
      </c>
      <c r="F306" s="7" t="str">
        <f t="shared" si="111"/>
        <v/>
      </c>
      <c r="G306" s="6">
        <f t="shared" si="112"/>
        <v>0</v>
      </c>
      <c r="H306" s="6">
        <f t="shared" si="119"/>
        <v>0</v>
      </c>
      <c r="I306" s="6" t="str">
        <f t="shared" si="120"/>
        <v/>
      </c>
      <c r="J306" s="11">
        <v>303</v>
      </c>
      <c r="K306" s="11">
        <f>IF(IFERROR(VLOOKUP(J306,Home!$A$8:$B$1048576,1,FALSE),0)=0,0,1)</f>
        <v>0</v>
      </c>
      <c r="L306" s="129" t="e">
        <f>IF(VLOOKUP(O306,Home!$C$8:$R$207,6,FALSE)="","",VLOOKUP(O306,Home!$C$8:$R$207,6,FALSE))</f>
        <v>#N/A</v>
      </c>
      <c r="M306" s="129" t="e">
        <f t="shared" si="102"/>
        <v>#N/A</v>
      </c>
      <c r="N306" s="11">
        <f>SUM($K$4:K306)</f>
        <v>200</v>
      </c>
      <c r="O306" s="11" t="str">
        <f>IF(P306="","",IF(IFERROR(VLOOKUP(N306,Home!$C$8:$R$1048576,1,FALSE),"")=0,"",IFERROR(VLOOKUP(N306,Home!$C$8:$R$1048576,1,FALSE),"")))</f>
        <v/>
      </c>
      <c r="P306" s="11" t="str">
        <f>IF(IFERROR(VLOOKUP(W306,Home!$C$8:$R$1048576,3,FALSE),"")=0,"",IFERROR(VLOOKUP(W306,Home!$C$8:$R$1048576,3,FALSE),""))</f>
        <v/>
      </c>
      <c r="Q306" s="11" t="str">
        <f t="shared" si="103"/>
        <v/>
      </c>
      <c r="R306" s="130" t="e">
        <f>VLOOKUP(Q306,'Baggrund til lister'!$G$4:$H$15,2,FALSE)</f>
        <v>#N/A</v>
      </c>
      <c r="S306" s="11" t="str">
        <f t="shared" si="104"/>
        <v/>
      </c>
      <c r="T306" s="11" t="str">
        <f>IF(IFERROR(VLOOKUP(N306,Home!$C$8:$R$1048576,11,FALSE),"")=0,"",IFERROR(VLOOKUP(N306,Home!$C$8:$R$1048576,11,FALSE),""))</f>
        <v/>
      </c>
      <c r="U306" s="11" t="str">
        <f>IF(IFERROR(VLOOKUP(O306,Home!$C$8:$R$1048576,12,FALSE),"")=0,"",IFERROR(VLOOKUP(O306,Home!$C$8:$R$1048576,12,FALSE),""))</f>
        <v/>
      </c>
      <c r="V306" s="11" t="str">
        <f>IF(IFERROR(VLOOKUP(O306,Home!$C$8:$R$1048576,8,FALSE),"")=0,"",IFERROR(VLOOKUP(O306,Home!$C$8:$R$1048576,8,FALSE),""))</f>
        <v/>
      </c>
      <c r="W306" s="11" t="str">
        <f>IF(OR(VLOOKUP(N306,Home!$C$7:$I$207,6,FALSE)="",VLOOKUP(N306,Home!$C$7:$I$207,7,FALSE)=""),"FEJL",SUM(Baggrundsark!$K$4:K306))</f>
        <v>FEJL</v>
      </c>
      <c r="Y306">
        <v>303</v>
      </c>
      <c r="Z306" s="1"/>
      <c r="AC306" s="44"/>
      <c r="AD306">
        <f t="shared" si="113"/>
        <v>0</v>
      </c>
      <c r="AE306">
        <f>SUM($AD$4:AD306)</f>
        <v>1</v>
      </c>
      <c r="AF306" s="103" t="str">
        <f>IFERROR(VLOOKUP(AN306,Home!$C$8:$E$207,3,FALSE),"")</f>
        <v/>
      </c>
      <c r="AG306" s="103" t="str">
        <f>IFERROR(VLOOKUP(AN306,Home!$C$8:$E$207,2,FALSE),"")</f>
        <v/>
      </c>
      <c r="AH306" s="104" t="str">
        <f>IF(VLOOKUP(AE306,Home!$C$8:$I$207,6,FALSE)="","",VLOOKUP(AE306,Home!$C$8:$I$207,6,FALSE))</f>
        <v/>
      </c>
      <c r="AI306" s="104" t="e">
        <f t="shared" si="121"/>
        <v>#VALUE!</v>
      </c>
      <c r="AJ306" s="105" t="e">
        <f t="shared" si="114"/>
        <v>#VALUE!</v>
      </c>
      <c r="AK306" s="103" t="e">
        <f t="shared" si="105"/>
        <v>#VALUE!</v>
      </c>
      <c r="AL306" s="103" t="e">
        <f t="shared" si="115"/>
        <v>#VALUE!</v>
      </c>
      <c r="AN306" t="str">
        <f>IF(OR(VLOOKUP(AE306,Home!$C$8:$I$207,6,FALSE)="",VLOOKUP(AE306,Home!$C$8:$I$207,7,FALSE)=""),"FEJL",Baggrundsark!AE306)</f>
        <v>FEJL</v>
      </c>
      <c r="AO306">
        <f>IF(VLOOKUP(AE306,Home!$C$8:$N$207,12,FALSE)="Timelønnet",1,0)</f>
        <v>0</v>
      </c>
      <c r="AP306">
        <f>SUM($AO$4:AO306)*AO306</f>
        <v>0</v>
      </c>
      <c r="AQ306">
        <f t="shared" si="106"/>
        <v>1</v>
      </c>
      <c r="AR306" t="str">
        <f t="shared" si="106"/>
        <v/>
      </c>
      <c r="AS306" t="e">
        <f t="shared" si="116"/>
        <v>#VALUE!</v>
      </c>
      <c r="AT306" s="45" t="e">
        <f t="shared" si="107"/>
        <v>#VALUE!</v>
      </c>
      <c r="AU306">
        <f>VLOOKUP(AQ306,Home!$C$8:$J$207,8,FALSE)</f>
        <v>0</v>
      </c>
      <c r="AZ306">
        <v>41</v>
      </c>
      <c r="BA306">
        <v>2019</v>
      </c>
      <c r="BB306" t="s">
        <v>517</v>
      </c>
      <c r="BC306" t="s">
        <v>199</v>
      </c>
    </row>
    <row r="307" spans="1:55" x14ac:dyDescent="0.25">
      <c r="A307" s="6">
        <f t="shared" si="108"/>
        <v>0</v>
      </c>
      <c r="B307" s="6">
        <f t="shared" si="117"/>
        <v>0</v>
      </c>
      <c r="C307" s="6" t="str">
        <f t="shared" si="109"/>
        <v/>
      </c>
      <c r="D307" s="7">
        <f t="shared" si="110"/>
        <v>0</v>
      </c>
      <c r="E307" s="7">
        <f t="shared" si="118"/>
        <v>0</v>
      </c>
      <c r="F307" s="7" t="str">
        <f t="shared" si="111"/>
        <v/>
      </c>
      <c r="G307" s="6">
        <f t="shared" si="112"/>
        <v>0</v>
      </c>
      <c r="H307" s="6">
        <f t="shared" si="119"/>
        <v>0</v>
      </c>
      <c r="I307" s="6" t="str">
        <f t="shared" si="120"/>
        <v/>
      </c>
      <c r="J307" s="11">
        <v>304</v>
      </c>
      <c r="K307" s="11">
        <f>IF(IFERROR(VLOOKUP(J307,Home!$A$8:$B$1048576,1,FALSE),0)=0,0,1)</f>
        <v>0</v>
      </c>
      <c r="L307" s="129" t="e">
        <f>IF(VLOOKUP(O307,Home!$C$8:$R$207,6,FALSE)="","",VLOOKUP(O307,Home!$C$8:$R$207,6,FALSE))</f>
        <v>#N/A</v>
      </c>
      <c r="M307" s="129" t="e">
        <f t="shared" si="102"/>
        <v>#N/A</v>
      </c>
      <c r="N307" s="11">
        <f>SUM($K$4:K307)</f>
        <v>200</v>
      </c>
      <c r="O307" s="11" t="str">
        <f>IF(P307="","",IF(IFERROR(VLOOKUP(N307,Home!$C$8:$R$1048576,1,FALSE),"")=0,"",IFERROR(VLOOKUP(N307,Home!$C$8:$R$1048576,1,FALSE),"")))</f>
        <v/>
      </c>
      <c r="P307" s="11" t="str">
        <f>IF(IFERROR(VLOOKUP(W307,Home!$C$8:$R$1048576,3,FALSE),"")=0,"",IFERROR(VLOOKUP(W307,Home!$C$8:$R$1048576,3,FALSE),""))</f>
        <v/>
      </c>
      <c r="Q307" s="11" t="str">
        <f t="shared" si="103"/>
        <v/>
      </c>
      <c r="R307" s="130" t="e">
        <f>VLOOKUP(Q307,'Baggrund til lister'!$G$4:$H$15,2,FALSE)</f>
        <v>#N/A</v>
      </c>
      <c r="S307" s="11" t="str">
        <f t="shared" si="104"/>
        <v/>
      </c>
      <c r="T307" s="11" t="str">
        <f>IF(IFERROR(VLOOKUP(N307,Home!$C$8:$R$1048576,11,FALSE),"")=0,"",IFERROR(VLOOKUP(N307,Home!$C$8:$R$1048576,11,FALSE),""))</f>
        <v/>
      </c>
      <c r="U307" s="11" t="str">
        <f>IF(IFERROR(VLOOKUP(O307,Home!$C$8:$R$1048576,12,FALSE),"")=0,"",IFERROR(VLOOKUP(O307,Home!$C$8:$R$1048576,12,FALSE),""))</f>
        <v/>
      </c>
      <c r="V307" s="11" t="str">
        <f>IF(IFERROR(VLOOKUP(O307,Home!$C$8:$R$1048576,8,FALSE),"")=0,"",IFERROR(VLOOKUP(O307,Home!$C$8:$R$1048576,8,FALSE),""))</f>
        <v/>
      </c>
      <c r="W307" s="11" t="str">
        <f>IF(OR(VLOOKUP(N307,Home!$C$7:$I$207,6,FALSE)="",VLOOKUP(N307,Home!$C$7:$I$207,7,FALSE)=""),"FEJL",SUM(Baggrundsark!$K$4:K307))</f>
        <v>FEJL</v>
      </c>
      <c r="Y307">
        <v>304</v>
      </c>
      <c r="Z307" s="1"/>
      <c r="AC307" s="44"/>
      <c r="AD307">
        <f t="shared" si="113"/>
        <v>0</v>
      </c>
      <c r="AE307">
        <f>SUM($AD$4:AD307)</f>
        <v>1</v>
      </c>
      <c r="AF307" s="103" t="str">
        <f>IFERROR(VLOOKUP(AN307,Home!$C$8:$E$207,3,FALSE),"")</f>
        <v/>
      </c>
      <c r="AG307" s="103" t="str">
        <f>IFERROR(VLOOKUP(AN307,Home!$C$8:$E$207,2,FALSE),"")</f>
        <v/>
      </c>
      <c r="AH307" s="104" t="str">
        <f>IF(VLOOKUP(AE307,Home!$C$8:$I$207,6,FALSE)="","",VLOOKUP(AE307,Home!$C$8:$I$207,6,FALSE))</f>
        <v/>
      </c>
      <c r="AI307" s="104" t="e">
        <f t="shared" si="121"/>
        <v>#VALUE!</v>
      </c>
      <c r="AJ307" s="105" t="e">
        <f t="shared" si="114"/>
        <v>#VALUE!</v>
      </c>
      <c r="AK307" s="103" t="e">
        <f t="shared" si="105"/>
        <v>#VALUE!</v>
      </c>
      <c r="AL307" s="103" t="e">
        <f t="shared" si="115"/>
        <v>#VALUE!</v>
      </c>
      <c r="AN307" t="str">
        <f>IF(OR(VLOOKUP(AE307,Home!$C$8:$I$207,6,FALSE)="",VLOOKUP(AE307,Home!$C$8:$I$207,7,FALSE)=""),"FEJL",Baggrundsark!AE307)</f>
        <v>FEJL</v>
      </c>
      <c r="AO307">
        <f>IF(VLOOKUP(AE307,Home!$C$8:$N$207,12,FALSE)="Timelønnet",1,0)</f>
        <v>0</v>
      </c>
      <c r="AP307">
        <f>SUM($AO$4:AO307)*AO307</f>
        <v>0</v>
      </c>
      <c r="AQ307">
        <f t="shared" si="106"/>
        <v>1</v>
      </c>
      <c r="AR307" t="str">
        <f t="shared" si="106"/>
        <v/>
      </c>
      <c r="AS307" t="e">
        <f t="shared" si="116"/>
        <v>#VALUE!</v>
      </c>
      <c r="AT307" s="45" t="e">
        <f t="shared" si="107"/>
        <v>#VALUE!</v>
      </c>
      <c r="AU307">
        <f>VLOOKUP(AQ307,Home!$C$8:$J$207,8,FALSE)</f>
        <v>0</v>
      </c>
      <c r="AZ307">
        <v>42</v>
      </c>
      <c r="BA307">
        <v>2019</v>
      </c>
      <c r="BB307" t="s">
        <v>518</v>
      </c>
      <c r="BC307" t="s">
        <v>199</v>
      </c>
    </row>
    <row r="308" spans="1:55" x14ac:dyDescent="0.25">
      <c r="A308" s="6">
        <f t="shared" si="108"/>
        <v>0</v>
      </c>
      <c r="B308" s="6">
        <f t="shared" si="117"/>
        <v>0</v>
      </c>
      <c r="C308" s="6" t="str">
        <f t="shared" si="109"/>
        <v/>
      </c>
      <c r="D308" s="7">
        <f t="shared" si="110"/>
        <v>0</v>
      </c>
      <c r="E308" s="7">
        <f t="shared" si="118"/>
        <v>0</v>
      </c>
      <c r="F308" s="7" t="str">
        <f t="shared" si="111"/>
        <v/>
      </c>
      <c r="G308" s="6">
        <f t="shared" si="112"/>
        <v>0</v>
      </c>
      <c r="H308" s="6">
        <f t="shared" si="119"/>
        <v>0</v>
      </c>
      <c r="I308" s="6" t="str">
        <f t="shared" si="120"/>
        <v/>
      </c>
      <c r="J308" s="11">
        <v>305</v>
      </c>
      <c r="K308" s="11">
        <f>IF(IFERROR(VLOOKUP(J308,Home!$A$8:$B$1048576,1,FALSE),0)=0,0,1)</f>
        <v>0</v>
      </c>
      <c r="L308" s="129" t="e">
        <f>IF(VLOOKUP(O308,Home!$C$8:$R$207,6,FALSE)="","",VLOOKUP(O308,Home!$C$8:$R$207,6,FALSE))</f>
        <v>#N/A</v>
      </c>
      <c r="M308" s="129" t="e">
        <f t="shared" si="102"/>
        <v>#N/A</v>
      </c>
      <c r="N308" s="11">
        <f>SUM($K$4:K308)</f>
        <v>200</v>
      </c>
      <c r="O308" s="11" t="str">
        <f>IF(P308="","",IF(IFERROR(VLOOKUP(N308,Home!$C$8:$R$1048576,1,FALSE),"")=0,"",IFERROR(VLOOKUP(N308,Home!$C$8:$R$1048576,1,FALSE),"")))</f>
        <v/>
      </c>
      <c r="P308" s="11" t="str">
        <f>IF(IFERROR(VLOOKUP(W308,Home!$C$8:$R$1048576,3,FALSE),"")=0,"",IFERROR(VLOOKUP(W308,Home!$C$8:$R$1048576,3,FALSE),""))</f>
        <v/>
      </c>
      <c r="Q308" s="11" t="str">
        <f t="shared" si="103"/>
        <v/>
      </c>
      <c r="R308" s="130" t="e">
        <f>VLOOKUP(Q308,'Baggrund til lister'!$G$4:$H$15,2,FALSE)</f>
        <v>#N/A</v>
      </c>
      <c r="S308" s="11" t="str">
        <f t="shared" si="104"/>
        <v/>
      </c>
      <c r="T308" s="11" t="str">
        <f>IF(IFERROR(VLOOKUP(N308,Home!$C$8:$R$1048576,11,FALSE),"")=0,"",IFERROR(VLOOKUP(N308,Home!$C$8:$R$1048576,11,FALSE),""))</f>
        <v/>
      </c>
      <c r="U308" s="11" t="str">
        <f>IF(IFERROR(VLOOKUP(O308,Home!$C$8:$R$1048576,12,FALSE),"")=0,"",IFERROR(VLOOKUP(O308,Home!$C$8:$R$1048576,12,FALSE),""))</f>
        <v/>
      </c>
      <c r="V308" s="11" t="str">
        <f>IF(IFERROR(VLOOKUP(O308,Home!$C$8:$R$1048576,8,FALSE),"")=0,"",IFERROR(VLOOKUP(O308,Home!$C$8:$R$1048576,8,FALSE),""))</f>
        <v/>
      </c>
      <c r="W308" s="11" t="str">
        <f>IF(OR(VLOOKUP(N308,Home!$C$7:$I$207,6,FALSE)="",VLOOKUP(N308,Home!$C$7:$I$207,7,FALSE)=""),"FEJL",SUM(Baggrundsark!$K$4:K308))</f>
        <v>FEJL</v>
      </c>
      <c r="Y308">
        <v>305</v>
      </c>
      <c r="Z308" s="1"/>
      <c r="AC308" s="44"/>
      <c r="AD308">
        <f t="shared" si="113"/>
        <v>0</v>
      </c>
      <c r="AE308">
        <f>SUM($AD$4:AD308)</f>
        <v>1</v>
      </c>
      <c r="AF308" s="103" t="str">
        <f>IFERROR(VLOOKUP(AN308,Home!$C$8:$E$207,3,FALSE),"")</f>
        <v/>
      </c>
      <c r="AG308" s="103" t="str">
        <f>IFERROR(VLOOKUP(AN308,Home!$C$8:$E$207,2,FALSE),"")</f>
        <v/>
      </c>
      <c r="AH308" s="104" t="str">
        <f>IF(VLOOKUP(AE308,Home!$C$8:$I$207,6,FALSE)="","",VLOOKUP(AE308,Home!$C$8:$I$207,6,FALSE))</f>
        <v/>
      </c>
      <c r="AI308" s="104" t="e">
        <f t="shared" si="121"/>
        <v>#VALUE!</v>
      </c>
      <c r="AJ308" s="105" t="e">
        <f t="shared" si="114"/>
        <v>#VALUE!</v>
      </c>
      <c r="AK308" s="103" t="e">
        <f t="shared" si="105"/>
        <v>#VALUE!</v>
      </c>
      <c r="AL308" s="103" t="e">
        <f t="shared" si="115"/>
        <v>#VALUE!</v>
      </c>
      <c r="AN308" t="str">
        <f>IF(OR(VLOOKUP(AE308,Home!$C$8:$I$207,6,FALSE)="",VLOOKUP(AE308,Home!$C$8:$I$207,7,FALSE)=""),"FEJL",Baggrundsark!AE308)</f>
        <v>FEJL</v>
      </c>
      <c r="AO308">
        <f>IF(VLOOKUP(AE308,Home!$C$8:$N$207,12,FALSE)="Timelønnet",1,0)</f>
        <v>0</v>
      </c>
      <c r="AP308">
        <f>SUM($AO$4:AO308)*AO308</f>
        <v>0</v>
      </c>
      <c r="AQ308">
        <f t="shared" si="106"/>
        <v>1</v>
      </c>
      <c r="AR308" t="str">
        <f t="shared" si="106"/>
        <v/>
      </c>
      <c r="AS308" t="e">
        <f t="shared" si="116"/>
        <v>#VALUE!</v>
      </c>
      <c r="AT308" s="45" t="e">
        <f t="shared" si="107"/>
        <v>#VALUE!</v>
      </c>
      <c r="AU308">
        <f>VLOOKUP(AQ308,Home!$C$8:$J$207,8,FALSE)</f>
        <v>0</v>
      </c>
      <c r="AZ308">
        <v>43</v>
      </c>
      <c r="BA308">
        <v>2019</v>
      </c>
      <c r="BB308" t="s">
        <v>519</v>
      </c>
      <c r="BC308" t="s">
        <v>200</v>
      </c>
    </row>
    <row r="309" spans="1:55" x14ac:dyDescent="0.25">
      <c r="A309" s="6">
        <f t="shared" si="108"/>
        <v>0</v>
      </c>
      <c r="B309" s="6">
        <f t="shared" si="117"/>
        <v>0</v>
      </c>
      <c r="C309" s="6" t="str">
        <f t="shared" si="109"/>
        <v/>
      </c>
      <c r="D309" s="7">
        <f t="shared" si="110"/>
        <v>0</v>
      </c>
      <c r="E309" s="7">
        <f t="shared" si="118"/>
        <v>0</v>
      </c>
      <c r="F309" s="7" t="str">
        <f t="shared" si="111"/>
        <v/>
      </c>
      <c r="G309" s="6">
        <f t="shared" si="112"/>
        <v>0</v>
      </c>
      <c r="H309" s="6">
        <f t="shared" si="119"/>
        <v>0</v>
      </c>
      <c r="I309" s="6" t="str">
        <f t="shared" si="120"/>
        <v/>
      </c>
      <c r="J309" s="11">
        <v>306</v>
      </c>
      <c r="K309" s="11">
        <f>IF(IFERROR(VLOOKUP(J309,Home!$A$8:$B$1048576,1,FALSE),0)=0,0,1)</f>
        <v>0</v>
      </c>
      <c r="L309" s="129" t="e">
        <f>IF(VLOOKUP(O309,Home!$C$8:$R$207,6,FALSE)="","",VLOOKUP(O309,Home!$C$8:$R$207,6,FALSE))</f>
        <v>#N/A</v>
      </c>
      <c r="M309" s="129" t="e">
        <f t="shared" si="102"/>
        <v>#N/A</v>
      </c>
      <c r="N309" s="11">
        <f>SUM($K$4:K309)</f>
        <v>200</v>
      </c>
      <c r="O309" s="11" t="str">
        <f>IF(P309="","",IF(IFERROR(VLOOKUP(N309,Home!$C$8:$R$1048576,1,FALSE),"")=0,"",IFERROR(VLOOKUP(N309,Home!$C$8:$R$1048576,1,FALSE),"")))</f>
        <v/>
      </c>
      <c r="P309" s="11" t="str">
        <f>IF(IFERROR(VLOOKUP(W309,Home!$C$8:$R$1048576,3,FALSE),"")=0,"",IFERROR(VLOOKUP(W309,Home!$C$8:$R$1048576,3,FALSE),""))</f>
        <v/>
      </c>
      <c r="Q309" s="11" t="str">
        <f t="shared" si="103"/>
        <v/>
      </c>
      <c r="R309" s="130" t="e">
        <f>VLOOKUP(Q309,'Baggrund til lister'!$G$4:$H$15,2,FALSE)</f>
        <v>#N/A</v>
      </c>
      <c r="S309" s="11" t="str">
        <f t="shared" si="104"/>
        <v/>
      </c>
      <c r="T309" s="11" t="str">
        <f>IF(IFERROR(VLOOKUP(N309,Home!$C$8:$R$1048576,11,FALSE),"")=0,"",IFERROR(VLOOKUP(N309,Home!$C$8:$R$1048576,11,FALSE),""))</f>
        <v/>
      </c>
      <c r="U309" s="11" t="str">
        <f>IF(IFERROR(VLOOKUP(O309,Home!$C$8:$R$1048576,12,FALSE),"")=0,"",IFERROR(VLOOKUP(O309,Home!$C$8:$R$1048576,12,FALSE),""))</f>
        <v/>
      </c>
      <c r="V309" s="11" t="str">
        <f>IF(IFERROR(VLOOKUP(O309,Home!$C$8:$R$1048576,8,FALSE),"")=0,"",IFERROR(VLOOKUP(O309,Home!$C$8:$R$1048576,8,FALSE),""))</f>
        <v/>
      </c>
      <c r="W309" s="11" t="str">
        <f>IF(OR(VLOOKUP(N309,Home!$C$7:$I$207,6,FALSE)="",VLOOKUP(N309,Home!$C$7:$I$207,7,FALSE)=""),"FEJL",SUM(Baggrundsark!$K$4:K309))</f>
        <v>FEJL</v>
      </c>
      <c r="Y309">
        <v>306</v>
      </c>
      <c r="Z309" s="1"/>
      <c r="AC309" s="44"/>
      <c r="AD309">
        <f t="shared" si="113"/>
        <v>0</v>
      </c>
      <c r="AE309">
        <f>SUM($AD$4:AD309)</f>
        <v>1</v>
      </c>
      <c r="AF309" s="103" t="str">
        <f>IFERROR(VLOOKUP(AN309,Home!$C$8:$E$207,3,FALSE),"")</f>
        <v/>
      </c>
      <c r="AG309" s="103" t="str">
        <f>IFERROR(VLOOKUP(AN309,Home!$C$8:$E$207,2,FALSE),"")</f>
        <v/>
      </c>
      <c r="AH309" s="104" t="str">
        <f>IF(VLOOKUP(AE309,Home!$C$8:$I$207,6,FALSE)="","",VLOOKUP(AE309,Home!$C$8:$I$207,6,FALSE))</f>
        <v/>
      </c>
      <c r="AI309" s="104" t="e">
        <f t="shared" si="121"/>
        <v>#VALUE!</v>
      </c>
      <c r="AJ309" s="105" t="e">
        <f t="shared" si="114"/>
        <v>#VALUE!</v>
      </c>
      <c r="AK309" s="103" t="e">
        <f t="shared" si="105"/>
        <v>#VALUE!</v>
      </c>
      <c r="AL309" s="103" t="e">
        <f t="shared" si="115"/>
        <v>#VALUE!</v>
      </c>
      <c r="AN309" t="str">
        <f>IF(OR(VLOOKUP(AE309,Home!$C$8:$I$207,6,FALSE)="",VLOOKUP(AE309,Home!$C$8:$I$207,7,FALSE)=""),"FEJL",Baggrundsark!AE309)</f>
        <v>FEJL</v>
      </c>
      <c r="AO309">
        <f>IF(VLOOKUP(AE309,Home!$C$8:$N$207,12,FALSE)="Timelønnet",1,0)</f>
        <v>0</v>
      </c>
      <c r="AP309">
        <f>SUM($AO$4:AO309)*AO309</f>
        <v>0</v>
      </c>
      <c r="AQ309">
        <f t="shared" si="106"/>
        <v>1</v>
      </c>
      <c r="AR309" t="str">
        <f t="shared" si="106"/>
        <v/>
      </c>
      <c r="AS309" t="e">
        <f t="shared" si="116"/>
        <v>#VALUE!</v>
      </c>
      <c r="AT309" s="45" t="e">
        <f t="shared" si="107"/>
        <v>#VALUE!</v>
      </c>
      <c r="AU309">
        <f>VLOOKUP(AQ309,Home!$C$8:$J$207,8,FALSE)</f>
        <v>0</v>
      </c>
      <c r="AZ309">
        <v>44</v>
      </c>
      <c r="BA309">
        <v>2019</v>
      </c>
      <c r="BB309" t="s">
        <v>520</v>
      </c>
      <c r="BC309" t="s">
        <v>200</v>
      </c>
    </row>
    <row r="310" spans="1:55" x14ac:dyDescent="0.25">
      <c r="A310" s="6">
        <f t="shared" si="108"/>
        <v>0</v>
      </c>
      <c r="B310" s="6">
        <f t="shared" si="117"/>
        <v>0</v>
      </c>
      <c r="C310" s="6" t="str">
        <f t="shared" si="109"/>
        <v/>
      </c>
      <c r="D310" s="7">
        <f t="shared" si="110"/>
        <v>0</v>
      </c>
      <c r="E310" s="7">
        <f t="shared" si="118"/>
        <v>0</v>
      </c>
      <c r="F310" s="7" t="str">
        <f t="shared" si="111"/>
        <v/>
      </c>
      <c r="G310" s="6">
        <f t="shared" si="112"/>
        <v>0</v>
      </c>
      <c r="H310" s="6">
        <f t="shared" si="119"/>
        <v>0</v>
      </c>
      <c r="I310" s="6" t="str">
        <f t="shared" si="120"/>
        <v/>
      </c>
      <c r="J310" s="11">
        <v>307</v>
      </c>
      <c r="K310" s="11">
        <f>IF(IFERROR(VLOOKUP(J310,Home!$A$8:$B$1048576,1,FALSE),0)=0,0,1)</f>
        <v>0</v>
      </c>
      <c r="L310" s="129" t="e">
        <f>IF(VLOOKUP(O310,Home!$C$8:$R$207,6,FALSE)="","",VLOOKUP(O310,Home!$C$8:$R$207,6,FALSE))</f>
        <v>#N/A</v>
      </c>
      <c r="M310" s="129" t="e">
        <f t="shared" si="102"/>
        <v>#N/A</v>
      </c>
      <c r="N310" s="11">
        <f>SUM($K$4:K310)</f>
        <v>200</v>
      </c>
      <c r="O310" s="11" t="str">
        <f>IF(P310="","",IF(IFERROR(VLOOKUP(N310,Home!$C$8:$R$1048576,1,FALSE),"")=0,"",IFERROR(VLOOKUP(N310,Home!$C$8:$R$1048576,1,FALSE),"")))</f>
        <v/>
      </c>
      <c r="P310" s="11" t="str">
        <f>IF(IFERROR(VLOOKUP(W310,Home!$C$8:$R$1048576,3,FALSE),"")=0,"",IFERROR(VLOOKUP(W310,Home!$C$8:$R$1048576,3,FALSE),""))</f>
        <v/>
      </c>
      <c r="Q310" s="11" t="str">
        <f t="shared" si="103"/>
        <v/>
      </c>
      <c r="R310" s="130" t="e">
        <f>VLOOKUP(Q310,'Baggrund til lister'!$G$4:$H$15,2,FALSE)</f>
        <v>#N/A</v>
      </c>
      <c r="S310" s="11" t="str">
        <f t="shared" si="104"/>
        <v/>
      </c>
      <c r="T310" s="11" t="str">
        <f>IF(IFERROR(VLOOKUP(N310,Home!$C$8:$R$1048576,11,FALSE),"")=0,"",IFERROR(VLOOKUP(N310,Home!$C$8:$R$1048576,11,FALSE),""))</f>
        <v/>
      </c>
      <c r="U310" s="11" t="str">
        <f>IF(IFERROR(VLOOKUP(O310,Home!$C$8:$R$1048576,12,FALSE),"")=0,"",IFERROR(VLOOKUP(O310,Home!$C$8:$R$1048576,12,FALSE),""))</f>
        <v/>
      </c>
      <c r="V310" s="11" t="str">
        <f>IF(IFERROR(VLOOKUP(O310,Home!$C$8:$R$1048576,8,FALSE),"")=0,"",IFERROR(VLOOKUP(O310,Home!$C$8:$R$1048576,8,FALSE),""))</f>
        <v/>
      </c>
      <c r="W310" s="11" t="str">
        <f>IF(OR(VLOOKUP(N310,Home!$C$7:$I$207,6,FALSE)="",VLOOKUP(N310,Home!$C$7:$I$207,7,FALSE)=""),"FEJL",SUM(Baggrundsark!$K$4:K310))</f>
        <v>FEJL</v>
      </c>
      <c r="Y310">
        <v>307</v>
      </c>
      <c r="Z310" s="1"/>
      <c r="AC310" s="44"/>
      <c r="AD310">
        <f t="shared" si="113"/>
        <v>0</v>
      </c>
      <c r="AE310">
        <f>SUM($AD$4:AD310)</f>
        <v>1</v>
      </c>
      <c r="AF310" s="103" t="str">
        <f>IFERROR(VLOOKUP(AN310,Home!$C$8:$E$207,3,FALSE),"")</f>
        <v/>
      </c>
      <c r="AG310" s="103" t="str">
        <f>IFERROR(VLOOKUP(AN310,Home!$C$8:$E$207,2,FALSE),"")</f>
        <v/>
      </c>
      <c r="AH310" s="104" t="str">
        <f>IF(VLOOKUP(AE310,Home!$C$8:$I$207,6,FALSE)="","",VLOOKUP(AE310,Home!$C$8:$I$207,6,FALSE))</f>
        <v/>
      </c>
      <c r="AI310" s="104" t="e">
        <f t="shared" si="121"/>
        <v>#VALUE!</v>
      </c>
      <c r="AJ310" s="105" t="e">
        <f t="shared" si="114"/>
        <v>#VALUE!</v>
      </c>
      <c r="AK310" s="103" t="e">
        <f t="shared" si="105"/>
        <v>#VALUE!</v>
      </c>
      <c r="AL310" s="103" t="e">
        <f t="shared" si="115"/>
        <v>#VALUE!</v>
      </c>
      <c r="AN310" t="str">
        <f>IF(OR(VLOOKUP(AE310,Home!$C$8:$I$207,6,FALSE)="",VLOOKUP(AE310,Home!$C$8:$I$207,7,FALSE)=""),"FEJL",Baggrundsark!AE310)</f>
        <v>FEJL</v>
      </c>
      <c r="AO310">
        <f>IF(VLOOKUP(AE310,Home!$C$8:$N$207,12,FALSE)="Timelønnet",1,0)</f>
        <v>0</v>
      </c>
      <c r="AP310">
        <f>SUM($AO$4:AO310)*AO310</f>
        <v>0</v>
      </c>
      <c r="AQ310">
        <f t="shared" si="106"/>
        <v>1</v>
      </c>
      <c r="AR310" t="str">
        <f t="shared" si="106"/>
        <v/>
      </c>
      <c r="AS310" t="e">
        <f t="shared" si="116"/>
        <v>#VALUE!</v>
      </c>
      <c r="AT310" s="45" t="e">
        <f t="shared" si="107"/>
        <v>#VALUE!</v>
      </c>
      <c r="AU310">
        <f>VLOOKUP(AQ310,Home!$C$8:$J$207,8,FALSE)</f>
        <v>0</v>
      </c>
      <c r="AZ310">
        <v>45</v>
      </c>
      <c r="BA310">
        <v>2019</v>
      </c>
      <c r="BB310" t="s">
        <v>521</v>
      </c>
      <c r="BC310" t="s">
        <v>201</v>
      </c>
    </row>
    <row r="311" spans="1:55" x14ac:dyDescent="0.25">
      <c r="A311" s="6">
        <f t="shared" si="108"/>
        <v>0</v>
      </c>
      <c r="B311" s="6">
        <f t="shared" si="117"/>
        <v>0</v>
      </c>
      <c r="C311" s="6" t="str">
        <f t="shared" si="109"/>
        <v/>
      </c>
      <c r="D311" s="7">
        <f t="shared" si="110"/>
        <v>0</v>
      </c>
      <c r="E311" s="7">
        <f t="shared" si="118"/>
        <v>0</v>
      </c>
      <c r="F311" s="7" t="str">
        <f t="shared" si="111"/>
        <v/>
      </c>
      <c r="G311" s="6">
        <f t="shared" si="112"/>
        <v>0</v>
      </c>
      <c r="H311" s="6">
        <f t="shared" si="119"/>
        <v>0</v>
      </c>
      <c r="I311" s="6" t="str">
        <f t="shared" si="120"/>
        <v/>
      </c>
      <c r="J311" s="11">
        <v>308</v>
      </c>
      <c r="K311" s="11">
        <f>IF(IFERROR(VLOOKUP(J311,Home!$A$8:$B$1048576,1,FALSE),0)=0,0,1)</f>
        <v>0</v>
      </c>
      <c r="L311" s="129" t="e">
        <f>IF(VLOOKUP(O311,Home!$C$8:$R$207,6,FALSE)="","",VLOOKUP(O311,Home!$C$8:$R$207,6,FALSE))</f>
        <v>#N/A</v>
      </c>
      <c r="M311" s="129" t="e">
        <f t="shared" si="102"/>
        <v>#N/A</v>
      </c>
      <c r="N311" s="11">
        <f>SUM($K$4:K311)</f>
        <v>200</v>
      </c>
      <c r="O311" s="11" t="str">
        <f>IF(P311="","",IF(IFERROR(VLOOKUP(N311,Home!$C$8:$R$1048576,1,FALSE),"")=0,"",IFERROR(VLOOKUP(N311,Home!$C$8:$R$1048576,1,FALSE),"")))</f>
        <v/>
      </c>
      <c r="P311" s="11" t="str">
        <f>IF(IFERROR(VLOOKUP(W311,Home!$C$8:$R$1048576,3,FALSE),"")=0,"",IFERROR(VLOOKUP(W311,Home!$C$8:$R$1048576,3,FALSE),""))</f>
        <v/>
      </c>
      <c r="Q311" s="11" t="str">
        <f t="shared" si="103"/>
        <v/>
      </c>
      <c r="R311" s="130" t="e">
        <f>VLOOKUP(Q311,'Baggrund til lister'!$G$4:$H$15,2,FALSE)</f>
        <v>#N/A</v>
      </c>
      <c r="S311" s="11" t="str">
        <f t="shared" si="104"/>
        <v/>
      </c>
      <c r="T311" s="11" t="str">
        <f>IF(IFERROR(VLOOKUP(N311,Home!$C$8:$R$1048576,11,FALSE),"")=0,"",IFERROR(VLOOKUP(N311,Home!$C$8:$R$1048576,11,FALSE),""))</f>
        <v/>
      </c>
      <c r="U311" s="11" t="str">
        <f>IF(IFERROR(VLOOKUP(O311,Home!$C$8:$R$1048576,12,FALSE),"")=0,"",IFERROR(VLOOKUP(O311,Home!$C$8:$R$1048576,12,FALSE),""))</f>
        <v/>
      </c>
      <c r="V311" s="11" t="str">
        <f>IF(IFERROR(VLOOKUP(O311,Home!$C$8:$R$1048576,8,FALSE),"")=0,"",IFERROR(VLOOKUP(O311,Home!$C$8:$R$1048576,8,FALSE),""))</f>
        <v/>
      </c>
      <c r="W311" s="11" t="str">
        <f>IF(OR(VLOOKUP(N311,Home!$C$7:$I$207,6,FALSE)="",VLOOKUP(N311,Home!$C$7:$I$207,7,FALSE)=""),"FEJL",SUM(Baggrundsark!$K$4:K311))</f>
        <v>FEJL</v>
      </c>
      <c r="Y311">
        <v>308</v>
      </c>
      <c r="Z311" s="1"/>
      <c r="AC311" s="44"/>
      <c r="AD311">
        <f t="shared" si="113"/>
        <v>0</v>
      </c>
      <c r="AE311">
        <f>SUM($AD$4:AD311)</f>
        <v>1</v>
      </c>
      <c r="AF311" s="103" t="str">
        <f>IFERROR(VLOOKUP(AN311,Home!$C$8:$E$207,3,FALSE),"")</f>
        <v/>
      </c>
      <c r="AG311" s="103" t="str">
        <f>IFERROR(VLOOKUP(AN311,Home!$C$8:$E$207,2,FALSE),"")</f>
        <v/>
      </c>
      <c r="AH311" s="104" t="str">
        <f>IF(VLOOKUP(AE311,Home!$C$8:$I$207,6,FALSE)="","",VLOOKUP(AE311,Home!$C$8:$I$207,6,FALSE))</f>
        <v/>
      </c>
      <c r="AI311" s="104" t="e">
        <f t="shared" si="121"/>
        <v>#VALUE!</v>
      </c>
      <c r="AJ311" s="105" t="e">
        <f t="shared" si="114"/>
        <v>#VALUE!</v>
      </c>
      <c r="AK311" s="103" t="e">
        <f t="shared" si="105"/>
        <v>#VALUE!</v>
      </c>
      <c r="AL311" s="103" t="e">
        <f t="shared" si="115"/>
        <v>#VALUE!</v>
      </c>
      <c r="AN311" t="str">
        <f>IF(OR(VLOOKUP(AE311,Home!$C$8:$I$207,6,FALSE)="",VLOOKUP(AE311,Home!$C$8:$I$207,7,FALSE)=""),"FEJL",Baggrundsark!AE311)</f>
        <v>FEJL</v>
      </c>
      <c r="AO311">
        <f>IF(VLOOKUP(AE311,Home!$C$8:$N$207,12,FALSE)="Timelønnet",1,0)</f>
        <v>0</v>
      </c>
      <c r="AP311">
        <f>SUM($AO$4:AO311)*AO311</f>
        <v>0</v>
      </c>
      <c r="AQ311">
        <f t="shared" si="106"/>
        <v>1</v>
      </c>
      <c r="AR311" t="str">
        <f t="shared" si="106"/>
        <v/>
      </c>
      <c r="AS311" t="e">
        <f t="shared" si="116"/>
        <v>#VALUE!</v>
      </c>
      <c r="AT311" s="45" t="e">
        <f t="shared" si="107"/>
        <v>#VALUE!</v>
      </c>
      <c r="AU311">
        <f>VLOOKUP(AQ311,Home!$C$8:$J$207,8,FALSE)</f>
        <v>0</v>
      </c>
      <c r="AZ311">
        <v>46</v>
      </c>
      <c r="BA311">
        <v>2019</v>
      </c>
      <c r="BB311" t="s">
        <v>522</v>
      </c>
      <c r="BC311" t="s">
        <v>201</v>
      </c>
    </row>
    <row r="312" spans="1:55" x14ac:dyDescent="0.25">
      <c r="A312" s="6">
        <f t="shared" si="108"/>
        <v>0</v>
      </c>
      <c r="B312" s="6">
        <f t="shared" si="117"/>
        <v>0</v>
      </c>
      <c r="C312" s="6" t="str">
        <f t="shared" si="109"/>
        <v/>
      </c>
      <c r="D312" s="7">
        <f t="shared" si="110"/>
        <v>0</v>
      </c>
      <c r="E312" s="7">
        <f t="shared" si="118"/>
        <v>0</v>
      </c>
      <c r="F312" s="7" t="str">
        <f t="shared" si="111"/>
        <v/>
      </c>
      <c r="G312" s="6">
        <f t="shared" si="112"/>
        <v>0</v>
      </c>
      <c r="H312" s="6">
        <f t="shared" si="119"/>
        <v>0</v>
      </c>
      <c r="I312" s="6" t="str">
        <f t="shared" si="120"/>
        <v/>
      </c>
      <c r="J312" s="11">
        <v>309</v>
      </c>
      <c r="K312" s="11">
        <f>IF(IFERROR(VLOOKUP(J312,Home!$A$8:$B$1048576,1,FALSE),0)=0,0,1)</f>
        <v>0</v>
      </c>
      <c r="L312" s="129" t="e">
        <f>IF(VLOOKUP(O312,Home!$C$8:$R$207,6,FALSE)="","",VLOOKUP(O312,Home!$C$8:$R$207,6,FALSE))</f>
        <v>#N/A</v>
      </c>
      <c r="M312" s="129" t="e">
        <f t="shared" si="102"/>
        <v>#N/A</v>
      </c>
      <c r="N312" s="11">
        <f>SUM($K$4:K312)</f>
        <v>200</v>
      </c>
      <c r="O312" s="11" t="str">
        <f>IF(P312="","",IF(IFERROR(VLOOKUP(N312,Home!$C$8:$R$1048576,1,FALSE),"")=0,"",IFERROR(VLOOKUP(N312,Home!$C$8:$R$1048576,1,FALSE),"")))</f>
        <v/>
      </c>
      <c r="P312" s="11" t="str">
        <f>IF(IFERROR(VLOOKUP(W312,Home!$C$8:$R$1048576,3,FALSE),"")=0,"",IFERROR(VLOOKUP(W312,Home!$C$8:$R$1048576,3,FALSE),""))</f>
        <v/>
      </c>
      <c r="Q312" s="11" t="str">
        <f t="shared" si="103"/>
        <v/>
      </c>
      <c r="R312" s="130" t="e">
        <f>VLOOKUP(Q312,'Baggrund til lister'!$G$4:$H$15,2,FALSE)</f>
        <v>#N/A</v>
      </c>
      <c r="S312" s="11" t="str">
        <f t="shared" si="104"/>
        <v/>
      </c>
      <c r="T312" s="11" t="str">
        <f>IF(IFERROR(VLOOKUP(N312,Home!$C$8:$R$1048576,11,FALSE),"")=0,"",IFERROR(VLOOKUP(N312,Home!$C$8:$R$1048576,11,FALSE),""))</f>
        <v/>
      </c>
      <c r="U312" s="11" t="str">
        <f>IF(IFERROR(VLOOKUP(O312,Home!$C$8:$R$1048576,12,FALSE),"")=0,"",IFERROR(VLOOKUP(O312,Home!$C$8:$R$1048576,12,FALSE),""))</f>
        <v/>
      </c>
      <c r="V312" s="11" t="str">
        <f>IF(IFERROR(VLOOKUP(O312,Home!$C$8:$R$1048576,8,FALSE),"")=0,"",IFERROR(VLOOKUP(O312,Home!$C$8:$R$1048576,8,FALSE),""))</f>
        <v/>
      </c>
      <c r="W312" s="11" t="str">
        <f>IF(OR(VLOOKUP(N312,Home!$C$7:$I$207,6,FALSE)="",VLOOKUP(N312,Home!$C$7:$I$207,7,FALSE)=""),"FEJL",SUM(Baggrundsark!$K$4:K312))</f>
        <v>FEJL</v>
      </c>
      <c r="Y312">
        <v>309</v>
      </c>
      <c r="Z312" s="1"/>
      <c r="AC312" s="44"/>
      <c r="AD312">
        <f t="shared" si="113"/>
        <v>0</v>
      </c>
      <c r="AE312">
        <f>SUM($AD$4:AD312)</f>
        <v>1</v>
      </c>
      <c r="AF312" s="103" t="str">
        <f>IFERROR(VLOOKUP(AN312,Home!$C$8:$E$207,3,FALSE),"")</f>
        <v/>
      </c>
      <c r="AG312" s="103" t="str">
        <f>IFERROR(VLOOKUP(AN312,Home!$C$8:$E$207,2,FALSE),"")</f>
        <v/>
      </c>
      <c r="AH312" s="104" t="str">
        <f>IF(VLOOKUP(AE312,Home!$C$8:$I$207,6,FALSE)="","",VLOOKUP(AE312,Home!$C$8:$I$207,6,FALSE))</f>
        <v/>
      </c>
      <c r="AI312" s="104" t="e">
        <f t="shared" si="121"/>
        <v>#VALUE!</v>
      </c>
      <c r="AJ312" s="105" t="e">
        <f t="shared" si="114"/>
        <v>#VALUE!</v>
      </c>
      <c r="AK312" s="103" t="e">
        <f t="shared" si="105"/>
        <v>#VALUE!</v>
      </c>
      <c r="AL312" s="103" t="e">
        <f t="shared" si="115"/>
        <v>#VALUE!</v>
      </c>
      <c r="AN312" t="str">
        <f>IF(OR(VLOOKUP(AE312,Home!$C$8:$I$207,6,FALSE)="",VLOOKUP(AE312,Home!$C$8:$I$207,7,FALSE)=""),"FEJL",Baggrundsark!AE312)</f>
        <v>FEJL</v>
      </c>
      <c r="AO312">
        <f>IF(VLOOKUP(AE312,Home!$C$8:$N$207,12,FALSE)="Timelønnet",1,0)</f>
        <v>0</v>
      </c>
      <c r="AP312">
        <f>SUM($AO$4:AO312)*AO312</f>
        <v>0</v>
      </c>
      <c r="AQ312">
        <f t="shared" si="106"/>
        <v>1</v>
      </c>
      <c r="AR312" t="str">
        <f t="shared" si="106"/>
        <v/>
      </c>
      <c r="AS312" t="e">
        <f t="shared" si="116"/>
        <v>#VALUE!</v>
      </c>
      <c r="AT312" s="45" t="e">
        <f t="shared" si="107"/>
        <v>#VALUE!</v>
      </c>
      <c r="AU312">
        <f>VLOOKUP(AQ312,Home!$C$8:$J$207,8,FALSE)</f>
        <v>0</v>
      </c>
      <c r="AZ312">
        <v>47</v>
      </c>
      <c r="BA312">
        <v>2019</v>
      </c>
      <c r="BB312" t="s">
        <v>523</v>
      </c>
      <c r="BC312" t="s">
        <v>202</v>
      </c>
    </row>
    <row r="313" spans="1:55" x14ac:dyDescent="0.25">
      <c r="A313" s="6">
        <f t="shared" si="108"/>
        <v>0</v>
      </c>
      <c r="B313" s="6">
        <f t="shared" si="117"/>
        <v>0</v>
      </c>
      <c r="C313" s="6" t="str">
        <f t="shared" si="109"/>
        <v/>
      </c>
      <c r="D313" s="7">
        <f t="shared" si="110"/>
        <v>0</v>
      </c>
      <c r="E313" s="7">
        <f t="shared" si="118"/>
        <v>0</v>
      </c>
      <c r="F313" s="7" t="str">
        <f t="shared" si="111"/>
        <v/>
      </c>
      <c r="G313" s="6">
        <f t="shared" si="112"/>
        <v>0</v>
      </c>
      <c r="H313" s="6">
        <f t="shared" si="119"/>
        <v>0</v>
      </c>
      <c r="I313" s="6" t="str">
        <f t="shared" si="120"/>
        <v/>
      </c>
      <c r="J313" s="11">
        <v>310</v>
      </c>
      <c r="K313" s="11">
        <f>IF(IFERROR(VLOOKUP(J313,Home!$A$8:$B$1048576,1,FALSE),0)=0,0,1)</f>
        <v>0</v>
      </c>
      <c r="L313" s="129" t="e">
        <f>IF(VLOOKUP(O313,Home!$C$8:$R$207,6,FALSE)="","",VLOOKUP(O313,Home!$C$8:$R$207,6,FALSE))</f>
        <v>#N/A</v>
      </c>
      <c r="M313" s="129" t="e">
        <f t="shared" si="102"/>
        <v>#N/A</v>
      </c>
      <c r="N313" s="11">
        <f>SUM($K$4:K313)</f>
        <v>200</v>
      </c>
      <c r="O313" s="11" t="str">
        <f>IF(P313="","",IF(IFERROR(VLOOKUP(N313,Home!$C$8:$R$1048576,1,FALSE),"")=0,"",IFERROR(VLOOKUP(N313,Home!$C$8:$R$1048576,1,FALSE),"")))</f>
        <v/>
      </c>
      <c r="P313" s="11" t="str">
        <f>IF(IFERROR(VLOOKUP(W313,Home!$C$8:$R$1048576,3,FALSE),"")=0,"",IFERROR(VLOOKUP(W313,Home!$C$8:$R$1048576,3,FALSE),""))</f>
        <v/>
      </c>
      <c r="Q313" s="11" t="str">
        <f t="shared" si="103"/>
        <v/>
      </c>
      <c r="R313" s="130" t="e">
        <f>VLOOKUP(Q313,'Baggrund til lister'!$G$4:$H$15,2,FALSE)</f>
        <v>#N/A</v>
      </c>
      <c r="S313" s="11" t="str">
        <f t="shared" si="104"/>
        <v/>
      </c>
      <c r="T313" s="11" t="str">
        <f>IF(IFERROR(VLOOKUP(N313,Home!$C$8:$R$1048576,11,FALSE),"")=0,"",IFERROR(VLOOKUP(N313,Home!$C$8:$R$1048576,11,FALSE),""))</f>
        <v/>
      </c>
      <c r="U313" s="11" t="str">
        <f>IF(IFERROR(VLOOKUP(O313,Home!$C$8:$R$1048576,12,FALSE),"")=0,"",IFERROR(VLOOKUP(O313,Home!$C$8:$R$1048576,12,FALSE),""))</f>
        <v/>
      </c>
      <c r="V313" s="11" t="str">
        <f>IF(IFERROR(VLOOKUP(O313,Home!$C$8:$R$1048576,8,FALSE),"")=0,"",IFERROR(VLOOKUP(O313,Home!$C$8:$R$1048576,8,FALSE),""))</f>
        <v/>
      </c>
      <c r="W313" s="11" t="str">
        <f>IF(OR(VLOOKUP(N313,Home!$C$7:$I$207,6,FALSE)="",VLOOKUP(N313,Home!$C$7:$I$207,7,FALSE)=""),"FEJL",SUM(Baggrundsark!$K$4:K313))</f>
        <v>FEJL</v>
      </c>
      <c r="Y313">
        <v>310</v>
      </c>
      <c r="Z313" s="1"/>
      <c r="AC313" s="44"/>
      <c r="AD313">
        <f t="shared" si="113"/>
        <v>0</v>
      </c>
      <c r="AE313">
        <f>SUM($AD$4:AD313)</f>
        <v>1</v>
      </c>
      <c r="AF313" s="103" t="str">
        <f>IFERROR(VLOOKUP(AN313,Home!$C$8:$E$207,3,FALSE),"")</f>
        <v/>
      </c>
      <c r="AG313" s="103" t="str">
        <f>IFERROR(VLOOKUP(AN313,Home!$C$8:$E$207,2,FALSE),"")</f>
        <v/>
      </c>
      <c r="AH313" s="104" t="str">
        <f>IF(VLOOKUP(AE313,Home!$C$8:$I$207,6,FALSE)="","",VLOOKUP(AE313,Home!$C$8:$I$207,6,FALSE))</f>
        <v/>
      </c>
      <c r="AI313" s="104" t="e">
        <f t="shared" si="121"/>
        <v>#VALUE!</v>
      </c>
      <c r="AJ313" s="105" t="e">
        <f t="shared" si="114"/>
        <v>#VALUE!</v>
      </c>
      <c r="AK313" s="103" t="e">
        <f t="shared" si="105"/>
        <v>#VALUE!</v>
      </c>
      <c r="AL313" s="103" t="e">
        <f t="shared" si="115"/>
        <v>#VALUE!</v>
      </c>
      <c r="AN313" t="str">
        <f>IF(OR(VLOOKUP(AE313,Home!$C$8:$I$207,6,FALSE)="",VLOOKUP(AE313,Home!$C$8:$I$207,7,FALSE)=""),"FEJL",Baggrundsark!AE313)</f>
        <v>FEJL</v>
      </c>
      <c r="AO313">
        <f>IF(VLOOKUP(AE313,Home!$C$8:$N$207,12,FALSE)="Timelønnet",1,0)</f>
        <v>0</v>
      </c>
      <c r="AP313">
        <f>SUM($AO$4:AO313)*AO313</f>
        <v>0</v>
      </c>
      <c r="AQ313">
        <f t="shared" si="106"/>
        <v>1</v>
      </c>
      <c r="AR313" t="str">
        <f t="shared" si="106"/>
        <v/>
      </c>
      <c r="AS313" t="e">
        <f t="shared" si="116"/>
        <v>#VALUE!</v>
      </c>
      <c r="AT313" s="45" t="e">
        <f t="shared" si="107"/>
        <v>#VALUE!</v>
      </c>
      <c r="AU313">
        <f>VLOOKUP(AQ313,Home!$C$8:$J$207,8,FALSE)</f>
        <v>0</v>
      </c>
      <c r="AZ313">
        <v>48</v>
      </c>
      <c r="BA313">
        <v>2019</v>
      </c>
      <c r="BB313" t="s">
        <v>524</v>
      </c>
      <c r="BC313" t="s">
        <v>202</v>
      </c>
    </row>
    <row r="314" spans="1:55" x14ac:dyDescent="0.25">
      <c r="A314" s="6">
        <f t="shared" si="108"/>
        <v>0</v>
      </c>
      <c r="B314" s="6">
        <f t="shared" si="117"/>
        <v>0</v>
      </c>
      <c r="C314" s="6" t="str">
        <f t="shared" si="109"/>
        <v/>
      </c>
      <c r="D314" s="7">
        <f t="shared" si="110"/>
        <v>0</v>
      </c>
      <c r="E314" s="7">
        <f t="shared" si="118"/>
        <v>0</v>
      </c>
      <c r="F314" s="7" t="str">
        <f t="shared" si="111"/>
        <v/>
      </c>
      <c r="G314" s="6">
        <f t="shared" si="112"/>
        <v>0</v>
      </c>
      <c r="H314" s="6">
        <f t="shared" si="119"/>
        <v>0</v>
      </c>
      <c r="I314" s="6" t="str">
        <f t="shared" si="120"/>
        <v/>
      </c>
      <c r="J314" s="11">
        <v>311</v>
      </c>
      <c r="K314" s="11">
        <f>IF(IFERROR(VLOOKUP(J314,Home!$A$8:$B$1048576,1,FALSE),0)=0,0,1)</f>
        <v>0</v>
      </c>
      <c r="L314" s="129" t="e">
        <f>IF(VLOOKUP(O314,Home!$C$8:$R$207,6,FALSE)="","",VLOOKUP(O314,Home!$C$8:$R$207,6,FALSE))</f>
        <v>#N/A</v>
      </c>
      <c r="M314" s="129" t="e">
        <f t="shared" si="102"/>
        <v>#N/A</v>
      </c>
      <c r="N314" s="11">
        <f>SUM($K$4:K314)</f>
        <v>200</v>
      </c>
      <c r="O314" s="11" t="str">
        <f>IF(P314="","",IF(IFERROR(VLOOKUP(N314,Home!$C$8:$R$1048576,1,FALSE),"")=0,"",IFERROR(VLOOKUP(N314,Home!$C$8:$R$1048576,1,FALSE),"")))</f>
        <v/>
      </c>
      <c r="P314" s="11" t="str">
        <f>IF(IFERROR(VLOOKUP(W314,Home!$C$8:$R$1048576,3,FALSE),"")=0,"",IFERROR(VLOOKUP(W314,Home!$C$8:$R$1048576,3,FALSE),""))</f>
        <v/>
      </c>
      <c r="Q314" s="11" t="str">
        <f t="shared" si="103"/>
        <v/>
      </c>
      <c r="R314" s="130" t="e">
        <f>VLOOKUP(Q314,'Baggrund til lister'!$G$4:$H$15,2,FALSE)</f>
        <v>#N/A</v>
      </c>
      <c r="S314" s="11" t="str">
        <f t="shared" si="104"/>
        <v/>
      </c>
      <c r="T314" s="11" t="str">
        <f>IF(IFERROR(VLOOKUP(N314,Home!$C$8:$R$1048576,11,FALSE),"")=0,"",IFERROR(VLOOKUP(N314,Home!$C$8:$R$1048576,11,FALSE),""))</f>
        <v/>
      </c>
      <c r="U314" s="11" t="str">
        <f>IF(IFERROR(VLOOKUP(O314,Home!$C$8:$R$1048576,12,FALSE),"")=0,"",IFERROR(VLOOKUP(O314,Home!$C$8:$R$1048576,12,FALSE),""))</f>
        <v/>
      </c>
      <c r="V314" s="11" t="str">
        <f>IF(IFERROR(VLOOKUP(O314,Home!$C$8:$R$1048576,8,FALSE),"")=0,"",IFERROR(VLOOKUP(O314,Home!$C$8:$R$1048576,8,FALSE),""))</f>
        <v/>
      </c>
      <c r="W314" s="11" t="str">
        <f>IF(OR(VLOOKUP(N314,Home!$C$7:$I$207,6,FALSE)="",VLOOKUP(N314,Home!$C$7:$I$207,7,FALSE)=""),"FEJL",SUM(Baggrundsark!$K$4:K314))</f>
        <v>FEJL</v>
      </c>
      <c r="Y314">
        <v>311</v>
      </c>
      <c r="Z314" s="1"/>
      <c r="AC314" s="44"/>
      <c r="AD314">
        <f t="shared" si="113"/>
        <v>0</v>
      </c>
      <c r="AE314">
        <f>SUM($AD$4:AD314)</f>
        <v>1</v>
      </c>
      <c r="AF314" s="103" t="str">
        <f>IFERROR(VLOOKUP(AN314,Home!$C$8:$E$207,3,FALSE),"")</f>
        <v/>
      </c>
      <c r="AG314" s="103" t="str">
        <f>IFERROR(VLOOKUP(AN314,Home!$C$8:$E$207,2,FALSE),"")</f>
        <v/>
      </c>
      <c r="AH314" s="104" t="str">
        <f>IF(VLOOKUP(AE314,Home!$C$8:$I$207,6,FALSE)="","",VLOOKUP(AE314,Home!$C$8:$I$207,6,FALSE))</f>
        <v/>
      </c>
      <c r="AI314" s="104" t="e">
        <f t="shared" si="121"/>
        <v>#VALUE!</v>
      </c>
      <c r="AJ314" s="105" t="e">
        <f t="shared" si="114"/>
        <v>#VALUE!</v>
      </c>
      <c r="AK314" s="103" t="e">
        <f t="shared" si="105"/>
        <v>#VALUE!</v>
      </c>
      <c r="AL314" s="103" t="e">
        <f t="shared" si="115"/>
        <v>#VALUE!</v>
      </c>
      <c r="AN314" t="str">
        <f>IF(OR(VLOOKUP(AE314,Home!$C$8:$I$207,6,FALSE)="",VLOOKUP(AE314,Home!$C$8:$I$207,7,FALSE)=""),"FEJL",Baggrundsark!AE314)</f>
        <v>FEJL</v>
      </c>
      <c r="AO314">
        <f>IF(VLOOKUP(AE314,Home!$C$8:$N$207,12,FALSE)="Timelønnet",1,0)</f>
        <v>0</v>
      </c>
      <c r="AP314">
        <f>SUM($AO$4:AO314)*AO314</f>
        <v>0</v>
      </c>
      <c r="AQ314">
        <f t="shared" si="106"/>
        <v>1</v>
      </c>
      <c r="AR314" t="str">
        <f t="shared" si="106"/>
        <v/>
      </c>
      <c r="AS314" t="e">
        <f t="shared" si="116"/>
        <v>#VALUE!</v>
      </c>
      <c r="AT314" s="45" t="e">
        <f t="shared" si="107"/>
        <v>#VALUE!</v>
      </c>
      <c r="AU314">
        <f>VLOOKUP(AQ314,Home!$C$8:$J$207,8,FALSE)</f>
        <v>0</v>
      </c>
      <c r="AZ314">
        <v>49</v>
      </c>
      <c r="BA314">
        <v>2019</v>
      </c>
      <c r="BB314" t="s">
        <v>525</v>
      </c>
      <c r="BC314" t="s">
        <v>203</v>
      </c>
    </row>
    <row r="315" spans="1:55" x14ac:dyDescent="0.25">
      <c r="A315" s="6">
        <f t="shared" si="108"/>
        <v>0</v>
      </c>
      <c r="B315" s="6">
        <f t="shared" si="117"/>
        <v>0</v>
      </c>
      <c r="C315" s="6" t="str">
        <f t="shared" si="109"/>
        <v/>
      </c>
      <c r="D315" s="7">
        <f t="shared" si="110"/>
        <v>0</v>
      </c>
      <c r="E315" s="7">
        <f t="shared" si="118"/>
        <v>0</v>
      </c>
      <c r="F315" s="7" t="str">
        <f t="shared" si="111"/>
        <v/>
      </c>
      <c r="G315" s="6">
        <f t="shared" si="112"/>
        <v>0</v>
      </c>
      <c r="H315" s="6">
        <f t="shared" si="119"/>
        <v>0</v>
      </c>
      <c r="I315" s="6" t="str">
        <f t="shared" si="120"/>
        <v/>
      </c>
      <c r="J315" s="11">
        <v>312</v>
      </c>
      <c r="K315" s="11">
        <f>IF(IFERROR(VLOOKUP(J315,Home!$A$8:$B$1048576,1,FALSE),0)=0,0,1)</f>
        <v>0</v>
      </c>
      <c r="L315" s="129" t="e">
        <f>IF(VLOOKUP(O315,Home!$C$8:$R$207,6,FALSE)="","",VLOOKUP(O315,Home!$C$8:$R$207,6,FALSE))</f>
        <v>#N/A</v>
      </c>
      <c r="M315" s="129" t="e">
        <f t="shared" si="102"/>
        <v>#N/A</v>
      </c>
      <c r="N315" s="11">
        <f>SUM($K$4:K315)</f>
        <v>200</v>
      </c>
      <c r="O315" s="11" t="str">
        <f>IF(P315="","",IF(IFERROR(VLOOKUP(N315,Home!$C$8:$R$1048576,1,FALSE),"")=0,"",IFERROR(VLOOKUP(N315,Home!$C$8:$R$1048576,1,FALSE),"")))</f>
        <v/>
      </c>
      <c r="P315" s="11" t="str">
        <f>IF(IFERROR(VLOOKUP(W315,Home!$C$8:$R$1048576,3,FALSE),"")=0,"",IFERROR(VLOOKUP(W315,Home!$C$8:$R$1048576,3,FALSE),""))</f>
        <v/>
      </c>
      <c r="Q315" s="11" t="str">
        <f t="shared" si="103"/>
        <v/>
      </c>
      <c r="R315" s="130" t="e">
        <f>VLOOKUP(Q315,'Baggrund til lister'!$G$4:$H$15,2,FALSE)</f>
        <v>#N/A</v>
      </c>
      <c r="S315" s="11" t="str">
        <f t="shared" si="104"/>
        <v/>
      </c>
      <c r="T315" s="11" t="str">
        <f>IF(IFERROR(VLOOKUP(N315,Home!$C$8:$R$1048576,11,FALSE),"")=0,"",IFERROR(VLOOKUP(N315,Home!$C$8:$R$1048576,11,FALSE),""))</f>
        <v/>
      </c>
      <c r="U315" s="11" t="str">
        <f>IF(IFERROR(VLOOKUP(O315,Home!$C$8:$R$1048576,12,FALSE),"")=0,"",IFERROR(VLOOKUP(O315,Home!$C$8:$R$1048576,12,FALSE),""))</f>
        <v/>
      </c>
      <c r="V315" s="11" t="str">
        <f>IF(IFERROR(VLOOKUP(O315,Home!$C$8:$R$1048576,8,FALSE),"")=0,"",IFERROR(VLOOKUP(O315,Home!$C$8:$R$1048576,8,FALSE),""))</f>
        <v/>
      </c>
      <c r="W315" s="11" t="str">
        <f>IF(OR(VLOOKUP(N315,Home!$C$7:$I$207,6,FALSE)="",VLOOKUP(N315,Home!$C$7:$I$207,7,FALSE)=""),"FEJL",SUM(Baggrundsark!$K$4:K315))</f>
        <v>FEJL</v>
      </c>
      <c r="Y315">
        <v>312</v>
      </c>
      <c r="Z315" s="1"/>
      <c r="AC315" s="44"/>
      <c r="AD315">
        <f t="shared" si="113"/>
        <v>0</v>
      </c>
      <c r="AE315">
        <f>SUM($AD$4:AD315)</f>
        <v>1</v>
      </c>
      <c r="AF315" s="103" t="str">
        <f>IFERROR(VLOOKUP(AN315,Home!$C$8:$E$207,3,FALSE),"")</f>
        <v/>
      </c>
      <c r="AG315" s="103" t="str">
        <f>IFERROR(VLOOKUP(AN315,Home!$C$8:$E$207,2,FALSE),"")</f>
        <v/>
      </c>
      <c r="AH315" s="104" t="str">
        <f>IF(VLOOKUP(AE315,Home!$C$8:$I$207,6,FALSE)="","",VLOOKUP(AE315,Home!$C$8:$I$207,6,FALSE))</f>
        <v/>
      </c>
      <c r="AI315" s="104" t="e">
        <f t="shared" si="121"/>
        <v>#VALUE!</v>
      </c>
      <c r="AJ315" s="105" t="e">
        <f t="shared" si="114"/>
        <v>#VALUE!</v>
      </c>
      <c r="AK315" s="103" t="e">
        <f t="shared" si="105"/>
        <v>#VALUE!</v>
      </c>
      <c r="AL315" s="103" t="e">
        <f t="shared" si="115"/>
        <v>#VALUE!</v>
      </c>
      <c r="AN315" t="str">
        <f>IF(OR(VLOOKUP(AE315,Home!$C$8:$I$207,6,FALSE)="",VLOOKUP(AE315,Home!$C$8:$I$207,7,FALSE)=""),"FEJL",Baggrundsark!AE315)</f>
        <v>FEJL</v>
      </c>
      <c r="AO315">
        <f>IF(VLOOKUP(AE315,Home!$C$8:$N$207,12,FALSE)="Timelønnet",1,0)</f>
        <v>0</v>
      </c>
      <c r="AP315">
        <f>SUM($AO$4:AO315)*AO315</f>
        <v>0</v>
      </c>
      <c r="AQ315">
        <f t="shared" si="106"/>
        <v>1</v>
      </c>
      <c r="AR315" t="str">
        <f t="shared" si="106"/>
        <v/>
      </c>
      <c r="AS315" t="e">
        <f t="shared" si="116"/>
        <v>#VALUE!</v>
      </c>
      <c r="AT315" s="45" t="e">
        <f t="shared" si="107"/>
        <v>#VALUE!</v>
      </c>
      <c r="AU315">
        <f>VLOOKUP(AQ315,Home!$C$8:$J$207,8,FALSE)</f>
        <v>0</v>
      </c>
      <c r="AZ315">
        <v>50</v>
      </c>
      <c r="BA315">
        <v>2019</v>
      </c>
      <c r="BB315" t="s">
        <v>526</v>
      </c>
      <c r="BC315" t="s">
        <v>203</v>
      </c>
    </row>
    <row r="316" spans="1:55" x14ac:dyDescent="0.25">
      <c r="A316" s="6">
        <f t="shared" si="108"/>
        <v>0</v>
      </c>
      <c r="B316" s="6">
        <f t="shared" si="117"/>
        <v>0</v>
      </c>
      <c r="C316" s="6" t="str">
        <f t="shared" si="109"/>
        <v/>
      </c>
      <c r="D316" s="7">
        <f t="shared" si="110"/>
        <v>0</v>
      </c>
      <c r="E316" s="7">
        <f t="shared" si="118"/>
        <v>0</v>
      </c>
      <c r="F316" s="7" t="str">
        <f t="shared" si="111"/>
        <v/>
      </c>
      <c r="G316" s="6">
        <f t="shared" si="112"/>
        <v>0</v>
      </c>
      <c r="H316" s="6">
        <f t="shared" si="119"/>
        <v>0</v>
      </c>
      <c r="I316" s="6" t="str">
        <f t="shared" si="120"/>
        <v/>
      </c>
      <c r="J316" s="11">
        <v>313</v>
      </c>
      <c r="K316" s="11">
        <f>IF(IFERROR(VLOOKUP(J316,Home!$A$8:$B$1048576,1,FALSE),0)=0,0,1)</f>
        <v>0</v>
      </c>
      <c r="L316" s="129" t="e">
        <f>IF(VLOOKUP(O316,Home!$C$8:$R$207,6,FALSE)="","",VLOOKUP(O316,Home!$C$8:$R$207,6,FALSE))</f>
        <v>#N/A</v>
      </c>
      <c r="M316" s="129" t="e">
        <f t="shared" si="102"/>
        <v>#N/A</v>
      </c>
      <c r="N316" s="11">
        <f>SUM($K$4:K316)</f>
        <v>200</v>
      </c>
      <c r="O316" s="11" t="str">
        <f>IF(P316="","",IF(IFERROR(VLOOKUP(N316,Home!$C$8:$R$1048576,1,FALSE),"")=0,"",IFERROR(VLOOKUP(N316,Home!$C$8:$R$1048576,1,FALSE),"")))</f>
        <v/>
      </c>
      <c r="P316" s="11" t="str">
        <f>IF(IFERROR(VLOOKUP(W316,Home!$C$8:$R$1048576,3,FALSE),"")=0,"",IFERROR(VLOOKUP(W316,Home!$C$8:$R$1048576,3,FALSE),""))</f>
        <v/>
      </c>
      <c r="Q316" s="11" t="str">
        <f t="shared" si="103"/>
        <v/>
      </c>
      <c r="R316" s="130" t="e">
        <f>VLOOKUP(Q316,'Baggrund til lister'!$G$4:$H$15,2,FALSE)</f>
        <v>#N/A</v>
      </c>
      <c r="S316" s="11" t="str">
        <f t="shared" si="104"/>
        <v/>
      </c>
      <c r="T316" s="11" t="str">
        <f>IF(IFERROR(VLOOKUP(N316,Home!$C$8:$R$1048576,11,FALSE),"")=0,"",IFERROR(VLOOKUP(N316,Home!$C$8:$R$1048576,11,FALSE),""))</f>
        <v/>
      </c>
      <c r="U316" s="11" t="str">
        <f>IF(IFERROR(VLOOKUP(O316,Home!$C$8:$R$1048576,12,FALSE),"")=0,"",IFERROR(VLOOKUP(O316,Home!$C$8:$R$1048576,12,FALSE),""))</f>
        <v/>
      </c>
      <c r="V316" s="11" t="str">
        <f>IF(IFERROR(VLOOKUP(O316,Home!$C$8:$R$1048576,8,FALSE),"")=0,"",IFERROR(VLOOKUP(O316,Home!$C$8:$R$1048576,8,FALSE),""))</f>
        <v/>
      </c>
      <c r="W316" s="11" t="str">
        <f>IF(OR(VLOOKUP(N316,Home!$C$7:$I$207,6,FALSE)="",VLOOKUP(N316,Home!$C$7:$I$207,7,FALSE)=""),"FEJL",SUM(Baggrundsark!$K$4:K316))</f>
        <v>FEJL</v>
      </c>
      <c r="Y316">
        <v>313</v>
      </c>
      <c r="Z316" s="1"/>
      <c r="AC316" s="44"/>
      <c r="AD316">
        <f t="shared" si="113"/>
        <v>0</v>
      </c>
      <c r="AE316">
        <f>SUM($AD$4:AD316)</f>
        <v>1</v>
      </c>
      <c r="AF316" s="103" t="str">
        <f>IFERROR(VLOOKUP(AN316,Home!$C$8:$E$207,3,FALSE),"")</f>
        <v/>
      </c>
      <c r="AG316" s="103" t="str">
        <f>IFERROR(VLOOKUP(AN316,Home!$C$8:$E$207,2,FALSE),"")</f>
        <v/>
      </c>
      <c r="AH316" s="104" t="str">
        <f>IF(VLOOKUP(AE316,Home!$C$8:$I$207,6,FALSE)="","",VLOOKUP(AE316,Home!$C$8:$I$207,6,FALSE))</f>
        <v/>
      </c>
      <c r="AI316" s="104" t="e">
        <f t="shared" si="121"/>
        <v>#VALUE!</v>
      </c>
      <c r="AJ316" s="105" t="e">
        <f t="shared" si="114"/>
        <v>#VALUE!</v>
      </c>
      <c r="AK316" s="103" t="e">
        <f t="shared" si="105"/>
        <v>#VALUE!</v>
      </c>
      <c r="AL316" s="103" t="e">
        <f t="shared" si="115"/>
        <v>#VALUE!</v>
      </c>
      <c r="AN316" t="str">
        <f>IF(OR(VLOOKUP(AE316,Home!$C$8:$I$207,6,FALSE)="",VLOOKUP(AE316,Home!$C$8:$I$207,7,FALSE)=""),"FEJL",Baggrundsark!AE316)</f>
        <v>FEJL</v>
      </c>
      <c r="AO316">
        <f>IF(VLOOKUP(AE316,Home!$C$8:$N$207,12,FALSE)="Timelønnet",1,0)</f>
        <v>0</v>
      </c>
      <c r="AP316">
        <f>SUM($AO$4:AO316)*AO316</f>
        <v>0</v>
      </c>
      <c r="AQ316">
        <f t="shared" si="106"/>
        <v>1</v>
      </c>
      <c r="AR316" t="str">
        <f t="shared" si="106"/>
        <v/>
      </c>
      <c r="AS316" t="e">
        <f t="shared" si="116"/>
        <v>#VALUE!</v>
      </c>
      <c r="AT316" s="45" t="e">
        <f t="shared" si="107"/>
        <v>#VALUE!</v>
      </c>
      <c r="AU316">
        <f>VLOOKUP(AQ316,Home!$C$8:$J$207,8,FALSE)</f>
        <v>0</v>
      </c>
      <c r="AZ316">
        <v>51</v>
      </c>
      <c r="BA316">
        <v>2019</v>
      </c>
      <c r="BB316" t="s">
        <v>527</v>
      </c>
      <c r="BC316" t="s">
        <v>204</v>
      </c>
    </row>
    <row r="317" spans="1:55" x14ac:dyDescent="0.25">
      <c r="A317" s="6">
        <f t="shared" si="108"/>
        <v>0</v>
      </c>
      <c r="B317" s="6">
        <f t="shared" si="117"/>
        <v>0</v>
      </c>
      <c r="C317" s="6" t="str">
        <f t="shared" si="109"/>
        <v/>
      </c>
      <c r="D317" s="7">
        <f t="shared" si="110"/>
        <v>0</v>
      </c>
      <c r="E317" s="7">
        <f t="shared" si="118"/>
        <v>0</v>
      </c>
      <c r="F317" s="7" t="str">
        <f t="shared" si="111"/>
        <v/>
      </c>
      <c r="G317" s="6">
        <f t="shared" si="112"/>
        <v>0</v>
      </c>
      <c r="H317" s="6">
        <f t="shared" si="119"/>
        <v>0</v>
      </c>
      <c r="I317" s="6" t="str">
        <f t="shared" si="120"/>
        <v/>
      </c>
      <c r="J317" s="11">
        <v>314</v>
      </c>
      <c r="K317" s="11">
        <f>IF(IFERROR(VLOOKUP(J317,Home!$A$8:$B$1048576,1,FALSE),0)=0,0,1)</f>
        <v>0</v>
      </c>
      <c r="L317" s="129" t="e">
        <f>IF(VLOOKUP(O317,Home!$C$8:$R$207,6,FALSE)="","",VLOOKUP(O317,Home!$C$8:$R$207,6,FALSE))</f>
        <v>#N/A</v>
      </c>
      <c r="M317" s="129" t="e">
        <f t="shared" si="102"/>
        <v>#N/A</v>
      </c>
      <c r="N317" s="11">
        <f>SUM($K$4:K317)</f>
        <v>200</v>
      </c>
      <c r="O317" s="11" t="str">
        <f>IF(P317="","",IF(IFERROR(VLOOKUP(N317,Home!$C$8:$R$1048576,1,FALSE),"")=0,"",IFERROR(VLOOKUP(N317,Home!$C$8:$R$1048576,1,FALSE),"")))</f>
        <v/>
      </c>
      <c r="P317" s="11" t="str">
        <f>IF(IFERROR(VLOOKUP(W317,Home!$C$8:$R$1048576,3,FALSE),"")=0,"",IFERROR(VLOOKUP(W317,Home!$C$8:$R$1048576,3,FALSE),""))</f>
        <v/>
      </c>
      <c r="Q317" s="11" t="str">
        <f t="shared" si="103"/>
        <v/>
      </c>
      <c r="R317" s="130" t="e">
        <f>VLOOKUP(Q317,'Baggrund til lister'!$G$4:$H$15,2,FALSE)</f>
        <v>#N/A</v>
      </c>
      <c r="S317" s="11" t="str">
        <f t="shared" si="104"/>
        <v/>
      </c>
      <c r="T317" s="11" t="str">
        <f>IF(IFERROR(VLOOKUP(N317,Home!$C$8:$R$1048576,11,FALSE),"")=0,"",IFERROR(VLOOKUP(N317,Home!$C$8:$R$1048576,11,FALSE),""))</f>
        <v/>
      </c>
      <c r="U317" s="11" t="str">
        <f>IF(IFERROR(VLOOKUP(O317,Home!$C$8:$R$1048576,12,FALSE),"")=0,"",IFERROR(VLOOKUP(O317,Home!$C$8:$R$1048576,12,FALSE),""))</f>
        <v/>
      </c>
      <c r="V317" s="11" t="str">
        <f>IF(IFERROR(VLOOKUP(O317,Home!$C$8:$R$1048576,8,FALSE),"")=0,"",IFERROR(VLOOKUP(O317,Home!$C$8:$R$1048576,8,FALSE),""))</f>
        <v/>
      </c>
      <c r="W317" s="11" t="str">
        <f>IF(OR(VLOOKUP(N317,Home!$C$7:$I$207,6,FALSE)="",VLOOKUP(N317,Home!$C$7:$I$207,7,FALSE)=""),"FEJL",SUM(Baggrundsark!$K$4:K317))</f>
        <v>FEJL</v>
      </c>
      <c r="Y317">
        <v>314</v>
      </c>
      <c r="Z317" s="1"/>
      <c r="AC317" s="44"/>
      <c r="AD317">
        <f t="shared" si="113"/>
        <v>0</v>
      </c>
      <c r="AE317">
        <f>SUM($AD$4:AD317)</f>
        <v>1</v>
      </c>
      <c r="AF317" s="103" t="str">
        <f>IFERROR(VLOOKUP(AN317,Home!$C$8:$E$207,3,FALSE),"")</f>
        <v/>
      </c>
      <c r="AG317" s="103" t="str">
        <f>IFERROR(VLOOKUP(AN317,Home!$C$8:$E$207,2,FALSE),"")</f>
        <v/>
      </c>
      <c r="AH317" s="104" t="str">
        <f>IF(VLOOKUP(AE317,Home!$C$8:$I$207,6,FALSE)="","",VLOOKUP(AE317,Home!$C$8:$I$207,6,FALSE))</f>
        <v/>
      </c>
      <c r="AI317" s="104" t="e">
        <f t="shared" si="121"/>
        <v>#VALUE!</v>
      </c>
      <c r="AJ317" s="105" t="e">
        <f t="shared" si="114"/>
        <v>#VALUE!</v>
      </c>
      <c r="AK317" s="103" t="e">
        <f t="shared" si="105"/>
        <v>#VALUE!</v>
      </c>
      <c r="AL317" s="103" t="e">
        <f t="shared" si="115"/>
        <v>#VALUE!</v>
      </c>
      <c r="AN317" t="str">
        <f>IF(OR(VLOOKUP(AE317,Home!$C$8:$I$207,6,FALSE)="",VLOOKUP(AE317,Home!$C$8:$I$207,7,FALSE)=""),"FEJL",Baggrundsark!AE317)</f>
        <v>FEJL</v>
      </c>
      <c r="AO317">
        <f>IF(VLOOKUP(AE317,Home!$C$8:$N$207,12,FALSE)="Timelønnet",1,0)</f>
        <v>0</v>
      </c>
      <c r="AP317">
        <f>SUM($AO$4:AO317)*AO317</f>
        <v>0</v>
      </c>
      <c r="AQ317">
        <f t="shared" si="106"/>
        <v>1</v>
      </c>
      <c r="AR317" t="str">
        <f t="shared" si="106"/>
        <v/>
      </c>
      <c r="AS317" t="e">
        <f t="shared" si="116"/>
        <v>#VALUE!</v>
      </c>
      <c r="AT317" s="45" t="e">
        <f t="shared" si="107"/>
        <v>#VALUE!</v>
      </c>
      <c r="AU317">
        <f>VLOOKUP(AQ317,Home!$C$8:$J$207,8,FALSE)</f>
        <v>0</v>
      </c>
      <c r="AZ317">
        <v>52</v>
      </c>
      <c r="BA317">
        <v>2019</v>
      </c>
      <c r="BB317" t="s">
        <v>528</v>
      </c>
      <c r="BC317" t="s">
        <v>204</v>
      </c>
    </row>
    <row r="318" spans="1:55" x14ac:dyDescent="0.25">
      <c r="A318" s="6">
        <f t="shared" si="108"/>
        <v>0</v>
      </c>
      <c r="B318" s="6">
        <f t="shared" si="117"/>
        <v>0</v>
      </c>
      <c r="C318" s="6" t="str">
        <f t="shared" si="109"/>
        <v/>
      </c>
      <c r="D318" s="7">
        <f t="shared" si="110"/>
        <v>0</v>
      </c>
      <c r="E318" s="7">
        <f t="shared" si="118"/>
        <v>0</v>
      </c>
      <c r="F318" s="7" t="str">
        <f t="shared" si="111"/>
        <v/>
      </c>
      <c r="G318" s="6">
        <f t="shared" si="112"/>
        <v>0</v>
      </c>
      <c r="H318" s="6">
        <f t="shared" si="119"/>
        <v>0</v>
      </c>
      <c r="I318" s="6" t="str">
        <f t="shared" si="120"/>
        <v/>
      </c>
      <c r="J318" s="11">
        <v>315</v>
      </c>
      <c r="K318" s="11">
        <f>IF(IFERROR(VLOOKUP(J318,Home!$A$8:$B$1048576,1,FALSE),0)=0,0,1)</f>
        <v>0</v>
      </c>
      <c r="L318" s="129" t="e">
        <f>IF(VLOOKUP(O318,Home!$C$8:$R$207,6,FALSE)="","",VLOOKUP(O318,Home!$C$8:$R$207,6,FALSE))</f>
        <v>#N/A</v>
      </c>
      <c r="M318" s="129" t="e">
        <f t="shared" si="102"/>
        <v>#N/A</v>
      </c>
      <c r="N318" s="11">
        <f>SUM($K$4:K318)</f>
        <v>200</v>
      </c>
      <c r="O318" s="11" t="str">
        <f>IF(P318="","",IF(IFERROR(VLOOKUP(N318,Home!$C$8:$R$1048576,1,FALSE),"")=0,"",IFERROR(VLOOKUP(N318,Home!$C$8:$R$1048576,1,FALSE),"")))</f>
        <v/>
      </c>
      <c r="P318" s="11" t="str">
        <f>IF(IFERROR(VLOOKUP(W318,Home!$C$8:$R$1048576,3,FALSE),"")=0,"",IFERROR(VLOOKUP(W318,Home!$C$8:$R$1048576,3,FALSE),""))</f>
        <v/>
      </c>
      <c r="Q318" s="11" t="str">
        <f t="shared" si="103"/>
        <v/>
      </c>
      <c r="R318" s="130" t="e">
        <f>VLOOKUP(Q318,'Baggrund til lister'!$G$4:$H$15,2,FALSE)</f>
        <v>#N/A</v>
      </c>
      <c r="S318" s="11" t="str">
        <f t="shared" si="104"/>
        <v/>
      </c>
      <c r="T318" s="11" t="str">
        <f>IF(IFERROR(VLOOKUP(N318,Home!$C$8:$R$1048576,11,FALSE),"")=0,"",IFERROR(VLOOKUP(N318,Home!$C$8:$R$1048576,11,FALSE),""))</f>
        <v/>
      </c>
      <c r="U318" s="11" t="str">
        <f>IF(IFERROR(VLOOKUP(O318,Home!$C$8:$R$1048576,12,FALSE),"")=0,"",IFERROR(VLOOKUP(O318,Home!$C$8:$R$1048576,12,FALSE),""))</f>
        <v/>
      </c>
      <c r="V318" s="11" t="str">
        <f>IF(IFERROR(VLOOKUP(O318,Home!$C$8:$R$1048576,8,FALSE),"")=0,"",IFERROR(VLOOKUP(O318,Home!$C$8:$R$1048576,8,FALSE),""))</f>
        <v/>
      </c>
      <c r="W318" s="11" t="str">
        <f>IF(OR(VLOOKUP(N318,Home!$C$7:$I$207,6,FALSE)="",VLOOKUP(N318,Home!$C$7:$I$207,7,FALSE)=""),"FEJL",SUM(Baggrundsark!$K$4:K318))</f>
        <v>FEJL</v>
      </c>
      <c r="Y318">
        <v>315</v>
      </c>
      <c r="Z318" s="1"/>
      <c r="AC318" s="44"/>
      <c r="AD318">
        <f t="shared" si="113"/>
        <v>0</v>
      </c>
      <c r="AE318">
        <f>SUM($AD$4:AD318)</f>
        <v>1</v>
      </c>
      <c r="AF318" s="103" t="str">
        <f>IFERROR(VLOOKUP(AN318,Home!$C$8:$E$207,3,FALSE),"")</f>
        <v/>
      </c>
      <c r="AG318" s="103" t="str">
        <f>IFERROR(VLOOKUP(AN318,Home!$C$8:$E$207,2,FALSE),"")</f>
        <v/>
      </c>
      <c r="AH318" s="104" t="str">
        <f>IF(VLOOKUP(AE318,Home!$C$8:$I$207,6,FALSE)="","",VLOOKUP(AE318,Home!$C$8:$I$207,6,FALSE))</f>
        <v/>
      </c>
      <c r="AI318" s="104" t="e">
        <f t="shared" si="121"/>
        <v>#VALUE!</v>
      </c>
      <c r="AJ318" s="105" t="e">
        <f t="shared" si="114"/>
        <v>#VALUE!</v>
      </c>
      <c r="AK318" s="103" t="e">
        <f t="shared" si="105"/>
        <v>#VALUE!</v>
      </c>
      <c r="AL318" s="103" t="e">
        <f t="shared" si="115"/>
        <v>#VALUE!</v>
      </c>
      <c r="AN318" t="str">
        <f>IF(OR(VLOOKUP(AE318,Home!$C$8:$I$207,6,FALSE)="",VLOOKUP(AE318,Home!$C$8:$I$207,7,FALSE)=""),"FEJL",Baggrundsark!AE318)</f>
        <v>FEJL</v>
      </c>
      <c r="AO318">
        <f>IF(VLOOKUP(AE318,Home!$C$8:$N$207,12,FALSE)="Timelønnet",1,0)</f>
        <v>0</v>
      </c>
      <c r="AP318">
        <f>SUM($AO$4:AO318)*AO318</f>
        <v>0</v>
      </c>
      <c r="AQ318">
        <f t="shared" si="106"/>
        <v>1</v>
      </c>
      <c r="AR318" t="str">
        <f t="shared" si="106"/>
        <v/>
      </c>
      <c r="AS318" t="e">
        <f t="shared" si="116"/>
        <v>#VALUE!</v>
      </c>
      <c r="AT318" s="45" t="e">
        <f t="shared" si="107"/>
        <v>#VALUE!</v>
      </c>
      <c r="AU318">
        <f>VLOOKUP(AQ318,Home!$C$8:$J$207,8,FALSE)</f>
        <v>0</v>
      </c>
      <c r="AZ318">
        <v>1</v>
      </c>
      <c r="BA318">
        <v>2020</v>
      </c>
      <c r="BB318" t="s">
        <v>529</v>
      </c>
      <c r="BC318" t="s">
        <v>143</v>
      </c>
    </row>
    <row r="319" spans="1:55" x14ac:dyDescent="0.25">
      <c r="A319" s="6">
        <f t="shared" si="108"/>
        <v>0</v>
      </c>
      <c r="B319" s="6">
        <f t="shared" si="117"/>
        <v>0</v>
      </c>
      <c r="C319" s="6" t="str">
        <f t="shared" si="109"/>
        <v/>
      </c>
      <c r="D319" s="7">
        <f t="shared" si="110"/>
        <v>0</v>
      </c>
      <c r="E319" s="7">
        <f t="shared" si="118"/>
        <v>0</v>
      </c>
      <c r="F319" s="7" t="str">
        <f t="shared" si="111"/>
        <v/>
      </c>
      <c r="G319" s="6">
        <f t="shared" si="112"/>
        <v>0</v>
      </c>
      <c r="H319" s="6">
        <f t="shared" si="119"/>
        <v>0</v>
      </c>
      <c r="I319" s="6" t="str">
        <f t="shared" si="120"/>
        <v/>
      </c>
      <c r="J319" s="11">
        <v>316</v>
      </c>
      <c r="K319" s="11">
        <f>IF(IFERROR(VLOOKUP(J319,Home!$A$8:$B$1048576,1,FALSE),0)=0,0,1)</f>
        <v>0</v>
      </c>
      <c r="L319" s="129" t="e">
        <f>IF(VLOOKUP(O319,Home!$C$8:$R$207,6,FALSE)="","",VLOOKUP(O319,Home!$C$8:$R$207,6,FALSE))</f>
        <v>#N/A</v>
      </c>
      <c r="M319" s="129" t="e">
        <f t="shared" si="102"/>
        <v>#N/A</v>
      </c>
      <c r="N319" s="11">
        <f>SUM($K$4:K319)</f>
        <v>200</v>
      </c>
      <c r="O319" s="11" t="str">
        <f>IF(P319="","",IF(IFERROR(VLOOKUP(N319,Home!$C$8:$R$1048576,1,FALSE),"")=0,"",IFERROR(VLOOKUP(N319,Home!$C$8:$R$1048576,1,FALSE),"")))</f>
        <v/>
      </c>
      <c r="P319" s="11" t="str">
        <f>IF(IFERROR(VLOOKUP(W319,Home!$C$8:$R$1048576,3,FALSE),"")=0,"",IFERROR(VLOOKUP(W319,Home!$C$8:$R$1048576,3,FALSE),""))</f>
        <v/>
      </c>
      <c r="Q319" s="11" t="str">
        <f t="shared" si="103"/>
        <v/>
      </c>
      <c r="R319" s="130" t="e">
        <f>VLOOKUP(Q319,'Baggrund til lister'!$G$4:$H$15,2,FALSE)</f>
        <v>#N/A</v>
      </c>
      <c r="S319" s="11" t="str">
        <f t="shared" si="104"/>
        <v/>
      </c>
      <c r="T319" s="11" t="str">
        <f>IF(IFERROR(VLOOKUP(N319,Home!$C$8:$R$1048576,11,FALSE),"")=0,"",IFERROR(VLOOKUP(N319,Home!$C$8:$R$1048576,11,FALSE),""))</f>
        <v/>
      </c>
      <c r="U319" s="11" t="str">
        <f>IF(IFERROR(VLOOKUP(O319,Home!$C$8:$R$1048576,12,FALSE),"")=0,"",IFERROR(VLOOKUP(O319,Home!$C$8:$R$1048576,12,FALSE),""))</f>
        <v/>
      </c>
      <c r="V319" s="11" t="str">
        <f>IF(IFERROR(VLOOKUP(O319,Home!$C$8:$R$1048576,8,FALSE),"")=0,"",IFERROR(VLOOKUP(O319,Home!$C$8:$R$1048576,8,FALSE),""))</f>
        <v/>
      </c>
      <c r="W319" s="11" t="str">
        <f>IF(OR(VLOOKUP(N319,Home!$C$7:$I$207,6,FALSE)="",VLOOKUP(N319,Home!$C$7:$I$207,7,FALSE)=""),"FEJL",SUM(Baggrundsark!$K$4:K319))</f>
        <v>FEJL</v>
      </c>
      <c r="Y319">
        <v>316</v>
      </c>
      <c r="Z319" s="1"/>
      <c r="AC319" s="44"/>
      <c r="AD319">
        <f t="shared" si="113"/>
        <v>0</v>
      </c>
      <c r="AE319">
        <f>SUM($AD$4:AD319)</f>
        <v>1</v>
      </c>
      <c r="AF319" s="103" t="str">
        <f>IFERROR(VLOOKUP(AN319,Home!$C$8:$E$207,3,FALSE),"")</f>
        <v/>
      </c>
      <c r="AG319" s="103" t="str">
        <f>IFERROR(VLOOKUP(AN319,Home!$C$8:$E$207,2,FALSE),"")</f>
        <v/>
      </c>
      <c r="AH319" s="104" t="str">
        <f>IF(VLOOKUP(AE319,Home!$C$8:$I$207,6,FALSE)="","",VLOOKUP(AE319,Home!$C$8:$I$207,6,FALSE))</f>
        <v/>
      </c>
      <c r="AI319" s="104" t="e">
        <f t="shared" si="121"/>
        <v>#VALUE!</v>
      </c>
      <c r="AJ319" s="105" t="e">
        <f t="shared" si="114"/>
        <v>#VALUE!</v>
      </c>
      <c r="AK319" s="103" t="e">
        <f t="shared" si="105"/>
        <v>#VALUE!</v>
      </c>
      <c r="AL319" s="103" t="e">
        <f t="shared" si="115"/>
        <v>#VALUE!</v>
      </c>
      <c r="AN319" t="str">
        <f>IF(OR(VLOOKUP(AE319,Home!$C$8:$I$207,6,FALSE)="",VLOOKUP(AE319,Home!$C$8:$I$207,7,FALSE)=""),"FEJL",Baggrundsark!AE319)</f>
        <v>FEJL</v>
      </c>
      <c r="AO319">
        <f>IF(VLOOKUP(AE319,Home!$C$8:$N$207,12,FALSE)="Timelønnet",1,0)</f>
        <v>0</v>
      </c>
      <c r="AP319">
        <f>SUM($AO$4:AO319)*AO319</f>
        <v>0</v>
      </c>
      <c r="AQ319">
        <f t="shared" si="106"/>
        <v>1</v>
      </c>
      <c r="AR319" t="str">
        <f t="shared" si="106"/>
        <v/>
      </c>
      <c r="AS319" t="e">
        <f t="shared" si="116"/>
        <v>#VALUE!</v>
      </c>
      <c r="AT319" s="45" t="e">
        <f t="shared" si="107"/>
        <v>#VALUE!</v>
      </c>
      <c r="AU319">
        <f>VLOOKUP(AQ319,Home!$C$8:$J$207,8,FALSE)</f>
        <v>0</v>
      </c>
      <c r="AZ319">
        <v>2</v>
      </c>
      <c r="BA319">
        <v>2020</v>
      </c>
      <c r="BB319" t="s">
        <v>530</v>
      </c>
      <c r="BC319" t="s">
        <v>143</v>
      </c>
    </row>
    <row r="320" spans="1:55" x14ac:dyDescent="0.25">
      <c r="A320" s="6">
        <f t="shared" si="108"/>
        <v>0</v>
      </c>
      <c r="B320" s="6">
        <f t="shared" si="117"/>
        <v>0</v>
      </c>
      <c r="C320" s="6" t="str">
        <f t="shared" si="109"/>
        <v/>
      </c>
      <c r="D320" s="7">
        <f t="shared" si="110"/>
        <v>0</v>
      </c>
      <c r="E320" s="7">
        <f t="shared" si="118"/>
        <v>0</v>
      </c>
      <c r="F320" s="7" t="str">
        <f t="shared" si="111"/>
        <v/>
      </c>
      <c r="G320" s="6">
        <f t="shared" si="112"/>
        <v>0</v>
      </c>
      <c r="H320" s="6">
        <f t="shared" si="119"/>
        <v>0</v>
      </c>
      <c r="I320" s="6" t="str">
        <f t="shared" si="120"/>
        <v/>
      </c>
      <c r="J320" s="11">
        <v>317</v>
      </c>
      <c r="K320" s="11">
        <f>IF(IFERROR(VLOOKUP(J320,Home!$A$8:$B$1048576,1,FALSE),0)=0,0,1)</f>
        <v>0</v>
      </c>
      <c r="L320" s="129" t="e">
        <f>IF(VLOOKUP(O320,Home!$C$8:$R$207,6,FALSE)="","",VLOOKUP(O320,Home!$C$8:$R$207,6,FALSE))</f>
        <v>#N/A</v>
      </c>
      <c r="M320" s="129" t="e">
        <f t="shared" si="102"/>
        <v>#N/A</v>
      </c>
      <c r="N320" s="11">
        <f>SUM($K$4:K320)</f>
        <v>200</v>
      </c>
      <c r="O320" s="11" t="str">
        <f>IF(P320="","",IF(IFERROR(VLOOKUP(N320,Home!$C$8:$R$1048576,1,FALSE),"")=0,"",IFERROR(VLOOKUP(N320,Home!$C$8:$R$1048576,1,FALSE),"")))</f>
        <v/>
      </c>
      <c r="P320" s="11" t="str">
        <f>IF(IFERROR(VLOOKUP(W320,Home!$C$8:$R$1048576,3,FALSE),"")=0,"",IFERROR(VLOOKUP(W320,Home!$C$8:$R$1048576,3,FALSE),""))</f>
        <v/>
      </c>
      <c r="Q320" s="11" t="str">
        <f t="shared" si="103"/>
        <v/>
      </c>
      <c r="R320" s="130" t="e">
        <f>VLOOKUP(Q320,'Baggrund til lister'!$G$4:$H$15,2,FALSE)</f>
        <v>#N/A</v>
      </c>
      <c r="S320" s="11" t="str">
        <f t="shared" si="104"/>
        <v/>
      </c>
      <c r="T320" s="11" t="str">
        <f>IF(IFERROR(VLOOKUP(N320,Home!$C$8:$R$1048576,11,FALSE),"")=0,"",IFERROR(VLOOKUP(N320,Home!$C$8:$R$1048576,11,FALSE),""))</f>
        <v/>
      </c>
      <c r="U320" s="11" t="str">
        <f>IF(IFERROR(VLOOKUP(O320,Home!$C$8:$R$1048576,12,FALSE),"")=0,"",IFERROR(VLOOKUP(O320,Home!$C$8:$R$1048576,12,FALSE),""))</f>
        <v/>
      </c>
      <c r="V320" s="11" t="str">
        <f>IF(IFERROR(VLOOKUP(O320,Home!$C$8:$R$1048576,8,FALSE),"")=0,"",IFERROR(VLOOKUP(O320,Home!$C$8:$R$1048576,8,FALSE),""))</f>
        <v/>
      </c>
      <c r="W320" s="11" t="str">
        <f>IF(OR(VLOOKUP(N320,Home!$C$7:$I$207,6,FALSE)="",VLOOKUP(N320,Home!$C$7:$I$207,7,FALSE)=""),"FEJL",SUM(Baggrundsark!$K$4:K320))</f>
        <v>FEJL</v>
      </c>
      <c r="Y320">
        <v>317</v>
      </c>
      <c r="Z320" s="1"/>
      <c r="AC320" s="44"/>
      <c r="AD320">
        <f t="shared" si="113"/>
        <v>0</v>
      </c>
      <c r="AE320">
        <f>SUM($AD$4:AD320)</f>
        <v>1</v>
      </c>
      <c r="AF320" s="103" t="str">
        <f>IFERROR(VLOOKUP(AN320,Home!$C$8:$E$207,3,FALSE),"")</f>
        <v/>
      </c>
      <c r="AG320" s="103" t="str">
        <f>IFERROR(VLOOKUP(AN320,Home!$C$8:$E$207,2,FALSE),"")</f>
        <v/>
      </c>
      <c r="AH320" s="104" t="str">
        <f>IF(VLOOKUP(AE320,Home!$C$8:$I$207,6,FALSE)="","",VLOOKUP(AE320,Home!$C$8:$I$207,6,FALSE))</f>
        <v/>
      </c>
      <c r="AI320" s="104" t="e">
        <f t="shared" si="121"/>
        <v>#VALUE!</v>
      </c>
      <c r="AJ320" s="105" t="e">
        <f t="shared" si="114"/>
        <v>#VALUE!</v>
      </c>
      <c r="AK320" s="103" t="e">
        <f t="shared" si="105"/>
        <v>#VALUE!</v>
      </c>
      <c r="AL320" s="103" t="e">
        <f t="shared" si="115"/>
        <v>#VALUE!</v>
      </c>
      <c r="AN320" t="str">
        <f>IF(OR(VLOOKUP(AE320,Home!$C$8:$I$207,6,FALSE)="",VLOOKUP(AE320,Home!$C$8:$I$207,7,FALSE)=""),"FEJL",Baggrundsark!AE320)</f>
        <v>FEJL</v>
      </c>
      <c r="AO320">
        <f>IF(VLOOKUP(AE320,Home!$C$8:$N$207,12,FALSE)="Timelønnet",1,0)</f>
        <v>0</v>
      </c>
      <c r="AP320">
        <f>SUM($AO$4:AO320)*AO320</f>
        <v>0</v>
      </c>
      <c r="AQ320">
        <f t="shared" si="106"/>
        <v>1</v>
      </c>
      <c r="AR320" t="str">
        <f t="shared" si="106"/>
        <v/>
      </c>
      <c r="AS320" t="e">
        <f t="shared" si="116"/>
        <v>#VALUE!</v>
      </c>
      <c r="AT320" s="45" t="e">
        <f t="shared" si="107"/>
        <v>#VALUE!</v>
      </c>
      <c r="AU320">
        <f>VLOOKUP(AQ320,Home!$C$8:$J$207,8,FALSE)</f>
        <v>0</v>
      </c>
      <c r="AZ320">
        <v>3</v>
      </c>
      <c r="BA320">
        <v>2020</v>
      </c>
      <c r="BB320" t="s">
        <v>531</v>
      </c>
      <c r="BC320" t="s">
        <v>180</v>
      </c>
    </row>
    <row r="321" spans="1:55" x14ac:dyDescent="0.25">
      <c r="A321" s="6">
        <f t="shared" si="108"/>
        <v>0</v>
      </c>
      <c r="B321" s="6">
        <f t="shared" si="117"/>
        <v>0</v>
      </c>
      <c r="C321" s="6" t="str">
        <f t="shared" si="109"/>
        <v/>
      </c>
      <c r="D321" s="7">
        <f t="shared" si="110"/>
        <v>0</v>
      </c>
      <c r="E321" s="7">
        <f t="shared" si="118"/>
        <v>0</v>
      </c>
      <c r="F321" s="7" t="str">
        <f t="shared" si="111"/>
        <v/>
      </c>
      <c r="G321" s="6">
        <f t="shared" si="112"/>
        <v>0</v>
      </c>
      <c r="H321" s="6">
        <f t="shared" si="119"/>
        <v>0</v>
      </c>
      <c r="I321" s="6" t="str">
        <f t="shared" si="120"/>
        <v/>
      </c>
      <c r="J321" s="11">
        <v>318</v>
      </c>
      <c r="K321" s="11">
        <f>IF(IFERROR(VLOOKUP(J321,Home!$A$8:$B$1048576,1,FALSE),0)=0,0,1)</f>
        <v>0</v>
      </c>
      <c r="L321" s="129" t="e">
        <f>IF(VLOOKUP(O321,Home!$C$8:$R$207,6,FALSE)="","",VLOOKUP(O321,Home!$C$8:$R$207,6,FALSE))</f>
        <v>#N/A</v>
      </c>
      <c r="M321" s="129" t="e">
        <f t="shared" si="102"/>
        <v>#N/A</v>
      </c>
      <c r="N321" s="11">
        <f>SUM($K$4:K321)</f>
        <v>200</v>
      </c>
      <c r="O321" s="11" t="str">
        <f>IF(P321="","",IF(IFERROR(VLOOKUP(N321,Home!$C$8:$R$1048576,1,FALSE),"")=0,"",IFERROR(VLOOKUP(N321,Home!$C$8:$R$1048576,1,FALSE),"")))</f>
        <v/>
      </c>
      <c r="P321" s="11" t="str">
        <f>IF(IFERROR(VLOOKUP(W321,Home!$C$8:$R$1048576,3,FALSE),"")=0,"",IFERROR(VLOOKUP(W321,Home!$C$8:$R$1048576,3,FALSE),""))</f>
        <v/>
      </c>
      <c r="Q321" s="11" t="str">
        <f t="shared" si="103"/>
        <v/>
      </c>
      <c r="R321" s="130" t="e">
        <f>VLOOKUP(Q321,'Baggrund til lister'!$G$4:$H$15,2,FALSE)</f>
        <v>#N/A</v>
      </c>
      <c r="S321" s="11" t="str">
        <f t="shared" si="104"/>
        <v/>
      </c>
      <c r="T321" s="11" t="str">
        <f>IF(IFERROR(VLOOKUP(N321,Home!$C$8:$R$1048576,11,FALSE),"")=0,"",IFERROR(VLOOKUP(N321,Home!$C$8:$R$1048576,11,FALSE),""))</f>
        <v/>
      </c>
      <c r="U321" s="11" t="str">
        <f>IF(IFERROR(VLOOKUP(O321,Home!$C$8:$R$1048576,12,FALSE),"")=0,"",IFERROR(VLOOKUP(O321,Home!$C$8:$R$1048576,12,FALSE),""))</f>
        <v/>
      </c>
      <c r="V321" s="11" t="str">
        <f>IF(IFERROR(VLOOKUP(O321,Home!$C$8:$R$1048576,8,FALSE),"")=0,"",IFERROR(VLOOKUP(O321,Home!$C$8:$R$1048576,8,FALSE),""))</f>
        <v/>
      </c>
      <c r="W321" s="11" t="str">
        <f>IF(OR(VLOOKUP(N321,Home!$C$7:$I$207,6,FALSE)="",VLOOKUP(N321,Home!$C$7:$I$207,7,FALSE)=""),"FEJL",SUM(Baggrundsark!$K$4:K321))</f>
        <v>FEJL</v>
      </c>
      <c r="Y321">
        <v>318</v>
      </c>
      <c r="Z321" s="1"/>
      <c r="AC321" s="44"/>
      <c r="AD321">
        <f t="shared" si="113"/>
        <v>0</v>
      </c>
      <c r="AE321">
        <f>SUM($AD$4:AD321)</f>
        <v>1</v>
      </c>
      <c r="AF321" s="103" t="str">
        <f>IFERROR(VLOOKUP(AN321,Home!$C$8:$E$207,3,FALSE),"")</f>
        <v/>
      </c>
      <c r="AG321" s="103" t="str">
        <f>IFERROR(VLOOKUP(AN321,Home!$C$8:$E$207,2,FALSE),"")</f>
        <v/>
      </c>
      <c r="AH321" s="104" t="str">
        <f>IF(VLOOKUP(AE321,Home!$C$8:$I$207,6,FALSE)="","",VLOOKUP(AE321,Home!$C$8:$I$207,6,FALSE))</f>
        <v/>
      </c>
      <c r="AI321" s="104" t="e">
        <f t="shared" si="121"/>
        <v>#VALUE!</v>
      </c>
      <c r="AJ321" s="105" t="e">
        <f t="shared" si="114"/>
        <v>#VALUE!</v>
      </c>
      <c r="AK321" s="103" t="e">
        <f t="shared" si="105"/>
        <v>#VALUE!</v>
      </c>
      <c r="AL321" s="103" t="e">
        <f t="shared" si="115"/>
        <v>#VALUE!</v>
      </c>
      <c r="AN321" t="str">
        <f>IF(OR(VLOOKUP(AE321,Home!$C$8:$I$207,6,FALSE)="",VLOOKUP(AE321,Home!$C$8:$I$207,7,FALSE)=""),"FEJL",Baggrundsark!AE321)</f>
        <v>FEJL</v>
      </c>
      <c r="AO321">
        <f>IF(VLOOKUP(AE321,Home!$C$8:$N$207,12,FALSE)="Timelønnet",1,0)</f>
        <v>0</v>
      </c>
      <c r="AP321">
        <f>SUM($AO$4:AO321)*AO321</f>
        <v>0</v>
      </c>
      <c r="AQ321">
        <f t="shared" si="106"/>
        <v>1</v>
      </c>
      <c r="AR321" t="str">
        <f t="shared" si="106"/>
        <v/>
      </c>
      <c r="AS321" t="e">
        <f t="shared" si="116"/>
        <v>#VALUE!</v>
      </c>
      <c r="AT321" s="45" t="e">
        <f t="shared" si="107"/>
        <v>#VALUE!</v>
      </c>
      <c r="AU321">
        <f>VLOOKUP(AQ321,Home!$C$8:$J$207,8,FALSE)</f>
        <v>0</v>
      </c>
      <c r="AZ321">
        <v>4</v>
      </c>
      <c r="BA321">
        <v>2020</v>
      </c>
      <c r="BB321" t="s">
        <v>532</v>
      </c>
      <c r="BC321" t="s">
        <v>180</v>
      </c>
    </row>
    <row r="322" spans="1:55" x14ac:dyDescent="0.25">
      <c r="A322" s="6">
        <f t="shared" si="108"/>
        <v>0</v>
      </c>
      <c r="B322" s="6">
        <f t="shared" si="117"/>
        <v>0</v>
      </c>
      <c r="C322" s="6" t="str">
        <f t="shared" si="109"/>
        <v/>
      </c>
      <c r="D322" s="7">
        <f t="shared" si="110"/>
        <v>0</v>
      </c>
      <c r="E322" s="7">
        <f t="shared" si="118"/>
        <v>0</v>
      </c>
      <c r="F322" s="7" t="str">
        <f t="shared" si="111"/>
        <v/>
      </c>
      <c r="G322" s="6">
        <f t="shared" si="112"/>
        <v>0</v>
      </c>
      <c r="H322" s="6">
        <f t="shared" si="119"/>
        <v>0</v>
      </c>
      <c r="I322" s="6" t="str">
        <f t="shared" si="120"/>
        <v/>
      </c>
      <c r="J322" s="11">
        <v>319</v>
      </c>
      <c r="K322" s="11">
        <f>IF(IFERROR(VLOOKUP(J322,Home!$A$8:$B$1048576,1,FALSE),0)=0,0,1)</f>
        <v>0</v>
      </c>
      <c r="L322" s="129" t="e">
        <f>IF(VLOOKUP(O322,Home!$C$8:$R$207,6,FALSE)="","",VLOOKUP(O322,Home!$C$8:$R$207,6,FALSE))</f>
        <v>#N/A</v>
      </c>
      <c r="M322" s="129" t="e">
        <f t="shared" si="102"/>
        <v>#N/A</v>
      </c>
      <c r="N322" s="11">
        <f>SUM($K$4:K322)</f>
        <v>200</v>
      </c>
      <c r="O322" s="11" t="str">
        <f>IF(P322="","",IF(IFERROR(VLOOKUP(N322,Home!$C$8:$R$1048576,1,FALSE),"")=0,"",IFERROR(VLOOKUP(N322,Home!$C$8:$R$1048576,1,FALSE),"")))</f>
        <v/>
      </c>
      <c r="P322" s="11" t="str">
        <f>IF(IFERROR(VLOOKUP(W322,Home!$C$8:$R$1048576,3,FALSE),"")=0,"",IFERROR(VLOOKUP(W322,Home!$C$8:$R$1048576,3,FALSE),""))</f>
        <v/>
      </c>
      <c r="Q322" s="11" t="str">
        <f t="shared" si="103"/>
        <v/>
      </c>
      <c r="R322" s="130" t="e">
        <f>VLOOKUP(Q322,'Baggrund til lister'!$G$4:$H$15,2,FALSE)</f>
        <v>#N/A</v>
      </c>
      <c r="S322" s="11" t="str">
        <f t="shared" si="104"/>
        <v/>
      </c>
      <c r="T322" s="11" t="str">
        <f>IF(IFERROR(VLOOKUP(N322,Home!$C$8:$R$1048576,11,FALSE),"")=0,"",IFERROR(VLOOKUP(N322,Home!$C$8:$R$1048576,11,FALSE),""))</f>
        <v/>
      </c>
      <c r="U322" s="11" t="str">
        <f>IF(IFERROR(VLOOKUP(O322,Home!$C$8:$R$1048576,12,FALSE),"")=0,"",IFERROR(VLOOKUP(O322,Home!$C$8:$R$1048576,12,FALSE),""))</f>
        <v/>
      </c>
      <c r="V322" s="11" t="str">
        <f>IF(IFERROR(VLOOKUP(O322,Home!$C$8:$R$1048576,8,FALSE),"")=0,"",IFERROR(VLOOKUP(O322,Home!$C$8:$R$1048576,8,FALSE),""))</f>
        <v/>
      </c>
      <c r="W322" s="11" t="str">
        <f>IF(OR(VLOOKUP(N322,Home!$C$7:$I$207,6,FALSE)="",VLOOKUP(N322,Home!$C$7:$I$207,7,FALSE)=""),"FEJL",SUM(Baggrundsark!$K$4:K322))</f>
        <v>FEJL</v>
      </c>
      <c r="Y322">
        <v>319</v>
      </c>
      <c r="Z322" s="1"/>
      <c r="AC322" s="44"/>
      <c r="AD322">
        <f t="shared" si="113"/>
        <v>0</v>
      </c>
      <c r="AE322">
        <f>SUM($AD$4:AD322)</f>
        <v>1</v>
      </c>
      <c r="AF322" s="103" t="str">
        <f>IFERROR(VLOOKUP(AN322,Home!$C$8:$E$207,3,FALSE),"")</f>
        <v/>
      </c>
      <c r="AG322" s="103" t="str">
        <f>IFERROR(VLOOKUP(AN322,Home!$C$8:$E$207,2,FALSE),"")</f>
        <v/>
      </c>
      <c r="AH322" s="104" t="str">
        <f>IF(VLOOKUP(AE322,Home!$C$8:$I$207,6,FALSE)="","",VLOOKUP(AE322,Home!$C$8:$I$207,6,FALSE))</f>
        <v/>
      </c>
      <c r="AI322" s="104" t="e">
        <f t="shared" si="121"/>
        <v>#VALUE!</v>
      </c>
      <c r="AJ322" s="105" t="e">
        <f t="shared" si="114"/>
        <v>#VALUE!</v>
      </c>
      <c r="AK322" s="103" t="e">
        <f t="shared" si="105"/>
        <v>#VALUE!</v>
      </c>
      <c r="AL322" s="103" t="e">
        <f t="shared" si="115"/>
        <v>#VALUE!</v>
      </c>
      <c r="AN322" t="str">
        <f>IF(OR(VLOOKUP(AE322,Home!$C$8:$I$207,6,FALSE)="",VLOOKUP(AE322,Home!$C$8:$I$207,7,FALSE)=""),"FEJL",Baggrundsark!AE322)</f>
        <v>FEJL</v>
      </c>
      <c r="AO322">
        <f>IF(VLOOKUP(AE322,Home!$C$8:$N$207,12,FALSE)="Timelønnet",1,0)</f>
        <v>0</v>
      </c>
      <c r="AP322">
        <f>SUM($AO$4:AO322)*AO322</f>
        <v>0</v>
      </c>
      <c r="AQ322">
        <f t="shared" si="106"/>
        <v>1</v>
      </c>
      <c r="AR322" t="str">
        <f t="shared" si="106"/>
        <v/>
      </c>
      <c r="AS322" t="e">
        <f t="shared" si="116"/>
        <v>#VALUE!</v>
      </c>
      <c r="AT322" s="45" t="e">
        <f t="shared" si="107"/>
        <v>#VALUE!</v>
      </c>
      <c r="AU322">
        <f>VLOOKUP(AQ322,Home!$C$8:$J$207,8,FALSE)</f>
        <v>0</v>
      </c>
      <c r="AZ322">
        <v>5</v>
      </c>
      <c r="BA322">
        <v>2020</v>
      </c>
      <c r="BB322" t="s">
        <v>533</v>
      </c>
      <c r="BC322" t="s">
        <v>181</v>
      </c>
    </row>
    <row r="323" spans="1:55" x14ac:dyDescent="0.25">
      <c r="A323" s="6">
        <f t="shared" si="108"/>
        <v>0</v>
      </c>
      <c r="B323" s="6">
        <f t="shared" si="117"/>
        <v>0</v>
      </c>
      <c r="C323" s="6" t="str">
        <f t="shared" si="109"/>
        <v/>
      </c>
      <c r="D323" s="7">
        <f t="shared" si="110"/>
        <v>0</v>
      </c>
      <c r="E323" s="7">
        <f t="shared" si="118"/>
        <v>0</v>
      </c>
      <c r="F323" s="7" t="str">
        <f t="shared" si="111"/>
        <v/>
      </c>
      <c r="G323" s="6">
        <f t="shared" si="112"/>
        <v>0</v>
      </c>
      <c r="H323" s="6">
        <f t="shared" si="119"/>
        <v>0</v>
      </c>
      <c r="I323" s="6" t="str">
        <f t="shared" si="120"/>
        <v/>
      </c>
      <c r="J323" s="11">
        <v>320</v>
      </c>
      <c r="K323" s="11">
        <f>IF(IFERROR(VLOOKUP(J323,Home!$A$8:$B$1048576,1,FALSE),0)=0,0,1)</f>
        <v>0</v>
      </c>
      <c r="L323" s="129" t="e">
        <f>IF(VLOOKUP(O323,Home!$C$8:$R$207,6,FALSE)="","",VLOOKUP(O323,Home!$C$8:$R$207,6,FALSE))</f>
        <v>#N/A</v>
      </c>
      <c r="M323" s="129" t="e">
        <f t="shared" si="102"/>
        <v>#N/A</v>
      </c>
      <c r="N323" s="11">
        <f>SUM($K$4:K323)</f>
        <v>200</v>
      </c>
      <c r="O323" s="11" t="str">
        <f>IF(P323="","",IF(IFERROR(VLOOKUP(N323,Home!$C$8:$R$1048576,1,FALSE),"")=0,"",IFERROR(VLOOKUP(N323,Home!$C$8:$R$1048576,1,FALSE),"")))</f>
        <v/>
      </c>
      <c r="P323" s="11" t="str">
        <f>IF(IFERROR(VLOOKUP(W323,Home!$C$8:$R$1048576,3,FALSE),"")=0,"",IFERROR(VLOOKUP(W323,Home!$C$8:$R$1048576,3,FALSE),""))</f>
        <v/>
      </c>
      <c r="Q323" s="11" t="str">
        <f t="shared" si="103"/>
        <v/>
      </c>
      <c r="R323" s="130" t="e">
        <f>VLOOKUP(Q323,'Baggrund til lister'!$G$4:$H$15,2,FALSE)</f>
        <v>#N/A</v>
      </c>
      <c r="S323" s="11" t="str">
        <f t="shared" si="104"/>
        <v/>
      </c>
      <c r="T323" s="11" t="str">
        <f>IF(IFERROR(VLOOKUP(N323,Home!$C$8:$R$1048576,11,FALSE),"")=0,"",IFERROR(VLOOKUP(N323,Home!$C$8:$R$1048576,11,FALSE),""))</f>
        <v/>
      </c>
      <c r="U323" s="11" t="str">
        <f>IF(IFERROR(VLOOKUP(O323,Home!$C$8:$R$1048576,12,FALSE),"")=0,"",IFERROR(VLOOKUP(O323,Home!$C$8:$R$1048576,12,FALSE),""))</f>
        <v/>
      </c>
      <c r="V323" s="11" t="str">
        <f>IF(IFERROR(VLOOKUP(O323,Home!$C$8:$R$1048576,8,FALSE),"")=0,"",IFERROR(VLOOKUP(O323,Home!$C$8:$R$1048576,8,FALSE),""))</f>
        <v/>
      </c>
      <c r="W323" s="11" t="str">
        <f>IF(OR(VLOOKUP(N323,Home!$C$7:$I$207,6,FALSE)="",VLOOKUP(N323,Home!$C$7:$I$207,7,FALSE)=""),"FEJL",SUM(Baggrundsark!$K$4:K323))</f>
        <v>FEJL</v>
      </c>
      <c r="Y323">
        <v>320</v>
      </c>
      <c r="Z323" s="1"/>
      <c r="AC323" s="44"/>
      <c r="AD323">
        <f t="shared" si="113"/>
        <v>0</v>
      </c>
      <c r="AE323">
        <f>SUM($AD$4:AD323)</f>
        <v>1</v>
      </c>
      <c r="AF323" s="103" t="str">
        <f>IFERROR(VLOOKUP(AN323,Home!$C$8:$E$207,3,FALSE),"")</f>
        <v/>
      </c>
      <c r="AG323" s="103" t="str">
        <f>IFERROR(VLOOKUP(AN323,Home!$C$8:$E$207,2,FALSE),"")</f>
        <v/>
      </c>
      <c r="AH323" s="104" t="str">
        <f>IF(VLOOKUP(AE323,Home!$C$8:$I$207,6,FALSE)="","",VLOOKUP(AE323,Home!$C$8:$I$207,6,FALSE))</f>
        <v/>
      </c>
      <c r="AI323" s="104" t="e">
        <f t="shared" si="121"/>
        <v>#VALUE!</v>
      </c>
      <c r="AJ323" s="105" t="e">
        <f t="shared" si="114"/>
        <v>#VALUE!</v>
      </c>
      <c r="AK323" s="103" t="e">
        <f t="shared" si="105"/>
        <v>#VALUE!</v>
      </c>
      <c r="AL323" s="103" t="e">
        <f t="shared" si="115"/>
        <v>#VALUE!</v>
      </c>
      <c r="AN323" t="str">
        <f>IF(OR(VLOOKUP(AE323,Home!$C$8:$I$207,6,FALSE)="",VLOOKUP(AE323,Home!$C$8:$I$207,7,FALSE)=""),"FEJL",Baggrundsark!AE323)</f>
        <v>FEJL</v>
      </c>
      <c r="AO323">
        <f>IF(VLOOKUP(AE323,Home!$C$8:$N$207,12,FALSE)="Timelønnet",1,0)</f>
        <v>0</v>
      </c>
      <c r="AP323">
        <f>SUM($AO$4:AO323)*AO323</f>
        <v>0</v>
      </c>
      <c r="AQ323">
        <f t="shared" si="106"/>
        <v>1</v>
      </c>
      <c r="AR323" t="str">
        <f t="shared" si="106"/>
        <v/>
      </c>
      <c r="AS323" t="e">
        <f t="shared" si="116"/>
        <v>#VALUE!</v>
      </c>
      <c r="AT323" s="45" t="e">
        <f t="shared" si="107"/>
        <v>#VALUE!</v>
      </c>
      <c r="AU323">
        <f>VLOOKUP(AQ323,Home!$C$8:$J$207,8,FALSE)</f>
        <v>0</v>
      </c>
      <c r="AZ323">
        <v>6</v>
      </c>
      <c r="BA323">
        <v>2020</v>
      </c>
      <c r="BB323" t="s">
        <v>534</v>
      </c>
      <c r="BC323" t="s">
        <v>181</v>
      </c>
    </row>
    <row r="324" spans="1:55" x14ac:dyDescent="0.25">
      <c r="A324" s="6">
        <f t="shared" si="108"/>
        <v>0</v>
      </c>
      <c r="B324" s="6">
        <f t="shared" si="117"/>
        <v>0</v>
      </c>
      <c r="C324" s="6" t="str">
        <f t="shared" si="109"/>
        <v/>
      </c>
      <c r="D324" s="7">
        <f t="shared" si="110"/>
        <v>0</v>
      </c>
      <c r="E324" s="7">
        <f t="shared" si="118"/>
        <v>0</v>
      </c>
      <c r="F324" s="7" t="str">
        <f t="shared" si="111"/>
        <v/>
      </c>
      <c r="G324" s="6">
        <f t="shared" si="112"/>
        <v>0</v>
      </c>
      <c r="H324" s="6">
        <f t="shared" si="119"/>
        <v>0</v>
      </c>
      <c r="I324" s="6" t="str">
        <f t="shared" si="120"/>
        <v/>
      </c>
      <c r="J324" s="11">
        <v>321</v>
      </c>
      <c r="K324" s="11">
        <f>IF(IFERROR(VLOOKUP(J324,Home!$A$8:$B$1048576,1,FALSE),0)=0,0,1)</f>
        <v>0</v>
      </c>
      <c r="L324" s="129" t="e">
        <f>IF(VLOOKUP(O324,Home!$C$8:$R$207,6,FALSE)="","",VLOOKUP(O324,Home!$C$8:$R$207,6,FALSE))</f>
        <v>#N/A</v>
      </c>
      <c r="M324" s="129" t="e">
        <f t="shared" ref="M324:M387" si="122">IF(O324=O323,EDATE(M323,1),L324)</f>
        <v>#N/A</v>
      </c>
      <c r="N324" s="11">
        <f>SUM($K$4:K324)</f>
        <v>200</v>
      </c>
      <c r="O324" s="11" t="str">
        <f>IF(P324="","",IF(IFERROR(VLOOKUP(N324,Home!$C$8:$R$1048576,1,FALSE),"")=0,"",IFERROR(VLOOKUP(N324,Home!$C$8:$R$1048576,1,FALSE),"")))</f>
        <v/>
      </c>
      <c r="P324" s="11" t="str">
        <f>IF(IFERROR(VLOOKUP(W324,Home!$C$8:$R$1048576,3,FALSE),"")=0,"",IFERROR(VLOOKUP(W324,Home!$C$8:$R$1048576,3,FALSE),""))</f>
        <v/>
      </c>
      <c r="Q324" s="11" t="str">
        <f t="shared" ref="Q324:Q387" si="123">IFERROR(MONTH(M324),"")</f>
        <v/>
      </c>
      <c r="R324" s="130" t="e">
        <f>VLOOKUP(Q324,'Baggrund til lister'!$G$4:$H$15,2,FALSE)</f>
        <v>#N/A</v>
      </c>
      <c r="S324" s="11" t="str">
        <f t="shared" ref="S324:S387" si="124">IFERROR(YEAR(M324),"")</f>
        <v/>
      </c>
      <c r="T324" s="11" t="str">
        <f>IF(IFERROR(VLOOKUP(N324,Home!$C$8:$R$1048576,11,FALSE),"")=0,"",IFERROR(VLOOKUP(N324,Home!$C$8:$R$1048576,11,FALSE),""))</f>
        <v/>
      </c>
      <c r="U324" s="11" t="str">
        <f>IF(IFERROR(VLOOKUP(O324,Home!$C$8:$R$1048576,12,FALSE),"")=0,"",IFERROR(VLOOKUP(O324,Home!$C$8:$R$1048576,12,FALSE),""))</f>
        <v/>
      </c>
      <c r="V324" s="11" t="str">
        <f>IF(IFERROR(VLOOKUP(O324,Home!$C$8:$R$1048576,8,FALSE),"")=0,"",IFERROR(VLOOKUP(O324,Home!$C$8:$R$1048576,8,FALSE),""))</f>
        <v/>
      </c>
      <c r="W324" s="11" t="str">
        <f>IF(OR(VLOOKUP(N324,Home!$C$7:$I$207,6,FALSE)="",VLOOKUP(N324,Home!$C$7:$I$207,7,FALSE)=""),"FEJL",SUM(Baggrundsark!$K$4:K324))</f>
        <v>FEJL</v>
      </c>
      <c r="Y324">
        <v>321</v>
      </c>
      <c r="Z324" s="1"/>
      <c r="AC324" s="44"/>
      <c r="AD324">
        <f t="shared" si="113"/>
        <v>0</v>
      </c>
      <c r="AE324">
        <f>SUM($AD$4:AD324)</f>
        <v>1</v>
      </c>
      <c r="AF324" s="103" t="str">
        <f>IFERROR(VLOOKUP(AN324,Home!$C$8:$E$207,3,FALSE),"")</f>
        <v/>
      </c>
      <c r="AG324" s="103" t="str">
        <f>IFERROR(VLOOKUP(AN324,Home!$C$8:$E$207,2,FALSE),"")</f>
        <v/>
      </c>
      <c r="AH324" s="104" t="str">
        <f>IF(VLOOKUP(AE324,Home!$C$8:$I$207,6,FALSE)="","",VLOOKUP(AE324,Home!$C$8:$I$207,6,FALSE))</f>
        <v/>
      </c>
      <c r="AI324" s="104" t="e">
        <f t="shared" si="121"/>
        <v>#VALUE!</v>
      </c>
      <c r="AJ324" s="105" t="e">
        <f t="shared" si="114"/>
        <v>#VALUE!</v>
      </c>
      <c r="AK324" s="103" t="e">
        <f t="shared" ref="AK324:AK387" si="125">YEAR(AI324)</f>
        <v>#VALUE!</v>
      </c>
      <c r="AL324" s="103" t="e">
        <f t="shared" si="115"/>
        <v>#VALUE!</v>
      </c>
      <c r="AN324" t="str">
        <f>IF(OR(VLOOKUP(AE324,Home!$C$8:$I$207,6,FALSE)="",VLOOKUP(AE324,Home!$C$8:$I$207,7,FALSE)=""),"FEJL",Baggrundsark!AE324)</f>
        <v>FEJL</v>
      </c>
      <c r="AO324">
        <f>IF(VLOOKUP(AE324,Home!$C$8:$N$207,12,FALSE)="Timelønnet",1,0)</f>
        <v>0</v>
      </c>
      <c r="AP324">
        <f>SUM($AO$4:AO324)*AO324</f>
        <v>0</v>
      </c>
      <c r="AQ324">
        <f t="shared" ref="AQ324:AR387" si="126">AE324</f>
        <v>1</v>
      </c>
      <c r="AR324" t="str">
        <f t="shared" si="126"/>
        <v/>
      </c>
      <c r="AS324" t="e">
        <f t="shared" si="116"/>
        <v>#VALUE!</v>
      </c>
      <c r="AT324" s="45" t="e">
        <f t="shared" ref="AT324:AT387" si="127">AK324</f>
        <v>#VALUE!</v>
      </c>
      <c r="AU324">
        <f>VLOOKUP(AQ324,Home!$C$8:$J$207,8,FALSE)</f>
        <v>0</v>
      </c>
      <c r="AZ324">
        <v>7</v>
      </c>
      <c r="BA324">
        <v>2020</v>
      </c>
      <c r="BB324" t="s">
        <v>535</v>
      </c>
      <c r="BC324" t="s">
        <v>182</v>
      </c>
    </row>
    <row r="325" spans="1:55" x14ac:dyDescent="0.25">
      <c r="A325" s="6">
        <f t="shared" ref="A325:A388" si="128">IF(U325="Kontraktansat",1,0)</f>
        <v>0</v>
      </c>
      <c r="B325" s="6">
        <f t="shared" si="117"/>
        <v>0</v>
      </c>
      <c r="C325" s="6" t="str">
        <f t="shared" ref="C325:C388" si="129">IF(B325=B324,"",B325)</f>
        <v/>
      </c>
      <c r="D325" s="7">
        <f t="shared" ref="D325:D388" si="130">IF(U325="Månedslønnet",1,0)</f>
        <v>0</v>
      </c>
      <c r="E325" s="7">
        <f t="shared" si="118"/>
        <v>0</v>
      </c>
      <c r="F325" s="7" t="str">
        <f t="shared" ref="F325:F388" si="131">IF(E325=E324,"",E325)</f>
        <v/>
      </c>
      <c r="G325" s="6">
        <f t="shared" ref="G325:G388" si="132">IF(U325="Standardsats",1,0)</f>
        <v>0</v>
      </c>
      <c r="H325" s="6">
        <f t="shared" si="119"/>
        <v>0</v>
      </c>
      <c r="I325" s="6" t="str">
        <f t="shared" si="120"/>
        <v/>
      </c>
      <c r="J325" s="11">
        <v>322</v>
      </c>
      <c r="K325" s="11">
        <f>IF(IFERROR(VLOOKUP(J325,Home!$A$8:$B$1048576,1,FALSE),0)=0,0,1)</f>
        <v>0</v>
      </c>
      <c r="L325" s="129" t="e">
        <f>IF(VLOOKUP(O325,Home!$C$8:$R$207,6,FALSE)="","",VLOOKUP(O325,Home!$C$8:$R$207,6,FALSE))</f>
        <v>#N/A</v>
      </c>
      <c r="M325" s="129" t="e">
        <f t="shared" si="122"/>
        <v>#N/A</v>
      </c>
      <c r="N325" s="11">
        <f>SUM($K$4:K325)</f>
        <v>200</v>
      </c>
      <c r="O325" s="11" t="str">
        <f>IF(P325="","",IF(IFERROR(VLOOKUP(N325,Home!$C$8:$R$1048576,1,FALSE),"")=0,"",IFERROR(VLOOKUP(N325,Home!$C$8:$R$1048576,1,FALSE),"")))</f>
        <v/>
      </c>
      <c r="P325" s="11" t="str">
        <f>IF(IFERROR(VLOOKUP(W325,Home!$C$8:$R$1048576,3,FALSE),"")=0,"",IFERROR(VLOOKUP(W325,Home!$C$8:$R$1048576,3,FALSE),""))</f>
        <v/>
      </c>
      <c r="Q325" s="11" t="str">
        <f t="shared" si="123"/>
        <v/>
      </c>
      <c r="R325" s="130" t="e">
        <f>VLOOKUP(Q325,'Baggrund til lister'!$G$4:$H$15,2,FALSE)</f>
        <v>#N/A</v>
      </c>
      <c r="S325" s="11" t="str">
        <f t="shared" si="124"/>
        <v/>
      </c>
      <c r="T325" s="11" t="str">
        <f>IF(IFERROR(VLOOKUP(N325,Home!$C$8:$R$1048576,11,FALSE),"")=0,"",IFERROR(VLOOKUP(N325,Home!$C$8:$R$1048576,11,FALSE),""))</f>
        <v/>
      </c>
      <c r="U325" s="11" t="str">
        <f>IF(IFERROR(VLOOKUP(O325,Home!$C$8:$R$1048576,12,FALSE),"")=0,"",IFERROR(VLOOKUP(O325,Home!$C$8:$R$1048576,12,FALSE),""))</f>
        <v/>
      </c>
      <c r="V325" s="11" t="str">
        <f>IF(IFERROR(VLOOKUP(O325,Home!$C$8:$R$1048576,8,FALSE),"")=0,"",IFERROR(VLOOKUP(O325,Home!$C$8:$R$1048576,8,FALSE),""))</f>
        <v/>
      </c>
      <c r="W325" s="11" t="str">
        <f>IF(OR(VLOOKUP(N325,Home!$C$7:$I$207,6,FALSE)="",VLOOKUP(N325,Home!$C$7:$I$207,7,FALSE)=""),"FEJL",SUM(Baggrundsark!$K$4:K325))</f>
        <v>FEJL</v>
      </c>
      <c r="Y325">
        <v>322</v>
      </c>
      <c r="Z325" s="1"/>
      <c r="AC325" s="44"/>
      <c r="AD325">
        <f t="shared" ref="AD325:AD388" si="133">IF(IFERROR(VLOOKUP(Y325,$AC$4:$AC$203,1,FALSE),0)=0,0,1)</f>
        <v>0</v>
      </c>
      <c r="AE325">
        <f>SUM($AD$4:AD325)</f>
        <v>1</v>
      </c>
      <c r="AF325" s="103" t="str">
        <f>IFERROR(VLOOKUP(AN325,Home!$C$8:$E$207,3,FALSE),"")</f>
        <v/>
      </c>
      <c r="AG325" s="103" t="str">
        <f>IFERROR(VLOOKUP(AN325,Home!$C$8:$E$207,2,FALSE),"")</f>
        <v/>
      </c>
      <c r="AH325" s="104" t="str">
        <f>IF(VLOOKUP(AE325,Home!$C$8:$I$207,6,FALSE)="","",VLOOKUP(AE325,Home!$C$8:$I$207,6,FALSE))</f>
        <v/>
      </c>
      <c r="AI325" s="104" t="e">
        <f t="shared" si="121"/>
        <v>#VALUE!</v>
      </c>
      <c r="AJ325" s="105" t="e">
        <f t="shared" ref="AJ325:AJ388" si="134">1+INT((AI325-DATE(YEAR(AI325+4-WEEKDAY(AI325+6)),1,5)+WEEKDAY(DATE(YEAR(AI325+4-WEEKDAY(AI325+6)),1,3)))/7)</f>
        <v>#VALUE!</v>
      </c>
      <c r="AK325" s="103" t="e">
        <f t="shared" si="125"/>
        <v>#VALUE!</v>
      </c>
      <c r="AL325" s="103" t="e">
        <f t="shared" ref="AL325:AL388" si="135">AK325&amp;" "&amp;AJ325</f>
        <v>#VALUE!</v>
      </c>
      <c r="AN325" t="str">
        <f>IF(OR(VLOOKUP(AE325,Home!$C$8:$I$207,6,FALSE)="",VLOOKUP(AE325,Home!$C$8:$I$207,7,FALSE)=""),"FEJL",Baggrundsark!AE325)</f>
        <v>FEJL</v>
      </c>
      <c r="AO325">
        <f>IF(VLOOKUP(AE325,Home!$C$8:$N$207,12,FALSE)="Timelønnet",1,0)</f>
        <v>0</v>
      </c>
      <c r="AP325">
        <f>SUM($AO$4:AO325)*AO325</f>
        <v>0</v>
      </c>
      <c r="AQ325">
        <f t="shared" si="126"/>
        <v>1</v>
      </c>
      <c r="AR325" t="str">
        <f t="shared" si="126"/>
        <v/>
      </c>
      <c r="AS325" t="e">
        <f t="shared" ref="AS325:AS388" si="136">VLOOKUP(AL325,$BB$4:$BC$476,2,FALSE)</f>
        <v>#VALUE!</v>
      </c>
      <c r="AT325" s="45" t="e">
        <f t="shared" si="127"/>
        <v>#VALUE!</v>
      </c>
      <c r="AU325">
        <f>VLOOKUP(AQ325,Home!$C$8:$J$207,8,FALSE)</f>
        <v>0</v>
      </c>
      <c r="AZ325">
        <v>8</v>
      </c>
      <c r="BA325">
        <v>2020</v>
      </c>
      <c r="BB325" t="s">
        <v>536</v>
      </c>
      <c r="BC325" t="s">
        <v>182</v>
      </c>
    </row>
    <row r="326" spans="1:55" x14ac:dyDescent="0.25">
      <c r="A326" s="6">
        <f t="shared" si="128"/>
        <v>0</v>
      </c>
      <c r="B326" s="6">
        <f t="shared" ref="B326:B389" si="137">A326+B325</f>
        <v>0</v>
      </c>
      <c r="C326" s="6" t="str">
        <f t="shared" si="129"/>
        <v/>
      </c>
      <c r="D326" s="7">
        <f t="shared" si="130"/>
        <v>0</v>
      </c>
      <c r="E326" s="7">
        <f t="shared" ref="E326:E389" si="138">D326+E325</f>
        <v>0</v>
      </c>
      <c r="F326" s="7" t="str">
        <f t="shared" si="131"/>
        <v/>
      </c>
      <c r="G326" s="6">
        <f t="shared" si="132"/>
        <v>0</v>
      </c>
      <c r="H326" s="6">
        <f t="shared" ref="H326:H389" si="139">G326+H325</f>
        <v>0</v>
      </c>
      <c r="I326" s="6" t="str">
        <f t="shared" ref="I326:I389" si="140">IF(H326=H325,"",H326)</f>
        <v/>
      </c>
      <c r="J326" s="11">
        <v>323</v>
      </c>
      <c r="K326" s="11">
        <f>IF(IFERROR(VLOOKUP(J326,Home!$A$8:$B$1048576,1,FALSE),0)=0,0,1)</f>
        <v>0</v>
      </c>
      <c r="L326" s="129" t="e">
        <f>IF(VLOOKUP(O326,Home!$C$8:$R$207,6,FALSE)="","",VLOOKUP(O326,Home!$C$8:$R$207,6,FALSE))</f>
        <v>#N/A</v>
      </c>
      <c r="M326" s="129" t="e">
        <f t="shared" si="122"/>
        <v>#N/A</v>
      </c>
      <c r="N326" s="11">
        <f>SUM($K$4:K326)</f>
        <v>200</v>
      </c>
      <c r="O326" s="11" t="str">
        <f>IF(P326="","",IF(IFERROR(VLOOKUP(N326,Home!$C$8:$R$1048576,1,FALSE),"")=0,"",IFERROR(VLOOKUP(N326,Home!$C$8:$R$1048576,1,FALSE),"")))</f>
        <v/>
      </c>
      <c r="P326" s="11" t="str">
        <f>IF(IFERROR(VLOOKUP(W326,Home!$C$8:$R$1048576,3,FALSE),"")=0,"",IFERROR(VLOOKUP(W326,Home!$C$8:$R$1048576,3,FALSE),""))</f>
        <v/>
      </c>
      <c r="Q326" s="11" t="str">
        <f t="shared" si="123"/>
        <v/>
      </c>
      <c r="R326" s="130" t="e">
        <f>VLOOKUP(Q326,'Baggrund til lister'!$G$4:$H$15,2,FALSE)</f>
        <v>#N/A</v>
      </c>
      <c r="S326" s="11" t="str">
        <f t="shared" si="124"/>
        <v/>
      </c>
      <c r="T326" s="11" t="str">
        <f>IF(IFERROR(VLOOKUP(N326,Home!$C$8:$R$1048576,11,FALSE),"")=0,"",IFERROR(VLOOKUP(N326,Home!$C$8:$R$1048576,11,FALSE),""))</f>
        <v/>
      </c>
      <c r="U326" s="11" t="str">
        <f>IF(IFERROR(VLOOKUP(O326,Home!$C$8:$R$1048576,12,FALSE),"")=0,"",IFERROR(VLOOKUP(O326,Home!$C$8:$R$1048576,12,FALSE),""))</f>
        <v/>
      </c>
      <c r="V326" s="11" t="str">
        <f>IF(IFERROR(VLOOKUP(O326,Home!$C$8:$R$1048576,8,FALSE),"")=0,"",IFERROR(VLOOKUP(O326,Home!$C$8:$R$1048576,8,FALSE),""))</f>
        <v/>
      </c>
      <c r="W326" s="11" t="str">
        <f>IF(OR(VLOOKUP(N326,Home!$C$7:$I$207,6,FALSE)="",VLOOKUP(N326,Home!$C$7:$I$207,7,FALSE)=""),"FEJL",SUM(Baggrundsark!$K$4:K326))</f>
        <v>FEJL</v>
      </c>
      <c r="Y326">
        <v>323</v>
      </c>
      <c r="Z326" s="1"/>
      <c r="AC326" s="44"/>
      <c r="AD326">
        <f t="shared" si="133"/>
        <v>0</v>
      </c>
      <c r="AE326">
        <f>SUM($AD$4:AD326)</f>
        <v>1</v>
      </c>
      <c r="AF326" s="103" t="str">
        <f>IFERROR(VLOOKUP(AN326,Home!$C$8:$E$207,3,FALSE),"")</f>
        <v/>
      </c>
      <c r="AG326" s="103" t="str">
        <f>IFERROR(VLOOKUP(AN326,Home!$C$8:$E$207,2,FALSE),"")</f>
        <v/>
      </c>
      <c r="AH326" s="104" t="str">
        <f>IF(VLOOKUP(AE326,Home!$C$8:$I$207,6,FALSE)="","",VLOOKUP(AE326,Home!$C$8:$I$207,6,FALSE))</f>
        <v/>
      </c>
      <c r="AI326" s="104" t="e">
        <f t="shared" ref="AI326:AI389" si="141">IF(AG326=AG325,AI325+14,AH326)</f>
        <v>#VALUE!</v>
      </c>
      <c r="AJ326" s="105" t="e">
        <f t="shared" si="134"/>
        <v>#VALUE!</v>
      </c>
      <c r="AK326" s="103" t="e">
        <f t="shared" si="125"/>
        <v>#VALUE!</v>
      </c>
      <c r="AL326" s="103" t="e">
        <f t="shared" si="135"/>
        <v>#VALUE!</v>
      </c>
      <c r="AN326" t="str">
        <f>IF(OR(VLOOKUP(AE326,Home!$C$8:$I$207,6,FALSE)="",VLOOKUP(AE326,Home!$C$8:$I$207,7,FALSE)=""),"FEJL",Baggrundsark!AE326)</f>
        <v>FEJL</v>
      </c>
      <c r="AO326">
        <f>IF(VLOOKUP(AE326,Home!$C$8:$N$207,12,FALSE)="Timelønnet",1,0)</f>
        <v>0</v>
      </c>
      <c r="AP326">
        <f>SUM($AO$4:AO326)*AO326</f>
        <v>0</v>
      </c>
      <c r="AQ326">
        <f t="shared" si="126"/>
        <v>1</v>
      </c>
      <c r="AR326" t="str">
        <f t="shared" si="126"/>
        <v/>
      </c>
      <c r="AS326" t="e">
        <f t="shared" si="136"/>
        <v>#VALUE!</v>
      </c>
      <c r="AT326" s="45" t="e">
        <f t="shared" si="127"/>
        <v>#VALUE!</v>
      </c>
      <c r="AU326">
        <f>VLOOKUP(AQ326,Home!$C$8:$J$207,8,FALSE)</f>
        <v>0</v>
      </c>
      <c r="AZ326">
        <v>9</v>
      </c>
      <c r="BA326">
        <v>2020</v>
      </c>
      <c r="BB326" t="s">
        <v>537</v>
      </c>
      <c r="BC326" t="s">
        <v>183</v>
      </c>
    </row>
    <row r="327" spans="1:55" x14ac:dyDescent="0.25">
      <c r="A327" s="6">
        <f t="shared" si="128"/>
        <v>0</v>
      </c>
      <c r="B327" s="6">
        <f t="shared" si="137"/>
        <v>0</v>
      </c>
      <c r="C327" s="6" t="str">
        <f t="shared" si="129"/>
        <v/>
      </c>
      <c r="D327" s="7">
        <f t="shared" si="130"/>
        <v>0</v>
      </c>
      <c r="E327" s="7">
        <f t="shared" si="138"/>
        <v>0</v>
      </c>
      <c r="F327" s="7" t="str">
        <f t="shared" si="131"/>
        <v/>
      </c>
      <c r="G327" s="6">
        <f t="shared" si="132"/>
        <v>0</v>
      </c>
      <c r="H327" s="6">
        <f t="shared" si="139"/>
        <v>0</v>
      </c>
      <c r="I327" s="6" t="str">
        <f t="shared" si="140"/>
        <v/>
      </c>
      <c r="J327" s="11">
        <v>324</v>
      </c>
      <c r="K327" s="11">
        <f>IF(IFERROR(VLOOKUP(J327,Home!$A$8:$B$1048576,1,FALSE),0)=0,0,1)</f>
        <v>0</v>
      </c>
      <c r="L327" s="129" t="e">
        <f>IF(VLOOKUP(O327,Home!$C$8:$R$207,6,FALSE)="","",VLOOKUP(O327,Home!$C$8:$R$207,6,FALSE))</f>
        <v>#N/A</v>
      </c>
      <c r="M327" s="129" t="e">
        <f t="shared" si="122"/>
        <v>#N/A</v>
      </c>
      <c r="N327" s="11">
        <f>SUM($K$4:K327)</f>
        <v>200</v>
      </c>
      <c r="O327" s="11" t="str">
        <f>IF(P327="","",IF(IFERROR(VLOOKUP(N327,Home!$C$8:$R$1048576,1,FALSE),"")=0,"",IFERROR(VLOOKUP(N327,Home!$C$8:$R$1048576,1,FALSE),"")))</f>
        <v/>
      </c>
      <c r="P327" s="11" t="str">
        <f>IF(IFERROR(VLOOKUP(W327,Home!$C$8:$R$1048576,3,FALSE),"")=0,"",IFERROR(VLOOKUP(W327,Home!$C$8:$R$1048576,3,FALSE),""))</f>
        <v/>
      </c>
      <c r="Q327" s="11" t="str">
        <f t="shared" si="123"/>
        <v/>
      </c>
      <c r="R327" s="130" t="e">
        <f>VLOOKUP(Q327,'Baggrund til lister'!$G$4:$H$15,2,FALSE)</f>
        <v>#N/A</v>
      </c>
      <c r="S327" s="11" t="str">
        <f t="shared" si="124"/>
        <v/>
      </c>
      <c r="T327" s="11" t="str">
        <f>IF(IFERROR(VLOOKUP(N327,Home!$C$8:$R$1048576,11,FALSE),"")=0,"",IFERROR(VLOOKUP(N327,Home!$C$8:$R$1048576,11,FALSE),""))</f>
        <v/>
      </c>
      <c r="U327" s="11" t="str">
        <f>IF(IFERROR(VLOOKUP(O327,Home!$C$8:$R$1048576,12,FALSE),"")=0,"",IFERROR(VLOOKUP(O327,Home!$C$8:$R$1048576,12,FALSE),""))</f>
        <v/>
      </c>
      <c r="V327" s="11" t="str">
        <f>IF(IFERROR(VLOOKUP(O327,Home!$C$8:$R$1048576,8,FALSE),"")=0,"",IFERROR(VLOOKUP(O327,Home!$C$8:$R$1048576,8,FALSE),""))</f>
        <v/>
      </c>
      <c r="W327" s="11" t="str">
        <f>IF(OR(VLOOKUP(N327,Home!$C$7:$I$207,6,FALSE)="",VLOOKUP(N327,Home!$C$7:$I$207,7,FALSE)=""),"FEJL",SUM(Baggrundsark!$K$4:K327))</f>
        <v>FEJL</v>
      </c>
      <c r="Y327">
        <v>324</v>
      </c>
      <c r="Z327" s="1"/>
      <c r="AC327" s="44"/>
      <c r="AD327">
        <f t="shared" si="133"/>
        <v>0</v>
      </c>
      <c r="AE327">
        <f>SUM($AD$4:AD327)</f>
        <v>1</v>
      </c>
      <c r="AF327" s="103" t="str">
        <f>IFERROR(VLOOKUP(AN327,Home!$C$8:$E$207,3,FALSE),"")</f>
        <v/>
      </c>
      <c r="AG327" s="103" t="str">
        <f>IFERROR(VLOOKUP(AN327,Home!$C$8:$E$207,2,FALSE),"")</f>
        <v/>
      </c>
      <c r="AH327" s="104" t="str">
        <f>IF(VLOOKUP(AE327,Home!$C$8:$I$207,6,FALSE)="","",VLOOKUP(AE327,Home!$C$8:$I$207,6,FALSE))</f>
        <v/>
      </c>
      <c r="AI327" s="104" t="e">
        <f t="shared" si="141"/>
        <v>#VALUE!</v>
      </c>
      <c r="AJ327" s="105" t="e">
        <f t="shared" si="134"/>
        <v>#VALUE!</v>
      </c>
      <c r="AK327" s="103" t="e">
        <f t="shared" si="125"/>
        <v>#VALUE!</v>
      </c>
      <c r="AL327" s="103" t="e">
        <f t="shared" si="135"/>
        <v>#VALUE!</v>
      </c>
      <c r="AN327" t="str">
        <f>IF(OR(VLOOKUP(AE327,Home!$C$8:$I$207,6,FALSE)="",VLOOKUP(AE327,Home!$C$8:$I$207,7,FALSE)=""),"FEJL",Baggrundsark!AE327)</f>
        <v>FEJL</v>
      </c>
      <c r="AO327">
        <f>IF(VLOOKUP(AE327,Home!$C$8:$N$207,12,FALSE)="Timelønnet",1,0)</f>
        <v>0</v>
      </c>
      <c r="AP327">
        <f>SUM($AO$4:AO327)*AO327</f>
        <v>0</v>
      </c>
      <c r="AQ327">
        <f t="shared" si="126"/>
        <v>1</v>
      </c>
      <c r="AR327" t="str">
        <f t="shared" si="126"/>
        <v/>
      </c>
      <c r="AS327" t="e">
        <f t="shared" si="136"/>
        <v>#VALUE!</v>
      </c>
      <c r="AT327" s="45" t="e">
        <f t="shared" si="127"/>
        <v>#VALUE!</v>
      </c>
      <c r="AU327">
        <f>VLOOKUP(AQ327,Home!$C$8:$J$207,8,FALSE)</f>
        <v>0</v>
      </c>
      <c r="AZ327">
        <v>10</v>
      </c>
      <c r="BA327">
        <v>2020</v>
      </c>
      <c r="BB327" t="s">
        <v>538</v>
      </c>
      <c r="BC327" t="s">
        <v>183</v>
      </c>
    </row>
    <row r="328" spans="1:55" x14ac:dyDescent="0.25">
      <c r="A328" s="6">
        <f t="shared" si="128"/>
        <v>0</v>
      </c>
      <c r="B328" s="6">
        <f t="shared" si="137"/>
        <v>0</v>
      </c>
      <c r="C328" s="6" t="str">
        <f t="shared" si="129"/>
        <v/>
      </c>
      <c r="D328" s="7">
        <f t="shared" si="130"/>
        <v>0</v>
      </c>
      <c r="E328" s="7">
        <f t="shared" si="138"/>
        <v>0</v>
      </c>
      <c r="F328" s="7" t="str">
        <f t="shared" si="131"/>
        <v/>
      </c>
      <c r="G328" s="6">
        <f t="shared" si="132"/>
        <v>0</v>
      </c>
      <c r="H328" s="6">
        <f t="shared" si="139"/>
        <v>0</v>
      </c>
      <c r="I328" s="6" t="str">
        <f t="shared" si="140"/>
        <v/>
      </c>
      <c r="J328" s="11">
        <v>325</v>
      </c>
      <c r="K328" s="11">
        <f>IF(IFERROR(VLOOKUP(J328,Home!$A$8:$B$1048576,1,FALSE),0)=0,0,1)</f>
        <v>0</v>
      </c>
      <c r="L328" s="129" t="e">
        <f>IF(VLOOKUP(O328,Home!$C$8:$R$207,6,FALSE)="","",VLOOKUP(O328,Home!$C$8:$R$207,6,FALSE))</f>
        <v>#N/A</v>
      </c>
      <c r="M328" s="129" t="e">
        <f t="shared" si="122"/>
        <v>#N/A</v>
      </c>
      <c r="N328" s="11">
        <f>SUM($K$4:K328)</f>
        <v>200</v>
      </c>
      <c r="O328" s="11" t="str">
        <f>IF(P328="","",IF(IFERROR(VLOOKUP(N328,Home!$C$8:$R$1048576,1,FALSE),"")=0,"",IFERROR(VLOOKUP(N328,Home!$C$8:$R$1048576,1,FALSE),"")))</f>
        <v/>
      </c>
      <c r="P328" s="11" t="str">
        <f>IF(IFERROR(VLOOKUP(W328,Home!$C$8:$R$1048576,3,FALSE),"")=0,"",IFERROR(VLOOKUP(W328,Home!$C$8:$R$1048576,3,FALSE),""))</f>
        <v/>
      </c>
      <c r="Q328" s="11" t="str">
        <f t="shared" si="123"/>
        <v/>
      </c>
      <c r="R328" s="130" t="e">
        <f>VLOOKUP(Q328,'Baggrund til lister'!$G$4:$H$15,2,FALSE)</f>
        <v>#N/A</v>
      </c>
      <c r="S328" s="11" t="str">
        <f t="shared" si="124"/>
        <v/>
      </c>
      <c r="T328" s="11" t="str">
        <f>IF(IFERROR(VLOOKUP(N328,Home!$C$8:$R$1048576,11,FALSE),"")=0,"",IFERROR(VLOOKUP(N328,Home!$C$8:$R$1048576,11,FALSE),""))</f>
        <v/>
      </c>
      <c r="U328" s="11" t="str">
        <f>IF(IFERROR(VLOOKUP(O328,Home!$C$8:$R$1048576,12,FALSE),"")=0,"",IFERROR(VLOOKUP(O328,Home!$C$8:$R$1048576,12,FALSE),""))</f>
        <v/>
      </c>
      <c r="V328" s="11" t="str">
        <f>IF(IFERROR(VLOOKUP(O328,Home!$C$8:$R$1048576,8,FALSE),"")=0,"",IFERROR(VLOOKUP(O328,Home!$C$8:$R$1048576,8,FALSE),""))</f>
        <v/>
      </c>
      <c r="W328" s="11" t="str">
        <f>IF(OR(VLOOKUP(N328,Home!$C$7:$I$207,6,FALSE)="",VLOOKUP(N328,Home!$C$7:$I$207,7,FALSE)=""),"FEJL",SUM(Baggrundsark!$K$4:K328))</f>
        <v>FEJL</v>
      </c>
      <c r="Y328">
        <v>325</v>
      </c>
      <c r="Z328" s="1"/>
      <c r="AC328" s="44"/>
      <c r="AD328">
        <f t="shared" si="133"/>
        <v>0</v>
      </c>
      <c r="AE328">
        <f>SUM($AD$4:AD328)</f>
        <v>1</v>
      </c>
      <c r="AF328" s="103" t="str">
        <f>IFERROR(VLOOKUP(AN328,Home!$C$8:$E$207,3,FALSE),"")</f>
        <v/>
      </c>
      <c r="AG328" s="103" t="str">
        <f>IFERROR(VLOOKUP(AN328,Home!$C$8:$E$207,2,FALSE),"")</f>
        <v/>
      </c>
      <c r="AH328" s="104" t="str">
        <f>IF(VLOOKUP(AE328,Home!$C$8:$I$207,6,FALSE)="","",VLOOKUP(AE328,Home!$C$8:$I$207,6,FALSE))</f>
        <v/>
      </c>
      <c r="AI328" s="104" t="e">
        <f t="shared" si="141"/>
        <v>#VALUE!</v>
      </c>
      <c r="AJ328" s="105" t="e">
        <f t="shared" si="134"/>
        <v>#VALUE!</v>
      </c>
      <c r="AK328" s="103" t="e">
        <f t="shared" si="125"/>
        <v>#VALUE!</v>
      </c>
      <c r="AL328" s="103" t="e">
        <f t="shared" si="135"/>
        <v>#VALUE!</v>
      </c>
      <c r="AN328" t="str">
        <f>IF(OR(VLOOKUP(AE328,Home!$C$8:$I$207,6,FALSE)="",VLOOKUP(AE328,Home!$C$8:$I$207,7,FALSE)=""),"FEJL",Baggrundsark!AE328)</f>
        <v>FEJL</v>
      </c>
      <c r="AO328">
        <f>IF(VLOOKUP(AE328,Home!$C$8:$N$207,12,FALSE)="Timelønnet",1,0)</f>
        <v>0</v>
      </c>
      <c r="AP328">
        <f>SUM($AO$4:AO328)*AO328</f>
        <v>0</v>
      </c>
      <c r="AQ328">
        <f t="shared" si="126"/>
        <v>1</v>
      </c>
      <c r="AR328" t="str">
        <f t="shared" si="126"/>
        <v/>
      </c>
      <c r="AS328" t="e">
        <f t="shared" si="136"/>
        <v>#VALUE!</v>
      </c>
      <c r="AT328" s="45" t="e">
        <f t="shared" si="127"/>
        <v>#VALUE!</v>
      </c>
      <c r="AU328">
        <f>VLOOKUP(AQ328,Home!$C$8:$J$207,8,FALSE)</f>
        <v>0</v>
      </c>
      <c r="AZ328">
        <v>11</v>
      </c>
      <c r="BA328">
        <v>2020</v>
      </c>
      <c r="BB328" t="s">
        <v>539</v>
      </c>
      <c r="BC328" t="s">
        <v>184</v>
      </c>
    </row>
    <row r="329" spans="1:55" x14ac:dyDescent="0.25">
      <c r="A329" s="6">
        <f t="shared" si="128"/>
        <v>0</v>
      </c>
      <c r="B329" s="6">
        <f t="shared" si="137"/>
        <v>0</v>
      </c>
      <c r="C329" s="6" t="str">
        <f t="shared" si="129"/>
        <v/>
      </c>
      <c r="D329" s="7">
        <f t="shared" si="130"/>
        <v>0</v>
      </c>
      <c r="E329" s="7">
        <f t="shared" si="138"/>
        <v>0</v>
      </c>
      <c r="F329" s="7" t="str">
        <f t="shared" si="131"/>
        <v/>
      </c>
      <c r="G329" s="6">
        <f t="shared" si="132"/>
        <v>0</v>
      </c>
      <c r="H329" s="6">
        <f t="shared" si="139"/>
        <v>0</v>
      </c>
      <c r="I329" s="6" t="str">
        <f t="shared" si="140"/>
        <v/>
      </c>
      <c r="J329" s="11">
        <v>326</v>
      </c>
      <c r="K329" s="11">
        <f>IF(IFERROR(VLOOKUP(J329,Home!$A$8:$B$1048576,1,FALSE),0)=0,0,1)</f>
        <v>0</v>
      </c>
      <c r="L329" s="129" t="e">
        <f>IF(VLOOKUP(O329,Home!$C$8:$R$207,6,FALSE)="","",VLOOKUP(O329,Home!$C$8:$R$207,6,FALSE))</f>
        <v>#N/A</v>
      </c>
      <c r="M329" s="129" t="e">
        <f t="shared" si="122"/>
        <v>#N/A</v>
      </c>
      <c r="N329" s="11">
        <f>SUM($K$4:K329)</f>
        <v>200</v>
      </c>
      <c r="O329" s="11" t="str">
        <f>IF(P329="","",IF(IFERROR(VLOOKUP(N329,Home!$C$8:$R$1048576,1,FALSE),"")=0,"",IFERROR(VLOOKUP(N329,Home!$C$8:$R$1048576,1,FALSE),"")))</f>
        <v/>
      </c>
      <c r="P329" s="11" t="str">
        <f>IF(IFERROR(VLOOKUP(W329,Home!$C$8:$R$1048576,3,FALSE),"")=0,"",IFERROR(VLOOKUP(W329,Home!$C$8:$R$1048576,3,FALSE),""))</f>
        <v/>
      </c>
      <c r="Q329" s="11" t="str">
        <f t="shared" si="123"/>
        <v/>
      </c>
      <c r="R329" s="130" t="e">
        <f>VLOOKUP(Q329,'Baggrund til lister'!$G$4:$H$15,2,FALSE)</f>
        <v>#N/A</v>
      </c>
      <c r="S329" s="11" t="str">
        <f t="shared" si="124"/>
        <v/>
      </c>
      <c r="T329" s="11" t="str">
        <f>IF(IFERROR(VLOOKUP(N329,Home!$C$8:$R$1048576,11,FALSE),"")=0,"",IFERROR(VLOOKUP(N329,Home!$C$8:$R$1048576,11,FALSE),""))</f>
        <v/>
      </c>
      <c r="U329" s="11" t="str">
        <f>IF(IFERROR(VLOOKUP(O329,Home!$C$8:$R$1048576,12,FALSE),"")=0,"",IFERROR(VLOOKUP(O329,Home!$C$8:$R$1048576,12,FALSE),""))</f>
        <v/>
      </c>
      <c r="V329" s="11" t="str">
        <f>IF(IFERROR(VLOOKUP(O329,Home!$C$8:$R$1048576,8,FALSE),"")=0,"",IFERROR(VLOOKUP(O329,Home!$C$8:$R$1048576,8,FALSE),""))</f>
        <v/>
      </c>
      <c r="W329" s="11" t="str">
        <f>IF(OR(VLOOKUP(N329,Home!$C$7:$I$207,6,FALSE)="",VLOOKUP(N329,Home!$C$7:$I$207,7,FALSE)=""),"FEJL",SUM(Baggrundsark!$K$4:K329))</f>
        <v>FEJL</v>
      </c>
      <c r="Y329">
        <v>326</v>
      </c>
      <c r="Z329" s="1"/>
      <c r="AC329" s="44"/>
      <c r="AD329">
        <f t="shared" si="133"/>
        <v>0</v>
      </c>
      <c r="AE329">
        <f>SUM($AD$4:AD329)</f>
        <v>1</v>
      </c>
      <c r="AF329" s="103" t="str">
        <f>IFERROR(VLOOKUP(AN329,Home!$C$8:$E$207,3,FALSE),"")</f>
        <v/>
      </c>
      <c r="AG329" s="103" t="str">
        <f>IFERROR(VLOOKUP(AN329,Home!$C$8:$E$207,2,FALSE),"")</f>
        <v/>
      </c>
      <c r="AH329" s="104" t="str">
        <f>IF(VLOOKUP(AE329,Home!$C$8:$I$207,6,FALSE)="","",VLOOKUP(AE329,Home!$C$8:$I$207,6,FALSE))</f>
        <v/>
      </c>
      <c r="AI329" s="104" t="e">
        <f t="shared" si="141"/>
        <v>#VALUE!</v>
      </c>
      <c r="AJ329" s="105" t="e">
        <f t="shared" si="134"/>
        <v>#VALUE!</v>
      </c>
      <c r="AK329" s="103" t="e">
        <f t="shared" si="125"/>
        <v>#VALUE!</v>
      </c>
      <c r="AL329" s="103" t="e">
        <f t="shared" si="135"/>
        <v>#VALUE!</v>
      </c>
      <c r="AN329" t="str">
        <f>IF(OR(VLOOKUP(AE329,Home!$C$8:$I$207,6,FALSE)="",VLOOKUP(AE329,Home!$C$8:$I$207,7,FALSE)=""),"FEJL",Baggrundsark!AE329)</f>
        <v>FEJL</v>
      </c>
      <c r="AO329">
        <f>IF(VLOOKUP(AE329,Home!$C$8:$N$207,12,FALSE)="Timelønnet",1,0)</f>
        <v>0</v>
      </c>
      <c r="AP329">
        <f>SUM($AO$4:AO329)*AO329</f>
        <v>0</v>
      </c>
      <c r="AQ329">
        <f t="shared" si="126"/>
        <v>1</v>
      </c>
      <c r="AR329" t="str">
        <f t="shared" si="126"/>
        <v/>
      </c>
      <c r="AS329" t="e">
        <f t="shared" si="136"/>
        <v>#VALUE!</v>
      </c>
      <c r="AT329" s="45" t="e">
        <f t="shared" si="127"/>
        <v>#VALUE!</v>
      </c>
      <c r="AU329">
        <f>VLOOKUP(AQ329,Home!$C$8:$J$207,8,FALSE)</f>
        <v>0</v>
      </c>
      <c r="AZ329">
        <v>12</v>
      </c>
      <c r="BA329">
        <v>2020</v>
      </c>
      <c r="BB329" t="s">
        <v>540</v>
      </c>
      <c r="BC329" t="s">
        <v>184</v>
      </c>
    </row>
    <row r="330" spans="1:55" x14ac:dyDescent="0.25">
      <c r="A330" s="6">
        <f t="shared" si="128"/>
        <v>0</v>
      </c>
      <c r="B330" s="6">
        <f t="shared" si="137"/>
        <v>0</v>
      </c>
      <c r="C330" s="6" t="str">
        <f t="shared" si="129"/>
        <v/>
      </c>
      <c r="D330" s="7">
        <f t="shared" si="130"/>
        <v>0</v>
      </c>
      <c r="E330" s="7">
        <f t="shared" si="138"/>
        <v>0</v>
      </c>
      <c r="F330" s="7" t="str">
        <f t="shared" si="131"/>
        <v/>
      </c>
      <c r="G330" s="6">
        <f t="shared" si="132"/>
        <v>0</v>
      </c>
      <c r="H330" s="6">
        <f t="shared" si="139"/>
        <v>0</v>
      </c>
      <c r="I330" s="6" t="str">
        <f t="shared" si="140"/>
        <v/>
      </c>
      <c r="J330" s="11">
        <v>327</v>
      </c>
      <c r="K330" s="11">
        <f>IF(IFERROR(VLOOKUP(J330,Home!$A$8:$B$1048576,1,FALSE),0)=0,0,1)</f>
        <v>0</v>
      </c>
      <c r="L330" s="129" t="e">
        <f>IF(VLOOKUP(O330,Home!$C$8:$R$207,6,FALSE)="","",VLOOKUP(O330,Home!$C$8:$R$207,6,FALSE))</f>
        <v>#N/A</v>
      </c>
      <c r="M330" s="129" t="e">
        <f t="shared" si="122"/>
        <v>#N/A</v>
      </c>
      <c r="N330" s="11">
        <f>SUM($K$4:K330)</f>
        <v>200</v>
      </c>
      <c r="O330" s="11" t="str">
        <f>IF(P330="","",IF(IFERROR(VLOOKUP(N330,Home!$C$8:$R$1048576,1,FALSE),"")=0,"",IFERROR(VLOOKUP(N330,Home!$C$8:$R$1048576,1,FALSE),"")))</f>
        <v/>
      </c>
      <c r="P330" s="11" t="str">
        <f>IF(IFERROR(VLOOKUP(W330,Home!$C$8:$R$1048576,3,FALSE),"")=0,"",IFERROR(VLOOKUP(W330,Home!$C$8:$R$1048576,3,FALSE),""))</f>
        <v/>
      </c>
      <c r="Q330" s="11" t="str">
        <f t="shared" si="123"/>
        <v/>
      </c>
      <c r="R330" s="130" t="e">
        <f>VLOOKUP(Q330,'Baggrund til lister'!$G$4:$H$15,2,FALSE)</f>
        <v>#N/A</v>
      </c>
      <c r="S330" s="11" t="str">
        <f t="shared" si="124"/>
        <v/>
      </c>
      <c r="T330" s="11" t="str">
        <f>IF(IFERROR(VLOOKUP(N330,Home!$C$8:$R$1048576,11,FALSE),"")=0,"",IFERROR(VLOOKUP(N330,Home!$C$8:$R$1048576,11,FALSE),""))</f>
        <v/>
      </c>
      <c r="U330" s="11" t="str">
        <f>IF(IFERROR(VLOOKUP(O330,Home!$C$8:$R$1048576,12,FALSE),"")=0,"",IFERROR(VLOOKUP(O330,Home!$C$8:$R$1048576,12,FALSE),""))</f>
        <v/>
      </c>
      <c r="V330" s="11" t="str">
        <f>IF(IFERROR(VLOOKUP(O330,Home!$C$8:$R$1048576,8,FALSE),"")=0,"",IFERROR(VLOOKUP(O330,Home!$C$8:$R$1048576,8,FALSE),""))</f>
        <v/>
      </c>
      <c r="W330" s="11" t="str">
        <f>IF(OR(VLOOKUP(N330,Home!$C$7:$I$207,6,FALSE)="",VLOOKUP(N330,Home!$C$7:$I$207,7,FALSE)=""),"FEJL",SUM(Baggrundsark!$K$4:K330))</f>
        <v>FEJL</v>
      </c>
      <c r="Y330">
        <v>327</v>
      </c>
      <c r="Z330" s="1"/>
      <c r="AC330" s="44"/>
      <c r="AD330">
        <f t="shared" si="133"/>
        <v>0</v>
      </c>
      <c r="AE330">
        <f>SUM($AD$4:AD330)</f>
        <v>1</v>
      </c>
      <c r="AF330" s="103" t="str">
        <f>IFERROR(VLOOKUP(AN330,Home!$C$8:$E$207,3,FALSE),"")</f>
        <v/>
      </c>
      <c r="AG330" s="103" t="str">
        <f>IFERROR(VLOOKUP(AN330,Home!$C$8:$E$207,2,FALSE),"")</f>
        <v/>
      </c>
      <c r="AH330" s="104" t="str">
        <f>IF(VLOOKUP(AE330,Home!$C$8:$I$207,6,FALSE)="","",VLOOKUP(AE330,Home!$C$8:$I$207,6,FALSE))</f>
        <v/>
      </c>
      <c r="AI330" s="104" t="e">
        <f t="shared" si="141"/>
        <v>#VALUE!</v>
      </c>
      <c r="AJ330" s="105" t="e">
        <f t="shared" si="134"/>
        <v>#VALUE!</v>
      </c>
      <c r="AK330" s="103" t="e">
        <f t="shared" si="125"/>
        <v>#VALUE!</v>
      </c>
      <c r="AL330" s="103" t="e">
        <f t="shared" si="135"/>
        <v>#VALUE!</v>
      </c>
      <c r="AN330" t="str">
        <f>IF(OR(VLOOKUP(AE330,Home!$C$8:$I$207,6,FALSE)="",VLOOKUP(AE330,Home!$C$8:$I$207,7,FALSE)=""),"FEJL",Baggrundsark!AE330)</f>
        <v>FEJL</v>
      </c>
      <c r="AO330">
        <f>IF(VLOOKUP(AE330,Home!$C$8:$N$207,12,FALSE)="Timelønnet",1,0)</f>
        <v>0</v>
      </c>
      <c r="AP330">
        <f>SUM($AO$4:AO330)*AO330</f>
        <v>0</v>
      </c>
      <c r="AQ330">
        <f t="shared" si="126"/>
        <v>1</v>
      </c>
      <c r="AR330" t="str">
        <f t="shared" si="126"/>
        <v/>
      </c>
      <c r="AS330" t="e">
        <f t="shared" si="136"/>
        <v>#VALUE!</v>
      </c>
      <c r="AT330" s="45" t="e">
        <f t="shared" si="127"/>
        <v>#VALUE!</v>
      </c>
      <c r="AU330">
        <f>VLOOKUP(AQ330,Home!$C$8:$J$207,8,FALSE)</f>
        <v>0</v>
      </c>
      <c r="AZ330">
        <v>13</v>
      </c>
      <c r="BA330">
        <v>2020</v>
      </c>
      <c r="BB330" t="s">
        <v>541</v>
      </c>
      <c r="BC330" t="s">
        <v>185</v>
      </c>
    </row>
    <row r="331" spans="1:55" x14ac:dyDescent="0.25">
      <c r="A331" s="6">
        <f t="shared" si="128"/>
        <v>0</v>
      </c>
      <c r="B331" s="6">
        <f t="shared" si="137"/>
        <v>0</v>
      </c>
      <c r="C331" s="6" t="str">
        <f t="shared" si="129"/>
        <v/>
      </c>
      <c r="D331" s="7">
        <f t="shared" si="130"/>
        <v>0</v>
      </c>
      <c r="E331" s="7">
        <f t="shared" si="138"/>
        <v>0</v>
      </c>
      <c r="F331" s="7" t="str">
        <f t="shared" si="131"/>
        <v/>
      </c>
      <c r="G331" s="6">
        <f t="shared" si="132"/>
        <v>0</v>
      </c>
      <c r="H331" s="6">
        <f t="shared" si="139"/>
        <v>0</v>
      </c>
      <c r="I331" s="6" t="str">
        <f t="shared" si="140"/>
        <v/>
      </c>
      <c r="J331" s="11">
        <v>328</v>
      </c>
      <c r="K331" s="11">
        <f>IF(IFERROR(VLOOKUP(J331,Home!$A$8:$B$1048576,1,FALSE),0)=0,0,1)</f>
        <v>0</v>
      </c>
      <c r="L331" s="129" t="e">
        <f>IF(VLOOKUP(O331,Home!$C$8:$R$207,6,FALSE)="","",VLOOKUP(O331,Home!$C$8:$R$207,6,FALSE))</f>
        <v>#N/A</v>
      </c>
      <c r="M331" s="129" t="e">
        <f t="shared" si="122"/>
        <v>#N/A</v>
      </c>
      <c r="N331" s="11">
        <f>SUM($K$4:K331)</f>
        <v>200</v>
      </c>
      <c r="O331" s="11" t="str">
        <f>IF(P331="","",IF(IFERROR(VLOOKUP(N331,Home!$C$8:$R$1048576,1,FALSE),"")=0,"",IFERROR(VLOOKUP(N331,Home!$C$8:$R$1048576,1,FALSE),"")))</f>
        <v/>
      </c>
      <c r="P331" s="11" t="str">
        <f>IF(IFERROR(VLOOKUP(W331,Home!$C$8:$R$1048576,3,FALSE),"")=0,"",IFERROR(VLOOKUP(W331,Home!$C$8:$R$1048576,3,FALSE),""))</f>
        <v/>
      </c>
      <c r="Q331" s="11" t="str">
        <f t="shared" si="123"/>
        <v/>
      </c>
      <c r="R331" s="130" t="e">
        <f>VLOOKUP(Q331,'Baggrund til lister'!$G$4:$H$15,2,FALSE)</f>
        <v>#N/A</v>
      </c>
      <c r="S331" s="11" t="str">
        <f t="shared" si="124"/>
        <v/>
      </c>
      <c r="T331" s="11" t="str">
        <f>IF(IFERROR(VLOOKUP(N331,Home!$C$8:$R$1048576,11,FALSE),"")=0,"",IFERROR(VLOOKUP(N331,Home!$C$8:$R$1048576,11,FALSE),""))</f>
        <v/>
      </c>
      <c r="U331" s="11" t="str">
        <f>IF(IFERROR(VLOOKUP(O331,Home!$C$8:$R$1048576,12,FALSE),"")=0,"",IFERROR(VLOOKUP(O331,Home!$C$8:$R$1048576,12,FALSE),""))</f>
        <v/>
      </c>
      <c r="V331" s="11" t="str">
        <f>IF(IFERROR(VLOOKUP(O331,Home!$C$8:$R$1048576,8,FALSE),"")=0,"",IFERROR(VLOOKUP(O331,Home!$C$8:$R$1048576,8,FALSE),""))</f>
        <v/>
      </c>
      <c r="W331" s="11" t="str">
        <f>IF(OR(VLOOKUP(N331,Home!$C$7:$I$207,6,FALSE)="",VLOOKUP(N331,Home!$C$7:$I$207,7,FALSE)=""),"FEJL",SUM(Baggrundsark!$K$4:K331))</f>
        <v>FEJL</v>
      </c>
      <c r="Y331">
        <v>328</v>
      </c>
      <c r="Z331" s="1"/>
      <c r="AC331" s="44"/>
      <c r="AD331">
        <f t="shared" si="133"/>
        <v>0</v>
      </c>
      <c r="AE331">
        <f>SUM($AD$4:AD331)</f>
        <v>1</v>
      </c>
      <c r="AF331" s="103" t="str">
        <f>IFERROR(VLOOKUP(AN331,Home!$C$8:$E$207,3,FALSE),"")</f>
        <v/>
      </c>
      <c r="AG331" s="103" t="str">
        <f>IFERROR(VLOOKUP(AN331,Home!$C$8:$E$207,2,FALSE),"")</f>
        <v/>
      </c>
      <c r="AH331" s="104" t="str">
        <f>IF(VLOOKUP(AE331,Home!$C$8:$I$207,6,FALSE)="","",VLOOKUP(AE331,Home!$C$8:$I$207,6,FALSE))</f>
        <v/>
      </c>
      <c r="AI331" s="104" t="e">
        <f t="shared" si="141"/>
        <v>#VALUE!</v>
      </c>
      <c r="AJ331" s="105" t="e">
        <f t="shared" si="134"/>
        <v>#VALUE!</v>
      </c>
      <c r="AK331" s="103" t="e">
        <f t="shared" si="125"/>
        <v>#VALUE!</v>
      </c>
      <c r="AL331" s="103" t="e">
        <f t="shared" si="135"/>
        <v>#VALUE!</v>
      </c>
      <c r="AN331" t="str">
        <f>IF(OR(VLOOKUP(AE331,Home!$C$8:$I$207,6,FALSE)="",VLOOKUP(AE331,Home!$C$8:$I$207,7,FALSE)=""),"FEJL",Baggrundsark!AE331)</f>
        <v>FEJL</v>
      </c>
      <c r="AO331">
        <f>IF(VLOOKUP(AE331,Home!$C$8:$N$207,12,FALSE)="Timelønnet",1,0)</f>
        <v>0</v>
      </c>
      <c r="AP331">
        <f>SUM($AO$4:AO331)*AO331</f>
        <v>0</v>
      </c>
      <c r="AQ331">
        <f t="shared" si="126"/>
        <v>1</v>
      </c>
      <c r="AR331" t="str">
        <f t="shared" si="126"/>
        <v/>
      </c>
      <c r="AS331" t="e">
        <f t="shared" si="136"/>
        <v>#VALUE!</v>
      </c>
      <c r="AT331" s="45" t="e">
        <f t="shared" si="127"/>
        <v>#VALUE!</v>
      </c>
      <c r="AU331">
        <f>VLOOKUP(AQ331,Home!$C$8:$J$207,8,FALSE)</f>
        <v>0</v>
      </c>
      <c r="AZ331">
        <v>14</v>
      </c>
      <c r="BA331">
        <v>2020</v>
      </c>
      <c r="BB331" t="s">
        <v>542</v>
      </c>
      <c r="BC331" t="s">
        <v>185</v>
      </c>
    </row>
    <row r="332" spans="1:55" x14ac:dyDescent="0.25">
      <c r="A332" s="6">
        <f t="shared" si="128"/>
        <v>0</v>
      </c>
      <c r="B332" s="6">
        <f t="shared" si="137"/>
        <v>0</v>
      </c>
      <c r="C332" s="6" t="str">
        <f t="shared" si="129"/>
        <v/>
      </c>
      <c r="D332" s="7">
        <f t="shared" si="130"/>
        <v>0</v>
      </c>
      <c r="E332" s="7">
        <f t="shared" si="138"/>
        <v>0</v>
      </c>
      <c r="F332" s="7" t="str">
        <f t="shared" si="131"/>
        <v/>
      </c>
      <c r="G332" s="6">
        <f t="shared" si="132"/>
        <v>0</v>
      </c>
      <c r="H332" s="6">
        <f t="shared" si="139"/>
        <v>0</v>
      </c>
      <c r="I332" s="6" t="str">
        <f t="shared" si="140"/>
        <v/>
      </c>
      <c r="J332" s="11">
        <v>329</v>
      </c>
      <c r="K332" s="11">
        <f>IF(IFERROR(VLOOKUP(J332,Home!$A$8:$B$1048576,1,FALSE),0)=0,0,1)</f>
        <v>0</v>
      </c>
      <c r="L332" s="129" t="e">
        <f>IF(VLOOKUP(O332,Home!$C$8:$R$207,6,FALSE)="","",VLOOKUP(O332,Home!$C$8:$R$207,6,FALSE))</f>
        <v>#N/A</v>
      </c>
      <c r="M332" s="129" t="e">
        <f t="shared" si="122"/>
        <v>#N/A</v>
      </c>
      <c r="N332" s="11">
        <f>SUM($K$4:K332)</f>
        <v>200</v>
      </c>
      <c r="O332" s="11" t="str">
        <f>IF(P332="","",IF(IFERROR(VLOOKUP(N332,Home!$C$8:$R$1048576,1,FALSE),"")=0,"",IFERROR(VLOOKUP(N332,Home!$C$8:$R$1048576,1,FALSE),"")))</f>
        <v/>
      </c>
      <c r="P332" s="11" t="str">
        <f>IF(IFERROR(VLOOKUP(W332,Home!$C$8:$R$1048576,3,FALSE),"")=0,"",IFERROR(VLOOKUP(W332,Home!$C$8:$R$1048576,3,FALSE),""))</f>
        <v/>
      </c>
      <c r="Q332" s="11" t="str">
        <f t="shared" si="123"/>
        <v/>
      </c>
      <c r="R332" s="130" t="e">
        <f>VLOOKUP(Q332,'Baggrund til lister'!$G$4:$H$15,2,FALSE)</f>
        <v>#N/A</v>
      </c>
      <c r="S332" s="11" t="str">
        <f t="shared" si="124"/>
        <v/>
      </c>
      <c r="T332" s="11" t="str">
        <f>IF(IFERROR(VLOOKUP(N332,Home!$C$8:$R$1048576,11,FALSE),"")=0,"",IFERROR(VLOOKUP(N332,Home!$C$8:$R$1048576,11,FALSE),""))</f>
        <v/>
      </c>
      <c r="U332" s="11" t="str">
        <f>IF(IFERROR(VLOOKUP(O332,Home!$C$8:$R$1048576,12,FALSE),"")=0,"",IFERROR(VLOOKUP(O332,Home!$C$8:$R$1048576,12,FALSE),""))</f>
        <v/>
      </c>
      <c r="V332" s="11" t="str">
        <f>IF(IFERROR(VLOOKUP(O332,Home!$C$8:$R$1048576,8,FALSE),"")=0,"",IFERROR(VLOOKUP(O332,Home!$C$8:$R$1048576,8,FALSE),""))</f>
        <v/>
      </c>
      <c r="W332" s="11" t="str">
        <f>IF(OR(VLOOKUP(N332,Home!$C$7:$I$207,6,FALSE)="",VLOOKUP(N332,Home!$C$7:$I$207,7,FALSE)=""),"FEJL",SUM(Baggrundsark!$K$4:K332))</f>
        <v>FEJL</v>
      </c>
      <c r="Y332">
        <v>329</v>
      </c>
      <c r="Z332" s="1"/>
      <c r="AC332" s="44"/>
      <c r="AD332">
        <f t="shared" si="133"/>
        <v>0</v>
      </c>
      <c r="AE332">
        <f>SUM($AD$4:AD332)</f>
        <v>1</v>
      </c>
      <c r="AF332" s="103" t="str">
        <f>IFERROR(VLOOKUP(AN332,Home!$C$8:$E$207,3,FALSE),"")</f>
        <v/>
      </c>
      <c r="AG332" s="103" t="str">
        <f>IFERROR(VLOOKUP(AN332,Home!$C$8:$E$207,2,FALSE),"")</f>
        <v/>
      </c>
      <c r="AH332" s="104" t="str">
        <f>IF(VLOOKUP(AE332,Home!$C$8:$I$207,6,FALSE)="","",VLOOKUP(AE332,Home!$C$8:$I$207,6,FALSE))</f>
        <v/>
      </c>
      <c r="AI332" s="104" t="e">
        <f t="shared" si="141"/>
        <v>#VALUE!</v>
      </c>
      <c r="AJ332" s="105" t="e">
        <f t="shared" si="134"/>
        <v>#VALUE!</v>
      </c>
      <c r="AK332" s="103" t="e">
        <f t="shared" si="125"/>
        <v>#VALUE!</v>
      </c>
      <c r="AL332" s="103" t="e">
        <f t="shared" si="135"/>
        <v>#VALUE!</v>
      </c>
      <c r="AN332" t="str">
        <f>IF(OR(VLOOKUP(AE332,Home!$C$8:$I$207,6,FALSE)="",VLOOKUP(AE332,Home!$C$8:$I$207,7,FALSE)=""),"FEJL",Baggrundsark!AE332)</f>
        <v>FEJL</v>
      </c>
      <c r="AO332">
        <f>IF(VLOOKUP(AE332,Home!$C$8:$N$207,12,FALSE)="Timelønnet",1,0)</f>
        <v>0</v>
      </c>
      <c r="AP332">
        <f>SUM($AO$4:AO332)*AO332</f>
        <v>0</v>
      </c>
      <c r="AQ332">
        <f t="shared" si="126"/>
        <v>1</v>
      </c>
      <c r="AR332" t="str">
        <f t="shared" si="126"/>
        <v/>
      </c>
      <c r="AS332" t="e">
        <f t="shared" si="136"/>
        <v>#VALUE!</v>
      </c>
      <c r="AT332" s="45" t="e">
        <f t="shared" si="127"/>
        <v>#VALUE!</v>
      </c>
      <c r="AU332">
        <f>VLOOKUP(AQ332,Home!$C$8:$J$207,8,FALSE)</f>
        <v>0</v>
      </c>
      <c r="AZ332">
        <v>15</v>
      </c>
      <c r="BA332">
        <v>2020</v>
      </c>
      <c r="BB332" t="s">
        <v>543</v>
      </c>
      <c r="BC332" t="s">
        <v>186</v>
      </c>
    </row>
    <row r="333" spans="1:55" x14ac:dyDescent="0.25">
      <c r="A333" s="6">
        <f t="shared" si="128"/>
        <v>0</v>
      </c>
      <c r="B333" s="6">
        <f t="shared" si="137"/>
        <v>0</v>
      </c>
      <c r="C333" s="6" t="str">
        <f t="shared" si="129"/>
        <v/>
      </c>
      <c r="D333" s="7">
        <f t="shared" si="130"/>
        <v>0</v>
      </c>
      <c r="E333" s="7">
        <f t="shared" si="138"/>
        <v>0</v>
      </c>
      <c r="F333" s="7" t="str">
        <f t="shared" si="131"/>
        <v/>
      </c>
      <c r="G333" s="6">
        <f t="shared" si="132"/>
        <v>0</v>
      </c>
      <c r="H333" s="6">
        <f t="shared" si="139"/>
        <v>0</v>
      </c>
      <c r="I333" s="6" t="str">
        <f t="shared" si="140"/>
        <v/>
      </c>
      <c r="J333" s="11">
        <v>330</v>
      </c>
      <c r="K333" s="11">
        <f>IF(IFERROR(VLOOKUP(J333,Home!$A$8:$B$1048576,1,FALSE),0)=0,0,1)</f>
        <v>0</v>
      </c>
      <c r="L333" s="129" t="e">
        <f>IF(VLOOKUP(O333,Home!$C$8:$R$207,6,FALSE)="","",VLOOKUP(O333,Home!$C$8:$R$207,6,FALSE))</f>
        <v>#N/A</v>
      </c>
      <c r="M333" s="129" t="e">
        <f t="shared" si="122"/>
        <v>#N/A</v>
      </c>
      <c r="N333" s="11">
        <f>SUM($K$4:K333)</f>
        <v>200</v>
      </c>
      <c r="O333" s="11" t="str">
        <f>IF(P333="","",IF(IFERROR(VLOOKUP(N333,Home!$C$8:$R$1048576,1,FALSE),"")=0,"",IFERROR(VLOOKUP(N333,Home!$C$8:$R$1048576,1,FALSE),"")))</f>
        <v/>
      </c>
      <c r="P333" s="11" t="str">
        <f>IF(IFERROR(VLOOKUP(W333,Home!$C$8:$R$1048576,3,FALSE),"")=0,"",IFERROR(VLOOKUP(W333,Home!$C$8:$R$1048576,3,FALSE),""))</f>
        <v/>
      </c>
      <c r="Q333" s="11" t="str">
        <f t="shared" si="123"/>
        <v/>
      </c>
      <c r="R333" s="130" t="e">
        <f>VLOOKUP(Q333,'Baggrund til lister'!$G$4:$H$15,2,FALSE)</f>
        <v>#N/A</v>
      </c>
      <c r="S333" s="11" t="str">
        <f t="shared" si="124"/>
        <v/>
      </c>
      <c r="T333" s="11" t="str">
        <f>IF(IFERROR(VLOOKUP(N333,Home!$C$8:$R$1048576,11,FALSE),"")=0,"",IFERROR(VLOOKUP(N333,Home!$C$8:$R$1048576,11,FALSE),""))</f>
        <v/>
      </c>
      <c r="U333" s="11" t="str">
        <f>IF(IFERROR(VLOOKUP(O333,Home!$C$8:$R$1048576,12,FALSE),"")=0,"",IFERROR(VLOOKUP(O333,Home!$C$8:$R$1048576,12,FALSE),""))</f>
        <v/>
      </c>
      <c r="V333" s="11" t="str">
        <f>IF(IFERROR(VLOOKUP(O333,Home!$C$8:$R$1048576,8,FALSE),"")=0,"",IFERROR(VLOOKUP(O333,Home!$C$8:$R$1048576,8,FALSE),""))</f>
        <v/>
      </c>
      <c r="W333" s="11" t="str">
        <f>IF(OR(VLOOKUP(N333,Home!$C$7:$I$207,6,FALSE)="",VLOOKUP(N333,Home!$C$7:$I$207,7,FALSE)=""),"FEJL",SUM(Baggrundsark!$K$4:K333))</f>
        <v>FEJL</v>
      </c>
      <c r="Y333">
        <v>330</v>
      </c>
      <c r="Z333" s="1"/>
      <c r="AC333" s="44"/>
      <c r="AD333">
        <f t="shared" si="133"/>
        <v>0</v>
      </c>
      <c r="AE333">
        <f>SUM($AD$4:AD333)</f>
        <v>1</v>
      </c>
      <c r="AF333" s="103" t="str">
        <f>IFERROR(VLOOKUP(AN333,Home!$C$8:$E$207,3,FALSE),"")</f>
        <v/>
      </c>
      <c r="AG333" s="103" t="str">
        <f>IFERROR(VLOOKUP(AN333,Home!$C$8:$E$207,2,FALSE),"")</f>
        <v/>
      </c>
      <c r="AH333" s="104" t="str">
        <f>IF(VLOOKUP(AE333,Home!$C$8:$I$207,6,FALSE)="","",VLOOKUP(AE333,Home!$C$8:$I$207,6,FALSE))</f>
        <v/>
      </c>
      <c r="AI333" s="104" t="e">
        <f t="shared" si="141"/>
        <v>#VALUE!</v>
      </c>
      <c r="AJ333" s="105" t="e">
        <f t="shared" si="134"/>
        <v>#VALUE!</v>
      </c>
      <c r="AK333" s="103" t="e">
        <f t="shared" si="125"/>
        <v>#VALUE!</v>
      </c>
      <c r="AL333" s="103" t="e">
        <f t="shared" si="135"/>
        <v>#VALUE!</v>
      </c>
      <c r="AN333" t="str">
        <f>IF(OR(VLOOKUP(AE333,Home!$C$8:$I$207,6,FALSE)="",VLOOKUP(AE333,Home!$C$8:$I$207,7,FALSE)=""),"FEJL",Baggrundsark!AE333)</f>
        <v>FEJL</v>
      </c>
      <c r="AO333">
        <f>IF(VLOOKUP(AE333,Home!$C$8:$N$207,12,FALSE)="Timelønnet",1,0)</f>
        <v>0</v>
      </c>
      <c r="AP333">
        <f>SUM($AO$4:AO333)*AO333</f>
        <v>0</v>
      </c>
      <c r="AQ333">
        <f t="shared" si="126"/>
        <v>1</v>
      </c>
      <c r="AR333" t="str">
        <f t="shared" si="126"/>
        <v/>
      </c>
      <c r="AS333" t="e">
        <f t="shared" si="136"/>
        <v>#VALUE!</v>
      </c>
      <c r="AT333" s="45" t="e">
        <f t="shared" si="127"/>
        <v>#VALUE!</v>
      </c>
      <c r="AU333">
        <f>VLOOKUP(AQ333,Home!$C$8:$J$207,8,FALSE)</f>
        <v>0</v>
      </c>
      <c r="AZ333">
        <v>16</v>
      </c>
      <c r="BA333">
        <v>2020</v>
      </c>
      <c r="BB333" t="s">
        <v>544</v>
      </c>
      <c r="BC333" t="s">
        <v>186</v>
      </c>
    </row>
    <row r="334" spans="1:55" x14ac:dyDescent="0.25">
      <c r="A334" s="6">
        <f t="shared" si="128"/>
        <v>0</v>
      </c>
      <c r="B334" s="6">
        <f t="shared" si="137"/>
        <v>0</v>
      </c>
      <c r="C334" s="6" t="str">
        <f t="shared" si="129"/>
        <v/>
      </c>
      <c r="D334" s="7">
        <f t="shared" si="130"/>
        <v>0</v>
      </c>
      <c r="E334" s="7">
        <f t="shared" si="138"/>
        <v>0</v>
      </c>
      <c r="F334" s="7" t="str">
        <f t="shared" si="131"/>
        <v/>
      </c>
      <c r="G334" s="6">
        <f t="shared" si="132"/>
        <v>0</v>
      </c>
      <c r="H334" s="6">
        <f t="shared" si="139"/>
        <v>0</v>
      </c>
      <c r="I334" s="6" t="str">
        <f t="shared" si="140"/>
        <v/>
      </c>
      <c r="J334" s="11">
        <v>331</v>
      </c>
      <c r="K334" s="11">
        <f>IF(IFERROR(VLOOKUP(J334,Home!$A$8:$B$1048576,1,FALSE),0)=0,0,1)</f>
        <v>0</v>
      </c>
      <c r="L334" s="129" t="e">
        <f>IF(VLOOKUP(O334,Home!$C$8:$R$207,6,FALSE)="","",VLOOKUP(O334,Home!$C$8:$R$207,6,FALSE))</f>
        <v>#N/A</v>
      </c>
      <c r="M334" s="129" t="e">
        <f t="shared" si="122"/>
        <v>#N/A</v>
      </c>
      <c r="N334" s="11">
        <f>SUM($K$4:K334)</f>
        <v>200</v>
      </c>
      <c r="O334" s="11" t="str">
        <f>IF(P334="","",IF(IFERROR(VLOOKUP(N334,Home!$C$8:$R$1048576,1,FALSE),"")=0,"",IFERROR(VLOOKUP(N334,Home!$C$8:$R$1048576,1,FALSE),"")))</f>
        <v/>
      </c>
      <c r="P334" s="11" t="str">
        <f>IF(IFERROR(VLOOKUP(W334,Home!$C$8:$R$1048576,3,FALSE),"")=0,"",IFERROR(VLOOKUP(W334,Home!$C$8:$R$1048576,3,FALSE),""))</f>
        <v/>
      </c>
      <c r="Q334" s="11" t="str">
        <f t="shared" si="123"/>
        <v/>
      </c>
      <c r="R334" s="130" t="e">
        <f>VLOOKUP(Q334,'Baggrund til lister'!$G$4:$H$15,2,FALSE)</f>
        <v>#N/A</v>
      </c>
      <c r="S334" s="11" t="str">
        <f t="shared" si="124"/>
        <v/>
      </c>
      <c r="T334" s="11" t="str">
        <f>IF(IFERROR(VLOOKUP(N334,Home!$C$8:$R$1048576,11,FALSE),"")=0,"",IFERROR(VLOOKUP(N334,Home!$C$8:$R$1048576,11,FALSE),""))</f>
        <v/>
      </c>
      <c r="U334" s="11" t="str">
        <f>IF(IFERROR(VLOOKUP(O334,Home!$C$8:$R$1048576,12,FALSE),"")=0,"",IFERROR(VLOOKUP(O334,Home!$C$8:$R$1048576,12,FALSE),""))</f>
        <v/>
      </c>
      <c r="V334" s="11" t="str">
        <f>IF(IFERROR(VLOOKUP(O334,Home!$C$8:$R$1048576,8,FALSE),"")=0,"",IFERROR(VLOOKUP(O334,Home!$C$8:$R$1048576,8,FALSE),""))</f>
        <v/>
      </c>
      <c r="W334" s="11" t="str">
        <f>IF(OR(VLOOKUP(N334,Home!$C$7:$I$207,6,FALSE)="",VLOOKUP(N334,Home!$C$7:$I$207,7,FALSE)=""),"FEJL",SUM(Baggrundsark!$K$4:K334))</f>
        <v>FEJL</v>
      </c>
      <c r="Y334">
        <v>331</v>
      </c>
      <c r="Z334" s="1"/>
      <c r="AC334" s="44"/>
      <c r="AD334">
        <f t="shared" si="133"/>
        <v>0</v>
      </c>
      <c r="AE334">
        <f>SUM($AD$4:AD334)</f>
        <v>1</v>
      </c>
      <c r="AF334" s="103" t="str">
        <f>IFERROR(VLOOKUP(AN334,Home!$C$8:$E$207,3,FALSE),"")</f>
        <v/>
      </c>
      <c r="AG334" s="103" t="str">
        <f>IFERROR(VLOOKUP(AN334,Home!$C$8:$E$207,2,FALSE),"")</f>
        <v/>
      </c>
      <c r="AH334" s="104" t="str">
        <f>IF(VLOOKUP(AE334,Home!$C$8:$I$207,6,FALSE)="","",VLOOKUP(AE334,Home!$C$8:$I$207,6,FALSE))</f>
        <v/>
      </c>
      <c r="AI334" s="104" t="e">
        <f t="shared" si="141"/>
        <v>#VALUE!</v>
      </c>
      <c r="AJ334" s="105" t="e">
        <f t="shared" si="134"/>
        <v>#VALUE!</v>
      </c>
      <c r="AK334" s="103" t="e">
        <f t="shared" si="125"/>
        <v>#VALUE!</v>
      </c>
      <c r="AL334" s="103" t="e">
        <f t="shared" si="135"/>
        <v>#VALUE!</v>
      </c>
      <c r="AN334" t="str">
        <f>IF(OR(VLOOKUP(AE334,Home!$C$8:$I$207,6,FALSE)="",VLOOKUP(AE334,Home!$C$8:$I$207,7,FALSE)=""),"FEJL",Baggrundsark!AE334)</f>
        <v>FEJL</v>
      </c>
      <c r="AO334">
        <f>IF(VLOOKUP(AE334,Home!$C$8:$N$207,12,FALSE)="Timelønnet",1,0)</f>
        <v>0</v>
      </c>
      <c r="AP334">
        <f>SUM($AO$4:AO334)*AO334</f>
        <v>0</v>
      </c>
      <c r="AQ334">
        <f t="shared" si="126"/>
        <v>1</v>
      </c>
      <c r="AR334" t="str">
        <f t="shared" si="126"/>
        <v/>
      </c>
      <c r="AS334" t="e">
        <f t="shared" si="136"/>
        <v>#VALUE!</v>
      </c>
      <c r="AT334" s="45" t="e">
        <f t="shared" si="127"/>
        <v>#VALUE!</v>
      </c>
      <c r="AU334">
        <f>VLOOKUP(AQ334,Home!$C$8:$J$207,8,FALSE)</f>
        <v>0</v>
      </c>
      <c r="AZ334">
        <v>17</v>
      </c>
      <c r="BA334">
        <v>2020</v>
      </c>
      <c r="BB334" t="s">
        <v>545</v>
      </c>
      <c r="BC334" t="s">
        <v>187</v>
      </c>
    </row>
    <row r="335" spans="1:55" x14ac:dyDescent="0.25">
      <c r="A335" s="6">
        <f t="shared" si="128"/>
        <v>0</v>
      </c>
      <c r="B335" s="6">
        <f t="shared" si="137"/>
        <v>0</v>
      </c>
      <c r="C335" s="6" t="str">
        <f t="shared" si="129"/>
        <v/>
      </c>
      <c r="D335" s="7">
        <f t="shared" si="130"/>
        <v>0</v>
      </c>
      <c r="E335" s="7">
        <f t="shared" si="138"/>
        <v>0</v>
      </c>
      <c r="F335" s="7" t="str">
        <f t="shared" si="131"/>
        <v/>
      </c>
      <c r="G335" s="6">
        <f t="shared" si="132"/>
        <v>0</v>
      </c>
      <c r="H335" s="6">
        <f t="shared" si="139"/>
        <v>0</v>
      </c>
      <c r="I335" s="6" t="str">
        <f t="shared" si="140"/>
        <v/>
      </c>
      <c r="J335" s="11">
        <v>332</v>
      </c>
      <c r="K335" s="11">
        <f>IF(IFERROR(VLOOKUP(J335,Home!$A$8:$B$1048576,1,FALSE),0)=0,0,1)</f>
        <v>0</v>
      </c>
      <c r="L335" s="129" t="e">
        <f>IF(VLOOKUP(O335,Home!$C$8:$R$207,6,FALSE)="","",VLOOKUP(O335,Home!$C$8:$R$207,6,FALSE))</f>
        <v>#N/A</v>
      </c>
      <c r="M335" s="129" t="e">
        <f t="shared" si="122"/>
        <v>#N/A</v>
      </c>
      <c r="N335" s="11">
        <f>SUM($K$4:K335)</f>
        <v>200</v>
      </c>
      <c r="O335" s="11" t="str">
        <f>IF(P335="","",IF(IFERROR(VLOOKUP(N335,Home!$C$8:$R$1048576,1,FALSE),"")=0,"",IFERROR(VLOOKUP(N335,Home!$C$8:$R$1048576,1,FALSE),"")))</f>
        <v/>
      </c>
      <c r="P335" s="11" t="str">
        <f>IF(IFERROR(VLOOKUP(W335,Home!$C$8:$R$1048576,3,FALSE),"")=0,"",IFERROR(VLOOKUP(W335,Home!$C$8:$R$1048576,3,FALSE),""))</f>
        <v/>
      </c>
      <c r="Q335" s="11" t="str">
        <f t="shared" si="123"/>
        <v/>
      </c>
      <c r="R335" s="130" t="e">
        <f>VLOOKUP(Q335,'Baggrund til lister'!$G$4:$H$15,2,FALSE)</f>
        <v>#N/A</v>
      </c>
      <c r="S335" s="11" t="str">
        <f t="shared" si="124"/>
        <v/>
      </c>
      <c r="T335" s="11" t="str">
        <f>IF(IFERROR(VLOOKUP(N335,Home!$C$8:$R$1048576,11,FALSE),"")=0,"",IFERROR(VLOOKUP(N335,Home!$C$8:$R$1048576,11,FALSE),""))</f>
        <v/>
      </c>
      <c r="U335" s="11" t="str">
        <f>IF(IFERROR(VLOOKUP(O335,Home!$C$8:$R$1048576,12,FALSE),"")=0,"",IFERROR(VLOOKUP(O335,Home!$C$8:$R$1048576,12,FALSE),""))</f>
        <v/>
      </c>
      <c r="V335" s="11" t="str">
        <f>IF(IFERROR(VLOOKUP(O335,Home!$C$8:$R$1048576,8,FALSE),"")=0,"",IFERROR(VLOOKUP(O335,Home!$C$8:$R$1048576,8,FALSE),""))</f>
        <v/>
      </c>
      <c r="W335" s="11" t="str">
        <f>IF(OR(VLOOKUP(N335,Home!$C$7:$I$207,6,FALSE)="",VLOOKUP(N335,Home!$C$7:$I$207,7,FALSE)=""),"FEJL",SUM(Baggrundsark!$K$4:K335))</f>
        <v>FEJL</v>
      </c>
      <c r="Y335">
        <v>332</v>
      </c>
      <c r="Z335" s="1"/>
      <c r="AC335" s="44"/>
      <c r="AD335">
        <f t="shared" si="133"/>
        <v>0</v>
      </c>
      <c r="AE335">
        <f>SUM($AD$4:AD335)</f>
        <v>1</v>
      </c>
      <c r="AF335" s="103" t="str">
        <f>IFERROR(VLOOKUP(AN335,Home!$C$8:$E$207,3,FALSE),"")</f>
        <v/>
      </c>
      <c r="AG335" s="103" t="str">
        <f>IFERROR(VLOOKUP(AN335,Home!$C$8:$E$207,2,FALSE),"")</f>
        <v/>
      </c>
      <c r="AH335" s="104" t="str">
        <f>IF(VLOOKUP(AE335,Home!$C$8:$I$207,6,FALSE)="","",VLOOKUP(AE335,Home!$C$8:$I$207,6,FALSE))</f>
        <v/>
      </c>
      <c r="AI335" s="104" t="e">
        <f t="shared" si="141"/>
        <v>#VALUE!</v>
      </c>
      <c r="AJ335" s="105" t="e">
        <f t="shared" si="134"/>
        <v>#VALUE!</v>
      </c>
      <c r="AK335" s="103" t="e">
        <f t="shared" si="125"/>
        <v>#VALUE!</v>
      </c>
      <c r="AL335" s="103" t="e">
        <f t="shared" si="135"/>
        <v>#VALUE!</v>
      </c>
      <c r="AN335" t="str">
        <f>IF(OR(VLOOKUP(AE335,Home!$C$8:$I$207,6,FALSE)="",VLOOKUP(AE335,Home!$C$8:$I$207,7,FALSE)=""),"FEJL",Baggrundsark!AE335)</f>
        <v>FEJL</v>
      </c>
      <c r="AO335">
        <f>IF(VLOOKUP(AE335,Home!$C$8:$N$207,12,FALSE)="Timelønnet",1,0)</f>
        <v>0</v>
      </c>
      <c r="AP335">
        <f>SUM($AO$4:AO335)*AO335</f>
        <v>0</v>
      </c>
      <c r="AQ335">
        <f t="shared" si="126"/>
        <v>1</v>
      </c>
      <c r="AR335" t="str">
        <f t="shared" si="126"/>
        <v/>
      </c>
      <c r="AS335" t="e">
        <f t="shared" si="136"/>
        <v>#VALUE!</v>
      </c>
      <c r="AT335" s="45" t="e">
        <f t="shared" si="127"/>
        <v>#VALUE!</v>
      </c>
      <c r="AU335">
        <f>VLOOKUP(AQ335,Home!$C$8:$J$207,8,FALSE)</f>
        <v>0</v>
      </c>
      <c r="AZ335">
        <v>18</v>
      </c>
      <c r="BA335">
        <v>2020</v>
      </c>
      <c r="BB335" t="s">
        <v>546</v>
      </c>
      <c r="BC335" t="s">
        <v>187</v>
      </c>
    </row>
    <row r="336" spans="1:55" x14ac:dyDescent="0.25">
      <c r="A336" s="6">
        <f t="shared" si="128"/>
        <v>0</v>
      </c>
      <c r="B336" s="6">
        <f t="shared" si="137"/>
        <v>0</v>
      </c>
      <c r="C336" s="6" t="str">
        <f t="shared" si="129"/>
        <v/>
      </c>
      <c r="D336" s="7">
        <f t="shared" si="130"/>
        <v>0</v>
      </c>
      <c r="E336" s="7">
        <f t="shared" si="138"/>
        <v>0</v>
      </c>
      <c r="F336" s="7" t="str">
        <f t="shared" si="131"/>
        <v/>
      </c>
      <c r="G336" s="6">
        <f t="shared" si="132"/>
        <v>0</v>
      </c>
      <c r="H336" s="6">
        <f t="shared" si="139"/>
        <v>0</v>
      </c>
      <c r="I336" s="6" t="str">
        <f t="shared" si="140"/>
        <v/>
      </c>
      <c r="J336" s="11">
        <v>333</v>
      </c>
      <c r="K336" s="11">
        <f>IF(IFERROR(VLOOKUP(J336,Home!$A$8:$B$1048576,1,FALSE),0)=0,0,1)</f>
        <v>0</v>
      </c>
      <c r="L336" s="129" t="e">
        <f>IF(VLOOKUP(O336,Home!$C$8:$R$207,6,FALSE)="","",VLOOKUP(O336,Home!$C$8:$R$207,6,FALSE))</f>
        <v>#N/A</v>
      </c>
      <c r="M336" s="129" t="e">
        <f t="shared" si="122"/>
        <v>#N/A</v>
      </c>
      <c r="N336" s="11">
        <f>SUM($K$4:K336)</f>
        <v>200</v>
      </c>
      <c r="O336" s="11" t="str">
        <f>IF(P336="","",IF(IFERROR(VLOOKUP(N336,Home!$C$8:$R$1048576,1,FALSE),"")=0,"",IFERROR(VLOOKUP(N336,Home!$C$8:$R$1048576,1,FALSE),"")))</f>
        <v/>
      </c>
      <c r="P336" s="11" t="str">
        <f>IF(IFERROR(VLOOKUP(W336,Home!$C$8:$R$1048576,3,FALSE),"")=0,"",IFERROR(VLOOKUP(W336,Home!$C$8:$R$1048576,3,FALSE),""))</f>
        <v/>
      </c>
      <c r="Q336" s="11" t="str">
        <f t="shared" si="123"/>
        <v/>
      </c>
      <c r="R336" s="130" t="e">
        <f>VLOOKUP(Q336,'Baggrund til lister'!$G$4:$H$15,2,FALSE)</f>
        <v>#N/A</v>
      </c>
      <c r="S336" s="11" t="str">
        <f t="shared" si="124"/>
        <v/>
      </c>
      <c r="T336" s="11" t="str">
        <f>IF(IFERROR(VLOOKUP(N336,Home!$C$8:$R$1048576,11,FALSE),"")=0,"",IFERROR(VLOOKUP(N336,Home!$C$8:$R$1048576,11,FALSE),""))</f>
        <v/>
      </c>
      <c r="U336" s="11" t="str">
        <f>IF(IFERROR(VLOOKUP(O336,Home!$C$8:$R$1048576,12,FALSE),"")=0,"",IFERROR(VLOOKUP(O336,Home!$C$8:$R$1048576,12,FALSE),""))</f>
        <v/>
      </c>
      <c r="V336" s="11" t="str">
        <f>IF(IFERROR(VLOOKUP(O336,Home!$C$8:$R$1048576,8,FALSE),"")=0,"",IFERROR(VLOOKUP(O336,Home!$C$8:$R$1048576,8,FALSE),""))</f>
        <v/>
      </c>
      <c r="W336" s="11" t="str">
        <f>IF(OR(VLOOKUP(N336,Home!$C$7:$I$207,6,FALSE)="",VLOOKUP(N336,Home!$C$7:$I$207,7,FALSE)=""),"FEJL",SUM(Baggrundsark!$K$4:K336))</f>
        <v>FEJL</v>
      </c>
      <c r="Y336">
        <v>333</v>
      </c>
      <c r="Z336" s="1"/>
      <c r="AC336" s="44"/>
      <c r="AD336">
        <f t="shared" si="133"/>
        <v>0</v>
      </c>
      <c r="AE336">
        <f>SUM($AD$4:AD336)</f>
        <v>1</v>
      </c>
      <c r="AF336" s="103" t="str">
        <f>IFERROR(VLOOKUP(AN336,Home!$C$8:$E$207,3,FALSE),"")</f>
        <v/>
      </c>
      <c r="AG336" s="103" t="str">
        <f>IFERROR(VLOOKUP(AN336,Home!$C$8:$E$207,2,FALSE),"")</f>
        <v/>
      </c>
      <c r="AH336" s="104" t="str">
        <f>IF(VLOOKUP(AE336,Home!$C$8:$I$207,6,FALSE)="","",VLOOKUP(AE336,Home!$C$8:$I$207,6,FALSE))</f>
        <v/>
      </c>
      <c r="AI336" s="104" t="e">
        <f t="shared" si="141"/>
        <v>#VALUE!</v>
      </c>
      <c r="AJ336" s="105" t="e">
        <f t="shared" si="134"/>
        <v>#VALUE!</v>
      </c>
      <c r="AK336" s="103" t="e">
        <f t="shared" si="125"/>
        <v>#VALUE!</v>
      </c>
      <c r="AL336" s="103" t="e">
        <f t="shared" si="135"/>
        <v>#VALUE!</v>
      </c>
      <c r="AN336" t="str">
        <f>IF(OR(VLOOKUP(AE336,Home!$C$8:$I$207,6,FALSE)="",VLOOKUP(AE336,Home!$C$8:$I$207,7,FALSE)=""),"FEJL",Baggrundsark!AE336)</f>
        <v>FEJL</v>
      </c>
      <c r="AO336">
        <f>IF(VLOOKUP(AE336,Home!$C$8:$N$207,12,FALSE)="Timelønnet",1,0)</f>
        <v>0</v>
      </c>
      <c r="AP336">
        <f>SUM($AO$4:AO336)*AO336</f>
        <v>0</v>
      </c>
      <c r="AQ336">
        <f t="shared" si="126"/>
        <v>1</v>
      </c>
      <c r="AR336" t="str">
        <f t="shared" si="126"/>
        <v/>
      </c>
      <c r="AS336" t="e">
        <f t="shared" si="136"/>
        <v>#VALUE!</v>
      </c>
      <c r="AT336" s="45" t="e">
        <f t="shared" si="127"/>
        <v>#VALUE!</v>
      </c>
      <c r="AU336">
        <f>VLOOKUP(AQ336,Home!$C$8:$J$207,8,FALSE)</f>
        <v>0</v>
      </c>
      <c r="AZ336">
        <v>19</v>
      </c>
      <c r="BA336">
        <v>2020</v>
      </c>
      <c r="BB336" t="s">
        <v>547</v>
      </c>
      <c r="BC336" t="s">
        <v>188</v>
      </c>
    </row>
    <row r="337" spans="1:55" x14ac:dyDescent="0.25">
      <c r="A337" s="6">
        <f t="shared" si="128"/>
        <v>0</v>
      </c>
      <c r="B337" s="6">
        <f t="shared" si="137"/>
        <v>0</v>
      </c>
      <c r="C337" s="6" t="str">
        <f t="shared" si="129"/>
        <v/>
      </c>
      <c r="D337" s="7">
        <f t="shared" si="130"/>
        <v>0</v>
      </c>
      <c r="E337" s="7">
        <f t="shared" si="138"/>
        <v>0</v>
      </c>
      <c r="F337" s="7" t="str">
        <f t="shared" si="131"/>
        <v/>
      </c>
      <c r="G337" s="6">
        <f t="shared" si="132"/>
        <v>0</v>
      </c>
      <c r="H337" s="6">
        <f t="shared" si="139"/>
        <v>0</v>
      </c>
      <c r="I337" s="6" t="str">
        <f t="shared" si="140"/>
        <v/>
      </c>
      <c r="J337" s="11">
        <v>334</v>
      </c>
      <c r="K337" s="11">
        <f>IF(IFERROR(VLOOKUP(J337,Home!$A$8:$B$1048576,1,FALSE),0)=0,0,1)</f>
        <v>0</v>
      </c>
      <c r="L337" s="129" t="e">
        <f>IF(VLOOKUP(O337,Home!$C$8:$R$207,6,FALSE)="","",VLOOKUP(O337,Home!$C$8:$R$207,6,FALSE))</f>
        <v>#N/A</v>
      </c>
      <c r="M337" s="129" t="e">
        <f t="shared" si="122"/>
        <v>#N/A</v>
      </c>
      <c r="N337" s="11">
        <f>SUM($K$4:K337)</f>
        <v>200</v>
      </c>
      <c r="O337" s="11" t="str">
        <f>IF(P337="","",IF(IFERROR(VLOOKUP(N337,Home!$C$8:$R$1048576,1,FALSE),"")=0,"",IFERROR(VLOOKUP(N337,Home!$C$8:$R$1048576,1,FALSE),"")))</f>
        <v/>
      </c>
      <c r="P337" s="11" t="str">
        <f>IF(IFERROR(VLOOKUP(W337,Home!$C$8:$R$1048576,3,FALSE),"")=0,"",IFERROR(VLOOKUP(W337,Home!$C$8:$R$1048576,3,FALSE),""))</f>
        <v/>
      </c>
      <c r="Q337" s="11" t="str">
        <f t="shared" si="123"/>
        <v/>
      </c>
      <c r="R337" s="130" t="e">
        <f>VLOOKUP(Q337,'Baggrund til lister'!$G$4:$H$15,2,FALSE)</f>
        <v>#N/A</v>
      </c>
      <c r="S337" s="11" t="str">
        <f t="shared" si="124"/>
        <v/>
      </c>
      <c r="T337" s="11" t="str">
        <f>IF(IFERROR(VLOOKUP(N337,Home!$C$8:$R$1048576,11,FALSE),"")=0,"",IFERROR(VLOOKUP(N337,Home!$C$8:$R$1048576,11,FALSE),""))</f>
        <v/>
      </c>
      <c r="U337" s="11" t="str">
        <f>IF(IFERROR(VLOOKUP(O337,Home!$C$8:$R$1048576,12,FALSE),"")=0,"",IFERROR(VLOOKUP(O337,Home!$C$8:$R$1048576,12,FALSE),""))</f>
        <v/>
      </c>
      <c r="V337" s="11" t="str">
        <f>IF(IFERROR(VLOOKUP(O337,Home!$C$8:$R$1048576,8,FALSE),"")=0,"",IFERROR(VLOOKUP(O337,Home!$C$8:$R$1048576,8,FALSE),""))</f>
        <v/>
      </c>
      <c r="W337" s="11" t="str">
        <f>IF(OR(VLOOKUP(N337,Home!$C$7:$I$207,6,FALSE)="",VLOOKUP(N337,Home!$C$7:$I$207,7,FALSE)=""),"FEJL",SUM(Baggrundsark!$K$4:K337))</f>
        <v>FEJL</v>
      </c>
      <c r="Y337">
        <v>334</v>
      </c>
      <c r="Z337" s="1"/>
      <c r="AC337" s="44"/>
      <c r="AD337">
        <f t="shared" si="133"/>
        <v>0</v>
      </c>
      <c r="AE337">
        <f>SUM($AD$4:AD337)</f>
        <v>1</v>
      </c>
      <c r="AF337" s="103" t="str">
        <f>IFERROR(VLOOKUP(AN337,Home!$C$8:$E$207,3,FALSE),"")</f>
        <v/>
      </c>
      <c r="AG337" s="103" t="str">
        <f>IFERROR(VLOOKUP(AN337,Home!$C$8:$E$207,2,FALSE),"")</f>
        <v/>
      </c>
      <c r="AH337" s="104" t="str">
        <f>IF(VLOOKUP(AE337,Home!$C$8:$I$207,6,FALSE)="","",VLOOKUP(AE337,Home!$C$8:$I$207,6,FALSE))</f>
        <v/>
      </c>
      <c r="AI337" s="104" t="e">
        <f t="shared" si="141"/>
        <v>#VALUE!</v>
      </c>
      <c r="AJ337" s="105" t="e">
        <f t="shared" si="134"/>
        <v>#VALUE!</v>
      </c>
      <c r="AK337" s="103" t="e">
        <f t="shared" si="125"/>
        <v>#VALUE!</v>
      </c>
      <c r="AL337" s="103" t="e">
        <f t="shared" si="135"/>
        <v>#VALUE!</v>
      </c>
      <c r="AN337" t="str">
        <f>IF(OR(VLOOKUP(AE337,Home!$C$8:$I$207,6,FALSE)="",VLOOKUP(AE337,Home!$C$8:$I$207,7,FALSE)=""),"FEJL",Baggrundsark!AE337)</f>
        <v>FEJL</v>
      </c>
      <c r="AO337">
        <f>IF(VLOOKUP(AE337,Home!$C$8:$N$207,12,FALSE)="Timelønnet",1,0)</f>
        <v>0</v>
      </c>
      <c r="AP337">
        <f>SUM($AO$4:AO337)*AO337</f>
        <v>0</v>
      </c>
      <c r="AQ337">
        <f t="shared" si="126"/>
        <v>1</v>
      </c>
      <c r="AR337" t="str">
        <f t="shared" si="126"/>
        <v/>
      </c>
      <c r="AS337" t="e">
        <f t="shared" si="136"/>
        <v>#VALUE!</v>
      </c>
      <c r="AT337" s="45" t="e">
        <f t="shared" si="127"/>
        <v>#VALUE!</v>
      </c>
      <c r="AU337">
        <f>VLOOKUP(AQ337,Home!$C$8:$J$207,8,FALSE)</f>
        <v>0</v>
      </c>
      <c r="AZ337">
        <v>20</v>
      </c>
      <c r="BA337">
        <v>2020</v>
      </c>
      <c r="BB337" t="s">
        <v>548</v>
      </c>
      <c r="BC337" t="s">
        <v>188</v>
      </c>
    </row>
    <row r="338" spans="1:55" x14ac:dyDescent="0.25">
      <c r="A338" s="6">
        <f t="shared" si="128"/>
        <v>0</v>
      </c>
      <c r="B338" s="6">
        <f t="shared" si="137"/>
        <v>0</v>
      </c>
      <c r="C338" s="6" t="str">
        <f t="shared" si="129"/>
        <v/>
      </c>
      <c r="D338" s="7">
        <f t="shared" si="130"/>
        <v>0</v>
      </c>
      <c r="E338" s="7">
        <f t="shared" si="138"/>
        <v>0</v>
      </c>
      <c r="F338" s="7" t="str">
        <f t="shared" si="131"/>
        <v/>
      </c>
      <c r="G338" s="6">
        <f t="shared" si="132"/>
        <v>0</v>
      </c>
      <c r="H338" s="6">
        <f t="shared" si="139"/>
        <v>0</v>
      </c>
      <c r="I338" s="6" t="str">
        <f t="shared" si="140"/>
        <v/>
      </c>
      <c r="J338" s="11">
        <v>335</v>
      </c>
      <c r="K338" s="11">
        <f>IF(IFERROR(VLOOKUP(J338,Home!$A$8:$B$1048576,1,FALSE),0)=0,0,1)</f>
        <v>0</v>
      </c>
      <c r="L338" s="129" t="e">
        <f>IF(VLOOKUP(O338,Home!$C$8:$R$207,6,FALSE)="","",VLOOKUP(O338,Home!$C$8:$R$207,6,FALSE))</f>
        <v>#N/A</v>
      </c>
      <c r="M338" s="129" t="e">
        <f t="shared" si="122"/>
        <v>#N/A</v>
      </c>
      <c r="N338" s="11">
        <f>SUM($K$4:K338)</f>
        <v>200</v>
      </c>
      <c r="O338" s="11" t="str">
        <f>IF(P338="","",IF(IFERROR(VLOOKUP(N338,Home!$C$8:$R$1048576,1,FALSE),"")=0,"",IFERROR(VLOOKUP(N338,Home!$C$8:$R$1048576,1,FALSE),"")))</f>
        <v/>
      </c>
      <c r="P338" s="11" t="str">
        <f>IF(IFERROR(VLOOKUP(W338,Home!$C$8:$R$1048576,3,FALSE),"")=0,"",IFERROR(VLOOKUP(W338,Home!$C$8:$R$1048576,3,FALSE),""))</f>
        <v/>
      </c>
      <c r="Q338" s="11" t="str">
        <f t="shared" si="123"/>
        <v/>
      </c>
      <c r="R338" s="130" t="e">
        <f>VLOOKUP(Q338,'Baggrund til lister'!$G$4:$H$15,2,FALSE)</f>
        <v>#N/A</v>
      </c>
      <c r="S338" s="11" t="str">
        <f t="shared" si="124"/>
        <v/>
      </c>
      <c r="T338" s="11" t="str">
        <f>IF(IFERROR(VLOOKUP(N338,Home!$C$8:$R$1048576,11,FALSE),"")=0,"",IFERROR(VLOOKUP(N338,Home!$C$8:$R$1048576,11,FALSE),""))</f>
        <v/>
      </c>
      <c r="U338" s="11" t="str">
        <f>IF(IFERROR(VLOOKUP(O338,Home!$C$8:$R$1048576,12,FALSE),"")=0,"",IFERROR(VLOOKUP(O338,Home!$C$8:$R$1048576,12,FALSE),""))</f>
        <v/>
      </c>
      <c r="V338" s="11" t="str">
        <f>IF(IFERROR(VLOOKUP(O338,Home!$C$8:$R$1048576,8,FALSE),"")=0,"",IFERROR(VLOOKUP(O338,Home!$C$8:$R$1048576,8,FALSE),""))</f>
        <v/>
      </c>
      <c r="W338" s="11" t="str">
        <f>IF(OR(VLOOKUP(N338,Home!$C$7:$I$207,6,FALSE)="",VLOOKUP(N338,Home!$C$7:$I$207,7,FALSE)=""),"FEJL",SUM(Baggrundsark!$K$4:K338))</f>
        <v>FEJL</v>
      </c>
      <c r="Y338">
        <v>335</v>
      </c>
      <c r="Z338" s="1"/>
      <c r="AC338" s="44"/>
      <c r="AD338">
        <f t="shared" si="133"/>
        <v>0</v>
      </c>
      <c r="AE338">
        <f>SUM($AD$4:AD338)</f>
        <v>1</v>
      </c>
      <c r="AF338" s="103" t="str">
        <f>IFERROR(VLOOKUP(AN338,Home!$C$8:$E$207,3,FALSE),"")</f>
        <v/>
      </c>
      <c r="AG338" s="103" t="str">
        <f>IFERROR(VLOOKUP(AN338,Home!$C$8:$E$207,2,FALSE),"")</f>
        <v/>
      </c>
      <c r="AH338" s="104" t="str">
        <f>IF(VLOOKUP(AE338,Home!$C$8:$I$207,6,FALSE)="","",VLOOKUP(AE338,Home!$C$8:$I$207,6,FALSE))</f>
        <v/>
      </c>
      <c r="AI338" s="104" t="e">
        <f t="shared" si="141"/>
        <v>#VALUE!</v>
      </c>
      <c r="AJ338" s="105" t="e">
        <f t="shared" si="134"/>
        <v>#VALUE!</v>
      </c>
      <c r="AK338" s="103" t="e">
        <f t="shared" si="125"/>
        <v>#VALUE!</v>
      </c>
      <c r="AL338" s="103" t="e">
        <f t="shared" si="135"/>
        <v>#VALUE!</v>
      </c>
      <c r="AN338" t="str">
        <f>IF(OR(VLOOKUP(AE338,Home!$C$8:$I$207,6,FALSE)="",VLOOKUP(AE338,Home!$C$8:$I$207,7,FALSE)=""),"FEJL",Baggrundsark!AE338)</f>
        <v>FEJL</v>
      </c>
      <c r="AO338">
        <f>IF(VLOOKUP(AE338,Home!$C$8:$N$207,12,FALSE)="Timelønnet",1,0)</f>
        <v>0</v>
      </c>
      <c r="AP338">
        <f>SUM($AO$4:AO338)*AO338</f>
        <v>0</v>
      </c>
      <c r="AQ338">
        <f t="shared" si="126"/>
        <v>1</v>
      </c>
      <c r="AR338" t="str">
        <f t="shared" si="126"/>
        <v/>
      </c>
      <c r="AS338" t="e">
        <f t="shared" si="136"/>
        <v>#VALUE!</v>
      </c>
      <c r="AT338" s="45" t="e">
        <f t="shared" si="127"/>
        <v>#VALUE!</v>
      </c>
      <c r="AU338">
        <f>VLOOKUP(AQ338,Home!$C$8:$J$207,8,FALSE)</f>
        <v>0</v>
      </c>
      <c r="AZ338">
        <v>21</v>
      </c>
      <c r="BA338">
        <v>2020</v>
      </c>
      <c r="BB338" t="s">
        <v>549</v>
      </c>
      <c r="BC338" t="s">
        <v>189</v>
      </c>
    </row>
    <row r="339" spans="1:55" x14ac:dyDescent="0.25">
      <c r="A339" s="6">
        <f t="shared" si="128"/>
        <v>0</v>
      </c>
      <c r="B339" s="6">
        <f t="shared" si="137"/>
        <v>0</v>
      </c>
      <c r="C339" s="6" t="str">
        <f t="shared" si="129"/>
        <v/>
      </c>
      <c r="D339" s="7">
        <f t="shared" si="130"/>
        <v>0</v>
      </c>
      <c r="E339" s="7">
        <f t="shared" si="138"/>
        <v>0</v>
      </c>
      <c r="F339" s="7" t="str">
        <f t="shared" si="131"/>
        <v/>
      </c>
      <c r="G339" s="6">
        <f t="shared" si="132"/>
        <v>0</v>
      </c>
      <c r="H339" s="6">
        <f t="shared" si="139"/>
        <v>0</v>
      </c>
      <c r="I339" s="6" t="str">
        <f t="shared" si="140"/>
        <v/>
      </c>
      <c r="J339" s="11">
        <v>336</v>
      </c>
      <c r="K339" s="11">
        <f>IF(IFERROR(VLOOKUP(J339,Home!$A$8:$B$1048576,1,FALSE),0)=0,0,1)</f>
        <v>0</v>
      </c>
      <c r="L339" s="129" t="e">
        <f>IF(VLOOKUP(O339,Home!$C$8:$R$207,6,FALSE)="","",VLOOKUP(O339,Home!$C$8:$R$207,6,FALSE))</f>
        <v>#N/A</v>
      </c>
      <c r="M339" s="129" t="e">
        <f t="shared" si="122"/>
        <v>#N/A</v>
      </c>
      <c r="N339" s="11">
        <f>SUM($K$4:K339)</f>
        <v>200</v>
      </c>
      <c r="O339" s="11" t="str">
        <f>IF(P339="","",IF(IFERROR(VLOOKUP(N339,Home!$C$8:$R$1048576,1,FALSE),"")=0,"",IFERROR(VLOOKUP(N339,Home!$C$8:$R$1048576,1,FALSE),"")))</f>
        <v/>
      </c>
      <c r="P339" s="11" t="str">
        <f>IF(IFERROR(VLOOKUP(W339,Home!$C$8:$R$1048576,3,FALSE),"")=0,"",IFERROR(VLOOKUP(W339,Home!$C$8:$R$1048576,3,FALSE),""))</f>
        <v/>
      </c>
      <c r="Q339" s="11" t="str">
        <f t="shared" si="123"/>
        <v/>
      </c>
      <c r="R339" s="130" t="e">
        <f>VLOOKUP(Q339,'Baggrund til lister'!$G$4:$H$15,2,FALSE)</f>
        <v>#N/A</v>
      </c>
      <c r="S339" s="11" t="str">
        <f t="shared" si="124"/>
        <v/>
      </c>
      <c r="T339" s="11" t="str">
        <f>IF(IFERROR(VLOOKUP(N339,Home!$C$8:$R$1048576,11,FALSE),"")=0,"",IFERROR(VLOOKUP(N339,Home!$C$8:$R$1048576,11,FALSE),""))</f>
        <v/>
      </c>
      <c r="U339" s="11" t="str">
        <f>IF(IFERROR(VLOOKUP(O339,Home!$C$8:$R$1048576,12,FALSE),"")=0,"",IFERROR(VLOOKUP(O339,Home!$C$8:$R$1048576,12,FALSE),""))</f>
        <v/>
      </c>
      <c r="V339" s="11" t="str">
        <f>IF(IFERROR(VLOOKUP(O339,Home!$C$8:$R$1048576,8,FALSE),"")=0,"",IFERROR(VLOOKUP(O339,Home!$C$8:$R$1048576,8,FALSE),""))</f>
        <v/>
      </c>
      <c r="W339" s="11" t="str">
        <f>IF(OR(VLOOKUP(N339,Home!$C$7:$I$207,6,FALSE)="",VLOOKUP(N339,Home!$C$7:$I$207,7,FALSE)=""),"FEJL",SUM(Baggrundsark!$K$4:K339))</f>
        <v>FEJL</v>
      </c>
      <c r="Y339">
        <v>336</v>
      </c>
      <c r="Z339" s="1"/>
      <c r="AC339" s="44"/>
      <c r="AD339">
        <f t="shared" si="133"/>
        <v>0</v>
      </c>
      <c r="AE339">
        <f>SUM($AD$4:AD339)</f>
        <v>1</v>
      </c>
      <c r="AF339" s="103" t="str">
        <f>IFERROR(VLOOKUP(AN339,Home!$C$8:$E$207,3,FALSE),"")</f>
        <v/>
      </c>
      <c r="AG339" s="103" t="str">
        <f>IFERROR(VLOOKUP(AN339,Home!$C$8:$E$207,2,FALSE),"")</f>
        <v/>
      </c>
      <c r="AH339" s="104" t="str">
        <f>IF(VLOOKUP(AE339,Home!$C$8:$I$207,6,FALSE)="","",VLOOKUP(AE339,Home!$C$8:$I$207,6,FALSE))</f>
        <v/>
      </c>
      <c r="AI339" s="104" t="e">
        <f t="shared" si="141"/>
        <v>#VALUE!</v>
      </c>
      <c r="AJ339" s="105" t="e">
        <f t="shared" si="134"/>
        <v>#VALUE!</v>
      </c>
      <c r="AK339" s="103" t="e">
        <f t="shared" si="125"/>
        <v>#VALUE!</v>
      </c>
      <c r="AL339" s="103" t="e">
        <f t="shared" si="135"/>
        <v>#VALUE!</v>
      </c>
      <c r="AN339" t="str">
        <f>IF(OR(VLOOKUP(AE339,Home!$C$8:$I$207,6,FALSE)="",VLOOKUP(AE339,Home!$C$8:$I$207,7,FALSE)=""),"FEJL",Baggrundsark!AE339)</f>
        <v>FEJL</v>
      </c>
      <c r="AO339">
        <f>IF(VLOOKUP(AE339,Home!$C$8:$N$207,12,FALSE)="Timelønnet",1,0)</f>
        <v>0</v>
      </c>
      <c r="AP339">
        <f>SUM($AO$4:AO339)*AO339</f>
        <v>0</v>
      </c>
      <c r="AQ339">
        <f t="shared" si="126"/>
        <v>1</v>
      </c>
      <c r="AR339" t="str">
        <f t="shared" si="126"/>
        <v/>
      </c>
      <c r="AS339" t="e">
        <f t="shared" si="136"/>
        <v>#VALUE!</v>
      </c>
      <c r="AT339" s="45" t="e">
        <f t="shared" si="127"/>
        <v>#VALUE!</v>
      </c>
      <c r="AU339">
        <f>VLOOKUP(AQ339,Home!$C$8:$J$207,8,FALSE)</f>
        <v>0</v>
      </c>
      <c r="AZ339">
        <v>22</v>
      </c>
      <c r="BA339">
        <v>2020</v>
      </c>
      <c r="BB339" t="s">
        <v>550</v>
      </c>
      <c r="BC339" t="s">
        <v>189</v>
      </c>
    </row>
    <row r="340" spans="1:55" x14ac:dyDescent="0.25">
      <c r="A340" s="6">
        <f t="shared" si="128"/>
        <v>0</v>
      </c>
      <c r="B340" s="6">
        <f t="shared" si="137"/>
        <v>0</v>
      </c>
      <c r="C340" s="6" t="str">
        <f t="shared" si="129"/>
        <v/>
      </c>
      <c r="D340" s="7">
        <f t="shared" si="130"/>
        <v>0</v>
      </c>
      <c r="E340" s="7">
        <f t="shared" si="138"/>
        <v>0</v>
      </c>
      <c r="F340" s="7" t="str">
        <f t="shared" si="131"/>
        <v/>
      </c>
      <c r="G340" s="6">
        <f t="shared" si="132"/>
        <v>0</v>
      </c>
      <c r="H340" s="6">
        <f t="shared" si="139"/>
        <v>0</v>
      </c>
      <c r="I340" s="6" t="str">
        <f t="shared" si="140"/>
        <v/>
      </c>
      <c r="J340" s="11">
        <v>337</v>
      </c>
      <c r="K340" s="11">
        <f>IF(IFERROR(VLOOKUP(J340,Home!$A$8:$B$1048576,1,FALSE),0)=0,0,1)</f>
        <v>0</v>
      </c>
      <c r="L340" s="129" t="e">
        <f>IF(VLOOKUP(O340,Home!$C$8:$R$207,6,FALSE)="","",VLOOKUP(O340,Home!$C$8:$R$207,6,FALSE))</f>
        <v>#N/A</v>
      </c>
      <c r="M340" s="129" t="e">
        <f t="shared" si="122"/>
        <v>#N/A</v>
      </c>
      <c r="N340" s="11">
        <f>SUM($K$4:K340)</f>
        <v>200</v>
      </c>
      <c r="O340" s="11" t="str">
        <f>IF(P340="","",IF(IFERROR(VLOOKUP(N340,Home!$C$8:$R$1048576,1,FALSE),"")=0,"",IFERROR(VLOOKUP(N340,Home!$C$8:$R$1048576,1,FALSE),"")))</f>
        <v/>
      </c>
      <c r="P340" s="11" t="str">
        <f>IF(IFERROR(VLOOKUP(W340,Home!$C$8:$R$1048576,3,FALSE),"")=0,"",IFERROR(VLOOKUP(W340,Home!$C$8:$R$1048576,3,FALSE),""))</f>
        <v/>
      </c>
      <c r="Q340" s="11" t="str">
        <f t="shared" si="123"/>
        <v/>
      </c>
      <c r="R340" s="130" t="e">
        <f>VLOOKUP(Q340,'Baggrund til lister'!$G$4:$H$15,2,FALSE)</f>
        <v>#N/A</v>
      </c>
      <c r="S340" s="11" t="str">
        <f t="shared" si="124"/>
        <v/>
      </c>
      <c r="T340" s="11" t="str">
        <f>IF(IFERROR(VLOOKUP(N340,Home!$C$8:$R$1048576,11,FALSE),"")=0,"",IFERROR(VLOOKUP(N340,Home!$C$8:$R$1048576,11,FALSE),""))</f>
        <v/>
      </c>
      <c r="U340" s="11" t="str">
        <f>IF(IFERROR(VLOOKUP(O340,Home!$C$8:$R$1048576,12,FALSE),"")=0,"",IFERROR(VLOOKUP(O340,Home!$C$8:$R$1048576,12,FALSE),""))</f>
        <v/>
      </c>
      <c r="V340" s="11" t="str">
        <f>IF(IFERROR(VLOOKUP(O340,Home!$C$8:$R$1048576,8,FALSE),"")=0,"",IFERROR(VLOOKUP(O340,Home!$C$8:$R$1048576,8,FALSE),""))</f>
        <v/>
      </c>
      <c r="W340" s="11" t="str">
        <f>IF(OR(VLOOKUP(N340,Home!$C$7:$I$207,6,FALSE)="",VLOOKUP(N340,Home!$C$7:$I$207,7,FALSE)=""),"FEJL",SUM(Baggrundsark!$K$4:K340))</f>
        <v>FEJL</v>
      </c>
      <c r="Y340">
        <v>337</v>
      </c>
      <c r="Z340" s="1"/>
      <c r="AC340" s="44"/>
      <c r="AD340">
        <f t="shared" si="133"/>
        <v>0</v>
      </c>
      <c r="AE340">
        <f>SUM($AD$4:AD340)</f>
        <v>1</v>
      </c>
      <c r="AF340" s="103" t="str">
        <f>IFERROR(VLOOKUP(AN340,Home!$C$8:$E$207,3,FALSE),"")</f>
        <v/>
      </c>
      <c r="AG340" s="103" t="str">
        <f>IFERROR(VLOOKUP(AN340,Home!$C$8:$E$207,2,FALSE),"")</f>
        <v/>
      </c>
      <c r="AH340" s="104" t="str">
        <f>IF(VLOOKUP(AE340,Home!$C$8:$I$207,6,FALSE)="","",VLOOKUP(AE340,Home!$C$8:$I$207,6,FALSE))</f>
        <v/>
      </c>
      <c r="AI340" s="104" t="e">
        <f t="shared" si="141"/>
        <v>#VALUE!</v>
      </c>
      <c r="AJ340" s="105" t="e">
        <f t="shared" si="134"/>
        <v>#VALUE!</v>
      </c>
      <c r="AK340" s="103" t="e">
        <f t="shared" si="125"/>
        <v>#VALUE!</v>
      </c>
      <c r="AL340" s="103" t="e">
        <f t="shared" si="135"/>
        <v>#VALUE!</v>
      </c>
      <c r="AN340" t="str">
        <f>IF(OR(VLOOKUP(AE340,Home!$C$8:$I$207,6,FALSE)="",VLOOKUP(AE340,Home!$C$8:$I$207,7,FALSE)=""),"FEJL",Baggrundsark!AE340)</f>
        <v>FEJL</v>
      </c>
      <c r="AO340">
        <f>IF(VLOOKUP(AE340,Home!$C$8:$N$207,12,FALSE)="Timelønnet",1,0)</f>
        <v>0</v>
      </c>
      <c r="AP340">
        <f>SUM($AO$4:AO340)*AO340</f>
        <v>0</v>
      </c>
      <c r="AQ340">
        <f t="shared" si="126"/>
        <v>1</v>
      </c>
      <c r="AR340" t="str">
        <f t="shared" si="126"/>
        <v/>
      </c>
      <c r="AS340" t="e">
        <f t="shared" si="136"/>
        <v>#VALUE!</v>
      </c>
      <c r="AT340" s="45" t="e">
        <f t="shared" si="127"/>
        <v>#VALUE!</v>
      </c>
      <c r="AU340">
        <f>VLOOKUP(AQ340,Home!$C$8:$J$207,8,FALSE)</f>
        <v>0</v>
      </c>
      <c r="AZ340">
        <v>23</v>
      </c>
      <c r="BA340">
        <v>2020</v>
      </c>
      <c r="BB340" t="s">
        <v>551</v>
      </c>
      <c r="BC340" t="s">
        <v>190</v>
      </c>
    </row>
    <row r="341" spans="1:55" x14ac:dyDescent="0.25">
      <c r="A341" s="6">
        <f t="shared" si="128"/>
        <v>0</v>
      </c>
      <c r="B341" s="6">
        <f t="shared" si="137"/>
        <v>0</v>
      </c>
      <c r="C341" s="6" t="str">
        <f t="shared" si="129"/>
        <v/>
      </c>
      <c r="D341" s="7">
        <f t="shared" si="130"/>
        <v>0</v>
      </c>
      <c r="E341" s="7">
        <f t="shared" si="138"/>
        <v>0</v>
      </c>
      <c r="F341" s="7" t="str">
        <f t="shared" si="131"/>
        <v/>
      </c>
      <c r="G341" s="6">
        <f t="shared" si="132"/>
        <v>0</v>
      </c>
      <c r="H341" s="6">
        <f t="shared" si="139"/>
        <v>0</v>
      </c>
      <c r="I341" s="6" t="str">
        <f t="shared" si="140"/>
        <v/>
      </c>
      <c r="J341" s="11">
        <v>338</v>
      </c>
      <c r="K341" s="11">
        <f>IF(IFERROR(VLOOKUP(J341,Home!$A$8:$B$1048576,1,FALSE),0)=0,0,1)</f>
        <v>0</v>
      </c>
      <c r="L341" s="129" t="e">
        <f>IF(VLOOKUP(O341,Home!$C$8:$R$207,6,FALSE)="","",VLOOKUP(O341,Home!$C$8:$R$207,6,FALSE))</f>
        <v>#N/A</v>
      </c>
      <c r="M341" s="129" t="e">
        <f t="shared" si="122"/>
        <v>#N/A</v>
      </c>
      <c r="N341" s="11">
        <f>SUM($K$4:K341)</f>
        <v>200</v>
      </c>
      <c r="O341" s="11" t="str">
        <f>IF(P341="","",IF(IFERROR(VLOOKUP(N341,Home!$C$8:$R$1048576,1,FALSE),"")=0,"",IFERROR(VLOOKUP(N341,Home!$C$8:$R$1048576,1,FALSE),"")))</f>
        <v/>
      </c>
      <c r="P341" s="11" t="str">
        <f>IF(IFERROR(VLOOKUP(W341,Home!$C$8:$R$1048576,3,FALSE),"")=0,"",IFERROR(VLOOKUP(W341,Home!$C$8:$R$1048576,3,FALSE),""))</f>
        <v/>
      </c>
      <c r="Q341" s="11" t="str">
        <f t="shared" si="123"/>
        <v/>
      </c>
      <c r="R341" s="130" t="e">
        <f>VLOOKUP(Q341,'Baggrund til lister'!$G$4:$H$15,2,FALSE)</f>
        <v>#N/A</v>
      </c>
      <c r="S341" s="11" t="str">
        <f t="shared" si="124"/>
        <v/>
      </c>
      <c r="T341" s="11" t="str">
        <f>IF(IFERROR(VLOOKUP(N341,Home!$C$8:$R$1048576,11,FALSE),"")=0,"",IFERROR(VLOOKUP(N341,Home!$C$8:$R$1048576,11,FALSE),""))</f>
        <v/>
      </c>
      <c r="U341" s="11" t="str">
        <f>IF(IFERROR(VLOOKUP(O341,Home!$C$8:$R$1048576,12,FALSE),"")=0,"",IFERROR(VLOOKUP(O341,Home!$C$8:$R$1048576,12,FALSE),""))</f>
        <v/>
      </c>
      <c r="V341" s="11" t="str">
        <f>IF(IFERROR(VLOOKUP(O341,Home!$C$8:$R$1048576,8,FALSE),"")=0,"",IFERROR(VLOOKUP(O341,Home!$C$8:$R$1048576,8,FALSE),""))</f>
        <v/>
      </c>
      <c r="W341" s="11" t="str">
        <f>IF(OR(VLOOKUP(N341,Home!$C$7:$I$207,6,FALSE)="",VLOOKUP(N341,Home!$C$7:$I$207,7,FALSE)=""),"FEJL",SUM(Baggrundsark!$K$4:K341))</f>
        <v>FEJL</v>
      </c>
      <c r="Y341">
        <v>338</v>
      </c>
      <c r="Z341" s="1"/>
      <c r="AC341" s="44"/>
      <c r="AD341">
        <f t="shared" si="133"/>
        <v>0</v>
      </c>
      <c r="AE341">
        <f>SUM($AD$4:AD341)</f>
        <v>1</v>
      </c>
      <c r="AF341" s="103" t="str">
        <f>IFERROR(VLOOKUP(AN341,Home!$C$8:$E$207,3,FALSE),"")</f>
        <v/>
      </c>
      <c r="AG341" s="103" t="str">
        <f>IFERROR(VLOOKUP(AN341,Home!$C$8:$E$207,2,FALSE),"")</f>
        <v/>
      </c>
      <c r="AH341" s="104" t="str">
        <f>IF(VLOOKUP(AE341,Home!$C$8:$I$207,6,FALSE)="","",VLOOKUP(AE341,Home!$C$8:$I$207,6,FALSE))</f>
        <v/>
      </c>
      <c r="AI341" s="104" t="e">
        <f t="shared" si="141"/>
        <v>#VALUE!</v>
      </c>
      <c r="AJ341" s="105" t="e">
        <f t="shared" si="134"/>
        <v>#VALUE!</v>
      </c>
      <c r="AK341" s="103" t="e">
        <f t="shared" si="125"/>
        <v>#VALUE!</v>
      </c>
      <c r="AL341" s="103" t="e">
        <f t="shared" si="135"/>
        <v>#VALUE!</v>
      </c>
      <c r="AN341" t="str">
        <f>IF(OR(VLOOKUP(AE341,Home!$C$8:$I$207,6,FALSE)="",VLOOKUP(AE341,Home!$C$8:$I$207,7,FALSE)=""),"FEJL",Baggrundsark!AE341)</f>
        <v>FEJL</v>
      </c>
      <c r="AO341">
        <f>IF(VLOOKUP(AE341,Home!$C$8:$N$207,12,FALSE)="Timelønnet",1,0)</f>
        <v>0</v>
      </c>
      <c r="AP341">
        <f>SUM($AO$4:AO341)*AO341</f>
        <v>0</v>
      </c>
      <c r="AQ341">
        <f t="shared" si="126"/>
        <v>1</v>
      </c>
      <c r="AR341" t="str">
        <f t="shared" si="126"/>
        <v/>
      </c>
      <c r="AS341" t="e">
        <f t="shared" si="136"/>
        <v>#VALUE!</v>
      </c>
      <c r="AT341" s="45" t="e">
        <f t="shared" si="127"/>
        <v>#VALUE!</v>
      </c>
      <c r="AU341">
        <f>VLOOKUP(AQ341,Home!$C$8:$J$207,8,FALSE)</f>
        <v>0</v>
      </c>
      <c r="AZ341">
        <v>24</v>
      </c>
      <c r="BA341">
        <v>2020</v>
      </c>
      <c r="BB341" t="s">
        <v>552</v>
      </c>
      <c r="BC341" t="s">
        <v>190</v>
      </c>
    </row>
    <row r="342" spans="1:55" x14ac:dyDescent="0.25">
      <c r="A342" s="6">
        <f t="shared" si="128"/>
        <v>0</v>
      </c>
      <c r="B342" s="6">
        <f t="shared" si="137"/>
        <v>0</v>
      </c>
      <c r="C342" s="6" t="str">
        <f t="shared" si="129"/>
        <v/>
      </c>
      <c r="D342" s="7">
        <f t="shared" si="130"/>
        <v>0</v>
      </c>
      <c r="E342" s="7">
        <f t="shared" si="138"/>
        <v>0</v>
      </c>
      <c r="F342" s="7" t="str">
        <f t="shared" si="131"/>
        <v/>
      </c>
      <c r="G342" s="6">
        <f t="shared" si="132"/>
        <v>0</v>
      </c>
      <c r="H342" s="6">
        <f t="shared" si="139"/>
        <v>0</v>
      </c>
      <c r="I342" s="6" t="str">
        <f t="shared" si="140"/>
        <v/>
      </c>
      <c r="J342" s="11">
        <v>339</v>
      </c>
      <c r="K342" s="11">
        <f>IF(IFERROR(VLOOKUP(J342,Home!$A$8:$B$1048576,1,FALSE),0)=0,0,1)</f>
        <v>0</v>
      </c>
      <c r="L342" s="129" t="e">
        <f>IF(VLOOKUP(O342,Home!$C$8:$R$207,6,FALSE)="","",VLOOKUP(O342,Home!$C$8:$R$207,6,FALSE))</f>
        <v>#N/A</v>
      </c>
      <c r="M342" s="129" t="e">
        <f t="shared" si="122"/>
        <v>#N/A</v>
      </c>
      <c r="N342" s="11">
        <f>SUM($K$4:K342)</f>
        <v>200</v>
      </c>
      <c r="O342" s="11" t="str">
        <f>IF(P342="","",IF(IFERROR(VLOOKUP(N342,Home!$C$8:$R$1048576,1,FALSE),"")=0,"",IFERROR(VLOOKUP(N342,Home!$C$8:$R$1048576,1,FALSE),"")))</f>
        <v/>
      </c>
      <c r="P342" s="11" t="str">
        <f>IF(IFERROR(VLOOKUP(W342,Home!$C$8:$R$1048576,3,FALSE),"")=0,"",IFERROR(VLOOKUP(W342,Home!$C$8:$R$1048576,3,FALSE),""))</f>
        <v/>
      </c>
      <c r="Q342" s="11" t="str">
        <f t="shared" si="123"/>
        <v/>
      </c>
      <c r="R342" s="130" t="e">
        <f>VLOOKUP(Q342,'Baggrund til lister'!$G$4:$H$15,2,FALSE)</f>
        <v>#N/A</v>
      </c>
      <c r="S342" s="11" t="str">
        <f t="shared" si="124"/>
        <v/>
      </c>
      <c r="T342" s="11" t="str">
        <f>IF(IFERROR(VLOOKUP(N342,Home!$C$8:$R$1048576,11,FALSE),"")=0,"",IFERROR(VLOOKUP(N342,Home!$C$8:$R$1048576,11,FALSE),""))</f>
        <v/>
      </c>
      <c r="U342" s="11" t="str">
        <f>IF(IFERROR(VLOOKUP(O342,Home!$C$8:$R$1048576,12,FALSE),"")=0,"",IFERROR(VLOOKUP(O342,Home!$C$8:$R$1048576,12,FALSE),""))</f>
        <v/>
      </c>
      <c r="V342" s="11" t="str">
        <f>IF(IFERROR(VLOOKUP(O342,Home!$C$8:$R$1048576,8,FALSE),"")=0,"",IFERROR(VLOOKUP(O342,Home!$C$8:$R$1048576,8,FALSE),""))</f>
        <v/>
      </c>
      <c r="W342" s="11" t="str">
        <f>IF(OR(VLOOKUP(N342,Home!$C$7:$I$207,6,FALSE)="",VLOOKUP(N342,Home!$C$7:$I$207,7,FALSE)=""),"FEJL",SUM(Baggrundsark!$K$4:K342))</f>
        <v>FEJL</v>
      </c>
      <c r="Y342">
        <v>339</v>
      </c>
      <c r="Z342" s="1"/>
      <c r="AC342" s="44"/>
      <c r="AD342">
        <f t="shared" si="133"/>
        <v>0</v>
      </c>
      <c r="AE342">
        <f>SUM($AD$4:AD342)</f>
        <v>1</v>
      </c>
      <c r="AF342" s="103" t="str">
        <f>IFERROR(VLOOKUP(AN342,Home!$C$8:$E$207,3,FALSE),"")</f>
        <v/>
      </c>
      <c r="AG342" s="103" t="str">
        <f>IFERROR(VLOOKUP(AN342,Home!$C$8:$E$207,2,FALSE),"")</f>
        <v/>
      </c>
      <c r="AH342" s="104" t="str">
        <f>IF(VLOOKUP(AE342,Home!$C$8:$I$207,6,FALSE)="","",VLOOKUP(AE342,Home!$C$8:$I$207,6,FALSE))</f>
        <v/>
      </c>
      <c r="AI342" s="104" t="e">
        <f t="shared" si="141"/>
        <v>#VALUE!</v>
      </c>
      <c r="AJ342" s="105" t="e">
        <f t="shared" si="134"/>
        <v>#VALUE!</v>
      </c>
      <c r="AK342" s="103" t="e">
        <f t="shared" si="125"/>
        <v>#VALUE!</v>
      </c>
      <c r="AL342" s="103" t="e">
        <f t="shared" si="135"/>
        <v>#VALUE!</v>
      </c>
      <c r="AN342" t="str">
        <f>IF(OR(VLOOKUP(AE342,Home!$C$8:$I$207,6,FALSE)="",VLOOKUP(AE342,Home!$C$8:$I$207,7,FALSE)=""),"FEJL",Baggrundsark!AE342)</f>
        <v>FEJL</v>
      </c>
      <c r="AO342">
        <f>IF(VLOOKUP(AE342,Home!$C$8:$N$207,12,FALSE)="Timelønnet",1,0)</f>
        <v>0</v>
      </c>
      <c r="AP342">
        <f>SUM($AO$4:AO342)*AO342</f>
        <v>0</v>
      </c>
      <c r="AQ342">
        <f t="shared" si="126"/>
        <v>1</v>
      </c>
      <c r="AR342" t="str">
        <f t="shared" si="126"/>
        <v/>
      </c>
      <c r="AS342" t="e">
        <f t="shared" si="136"/>
        <v>#VALUE!</v>
      </c>
      <c r="AT342" s="45" t="e">
        <f t="shared" si="127"/>
        <v>#VALUE!</v>
      </c>
      <c r="AU342">
        <f>VLOOKUP(AQ342,Home!$C$8:$J$207,8,FALSE)</f>
        <v>0</v>
      </c>
      <c r="AZ342">
        <v>25</v>
      </c>
      <c r="BA342">
        <v>2020</v>
      </c>
      <c r="BB342" t="s">
        <v>553</v>
      </c>
      <c r="BC342" t="s">
        <v>191</v>
      </c>
    </row>
    <row r="343" spans="1:55" x14ac:dyDescent="0.25">
      <c r="A343" s="6">
        <f t="shared" si="128"/>
        <v>0</v>
      </c>
      <c r="B343" s="6">
        <f t="shared" si="137"/>
        <v>0</v>
      </c>
      <c r="C343" s="6" t="str">
        <f t="shared" si="129"/>
        <v/>
      </c>
      <c r="D343" s="7">
        <f t="shared" si="130"/>
        <v>0</v>
      </c>
      <c r="E343" s="7">
        <f t="shared" si="138"/>
        <v>0</v>
      </c>
      <c r="F343" s="7" t="str">
        <f t="shared" si="131"/>
        <v/>
      </c>
      <c r="G343" s="6">
        <f t="shared" si="132"/>
        <v>0</v>
      </c>
      <c r="H343" s="6">
        <f t="shared" si="139"/>
        <v>0</v>
      </c>
      <c r="I343" s="6" t="str">
        <f t="shared" si="140"/>
        <v/>
      </c>
      <c r="J343" s="11">
        <v>340</v>
      </c>
      <c r="K343" s="11">
        <f>IF(IFERROR(VLOOKUP(J343,Home!$A$8:$B$1048576,1,FALSE),0)=0,0,1)</f>
        <v>0</v>
      </c>
      <c r="L343" s="129" t="e">
        <f>IF(VLOOKUP(O343,Home!$C$8:$R$207,6,FALSE)="","",VLOOKUP(O343,Home!$C$8:$R$207,6,FALSE))</f>
        <v>#N/A</v>
      </c>
      <c r="M343" s="129" t="e">
        <f t="shared" si="122"/>
        <v>#N/A</v>
      </c>
      <c r="N343" s="11">
        <f>SUM($K$4:K343)</f>
        <v>200</v>
      </c>
      <c r="O343" s="11" t="str">
        <f>IF(P343="","",IF(IFERROR(VLOOKUP(N343,Home!$C$8:$R$1048576,1,FALSE),"")=0,"",IFERROR(VLOOKUP(N343,Home!$C$8:$R$1048576,1,FALSE),"")))</f>
        <v/>
      </c>
      <c r="P343" s="11" t="str">
        <f>IF(IFERROR(VLOOKUP(W343,Home!$C$8:$R$1048576,3,FALSE),"")=0,"",IFERROR(VLOOKUP(W343,Home!$C$8:$R$1048576,3,FALSE),""))</f>
        <v/>
      </c>
      <c r="Q343" s="11" t="str">
        <f t="shared" si="123"/>
        <v/>
      </c>
      <c r="R343" s="130" t="e">
        <f>VLOOKUP(Q343,'Baggrund til lister'!$G$4:$H$15,2,FALSE)</f>
        <v>#N/A</v>
      </c>
      <c r="S343" s="11" t="str">
        <f t="shared" si="124"/>
        <v/>
      </c>
      <c r="T343" s="11" t="str">
        <f>IF(IFERROR(VLOOKUP(N343,Home!$C$8:$R$1048576,11,FALSE),"")=0,"",IFERROR(VLOOKUP(N343,Home!$C$8:$R$1048576,11,FALSE),""))</f>
        <v/>
      </c>
      <c r="U343" s="11" t="str">
        <f>IF(IFERROR(VLOOKUP(O343,Home!$C$8:$R$1048576,12,FALSE),"")=0,"",IFERROR(VLOOKUP(O343,Home!$C$8:$R$1048576,12,FALSE),""))</f>
        <v/>
      </c>
      <c r="V343" s="11" t="str">
        <f>IF(IFERROR(VLOOKUP(O343,Home!$C$8:$R$1048576,8,FALSE),"")=0,"",IFERROR(VLOOKUP(O343,Home!$C$8:$R$1048576,8,FALSE),""))</f>
        <v/>
      </c>
      <c r="W343" s="11" t="str">
        <f>IF(OR(VLOOKUP(N343,Home!$C$7:$I$207,6,FALSE)="",VLOOKUP(N343,Home!$C$7:$I$207,7,FALSE)=""),"FEJL",SUM(Baggrundsark!$K$4:K343))</f>
        <v>FEJL</v>
      </c>
      <c r="Y343">
        <v>340</v>
      </c>
      <c r="Z343" s="1"/>
      <c r="AC343" s="44"/>
      <c r="AD343">
        <f t="shared" si="133"/>
        <v>0</v>
      </c>
      <c r="AE343">
        <f>SUM($AD$4:AD343)</f>
        <v>1</v>
      </c>
      <c r="AF343" s="103" t="str">
        <f>IFERROR(VLOOKUP(AN343,Home!$C$8:$E$207,3,FALSE),"")</f>
        <v/>
      </c>
      <c r="AG343" s="103" t="str">
        <f>IFERROR(VLOOKUP(AN343,Home!$C$8:$E$207,2,FALSE),"")</f>
        <v/>
      </c>
      <c r="AH343" s="104" t="str">
        <f>IF(VLOOKUP(AE343,Home!$C$8:$I$207,6,FALSE)="","",VLOOKUP(AE343,Home!$C$8:$I$207,6,FALSE))</f>
        <v/>
      </c>
      <c r="AI343" s="104" t="e">
        <f t="shared" si="141"/>
        <v>#VALUE!</v>
      </c>
      <c r="AJ343" s="105" t="e">
        <f t="shared" si="134"/>
        <v>#VALUE!</v>
      </c>
      <c r="AK343" s="103" t="e">
        <f t="shared" si="125"/>
        <v>#VALUE!</v>
      </c>
      <c r="AL343" s="103" t="e">
        <f t="shared" si="135"/>
        <v>#VALUE!</v>
      </c>
      <c r="AN343" t="str">
        <f>IF(OR(VLOOKUP(AE343,Home!$C$8:$I$207,6,FALSE)="",VLOOKUP(AE343,Home!$C$8:$I$207,7,FALSE)=""),"FEJL",Baggrundsark!AE343)</f>
        <v>FEJL</v>
      </c>
      <c r="AO343">
        <f>IF(VLOOKUP(AE343,Home!$C$8:$N$207,12,FALSE)="Timelønnet",1,0)</f>
        <v>0</v>
      </c>
      <c r="AP343">
        <f>SUM($AO$4:AO343)*AO343</f>
        <v>0</v>
      </c>
      <c r="AQ343">
        <f t="shared" si="126"/>
        <v>1</v>
      </c>
      <c r="AR343" t="str">
        <f t="shared" si="126"/>
        <v/>
      </c>
      <c r="AS343" t="e">
        <f t="shared" si="136"/>
        <v>#VALUE!</v>
      </c>
      <c r="AT343" s="45" t="e">
        <f t="shared" si="127"/>
        <v>#VALUE!</v>
      </c>
      <c r="AU343">
        <f>VLOOKUP(AQ343,Home!$C$8:$J$207,8,FALSE)</f>
        <v>0</v>
      </c>
      <c r="AZ343">
        <v>26</v>
      </c>
      <c r="BA343">
        <v>2020</v>
      </c>
      <c r="BB343" t="s">
        <v>554</v>
      </c>
      <c r="BC343" t="s">
        <v>191</v>
      </c>
    </row>
    <row r="344" spans="1:55" x14ac:dyDescent="0.25">
      <c r="A344" s="6">
        <f t="shared" si="128"/>
        <v>0</v>
      </c>
      <c r="B344" s="6">
        <f t="shared" si="137"/>
        <v>0</v>
      </c>
      <c r="C344" s="6" t="str">
        <f t="shared" si="129"/>
        <v/>
      </c>
      <c r="D344" s="7">
        <f t="shared" si="130"/>
        <v>0</v>
      </c>
      <c r="E344" s="7">
        <f t="shared" si="138"/>
        <v>0</v>
      </c>
      <c r="F344" s="7" t="str">
        <f t="shared" si="131"/>
        <v/>
      </c>
      <c r="G344" s="6">
        <f t="shared" si="132"/>
        <v>0</v>
      </c>
      <c r="H344" s="6">
        <f t="shared" si="139"/>
        <v>0</v>
      </c>
      <c r="I344" s="6" t="str">
        <f t="shared" si="140"/>
        <v/>
      </c>
      <c r="J344" s="11">
        <v>341</v>
      </c>
      <c r="K344" s="11">
        <f>IF(IFERROR(VLOOKUP(J344,Home!$A$8:$B$1048576,1,FALSE),0)=0,0,1)</f>
        <v>0</v>
      </c>
      <c r="L344" s="129" t="e">
        <f>IF(VLOOKUP(O344,Home!$C$8:$R$207,6,FALSE)="","",VLOOKUP(O344,Home!$C$8:$R$207,6,FALSE))</f>
        <v>#N/A</v>
      </c>
      <c r="M344" s="129" t="e">
        <f t="shared" si="122"/>
        <v>#N/A</v>
      </c>
      <c r="N344" s="11">
        <f>SUM($K$4:K344)</f>
        <v>200</v>
      </c>
      <c r="O344" s="11" t="str">
        <f>IF(P344="","",IF(IFERROR(VLOOKUP(N344,Home!$C$8:$R$1048576,1,FALSE),"")=0,"",IFERROR(VLOOKUP(N344,Home!$C$8:$R$1048576,1,FALSE),"")))</f>
        <v/>
      </c>
      <c r="P344" s="11" t="str">
        <f>IF(IFERROR(VLOOKUP(W344,Home!$C$8:$R$1048576,3,FALSE),"")=0,"",IFERROR(VLOOKUP(W344,Home!$C$8:$R$1048576,3,FALSE),""))</f>
        <v/>
      </c>
      <c r="Q344" s="11" t="str">
        <f t="shared" si="123"/>
        <v/>
      </c>
      <c r="R344" s="130" t="e">
        <f>VLOOKUP(Q344,'Baggrund til lister'!$G$4:$H$15,2,FALSE)</f>
        <v>#N/A</v>
      </c>
      <c r="S344" s="11" t="str">
        <f t="shared" si="124"/>
        <v/>
      </c>
      <c r="T344" s="11" t="str">
        <f>IF(IFERROR(VLOOKUP(N344,Home!$C$8:$R$1048576,11,FALSE),"")=0,"",IFERROR(VLOOKUP(N344,Home!$C$8:$R$1048576,11,FALSE),""))</f>
        <v/>
      </c>
      <c r="U344" s="11" t="str">
        <f>IF(IFERROR(VLOOKUP(O344,Home!$C$8:$R$1048576,12,FALSE),"")=0,"",IFERROR(VLOOKUP(O344,Home!$C$8:$R$1048576,12,FALSE),""))</f>
        <v/>
      </c>
      <c r="V344" s="11" t="str">
        <f>IF(IFERROR(VLOOKUP(O344,Home!$C$8:$R$1048576,8,FALSE),"")=0,"",IFERROR(VLOOKUP(O344,Home!$C$8:$R$1048576,8,FALSE),""))</f>
        <v/>
      </c>
      <c r="W344" s="11" t="str">
        <f>IF(OR(VLOOKUP(N344,Home!$C$7:$I$207,6,FALSE)="",VLOOKUP(N344,Home!$C$7:$I$207,7,FALSE)=""),"FEJL",SUM(Baggrundsark!$K$4:K344))</f>
        <v>FEJL</v>
      </c>
      <c r="Y344">
        <v>341</v>
      </c>
      <c r="Z344" s="1"/>
      <c r="AC344" s="44"/>
      <c r="AD344">
        <f t="shared" si="133"/>
        <v>0</v>
      </c>
      <c r="AE344">
        <f>SUM($AD$4:AD344)</f>
        <v>1</v>
      </c>
      <c r="AF344" s="103" t="str">
        <f>IFERROR(VLOOKUP(AN344,Home!$C$8:$E$207,3,FALSE),"")</f>
        <v/>
      </c>
      <c r="AG344" s="103" t="str">
        <f>IFERROR(VLOOKUP(AN344,Home!$C$8:$E$207,2,FALSE),"")</f>
        <v/>
      </c>
      <c r="AH344" s="104" t="str">
        <f>IF(VLOOKUP(AE344,Home!$C$8:$I$207,6,FALSE)="","",VLOOKUP(AE344,Home!$C$8:$I$207,6,FALSE))</f>
        <v/>
      </c>
      <c r="AI344" s="104" t="e">
        <f t="shared" si="141"/>
        <v>#VALUE!</v>
      </c>
      <c r="AJ344" s="105" t="e">
        <f t="shared" si="134"/>
        <v>#VALUE!</v>
      </c>
      <c r="AK344" s="103" t="e">
        <f t="shared" si="125"/>
        <v>#VALUE!</v>
      </c>
      <c r="AL344" s="103" t="e">
        <f t="shared" si="135"/>
        <v>#VALUE!</v>
      </c>
      <c r="AN344" t="str">
        <f>IF(OR(VLOOKUP(AE344,Home!$C$8:$I$207,6,FALSE)="",VLOOKUP(AE344,Home!$C$8:$I$207,7,FALSE)=""),"FEJL",Baggrundsark!AE344)</f>
        <v>FEJL</v>
      </c>
      <c r="AO344">
        <f>IF(VLOOKUP(AE344,Home!$C$8:$N$207,12,FALSE)="Timelønnet",1,0)</f>
        <v>0</v>
      </c>
      <c r="AP344">
        <f>SUM($AO$4:AO344)*AO344</f>
        <v>0</v>
      </c>
      <c r="AQ344">
        <f t="shared" si="126"/>
        <v>1</v>
      </c>
      <c r="AR344" t="str">
        <f t="shared" si="126"/>
        <v/>
      </c>
      <c r="AS344" t="e">
        <f t="shared" si="136"/>
        <v>#VALUE!</v>
      </c>
      <c r="AT344" s="45" t="e">
        <f t="shared" si="127"/>
        <v>#VALUE!</v>
      </c>
      <c r="AU344">
        <f>VLOOKUP(AQ344,Home!$C$8:$J$207,8,FALSE)</f>
        <v>0</v>
      </c>
      <c r="AZ344">
        <v>27</v>
      </c>
      <c r="BA344">
        <v>2020</v>
      </c>
      <c r="BB344" t="s">
        <v>555</v>
      </c>
      <c r="BC344" t="s">
        <v>192</v>
      </c>
    </row>
    <row r="345" spans="1:55" x14ac:dyDescent="0.25">
      <c r="A345" s="6">
        <f t="shared" si="128"/>
        <v>0</v>
      </c>
      <c r="B345" s="6">
        <f t="shared" si="137"/>
        <v>0</v>
      </c>
      <c r="C345" s="6" t="str">
        <f t="shared" si="129"/>
        <v/>
      </c>
      <c r="D345" s="7">
        <f t="shared" si="130"/>
        <v>0</v>
      </c>
      <c r="E345" s="7">
        <f t="shared" si="138"/>
        <v>0</v>
      </c>
      <c r="F345" s="7" t="str">
        <f t="shared" si="131"/>
        <v/>
      </c>
      <c r="G345" s="6">
        <f t="shared" si="132"/>
        <v>0</v>
      </c>
      <c r="H345" s="6">
        <f t="shared" si="139"/>
        <v>0</v>
      </c>
      <c r="I345" s="6" t="str">
        <f t="shared" si="140"/>
        <v/>
      </c>
      <c r="J345" s="11">
        <v>342</v>
      </c>
      <c r="K345" s="11">
        <f>IF(IFERROR(VLOOKUP(J345,Home!$A$8:$B$1048576,1,FALSE),0)=0,0,1)</f>
        <v>0</v>
      </c>
      <c r="L345" s="129" t="e">
        <f>IF(VLOOKUP(O345,Home!$C$8:$R$207,6,FALSE)="","",VLOOKUP(O345,Home!$C$8:$R$207,6,FALSE))</f>
        <v>#N/A</v>
      </c>
      <c r="M345" s="129" t="e">
        <f t="shared" si="122"/>
        <v>#N/A</v>
      </c>
      <c r="N345" s="11">
        <f>SUM($K$4:K345)</f>
        <v>200</v>
      </c>
      <c r="O345" s="11" t="str">
        <f>IF(P345="","",IF(IFERROR(VLOOKUP(N345,Home!$C$8:$R$1048576,1,FALSE),"")=0,"",IFERROR(VLOOKUP(N345,Home!$C$8:$R$1048576,1,FALSE),"")))</f>
        <v/>
      </c>
      <c r="P345" s="11" t="str">
        <f>IF(IFERROR(VLOOKUP(W345,Home!$C$8:$R$1048576,3,FALSE),"")=0,"",IFERROR(VLOOKUP(W345,Home!$C$8:$R$1048576,3,FALSE),""))</f>
        <v/>
      </c>
      <c r="Q345" s="11" t="str">
        <f t="shared" si="123"/>
        <v/>
      </c>
      <c r="R345" s="130" t="e">
        <f>VLOOKUP(Q345,'Baggrund til lister'!$G$4:$H$15,2,FALSE)</f>
        <v>#N/A</v>
      </c>
      <c r="S345" s="11" t="str">
        <f t="shared" si="124"/>
        <v/>
      </c>
      <c r="T345" s="11" t="str">
        <f>IF(IFERROR(VLOOKUP(N345,Home!$C$8:$R$1048576,11,FALSE),"")=0,"",IFERROR(VLOOKUP(N345,Home!$C$8:$R$1048576,11,FALSE),""))</f>
        <v/>
      </c>
      <c r="U345" s="11" t="str">
        <f>IF(IFERROR(VLOOKUP(O345,Home!$C$8:$R$1048576,12,FALSE),"")=0,"",IFERROR(VLOOKUP(O345,Home!$C$8:$R$1048576,12,FALSE),""))</f>
        <v/>
      </c>
      <c r="V345" s="11" t="str">
        <f>IF(IFERROR(VLOOKUP(O345,Home!$C$8:$R$1048576,8,FALSE),"")=0,"",IFERROR(VLOOKUP(O345,Home!$C$8:$R$1048576,8,FALSE),""))</f>
        <v/>
      </c>
      <c r="W345" s="11" t="str">
        <f>IF(OR(VLOOKUP(N345,Home!$C$7:$I$207,6,FALSE)="",VLOOKUP(N345,Home!$C$7:$I$207,7,FALSE)=""),"FEJL",SUM(Baggrundsark!$K$4:K345))</f>
        <v>FEJL</v>
      </c>
      <c r="Y345">
        <v>342</v>
      </c>
      <c r="Z345" s="1"/>
      <c r="AC345" s="44"/>
      <c r="AD345">
        <f t="shared" si="133"/>
        <v>0</v>
      </c>
      <c r="AE345">
        <f>SUM($AD$4:AD345)</f>
        <v>1</v>
      </c>
      <c r="AF345" s="103" t="str">
        <f>IFERROR(VLOOKUP(AN345,Home!$C$8:$E$207,3,FALSE),"")</f>
        <v/>
      </c>
      <c r="AG345" s="103" t="str">
        <f>IFERROR(VLOOKUP(AN345,Home!$C$8:$E$207,2,FALSE),"")</f>
        <v/>
      </c>
      <c r="AH345" s="104" t="str">
        <f>IF(VLOOKUP(AE345,Home!$C$8:$I$207,6,FALSE)="","",VLOOKUP(AE345,Home!$C$8:$I$207,6,FALSE))</f>
        <v/>
      </c>
      <c r="AI345" s="104" t="e">
        <f t="shared" si="141"/>
        <v>#VALUE!</v>
      </c>
      <c r="AJ345" s="105" t="e">
        <f t="shared" si="134"/>
        <v>#VALUE!</v>
      </c>
      <c r="AK345" s="103" t="e">
        <f t="shared" si="125"/>
        <v>#VALUE!</v>
      </c>
      <c r="AL345" s="103" t="e">
        <f t="shared" si="135"/>
        <v>#VALUE!</v>
      </c>
      <c r="AN345" t="str">
        <f>IF(OR(VLOOKUP(AE345,Home!$C$8:$I$207,6,FALSE)="",VLOOKUP(AE345,Home!$C$8:$I$207,7,FALSE)=""),"FEJL",Baggrundsark!AE345)</f>
        <v>FEJL</v>
      </c>
      <c r="AO345">
        <f>IF(VLOOKUP(AE345,Home!$C$8:$N$207,12,FALSE)="Timelønnet",1,0)</f>
        <v>0</v>
      </c>
      <c r="AP345">
        <f>SUM($AO$4:AO345)*AO345</f>
        <v>0</v>
      </c>
      <c r="AQ345">
        <f t="shared" si="126"/>
        <v>1</v>
      </c>
      <c r="AR345" t="str">
        <f t="shared" si="126"/>
        <v/>
      </c>
      <c r="AS345" t="e">
        <f t="shared" si="136"/>
        <v>#VALUE!</v>
      </c>
      <c r="AT345" s="45" t="e">
        <f t="shared" si="127"/>
        <v>#VALUE!</v>
      </c>
      <c r="AU345">
        <f>VLOOKUP(AQ345,Home!$C$8:$J$207,8,FALSE)</f>
        <v>0</v>
      </c>
      <c r="AZ345">
        <v>28</v>
      </c>
      <c r="BA345">
        <v>2020</v>
      </c>
      <c r="BB345" t="s">
        <v>556</v>
      </c>
      <c r="BC345" t="s">
        <v>192</v>
      </c>
    </row>
    <row r="346" spans="1:55" x14ac:dyDescent="0.25">
      <c r="A346" s="6">
        <f t="shared" si="128"/>
        <v>0</v>
      </c>
      <c r="B346" s="6">
        <f t="shared" si="137"/>
        <v>0</v>
      </c>
      <c r="C346" s="6" t="str">
        <f t="shared" si="129"/>
        <v/>
      </c>
      <c r="D346" s="7">
        <f t="shared" si="130"/>
        <v>0</v>
      </c>
      <c r="E346" s="7">
        <f t="shared" si="138"/>
        <v>0</v>
      </c>
      <c r="F346" s="7" t="str">
        <f t="shared" si="131"/>
        <v/>
      </c>
      <c r="G346" s="6">
        <f t="shared" si="132"/>
        <v>0</v>
      </c>
      <c r="H346" s="6">
        <f t="shared" si="139"/>
        <v>0</v>
      </c>
      <c r="I346" s="6" t="str">
        <f t="shared" si="140"/>
        <v/>
      </c>
      <c r="J346" s="11">
        <v>343</v>
      </c>
      <c r="K346" s="11">
        <f>IF(IFERROR(VLOOKUP(J346,Home!$A$8:$B$1048576,1,FALSE),0)=0,0,1)</f>
        <v>0</v>
      </c>
      <c r="L346" s="129" t="e">
        <f>IF(VLOOKUP(O346,Home!$C$8:$R$207,6,FALSE)="","",VLOOKUP(O346,Home!$C$8:$R$207,6,FALSE))</f>
        <v>#N/A</v>
      </c>
      <c r="M346" s="129" t="e">
        <f t="shared" si="122"/>
        <v>#N/A</v>
      </c>
      <c r="N346" s="11">
        <f>SUM($K$4:K346)</f>
        <v>200</v>
      </c>
      <c r="O346" s="11" t="str">
        <f>IF(P346="","",IF(IFERROR(VLOOKUP(N346,Home!$C$8:$R$1048576,1,FALSE),"")=0,"",IFERROR(VLOOKUP(N346,Home!$C$8:$R$1048576,1,FALSE),"")))</f>
        <v/>
      </c>
      <c r="P346" s="11" t="str">
        <f>IF(IFERROR(VLOOKUP(W346,Home!$C$8:$R$1048576,3,FALSE),"")=0,"",IFERROR(VLOOKUP(W346,Home!$C$8:$R$1048576,3,FALSE),""))</f>
        <v/>
      </c>
      <c r="Q346" s="11" t="str">
        <f t="shared" si="123"/>
        <v/>
      </c>
      <c r="R346" s="130" t="e">
        <f>VLOOKUP(Q346,'Baggrund til lister'!$G$4:$H$15,2,FALSE)</f>
        <v>#N/A</v>
      </c>
      <c r="S346" s="11" t="str">
        <f t="shared" si="124"/>
        <v/>
      </c>
      <c r="T346" s="11" t="str">
        <f>IF(IFERROR(VLOOKUP(N346,Home!$C$8:$R$1048576,11,FALSE),"")=0,"",IFERROR(VLOOKUP(N346,Home!$C$8:$R$1048576,11,FALSE),""))</f>
        <v/>
      </c>
      <c r="U346" s="11" t="str">
        <f>IF(IFERROR(VLOOKUP(O346,Home!$C$8:$R$1048576,12,FALSE),"")=0,"",IFERROR(VLOOKUP(O346,Home!$C$8:$R$1048576,12,FALSE),""))</f>
        <v/>
      </c>
      <c r="V346" s="11" t="str">
        <f>IF(IFERROR(VLOOKUP(O346,Home!$C$8:$R$1048576,8,FALSE),"")=0,"",IFERROR(VLOOKUP(O346,Home!$C$8:$R$1048576,8,FALSE),""))</f>
        <v/>
      </c>
      <c r="W346" s="11" t="str">
        <f>IF(OR(VLOOKUP(N346,Home!$C$7:$I$207,6,FALSE)="",VLOOKUP(N346,Home!$C$7:$I$207,7,FALSE)=""),"FEJL",SUM(Baggrundsark!$K$4:K346))</f>
        <v>FEJL</v>
      </c>
      <c r="Y346">
        <v>343</v>
      </c>
      <c r="Z346" s="1"/>
      <c r="AC346" s="44"/>
      <c r="AD346">
        <f t="shared" si="133"/>
        <v>0</v>
      </c>
      <c r="AE346">
        <f>SUM($AD$4:AD346)</f>
        <v>1</v>
      </c>
      <c r="AF346" s="103" t="str">
        <f>IFERROR(VLOOKUP(AN346,Home!$C$8:$E$207,3,FALSE),"")</f>
        <v/>
      </c>
      <c r="AG346" s="103" t="str">
        <f>IFERROR(VLOOKUP(AN346,Home!$C$8:$E$207,2,FALSE),"")</f>
        <v/>
      </c>
      <c r="AH346" s="104" t="str">
        <f>IF(VLOOKUP(AE346,Home!$C$8:$I$207,6,FALSE)="","",VLOOKUP(AE346,Home!$C$8:$I$207,6,FALSE))</f>
        <v/>
      </c>
      <c r="AI346" s="104" t="e">
        <f t="shared" si="141"/>
        <v>#VALUE!</v>
      </c>
      <c r="AJ346" s="105" t="e">
        <f t="shared" si="134"/>
        <v>#VALUE!</v>
      </c>
      <c r="AK346" s="103" t="e">
        <f t="shared" si="125"/>
        <v>#VALUE!</v>
      </c>
      <c r="AL346" s="103" t="e">
        <f t="shared" si="135"/>
        <v>#VALUE!</v>
      </c>
      <c r="AN346" t="str">
        <f>IF(OR(VLOOKUP(AE346,Home!$C$8:$I$207,6,FALSE)="",VLOOKUP(AE346,Home!$C$8:$I$207,7,FALSE)=""),"FEJL",Baggrundsark!AE346)</f>
        <v>FEJL</v>
      </c>
      <c r="AO346">
        <f>IF(VLOOKUP(AE346,Home!$C$8:$N$207,12,FALSE)="Timelønnet",1,0)</f>
        <v>0</v>
      </c>
      <c r="AP346">
        <f>SUM($AO$4:AO346)*AO346</f>
        <v>0</v>
      </c>
      <c r="AQ346">
        <f t="shared" si="126"/>
        <v>1</v>
      </c>
      <c r="AR346" t="str">
        <f t="shared" si="126"/>
        <v/>
      </c>
      <c r="AS346" t="e">
        <f t="shared" si="136"/>
        <v>#VALUE!</v>
      </c>
      <c r="AT346" s="45" t="e">
        <f t="shared" si="127"/>
        <v>#VALUE!</v>
      </c>
      <c r="AU346">
        <f>VLOOKUP(AQ346,Home!$C$8:$J$207,8,FALSE)</f>
        <v>0</v>
      </c>
      <c r="AZ346">
        <v>29</v>
      </c>
      <c r="BA346">
        <v>2020</v>
      </c>
      <c r="BB346" t="s">
        <v>557</v>
      </c>
      <c r="BC346" t="s">
        <v>193</v>
      </c>
    </row>
    <row r="347" spans="1:55" x14ac:dyDescent="0.25">
      <c r="A347" s="6">
        <f t="shared" si="128"/>
        <v>0</v>
      </c>
      <c r="B347" s="6">
        <f t="shared" si="137"/>
        <v>0</v>
      </c>
      <c r="C347" s="6" t="str">
        <f t="shared" si="129"/>
        <v/>
      </c>
      <c r="D347" s="7">
        <f t="shared" si="130"/>
        <v>0</v>
      </c>
      <c r="E347" s="7">
        <f t="shared" si="138"/>
        <v>0</v>
      </c>
      <c r="F347" s="7" t="str">
        <f t="shared" si="131"/>
        <v/>
      </c>
      <c r="G347" s="6">
        <f t="shared" si="132"/>
        <v>0</v>
      </c>
      <c r="H347" s="6">
        <f t="shared" si="139"/>
        <v>0</v>
      </c>
      <c r="I347" s="6" t="str">
        <f t="shared" si="140"/>
        <v/>
      </c>
      <c r="J347" s="11">
        <v>344</v>
      </c>
      <c r="K347" s="11">
        <f>IF(IFERROR(VLOOKUP(J347,Home!$A$8:$B$1048576,1,FALSE),0)=0,0,1)</f>
        <v>0</v>
      </c>
      <c r="L347" s="129" t="e">
        <f>IF(VLOOKUP(O347,Home!$C$8:$R$207,6,FALSE)="","",VLOOKUP(O347,Home!$C$8:$R$207,6,FALSE))</f>
        <v>#N/A</v>
      </c>
      <c r="M347" s="129" t="e">
        <f t="shared" si="122"/>
        <v>#N/A</v>
      </c>
      <c r="N347" s="11">
        <f>SUM($K$4:K347)</f>
        <v>200</v>
      </c>
      <c r="O347" s="11" t="str">
        <f>IF(P347="","",IF(IFERROR(VLOOKUP(N347,Home!$C$8:$R$1048576,1,FALSE),"")=0,"",IFERROR(VLOOKUP(N347,Home!$C$8:$R$1048576,1,FALSE),"")))</f>
        <v/>
      </c>
      <c r="P347" s="11" t="str">
        <f>IF(IFERROR(VLOOKUP(W347,Home!$C$8:$R$1048576,3,FALSE),"")=0,"",IFERROR(VLOOKUP(W347,Home!$C$8:$R$1048576,3,FALSE),""))</f>
        <v/>
      </c>
      <c r="Q347" s="11" t="str">
        <f t="shared" si="123"/>
        <v/>
      </c>
      <c r="R347" s="130" t="e">
        <f>VLOOKUP(Q347,'Baggrund til lister'!$G$4:$H$15,2,FALSE)</f>
        <v>#N/A</v>
      </c>
      <c r="S347" s="11" t="str">
        <f t="shared" si="124"/>
        <v/>
      </c>
      <c r="T347" s="11" t="str">
        <f>IF(IFERROR(VLOOKUP(N347,Home!$C$8:$R$1048576,11,FALSE),"")=0,"",IFERROR(VLOOKUP(N347,Home!$C$8:$R$1048576,11,FALSE),""))</f>
        <v/>
      </c>
      <c r="U347" s="11" t="str">
        <f>IF(IFERROR(VLOOKUP(O347,Home!$C$8:$R$1048576,12,FALSE),"")=0,"",IFERROR(VLOOKUP(O347,Home!$C$8:$R$1048576,12,FALSE),""))</f>
        <v/>
      </c>
      <c r="V347" s="11" t="str">
        <f>IF(IFERROR(VLOOKUP(O347,Home!$C$8:$R$1048576,8,FALSE),"")=0,"",IFERROR(VLOOKUP(O347,Home!$C$8:$R$1048576,8,FALSE),""))</f>
        <v/>
      </c>
      <c r="W347" s="11" t="str">
        <f>IF(OR(VLOOKUP(N347,Home!$C$7:$I$207,6,FALSE)="",VLOOKUP(N347,Home!$C$7:$I$207,7,FALSE)=""),"FEJL",SUM(Baggrundsark!$K$4:K347))</f>
        <v>FEJL</v>
      </c>
      <c r="Y347">
        <v>344</v>
      </c>
      <c r="Z347" s="1"/>
      <c r="AC347" s="44"/>
      <c r="AD347">
        <f t="shared" si="133"/>
        <v>0</v>
      </c>
      <c r="AE347">
        <f>SUM($AD$4:AD347)</f>
        <v>1</v>
      </c>
      <c r="AF347" s="103" t="str">
        <f>IFERROR(VLOOKUP(AN347,Home!$C$8:$E$207,3,FALSE),"")</f>
        <v/>
      </c>
      <c r="AG347" s="103" t="str">
        <f>IFERROR(VLOOKUP(AN347,Home!$C$8:$E$207,2,FALSE),"")</f>
        <v/>
      </c>
      <c r="AH347" s="104" t="str">
        <f>IF(VLOOKUP(AE347,Home!$C$8:$I$207,6,FALSE)="","",VLOOKUP(AE347,Home!$C$8:$I$207,6,FALSE))</f>
        <v/>
      </c>
      <c r="AI347" s="104" t="e">
        <f t="shared" si="141"/>
        <v>#VALUE!</v>
      </c>
      <c r="AJ347" s="105" t="e">
        <f t="shared" si="134"/>
        <v>#VALUE!</v>
      </c>
      <c r="AK347" s="103" t="e">
        <f t="shared" si="125"/>
        <v>#VALUE!</v>
      </c>
      <c r="AL347" s="103" t="e">
        <f t="shared" si="135"/>
        <v>#VALUE!</v>
      </c>
      <c r="AN347" t="str">
        <f>IF(OR(VLOOKUP(AE347,Home!$C$8:$I$207,6,FALSE)="",VLOOKUP(AE347,Home!$C$8:$I$207,7,FALSE)=""),"FEJL",Baggrundsark!AE347)</f>
        <v>FEJL</v>
      </c>
      <c r="AO347">
        <f>IF(VLOOKUP(AE347,Home!$C$8:$N$207,12,FALSE)="Timelønnet",1,0)</f>
        <v>0</v>
      </c>
      <c r="AP347">
        <f>SUM($AO$4:AO347)*AO347</f>
        <v>0</v>
      </c>
      <c r="AQ347">
        <f t="shared" si="126"/>
        <v>1</v>
      </c>
      <c r="AR347" t="str">
        <f t="shared" si="126"/>
        <v/>
      </c>
      <c r="AS347" t="e">
        <f t="shared" si="136"/>
        <v>#VALUE!</v>
      </c>
      <c r="AT347" s="45" t="e">
        <f t="shared" si="127"/>
        <v>#VALUE!</v>
      </c>
      <c r="AU347">
        <f>VLOOKUP(AQ347,Home!$C$8:$J$207,8,FALSE)</f>
        <v>0</v>
      </c>
      <c r="AZ347">
        <v>30</v>
      </c>
      <c r="BA347">
        <v>2020</v>
      </c>
      <c r="BB347" t="s">
        <v>558</v>
      </c>
      <c r="BC347" t="s">
        <v>193</v>
      </c>
    </row>
    <row r="348" spans="1:55" x14ac:dyDescent="0.25">
      <c r="A348" s="6">
        <f t="shared" si="128"/>
        <v>0</v>
      </c>
      <c r="B348" s="6">
        <f t="shared" si="137"/>
        <v>0</v>
      </c>
      <c r="C348" s="6" t="str">
        <f t="shared" si="129"/>
        <v/>
      </c>
      <c r="D348" s="7">
        <f t="shared" si="130"/>
        <v>0</v>
      </c>
      <c r="E348" s="7">
        <f t="shared" si="138"/>
        <v>0</v>
      </c>
      <c r="F348" s="7" t="str">
        <f t="shared" si="131"/>
        <v/>
      </c>
      <c r="G348" s="6">
        <f t="shared" si="132"/>
        <v>0</v>
      </c>
      <c r="H348" s="6">
        <f t="shared" si="139"/>
        <v>0</v>
      </c>
      <c r="I348" s="6" t="str">
        <f t="shared" si="140"/>
        <v/>
      </c>
      <c r="J348" s="11">
        <v>345</v>
      </c>
      <c r="K348" s="11">
        <f>IF(IFERROR(VLOOKUP(J348,Home!$A$8:$B$1048576,1,FALSE),0)=0,0,1)</f>
        <v>0</v>
      </c>
      <c r="L348" s="129" t="e">
        <f>IF(VLOOKUP(O348,Home!$C$8:$R$207,6,FALSE)="","",VLOOKUP(O348,Home!$C$8:$R$207,6,FALSE))</f>
        <v>#N/A</v>
      </c>
      <c r="M348" s="129" t="e">
        <f t="shared" si="122"/>
        <v>#N/A</v>
      </c>
      <c r="N348" s="11">
        <f>SUM($K$4:K348)</f>
        <v>200</v>
      </c>
      <c r="O348" s="11" t="str">
        <f>IF(P348="","",IF(IFERROR(VLOOKUP(N348,Home!$C$8:$R$1048576,1,FALSE),"")=0,"",IFERROR(VLOOKUP(N348,Home!$C$8:$R$1048576,1,FALSE),"")))</f>
        <v/>
      </c>
      <c r="P348" s="11" t="str">
        <f>IF(IFERROR(VLOOKUP(W348,Home!$C$8:$R$1048576,3,FALSE),"")=0,"",IFERROR(VLOOKUP(W348,Home!$C$8:$R$1048576,3,FALSE),""))</f>
        <v/>
      </c>
      <c r="Q348" s="11" t="str">
        <f t="shared" si="123"/>
        <v/>
      </c>
      <c r="R348" s="130" t="e">
        <f>VLOOKUP(Q348,'Baggrund til lister'!$G$4:$H$15,2,FALSE)</f>
        <v>#N/A</v>
      </c>
      <c r="S348" s="11" t="str">
        <f t="shared" si="124"/>
        <v/>
      </c>
      <c r="T348" s="11" t="str">
        <f>IF(IFERROR(VLOOKUP(N348,Home!$C$8:$R$1048576,11,FALSE),"")=0,"",IFERROR(VLOOKUP(N348,Home!$C$8:$R$1048576,11,FALSE),""))</f>
        <v/>
      </c>
      <c r="U348" s="11" t="str">
        <f>IF(IFERROR(VLOOKUP(O348,Home!$C$8:$R$1048576,12,FALSE),"")=0,"",IFERROR(VLOOKUP(O348,Home!$C$8:$R$1048576,12,FALSE),""))</f>
        <v/>
      </c>
      <c r="V348" s="11" t="str">
        <f>IF(IFERROR(VLOOKUP(O348,Home!$C$8:$R$1048576,8,FALSE),"")=0,"",IFERROR(VLOOKUP(O348,Home!$C$8:$R$1048576,8,FALSE),""))</f>
        <v/>
      </c>
      <c r="W348" s="11" t="str">
        <f>IF(OR(VLOOKUP(N348,Home!$C$7:$I$207,6,FALSE)="",VLOOKUP(N348,Home!$C$7:$I$207,7,FALSE)=""),"FEJL",SUM(Baggrundsark!$K$4:K348))</f>
        <v>FEJL</v>
      </c>
      <c r="Y348">
        <v>345</v>
      </c>
      <c r="Z348" s="1"/>
      <c r="AC348" s="44"/>
      <c r="AD348">
        <f t="shared" si="133"/>
        <v>0</v>
      </c>
      <c r="AE348">
        <f>SUM($AD$4:AD348)</f>
        <v>1</v>
      </c>
      <c r="AF348" s="103" t="str">
        <f>IFERROR(VLOOKUP(AN348,Home!$C$8:$E$207,3,FALSE),"")</f>
        <v/>
      </c>
      <c r="AG348" s="103" t="str">
        <f>IFERROR(VLOOKUP(AN348,Home!$C$8:$E$207,2,FALSE),"")</f>
        <v/>
      </c>
      <c r="AH348" s="104" t="str">
        <f>IF(VLOOKUP(AE348,Home!$C$8:$I$207,6,FALSE)="","",VLOOKUP(AE348,Home!$C$8:$I$207,6,FALSE))</f>
        <v/>
      </c>
      <c r="AI348" s="104" t="e">
        <f t="shared" si="141"/>
        <v>#VALUE!</v>
      </c>
      <c r="AJ348" s="105" t="e">
        <f t="shared" si="134"/>
        <v>#VALUE!</v>
      </c>
      <c r="AK348" s="103" t="e">
        <f t="shared" si="125"/>
        <v>#VALUE!</v>
      </c>
      <c r="AL348" s="103" t="e">
        <f t="shared" si="135"/>
        <v>#VALUE!</v>
      </c>
      <c r="AN348" t="str">
        <f>IF(OR(VLOOKUP(AE348,Home!$C$8:$I$207,6,FALSE)="",VLOOKUP(AE348,Home!$C$8:$I$207,7,FALSE)=""),"FEJL",Baggrundsark!AE348)</f>
        <v>FEJL</v>
      </c>
      <c r="AO348">
        <f>IF(VLOOKUP(AE348,Home!$C$8:$N$207,12,FALSE)="Timelønnet",1,0)</f>
        <v>0</v>
      </c>
      <c r="AP348">
        <f>SUM($AO$4:AO348)*AO348</f>
        <v>0</v>
      </c>
      <c r="AQ348">
        <f t="shared" si="126"/>
        <v>1</v>
      </c>
      <c r="AR348" t="str">
        <f t="shared" si="126"/>
        <v/>
      </c>
      <c r="AS348" t="e">
        <f t="shared" si="136"/>
        <v>#VALUE!</v>
      </c>
      <c r="AT348" s="45" t="e">
        <f t="shared" si="127"/>
        <v>#VALUE!</v>
      </c>
      <c r="AU348">
        <f>VLOOKUP(AQ348,Home!$C$8:$J$207,8,FALSE)</f>
        <v>0</v>
      </c>
      <c r="AZ348">
        <v>31</v>
      </c>
      <c r="BA348">
        <v>2020</v>
      </c>
      <c r="BB348" t="s">
        <v>559</v>
      </c>
      <c r="BC348" t="s">
        <v>194</v>
      </c>
    </row>
    <row r="349" spans="1:55" x14ac:dyDescent="0.25">
      <c r="A349" s="6">
        <f t="shared" si="128"/>
        <v>0</v>
      </c>
      <c r="B349" s="6">
        <f t="shared" si="137"/>
        <v>0</v>
      </c>
      <c r="C349" s="6" t="str">
        <f t="shared" si="129"/>
        <v/>
      </c>
      <c r="D349" s="7">
        <f t="shared" si="130"/>
        <v>0</v>
      </c>
      <c r="E349" s="7">
        <f t="shared" si="138"/>
        <v>0</v>
      </c>
      <c r="F349" s="7" t="str">
        <f t="shared" si="131"/>
        <v/>
      </c>
      <c r="G349" s="6">
        <f t="shared" si="132"/>
        <v>0</v>
      </c>
      <c r="H349" s="6">
        <f t="shared" si="139"/>
        <v>0</v>
      </c>
      <c r="I349" s="6" t="str">
        <f t="shared" si="140"/>
        <v/>
      </c>
      <c r="J349" s="11">
        <v>346</v>
      </c>
      <c r="K349" s="11">
        <f>IF(IFERROR(VLOOKUP(J349,Home!$A$8:$B$1048576,1,FALSE),0)=0,0,1)</f>
        <v>0</v>
      </c>
      <c r="L349" s="129" t="e">
        <f>IF(VLOOKUP(O349,Home!$C$8:$R$207,6,FALSE)="","",VLOOKUP(O349,Home!$C$8:$R$207,6,FALSE))</f>
        <v>#N/A</v>
      </c>
      <c r="M349" s="129" t="e">
        <f t="shared" si="122"/>
        <v>#N/A</v>
      </c>
      <c r="N349" s="11">
        <f>SUM($K$4:K349)</f>
        <v>200</v>
      </c>
      <c r="O349" s="11" t="str">
        <f>IF(P349="","",IF(IFERROR(VLOOKUP(N349,Home!$C$8:$R$1048576,1,FALSE),"")=0,"",IFERROR(VLOOKUP(N349,Home!$C$8:$R$1048576,1,FALSE),"")))</f>
        <v/>
      </c>
      <c r="P349" s="11" t="str">
        <f>IF(IFERROR(VLOOKUP(W349,Home!$C$8:$R$1048576,3,FALSE),"")=0,"",IFERROR(VLOOKUP(W349,Home!$C$8:$R$1048576,3,FALSE),""))</f>
        <v/>
      </c>
      <c r="Q349" s="11" t="str">
        <f t="shared" si="123"/>
        <v/>
      </c>
      <c r="R349" s="130" t="e">
        <f>VLOOKUP(Q349,'Baggrund til lister'!$G$4:$H$15,2,FALSE)</f>
        <v>#N/A</v>
      </c>
      <c r="S349" s="11" t="str">
        <f t="shared" si="124"/>
        <v/>
      </c>
      <c r="T349" s="11" t="str">
        <f>IF(IFERROR(VLOOKUP(N349,Home!$C$8:$R$1048576,11,FALSE),"")=0,"",IFERROR(VLOOKUP(N349,Home!$C$8:$R$1048576,11,FALSE),""))</f>
        <v/>
      </c>
      <c r="U349" s="11" t="str">
        <f>IF(IFERROR(VLOOKUP(O349,Home!$C$8:$R$1048576,12,FALSE),"")=0,"",IFERROR(VLOOKUP(O349,Home!$C$8:$R$1048576,12,FALSE),""))</f>
        <v/>
      </c>
      <c r="V349" s="11" t="str">
        <f>IF(IFERROR(VLOOKUP(O349,Home!$C$8:$R$1048576,8,FALSE),"")=0,"",IFERROR(VLOOKUP(O349,Home!$C$8:$R$1048576,8,FALSE),""))</f>
        <v/>
      </c>
      <c r="W349" s="11" t="str">
        <f>IF(OR(VLOOKUP(N349,Home!$C$7:$I$207,6,FALSE)="",VLOOKUP(N349,Home!$C$7:$I$207,7,FALSE)=""),"FEJL",SUM(Baggrundsark!$K$4:K349))</f>
        <v>FEJL</v>
      </c>
      <c r="Y349">
        <v>346</v>
      </c>
      <c r="Z349" s="1"/>
      <c r="AC349" s="44"/>
      <c r="AD349">
        <f t="shared" si="133"/>
        <v>0</v>
      </c>
      <c r="AE349">
        <f>SUM($AD$4:AD349)</f>
        <v>1</v>
      </c>
      <c r="AF349" s="103" t="str">
        <f>IFERROR(VLOOKUP(AN349,Home!$C$8:$E$207,3,FALSE),"")</f>
        <v/>
      </c>
      <c r="AG349" s="103" t="str">
        <f>IFERROR(VLOOKUP(AN349,Home!$C$8:$E$207,2,FALSE),"")</f>
        <v/>
      </c>
      <c r="AH349" s="104" t="str">
        <f>IF(VLOOKUP(AE349,Home!$C$8:$I$207,6,FALSE)="","",VLOOKUP(AE349,Home!$C$8:$I$207,6,FALSE))</f>
        <v/>
      </c>
      <c r="AI349" s="104" t="e">
        <f t="shared" si="141"/>
        <v>#VALUE!</v>
      </c>
      <c r="AJ349" s="105" t="e">
        <f t="shared" si="134"/>
        <v>#VALUE!</v>
      </c>
      <c r="AK349" s="103" t="e">
        <f t="shared" si="125"/>
        <v>#VALUE!</v>
      </c>
      <c r="AL349" s="103" t="e">
        <f t="shared" si="135"/>
        <v>#VALUE!</v>
      </c>
      <c r="AN349" t="str">
        <f>IF(OR(VLOOKUP(AE349,Home!$C$8:$I$207,6,FALSE)="",VLOOKUP(AE349,Home!$C$8:$I$207,7,FALSE)=""),"FEJL",Baggrundsark!AE349)</f>
        <v>FEJL</v>
      </c>
      <c r="AO349">
        <f>IF(VLOOKUP(AE349,Home!$C$8:$N$207,12,FALSE)="Timelønnet",1,0)</f>
        <v>0</v>
      </c>
      <c r="AP349">
        <f>SUM($AO$4:AO349)*AO349</f>
        <v>0</v>
      </c>
      <c r="AQ349">
        <f t="shared" si="126"/>
        <v>1</v>
      </c>
      <c r="AR349" t="str">
        <f t="shared" si="126"/>
        <v/>
      </c>
      <c r="AS349" t="e">
        <f t="shared" si="136"/>
        <v>#VALUE!</v>
      </c>
      <c r="AT349" s="45" t="e">
        <f t="shared" si="127"/>
        <v>#VALUE!</v>
      </c>
      <c r="AU349">
        <f>VLOOKUP(AQ349,Home!$C$8:$J$207,8,FALSE)</f>
        <v>0</v>
      </c>
      <c r="AZ349">
        <v>32</v>
      </c>
      <c r="BA349">
        <v>2020</v>
      </c>
      <c r="BB349" t="s">
        <v>560</v>
      </c>
      <c r="BC349" t="s">
        <v>194</v>
      </c>
    </row>
    <row r="350" spans="1:55" x14ac:dyDescent="0.25">
      <c r="A350" s="6">
        <f t="shared" si="128"/>
        <v>0</v>
      </c>
      <c r="B350" s="6">
        <f t="shared" si="137"/>
        <v>0</v>
      </c>
      <c r="C350" s="6" t="str">
        <f t="shared" si="129"/>
        <v/>
      </c>
      <c r="D350" s="7">
        <f t="shared" si="130"/>
        <v>0</v>
      </c>
      <c r="E350" s="7">
        <f t="shared" si="138"/>
        <v>0</v>
      </c>
      <c r="F350" s="7" t="str">
        <f t="shared" si="131"/>
        <v/>
      </c>
      <c r="G350" s="6">
        <f t="shared" si="132"/>
        <v>0</v>
      </c>
      <c r="H350" s="6">
        <f t="shared" si="139"/>
        <v>0</v>
      </c>
      <c r="I350" s="6" t="str">
        <f t="shared" si="140"/>
        <v/>
      </c>
      <c r="J350" s="11">
        <v>347</v>
      </c>
      <c r="K350" s="11">
        <f>IF(IFERROR(VLOOKUP(J350,Home!$A$8:$B$1048576,1,FALSE),0)=0,0,1)</f>
        <v>0</v>
      </c>
      <c r="L350" s="129" t="e">
        <f>IF(VLOOKUP(O350,Home!$C$8:$R$207,6,FALSE)="","",VLOOKUP(O350,Home!$C$8:$R$207,6,FALSE))</f>
        <v>#N/A</v>
      </c>
      <c r="M350" s="129" t="e">
        <f t="shared" si="122"/>
        <v>#N/A</v>
      </c>
      <c r="N350" s="11">
        <f>SUM($K$4:K350)</f>
        <v>200</v>
      </c>
      <c r="O350" s="11" t="str">
        <f>IF(P350="","",IF(IFERROR(VLOOKUP(N350,Home!$C$8:$R$1048576,1,FALSE),"")=0,"",IFERROR(VLOOKUP(N350,Home!$C$8:$R$1048576,1,FALSE),"")))</f>
        <v/>
      </c>
      <c r="P350" s="11" t="str">
        <f>IF(IFERROR(VLOOKUP(W350,Home!$C$8:$R$1048576,3,FALSE),"")=0,"",IFERROR(VLOOKUP(W350,Home!$C$8:$R$1048576,3,FALSE),""))</f>
        <v/>
      </c>
      <c r="Q350" s="11" t="str">
        <f t="shared" si="123"/>
        <v/>
      </c>
      <c r="R350" s="130" t="e">
        <f>VLOOKUP(Q350,'Baggrund til lister'!$G$4:$H$15,2,FALSE)</f>
        <v>#N/A</v>
      </c>
      <c r="S350" s="11" t="str">
        <f t="shared" si="124"/>
        <v/>
      </c>
      <c r="T350" s="11" t="str">
        <f>IF(IFERROR(VLOOKUP(N350,Home!$C$8:$R$1048576,11,FALSE),"")=0,"",IFERROR(VLOOKUP(N350,Home!$C$8:$R$1048576,11,FALSE),""))</f>
        <v/>
      </c>
      <c r="U350" s="11" t="str">
        <f>IF(IFERROR(VLOOKUP(O350,Home!$C$8:$R$1048576,12,FALSE),"")=0,"",IFERROR(VLOOKUP(O350,Home!$C$8:$R$1048576,12,FALSE),""))</f>
        <v/>
      </c>
      <c r="V350" s="11" t="str">
        <f>IF(IFERROR(VLOOKUP(O350,Home!$C$8:$R$1048576,8,FALSE),"")=0,"",IFERROR(VLOOKUP(O350,Home!$C$8:$R$1048576,8,FALSE),""))</f>
        <v/>
      </c>
      <c r="W350" s="11" t="str">
        <f>IF(OR(VLOOKUP(N350,Home!$C$7:$I$207,6,FALSE)="",VLOOKUP(N350,Home!$C$7:$I$207,7,FALSE)=""),"FEJL",SUM(Baggrundsark!$K$4:K350))</f>
        <v>FEJL</v>
      </c>
      <c r="Y350">
        <v>347</v>
      </c>
      <c r="Z350" s="1"/>
      <c r="AC350" s="44"/>
      <c r="AD350">
        <f t="shared" si="133"/>
        <v>0</v>
      </c>
      <c r="AE350">
        <f>SUM($AD$4:AD350)</f>
        <v>1</v>
      </c>
      <c r="AF350" s="103" t="str">
        <f>IFERROR(VLOOKUP(AN350,Home!$C$8:$E$207,3,FALSE),"")</f>
        <v/>
      </c>
      <c r="AG350" s="103" t="str">
        <f>IFERROR(VLOOKUP(AN350,Home!$C$8:$E$207,2,FALSE),"")</f>
        <v/>
      </c>
      <c r="AH350" s="104" t="str">
        <f>IF(VLOOKUP(AE350,Home!$C$8:$I$207,6,FALSE)="","",VLOOKUP(AE350,Home!$C$8:$I$207,6,FALSE))</f>
        <v/>
      </c>
      <c r="AI350" s="104" t="e">
        <f t="shared" si="141"/>
        <v>#VALUE!</v>
      </c>
      <c r="AJ350" s="105" t="e">
        <f t="shared" si="134"/>
        <v>#VALUE!</v>
      </c>
      <c r="AK350" s="103" t="e">
        <f t="shared" si="125"/>
        <v>#VALUE!</v>
      </c>
      <c r="AL350" s="103" t="e">
        <f t="shared" si="135"/>
        <v>#VALUE!</v>
      </c>
      <c r="AN350" t="str">
        <f>IF(OR(VLOOKUP(AE350,Home!$C$8:$I$207,6,FALSE)="",VLOOKUP(AE350,Home!$C$8:$I$207,7,FALSE)=""),"FEJL",Baggrundsark!AE350)</f>
        <v>FEJL</v>
      </c>
      <c r="AO350">
        <f>IF(VLOOKUP(AE350,Home!$C$8:$N$207,12,FALSE)="Timelønnet",1,0)</f>
        <v>0</v>
      </c>
      <c r="AP350">
        <f>SUM($AO$4:AO350)*AO350</f>
        <v>0</v>
      </c>
      <c r="AQ350">
        <f t="shared" si="126"/>
        <v>1</v>
      </c>
      <c r="AR350" t="str">
        <f t="shared" si="126"/>
        <v/>
      </c>
      <c r="AS350" t="e">
        <f t="shared" si="136"/>
        <v>#VALUE!</v>
      </c>
      <c r="AT350" s="45" t="e">
        <f t="shared" si="127"/>
        <v>#VALUE!</v>
      </c>
      <c r="AU350">
        <f>VLOOKUP(AQ350,Home!$C$8:$J$207,8,FALSE)</f>
        <v>0</v>
      </c>
      <c r="AZ350">
        <v>33</v>
      </c>
      <c r="BA350">
        <v>2020</v>
      </c>
      <c r="BB350" t="s">
        <v>561</v>
      </c>
      <c r="BC350" t="s">
        <v>195</v>
      </c>
    </row>
    <row r="351" spans="1:55" x14ac:dyDescent="0.25">
      <c r="A351" s="6">
        <f t="shared" si="128"/>
        <v>0</v>
      </c>
      <c r="B351" s="6">
        <f t="shared" si="137"/>
        <v>0</v>
      </c>
      <c r="C351" s="6" t="str">
        <f t="shared" si="129"/>
        <v/>
      </c>
      <c r="D351" s="7">
        <f t="shared" si="130"/>
        <v>0</v>
      </c>
      <c r="E351" s="7">
        <f t="shared" si="138"/>
        <v>0</v>
      </c>
      <c r="F351" s="7" t="str">
        <f t="shared" si="131"/>
        <v/>
      </c>
      <c r="G351" s="6">
        <f t="shared" si="132"/>
        <v>0</v>
      </c>
      <c r="H351" s="6">
        <f t="shared" si="139"/>
        <v>0</v>
      </c>
      <c r="I351" s="6" t="str">
        <f t="shared" si="140"/>
        <v/>
      </c>
      <c r="J351" s="11">
        <v>348</v>
      </c>
      <c r="K351" s="11">
        <f>IF(IFERROR(VLOOKUP(J351,Home!$A$8:$B$1048576,1,FALSE),0)=0,0,1)</f>
        <v>0</v>
      </c>
      <c r="L351" s="129" t="e">
        <f>IF(VLOOKUP(O351,Home!$C$8:$R$207,6,FALSE)="","",VLOOKUP(O351,Home!$C$8:$R$207,6,FALSE))</f>
        <v>#N/A</v>
      </c>
      <c r="M351" s="129" t="e">
        <f t="shared" si="122"/>
        <v>#N/A</v>
      </c>
      <c r="N351" s="11">
        <f>SUM($K$4:K351)</f>
        <v>200</v>
      </c>
      <c r="O351" s="11" t="str">
        <f>IF(P351="","",IF(IFERROR(VLOOKUP(N351,Home!$C$8:$R$1048576,1,FALSE),"")=0,"",IFERROR(VLOOKUP(N351,Home!$C$8:$R$1048576,1,FALSE),"")))</f>
        <v/>
      </c>
      <c r="P351" s="11" t="str">
        <f>IF(IFERROR(VLOOKUP(W351,Home!$C$8:$R$1048576,3,FALSE),"")=0,"",IFERROR(VLOOKUP(W351,Home!$C$8:$R$1048576,3,FALSE),""))</f>
        <v/>
      </c>
      <c r="Q351" s="11" t="str">
        <f t="shared" si="123"/>
        <v/>
      </c>
      <c r="R351" s="130" t="e">
        <f>VLOOKUP(Q351,'Baggrund til lister'!$G$4:$H$15,2,FALSE)</f>
        <v>#N/A</v>
      </c>
      <c r="S351" s="11" t="str">
        <f t="shared" si="124"/>
        <v/>
      </c>
      <c r="T351" s="11" t="str">
        <f>IF(IFERROR(VLOOKUP(N351,Home!$C$8:$R$1048576,11,FALSE),"")=0,"",IFERROR(VLOOKUP(N351,Home!$C$8:$R$1048576,11,FALSE),""))</f>
        <v/>
      </c>
      <c r="U351" s="11" t="str">
        <f>IF(IFERROR(VLOOKUP(O351,Home!$C$8:$R$1048576,12,FALSE),"")=0,"",IFERROR(VLOOKUP(O351,Home!$C$8:$R$1048576,12,FALSE),""))</f>
        <v/>
      </c>
      <c r="V351" s="11" t="str">
        <f>IF(IFERROR(VLOOKUP(O351,Home!$C$8:$R$1048576,8,FALSE),"")=0,"",IFERROR(VLOOKUP(O351,Home!$C$8:$R$1048576,8,FALSE),""))</f>
        <v/>
      </c>
      <c r="W351" s="11" t="str">
        <f>IF(OR(VLOOKUP(N351,Home!$C$7:$I$207,6,FALSE)="",VLOOKUP(N351,Home!$C$7:$I$207,7,FALSE)=""),"FEJL",SUM(Baggrundsark!$K$4:K351))</f>
        <v>FEJL</v>
      </c>
      <c r="Y351">
        <v>348</v>
      </c>
      <c r="Z351" s="1"/>
      <c r="AC351" s="44"/>
      <c r="AD351">
        <f t="shared" si="133"/>
        <v>0</v>
      </c>
      <c r="AE351">
        <f>SUM($AD$4:AD351)</f>
        <v>1</v>
      </c>
      <c r="AF351" s="103" t="str">
        <f>IFERROR(VLOOKUP(AN351,Home!$C$8:$E$207,3,FALSE),"")</f>
        <v/>
      </c>
      <c r="AG351" s="103" t="str">
        <f>IFERROR(VLOOKUP(AN351,Home!$C$8:$E$207,2,FALSE),"")</f>
        <v/>
      </c>
      <c r="AH351" s="104" t="str">
        <f>IF(VLOOKUP(AE351,Home!$C$8:$I$207,6,FALSE)="","",VLOOKUP(AE351,Home!$C$8:$I$207,6,FALSE))</f>
        <v/>
      </c>
      <c r="AI351" s="104" t="e">
        <f t="shared" si="141"/>
        <v>#VALUE!</v>
      </c>
      <c r="AJ351" s="105" t="e">
        <f t="shared" si="134"/>
        <v>#VALUE!</v>
      </c>
      <c r="AK351" s="103" t="e">
        <f t="shared" si="125"/>
        <v>#VALUE!</v>
      </c>
      <c r="AL351" s="103" t="e">
        <f t="shared" si="135"/>
        <v>#VALUE!</v>
      </c>
      <c r="AN351" t="str">
        <f>IF(OR(VLOOKUP(AE351,Home!$C$8:$I$207,6,FALSE)="",VLOOKUP(AE351,Home!$C$8:$I$207,7,FALSE)=""),"FEJL",Baggrundsark!AE351)</f>
        <v>FEJL</v>
      </c>
      <c r="AO351">
        <f>IF(VLOOKUP(AE351,Home!$C$8:$N$207,12,FALSE)="Timelønnet",1,0)</f>
        <v>0</v>
      </c>
      <c r="AP351">
        <f>SUM($AO$4:AO351)*AO351</f>
        <v>0</v>
      </c>
      <c r="AQ351">
        <f t="shared" si="126"/>
        <v>1</v>
      </c>
      <c r="AR351" t="str">
        <f t="shared" si="126"/>
        <v/>
      </c>
      <c r="AS351" t="e">
        <f t="shared" si="136"/>
        <v>#VALUE!</v>
      </c>
      <c r="AT351" s="45" t="e">
        <f t="shared" si="127"/>
        <v>#VALUE!</v>
      </c>
      <c r="AU351">
        <f>VLOOKUP(AQ351,Home!$C$8:$J$207,8,FALSE)</f>
        <v>0</v>
      </c>
      <c r="AZ351">
        <v>34</v>
      </c>
      <c r="BA351">
        <v>2020</v>
      </c>
      <c r="BB351" t="s">
        <v>562</v>
      </c>
      <c r="BC351" t="s">
        <v>195</v>
      </c>
    </row>
    <row r="352" spans="1:55" x14ac:dyDescent="0.25">
      <c r="A352" s="6">
        <f t="shared" si="128"/>
        <v>0</v>
      </c>
      <c r="B352" s="6">
        <f t="shared" si="137"/>
        <v>0</v>
      </c>
      <c r="C352" s="6" t="str">
        <f t="shared" si="129"/>
        <v/>
      </c>
      <c r="D352" s="7">
        <f t="shared" si="130"/>
        <v>0</v>
      </c>
      <c r="E352" s="7">
        <f t="shared" si="138"/>
        <v>0</v>
      </c>
      <c r="F352" s="7" t="str">
        <f t="shared" si="131"/>
        <v/>
      </c>
      <c r="G352" s="6">
        <f t="shared" si="132"/>
        <v>0</v>
      </c>
      <c r="H352" s="6">
        <f t="shared" si="139"/>
        <v>0</v>
      </c>
      <c r="I352" s="6" t="str">
        <f t="shared" si="140"/>
        <v/>
      </c>
      <c r="J352" s="11">
        <v>349</v>
      </c>
      <c r="K352" s="11">
        <f>IF(IFERROR(VLOOKUP(J352,Home!$A$8:$B$1048576,1,FALSE),0)=0,0,1)</f>
        <v>0</v>
      </c>
      <c r="L352" s="129" t="e">
        <f>IF(VLOOKUP(O352,Home!$C$8:$R$207,6,FALSE)="","",VLOOKUP(O352,Home!$C$8:$R$207,6,FALSE))</f>
        <v>#N/A</v>
      </c>
      <c r="M352" s="129" t="e">
        <f t="shared" si="122"/>
        <v>#N/A</v>
      </c>
      <c r="N352" s="11">
        <f>SUM($K$4:K352)</f>
        <v>200</v>
      </c>
      <c r="O352" s="11" t="str">
        <f>IF(P352="","",IF(IFERROR(VLOOKUP(N352,Home!$C$8:$R$1048576,1,FALSE),"")=0,"",IFERROR(VLOOKUP(N352,Home!$C$8:$R$1048576,1,FALSE),"")))</f>
        <v/>
      </c>
      <c r="P352" s="11" t="str">
        <f>IF(IFERROR(VLOOKUP(W352,Home!$C$8:$R$1048576,3,FALSE),"")=0,"",IFERROR(VLOOKUP(W352,Home!$C$8:$R$1048576,3,FALSE),""))</f>
        <v/>
      </c>
      <c r="Q352" s="11" t="str">
        <f t="shared" si="123"/>
        <v/>
      </c>
      <c r="R352" s="130" t="e">
        <f>VLOOKUP(Q352,'Baggrund til lister'!$G$4:$H$15,2,FALSE)</f>
        <v>#N/A</v>
      </c>
      <c r="S352" s="11" t="str">
        <f t="shared" si="124"/>
        <v/>
      </c>
      <c r="T352" s="11" t="str">
        <f>IF(IFERROR(VLOOKUP(N352,Home!$C$8:$R$1048576,11,FALSE),"")=0,"",IFERROR(VLOOKUP(N352,Home!$C$8:$R$1048576,11,FALSE),""))</f>
        <v/>
      </c>
      <c r="U352" s="11" t="str">
        <f>IF(IFERROR(VLOOKUP(O352,Home!$C$8:$R$1048576,12,FALSE),"")=0,"",IFERROR(VLOOKUP(O352,Home!$C$8:$R$1048576,12,FALSE),""))</f>
        <v/>
      </c>
      <c r="V352" s="11" t="str">
        <f>IF(IFERROR(VLOOKUP(O352,Home!$C$8:$R$1048576,8,FALSE),"")=0,"",IFERROR(VLOOKUP(O352,Home!$C$8:$R$1048576,8,FALSE),""))</f>
        <v/>
      </c>
      <c r="W352" s="11" t="str">
        <f>IF(OR(VLOOKUP(N352,Home!$C$7:$I$207,6,FALSE)="",VLOOKUP(N352,Home!$C$7:$I$207,7,FALSE)=""),"FEJL",SUM(Baggrundsark!$K$4:K352))</f>
        <v>FEJL</v>
      </c>
      <c r="Y352">
        <v>349</v>
      </c>
      <c r="Z352" s="1"/>
      <c r="AC352" s="44"/>
      <c r="AD352">
        <f t="shared" si="133"/>
        <v>0</v>
      </c>
      <c r="AE352">
        <f>SUM($AD$4:AD352)</f>
        <v>1</v>
      </c>
      <c r="AF352" s="103" t="str">
        <f>IFERROR(VLOOKUP(AN352,Home!$C$8:$E$207,3,FALSE),"")</f>
        <v/>
      </c>
      <c r="AG352" s="103" t="str">
        <f>IFERROR(VLOOKUP(AN352,Home!$C$8:$E$207,2,FALSE),"")</f>
        <v/>
      </c>
      <c r="AH352" s="104" t="str">
        <f>IF(VLOOKUP(AE352,Home!$C$8:$I$207,6,FALSE)="","",VLOOKUP(AE352,Home!$C$8:$I$207,6,FALSE))</f>
        <v/>
      </c>
      <c r="AI352" s="104" t="e">
        <f t="shared" si="141"/>
        <v>#VALUE!</v>
      </c>
      <c r="AJ352" s="105" t="e">
        <f t="shared" si="134"/>
        <v>#VALUE!</v>
      </c>
      <c r="AK352" s="103" t="e">
        <f t="shared" si="125"/>
        <v>#VALUE!</v>
      </c>
      <c r="AL352" s="103" t="e">
        <f t="shared" si="135"/>
        <v>#VALUE!</v>
      </c>
      <c r="AN352" t="str">
        <f>IF(OR(VLOOKUP(AE352,Home!$C$8:$I$207,6,FALSE)="",VLOOKUP(AE352,Home!$C$8:$I$207,7,FALSE)=""),"FEJL",Baggrundsark!AE352)</f>
        <v>FEJL</v>
      </c>
      <c r="AO352">
        <f>IF(VLOOKUP(AE352,Home!$C$8:$N$207,12,FALSE)="Timelønnet",1,0)</f>
        <v>0</v>
      </c>
      <c r="AP352">
        <f>SUM($AO$4:AO352)*AO352</f>
        <v>0</v>
      </c>
      <c r="AQ352">
        <f t="shared" si="126"/>
        <v>1</v>
      </c>
      <c r="AR352" t="str">
        <f t="shared" si="126"/>
        <v/>
      </c>
      <c r="AS352" t="e">
        <f t="shared" si="136"/>
        <v>#VALUE!</v>
      </c>
      <c r="AT352" s="45" t="e">
        <f t="shared" si="127"/>
        <v>#VALUE!</v>
      </c>
      <c r="AU352">
        <f>VLOOKUP(AQ352,Home!$C$8:$J$207,8,FALSE)</f>
        <v>0</v>
      </c>
      <c r="AZ352">
        <v>35</v>
      </c>
      <c r="BA352">
        <v>2020</v>
      </c>
      <c r="BB352" t="s">
        <v>563</v>
      </c>
      <c r="BC352" t="s">
        <v>196</v>
      </c>
    </row>
    <row r="353" spans="1:55" x14ac:dyDescent="0.25">
      <c r="A353" s="6">
        <f t="shared" si="128"/>
        <v>0</v>
      </c>
      <c r="B353" s="6">
        <f t="shared" si="137"/>
        <v>0</v>
      </c>
      <c r="C353" s="6" t="str">
        <f t="shared" si="129"/>
        <v/>
      </c>
      <c r="D353" s="7">
        <f t="shared" si="130"/>
        <v>0</v>
      </c>
      <c r="E353" s="7">
        <f t="shared" si="138"/>
        <v>0</v>
      </c>
      <c r="F353" s="7" t="str">
        <f t="shared" si="131"/>
        <v/>
      </c>
      <c r="G353" s="6">
        <f t="shared" si="132"/>
        <v>0</v>
      </c>
      <c r="H353" s="6">
        <f t="shared" si="139"/>
        <v>0</v>
      </c>
      <c r="I353" s="6" t="str">
        <f t="shared" si="140"/>
        <v/>
      </c>
      <c r="J353" s="11">
        <v>350</v>
      </c>
      <c r="K353" s="11">
        <f>IF(IFERROR(VLOOKUP(J353,Home!$A$8:$B$1048576,1,FALSE),0)=0,0,1)</f>
        <v>0</v>
      </c>
      <c r="L353" s="129" t="e">
        <f>IF(VLOOKUP(O353,Home!$C$8:$R$207,6,FALSE)="","",VLOOKUP(O353,Home!$C$8:$R$207,6,FALSE))</f>
        <v>#N/A</v>
      </c>
      <c r="M353" s="129" t="e">
        <f t="shared" si="122"/>
        <v>#N/A</v>
      </c>
      <c r="N353" s="11">
        <f>SUM($K$4:K353)</f>
        <v>200</v>
      </c>
      <c r="O353" s="11" t="str">
        <f>IF(P353="","",IF(IFERROR(VLOOKUP(N353,Home!$C$8:$R$1048576,1,FALSE),"")=0,"",IFERROR(VLOOKUP(N353,Home!$C$8:$R$1048576,1,FALSE),"")))</f>
        <v/>
      </c>
      <c r="P353" s="11" t="str">
        <f>IF(IFERROR(VLOOKUP(W353,Home!$C$8:$R$1048576,3,FALSE),"")=0,"",IFERROR(VLOOKUP(W353,Home!$C$8:$R$1048576,3,FALSE),""))</f>
        <v/>
      </c>
      <c r="Q353" s="11" t="str">
        <f t="shared" si="123"/>
        <v/>
      </c>
      <c r="R353" s="130" t="e">
        <f>VLOOKUP(Q353,'Baggrund til lister'!$G$4:$H$15,2,FALSE)</f>
        <v>#N/A</v>
      </c>
      <c r="S353" s="11" t="str">
        <f t="shared" si="124"/>
        <v/>
      </c>
      <c r="T353" s="11" t="str">
        <f>IF(IFERROR(VLOOKUP(N353,Home!$C$8:$R$1048576,11,FALSE),"")=0,"",IFERROR(VLOOKUP(N353,Home!$C$8:$R$1048576,11,FALSE),""))</f>
        <v/>
      </c>
      <c r="U353" s="11" t="str">
        <f>IF(IFERROR(VLOOKUP(O353,Home!$C$8:$R$1048576,12,FALSE),"")=0,"",IFERROR(VLOOKUP(O353,Home!$C$8:$R$1048576,12,FALSE),""))</f>
        <v/>
      </c>
      <c r="V353" s="11" t="str">
        <f>IF(IFERROR(VLOOKUP(O353,Home!$C$8:$R$1048576,8,FALSE),"")=0,"",IFERROR(VLOOKUP(O353,Home!$C$8:$R$1048576,8,FALSE),""))</f>
        <v/>
      </c>
      <c r="W353" s="11" t="str">
        <f>IF(OR(VLOOKUP(N353,Home!$C$7:$I$207,6,FALSE)="",VLOOKUP(N353,Home!$C$7:$I$207,7,FALSE)=""),"FEJL",SUM(Baggrundsark!$K$4:K353))</f>
        <v>FEJL</v>
      </c>
      <c r="Y353">
        <v>350</v>
      </c>
      <c r="Z353" s="1"/>
      <c r="AC353" s="44"/>
      <c r="AD353">
        <f t="shared" si="133"/>
        <v>0</v>
      </c>
      <c r="AE353">
        <f>SUM($AD$4:AD353)</f>
        <v>1</v>
      </c>
      <c r="AF353" s="103" t="str">
        <f>IFERROR(VLOOKUP(AN353,Home!$C$8:$E$207,3,FALSE),"")</f>
        <v/>
      </c>
      <c r="AG353" s="103" t="str">
        <f>IFERROR(VLOOKUP(AN353,Home!$C$8:$E$207,2,FALSE),"")</f>
        <v/>
      </c>
      <c r="AH353" s="104" t="str">
        <f>IF(VLOOKUP(AE353,Home!$C$8:$I$207,6,FALSE)="","",VLOOKUP(AE353,Home!$C$8:$I$207,6,FALSE))</f>
        <v/>
      </c>
      <c r="AI353" s="104" t="e">
        <f t="shared" si="141"/>
        <v>#VALUE!</v>
      </c>
      <c r="AJ353" s="105" t="e">
        <f t="shared" si="134"/>
        <v>#VALUE!</v>
      </c>
      <c r="AK353" s="103" t="e">
        <f t="shared" si="125"/>
        <v>#VALUE!</v>
      </c>
      <c r="AL353" s="103" t="e">
        <f t="shared" si="135"/>
        <v>#VALUE!</v>
      </c>
      <c r="AN353" t="str">
        <f>IF(OR(VLOOKUP(AE353,Home!$C$8:$I$207,6,FALSE)="",VLOOKUP(AE353,Home!$C$8:$I$207,7,FALSE)=""),"FEJL",Baggrundsark!AE353)</f>
        <v>FEJL</v>
      </c>
      <c r="AO353">
        <f>IF(VLOOKUP(AE353,Home!$C$8:$N$207,12,FALSE)="Timelønnet",1,0)</f>
        <v>0</v>
      </c>
      <c r="AP353">
        <f>SUM($AO$4:AO353)*AO353</f>
        <v>0</v>
      </c>
      <c r="AQ353">
        <f t="shared" si="126"/>
        <v>1</v>
      </c>
      <c r="AR353" t="str">
        <f t="shared" si="126"/>
        <v/>
      </c>
      <c r="AS353" t="e">
        <f t="shared" si="136"/>
        <v>#VALUE!</v>
      </c>
      <c r="AT353" s="45" t="e">
        <f t="shared" si="127"/>
        <v>#VALUE!</v>
      </c>
      <c r="AU353">
        <f>VLOOKUP(AQ353,Home!$C$8:$J$207,8,FALSE)</f>
        <v>0</v>
      </c>
      <c r="AZ353">
        <v>36</v>
      </c>
      <c r="BA353">
        <v>2020</v>
      </c>
      <c r="BB353" t="s">
        <v>564</v>
      </c>
      <c r="BC353" t="s">
        <v>196</v>
      </c>
    </row>
    <row r="354" spans="1:55" x14ac:dyDescent="0.25">
      <c r="A354" s="6">
        <f t="shared" si="128"/>
        <v>0</v>
      </c>
      <c r="B354" s="6">
        <f t="shared" si="137"/>
        <v>0</v>
      </c>
      <c r="C354" s="6" t="str">
        <f t="shared" si="129"/>
        <v/>
      </c>
      <c r="D354" s="7">
        <f t="shared" si="130"/>
        <v>0</v>
      </c>
      <c r="E354" s="7">
        <f t="shared" si="138"/>
        <v>0</v>
      </c>
      <c r="F354" s="7" t="str">
        <f t="shared" si="131"/>
        <v/>
      </c>
      <c r="G354" s="6">
        <f t="shared" si="132"/>
        <v>0</v>
      </c>
      <c r="H354" s="6">
        <f t="shared" si="139"/>
        <v>0</v>
      </c>
      <c r="I354" s="6" t="str">
        <f t="shared" si="140"/>
        <v/>
      </c>
      <c r="J354" s="11">
        <v>351</v>
      </c>
      <c r="K354" s="11">
        <f>IF(IFERROR(VLOOKUP(J354,Home!$A$8:$B$1048576,1,FALSE),0)=0,0,1)</f>
        <v>0</v>
      </c>
      <c r="L354" s="129" t="e">
        <f>IF(VLOOKUP(O354,Home!$C$8:$R$207,6,FALSE)="","",VLOOKUP(O354,Home!$C$8:$R$207,6,FALSE))</f>
        <v>#N/A</v>
      </c>
      <c r="M354" s="129" t="e">
        <f t="shared" si="122"/>
        <v>#N/A</v>
      </c>
      <c r="N354" s="11">
        <f>SUM($K$4:K354)</f>
        <v>200</v>
      </c>
      <c r="O354" s="11" t="str">
        <f>IF(P354="","",IF(IFERROR(VLOOKUP(N354,Home!$C$8:$R$1048576,1,FALSE),"")=0,"",IFERROR(VLOOKUP(N354,Home!$C$8:$R$1048576,1,FALSE),"")))</f>
        <v/>
      </c>
      <c r="P354" s="11" t="str">
        <f>IF(IFERROR(VLOOKUP(W354,Home!$C$8:$R$1048576,3,FALSE),"")=0,"",IFERROR(VLOOKUP(W354,Home!$C$8:$R$1048576,3,FALSE),""))</f>
        <v/>
      </c>
      <c r="Q354" s="11" t="str">
        <f t="shared" si="123"/>
        <v/>
      </c>
      <c r="R354" s="130" t="e">
        <f>VLOOKUP(Q354,'Baggrund til lister'!$G$4:$H$15,2,FALSE)</f>
        <v>#N/A</v>
      </c>
      <c r="S354" s="11" t="str">
        <f t="shared" si="124"/>
        <v/>
      </c>
      <c r="T354" s="11" t="str">
        <f>IF(IFERROR(VLOOKUP(N354,Home!$C$8:$R$1048576,11,FALSE),"")=0,"",IFERROR(VLOOKUP(N354,Home!$C$8:$R$1048576,11,FALSE),""))</f>
        <v/>
      </c>
      <c r="U354" s="11" t="str">
        <f>IF(IFERROR(VLOOKUP(O354,Home!$C$8:$R$1048576,12,FALSE),"")=0,"",IFERROR(VLOOKUP(O354,Home!$C$8:$R$1048576,12,FALSE),""))</f>
        <v/>
      </c>
      <c r="V354" s="11" t="str">
        <f>IF(IFERROR(VLOOKUP(O354,Home!$C$8:$R$1048576,8,FALSE),"")=0,"",IFERROR(VLOOKUP(O354,Home!$C$8:$R$1048576,8,FALSE),""))</f>
        <v/>
      </c>
      <c r="W354" s="11" t="str">
        <f>IF(OR(VLOOKUP(N354,Home!$C$7:$I$207,6,FALSE)="",VLOOKUP(N354,Home!$C$7:$I$207,7,FALSE)=""),"FEJL",SUM(Baggrundsark!$K$4:K354))</f>
        <v>FEJL</v>
      </c>
      <c r="Y354">
        <v>351</v>
      </c>
      <c r="Z354" s="1"/>
      <c r="AC354" s="44"/>
      <c r="AD354">
        <f t="shared" si="133"/>
        <v>0</v>
      </c>
      <c r="AE354">
        <f>SUM($AD$4:AD354)</f>
        <v>1</v>
      </c>
      <c r="AF354" s="103" t="str">
        <f>IFERROR(VLOOKUP(AN354,Home!$C$8:$E$207,3,FALSE),"")</f>
        <v/>
      </c>
      <c r="AG354" s="103" t="str">
        <f>IFERROR(VLOOKUP(AN354,Home!$C$8:$E$207,2,FALSE),"")</f>
        <v/>
      </c>
      <c r="AH354" s="104" t="str">
        <f>IF(VLOOKUP(AE354,Home!$C$8:$I$207,6,FALSE)="","",VLOOKUP(AE354,Home!$C$8:$I$207,6,FALSE))</f>
        <v/>
      </c>
      <c r="AI354" s="104" t="e">
        <f t="shared" si="141"/>
        <v>#VALUE!</v>
      </c>
      <c r="AJ354" s="105" t="e">
        <f t="shared" si="134"/>
        <v>#VALUE!</v>
      </c>
      <c r="AK354" s="103" t="e">
        <f t="shared" si="125"/>
        <v>#VALUE!</v>
      </c>
      <c r="AL354" s="103" t="e">
        <f t="shared" si="135"/>
        <v>#VALUE!</v>
      </c>
      <c r="AN354" t="str">
        <f>IF(OR(VLOOKUP(AE354,Home!$C$8:$I$207,6,FALSE)="",VLOOKUP(AE354,Home!$C$8:$I$207,7,FALSE)=""),"FEJL",Baggrundsark!AE354)</f>
        <v>FEJL</v>
      </c>
      <c r="AO354">
        <f>IF(VLOOKUP(AE354,Home!$C$8:$N$207,12,FALSE)="Timelønnet",1,0)</f>
        <v>0</v>
      </c>
      <c r="AP354">
        <f>SUM($AO$4:AO354)*AO354</f>
        <v>0</v>
      </c>
      <c r="AQ354">
        <f t="shared" si="126"/>
        <v>1</v>
      </c>
      <c r="AR354" t="str">
        <f t="shared" si="126"/>
        <v/>
      </c>
      <c r="AS354" t="e">
        <f t="shared" si="136"/>
        <v>#VALUE!</v>
      </c>
      <c r="AT354" s="45" t="e">
        <f t="shared" si="127"/>
        <v>#VALUE!</v>
      </c>
      <c r="AU354">
        <f>VLOOKUP(AQ354,Home!$C$8:$J$207,8,FALSE)</f>
        <v>0</v>
      </c>
      <c r="AZ354">
        <v>37</v>
      </c>
      <c r="BA354">
        <v>2020</v>
      </c>
      <c r="BB354" t="s">
        <v>565</v>
      </c>
      <c r="BC354" t="s">
        <v>197</v>
      </c>
    </row>
    <row r="355" spans="1:55" x14ac:dyDescent="0.25">
      <c r="A355" s="6">
        <f t="shared" si="128"/>
        <v>0</v>
      </c>
      <c r="B355" s="6">
        <f t="shared" si="137"/>
        <v>0</v>
      </c>
      <c r="C355" s="6" t="str">
        <f t="shared" si="129"/>
        <v/>
      </c>
      <c r="D355" s="7">
        <f t="shared" si="130"/>
        <v>0</v>
      </c>
      <c r="E355" s="7">
        <f t="shared" si="138"/>
        <v>0</v>
      </c>
      <c r="F355" s="7" t="str">
        <f t="shared" si="131"/>
        <v/>
      </c>
      <c r="G355" s="6">
        <f t="shared" si="132"/>
        <v>0</v>
      </c>
      <c r="H355" s="6">
        <f t="shared" si="139"/>
        <v>0</v>
      </c>
      <c r="I355" s="6" t="str">
        <f t="shared" si="140"/>
        <v/>
      </c>
      <c r="J355" s="11">
        <v>352</v>
      </c>
      <c r="K355" s="11">
        <f>IF(IFERROR(VLOOKUP(J355,Home!$A$8:$B$1048576,1,FALSE),0)=0,0,1)</f>
        <v>0</v>
      </c>
      <c r="L355" s="129" t="e">
        <f>IF(VLOOKUP(O355,Home!$C$8:$R$207,6,FALSE)="","",VLOOKUP(O355,Home!$C$8:$R$207,6,FALSE))</f>
        <v>#N/A</v>
      </c>
      <c r="M355" s="129" t="e">
        <f t="shared" si="122"/>
        <v>#N/A</v>
      </c>
      <c r="N355" s="11">
        <f>SUM($K$4:K355)</f>
        <v>200</v>
      </c>
      <c r="O355" s="11" t="str">
        <f>IF(P355="","",IF(IFERROR(VLOOKUP(N355,Home!$C$8:$R$1048576,1,FALSE),"")=0,"",IFERROR(VLOOKUP(N355,Home!$C$8:$R$1048576,1,FALSE),"")))</f>
        <v/>
      </c>
      <c r="P355" s="11" t="str">
        <f>IF(IFERROR(VLOOKUP(W355,Home!$C$8:$R$1048576,3,FALSE),"")=0,"",IFERROR(VLOOKUP(W355,Home!$C$8:$R$1048576,3,FALSE),""))</f>
        <v/>
      </c>
      <c r="Q355" s="11" t="str">
        <f t="shared" si="123"/>
        <v/>
      </c>
      <c r="R355" s="130" t="e">
        <f>VLOOKUP(Q355,'Baggrund til lister'!$G$4:$H$15,2,FALSE)</f>
        <v>#N/A</v>
      </c>
      <c r="S355" s="11" t="str">
        <f t="shared" si="124"/>
        <v/>
      </c>
      <c r="T355" s="11" t="str">
        <f>IF(IFERROR(VLOOKUP(N355,Home!$C$8:$R$1048576,11,FALSE),"")=0,"",IFERROR(VLOOKUP(N355,Home!$C$8:$R$1048576,11,FALSE),""))</f>
        <v/>
      </c>
      <c r="U355" s="11" t="str">
        <f>IF(IFERROR(VLOOKUP(O355,Home!$C$8:$R$1048576,12,FALSE),"")=0,"",IFERROR(VLOOKUP(O355,Home!$C$8:$R$1048576,12,FALSE),""))</f>
        <v/>
      </c>
      <c r="V355" s="11" t="str">
        <f>IF(IFERROR(VLOOKUP(O355,Home!$C$8:$R$1048576,8,FALSE),"")=0,"",IFERROR(VLOOKUP(O355,Home!$C$8:$R$1048576,8,FALSE),""))</f>
        <v/>
      </c>
      <c r="W355" s="11" t="str">
        <f>IF(OR(VLOOKUP(N355,Home!$C$7:$I$207,6,FALSE)="",VLOOKUP(N355,Home!$C$7:$I$207,7,FALSE)=""),"FEJL",SUM(Baggrundsark!$K$4:K355))</f>
        <v>FEJL</v>
      </c>
      <c r="Y355">
        <v>352</v>
      </c>
      <c r="Z355" s="1"/>
      <c r="AC355" s="44"/>
      <c r="AD355">
        <f t="shared" si="133"/>
        <v>0</v>
      </c>
      <c r="AE355">
        <f>SUM($AD$4:AD355)</f>
        <v>1</v>
      </c>
      <c r="AF355" s="103" t="str">
        <f>IFERROR(VLOOKUP(AN355,Home!$C$8:$E$207,3,FALSE),"")</f>
        <v/>
      </c>
      <c r="AG355" s="103" t="str">
        <f>IFERROR(VLOOKUP(AN355,Home!$C$8:$E$207,2,FALSE),"")</f>
        <v/>
      </c>
      <c r="AH355" s="104" t="str">
        <f>IF(VLOOKUP(AE355,Home!$C$8:$I$207,6,FALSE)="","",VLOOKUP(AE355,Home!$C$8:$I$207,6,FALSE))</f>
        <v/>
      </c>
      <c r="AI355" s="104" t="e">
        <f t="shared" si="141"/>
        <v>#VALUE!</v>
      </c>
      <c r="AJ355" s="105" t="e">
        <f t="shared" si="134"/>
        <v>#VALUE!</v>
      </c>
      <c r="AK355" s="103" t="e">
        <f t="shared" si="125"/>
        <v>#VALUE!</v>
      </c>
      <c r="AL355" s="103" t="e">
        <f t="shared" si="135"/>
        <v>#VALUE!</v>
      </c>
      <c r="AN355" t="str">
        <f>IF(OR(VLOOKUP(AE355,Home!$C$8:$I$207,6,FALSE)="",VLOOKUP(AE355,Home!$C$8:$I$207,7,FALSE)=""),"FEJL",Baggrundsark!AE355)</f>
        <v>FEJL</v>
      </c>
      <c r="AO355">
        <f>IF(VLOOKUP(AE355,Home!$C$8:$N$207,12,FALSE)="Timelønnet",1,0)</f>
        <v>0</v>
      </c>
      <c r="AP355">
        <f>SUM($AO$4:AO355)*AO355</f>
        <v>0</v>
      </c>
      <c r="AQ355">
        <f t="shared" si="126"/>
        <v>1</v>
      </c>
      <c r="AR355" t="str">
        <f t="shared" si="126"/>
        <v/>
      </c>
      <c r="AS355" t="e">
        <f t="shared" si="136"/>
        <v>#VALUE!</v>
      </c>
      <c r="AT355" s="45" t="e">
        <f t="shared" si="127"/>
        <v>#VALUE!</v>
      </c>
      <c r="AU355">
        <f>VLOOKUP(AQ355,Home!$C$8:$J$207,8,FALSE)</f>
        <v>0</v>
      </c>
      <c r="AZ355">
        <v>38</v>
      </c>
      <c r="BA355">
        <v>2020</v>
      </c>
      <c r="BB355" t="s">
        <v>566</v>
      </c>
      <c r="BC355" t="s">
        <v>197</v>
      </c>
    </row>
    <row r="356" spans="1:55" x14ac:dyDescent="0.25">
      <c r="A356" s="6">
        <f t="shared" si="128"/>
        <v>0</v>
      </c>
      <c r="B356" s="6">
        <f t="shared" si="137"/>
        <v>0</v>
      </c>
      <c r="C356" s="6" t="str">
        <f t="shared" si="129"/>
        <v/>
      </c>
      <c r="D356" s="7">
        <f t="shared" si="130"/>
        <v>0</v>
      </c>
      <c r="E356" s="7">
        <f t="shared" si="138"/>
        <v>0</v>
      </c>
      <c r="F356" s="7" t="str">
        <f t="shared" si="131"/>
        <v/>
      </c>
      <c r="G356" s="6">
        <f t="shared" si="132"/>
        <v>0</v>
      </c>
      <c r="H356" s="6">
        <f t="shared" si="139"/>
        <v>0</v>
      </c>
      <c r="I356" s="6" t="str">
        <f t="shared" si="140"/>
        <v/>
      </c>
      <c r="J356" s="11">
        <v>353</v>
      </c>
      <c r="K356" s="11">
        <f>IF(IFERROR(VLOOKUP(J356,Home!$A$8:$B$1048576,1,FALSE),0)=0,0,1)</f>
        <v>0</v>
      </c>
      <c r="L356" s="129" t="e">
        <f>IF(VLOOKUP(O356,Home!$C$8:$R$207,6,FALSE)="","",VLOOKUP(O356,Home!$C$8:$R$207,6,FALSE))</f>
        <v>#N/A</v>
      </c>
      <c r="M356" s="129" t="e">
        <f t="shared" si="122"/>
        <v>#N/A</v>
      </c>
      <c r="N356" s="11">
        <f>SUM($K$4:K356)</f>
        <v>200</v>
      </c>
      <c r="O356" s="11" t="str">
        <f>IF(P356="","",IF(IFERROR(VLOOKUP(N356,Home!$C$8:$R$1048576,1,FALSE),"")=0,"",IFERROR(VLOOKUP(N356,Home!$C$8:$R$1048576,1,FALSE),"")))</f>
        <v/>
      </c>
      <c r="P356" s="11" t="str">
        <f>IF(IFERROR(VLOOKUP(W356,Home!$C$8:$R$1048576,3,FALSE),"")=0,"",IFERROR(VLOOKUP(W356,Home!$C$8:$R$1048576,3,FALSE),""))</f>
        <v/>
      </c>
      <c r="Q356" s="11" t="str">
        <f t="shared" si="123"/>
        <v/>
      </c>
      <c r="R356" s="130" t="e">
        <f>VLOOKUP(Q356,'Baggrund til lister'!$G$4:$H$15,2,FALSE)</f>
        <v>#N/A</v>
      </c>
      <c r="S356" s="11" t="str">
        <f t="shared" si="124"/>
        <v/>
      </c>
      <c r="T356" s="11" t="str">
        <f>IF(IFERROR(VLOOKUP(N356,Home!$C$8:$R$1048576,11,FALSE),"")=0,"",IFERROR(VLOOKUP(N356,Home!$C$8:$R$1048576,11,FALSE),""))</f>
        <v/>
      </c>
      <c r="U356" s="11" t="str">
        <f>IF(IFERROR(VLOOKUP(O356,Home!$C$8:$R$1048576,12,FALSE),"")=0,"",IFERROR(VLOOKUP(O356,Home!$C$8:$R$1048576,12,FALSE),""))</f>
        <v/>
      </c>
      <c r="V356" s="11" t="str">
        <f>IF(IFERROR(VLOOKUP(O356,Home!$C$8:$R$1048576,8,FALSE),"")=0,"",IFERROR(VLOOKUP(O356,Home!$C$8:$R$1048576,8,FALSE),""))</f>
        <v/>
      </c>
      <c r="W356" s="11" t="str">
        <f>IF(OR(VLOOKUP(N356,Home!$C$7:$I$207,6,FALSE)="",VLOOKUP(N356,Home!$C$7:$I$207,7,FALSE)=""),"FEJL",SUM(Baggrundsark!$K$4:K356))</f>
        <v>FEJL</v>
      </c>
      <c r="Y356">
        <v>353</v>
      </c>
      <c r="Z356" s="1"/>
      <c r="AC356" s="44"/>
      <c r="AD356">
        <f t="shared" si="133"/>
        <v>0</v>
      </c>
      <c r="AE356">
        <f>SUM($AD$4:AD356)</f>
        <v>1</v>
      </c>
      <c r="AF356" s="103" t="str">
        <f>IFERROR(VLOOKUP(AN356,Home!$C$8:$E$207,3,FALSE),"")</f>
        <v/>
      </c>
      <c r="AG356" s="103" t="str">
        <f>IFERROR(VLOOKUP(AN356,Home!$C$8:$E$207,2,FALSE),"")</f>
        <v/>
      </c>
      <c r="AH356" s="104" t="str">
        <f>IF(VLOOKUP(AE356,Home!$C$8:$I$207,6,FALSE)="","",VLOOKUP(AE356,Home!$C$8:$I$207,6,FALSE))</f>
        <v/>
      </c>
      <c r="AI356" s="104" t="e">
        <f t="shared" si="141"/>
        <v>#VALUE!</v>
      </c>
      <c r="AJ356" s="105" t="e">
        <f t="shared" si="134"/>
        <v>#VALUE!</v>
      </c>
      <c r="AK356" s="103" t="e">
        <f t="shared" si="125"/>
        <v>#VALUE!</v>
      </c>
      <c r="AL356" s="103" t="e">
        <f t="shared" si="135"/>
        <v>#VALUE!</v>
      </c>
      <c r="AN356" t="str">
        <f>IF(OR(VLOOKUP(AE356,Home!$C$8:$I$207,6,FALSE)="",VLOOKUP(AE356,Home!$C$8:$I$207,7,FALSE)=""),"FEJL",Baggrundsark!AE356)</f>
        <v>FEJL</v>
      </c>
      <c r="AO356">
        <f>IF(VLOOKUP(AE356,Home!$C$8:$N$207,12,FALSE)="Timelønnet",1,0)</f>
        <v>0</v>
      </c>
      <c r="AP356">
        <f>SUM($AO$4:AO356)*AO356</f>
        <v>0</v>
      </c>
      <c r="AQ356">
        <f t="shared" si="126"/>
        <v>1</v>
      </c>
      <c r="AR356" t="str">
        <f t="shared" si="126"/>
        <v/>
      </c>
      <c r="AS356" t="e">
        <f t="shared" si="136"/>
        <v>#VALUE!</v>
      </c>
      <c r="AT356" s="45" t="e">
        <f t="shared" si="127"/>
        <v>#VALUE!</v>
      </c>
      <c r="AU356">
        <f>VLOOKUP(AQ356,Home!$C$8:$J$207,8,FALSE)</f>
        <v>0</v>
      </c>
      <c r="AZ356">
        <v>39</v>
      </c>
      <c r="BA356">
        <v>2020</v>
      </c>
      <c r="BB356" t="s">
        <v>567</v>
      </c>
      <c r="BC356" t="s">
        <v>198</v>
      </c>
    </row>
    <row r="357" spans="1:55" x14ac:dyDescent="0.25">
      <c r="A357" s="6">
        <f t="shared" si="128"/>
        <v>0</v>
      </c>
      <c r="B357" s="6">
        <f t="shared" si="137"/>
        <v>0</v>
      </c>
      <c r="C357" s="6" t="str">
        <f t="shared" si="129"/>
        <v/>
      </c>
      <c r="D357" s="7">
        <f t="shared" si="130"/>
        <v>0</v>
      </c>
      <c r="E357" s="7">
        <f t="shared" si="138"/>
        <v>0</v>
      </c>
      <c r="F357" s="7" t="str">
        <f t="shared" si="131"/>
        <v/>
      </c>
      <c r="G357" s="6">
        <f t="shared" si="132"/>
        <v>0</v>
      </c>
      <c r="H357" s="6">
        <f t="shared" si="139"/>
        <v>0</v>
      </c>
      <c r="I357" s="6" t="str">
        <f t="shared" si="140"/>
        <v/>
      </c>
      <c r="J357" s="11">
        <v>354</v>
      </c>
      <c r="K357" s="11">
        <f>IF(IFERROR(VLOOKUP(J357,Home!$A$8:$B$1048576,1,FALSE),0)=0,0,1)</f>
        <v>0</v>
      </c>
      <c r="L357" s="129" t="e">
        <f>IF(VLOOKUP(O357,Home!$C$8:$R$207,6,FALSE)="","",VLOOKUP(O357,Home!$C$8:$R$207,6,FALSE))</f>
        <v>#N/A</v>
      </c>
      <c r="M357" s="129" t="e">
        <f t="shared" si="122"/>
        <v>#N/A</v>
      </c>
      <c r="N357" s="11">
        <f>SUM($K$4:K357)</f>
        <v>200</v>
      </c>
      <c r="O357" s="11" t="str">
        <f>IF(P357="","",IF(IFERROR(VLOOKUP(N357,Home!$C$8:$R$1048576,1,FALSE),"")=0,"",IFERROR(VLOOKUP(N357,Home!$C$8:$R$1048576,1,FALSE),"")))</f>
        <v/>
      </c>
      <c r="P357" s="11" t="str">
        <f>IF(IFERROR(VLOOKUP(W357,Home!$C$8:$R$1048576,3,FALSE),"")=0,"",IFERROR(VLOOKUP(W357,Home!$C$8:$R$1048576,3,FALSE),""))</f>
        <v/>
      </c>
      <c r="Q357" s="11" t="str">
        <f t="shared" si="123"/>
        <v/>
      </c>
      <c r="R357" s="130" t="e">
        <f>VLOOKUP(Q357,'Baggrund til lister'!$G$4:$H$15,2,FALSE)</f>
        <v>#N/A</v>
      </c>
      <c r="S357" s="11" t="str">
        <f t="shared" si="124"/>
        <v/>
      </c>
      <c r="T357" s="11" t="str">
        <f>IF(IFERROR(VLOOKUP(N357,Home!$C$8:$R$1048576,11,FALSE),"")=0,"",IFERROR(VLOOKUP(N357,Home!$C$8:$R$1048576,11,FALSE),""))</f>
        <v/>
      </c>
      <c r="U357" s="11" t="str">
        <f>IF(IFERROR(VLOOKUP(O357,Home!$C$8:$R$1048576,12,FALSE),"")=0,"",IFERROR(VLOOKUP(O357,Home!$C$8:$R$1048576,12,FALSE),""))</f>
        <v/>
      </c>
      <c r="V357" s="11" t="str">
        <f>IF(IFERROR(VLOOKUP(O357,Home!$C$8:$R$1048576,8,FALSE),"")=0,"",IFERROR(VLOOKUP(O357,Home!$C$8:$R$1048576,8,FALSE),""))</f>
        <v/>
      </c>
      <c r="W357" s="11" t="str">
        <f>IF(OR(VLOOKUP(N357,Home!$C$7:$I$207,6,FALSE)="",VLOOKUP(N357,Home!$C$7:$I$207,7,FALSE)=""),"FEJL",SUM(Baggrundsark!$K$4:K357))</f>
        <v>FEJL</v>
      </c>
      <c r="Y357">
        <v>354</v>
      </c>
      <c r="Z357" s="1"/>
      <c r="AC357" s="44"/>
      <c r="AD357">
        <f t="shared" si="133"/>
        <v>0</v>
      </c>
      <c r="AE357">
        <f>SUM($AD$4:AD357)</f>
        <v>1</v>
      </c>
      <c r="AF357" s="103" t="str">
        <f>IFERROR(VLOOKUP(AN357,Home!$C$8:$E$207,3,FALSE),"")</f>
        <v/>
      </c>
      <c r="AG357" s="103" t="str">
        <f>IFERROR(VLOOKUP(AN357,Home!$C$8:$E$207,2,FALSE),"")</f>
        <v/>
      </c>
      <c r="AH357" s="104" t="str">
        <f>IF(VLOOKUP(AE357,Home!$C$8:$I$207,6,FALSE)="","",VLOOKUP(AE357,Home!$C$8:$I$207,6,FALSE))</f>
        <v/>
      </c>
      <c r="AI357" s="104" t="e">
        <f t="shared" si="141"/>
        <v>#VALUE!</v>
      </c>
      <c r="AJ357" s="105" t="e">
        <f t="shared" si="134"/>
        <v>#VALUE!</v>
      </c>
      <c r="AK357" s="103" t="e">
        <f t="shared" si="125"/>
        <v>#VALUE!</v>
      </c>
      <c r="AL357" s="103" t="e">
        <f t="shared" si="135"/>
        <v>#VALUE!</v>
      </c>
      <c r="AN357" t="str">
        <f>IF(OR(VLOOKUP(AE357,Home!$C$8:$I$207,6,FALSE)="",VLOOKUP(AE357,Home!$C$8:$I$207,7,FALSE)=""),"FEJL",Baggrundsark!AE357)</f>
        <v>FEJL</v>
      </c>
      <c r="AO357">
        <f>IF(VLOOKUP(AE357,Home!$C$8:$N$207,12,FALSE)="Timelønnet",1,0)</f>
        <v>0</v>
      </c>
      <c r="AP357">
        <f>SUM($AO$4:AO357)*AO357</f>
        <v>0</v>
      </c>
      <c r="AQ357">
        <f t="shared" si="126"/>
        <v>1</v>
      </c>
      <c r="AR357" t="str">
        <f t="shared" si="126"/>
        <v/>
      </c>
      <c r="AS357" t="e">
        <f t="shared" si="136"/>
        <v>#VALUE!</v>
      </c>
      <c r="AT357" s="45" t="e">
        <f t="shared" si="127"/>
        <v>#VALUE!</v>
      </c>
      <c r="AU357">
        <f>VLOOKUP(AQ357,Home!$C$8:$J$207,8,FALSE)</f>
        <v>0</v>
      </c>
      <c r="AZ357">
        <v>40</v>
      </c>
      <c r="BA357">
        <v>2020</v>
      </c>
      <c r="BB357" t="s">
        <v>568</v>
      </c>
      <c r="BC357" t="s">
        <v>198</v>
      </c>
    </row>
    <row r="358" spans="1:55" x14ac:dyDescent="0.25">
      <c r="A358" s="6">
        <f t="shared" si="128"/>
        <v>0</v>
      </c>
      <c r="B358" s="6">
        <f t="shared" si="137"/>
        <v>0</v>
      </c>
      <c r="C358" s="6" t="str">
        <f t="shared" si="129"/>
        <v/>
      </c>
      <c r="D358" s="7">
        <f t="shared" si="130"/>
        <v>0</v>
      </c>
      <c r="E358" s="7">
        <f t="shared" si="138"/>
        <v>0</v>
      </c>
      <c r="F358" s="7" t="str">
        <f t="shared" si="131"/>
        <v/>
      </c>
      <c r="G358" s="6">
        <f t="shared" si="132"/>
        <v>0</v>
      </c>
      <c r="H358" s="6">
        <f t="shared" si="139"/>
        <v>0</v>
      </c>
      <c r="I358" s="6" t="str">
        <f t="shared" si="140"/>
        <v/>
      </c>
      <c r="J358" s="11">
        <v>355</v>
      </c>
      <c r="K358" s="11">
        <f>IF(IFERROR(VLOOKUP(J358,Home!$A$8:$B$1048576,1,FALSE),0)=0,0,1)</f>
        <v>0</v>
      </c>
      <c r="L358" s="129" t="e">
        <f>IF(VLOOKUP(O358,Home!$C$8:$R$207,6,FALSE)="","",VLOOKUP(O358,Home!$C$8:$R$207,6,FALSE))</f>
        <v>#N/A</v>
      </c>
      <c r="M358" s="129" t="e">
        <f t="shared" si="122"/>
        <v>#N/A</v>
      </c>
      <c r="N358" s="11">
        <f>SUM($K$4:K358)</f>
        <v>200</v>
      </c>
      <c r="O358" s="11" t="str">
        <f>IF(P358="","",IF(IFERROR(VLOOKUP(N358,Home!$C$8:$R$1048576,1,FALSE),"")=0,"",IFERROR(VLOOKUP(N358,Home!$C$8:$R$1048576,1,FALSE),"")))</f>
        <v/>
      </c>
      <c r="P358" s="11" t="str">
        <f>IF(IFERROR(VLOOKUP(W358,Home!$C$8:$R$1048576,3,FALSE),"")=0,"",IFERROR(VLOOKUP(W358,Home!$C$8:$R$1048576,3,FALSE),""))</f>
        <v/>
      </c>
      <c r="Q358" s="11" t="str">
        <f t="shared" si="123"/>
        <v/>
      </c>
      <c r="R358" s="130" t="e">
        <f>VLOOKUP(Q358,'Baggrund til lister'!$G$4:$H$15,2,FALSE)</f>
        <v>#N/A</v>
      </c>
      <c r="S358" s="11" t="str">
        <f t="shared" si="124"/>
        <v/>
      </c>
      <c r="T358" s="11" t="str">
        <f>IF(IFERROR(VLOOKUP(N358,Home!$C$8:$R$1048576,11,FALSE),"")=0,"",IFERROR(VLOOKUP(N358,Home!$C$8:$R$1048576,11,FALSE),""))</f>
        <v/>
      </c>
      <c r="U358" s="11" t="str">
        <f>IF(IFERROR(VLOOKUP(O358,Home!$C$8:$R$1048576,12,FALSE),"")=0,"",IFERROR(VLOOKUP(O358,Home!$C$8:$R$1048576,12,FALSE),""))</f>
        <v/>
      </c>
      <c r="V358" s="11" t="str">
        <f>IF(IFERROR(VLOOKUP(O358,Home!$C$8:$R$1048576,8,FALSE),"")=0,"",IFERROR(VLOOKUP(O358,Home!$C$8:$R$1048576,8,FALSE),""))</f>
        <v/>
      </c>
      <c r="W358" s="11" t="str">
        <f>IF(OR(VLOOKUP(N358,Home!$C$7:$I$207,6,FALSE)="",VLOOKUP(N358,Home!$C$7:$I$207,7,FALSE)=""),"FEJL",SUM(Baggrundsark!$K$4:K358))</f>
        <v>FEJL</v>
      </c>
      <c r="Y358">
        <v>355</v>
      </c>
      <c r="Z358" s="1"/>
      <c r="AC358" s="44"/>
      <c r="AD358">
        <f t="shared" si="133"/>
        <v>0</v>
      </c>
      <c r="AE358">
        <f>SUM($AD$4:AD358)</f>
        <v>1</v>
      </c>
      <c r="AF358" s="103" t="str">
        <f>IFERROR(VLOOKUP(AN358,Home!$C$8:$E$207,3,FALSE),"")</f>
        <v/>
      </c>
      <c r="AG358" s="103" t="str">
        <f>IFERROR(VLOOKUP(AN358,Home!$C$8:$E$207,2,FALSE),"")</f>
        <v/>
      </c>
      <c r="AH358" s="104" t="str">
        <f>IF(VLOOKUP(AE358,Home!$C$8:$I$207,6,FALSE)="","",VLOOKUP(AE358,Home!$C$8:$I$207,6,FALSE))</f>
        <v/>
      </c>
      <c r="AI358" s="104" t="e">
        <f t="shared" si="141"/>
        <v>#VALUE!</v>
      </c>
      <c r="AJ358" s="105" t="e">
        <f t="shared" si="134"/>
        <v>#VALUE!</v>
      </c>
      <c r="AK358" s="103" t="e">
        <f t="shared" si="125"/>
        <v>#VALUE!</v>
      </c>
      <c r="AL358" s="103" t="e">
        <f t="shared" si="135"/>
        <v>#VALUE!</v>
      </c>
      <c r="AN358" t="str">
        <f>IF(OR(VLOOKUP(AE358,Home!$C$8:$I$207,6,FALSE)="",VLOOKUP(AE358,Home!$C$8:$I$207,7,FALSE)=""),"FEJL",Baggrundsark!AE358)</f>
        <v>FEJL</v>
      </c>
      <c r="AO358">
        <f>IF(VLOOKUP(AE358,Home!$C$8:$N$207,12,FALSE)="Timelønnet",1,0)</f>
        <v>0</v>
      </c>
      <c r="AP358">
        <f>SUM($AO$4:AO358)*AO358</f>
        <v>0</v>
      </c>
      <c r="AQ358">
        <f t="shared" si="126"/>
        <v>1</v>
      </c>
      <c r="AR358" t="str">
        <f t="shared" si="126"/>
        <v/>
      </c>
      <c r="AS358" t="e">
        <f t="shared" si="136"/>
        <v>#VALUE!</v>
      </c>
      <c r="AT358" s="45" t="e">
        <f t="shared" si="127"/>
        <v>#VALUE!</v>
      </c>
      <c r="AU358">
        <f>VLOOKUP(AQ358,Home!$C$8:$J$207,8,FALSE)</f>
        <v>0</v>
      </c>
      <c r="AZ358">
        <v>41</v>
      </c>
      <c r="BA358">
        <v>2020</v>
      </c>
      <c r="BB358" t="s">
        <v>569</v>
      </c>
      <c r="BC358" t="s">
        <v>199</v>
      </c>
    </row>
    <row r="359" spans="1:55" x14ac:dyDescent="0.25">
      <c r="A359" s="6">
        <f t="shared" si="128"/>
        <v>0</v>
      </c>
      <c r="B359" s="6">
        <f t="shared" si="137"/>
        <v>0</v>
      </c>
      <c r="C359" s="6" t="str">
        <f t="shared" si="129"/>
        <v/>
      </c>
      <c r="D359" s="7">
        <f t="shared" si="130"/>
        <v>0</v>
      </c>
      <c r="E359" s="7">
        <f t="shared" si="138"/>
        <v>0</v>
      </c>
      <c r="F359" s="7" t="str">
        <f t="shared" si="131"/>
        <v/>
      </c>
      <c r="G359" s="6">
        <f t="shared" si="132"/>
        <v>0</v>
      </c>
      <c r="H359" s="6">
        <f t="shared" si="139"/>
        <v>0</v>
      </c>
      <c r="I359" s="6" t="str">
        <f t="shared" si="140"/>
        <v/>
      </c>
      <c r="J359" s="11">
        <v>356</v>
      </c>
      <c r="K359" s="11">
        <f>IF(IFERROR(VLOOKUP(J359,Home!$A$8:$B$1048576,1,FALSE),0)=0,0,1)</f>
        <v>0</v>
      </c>
      <c r="L359" s="129" t="e">
        <f>IF(VLOOKUP(O359,Home!$C$8:$R$207,6,FALSE)="","",VLOOKUP(O359,Home!$C$8:$R$207,6,FALSE))</f>
        <v>#N/A</v>
      </c>
      <c r="M359" s="129" t="e">
        <f t="shared" si="122"/>
        <v>#N/A</v>
      </c>
      <c r="N359" s="11">
        <f>SUM($K$4:K359)</f>
        <v>200</v>
      </c>
      <c r="O359" s="11" t="str">
        <f>IF(P359="","",IF(IFERROR(VLOOKUP(N359,Home!$C$8:$R$1048576,1,FALSE),"")=0,"",IFERROR(VLOOKUP(N359,Home!$C$8:$R$1048576,1,FALSE),"")))</f>
        <v/>
      </c>
      <c r="P359" s="11" t="str">
        <f>IF(IFERROR(VLOOKUP(W359,Home!$C$8:$R$1048576,3,FALSE),"")=0,"",IFERROR(VLOOKUP(W359,Home!$C$8:$R$1048576,3,FALSE),""))</f>
        <v/>
      </c>
      <c r="Q359" s="11" t="str">
        <f t="shared" si="123"/>
        <v/>
      </c>
      <c r="R359" s="130" t="e">
        <f>VLOOKUP(Q359,'Baggrund til lister'!$G$4:$H$15,2,FALSE)</f>
        <v>#N/A</v>
      </c>
      <c r="S359" s="11" t="str">
        <f t="shared" si="124"/>
        <v/>
      </c>
      <c r="T359" s="11" t="str">
        <f>IF(IFERROR(VLOOKUP(N359,Home!$C$8:$R$1048576,11,FALSE),"")=0,"",IFERROR(VLOOKUP(N359,Home!$C$8:$R$1048576,11,FALSE),""))</f>
        <v/>
      </c>
      <c r="U359" s="11" t="str">
        <f>IF(IFERROR(VLOOKUP(O359,Home!$C$8:$R$1048576,12,FALSE),"")=0,"",IFERROR(VLOOKUP(O359,Home!$C$8:$R$1048576,12,FALSE),""))</f>
        <v/>
      </c>
      <c r="V359" s="11" t="str">
        <f>IF(IFERROR(VLOOKUP(O359,Home!$C$8:$R$1048576,8,FALSE),"")=0,"",IFERROR(VLOOKUP(O359,Home!$C$8:$R$1048576,8,FALSE),""))</f>
        <v/>
      </c>
      <c r="W359" s="11" t="str">
        <f>IF(OR(VLOOKUP(N359,Home!$C$7:$I$207,6,FALSE)="",VLOOKUP(N359,Home!$C$7:$I$207,7,FALSE)=""),"FEJL",SUM(Baggrundsark!$K$4:K359))</f>
        <v>FEJL</v>
      </c>
      <c r="Y359">
        <v>356</v>
      </c>
      <c r="Z359" s="1"/>
      <c r="AC359" s="44"/>
      <c r="AD359">
        <f t="shared" si="133"/>
        <v>0</v>
      </c>
      <c r="AE359">
        <f>SUM($AD$4:AD359)</f>
        <v>1</v>
      </c>
      <c r="AF359" s="103" t="str">
        <f>IFERROR(VLOOKUP(AN359,Home!$C$8:$E$207,3,FALSE),"")</f>
        <v/>
      </c>
      <c r="AG359" s="103" t="str">
        <f>IFERROR(VLOOKUP(AN359,Home!$C$8:$E$207,2,FALSE),"")</f>
        <v/>
      </c>
      <c r="AH359" s="104" t="str">
        <f>IF(VLOOKUP(AE359,Home!$C$8:$I$207,6,FALSE)="","",VLOOKUP(AE359,Home!$C$8:$I$207,6,FALSE))</f>
        <v/>
      </c>
      <c r="AI359" s="104" t="e">
        <f t="shared" si="141"/>
        <v>#VALUE!</v>
      </c>
      <c r="AJ359" s="105" t="e">
        <f t="shared" si="134"/>
        <v>#VALUE!</v>
      </c>
      <c r="AK359" s="103" t="e">
        <f t="shared" si="125"/>
        <v>#VALUE!</v>
      </c>
      <c r="AL359" s="103" t="e">
        <f t="shared" si="135"/>
        <v>#VALUE!</v>
      </c>
      <c r="AN359" t="str">
        <f>IF(OR(VLOOKUP(AE359,Home!$C$8:$I$207,6,FALSE)="",VLOOKUP(AE359,Home!$C$8:$I$207,7,FALSE)=""),"FEJL",Baggrundsark!AE359)</f>
        <v>FEJL</v>
      </c>
      <c r="AO359">
        <f>IF(VLOOKUP(AE359,Home!$C$8:$N$207,12,FALSE)="Timelønnet",1,0)</f>
        <v>0</v>
      </c>
      <c r="AP359">
        <f>SUM($AO$4:AO359)*AO359</f>
        <v>0</v>
      </c>
      <c r="AQ359">
        <f t="shared" si="126"/>
        <v>1</v>
      </c>
      <c r="AR359" t="str">
        <f t="shared" si="126"/>
        <v/>
      </c>
      <c r="AS359" t="e">
        <f t="shared" si="136"/>
        <v>#VALUE!</v>
      </c>
      <c r="AT359" s="45" t="e">
        <f t="shared" si="127"/>
        <v>#VALUE!</v>
      </c>
      <c r="AU359">
        <f>VLOOKUP(AQ359,Home!$C$8:$J$207,8,FALSE)</f>
        <v>0</v>
      </c>
      <c r="AZ359">
        <v>42</v>
      </c>
      <c r="BA359">
        <v>2020</v>
      </c>
      <c r="BB359" t="s">
        <v>570</v>
      </c>
      <c r="BC359" t="s">
        <v>199</v>
      </c>
    </row>
    <row r="360" spans="1:55" x14ac:dyDescent="0.25">
      <c r="A360" s="6">
        <f t="shared" si="128"/>
        <v>0</v>
      </c>
      <c r="B360" s="6">
        <f t="shared" si="137"/>
        <v>0</v>
      </c>
      <c r="C360" s="6" t="str">
        <f t="shared" si="129"/>
        <v/>
      </c>
      <c r="D360" s="7">
        <f t="shared" si="130"/>
        <v>0</v>
      </c>
      <c r="E360" s="7">
        <f t="shared" si="138"/>
        <v>0</v>
      </c>
      <c r="F360" s="7" t="str">
        <f t="shared" si="131"/>
        <v/>
      </c>
      <c r="G360" s="6">
        <f t="shared" si="132"/>
        <v>0</v>
      </c>
      <c r="H360" s="6">
        <f t="shared" si="139"/>
        <v>0</v>
      </c>
      <c r="I360" s="6" t="str">
        <f t="shared" si="140"/>
        <v/>
      </c>
      <c r="J360" s="11">
        <v>357</v>
      </c>
      <c r="K360" s="11">
        <f>IF(IFERROR(VLOOKUP(J360,Home!$A$8:$B$1048576,1,FALSE),0)=0,0,1)</f>
        <v>0</v>
      </c>
      <c r="L360" s="129" t="e">
        <f>IF(VLOOKUP(O360,Home!$C$8:$R$207,6,FALSE)="","",VLOOKUP(O360,Home!$C$8:$R$207,6,FALSE))</f>
        <v>#N/A</v>
      </c>
      <c r="M360" s="129" t="e">
        <f t="shared" si="122"/>
        <v>#N/A</v>
      </c>
      <c r="N360" s="11">
        <f>SUM($K$4:K360)</f>
        <v>200</v>
      </c>
      <c r="O360" s="11" t="str">
        <f>IF(P360="","",IF(IFERROR(VLOOKUP(N360,Home!$C$8:$R$1048576,1,FALSE),"")=0,"",IFERROR(VLOOKUP(N360,Home!$C$8:$R$1048576,1,FALSE),"")))</f>
        <v/>
      </c>
      <c r="P360" s="11" t="str">
        <f>IF(IFERROR(VLOOKUP(W360,Home!$C$8:$R$1048576,3,FALSE),"")=0,"",IFERROR(VLOOKUP(W360,Home!$C$8:$R$1048576,3,FALSE),""))</f>
        <v/>
      </c>
      <c r="Q360" s="11" t="str">
        <f t="shared" si="123"/>
        <v/>
      </c>
      <c r="R360" s="130" t="e">
        <f>VLOOKUP(Q360,'Baggrund til lister'!$G$4:$H$15,2,FALSE)</f>
        <v>#N/A</v>
      </c>
      <c r="S360" s="11" t="str">
        <f t="shared" si="124"/>
        <v/>
      </c>
      <c r="T360" s="11" t="str">
        <f>IF(IFERROR(VLOOKUP(N360,Home!$C$8:$R$1048576,11,FALSE),"")=0,"",IFERROR(VLOOKUP(N360,Home!$C$8:$R$1048576,11,FALSE),""))</f>
        <v/>
      </c>
      <c r="U360" s="11" t="str">
        <f>IF(IFERROR(VLOOKUP(O360,Home!$C$8:$R$1048576,12,FALSE),"")=0,"",IFERROR(VLOOKUP(O360,Home!$C$8:$R$1048576,12,FALSE),""))</f>
        <v/>
      </c>
      <c r="V360" s="11" t="str">
        <f>IF(IFERROR(VLOOKUP(O360,Home!$C$8:$R$1048576,8,FALSE),"")=0,"",IFERROR(VLOOKUP(O360,Home!$C$8:$R$1048576,8,FALSE),""))</f>
        <v/>
      </c>
      <c r="W360" s="11" t="str">
        <f>IF(OR(VLOOKUP(N360,Home!$C$7:$I$207,6,FALSE)="",VLOOKUP(N360,Home!$C$7:$I$207,7,FALSE)=""),"FEJL",SUM(Baggrundsark!$K$4:K360))</f>
        <v>FEJL</v>
      </c>
      <c r="Y360">
        <v>357</v>
      </c>
      <c r="Z360" s="1"/>
      <c r="AC360" s="44"/>
      <c r="AD360">
        <f t="shared" si="133"/>
        <v>0</v>
      </c>
      <c r="AE360">
        <f>SUM($AD$4:AD360)</f>
        <v>1</v>
      </c>
      <c r="AF360" s="103" t="str">
        <f>IFERROR(VLOOKUP(AN360,Home!$C$8:$E$207,3,FALSE),"")</f>
        <v/>
      </c>
      <c r="AG360" s="103" t="str">
        <f>IFERROR(VLOOKUP(AN360,Home!$C$8:$E$207,2,FALSE),"")</f>
        <v/>
      </c>
      <c r="AH360" s="104" t="str">
        <f>IF(VLOOKUP(AE360,Home!$C$8:$I$207,6,FALSE)="","",VLOOKUP(AE360,Home!$C$8:$I$207,6,FALSE))</f>
        <v/>
      </c>
      <c r="AI360" s="104" t="e">
        <f t="shared" si="141"/>
        <v>#VALUE!</v>
      </c>
      <c r="AJ360" s="105" t="e">
        <f t="shared" si="134"/>
        <v>#VALUE!</v>
      </c>
      <c r="AK360" s="103" t="e">
        <f t="shared" si="125"/>
        <v>#VALUE!</v>
      </c>
      <c r="AL360" s="103" t="e">
        <f t="shared" si="135"/>
        <v>#VALUE!</v>
      </c>
      <c r="AN360" t="str">
        <f>IF(OR(VLOOKUP(AE360,Home!$C$8:$I$207,6,FALSE)="",VLOOKUP(AE360,Home!$C$8:$I$207,7,FALSE)=""),"FEJL",Baggrundsark!AE360)</f>
        <v>FEJL</v>
      </c>
      <c r="AO360">
        <f>IF(VLOOKUP(AE360,Home!$C$8:$N$207,12,FALSE)="Timelønnet",1,0)</f>
        <v>0</v>
      </c>
      <c r="AP360">
        <f>SUM($AO$4:AO360)*AO360</f>
        <v>0</v>
      </c>
      <c r="AQ360">
        <f t="shared" si="126"/>
        <v>1</v>
      </c>
      <c r="AR360" t="str">
        <f t="shared" si="126"/>
        <v/>
      </c>
      <c r="AS360" t="e">
        <f t="shared" si="136"/>
        <v>#VALUE!</v>
      </c>
      <c r="AT360" s="45" t="e">
        <f t="shared" si="127"/>
        <v>#VALUE!</v>
      </c>
      <c r="AU360">
        <f>VLOOKUP(AQ360,Home!$C$8:$J$207,8,FALSE)</f>
        <v>0</v>
      </c>
      <c r="AZ360">
        <v>43</v>
      </c>
      <c r="BA360">
        <v>2020</v>
      </c>
      <c r="BB360" t="s">
        <v>571</v>
      </c>
      <c r="BC360" t="s">
        <v>200</v>
      </c>
    </row>
    <row r="361" spans="1:55" x14ac:dyDescent="0.25">
      <c r="A361" s="6">
        <f t="shared" si="128"/>
        <v>0</v>
      </c>
      <c r="B361" s="6">
        <f t="shared" si="137"/>
        <v>0</v>
      </c>
      <c r="C361" s="6" t="str">
        <f t="shared" si="129"/>
        <v/>
      </c>
      <c r="D361" s="7">
        <f t="shared" si="130"/>
        <v>0</v>
      </c>
      <c r="E361" s="7">
        <f t="shared" si="138"/>
        <v>0</v>
      </c>
      <c r="F361" s="7" t="str">
        <f t="shared" si="131"/>
        <v/>
      </c>
      <c r="G361" s="6">
        <f t="shared" si="132"/>
        <v>0</v>
      </c>
      <c r="H361" s="6">
        <f t="shared" si="139"/>
        <v>0</v>
      </c>
      <c r="I361" s="6" t="str">
        <f t="shared" si="140"/>
        <v/>
      </c>
      <c r="J361" s="11">
        <v>358</v>
      </c>
      <c r="K361" s="11">
        <f>IF(IFERROR(VLOOKUP(J361,Home!$A$8:$B$1048576,1,FALSE),0)=0,0,1)</f>
        <v>0</v>
      </c>
      <c r="L361" s="129" t="e">
        <f>IF(VLOOKUP(O361,Home!$C$8:$R$207,6,FALSE)="","",VLOOKUP(O361,Home!$C$8:$R$207,6,FALSE))</f>
        <v>#N/A</v>
      </c>
      <c r="M361" s="129" t="e">
        <f t="shared" si="122"/>
        <v>#N/A</v>
      </c>
      <c r="N361" s="11">
        <f>SUM($K$4:K361)</f>
        <v>200</v>
      </c>
      <c r="O361" s="11" t="str">
        <f>IF(P361="","",IF(IFERROR(VLOOKUP(N361,Home!$C$8:$R$1048576,1,FALSE),"")=0,"",IFERROR(VLOOKUP(N361,Home!$C$8:$R$1048576,1,FALSE),"")))</f>
        <v/>
      </c>
      <c r="P361" s="11" t="str">
        <f>IF(IFERROR(VLOOKUP(W361,Home!$C$8:$R$1048576,3,FALSE),"")=0,"",IFERROR(VLOOKUP(W361,Home!$C$8:$R$1048576,3,FALSE),""))</f>
        <v/>
      </c>
      <c r="Q361" s="11" t="str">
        <f t="shared" si="123"/>
        <v/>
      </c>
      <c r="R361" s="130" t="e">
        <f>VLOOKUP(Q361,'Baggrund til lister'!$G$4:$H$15,2,FALSE)</f>
        <v>#N/A</v>
      </c>
      <c r="S361" s="11" t="str">
        <f t="shared" si="124"/>
        <v/>
      </c>
      <c r="T361" s="11" t="str">
        <f>IF(IFERROR(VLOOKUP(N361,Home!$C$8:$R$1048576,11,FALSE),"")=0,"",IFERROR(VLOOKUP(N361,Home!$C$8:$R$1048576,11,FALSE),""))</f>
        <v/>
      </c>
      <c r="U361" s="11" t="str">
        <f>IF(IFERROR(VLOOKUP(O361,Home!$C$8:$R$1048576,12,FALSE),"")=0,"",IFERROR(VLOOKUP(O361,Home!$C$8:$R$1048576,12,FALSE),""))</f>
        <v/>
      </c>
      <c r="V361" s="11" t="str">
        <f>IF(IFERROR(VLOOKUP(O361,Home!$C$8:$R$1048576,8,FALSE),"")=0,"",IFERROR(VLOOKUP(O361,Home!$C$8:$R$1048576,8,FALSE),""))</f>
        <v/>
      </c>
      <c r="W361" s="11" t="str">
        <f>IF(OR(VLOOKUP(N361,Home!$C$7:$I$207,6,FALSE)="",VLOOKUP(N361,Home!$C$7:$I$207,7,FALSE)=""),"FEJL",SUM(Baggrundsark!$K$4:K361))</f>
        <v>FEJL</v>
      </c>
      <c r="Y361">
        <v>358</v>
      </c>
      <c r="Z361" s="1"/>
      <c r="AC361" s="44"/>
      <c r="AD361">
        <f t="shared" si="133"/>
        <v>0</v>
      </c>
      <c r="AE361">
        <f>SUM($AD$4:AD361)</f>
        <v>1</v>
      </c>
      <c r="AF361" s="103" t="str">
        <f>IFERROR(VLOOKUP(AN361,Home!$C$8:$E$207,3,FALSE),"")</f>
        <v/>
      </c>
      <c r="AG361" s="103" t="str">
        <f>IFERROR(VLOOKUP(AN361,Home!$C$8:$E$207,2,FALSE),"")</f>
        <v/>
      </c>
      <c r="AH361" s="104" t="str">
        <f>IF(VLOOKUP(AE361,Home!$C$8:$I$207,6,FALSE)="","",VLOOKUP(AE361,Home!$C$8:$I$207,6,FALSE))</f>
        <v/>
      </c>
      <c r="AI361" s="104" t="e">
        <f t="shared" si="141"/>
        <v>#VALUE!</v>
      </c>
      <c r="AJ361" s="105" t="e">
        <f t="shared" si="134"/>
        <v>#VALUE!</v>
      </c>
      <c r="AK361" s="103" t="e">
        <f t="shared" si="125"/>
        <v>#VALUE!</v>
      </c>
      <c r="AL361" s="103" t="e">
        <f t="shared" si="135"/>
        <v>#VALUE!</v>
      </c>
      <c r="AN361" t="str">
        <f>IF(OR(VLOOKUP(AE361,Home!$C$8:$I$207,6,FALSE)="",VLOOKUP(AE361,Home!$C$8:$I$207,7,FALSE)=""),"FEJL",Baggrundsark!AE361)</f>
        <v>FEJL</v>
      </c>
      <c r="AO361">
        <f>IF(VLOOKUP(AE361,Home!$C$8:$N$207,12,FALSE)="Timelønnet",1,0)</f>
        <v>0</v>
      </c>
      <c r="AP361">
        <f>SUM($AO$4:AO361)*AO361</f>
        <v>0</v>
      </c>
      <c r="AQ361">
        <f t="shared" si="126"/>
        <v>1</v>
      </c>
      <c r="AR361" t="str">
        <f t="shared" si="126"/>
        <v/>
      </c>
      <c r="AS361" t="e">
        <f t="shared" si="136"/>
        <v>#VALUE!</v>
      </c>
      <c r="AT361" s="45" t="e">
        <f t="shared" si="127"/>
        <v>#VALUE!</v>
      </c>
      <c r="AU361">
        <f>VLOOKUP(AQ361,Home!$C$8:$J$207,8,FALSE)</f>
        <v>0</v>
      </c>
      <c r="AZ361">
        <v>44</v>
      </c>
      <c r="BA361">
        <v>2020</v>
      </c>
      <c r="BB361" t="s">
        <v>572</v>
      </c>
      <c r="BC361" t="s">
        <v>200</v>
      </c>
    </row>
    <row r="362" spans="1:55" x14ac:dyDescent="0.25">
      <c r="A362" s="6">
        <f t="shared" si="128"/>
        <v>0</v>
      </c>
      <c r="B362" s="6">
        <f t="shared" si="137"/>
        <v>0</v>
      </c>
      <c r="C362" s="6" t="str">
        <f t="shared" si="129"/>
        <v/>
      </c>
      <c r="D362" s="7">
        <f t="shared" si="130"/>
        <v>0</v>
      </c>
      <c r="E362" s="7">
        <f t="shared" si="138"/>
        <v>0</v>
      </c>
      <c r="F362" s="7" t="str">
        <f t="shared" si="131"/>
        <v/>
      </c>
      <c r="G362" s="6">
        <f t="shared" si="132"/>
        <v>0</v>
      </c>
      <c r="H362" s="6">
        <f t="shared" si="139"/>
        <v>0</v>
      </c>
      <c r="I362" s="6" t="str">
        <f t="shared" si="140"/>
        <v/>
      </c>
      <c r="J362" s="11">
        <v>359</v>
      </c>
      <c r="K362" s="11">
        <f>IF(IFERROR(VLOOKUP(J362,Home!$A$8:$B$1048576,1,FALSE),0)=0,0,1)</f>
        <v>0</v>
      </c>
      <c r="L362" s="129" t="e">
        <f>IF(VLOOKUP(O362,Home!$C$8:$R$207,6,FALSE)="","",VLOOKUP(O362,Home!$C$8:$R$207,6,FALSE))</f>
        <v>#N/A</v>
      </c>
      <c r="M362" s="129" t="e">
        <f t="shared" si="122"/>
        <v>#N/A</v>
      </c>
      <c r="N362" s="11">
        <f>SUM($K$4:K362)</f>
        <v>200</v>
      </c>
      <c r="O362" s="11" t="str">
        <f>IF(P362="","",IF(IFERROR(VLOOKUP(N362,Home!$C$8:$R$1048576,1,FALSE),"")=0,"",IFERROR(VLOOKUP(N362,Home!$C$8:$R$1048576,1,FALSE),"")))</f>
        <v/>
      </c>
      <c r="P362" s="11" t="str">
        <f>IF(IFERROR(VLOOKUP(W362,Home!$C$8:$R$1048576,3,FALSE),"")=0,"",IFERROR(VLOOKUP(W362,Home!$C$8:$R$1048576,3,FALSE),""))</f>
        <v/>
      </c>
      <c r="Q362" s="11" t="str">
        <f t="shared" si="123"/>
        <v/>
      </c>
      <c r="R362" s="130" t="e">
        <f>VLOOKUP(Q362,'Baggrund til lister'!$G$4:$H$15,2,FALSE)</f>
        <v>#N/A</v>
      </c>
      <c r="S362" s="11" t="str">
        <f t="shared" si="124"/>
        <v/>
      </c>
      <c r="T362" s="11" t="str">
        <f>IF(IFERROR(VLOOKUP(N362,Home!$C$8:$R$1048576,11,FALSE),"")=0,"",IFERROR(VLOOKUP(N362,Home!$C$8:$R$1048576,11,FALSE),""))</f>
        <v/>
      </c>
      <c r="U362" s="11" t="str">
        <f>IF(IFERROR(VLOOKUP(O362,Home!$C$8:$R$1048576,12,FALSE),"")=0,"",IFERROR(VLOOKUP(O362,Home!$C$8:$R$1048576,12,FALSE),""))</f>
        <v/>
      </c>
      <c r="V362" s="11" t="str">
        <f>IF(IFERROR(VLOOKUP(O362,Home!$C$8:$R$1048576,8,FALSE),"")=0,"",IFERROR(VLOOKUP(O362,Home!$C$8:$R$1048576,8,FALSE),""))</f>
        <v/>
      </c>
      <c r="W362" s="11" t="str">
        <f>IF(OR(VLOOKUP(N362,Home!$C$7:$I$207,6,FALSE)="",VLOOKUP(N362,Home!$C$7:$I$207,7,FALSE)=""),"FEJL",SUM(Baggrundsark!$K$4:K362))</f>
        <v>FEJL</v>
      </c>
      <c r="Y362">
        <v>359</v>
      </c>
      <c r="Z362" s="1"/>
      <c r="AC362" s="44"/>
      <c r="AD362">
        <f t="shared" si="133"/>
        <v>0</v>
      </c>
      <c r="AE362">
        <f>SUM($AD$4:AD362)</f>
        <v>1</v>
      </c>
      <c r="AF362" s="103" t="str">
        <f>IFERROR(VLOOKUP(AN362,Home!$C$8:$E$207,3,FALSE),"")</f>
        <v/>
      </c>
      <c r="AG362" s="103" t="str">
        <f>IFERROR(VLOOKUP(AN362,Home!$C$8:$E$207,2,FALSE),"")</f>
        <v/>
      </c>
      <c r="AH362" s="104" t="str">
        <f>IF(VLOOKUP(AE362,Home!$C$8:$I$207,6,FALSE)="","",VLOOKUP(AE362,Home!$C$8:$I$207,6,FALSE))</f>
        <v/>
      </c>
      <c r="AI362" s="104" t="e">
        <f t="shared" si="141"/>
        <v>#VALUE!</v>
      </c>
      <c r="AJ362" s="105" t="e">
        <f t="shared" si="134"/>
        <v>#VALUE!</v>
      </c>
      <c r="AK362" s="103" t="e">
        <f t="shared" si="125"/>
        <v>#VALUE!</v>
      </c>
      <c r="AL362" s="103" t="e">
        <f t="shared" si="135"/>
        <v>#VALUE!</v>
      </c>
      <c r="AN362" t="str">
        <f>IF(OR(VLOOKUP(AE362,Home!$C$8:$I$207,6,FALSE)="",VLOOKUP(AE362,Home!$C$8:$I$207,7,FALSE)=""),"FEJL",Baggrundsark!AE362)</f>
        <v>FEJL</v>
      </c>
      <c r="AO362">
        <f>IF(VLOOKUP(AE362,Home!$C$8:$N$207,12,FALSE)="Timelønnet",1,0)</f>
        <v>0</v>
      </c>
      <c r="AP362">
        <f>SUM($AO$4:AO362)*AO362</f>
        <v>0</v>
      </c>
      <c r="AQ362">
        <f t="shared" si="126"/>
        <v>1</v>
      </c>
      <c r="AR362" t="str">
        <f t="shared" si="126"/>
        <v/>
      </c>
      <c r="AS362" t="e">
        <f t="shared" si="136"/>
        <v>#VALUE!</v>
      </c>
      <c r="AT362" s="45" t="e">
        <f t="shared" si="127"/>
        <v>#VALUE!</v>
      </c>
      <c r="AU362">
        <f>VLOOKUP(AQ362,Home!$C$8:$J$207,8,FALSE)</f>
        <v>0</v>
      </c>
      <c r="AZ362">
        <v>45</v>
      </c>
      <c r="BA362">
        <v>2020</v>
      </c>
      <c r="BB362" t="s">
        <v>573</v>
      </c>
      <c r="BC362" t="s">
        <v>201</v>
      </c>
    </row>
    <row r="363" spans="1:55" x14ac:dyDescent="0.25">
      <c r="A363" s="6">
        <f t="shared" si="128"/>
        <v>0</v>
      </c>
      <c r="B363" s="6">
        <f t="shared" si="137"/>
        <v>0</v>
      </c>
      <c r="C363" s="6" t="str">
        <f t="shared" si="129"/>
        <v/>
      </c>
      <c r="D363" s="7">
        <f t="shared" si="130"/>
        <v>0</v>
      </c>
      <c r="E363" s="7">
        <f t="shared" si="138"/>
        <v>0</v>
      </c>
      <c r="F363" s="7" t="str">
        <f t="shared" si="131"/>
        <v/>
      </c>
      <c r="G363" s="6">
        <f t="shared" si="132"/>
        <v>0</v>
      </c>
      <c r="H363" s="6">
        <f t="shared" si="139"/>
        <v>0</v>
      </c>
      <c r="I363" s="6" t="str">
        <f t="shared" si="140"/>
        <v/>
      </c>
      <c r="J363" s="11">
        <v>360</v>
      </c>
      <c r="K363" s="11">
        <f>IF(IFERROR(VLOOKUP(J363,Home!$A$8:$B$1048576,1,FALSE),0)=0,0,1)</f>
        <v>0</v>
      </c>
      <c r="L363" s="129" t="e">
        <f>IF(VLOOKUP(O363,Home!$C$8:$R$207,6,FALSE)="","",VLOOKUP(O363,Home!$C$8:$R$207,6,FALSE))</f>
        <v>#N/A</v>
      </c>
      <c r="M363" s="129" t="e">
        <f t="shared" si="122"/>
        <v>#N/A</v>
      </c>
      <c r="N363" s="11">
        <f>SUM($K$4:K363)</f>
        <v>200</v>
      </c>
      <c r="O363" s="11" t="str">
        <f>IF(P363="","",IF(IFERROR(VLOOKUP(N363,Home!$C$8:$R$1048576,1,FALSE),"")=0,"",IFERROR(VLOOKUP(N363,Home!$C$8:$R$1048576,1,FALSE),"")))</f>
        <v/>
      </c>
      <c r="P363" s="11" t="str">
        <f>IF(IFERROR(VLOOKUP(W363,Home!$C$8:$R$1048576,3,FALSE),"")=0,"",IFERROR(VLOOKUP(W363,Home!$C$8:$R$1048576,3,FALSE),""))</f>
        <v/>
      </c>
      <c r="Q363" s="11" t="str">
        <f t="shared" si="123"/>
        <v/>
      </c>
      <c r="R363" s="130" t="e">
        <f>VLOOKUP(Q363,'Baggrund til lister'!$G$4:$H$15,2,FALSE)</f>
        <v>#N/A</v>
      </c>
      <c r="S363" s="11" t="str">
        <f t="shared" si="124"/>
        <v/>
      </c>
      <c r="T363" s="11" t="str">
        <f>IF(IFERROR(VLOOKUP(N363,Home!$C$8:$R$1048576,11,FALSE),"")=0,"",IFERROR(VLOOKUP(N363,Home!$C$8:$R$1048576,11,FALSE),""))</f>
        <v/>
      </c>
      <c r="U363" s="11" t="str">
        <f>IF(IFERROR(VLOOKUP(O363,Home!$C$8:$R$1048576,12,FALSE),"")=0,"",IFERROR(VLOOKUP(O363,Home!$C$8:$R$1048576,12,FALSE),""))</f>
        <v/>
      </c>
      <c r="V363" s="11" t="str">
        <f>IF(IFERROR(VLOOKUP(O363,Home!$C$8:$R$1048576,8,FALSE),"")=0,"",IFERROR(VLOOKUP(O363,Home!$C$8:$R$1048576,8,FALSE),""))</f>
        <v/>
      </c>
      <c r="W363" s="11" t="str">
        <f>IF(OR(VLOOKUP(N363,Home!$C$7:$I$207,6,FALSE)="",VLOOKUP(N363,Home!$C$7:$I$207,7,FALSE)=""),"FEJL",SUM(Baggrundsark!$K$4:K363))</f>
        <v>FEJL</v>
      </c>
      <c r="Y363">
        <v>360</v>
      </c>
      <c r="Z363" s="1"/>
      <c r="AC363" s="44"/>
      <c r="AD363">
        <f t="shared" si="133"/>
        <v>0</v>
      </c>
      <c r="AE363">
        <f>SUM($AD$4:AD363)</f>
        <v>1</v>
      </c>
      <c r="AF363" s="103" t="str">
        <f>IFERROR(VLOOKUP(AN363,Home!$C$8:$E$207,3,FALSE),"")</f>
        <v/>
      </c>
      <c r="AG363" s="103" t="str">
        <f>IFERROR(VLOOKUP(AN363,Home!$C$8:$E$207,2,FALSE),"")</f>
        <v/>
      </c>
      <c r="AH363" s="104" t="str">
        <f>IF(VLOOKUP(AE363,Home!$C$8:$I$207,6,FALSE)="","",VLOOKUP(AE363,Home!$C$8:$I$207,6,FALSE))</f>
        <v/>
      </c>
      <c r="AI363" s="104" t="e">
        <f t="shared" si="141"/>
        <v>#VALUE!</v>
      </c>
      <c r="AJ363" s="105" t="e">
        <f t="shared" si="134"/>
        <v>#VALUE!</v>
      </c>
      <c r="AK363" s="103" t="e">
        <f t="shared" si="125"/>
        <v>#VALUE!</v>
      </c>
      <c r="AL363" s="103" t="e">
        <f t="shared" si="135"/>
        <v>#VALUE!</v>
      </c>
      <c r="AN363" t="str">
        <f>IF(OR(VLOOKUP(AE363,Home!$C$8:$I$207,6,FALSE)="",VLOOKUP(AE363,Home!$C$8:$I$207,7,FALSE)=""),"FEJL",Baggrundsark!AE363)</f>
        <v>FEJL</v>
      </c>
      <c r="AO363">
        <f>IF(VLOOKUP(AE363,Home!$C$8:$N$207,12,FALSE)="Timelønnet",1,0)</f>
        <v>0</v>
      </c>
      <c r="AP363">
        <f>SUM($AO$4:AO363)*AO363</f>
        <v>0</v>
      </c>
      <c r="AQ363">
        <f t="shared" si="126"/>
        <v>1</v>
      </c>
      <c r="AR363" t="str">
        <f t="shared" si="126"/>
        <v/>
      </c>
      <c r="AS363" t="e">
        <f t="shared" si="136"/>
        <v>#VALUE!</v>
      </c>
      <c r="AT363" s="45" t="e">
        <f t="shared" si="127"/>
        <v>#VALUE!</v>
      </c>
      <c r="AU363">
        <f>VLOOKUP(AQ363,Home!$C$8:$J$207,8,FALSE)</f>
        <v>0</v>
      </c>
      <c r="AZ363">
        <v>46</v>
      </c>
      <c r="BA363">
        <v>2020</v>
      </c>
      <c r="BB363" t="s">
        <v>574</v>
      </c>
      <c r="BC363" t="s">
        <v>201</v>
      </c>
    </row>
    <row r="364" spans="1:55" x14ac:dyDescent="0.25">
      <c r="A364" s="6">
        <f t="shared" si="128"/>
        <v>0</v>
      </c>
      <c r="B364" s="6">
        <f t="shared" si="137"/>
        <v>0</v>
      </c>
      <c r="C364" s="6" t="str">
        <f t="shared" si="129"/>
        <v/>
      </c>
      <c r="D364" s="7">
        <f t="shared" si="130"/>
        <v>0</v>
      </c>
      <c r="E364" s="7">
        <f t="shared" si="138"/>
        <v>0</v>
      </c>
      <c r="F364" s="7" t="str">
        <f t="shared" si="131"/>
        <v/>
      </c>
      <c r="G364" s="6">
        <f t="shared" si="132"/>
        <v>0</v>
      </c>
      <c r="H364" s="6">
        <f t="shared" si="139"/>
        <v>0</v>
      </c>
      <c r="I364" s="6" t="str">
        <f t="shared" si="140"/>
        <v/>
      </c>
      <c r="J364" s="11">
        <v>361</v>
      </c>
      <c r="K364" s="11">
        <f>IF(IFERROR(VLOOKUP(J364,Home!$A$8:$B$1048576,1,FALSE),0)=0,0,1)</f>
        <v>0</v>
      </c>
      <c r="L364" s="129" t="e">
        <f>IF(VLOOKUP(O364,Home!$C$8:$R$207,6,FALSE)="","",VLOOKUP(O364,Home!$C$8:$R$207,6,FALSE))</f>
        <v>#N/A</v>
      </c>
      <c r="M364" s="129" t="e">
        <f t="shared" si="122"/>
        <v>#N/A</v>
      </c>
      <c r="N364" s="11">
        <f>SUM($K$4:K364)</f>
        <v>200</v>
      </c>
      <c r="O364" s="11" t="str">
        <f>IF(P364="","",IF(IFERROR(VLOOKUP(N364,Home!$C$8:$R$1048576,1,FALSE),"")=0,"",IFERROR(VLOOKUP(N364,Home!$C$8:$R$1048576,1,FALSE),"")))</f>
        <v/>
      </c>
      <c r="P364" s="11" t="str">
        <f>IF(IFERROR(VLOOKUP(W364,Home!$C$8:$R$1048576,3,FALSE),"")=0,"",IFERROR(VLOOKUP(W364,Home!$C$8:$R$1048576,3,FALSE),""))</f>
        <v/>
      </c>
      <c r="Q364" s="11" t="str">
        <f t="shared" si="123"/>
        <v/>
      </c>
      <c r="R364" s="130" t="e">
        <f>VLOOKUP(Q364,'Baggrund til lister'!$G$4:$H$15,2,FALSE)</f>
        <v>#N/A</v>
      </c>
      <c r="S364" s="11" t="str">
        <f t="shared" si="124"/>
        <v/>
      </c>
      <c r="T364" s="11" t="str">
        <f>IF(IFERROR(VLOOKUP(N364,Home!$C$8:$R$1048576,11,FALSE),"")=0,"",IFERROR(VLOOKUP(N364,Home!$C$8:$R$1048576,11,FALSE),""))</f>
        <v/>
      </c>
      <c r="U364" s="11" t="str">
        <f>IF(IFERROR(VLOOKUP(O364,Home!$C$8:$R$1048576,12,FALSE),"")=0,"",IFERROR(VLOOKUP(O364,Home!$C$8:$R$1048576,12,FALSE),""))</f>
        <v/>
      </c>
      <c r="V364" s="11" t="str">
        <f>IF(IFERROR(VLOOKUP(O364,Home!$C$8:$R$1048576,8,FALSE),"")=0,"",IFERROR(VLOOKUP(O364,Home!$C$8:$R$1048576,8,FALSE),""))</f>
        <v/>
      </c>
      <c r="W364" s="11" t="str">
        <f>IF(OR(VLOOKUP(N364,Home!$C$7:$I$207,6,FALSE)="",VLOOKUP(N364,Home!$C$7:$I$207,7,FALSE)=""),"FEJL",SUM(Baggrundsark!$K$4:K364))</f>
        <v>FEJL</v>
      </c>
      <c r="Y364">
        <v>361</v>
      </c>
      <c r="Z364" s="1"/>
      <c r="AC364" s="44"/>
      <c r="AD364">
        <f t="shared" si="133"/>
        <v>0</v>
      </c>
      <c r="AE364">
        <f>SUM($AD$4:AD364)</f>
        <v>1</v>
      </c>
      <c r="AF364" s="103" t="str">
        <f>IFERROR(VLOOKUP(AN364,Home!$C$8:$E$207,3,FALSE),"")</f>
        <v/>
      </c>
      <c r="AG364" s="103" t="str">
        <f>IFERROR(VLOOKUP(AN364,Home!$C$8:$E$207,2,FALSE),"")</f>
        <v/>
      </c>
      <c r="AH364" s="104" t="str">
        <f>IF(VLOOKUP(AE364,Home!$C$8:$I$207,6,FALSE)="","",VLOOKUP(AE364,Home!$C$8:$I$207,6,FALSE))</f>
        <v/>
      </c>
      <c r="AI364" s="104" t="e">
        <f t="shared" si="141"/>
        <v>#VALUE!</v>
      </c>
      <c r="AJ364" s="105" t="e">
        <f t="shared" si="134"/>
        <v>#VALUE!</v>
      </c>
      <c r="AK364" s="103" t="e">
        <f t="shared" si="125"/>
        <v>#VALUE!</v>
      </c>
      <c r="AL364" s="103" t="e">
        <f t="shared" si="135"/>
        <v>#VALUE!</v>
      </c>
      <c r="AN364" t="str">
        <f>IF(OR(VLOOKUP(AE364,Home!$C$8:$I$207,6,FALSE)="",VLOOKUP(AE364,Home!$C$8:$I$207,7,FALSE)=""),"FEJL",Baggrundsark!AE364)</f>
        <v>FEJL</v>
      </c>
      <c r="AO364">
        <f>IF(VLOOKUP(AE364,Home!$C$8:$N$207,12,FALSE)="Timelønnet",1,0)</f>
        <v>0</v>
      </c>
      <c r="AP364">
        <f>SUM($AO$4:AO364)*AO364</f>
        <v>0</v>
      </c>
      <c r="AQ364">
        <f t="shared" si="126"/>
        <v>1</v>
      </c>
      <c r="AR364" t="str">
        <f t="shared" si="126"/>
        <v/>
      </c>
      <c r="AS364" t="e">
        <f t="shared" si="136"/>
        <v>#VALUE!</v>
      </c>
      <c r="AT364" s="45" t="e">
        <f t="shared" si="127"/>
        <v>#VALUE!</v>
      </c>
      <c r="AU364">
        <f>VLOOKUP(AQ364,Home!$C$8:$J$207,8,FALSE)</f>
        <v>0</v>
      </c>
      <c r="AZ364">
        <v>47</v>
      </c>
      <c r="BA364">
        <v>2020</v>
      </c>
      <c r="BB364" t="s">
        <v>575</v>
      </c>
      <c r="BC364" t="s">
        <v>202</v>
      </c>
    </row>
    <row r="365" spans="1:55" x14ac:dyDescent="0.25">
      <c r="A365" s="6">
        <f t="shared" si="128"/>
        <v>0</v>
      </c>
      <c r="B365" s="6">
        <f t="shared" si="137"/>
        <v>0</v>
      </c>
      <c r="C365" s="6" t="str">
        <f t="shared" si="129"/>
        <v/>
      </c>
      <c r="D365" s="7">
        <f t="shared" si="130"/>
        <v>0</v>
      </c>
      <c r="E365" s="7">
        <f t="shared" si="138"/>
        <v>0</v>
      </c>
      <c r="F365" s="7" t="str">
        <f t="shared" si="131"/>
        <v/>
      </c>
      <c r="G365" s="6">
        <f t="shared" si="132"/>
        <v>0</v>
      </c>
      <c r="H365" s="6">
        <f t="shared" si="139"/>
        <v>0</v>
      </c>
      <c r="I365" s="6" t="str">
        <f t="shared" si="140"/>
        <v/>
      </c>
      <c r="J365" s="11">
        <v>362</v>
      </c>
      <c r="K365" s="11">
        <f>IF(IFERROR(VLOOKUP(J365,Home!$A$8:$B$1048576,1,FALSE),0)=0,0,1)</f>
        <v>0</v>
      </c>
      <c r="L365" s="129" t="e">
        <f>IF(VLOOKUP(O365,Home!$C$8:$R$207,6,FALSE)="","",VLOOKUP(O365,Home!$C$8:$R$207,6,FALSE))</f>
        <v>#N/A</v>
      </c>
      <c r="M365" s="129" t="e">
        <f t="shared" si="122"/>
        <v>#N/A</v>
      </c>
      <c r="N365" s="11">
        <f>SUM($K$4:K365)</f>
        <v>200</v>
      </c>
      <c r="O365" s="11" t="str">
        <f>IF(P365="","",IF(IFERROR(VLOOKUP(N365,Home!$C$8:$R$1048576,1,FALSE),"")=0,"",IFERROR(VLOOKUP(N365,Home!$C$8:$R$1048576,1,FALSE),"")))</f>
        <v/>
      </c>
      <c r="P365" s="11" t="str">
        <f>IF(IFERROR(VLOOKUP(W365,Home!$C$8:$R$1048576,3,FALSE),"")=0,"",IFERROR(VLOOKUP(W365,Home!$C$8:$R$1048576,3,FALSE),""))</f>
        <v/>
      </c>
      <c r="Q365" s="11" t="str">
        <f t="shared" si="123"/>
        <v/>
      </c>
      <c r="R365" s="130" t="e">
        <f>VLOOKUP(Q365,'Baggrund til lister'!$G$4:$H$15,2,FALSE)</f>
        <v>#N/A</v>
      </c>
      <c r="S365" s="11" t="str">
        <f t="shared" si="124"/>
        <v/>
      </c>
      <c r="T365" s="11" t="str">
        <f>IF(IFERROR(VLOOKUP(N365,Home!$C$8:$R$1048576,11,FALSE),"")=0,"",IFERROR(VLOOKUP(N365,Home!$C$8:$R$1048576,11,FALSE),""))</f>
        <v/>
      </c>
      <c r="U365" s="11" t="str">
        <f>IF(IFERROR(VLOOKUP(O365,Home!$C$8:$R$1048576,12,FALSE),"")=0,"",IFERROR(VLOOKUP(O365,Home!$C$8:$R$1048576,12,FALSE),""))</f>
        <v/>
      </c>
      <c r="V365" s="11" t="str">
        <f>IF(IFERROR(VLOOKUP(O365,Home!$C$8:$R$1048576,8,FALSE),"")=0,"",IFERROR(VLOOKUP(O365,Home!$C$8:$R$1048576,8,FALSE),""))</f>
        <v/>
      </c>
      <c r="W365" s="11" t="str">
        <f>IF(OR(VLOOKUP(N365,Home!$C$7:$I$207,6,FALSE)="",VLOOKUP(N365,Home!$C$7:$I$207,7,FALSE)=""),"FEJL",SUM(Baggrundsark!$K$4:K365))</f>
        <v>FEJL</v>
      </c>
      <c r="Y365">
        <v>362</v>
      </c>
      <c r="Z365" s="1"/>
      <c r="AC365" s="44"/>
      <c r="AD365">
        <f t="shared" si="133"/>
        <v>0</v>
      </c>
      <c r="AE365">
        <f>SUM($AD$4:AD365)</f>
        <v>1</v>
      </c>
      <c r="AF365" s="103" t="str">
        <f>IFERROR(VLOOKUP(AN365,Home!$C$8:$E$207,3,FALSE),"")</f>
        <v/>
      </c>
      <c r="AG365" s="103" t="str">
        <f>IFERROR(VLOOKUP(AN365,Home!$C$8:$E$207,2,FALSE),"")</f>
        <v/>
      </c>
      <c r="AH365" s="104" t="str">
        <f>IF(VLOOKUP(AE365,Home!$C$8:$I$207,6,FALSE)="","",VLOOKUP(AE365,Home!$C$8:$I$207,6,FALSE))</f>
        <v/>
      </c>
      <c r="AI365" s="104" t="e">
        <f t="shared" si="141"/>
        <v>#VALUE!</v>
      </c>
      <c r="AJ365" s="105" t="e">
        <f t="shared" si="134"/>
        <v>#VALUE!</v>
      </c>
      <c r="AK365" s="103" t="e">
        <f t="shared" si="125"/>
        <v>#VALUE!</v>
      </c>
      <c r="AL365" s="103" t="e">
        <f t="shared" si="135"/>
        <v>#VALUE!</v>
      </c>
      <c r="AN365" t="str">
        <f>IF(OR(VLOOKUP(AE365,Home!$C$8:$I$207,6,FALSE)="",VLOOKUP(AE365,Home!$C$8:$I$207,7,FALSE)=""),"FEJL",Baggrundsark!AE365)</f>
        <v>FEJL</v>
      </c>
      <c r="AO365">
        <f>IF(VLOOKUP(AE365,Home!$C$8:$N$207,12,FALSE)="Timelønnet",1,0)</f>
        <v>0</v>
      </c>
      <c r="AP365">
        <f>SUM($AO$4:AO365)*AO365</f>
        <v>0</v>
      </c>
      <c r="AQ365">
        <f t="shared" si="126"/>
        <v>1</v>
      </c>
      <c r="AR365" t="str">
        <f t="shared" si="126"/>
        <v/>
      </c>
      <c r="AS365" t="e">
        <f t="shared" si="136"/>
        <v>#VALUE!</v>
      </c>
      <c r="AT365" s="45" t="e">
        <f t="shared" si="127"/>
        <v>#VALUE!</v>
      </c>
      <c r="AU365">
        <f>VLOOKUP(AQ365,Home!$C$8:$J$207,8,FALSE)</f>
        <v>0</v>
      </c>
      <c r="AZ365">
        <v>48</v>
      </c>
      <c r="BA365">
        <v>2020</v>
      </c>
      <c r="BB365" t="s">
        <v>576</v>
      </c>
      <c r="BC365" t="s">
        <v>202</v>
      </c>
    </row>
    <row r="366" spans="1:55" x14ac:dyDescent="0.25">
      <c r="A366" s="6">
        <f t="shared" si="128"/>
        <v>0</v>
      </c>
      <c r="B366" s="6">
        <f t="shared" si="137"/>
        <v>0</v>
      </c>
      <c r="C366" s="6" t="str">
        <f t="shared" si="129"/>
        <v/>
      </c>
      <c r="D366" s="7">
        <f t="shared" si="130"/>
        <v>0</v>
      </c>
      <c r="E366" s="7">
        <f t="shared" si="138"/>
        <v>0</v>
      </c>
      <c r="F366" s="7" t="str">
        <f t="shared" si="131"/>
        <v/>
      </c>
      <c r="G366" s="6">
        <f t="shared" si="132"/>
        <v>0</v>
      </c>
      <c r="H366" s="6">
        <f t="shared" si="139"/>
        <v>0</v>
      </c>
      <c r="I366" s="6" t="str">
        <f t="shared" si="140"/>
        <v/>
      </c>
      <c r="J366" s="11">
        <v>363</v>
      </c>
      <c r="K366" s="11">
        <f>IF(IFERROR(VLOOKUP(J366,Home!$A$8:$B$1048576,1,FALSE),0)=0,0,1)</f>
        <v>0</v>
      </c>
      <c r="L366" s="129" t="e">
        <f>IF(VLOOKUP(O366,Home!$C$8:$R$207,6,FALSE)="","",VLOOKUP(O366,Home!$C$8:$R$207,6,FALSE))</f>
        <v>#N/A</v>
      </c>
      <c r="M366" s="129" t="e">
        <f t="shared" si="122"/>
        <v>#N/A</v>
      </c>
      <c r="N366" s="11">
        <f>SUM($K$4:K366)</f>
        <v>200</v>
      </c>
      <c r="O366" s="11" t="str">
        <f>IF(P366="","",IF(IFERROR(VLOOKUP(N366,Home!$C$8:$R$1048576,1,FALSE),"")=0,"",IFERROR(VLOOKUP(N366,Home!$C$8:$R$1048576,1,FALSE),"")))</f>
        <v/>
      </c>
      <c r="P366" s="11" t="str">
        <f>IF(IFERROR(VLOOKUP(W366,Home!$C$8:$R$1048576,3,FALSE),"")=0,"",IFERROR(VLOOKUP(W366,Home!$C$8:$R$1048576,3,FALSE),""))</f>
        <v/>
      </c>
      <c r="Q366" s="11" t="str">
        <f t="shared" si="123"/>
        <v/>
      </c>
      <c r="R366" s="130" t="e">
        <f>VLOOKUP(Q366,'Baggrund til lister'!$G$4:$H$15,2,FALSE)</f>
        <v>#N/A</v>
      </c>
      <c r="S366" s="11" t="str">
        <f t="shared" si="124"/>
        <v/>
      </c>
      <c r="T366" s="11" t="str">
        <f>IF(IFERROR(VLOOKUP(N366,Home!$C$8:$R$1048576,11,FALSE),"")=0,"",IFERROR(VLOOKUP(N366,Home!$C$8:$R$1048576,11,FALSE),""))</f>
        <v/>
      </c>
      <c r="U366" s="11" t="str">
        <f>IF(IFERROR(VLOOKUP(O366,Home!$C$8:$R$1048576,12,FALSE),"")=0,"",IFERROR(VLOOKUP(O366,Home!$C$8:$R$1048576,12,FALSE),""))</f>
        <v/>
      </c>
      <c r="V366" s="11" t="str">
        <f>IF(IFERROR(VLOOKUP(O366,Home!$C$8:$R$1048576,8,FALSE),"")=0,"",IFERROR(VLOOKUP(O366,Home!$C$8:$R$1048576,8,FALSE),""))</f>
        <v/>
      </c>
      <c r="W366" s="11" t="str">
        <f>IF(OR(VLOOKUP(N366,Home!$C$7:$I$207,6,FALSE)="",VLOOKUP(N366,Home!$C$7:$I$207,7,FALSE)=""),"FEJL",SUM(Baggrundsark!$K$4:K366))</f>
        <v>FEJL</v>
      </c>
      <c r="Y366">
        <v>363</v>
      </c>
      <c r="Z366" s="1"/>
      <c r="AC366" s="44"/>
      <c r="AD366">
        <f t="shared" si="133"/>
        <v>0</v>
      </c>
      <c r="AE366">
        <f>SUM($AD$4:AD366)</f>
        <v>1</v>
      </c>
      <c r="AF366" s="103" t="str">
        <f>IFERROR(VLOOKUP(AN366,Home!$C$8:$E$207,3,FALSE),"")</f>
        <v/>
      </c>
      <c r="AG366" s="103" t="str">
        <f>IFERROR(VLOOKUP(AN366,Home!$C$8:$E$207,2,FALSE),"")</f>
        <v/>
      </c>
      <c r="AH366" s="104" t="str">
        <f>IF(VLOOKUP(AE366,Home!$C$8:$I$207,6,FALSE)="","",VLOOKUP(AE366,Home!$C$8:$I$207,6,FALSE))</f>
        <v/>
      </c>
      <c r="AI366" s="104" t="e">
        <f t="shared" si="141"/>
        <v>#VALUE!</v>
      </c>
      <c r="AJ366" s="105" t="e">
        <f t="shared" si="134"/>
        <v>#VALUE!</v>
      </c>
      <c r="AK366" s="103" t="e">
        <f t="shared" si="125"/>
        <v>#VALUE!</v>
      </c>
      <c r="AL366" s="103" t="e">
        <f t="shared" si="135"/>
        <v>#VALUE!</v>
      </c>
      <c r="AN366" t="str">
        <f>IF(OR(VLOOKUP(AE366,Home!$C$8:$I$207,6,FALSE)="",VLOOKUP(AE366,Home!$C$8:$I$207,7,FALSE)=""),"FEJL",Baggrundsark!AE366)</f>
        <v>FEJL</v>
      </c>
      <c r="AO366">
        <f>IF(VLOOKUP(AE366,Home!$C$8:$N$207,12,FALSE)="Timelønnet",1,0)</f>
        <v>0</v>
      </c>
      <c r="AP366">
        <f>SUM($AO$4:AO366)*AO366</f>
        <v>0</v>
      </c>
      <c r="AQ366">
        <f t="shared" si="126"/>
        <v>1</v>
      </c>
      <c r="AR366" t="str">
        <f t="shared" si="126"/>
        <v/>
      </c>
      <c r="AS366" t="e">
        <f t="shared" si="136"/>
        <v>#VALUE!</v>
      </c>
      <c r="AT366" s="45" t="e">
        <f t="shared" si="127"/>
        <v>#VALUE!</v>
      </c>
      <c r="AU366">
        <f>VLOOKUP(AQ366,Home!$C$8:$J$207,8,FALSE)</f>
        <v>0</v>
      </c>
      <c r="AZ366">
        <v>49</v>
      </c>
      <c r="BA366">
        <v>2020</v>
      </c>
      <c r="BB366" t="s">
        <v>577</v>
      </c>
      <c r="BC366" t="s">
        <v>203</v>
      </c>
    </row>
    <row r="367" spans="1:55" x14ac:dyDescent="0.25">
      <c r="A367" s="6">
        <f t="shared" si="128"/>
        <v>0</v>
      </c>
      <c r="B367" s="6">
        <f t="shared" si="137"/>
        <v>0</v>
      </c>
      <c r="C367" s="6" t="str">
        <f t="shared" si="129"/>
        <v/>
      </c>
      <c r="D367" s="7">
        <f t="shared" si="130"/>
        <v>0</v>
      </c>
      <c r="E367" s="7">
        <f t="shared" si="138"/>
        <v>0</v>
      </c>
      <c r="F367" s="7" t="str">
        <f t="shared" si="131"/>
        <v/>
      </c>
      <c r="G367" s="6">
        <f t="shared" si="132"/>
        <v>0</v>
      </c>
      <c r="H367" s="6">
        <f t="shared" si="139"/>
        <v>0</v>
      </c>
      <c r="I367" s="6" t="str">
        <f t="shared" si="140"/>
        <v/>
      </c>
      <c r="J367" s="11">
        <v>364</v>
      </c>
      <c r="K367" s="11">
        <f>IF(IFERROR(VLOOKUP(J367,Home!$A$8:$B$1048576,1,FALSE),0)=0,0,1)</f>
        <v>0</v>
      </c>
      <c r="L367" s="129" t="e">
        <f>IF(VLOOKUP(O367,Home!$C$8:$R$207,6,FALSE)="","",VLOOKUP(O367,Home!$C$8:$R$207,6,FALSE))</f>
        <v>#N/A</v>
      </c>
      <c r="M367" s="129" t="e">
        <f t="shared" si="122"/>
        <v>#N/A</v>
      </c>
      <c r="N367" s="11">
        <f>SUM($K$4:K367)</f>
        <v>200</v>
      </c>
      <c r="O367" s="11" t="str">
        <f>IF(P367="","",IF(IFERROR(VLOOKUP(N367,Home!$C$8:$R$1048576,1,FALSE),"")=0,"",IFERROR(VLOOKUP(N367,Home!$C$8:$R$1048576,1,FALSE),"")))</f>
        <v/>
      </c>
      <c r="P367" s="11" t="str">
        <f>IF(IFERROR(VLOOKUP(W367,Home!$C$8:$R$1048576,3,FALSE),"")=0,"",IFERROR(VLOOKUP(W367,Home!$C$8:$R$1048576,3,FALSE),""))</f>
        <v/>
      </c>
      <c r="Q367" s="11" t="str">
        <f t="shared" si="123"/>
        <v/>
      </c>
      <c r="R367" s="130" t="e">
        <f>VLOOKUP(Q367,'Baggrund til lister'!$G$4:$H$15,2,FALSE)</f>
        <v>#N/A</v>
      </c>
      <c r="S367" s="11" t="str">
        <f t="shared" si="124"/>
        <v/>
      </c>
      <c r="T367" s="11" t="str">
        <f>IF(IFERROR(VLOOKUP(N367,Home!$C$8:$R$1048576,11,FALSE),"")=0,"",IFERROR(VLOOKUP(N367,Home!$C$8:$R$1048576,11,FALSE),""))</f>
        <v/>
      </c>
      <c r="U367" s="11" t="str">
        <f>IF(IFERROR(VLOOKUP(O367,Home!$C$8:$R$1048576,12,FALSE),"")=0,"",IFERROR(VLOOKUP(O367,Home!$C$8:$R$1048576,12,FALSE),""))</f>
        <v/>
      </c>
      <c r="V367" s="11" t="str">
        <f>IF(IFERROR(VLOOKUP(O367,Home!$C$8:$R$1048576,8,FALSE),"")=0,"",IFERROR(VLOOKUP(O367,Home!$C$8:$R$1048576,8,FALSE),""))</f>
        <v/>
      </c>
      <c r="W367" s="11" t="str">
        <f>IF(OR(VLOOKUP(N367,Home!$C$7:$I$207,6,FALSE)="",VLOOKUP(N367,Home!$C$7:$I$207,7,FALSE)=""),"FEJL",SUM(Baggrundsark!$K$4:K367))</f>
        <v>FEJL</v>
      </c>
      <c r="Y367">
        <v>364</v>
      </c>
      <c r="Z367" s="1"/>
      <c r="AC367" s="44"/>
      <c r="AD367">
        <f t="shared" si="133"/>
        <v>0</v>
      </c>
      <c r="AE367">
        <f>SUM($AD$4:AD367)</f>
        <v>1</v>
      </c>
      <c r="AF367" s="103" t="str">
        <f>IFERROR(VLOOKUP(AN367,Home!$C$8:$E$207,3,FALSE),"")</f>
        <v/>
      </c>
      <c r="AG367" s="103" t="str">
        <f>IFERROR(VLOOKUP(AN367,Home!$C$8:$E$207,2,FALSE),"")</f>
        <v/>
      </c>
      <c r="AH367" s="104" t="str">
        <f>IF(VLOOKUP(AE367,Home!$C$8:$I$207,6,FALSE)="","",VLOOKUP(AE367,Home!$C$8:$I$207,6,FALSE))</f>
        <v/>
      </c>
      <c r="AI367" s="104" t="e">
        <f t="shared" si="141"/>
        <v>#VALUE!</v>
      </c>
      <c r="AJ367" s="105" t="e">
        <f t="shared" si="134"/>
        <v>#VALUE!</v>
      </c>
      <c r="AK367" s="103" t="e">
        <f t="shared" si="125"/>
        <v>#VALUE!</v>
      </c>
      <c r="AL367" s="103" t="e">
        <f t="shared" si="135"/>
        <v>#VALUE!</v>
      </c>
      <c r="AN367" t="str">
        <f>IF(OR(VLOOKUP(AE367,Home!$C$8:$I$207,6,FALSE)="",VLOOKUP(AE367,Home!$C$8:$I$207,7,FALSE)=""),"FEJL",Baggrundsark!AE367)</f>
        <v>FEJL</v>
      </c>
      <c r="AO367">
        <f>IF(VLOOKUP(AE367,Home!$C$8:$N$207,12,FALSE)="Timelønnet",1,0)</f>
        <v>0</v>
      </c>
      <c r="AP367">
        <f>SUM($AO$4:AO367)*AO367</f>
        <v>0</v>
      </c>
      <c r="AQ367">
        <f t="shared" si="126"/>
        <v>1</v>
      </c>
      <c r="AR367" t="str">
        <f t="shared" si="126"/>
        <v/>
      </c>
      <c r="AS367" t="e">
        <f t="shared" si="136"/>
        <v>#VALUE!</v>
      </c>
      <c r="AT367" s="45" t="e">
        <f t="shared" si="127"/>
        <v>#VALUE!</v>
      </c>
      <c r="AU367">
        <f>VLOOKUP(AQ367,Home!$C$8:$J$207,8,FALSE)</f>
        <v>0</v>
      </c>
      <c r="AZ367">
        <v>50</v>
      </c>
      <c r="BA367">
        <v>2020</v>
      </c>
      <c r="BB367" t="s">
        <v>578</v>
      </c>
      <c r="BC367" t="s">
        <v>203</v>
      </c>
    </row>
    <row r="368" spans="1:55" x14ac:dyDescent="0.25">
      <c r="A368" s="6">
        <f t="shared" si="128"/>
        <v>0</v>
      </c>
      <c r="B368" s="6">
        <f t="shared" si="137"/>
        <v>0</v>
      </c>
      <c r="C368" s="6" t="str">
        <f t="shared" si="129"/>
        <v/>
      </c>
      <c r="D368" s="7">
        <f t="shared" si="130"/>
        <v>0</v>
      </c>
      <c r="E368" s="7">
        <f t="shared" si="138"/>
        <v>0</v>
      </c>
      <c r="F368" s="7" t="str">
        <f t="shared" si="131"/>
        <v/>
      </c>
      <c r="G368" s="6">
        <f t="shared" si="132"/>
        <v>0</v>
      </c>
      <c r="H368" s="6">
        <f t="shared" si="139"/>
        <v>0</v>
      </c>
      <c r="I368" s="6" t="str">
        <f t="shared" si="140"/>
        <v/>
      </c>
      <c r="J368" s="11">
        <v>365</v>
      </c>
      <c r="K368" s="11">
        <f>IF(IFERROR(VLOOKUP(J368,Home!$A$8:$B$1048576,1,FALSE),0)=0,0,1)</f>
        <v>0</v>
      </c>
      <c r="L368" s="129" t="e">
        <f>IF(VLOOKUP(O368,Home!$C$8:$R$207,6,FALSE)="","",VLOOKUP(O368,Home!$C$8:$R$207,6,FALSE))</f>
        <v>#N/A</v>
      </c>
      <c r="M368" s="129" t="e">
        <f t="shared" si="122"/>
        <v>#N/A</v>
      </c>
      <c r="N368" s="11">
        <f>SUM($K$4:K368)</f>
        <v>200</v>
      </c>
      <c r="O368" s="11" t="str">
        <f>IF(P368="","",IF(IFERROR(VLOOKUP(N368,Home!$C$8:$R$1048576,1,FALSE),"")=0,"",IFERROR(VLOOKUP(N368,Home!$C$8:$R$1048576,1,FALSE),"")))</f>
        <v/>
      </c>
      <c r="P368" s="11" t="str">
        <f>IF(IFERROR(VLOOKUP(W368,Home!$C$8:$R$1048576,3,FALSE),"")=0,"",IFERROR(VLOOKUP(W368,Home!$C$8:$R$1048576,3,FALSE),""))</f>
        <v/>
      </c>
      <c r="Q368" s="11" t="str">
        <f t="shared" si="123"/>
        <v/>
      </c>
      <c r="R368" s="130" t="e">
        <f>VLOOKUP(Q368,'Baggrund til lister'!$G$4:$H$15,2,FALSE)</f>
        <v>#N/A</v>
      </c>
      <c r="S368" s="11" t="str">
        <f t="shared" si="124"/>
        <v/>
      </c>
      <c r="T368" s="11" t="str">
        <f>IF(IFERROR(VLOOKUP(N368,Home!$C$8:$R$1048576,11,FALSE),"")=0,"",IFERROR(VLOOKUP(N368,Home!$C$8:$R$1048576,11,FALSE),""))</f>
        <v/>
      </c>
      <c r="U368" s="11" t="str">
        <f>IF(IFERROR(VLOOKUP(O368,Home!$C$8:$R$1048576,12,FALSE),"")=0,"",IFERROR(VLOOKUP(O368,Home!$C$8:$R$1048576,12,FALSE),""))</f>
        <v/>
      </c>
      <c r="V368" s="11" t="str">
        <f>IF(IFERROR(VLOOKUP(O368,Home!$C$8:$R$1048576,8,FALSE),"")=0,"",IFERROR(VLOOKUP(O368,Home!$C$8:$R$1048576,8,FALSE),""))</f>
        <v/>
      </c>
      <c r="W368" s="11" t="str">
        <f>IF(OR(VLOOKUP(N368,Home!$C$7:$I$207,6,FALSE)="",VLOOKUP(N368,Home!$C$7:$I$207,7,FALSE)=""),"FEJL",SUM(Baggrundsark!$K$4:K368))</f>
        <v>FEJL</v>
      </c>
      <c r="Y368">
        <v>365</v>
      </c>
      <c r="Z368" s="1"/>
      <c r="AC368" s="44"/>
      <c r="AD368">
        <f t="shared" si="133"/>
        <v>0</v>
      </c>
      <c r="AE368">
        <f>SUM($AD$4:AD368)</f>
        <v>1</v>
      </c>
      <c r="AF368" s="103" t="str">
        <f>IFERROR(VLOOKUP(AN368,Home!$C$8:$E$207,3,FALSE),"")</f>
        <v/>
      </c>
      <c r="AG368" s="103" t="str">
        <f>IFERROR(VLOOKUP(AN368,Home!$C$8:$E$207,2,FALSE),"")</f>
        <v/>
      </c>
      <c r="AH368" s="104" t="str">
        <f>IF(VLOOKUP(AE368,Home!$C$8:$I$207,6,FALSE)="","",VLOOKUP(AE368,Home!$C$8:$I$207,6,FALSE))</f>
        <v/>
      </c>
      <c r="AI368" s="104" t="e">
        <f t="shared" si="141"/>
        <v>#VALUE!</v>
      </c>
      <c r="AJ368" s="105" t="e">
        <f t="shared" si="134"/>
        <v>#VALUE!</v>
      </c>
      <c r="AK368" s="103" t="e">
        <f t="shared" si="125"/>
        <v>#VALUE!</v>
      </c>
      <c r="AL368" s="103" t="e">
        <f t="shared" si="135"/>
        <v>#VALUE!</v>
      </c>
      <c r="AN368" t="str">
        <f>IF(OR(VLOOKUP(AE368,Home!$C$8:$I$207,6,FALSE)="",VLOOKUP(AE368,Home!$C$8:$I$207,7,FALSE)=""),"FEJL",Baggrundsark!AE368)</f>
        <v>FEJL</v>
      </c>
      <c r="AO368">
        <f>IF(VLOOKUP(AE368,Home!$C$8:$N$207,12,FALSE)="Timelønnet",1,0)</f>
        <v>0</v>
      </c>
      <c r="AP368">
        <f>SUM($AO$4:AO368)*AO368</f>
        <v>0</v>
      </c>
      <c r="AQ368">
        <f t="shared" si="126"/>
        <v>1</v>
      </c>
      <c r="AR368" t="str">
        <f t="shared" si="126"/>
        <v/>
      </c>
      <c r="AS368" t="e">
        <f t="shared" si="136"/>
        <v>#VALUE!</v>
      </c>
      <c r="AT368" s="45" t="e">
        <f t="shared" si="127"/>
        <v>#VALUE!</v>
      </c>
      <c r="AU368">
        <f>VLOOKUP(AQ368,Home!$C$8:$J$207,8,FALSE)</f>
        <v>0</v>
      </c>
      <c r="AZ368">
        <v>51</v>
      </c>
      <c r="BA368">
        <v>2020</v>
      </c>
      <c r="BB368" t="s">
        <v>579</v>
      </c>
      <c r="BC368" t="s">
        <v>204</v>
      </c>
    </row>
    <row r="369" spans="1:55" x14ac:dyDescent="0.25">
      <c r="A369" s="6">
        <f t="shared" si="128"/>
        <v>0</v>
      </c>
      <c r="B369" s="6">
        <f t="shared" si="137"/>
        <v>0</v>
      </c>
      <c r="C369" s="6" t="str">
        <f t="shared" si="129"/>
        <v/>
      </c>
      <c r="D369" s="7">
        <f t="shared" si="130"/>
        <v>0</v>
      </c>
      <c r="E369" s="7">
        <f t="shared" si="138"/>
        <v>0</v>
      </c>
      <c r="F369" s="7" t="str">
        <f t="shared" si="131"/>
        <v/>
      </c>
      <c r="G369" s="6">
        <f t="shared" si="132"/>
        <v>0</v>
      </c>
      <c r="H369" s="6">
        <f t="shared" si="139"/>
        <v>0</v>
      </c>
      <c r="I369" s="6" t="str">
        <f t="shared" si="140"/>
        <v/>
      </c>
      <c r="J369" s="11">
        <v>366</v>
      </c>
      <c r="K369" s="11">
        <f>IF(IFERROR(VLOOKUP(J369,Home!$A$8:$B$1048576,1,FALSE),0)=0,0,1)</f>
        <v>0</v>
      </c>
      <c r="L369" s="129" t="e">
        <f>IF(VLOOKUP(O369,Home!$C$8:$R$207,6,FALSE)="","",VLOOKUP(O369,Home!$C$8:$R$207,6,FALSE))</f>
        <v>#N/A</v>
      </c>
      <c r="M369" s="129" t="e">
        <f t="shared" si="122"/>
        <v>#N/A</v>
      </c>
      <c r="N369" s="11">
        <f>SUM($K$4:K369)</f>
        <v>200</v>
      </c>
      <c r="O369" s="11" t="str">
        <f>IF(P369="","",IF(IFERROR(VLOOKUP(N369,Home!$C$8:$R$1048576,1,FALSE),"")=0,"",IFERROR(VLOOKUP(N369,Home!$C$8:$R$1048576,1,FALSE),"")))</f>
        <v/>
      </c>
      <c r="P369" s="11" t="str">
        <f>IF(IFERROR(VLOOKUP(W369,Home!$C$8:$R$1048576,3,FALSE),"")=0,"",IFERROR(VLOOKUP(W369,Home!$C$8:$R$1048576,3,FALSE),""))</f>
        <v/>
      </c>
      <c r="Q369" s="11" t="str">
        <f t="shared" si="123"/>
        <v/>
      </c>
      <c r="R369" s="130" t="e">
        <f>VLOOKUP(Q369,'Baggrund til lister'!$G$4:$H$15,2,FALSE)</f>
        <v>#N/A</v>
      </c>
      <c r="S369" s="11" t="str">
        <f t="shared" si="124"/>
        <v/>
      </c>
      <c r="T369" s="11" t="str">
        <f>IF(IFERROR(VLOOKUP(N369,Home!$C$8:$R$1048576,11,FALSE),"")=0,"",IFERROR(VLOOKUP(N369,Home!$C$8:$R$1048576,11,FALSE),""))</f>
        <v/>
      </c>
      <c r="U369" s="11" t="str">
        <f>IF(IFERROR(VLOOKUP(O369,Home!$C$8:$R$1048576,12,FALSE),"")=0,"",IFERROR(VLOOKUP(O369,Home!$C$8:$R$1048576,12,FALSE),""))</f>
        <v/>
      </c>
      <c r="V369" s="11" t="str">
        <f>IF(IFERROR(VLOOKUP(O369,Home!$C$8:$R$1048576,8,FALSE),"")=0,"",IFERROR(VLOOKUP(O369,Home!$C$8:$R$1048576,8,FALSE),""))</f>
        <v/>
      </c>
      <c r="W369" s="11" t="str">
        <f>IF(OR(VLOOKUP(N369,Home!$C$7:$I$207,6,FALSE)="",VLOOKUP(N369,Home!$C$7:$I$207,7,FALSE)=""),"FEJL",SUM(Baggrundsark!$K$4:K369))</f>
        <v>FEJL</v>
      </c>
      <c r="Y369">
        <v>366</v>
      </c>
      <c r="Z369" s="1"/>
      <c r="AC369" s="44"/>
      <c r="AD369">
        <f t="shared" si="133"/>
        <v>0</v>
      </c>
      <c r="AE369">
        <f>SUM($AD$4:AD369)</f>
        <v>1</v>
      </c>
      <c r="AF369" s="103" t="str">
        <f>IFERROR(VLOOKUP(AN369,Home!$C$8:$E$207,3,FALSE),"")</f>
        <v/>
      </c>
      <c r="AG369" s="103" t="str">
        <f>IFERROR(VLOOKUP(AN369,Home!$C$8:$E$207,2,FALSE),"")</f>
        <v/>
      </c>
      <c r="AH369" s="104" t="str">
        <f>IF(VLOOKUP(AE369,Home!$C$8:$I$207,6,FALSE)="","",VLOOKUP(AE369,Home!$C$8:$I$207,6,FALSE))</f>
        <v/>
      </c>
      <c r="AI369" s="104" t="e">
        <f t="shared" si="141"/>
        <v>#VALUE!</v>
      </c>
      <c r="AJ369" s="105" t="e">
        <f t="shared" si="134"/>
        <v>#VALUE!</v>
      </c>
      <c r="AK369" s="103" t="e">
        <f t="shared" si="125"/>
        <v>#VALUE!</v>
      </c>
      <c r="AL369" s="103" t="e">
        <f t="shared" si="135"/>
        <v>#VALUE!</v>
      </c>
      <c r="AN369" t="str">
        <f>IF(OR(VLOOKUP(AE369,Home!$C$8:$I$207,6,FALSE)="",VLOOKUP(AE369,Home!$C$8:$I$207,7,FALSE)=""),"FEJL",Baggrundsark!AE369)</f>
        <v>FEJL</v>
      </c>
      <c r="AO369">
        <f>IF(VLOOKUP(AE369,Home!$C$8:$N$207,12,FALSE)="Timelønnet",1,0)</f>
        <v>0</v>
      </c>
      <c r="AP369">
        <f>SUM($AO$4:AO369)*AO369</f>
        <v>0</v>
      </c>
      <c r="AQ369">
        <f t="shared" si="126"/>
        <v>1</v>
      </c>
      <c r="AR369" t="str">
        <f t="shared" si="126"/>
        <v/>
      </c>
      <c r="AS369" t="e">
        <f t="shared" si="136"/>
        <v>#VALUE!</v>
      </c>
      <c r="AT369" s="45" t="e">
        <f t="shared" si="127"/>
        <v>#VALUE!</v>
      </c>
      <c r="AU369">
        <f>VLOOKUP(AQ369,Home!$C$8:$J$207,8,FALSE)</f>
        <v>0</v>
      </c>
      <c r="AZ369">
        <v>52</v>
      </c>
      <c r="BA369">
        <v>2020</v>
      </c>
      <c r="BB369" t="s">
        <v>580</v>
      </c>
      <c r="BC369" t="s">
        <v>204</v>
      </c>
    </row>
    <row r="370" spans="1:55" x14ac:dyDescent="0.25">
      <c r="A370" s="6">
        <f t="shared" si="128"/>
        <v>0</v>
      </c>
      <c r="B370" s="6">
        <f t="shared" si="137"/>
        <v>0</v>
      </c>
      <c r="C370" s="6" t="str">
        <f t="shared" si="129"/>
        <v/>
      </c>
      <c r="D370" s="7">
        <f t="shared" si="130"/>
        <v>0</v>
      </c>
      <c r="E370" s="7">
        <f t="shared" si="138"/>
        <v>0</v>
      </c>
      <c r="F370" s="7" t="str">
        <f t="shared" si="131"/>
        <v/>
      </c>
      <c r="G370" s="6">
        <f t="shared" si="132"/>
        <v>0</v>
      </c>
      <c r="H370" s="6">
        <f t="shared" si="139"/>
        <v>0</v>
      </c>
      <c r="I370" s="6" t="str">
        <f t="shared" si="140"/>
        <v/>
      </c>
      <c r="J370" s="11">
        <v>367</v>
      </c>
      <c r="K370" s="11">
        <f>IF(IFERROR(VLOOKUP(J370,Home!$A$8:$B$1048576,1,FALSE),0)=0,0,1)</f>
        <v>0</v>
      </c>
      <c r="L370" s="129" t="e">
        <f>IF(VLOOKUP(O370,Home!$C$8:$R$207,6,FALSE)="","",VLOOKUP(O370,Home!$C$8:$R$207,6,FALSE))</f>
        <v>#N/A</v>
      </c>
      <c r="M370" s="129" t="e">
        <f t="shared" si="122"/>
        <v>#N/A</v>
      </c>
      <c r="N370" s="11">
        <f>SUM($K$4:K370)</f>
        <v>200</v>
      </c>
      <c r="O370" s="11" t="str">
        <f>IF(P370="","",IF(IFERROR(VLOOKUP(N370,Home!$C$8:$R$1048576,1,FALSE),"")=0,"",IFERROR(VLOOKUP(N370,Home!$C$8:$R$1048576,1,FALSE),"")))</f>
        <v/>
      </c>
      <c r="P370" s="11" t="str">
        <f>IF(IFERROR(VLOOKUP(W370,Home!$C$8:$R$1048576,3,FALSE),"")=0,"",IFERROR(VLOOKUP(W370,Home!$C$8:$R$1048576,3,FALSE),""))</f>
        <v/>
      </c>
      <c r="Q370" s="11" t="str">
        <f t="shared" si="123"/>
        <v/>
      </c>
      <c r="R370" s="130" t="e">
        <f>VLOOKUP(Q370,'Baggrund til lister'!$G$4:$H$15,2,FALSE)</f>
        <v>#N/A</v>
      </c>
      <c r="S370" s="11" t="str">
        <f t="shared" si="124"/>
        <v/>
      </c>
      <c r="T370" s="11" t="str">
        <f>IF(IFERROR(VLOOKUP(N370,Home!$C$8:$R$1048576,11,FALSE),"")=0,"",IFERROR(VLOOKUP(N370,Home!$C$8:$R$1048576,11,FALSE),""))</f>
        <v/>
      </c>
      <c r="U370" s="11" t="str">
        <f>IF(IFERROR(VLOOKUP(O370,Home!$C$8:$R$1048576,12,FALSE),"")=0,"",IFERROR(VLOOKUP(O370,Home!$C$8:$R$1048576,12,FALSE),""))</f>
        <v/>
      </c>
      <c r="V370" s="11" t="str">
        <f>IF(IFERROR(VLOOKUP(O370,Home!$C$8:$R$1048576,8,FALSE),"")=0,"",IFERROR(VLOOKUP(O370,Home!$C$8:$R$1048576,8,FALSE),""))</f>
        <v/>
      </c>
      <c r="W370" s="11" t="str">
        <f>IF(OR(VLOOKUP(N370,Home!$C$7:$I$207,6,FALSE)="",VLOOKUP(N370,Home!$C$7:$I$207,7,FALSE)=""),"FEJL",SUM(Baggrundsark!$K$4:K370))</f>
        <v>FEJL</v>
      </c>
      <c r="Y370">
        <v>367</v>
      </c>
      <c r="Z370" s="1"/>
      <c r="AC370" s="44"/>
      <c r="AD370">
        <f t="shared" si="133"/>
        <v>0</v>
      </c>
      <c r="AE370">
        <f>SUM($AD$4:AD370)</f>
        <v>1</v>
      </c>
      <c r="AF370" s="103" t="str">
        <f>IFERROR(VLOOKUP(AN370,Home!$C$8:$E$207,3,FALSE),"")</f>
        <v/>
      </c>
      <c r="AG370" s="103" t="str">
        <f>IFERROR(VLOOKUP(AN370,Home!$C$8:$E$207,2,FALSE),"")</f>
        <v/>
      </c>
      <c r="AH370" s="104" t="str">
        <f>IF(VLOOKUP(AE370,Home!$C$8:$I$207,6,FALSE)="","",VLOOKUP(AE370,Home!$C$8:$I$207,6,FALSE))</f>
        <v/>
      </c>
      <c r="AI370" s="104" t="e">
        <f t="shared" si="141"/>
        <v>#VALUE!</v>
      </c>
      <c r="AJ370" s="105" t="e">
        <f t="shared" si="134"/>
        <v>#VALUE!</v>
      </c>
      <c r="AK370" s="103" t="e">
        <f t="shared" si="125"/>
        <v>#VALUE!</v>
      </c>
      <c r="AL370" s="103" t="e">
        <f t="shared" si="135"/>
        <v>#VALUE!</v>
      </c>
      <c r="AN370" t="str">
        <f>IF(OR(VLOOKUP(AE370,Home!$C$8:$I$207,6,FALSE)="",VLOOKUP(AE370,Home!$C$8:$I$207,7,FALSE)=""),"FEJL",Baggrundsark!AE370)</f>
        <v>FEJL</v>
      </c>
      <c r="AO370">
        <f>IF(VLOOKUP(AE370,Home!$C$8:$N$207,12,FALSE)="Timelønnet",1,0)</f>
        <v>0</v>
      </c>
      <c r="AP370">
        <f>SUM($AO$4:AO370)*AO370</f>
        <v>0</v>
      </c>
      <c r="AQ370">
        <f t="shared" si="126"/>
        <v>1</v>
      </c>
      <c r="AR370" t="str">
        <f t="shared" si="126"/>
        <v/>
      </c>
      <c r="AS370" t="e">
        <f t="shared" si="136"/>
        <v>#VALUE!</v>
      </c>
      <c r="AT370" s="45" t="e">
        <f t="shared" si="127"/>
        <v>#VALUE!</v>
      </c>
      <c r="AU370">
        <f>VLOOKUP(AQ370,Home!$C$8:$J$207,8,FALSE)</f>
        <v>0</v>
      </c>
      <c r="AZ370">
        <v>53</v>
      </c>
      <c r="BA370">
        <v>2020</v>
      </c>
      <c r="BB370" t="s">
        <v>581</v>
      </c>
      <c r="BC370" t="s">
        <v>213</v>
      </c>
    </row>
    <row r="371" spans="1:55" x14ac:dyDescent="0.25">
      <c r="A371" s="6">
        <f t="shared" si="128"/>
        <v>0</v>
      </c>
      <c r="B371" s="6">
        <f t="shared" si="137"/>
        <v>0</v>
      </c>
      <c r="C371" s="6" t="str">
        <f t="shared" si="129"/>
        <v/>
      </c>
      <c r="D371" s="7">
        <f t="shared" si="130"/>
        <v>0</v>
      </c>
      <c r="E371" s="7">
        <f t="shared" si="138"/>
        <v>0</v>
      </c>
      <c r="F371" s="7" t="str">
        <f t="shared" si="131"/>
        <v/>
      </c>
      <c r="G371" s="6">
        <f t="shared" si="132"/>
        <v>0</v>
      </c>
      <c r="H371" s="6">
        <f t="shared" si="139"/>
        <v>0</v>
      </c>
      <c r="I371" s="6" t="str">
        <f t="shared" si="140"/>
        <v/>
      </c>
      <c r="J371" s="11">
        <v>368</v>
      </c>
      <c r="K371" s="11">
        <f>IF(IFERROR(VLOOKUP(J371,Home!$A$8:$B$1048576,1,FALSE),0)=0,0,1)</f>
        <v>0</v>
      </c>
      <c r="L371" s="129" t="e">
        <f>IF(VLOOKUP(O371,Home!$C$8:$R$207,6,FALSE)="","",VLOOKUP(O371,Home!$C$8:$R$207,6,FALSE))</f>
        <v>#N/A</v>
      </c>
      <c r="M371" s="129" t="e">
        <f t="shared" si="122"/>
        <v>#N/A</v>
      </c>
      <c r="N371" s="11">
        <f>SUM($K$4:K371)</f>
        <v>200</v>
      </c>
      <c r="O371" s="11" t="str">
        <f>IF(P371="","",IF(IFERROR(VLOOKUP(N371,Home!$C$8:$R$1048576,1,FALSE),"")=0,"",IFERROR(VLOOKUP(N371,Home!$C$8:$R$1048576,1,FALSE),"")))</f>
        <v/>
      </c>
      <c r="P371" s="11" t="str">
        <f>IF(IFERROR(VLOOKUP(W371,Home!$C$8:$R$1048576,3,FALSE),"")=0,"",IFERROR(VLOOKUP(W371,Home!$C$8:$R$1048576,3,FALSE),""))</f>
        <v/>
      </c>
      <c r="Q371" s="11" t="str">
        <f t="shared" si="123"/>
        <v/>
      </c>
      <c r="R371" s="130" t="e">
        <f>VLOOKUP(Q371,'Baggrund til lister'!$G$4:$H$15,2,FALSE)</f>
        <v>#N/A</v>
      </c>
      <c r="S371" s="11" t="str">
        <f t="shared" si="124"/>
        <v/>
      </c>
      <c r="T371" s="11" t="str">
        <f>IF(IFERROR(VLOOKUP(N371,Home!$C$8:$R$1048576,11,FALSE),"")=0,"",IFERROR(VLOOKUP(N371,Home!$C$8:$R$1048576,11,FALSE),""))</f>
        <v/>
      </c>
      <c r="U371" s="11" t="str">
        <f>IF(IFERROR(VLOOKUP(O371,Home!$C$8:$R$1048576,12,FALSE),"")=0,"",IFERROR(VLOOKUP(O371,Home!$C$8:$R$1048576,12,FALSE),""))</f>
        <v/>
      </c>
      <c r="V371" s="11" t="str">
        <f>IF(IFERROR(VLOOKUP(O371,Home!$C$8:$R$1048576,8,FALSE),"")=0,"",IFERROR(VLOOKUP(O371,Home!$C$8:$R$1048576,8,FALSE),""))</f>
        <v/>
      </c>
      <c r="W371" s="11" t="str">
        <f>IF(OR(VLOOKUP(N371,Home!$C$7:$I$207,6,FALSE)="",VLOOKUP(N371,Home!$C$7:$I$207,7,FALSE)=""),"FEJL",SUM(Baggrundsark!$K$4:K371))</f>
        <v>FEJL</v>
      </c>
      <c r="Y371">
        <v>368</v>
      </c>
      <c r="Z371" s="1"/>
      <c r="AC371" s="44"/>
      <c r="AD371">
        <f t="shared" si="133"/>
        <v>0</v>
      </c>
      <c r="AE371">
        <f>SUM($AD$4:AD371)</f>
        <v>1</v>
      </c>
      <c r="AF371" s="103" t="str">
        <f>IFERROR(VLOOKUP(AN371,Home!$C$8:$E$207,3,FALSE),"")</f>
        <v/>
      </c>
      <c r="AG371" s="103" t="str">
        <f>IFERROR(VLOOKUP(AN371,Home!$C$8:$E$207,2,FALSE),"")</f>
        <v/>
      </c>
      <c r="AH371" s="104" t="str">
        <f>IF(VLOOKUP(AE371,Home!$C$8:$I$207,6,FALSE)="","",VLOOKUP(AE371,Home!$C$8:$I$207,6,FALSE))</f>
        <v/>
      </c>
      <c r="AI371" s="104" t="e">
        <f t="shared" si="141"/>
        <v>#VALUE!</v>
      </c>
      <c r="AJ371" s="105" t="e">
        <f t="shared" si="134"/>
        <v>#VALUE!</v>
      </c>
      <c r="AK371" s="103" t="e">
        <f t="shared" si="125"/>
        <v>#VALUE!</v>
      </c>
      <c r="AL371" s="103" t="e">
        <f t="shared" si="135"/>
        <v>#VALUE!</v>
      </c>
      <c r="AN371" t="str">
        <f>IF(OR(VLOOKUP(AE371,Home!$C$8:$I$207,6,FALSE)="",VLOOKUP(AE371,Home!$C$8:$I$207,7,FALSE)=""),"FEJL",Baggrundsark!AE371)</f>
        <v>FEJL</v>
      </c>
      <c r="AO371">
        <f>IF(VLOOKUP(AE371,Home!$C$8:$N$207,12,FALSE)="Timelønnet",1,0)</f>
        <v>0</v>
      </c>
      <c r="AP371">
        <f>SUM($AO$4:AO371)*AO371</f>
        <v>0</v>
      </c>
      <c r="AQ371">
        <f t="shared" si="126"/>
        <v>1</v>
      </c>
      <c r="AR371" t="str">
        <f t="shared" si="126"/>
        <v/>
      </c>
      <c r="AS371" t="e">
        <f t="shared" si="136"/>
        <v>#VALUE!</v>
      </c>
      <c r="AT371" s="45" t="e">
        <f t="shared" si="127"/>
        <v>#VALUE!</v>
      </c>
      <c r="AU371">
        <f>VLOOKUP(AQ371,Home!$C$8:$J$207,8,FALSE)</f>
        <v>0</v>
      </c>
      <c r="AZ371">
        <v>53</v>
      </c>
      <c r="BA371">
        <v>2021</v>
      </c>
      <c r="BB371" t="s">
        <v>582</v>
      </c>
      <c r="BC371" t="s">
        <v>213</v>
      </c>
    </row>
    <row r="372" spans="1:55" x14ac:dyDescent="0.25">
      <c r="A372" s="6">
        <f t="shared" si="128"/>
        <v>0</v>
      </c>
      <c r="B372" s="6">
        <f t="shared" si="137"/>
        <v>0</v>
      </c>
      <c r="C372" s="6" t="str">
        <f t="shared" si="129"/>
        <v/>
      </c>
      <c r="D372" s="7">
        <f t="shared" si="130"/>
        <v>0</v>
      </c>
      <c r="E372" s="7">
        <f t="shared" si="138"/>
        <v>0</v>
      </c>
      <c r="F372" s="7" t="str">
        <f t="shared" si="131"/>
        <v/>
      </c>
      <c r="G372" s="6">
        <f t="shared" si="132"/>
        <v>0</v>
      </c>
      <c r="H372" s="6">
        <f t="shared" si="139"/>
        <v>0</v>
      </c>
      <c r="I372" s="6" t="str">
        <f t="shared" si="140"/>
        <v/>
      </c>
      <c r="J372" s="11">
        <v>369</v>
      </c>
      <c r="K372" s="11">
        <f>IF(IFERROR(VLOOKUP(J372,Home!$A$8:$B$1048576,1,FALSE),0)=0,0,1)</f>
        <v>0</v>
      </c>
      <c r="L372" s="129" t="e">
        <f>IF(VLOOKUP(O372,Home!$C$8:$R$207,6,FALSE)="","",VLOOKUP(O372,Home!$C$8:$R$207,6,FALSE))</f>
        <v>#N/A</v>
      </c>
      <c r="M372" s="129" t="e">
        <f t="shared" si="122"/>
        <v>#N/A</v>
      </c>
      <c r="N372" s="11">
        <f>SUM($K$4:K372)</f>
        <v>200</v>
      </c>
      <c r="O372" s="11" t="str">
        <f>IF(P372="","",IF(IFERROR(VLOOKUP(N372,Home!$C$8:$R$1048576,1,FALSE),"")=0,"",IFERROR(VLOOKUP(N372,Home!$C$8:$R$1048576,1,FALSE),"")))</f>
        <v/>
      </c>
      <c r="P372" s="11" t="str">
        <f>IF(IFERROR(VLOOKUP(W372,Home!$C$8:$R$1048576,3,FALSE),"")=0,"",IFERROR(VLOOKUP(W372,Home!$C$8:$R$1048576,3,FALSE),""))</f>
        <v/>
      </c>
      <c r="Q372" s="11" t="str">
        <f t="shared" si="123"/>
        <v/>
      </c>
      <c r="R372" s="130" t="e">
        <f>VLOOKUP(Q372,'Baggrund til lister'!$G$4:$H$15,2,FALSE)</f>
        <v>#N/A</v>
      </c>
      <c r="S372" s="11" t="str">
        <f t="shared" si="124"/>
        <v/>
      </c>
      <c r="T372" s="11" t="str">
        <f>IF(IFERROR(VLOOKUP(N372,Home!$C$8:$R$1048576,11,FALSE),"")=0,"",IFERROR(VLOOKUP(N372,Home!$C$8:$R$1048576,11,FALSE),""))</f>
        <v/>
      </c>
      <c r="U372" s="11" t="str">
        <f>IF(IFERROR(VLOOKUP(O372,Home!$C$8:$R$1048576,12,FALSE),"")=0,"",IFERROR(VLOOKUP(O372,Home!$C$8:$R$1048576,12,FALSE),""))</f>
        <v/>
      </c>
      <c r="V372" s="11" t="str">
        <f>IF(IFERROR(VLOOKUP(O372,Home!$C$8:$R$1048576,8,FALSE),"")=0,"",IFERROR(VLOOKUP(O372,Home!$C$8:$R$1048576,8,FALSE),""))</f>
        <v/>
      </c>
      <c r="W372" s="11" t="str">
        <f>IF(OR(VLOOKUP(N372,Home!$C$7:$I$207,6,FALSE)="",VLOOKUP(N372,Home!$C$7:$I$207,7,FALSE)=""),"FEJL",SUM(Baggrundsark!$K$4:K372))</f>
        <v>FEJL</v>
      </c>
      <c r="Y372">
        <v>369</v>
      </c>
      <c r="Z372" s="1"/>
      <c r="AC372" s="44"/>
      <c r="AD372">
        <f t="shared" si="133"/>
        <v>0</v>
      </c>
      <c r="AE372">
        <f>SUM($AD$4:AD372)</f>
        <v>1</v>
      </c>
      <c r="AF372" s="103" t="str">
        <f>IFERROR(VLOOKUP(AN372,Home!$C$8:$E$207,3,FALSE),"")</f>
        <v/>
      </c>
      <c r="AG372" s="103" t="str">
        <f>IFERROR(VLOOKUP(AN372,Home!$C$8:$E$207,2,FALSE),"")</f>
        <v/>
      </c>
      <c r="AH372" s="104" t="str">
        <f>IF(VLOOKUP(AE372,Home!$C$8:$I$207,6,FALSE)="","",VLOOKUP(AE372,Home!$C$8:$I$207,6,FALSE))</f>
        <v/>
      </c>
      <c r="AI372" s="104" t="e">
        <f t="shared" si="141"/>
        <v>#VALUE!</v>
      </c>
      <c r="AJ372" s="105" t="e">
        <f t="shared" si="134"/>
        <v>#VALUE!</v>
      </c>
      <c r="AK372" s="103" t="e">
        <f t="shared" si="125"/>
        <v>#VALUE!</v>
      </c>
      <c r="AL372" s="103" t="e">
        <f t="shared" si="135"/>
        <v>#VALUE!</v>
      </c>
      <c r="AN372" t="str">
        <f>IF(OR(VLOOKUP(AE372,Home!$C$8:$I$207,6,FALSE)="",VLOOKUP(AE372,Home!$C$8:$I$207,7,FALSE)=""),"FEJL",Baggrundsark!AE372)</f>
        <v>FEJL</v>
      </c>
      <c r="AO372">
        <f>IF(VLOOKUP(AE372,Home!$C$8:$N$207,12,FALSE)="Timelønnet",1,0)</f>
        <v>0</v>
      </c>
      <c r="AP372">
        <f>SUM($AO$4:AO372)*AO372</f>
        <v>0</v>
      </c>
      <c r="AQ372">
        <f t="shared" si="126"/>
        <v>1</v>
      </c>
      <c r="AR372" t="str">
        <f t="shared" si="126"/>
        <v/>
      </c>
      <c r="AS372" t="e">
        <f t="shared" si="136"/>
        <v>#VALUE!</v>
      </c>
      <c r="AT372" s="45" t="e">
        <f t="shared" si="127"/>
        <v>#VALUE!</v>
      </c>
      <c r="AU372">
        <f>VLOOKUP(AQ372,Home!$C$8:$J$207,8,FALSE)</f>
        <v>0</v>
      </c>
      <c r="AZ372">
        <v>1</v>
      </c>
      <c r="BA372">
        <v>2021</v>
      </c>
      <c r="BB372" t="s">
        <v>583</v>
      </c>
      <c r="BC372" t="s">
        <v>213</v>
      </c>
    </row>
    <row r="373" spans="1:55" x14ac:dyDescent="0.25">
      <c r="A373" s="6">
        <f t="shared" si="128"/>
        <v>0</v>
      </c>
      <c r="B373" s="6">
        <f t="shared" si="137"/>
        <v>0</v>
      </c>
      <c r="C373" s="6" t="str">
        <f t="shared" si="129"/>
        <v/>
      </c>
      <c r="D373" s="7">
        <f t="shared" si="130"/>
        <v>0</v>
      </c>
      <c r="E373" s="7">
        <f t="shared" si="138"/>
        <v>0</v>
      </c>
      <c r="F373" s="7" t="str">
        <f t="shared" si="131"/>
        <v/>
      </c>
      <c r="G373" s="6">
        <f t="shared" si="132"/>
        <v>0</v>
      </c>
      <c r="H373" s="6">
        <f t="shared" si="139"/>
        <v>0</v>
      </c>
      <c r="I373" s="6" t="str">
        <f t="shared" si="140"/>
        <v/>
      </c>
      <c r="J373" s="11">
        <v>370</v>
      </c>
      <c r="K373" s="11">
        <f>IF(IFERROR(VLOOKUP(J373,Home!$A$8:$B$1048576,1,FALSE),0)=0,0,1)</f>
        <v>0</v>
      </c>
      <c r="L373" s="129" t="e">
        <f>IF(VLOOKUP(O373,Home!$C$8:$R$207,6,FALSE)="","",VLOOKUP(O373,Home!$C$8:$R$207,6,FALSE))</f>
        <v>#N/A</v>
      </c>
      <c r="M373" s="129" t="e">
        <f t="shared" si="122"/>
        <v>#N/A</v>
      </c>
      <c r="N373" s="11">
        <f>SUM($K$4:K373)</f>
        <v>200</v>
      </c>
      <c r="O373" s="11" t="str">
        <f>IF(P373="","",IF(IFERROR(VLOOKUP(N373,Home!$C$8:$R$1048576,1,FALSE),"")=0,"",IFERROR(VLOOKUP(N373,Home!$C$8:$R$1048576,1,FALSE),"")))</f>
        <v/>
      </c>
      <c r="P373" s="11" t="str">
        <f>IF(IFERROR(VLOOKUP(W373,Home!$C$8:$R$1048576,3,FALSE),"")=0,"",IFERROR(VLOOKUP(W373,Home!$C$8:$R$1048576,3,FALSE),""))</f>
        <v/>
      </c>
      <c r="Q373" s="11" t="str">
        <f t="shared" si="123"/>
        <v/>
      </c>
      <c r="R373" s="130" t="e">
        <f>VLOOKUP(Q373,'Baggrund til lister'!$G$4:$H$15,2,FALSE)</f>
        <v>#N/A</v>
      </c>
      <c r="S373" s="11" t="str">
        <f t="shared" si="124"/>
        <v/>
      </c>
      <c r="T373" s="11" t="str">
        <f>IF(IFERROR(VLOOKUP(N373,Home!$C$8:$R$1048576,11,FALSE),"")=0,"",IFERROR(VLOOKUP(N373,Home!$C$8:$R$1048576,11,FALSE),""))</f>
        <v/>
      </c>
      <c r="U373" s="11" t="str">
        <f>IF(IFERROR(VLOOKUP(O373,Home!$C$8:$R$1048576,12,FALSE),"")=0,"",IFERROR(VLOOKUP(O373,Home!$C$8:$R$1048576,12,FALSE),""))</f>
        <v/>
      </c>
      <c r="V373" s="11" t="str">
        <f>IF(IFERROR(VLOOKUP(O373,Home!$C$8:$R$1048576,8,FALSE),"")=0,"",IFERROR(VLOOKUP(O373,Home!$C$8:$R$1048576,8,FALSE),""))</f>
        <v/>
      </c>
      <c r="W373" s="11" t="str">
        <f>IF(OR(VLOOKUP(N373,Home!$C$7:$I$207,6,FALSE)="",VLOOKUP(N373,Home!$C$7:$I$207,7,FALSE)=""),"FEJL",SUM(Baggrundsark!$K$4:K373))</f>
        <v>FEJL</v>
      </c>
      <c r="Y373">
        <v>370</v>
      </c>
      <c r="Z373" s="1"/>
      <c r="AC373" s="44"/>
      <c r="AD373">
        <f t="shared" si="133"/>
        <v>0</v>
      </c>
      <c r="AE373">
        <f>SUM($AD$4:AD373)</f>
        <v>1</v>
      </c>
      <c r="AF373" s="103" t="str">
        <f>IFERROR(VLOOKUP(AN373,Home!$C$8:$E$207,3,FALSE),"")</f>
        <v/>
      </c>
      <c r="AG373" s="103" t="str">
        <f>IFERROR(VLOOKUP(AN373,Home!$C$8:$E$207,2,FALSE),"")</f>
        <v/>
      </c>
      <c r="AH373" s="104" t="str">
        <f>IF(VLOOKUP(AE373,Home!$C$8:$I$207,6,FALSE)="","",VLOOKUP(AE373,Home!$C$8:$I$207,6,FALSE))</f>
        <v/>
      </c>
      <c r="AI373" s="104" t="e">
        <f t="shared" si="141"/>
        <v>#VALUE!</v>
      </c>
      <c r="AJ373" s="105" t="e">
        <f t="shared" si="134"/>
        <v>#VALUE!</v>
      </c>
      <c r="AK373" s="103" t="e">
        <f t="shared" si="125"/>
        <v>#VALUE!</v>
      </c>
      <c r="AL373" s="103" t="e">
        <f t="shared" si="135"/>
        <v>#VALUE!</v>
      </c>
      <c r="AN373" t="str">
        <f>IF(OR(VLOOKUP(AE373,Home!$C$8:$I$207,6,FALSE)="",VLOOKUP(AE373,Home!$C$8:$I$207,7,FALSE)=""),"FEJL",Baggrundsark!AE373)</f>
        <v>FEJL</v>
      </c>
      <c r="AO373">
        <f>IF(VLOOKUP(AE373,Home!$C$8:$N$207,12,FALSE)="Timelønnet",1,0)</f>
        <v>0</v>
      </c>
      <c r="AP373">
        <f>SUM($AO$4:AO373)*AO373</f>
        <v>0</v>
      </c>
      <c r="AQ373">
        <f t="shared" si="126"/>
        <v>1</v>
      </c>
      <c r="AR373" t="str">
        <f t="shared" si="126"/>
        <v/>
      </c>
      <c r="AS373" t="e">
        <f t="shared" si="136"/>
        <v>#VALUE!</v>
      </c>
      <c r="AT373" s="45" t="e">
        <f t="shared" si="127"/>
        <v>#VALUE!</v>
      </c>
      <c r="AU373">
        <f>VLOOKUP(AQ373,Home!$C$8:$J$207,8,FALSE)</f>
        <v>0</v>
      </c>
      <c r="AZ373">
        <v>2</v>
      </c>
      <c r="BA373">
        <v>2021</v>
      </c>
      <c r="BB373" t="s">
        <v>584</v>
      </c>
      <c r="BC373" t="s">
        <v>154</v>
      </c>
    </row>
    <row r="374" spans="1:55" x14ac:dyDescent="0.25">
      <c r="A374" s="6">
        <f t="shared" si="128"/>
        <v>0</v>
      </c>
      <c r="B374" s="6">
        <f t="shared" si="137"/>
        <v>0</v>
      </c>
      <c r="C374" s="6" t="str">
        <f t="shared" si="129"/>
        <v/>
      </c>
      <c r="D374" s="7">
        <f t="shared" si="130"/>
        <v>0</v>
      </c>
      <c r="E374" s="7">
        <f t="shared" si="138"/>
        <v>0</v>
      </c>
      <c r="F374" s="7" t="str">
        <f t="shared" si="131"/>
        <v/>
      </c>
      <c r="G374" s="6">
        <f t="shared" si="132"/>
        <v>0</v>
      </c>
      <c r="H374" s="6">
        <f t="shared" si="139"/>
        <v>0</v>
      </c>
      <c r="I374" s="6" t="str">
        <f t="shared" si="140"/>
        <v/>
      </c>
      <c r="J374" s="11">
        <v>371</v>
      </c>
      <c r="K374" s="11">
        <f>IF(IFERROR(VLOOKUP(J374,Home!$A$8:$B$1048576,1,FALSE),0)=0,0,1)</f>
        <v>0</v>
      </c>
      <c r="L374" s="129" t="e">
        <f>IF(VLOOKUP(O374,Home!$C$8:$R$207,6,FALSE)="","",VLOOKUP(O374,Home!$C$8:$R$207,6,FALSE))</f>
        <v>#N/A</v>
      </c>
      <c r="M374" s="129" t="e">
        <f t="shared" si="122"/>
        <v>#N/A</v>
      </c>
      <c r="N374" s="11">
        <f>SUM($K$4:K374)</f>
        <v>200</v>
      </c>
      <c r="O374" s="11" t="str">
        <f>IF(P374="","",IF(IFERROR(VLOOKUP(N374,Home!$C$8:$R$1048576,1,FALSE),"")=0,"",IFERROR(VLOOKUP(N374,Home!$C$8:$R$1048576,1,FALSE),"")))</f>
        <v/>
      </c>
      <c r="P374" s="11" t="str">
        <f>IF(IFERROR(VLOOKUP(W374,Home!$C$8:$R$1048576,3,FALSE),"")=0,"",IFERROR(VLOOKUP(W374,Home!$C$8:$R$1048576,3,FALSE),""))</f>
        <v/>
      </c>
      <c r="Q374" s="11" t="str">
        <f t="shared" si="123"/>
        <v/>
      </c>
      <c r="R374" s="130" t="e">
        <f>VLOOKUP(Q374,'Baggrund til lister'!$G$4:$H$15,2,FALSE)</f>
        <v>#N/A</v>
      </c>
      <c r="S374" s="11" t="str">
        <f t="shared" si="124"/>
        <v/>
      </c>
      <c r="T374" s="11" t="str">
        <f>IF(IFERROR(VLOOKUP(N374,Home!$C$8:$R$1048576,11,FALSE),"")=0,"",IFERROR(VLOOKUP(N374,Home!$C$8:$R$1048576,11,FALSE),""))</f>
        <v/>
      </c>
      <c r="U374" s="11" t="str">
        <f>IF(IFERROR(VLOOKUP(O374,Home!$C$8:$R$1048576,12,FALSE),"")=0,"",IFERROR(VLOOKUP(O374,Home!$C$8:$R$1048576,12,FALSE),""))</f>
        <v/>
      </c>
      <c r="V374" s="11" t="str">
        <f>IF(IFERROR(VLOOKUP(O374,Home!$C$8:$R$1048576,8,FALSE),"")=0,"",IFERROR(VLOOKUP(O374,Home!$C$8:$R$1048576,8,FALSE),""))</f>
        <v/>
      </c>
      <c r="W374" s="11" t="str">
        <f>IF(OR(VLOOKUP(N374,Home!$C$7:$I$207,6,FALSE)="",VLOOKUP(N374,Home!$C$7:$I$207,7,FALSE)=""),"FEJL",SUM(Baggrundsark!$K$4:K374))</f>
        <v>FEJL</v>
      </c>
      <c r="Y374">
        <v>371</v>
      </c>
      <c r="Z374" s="1"/>
      <c r="AC374" s="44"/>
      <c r="AD374">
        <f t="shared" si="133"/>
        <v>0</v>
      </c>
      <c r="AE374">
        <f>SUM($AD$4:AD374)</f>
        <v>1</v>
      </c>
      <c r="AF374" s="103" t="str">
        <f>IFERROR(VLOOKUP(AN374,Home!$C$8:$E$207,3,FALSE),"")</f>
        <v/>
      </c>
      <c r="AG374" s="103" t="str">
        <f>IFERROR(VLOOKUP(AN374,Home!$C$8:$E$207,2,FALSE),"")</f>
        <v/>
      </c>
      <c r="AH374" s="104" t="str">
        <f>IF(VLOOKUP(AE374,Home!$C$8:$I$207,6,FALSE)="","",VLOOKUP(AE374,Home!$C$8:$I$207,6,FALSE))</f>
        <v/>
      </c>
      <c r="AI374" s="104" t="e">
        <f t="shared" si="141"/>
        <v>#VALUE!</v>
      </c>
      <c r="AJ374" s="105" t="e">
        <f t="shared" si="134"/>
        <v>#VALUE!</v>
      </c>
      <c r="AK374" s="103" t="e">
        <f t="shared" si="125"/>
        <v>#VALUE!</v>
      </c>
      <c r="AL374" s="103" t="e">
        <f t="shared" si="135"/>
        <v>#VALUE!</v>
      </c>
      <c r="AN374" t="str">
        <f>IF(OR(VLOOKUP(AE374,Home!$C$8:$I$207,6,FALSE)="",VLOOKUP(AE374,Home!$C$8:$I$207,7,FALSE)=""),"FEJL",Baggrundsark!AE374)</f>
        <v>FEJL</v>
      </c>
      <c r="AO374">
        <f>IF(VLOOKUP(AE374,Home!$C$8:$N$207,12,FALSE)="Timelønnet",1,0)</f>
        <v>0</v>
      </c>
      <c r="AP374">
        <f>SUM($AO$4:AO374)*AO374</f>
        <v>0</v>
      </c>
      <c r="AQ374">
        <f t="shared" si="126"/>
        <v>1</v>
      </c>
      <c r="AR374" t="str">
        <f t="shared" si="126"/>
        <v/>
      </c>
      <c r="AS374" t="e">
        <f t="shared" si="136"/>
        <v>#VALUE!</v>
      </c>
      <c r="AT374" s="45" t="e">
        <f t="shared" si="127"/>
        <v>#VALUE!</v>
      </c>
      <c r="AU374">
        <f>VLOOKUP(AQ374,Home!$C$8:$J$207,8,FALSE)</f>
        <v>0</v>
      </c>
      <c r="AZ374">
        <v>3</v>
      </c>
      <c r="BA374">
        <v>2021</v>
      </c>
      <c r="BB374" t="s">
        <v>585</v>
      </c>
      <c r="BC374" t="s">
        <v>154</v>
      </c>
    </row>
    <row r="375" spans="1:55" x14ac:dyDescent="0.25">
      <c r="A375" s="6">
        <f t="shared" si="128"/>
        <v>0</v>
      </c>
      <c r="B375" s="6">
        <f t="shared" si="137"/>
        <v>0</v>
      </c>
      <c r="C375" s="6" t="str">
        <f t="shared" si="129"/>
        <v/>
      </c>
      <c r="D375" s="7">
        <f t="shared" si="130"/>
        <v>0</v>
      </c>
      <c r="E375" s="7">
        <f t="shared" si="138"/>
        <v>0</v>
      </c>
      <c r="F375" s="7" t="str">
        <f t="shared" si="131"/>
        <v/>
      </c>
      <c r="G375" s="6">
        <f t="shared" si="132"/>
        <v>0</v>
      </c>
      <c r="H375" s="6">
        <f t="shared" si="139"/>
        <v>0</v>
      </c>
      <c r="I375" s="6" t="str">
        <f t="shared" si="140"/>
        <v/>
      </c>
      <c r="J375" s="11">
        <v>372</v>
      </c>
      <c r="K375" s="11">
        <f>IF(IFERROR(VLOOKUP(J375,Home!$A$8:$B$1048576,1,FALSE),0)=0,0,1)</f>
        <v>0</v>
      </c>
      <c r="L375" s="129" t="e">
        <f>IF(VLOOKUP(O375,Home!$C$8:$R$207,6,FALSE)="","",VLOOKUP(O375,Home!$C$8:$R$207,6,FALSE))</f>
        <v>#N/A</v>
      </c>
      <c r="M375" s="129" t="e">
        <f t="shared" si="122"/>
        <v>#N/A</v>
      </c>
      <c r="N375" s="11">
        <f>SUM($K$4:K375)</f>
        <v>200</v>
      </c>
      <c r="O375" s="11" t="str">
        <f>IF(P375="","",IF(IFERROR(VLOOKUP(N375,Home!$C$8:$R$1048576,1,FALSE),"")=0,"",IFERROR(VLOOKUP(N375,Home!$C$8:$R$1048576,1,FALSE),"")))</f>
        <v/>
      </c>
      <c r="P375" s="11" t="str">
        <f>IF(IFERROR(VLOOKUP(W375,Home!$C$8:$R$1048576,3,FALSE),"")=0,"",IFERROR(VLOOKUP(W375,Home!$C$8:$R$1048576,3,FALSE),""))</f>
        <v/>
      </c>
      <c r="Q375" s="11" t="str">
        <f t="shared" si="123"/>
        <v/>
      </c>
      <c r="R375" s="130" t="e">
        <f>VLOOKUP(Q375,'Baggrund til lister'!$G$4:$H$15,2,FALSE)</f>
        <v>#N/A</v>
      </c>
      <c r="S375" s="11" t="str">
        <f t="shared" si="124"/>
        <v/>
      </c>
      <c r="T375" s="11" t="str">
        <f>IF(IFERROR(VLOOKUP(N375,Home!$C$8:$R$1048576,11,FALSE),"")=0,"",IFERROR(VLOOKUP(N375,Home!$C$8:$R$1048576,11,FALSE),""))</f>
        <v/>
      </c>
      <c r="U375" s="11" t="str">
        <f>IF(IFERROR(VLOOKUP(O375,Home!$C$8:$R$1048576,12,FALSE),"")=0,"",IFERROR(VLOOKUP(O375,Home!$C$8:$R$1048576,12,FALSE),""))</f>
        <v/>
      </c>
      <c r="V375" s="11" t="str">
        <f>IF(IFERROR(VLOOKUP(O375,Home!$C$8:$R$1048576,8,FALSE),"")=0,"",IFERROR(VLOOKUP(O375,Home!$C$8:$R$1048576,8,FALSE),""))</f>
        <v/>
      </c>
      <c r="W375" s="11" t="str">
        <f>IF(OR(VLOOKUP(N375,Home!$C$7:$I$207,6,FALSE)="",VLOOKUP(N375,Home!$C$7:$I$207,7,FALSE)=""),"FEJL",SUM(Baggrundsark!$K$4:K375))</f>
        <v>FEJL</v>
      </c>
      <c r="Y375">
        <v>372</v>
      </c>
      <c r="Z375" s="1"/>
      <c r="AC375" s="44"/>
      <c r="AD375">
        <f t="shared" si="133"/>
        <v>0</v>
      </c>
      <c r="AE375">
        <f>SUM($AD$4:AD375)</f>
        <v>1</v>
      </c>
      <c r="AF375" s="103" t="str">
        <f>IFERROR(VLOOKUP(AN375,Home!$C$8:$E$207,3,FALSE),"")</f>
        <v/>
      </c>
      <c r="AG375" s="103" t="str">
        <f>IFERROR(VLOOKUP(AN375,Home!$C$8:$E$207,2,FALSE),"")</f>
        <v/>
      </c>
      <c r="AH375" s="104" t="str">
        <f>IF(VLOOKUP(AE375,Home!$C$8:$I$207,6,FALSE)="","",VLOOKUP(AE375,Home!$C$8:$I$207,6,FALSE))</f>
        <v/>
      </c>
      <c r="AI375" s="104" t="e">
        <f t="shared" si="141"/>
        <v>#VALUE!</v>
      </c>
      <c r="AJ375" s="105" t="e">
        <f t="shared" si="134"/>
        <v>#VALUE!</v>
      </c>
      <c r="AK375" s="103" t="e">
        <f t="shared" si="125"/>
        <v>#VALUE!</v>
      </c>
      <c r="AL375" s="103" t="e">
        <f t="shared" si="135"/>
        <v>#VALUE!</v>
      </c>
      <c r="AN375" t="str">
        <f>IF(OR(VLOOKUP(AE375,Home!$C$8:$I$207,6,FALSE)="",VLOOKUP(AE375,Home!$C$8:$I$207,7,FALSE)=""),"FEJL",Baggrundsark!AE375)</f>
        <v>FEJL</v>
      </c>
      <c r="AO375">
        <f>IF(VLOOKUP(AE375,Home!$C$8:$N$207,12,FALSE)="Timelønnet",1,0)</f>
        <v>0</v>
      </c>
      <c r="AP375">
        <f>SUM($AO$4:AO375)*AO375</f>
        <v>0</v>
      </c>
      <c r="AQ375">
        <f t="shared" si="126"/>
        <v>1</v>
      </c>
      <c r="AR375" t="str">
        <f t="shared" si="126"/>
        <v/>
      </c>
      <c r="AS375" t="e">
        <f t="shared" si="136"/>
        <v>#VALUE!</v>
      </c>
      <c r="AT375" s="45" t="e">
        <f t="shared" si="127"/>
        <v>#VALUE!</v>
      </c>
      <c r="AU375">
        <f>VLOOKUP(AQ375,Home!$C$8:$J$207,8,FALSE)</f>
        <v>0</v>
      </c>
      <c r="AZ375">
        <v>4</v>
      </c>
      <c r="BA375">
        <v>2021</v>
      </c>
      <c r="BB375" t="s">
        <v>586</v>
      </c>
      <c r="BC375" t="s">
        <v>155</v>
      </c>
    </row>
    <row r="376" spans="1:55" x14ac:dyDescent="0.25">
      <c r="A376" s="6">
        <f t="shared" si="128"/>
        <v>0</v>
      </c>
      <c r="B376" s="6">
        <f t="shared" si="137"/>
        <v>0</v>
      </c>
      <c r="C376" s="6" t="str">
        <f t="shared" si="129"/>
        <v/>
      </c>
      <c r="D376" s="7">
        <f t="shared" si="130"/>
        <v>0</v>
      </c>
      <c r="E376" s="7">
        <f t="shared" si="138"/>
        <v>0</v>
      </c>
      <c r="F376" s="7" t="str">
        <f t="shared" si="131"/>
        <v/>
      </c>
      <c r="G376" s="6">
        <f t="shared" si="132"/>
        <v>0</v>
      </c>
      <c r="H376" s="6">
        <f t="shared" si="139"/>
        <v>0</v>
      </c>
      <c r="I376" s="6" t="str">
        <f t="shared" si="140"/>
        <v/>
      </c>
      <c r="J376" s="11">
        <v>373</v>
      </c>
      <c r="K376" s="11">
        <f>IF(IFERROR(VLOOKUP(J376,Home!$A$8:$B$1048576,1,FALSE),0)=0,0,1)</f>
        <v>0</v>
      </c>
      <c r="L376" s="129" t="e">
        <f>IF(VLOOKUP(O376,Home!$C$8:$R$207,6,FALSE)="","",VLOOKUP(O376,Home!$C$8:$R$207,6,FALSE))</f>
        <v>#N/A</v>
      </c>
      <c r="M376" s="129" t="e">
        <f t="shared" si="122"/>
        <v>#N/A</v>
      </c>
      <c r="N376" s="11">
        <f>SUM($K$4:K376)</f>
        <v>200</v>
      </c>
      <c r="O376" s="11" t="str">
        <f>IF(P376="","",IF(IFERROR(VLOOKUP(N376,Home!$C$8:$R$1048576,1,FALSE),"")=0,"",IFERROR(VLOOKUP(N376,Home!$C$8:$R$1048576,1,FALSE),"")))</f>
        <v/>
      </c>
      <c r="P376" s="11" t="str">
        <f>IF(IFERROR(VLOOKUP(W376,Home!$C$8:$R$1048576,3,FALSE),"")=0,"",IFERROR(VLOOKUP(W376,Home!$C$8:$R$1048576,3,FALSE),""))</f>
        <v/>
      </c>
      <c r="Q376" s="11" t="str">
        <f t="shared" si="123"/>
        <v/>
      </c>
      <c r="R376" s="130" t="e">
        <f>VLOOKUP(Q376,'Baggrund til lister'!$G$4:$H$15,2,FALSE)</f>
        <v>#N/A</v>
      </c>
      <c r="S376" s="11" t="str">
        <f t="shared" si="124"/>
        <v/>
      </c>
      <c r="T376" s="11" t="str">
        <f>IF(IFERROR(VLOOKUP(N376,Home!$C$8:$R$1048576,11,FALSE),"")=0,"",IFERROR(VLOOKUP(N376,Home!$C$8:$R$1048576,11,FALSE),""))</f>
        <v/>
      </c>
      <c r="U376" s="11" t="str">
        <f>IF(IFERROR(VLOOKUP(O376,Home!$C$8:$R$1048576,12,FALSE),"")=0,"",IFERROR(VLOOKUP(O376,Home!$C$8:$R$1048576,12,FALSE),""))</f>
        <v/>
      </c>
      <c r="V376" s="11" t="str">
        <f>IF(IFERROR(VLOOKUP(O376,Home!$C$8:$R$1048576,8,FALSE),"")=0,"",IFERROR(VLOOKUP(O376,Home!$C$8:$R$1048576,8,FALSE),""))</f>
        <v/>
      </c>
      <c r="W376" s="11" t="str">
        <f>IF(OR(VLOOKUP(N376,Home!$C$7:$I$207,6,FALSE)="",VLOOKUP(N376,Home!$C$7:$I$207,7,FALSE)=""),"FEJL",SUM(Baggrundsark!$K$4:K376))</f>
        <v>FEJL</v>
      </c>
      <c r="Y376">
        <v>373</v>
      </c>
      <c r="Z376" s="1"/>
      <c r="AC376" s="44"/>
      <c r="AD376">
        <f t="shared" si="133"/>
        <v>0</v>
      </c>
      <c r="AE376">
        <f>SUM($AD$4:AD376)</f>
        <v>1</v>
      </c>
      <c r="AF376" s="103" t="str">
        <f>IFERROR(VLOOKUP(AN376,Home!$C$8:$E$207,3,FALSE),"")</f>
        <v/>
      </c>
      <c r="AG376" s="103" t="str">
        <f>IFERROR(VLOOKUP(AN376,Home!$C$8:$E$207,2,FALSE),"")</f>
        <v/>
      </c>
      <c r="AH376" s="104" t="str">
        <f>IF(VLOOKUP(AE376,Home!$C$8:$I$207,6,FALSE)="","",VLOOKUP(AE376,Home!$C$8:$I$207,6,FALSE))</f>
        <v/>
      </c>
      <c r="AI376" s="104" t="e">
        <f t="shared" si="141"/>
        <v>#VALUE!</v>
      </c>
      <c r="AJ376" s="105" t="e">
        <f t="shared" si="134"/>
        <v>#VALUE!</v>
      </c>
      <c r="AK376" s="103" t="e">
        <f t="shared" si="125"/>
        <v>#VALUE!</v>
      </c>
      <c r="AL376" s="103" t="e">
        <f t="shared" si="135"/>
        <v>#VALUE!</v>
      </c>
      <c r="AN376" t="str">
        <f>IF(OR(VLOOKUP(AE376,Home!$C$8:$I$207,6,FALSE)="",VLOOKUP(AE376,Home!$C$8:$I$207,7,FALSE)=""),"FEJL",Baggrundsark!AE376)</f>
        <v>FEJL</v>
      </c>
      <c r="AO376">
        <f>IF(VLOOKUP(AE376,Home!$C$8:$N$207,12,FALSE)="Timelønnet",1,0)</f>
        <v>0</v>
      </c>
      <c r="AP376">
        <f>SUM($AO$4:AO376)*AO376</f>
        <v>0</v>
      </c>
      <c r="AQ376">
        <f t="shared" si="126"/>
        <v>1</v>
      </c>
      <c r="AR376" t="str">
        <f t="shared" si="126"/>
        <v/>
      </c>
      <c r="AS376" t="e">
        <f t="shared" si="136"/>
        <v>#VALUE!</v>
      </c>
      <c r="AT376" s="45" t="e">
        <f t="shared" si="127"/>
        <v>#VALUE!</v>
      </c>
      <c r="AU376">
        <f>VLOOKUP(AQ376,Home!$C$8:$J$207,8,FALSE)</f>
        <v>0</v>
      </c>
      <c r="AZ376">
        <v>5</v>
      </c>
      <c r="BA376">
        <v>2021</v>
      </c>
      <c r="BB376" t="s">
        <v>587</v>
      </c>
      <c r="BC376" t="s">
        <v>155</v>
      </c>
    </row>
    <row r="377" spans="1:55" x14ac:dyDescent="0.25">
      <c r="A377" s="6">
        <f t="shared" si="128"/>
        <v>0</v>
      </c>
      <c r="B377" s="6">
        <f t="shared" si="137"/>
        <v>0</v>
      </c>
      <c r="C377" s="6" t="str">
        <f t="shared" si="129"/>
        <v/>
      </c>
      <c r="D377" s="7">
        <f t="shared" si="130"/>
        <v>0</v>
      </c>
      <c r="E377" s="7">
        <f t="shared" si="138"/>
        <v>0</v>
      </c>
      <c r="F377" s="7" t="str">
        <f t="shared" si="131"/>
        <v/>
      </c>
      <c r="G377" s="6">
        <f t="shared" si="132"/>
        <v>0</v>
      </c>
      <c r="H377" s="6">
        <f t="shared" si="139"/>
        <v>0</v>
      </c>
      <c r="I377" s="6" t="str">
        <f t="shared" si="140"/>
        <v/>
      </c>
      <c r="J377" s="11">
        <v>374</v>
      </c>
      <c r="K377" s="11">
        <f>IF(IFERROR(VLOOKUP(J377,Home!$A$8:$B$1048576,1,FALSE),0)=0,0,1)</f>
        <v>0</v>
      </c>
      <c r="L377" s="129" t="e">
        <f>IF(VLOOKUP(O377,Home!$C$8:$R$207,6,FALSE)="","",VLOOKUP(O377,Home!$C$8:$R$207,6,FALSE))</f>
        <v>#N/A</v>
      </c>
      <c r="M377" s="129" t="e">
        <f t="shared" si="122"/>
        <v>#N/A</v>
      </c>
      <c r="N377" s="11">
        <f>SUM($K$4:K377)</f>
        <v>200</v>
      </c>
      <c r="O377" s="11" t="str">
        <f>IF(P377="","",IF(IFERROR(VLOOKUP(N377,Home!$C$8:$R$1048576,1,FALSE),"")=0,"",IFERROR(VLOOKUP(N377,Home!$C$8:$R$1048576,1,FALSE),"")))</f>
        <v/>
      </c>
      <c r="P377" s="11" t="str">
        <f>IF(IFERROR(VLOOKUP(W377,Home!$C$8:$R$1048576,3,FALSE),"")=0,"",IFERROR(VLOOKUP(W377,Home!$C$8:$R$1048576,3,FALSE),""))</f>
        <v/>
      </c>
      <c r="Q377" s="11" t="str">
        <f t="shared" si="123"/>
        <v/>
      </c>
      <c r="R377" s="130" t="e">
        <f>VLOOKUP(Q377,'Baggrund til lister'!$G$4:$H$15,2,FALSE)</f>
        <v>#N/A</v>
      </c>
      <c r="S377" s="11" t="str">
        <f t="shared" si="124"/>
        <v/>
      </c>
      <c r="T377" s="11" t="str">
        <f>IF(IFERROR(VLOOKUP(N377,Home!$C$8:$R$1048576,11,FALSE),"")=0,"",IFERROR(VLOOKUP(N377,Home!$C$8:$R$1048576,11,FALSE),""))</f>
        <v/>
      </c>
      <c r="U377" s="11" t="str">
        <f>IF(IFERROR(VLOOKUP(O377,Home!$C$8:$R$1048576,12,FALSE),"")=0,"",IFERROR(VLOOKUP(O377,Home!$C$8:$R$1048576,12,FALSE),""))</f>
        <v/>
      </c>
      <c r="V377" s="11" t="str">
        <f>IF(IFERROR(VLOOKUP(O377,Home!$C$8:$R$1048576,8,FALSE),"")=0,"",IFERROR(VLOOKUP(O377,Home!$C$8:$R$1048576,8,FALSE),""))</f>
        <v/>
      </c>
      <c r="W377" s="11" t="str">
        <f>IF(OR(VLOOKUP(N377,Home!$C$7:$I$207,6,FALSE)="",VLOOKUP(N377,Home!$C$7:$I$207,7,FALSE)=""),"FEJL",SUM(Baggrundsark!$K$4:K377))</f>
        <v>FEJL</v>
      </c>
      <c r="Y377">
        <v>374</v>
      </c>
      <c r="Z377" s="1"/>
      <c r="AC377" s="44"/>
      <c r="AD377">
        <f t="shared" si="133"/>
        <v>0</v>
      </c>
      <c r="AE377">
        <f>SUM($AD$4:AD377)</f>
        <v>1</v>
      </c>
      <c r="AF377" s="103" t="str">
        <f>IFERROR(VLOOKUP(AN377,Home!$C$8:$E$207,3,FALSE),"")</f>
        <v/>
      </c>
      <c r="AG377" s="103" t="str">
        <f>IFERROR(VLOOKUP(AN377,Home!$C$8:$E$207,2,FALSE),"")</f>
        <v/>
      </c>
      <c r="AH377" s="104" t="str">
        <f>IF(VLOOKUP(AE377,Home!$C$8:$I$207,6,FALSE)="","",VLOOKUP(AE377,Home!$C$8:$I$207,6,FALSE))</f>
        <v/>
      </c>
      <c r="AI377" s="104" t="e">
        <f t="shared" si="141"/>
        <v>#VALUE!</v>
      </c>
      <c r="AJ377" s="105" t="e">
        <f t="shared" si="134"/>
        <v>#VALUE!</v>
      </c>
      <c r="AK377" s="103" t="e">
        <f t="shared" si="125"/>
        <v>#VALUE!</v>
      </c>
      <c r="AL377" s="103" t="e">
        <f t="shared" si="135"/>
        <v>#VALUE!</v>
      </c>
      <c r="AN377" t="str">
        <f>IF(OR(VLOOKUP(AE377,Home!$C$8:$I$207,6,FALSE)="",VLOOKUP(AE377,Home!$C$8:$I$207,7,FALSE)=""),"FEJL",Baggrundsark!AE377)</f>
        <v>FEJL</v>
      </c>
      <c r="AO377">
        <f>IF(VLOOKUP(AE377,Home!$C$8:$N$207,12,FALSE)="Timelønnet",1,0)</f>
        <v>0</v>
      </c>
      <c r="AP377">
        <f>SUM($AO$4:AO377)*AO377</f>
        <v>0</v>
      </c>
      <c r="AQ377">
        <f t="shared" si="126"/>
        <v>1</v>
      </c>
      <c r="AR377" t="str">
        <f t="shared" si="126"/>
        <v/>
      </c>
      <c r="AS377" t="e">
        <f t="shared" si="136"/>
        <v>#VALUE!</v>
      </c>
      <c r="AT377" s="45" t="e">
        <f t="shared" si="127"/>
        <v>#VALUE!</v>
      </c>
      <c r="AU377">
        <f>VLOOKUP(AQ377,Home!$C$8:$J$207,8,FALSE)</f>
        <v>0</v>
      </c>
      <c r="AZ377">
        <v>6</v>
      </c>
      <c r="BA377">
        <v>2021</v>
      </c>
      <c r="BB377" t="s">
        <v>588</v>
      </c>
      <c r="BC377" t="s">
        <v>156</v>
      </c>
    </row>
    <row r="378" spans="1:55" x14ac:dyDescent="0.25">
      <c r="A378" s="6">
        <f t="shared" si="128"/>
        <v>0</v>
      </c>
      <c r="B378" s="6">
        <f t="shared" si="137"/>
        <v>0</v>
      </c>
      <c r="C378" s="6" t="str">
        <f t="shared" si="129"/>
        <v/>
      </c>
      <c r="D378" s="7">
        <f t="shared" si="130"/>
        <v>0</v>
      </c>
      <c r="E378" s="7">
        <f t="shared" si="138"/>
        <v>0</v>
      </c>
      <c r="F378" s="7" t="str">
        <f t="shared" si="131"/>
        <v/>
      </c>
      <c r="G378" s="6">
        <f t="shared" si="132"/>
        <v>0</v>
      </c>
      <c r="H378" s="6">
        <f t="shared" si="139"/>
        <v>0</v>
      </c>
      <c r="I378" s="6" t="str">
        <f t="shared" si="140"/>
        <v/>
      </c>
      <c r="J378" s="11">
        <v>375</v>
      </c>
      <c r="K378" s="11">
        <f>IF(IFERROR(VLOOKUP(J378,Home!$A$8:$B$1048576,1,FALSE),0)=0,0,1)</f>
        <v>0</v>
      </c>
      <c r="L378" s="129" t="e">
        <f>IF(VLOOKUP(O378,Home!$C$8:$R$207,6,FALSE)="","",VLOOKUP(O378,Home!$C$8:$R$207,6,FALSE))</f>
        <v>#N/A</v>
      </c>
      <c r="M378" s="129" t="e">
        <f t="shared" si="122"/>
        <v>#N/A</v>
      </c>
      <c r="N378" s="11">
        <f>SUM($K$4:K378)</f>
        <v>200</v>
      </c>
      <c r="O378" s="11" t="str">
        <f>IF(P378="","",IF(IFERROR(VLOOKUP(N378,Home!$C$8:$R$1048576,1,FALSE),"")=0,"",IFERROR(VLOOKUP(N378,Home!$C$8:$R$1048576,1,FALSE),"")))</f>
        <v/>
      </c>
      <c r="P378" s="11" t="str">
        <f>IF(IFERROR(VLOOKUP(W378,Home!$C$8:$R$1048576,3,FALSE),"")=0,"",IFERROR(VLOOKUP(W378,Home!$C$8:$R$1048576,3,FALSE),""))</f>
        <v/>
      </c>
      <c r="Q378" s="11" t="str">
        <f t="shared" si="123"/>
        <v/>
      </c>
      <c r="R378" s="130" t="e">
        <f>VLOOKUP(Q378,'Baggrund til lister'!$G$4:$H$15,2,FALSE)</f>
        <v>#N/A</v>
      </c>
      <c r="S378" s="11" t="str">
        <f t="shared" si="124"/>
        <v/>
      </c>
      <c r="T378" s="11" t="str">
        <f>IF(IFERROR(VLOOKUP(N378,Home!$C$8:$R$1048576,11,FALSE),"")=0,"",IFERROR(VLOOKUP(N378,Home!$C$8:$R$1048576,11,FALSE),""))</f>
        <v/>
      </c>
      <c r="U378" s="11" t="str">
        <f>IF(IFERROR(VLOOKUP(O378,Home!$C$8:$R$1048576,12,FALSE),"")=0,"",IFERROR(VLOOKUP(O378,Home!$C$8:$R$1048576,12,FALSE),""))</f>
        <v/>
      </c>
      <c r="V378" s="11" t="str">
        <f>IF(IFERROR(VLOOKUP(O378,Home!$C$8:$R$1048576,8,FALSE),"")=0,"",IFERROR(VLOOKUP(O378,Home!$C$8:$R$1048576,8,FALSE),""))</f>
        <v/>
      </c>
      <c r="W378" s="11" t="str">
        <f>IF(OR(VLOOKUP(N378,Home!$C$7:$I$207,6,FALSE)="",VLOOKUP(N378,Home!$C$7:$I$207,7,FALSE)=""),"FEJL",SUM(Baggrundsark!$K$4:K378))</f>
        <v>FEJL</v>
      </c>
      <c r="Y378">
        <v>375</v>
      </c>
      <c r="Z378" s="1"/>
      <c r="AC378" s="44"/>
      <c r="AD378">
        <f t="shared" si="133"/>
        <v>0</v>
      </c>
      <c r="AE378">
        <f>SUM($AD$4:AD378)</f>
        <v>1</v>
      </c>
      <c r="AF378" s="103" t="str">
        <f>IFERROR(VLOOKUP(AN378,Home!$C$8:$E$207,3,FALSE),"")</f>
        <v/>
      </c>
      <c r="AG378" s="103" t="str">
        <f>IFERROR(VLOOKUP(AN378,Home!$C$8:$E$207,2,FALSE),"")</f>
        <v/>
      </c>
      <c r="AH378" s="104" t="str">
        <f>IF(VLOOKUP(AE378,Home!$C$8:$I$207,6,FALSE)="","",VLOOKUP(AE378,Home!$C$8:$I$207,6,FALSE))</f>
        <v/>
      </c>
      <c r="AI378" s="104" t="e">
        <f t="shared" si="141"/>
        <v>#VALUE!</v>
      </c>
      <c r="AJ378" s="105" t="e">
        <f t="shared" si="134"/>
        <v>#VALUE!</v>
      </c>
      <c r="AK378" s="103" t="e">
        <f t="shared" si="125"/>
        <v>#VALUE!</v>
      </c>
      <c r="AL378" s="103" t="e">
        <f t="shared" si="135"/>
        <v>#VALUE!</v>
      </c>
      <c r="AN378" t="str">
        <f>IF(OR(VLOOKUP(AE378,Home!$C$8:$I$207,6,FALSE)="",VLOOKUP(AE378,Home!$C$8:$I$207,7,FALSE)=""),"FEJL",Baggrundsark!AE378)</f>
        <v>FEJL</v>
      </c>
      <c r="AO378">
        <f>IF(VLOOKUP(AE378,Home!$C$8:$N$207,12,FALSE)="Timelønnet",1,0)</f>
        <v>0</v>
      </c>
      <c r="AP378">
        <f>SUM($AO$4:AO378)*AO378</f>
        <v>0</v>
      </c>
      <c r="AQ378">
        <f t="shared" si="126"/>
        <v>1</v>
      </c>
      <c r="AR378" t="str">
        <f t="shared" si="126"/>
        <v/>
      </c>
      <c r="AS378" t="e">
        <f t="shared" si="136"/>
        <v>#VALUE!</v>
      </c>
      <c r="AT378" s="45" t="e">
        <f t="shared" si="127"/>
        <v>#VALUE!</v>
      </c>
      <c r="AU378">
        <f>VLOOKUP(AQ378,Home!$C$8:$J$207,8,FALSE)</f>
        <v>0</v>
      </c>
      <c r="AZ378">
        <v>7</v>
      </c>
      <c r="BA378">
        <v>2021</v>
      </c>
      <c r="BB378" t="s">
        <v>589</v>
      </c>
      <c r="BC378" t="s">
        <v>156</v>
      </c>
    </row>
    <row r="379" spans="1:55" x14ac:dyDescent="0.25">
      <c r="A379" s="6">
        <f t="shared" si="128"/>
        <v>0</v>
      </c>
      <c r="B379" s="6">
        <f t="shared" si="137"/>
        <v>0</v>
      </c>
      <c r="C379" s="6" t="str">
        <f t="shared" si="129"/>
        <v/>
      </c>
      <c r="D379" s="7">
        <f t="shared" si="130"/>
        <v>0</v>
      </c>
      <c r="E379" s="7">
        <f t="shared" si="138"/>
        <v>0</v>
      </c>
      <c r="F379" s="7" t="str">
        <f t="shared" si="131"/>
        <v/>
      </c>
      <c r="G379" s="6">
        <f t="shared" si="132"/>
        <v>0</v>
      </c>
      <c r="H379" s="6">
        <f t="shared" si="139"/>
        <v>0</v>
      </c>
      <c r="I379" s="6" t="str">
        <f t="shared" si="140"/>
        <v/>
      </c>
      <c r="J379" s="11">
        <v>376</v>
      </c>
      <c r="K379" s="11">
        <f>IF(IFERROR(VLOOKUP(J379,Home!$A$8:$B$1048576,1,FALSE),0)=0,0,1)</f>
        <v>0</v>
      </c>
      <c r="L379" s="129" t="e">
        <f>IF(VLOOKUP(O379,Home!$C$8:$R$207,6,FALSE)="","",VLOOKUP(O379,Home!$C$8:$R$207,6,FALSE))</f>
        <v>#N/A</v>
      </c>
      <c r="M379" s="129" t="e">
        <f t="shared" si="122"/>
        <v>#N/A</v>
      </c>
      <c r="N379" s="11">
        <f>SUM($K$4:K379)</f>
        <v>200</v>
      </c>
      <c r="O379" s="11" t="str">
        <f>IF(P379="","",IF(IFERROR(VLOOKUP(N379,Home!$C$8:$R$1048576,1,FALSE),"")=0,"",IFERROR(VLOOKUP(N379,Home!$C$8:$R$1048576,1,FALSE),"")))</f>
        <v/>
      </c>
      <c r="P379" s="11" t="str">
        <f>IF(IFERROR(VLOOKUP(W379,Home!$C$8:$R$1048576,3,FALSE),"")=0,"",IFERROR(VLOOKUP(W379,Home!$C$8:$R$1048576,3,FALSE),""))</f>
        <v/>
      </c>
      <c r="Q379" s="11" t="str">
        <f t="shared" si="123"/>
        <v/>
      </c>
      <c r="R379" s="130" t="e">
        <f>VLOOKUP(Q379,'Baggrund til lister'!$G$4:$H$15,2,FALSE)</f>
        <v>#N/A</v>
      </c>
      <c r="S379" s="11" t="str">
        <f t="shared" si="124"/>
        <v/>
      </c>
      <c r="T379" s="11" t="str">
        <f>IF(IFERROR(VLOOKUP(N379,Home!$C$8:$R$1048576,11,FALSE),"")=0,"",IFERROR(VLOOKUP(N379,Home!$C$8:$R$1048576,11,FALSE),""))</f>
        <v/>
      </c>
      <c r="U379" s="11" t="str">
        <f>IF(IFERROR(VLOOKUP(O379,Home!$C$8:$R$1048576,12,FALSE),"")=0,"",IFERROR(VLOOKUP(O379,Home!$C$8:$R$1048576,12,FALSE),""))</f>
        <v/>
      </c>
      <c r="V379" s="11" t="str">
        <f>IF(IFERROR(VLOOKUP(O379,Home!$C$8:$R$1048576,8,FALSE),"")=0,"",IFERROR(VLOOKUP(O379,Home!$C$8:$R$1048576,8,FALSE),""))</f>
        <v/>
      </c>
      <c r="W379" s="11" t="str">
        <f>IF(OR(VLOOKUP(N379,Home!$C$7:$I$207,6,FALSE)="",VLOOKUP(N379,Home!$C$7:$I$207,7,FALSE)=""),"FEJL",SUM(Baggrundsark!$K$4:K379))</f>
        <v>FEJL</v>
      </c>
      <c r="Y379">
        <v>376</v>
      </c>
      <c r="Z379" s="1"/>
      <c r="AC379" s="44"/>
      <c r="AD379">
        <f t="shared" si="133"/>
        <v>0</v>
      </c>
      <c r="AE379">
        <f>SUM($AD$4:AD379)</f>
        <v>1</v>
      </c>
      <c r="AF379" s="103" t="str">
        <f>IFERROR(VLOOKUP(AN379,Home!$C$8:$E$207,3,FALSE),"")</f>
        <v/>
      </c>
      <c r="AG379" s="103" t="str">
        <f>IFERROR(VLOOKUP(AN379,Home!$C$8:$E$207,2,FALSE),"")</f>
        <v/>
      </c>
      <c r="AH379" s="104" t="str">
        <f>IF(VLOOKUP(AE379,Home!$C$8:$I$207,6,FALSE)="","",VLOOKUP(AE379,Home!$C$8:$I$207,6,FALSE))</f>
        <v/>
      </c>
      <c r="AI379" s="104" t="e">
        <f t="shared" si="141"/>
        <v>#VALUE!</v>
      </c>
      <c r="AJ379" s="105" t="e">
        <f t="shared" si="134"/>
        <v>#VALUE!</v>
      </c>
      <c r="AK379" s="103" t="e">
        <f t="shared" si="125"/>
        <v>#VALUE!</v>
      </c>
      <c r="AL379" s="103" t="e">
        <f t="shared" si="135"/>
        <v>#VALUE!</v>
      </c>
      <c r="AN379" t="str">
        <f>IF(OR(VLOOKUP(AE379,Home!$C$8:$I$207,6,FALSE)="",VLOOKUP(AE379,Home!$C$8:$I$207,7,FALSE)=""),"FEJL",Baggrundsark!AE379)</f>
        <v>FEJL</v>
      </c>
      <c r="AO379">
        <f>IF(VLOOKUP(AE379,Home!$C$8:$N$207,12,FALSE)="Timelønnet",1,0)</f>
        <v>0</v>
      </c>
      <c r="AP379">
        <f>SUM($AO$4:AO379)*AO379</f>
        <v>0</v>
      </c>
      <c r="AQ379">
        <f t="shared" si="126"/>
        <v>1</v>
      </c>
      <c r="AR379" t="str">
        <f t="shared" si="126"/>
        <v/>
      </c>
      <c r="AS379" t="e">
        <f t="shared" si="136"/>
        <v>#VALUE!</v>
      </c>
      <c r="AT379" s="45" t="e">
        <f t="shared" si="127"/>
        <v>#VALUE!</v>
      </c>
      <c r="AU379">
        <f>VLOOKUP(AQ379,Home!$C$8:$J$207,8,FALSE)</f>
        <v>0</v>
      </c>
      <c r="AZ379">
        <v>8</v>
      </c>
      <c r="BA379">
        <v>2021</v>
      </c>
      <c r="BB379" t="s">
        <v>590</v>
      </c>
      <c r="BC379" t="s">
        <v>157</v>
      </c>
    </row>
    <row r="380" spans="1:55" x14ac:dyDescent="0.25">
      <c r="A380" s="6">
        <f t="shared" si="128"/>
        <v>0</v>
      </c>
      <c r="B380" s="6">
        <f t="shared" si="137"/>
        <v>0</v>
      </c>
      <c r="C380" s="6" t="str">
        <f t="shared" si="129"/>
        <v/>
      </c>
      <c r="D380" s="7">
        <f t="shared" si="130"/>
        <v>0</v>
      </c>
      <c r="E380" s="7">
        <f t="shared" si="138"/>
        <v>0</v>
      </c>
      <c r="F380" s="7" t="str">
        <f t="shared" si="131"/>
        <v/>
      </c>
      <c r="G380" s="6">
        <f t="shared" si="132"/>
        <v>0</v>
      </c>
      <c r="H380" s="6">
        <f t="shared" si="139"/>
        <v>0</v>
      </c>
      <c r="I380" s="6" t="str">
        <f t="shared" si="140"/>
        <v/>
      </c>
      <c r="J380" s="11">
        <v>377</v>
      </c>
      <c r="K380" s="11">
        <f>IF(IFERROR(VLOOKUP(J380,Home!$A$8:$B$1048576,1,FALSE),0)=0,0,1)</f>
        <v>0</v>
      </c>
      <c r="L380" s="129" t="e">
        <f>IF(VLOOKUP(O380,Home!$C$8:$R$207,6,FALSE)="","",VLOOKUP(O380,Home!$C$8:$R$207,6,FALSE))</f>
        <v>#N/A</v>
      </c>
      <c r="M380" s="129" t="e">
        <f t="shared" si="122"/>
        <v>#N/A</v>
      </c>
      <c r="N380" s="11">
        <f>SUM($K$4:K380)</f>
        <v>200</v>
      </c>
      <c r="O380" s="11" t="str">
        <f>IF(P380="","",IF(IFERROR(VLOOKUP(N380,Home!$C$8:$R$1048576,1,FALSE),"")=0,"",IFERROR(VLOOKUP(N380,Home!$C$8:$R$1048576,1,FALSE),"")))</f>
        <v/>
      </c>
      <c r="P380" s="11" t="str">
        <f>IF(IFERROR(VLOOKUP(W380,Home!$C$8:$R$1048576,3,FALSE),"")=0,"",IFERROR(VLOOKUP(W380,Home!$C$8:$R$1048576,3,FALSE),""))</f>
        <v/>
      </c>
      <c r="Q380" s="11" t="str">
        <f t="shared" si="123"/>
        <v/>
      </c>
      <c r="R380" s="130" t="e">
        <f>VLOOKUP(Q380,'Baggrund til lister'!$G$4:$H$15,2,FALSE)</f>
        <v>#N/A</v>
      </c>
      <c r="S380" s="11" t="str">
        <f t="shared" si="124"/>
        <v/>
      </c>
      <c r="T380" s="11" t="str">
        <f>IF(IFERROR(VLOOKUP(N380,Home!$C$8:$R$1048576,11,FALSE),"")=0,"",IFERROR(VLOOKUP(N380,Home!$C$8:$R$1048576,11,FALSE),""))</f>
        <v/>
      </c>
      <c r="U380" s="11" t="str">
        <f>IF(IFERROR(VLOOKUP(O380,Home!$C$8:$R$1048576,12,FALSE),"")=0,"",IFERROR(VLOOKUP(O380,Home!$C$8:$R$1048576,12,FALSE),""))</f>
        <v/>
      </c>
      <c r="V380" s="11" t="str">
        <f>IF(IFERROR(VLOOKUP(O380,Home!$C$8:$R$1048576,8,FALSE),"")=0,"",IFERROR(VLOOKUP(O380,Home!$C$8:$R$1048576,8,FALSE),""))</f>
        <v/>
      </c>
      <c r="W380" s="11" t="str">
        <f>IF(OR(VLOOKUP(N380,Home!$C$7:$I$207,6,FALSE)="",VLOOKUP(N380,Home!$C$7:$I$207,7,FALSE)=""),"FEJL",SUM(Baggrundsark!$K$4:K380))</f>
        <v>FEJL</v>
      </c>
      <c r="Y380">
        <v>377</v>
      </c>
      <c r="Z380" s="1"/>
      <c r="AC380" s="44"/>
      <c r="AD380">
        <f t="shared" si="133"/>
        <v>0</v>
      </c>
      <c r="AE380">
        <f>SUM($AD$4:AD380)</f>
        <v>1</v>
      </c>
      <c r="AF380" s="103" t="str">
        <f>IFERROR(VLOOKUP(AN380,Home!$C$8:$E$207,3,FALSE),"")</f>
        <v/>
      </c>
      <c r="AG380" s="103" t="str">
        <f>IFERROR(VLOOKUP(AN380,Home!$C$8:$E$207,2,FALSE),"")</f>
        <v/>
      </c>
      <c r="AH380" s="104" t="str">
        <f>IF(VLOOKUP(AE380,Home!$C$8:$I$207,6,FALSE)="","",VLOOKUP(AE380,Home!$C$8:$I$207,6,FALSE))</f>
        <v/>
      </c>
      <c r="AI380" s="104" t="e">
        <f t="shared" si="141"/>
        <v>#VALUE!</v>
      </c>
      <c r="AJ380" s="105" t="e">
        <f t="shared" si="134"/>
        <v>#VALUE!</v>
      </c>
      <c r="AK380" s="103" t="e">
        <f t="shared" si="125"/>
        <v>#VALUE!</v>
      </c>
      <c r="AL380" s="103" t="e">
        <f t="shared" si="135"/>
        <v>#VALUE!</v>
      </c>
      <c r="AN380" t="str">
        <f>IF(OR(VLOOKUP(AE380,Home!$C$8:$I$207,6,FALSE)="",VLOOKUP(AE380,Home!$C$8:$I$207,7,FALSE)=""),"FEJL",Baggrundsark!AE380)</f>
        <v>FEJL</v>
      </c>
      <c r="AO380">
        <f>IF(VLOOKUP(AE380,Home!$C$8:$N$207,12,FALSE)="Timelønnet",1,0)</f>
        <v>0</v>
      </c>
      <c r="AP380">
        <f>SUM($AO$4:AO380)*AO380</f>
        <v>0</v>
      </c>
      <c r="AQ380">
        <f t="shared" si="126"/>
        <v>1</v>
      </c>
      <c r="AR380" t="str">
        <f t="shared" si="126"/>
        <v/>
      </c>
      <c r="AS380" t="e">
        <f t="shared" si="136"/>
        <v>#VALUE!</v>
      </c>
      <c r="AT380" s="45" t="e">
        <f t="shared" si="127"/>
        <v>#VALUE!</v>
      </c>
      <c r="AU380">
        <f>VLOOKUP(AQ380,Home!$C$8:$J$207,8,FALSE)</f>
        <v>0</v>
      </c>
      <c r="AZ380">
        <v>9</v>
      </c>
      <c r="BA380">
        <v>2021</v>
      </c>
      <c r="BB380" t="s">
        <v>591</v>
      </c>
      <c r="BC380" t="s">
        <v>157</v>
      </c>
    </row>
    <row r="381" spans="1:55" x14ac:dyDescent="0.25">
      <c r="A381" s="6">
        <f t="shared" si="128"/>
        <v>0</v>
      </c>
      <c r="B381" s="6">
        <f t="shared" si="137"/>
        <v>0</v>
      </c>
      <c r="C381" s="6" t="str">
        <f t="shared" si="129"/>
        <v/>
      </c>
      <c r="D381" s="7">
        <f t="shared" si="130"/>
        <v>0</v>
      </c>
      <c r="E381" s="7">
        <f t="shared" si="138"/>
        <v>0</v>
      </c>
      <c r="F381" s="7" t="str">
        <f t="shared" si="131"/>
        <v/>
      </c>
      <c r="G381" s="6">
        <f t="shared" si="132"/>
        <v>0</v>
      </c>
      <c r="H381" s="6">
        <f t="shared" si="139"/>
        <v>0</v>
      </c>
      <c r="I381" s="6" t="str">
        <f t="shared" si="140"/>
        <v/>
      </c>
      <c r="J381" s="11">
        <v>378</v>
      </c>
      <c r="K381" s="11">
        <f>IF(IFERROR(VLOOKUP(J381,Home!$A$8:$B$1048576,1,FALSE),0)=0,0,1)</f>
        <v>0</v>
      </c>
      <c r="L381" s="129" t="e">
        <f>IF(VLOOKUP(O381,Home!$C$8:$R$207,6,FALSE)="","",VLOOKUP(O381,Home!$C$8:$R$207,6,FALSE))</f>
        <v>#N/A</v>
      </c>
      <c r="M381" s="129" t="e">
        <f t="shared" si="122"/>
        <v>#N/A</v>
      </c>
      <c r="N381" s="11">
        <f>SUM($K$4:K381)</f>
        <v>200</v>
      </c>
      <c r="O381" s="11" t="str">
        <f>IF(P381="","",IF(IFERROR(VLOOKUP(N381,Home!$C$8:$R$1048576,1,FALSE),"")=0,"",IFERROR(VLOOKUP(N381,Home!$C$8:$R$1048576,1,FALSE),"")))</f>
        <v/>
      </c>
      <c r="P381" s="11" t="str">
        <f>IF(IFERROR(VLOOKUP(W381,Home!$C$8:$R$1048576,3,FALSE),"")=0,"",IFERROR(VLOOKUP(W381,Home!$C$8:$R$1048576,3,FALSE),""))</f>
        <v/>
      </c>
      <c r="Q381" s="11" t="str">
        <f t="shared" si="123"/>
        <v/>
      </c>
      <c r="R381" s="130" t="e">
        <f>VLOOKUP(Q381,'Baggrund til lister'!$G$4:$H$15,2,FALSE)</f>
        <v>#N/A</v>
      </c>
      <c r="S381" s="11" t="str">
        <f t="shared" si="124"/>
        <v/>
      </c>
      <c r="T381" s="11" t="str">
        <f>IF(IFERROR(VLOOKUP(N381,Home!$C$8:$R$1048576,11,FALSE),"")=0,"",IFERROR(VLOOKUP(N381,Home!$C$8:$R$1048576,11,FALSE),""))</f>
        <v/>
      </c>
      <c r="U381" s="11" t="str">
        <f>IF(IFERROR(VLOOKUP(O381,Home!$C$8:$R$1048576,12,FALSE),"")=0,"",IFERROR(VLOOKUP(O381,Home!$C$8:$R$1048576,12,FALSE),""))</f>
        <v/>
      </c>
      <c r="V381" s="11" t="str">
        <f>IF(IFERROR(VLOOKUP(O381,Home!$C$8:$R$1048576,8,FALSE),"")=0,"",IFERROR(VLOOKUP(O381,Home!$C$8:$R$1048576,8,FALSE),""))</f>
        <v/>
      </c>
      <c r="W381" s="11" t="str">
        <f>IF(OR(VLOOKUP(N381,Home!$C$7:$I$207,6,FALSE)="",VLOOKUP(N381,Home!$C$7:$I$207,7,FALSE)=""),"FEJL",SUM(Baggrundsark!$K$4:K381))</f>
        <v>FEJL</v>
      </c>
      <c r="Y381">
        <v>378</v>
      </c>
      <c r="Z381" s="1"/>
      <c r="AC381" s="44"/>
      <c r="AD381">
        <f t="shared" si="133"/>
        <v>0</v>
      </c>
      <c r="AE381">
        <f>SUM($AD$4:AD381)</f>
        <v>1</v>
      </c>
      <c r="AF381" s="103" t="str">
        <f>IFERROR(VLOOKUP(AN381,Home!$C$8:$E$207,3,FALSE),"")</f>
        <v/>
      </c>
      <c r="AG381" s="103" t="str">
        <f>IFERROR(VLOOKUP(AN381,Home!$C$8:$E$207,2,FALSE),"")</f>
        <v/>
      </c>
      <c r="AH381" s="104" t="str">
        <f>IF(VLOOKUP(AE381,Home!$C$8:$I$207,6,FALSE)="","",VLOOKUP(AE381,Home!$C$8:$I$207,6,FALSE))</f>
        <v/>
      </c>
      <c r="AI381" s="104" t="e">
        <f t="shared" si="141"/>
        <v>#VALUE!</v>
      </c>
      <c r="AJ381" s="105" t="e">
        <f t="shared" si="134"/>
        <v>#VALUE!</v>
      </c>
      <c r="AK381" s="103" t="e">
        <f t="shared" si="125"/>
        <v>#VALUE!</v>
      </c>
      <c r="AL381" s="103" t="e">
        <f t="shared" si="135"/>
        <v>#VALUE!</v>
      </c>
      <c r="AN381" t="str">
        <f>IF(OR(VLOOKUP(AE381,Home!$C$8:$I$207,6,FALSE)="",VLOOKUP(AE381,Home!$C$8:$I$207,7,FALSE)=""),"FEJL",Baggrundsark!AE381)</f>
        <v>FEJL</v>
      </c>
      <c r="AO381">
        <f>IF(VLOOKUP(AE381,Home!$C$8:$N$207,12,FALSE)="Timelønnet",1,0)</f>
        <v>0</v>
      </c>
      <c r="AP381">
        <f>SUM($AO$4:AO381)*AO381</f>
        <v>0</v>
      </c>
      <c r="AQ381">
        <f t="shared" si="126"/>
        <v>1</v>
      </c>
      <c r="AR381" t="str">
        <f t="shared" si="126"/>
        <v/>
      </c>
      <c r="AS381" t="e">
        <f t="shared" si="136"/>
        <v>#VALUE!</v>
      </c>
      <c r="AT381" s="45" t="e">
        <f t="shared" si="127"/>
        <v>#VALUE!</v>
      </c>
      <c r="AU381">
        <f>VLOOKUP(AQ381,Home!$C$8:$J$207,8,FALSE)</f>
        <v>0</v>
      </c>
      <c r="AZ381">
        <v>10</v>
      </c>
      <c r="BA381">
        <v>2021</v>
      </c>
      <c r="BB381" t="s">
        <v>592</v>
      </c>
      <c r="BC381" t="s">
        <v>158</v>
      </c>
    </row>
    <row r="382" spans="1:55" x14ac:dyDescent="0.25">
      <c r="A382" s="6">
        <f t="shared" si="128"/>
        <v>0</v>
      </c>
      <c r="B382" s="6">
        <f t="shared" si="137"/>
        <v>0</v>
      </c>
      <c r="C382" s="6" t="str">
        <f t="shared" si="129"/>
        <v/>
      </c>
      <c r="D382" s="7">
        <f t="shared" si="130"/>
        <v>0</v>
      </c>
      <c r="E382" s="7">
        <f t="shared" si="138"/>
        <v>0</v>
      </c>
      <c r="F382" s="7" t="str">
        <f t="shared" si="131"/>
        <v/>
      </c>
      <c r="G382" s="6">
        <f t="shared" si="132"/>
        <v>0</v>
      </c>
      <c r="H382" s="6">
        <f t="shared" si="139"/>
        <v>0</v>
      </c>
      <c r="I382" s="6" t="str">
        <f t="shared" si="140"/>
        <v/>
      </c>
      <c r="J382" s="11">
        <v>379</v>
      </c>
      <c r="K382" s="11">
        <f>IF(IFERROR(VLOOKUP(J382,Home!$A$8:$B$1048576,1,FALSE),0)=0,0,1)</f>
        <v>0</v>
      </c>
      <c r="L382" s="129" t="e">
        <f>IF(VLOOKUP(O382,Home!$C$8:$R$207,6,FALSE)="","",VLOOKUP(O382,Home!$C$8:$R$207,6,FALSE))</f>
        <v>#N/A</v>
      </c>
      <c r="M382" s="129" t="e">
        <f t="shared" si="122"/>
        <v>#N/A</v>
      </c>
      <c r="N382" s="11">
        <f>SUM($K$4:K382)</f>
        <v>200</v>
      </c>
      <c r="O382" s="11" t="str">
        <f>IF(P382="","",IF(IFERROR(VLOOKUP(N382,Home!$C$8:$R$1048576,1,FALSE),"")=0,"",IFERROR(VLOOKUP(N382,Home!$C$8:$R$1048576,1,FALSE),"")))</f>
        <v/>
      </c>
      <c r="P382" s="11" t="str">
        <f>IF(IFERROR(VLOOKUP(W382,Home!$C$8:$R$1048576,3,FALSE),"")=0,"",IFERROR(VLOOKUP(W382,Home!$C$8:$R$1048576,3,FALSE),""))</f>
        <v/>
      </c>
      <c r="Q382" s="11" t="str">
        <f t="shared" si="123"/>
        <v/>
      </c>
      <c r="R382" s="130" t="e">
        <f>VLOOKUP(Q382,'Baggrund til lister'!$G$4:$H$15,2,FALSE)</f>
        <v>#N/A</v>
      </c>
      <c r="S382" s="11" t="str">
        <f t="shared" si="124"/>
        <v/>
      </c>
      <c r="T382" s="11" t="str">
        <f>IF(IFERROR(VLOOKUP(N382,Home!$C$8:$R$1048576,11,FALSE),"")=0,"",IFERROR(VLOOKUP(N382,Home!$C$8:$R$1048576,11,FALSE),""))</f>
        <v/>
      </c>
      <c r="U382" s="11" t="str">
        <f>IF(IFERROR(VLOOKUP(O382,Home!$C$8:$R$1048576,12,FALSE),"")=0,"",IFERROR(VLOOKUP(O382,Home!$C$8:$R$1048576,12,FALSE),""))</f>
        <v/>
      </c>
      <c r="V382" s="11" t="str">
        <f>IF(IFERROR(VLOOKUP(O382,Home!$C$8:$R$1048576,8,FALSE),"")=0,"",IFERROR(VLOOKUP(O382,Home!$C$8:$R$1048576,8,FALSE),""))</f>
        <v/>
      </c>
      <c r="W382" s="11" t="str">
        <f>IF(OR(VLOOKUP(N382,Home!$C$7:$I$207,6,FALSE)="",VLOOKUP(N382,Home!$C$7:$I$207,7,FALSE)=""),"FEJL",SUM(Baggrundsark!$K$4:K382))</f>
        <v>FEJL</v>
      </c>
      <c r="Y382">
        <v>379</v>
      </c>
      <c r="Z382" s="1"/>
      <c r="AC382" s="44"/>
      <c r="AD382">
        <f t="shared" si="133"/>
        <v>0</v>
      </c>
      <c r="AE382">
        <f>SUM($AD$4:AD382)</f>
        <v>1</v>
      </c>
      <c r="AF382" s="103" t="str">
        <f>IFERROR(VLOOKUP(AN382,Home!$C$8:$E$207,3,FALSE),"")</f>
        <v/>
      </c>
      <c r="AG382" s="103" t="str">
        <f>IFERROR(VLOOKUP(AN382,Home!$C$8:$E$207,2,FALSE),"")</f>
        <v/>
      </c>
      <c r="AH382" s="104" t="str">
        <f>IF(VLOOKUP(AE382,Home!$C$8:$I$207,6,FALSE)="","",VLOOKUP(AE382,Home!$C$8:$I$207,6,FALSE))</f>
        <v/>
      </c>
      <c r="AI382" s="104" t="e">
        <f t="shared" si="141"/>
        <v>#VALUE!</v>
      </c>
      <c r="AJ382" s="105" t="e">
        <f t="shared" si="134"/>
        <v>#VALUE!</v>
      </c>
      <c r="AK382" s="103" t="e">
        <f t="shared" si="125"/>
        <v>#VALUE!</v>
      </c>
      <c r="AL382" s="103" t="e">
        <f t="shared" si="135"/>
        <v>#VALUE!</v>
      </c>
      <c r="AN382" t="str">
        <f>IF(OR(VLOOKUP(AE382,Home!$C$8:$I$207,6,FALSE)="",VLOOKUP(AE382,Home!$C$8:$I$207,7,FALSE)=""),"FEJL",Baggrundsark!AE382)</f>
        <v>FEJL</v>
      </c>
      <c r="AO382">
        <f>IF(VLOOKUP(AE382,Home!$C$8:$N$207,12,FALSE)="Timelønnet",1,0)</f>
        <v>0</v>
      </c>
      <c r="AP382">
        <f>SUM($AO$4:AO382)*AO382</f>
        <v>0</v>
      </c>
      <c r="AQ382">
        <f t="shared" si="126"/>
        <v>1</v>
      </c>
      <c r="AR382" t="str">
        <f t="shared" si="126"/>
        <v/>
      </c>
      <c r="AS382" t="e">
        <f t="shared" si="136"/>
        <v>#VALUE!</v>
      </c>
      <c r="AT382" s="45" t="e">
        <f t="shared" si="127"/>
        <v>#VALUE!</v>
      </c>
      <c r="AU382">
        <f>VLOOKUP(AQ382,Home!$C$8:$J$207,8,FALSE)</f>
        <v>0</v>
      </c>
      <c r="AZ382">
        <v>11</v>
      </c>
      <c r="BA382">
        <v>2021</v>
      </c>
      <c r="BB382" t="s">
        <v>593</v>
      </c>
      <c r="BC382" t="s">
        <v>158</v>
      </c>
    </row>
    <row r="383" spans="1:55" x14ac:dyDescent="0.25">
      <c r="A383" s="6">
        <f t="shared" si="128"/>
        <v>0</v>
      </c>
      <c r="B383" s="6">
        <f t="shared" si="137"/>
        <v>0</v>
      </c>
      <c r="C383" s="6" t="str">
        <f t="shared" si="129"/>
        <v/>
      </c>
      <c r="D383" s="7">
        <f t="shared" si="130"/>
        <v>0</v>
      </c>
      <c r="E383" s="7">
        <f t="shared" si="138"/>
        <v>0</v>
      </c>
      <c r="F383" s="7" t="str">
        <f t="shared" si="131"/>
        <v/>
      </c>
      <c r="G383" s="6">
        <f t="shared" si="132"/>
        <v>0</v>
      </c>
      <c r="H383" s="6">
        <f t="shared" si="139"/>
        <v>0</v>
      </c>
      <c r="I383" s="6" t="str">
        <f t="shared" si="140"/>
        <v/>
      </c>
      <c r="J383" s="11">
        <v>380</v>
      </c>
      <c r="K383" s="11">
        <f>IF(IFERROR(VLOOKUP(J383,Home!$A$8:$B$1048576,1,FALSE),0)=0,0,1)</f>
        <v>0</v>
      </c>
      <c r="L383" s="129" t="e">
        <f>IF(VLOOKUP(O383,Home!$C$8:$R$207,6,FALSE)="","",VLOOKUP(O383,Home!$C$8:$R$207,6,FALSE))</f>
        <v>#N/A</v>
      </c>
      <c r="M383" s="129" t="e">
        <f t="shared" si="122"/>
        <v>#N/A</v>
      </c>
      <c r="N383" s="11">
        <f>SUM($K$4:K383)</f>
        <v>200</v>
      </c>
      <c r="O383" s="11" t="str">
        <f>IF(P383="","",IF(IFERROR(VLOOKUP(N383,Home!$C$8:$R$1048576,1,FALSE),"")=0,"",IFERROR(VLOOKUP(N383,Home!$C$8:$R$1048576,1,FALSE),"")))</f>
        <v/>
      </c>
      <c r="P383" s="11" t="str">
        <f>IF(IFERROR(VLOOKUP(W383,Home!$C$8:$R$1048576,3,FALSE),"")=0,"",IFERROR(VLOOKUP(W383,Home!$C$8:$R$1048576,3,FALSE),""))</f>
        <v/>
      </c>
      <c r="Q383" s="11" t="str">
        <f t="shared" si="123"/>
        <v/>
      </c>
      <c r="R383" s="130" t="e">
        <f>VLOOKUP(Q383,'Baggrund til lister'!$G$4:$H$15,2,FALSE)</f>
        <v>#N/A</v>
      </c>
      <c r="S383" s="11" t="str">
        <f t="shared" si="124"/>
        <v/>
      </c>
      <c r="T383" s="11" t="str">
        <f>IF(IFERROR(VLOOKUP(N383,Home!$C$8:$R$1048576,11,FALSE),"")=0,"",IFERROR(VLOOKUP(N383,Home!$C$8:$R$1048576,11,FALSE),""))</f>
        <v/>
      </c>
      <c r="U383" s="11" t="str">
        <f>IF(IFERROR(VLOOKUP(O383,Home!$C$8:$R$1048576,12,FALSE),"")=0,"",IFERROR(VLOOKUP(O383,Home!$C$8:$R$1048576,12,FALSE),""))</f>
        <v/>
      </c>
      <c r="V383" s="11" t="str">
        <f>IF(IFERROR(VLOOKUP(O383,Home!$C$8:$R$1048576,8,FALSE),"")=0,"",IFERROR(VLOOKUP(O383,Home!$C$8:$R$1048576,8,FALSE),""))</f>
        <v/>
      </c>
      <c r="W383" s="11" t="str">
        <f>IF(OR(VLOOKUP(N383,Home!$C$7:$I$207,6,FALSE)="",VLOOKUP(N383,Home!$C$7:$I$207,7,FALSE)=""),"FEJL",SUM(Baggrundsark!$K$4:K383))</f>
        <v>FEJL</v>
      </c>
      <c r="Y383">
        <v>380</v>
      </c>
      <c r="Z383" s="1"/>
      <c r="AC383" s="44"/>
      <c r="AD383">
        <f t="shared" si="133"/>
        <v>0</v>
      </c>
      <c r="AE383">
        <f>SUM($AD$4:AD383)</f>
        <v>1</v>
      </c>
      <c r="AF383" s="103" t="str">
        <f>IFERROR(VLOOKUP(AN383,Home!$C$8:$E$207,3,FALSE),"")</f>
        <v/>
      </c>
      <c r="AG383" s="103" t="str">
        <f>IFERROR(VLOOKUP(AN383,Home!$C$8:$E$207,2,FALSE),"")</f>
        <v/>
      </c>
      <c r="AH383" s="104" t="str">
        <f>IF(VLOOKUP(AE383,Home!$C$8:$I$207,6,FALSE)="","",VLOOKUP(AE383,Home!$C$8:$I$207,6,FALSE))</f>
        <v/>
      </c>
      <c r="AI383" s="104" t="e">
        <f t="shared" si="141"/>
        <v>#VALUE!</v>
      </c>
      <c r="AJ383" s="105" t="e">
        <f t="shared" si="134"/>
        <v>#VALUE!</v>
      </c>
      <c r="AK383" s="103" t="e">
        <f t="shared" si="125"/>
        <v>#VALUE!</v>
      </c>
      <c r="AL383" s="103" t="e">
        <f t="shared" si="135"/>
        <v>#VALUE!</v>
      </c>
      <c r="AN383" t="str">
        <f>IF(OR(VLOOKUP(AE383,Home!$C$8:$I$207,6,FALSE)="",VLOOKUP(AE383,Home!$C$8:$I$207,7,FALSE)=""),"FEJL",Baggrundsark!AE383)</f>
        <v>FEJL</v>
      </c>
      <c r="AO383">
        <f>IF(VLOOKUP(AE383,Home!$C$8:$N$207,12,FALSE)="Timelønnet",1,0)</f>
        <v>0</v>
      </c>
      <c r="AP383">
        <f>SUM($AO$4:AO383)*AO383</f>
        <v>0</v>
      </c>
      <c r="AQ383">
        <f t="shared" si="126"/>
        <v>1</v>
      </c>
      <c r="AR383" t="str">
        <f t="shared" si="126"/>
        <v/>
      </c>
      <c r="AS383" t="e">
        <f t="shared" si="136"/>
        <v>#VALUE!</v>
      </c>
      <c r="AT383" s="45" t="e">
        <f t="shared" si="127"/>
        <v>#VALUE!</v>
      </c>
      <c r="AU383">
        <f>VLOOKUP(AQ383,Home!$C$8:$J$207,8,FALSE)</f>
        <v>0</v>
      </c>
      <c r="AZ383">
        <v>12</v>
      </c>
      <c r="BA383">
        <v>2021</v>
      </c>
      <c r="BB383" t="s">
        <v>594</v>
      </c>
      <c r="BC383" t="s">
        <v>159</v>
      </c>
    </row>
    <row r="384" spans="1:55" x14ac:dyDescent="0.25">
      <c r="A384" s="6">
        <f t="shared" si="128"/>
        <v>0</v>
      </c>
      <c r="B384" s="6">
        <f t="shared" si="137"/>
        <v>0</v>
      </c>
      <c r="C384" s="6" t="str">
        <f t="shared" si="129"/>
        <v/>
      </c>
      <c r="D384" s="7">
        <f t="shared" si="130"/>
        <v>0</v>
      </c>
      <c r="E384" s="7">
        <f t="shared" si="138"/>
        <v>0</v>
      </c>
      <c r="F384" s="7" t="str">
        <f t="shared" si="131"/>
        <v/>
      </c>
      <c r="G384" s="6">
        <f t="shared" si="132"/>
        <v>0</v>
      </c>
      <c r="H384" s="6">
        <f t="shared" si="139"/>
        <v>0</v>
      </c>
      <c r="I384" s="6" t="str">
        <f t="shared" si="140"/>
        <v/>
      </c>
      <c r="J384" s="11">
        <v>381</v>
      </c>
      <c r="K384" s="11">
        <f>IF(IFERROR(VLOOKUP(J384,Home!$A$8:$B$1048576,1,FALSE),0)=0,0,1)</f>
        <v>0</v>
      </c>
      <c r="L384" s="129" t="e">
        <f>IF(VLOOKUP(O384,Home!$C$8:$R$207,6,FALSE)="","",VLOOKUP(O384,Home!$C$8:$R$207,6,FALSE))</f>
        <v>#N/A</v>
      </c>
      <c r="M384" s="129" t="e">
        <f t="shared" si="122"/>
        <v>#N/A</v>
      </c>
      <c r="N384" s="11">
        <f>SUM($K$4:K384)</f>
        <v>200</v>
      </c>
      <c r="O384" s="11" t="str">
        <f>IF(P384="","",IF(IFERROR(VLOOKUP(N384,Home!$C$8:$R$1048576,1,FALSE),"")=0,"",IFERROR(VLOOKUP(N384,Home!$C$8:$R$1048576,1,FALSE),"")))</f>
        <v/>
      </c>
      <c r="P384" s="11" t="str">
        <f>IF(IFERROR(VLOOKUP(W384,Home!$C$8:$R$1048576,3,FALSE),"")=0,"",IFERROR(VLOOKUP(W384,Home!$C$8:$R$1048576,3,FALSE),""))</f>
        <v/>
      </c>
      <c r="Q384" s="11" t="str">
        <f t="shared" si="123"/>
        <v/>
      </c>
      <c r="R384" s="130" t="e">
        <f>VLOOKUP(Q384,'Baggrund til lister'!$G$4:$H$15,2,FALSE)</f>
        <v>#N/A</v>
      </c>
      <c r="S384" s="11" t="str">
        <f t="shared" si="124"/>
        <v/>
      </c>
      <c r="T384" s="11" t="str">
        <f>IF(IFERROR(VLOOKUP(N384,Home!$C$8:$R$1048576,11,FALSE),"")=0,"",IFERROR(VLOOKUP(N384,Home!$C$8:$R$1048576,11,FALSE),""))</f>
        <v/>
      </c>
      <c r="U384" s="11" t="str">
        <f>IF(IFERROR(VLOOKUP(O384,Home!$C$8:$R$1048576,12,FALSE),"")=0,"",IFERROR(VLOOKUP(O384,Home!$C$8:$R$1048576,12,FALSE),""))</f>
        <v/>
      </c>
      <c r="V384" s="11" t="str">
        <f>IF(IFERROR(VLOOKUP(O384,Home!$C$8:$R$1048576,8,FALSE),"")=0,"",IFERROR(VLOOKUP(O384,Home!$C$8:$R$1048576,8,FALSE),""))</f>
        <v/>
      </c>
      <c r="W384" s="11" t="str">
        <f>IF(OR(VLOOKUP(N384,Home!$C$7:$I$207,6,FALSE)="",VLOOKUP(N384,Home!$C$7:$I$207,7,FALSE)=""),"FEJL",SUM(Baggrundsark!$K$4:K384))</f>
        <v>FEJL</v>
      </c>
      <c r="Y384">
        <v>381</v>
      </c>
      <c r="Z384" s="1"/>
      <c r="AC384" s="44"/>
      <c r="AD384">
        <f t="shared" si="133"/>
        <v>0</v>
      </c>
      <c r="AE384">
        <f>SUM($AD$4:AD384)</f>
        <v>1</v>
      </c>
      <c r="AF384" s="103" t="str">
        <f>IFERROR(VLOOKUP(AN384,Home!$C$8:$E$207,3,FALSE),"")</f>
        <v/>
      </c>
      <c r="AG384" s="103" t="str">
        <f>IFERROR(VLOOKUP(AN384,Home!$C$8:$E$207,2,FALSE),"")</f>
        <v/>
      </c>
      <c r="AH384" s="104" t="str">
        <f>IF(VLOOKUP(AE384,Home!$C$8:$I$207,6,FALSE)="","",VLOOKUP(AE384,Home!$C$8:$I$207,6,FALSE))</f>
        <v/>
      </c>
      <c r="AI384" s="104" t="e">
        <f t="shared" si="141"/>
        <v>#VALUE!</v>
      </c>
      <c r="AJ384" s="105" t="e">
        <f t="shared" si="134"/>
        <v>#VALUE!</v>
      </c>
      <c r="AK384" s="103" t="e">
        <f t="shared" si="125"/>
        <v>#VALUE!</v>
      </c>
      <c r="AL384" s="103" t="e">
        <f t="shared" si="135"/>
        <v>#VALUE!</v>
      </c>
      <c r="AN384" t="str">
        <f>IF(OR(VLOOKUP(AE384,Home!$C$8:$I$207,6,FALSE)="",VLOOKUP(AE384,Home!$C$8:$I$207,7,FALSE)=""),"FEJL",Baggrundsark!AE384)</f>
        <v>FEJL</v>
      </c>
      <c r="AO384">
        <f>IF(VLOOKUP(AE384,Home!$C$8:$N$207,12,FALSE)="Timelønnet",1,0)</f>
        <v>0</v>
      </c>
      <c r="AP384">
        <f>SUM($AO$4:AO384)*AO384</f>
        <v>0</v>
      </c>
      <c r="AQ384">
        <f t="shared" si="126"/>
        <v>1</v>
      </c>
      <c r="AR384" t="str">
        <f t="shared" si="126"/>
        <v/>
      </c>
      <c r="AS384" t="e">
        <f t="shared" si="136"/>
        <v>#VALUE!</v>
      </c>
      <c r="AT384" s="45" t="e">
        <f t="shared" si="127"/>
        <v>#VALUE!</v>
      </c>
      <c r="AU384">
        <f>VLOOKUP(AQ384,Home!$C$8:$J$207,8,FALSE)</f>
        <v>0</v>
      </c>
      <c r="AZ384">
        <v>13</v>
      </c>
      <c r="BA384">
        <v>2021</v>
      </c>
      <c r="BB384" t="s">
        <v>595</v>
      </c>
      <c r="BC384" t="s">
        <v>159</v>
      </c>
    </row>
    <row r="385" spans="1:55" x14ac:dyDescent="0.25">
      <c r="A385" s="6">
        <f t="shared" si="128"/>
        <v>0</v>
      </c>
      <c r="B385" s="6">
        <f t="shared" si="137"/>
        <v>0</v>
      </c>
      <c r="C385" s="6" t="str">
        <f t="shared" si="129"/>
        <v/>
      </c>
      <c r="D385" s="7">
        <f t="shared" si="130"/>
        <v>0</v>
      </c>
      <c r="E385" s="7">
        <f t="shared" si="138"/>
        <v>0</v>
      </c>
      <c r="F385" s="7" t="str">
        <f t="shared" si="131"/>
        <v/>
      </c>
      <c r="G385" s="6">
        <f t="shared" si="132"/>
        <v>0</v>
      </c>
      <c r="H385" s="6">
        <f t="shared" si="139"/>
        <v>0</v>
      </c>
      <c r="I385" s="6" t="str">
        <f t="shared" si="140"/>
        <v/>
      </c>
      <c r="J385" s="11">
        <v>382</v>
      </c>
      <c r="K385" s="11">
        <f>IF(IFERROR(VLOOKUP(J385,Home!$A$8:$B$1048576,1,FALSE),0)=0,0,1)</f>
        <v>0</v>
      </c>
      <c r="L385" s="129" t="e">
        <f>IF(VLOOKUP(O385,Home!$C$8:$R$207,6,FALSE)="","",VLOOKUP(O385,Home!$C$8:$R$207,6,FALSE))</f>
        <v>#N/A</v>
      </c>
      <c r="M385" s="129" t="e">
        <f t="shared" si="122"/>
        <v>#N/A</v>
      </c>
      <c r="N385" s="11">
        <f>SUM($K$4:K385)</f>
        <v>200</v>
      </c>
      <c r="O385" s="11" t="str">
        <f>IF(P385="","",IF(IFERROR(VLOOKUP(N385,Home!$C$8:$R$1048576,1,FALSE),"")=0,"",IFERROR(VLOOKUP(N385,Home!$C$8:$R$1048576,1,FALSE),"")))</f>
        <v/>
      </c>
      <c r="P385" s="11" t="str">
        <f>IF(IFERROR(VLOOKUP(W385,Home!$C$8:$R$1048576,3,FALSE),"")=0,"",IFERROR(VLOOKUP(W385,Home!$C$8:$R$1048576,3,FALSE),""))</f>
        <v/>
      </c>
      <c r="Q385" s="11" t="str">
        <f t="shared" si="123"/>
        <v/>
      </c>
      <c r="R385" s="130" t="e">
        <f>VLOOKUP(Q385,'Baggrund til lister'!$G$4:$H$15,2,FALSE)</f>
        <v>#N/A</v>
      </c>
      <c r="S385" s="11" t="str">
        <f t="shared" si="124"/>
        <v/>
      </c>
      <c r="T385" s="11" t="str">
        <f>IF(IFERROR(VLOOKUP(N385,Home!$C$8:$R$1048576,11,FALSE),"")=0,"",IFERROR(VLOOKUP(N385,Home!$C$8:$R$1048576,11,FALSE),""))</f>
        <v/>
      </c>
      <c r="U385" s="11" t="str">
        <f>IF(IFERROR(VLOOKUP(O385,Home!$C$8:$R$1048576,12,FALSE),"")=0,"",IFERROR(VLOOKUP(O385,Home!$C$8:$R$1048576,12,FALSE),""))</f>
        <v/>
      </c>
      <c r="V385" s="11" t="str">
        <f>IF(IFERROR(VLOOKUP(O385,Home!$C$8:$R$1048576,8,FALSE),"")=0,"",IFERROR(VLOOKUP(O385,Home!$C$8:$R$1048576,8,FALSE),""))</f>
        <v/>
      </c>
      <c r="W385" s="11" t="str">
        <f>IF(OR(VLOOKUP(N385,Home!$C$7:$I$207,6,FALSE)="",VLOOKUP(N385,Home!$C$7:$I$207,7,FALSE)=""),"FEJL",SUM(Baggrundsark!$K$4:K385))</f>
        <v>FEJL</v>
      </c>
      <c r="Y385">
        <v>382</v>
      </c>
      <c r="Z385" s="1"/>
      <c r="AC385" s="44"/>
      <c r="AD385">
        <f t="shared" si="133"/>
        <v>0</v>
      </c>
      <c r="AE385">
        <f>SUM($AD$4:AD385)</f>
        <v>1</v>
      </c>
      <c r="AF385" s="103" t="str">
        <f>IFERROR(VLOOKUP(AN385,Home!$C$8:$E$207,3,FALSE),"")</f>
        <v/>
      </c>
      <c r="AG385" s="103" t="str">
        <f>IFERROR(VLOOKUP(AN385,Home!$C$8:$E$207,2,FALSE),"")</f>
        <v/>
      </c>
      <c r="AH385" s="104" t="str">
        <f>IF(VLOOKUP(AE385,Home!$C$8:$I$207,6,FALSE)="","",VLOOKUP(AE385,Home!$C$8:$I$207,6,FALSE))</f>
        <v/>
      </c>
      <c r="AI385" s="104" t="e">
        <f t="shared" si="141"/>
        <v>#VALUE!</v>
      </c>
      <c r="AJ385" s="105" t="e">
        <f t="shared" si="134"/>
        <v>#VALUE!</v>
      </c>
      <c r="AK385" s="103" t="e">
        <f t="shared" si="125"/>
        <v>#VALUE!</v>
      </c>
      <c r="AL385" s="103" t="e">
        <f t="shared" si="135"/>
        <v>#VALUE!</v>
      </c>
      <c r="AN385" t="str">
        <f>IF(OR(VLOOKUP(AE385,Home!$C$8:$I$207,6,FALSE)="",VLOOKUP(AE385,Home!$C$8:$I$207,7,FALSE)=""),"FEJL",Baggrundsark!AE385)</f>
        <v>FEJL</v>
      </c>
      <c r="AO385">
        <f>IF(VLOOKUP(AE385,Home!$C$8:$N$207,12,FALSE)="Timelønnet",1,0)</f>
        <v>0</v>
      </c>
      <c r="AP385">
        <f>SUM($AO$4:AO385)*AO385</f>
        <v>0</v>
      </c>
      <c r="AQ385">
        <f t="shared" si="126"/>
        <v>1</v>
      </c>
      <c r="AR385" t="str">
        <f t="shared" si="126"/>
        <v/>
      </c>
      <c r="AS385" t="e">
        <f t="shared" si="136"/>
        <v>#VALUE!</v>
      </c>
      <c r="AT385" s="45" t="e">
        <f t="shared" si="127"/>
        <v>#VALUE!</v>
      </c>
      <c r="AU385">
        <f>VLOOKUP(AQ385,Home!$C$8:$J$207,8,FALSE)</f>
        <v>0</v>
      </c>
      <c r="AZ385">
        <v>14</v>
      </c>
      <c r="BA385">
        <v>2021</v>
      </c>
      <c r="BB385" t="s">
        <v>596</v>
      </c>
      <c r="BC385" t="s">
        <v>160</v>
      </c>
    </row>
    <row r="386" spans="1:55" x14ac:dyDescent="0.25">
      <c r="A386" s="6">
        <f t="shared" si="128"/>
        <v>0</v>
      </c>
      <c r="B386" s="6">
        <f t="shared" si="137"/>
        <v>0</v>
      </c>
      <c r="C386" s="6" t="str">
        <f t="shared" si="129"/>
        <v/>
      </c>
      <c r="D386" s="7">
        <f t="shared" si="130"/>
        <v>0</v>
      </c>
      <c r="E386" s="7">
        <f t="shared" si="138"/>
        <v>0</v>
      </c>
      <c r="F386" s="7" t="str">
        <f t="shared" si="131"/>
        <v/>
      </c>
      <c r="G386" s="6">
        <f t="shared" si="132"/>
        <v>0</v>
      </c>
      <c r="H386" s="6">
        <f t="shared" si="139"/>
        <v>0</v>
      </c>
      <c r="I386" s="6" t="str">
        <f t="shared" si="140"/>
        <v/>
      </c>
      <c r="J386" s="11">
        <v>383</v>
      </c>
      <c r="K386" s="11">
        <f>IF(IFERROR(VLOOKUP(J386,Home!$A$8:$B$1048576,1,FALSE),0)=0,0,1)</f>
        <v>0</v>
      </c>
      <c r="L386" s="129" t="e">
        <f>IF(VLOOKUP(O386,Home!$C$8:$R$207,6,FALSE)="","",VLOOKUP(O386,Home!$C$8:$R$207,6,FALSE))</f>
        <v>#N/A</v>
      </c>
      <c r="M386" s="129" t="e">
        <f t="shared" si="122"/>
        <v>#N/A</v>
      </c>
      <c r="N386" s="11">
        <f>SUM($K$4:K386)</f>
        <v>200</v>
      </c>
      <c r="O386" s="11" t="str">
        <f>IF(P386="","",IF(IFERROR(VLOOKUP(N386,Home!$C$8:$R$1048576,1,FALSE),"")=0,"",IFERROR(VLOOKUP(N386,Home!$C$8:$R$1048576,1,FALSE),"")))</f>
        <v/>
      </c>
      <c r="P386" s="11" t="str">
        <f>IF(IFERROR(VLOOKUP(W386,Home!$C$8:$R$1048576,3,FALSE),"")=0,"",IFERROR(VLOOKUP(W386,Home!$C$8:$R$1048576,3,FALSE),""))</f>
        <v/>
      </c>
      <c r="Q386" s="11" t="str">
        <f t="shared" si="123"/>
        <v/>
      </c>
      <c r="R386" s="130" t="e">
        <f>VLOOKUP(Q386,'Baggrund til lister'!$G$4:$H$15,2,FALSE)</f>
        <v>#N/A</v>
      </c>
      <c r="S386" s="11" t="str">
        <f t="shared" si="124"/>
        <v/>
      </c>
      <c r="T386" s="11" t="str">
        <f>IF(IFERROR(VLOOKUP(N386,Home!$C$8:$R$1048576,11,FALSE),"")=0,"",IFERROR(VLOOKUP(N386,Home!$C$8:$R$1048576,11,FALSE),""))</f>
        <v/>
      </c>
      <c r="U386" s="11" t="str">
        <f>IF(IFERROR(VLOOKUP(O386,Home!$C$8:$R$1048576,12,FALSE),"")=0,"",IFERROR(VLOOKUP(O386,Home!$C$8:$R$1048576,12,FALSE),""))</f>
        <v/>
      </c>
      <c r="V386" s="11" t="str">
        <f>IF(IFERROR(VLOOKUP(O386,Home!$C$8:$R$1048576,8,FALSE),"")=0,"",IFERROR(VLOOKUP(O386,Home!$C$8:$R$1048576,8,FALSE),""))</f>
        <v/>
      </c>
      <c r="W386" s="11" t="str">
        <f>IF(OR(VLOOKUP(N386,Home!$C$7:$I$207,6,FALSE)="",VLOOKUP(N386,Home!$C$7:$I$207,7,FALSE)=""),"FEJL",SUM(Baggrundsark!$K$4:K386))</f>
        <v>FEJL</v>
      </c>
      <c r="Y386">
        <v>383</v>
      </c>
      <c r="Z386" s="1"/>
      <c r="AC386" s="44"/>
      <c r="AD386">
        <f t="shared" si="133"/>
        <v>0</v>
      </c>
      <c r="AE386">
        <f>SUM($AD$4:AD386)</f>
        <v>1</v>
      </c>
      <c r="AF386" s="103" t="str">
        <f>IFERROR(VLOOKUP(AN386,Home!$C$8:$E$207,3,FALSE),"")</f>
        <v/>
      </c>
      <c r="AG386" s="103" t="str">
        <f>IFERROR(VLOOKUP(AN386,Home!$C$8:$E$207,2,FALSE),"")</f>
        <v/>
      </c>
      <c r="AH386" s="104" t="str">
        <f>IF(VLOOKUP(AE386,Home!$C$8:$I$207,6,FALSE)="","",VLOOKUP(AE386,Home!$C$8:$I$207,6,FALSE))</f>
        <v/>
      </c>
      <c r="AI386" s="104" t="e">
        <f t="shared" si="141"/>
        <v>#VALUE!</v>
      </c>
      <c r="AJ386" s="105" t="e">
        <f t="shared" si="134"/>
        <v>#VALUE!</v>
      </c>
      <c r="AK386" s="103" t="e">
        <f t="shared" si="125"/>
        <v>#VALUE!</v>
      </c>
      <c r="AL386" s="103" t="e">
        <f t="shared" si="135"/>
        <v>#VALUE!</v>
      </c>
      <c r="AN386" t="str">
        <f>IF(OR(VLOOKUP(AE386,Home!$C$8:$I$207,6,FALSE)="",VLOOKUP(AE386,Home!$C$8:$I$207,7,FALSE)=""),"FEJL",Baggrundsark!AE386)</f>
        <v>FEJL</v>
      </c>
      <c r="AO386">
        <f>IF(VLOOKUP(AE386,Home!$C$8:$N$207,12,FALSE)="Timelønnet",1,0)</f>
        <v>0</v>
      </c>
      <c r="AP386">
        <f>SUM($AO$4:AO386)*AO386</f>
        <v>0</v>
      </c>
      <c r="AQ386">
        <f t="shared" si="126"/>
        <v>1</v>
      </c>
      <c r="AR386" t="str">
        <f t="shared" si="126"/>
        <v/>
      </c>
      <c r="AS386" t="e">
        <f t="shared" si="136"/>
        <v>#VALUE!</v>
      </c>
      <c r="AT386" s="45" t="e">
        <f t="shared" si="127"/>
        <v>#VALUE!</v>
      </c>
      <c r="AU386">
        <f>VLOOKUP(AQ386,Home!$C$8:$J$207,8,FALSE)</f>
        <v>0</v>
      </c>
      <c r="AZ386">
        <v>15</v>
      </c>
      <c r="BA386">
        <v>2021</v>
      </c>
      <c r="BB386" t="s">
        <v>597</v>
      </c>
      <c r="BC386" t="s">
        <v>160</v>
      </c>
    </row>
    <row r="387" spans="1:55" x14ac:dyDescent="0.25">
      <c r="A387" s="6">
        <f t="shared" si="128"/>
        <v>0</v>
      </c>
      <c r="B387" s="6">
        <f t="shared" si="137"/>
        <v>0</v>
      </c>
      <c r="C387" s="6" t="str">
        <f t="shared" si="129"/>
        <v/>
      </c>
      <c r="D387" s="7">
        <f t="shared" si="130"/>
        <v>0</v>
      </c>
      <c r="E387" s="7">
        <f t="shared" si="138"/>
        <v>0</v>
      </c>
      <c r="F387" s="7" t="str">
        <f t="shared" si="131"/>
        <v/>
      </c>
      <c r="G387" s="6">
        <f t="shared" si="132"/>
        <v>0</v>
      </c>
      <c r="H387" s="6">
        <f t="shared" si="139"/>
        <v>0</v>
      </c>
      <c r="I387" s="6" t="str">
        <f t="shared" si="140"/>
        <v/>
      </c>
      <c r="J387" s="11">
        <v>384</v>
      </c>
      <c r="K387" s="11">
        <f>IF(IFERROR(VLOOKUP(J387,Home!$A$8:$B$1048576,1,FALSE),0)=0,0,1)</f>
        <v>0</v>
      </c>
      <c r="L387" s="129" t="e">
        <f>IF(VLOOKUP(O387,Home!$C$8:$R$207,6,FALSE)="","",VLOOKUP(O387,Home!$C$8:$R$207,6,FALSE))</f>
        <v>#N/A</v>
      </c>
      <c r="M387" s="129" t="e">
        <f t="shared" si="122"/>
        <v>#N/A</v>
      </c>
      <c r="N387" s="11">
        <f>SUM($K$4:K387)</f>
        <v>200</v>
      </c>
      <c r="O387" s="11" t="str">
        <f>IF(P387="","",IF(IFERROR(VLOOKUP(N387,Home!$C$8:$R$1048576,1,FALSE),"")=0,"",IFERROR(VLOOKUP(N387,Home!$C$8:$R$1048576,1,FALSE),"")))</f>
        <v/>
      </c>
      <c r="P387" s="11" t="str">
        <f>IF(IFERROR(VLOOKUP(W387,Home!$C$8:$R$1048576,3,FALSE),"")=0,"",IFERROR(VLOOKUP(W387,Home!$C$8:$R$1048576,3,FALSE),""))</f>
        <v/>
      </c>
      <c r="Q387" s="11" t="str">
        <f t="shared" si="123"/>
        <v/>
      </c>
      <c r="R387" s="130" t="e">
        <f>VLOOKUP(Q387,'Baggrund til lister'!$G$4:$H$15,2,FALSE)</f>
        <v>#N/A</v>
      </c>
      <c r="S387" s="11" t="str">
        <f t="shared" si="124"/>
        <v/>
      </c>
      <c r="T387" s="11" t="str">
        <f>IF(IFERROR(VLOOKUP(N387,Home!$C$8:$R$1048576,11,FALSE),"")=0,"",IFERROR(VLOOKUP(N387,Home!$C$8:$R$1048576,11,FALSE),""))</f>
        <v/>
      </c>
      <c r="U387" s="11" t="str">
        <f>IF(IFERROR(VLOOKUP(O387,Home!$C$8:$R$1048576,12,FALSE),"")=0,"",IFERROR(VLOOKUP(O387,Home!$C$8:$R$1048576,12,FALSE),""))</f>
        <v/>
      </c>
      <c r="V387" s="11" t="str">
        <f>IF(IFERROR(VLOOKUP(O387,Home!$C$8:$R$1048576,8,FALSE),"")=0,"",IFERROR(VLOOKUP(O387,Home!$C$8:$R$1048576,8,FALSE),""))</f>
        <v/>
      </c>
      <c r="W387" s="11" t="str">
        <f>IF(OR(VLOOKUP(N387,Home!$C$7:$I$207,6,FALSE)="",VLOOKUP(N387,Home!$C$7:$I$207,7,FALSE)=""),"FEJL",SUM(Baggrundsark!$K$4:K387))</f>
        <v>FEJL</v>
      </c>
      <c r="Y387">
        <v>384</v>
      </c>
      <c r="Z387" s="1"/>
      <c r="AC387" s="44"/>
      <c r="AD387">
        <f t="shared" si="133"/>
        <v>0</v>
      </c>
      <c r="AE387">
        <f>SUM($AD$4:AD387)</f>
        <v>1</v>
      </c>
      <c r="AF387" s="103" t="str">
        <f>IFERROR(VLOOKUP(AN387,Home!$C$8:$E$207,3,FALSE),"")</f>
        <v/>
      </c>
      <c r="AG387" s="103" t="str">
        <f>IFERROR(VLOOKUP(AN387,Home!$C$8:$E$207,2,FALSE),"")</f>
        <v/>
      </c>
      <c r="AH387" s="104" t="str">
        <f>IF(VLOOKUP(AE387,Home!$C$8:$I$207,6,FALSE)="","",VLOOKUP(AE387,Home!$C$8:$I$207,6,FALSE))</f>
        <v/>
      </c>
      <c r="AI387" s="104" t="e">
        <f t="shared" si="141"/>
        <v>#VALUE!</v>
      </c>
      <c r="AJ387" s="105" t="e">
        <f t="shared" si="134"/>
        <v>#VALUE!</v>
      </c>
      <c r="AK387" s="103" t="e">
        <f t="shared" si="125"/>
        <v>#VALUE!</v>
      </c>
      <c r="AL387" s="103" t="e">
        <f t="shared" si="135"/>
        <v>#VALUE!</v>
      </c>
      <c r="AN387" t="str">
        <f>IF(OR(VLOOKUP(AE387,Home!$C$8:$I$207,6,FALSE)="",VLOOKUP(AE387,Home!$C$8:$I$207,7,FALSE)=""),"FEJL",Baggrundsark!AE387)</f>
        <v>FEJL</v>
      </c>
      <c r="AO387">
        <f>IF(VLOOKUP(AE387,Home!$C$8:$N$207,12,FALSE)="Timelønnet",1,0)</f>
        <v>0</v>
      </c>
      <c r="AP387">
        <f>SUM($AO$4:AO387)*AO387</f>
        <v>0</v>
      </c>
      <c r="AQ387">
        <f t="shared" si="126"/>
        <v>1</v>
      </c>
      <c r="AR387" t="str">
        <f t="shared" si="126"/>
        <v/>
      </c>
      <c r="AS387" t="e">
        <f t="shared" si="136"/>
        <v>#VALUE!</v>
      </c>
      <c r="AT387" s="45" t="e">
        <f t="shared" si="127"/>
        <v>#VALUE!</v>
      </c>
      <c r="AU387">
        <f>VLOOKUP(AQ387,Home!$C$8:$J$207,8,FALSE)</f>
        <v>0</v>
      </c>
      <c r="AZ387">
        <v>16</v>
      </c>
      <c r="BA387">
        <v>2021</v>
      </c>
      <c r="BB387" t="s">
        <v>598</v>
      </c>
      <c r="BC387" t="s">
        <v>161</v>
      </c>
    </row>
    <row r="388" spans="1:55" x14ac:dyDescent="0.25">
      <c r="A388" s="6">
        <f t="shared" si="128"/>
        <v>0</v>
      </c>
      <c r="B388" s="6">
        <f t="shared" si="137"/>
        <v>0</v>
      </c>
      <c r="C388" s="6" t="str">
        <f t="shared" si="129"/>
        <v/>
      </c>
      <c r="D388" s="7">
        <f t="shared" si="130"/>
        <v>0</v>
      </c>
      <c r="E388" s="7">
        <f t="shared" si="138"/>
        <v>0</v>
      </c>
      <c r="F388" s="7" t="str">
        <f t="shared" si="131"/>
        <v/>
      </c>
      <c r="G388" s="6">
        <f t="shared" si="132"/>
        <v>0</v>
      </c>
      <c r="H388" s="6">
        <f t="shared" si="139"/>
        <v>0</v>
      </c>
      <c r="I388" s="6" t="str">
        <f t="shared" si="140"/>
        <v/>
      </c>
      <c r="J388" s="11">
        <v>385</v>
      </c>
      <c r="K388" s="11">
        <f>IF(IFERROR(VLOOKUP(J388,Home!$A$8:$B$1048576,1,FALSE),0)=0,0,1)</f>
        <v>0</v>
      </c>
      <c r="L388" s="129" t="e">
        <f>IF(VLOOKUP(O388,Home!$C$8:$R$207,6,FALSE)="","",VLOOKUP(O388,Home!$C$8:$R$207,6,FALSE))</f>
        <v>#N/A</v>
      </c>
      <c r="M388" s="129" t="e">
        <f t="shared" ref="M388:M451" si="142">IF(O388=O387,EDATE(M387,1),L388)</f>
        <v>#N/A</v>
      </c>
      <c r="N388" s="11">
        <f>SUM($K$4:K388)</f>
        <v>200</v>
      </c>
      <c r="O388" s="11" t="str">
        <f>IF(P388="","",IF(IFERROR(VLOOKUP(N388,Home!$C$8:$R$1048576,1,FALSE),"")=0,"",IFERROR(VLOOKUP(N388,Home!$C$8:$R$1048576,1,FALSE),"")))</f>
        <v/>
      </c>
      <c r="P388" s="11" t="str">
        <f>IF(IFERROR(VLOOKUP(W388,Home!$C$8:$R$1048576,3,FALSE),"")=0,"",IFERROR(VLOOKUP(W388,Home!$C$8:$R$1048576,3,FALSE),""))</f>
        <v/>
      </c>
      <c r="Q388" s="11" t="str">
        <f t="shared" ref="Q388:Q451" si="143">IFERROR(MONTH(M388),"")</f>
        <v/>
      </c>
      <c r="R388" s="130" t="e">
        <f>VLOOKUP(Q388,'Baggrund til lister'!$G$4:$H$15,2,FALSE)</f>
        <v>#N/A</v>
      </c>
      <c r="S388" s="11" t="str">
        <f t="shared" ref="S388:S451" si="144">IFERROR(YEAR(M388),"")</f>
        <v/>
      </c>
      <c r="T388" s="11" t="str">
        <f>IF(IFERROR(VLOOKUP(N388,Home!$C$8:$R$1048576,11,FALSE),"")=0,"",IFERROR(VLOOKUP(N388,Home!$C$8:$R$1048576,11,FALSE),""))</f>
        <v/>
      </c>
      <c r="U388" s="11" t="str">
        <f>IF(IFERROR(VLOOKUP(O388,Home!$C$8:$R$1048576,12,FALSE),"")=0,"",IFERROR(VLOOKUP(O388,Home!$C$8:$R$1048576,12,FALSE),""))</f>
        <v/>
      </c>
      <c r="V388" s="11" t="str">
        <f>IF(IFERROR(VLOOKUP(O388,Home!$C$8:$R$1048576,8,FALSE),"")=0,"",IFERROR(VLOOKUP(O388,Home!$C$8:$R$1048576,8,FALSE),""))</f>
        <v/>
      </c>
      <c r="W388" s="11" t="str">
        <f>IF(OR(VLOOKUP(N388,Home!$C$7:$I$207,6,FALSE)="",VLOOKUP(N388,Home!$C$7:$I$207,7,FALSE)=""),"FEJL",SUM(Baggrundsark!$K$4:K388))</f>
        <v>FEJL</v>
      </c>
      <c r="Y388">
        <v>385</v>
      </c>
      <c r="Z388" s="1"/>
      <c r="AC388" s="44"/>
      <c r="AD388">
        <f t="shared" si="133"/>
        <v>0</v>
      </c>
      <c r="AE388">
        <f>SUM($AD$4:AD388)</f>
        <v>1</v>
      </c>
      <c r="AF388" s="103" t="str">
        <f>IFERROR(VLOOKUP(AN388,Home!$C$8:$E$207,3,FALSE),"")</f>
        <v/>
      </c>
      <c r="AG388" s="103" t="str">
        <f>IFERROR(VLOOKUP(AN388,Home!$C$8:$E$207,2,FALSE),"")</f>
        <v/>
      </c>
      <c r="AH388" s="104" t="str">
        <f>IF(VLOOKUP(AE388,Home!$C$8:$I$207,6,FALSE)="","",VLOOKUP(AE388,Home!$C$8:$I$207,6,FALSE))</f>
        <v/>
      </c>
      <c r="AI388" s="104" t="e">
        <f t="shared" si="141"/>
        <v>#VALUE!</v>
      </c>
      <c r="AJ388" s="105" t="e">
        <f t="shared" si="134"/>
        <v>#VALUE!</v>
      </c>
      <c r="AK388" s="103" t="e">
        <f t="shared" ref="AK388:AK451" si="145">YEAR(AI388)</f>
        <v>#VALUE!</v>
      </c>
      <c r="AL388" s="103" t="e">
        <f t="shared" si="135"/>
        <v>#VALUE!</v>
      </c>
      <c r="AN388" t="str">
        <f>IF(OR(VLOOKUP(AE388,Home!$C$8:$I$207,6,FALSE)="",VLOOKUP(AE388,Home!$C$8:$I$207,7,FALSE)=""),"FEJL",Baggrundsark!AE388)</f>
        <v>FEJL</v>
      </c>
      <c r="AO388">
        <f>IF(VLOOKUP(AE388,Home!$C$8:$N$207,12,FALSE)="Timelønnet",1,0)</f>
        <v>0</v>
      </c>
      <c r="AP388">
        <f>SUM($AO$4:AO388)*AO388</f>
        <v>0</v>
      </c>
      <c r="AQ388">
        <f t="shared" ref="AQ388:AR451" si="146">AE388</f>
        <v>1</v>
      </c>
      <c r="AR388" t="str">
        <f t="shared" si="146"/>
        <v/>
      </c>
      <c r="AS388" t="e">
        <f t="shared" si="136"/>
        <v>#VALUE!</v>
      </c>
      <c r="AT388" s="45" t="e">
        <f t="shared" ref="AT388:AT451" si="147">AK388</f>
        <v>#VALUE!</v>
      </c>
      <c r="AU388">
        <f>VLOOKUP(AQ388,Home!$C$8:$J$207,8,FALSE)</f>
        <v>0</v>
      </c>
      <c r="AZ388">
        <v>17</v>
      </c>
      <c r="BA388">
        <v>2021</v>
      </c>
      <c r="BB388" t="s">
        <v>599</v>
      </c>
      <c r="BC388" t="s">
        <v>161</v>
      </c>
    </row>
    <row r="389" spans="1:55" x14ac:dyDescent="0.25">
      <c r="A389" s="6">
        <f t="shared" ref="A389:A452" si="148">IF(U389="Kontraktansat",1,0)</f>
        <v>0</v>
      </c>
      <c r="B389" s="6">
        <f t="shared" si="137"/>
        <v>0</v>
      </c>
      <c r="C389" s="6" t="str">
        <f t="shared" ref="C389:C452" si="149">IF(B389=B388,"",B389)</f>
        <v/>
      </c>
      <c r="D389" s="7">
        <f t="shared" ref="D389:D452" si="150">IF(U389="Månedslønnet",1,0)</f>
        <v>0</v>
      </c>
      <c r="E389" s="7">
        <f t="shared" si="138"/>
        <v>0</v>
      </c>
      <c r="F389" s="7" t="str">
        <f t="shared" ref="F389:F452" si="151">IF(E389=E388,"",E389)</f>
        <v/>
      </c>
      <c r="G389" s="6">
        <f t="shared" ref="G389:G452" si="152">IF(U389="Standardsats",1,0)</f>
        <v>0</v>
      </c>
      <c r="H389" s="6">
        <f t="shared" si="139"/>
        <v>0</v>
      </c>
      <c r="I389" s="6" t="str">
        <f t="shared" si="140"/>
        <v/>
      </c>
      <c r="J389" s="11">
        <v>386</v>
      </c>
      <c r="K389" s="11">
        <f>IF(IFERROR(VLOOKUP(J389,Home!$A$8:$B$1048576,1,FALSE),0)=0,0,1)</f>
        <v>0</v>
      </c>
      <c r="L389" s="129" t="e">
        <f>IF(VLOOKUP(O389,Home!$C$8:$R$207,6,FALSE)="","",VLOOKUP(O389,Home!$C$8:$R$207,6,FALSE))</f>
        <v>#N/A</v>
      </c>
      <c r="M389" s="129" t="e">
        <f t="shared" si="142"/>
        <v>#N/A</v>
      </c>
      <c r="N389" s="11">
        <f>SUM($K$4:K389)</f>
        <v>200</v>
      </c>
      <c r="O389" s="11" t="str">
        <f>IF(P389="","",IF(IFERROR(VLOOKUP(N389,Home!$C$8:$R$1048576,1,FALSE),"")=0,"",IFERROR(VLOOKUP(N389,Home!$C$8:$R$1048576,1,FALSE),"")))</f>
        <v/>
      </c>
      <c r="P389" s="11" t="str">
        <f>IF(IFERROR(VLOOKUP(W389,Home!$C$8:$R$1048576,3,FALSE),"")=0,"",IFERROR(VLOOKUP(W389,Home!$C$8:$R$1048576,3,FALSE),""))</f>
        <v/>
      </c>
      <c r="Q389" s="11" t="str">
        <f t="shared" si="143"/>
        <v/>
      </c>
      <c r="R389" s="130" t="e">
        <f>VLOOKUP(Q389,'Baggrund til lister'!$G$4:$H$15,2,FALSE)</f>
        <v>#N/A</v>
      </c>
      <c r="S389" s="11" t="str">
        <f t="shared" si="144"/>
        <v/>
      </c>
      <c r="T389" s="11" t="str">
        <f>IF(IFERROR(VLOOKUP(N389,Home!$C$8:$R$1048576,11,FALSE),"")=0,"",IFERROR(VLOOKUP(N389,Home!$C$8:$R$1048576,11,FALSE),""))</f>
        <v/>
      </c>
      <c r="U389" s="11" t="str">
        <f>IF(IFERROR(VLOOKUP(O389,Home!$C$8:$R$1048576,12,FALSE),"")=0,"",IFERROR(VLOOKUP(O389,Home!$C$8:$R$1048576,12,FALSE),""))</f>
        <v/>
      </c>
      <c r="V389" s="11" t="str">
        <f>IF(IFERROR(VLOOKUP(O389,Home!$C$8:$R$1048576,8,FALSE),"")=0,"",IFERROR(VLOOKUP(O389,Home!$C$8:$R$1048576,8,FALSE),""))</f>
        <v/>
      </c>
      <c r="W389" s="11" t="str">
        <f>IF(OR(VLOOKUP(N389,Home!$C$7:$I$207,6,FALSE)="",VLOOKUP(N389,Home!$C$7:$I$207,7,FALSE)=""),"FEJL",SUM(Baggrundsark!$K$4:K389))</f>
        <v>FEJL</v>
      </c>
      <c r="Y389">
        <v>386</v>
      </c>
      <c r="Z389" s="1"/>
      <c r="AC389" s="44"/>
      <c r="AD389">
        <f t="shared" ref="AD389:AD452" si="153">IF(IFERROR(VLOOKUP(Y389,$AC$4:$AC$203,1,FALSE),0)=0,0,1)</f>
        <v>0</v>
      </c>
      <c r="AE389">
        <f>SUM($AD$4:AD389)</f>
        <v>1</v>
      </c>
      <c r="AF389" s="103" t="str">
        <f>IFERROR(VLOOKUP(AN389,Home!$C$8:$E$207,3,FALSE),"")</f>
        <v/>
      </c>
      <c r="AG389" s="103" t="str">
        <f>IFERROR(VLOOKUP(AN389,Home!$C$8:$E$207,2,FALSE),"")</f>
        <v/>
      </c>
      <c r="AH389" s="104" t="str">
        <f>IF(VLOOKUP(AE389,Home!$C$8:$I$207,6,FALSE)="","",VLOOKUP(AE389,Home!$C$8:$I$207,6,FALSE))</f>
        <v/>
      </c>
      <c r="AI389" s="104" t="e">
        <f t="shared" si="141"/>
        <v>#VALUE!</v>
      </c>
      <c r="AJ389" s="105" t="e">
        <f t="shared" ref="AJ389:AJ452" si="154">1+INT((AI389-DATE(YEAR(AI389+4-WEEKDAY(AI389+6)),1,5)+WEEKDAY(DATE(YEAR(AI389+4-WEEKDAY(AI389+6)),1,3)))/7)</f>
        <v>#VALUE!</v>
      </c>
      <c r="AK389" s="103" t="e">
        <f t="shared" si="145"/>
        <v>#VALUE!</v>
      </c>
      <c r="AL389" s="103" t="e">
        <f t="shared" ref="AL389:AL452" si="155">AK389&amp;" "&amp;AJ389</f>
        <v>#VALUE!</v>
      </c>
      <c r="AN389" t="str">
        <f>IF(OR(VLOOKUP(AE389,Home!$C$8:$I$207,6,FALSE)="",VLOOKUP(AE389,Home!$C$8:$I$207,7,FALSE)=""),"FEJL",Baggrundsark!AE389)</f>
        <v>FEJL</v>
      </c>
      <c r="AO389">
        <f>IF(VLOOKUP(AE389,Home!$C$8:$N$207,12,FALSE)="Timelønnet",1,0)</f>
        <v>0</v>
      </c>
      <c r="AP389">
        <f>SUM($AO$4:AO389)*AO389</f>
        <v>0</v>
      </c>
      <c r="AQ389">
        <f t="shared" si="146"/>
        <v>1</v>
      </c>
      <c r="AR389" t="str">
        <f t="shared" si="146"/>
        <v/>
      </c>
      <c r="AS389" t="e">
        <f t="shared" ref="AS389:AS452" si="156">VLOOKUP(AL389,$BB$4:$BC$476,2,FALSE)</f>
        <v>#VALUE!</v>
      </c>
      <c r="AT389" s="45" t="e">
        <f t="shared" si="147"/>
        <v>#VALUE!</v>
      </c>
      <c r="AU389">
        <f>VLOOKUP(AQ389,Home!$C$8:$J$207,8,FALSE)</f>
        <v>0</v>
      </c>
      <c r="AZ389">
        <v>18</v>
      </c>
      <c r="BA389">
        <v>2021</v>
      </c>
      <c r="BB389" t="s">
        <v>600</v>
      </c>
      <c r="BC389" t="s">
        <v>162</v>
      </c>
    </row>
    <row r="390" spans="1:55" x14ac:dyDescent="0.25">
      <c r="A390" s="6">
        <f t="shared" si="148"/>
        <v>0</v>
      </c>
      <c r="B390" s="6">
        <f t="shared" ref="B390:B453" si="157">A390+B389</f>
        <v>0</v>
      </c>
      <c r="C390" s="6" t="str">
        <f t="shared" si="149"/>
        <v/>
      </c>
      <c r="D390" s="7">
        <f t="shared" si="150"/>
        <v>0</v>
      </c>
      <c r="E390" s="7">
        <f t="shared" ref="E390:E453" si="158">D390+E389</f>
        <v>0</v>
      </c>
      <c r="F390" s="7" t="str">
        <f t="shared" si="151"/>
        <v/>
      </c>
      <c r="G390" s="6">
        <f t="shared" si="152"/>
        <v>0</v>
      </c>
      <c r="H390" s="6">
        <f t="shared" ref="H390:H453" si="159">G390+H389</f>
        <v>0</v>
      </c>
      <c r="I390" s="6" t="str">
        <f t="shared" ref="I390:I453" si="160">IF(H390=H389,"",H390)</f>
        <v/>
      </c>
      <c r="J390" s="11">
        <v>387</v>
      </c>
      <c r="K390" s="11">
        <f>IF(IFERROR(VLOOKUP(J390,Home!$A$8:$B$1048576,1,FALSE),0)=0,0,1)</f>
        <v>0</v>
      </c>
      <c r="L390" s="129" t="e">
        <f>IF(VLOOKUP(O390,Home!$C$8:$R$207,6,FALSE)="","",VLOOKUP(O390,Home!$C$8:$R$207,6,FALSE))</f>
        <v>#N/A</v>
      </c>
      <c r="M390" s="129" t="e">
        <f t="shared" si="142"/>
        <v>#N/A</v>
      </c>
      <c r="N390" s="11">
        <f>SUM($K$4:K390)</f>
        <v>200</v>
      </c>
      <c r="O390" s="11" t="str">
        <f>IF(P390="","",IF(IFERROR(VLOOKUP(N390,Home!$C$8:$R$1048576,1,FALSE),"")=0,"",IFERROR(VLOOKUP(N390,Home!$C$8:$R$1048576,1,FALSE),"")))</f>
        <v/>
      </c>
      <c r="P390" s="11" t="str">
        <f>IF(IFERROR(VLOOKUP(W390,Home!$C$8:$R$1048576,3,FALSE),"")=0,"",IFERROR(VLOOKUP(W390,Home!$C$8:$R$1048576,3,FALSE),""))</f>
        <v/>
      </c>
      <c r="Q390" s="11" t="str">
        <f t="shared" si="143"/>
        <v/>
      </c>
      <c r="R390" s="130" t="e">
        <f>VLOOKUP(Q390,'Baggrund til lister'!$G$4:$H$15,2,FALSE)</f>
        <v>#N/A</v>
      </c>
      <c r="S390" s="11" t="str">
        <f t="shared" si="144"/>
        <v/>
      </c>
      <c r="T390" s="11" t="str">
        <f>IF(IFERROR(VLOOKUP(N390,Home!$C$8:$R$1048576,11,FALSE),"")=0,"",IFERROR(VLOOKUP(N390,Home!$C$8:$R$1048576,11,FALSE),""))</f>
        <v/>
      </c>
      <c r="U390" s="11" t="str">
        <f>IF(IFERROR(VLOOKUP(O390,Home!$C$8:$R$1048576,12,FALSE),"")=0,"",IFERROR(VLOOKUP(O390,Home!$C$8:$R$1048576,12,FALSE),""))</f>
        <v/>
      </c>
      <c r="V390" s="11" t="str">
        <f>IF(IFERROR(VLOOKUP(O390,Home!$C$8:$R$1048576,8,FALSE),"")=0,"",IFERROR(VLOOKUP(O390,Home!$C$8:$R$1048576,8,FALSE),""))</f>
        <v/>
      </c>
      <c r="W390" s="11" t="str">
        <f>IF(OR(VLOOKUP(N390,Home!$C$7:$I$207,6,FALSE)="",VLOOKUP(N390,Home!$C$7:$I$207,7,FALSE)=""),"FEJL",SUM(Baggrundsark!$K$4:K390))</f>
        <v>FEJL</v>
      </c>
      <c r="Y390">
        <v>387</v>
      </c>
      <c r="Z390" s="1"/>
      <c r="AC390" s="44"/>
      <c r="AD390">
        <f t="shared" si="153"/>
        <v>0</v>
      </c>
      <c r="AE390">
        <f>SUM($AD$4:AD390)</f>
        <v>1</v>
      </c>
      <c r="AF390" s="103" t="str">
        <f>IFERROR(VLOOKUP(AN390,Home!$C$8:$E$207,3,FALSE),"")</f>
        <v/>
      </c>
      <c r="AG390" s="103" t="str">
        <f>IFERROR(VLOOKUP(AN390,Home!$C$8:$E$207,2,FALSE),"")</f>
        <v/>
      </c>
      <c r="AH390" s="104" t="str">
        <f>IF(VLOOKUP(AE390,Home!$C$8:$I$207,6,FALSE)="","",VLOOKUP(AE390,Home!$C$8:$I$207,6,FALSE))</f>
        <v/>
      </c>
      <c r="AI390" s="104" t="e">
        <f t="shared" ref="AI390:AI453" si="161">IF(AG390=AG389,AI389+14,AH390)</f>
        <v>#VALUE!</v>
      </c>
      <c r="AJ390" s="105" t="e">
        <f t="shared" si="154"/>
        <v>#VALUE!</v>
      </c>
      <c r="AK390" s="103" t="e">
        <f t="shared" si="145"/>
        <v>#VALUE!</v>
      </c>
      <c r="AL390" s="103" t="e">
        <f t="shared" si="155"/>
        <v>#VALUE!</v>
      </c>
      <c r="AN390" t="str">
        <f>IF(OR(VLOOKUP(AE390,Home!$C$8:$I$207,6,FALSE)="",VLOOKUP(AE390,Home!$C$8:$I$207,7,FALSE)=""),"FEJL",Baggrundsark!AE390)</f>
        <v>FEJL</v>
      </c>
      <c r="AO390">
        <f>IF(VLOOKUP(AE390,Home!$C$8:$N$207,12,FALSE)="Timelønnet",1,0)</f>
        <v>0</v>
      </c>
      <c r="AP390">
        <f>SUM($AO$4:AO390)*AO390</f>
        <v>0</v>
      </c>
      <c r="AQ390">
        <f t="shared" si="146"/>
        <v>1</v>
      </c>
      <c r="AR390" t="str">
        <f t="shared" si="146"/>
        <v/>
      </c>
      <c r="AS390" t="e">
        <f t="shared" si="156"/>
        <v>#VALUE!</v>
      </c>
      <c r="AT390" s="45" t="e">
        <f t="shared" si="147"/>
        <v>#VALUE!</v>
      </c>
      <c r="AU390">
        <f>VLOOKUP(AQ390,Home!$C$8:$J$207,8,FALSE)</f>
        <v>0</v>
      </c>
      <c r="AZ390">
        <v>19</v>
      </c>
      <c r="BA390">
        <v>2021</v>
      </c>
      <c r="BB390" t="s">
        <v>601</v>
      </c>
      <c r="BC390" t="s">
        <v>162</v>
      </c>
    </row>
    <row r="391" spans="1:55" x14ac:dyDescent="0.25">
      <c r="A391" s="6">
        <f t="shared" si="148"/>
        <v>0</v>
      </c>
      <c r="B391" s="6">
        <f t="shared" si="157"/>
        <v>0</v>
      </c>
      <c r="C391" s="6" t="str">
        <f t="shared" si="149"/>
        <v/>
      </c>
      <c r="D391" s="7">
        <f t="shared" si="150"/>
        <v>0</v>
      </c>
      <c r="E391" s="7">
        <f t="shared" si="158"/>
        <v>0</v>
      </c>
      <c r="F391" s="7" t="str">
        <f t="shared" si="151"/>
        <v/>
      </c>
      <c r="G391" s="6">
        <f t="shared" si="152"/>
        <v>0</v>
      </c>
      <c r="H391" s="6">
        <f t="shared" si="159"/>
        <v>0</v>
      </c>
      <c r="I391" s="6" t="str">
        <f t="shared" si="160"/>
        <v/>
      </c>
      <c r="J391" s="11">
        <v>388</v>
      </c>
      <c r="K391" s="11">
        <f>IF(IFERROR(VLOOKUP(J391,Home!$A$8:$B$1048576,1,FALSE),0)=0,0,1)</f>
        <v>0</v>
      </c>
      <c r="L391" s="129" t="e">
        <f>IF(VLOOKUP(O391,Home!$C$8:$R$207,6,FALSE)="","",VLOOKUP(O391,Home!$C$8:$R$207,6,FALSE))</f>
        <v>#N/A</v>
      </c>
      <c r="M391" s="129" t="e">
        <f t="shared" si="142"/>
        <v>#N/A</v>
      </c>
      <c r="N391" s="11">
        <f>SUM($K$4:K391)</f>
        <v>200</v>
      </c>
      <c r="O391" s="11" t="str">
        <f>IF(P391="","",IF(IFERROR(VLOOKUP(N391,Home!$C$8:$R$1048576,1,FALSE),"")=0,"",IFERROR(VLOOKUP(N391,Home!$C$8:$R$1048576,1,FALSE),"")))</f>
        <v/>
      </c>
      <c r="P391" s="11" t="str">
        <f>IF(IFERROR(VLOOKUP(W391,Home!$C$8:$R$1048576,3,FALSE),"")=0,"",IFERROR(VLOOKUP(W391,Home!$C$8:$R$1048576,3,FALSE),""))</f>
        <v/>
      </c>
      <c r="Q391" s="11" t="str">
        <f t="shared" si="143"/>
        <v/>
      </c>
      <c r="R391" s="130" t="e">
        <f>VLOOKUP(Q391,'Baggrund til lister'!$G$4:$H$15,2,FALSE)</f>
        <v>#N/A</v>
      </c>
      <c r="S391" s="11" t="str">
        <f t="shared" si="144"/>
        <v/>
      </c>
      <c r="T391" s="11" t="str">
        <f>IF(IFERROR(VLOOKUP(N391,Home!$C$8:$R$1048576,11,FALSE),"")=0,"",IFERROR(VLOOKUP(N391,Home!$C$8:$R$1048576,11,FALSE),""))</f>
        <v/>
      </c>
      <c r="U391" s="11" t="str">
        <f>IF(IFERROR(VLOOKUP(O391,Home!$C$8:$R$1048576,12,FALSE),"")=0,"",IFERROR(VLOOKUP(O391,Home!$C$8:$R$1048576,12,FALSE),""))</f>
        <v/>
      </c>
      <c r="V391" s="11" t="str">
        <f>IF(IFERROR(VLOOKUP(O391,Home!$C$8:$R$1048576,8,FALSE),"")=0,"",IFERROR(VLOOKUP(O391,Home!$C$8:$R$1048576,8,FALSE),""))</f>
        <v/>
      </c>
      <c r="W391" s="11" t="str">
        <f>IF(OR(VLOOKUP(N391,Home!$C$7:$I$207,6,FALSE)="",VLOOKUP(N391,Home!$C$7:$I$207,7,FALSE)=""),"FEJL",SUM(Baggrundsark!$K$4:K391))</f>
        <v>FEJL</v>
      </c>
      <c r="Y391">
        <v>388</v>
      </c>
      <c r="Z391" s="1"/>
      <c r="AC391" s="44"/>
      <c r="AD391">
        <f t="shared" si="153"/>
        <v>0</v>
      </c>
      <c r="AE391">
        <f>SUM($AD$4:AD391)</f>
        <v>1</v>
      </c>
      <c r="AF391" s="103" t="str">
        <f>IFERROR(VLOOKUP(AN391,Home!$C$8:$E$207,3,FALSE),"")</f>
        <v/>
      </c>
      <c r="AG391" s="103" t="str">
        <f>IFERROR(VLOOKUP(AN391,Home!$C$8:$E$207,2,FALSE),"")</f>
        <v/>
      </c>
      <c r="AH391" s="104" t="str">
        <f>IF(VLOOKUP(AE391,Home!$C$8:$I$207,6,FALSE)="","",VLOOKUP(AE391,Home!$C$8:$I$207,6,FALSE))</f>
        <v/>
      </c>
      <c r="AI391" s="104" t="e">
        <f t="shared" si="161"/>
        <v>#VALUE!</v>
      </c>
      <c r="AJ391" s="105" t="e">
        <f t="shared" si="154"/>
        <v>#VALUE!</v>
      </c>
      <c r="AK391" s="103" t="e">
        <f t="shared" si="145"/>
        <v>#VALUE!</v>
      </c>
      <c r="AL391" s="103" t="e">
        <f t="shared" si="155"/>
        <v>#VALUE!</v>
      </c>
      <c r="AN391" t="str">
        <f>IF(OR(VLOOKUP(AE391,Home!$C$8:$I$207,6,FALSE)="",VLOOKUP(AE391,Home!$C$8:$I$207,7,FALSE)=""),"FEJL",Baggrundsark!AE391)</f>
        <v>FEJL</v>
      </c>
      <c r="AO391">
        <f>IF(VLOOKUP(AE391,Home!$C$8:$N$207,12,FALSE)="Timelønnet",1,0)</f>
        <v>0</v>
      </c>
      <c r="AP391">
        <f>SUM($AO$4:AO391)*AO391</f>
        <v>0</v>
      </c>
      <c r="AQ391">
        <f t="shared" si="146"/>
        <v>1</v>
      </c>
      <c r="AR391" t="str">
        <f t="shared" si="146"/>
        <v/>
      </c>
      <c r="AS391" t="e">
        <f t="shared" si="156"/>
        <v>#VALUE!</v>
      </c>
      <c r="AT391" s="45" t="e">
        <f t="shared" si="147"/>
        <v>#VALUE!</v>
      </c>
      <c r="AU391">
        <f>VLOOKUP(AQ391,Home!$C$8:$J$207,8,FALSE)</f>
        <v>0</v>
      </c>
      <c r="AZ391">
        <v>20</v>
      </c>
      <c r="BA391">
        <v>2021</v>
      </c>
      <c r="BB391" t="s">
        <v>602</v>
      </c>
      <c r="BC391" t="s">
        <v>163</v>
      </c>
    </row>
    <row r="392" spans="1:55" x14ac:dyDescent="0.25">
      <c r="A392" s="6">
        <f t="shared" si="148"/>
        <v>0</v>
      </c>
      <c r="B392" s="6">
        <f t="shared" si="157"/>
        <v>0</v>
      </c>
      <c r="C392" s="6" t="str">
        <f t="shared" si="149"/>
        <v/>
      </c>
      <c r="D392" s="7">
        <f t="shared" si="150"/>
        <v>0</v>
      </c>
      <c r="E392" s="7">
        <f t="shared" si="158"/>
        <v>0</v>
      </c>
      <c r="F392" s="7" t="str">
        <f t="shared" si="151"/>
        <v/>
      </c>
      <c r="G392" s="6">
        <f t="shared" si="152"/>
        <v>0</v>
      </c>
      <c r="H392" s="6">
        <f t="shared" si="159"/>
        <v>0</v>
      </c>
      <c r="I392" s="6" t="str">
        <f t="shared" si="160"/>
        <v/>
      </c>
      <c r="J392" s="11">
        <v>389</v>
      </c>
      <c r="K392" s="11">
        <f>IF(IFERROR(VLOOKUP(J392,Home!$A$8:$B$1048576,1,FALSE),0)=0,0,1)</f>
        <v>0</v>
      </c>
      <c r="L392" s="129" t="e">
        <f>IF(VLOOKUP(O392,Home!$C$8:$R$207,6,FALSE)="","",VLOOKUP(O392,Home!$C$8:$R$207,6,FALSE))</f>
        <v>#N/A</v>
      </c>
      <c r="M392" s="129" t="e">
        <f t="shared" si="142"/>
        <v>#N/A</v>
      </c>
      <c r="N392" s="11">
        <f>SUM($K$4:K392)</f>
        <v>200</v>
      </c>
      <c r="O392" s="11" t="str">
        <f>IF(P392="","",IF(IFERROR(VLOOKUP(N392,Home!$C$8:$R$1048576,1,FALSE),"")=0,"",IFERROR(VLOOKUP(N392,Home!$C$8:$R$1048576,1,FALSE),"")))</f>
        <v/>
      </c>
      <c r="P392" s="11" t="str">
        <f>IF(IFERROR(VLOOKUP(W392,Home!$C$8:$R$1048576,3,FALSE),"")=0,"",IFERROR(VLOOKUP(W392,Home!$C$8:$R$1048576,3,FALSE),""))</f>
        <v/>
      </c>
      <c r="Q392" s="11" t="str">
        <f t="shared" si="143"/>
        <v/>
      </c>
      <c r="R392" s="130" t="e">
        <f>VLOOKUP(Q392,'Baggrund til lister'!$G$4:$H$15,2,FALSE)</f>
        <v>#N/A</v>
      </c>
      <c r="S392" s="11" t="str">
        <f t="shared" si="144"/>
        <v/>
      </c>
      <c r="T392" s="11" t="str">
        <f>IF(IFERROR(VLOOKUP(N392,Home!$C$8:$R$1048576,11,FALSE),"")=0,"",IFERROR(VLOOKUP(N392,Home!$C$8:$R$1048576,11,FALSE),""))</f>
        <v/>
      </c>
      <c r="U392" s="11" t="str">
        <f>IF(IFERROR(VLOOKUP(O392,Home!$C$8:$R$1048576,12,FALSE),"")=0,"",IFERROR(VLOOKUP(O392,Home!$C$8:$R$1048576,12,FALSE),""))</f>
        <v/>
      </c>
      <c r="V392" s="11" t="str">
        <f>IF(IFERROR(VLOOKUP(O392,Home!$C$8:$R$1048576,8,FALSE),"")=0,"",IFERROR(VLOOKUP(O392,Home!$C$8:$R$1048576,8,FALSE),""))</f>
        <v/>
      </c>
      <c r="W392" s="11" t="str">
        <f>IF(OR(VLOOKUP(N392,Home!$C$7:$I$207,6,FALSE)="",VLOOKUP(N392,Home!$C$7:$I$207,7,FALSE)=""),"FEJL",SUM(Baggrundsark!$K$4:K392))</f>
        <v>FEJL</v>
      </c>
      <c r="Y392">
        <v>389</v>
      </c>
      <c r="Z392" s="1"/>
      <c r="AC392" s="44"/>
      <c r="AD392">
        <f t="shared" si="153"/>
        <v>0</v>
      </c>
      <c r="AE392">
        <f>SUM($AD$4:AD392)</f>
        <v>1</v>
      </c>
      <c r="AF392" s="103" t="str">
        <f>IFERROR(VLOOKUP(AN392,Home!$C$8:$E$207,3,FALSE),"")</f>
        <v/>
      </c>
      <c r="AG392" s="103" t="str">
        <f>IFERROR(VLOOKUP(AN392,Home!$C$8:$E$207,2,FALSE),"")</f>
        <v/>
      </c>
      <c r="AH392" s="104" t="str">
        <f>IF(VLOOKUP(AE392,Home!$C$8:$I$207,6,FALSE)="","",VLOOKUP(AE392,Home!$C$8:$I$207,6,FALSE))</f>
        <v/>
      </c>
      <c r="AI392" s="104" t="e">
        <f t="shared" si="161"/>
        <v>#VALUE!</v>
      </c>
      <c r="AJ392" s="105" t="e">
        <f t="shared" si="154"/>
        <v>#VALUE!</v>
      </c>
      <c r="AK392" s="103" t="e">
        <f t="shared" si="145"/>
        <v>#VALUE!</v>
      </c>
      <c r="AL392" s="103" t="e">
        <f t="shared" si="155"/>
        <v>#VALUE!</v>
      </c>
      <c r="AN392" t="str">
        <f>IF(OR(VLOOKUP(AE392,Home!$C$8:$I$207,6,FALSE)="",VLOOKUP(AE392,Home!$C$8:$I$207,7,FALSE)=""),"FEJL",Baggrundsark!AE392)</f>
        <v>FEJL</v>
      </c>
      <c r="AO392">
        <f>IF(VLOOKUP(AE392,Home!$C$8:$N$207,12,FALSE)="Timelønnet",1,0)</f>
        <v>0</v>
      </c>
      <c r="AP392">
        <f>SUM($AO$4:AO392)*AO392</f>
        <v>0</v>
      </c>
      <c r="AQ392">
        <f t="shared" si="146"/>
        <v>1</v>
      </c>
      <c r="AR392" t="str">
        <f t="shared" si="146"/>
        <v/>
      </c>
      <c r="AS392" t="e">
        <f t="shared" si="156"/>
        <v>#VALUE!</v>
      </c>
      <c r="AT392" s="45" t="e">
        <f t="shared" si="147"/>
        <v>#VALUE!</v>
      </c>
      <c r="AU392">
        <f>VLOOKUP(AQ392,Home!$C$8:$J$207,8,FALSE)</f>
        <v>0</v>
      </c>
      <c r="AZ392">
        <v>21</v>
      </c>
      <c r="BA392">
        <v>2021</v>
      </c>
      <c r="BB392" t="s">
        <v>603</v>
      </c>
      <c r="BC392" t="s">
        <v>163</v>
      </c>
    </row>
    <row r="393" spans="1:55" x14ac:dyDescent="0.25">
      <c r="A393" s="6">
        <f t="shared" si="148"/>
        <v>0</v>
      </c>
      <c r="B393" s="6">
        <f t="shared" si="157"/>
        <v>0</v>
      </c>
      <c r="C393" s="6" t="str">
        <f t="shared" si="149"/>
        <v/>
      </c>
      <c r="D393" s="7">
        <f t="shared" si="150"/>
        <v>0</v>
      </c>
      <c r="E393" s="7">
        <f t="shared" si="158"/>
        <v>0</v>
      </c>
      <c r="F393" s="7" t="str">
        <f t="shared" si="151"/>
        <v/>
      </c>
      <c r="G393" s="6">
        <f t="shared" si="152"/>
        <v>0</v>
      </c>
      <c r="H393" s="6">
        <f t="shared" si="159"/>
        <v>0</v>
      </c>
      <c r="I393" s="6" t="str">
        <f t="shared" si="160"/>
        <v/>
      </c>
      <c r="J393" s="11">
        <v>390</v>
      </c>
      <c r="K393" s="11">
        <f>IF(IFERROR(VLOOKUP(J393,Home!$A$8:$B$1048576,1,FALSE),0)=0,0,1)</f>
        <v>0</v>
      </c>
      <c r="L393" s="129" t="e">
        <f>IF(VLOOKUP(O393,Home!$C$8:$R$207,6,FALSE)="","",VLOOKUP(O393,Home!$C$8:$R$207,6,FALSE))</f>
        <v>#N/A</v>
      </c>
      <c r="M393" s="129" t="e">
        <f t="shared" si="142"/>
        <v>#N/A</v>
      </c>
      <c r="N393" s="11">
        <f>SUM($K$4:K393)</f>
        <v>200</v>
      </c>
      <c r="O393" s="11" t="str">
        <f>IF(P393="","",IF(IFERROR(VLOOKUP(N393,Home!$C$8:$R$1048576,1,FALSE),"")=0,"",IFERROR(VLOOKUP(N393,Home!$C$8:$R$1048576,1,FALSE),"")))</f>
        <v/>
      </c>
      <c r="P393" s="11" t="str">
        <f>IF(IFERROR(VLOOKUP(W393,Home!$C$8:$R$1048576,3,FALSE),"")=0,"",IFERROR(VLOOKUP(W393,Home!$C$8:$R$1048576,3,FALSE),""))</f>
        <v/>
      </c>
      <c r="Q393" s="11" t="str">
        <f t="shared" si="143"/>
        <v/>
      </c>
      <c r="R393" s="130" t="e">
        <f>VLOOKUP(Q393,'Baggrund til lister'!$G$4:$H$15,2,FALSE)</f>
        <v>#N/A</v>
      </c>
      <c r="S393" s="11" t="str">
        <f t="shared" si="144"/>
        <v/>
      </c>
      <c r="T393" s="11" t="str">
        <f>IF(IFERROR(VLOOKUP(N393,Home!$C$8:$R$1048576,11,FALSE),"")=0,"",IFERROR(VLOOKUP(N393,Home!$C$8:$R$1048576,11,FALSE),""))</f>
        <v/>
      </c>
      <c r="U393" s="11" t="str">
        <f>IF(IFERROR(VLOOKUP(O393,Home!$C$8:$R$1048576,12,FALSE),"")=0,"",IFERROR(VLOOKUP(O393,Home!$C$8:$R$1048576,12,FALSE),""))</f>
        <v/>
      </c>
      <c r="V393" s="11" t="str">
        <f>IF(IFERROR(VLOOKUP(O393,Home!$C$8:$R$1048576,8,FALSE),"")=0,"",IFERROR(VLOOKUP(O393,Home!$C$8:$R$1048576,8,FALSE),""))</f>
        <v/>
      </c>
      <c r="W393" s="11" t="str">
        <f>IF(OR(VLOOKUP(N393,Home!$C$7:$I$207,6,FALSE)="",VLOOKUP(N393,Home!$C$7:$I$207,7,FALSE)=""),"FEJL",SUM(Baggrundsark!$K$4:K393))</f>
        <v>FEJL</v>
      </c>
      <c r="Y393">
        <v>390</v>
      </c>
      <c r="Z393" s="1"/>
      <c r="AC393" s="44"/>
      <c r="AD393">
        <f t="shared" si="153"/>
        <v>0</v>
      </c>
      <c r="AE393">
        <f>SUM($AD$4:AD393)</f>
        <v>1</v>
      </c>
      <c r="AF393" s="103" t="str">
        <f>IFERROR(VLOOKUP(AN393,Home!$C$8:$E$207,3,FALSE),"")</f>
        <v/>
      </c>
      <c r="AG393" s="103" t="str">
        <f>IFERROR(VLOOKUP(AN393,Home!$C$8:$E$207,2,FALSE),"")</f>
        <v/>
      </c>
      <c r="AH393" s="104" t="str">
        <f>IF(VLOOKUP(AE393,Home!$C$8:$I$207,6,FALSE)="","",VLOOKUP(AE393,Home!$C$8:$I$207,6,FALSE))</f>
        <v/>
      </c>
      <c r="AI393" s="104" t="e">
        <f t="shared" si="161"/>
        <v>#VALUE!</v>
      </c>
      <c r="AJ393" s="105" t="e">
        <f t="shared" si="154"/>
        <v>#VALUE!</v>
      </c>
      <c r="AK393" s="103" t="e">
        <f t="shared" si="145"/>
        <v>#VALUE!</v>
      </c>
      <c r="AL393" s="103" t="e">
        <f t="shared" si="155"/>
        <v>#VALUE!</v>
      </c>
      <c r="AN393" t="str">
        <f>IF(OR(VLOOKUP(AE393,Home!$C$8:$I$207,6,FALSE)="",VLOOKUP(AE393,Home!$C$8:$I$207,7,FALSE)=""),"FEJL",Baggrundsark!AE393)</f>
        <v>FEJL</v>
      </c>
      <c r="AO393">
        <f>IF(VLOOKUP(AE393,Home!$C$8:$N$207,12,FALSE)="Timelønnet",1,0)</f>
        <v>0</v>
      </c>
      <c r="AP393">
        <f>SUM($AO$4:AO393)*AO393</f>
        <v>0</v>
      </c>
      <c r="AQ393">
        <f t="shared" si="146"/>
        <v>1</v>
      </c>
      <c r="AR393" t="str">
        <f t="shared" si="146"/>
        <v/>
      </c>
      <c r="AS393" t="e">
        <f t="shared" si="156"/>
        <v>#VALUE!</v>
      </c>
      <c r="AT393" s="45" t="e">
        <f t="shared" si="147"/>
        <v>#VALUE!</v>
      </c>
      <c r="AU393">
        <f>VLOOKUP(AQ393,Home!$C$8:$J$207,8,FALSE)</f>
        <v>0</v>
      </c>
      <c r="AZ393">
        <v>22</v>
      </c>
      <c r="BA393">
        <v>2021</v>
      </c>
      <c r="BB393" t="s">
        <v>604</v>
      </c>
      <c r="BC393" t="s">
        <v>164</v>
      </c>
    </row>
    <row r="394" spans="1:55" x14ac:dyDescent="0.25">
      <c r="A394" s="6">
        <f t="shared" si="148"/>
        <v>0</v>
      </c>
      <c r="B394" s="6">
        <f t="shared" si="157"/>
        <v>0</v>
      </c>
      <c r="C394" s="6" t="str">
        <f t="shared" si="149"/>
        <v/>
      </c>
      <c r="D394" s="7">
        <f t="shared" si="150"/>
        <v>0</v>
      </c>
      <c r="E394" s="7">
        <f t="shared" si="158"/>
        <v>0</v>
      </c>
      <c r="F394" s="7" t="str">
        <f t="shared" si="151"/>
        <v/>
      </c>
      <c r="G394" s="6">
        <f t="shared" si="152"/>
        <v>0</v>
      </c>
      <c r="H394" s="6">
        <f t="shared" si="159"/>
        <v>0</v>
      </c>
      <c r="I394" s="6" t="str">
        <f t="shared" si="160"/>
        <v/>
      </c>
      <c r="J394" s="11">
        <v>391</v>
      </c>
      <c r="K394" s="11">
        <f>IF(IFERROR(VLOOKUP(J394,Home!$A$8:$B$1048576,1,FALSE),0)=0,0,1)</f>
        <v>0</v>
      </c>
      <c r="L394" s="129" t="e">
        <f>IF(VLOOKUP(O394,Home!$C$8:$R$207,6,FALSE)="","",VLOOKUP(O394,Home!$C$8:$R$207,6,FALSE))</f>
        <v>#N/A</v>
      </c>
      <c r="M394" s="129" t="e">
        <f t="shared" si="142"/>
        <v>#N/A</v>
      </c>
      <c r="N394" s="11">
        <f>SUM($K$4:K394)</f>
        <v>200</v>
      </c>
      <c r="O394" s="11" t="str">
        <f>IF(P394="","",IF(IFERROR(VLOOKUP(N394,Home!$C$8:$R$1048576,1,FALSE),"")=0,"",IFERROR(VLOOKUP(N394,Home!$C$8:$R$1048576,1,FALSE),"")))</f>
        <v/>
      </c>
      <c r="P394" s="11" t="str">
        <f>IF(IFERROR(VLOOKUP(W394,Home!$C$8:$R$1048576,3,FALSE),"")=0,"",IFERROR(VLOOKUP(W394,Home!$C$8:$R$1048576,3,FALSE),""))</f>
        <v/>
      </c>
      <c r="Q394" s="11" t="str">
        <f t="shared" si="143"/>
        <v/>
      </c>
      <c r="R394" s="130" t="e">
        <f>VLOOKUP(Q394,'Baggrund til lister'!$G$4:$H$15,2,FALSE)</f>
        <v>#N/A</v>
      </c>
      <c r="S394" s="11" t="str">
        <f t="shared" si="144"/>
        <v/>
      </c>
      <c r="T394" s="11" t="str">
        <f>IF(IFERROR(VLOOKUP(N394,Home!$C$8:$R$1048576,11,FALSE),"")=0,"",IFERROR(VLOOKUP(N394,Home!$C$8:$R$1048576,11,FALSE),""))</f>
        <v/>
      </c>
      <c r="U394" s="11" t="str">
        <f>IF(IFERROR(VLOOKUP(O394,Home!$C$8:$R$1048576,12,FALSE),"")=0,"",IFERROR(VLOOKUP(O394,Home!$C$8:$R$1048576,12,FALSE),""))</f>
        <v/>
      </c>
      <c r="V394" s="11" t="str">
        <f>IF(IFERROR(VLOOKUP(O394,Home!$C$8:$R$1048576,8,FALSE),"")=0,"",IFERROR(VLOOKUP(O394,Home!$C$8:$R$1048576,8,FALSE),""))</f>
        <v/>
      </c>
      <c r="W394" s="11" t="str">
        <f>IF(OR(VLOOKUP(N394,Home!$C$7:$I$207,6,FALSE)="",VLOOKUP(N394,Home!$C$7:$I$207,7,FALSE)=""),"FEJL",SUM(Baggrundsark!$K$4:K394))</f>
        <v>FEJL</v>
      </c>
      <c r="Y394">
        <v>391</v>
      </c>
      <c r="Z394" s="1"/>
      <c r="AC394" s="44"/>
      <c r="AD394">
        <f t="shared" si="153"/>
        <v>0</v>
      </c>
      <c r="AE394">
        <f>SUM($AD$4:AD394)</f>
        <v>1</v>
      </c>
      <c r="AF394" s="103" t="str">
        <f>IFERROR(VLOOKUP(AN394,Home!$C$8:$E$207,3,FALSE),"")</f>
        <v/>
      </c>
      <c r="AG394" s="103" t="str">
        <f>IFERROR(VLOOKUP(AN394,Home!$C$8:$E$207,2,FALSE),"")</f>
        <v/>
      </c>
      <c r="AH394" s="104" t="str">
        <f>IF(VLOOKUP(AE394,Home!$C$8:$I$207,6,FALSE)="","",VLOOKUP(AE394,Home!$C$8:$I$207,6,FALSE))</f>
        <v/>
      </c>
      <c r="AI394" s="104" t="e">
        <f t="shared" si="161"/>
        <v>#VALUE!</v>
      </c>
      <c r="AJ394" s="105" t="e">
        <f t="shared" si="154"/>
        <v>#VALUE!</v>
      </c>
      <c r="AK394" s="103" t="e">
        <f t="shared" si="145"/>
        <v>#VALUE!</v>
      </c>
      <c r="AL394" s="103" t="e">
        <f t="shared" si="155"/>
        <v>#VALUE!</v>
      </c>
      <c r="AN394" t="str">
        <f>IF(OR(VLOOKUP(AE394,Home!$C$8:$I$207,6,FALSE)="",VLOOKUP(AE394,Home!$C$8:$I$207,7,FALSE)=""),"FEJL",Baggrundsark!AE394)</f>
        <v>FEJL</v>
      </c>
      <c r="AO394">
        <f>IF(VLOOKUP(AE394,Home!$C$8:$N$207,12,FALSE)="Timelønnet",1,0)</f>
        <v>0</v>
      </c>
      <c r="AP394">
        <f>SUM($AO$4:AO394)*AO394</f>
        <v>0</v>
      </c>
      <c r="AQ394">
        <f t="shared" si="146"/>
        <v>1</v>
      </c>
      <c r="AR394" t="str">
        <f t="shared" si="146"/>
        <v/>
      </c>
      <c r="AS394" t="e">
        <f t="shared" si="156"/>
        <v>#VALUE!</v>
      </c>
      <c r="AT394" s="45" t="e">
        <f t="shared" si="147"/>
        <v>#VALUE!</v>
      </c>
      <c r="AU394">
        <f>VLOOKUP(AQ394,Home!$C$8:$J$207,8,FALSE)</f>
        <v>0</v>
      </c>
      <c r="AZ394">
        <v>23</v>
      </c>
      <c r="BA394">
        <v>2021</v>
      </c>
      <c r="BB394" t="s">
        <v>605</v>
      </c>
      <c r="BC394" t="s">
        <v>164</v>
      </c>
    </row>
    <row r="395" spans="1:55" x14ac:dyDescent="0.25">
      <c r="A395" s="6">
        <f t="shared" si="148"/>
        <v>0</v>
      </c>
      <c r="B395" s="6">
        <f t="shared" si="157"/>
        <v>0</v>
      </c>
      <c r="C395" s="6" t="str">
        <f t="shared" si="149"/>
        <v/>
      </c>
      <c r="D395" s="7">
        <f t="shared" si="150"/>
        <v>0</v>
      </c>
      <c r="E395" s="7">
        <f t="shared" si="158"/>
        <v>0</v>
      </c>
      <c r="F395" s="7" t="str">
        <f t="shared" si="151"/>
        <v/>
      </c>
      <c r="G395" s="6">
        <f t="shared" si="152"/>
        <v>0</v>
      </c>
      <c r="H395" s="6">
        <f t="shared" si="159"/>
        <v>0</v>
      </c>
      <c r="I395" s="6" t="str">
        <f t="shared" si="160"/>
        <v/>
      </c>
      <c r="J395" s="11">
        <v>392</v>
      </c>
      <c r="K395" s="11">
        <f>IF(IFERROR(VLOOKUP(J395,Home!$A$8:$B$1048576,1,FALSE),0)=0,0,1)</f>
        <v>0</v>
      </c>
      <c r="L395" s="129" t="e">
        <f>IF(VLOOKUP(O395,Home!$C$8:$R$207,6,FALSE)="","",VLOOKUP(O395,Home!$C$8:$R$207,6,FALSE))</f>
        <v>#N/A</v>
      </c>
      <c r="M395" s="129" t="e">
        <f t="shared" si="142"/>
        <v>#N/A</v>
      </c>
      <c r="N395" s="11">
        <f>SUM($K$4:K395)</f>
        <v>200</v>
      </c>
      <c r="O395" s="11" t="str">
        <f>IF(P395="","",IF(IFERROR(VLOOKUP(N395,Home!$C$8:$R$1048576,1,FALSE),"")=0,"",IFERROR(VLOOKUP(N395,Home!$C$8:$R$1048576,1,FALSE),"")))</f>
        <v/>
      </c>
      <c r="P395" s="11" t="str">
        <f>IF(IFERROR(VLOOKUP(W395,Home!$C$8:$R$1048576,3,FALSE),"")=0,"",IFERROR(VLOOKUP(W395,Home!$C$8:$R$1048576,3,FALSE),""))</f>
        <v/>
      </c>
      <c r="Q395" s="11" t="str">
        <f t="shared" si="143"/>
        <v/>
      </c>
      <c r="R395" s="130" t="e">
        <f>VLOOKUP(Q395,'Baggrund til lister'!$G$4:$H$15,2,FALSE)</f>
        <v>#N/A</v>
      </c>
      <c r="S395" s="11" t="str">
        <f t="shared" si="144"/>
        <v/>
      </c>
      <c r="T395" s="11" t="str">
        <f>IF(IFERROR(VLOOKUP(N395,Home!$C$8:$R$1048576,11,FALSE),"")=0,"",IFERROR(VLOOKUP(N395,Home!$C$8:$R$1048576,11,FALSE),""))</f>
        <v/>
      </c>
      <c r="U395" s="11" t="str">
        <f>IF(IFERROR(VLOOKUP(O395,Home!$C$8:$R$1048576,12,FALSE),"")=0,"",IFERROR(VLOOKUP(O395,Home!$C$8:$R$1048576,12,FALSE),""))</f>
        <v/>
      </c>
      <c r="V395" s="11" t="str">
        <f>IF(IFERROR(VLOOKUP(O395,Home!$C$8:$R$1048576,8,FALSE),"")=0,"",IFERROR(VLOOKUP(O395,Home!$C$8:$R$1048576,8,FALSE),""))</f>
        <v/>
      </c>
      <c r="W395" s="11" t="str">
        <f>IF(OR(VLOOKUP(N395,Home!$C$7:$I$207,6,FALSE)="",VLOOKUP(N395,Home!$C$7:$I$207,7,FALSE)=""),"FEJL",SUM(Baggrundsark!$K$4:K395))</f>
        <v>FEJL</v>
      </c>
      <c r="Y395">
        <v>392</v>
      </c>
      <c r="Z395" s="1"/>
      <c r="AC395" s="44"/>
      <c r="AD395">
        <f t="shared" si="153"/>
        <v>0</v>
      </c>
      <c r="AE395">
        <f>SUM($AD$4:AD395)</f>
        <v>1</v>
      </c>
      <c r="AF395" s="103" t="str">
        <f>IFERROR(VLOOKUP(AN395,Home!$C$8:$E$207,3,FALSE),"")</f>
        <v/>
      </c>
      <c r="AG395" s="103" t="str">
        <f>IFERROR(VLOOKUP(AN395,Home!$C$8:$E$207,2,FALSE),"")</f>
        <v/>
      </c>
      <c r="AH395" s="104" t="str">
        <f>IF(VLOOKUP(AE395,Home!$C$8:$I$207,6,FALSE)="","",VLOOKUP(AE395,Home!$C$8:$I$207,6,FALSE))</f>
        <v/>
      </c>
      <c r="AI395" s="104" t="e">
        <f t="shared" si="161"/>
        <v>#VALUE!</v>
      </c>
      <c r="AJ395" s="105" t="e">
        <f t="shared" si="154"/>
        <v>#VALUE!</v>
      </c>
      <c r="AK395" s="103" t="e">
        <f t="shared" si="145"/>
        <v>#VALUE!</v>
      </c>
      <c r="AL395" s="103" t="e">
        <f t="shared" si="155"/>
        <v>#VALUE!</v>
      </c>
      <c r="AN395" t="str">
        <f>IF(OR(VLOOKUP(AE395,Home!$C$8:$I$207,6,FALSE)="",VLOOKUP(AE395,Home!$C$8:$I$207,7,FALSE)=""),"FEJL",Baggrundsark!AE395)</f>
        <v>FEJL</v>
      </c>
      <c r="AO395">
        <f>IF(VLOOKUP(AE395,Home!$C$8:$N$207,12,FALSE)="Timelønnet",1,0)</f>
        <v>0</v>
      </c>
      <c r="AP395">
        <f>SUM($AO$4:AO395)*AO395</f>
        <v>0</v>
      </c>
      <c r="AQ395">
        <f t="shared" si="146"/>
        <v>1</v>
      </c>
      <c r="AR395" t="str">
        <f t="shared" si="146"/>
        <v/>
      </c>
      <c r="AS395" t="e">
        <f t="shared" si="156"/>
        <v>#VALUE!</v>
      </c>
      <c r="AT395" s="45" t="e">
        <f t="shared" si="147"/>
        <v>#VALUE!</v>
      </c>
      <c r="AU395">
        <f>VLOOKUP(AQ395,Home!$C$8:$J$207,8,FALSE)</f>
        <v>0</v>
      </c>
      <c r="AZ395">
        <v>24</v>
      </c>
      <c r="BA395">
        <v>2021</v>
      </c>
      <c r="BB395" t="s">
        <v>606</v>
      </c>
      <c r="BC395" t="s">
        <v>165</v>
      </c>
    </row>
    <row r="396" spans="1:55" x14ac:dyDescent="0.25">
      <c r="A396" s="6">
        <f t="shared" si="148"/>
        <v>0</v>
      </c>
      <c r="B396" s="6">
        <f t="shared" si="157"/>
        <v>0</v>
      </c>
      <c r="C396" s="6" t="str">
        <f t="shared" si="149"/>
        <v/>
      </c>
      <c r="D396" s="7">
        <f t="shared" si="150"/>
        <v>0</v>
      </c>
      <c r="E396" s="7">
        <f t="shared" si="158"/>
        <v>0</v>
      </c>
      <c r="F396" s="7" t="str">
        <f t="shared" si="151"/>
        <v/>
      </c>
      <c r="G396" s="6">
        <f t="shared" si="152"/>
        <v>0</v>
      </c>
      <c r="H396" s="6">
        <f t="shared" si="159"/>
        <v>0</v>
      </c>
      <c r="I396" s="6" t="str">
        <f t="shared" si="160"/>
        <v/>
      </c>
      <c r="J396" s="11">
        <v>393</v>
      </c>
      <c r="K396" s="11">
        <f>IF(IFERROR(VLOOKUP(J396,Home!$A$8:$B$1048576,1,FALSE),0)=0,0,1)</f>
        <v>0</v>
      </c>
      <c r="L396" s="129" t="e">
        <f>IF(VLOOKUP(O396,Home!$C$8:$R$207,6,FALSE)="","",VLOOKUP(O396,Home!$C$8:$R$207,6,FALSE))</f>
        <v>#N/A</v>
      </c>
      <c r="M396" s="129" t="e">
        <f t="shared" si="142"/>
        <v>#N/A</v>
      </c>
      <c r="N396" s="11">
        <f>SUM($K$4:K396)</f>
        <v>200</v>
      </c>
      <c r="O396" s="11" t="str">
        <f>IF(P396="","",IF(IFERROR(VLOOKUP(N396,Home!$C$8:$R$1048576,1,FALSE),"")=0,"",IFERROR(VLOOKUP(N396,Home!$C$8:$R$1048576,1,FALSE),"")))</f>
        <v/>
      </c>
      <c r="P396" s="11" t="str">
        <f>IF(IFERROR(VLOOKUP(W396,Home!$C$8:$R$1048576,3,FALSE),"")=0,"",IFERROR(VLOOKUP(W396,Home!$C$8:$R$1048576,3,FALSE),""))</f>
        <v/>
      </c>
      <c r="Q396" s="11" t="str">
        <f t="shared" si="143"/>
        <v/>
      </c>
      <c r="R396" s="130" t="e">
        <f>VLOOKUP(Q396,'Baggrund til lister'!$G$4:$H$15,2,FALSE)</f>
        <v>#N/A</v>
      </c>
      <c r="S396" s="11" t="str">
        <f t="shared" si="144"/>
        <v/>
      </c>
      <c r="T396" s="11" t="str">
        <f>IF(IFERROR(VLOOKUP(N396,Home!$C$8:$R$1048576,11,FALSE),"")=0,"",IFERROR(VLOOKUP(N396,Home!$C$8:$R$1048576,11,FALSE),""))</f>
        <v/>
      </c>
      <c r="U396" s="11" t="str">
        <f>IF(IFERROR(VLOOKUP(O396,Home!$C$8:$R$1048576,12,FALSE),"")=0,"",IFERROR(VLOOKUP(O396,Home!$C$8:$R$1048576,12,FALSE),""))</f>
        <v/>
      </c>
      <c r="V396" s="11" t="str">
        <f>IF(IFERROR(VLOOKUP(O396,Home!$C$8:$R$1048576,8,FALSE),"")=0,"",IFERROR(VLOOKUP(O396,Home!$C$8:$R$1048576,8,FALSE),""))</f>
        <v/>
      </c>
      <c r="W396" s="11" t="str">
        <f>IF(OR(VLOOKUP(N396,Home!$C$7:$I$207,6,FALSE)="",VLOOKUP(N396,Home!$C$7:$I$207,7,FALSE)=""),"FEJL",SUM(Baggrundsark!$K$4:K396))</f>
        <v>FEJL</v>
      </c>
      <c r="Y396">
        <v>393</v>
      </c>
      <c r="Z396" s="1"/>
      <c r="AC396" s="44"/>
      <c r="AD396">
        <f t="shared" si="153"/>
        <v>0</v>
      </c>
      <c r="AE396">
        <f>SUM($AD$4:AD396)</f>
        <v>1</v>
      </c>
      <c r="AF396" s="103" t="str">
        <f>IFERROR(VLOOKUP(AN396,Home!$C$8:$E$207,3,FALSE),"")</f>
        <v/>
      </c>
      <c r="AG396" s="103" t="str">
        <f>IFERROR(VLOOKUP(AN396,Home!$C$8:$E$207,2,FALSE),"")</f>
        <v/>
      </c>
      <c r="AH396" s="104" t="str">
        <f>IF(VLOOKUP(AE396,Home!$C$8:$I$207,6,FALSE)="","",VLOOKUP(AE396,Home!$C$8:$I$207,6,FALSE))</f>
        <v/>
      </c>
      <c r="AI396" s="104" t="e">
        <f t="shared" si="161"/>
        <v>#VALUE!</v>
      </c>
      <c r="AJ396" s="105" t="e">
        <f t="shared" si="154"/>
        <v>#VALUE!</v>
      </c>
      <c r="AK396" s="103" t="e">
        <f t="shared" si="145"/>
        <v>#VALUE!</v>
      </c>
      <c r="AL396" s="103" t="e">
        <f t="shared" si="155"/>
        <v>#VALUE!</v>
      </c>
      <c r="AN396" t="str">
        <f>IF(OR(VLOOKUP(AE396,Home!$C$8:$I$207,6,FALSE)="",VLOOKUP(AE396,Home!$C$8:$I$207,7,FALSE)=""),"FEJL",Baggrundsark!AE396)</f>
        <v>FEJL</v>
      </c>
      <c r="AO396">
        <f>IF(VLOOKUP(AE396,Home!$C$8:$N$207,12,FALSE)="Timelønnet",1,0)</f>
        <v>0</v>
      </c>
      <c r="AP396">
        <f>SUM($AO$4:AO396)*AO396</f>
        <v>0</v>
      </c>
      <c r="AQ396">
        <f t="shared" si="146"/>
        <v>1</v>
      </c>
      <c r="AR396" t="str">
        <f t="shared" si="146"/>
        <v/>
      </c>
      <c r="AS396" t="e">
        <f t="shared" si="156"/>
        <v>#VALUE!</v>
      </c>
      <c r="AT396" s="45" t="e">
        <f t="shared" si="147"/>
        <v>#VALUE!</v>
      </c>
      <c r="AU396">
        <f>VLOOKUP(AQ396,Home!$C$8:$J$207,8,FALSE)</f>
        <v>0</v>
      </c>
      <c r="AZ396">
        <v>25</v>
      </c>
      <c r="BA396">
        <v>2021</v>
      </c>
      <c r="BB396" t="s">
        <v>607</v>
      </c>
      <c r="BC396" t="s">
        <v>165</v>
      </c>
    </row>
    <row r="397" spans="1:55" x14ac:dyDescent="0.25">
      <c r="A397" s="6">
        <f t="shared" si="148"/>
        <v>0</v>
      </c>
      <c r="B397" s="6">
        <f t="shared" si="157"/>
        <v>0</v>
      </c>
      <c r="C397" s="6" t="str">
        <f t="shared" si="149"/>
        <v/>
      </c>
      <c r="D397" s="7">
        <f t="shared" si="150"/>
        <v>0</v>
      </c>
      <c r="E397" s="7">
        <f t="shared" si="158"/>
        <v>0</v>
      </c>
      <c r="F397" s="7" t="str">
        <f t="shared" si="151"/>
        <v/>
      </c>
      <c r="G397" s="6">
        <f t="shared" si="152"/>
        <v>0</v>
      </c>
      <c r="H397" s="6">
        <f t="shared" si="159"/>
        <v>0</v>
      </c>
      <c r="I397" s="6" t="str">
        <f t="shared" si="160"/>
        <v/>
      </c>
      <c r="J397" s="11">
        <v>394</v>
      </c>
      <c r="K397" s="11">
        <f>IF(IFERROR(VLOOKUP(J397,Home!$A$8:$B$1048576,1,FALSE),0)=0,0,1)</f>
        <v>0</v>
      </c>
      <c r="L397" s="129" t="e">
        <f>IF(VLOOKUP(O397,Home!$C$8:$R$207,6,FALSE)="","",VLOOKUP(O397,Home!$C$8:$R$207,6,FALSE))</f>
        <v>#N/A</v>
      </c>
      <c r="M397" s="129" t="e">
        <f t="shared" si="142"/>
        <v>#N/A</v>
      </c>
      <c r="N397" s="11">
        <f>SUM($K$4:K397)</f>
        <v>200</v>
      </c>
      <c r="O397" s="11" t="str">
        <f>IF(P397="","",IF(IFERROR(VLOOKUP(N397,Home!$C$8:$R$1048576,1,FALSE),"")=0,"",IFERROR(VLOOKUP(N397,Home!$C$8:$R$1048576,1,FALSE),"")))</f>
        <v/>
      </c>
      <c r="P397" s="11" t="str">
        <f>IF(IFERROR(VLOOKUP(W397,Home!$C$8:$R$1048576,3,FALSE),"")=0,"",IFERROR(VLOOKUP(W397,Home!$C$8:$R$1048576,3,FALSE),""))</f>
        <v/>
      </c>
      <c r="Q397" s="11" t="str">
        <f t="shared" si="143"/>
        <v/>
      </c>
      <c r="R397" s="130" t="e">
        <f>VLOOKUP(Q397,'Baggrund til lister'!$G$4:$H$15,2,FALSE)</f>
        <v>#N/A</v>
      </c>
      <c r="S397" s="11" t="str">
        <f t="shared" si="144"/>
        <v/>
      </c>
      <c r="T397" s="11" t="str">
        <f>IF(IFERROR(VLOOKUP(N397,Home!$C$8:$R$1048576,11,FALSE),"")=0,"",IFERROR(VLOOKUP(N397,Home!$C$8:$R$1048576,11,FALSE),""))</f>
        <v/>
      </c>
      <c r="U397" s="11" t="str">
        <f>IF(IFERROR(VLOOKUP(O397,Home!$C$8:$R$1048576,12,FALSE),"")=0,"",IFERROR(VLOOKUP(O397,Home!$C$8:$R$1048576,12,FALSE),""))</f>
        <v/>
      </c>
      <c r="V397" s="11" t="str">
        <f>IF(IFERROR(VLOOKUP(O397,Home!$C$8:$R$1048576,8,FALSE),"")=0,"",IFERROR(VLOOKUP(O397,Home!$C$8:$R$1048576,8,FALSE),""))</f>
        <v/>
      </c>
      <c r="W397" s="11" t="str">
        <f>IF(OR(VLOOKUP(N397,Home!$C$7:$I$207,6,FALSE)="",VLOOKUP(N397,Home!$C$7:$I$207,7,FALSE)=""),"FEJL",SUM(Baggrundsark!$K$4:K397))</f>
        <v>FEJL</v>
      </c>
      <c r="Y397">
        <v>394</v>
      </c>
      <c r="Z397" s="1"/>
      <c r="AC397" s="44"/>
      <c r="AD397">
        <f t="shared" si="153"/>
        <v>0</v>
      </c>
      <c r="AE397">
        <f>SUM($AD$4:AD397)</f>
        <v>1</v>
      </c>
      <c r="AF397" s="103" t="str">
        <f>IFERROR(VLOOKUP(AN397,Home!$C$8:$E$207,3,FALSE),"")</f>
        <v/>
      </c>
      <c r="AG397" s="103" t="str">
        <f>IFERROR(VLOOKUP(AN397,Home!$C$8:$E$207,2,FALSE),"")</f>
        <v/>
      </c>
      <c r="AH397" s="104" t="str">
        <f>IF(VLOOKUP(AE397,Home!$C$8:$I$207,6,FALSE)="","",VLOOKUP(AE397,Home!$C$8:$I$207,6,FALSE))</f>
        <v/>
      </c>
      <c r="AI397" s="104" t="e">
        <f t="shared" si="161"/>
        <v>#VALUE!</v>
      </c>
      <c r="AJ397" s="105" t="e">
        <f t="shared" si="154"/>
        <v>#VALUE!</v>
      </c>
      <c r="AK397" s="103" t="e">
        <f t="shared" si="145"/>
        <v>#VALUE!</v>
      </c>
      <c r="AL397" s="103" t="e">
        <f t="shared" si="155"/>
        <v>#VALUE!</v>
      </c>
      <c r="AN397" t="str">
        <f>IF(OR(VLOOKUP(AE397,Home!$C$8:$I$207,6,FALSE)="",VLOOKUP(AE397,Home!$C$8:$I$207,7,FALSE)=""),"FEJL",Baggrundsark!AE397)</f>
        <v>FEJL</v>
      </c>
      <c r="AO397">
        <f>IF(VLOOKUP(AE397,Home!$C$8:$N$207,12,FALSE)="Timelønnet",1,0)</f>
        <v>0</v>
      </c>
      <c r="AP397">
        <f>SUM($AO$4:AO397)*AO397</f>
        <v>0</v>
      </c>
      <c r="AQ397">
        <f t="shared" si="146"/>
        <v>1</v>
      </c>
      <c r="AR397" t="str">
        <f t="shared" si="146"/>
        <v/>
      </c>
      <c r="AS397" t="e">
        <f t="shared" si="156"/>
        <v>#VALUE!</v>
      </c>
      <c r="AT397" s="45" t="e">
        <f t="shared" si="147"/>
        <v>#VALUE!</v>
      </c>
      <c r="AU397">
        <f>VLOOKUP(AQ397,Home!$C$8:$J$207,8,FALSE)</f>
        <v>0</v>
      </c>
      <c r="AZ397">
        <v>26</v>
      </c>
      <c r="BA397">
        <v>2021</v>
      </c>
      <c r="BB397" t="s">
        <v>608</v>
      </c>
      <c r="BC397" t="s">
        <v>166</v>
      </c>
    </row>
    <row r="398" spans="1:55" x14ac:dyDescent="0.25">
      <c r="A398" s="6">
        <f t="shared" si="148"/>
        <v>0</v>
      </c>
      <c r="B398" s="6">
        <f t="shared" si="157"/>
        <v>0</v>
      </c>
      <c r="C398" s="6" t="str">
        <f t="shared" si="149"/>
        <v/>
      </c>
      <c r="D398" s="7">
        <f t="shared" si="150"/>
        <v>0</v>
      </c>
      <c r="E398" s="7">
        <f t="shared" si="158"/>
        <v>0</v>
      </c>
      <c r="F398" s="7" t="str">
        <f t="shared" si="151"/>
        <v/>
      </c>
      <c r="G398" s="6">
        <f t="shared" si="152"/>
        <v>0</v>
      </c>
      <c r="H398" s="6">
        <f t="shared" si="159"/>
        <v>0</v>
      </c>
      <c r="I398" s="6" t="str">
        <f t="shared" si="160"/>
        <v/>
      </c>
      <c r="J398" s="11">
        <v>395</v>
      </c>
      <c r="K398" s="11">
        <f>IF(IFERROR(VLOOKUP(J398,Home!$A$8:$B$1048576,1,FALSE),0)=0,0,1)</f>
        <v>0</v>
      </c>
      <c r="L398" s="129" t="e">
        <f>IF(VLOOKUP(O398,Home!$C$8:$R$207,6,FALSE)="","",VLOOKUP(O398,Home!$C$8:$R$207,6,FALSE))</f>
        <v>#N/A</v>
      </c>
      <c r="M398" s="129" t="e">
        <f t="shared" si="142"/>
        <v>#N/A</v>
      </c>
      <c r="N398" s="11">
        <f>SUM($K$4:K398)</f>
        <v>200</v>
      </c>
      <c r="O398" s="11" t="str">
        <f>IF(P398="","",IF(IFERROR(VLOOKUP(N398,Home!$C$8:$R$1048576,1,FALSE),"")=0,"",IFERROR(VLOOKUP(N398,Home!$C$8:$R$1048576,1,FALSE),"")))</f>
        <v/>
      </c>
      <c r="P398" s="11" t="str">
        <f>IF(IFERROR(VLOOKUP(W398,Home!$C$8:$R$1048576,3,FALSE),"")=0,"",IFERROR(VLOOKUP(W398,Home!$C$8:$R$1048576,3,FALSE),""))</f>
        <v/>
      </c>
      <c r="Q398" s="11" t="str">
        <f t="shared" si="143"/>
        <v/>
      </c>
      <c r="R398" s="130" t="e">
        <f>VLOOKUP(Q398,'Baggrund til lister'!$G$4:$H$15,2,FALSE)</f>
        <v>#N/A</v>
      </c>
      <c r="S398" s="11" t="str">
        <f t="shared" si="144"/>
        <v/>
      </c>
      <c r="T398" s="11" t="str">
        <f>IF(IFERROR(VLOOKUP(N398,Home!$C$8:$R$1048576,11,FALSE),"")=0,"",IFERROR(VLOOKUP(N398,Home!$C$8:$R$1048576,11,FALSE),""))</f>
        <v/>
      </c>
      <c r="U398" s="11" t="str">
        <f>IF(IFERROR(VLOOKUP(O398,Home!$C$8:$R$1048576,12,FALSE),"")=0,"",IFERROR(VLOOKUP(O398,Home!$C$8:$R$1048576,12,FALSE),""))</f>
        <v/>
      </c>
      <c r="V398" s="11" t="str">
        <f>IF(IFERROR(VLOOKUP(O398,Home!$C$8:$R$1048576,8,FALSE),"")=0,"",IFERROR(VLOOKUP(O398,Home!$C$8:$R$1048576,8,FALSE),""))</f>
        <v/>
      </c>
      <c r="W398" s="11" t="str">
        <f>IF(OR(VLOOKUP(N398,Home!$C$7:$I$207,6,FALSE)="",VLOOKUP(N398,Home!$C$7:$I$207,7,FALSE)=""),"FEJL",SUM(Baggrundsark!$K$4:K398))</f>
        <v>FEJL</v>
      </c>
      <c r="Y398">
        <v>395</v>
      </c>
      <c r="Z398" s="1"/>
      <c r="AC398" s="44"/>
      <c r="AD398">
        <f t="shared" si="153"/>
        <v>0</v>
      </c>
      <c r="AE398">
        <f>SUM($AD$4:AD398)</f>
        <v>1</v>
      </c>
      <c r="AF398" s="103" t="str">
        <f>IFERROR(VLOOKUP(AN398,Home!$C$8:$E$207,3,FALSE),"")</f>
        <v/>
      </c>
      <c r="AG398" s="103" t="str">
        <f>IFERROR(VLOOKUP(AN398,Home!$C$8:$E$207,2,FALSE),"")</f>
        <v/>
      </c>
      <c r="AH398" s="104" t="str">
        <f>IF(VLOOKUP(AE398,Home!$C$8:$I$207,6,FALSE)="","",VLOOKUP(AE398,Home!$C$8:$I$207,6,FALSE))</f>
        <v/>
      </c>
      <c r="AI398" s="104" t="e">
        <f t="shared" si="161"/>
        <v>#VALUE!</v>
      </c>
      <c r="AJ398" s="105" t="e">
        <f t="shared" si="154"/>
        <v>#VALUE!</v>
      </c>
      <c r="AK398" s="103" t="e">
        <f t="shared" si="145"/>
        <v>#VALUE!</v>
      </c>
      <c r="AL398" s="103" t="e">
        <f t="shared" si="155"/>
        <v>#VALUE!</v>
      </c>
      <c r="AN398" t="str">
        <f>IF(OR(VLOOKUP(AE398,Home!$C$8:$I$207,6,FALSE)="",VLOOKUP(AE398,Home!$C$8:$I$207,7,FALSE)=""),"FEJL",Baggrundsark!AE398)</f>
        <v>FEJL</v>
      </c>
      <c r="AO398">
        <f>IF(VLOOKUP(AE398,Home!$C$8:$N$207,12,FALSE)="Timelønnet",1,0)</f>
        <v>0</v>
      </c>
      <c r="AP398">
        <f>SUM($AO$4:AO398)*AO398</f>
        <v>0</v>
      </c>
      <c r="AQ398">
        <f t="shared" si="146"/>
        <v>1</v>
      </c>
      <c r="AR398" t="str">
        <f t="shared" si="146"/>
        <v/>
      </c>
      <c r="AS398" t="e">
        <f t="shared" si="156"/>
        <v>#VALUE!</v>
      </c>
      <c r="AT398" s="45" t="e">
        <f t="shared" si="147"/>
        <v>#VALUE!</v>
      </c>
      <c r="AU398">
        <f>VLOOKUP(AQ398,Home!$C$8:$J$207,8,FALSE)</f>
        <v>0</v>
      </c>
      <c r="AZ398">
        <v>27</v>
      </c>
      <c r="BA398">
        <v>2021</v>
      </c>
      <c r="BB398" t="s">
        <v>609</v>
      </c>
      <c r="BC398" t="s">
        <v>166</v>
      </c>
    </row>
    <row r="399" spans="1:55" x14ac:dyDescent="0.25">
      <c r="A399" s="6">
        <f t="shared" si="148"/>
        <v>0</v>
      </c>
      <c r="B399" s="6">
        <f t="shared" si="157"/>
        <v>0</v>
      </c>
      <c r="C399" s="6" t="str">
        <f t="shared" si="149"/>
        <v/>
      </c>
      <c r="D399" s="7">
        <f t="shared" si="150"/>
        <v>0</v>
      </c>
      <c r="E399" s="7">
        <f t="shared" si="158"/>
        <v>0</v>
      </c>
      <c r="F399" s="7" t="str">
        <f t="shared" si="151"/>
        <v/>
      </c>
      <c r="G399" s="6">
        <f t="shared" si="152"/>
        <v>0</v>
      </c>
      <c r="H399" s="6">
        <f t="shared" si="159"/>
        <v>0</v>
      </c>
      <c r="I399" s="6" t="str">
        <f t="shared" si="160"/>
        <v/>
      </c>
      <c r="J399" s="11">
        <v>396</v>
      </c>
      <c r="K399" s="11">
        <f>IF(IFERROR(VLOOKUP(J399,Home!$A$8:$B$1048576,1,FALSE),0)=0,0,1)</f>
        <v>0</v>
      </c>
      <c r="L399" s="129" t="e">
        <f>IF(VLOOKUP(O399,Home!$C$8:$R$207,6,FALSE)="","",VLOOKUP(O399,Home!$C$8:$R$207,6,FALSE))</f>
        <v>#N/A</v>
      </c>
      <c r="M399" s="129" t="e">
        <f t="shared" si="142"/>
        <v>#N/A</v>
      </c>
      <c r="N399" s="11">
        <f>SUM($K$4:K399)</f>
        <v>200</v>
      </c>
      <c r="O399" s="11" t="str">
        <f>IF(P399="","",IF(IFERROR(VLOOKUP(N399,Home!$C$8:$R$1048576,1,FALSE),"")=0,"",IFERROR(VLOOKUP(N399,Home!$C$8:$R$1048576,1,FALSE),"")))</f>
        <v/>
      </c>
      <c r="P399" s="11" t="str">
        <f>IF(IFERROR(VLOOKUP(W399,Home!$C$8:$R$1048576,3,FALSE),"")=0,"",IFERROR(VLOOKUP(W399,Home!$C$8:$R$1048576,3,FALSE),""))</f>
        <v/>
      </c>
      <c r="Q399" s="11" t="str">
        <f t="shared" si="143"/>
        <v/>
      </c>
      <c r="R399" s="130" t="e">
        <f>VLOOKUP(Q399,'Baggrund til lister'!$G$4:$H$15,2,FALSE)</f>
        <v>#N/A</v>
      </c>
      <c r="S399" s="11" t="str">
        <f t="shared" si="144"/>
        <v/>
      </c>
      <c r="T399" s="11" t="str">
        <f>IF(IFERROR(VLOOKUP(N399,Home!$C$8:$R$1048576,11,FALSE),"")=0,"",IFERROR(VLOOKUP(N399,Home!$C$8:$R$1048576,11,FALSE),""))</f>
        <v/>
      </c>
      <c r="U399" s="11" t="str">
        <f>IF(IFERROR(VLOOKUP(O399,Home!$C$8:$R$1048576,12,FALSE),"")=0,"",IFERROR(VLOOKUP(O399,Home!$C$8:$R$1048576,12,FALSE),""))</f>
        <v/>
      </c>
      <c r="V399" s="11" t="str">
        <f>IF(IFERROR(VLOOKUP(O399,Home!$C$8:$R$1048576,8,FALSE),"")=0,"",IFERROR(VLOOKUP(O399,Home!$C$8:$R$1048576,8,FALSE),""))</f>
        <v/>
      </c>
      <c r="W399" s="11" t="str">
        <f>IF(OR(VLOOKUP(N399,Home!$C$7:$I$207,6,FALSE)="",VLOOKUP(N399,Home!$C$7:$I$207,7,FALSE)=""),"FEJL",SUM(Baggrundsark!$K$4:K399))</f>
        <v>FEJL</v>
      </c>
      <c r="Y399">
        <v>396</v>
      </c>
      <c r="Z399" s="1"/>
      <c r="AC399" s="44"/>
      <c r="AD399">
        <f t="shared" si="153"/>
        <v>0</v>
      </c>
      <c r="AE399">
        <f>SUM($AD$4:AD399)</f>
        <v>1</v>
      </c>
      <c r="AF399" s="103" t="str">
        <f>IFERROR(VLOOKUP(AN399,Home!$C$8:$E$207,3,FALSE),"")</f>
        <v/>
      </c>
      <c r="AG399" s="103" t="str">
        <f>IFERROR(VLOOKUP(AN399,Home!$C$8:$E$207,2,FALSE),"")</f>
        <v/>
      </c>
      <c r="AH399" s="104" t="str">
        <f>IF(VLOOKUP(AE399,Home!$C$8:$I$207,6,FALSE)="","",VLOOKUP(AE399,Home!$C$8:$I$207,6,FALSE))</f>
        <v/>
      </c>
      <c r="AI399" s="104" t="e">
        <f t="shared" si="161"/>
        <v>#VALUE!</v>
      </c>
      <c r="AJ399" s="105" t="e">
        <f t="shared" si="154"/>
        <v>#VALUE!</v>
      </c>
      <c r="AK399" s="103" t="e">
        <f t="shared" si="145"/>
        <v>#VALUE!</v>
      </c>
      <c r="AL399" s="103" t="e">
        <f t="shared" si="155"/>
        <v>#VALUE!</v>
      </c>
      <c r="AN399" t="str">
        <f>IF(OR(VLOOKUP(AE399,Home!$C$8:$I$207,6,FALSE)="",VLOOKUP(AE399,Home!$C$8:$I$207,7,FALSE)=""),"FEJL",Baggrundsark!AE399)</f>
        <v>FEJL</v>
      </c>
      <c r="AO399">
        <f>IF(VLOOKUP(AE399,Home!$C$8:$N$207,12,FALSE)="Timelønnet",1,0)</f>
        <v>0</v>
      </c>
      <c r="AP399">
        <f>SUM($AO$4:AO399)*AO399</f>
        <v>0</v>
      </c>
      <c r="AQ399">
        <f t="shared" si="146"/>
        <v>1</v>
      </c>
      <c r="AR399" t="str">
        <f t="shared" si="146"/>
        <v/>
      </c>
      <c r="AS399" t="e">
        <f t="shared" si="156"/>
        <v>#VALUE!</v>
      </c>
      <c r="AT399" s="45" t="e">
        <f t="shared" si="147"/>
        <v>#VALUE!</v>
      </c>
      <c r="AU399">
        <f>VLOOKUP(AQ399,Home!$C$8:$J$207,8,FALSE)</f>
        <v>0</v>
      </c>
      <c r="AZ399">
        <v>28</v>
      </c>
      <c r="BA399">
        <v>2021</v>
      </c>
      <c r="BB399" t="s">
        <v>610</v>
      </c>
      <c r="BC399" t="s">
        <v>167</v>
      </c>
    </row>
    <row r="400" spans="1:55" x14ac:dyDescent="0.25">
      <c r="A400" s="6">
        <f t="shared" si="148"/>
        <v>0</v>
      </c>
      <c r="B400" s="6">
        <f t="shared" si="157"/>
        <v>0</v>
      </c>
      <c r="C400" s="6" t="str">
        <f t="shared" si="149"/>
        <v/>
      </c>
      <c r="D400" s="7">
        <f t="shared" si="150"/>
        <v>0</v>
      </c>
      <c r="E400" s="7">
        <f t="shared" si="158"/>
        <v>0</v>
      </c>
      <c r="F400" s="7" t="str">
        <f t="shared" si="151"/>
        <v/>
      </c>
      <c r="G400" s="6">
        <f t="shared" si="152"/>
        <v>0</v>
      </c>
      <c r="H400" s="6">
        <f t="shared" si="159"/>
        <v>0</v>
      </c>
      <c r="I400" s="6" t="str">
        <f t="shared" si="160"/>
        <v/>
      </c>
      <c r="J400" s="11">
        <v>397</v>
      </c>
      <c r="K400" s="11">
        <f>IF(IFERROR(VLOOKUP(J400,Home!$A$8:$B$1048576,1,FALSE),0)=0,0,1)</f>
        <v>0</v>
      </c>
      <c r="L400" s="129" t="e">
        <f>IF(VLOOKUP(O400,Home!$C$8:$R$207,6,FALSE)="","",VLOOKUP(O400,Home!$C$8:$R$207,6,FALSE))</f>
        <v>#N/A</v>
      </c>
      <c r="M400" s="129" t="e">
        <f t="shared" si="142"/>
        <v>#N/A</v>
      </c>
      <c r="N400" s="11">
        <f>SUM($K$4:K400)</f>
        <v>200</v>
      </c>
      <c r="O400" s="11" t="str">
        <f>IF(P400="","",IF(IFERROR(VLOOKUP(N400,Home!$C$8:$R$1048576,1,FALSE),"")=0,"",IFERROR(VLOOKUP(N400,Home!$C$8:$R$1048576,1,FALSE),"")))</f>
        <v/>
      </c>
      <c r="P400" s="11" t="str">
        <f>IF(IFERROR(VLOOKUP(W400,Home!$C$8:$R$1048576,3,FALSE),"")=0,"",IFERROR(VLOOKUP(W400,Home!$C$8:$R$1048576,3,FALSE),""))</f>
        <v/>
      </c>
      <c r="Q400" s="11" t="str">
        <f t="shared" si="143"/>
        <v/>
      </c>
      <c r="R400" s="130" t="e">
        <f>VLOOKUP(Q400,'Baggrund til lister'!$G$4:$H$15,2,FALSE)</f>
        <v>#N/A</v>
      </c>
      <c r="S400" s="11" t="str">
        <f t="shared" si="144"/>
        <v/>
      </c>
      <c r="T400" s="11" t="str">
        <f>IF(IFERROR(VLOOKUP(N400,Home!$C$8:$R$1048576,11,FALSE),"")=0,"",IFERROR(VLOOKUP(N400,Home!$C$8:$R$1048576,11,FALSE),""))</f>
        <v/>
      </c>
      <c r="U400" s="11" t="str">
        <f>IF(IFERROR(VLOOKUP(O400,Home!$C$8:$R$1048576,12,FALSE),"")=0,"",IFERROR(VLOOKUP(O400,Home!$C$8:$R$1048576,12,FALSE),""))</f>
        <v/>
      </c>
      <c r="V400" s="11" t="str">
        <f>IF(IFERROR(VLOOKUP(O400,Home!$C$8:$R$1048576,8,FALSE),"")=0,"",IFERROR(VLOOKUP(O400,Home!$C$8:$R$1048576,8,FALSE),""))</f>
        <v/>
      </c>
      <c r="W400" s="11" t="str">
        <f>IF(OR(VLOOKUP(N400,Home!$C$7:$I$207,6,FALSE)="",VLOOKUP(N400,Home!$C$7:$I$207,7,FALSE)=""),"FEJL",SUM(Baggrundsark!$K$4:K400))</f>
        <v>FEJL</v>
      </c>
      <c r="Y400">
        <v>397</v>
      </c>
      <c r="Z400" s="1"/>
      <c r="AC400" s="44"/>
      <c r="AD400">
        <f t="shared" si="153"/>
        <v>0</v>
      </c>
      <c r="AE400">
        <f>SUM($AD$4:AD400)</f>
        <v>1</v>
      </c>
      <c r="AF400" s="103" t="str">
        <f>IFERROR(VLOOKUP(AN400,Home!$C$8:$E$207,3,FALSE),"")</f>
        <v/>
      </c>
      <c r="AG400" s="103" t="str">
        <f>IFERROR(VLOOKUP(AN400,Home!$C$8:$E$207,2,FALSE),"")</f>
        <v/>
      </c>
      <c r="AH400" s="104" t="str">
        <f>IF(VLOOKUP(AE400,Home!$C$8:$I$207,6,FALSE)="","",VLOOKUP(AE400,Home!$C$8:$I$207,6,FALSE))</f>
        <v/>
      </c>
      <c r="AI400" s="104" t="e">
        <f t="shared" si="161"/>
        <v>#VALUE!</v>
      </c>
      <c r="AJ400" s="105" t="e">
        <f t="shared" si="154"/>
        <v>#VALUE!</v>
      </c>
      <c r="AK400" s="103" t="e">
        <f t="shared" si="145"/>
        <v>#VALUE!</v>
      </c>
      <c r="AL400" s="103" t="e">
        <f t="shared" si="155"/>
        <v>#VALUE!</v>
      </c>
      <c r="AN400" t="str">
        <f>IF(OR(VLOOKUP(AE400,Home!$C$8:$I$207,6,FALSE)="",VLOOKUP(AE400,Home!$C$8:$I$207,7,FALSE)=""),"FEJL",Baggrundsark!AE400)</f>
        <v>FEJL</v>
      </c>
      <c r="AO400">
        <f>IF(VLOOKUP(AE400,Home!$C$8:$N$207,12,FALSE)="Timelønnet",1,0)</f>
        <v>0</v>
      </c>
      <c r="AP400">
        <f>SUM($AO$4:AO400)*AO400</f>
        <v>0</v>
      </c>
      <c r="AQ400">
        <f t="shared" si="146"/>
        <v>1</v>
      </c>
      <c r="AR400" t="str">
        <f t="shared" si="146"/>
        <v/>
      </c>
      <c r="AS400" t="e">
        <f t="shared" si="156"/>
        <v>#VALUE!</v>
      </c>
      <c r="AT400" s="45" t="e">
        <f t="shared" si="147"/>
        <v>#VALUE!</v>
      </c>
      <c r="AU400">
        <f>VLOOKUP(AQ400,Home!$C$8:$J$207,8,FALSE)</f>
        <v>0</v>
      </c>
      <c r="AZ400">
        <v>29</v>
      </c>
      <c r="BA400">
        <v>2021</v>
      </c>
      <c r="BB400" t="s">
        <v>611</v>
      </c>
      <c r="BC400" t="s">
        <v>167</v>
      </c>
    </row>
    <row r="401" spans="1:55" x14ac:dyDescent="0.25">
      <c r="A401" s="6">
        <f t="shared" si="148"/>
        <v>0</v>
      </c>
      <c r="B401" s="6">
        <f t="shared" si="157"/>
        <v>0</v>
      </c>
      <c r="C401" s="6" t="str">
        <f t="shared" si="149"/>
        <v/>
      </c>
      <c r="D401" s="7">
        <f t="shared" si="150"/>
        <v>0</v>
      </c>
      <c r="E401" s="7">
        <f t="shared" si="158"/>
        <v>0</v>
      </c>
      <c r="F401" s="7" t="str">
        <f t="shared" si="151"/>
        <v/>
      </c>
      <c r="G401" s="6">
        <f t="shared" si="152"/>
        <v>0</v>
      </c>
      <c r="H401" s="6">
        <f t="shared" si="159"/>
        <v>0</v>
      </c>
      <c r="I401" s="6" t="str">
        <f t="shared" si="160"/>
        <v/>
      </c>
      <c r="J401" s="11">
        <v>398</v>
      </c>
      <c r="K401" s="11">
        <f>IF(IFERROR(VLOOKUP(J401,Home!$A$8:$B$1048576,1,FALSE),0)=0,0,1)</f>
        <v>0</v>
      </c>
      <c r="L401" s="129" t="e">
        <f>IF(VLOOKUP(O401,Home!$C$8:$R$207,6,FALSE)="","",VLOOKUP(O401,Home!$C$8:$R$207,6,FALSE))</f>
        <v>#N/A</v>
      </c>
      <c r="M401" s="129" t="e">
        <f t="shared" si="142"/>
        <v>#N/A</v>
      </c>
      <c r="N401" s="11">
        <f>SUM($K$4:K401)</f>
        <v>200</v>
      </c>
      <c r="O401" s="11" t="str">
        <f>IF(P401="","",IF(IFERROR(VLOOKUP(N401,Home!$C$8:$R$1048576,1,FALSE),"")=0,"",IFERROR(VLOOKUP(N401,Home!$C$8:$R$1048576,1,FALSE),"")))</f>
        <v/>
      </c>
      <c r="P401" s="11" t="str">
        <f>IF(IFERROR(VLOOKUP(W401,Home!$C$8:$R$1048576,3,FALSE),"")=0,"",IFERROR(VLOOKUP(W401,Home!$C$8:$R$1048576,3,FALSE),""))</f>
        <v/>
      </c>
      <c r="Q401" s="11" t="str">
        <f t="shared" si="143"/>
        <v/>
      </c>
      <c r="R401" s="130" t="e">
        <f>VLOOKUP(Q401,'Baggrund til lister'!$G$4:$H$15,2,FALSE)</f>
        <v>#N/A</v>
      </c>
      <c r="S401" s="11" t="str">
        <f t="shared" si="144"/>
        <v/>
      </c>
      <c r="T401" s="11" t="str">
        <f>IF(IFERROR(VLOOKUP(N401,Home!$C$8:$R$1048576,11,FALSE),"")=0,"",IFERROR(VLOOKUP(N401,Home!$C$8:$R$1048576,11,FALSE),""))</f>
        <v/>
      </c>
      <c r="U401" s="11" t="str">
        <f>IF(IFERROR(VLOOKUP(O401,Home!$C$8:$R$1048576,12,FALSE),"")=0,"",IFERROR(VLOOKUP(O401,Home!$C$8:$R$1048576,12,FALSE),""))</f>
        <v/>
      </c>
      <c r="V401" s="11" t="str">
        <f>IF(IFERROR(VLOOKUP(O401,Home!$C$8:$R$1048576,8,FALSE),"")=0,"",IFERROR(VLOOKUP(O401,Home!$C$8:$R$1048576,8,FALSE),""))</f>
        <v/>
      </c>
      <c r="W401" s="11" t="str">
        <f>IF(OR(VLOOKUP(N401,Home!$C$7:$I$207,6,FALSE)="",VLOOKUP(N401,Home!$C$7:$I$207,7,FALSE)=""),"FEJL",SUM(Baggrundsark!$K$4:K401))</f>
        <v>FEJL</v>
      </c>
      <c r="Y401">
        <v>398</v>
      </c>
      <c r="Z401" s="1"/>
      <c r="AC401" s="44"/>
      <c r="AD401">
        <f t="shared" si="153"/>
        <v>0</v>
      </c>
      <c r="AE401">
        <f>SUM($AD$4:AD401)</f>
        <v>1</v>
      </c>
      <c r="AF401" s="103" t="str">
        <f>IFERROR(VLOOKUP(AN401,Home!$C$8:$E$207,3,FALSE),"")</f>
        <v/>
      </c>
      <c r="AG401" s="103" t="str">
        <f>IFERROR(VLOOKUP(AN401,Home!$C$8:$E$207,2,FALSE),"")</f>
        <v/>
      </c>
      <c r="AH401" s="104" t="str">
        <f>IF(VLOOKUP(AE401,Home!$C$8:$I$207,6,FALSE)="","",VLOOKUP(AE401,Home!$C$8:$I$207,6,FALSE))</f>
        <v/>
      </c>
      <c r="AI401" s="104" t="e">
        <f t="shared" si="161"/>
        <v>#VALUE!</v>
      </c>
      <c r="AJ401" s="105" t="e">
        <f t="shared" si="154"/>
        <v>#VALUE!</v>
      </c>
      <c r="AK401" s="103" t="e">
        <f t="shared" si="145"/>
        <v>#VALUE!</v>
      </c>
      <c r="AL401" s="103" t="e">
        <f t="shared" si="155"/>
        <v>#VALUE!</v>
      </c>
      <c r="AN401" t="str">
        <f>IF(OR(VLOOKUP(AE401,Home!$C$8:$I$207,6,FALSE)="",VLOOKUP(AE401,Home!$C$8:$I$207,7,FALSE)=""),"FEJL",Baggrundsark!AE401)</f>
        <v>FEJL</v>
      </c>
      <c r="AO401">
        <f>IF(VLOOKUP(AE401,Home!$C$8:$N$207,12,FALSE)="Timelønnet",1,0)</f>
        <v>0</v>
      </c>
      <c r="AP401">
        <f>SUM($AO$4:AO401)*AO401</f>
        <v>0</v>
      </c>
      <c r="AQ401">
        <f t="shared" si="146"/>
        <v>1</v>
      </c>
      <c r="AR401" t="str">
        <f t="shared" si="146"/>
        <v/>
      </c>
      <c r="AS401" t="e">
        <f t="shared" si="156"/>
        <v>#VALUE!</v>
      </c>
      <c r="AT401" s="45" t="e">
        <f t="shared" si="147"/>
        <v>#VALUE!</v>
      </c>
      <c r="AU401">
        <f>VLOOKUP(AQ401,Home!$C$8:$J$207,8,FALSE)</f>
        <v>0</v>
      </c>
      <c r="AZ401">
        <v>30</v>
      </c>
      <c r="BA401">
        <v>2021</v>
      </c>
      <c r="BB401" t="s">
        <v>612</v>
      </c>
      <c r="BC401" t="s">
        <v>168</v>
      </c>
    </row>
    <row r="402" spans="1:55" x14ac:dyDescent="0.25">
      <c r="A402" s="6">
        <f t="shared" si="148"/>
        <v>0</v>
      </c>
      <c r="B402" s="6">
        <f t="shared" si="157"/>
        <v>0</v>
      </c>
      <c r="C402" s="6" t="str">
        <f t="shared" si="149"/>
        <v/>
      </c>
      <c r="D402" s="7">
        <f t="shared" si="150"/>
        <v>0</v>
      </c>
      <c r="E402" s="7">
        <f t="shared" si="158"/>
        <v>0</v>
      </c>
      <c r="F402" s="7" t="str">
        <f t="shared" si="151"/>
        <v/>
      </c>
      <c r="G402" s="6">
        <f t="shared" si="152"/>
        <v>0</v>
      </c>
      <c r="H402" s="6">
        <f t="shared" si="159"/>
        <v>0</v>
      </c>
      <c r="I402" s="6" t="str">
        <f t="shared" si="160"/>
        <v/>
      </c>
      <c r="J402" s="11">
        <v>399</v>
      </c>
      <c r="K402" s="11">
        <f>IF(IFERROR(VLOOKUP(J402,Home!$A$8:$B$1048576,1,FALSE),0)=0,0,1)</f>
        <v>0</v>
      </c>
      <c r="L402" s="129" t="e">
        <f>IF(VLOOKUP(O402,Home!$C$8:$R$207,6,FALSE)="","",VLOOKUP(O402,Home!$C$8:$R$207,6,FALSE))</f>
        <v>#N/A</v>
      </c>
      <c r="M402" s="129" t="e">
        <f t="shared" si="142"/>
        <v>#N/A</v>
      </c>
      <c r="N402" s="11">
        <f>SUM($K$4:K402)</f>
        <v>200</v>
      </c>
      <c r="O402" s="11" t="str">
        <f>IF(P402="","",IF(IFERROR(VLOOKUP(N402,Home!$C$8:$R$1048576,1,FALSE),"")=0,"",IFERROR(VLOOKUP(N402,Home!$C$8:$R$1048576,1,FALSE),"")))</f>
        <v/>
      </c>
      <c r="P402" s="11" t="str">
        <f>IF(IFERROR(VLOOKUP(W402,Home!$C$8:$R$1048576,3,FALSE),"")=0,"",IFERROR(VLOOKUP(W402,Home!$C$8:$R$1048576,3,FALSE),""))</f>
        <v/>
      </c>
      <c r="Q402" s="11" t="str">
        <f t="shared" si="143"/>
        <v/>
      </c>
      <c r="R402" s="130" t="e">
        <f>VLOOKUP(Q402,'Baggrund til lister'!$G$4:$H$15,2,FALSE)</f>
        <v>#N/A</v>
      </c>
      <c r="S402" s="11" t="str">
        <f t="shared" si="144"/>
        <v/>
      </c>
      <c r="T402" s="11" t="str">
        <f>IF(IFERROR(VLOOKUP(N402,Home!$C$8:$R$1048576,11,FALSE),"")=0,"",IFERROR(VLOOKUP(N402,Home!$C$8:$R$1048576,11,FALSE),""))</f>
        <v/>
      </c>
      <c r="U402" s="11" t="str">
        <f>IF(IFERROR(VLOOKUP(O402,Home!$C$8:$R$1048576,12,FALSE),"")=0,"",IFERROR(VLOOKUP(O402,Home!$C$8:$R$1048576,12,FALSE),""))</f>
        <v/>
      </c>
      <c r="V402" s="11" t="str">
        <f>IF(IFERROR(VLOOKUP(O402,Home!$C$8:$R$1048576,8,FALSE),"")=0,"",IFERROR(VLOOKUP(O402,Home!$C$8:$R$1048576,8,FALSE),""))</f>
        <v/>
      </c>
      <c r="W402" s="11" t="str">
        <f>IF(OR(VLOOKUP(N402,Home!$C$7:$I$207,6,FALSE)="",VLOOKUP(N402,Home!$C$7:$I$207,7,FALSE)=""),"FEJL",SUM(Baggrundsark!$K$4:K402))</f>
        <v>FEJL</v>
      </c>
      <c r="Y402">
        <v>399</v>
      </c>
      <c r="Z402" s="1"/>
      <c r="AC402" s="44"/>
      <c r="AD402">
        <f t="shared" si="153"/>
        <v>0</v>
      </c>
      <c r="AE402">
        <f>SUM($AD$4:AD402)</f>
        <v>1</v>
      </c>
      <c r="AF402" s="103" t="str">
        <f>IFERROR(VLOOKUP(AN402,Home!$C$8:$E$207,3,FALSE),"")</f>
        <v/>
      </c>
      <c r="AG402" s="103" t="str">
        <f>IFERROR(VLOOKUP(AN402,Home!$C$8:$E$207,2,FALSE),"")</f>
        <v/>
      </c>
      <c r="AH402" s="104" t="str">
        <f>IF(VLOOKUP(AE402,Home!$C$8:$I$207,6,FALSE)="","",VLOOKUP(AE402,Home!$C$8:$I$207,6,FALSE))</f>
        <v/>
      </c>
      <c r="AI402" s="104" t="e">
        <f t="shared" si="161"/>
        <v>#VALUE!</v>
      </c>
      <c r="AJ402" s="105" t="e">
        <f t="shared" si="154"/>
        <v>#VALUE!</v>
      </c>
      <c r="AK402" s="103" t="e">
        <f t="shared" si="145"/>
        <v>#VALUE!</v>
      </c>
      <c r="AL402" s="103" t="e">
        <f t="shared" si="155"/>
        <v>#VALUE!</v>
      </c>
      <c r="AN402" t="str">
        <f>IF(OR(VLOOKUP(AE402,Home!$C$8:$I$207,6,FALSE)="",VLOOKUP(AE402,Home!$C$8:$I$207,7,FALSE)=""),"FEJL",Baggrundsark!AE402)</f>
        <v>FEJL</v>
      </c>
      <c r="AO402">
        <f>IF(VLOOKUP(AE402,Home!$C$8:$N$207,12,FALSE)="Timelønnet",1,0)</f>
        <v>0</v>
      </c>
      <c r="AP402">
        <f>SUM($AO$4:AO402)*AO402</f>
        <v>0</v>
      </c>
      <c r="AQ402">
        <f t="shared" si="146"/>
        <v>1</v>
      </c>
      <c r="AR402" t="str">
        <f t="shared" si="146"/>
        <v/>
      </c>
      <c r="AS402" t="e">
        <f t="shared" si="156"/>
        <v>#VALUE!</v>
      </c>
      <c r="AT402" s="45" t="e">
        <f t="shared" si="147"/>
        <v>#VALUE!</v>
      </c>
      <c r="AU402">
        <f>VLOOKUP(AQ402,Home!$C$8:$J$207,8,FALSE)</f>
        <v>0</v>
      </c>
      <c r="AZ402">
        <v>31</v>
      </c>
      <c r="BA402">
        <v>2021</v>
      </c>
      <c r="BB402" t="s">
        <v>613</v>
      </c>
      <c r="BC402" t="s">
        <v>168</v>
      </c>
    </row>
    <row r="403" spans="1:55" x14ac:dyDescent="0.25">
      <c r="A403" s="6">
        <f t="shared" si="148"/>
        <v>0</v>
      </c>
      <c r="B403" s="6">
        <f t="shared" si="157"/>
        <v>0</v>
      </c>
      <c r="C403" s="6" t="str">
        <f t="shared" si="149"/>
        <v/>
      </c>
      <c r="D403" s="7">
        <f t="shared" si="150"/>
        <v>0</v>
      </c>
      <c r="E403" s="7">
        <f t="shared" si="158"/>
        <v>0</v>
      </c>
      <c r="F403" s="7" t="str">
        <f t="shared" si="151"/>
        <v/>
      </c>
      <c r="G403" s="6">
        <f t="shared" si="152"/>
        <v>0</v>
      </c>
      <c r="H403" s="6">
        <f t="shared" si="159"/>
        <v>0</v>
      </c>
      <c r="I403" s="6" t="str">
        <f t="shared" si="160"/>
        <v/>
      </c>
      <c r="J403" s="11">
        <v>400</v>
      </c>
      <c r="K403" s="11">
        <f>IF(IFERROR(VLOOKUP(J403,Home!$A$8:$B$1048576,1,FALSE),0)=0,0,1)</f>
        <v>0</v>
      </c>
      <c r="L403" s="129" t="e">
        <f>IF(VLOOKUP(O403,Home!$C$8:$R$207,6,FALSE)="","",VLOOKUP(O403,Home!$C$8:$R$207,6,FALSE))</f>
        <v>#N/A</v>
      </c>
      <c r="M403" s="129" t="e">
        <f t="shared" si="142"/>
        <v>#N/A</v>
      </c>
      <c r="N403" s="11">
        <f>SUM($K$4:K403)</f>
        <v>200</v>
      </c>
      <c r="O403" s="11" t="str">
        <f>IF(P403="","",IF(IFERROR(VLOOKUP(N403,Home!$C$8:$R$1048576,1,FALSE),"")=0,"",IFERROR(VLOOKUP(N403,Home!$C$8:$R$1048576,1,FALSE),"")))</f>
        <v/>
      </c>
      <c r="P403" s="11" t="str">
        <f>IF(IFERROR(VLOOKUP(W403,Home!$C$8:$R$1048576,3,FALSE),"")=0,"",IFERROR(VLOOKUP(W403,Home!$C$8:$R$1048576,3,FALSE),""))</f>
        <v/>
      </c>
      <c r="Q403" s="11" t="str">
        <f t="shared" si="143"/>
        <v/>
      </c>
      <c r="R403" s="130" t="e">
        <f>VLOOKUP(Q403,'Baggrund til lister'!$G$4:$H$15,2,FALSE)</f>
        <v>#N/A</v>
      </c>
      <c r="S403" s="11" t="str">
        <f t="shared" si="144"/>
        <v/>
      </c>
      <c r="T403" s="11" t="str">
        <f>IF(IFERROR(VLOOKUP(N403,Home!$C$8:$R$1048576,11,FALSE),"")=0,"",IFERROR(VLOOKUP(N403,Home!$C$8:$R$1048576,11,FALSE),""))</f>
        <v/>
      </c>
      <c r="U403" s="11" t="str">
        <f>IF(IFERROR(VLOOKUP(O403,Home!$C$8:$R$1048576,12,FALSE),"")=0,"",IFERROR(VLOOKUP(O403,Home!$C$8:$R$1048576,12,FALSE),""))</f>
        <v/>
      </c>
      <c r="V403" s="11" t="str">
        <f>IF(IFERROR(VLOOKUP(O403,Home!$C$8:$R$1048576,8,FALSE),"")=0,"",IFERROR(VLOOKUP(O403,Home!$C$8:$R$1048576,8,FALSE),""))</f>
        <v/>
      </c>
      <c r="W403" s="11" t="str">
        <f>IF(OR(VLOOKUP(N403,Home!$C$7:$I$207,6,FALSE)="",VLOOKUP(N403,Home!$C$7:$I$207,7,FALSE)=""),"FEJL",SUM(Baggrundsark!$K$4:K403))</f>
        <v>FEJL</v>
      </c>
      <c r="Y403">
        <v>400</v>
      </c>
      <c r="Z403" s="1"/>
      <c r="AC403" s="44"/>
      <c r="AD403">
        <f t="shared" si="153"/>
        <v>0</v>
      </c>
      <c r="AE403">
        <f>SUM($AD$4:AD403)</f>
        <v>1</v>
      </c>
      <c r="AF403" s="103" t="str">
        <f>IFERROR(VLOOKUP(AN403,Home!$C$8:$E$207,3,FALSE),"")</f>
        <v/>
      </c>
      <c r="AG403" s="103" t="str">
        <f>IFERROR(VLOOKUP(AN403,Home!$C$8:$E$207,2,FALSE),"")</f>
        <v/>
      </c>
      <c r="AH403" s="104" t="str">
        <f>IF(VLOOKUP(AE403,Home!$C$8:$I$207,6,FALSE)="","",VLOOKUP(AE403,Home!$C$8:$I$207,6,FALSE))</f>
        <v/>
      </c>
      <c r="AI403" s="104" t="e">
        <f t="shared" si="161"/>
        <v>#VALUE!</v>
      </c>
      <c r="AJ403" s="105" t="e">
        <f t="shared" si="154"/>
        <v>#VALUE!</v>
      </c>
      <c r="AK403" s="103" t="e">
        <f t="shared" si="145"/>
        <v>#VALUE!</v>
      </c>
      <c r="AL403" s="103" t="e">
        <f t="shared" si="155"/>
        <v>#VALUE!</v>
      </c>
      <c r="AN403" t="str">
        <f>IF(OR(VLOOKUP(AE403,Home!$C$8:$I$207,6,FALSE)="",VLOOKUP(AE403,Home!$C$8:$I$207,7,FALSE)=""),"FEJL",Baggrundsark!AE403)</f>
        <v>FEJL</v>
      </c>
      <c r="AO403">
        <f>IF(VLOOKUP(AE403,Home!$C$8:$N$207,12,FALSE)="Timelønnet",1,0)</f>
        <v>0</v>
      </c>
      <c r="AP403">
        <f>SUM($AO$4:AO403)*AO403</f>
        <v>0</v>
      </c>
      <c r="AQ403">
        <f t="shared" si="146"/>
        <v>1</v>
      </c>
      <c r="AR403" t="str">
        <f t="shared" si="146"/>
        <v/>
      </c>
      <c r="AS403" t="e">
        <f t="shared" si="156"/>
        <v>#VALUE!</v>
      </c>
      <c r="AT403" s="45" t="e">
        <f t="shared" si="147"/>
        <v>#VALUE!</v>
      </c>
      <c r="AU403">
        <f>VLOOKUP(AQ403,Home!$C$8:$J$207,8,FALSE)</f>
        <v>0</v>
      </c>
      <c r="AZ403">
        <v>32</v>
      </c>
      <c r="BA403">
        <v>2021</v>
      </c>
      <c r="BB403" t="s">
        <v>614</v>
      </c>
      <c r="BC403" t="s">
        <v>169</v>
      </c>
    </row>
    <row r="404" spans="1:55" x14ac:dyDescent="0.25">
      <c r="A404" s="6">
        <f t="shared" si="148"/>
        <v>0</v>
      </c>
      <c r="B404" s="6">
        <f t="shared" si="157"/>
        <v>0</v>
      </c>
      <c r="C404" s="6" t="str">
        <f t="shared" si="149"/>
        <v/>
      </c>
      <c r="D404" s="7">
        <f t="shared" si="150"/>
        <v>0</v>
      </c>
      <c r="E404" s="7">
        <f t="shared" si="158"/>
        <v>0</v>
      </c>
      <c r="F404" s="7" t="str">
        <f t="shared" si="151"/>
        <v/>
      </c>
      <c r="G404" s="6">
        <f t="shared" si="152"/>
        <v>0</v>
      </c>
      <c r="H404" s="6">
        <f t="shared" si="159"/>
        <v>0</v>
      </c>
      <c r="I404" s="6" t="str">
        <f t="shared" si="160"/>
        <v/>
      </c>
      <c r="J404" s="11">
        <v>401</v>
      </c>
      <c r="K404" s="11">
        <f>IF(IFERROR(VLOOKUP(J404,Home!$A$8:$B$1048576,1,FALSE),0)=0,0,1)</f>
        <v>0</v>
      </c>
      <c r="L404" s="129" t="e">
        <f>IF(VLOOKUP(O404,Home!$C$8:$R$207,6,FALSE)="","",VLOOKUP(O404,Home!$C$8:$R$207,6,FALSE))</f>
        <v>#N/A</v>
      </c>
      <c r="M404" s="129" t="e">
        <f t="shared" si="142"/>
        <v>#N/A</v>
      </c>
      <c r="N404" s="11">
        <f>SUM($K$4:K404)</f>
        <v>200</v>
      </c>
      <c r="O404" s="11" t="str">
        <f>IF(P404="","",IF(IFERROR(VLOOKUP(N404,Home!$C$8:$R$1048576,1,FALSE),"")=0,"",IFERROR(VLOOKUP(N404,Home!$C$8:$R$1048576,1,FALSE),"")))</f>
        <v/>
      </c>
      <c r="P404" s="11" t="str">
        <f>IF(IFERROR(VLOOKUP(W404,Home!$C$8:$R$1048576,3,FALSE),"")=0,"",IFERROR(VLOOKUP(W404,Home!$C$8:$R$1048576,3,FALSE),""))</f>
        <v/>
      </c>
      <c r="Q404" s="11" t="str">
        <f t="shared" si="143"/>
        <v/>
      </c>
      <c r="R404" s="130" t="e">
        <f>VLOOKUP(Q404,'Baggrund til lister'!$G$4:$H$15,2,FALSE)</f>
        <v>#N/A</v>
      </c>
      <c r="S404" s="11" t="str">
        <f t="shared" si="144"/>
        <v/>
      </c>
      <c r="T404" s="11" t="str">
        <f>IF(IFERROR(VLOOKUP(N404,Home!$C$8:$R$1048576,11,FALSE),"")=0,"",IFERROR(VLOOKUP(N404,Home!$C$8:$R$1048576,11,FALSE),""))</f>
        <v/>
      </c>
      <c r="U404" s="11" t="str">
        <f>IF(IFERROR(VLOOKUP(O404,Home!$C$8:$R$1048576,12,FALSE),"")=0,"",IFERROR(VLOOKUP(O404,Home!$C$8:$R$1048576,12,FALSE),""))</f>
        <v/>
      </c>
      <c r="V404" s="11" t="str">
        <f>IF(IFERROR(VLOOKUP(O404,Home!$C$8:$R$1048576,8,FALSE),"")=0,"",IFERROR(VLOOKUP(O404,Home!$C$8:$R$1048576,8,FALSE),""))</f>
        <v/>
      </c>
      <c r="W404" s="11" t="str">
        <f>IF(OR(VLOOKUP(N404,Home!$C$7:$I$207,6,FALSE)="",VLOOKUP(N404,Home!$C$7:$I$207,7,FALSE)=""),"FEJL",SUM(Baggrundsark!$K$4:K404))</f>
        <v>FEJL</v>
      </c>
      <c r="Y404">
        <v>401</v>
      </c>
      <c r="Z404" s="1"/>
      <c r="AC404" s="44"/>
      <c r="AD404">
        <f t="shared" si="153"/>
        <v>0</v>
      </c>
      <c r="AE404">
        <f>SUM($AD$4:AD404)</f>
        <v>1</v>
      </c>
      <c r="AF404" s="103" t="str">
        <f>IFERROR(VLOOKUP(AN404,Home!$C$8:$E$207,3,FALSE),"")</f>
        <v/>
      </c>
      <c r="AG404" s="103" t="str">
        <f>IFERROR(VLOOKUP(AN404,Home!$C$8:$E$207,2,FALSE),"")</f>
        <v/>
      </c>
      <c r="AH404" s="104" t="str">
        <f>IF(VLOOKUP(AE404,Home!$C$8:$I$207,6,FALSE)="","",VLOOKUP(AE404,Home!$C$8:$I$207,6,FALSE))</f>
        <v/>
      </c>
      <c r="AI404" s="104" t="e">
        <f t="shared" si="161"/>
        <v>#VALUE!</v>
      </c>
      <c r="AJ404" s="105" t="e">
        <f t="shared" si="154"/>
        <v>#VALUE!</v>
      </c>
      <c r="AK404" s="103" t="e">
        <f t="shared" si="145"/>
        <v>#VALUE!</v>
      </c>
      <c r="AL404" s="103" t="e">
        <f t="shared" si="155"/>
        <v>#VALUE!</v>
      </c>
      <c r="AN404" t="str">
        <f>IF(OR(VLOOKUP(AE404,Home!$C$8:$I$207,6,FALSE)="",VLOOKUP(AE404,Home!$C$8:$I$207,7,FALSE)=""),"FEJL",Baggrundsark!AE404)</f>
        <v>FEJL</v>
      </c>
      <c r="AO404">
        <f>IF(VLOOKUP(AE404,Home!$C$8:$N$207,12,FALSE)="Timelønnet",1,0)</f>
        <v>0</v>
      </c>
      <c r="AP404">
        <f>SUM($AO$4:AO404)*AO404</f>
        <v>0</v>
      </c>
      <c r="AQ404">
        <f t="shared" si="146"/>
        <v>1</v>
      </c>
      <c r="AR404" t="str">
        <f t="shared" si="146"/>
        <v/>
      </c>
      <c r="AS404" t="e">
        <f t="shared" si="156"/>
        <v>#VALUE!</v>
      </c>
      <c r="AT404" s="45" t="e">
        <f t="shared" si="147"/>
        <v>#VALUE!</v>
      </c>
      <c r="AU404">
        <f>VLOOKUP(AQ404,Home!$C$8:$J$207,8,FALSE)</f>
        <v>0</v>
      </c>
      <c r="AZ404">
        <v>33</v>
      </c>
      <c r="BA404">
        <v>2021</v>
      </c>
      <c r="BB404" t="s">
        <v>615</v>
      </c>
      <c r="BC404" t="s">
        <v>169</v>
      </c>
    </row>
    <row r="405" spans="1:55" x14ac:dyDescent="0.25">
      <c r="A405" s="6">
        <f t="shared" si="148"/>
        <v>0</v>
      </c>
      <c r="B405" s="6">
        <f t="shared" si="157"/>
        <v>0</v>
      </c>
      <c r="C405" s="6" t="str">
        <f t="shared" si="149"/>
        <v/>
      </c>
      <c r="D405" s="7">
        <f t="shared" si="150"/>
        <v>0</v>
      </c>
      <c r="E405" s="7">
        <f t="shared" si="158"/>
        <v>0</v>
      </c>
      <c r="F405" s="7" t="str">
        <f t="shared" si="151"/>
        <v/>
      </c>
      <c r="G405" s="6">
        <f t="shared" si="152"/>
        <v>0</v>
      </c>
      <c r="H405" s="6">
        <f t="shared" si="159"/>
        <v>0</v>
      </c>
      <c r="I405" s="6" t="str">
        <f t="shared" si="160"/>
        <v/>
      </c>
      <c r="J405" s="11">
        <v>402</v>
      </c>
      <c r="K405" s="11">
        <f>IF(IFERROR(VLOOKUP(J405,Home!$A$8:$B$1048576,1,FALSE),0)=0,0,1)</f>
        <v>0</v>
      </c>
      <c r="L405" s="129" t="e">
        <f>IF(VLOOKUP(O405,Home!$C$8:$R$207,6,FALSE)="","",VLOOKUP(O405,Home!$C$8:$R$207,6,FALSE))</f>
        <v>#N/A</v>
      </c>
      <c r="M405" s="129" t="e">
        <f t="shared" si="142"/>
        <v>#N/A</v>
      </c>
      <c r="N405" s="11">
        <f>SUM($K$4:K405)</f>
        <v>200</v>
      </c>
      <c r="O405" s="11" t="str">
        <f>IF(P405="","",IF(IFERROR(VLOOKUP(N405,Home!$C$8:$R$1048576,1,FALSE),"")=0,"",IFERROR(VLOOKUP(N405,Home!$C$8:$R$1048576,1,FALSE),"")))</f>
        <v/>
      </c>
      <c r="P405" s="11" t="str">
        <f>IF(IFERROR(VLOOKUP(W405,Home!$C$8:$R$1048576,3,FALSE),"")=0,"",IFERROR(VLOOKUP(W405,Home!$C$8:$R$1048576,3,FALSE),""))</f>
        <v/>
      </c>
      <c r="Q405" s="11" t="str">
        <f t="shared" si="143"/>
        <v/>
      </c>
      <c r="R405" s="130" t="e">
        <f>VLOOKUP(Q405,'Baggrund til lister'!$G$4:$H$15,2,FALSE)</f>
        <v>#N/A</v>
      </c>
      <c r="S405" s="11" t="str">
        <f t="shared" si="144"/>
        <v/>
      </c>
      <c r="T405" s="11" t="str">
        <f>IF(IFERROR(VLOOKUP(N405,Home!$C$8:$R$1048576,11,FALSE),"")=0,"",IFERROR(VLOOKUP(N405,Home!$C$8:$R$1048576,11,FALSE),""))</f>
        <v/>
      </c>
      <c r="U405" s="11" t="str">
        <f>IF(IFERROR(VLOOKUP(O405,Home!$C$8:$R$1048576,12,FALSE),"")=0,"",IFERROR(VLOOKUP(O405,Home!$C$8:$R$1048576,12,FALSE),""))</f>
        <v/>
      </c>
      <c r="V405" s="11" t="str">
        <f>IF(IFERROR(VLOOKUP(O405,Home!$C$8:$R$1048576,8,FALSE),"")=0,"",IFERROR(VLOOKUP(O405,Home!$C$8:$R$1048576,8,FALSE),""))</f>
        <v/>
      </c>
      <c r="W405" s="11" t="str">
        <f>IF(OR(VLOOKUP(N405,Home!$C$7:$I$207,6,FALSE)="",VLOOKUP(N405,Home!$C$7:$I$207,7,FALSE)=""),"FEJL",SUM(Baggrundsark!$K$4:K405))</f>
        <v>FEJL</v>
      </c>
      <c r="Y405">
        <v>402</v>
      </c>
      <c r="Z405" s="1"/>
      <c r="AC405" s="44"/>
      <c r="AD405">
        <f t="shared" si="153"/>
        <v>0</v>
      </c>
      <c r="AE405">
        <f>SUM($AD$4:AD405)</f>
        <v>1</v>
      </c>
      <c r="AF405" s="103" t="str">
        <f>IFERROR(VLOOKUP(AN405,Home!$C$8:$E$207,3,FALSE),"")</f>
        <v/>
      </c>
      <c r="AG405" s="103" t="str">
        <f>IFERROR(VLOOKUP(AN405,Home!$C$8:$E$207,2,FALSE),"")</f>
        <v/>
      </c>
      <c r="AH405" s="104" t="str">
        <f>IF(VLOOKUP(AE405,Home!$C$8:$I$207,6,FALSE)="","",VLOOKUP(AE405,Home!$C$8:$I$207,6,FALSE))</f>
        <v/>
      </c>
      <c r="AI405" s="104" t="e">
        <f t="shared" si="161"/>
        <v>#VALUE!</v>
      </c>
      <c r="AJ405" s="105" t="e">
        <f t="shared" si="154"/>
        <v>#VALUE!</v>
      </c>
      <c r="AK405" s="103" t="e">
        <f t="shared" si="145"/>
        <v>#VALUE!</v>
      </c>
      <c r="AL405" s="103" t="e">
        <f t="shared" si="155"/>
        <v>#VALUE!</v>
      </c>
      <c r="AN405" t="str">
        <f>IF(OR(VLOOKUP(AE405,Home!$C$8:$I$207,6,FALSE)="",VLOOKUP(AE405,Home!$C$8:$I$207,7,FALSE)=""),"FEJL",Baggrundsark!AE405)</f>
        <v>FEJL</v>
      </c>
      <c r="AO405">
        <f>IF(VLOOKUP(AE405,Home!$C$8:$N$207,12,FALSE)="Timelønnet",1,0)</f>
        <v>0</v>
      </c>
      <c r="AP405">
        <f>SUM($AO$4:AO405)*AO405</f>
        <v>0</v>
      </c>
      <c r="AQ405">
        <f t="shared" si="146"/>
        <v>1</v>
      </c>
      <c r="AR405" t="str">
        <f t="shared" si="146"/>
        <v/>
      </c>
      <c r="AS405" t="e">
        <f t="shared" si="156"/>
        <v>#VALUE!</v>
      </c>
      <c r="AT405" s="45" t="e">
        <f t="shared" si="147"/>
        <v>#VALUE!</v>
      </c>
      <c r="AU405">
        <f>VLOOKUP(AQ405,Home!$C$8:$J$207,8,FALSE)</f>
        <v>0</v>
      </c>
      <c r="AZ405">
        <v>34</v>
      </c>
      <c r="BA405">
        <v>2021</v>
      </c>
      <c r="BB405" t="s">
        <v>616</v>
      </c>
      <c r="BC405" t="s">
        <v>170</v>
      </c>
    </row>
    <row r="406" spans="1:55" x14ac:dyDescent="0.25">
      <c r="A406" s="6">
        <f t="shared" si="148"/>
        <v>0</v>
      </c>
      <c r="B406" s="6">
        <f t="shared" si="157"/>
        <v>0</v>
      </c>
      <c r="C406" s="6" t="str">
        <f t="shared" si="149"/>
        <v/>
      </c>
      <c r="D406" s="7">
        <f t="shared" si="150"/>
        <v>0</v>
      </c>
      <c r="E406" s="7">
        <f t="shared" si="158"/>
        <v>0</v>
      </c>
      <c r="F406" s="7" t="str">
        <f t="shared" si="151"/>
        <v/>
      </c>
      <c r="G406" s="6">
        <f t="shared" si="152"/>
        <v>0</v>
      </c>
      <c r="H406" s="6">
        <f t="shared" si="159"/>
        <v>0</v>
      </c>
      <c r="I406" s="6" t="str">
        <f t="shared" si="160"/>
        <v/>
      </c>
      <c r="J406" s="11">
        <v>403</v>
      </c>
      <c r="K406" s="11">
        <f>IF(IFERROR(VLOOKUP(J406,Home!$A$8:$B$1048576,1,FALSE),0)=0,0,1)</f>
        <v>0</v>
      </c>
      <c r="L406" s="129" t="e">
        <f>IF(VLOOKUP(O406,Home!$C$8:$R$207,6,FALSE)="","",VLOOKUP(O406,Home!$C$8:$R$207,6,FALSE))</f>
        <v>#N/A</v>
      </c>
      <c r="M406" s="129" t="e">
        <f t="shared" si="142"/>
        <v>#N/A</v>
      </c>
      <c r="N406" s="11">
        <f>SUM($K$4:K406)</f>
        <v>200</v>
      </c>
      <c r="O406" s="11" t="str">
        <f>IF(P406="","",IF(IFERROR(VLOOKUP(N406,Home!$C$8:$R$1048576,1,FALSE),"")=0,"",IFERROR(VLOOKUP(N406,Home!$C$8:$R$1048576,1,FALSE),"")))</f>
        <v/>
      </c>
      <c r="P406" s="11" t="str">
        <f>IF(IFERROR(VLOOKUP(W406,Home!$C$8:$R$1048576,3,FALSE),"")=0,"",IFERROR(VLOOKUP(W406,Home!$C$8:$R$1048576,3,FALSE),""))</f>
        <v/>
      </c>
      <c r="Q406" s="11" t="str">
        <f t="shared" si="143"/>
        <v/>
      </c>
      <c r="R406" s="130" t="e">
        <f>VLOOKUP(Q406,'Baggrund til lister'!$G$4:$H$15,2,FALSE)</f>
        <v>#N/A</v>
      </c>
      <c r="S406" s="11" t="str">
        <f t="shared" si="144"/>
        <v/>
      </c>
      <c r="T406" s="11" t="str">
        <f>IF(IFERROR(VLOOKUP(N406,Home!$C$8:$R$1048576,11,FALSE),"")=0,"",IFERROR(VLOOKUP(N406,Home!$C$8:$R$1048576,11,FALSE),""))</f>
        <v/>
      </c>
      <c r="U406" s="11" t="str">
        <f>IF(IFERROR(VLOOKUP(O406,Home!$C$8:$R$1048576,12,FALSE),"")=0,"",IFERROR(VLOOKUP(O406,Home!$C$8:$R$1048576,12,FALSE),""))</f>
        <v/>
      </c>
      <c r="V406" s="11" t="str">
        <f>IF(IFERROR(VLOOKUP(O406,Home!$C$8:$R$1048576,8,FALSE),"")=0,"",IFERROR(VLOOKUP(O406,Home!$C$8:$R$1048576,8,FALSE),""))</f>
        <v/>
      </c>
      <c r="W406" s="11" t="str">
        <f>IF(OR(VLOOKUP(N406,Home!$C$7:$I$207,6,FALSE)="",VLOOKUP(N406,Home!$C$7:$I$207,7,FALSE)=""),"FEJL",SUM(Baggrundsark!$K$4:K406))</f>
        <v>FEJL</v>
      </c>
      <c r="Y406">
        <v>403</v>
      </c>
      <c r="Z406" s="1"/>
      <c r="AC406" s="44"/>
      <c r="AD406">
        <f t="shared" si="153"/>
        <v>0</v>
      </c>
      <c r="AE406">
        <f>SUM($AD$4:AD406)</f>
        <v>1</v>
      </c>
      <c r="AF406" s="103" t="str">
        <f>IFERROR(VLOOKUP(AN406,Home!$C$8:$E$207,3,FALSE),"")</f>
        <v/>
      </c>
      <c r="AG406" s="103" t="str">
        <f>IFERROR(VLOOKUP(AN406,Home!$C$8:$E$207,2,FALSE),"")</f>
        <v/>
      </c>
      <c r="AH406" s="104" t="str">
        <f>IF(VLOOKUP(AE406,Home!$C$8:$I$207,6,FALSE)="","",VLOOKUP(AE406,Home!$C$8:$I$207,6,FALSE))</f>
        <v/>
      </c>
      <c r="AI406" s="104" t="e">
        <f t="shared" si="161"/>
        <v>#VALUE!</v>
      </c>
      <c r="AJ406" s="105" t="e">
        <f t="shared" si="154"/>
        <v>#VALUE!</v>
      </c>
      <c r="AK406" s="103" t="e">
        <f t="shared" si="145"/>
        <v>#VALUE!</v>
      </c>
      <c r="AL406" s="103" t="e">
        <f t="shared" si="155"/>
        <v>#VALUE!</v>
      </c>
      <c r="AN406" t="str">
        <f>IF(OR(VLOOKUP(AE406,Home!$C$8:$I$207,6,FALSE)="",VLOOKUP(AE406,Home!$C$8:$I$207,7,FALSE)=""),"FEJL",Baggrundsark!AE406)</f>
        <v>FEJL</v>
      </c>
      <c r="AO406">
        <f>IF(VLOOKUP(AE406,Home!$C$8:$N$207,12,FALSE)="Timelønnet",1,0)</f>
        <v>0</v>
      </c>
      <c r="AP406">
        <f>SUM($AO$4:AO406)*AO406</f>
        <v>0</v>
      </c>
      <c r="AQ406">
        <f t="shared" si="146"/>
        <v>1</v>
      </c>
      <c r="AR406" t="str">
        <f t="shared" si="146"/>
        <v/>
      </c>
      <c r="AS406" t="e">
        <f t="shared" si="156"/>
        <v>#VALUE!</v>
      </c>
      <c r="AT406" s="45" t="e">
        <f t="shared" si="147"/>
        <v>#VALUE!</v>
      </c>
      <c r="AU406">
        <f>VLOOKUP(AQ406,Home!$C$8:$J$207,8,FALSE)</f>
        <v>0</v>
      </c>
      <c r="AZ406">
        <v>35</v>
      </c>
      <c r="BA406">
        <v>2021</v>
      </c>
      <c r="BB406" t="s">
        <v>617</v>
      </c>
      <c r="BC406" t="s">
        <v>170</v>
      </c>
    </row>
    <row r="407" spans="1:55" x14ac:dyDescent="0.25">
      <c r="A407" s="6">
        <f t="shared" si="148"/>
        <v>0</v>
      </c>
      <c r="B407" s="6">
        <f t="shared" si="157"/>
        <v>0</v>
      </c>
      <c r="C407" s="6" t="str">
        <f t="shared" si="149"/>
        <v/>
      </c>
      <c r="D407" s="7">
        <f t="shared" si="150"/>
        <v>0</v>
      </c>
      <c r="E407" s="7">
        <f t="shared" si="158"/>
        <v>0</v>
      </c>
      <c r="F407" s="7" t="str">
        <f t="shared" si="151"/>
        <v/>
      </c>
      <c r="G407" s="6">
        <f t="shared" si="152"/>
        <v>0</v>
      </c>
      <c r="H407" s="6">
        <f t="shared" si="159"/>
        <v>0</v>
      </c>
      <c r="I407" s="6" t="str">
        <f t="shared" si="160"/>
        <v/>
      </c>
      <c r="J407" s="11">
        <v>404</v>
      </c>
      <c r="K407" s="11">
        <f>IF(IFERROR(VLOOKUP(J407,Home!$A$8:$B$1048576,1,FALSE),0)=0,0,1)</f>
        <v>0</v>
      </c>
      <c r="L407" s="129" t="e">
        <f>IF(VLOOKUP(O407,Home!$C$8:$R$207,6,FALSE)="","",VLOOKUP(O407,Home!$C$8:$R$207,6,FALSE))</f>
        <v>#N/A</v>
      </c>
      <c r="M407" s="129" t="e">
        <f t="shared" si="142"/>
        <v>#N/A</v>
      </c>
      <c r="N407" s="11">
        <f>SUM($K$4:K407)</f>
        <v>200</v>
      </c>
      <c r="O407" s="11" t="str">
        <f>IF(P407="","",IF(IFERROR(VLOOKUP(N407,Home!$C$8:$R$1048576,1,FALSE),"")=0,"",IFERROR(VLOOKUP(N407,Home!$C$8:$R$1048576,1,FALSE),"")))</f>
        <v/>
      </c>
      <c r="P407" s="11" t="str">
        <f>IF(IFERROR(VLOOKUP(W407,Home!$C$8:$R$1048576,3,FALSE),"")=0,"",IFERROR(VLOOKUP(W407,Home!$C$8:$R$1048576,3,FALSE),""))</f>
        <v/>
      </c>
      <c r="Q407" s="11" t="str">
        <f t="shared" si="143"/>
        <v/>
      </c>
      <c r="R407" s="130" t="e">
        <f>VLOOKUP(Q407,'Baggrund til lister'!$G$4:$H$15,2,FALSE)</f>
        <v>#N/A</v>
      </c>
      <c r="S407" s="11" t="str">
        <f t="shared" si="144"/>
        <v/>
      </c>
      <c r="T407" s="11" t="str">
        <f>IF(IFERROR(VLOOKUP(N407,Home!$C$8:$R$1048576,11,FALSE),"")=0,"",IFERROR(VLOOKUP(N407,Home!$C$8:$R$1048576,11,FALSE),""))</f>
        <v/>
      </c>
      <c r="U407" s="11" t="str">
        <f>IF(IFERROR(VLOOKUP(O407,Home!$C$8:$R$1048576,12,FALSE),"")=0,"",IFERROR(VLOOKUP(O407,Home!$C$8:$R$1048576,12,FALSE),""))</f>
        <v/>
      </c>
      <c r="V407" s="11" t="str">
        <f>IF(IFERROR(VLOOKUP(O407,Home!$C$8:$R$1048576,8,FALSE),"")=0,"",IFERROR(VLOOKUP(O407,Home!$C$8:$R$1048576,8,FALSE),""))</f>
        <v/>
      </c>
      <c r="W407" s="11" t="str">
        <f>IF(OR(VLOOKUP(N407,Home!$C$7:$I$207,6,FALSE)="",VLOOKUP(N407,Home!$C$7:$I$207,7,FALSE)=""),"FEJL",SUM(Baggrundsark!$K$4:K407))</f>
        <v>FEJL</v>
      </c>
      <c r="Y407">
        <v>404</v>
      </c>
      <c r="Z407" s="1"/>
      <c r="AC407" s="44"/>
      <c r="AD407">
        <f t="shared" si="153"/>
        <v>0</v>
      </c>
      <c r="AE407">
        <f>SUM($AD$4:AD407)</f>
        <v>1</v>
      </c>
      <c r="AF407" s="103" t="str">
        <f>IFERROR(VLOOKUP(AN407,Home!$C$8:$E$207,3,FALSE),"")</f>
        <v/>
      </c>
      <c r="AG407" s="103" t="str">
        <f>IFERROR(VLOOKUP(AN407,Home!$C$8:$E$207,2,FALSE),"")</f>
        <v/>
      </c>
      <c r="AH407" s="104" t="str">
        <f>IF(VLOOKUP(AE407,Home!$C$8:$I$207,6,FALSE)="","",VLOOKUP(AE407,Home!$C$8:$I$207,6,FALSE))</f>
        <v/>
      </c>
      <c r="AI407" s="104" t="e">
        <f t="shared" si="161"/>
        <v>#VALUE!</v>
      </c>
      <c r="AJ407" s="105" t="e">
        <f t="shared" si="154"/>
        <v>#VALUE!</v>
      </c>
      <c r="AK407" s="103" t="e">
        <f t="shared" si="145"/>
        <v>#VALUE!</v>
      </c>
      <c r="AL407" s="103" t="e">
        <f t="shared" si="155"/>
        <v>#VALUE!</v>
      </c>
      <c r="AN407" t="str">
        <f>IF(OR(VLOOKUP(AE407,Home!$C$8:$I$207,6,FALSE)="",VLOOKUP(AE407,Home!$C$8:$I$207,7,FALSE)=""),"FEJL",Baggrundsark!AE407)</f>
        <v>FEJL</v>
      </c>
      <c r="AO407">
        <f>IF(VLOOKUP(AE407,Home!$C$8:$N$207,12,FALSE)="Timelønnet",1,0)</f>
        <v>0</v>
      </c>
      <c r="AP407">
        <f>SUM($AO$4:AO407)*AO407</f>
        <v>0</v>
      </c>
      <c r="AQ407">
        <f t="shared" si="146"/>
        <v>1</v>
      </c>
      <c r="AR407" t="str">
        <f t="shared" si="146"/>
        <v/>
      </c>
      <c r="AS407" t="e">
        <f t="shared" si="156"/>
        <v>#VALUE!</v>
      </c>
      <c r="AT407" s="45" t="e">
        <f t="shared" si="147"/>
        <v>#VALUE!</v>
      </c>
      <c r="AU407">
        <f>VLOOKUP(AQ407,Home!$C$8:$J$207,8,FALSE)</f>
        <v>0</v>
      </c>
      <c r="AZ407">
        <v>36</v>
      </c>
      <c r="BA407">
        <v>2021</v>
      </c>
      <c r="BB407" t="s">
        <v>618</v>
      </c>
      <c r="BC407" t="s">
        <v>171</v>
      </c>
    </row>
    <row r="408" spans="1:55" x14ac:dyDescent="0.25">
      <c r="A408" s="6">
        <f t="shared" si="148"/>
        <v>0</v>
      </c>
      <c r="B408" s="6">
        <f t="shared" si="157"/>
        <v>0</v>
      </c>
      <c r="C408" s="6" t="str">
        <f t="shared" si="149"/>
        <v/>
      </c>
      <c r="D408" s="7">
        <f t="shared" si="150"/>
        <v>0</v>
      </c>
      <c r="E408" s="7">
        <f t="shared" si="158"/>
        <v>0</v>
      </c>
      <c r="F408" s="7" t="str">
        <f t="shared" si="151"/>
        <v/>
      </c>
      <c r="G408" s="6">
        <f t="shared" si="152"/>
        <v>0</v>
      </c>
      <c r="H408" s="6">
        <f t="shared" si="159"/>
        <v>0</v>
      </c>
      <c r="I408" s="6" t="str">
        <f t="shared" si="160"/>
        <v/>
      </c>
      <c r="J408" s="11">
        <v>405</v>
      </c>
      <c r="K408" s="11">
        <f>IF(IFERROR(VLOOKUP(J408,Home!$A$8:$B$1048576,1,FALSE),0)=0,0,1)</f>
        <v>0</v>
      </c>
      <c r="L408" s="129" t="e">
        <f>IF(VLOOKUP(O408,Home!$C$8:$R$207,6,FALSE)="","",VLOOKUP(O408,Home!$C$8:$R$207,6,FALSE))</f>
        <v>#N/A</v>
      </c>
      <c r="M408" s="129" t="e">
        <f t="shared" si="142"/>
        <v>#N/A</v>
      </c>
      <c r="N408" s="11">
        <f>SUM($K$4:K408)</f>
        <v>200</v>
      </c>
      <c r="O408" s="11" t="str">
        <f>IF(P408="","",IF(IFERROR(VLOOKUP(N408,Home!$C$8:$R$1048576,1,FALSE),"")=0,"",IFERROR(VLOOKUP(N408,Home!$C$8:$R$1048576,1,FALSE),"")))</f>
        <v/>
      </c>
      <c r="P408" s="11" t="str">
        <f>IF(IFERROR(VLOOKUP(W408,Home!$C$8:$R$1048576,3,FALSE),"")=0,"",IFERROR(VLOOKUP(W408,Home!$C$8:$R$1048576,3,FALSE),""))</f>
        <v/>
      </c>
      <c r="Q408" s="11" t="str">
        <f t="shared" si="143"/>
        <v/>
      </c>
      <c r="R408" s="130" t="e">
        <f>VLOOKUP(Q408,'Baggrund til lister'!$G$4:$H$15,2,FALSE)</f>
        <v>#N/A</v>
      </c>
      <c r="S408" s="11" t="str">
        <f t="shared" si="144"/>
        <v/>
      </c>
      <c r="T408" s="11" t="str">
        <f>IF(IFERROR(VLOOKUP(N408,Home!$C$8:$R$1048576,11,FALSE),"")=0,"",IFERROR(VLOOKUP(N408,Home!$C$8:$R$1048576,11,FALSE),""))</f>
        <v/>
      </c>
      <c r="U408" s="11" t="str">
        <f>IF(IFERROR(VLOOKUP(O408,Home!$C$8:$R$1048576,12,FALSE),"")=0,"",IFERROR(VLOOKUP(O408,Home!$C$8:$R$1048576,12,FALSE),""))</f>
        <v/>
      </c>
      <c r="V408" s="11" t="str">
        <f>IF(IFERROR(VLOOKUP(O408,Home!$C$8:$R$1048576,8,FALSE),"")=0,"",IFERROR(VLOOKUP(O408,Home!$C$8:$R$1048576,8,FALSE),""))</f>
        <v/>
      </c>
      <c r="W408" s="11" t="str">
        <f>IF(OR(VLOOKUP(N408,Home!$C$7:$I$207,6,FALSE)="",VLOOKUP(N408,Home!$C$7:$I$207,7,FALSE)=""),"FEJL",SUM(Baggrundsark!$K$4:K408))</f>
        <v>FEJL</v>
      </c>
      <c r="Y408">
        <v>405</v>
      </c>
      <c r="Z408" s="1"/>
      <c r="AC408" s="44"/>
      <c r="AD408">
        <f t="shared" si="153"/>
        <v>0</v>
      </c>
      <c r="AE408">
        <f>SUM($AD$4:AD408)</f>
        <v>1</v>
      </c>
      <c r="AF408" s="103" t="str">
        <f>IFERROR(VLOOKUP(AN408,Home!$C$8:$E$207,3,FALSE),"")</f>
        <v/>
      </c>
      <c r="AG408" s="103" t="str">
        <f>IFERROR(VLOOKUP(AN408,Home!$C$8:$E$207,2,FALSE),"")</f>
        <v/>
      </c>
      <c r="AH408" s="104" t="str">
        <f>IF(VLOOKUP(AE408,Home!$C$8:$I$207,6,FALSE)="","",VLOOKUP(AE408,Home!$C$8:$I$207,6,FALSE))</f>
        <v/>
      </c>
      <c r="AI408" s="104" t="e">
        <f t="shared" si="161"/>
        <v>#VALUE!</v>
      </c>
      <c r="AJ408" s="105" t="e">
        <f t="shared" si="154"/>
        <v>#VALUE!</v>
      </c>
      <c r="AK408" s="103" t="e">
        <f t="shared" si="145"/>
        <v>#VALUE!</v>
      </c>
      <c r="AL408" s="103" t="e">
        <f t="shared" si="155"/>
        <v>#VALUE!</v>
      </c>
      <c r="AN408" t="str">
        <f>IF(OR(VLOOKUP(AE408,Home!$C$8:$I$207,6,FALSE)="",VLOOKUP(AE408,Home!$C$8:$I$207,7,FALSE)=""),"FEJL",Baggrundsark!AE408)</f>
        <v>FEJL</v>
      </c>
      <c r="AO408">
        <f>IF(VLOOKUP(AE408,Home!$C$8:$N$207,12,FALSE)="Timelønnet",1,0)</f>
        <v>0</v>
      </c>
      <c r="AP408">
        <f>SUM($AO$4:AO408)*AO408</f>
        <v>0</v>
      </c>
      <c r="AQ408">
        <f t="shared" si="146"/>
        <v>1</v>
      </c>
      <c r="AR408" t="str">
        <f t="shared" si="146"/>
        <v/>
      </c>
      <c r="AS408" t="e">
        <f t="shared" si="156"/>
        <v>#VALUE!</v>
      </c>
      <c r="AT408" s="45" t="e">
        <f t="shared" si="147"/>
        <v>#VALUE!</v>
      </c>
      <c r="AU408">
        <f>VLOOKUP(AQ408,Home!$C$8:$J$207,8,FALSE)</f>
        <v>0</v>
      </c>
      <c r="AZ408">
        <v>37</v>
      </c>
      <c r="BA408">
        <v>2021</v>
      </c>
      <c r="BB408" t="s">
        <v>619</v>
      </c>
      <c r="BC408" t="s">
        <v>171</v>
      </c>
    </row>
    <row r="409" spans="1:55" x14ac:dyDescent="0.25">
      <c r="A409" s="6">
        <f t="shared" si="148"/>
        <v>0</v>
      </c>
      <c r="B409" s="6">
        <f t="shared" si="157"/>
        <v>0</v>
      </c>
      <c r="C409" s="6" t="str">
        <f t="shared" si="149"/>
        <v/>
      </c>
      <c r="D409" s="7">
        <f t="shared" si="150"/>
        <v>0</v>
      </c>
      <c r="E409" s="7">
        <f t="shared" si="158"/>
        <v>0</v>
      </c>
      <c r="F409" s="7" t="str">
        <f t="shared" si="151"/>
        <v/>
      </c>
      <c r="G409" s="6">
        <f t="shared" si="152"/>
        <v>0</v>
      </c>
      <c r="H409" s="6">
        <f t="shared" si="159"/>
        <v>0</v>
      </c>
      <c r="I409" s="6" t="str">
        <f t="shared" si="160"/>
        <v/>
      </c>
      <c r="J409" s="11">
        <v>406</v>
      </c>
      <c r="K409" s="11">
        <f>IF(IFERROR(VLOOKUP(J409,Home!$A$8:$B$1048576,1,FALSE),0)=0,0,1)</f>
        <v>0</v>
      </c>
      <c r="L409" s="129" t="e">
        <f>IF(VLOOKUP(O409,Home!$C$8:$R$207,6,FALSE)="","",VLOOKUP(O409,Home!$C$8:$R$207,6,FALSE))</f>
        <v>#N/A</v>
      </c>
      <c r="M409" s="129" t="e">
        <f t="shared" si="142"/>
        <v>#N/A</v>
      </c>
      <c r="N409" s="11">
        <f>SUM($K$4:K409)</f>
        <v>200</v>
      </c>
      <c r="O409" s="11" t="str">
        <f>IF(P409="","",IF(IFERROR(VLOOKUP(N409,Home!$C$8:$R$1048576,1,FALSE),"")=0,"",IFERROR(VLOOKUP(N409,Home!$C$8:$R$1048576,1,FALSE),"")))</f>
        <v/>
      </c>
      <c r="P409" s="11" t="str">
        <f>IF(IFERROR(VLOOKUP(W409,Home!$C$8:$R$1048576,3,FALSE),"")=0,"",IFERROR(VLOOKUP(W409,Home!$C$8:$R$1048576,3,FALSE),""))</f>
        <v/>
      </c>
      <c r="Q409" s="11" t="str">
        <f t="shared" si="143"/>
        <v/>
      </c>
      <c r="R409" s="130" t="e">
        <f>VLOOKUP(Q409,'Baggrund til lister'!$G$4:$H$15,2,FALSE)</f>
        <v>#N/A</v>
      </c>
      <c r="S409" s="11" t="str">
        <f t="shared" si="144"/>
        <v/>
      </c>
      <c r="T409" s="11" t="str">
        <f>IF(IFERROR(VLOOKUP(N409,Home!$C$8:$R$1048576,11,FALSE),"")=0,"",IFERROR(VLOOKUP(N409,Home!$C$8:$R$1048576,11,FALSE),""))</f>
        <v/>
      </c>
      <c r="U409" s="11" t="str">
        <f>IF(IFERROR(VLOOKUP(O409,Home!$C$8:$R$1048576,12,FALSE),"")=0,"",IFERROR(VLOOKUP(O409,Home!$C$8:$R$1048576,12,FALSE),""))</f>
        <v/>
      </c>
      <c r="V409" s="11" t="str">
        <f>IF(IFERROR(VLOOKUP(O409,Home!$C$8:$R$1048576,8,FALSE),"")=0,"",IFERROR(VLOOKUP(O409,Home!$C$8:$R$1048576,8,FALSE),""))</f>
        <v/>
      </c>
      <c r="W409" s="11" t="str">
        <f>IF(OR(VLOOKUP(N409,Home!$C$7:$I$207,6,FALSE)="",VLOOKUP(N409,Home!$C$7:$I$207,7,FALSE)=""),"FEJL",SUM(Baggrundsark!$K$4:K409))</f>
        <v>FEJL</v>
      </c>
      <c r="Y409">
        <v>406</v>
      </c>
      <c r="Z409" s="1"/>
      <c r="AC409" s="44"/>
      <c r="AD409">
        <f t="shared" si="153"/>
        <v>0</v>
      </c>
      <c r="AE409">
        <f>SUM($AD$4:AD409)</f>
        <v>1</v>
      </c>
      <c r="AF409" s="103" t="str">
        <f>IFERROR(VLOOKUP(AN409,Home!$C$8:$E$207,3,FALSE),"")</f>
        <v/>
      </c>
      <c r="AG409" s="103" t="str">
        <f>IFERROR(VLOOKUP(AN409,Home!$C$8:$E$207,2,FALSE),"")</f>
        <v/>
      </c>
      <c r="AH409" s="104" t="str">
        <f>IF(VLOOKUP(AE409,Home!$C$8:$I$207,6,FALSE)="","",VLOOKUP(AE409,Home!$C$8:$I$207,6,FALSE))</f>
        <v/>
      </c>
      <c r="AI409" s="104" t="e">
        <f t="shared" si="161"/>
        <v>#VALUE!</v>
      </c>
      <c r="AJ409" s="105" t="e">
        <f t="shared" si="154"/>
        <v>#VALUE!</v>
      </c>
      <c r="AK409" s="103" t="e">
        <f t="shared" si="145"/>
        <v>#VALUE!</v>
      </c>
      <c r="AL409" s="103" t="e">
        <f t="shared" si="155"/>
        <v>#VALUE!</v>
      </c>
      <c r="AN409" t="str">
        <f>IF(OR(VLOOKUP(AE409,Home!$C$8:$I$207,6,FALSE)="",VLOOKUP(AE409,Home!$C$8:$I$207,7,FALSE)=""),"FEJL",Baggrundsark!AE409)</f>
        <v>FEJL</v>
      </c>
      <c r="AO409">
        <f>IF(VLOOKUP(AE409,Home!$C$8:$N$207,12,FALSE)="Timelønnet",1,0)</f>
        <v>0</v>
      </c>
      <c r="AP409">
        <f>SUM($AO$4:AO409)*AO409</f>
        <v>0</v>
      </c>
      <c r="AQ409">
        <f t="shared" si="146"/>
        <v>1</v>
      </c>
      <c r="AR409" t="str">
        <f t="shared" si="146"/>
        <v/>
      </c>
      <c r="AS409" t="e">
        <f t="shared" si="156"/>
        <v>#VALUE!</v>
      </c>
      <c r="AT409" s="45" t="e">
        <f t="shared" si="147"/>
        <v>#VALUE!</v>
      </c>
      <c r="AU409">
        <f>VLOOKUP(AQ409,Home!$C$8:$J$207,8,FALSE)</f>
        <v>0</v>
      </c>
      <c r="AZ409">
        <v>38</v>
      </c>
      <c r="BA409">
        <v>2021</v>
      </c>
      <c r="BB409" t="s">
        <v>620</v>
      </c>
      <c r="BC409" t="s">
        <v>172</v>
      </c>
    </row>
    <row r="410" spans="1:55" x14ac:dyDescent="0.25">
      <c r="A410" s="6">
        <f t="shared" si="148"/>
        <v>0</v>
      </c>
      <c r="B410" s="6">
        <f t="shared" si="157"/>
        <v>0</v>
      </c>
      <c r="C410" s="6" t="str">
        <f t="shared" si="149"/>
        <v/>
      </c>
      <c r="D410" s="7">
        <f t="shared" si="150"/>
        <v>0</v>
      </c>
      <c r="E410" s="7">
        <f t="shared" si="158"/>
        <v>0</v>
      </c>
      <c r="F410" s="7" t="str">
        <f t="shared" si="151"/>
        <v/>
      </c>
      <c r="G410" s="6">
        <f t="shared" si="152"/>
        <v>0</v>
      </c>
      <c r="H410" s="6">
        <f t="shared" si="159"/>
        <v>0</v>
      </c>
      <c r="I410" s="6" t="str">
        <f t="shared" si="160"/>
        <v/>
      </c>
      <c r="J410" s="11">
        <v>407</v>
      </c>
      <c r="K410" s="11">
        <f>IF(IFERROR(VLOOKUP(J410,Home!$A$8:$B$1048576,1,FALSE),0)=0,0,1)</f>
        <v>0</v>
      </c>
      <c r="L410" s="129" t="e">
        <f>IF(VLOOKUP(O410,Home!$C$8:$R$207,6,FALSE)="","",VLOOKUP(O410,Home!$C$8:$R$207,6,FALSE))</f>
        <v>#N/A</v>
      </c>
      <c r="M410" s="129" t="e">
        <f t="shared" si="142"/>
        <v>#N/A</v>
      </c>
      <c r="N410" s="11">
        <f>SUM($K$4:K410)</f>
        <v>200</v>
      </c>
      <c r="O410" s="11" t="str">
        <f>IF(P410="","",IF(IFERROR(VLOOKUP(N410,Home!$C$8:$R$1048576,1,FALSE),"")=0,"",IFERROR(VLOOKUP(N410,Home!$C$8:$R$1048576,1,FALSE),"")))</f>
        <v/>
      </c>
      <c r="P410" s="11" t="str">
        <f>IF(IFERROR(VLOOKUP(W410,Home!$C$8:$R$1048576,3,FALSE),"")=0,"",IFERROR(VLOOKUP(W410,Home!$C$8:$R$1048576,3,FALSE),""))</f>
        <v/>
      </c>
      <c r="Q410" s="11" t="str">
        <f t="shared" si="143"/>
        <v/>
      </c>
      <c r="R410" s="130" t="e">
        <f>VLOOKUP(Q410,'Baggrund til lister'!$G$4:$H$15,2,FALSE)</f>
        <v>#N/A</v>
      </c>
      <c r="S410" s="11" t="str">
        <f t="shared" si="144"/>
        <v/>
      </c>
      <c r="T410" s="11" t="str">
        <f>IF(IFERROR(VLOOKUP(N410,Home!$C$8:$R$1048576,11,FALSE),"")=0,"",IFERROR(VLOOKUP(N410,Home!$C$8:$R$1048576,11,FALSE),""))</f>
        <v/>
      </c>
      <c r="U410" s="11" t="str">
        <f>IF(IFERROR(VLOOKUP(O410,Home!$C$8:$R$1048576,12,FALSE),"")=0,"",IFERROR(VLOOKUP(O410,Home!$C$8:$R$1048576,12,FALSE),""))</f>
        <v/>
      </c>
      <c r="V410" s="11" t="str">
        <f>IF(IFERROR(VLOOKUP(O410,Home!$C$8:$R$1048576,8,FALSE),"")=0,"",IFERROR(VLOOKUP(O410,Home!$C$8:$R$1048576,8,FALSE),""))</f>
        <v/>
      </c>
      <c r="W410" s="11" t="str">
        <f>IF(OR(VLOOKUP(N410,Home!$C$7:$I$207,6,FALSE)="",VLOOKUP(N410,Home!$C$7:$I$207,7,FALSE)=""),"FEJL",SUM(Baggrundsark!$K$4:K410))</f>
        <v>FEJL</v>
      </c>
      <c r="Y410">
        <v>407</v>
      </c>
      <c r="Z410" s="1"/>
      <c r="AC410" s="44"/>
      <c r="AD410">
        <f t="shared" si="153"/>
        <v>0</v>
      </c>
      <c r="AE410">
        <f>SUM($AD$4:AD410)</f>
        <v>1</v>
      </c>
      <c r="AF410" s="103" t="str">
        <f>IFERROR(VLOOKUP(AN410,Home!$C$8:$E$207,3,FALSE),"")</f>
        <v/>
      </c>
      <c r="AG410" s="103" t="str">
        <f>IFERROR(VLOOKUP(AN410,Home!$C$8:$E$207,2,FALSE),"")</f>
        <v/>
      </c>
      <c r="AH410" s="104" t="str">
        <f>IF(VLOOKUP(AE410,Home!$C$8:$I$207,6,FALSE)="","",VLOOKUP(AE410,Home!$C$8:$I$207,6,FALSE))</f>
        <v/>
      </c>
      <c r="AI410" s="104" t="e">
        <f t="shared" si="161"/>
        <v>#VALUE!</v>
      </c>
      <c r="AJ410" s="105" t="e">
        <f t="shared" si="154"/>
        <v>#VALUE!</v>
      </c>
      <c r="AK410" s="103" t="e">
        <f t="shared" si="145"/>
        <v>#VALUE!</v>
      </c>
      <c r="AL410" s="103" t="e">
        <f t="shared" si="155"/>
        <v>#VALUE!</v>
      </c>
      <c r="AN410" t="str">
        <f>IF(OR(VLOOKUP(AE410,Home!$C$8:$I$207,6,FALSE)="",VLOOKUP(AE410,Home!$C$8:$I$207,7,FALSE)=""),"FEJL",Baggrundsark!AE410)</f>
        <v>FEJL</v>
      </c>
      <c r="AO410">
        <f>IF(VLOOKUP(AE410,Home!$C$8:$N$207,12,FALSE)="Timelønnet",1,0)</f>
        <v>0</v>
      </c>
      <c r="AP410">
        <f>SUM($AO$4:AO410)*AO410</f>
        <v>0</v>
      </c>
      <c r="AQ410">
        <f t="shared" si="146"/>
        <v>1</v>
      </c>
      <c r="AR410" t="str">
        <f t="shared" si="146"/>
        <v/>
      </c>
      <c r="AS410" t="e">
        <f t="shared" si="156"/>
        <v>#VALUE!</v>
      </c>
      <c r="AT410" s="45" t="e">
        <f t="shared" si="147"/>
        <v>#VALUE!</v>
      </c>
      <c r="AU410">
        <f>VLOOKUP(AQ410,Home!$C$8:$J$207,8,FALSE)</f>
        <v>0</v>
      </c>
      <c r="AZ410">
        <v>39</v>
      </c>
      <c r="BA410">
        <v>2021</v>
      </c>
      <c r="BB410" t="s">
        <v>621</v>
      </c>
      <c r="BC410" t="s">
        <v>172</v>
      </c>
    </row>
    <row r="411" spans="1:55" x14ac:dyDescent="0.25">
      <c r="A411" s="6">
        <f t="shared" si="148"/>
        <v>0</v>
      </c>
      <c r="B411" s="6">
        <f t="shared" si="157"/>
        <v>0</v>
      </c>
      <c r="C411" s="6" t="str">
        <f t="shared" si="149"/>
        <v/>
      </c>
      <c r="D411" s="7">
        <f t="shared" si="150"/>
        <v>0</v>
      </c>
      <c r="E411" s="7">
        <f t="shared" si="158"/>
        <v>0</v>
      </c>
      <c r="F411" s="7" t="str">
        <f t="shared" si="151"/>
        <v/>
      </c>
      <c r="G411" s="6">
        <f t="shared" si="152"/>
        <v>0</v>
      </c>
      <c r="H411" s="6">
        <f t="shared" si="159"/>
        <v>0</v>
      </c>
      <c r="I411" s="6" t="str">
        <f t="shared" si="160"/>
        <v/>
      </c>
      <c r="J411" s="11">
        <v>408</v>
      </c>
      <c r="K411" s="11">
        <f>IF(IFERROR(VLOOKUP(J411,Home!$A$8:$B$1048576,1,FALSE),0)=0,0,1)</f>
        <v>0</v>
      </c>
      <c r="L411" s="129" t="e">
        <f>IF(VLOOKUP(O411,Home!$C$8:$R$207,6,FALSE)="","",VLOOKUP(O411,Home!$C$8:$R$207,6,FALSE))</f>
        <v>#N/A</v>
      </c>
      <c r="M411" s="129" t="e">
        <f t="shared" si="142"/>
        <v>#N/A</v>
      </c>
      <c r="N411" s="11">
        <f>SUM($K$4:K411)</f>
        <v>200</v>
      </c>
      <c r="O411" s="11" t="str">
        <f>IF(P411="","",IF(IFERROR(VLOOKUP(N411,Home!$C$8:$R$1048576,1,FALSE),"")=0,"",IFERROR(VLOOKUP(N411,Home!$C$8:$R$1048576,1,FALSE),"")))</f>
        <v/>
      </c>
      <c r="P411" s="11" t="str">
        <f>IF(IFERROR(VLOOKUP(W411,Home!$C$8:$R$1048576,3,FALSE),"")=0,"",IFERROR(VLOOKUP(W411,Home!$C$8:$R$1048576,3,FALSE),""))</f>
        <v/>
      </c>
      <c r="Q411" s="11" t="str">
        <f t="shared" si="143"/>
        <v/>
      </c>
      <c r="R411" s="130" t="e">
        <f>VLOOKUP(Q411,'Baggrund til lister'!$G$4:$H$15,2,FALSE)</f>
        <v>#N/A</v>
      </c>
      <c r="S411" s="11" t="str">
        <f t="shared" si="144"/>
        <v/>
      </c>
      <c r="T411" s="11" t="str">
        <f>IF(IFERROR(VLOOKUP(N411,Home!$C$8:$R$1048576,11,FALSE),"")=0,"",IFERROR(VLOOKUP(N411,Home!$C$8:$R$1048576,11,FALSE),""))</f>
        <v/>
      </c>
      <c r="U411" s="11" t="str">
        <f>IF(IFERROR(VLOOKUP(O411,Home!$C$8:$R$1048576,12,FALSE),"")=0,"",IFERROR(VLOOKUP(O411,Home!$C$8:$R$1048576,12,FALSE),""))</f>
        <v/>
      </c>
      <c r="V411" s="11" t="str">
        <f>IF(IFERROR(VLOOKUP(O411,Home!$C$8:$R$1048576,8,FALSE),"")=0,"",IFERROR(VLOOKUP(O411,Home!$C$8:$R$1048576,8,FALSE),""))</f>
        <v/>
      </c>
      <c r="W411" s="11" t="str">
        <f>IF(OR(VLOOKUP(N411,Home!$C$7:$I$207,6,FALSE)="",VLOOKUP(N411,Home!$C$7:$I$207,7,FALSE)=""),"FEJL",SUM(Baggrundsark!$K$4:K411))</f>
        <v>FEJL</v>
      </c>
      <c r="Y411">
        <v>408</v>
      </c>
      <c r="Z411" s="1"/>
      <c r="AC411" s="44"/>
      <c r="AD411">
        <f t="shared" si="153"/>
        <v>0</v>
      </c>
      <c r="AE411">
        <f>SUM($AD$4:AD411)</f>
        <v>1</v>
      </c>
      <c r="AF411" s="103" t="str">
        <f>IFERROR(VLOOKUP(AN411,Home!$C$8:$E$207,3,FALSE),"")</f>
        <v/>
      </c>
      <c r="AG411" s="103" t="str">
        <f>IFERROR(VLOOKUP(AN411,Home!$C$8:$E$207,2,FALSE),"")</f>
        <v/>
      </c>
      <c r="AH411" s="104" t="str">
        <f>IF(VLOOKUP(AE411,Home!$C$8:$I$207,6,FALSE)="","",VLOOKUP(AE411,Home!$C$8:$I$207,6,FALSE))</f>
        <v/>
      </c>
      <c r="AI411" s="104" t="e">
        <f t="shared" si="161"/>
        <v>#VALUE!</v>
      </c>
      <c r="AJ411" s="105" t="e">
        <f t="shared" si="154"/>
        <v>#VALUE!</v>
      </c>
      <c r="AK411" s="103" t="e">
        <f t="shared" si="145"/>
        <v>#VALUE!</v>
      </c>
      <c r="AL411" s="103" t="e">
        <f t="shared" si="155"/>
        <v>#VALUE!</v>
      </c>
      <c r="AN411" t="str">
        <f>IF(OR(VLOOKUP(AE411,Home!$C$8:$I$207,6,FALSE)="",VLOOKUP(AE411,Home!$C$8:$I$207,7,FALSE)=""),"FEJL",Baggrundsark!AE411)</f>
        <v>FEJL</v>
      </c>
      <c r="AO411">
        <f>IF(VLOOKUP(AE411,Home!$C$8:$N$207,12,FALSE)="Timelønnet",1,0)</f>
        <v>0</v>
      </c>
      <c r="AP411">
        <f>SUM($AO$4:AO411)*AO411</f>
        <v>0</v>
      </c>
      <c r="AQ411">
        <f t="shared" si="146"/>
        <v>1</v>
      </c>
      <c r="AR411" t="str">
        <f t="shared" si="146"/>
        <v/>
      </c>
      <c r="AS411" t="e">
        <f t="shared" si="156"/>
        <v>#VALUE!</v>
      </c>
      <c r="AT411" s="45" t="e">
        <f t="shared" si="147"/>
        <v>#VALUE!</v>
      </c>
      <c r="AU411">
        <f>VLOOKUP(AQ411,Home!$C$8:$J$207,8,FALSE)</f>
        <v>0</v>
      </c>
      <c r="AZ411">
        <v>40</v>
      </c>
      <c r="BA411">
        <v>2021</v>
      </c>
      <c r="BB411" t="s">
        <v>622</v>
      </c>
      <c r="BC411" t="s">
        <v>173</v>
      </c>
    </row>
    <row r="412" spans="1:55" x14ac:dyDescent="0.25">
      <c r="A412" s="6">
        <f t="shared" si="148"/>
        <v>0</v>
      </c>
      <c r="B412" s="6">
        <f t="shared" si="157"/>
        <v>0</v>
      </c>
      <c r="C412" s="6" t="str">
        <f t="shared" si="149"/>
        <v/>
      </c>
      <c r="D412" s="7">
        <f t="shared" si="150"/>
        <v>0</v>
      </c>
      <c r="E412" s="7">
        <f t="shared" si="158"/>
        <v>0</v>
      </c>
      <c r="F412" s="7" t="str">
        <f t="shared" si="151"/>
        <v/>
      </c>
      <c r="G412" s="6">
        <f t="shared" si="152"/>
        <v>0</v>
      </c>
      <c r="H412" s="6">
        <f t="shared" si="159"/>
        <v>0</v>
      </c>
      <c r="I412" s="6" t="str">
        <f t="shared" si="160"/>
        <v/>
      </c>
      <c r="J412" s="11">
        <v>409</v>
      </c>
      <c r="K412" s="11">
        <f>IF(IFERROR(VLOOKUP(J412,Home!$A$8:$B$1048576,1,FALSE),0)=0,0,1)</f>
        <v>0</v>
      </c>
      <c r="L412" s="129" t="e">
        <f>IF(VLOOKUP(O412,Home!$C$8:$R$207,6,FALSE)="","",VLOOKUP(O412,Home!$C$8:$R$207,6,FALSE))</f>
        <v>#N/A</v>
      </c>
      <c r="M412" s="129" t="e">
        <f t="shared" si="142"/>
        <v>#N/A</v>
      </c>
      <c r="N412" s="11">
        <f>SUM($K$4:K412)</f>
        <v>200</v>
      </c>
      <c r="O412" s="11" t="str">
        <f>IF(P412="","",IF(IFERROR(VLOOKUP(N412,Home!$C$8:$R$1048576,1,FALSE),"")=0,"",IFERROR(VLOOKUP(N412,Home!$C$8:$R$1048576,1,FALSE),"")))</f>
        <v/>
      </c>
      <c r="P412" s="11" t="str">
        <f>IF(IFERROR(VLOOKUP(W412,Home!$C$8:$R$1048576,3,FALSE),"")=0,"",IFERROR(VLOOKUP(W412,Home!$C$8:$R$1048576,3,FALSE),""))</f>
        <v/>
      </c>
      <c r="Q412" s="11" t="str">
        <f t="shared" si="143"/>
        <v/>
      </c>
      <c r="R412" s="130" t="e">
        <f>VLOOKUP(Q412,'Baggrund til lister'!$G$4:$H$15,2,FALSE)</f>
        <v>#N/A</v>
      </c>
      <c r="S412" s="11" t="str">
        <f t="shared" si="144"/>
        <v/>
      </c>
      <c r="T412" s="11" t="str">
        <f>IF(IFERROR(VLOOKUP(N412,Home!$C$8:$R$1048576,11,FALSE),"")=0,"",IFERROR(VLOOKUP(N412,Home!$C$8:$R$1048576,11,FALSE),""))</f>
        <v/>
      </c>
      <c r="U412" s="11" t="str">
        <f>IF(IFERROR(VLOOKUP(O412,Home!$C$8:$R$1048576,12,FALSE),"")=0,"",IFERROR(VLOOKUP(O412,Home!$C$8:$R$1048576,12,FALSE),""))</f>
        <v/>
      </c>
      <c r="V412" s="11" t="str">
        <f>IF(IFERROR(VLOOKUP(O412,Home!$C$8:$R$1048576,8,FALSE),"")=0,"",IFERROR(VLOOKUP(O412,Home!$C$8:$R$1048576,8,FALSE),""))</f>
        <v/>
      </c>
      <c r="W412" s="11" t="str">
        <f>IF(OR(VLOOKUP(N412,Home!$C$7:$I$207,6,FALSE)="",VLOOKUP(N412,Home!$C$7:$I$207,7,FALSE)=""),"FEJL",SUM(Baggrundsark!$K$4:K412))</f>
        <v>FEJL</v>
      </c>
      <c r="Y412">
        <v>409</v>
      </c>
      <c r="Z412" s="1"/>
      <c r="AC412" s="44"/>
      <c r="AD412">
        <f t="shared" si="153"/>
        <v>0</v>
      </c>
      <c r="AE412">
        <f>SUM($AD$4:AD412)</f>
        <v>1</v>
      </c>
      <c r="AF412" s="103" t="str">
        <f>IFERROR(VLOOKUP(AN412,Home!$C$8:$E$207,3,FALSE),"")</f>
        <v/>
      </c>
      <c r="AG412" s="103" t="str">
        <f>IFERROR(VLOOKUP(AN412,Home!$C$8:$E$207,2,FALSE),"")</f>
        <v/>
      </c>
      <c r="AH412" s="104" t="str">
        <f>IF(VLOOKUP(AE412,Home!$C$8:$I$207,6,FALSE)="","",VLOOKUP(AE412,Home!$C$8:$I$207,6,FALSE))</f>
        <v/>
      </c>
      <c r="AI412" s="104" t="e">
        <f t="shared" si="161"/>
        <v>#VALUE!</v>
      </c>
      <c r="AJ412" s="105" t="e">
        <f t="shared" si="154"/>
        <v>#VALUE!</v>
      </c>
      <c r="AK412" s="103" t="e">
        <f t="shared" si="145"/>
        <v>#VALUE!</v>
      </c>
      <c r="AL412" s="103" t="e">
        <f t="shared" si="155"/>
        <v>#VALUE!</v>
      </c>
      <c r="AN412" t="str">
        <f>IF(OR(VLOOKUP(AE412,Home!$C$8:$I$207,6,FALSE)="",VLOOKUP(AE412,Home!$C$8:$I$207,7,FALSE)=""),"FEJL",Baggrundsark!AE412)</f>
        <v>FEJL</v>
      </c>
      <c r="AO412">
        <f>IF(VLOOKUP(AE412,Home!$C$8:$N$207,12,FALSE)="Timelønnet",1,0)</f>
        <v>0</v>
      </c>
      <c r="AP412">
        <f>SUM($AO$4:AO412)*AO412</f>
        <v>0</v>
      </c>
      <c r="AQ412">
        <f t="shared" si="146"/>
        <v>1</v>
      </c>
      <c r="AR412" t="str">
        <f t="shared" si="146"/>
        <v/>
      </c>
      <c r="AS412" t="e">
        <f t="shared" si="156"/>
        <v>#VALUE!</v>
      </c>
      <c r="AT412" s="45" t="e">
        <f t="shared" si="147"/>
        <v>#VALUE!</v>
      </c>
      <c r="AU412">
        <f>VLOOKUP(AQ412,Home!$C$8:$J$207,8,FALSE)</f>
        <v>0</v>
      </c>
      <c r="AZ412">
        <v>41</v>
      </c>
      <c r="BA412">
        <v>2021</v>
      </c>
      <c r="BB412" t="s">
        <v>623</v>
      </c>
      <c r="BC412" t="s">
        <v>173</v>
      </c>
    </row>
    <row r="413" spans="1:55" x14ac:dyDescent="0.25">
      <c r="A413" s="6">
        <f t="shared" si="148"/>
        <v>0</v>
      </c>
      <c r="B413" s="6">
        <f t="shared" si="157"/>
        <v>0</v>
      </c>
      <c r="C413" s="6" t="str">
        <f t="shared" si="149"/>
        <v/>
      </c>
      <c r="D413" s="7">
        <f t="shared" si="150"/>
        <v>0</v>
      </c>
      <c r="E413" s="7">
        <f t="shared" si="158"/>
        <v>0</v>
      </c>
      <c r="F413" s="7" t="str">
        <f t="shared" si="151"/>
        <v/>
      </c>
      <c r="G413" s="6">
        <f t="shared" si="152"/>
        <v>0</v>
      </c>
      <c r="H413" s="6">
        <f t="shared" si="159"/>
        <v>0</v>
      </c>
      <c r="I413" s="6" t="str">
        <f t="shared" si="160"/>
        <v/>
      </c>
      <c r="J413" s="11">
        <v>410</v>
      </c>
      <c r="K413" s="11">
        <f>IF(IFERROR(VLOOKUP(J413,Home!$A$8:$B$1048576,1,FALSE),0)=0,0,1)</f>
        <v>0</v>
      </c>
      <c r="L413" s="129" t="e">
        <f>IF(VLOOKUP(O413,Home!$C$8:$R$207,6,FALSE)="","",VLOOKUP(O413,Home!$C$8:$R$207,6,FALSE))</f>
        <v>#N/A</v>
      </c>
      <c r="M413" s="129" t="e">
        <f t="shared" si="142"/>
        <v>#N/A</v>
      </c>
      <c r="N413" s="11">
        <f>SUM($K$4:K413)</f>
        <v>200</v>
      </c>
      <c r="O413" s="11" t="str">
        <f>IF(P413="","",IF(IFERROR(VLOOKUP(N413,Home!$C$8:$R$1048576,1,FALSE),"")=0,"",IFERROR(VLOOKUP(N413,Home!$C$8:$R$1048576,1,FALSE),"")))</f>
        <v/>
      </c>
      <c r="P413" s="11" t="str">
        <f>IF(IFERROR(VLOOKUP(W413,Home!$C$8:$R$1048576,3,FALSE),"")=0,"",IFERROR(VLOOKUP(W413,Home!$C$8:$R$1048576,3,FALSE),""))</f>
        <v/>
      </c>
      <c r="Q413" s="11" t="str">
        <f t="shared" si="143"/>
        <v/>
      </c>
      <c r="R413" s="130" t="e">
        <f>VLOOKUP(Q413,'Baggrund til lister'!$G$4:$H$15,2,FALSE)</f>
        <v>#N/A</v>
      </c>
      <c r="S413" s="11" t="str">
        <f t="shared" si="144"/>
        <v/>
      </c>
      <c r="T413" s="11" t="str">
        <f>IF(IFERROR(VLOOKUP(N413,Home!$C$8:$R$1048576,11,FALSE),"")=0,"",IFERROR(VLOOKUP(N413,Home!$C$8:$R$1048576,11,FALSE),""))</f>
        <v/>
      </c>
      <c r="U413" s="11" t="str">
        <f>IF(IFERROR(VLOOKUP(O413,Home!$C$8:$R$1048576,12,FALSE),"")=0,"",IFERROR(VLOOKUP(O413,Home!$C$8:$R$1048576,12,FALSE),""))</f>
        <v/>
      </c>
      <c r="V413" s="11" t="str">
        <f>IF(IFERROR(VLOOKUP(O413,Home!$C$8:$R$1048576,8,FALSE),"")=0,"",IFERROR(VLOOKUP(O413,Home!$C$8:$R$1048576,8,FALSE),""))</f>
        <v/>
      </c>
      <c r="W413" s="11" t="str">
        <f>IF(OR(VLOOKUP(N413,Home!$C$7:$I$207,6,FALSE)="",VLOOKUP(N413,Home!$C$7:$I$207,7,FALSE)=""),"FEJL",SUM(Baggrundsark!$K$4:K413))</f>
        <v>FEJL</v>
      </c>
      <c r="Y413">
        <v>410</v>
      </c>
      <c r="Z413" s="1"/>
      <c r="AC413" s="44"/>
      <c r="AD413">
        <f t="shared" si="153"/>
        <v>0</v>
      </c>
      <c r="AE413">
        <f>SUM($AD$4:AD413)</f>
        <v>1</v>
      </c>
      <c r="AF413" s="103" t="str">
        <f>IFERROR(VLOOKUP(AN413,Home!$C$8:$E$207,3,FALSE),"")</f>
        <v/>
      </c>
      <c r="AG413" s="103" t="str">
        <f>IFERROR(VLOOKUP(AN413,Home!$C$8:$E$207,2,FALSE),"")</f>
        <v/>
      </c>
      <c r="AH413" s="104" t="str">
        <f>IF(VLOOKUP(AE413,Home!$C$8:$I$207,6,FALSE)="","",VLOOKUP(AE413,Home!$C$8:$I$207,6,FALSE))</f>
        <v/>
      </c>
      <c r="AI413" s="104" t="e">
        <f t="shared" si="161"/>
        <v>#VALUE!</v>
      </c>
      <c r="AJ413" s="105" t="e">
        <f t="shared" si="154"/>
        <v>#VALUE!</v>
      </c>
      <c r="AK413" s="103" t="e">
        <f t="shared" si="145"/>
        <v>#VALUE!</v>
      </c>
      <c r="AL413" s="103" t="e">
        <f t="shared" si="155"/>
        <v>#VALUE!</v>
      </c>
      <c r="AN413" t="str">
        <f>IF(OR(VLOOKUP(AE413,Home!$C$8:$I$207,6,FALSE)="",VLOOKUP(AE413,Home!$C$8:$I$207,7,FALSE)=""),"FEJL",Baggrundsark!AE413)</f>
        <v>FEJL</v>
      </c>
      <c r="AO413">
        <f>IF(VLOOKUP(AE413,Home!$C$8:$N$207,12,FALSE)="Timelønnet",1,0)</f>
        <v>0</v>
      </c>
      <c r="AP413">
        <f>SUM($AO$4:AO413)*AO413</f>
        <v>0</v>
      </c>
      <c r="AQ413">
        <f t="shared" si="146"/>
        <v>1</v>
      </c>
      <c r="AR413" t="str">
        <f t="shared" si="146"/>
        <v/>
      </c>
      <c r="AS413" t="e">
        <f t="shared" si="156"/>
        <v>#VALUE!</v>
      </c>
      <c r="AT413" s="45" t="e">
        <f t="shared" si="147"/>
        <v>#VALUE!</v>
      </c>
      <c r="AU413">
        <f>VLOOKUP(AQ413,Home!$C$8:$J$207,8,FALSE)</f>
        <v>0</v>
      </c>
      <c r="AZ413">
        <v>42</v>
      </c>
      <c r="BA413">
        <v>2021</v>
      </c>
      <c r="BB413" t="s">
        <v>624</v>
      </c>
      <c r="BC413" t="s">
        <v>174</v>
      </c>
    </row>
    <row r="414" spans="1:55" x14ac:dyDescent="0.25">
      <c r="A414" s="6">
        <f t="shared" si="148"/>
        <v>0</v>
      </c>
      <c r="B414" s="6">
        <f t="shared" si="157"/>
        <v>0</v>
      </c>
      <c r="C414" s="6" t="str">
        <f t="shared" si="149"/>
        <v/>
      </c>
      <c r="D414" s="7">
        <f t="shared" si="150"/>
        <v>0</v>
      </c>
      <c r="E414" s="7">
        <f t="shared" si="158"/>
        <v>0</v>
      </c>
      <c r="F414" s="7" t="str">
        <f t="shared" si="151"/>
        <v/>
      </c>
      <c r="G414" s="6">
        <f t="shared" si="152"/>
        <v>0</v>
      </c>
      <c r="H414" s="6">
        <f t="shared" si="159"/>
        <v>0</v>
      </c>
      <c r="I414" s="6" t="str">
        <f t="shared" si="160"/>
        <v/>
      </c>
      <c r="J414" s="11">
        <v>411</v>
      </c>
      <c r="K414" s="11">
        <f>IF(IFERROR(VLOOKUP(J414,Home!$A$8:$B$1048576,1,FALSE),0)=0,0,1)</f>
        <v>0</v>
      </c>
      <c r="L414" s="129" t="e">
        <f>IF(VLOOKUP(O414,Home!$C$8:$R$207,6,FALSE)="","",VLOOKUP(O414,Home!$C$8:$R$207,6,FALSE))</f>
        <v>#N/A</v>
      </c>
      <c r="M414" s="129" t="e">
        <f t="shared" si="142"/>
        <v>#N/A</v>
      </c>
      <c r="N414" s="11">
        <f>SUM($K$4:K414)</f>
        <v>200</v>
      </c>
      <c r="O414" s="11" t="str">
        <f>IF(P414="","",IF(IFERROR(VLOOKUP(N414,Home!$C$8:$R$1048576,1,FALSE),"")=0,"",IFERROR(VLOOKUP(N414,Home!$C$8:$R$1048576,1,FALSE),"")))</f>
        <v/>
      </c>
      <c r="P414" s="11" t="str">
        <f>IF(IFERROR(VLOOKUP(W414,Home!$C$8:$R$1048576,3,FALSE),"")=0,"",IFERROR(VLOOKUP(W414,Home!$C$8:$R$1048576,3,FALSE),""))</f>
        <v/>
      </c>
      <c r="Q414" s="11" t="str">
        <f t="shared" si="143"/>
        <v/>
      </c>
      <c r="R414" s="130" t="e">
        <f>VLOOKUP(Q414,'Baggrund til lister'!$G$4:$H$15,2,FALSE)</f>
        <v>#N/A</v>
      </c>
      <c r="S414" s="11" t="str">
        <f t="shared" si="144"/>
        <v/>
      </c>
      <c r="T414" s="11" t="str">
        <f>IF(IFERROR(VLOOKUP(N414,Home!$C$8:$R$1048576,11,FALSE),"")=0,"",IFERROR(VLOOKUP(N414,Home!$C$8:$R$1048576,11,FALSE),""))</f>
        <v/>
      </c>
      <c r="U414" s="11" t="str">
        <f>IF(IFERROR(VLOOKUP(O414,Home!$C$8:$R$1048576,12,FALSE),"")=0,"",IFERROR(VLOOKUP(O414,Home!$C$8:$R$1048576,12,FALSE),""))</f>
        <v/>
      </c>
      <c r="V414" s="11" t="str">
        <f>IF(IFERROR(VLOOKUP(O414,Home!$C$8:$R$1048576,8,FALSE),"")=0,"",IFERROR(VLOOKUP(O414,Home!$C$8:$R$1048576,8,FALSE),""))</f>
        <v/>
      </c>
      <c r="W414" s="11" t="str">
        <f>IF(OR(VLOOKUP(N414,Home!$C$7:$I$207,6,FALSE)="",VLOOKUP(N414,Home!$C$7:$I$207,7,FALSE)=""),"FEJL",SUM(Baggrundsark!$K$4:K414))</f>
        <v>FEJL</v>
      </c>
      <c r="Y414">
        <v>411</v>
      </c>
      <c r="Z414" s="1"/>
      <c r="AC414" s="44"/>
      <c r="AD414">
        <f t="shared" si="153"/>
        <v>0</v>
      </c>
      <c r="AE414">
        <f>SUM($AD$4:AD414)</f>
        <v>1</v>
      </c>
      <c r="AF414" s="103" t="str">
        <f>IFERROR(VLOOKUP(AN414,Home!$C$8:$E$207,3,FALSE),"")</f>
        <v/>
      </c>
      <c r="AG414" s="103" t="str">
        <f>IFERROR(VLOOKUP(AN414,Home!$C$8:$E$207,2,FALSE),"")</f>
        <v/>
      </c>
      <c r="AH414" s="104" t="str">
        <f>IF(VLOOKUP(AE414,Home!$C$8:$I$207,6,FALSE)="","",VLOOKUP(AE414,Home!$C$8:$I$207,6,FALSE))</f>
        <v/>
      </c>
      <c r="AI414" s="104" t="e">
        <f t="shared" si="161"/>
        <v>#VALUE!</v>
      </c>
      <c r="AJ414" s="105" t="e">
        <f t="shared" si="154"/>
        <v>#VALUE!</v>
      </c>
      <c r="AK414" s="103" t="e">
        <f t="shared" si="145"/>
        <v>#VALUE!</v>
      </c>
      <c r="AL414" s="103" t="e">
        <f t="shared" si="155"/>
        <v>#VALUE!</v>
      </c>
      <c r="AN414" t="str">
        <f>IF(OR(VLOOKUP(AE414,Home!$C$8:$I$207,6,FALSE)="",VLOOKUP(AE414,Home!$C$8:$I$207,7,FALSE)=""),"FEJL",Baggrundsark!AE414)</f>
        <v>FEJL</v>
      </c>
      <c r="AO414">
        <f>IF(VLOOKUP(AE414,Home!$C$8:$N$207,12,FALSE)="Timelønnet",1,0)</f>
        <v>0</v>
      </c>
      <c r="AP414">
        <f>SUM($AO$4:AO414)*AO414</f>
        <v>0</v>
      </c>
      <c r="AQ414">
        <f t="shared" si="146"/>
        <v>1</v>
      </c>
      <c r="AR414" t="str">
        <f t="shared" si="146"/>
        <v/>
      </c>
      <c r="AS414" t="e">
        <f t="shared" si="156"/>
        <v>#VALUE!</v>
      </c>
      <c r="AT414" s="45" t="e">
        <f t="shared" si="147"/>
        <v>#VALUE!</v>
      </c>
      <c r="AU414">
        <f>VLOOKUP(AQ414,Home!$C$8:$J$207,8,FALSE)</f>
        <v>0</v>
      </c>
      <c r="AZ414">
        <v>43</v>
      </c>
      <c r="BA414">
        <v>2021</v>
      </c>
      <c r="BB414" t="s">
        <v>625</v>
      </c>
      <c r="BC414" t="s">
        <v>174</v>
      </c>
    </row>
    <row r="415" spans="1:55" x14ac:dyDescent="0.25">
      <c r="A415" s="6">
        <f t="shared" si="148"/>
        <v>0</v>
      </c>
      <c r="B415" s="6">
        <f t="shared" si="157"/>
        <v>0</v>
      </c>
      <c r="C415" s="6" t="str">
        <f t="shared" si="149"/>
        <v/>
      </c>
      <c r="D415" s="7">
        <f t="shared" si="150"/>
        <v>0</v>
      </c>
      <c r="E415" s="7">
        <f t="shared" si="158"/>
        <v>0</v>
      </c>
      <c r="F415" s="7" t="str">
        <f t="shared" si="151"/>
        <v/>
      </c>
      <c r="G415" s="6">
        <f t="shared" si="152"/>
        <v>0</v>
      </c>
      <c r="H415" s="6">
        <f t="shared" si="159"/>
        <v>0</v>
      </c>
      <c r="I415" s="6" t="str">
        <f t="shared" si="160"/>
        <v/>
      </c>
      <c r="J415" s="11">
        <v>412</v>
      </c>
      <c r="K415" s="11">
        <f>IF(IFERROR(VLOOKUP(J415,Home!$A$8:$B$1048576,1,FALSE),0)=0,0,1)</f>
        <v>0</v>
      </c>
      <c r="L415" s="129" t="e">
        <f>IF(VLOOKUP(O415,Home!$C$8:$R$207,6,FALSE)="","",VLOOKUP(O415,Home!$C$8:$R$207,6,FALSE))</f>
        <v>#N/A</v>
      </c>
      <c r="M415" s="129" t="e">
        <f t="shared" si="142"/>
        <v>#N/A</v>
      </c>
      <c r="N415" s="11">
        <f>SUM($K$4:K415)</f>
        <v>200</v>
      </c>
      <c r="O415" s="11" t="str">
        <f>IF(P415="","",IF(IFERROR(VLOOKUP(N415,Home!$C$8:$R$1048576,1,FALSE),"")=0,"",IFERROR(VLOOKUP(N415,Home!$C$8:$R$1048576,1,FALSE),"")))</f>
        <v/>
      </c>
      <c r="P415" s="11" t="str">
        <f>IF(IFERROR(VLOOKUP(W415,Home!$C$8:$R$1048576,3,FALSE),"")=0,"",IFERROR(VLOOKUP(W415,Home!$C$8:$R$1048576,3,FALSE),""))</f>
        <v/>
      </c>
      <c r="Q415" s="11" t="str">
        <f t="shared" si="143"/>
        <v/>
      </c>
      <c r="R415" s="130" t="e">
        <f>VLOOKUP(Q415,'Baggrund til lister'!$G$4:$H$15,2,FALSE)</f>
        <v>#N/A</v>
      </c>
      <c r="S415" s="11" t="str">
        <f t="shared" si="144"/>
        <v/>
      </c>
      <c r="T415" s="11" t="str">
        <f>IF(IFERROR(VLOOKUP(N415,Home!$C$8:$R$1048576,11,FALSE),"")=0,"",IFERROR(VLOOKUP(N415,Home!$C$8:$R$1048576,11,FALSE),""))</f>
        <v/>
      </c>
      <c r="U415" s="11" t="str">
        <f>IF(IFERROR(VLOOKUP(O415,Home!$C$8:$R$1048576,12,FALSE),"")=0,"",IFERROR(VLOOKUP(O415,Home!$C$8:$R$1048576,12,FALSE),""))</f>
        <v/>
      </c>
      <c r="V415" s="11" t="str">
        <f>IF(IFERROR(VLOOKUP(O415,Home!$C$8:$R$1048576,8,FALSE),"")=0,"",IFERROR(VLOOKUP(O415,Home!$C$8:$R$1048576,8,FALSE),""))</f>
        <v/>
      </c>
      <c r="W415" s="11" t="str">
        <f>IF(OR(VLOOKUP(N415,Home!$C$7:$I$207,6,FALSE)="",VLOOKUP(N415,Home!$C$7:$I$207,7,FALSE)=""),"FEJL",SUM(Baggrundsark!$K$4:K415))</f>
        <v>FEJL</v>
      </c>
      <c r="Y415">
        <v>412</v>
      </c>
      <c r="Z415" s="1"/>
      <c r="AC415" s="44"/>
      <c r="AD415">
        <f t="shared" si="153"/>
        <v>0</v>
      </c>
      <c r="AE415">
        <f>SUM($AD$4:AD415)</f>
        <v>1</v>
      </c>
      <c r="AF415" s="103" t="str">
        <f>IFERROR(VLOOKUP(AN415,Home!$C$8:$E$207,3,FALSE),"")</f>
        <v/>
      </c>
      <c r="AG415" s="103" t="str">
        <f>IFERROR(VLOOKUP(AN415,Home!$C$8:$E$207,2,FALSE),"")</f>
        <v/>
      </c>
      <c r="AH415" s="104" t="str">
        <f>IF(VLOOKUP(AE415,Home!$C$8:$I$207,6,FALSE)="","",VLOOKUP(AE415,Home!$C$8:$I$207,6,FALSE))</f>
        <v/>
      </c>
      <c r="AI415" s="104" t="e">
        <f t="shared" si="161"/>
        <v>#VALUE!</v>
      </c>
      <c r="AJ415" s="105" t="e">
        <f t="shared" si="154"/>
        <v>#VALUE!</v>
      </c>
      <c r="AK415" s="103" t="e">
        <f t="shared" si="145"/>
        <v>#VALUE!</v>
      </c>
      <c r="AL415" s="103" t="e">
        <f t="shared" si="155"/>
        <v>#VALUE!</v>
      </c>
      <c r="AN415" t="str">
        <f>IF(OR(VLOOKUP(AE415,Home!$C$8:$I$207,6,FALSE)="",VLOOKUP(AE415,Home!$C$8:$I$207,7,FALSE)=""),"FEJL",Baggrundsark!AE415)</f>
        <v>FEJL</v>
      </c>
      <c r="AO415">
        <f>IF(VLOOKUP(AE415,Home!$C$8:$N$207,12,FALSE)="Timelønnet",1,0)</f>
        <v>0</v>
      </c>
      <c r="AP415">
        <f>SUM($AO$4:AO415)*AO415</f>
        <v>0</v>
      </c>
      <c r="AQ415">
        <f t="shared" si="146"/>
        <v>1</v>
      </c>
      <c r="AR415" t="str">
        <f t="shared" si="146"/>
        <v/>
      </c>
      <c r="AS415" t="e">
        <f t="shared" si="156"/>
        <v>#VALUE!</v>
      </c>
      <c r="AT415" s="45" t="e">
        <f t="shared" si="147"/>
        <v>#VALUE!</v>
      </c>
      <c r="AU415">
        <f>VLOOKUP(AQ415,Home!$C$8:$J$207,8,FALSE)</f>
        <v>0</v>
      </c>
      <c r="AZ415">
        <v>44</v>
      </c>
      <c r="BA415">
        <v>2021</v>
      </c>
      <c r="BB415" t="s">
        <v>626</v>
      </c>
      <c r="BC415" t="s">
        <v>175</v>
      </c>
    </row>
    <row r="416" spans="1:55" x14ac:dyDescent="0.25">
      <c r="A416" s="6">
        <f t="shared" si="148"/>
        <v>0</v>
      </c>
      <c r="B416" s="6">
        <f t="shared" si="157"/>
        <v>0</v>
      </c>
      <c r="C416" s="6" t="str">
        <f t="shared" si="149"/>
        <v/>
      </c>
      <c r="D416" s="7">
        <f t="shared" si="150"/>
        <v>0</v>
      </c>
      <c r="E416" s="7">
        <f t="shared" si="158"/>
        <v>0</v>
      </c>
      <c r="F416" s="7" t="str">
        <f t="shared" si="151"/>
        <v/>
      </c>
      <c r="G416" s="6">
        <f t="shared" si="152"/>
        <v>0</v>
      </c>
      <c r="H416" s="6">
        <f t="shared" si="159"/>
        <v>0</v>
      </c>
      <c r="I416" s="6" t="str">
        <f t="shared" si="160"/>
        <v/>
      </c>
      <c r="J416" s="11">
        <v>413</v>
      </c>
      <c r="K416" s="11">
        <f>IF(IFERROR(VLOOKUP(J416,Home!$A$8:$B$1048576,1,FALSE),0)=0,0,1)</f>
        <v>0</v>
      </c>
      <c r="L416" s="129" t="e">
        <f>IF(VLOOKUP(O416,Home!$C$8:$R$207,6,FALSE)="","",VLOOKUP(O416,Home!$C$8:$R$207,6,FALSE))</f>
        <v>#N/A</v>
      </c>
      <c r="M416" s="129" t="e">
        <f t="shared" si="142"/>
        <v>#N/A</v>
      </c>
      <c r="N416" s="11">
        <f>SUM($K$4:K416)</f>
        <v>200</v>
      </c>
      <c r="O416" s="11" t="str">
        <f>IF(P416="","",IF(IFERROR(VLOOKUP(N416,Home!$C$8:$R$1048576,1,FALSE),"")=0,"",IFERROR(VLOOKUP(N416,Home!$C$8:$R$1048576,1,FALSE),"")))</f>
        <v/>
      </c>
      <c r="P416" s="11" t="str">
        <f>IF(IFERROR(VLOOKUP(W416,Home!$C$8:$R$1048576,3,FALSE),"")=0,"",IFERROR(VLOOKUP(W416,Home!$C$8:$R$1048576,3,FALSE),""))</f>
        <v/>
      </c>
      <c r="Q416" s="11" t="str">
        <f t="shared" si="143"/>
        <v/>
      </c>
      <c r="R416" s="130" t="e">
        <f>VLOOKUP(Q416,'Baggrund til lister'!$G$4:$H$15,2,FALSE)</f>
        <v>#N/A</v>
      </c>
      <c r="S416" s="11" t="str">
        <f t="shared" si="144"/>
        <v/>
      </c>
      <c r="T416" s="11" t="str">
        <f>IF(IFERROR(VLOOKUP(N416,Home!$C$8:$R$1048576,11,FALSE),"")=0,"",IFERROR(VLOOKUP(N416,Home!$C$8:$R$1048576,11,FALSE),""))</f>
        <v/>
      </c>
      <c r="U416" s="11" t="str">
        <f>IF(IFERROR(VLOOKUP(O416,Home!$C$8:$R$1048576,12,FALSE),"")=0,"",IFERROR(VLOOKUP(O416,Home!$C$8:$R$1048576,12,FALSE),""))</f>
        <v/>
      </c>
      <c r="V416" s="11" t="str">
        <f>IF(IFERROR(VLOOKUP(O416,Home!$C$8:$R$1048576,8,FALSE),"")=0,"",IFERROR(VLOOKUP(O416,Home!$C$8:$R$1048576,8,FALSE),""))</f>
        <v/>
      </c>
      <c r="W416" s="11" t="str">
        <f>IF(OR(VLOOKUP(N416,Home!$C$7:$I$207,6,FALSE)="",VLOOKUP(N416,Home!$C$7:$I$207,7,FALSE)=""),"FEJL",SUM(Baggrundsark!$K$4:K416))</f>
        <v>FEJL</v>
      </c>
      <c r="Y416">
        <v>413</v>
      </c>
      <c r="Z416" s="1"/>
      <c r="AC416" s="44"/>
      <c r="AD416">
        <f t="shared" si="153"/>
        <v>0</v>
      </c>
      <c r="AE416">
        <f>SUM($AD$4:AD416)</f>
        <v>1</v>
      </c>
      <c r="AF416" s="103" t="str">
        <f>IFERROR(VLOOKUP(AN416,Home!$C$8:$E$207,3,FALSE),"")</f>
        <v/>
      </c>
      <c r="AG416" s="103" t="str">
        <f>IFERROR(VLOOKUP(AN416,Home!$C$8:$E$207,2,FALSE),"")</f>
        <v/>
      </c>
      <c r="AH416" s="104" t="str">
        <f>IF(VLOOKUP(AE416,Home!$C$8:$I$207,6,FALSE)="","",VLOOKUP(AE416,Home!$C$8:$I$207,6,FALSE))</f>
        <v/>
      </c>
      <c r="AI416" s="104" t="e">
        <f t="shared" si="161"/>
        <v>#VALUE!</v>
      </c>
      <c r="AJ416" s="105" t="e">
        <f t="shared" si="154"/>
        <v>#VALUE!</v>
      </c>
      <c r="AK416" s="103" t="e">
        <f t="shared" si="145"/>
        <v>#VALUE!</v>
      </c>
      <c r="AL416" s="103" t="e">
        <f t="shared" si="155"/>
        <v>#VALUE!</v>
      </c>
      <c r="AN416" t="str">
        <f>IF(OR(VLOOKUP(AE416,Home!$C$8:$I$207,6,FALSE)="",VLOOKUP(AE416,Home!$C$8:$I$207,7,FALSE)=""),"FEJL",Baggrundsark!AE416)</f>
        <v>FEJL</v>
      </c>
      <c r="AO416">
        <f>IF(VLOOKUP(AE416,Home!$C$8:$N$207,12,FALSE)="Timelønnet",1,0)</f>
        <v>0</v>
      </c>
      <c r="AP416">
        <f>SUM($AO$4:AO416)*AO416</f>
        <v>0</v>
      </c>
      <c r="AQ416">
        <f t="shared" si="146"/>
        <v>1</v>
      </c>
      <c r="AR416" t="str">
        <f t="shared" si="146"/>
        <v/>
      </c>
      <c r="AS416" t="e">
        <f t="shared" si="156"/>
        <v>#VALUE!</v>
      </c>
      <c r="AT416" s="45" t="e">
        <f t="shared" si="147"/>
        <v>#VALUE!</v>
      </c>
      <c r="AU416">
        <f>VLOOKUP(AQ416,Home!$C$8:$J$207,8,FALSE)</f>
        <v>0</v>
      </c>
      <c r="AZ416">
        <v>45</v>
      </c>
      <c r="BA416">
        <v>2021</v>
      </c>
      <c r="BB416" t="s">
        <v>627</v>
      </c>
      <c r="BC416" t="s">
        <v>175</v>
      </c>
    </row>
    <row r="417" spans="1:55" x14ac:dyDescent="0.25">
      <c r="A417" s="6">
        <f t="shared" si="148"/>
        <v>0</v>
      </c>
      <c r="B417" s="6">
        <f t="shared" si="157"/>
        <v>0</v>
      </c>
      <c r="C417" s="6" t="str">
        <f t="shared" si="149"/>
        <v/>
      </c>
      <c r="D417" s="7">
        <f t="shared" si="150"/>
        <v>0</v>
      </c>
      <c r="E417" s="7">
        <f t="shared" si="158"/>
        <v>0</v>
      </c>
      <c r="F417" s="7" t="str">
        <f t="shared" si="151"/>
        <v/>
      </c>
      <c r="G417" s="6">
        <f t="shared" si="152"/>
        <v>0</v>
      </c>
      <c r="H417" s="6">
        <f t="shared" si="159"/>
        <v>0</v>
      </c>
      <c r="I417" s="6" t="str">
        <f t="shared" si="160"/>
        <v/>
      </c>
      <c r="J417" s="11">
        <v>414</v>
      </c>
      <c r="K417" s="11">
        <f>IF(IFERROR(VLOOKUP(J417,Home!$A$8:$B$1048576,1,FALSE),0)=0,0,1)</f>
        <v>0</v>
      </c>
      <c r="L417" s="129" t="e">
        <f>IF(VLOOKUP(O417,Home!$C$8:$R$207,6,FALSE)="","",VLOOKUP(O417,Home!$C$8:$R$207,6,FALSE))</f>
        <v>#N/A</v>
      </c>
      <c r="M417" s="129" t="e">
        <f t="shared" si="142"/>
        <v>#N/A</v>
      </c>
      <c r="N417" s="11">
        <f>SUM($K$4:K417)</f>
        <v>200</v>
      </c>
      <c r="O417" s="11" t="str">
        <f>IF(P417="","",IF(IFERROR(VLOOKUP(N417,Home!$C$8:$R$1048576,1,FALSE),"")=0,"",IFERROR(VLOOKUP(N417,Home!$C$8:$R$1048576,1,FALSE),"")))</f>
        <v/>
      </c>
      <c r="P417" s="11" t="str">
        <f>IF(IFERROR(VLOOKUP(W417,Home!$C$8:$R$1048576,3,FALSE),"")=0,"",IFERROR(VLOOKUP(W417,Home!$C$8:$R$1048576,3,FALSE),""))</f>
        <v/>
      </c>
      <c r="Q417" s="11" t="str">
        <f t="shared" si="143"/>
        <v/>
      </c>
      <c r="R417" s="130" t="e">
        <f>VLOOKUP(Q417,'Baggrund til lister'!$G$4:$H$15,2,FALSE)</f>
        <v>#N/A</v>
      </c>
      <c r="S417" s="11" t="str">
        <f t="shared" si="144"/>
        <v/>
      </c>
      <c r="T417" s="11" t="str">
        <f>IF(IFERROR(VLOOKUP(N417,Home!$C$8:$R$1048576,11,FALSE),"")=0,"",IFERROR(VLOOKUP(N417,Home!$C$8:$R$1048576,11,FALSE),""))</f>
        <v/>
      </c>
      <c r="U417" s="11" t="str">
        <f>IF(IFERROR(VLOOKUP(O417,Home!$C$8:$R$1048576,12,FALSE),"")=0,"",IFERROR(VLOOKUP(O417,Home!$C$8:$R$1048576,12,FALSE),""))</f>
        <v/>
      </c>
      <c r="V417" s="11" t="str">
        <f>IF(IFERROR(VLOOKUP(O417,Home!$C$8:$R$1048576,8,FALSE),"")=0,"",IFERROR(VLOOKUP(O417,Home!$C$8:$R$1048576,8,FALSE),""))</f>
        <v/>
      </c>
      <c r="W417" s="11" t="str">
        <f>IF(OR(VLOOKUP(N417,Home!$C$7:$I$207,6,FALSE)="",VLOOKUP(N417,Home!$C$7:$I$207,7,FALSE)=""),"FEJL",SUM(Baggrundsark!$K$4:K417))</f>
        <v>FEJL</v>
      </c>
      <c r="Y417">
        <v>414</v>
      </c>
      <c r="Z417" s="1"/>
      <c r="AC417" s="44"/>
      <c r="AD417">
        <f t="shared" si="153"/>
        <v>0</v>
      </c>
      <c r="AE417">
        <f>SUM($AD$4:AD417)</f>
        <v>1</v>
      </c>
      <c r="AF417" s="103" t="str">
        <f>IFERROR(VLOOKUP(AN417,Home!$C$8:$E$207,3,FALSE),"")</f>
        <v/>
      </c>
      <c r="AG417" s="103" t="str">
        <f>IFERROR(VLOOKUP(AN417,Home!$C$8:$E$207,2,FALSE),"")</f>
        <v/>
      </c>
      <c r="AH417" s="104" t="str">
        <f>IF(VLOOKUP(AE417,Home!$C$8:$I$207,6,FALSE)="","",VLOOKUP(AE417,Home!$C$8:$I$207,6,FALSE))</f>
        <v/>
      </c>
      <c r="AI417" s="104" t="e">
        <f t="shared" si="161"/>
        <v>#VALUE!</v>
      </c>
      <c r="AJ417" s="105" t="e">
        <f t="shared" si="154"/>
        <v>#VALUE!</v>
      </c>
      <c r="AK417" s="103" t="e">
        <f t="shared" si="145"/>
        <v>#VALUE!</v>
      </c>
      <c r="AL417" s="103" t="e">
        <f t="shared" si="155"/>
        <v>#VALUE!</v>
      </c>
      <c r="AN417" t="str">
        <f>IF(OR(VLOOKUP(AE417,Home!$C$8:$I$207,6,FALSE)="",VLOOKUP(AE417,Home!$C$8:$I$207,7,FALSE)=""),"FEJL",Baggrundsark!AE417)</f>
        <v>FEJL</v>
      </c>
      <c r="AO417">
        <f>IF(VLOOKUP(AE417,Home!$C$8:$N$207,12,FALSE)="Timelønnet",1,0)</f>
        <v>0</v>
      </c>
      <c r="AP417">
        <f>SUM($AO$4:AO417)*AO417</f>
        <v>0</v>
      </c>
      <c r="AQ417">
        <f t="shared" si="146"/>
        <v>1</v>
      </c>
      <c r="AR417" t="str">
        <f t="shared" si="146"/>
        <v/>
      </c>
      <c r="AS417" t="e">
        <f t="shared" si="156"/>
        <v>#VALUE!</v>
      </c>
      <c r="AT417" s="45" t="e">
        <f t="shared" si="147"/>
        <v>#VALUE!</v>
      </c>
      <c r="AU417">
        <f>VLOOKUP(AQ417,Home!$C$8:$J$207,8,FALSE)</f>
        <v>0</v>
      </c>
      <c r="AZ417">
        <v>46</v>
      </c>
      <c r="BA417">
        <v>2021</v>
      </c>
      <c r="BB417" t="s">
        <v>628</v>
      </c>
      <c r="BC417" t="s">
        <v>176</v>
      </c>
    </row>
    <row r="418" spans="1:55" x14ac:dyDescent="0.25">
      <c r="A418" s="6">
        <f t="shared" si="148"/>
        <v>0</v>
      </c>
      <c r="B418" s="6">
        <f t="shared" si="157"/>
        <v>0</v>
      </c>
      <c r="C418" s="6" t="str">
        <f t="shared" si="149"/>
        <v/>
      </c>
      <c r="D418" s="7">
        <f t="shared" si="150"/>
        <v>0</v>
      </c>
      <c r="E418" s="7">
        <f t="shared" si="158"/>
        <v>0</v>
      </c>
      <c r="F418" s="7" t="str">
        <f t="shared" si="151"/>
        <v/>
      </c>
      <c r="G418" s="6">
        <f t="shared" si="152"/>
        <v>0</v>
      </c>
      <c r="H418" s="6">
        <f t="shared" si="159"/>
        <v>0</v>
      </c>
      <c r="I418" s="6" t="str">
        <f t="shared" si="160"/>
        <v/>
      </c>
      <c r="J418" s="11">
        <v>415</v>
      </c>
      <c r="K418" s="11">
        <f>IF(IFERROR(VLOOKUP(J418,Home!$A$8:$B$1048576,1,FALSE),0)=0,0,1)</f>
        <v>0</v>
      </c>
      <c r="L418" s="129" t="e">
        <f>IF(VLOOKUP(O418,Home!$C$8:$R$207,6,FALSE)="","",VLOOKUP(O418,Home!$C$8:$R$207,6,FALSE))</f>
        <v>#N/A</v>
      </c>
      <c r="M418" s="129" t="e">
        <f t="shared" si="142"/>
        <v>#N/A</v>
      </c>
      <c r="N418" s="11">
        <f>SUM($K$4:K418)</f>
        <v>200</v>
      </c>
      <c r="O418" s="11" t="str">
        <f>IF(P418="","",IF(IFERROR(VLOOKUP(N418,Home!$C$8:$R$1048576,1,FALSE),"")=0,"",IFERROR(VLOOKUP(N418,Home!$C$8:$R$1048576,1,FALSE),"")))</f>
        <v/>
      </c>
      <c r="P418" s="11" t="str">
        <f>IF(IFERROR(VLOOKUP(W418,Home!$C$8:$R$1048576,3,FALSE),"")=0,"",IFERROR(VLOOKUP(W418,Home!$C$8:$R$1048576,3,FALSE),""))</f>
        <v/>
      </c>
      <c r="Q418" s="11" t="str">
        <f t="shared" si="143"/>
        <v/>
      </c>
      <c r="R418" s="130" t="e">
        <f>VLOOKUP(Q418,'Baggrund til lister'!$G$4:$H$15,2,FALSE)</f>
        <v>#N/A</v>
      </c>
      <c r="S418" s="11" t="str">
        <f t="shared" si="144"/>
        <v/>
      </c>
      <c r="T418" s="11" t="str">
        <f>IF(IFERROR(VLOOKUP(N418,Home!$C$8:$R$1048576,11,FALSE),"")=0,"",IFERROR(VLOOKUP(N418,Home!$C$8:$R$1048576,11,FALSE),""))</f>
        <v/>
      </c>
      <c r="U418" s="11" t="str">
        <f>IF(IFERROR(VLOOKUP(O418,Home!$C$8:$R$1048576,12,FALSE),"")=0,"",IFERROR(VLOOKUP(O418,Home!$C$8:$R$1048576,12,FALSE),""))</f>
        <v/>
      </c>
      <c r="V418" s="11" t="str">
        <f>IF(IFERROR(VLOOKUP(O418,Home!$C$8:$R$1048576,8,FALSE),"")=0,"",IFERROR(VLOOKUP(O418,Home!$C$8:$R$1048576,8,FALSE),""))</f>
        <v/>
      </c>
      <c r="W418" s="11" t="str">
        <f>IF(OR(VLOOKUP(N418,Home!$C$7:$I$207,6,FALSE)="",VLOOKUP(N418,Home!$C$7:$I$207,7,FALSE)=""),"FEJL",SUM(Baggrundsark!$K$4:K418))</f>
        <v>FEJL</v>
      </c>
      <c r="Y418">
        <v>415</v>
      </c>
      <c r="Z418" s="1"/>
      <c r="AC418" s="44"/>
      <c r="AD418">
        <f t="shared" si="153"/>
        <v>0</v>
      </c>
      <c r="AE418">
        <f>SUM($AD$4:AD418)</f>
        <v>1</v>
      </c>
      <c r="AF418" s="103" t="str">
        <f>IFERROR(VLOOKUP(AN418,Home!$C$8:$E$207,3,FALSE),"")</f>
        <v/>
      </c>
      <c r="AG418" s="103" t="str">
        <f>IFERROR(VLOOKUP(AN418,Home!$C$8:$E$207,2,FALSE),"")</f>
        <v/>
      </c>
      <c r="AH418" s="104" t="str">
        <f>IF(VLOOKUP(AE418,Home!$C$8:$I$207,6,FALSE)="","",VLOOKUP(AE418,Home!$C$8:$I$207,6,FALSE))</f>
        <v/>
      </c>
      <c r="AI418" s="104" t="e">
        <f t="shared" si="161"/>
        <v>#VALUE!</v>
      </c>
      <c r="AJ418" s="105" t="e">
        <f t="shared" si="154"/>
        <v>#VALUE!</v>
      </c>
      <c r="AK418" s="103" t="e">
        <f t="shared" si="145"/>
        <v>#VALUE!</v>
      </c>
      <c r="AL418" s="103" t="e">
        <f t="shared" si="155"/>
        <v>#VALUE!</v>
      </c>
      <c r="AN418" t="str">
        <f>IF(OR(VLOOKUP(AE418,Home!$C$8:$I$207,6,FALSE)="",VLOOKUP(AE418,Home!$C$8:$I$207,7,FALSE)=""),"FEJL",Baggrundsark!AE418)</f>
        <v>FEJL</v>
      </c>
      <c r="AO418">
        <f>IF(VLOOKUP(AE418,Home!$C$8:$N$207,12,FALSE)="Timelønnet",1,0)</f>
        <v>0</v>
      </c>
      <c r="AP418">
        <f>SUM($AO$4:AO418)*AO418</f>
        <v>0</v>
      </c>
      <c r="AQ418">
        <f t="shared" si="146"/>
        <v>1</v>
      </c>
      <c r="AR418" t="str">
        <f t="shared" si="146"/>
        <v/>
      </c>
      <c r="AS418" t="e">
        <f t="shared" si="156"/>
        <v>#VALUE!</v>
      </c>
      <c r="AT418" s="45" t="e">
        <f t="shared" si="147"/>
        <v>#VALUE!</v>
      </c>
      <c r="AU418">
        <f>VLOOKUP(AQ418,Home!$C$8:$J$207,8,FALSE)</f>
        <v>0</v>
      </c>
      <c r="AZ418">
        <v>47</v>
      </c>
      <c r="BA418">
        <v>2021</v>
      </c>
      <c r="BB418" t="s">
        <v>629</v>
      </c>
      <c r="BC418" t="s">
        <v>176</v>
      </c>
    </row>
    <row r="419" spans="1:55" x14ac:dyDescent="0.25">
      <c r="A419" s="6">
        <f t="shared" si="148"/>
        <v>0</v>
      </c>
      <c r="B419" s="6">
        <f t="shared" si="157"/>
        <v>0</v>
      </c>
      <c r="C419" s="6" t="str">
        <f t="shared" si="149"/>
        <v/>
      </c>
      <c r="D419" s="7">
        <f t="shared" si="150"/>
        <v>0</v>
      </c>
      <c r="E419" s="7">
        <f t="shared" si="158"/>
        <v>0</v>
      </c>
      <c r="F419" s="7" t="str">
        <f t="shared" si="151"/>
        <v/>
      </c>
      <c r="G419" s="6">
        <f t="shared" si="152"/>
        <v>0</v>
      </c>
      <c r="H419" s="6">
        <f t="shared" si="159"/>
        <v>0</v>
      </c>
      <c r="I419" s="6" t="str">
        <f t="shared" si="160"/>
        <v/>
      </c>
      <c r="J419" s="11">
        <v>416</v>
      </c>
      <c r="K419" s="11">
        <f>IF(IFERROR(VLOOKUP(J419,Home!$A$8:$B$1048576,1,FALSE),0)=0,0,1)</f>
        <v>0</v>
      </c>
      <c r="L419" s="129" t="e">
        <f>IF(VLOOKUP(O419,Home!$C$8:$R$207,6,FALSE)="","",VLOOKUP(O419,Home!$C$8:$R$207,6,FALSE))</f>
        <v>#N/A</v>
      </c>
      <c r="M419" s="129" t="e">
        <f t="shared" si="142"/>
        <v>#N/A</v>
      </c>
      <c r="N419" s="11">
        <f>SUM($K$4:K419)</f>
        <v>200</v>
      </c>
      <c r="O419" s="11" t="str">
        <f>IF(P419="","",IF(IFERROR(VLOOKUP(N419,Home!$C$8:$R$1048576,1,FALSE),"")=0,"",IFERROR(VLOOKUP(N419,Home!$C$8:$R$1048576,1,FALSE),"")))</f>
        <v/>
      </c>
      <c r="P419" s="11" t="str">
        <f>IF(IFERROR(VLOOKUP(W419,Home!$C$8:$R$1048576,3,FALSE),"")=0,"",IFERROR(VLOOKUP(W419,Home!$C$8:$R$1048576,3,FALSE),""))</f>
        <v/>
      </c>
      <c r="Q419" s="11" t="str">
        <f t="shared" si="143"/>
        <v/>
      </c>
      <c r="R419" s="130" t="e">
        <f>VLOOKUP(Q419,'Baggrund til lister'!$G$4:$H$15,2,FALSE)</f>
        <v>#N/A</v>
      </c>
      <c r="S419" s="11" t="str">
        <f t="shared" si="144"/>
        <v/>
      </c>
      <c r="T419" s="11" t="str">
        <f>IF(IFERROR(VLOOKUP(N419,Home!$C$8:$R$1048576,11,FALSE),"")=0,"",IFERROR(VLOOKUP(N419,Home!$C$8:$R$1048576,11,FALSE),""))</f>
        <v/>
      </c>
      <c r="U419" s="11" t="str">
        <f>IF(IFERROR(VLOOKUP(O419,Home!$C$8:$R$1048576,12,FALSE),"")=0,"",IFERROR(VLOOKUP(O419,Home!$C$8:$R$1048576,12,FALSE),""))</f>
        <v/>
      </c>
      <c r="V419" s="11" t="str">
        <f>IF(IFERROR(VLOOKUP(O419,Home!$C$8:$R$1048576,8,FALSE),"")=0,"",IFERROR(VLOOKUP(O419,Home!$C$8:$R$1048576,8,FALSE),""))</f>
        <v/>
      </c>
      <c r="W419" s="11" t="str">
        <f>IF(OR(VLOOKUP(N419,Home!$C$7:$I$207,6,FALSE)="",VLOOKUP(N419,Home!$C$7:$I$207,7,FALSE)=""),"FEJL",SUM(Baggrundsark!$K$4:K419))</f>
        <v>FEJL</v>
      </c>
      <c r="Y419">
        <v>416</v>
      </c>
      <c r="Z419" s="1"/>
      <c r="AC419" s="44"/>
      <c r="AD419">
        <f t="shared" si="153"/>
        <v>0</v>
      </c>
      <c r="AE419">
        <f>SUM($AD$4:AD419)</f>
        <v>1</v>
      </c>
      <c r="AF419" s="103" t="str">
        <f>IFERROR(VLOOKUP(AN419,Home!$C$8:$E$207,3,FALSE),"")</f>
        <v/>
      </c>
      <c r="AG419" s="103" t="str">
        <f>IFERROR(VLOOKUP(AN419,Home!$C$8:$E$207,2,FALSE),"")</f>
        <v/>
      </c>
      <c r="AH419" s="104" t="str">
        <f>IF(VLOOKUP(AE419,Home!$C$8:$I$207,6,FALSE)="","",VLOOKUP(AE419,Home!$C$8:$I$207,6,FALSE))</f>
        <v/>
      </c>
      <c r="AI419" s="104" t="e">
        <f t="shared" si="161"/>
        <v>#VALUE!</v>
      </c>
      <c r="AJ419" s="105" t="e">
        <f t="shared" si="154"/>
        <v>#VALUE!</v>
      </c>
      <c r="AK419" s="103" t="e">
        <f t="shared" si="145"/>
        <v>#VALUE!</v>
      </c>
      <c r="AL419" s="103" t="e">
        <f t="shared" si="155"/>
        <v>#VALUE!</v>
      </c>
      <c r="AN419" t="str">
        <f>IF(OR(VLOOKUP(AE419,Home!$C$8:$I$207,6,FALSE)="",VLOOKUP(AE419,Home!$C$8:$I$207,7,FALSE)=""),"FEJL",Baggrundsark!AE419)</f>
        <v>FEJL</v>
      </c>
      <c r="AO419">
        <f>IF(VLOOKUP(AE419,Home!$C$8:$N$207,12,FALSE)="Timelønnet",1,0)</f>
        <v>0</v>
      </c>
      <c r="AP419">
        <f>SUM($AO$4:AO419)*AO419</f>
        <v>0</v>
      </c>
      <c r="AQ419">
        <f t="shared" si="146"/>
        <v>1</v>
      </c>
      <c r="AR419" t="str">
        <f t="shared" si="146"/>
        <v/>
      </c>
      <c r="AS419" t="e">
        <f t="shared" si="156"/>
        <v>#VALUE!</v>
      </c>
      <c r="AT419" s="45" t="e">
        <f t="shared" si="147"/>
        <v>#VALUE!</v>
      </c>
      <c r="AU419">
        <f>VLOOKUP(AQ419,Home!$C$8:$J$207,8,FALSE)</f>
        <v>0</v>
      </c>
      <c r="AZ419">
        <v>48</v>
      </c>
      <c r="BA419">
        <v>2021</v>
      </c>
      <c r="BB419" t="s">
        <v>630</v>
      </c>
      <c r="BC419" t="s">
        <v>177</v>
      </c>
    </row>
    <row r="420" spans="1:55" x14ac:dyDescent="0.25">
      <c r="A420" s="6">
        <f t="shared" si="148"/>
        <v>0</v>
      </c>
      <c r="B420" s="6">
        <f t="shared" si="157"/>
        <v>0</v>
      </c>
      <c r="C420" s="6" t="str">
        <f t="shared" si="149"/>
        <v/>
      </c>
      <c r="D420" s="7">
        <f t="shared" si="150"/>
        <v>0</v>
      </c>
      <c r="E420" s="7">
        <f t="shared" si="158"/>
        <v>0</v>
      </c>
      <c r="F420" s="7" t="str">
        <f t="shared" si="151"/>
        <v/>
      </c>
      <c r="G420" s="6">
        <f t="shared" si="152"/>
        <v>0</v>
      </c>
      <c r="H420" s="6">
        <f t="shared" si="159"/>
        <v>0</v>
      </c>
      <c r="I420" s="6" t="str">
        <f t="shared" si="160"/>
        <v/>
      </c>
      <c r="J420" s="11">
        <v>417</v>
      </c>
      <c r="K420" s="11">
        <f>IF(IFERROR(VLOOKUP(J420,Home!$A$8:$B$1048576,1,FALSE),0)=0,0,1)</f>
        <v>0</v>
      </c>
      <c r="L420" s="129" t="e">
        <f>IF(VLOOKUP(O420,Home!$C$8:$R$207,6,FALSE)="","",VLOOKUP(O420,Home!$C$8:$R$207,6,FALSE))</f>
        <v>#N/A</v>
      </c>
      <c r="M420" s="129" t="e">
        <f t="shared" si="142"/>
        <v>#N/A</v>
      </c>
      <c r="N420" s="11">
        <f>SUM($K$4:K420)</f>
        <v>200</v>
      </c>
      <c r="O420" s="11" t="str">
        <f>IF(P420="","",IF(IFERROR(VLOOKUP(N420,Home!$C$8:$R$1048576,1,FALSE),"")=0,"",IFERROR(VLOOKUP(N420,Home!$C$8:$R$1048576,1,FALSE),"")))</f>
        <v/>
      </c>
      <c r="P420" s="11" t="str">
        <f>IF(IFERROR(VLOOKUP(W420,Home!$C$8:$R$1048576,3,FALSE),"")=0,"",IFERROR(VLOOKUP(W420,Home!$C$8:$R$1048576,3,FALSE),""))</f>
        <v/>
      </c>
      <c r="Q420" s="11" t="str">
        <f t="shared" si="143"/>
        <v/>
      </c>
      <c r="R420" s="130" t="e">
        <f>VLOOKUP(Q420,'Baggrund til lister'!$G$4:$H$15,2,FALSE)</f>
        <v>#N/A</v>
      </c>
      <c r="S420" s="11" t="str">
        <f t="shared" si="144"/>
        <v/>
      </c>
      <c r="T420" s="11" t="str">
        <f>IF(IFERROR(VLOOKUP(N420,Home!$C$8:$R$1048576,11,FALSE),"")=0,"",IFERROR(VLOOKUP(N420,Home!$C$8:$R$1048576,11,FALSE),""))</f>
        <v/>
      </c>
      <c r="U420" s="11" t="str">
        <f>IF(IFERROR(VLOOKUP(O420,Home!$C$8:$R$1048576,12,FALSE),"")=0,"",IFERROR(VLOOKUP(O420,Home!$C$8:$R$1048576,12,FALSE),""))</f>
        <v/>
      </c>
      <c r="V420" s="11" t="str">
        <f>IF(IFERROR(VLOOKUP(O420,Home!$C$8:$R$1048576,8,FALSE),"")=0,"",IFERROR(VLOOKUP(O420,Home!$C$8:$R$1048576,8,FALSE),""))</f>
        <v/>
      </c>
      <c r="W420" s="11" t="str">
        <f>IF(OR(VLOOKUP(N420,Home!$C$7:$I$207,6,FALSE)="",VLOOKUP(N420,Home!$C$7:$I$207,7,FALSE)=""),"FEJL",SUM(Baggrundsark!$K$4:K420))</f>
        <v>FEJL</v>
      </c>
      <c r="Y420">
        <v>417</v>
      </c>
      <c r="Z420" s="1"/>
      <c r="AC420" s="44"/>
      <c r="AD420">
        <f t="shared" si="153"/>
        <v>0</v>
      </c>
      <c r="AE420">
        <f>SUM($AD$4:AD420)</f>
        <v>1</v>
      </c>
      <c r="AF420" s="103" t="str">
        <f>IFERROR(VLOOKUP(AN420,Home!$C$8:$E$207,3,FALSE),"")</f>
        <v/>
      </c>
      <c r="AG420" s="103" t="str">
        <f>IFERROR(VLOOKUP(AN420,Home!$C$8:$E$207,2,FALSE),"")</f>
        <v/>
      </c>
      <c r="AH420" s="104" t="str">
        <f>IF(VLOOKUP(AE420,Home!$C$8:$I$207,6,FALSE)="","",VLOOKUP(AE420,Home!$C$8:$I$207,6,FALSE))</f>
        <v/>
      </c>
      <c r="AI420" s="104" t="e">
        <f t="shared" si="161"/>
        <v>#VALUE!</v>
      </c>
      <c r="AJ420" s="105" t="e">
        <f t="shared" si="154"/>
        <v>#VALUE!</v>
      </c>
      <c r="AK420" s="103" t="e">
        <f t="shared" si="145"/>
        <v>#VALUE!</v>
      </c>
      <c r="AL420" s="103" t="e">
        <f t="shared" si="155"/>
        <v>#VALUE!</v>
      </c>
      <c r="AN420" t="str">
        <f>IF(OR(VLOOKUP(AE420,Home!$C$8:$I$207,6,FALSE)="",VLOOKUP(AE420,Home!$C$8:$I$207,7,FALSE)=""),"FEJL",Baggrundsark!AE420)</f>
        <v>FEJL</v>
      </c>
      <c r="AO420">
        <f>IF(VLOOKUP(AE420,Home!$C$8:$N$207,12,FALSE)="Timelønnet",1,0)</f>
        <v>0</v>
      </c>
      <c r="AP420">
        <f>SUM($AO$4:AO420)*AO420</f>
        <v>0</v>
      </c>
      <c r="AQ420">
        <f t="shared" si="146"/>
        <v>1</v>
      </c>
      <c r="AR420" t="str">
        <f t="shared" si="146"/>
        <v/>
      </c>
      <c r="AS420" t="e">
        <f t="shared" si="156"/>
        <v>#VALUE!</v>
      </c>
      <c r="AT420" s="45" t="e">
        <f t="shared" si="147"/>
        <v>#VALUE!</v>
      </c>
      <c r="AU420">
        <f>VLOOKUP(AQ420,Home!$C$8:$J$207,8,FALSE)</f>
        <v>0</v>
      </c>
      <c r="AZ420">
        <v>49</v>
      </c>
      <c r="BA420">
        <v>2021</v>
      </c>
      <c r="BB420" t="s">
        <v>631</v>
      </c>
      <c r="BC420" t="s">
        <v>177</v>
      </c>
    </row>
    <row r="421" spans="1:55" x14ac:dyDescent="0.25">
      <c r="A421" s="6">
        <f t="shared" si="148"/>
        <v>0</v>
      </c>
      <c r="B421" s="6">
        <f t="shared" si="157"/>
        <v>0</v>
      </c>
      <c r="C421" s="6" t="str">
        <f t="shared" si="149"/>
        <v/>
      </c>
      <c r="D421" s="7">
        <f t="shared" si="150"/>
        <v>0</v>
      </c>
      <c r="E421" s="7">
        <f t="shared" si="158"/>
        <v>0</v>
      </c>
      <c r="F421" s="7" t="str">
        <f t="shared" si="151"/>
        <v/>
      </c>
      <c r="G421" s="6">
        <f t="shared" si="152"/>
        <v>0</v>
      </c>
      <c r="H421" s="6">
        <f t="shared" si="159"/>
        <v>0</v>
      </c>
      <c r="I421" s="6" t="str">
        <f t="shared" si="160"/>
        <v/>
      </c>
      <c r="J421" s="11">
        <v>418</v>
      </c>
      <c r="K421" s="11">
        <f>IF(IFERROR(VLOOKUP(J421,Home!$A$8:$B$1048576,1,FALSE),0)=0,0,1)</f>
        <v>0</v>
      </c>
      <c r="L421" s="129" t="e">
        <f>IF(VLOOKUP(O421,Home!$C$8:$R$207,6,FALSE)="","",VLOOKUP(O421,Home!$C$8:$R$207,6,FALSE))</f>
        <v>#N/A</v>
      </c>
      <c r="M421" s="129" t="e">
        <f t="shared" si="142"/>
        <v>#N/A</v>
      </c>
      <c r="N421" s="11">
        <f>SUM($K$4:K421)</f>
        <v>200</v>
      </c>
      <c r="O421" s="11" t="str">
        <f>IF(P421="","",IF(IFERROR(VLOOKUP(N421,Home!$C$8:$R$1048576,1,FALSE),"")=0,"",IFERROR(VLOOKUP(N421,Home!$C$8:$R$1048576,1,FALSE),"")))</f>
        <v/>
      </c>
      <c r="P421" s="11" t="str">
        <f>IF(IFERROR(VLOOKUP(W421,Home!$C$8:$R$1048576,3,FALSE),"")=0,"",IFERROR(VLOOKUP(W421,Home!$C$8:$R$1048576,3,FALSE),""))</f>
        <v/>
      </c>
      <c r="Q421" s="11" t="str">
        <f t="shared" si="143"/>
        <v/>
      </c>
      <c r="R421" s="130" t="e">
        <f>VLOOKUP(Q421,'Baggrund til lister'!$G$4:$H$15,2,FALSE)</f>
        <v>#N/A</v>
      </c>
      <c r="S421" s="11" t="str">
        <f t="shared" si="144"/>
        <v/>
      </c>
      <c r="T421" s="11" t="str">
        <f>IF(IFERROR(VLOOKUP(N421,Home!$C$8:$R$1048576,11,FALSE),"")=0,"",IFERROR(VLOOKUP(N421,Home!$C$8:$R$1048576,11,FALSE),""))</f>
        <v/>
      </c>
      <c r="U421" s="11" t="str">
        <f>IF(IFERROR(VLOOKUP(O421,Home!$C$8:$R$1048576,12,FALSE),"")=0,"",IFERROR(VLOOKUP(O421,Home!$C$8:$R$1048576,12,FALSE),""))</f>
        <v/>
      </c>
      <c r="V421" s="11" t="str">
        <f>IF(IFERROR(VLOOKUP(O421,Home!$C$8:$R$1048576,8,FALSE),"")=0,"",IFERROR(VLOOKUP(O421,Home!$C$8:$R$1048576,8,FALSE),""))</f>
        <v/>
      </c>
      <c r="W421" s="11" t="str">
        <f>IF(OR(VLOOKUP(N421,Home!$C$7:$I$207,6,FALSE)="",VLOOKUP(N421,Home!$C$7:$I$207,7,FALSE)=""),"FEJL",SUM(Baggrundsark!$K$4:K421))</f>
        <v>FEJL</v>
      </c>
      <c r="Y421">
        <v>418</v>
      </c>
      <c r="Z421" s="1"/>
      <c r="AC421" s="44"/>
      <c r="AD421">
        <f t="shared" si="153"/>
        <v>0</v>
      </c>
      <c r="AE421">
        <f>SUM($AD$4:AD421)</f>
        <v>1</v>
      </c>
      <c r="AF421" s="103" t="str">
        <f>IFERROR(VLOOKUP(AN421,Home!$C$8:$E$207,3,FALSE),"")</f>
        <v/>
      </c>
      <c r="AG421" s="103" t="str">
        <f>IFERROR(VLOOKUP(AN421,Home!$C$8:$E$207,2,FALSE),"")</f>
        <v/>
      </c>
      <c r="AH421" s="104" t="str">
        <f>IF(VLOOKUP(AE421,Home!$C$8:$I$207,6,FALSE)="","",VLOOKUP(AE421,Home!$C$8:$I$207,6,FALSE))</f>
        <v/>
      </c>
      <c r="AI421" s="104" t="e">
        <f t="shared" si="161"/>
        <v>#VALUE!</v>
      </c>
      <c r="AJ421" s="105" t="e">
        <f t="shared" si="154"/>
        <v>#VALUE!</v>
      </c>
      <c r="AK421" s="103" t="e">
        <f t="shared" si="145"/>
        <v>#VALUE!</v>
      </c>
      <c r="AL421" s="103" t="e">
        <f t="shared" si="155"/>
        <v>#VALUE!</v>
      </c>
      <c r="AN421" t="str">
        <f>IF(OR(VLOOKUP(AE421,Home!$C$8:$I$207,6,FALSE)="",VLOOKUP(AE421,Home!$C$8:$I$207,7,FALSE)=""),"FEJL",Baggrundsark!AE421)</f>
        <v>FEJL</v>
      </c>
      <c r="AO421">
        <f>IF(VLOOKUP(AE421,Home!$C$8:$N$207,12,FALSE)="Timelønnet",1,0)</f>
        <v>0</v>
      </c>
      <c r="AP421">
        <f>SUM($AO$4:AO421)*AO421</f>
        <v>0</v>
      </c>
      <c r="AQ421">
        <f t="shared" si="146"/>
        <v>1</v>
      </c>
      <c r="AR421" t="str">
        <f t="shared" si="146"/>
        <v/>
      </c>
      <c r="AS421" t="e">
        <f t="shared" si="156"/>
        <v>#VALUE!</v>
      </c>
      <c r="AT421" s="45" t="e">
        <f t="shared" si="147"/>
        <v>#VALUE!</v>
      </c>
      <c r="AU421">
        <f>VLOOKUP(AQ421,Home!$C$8:$J$207,8,FALSE)</f>
        <v>0</v>
      </c>
      <c r="AZ421">
        <v>50</v>
      </c>
      <c r="BA421">
        <v>2021</v>
      </c>
      <c r="BB421" t="s">
        <v>632</v>
      </c>
      <c r="BC421" t="s">
        <v>178</v>
      </c>
    </row>
    <row r="422" spans="1:55" x14ac:dyDescent="0.25">
      <c r="A422" s="6">
        <f t="shared" si="148"/>
        <v>0</v>
      </c>
      <c r="B422" s="6">
        <f t="shared" si="157"/>
        <v>0</v>
      </c>
      <c r="C422" s="6" t="str">
        <f t="shared" si="149"/>
        <v/>
      </c>
      <c r="D422" s="7">
        <f t="shared" si="150"/>
        <v>0</v>
      </c>
      <c r="E422" s="7">
        <f t="shared" si="158"/>
        <v>0</v>
      </c>
      <c r="F422" s="7" t="str">
        <f t="shared" si="151"/>
        <v/>
      </c>
      <c r="G422" s="6">
        <f t="shared" si="152"/>
        <v>0</v>
      </c>
      <c r="H422" s="6">
        <f t="shared" si="159"/>
        <v>0</v>
      </c>
      <c r="I422" s="6" t="str">
        <f t="shared" si="160"/>
        <v/>
      </c>
      <c r="J422" s="11">
        <v>419</v>
      </c>
      <c r="K422" s="11">
        <f>IF(IFERROR(VLOOKUP(J422,Home!$A$8:$B$1048576,1,FALSE),0)=0,0,1)</f>
        <v>0</v>
      </c>
      <c r="L422" s="129" t="e">
        <f>IF(VLOOKUP(O422,Home!$C$8:$R$207,6,FALSE)="","",VLOOKUP(O422,Home!$C$8:$R$207,6,FALSE))</f>
        <v>#N/A</v>
      </c>
      <c r="M422" s="129" t="e">
        <f t="shared" si="142"/>
        <v>#N/A</v>
      </c>
      <c r="N422" s="11">
        <f>SUM($K$4:K422)</f>
        <v>200</v>
      </c>
      <c r="O422" s="11" t="str">
        <f>IF(P422="","",IF(IFERROR(VLOOKUP(N422,Home!$C$8:$R$1048576,1,FALSE),"")=0,"",IFERROR(VLOOKUP(N422,Home!$C$8:$R$1048576,1,FALSE),"")))</f>
        <v/>
      </c>
      <c r="P422" s="11" t="str">
        <f>IF(IFERROR(VLOOKUP(W422,Home!$C$8:$R$1048576,3,FALSE),"")=0,"",IFERROR(VLOOKUP(W422,Home!$C$8:$R$1048576,3,FALSE),""))</f>
        <v/>
      </c>
      <c r="Q422" s="11" t="str">
        <f t="shared" si="143"/>
        <v/>
      </c>
      <c r="R422" s="130" t="e">
        <f>VLOOKUP(Q422,'Baggrund til lister'!$G$4:$H$15,2,FALSE)</f>
        <v>#N/A</v>
      </c>
      <c r="S422" s="11" t="str">
        <f t="shared" si="144"/>
        <v/>
      </c>
      <c r="T422" s="11" t="str">
        <f>IF(IFERROR(VLOOKUP(N422,Home!$C$8:$R$1048576,11,FALSE),"")=0,"",IFERROR(VLOOKUP(N422,Home!$C$8:$R$1048576,11,FALSE),""))</f>
        <v/>
      </c>
      <c r="U422" s="11" t="str">
        <f>IF(IFERROR(VLOOKUP(O422,Home!$C$8:$R$1048576,12,FALSE),"")=0,"",IFERROR(VLOOKUP(O422,Home!$C$8:$R$1048576,12,FALSE),""))</f>
        <v/>
      </c>
      <c r="V422" s="11" t="str">
        <f>IF(IFERROR(VLOOKUP(O422,Home!$C$8:$R$1048576,8,FALSE),"")=0,"",IFERROR(VLOOKUP(O422,Home!$C$8:$R$1048576,8,FALSE),""))</f>
        <v/>
      </c>
      <c r="W422" s="11" t="str">
        <f>IF(OR(VLOOKUP(N422,Home!$C$7:$I$207,6,FALSE)="",VLOOKUP(N422,Home!$C$7:$I$207,7,FALSE)=""),"FEJL",SUM(Baggrundsark!$K$4:K422))</f>
        <v>FEJL</v>
      </c>
      <c r="Y422">
        <v>419</v>
      </c>
      <c r="Z422" s="1"/>
      <c r="AC422" s="44"/>
      <c r="AD422">
        <f t="shared" si="153"/>
        <v>0</v>
      </c>
      <c r="AE422">
        <f>SUM($AD$4:AD422)</f>
        <v>1</v>
      </c>
      <c r="AF422" s="103" t="str">
        <f>IFERROR(VLOOKUP(AN422,Home!$C$8:$E$207,3,FALSE),"")</f>
        <v/>
      </c>
      <c r="AG422" s="103" t="str">
        <f>IFERROR(VLOOKUP(AN422,Home!$C$8:$E$207,2,FALSE),"")</f>
        <v/>
      </c>
      <c r="AH422" s="104" t="str">
        <f>IF(VLOOKUP(AE422,Home!$C$8:$I$207,6,FALSE)="","",VLOOKUP(AE422,Home!$C$8:$I$207,6,FALSE))</f>
        <v/>
      </c>
      <c r="AI422" s="104" t="e">
        <f t="shared" si="161"/>
        <v>#VALUE!</v>
      </c>
      <c r="AJ422" s="105" t="e">
        <f t="shared" si="154"/>
        <v>#VALUE!</v>
      </c>
      <c r="AK422" s="103" t="e">
        <f t="shared" si="145"/>
        <v>#VALUE!</v>
      </c>
      <c r="AL422" s="103" t="e">
        <f t="shared" si="155"/>
        <v>#VALUE!</v>
      </c>
      <c r="AN422" t="str">
        <f>IF(OR(VLOOKUP(AE422,Home!$C$8:$I$207,6,FALSE)="",VLOOKUP(AE422,Home!$C$8:$I$207,7,FALSE)=""),"FEJL",Baggrundsark!AE422)</f>
        <v>FEJL</v>
      </c>
      <c r="AO422">
        <f>IF(VLOOKUP(AE422,Home!$C$8:$N$207,12,FALSE)="Timelønnet",1,0)</f>
        <v>0</v>
      </c>
      <c r="AP422">
        <f>SUM($AO$4:AO422)*AO422</f>
        <v>0</v>
      </c>
      <c r="AQ422">
        <f t="shared" si="146"/>
        <v>1</v>
      </c>
      <c r="AR422" t="str">
        <f t="shared" si="146"/>
        <v/>
      </c>
      <c r="AS422" t="e">
        <f t="shared" si="156"/>
        <v>#VALUE!</v>
      </c>
      <c r="AT422" s="45" t="e">
        <f t="shared" si="147"/>
        <v>#VALUE!</v>
      </c>
      <c r="AU422">
        <f>VLOOKUP(AQ422,Home!$C$8:$J$207,8,FALSE)</f>
        <v>0</v>
      </c>
      <c r="AZ422">
        <v>51</v>
      </c>
      <c r="BA422">
        <v>2021</v>
      </c>
      <c r="BB422" t="s">
        <v>633</v>
      </c>
      <c r="BC422" t="s">
        <v>178</v>
      </c>
    </row>
    <row r="423" spans="1:55" x14ac:dyDescent="0.25">
      <c r="A423" s="6">
        <f t="shared" si="148"/>
        <v>0</v>
      </c>
      <c r="B423" s="6">
        <f t="shared" si="157"/>
        <v>0</v>
      </c>
      <c r="C423" s="6" t="str">
        <f t="shared" si="149"/>
        <v/>
      </c>
      <c r="D423" s="7">
        <f t="shared" si="150"/>
        <v>0</v>
      </c>
      <c r="E423" s="7">
        <f t="shared" si="158"/>
        <v>0</v>
      </c>
      <c r="F423" s="7" t="str">
        <f t="shared" si="151"/>
        <v/>
      </c>
      <c r="G423" s="6">
        <f t="shared" si="152"/>
        <v>0</v>
      </c>
      <c r="H423" s="6">
        <f t="shared" si="159"/>
        <v>0</v>
      </c>
      <c r="I423" s="6" t="str">
        <f t="shared" si="160"/>
        <v/>
      </c>
      <c r="J423" s="11">
        <v>420</v>
      </c>
      <c r="K423" s="11">
        <f>IF(IFERROR(VLOOKUP(J423,Home!$A$8:$B$1048576,1,FALSE),0)=0,0,1)</f>
        <v>0</v>
      </c>
      <c r="L423" s="129" t="e">
        <f>IF(VLOOKUP(O423,Home!$C$8:$R$207,6,FALSE)="","",VLOOKUP(O423,Home!$C$8:$R$207,6,FALSE))</f>
        <v>#N/A</v>
      </c>
      <c r="M423" s="129" t="e">
        <f t="shared" si="142"/>
        <v>#N/A</v>
      </c>
      <c r="N423" s="11">
        <f>SUM($K$4:K423)</f>
        <v>200</v>
      </c>
      <c r="O423" s="11" t="str">
        <f>IF(P423="","",IF(IFERROR(VLOOKUP(N423,Home!$C$8:$R$1048576,1,FALSE),"")=0,"",IFERROR(VLOOKUP(N423,Home!$C$8:$R$1048576,1,FALSE),"")))</f>
        <v/>
      </c>
      <c r="P423" s="11" t="str">
        <f>IF(IFERROR(VLOOKUP(W423,Home!$C$8:$R$1048576,3,FALSE),"")=0,"",IFERROR(VLOOKUP(W423,Home!$C$8:$R$1048576,3,FALSE),""))</f>
        <v/>
      </c>
      <c r="Q423" s="11" t="str">
        <f t="shared" si="143"/>
        <v/>
      </c>
      <c r="R423" s="130" t="e">
        <f>VLOOKUP(Q423,'Baggrund til lister'!$G$4:$H$15,2,FALSE)</f>
        <v>#N/A</v>
      </c>
      <c r="S423" s="11" t="str">
        <f t="shared" si="144"/>
        <v/>
      </c>
      <c r="T423" s="11" t="str">
        <f>IF(IFERROR(VLOOKUP(N423,Home!$C$8:$R$1048576,11,FALSE),"")=0,"",IFERROR(VLOOKUP(N423,Home!$C$8:$R$1048576,11,FALSE),""))</f>
        <v/>
      </c>
      <c r="U423" s="11" t="str">
        <f>IF(IFERROR(VLOOKUP(O423,Home!$C$8:$R$1048576,12,FALSE),"")=0,"",IFERROR(VLOOKUP(O423,Home!$C$8:$R$1048576,12,FALSE),""))</f>
        <v/>
      </c>
      <c r="V423" s="11" t="str">
        <f>IF(IFERROR(VLOOKUP(O423,Home!$C$8:$R$1048576,8,FALSE),"")=0,"",IFERROR(VLOOKUP(O423,Home!$C$8:$R$1048576,8,FALSE),""))</f>
        <v/>
      </c>
      <c r="W423" s="11" t="str">
        <f>IF(OR(VLOOKUP(N423,Home!$C$7:$I$207,6,FALSE)="",VLOOKUP(N423,Home!$C$7:$I$207,7,FALSE)=""),"FEJL",SUM(Baggrundsark!$K$4:K423))</f>
        <v>FEJL</v>
      </c>
      <c r="Y423">
        <v>420</v>
      </c>
      <c r="Z423" s="1"/>
      <c r="AC423" s="44"/>
      <c r="AD423">
        <f t="shared" si="153"/>
        <v>0</v>
      </c>
      <c r="AE423">
        <f>SUM($AD$4:AD423)</f>
        <v>1</v>
      </c>
      <c r="AF423" s="103" t="str">
        <f>IFERROR(VLOOKUP(AN423,Home!$C$8:$E$207,3,FALSE),"")</f>
        <v/>
      </c>
      <c r="AG423" s="103" t="str">
        <f>IFERROR(VLOOKUP(AN423,Home!$C$8:$E$207,2,FALSE),"")</f>
        <v/>
      </c>
      <c r="AH423" s="104" t="str">
        <f>IF(VLOOKUP(AE423,Home!$C$8:$I$207,6,FALSE)="","",VLOOKUP(AE423,Home!$C$8:$I$207,6,FALSE))</f>
        <v/>
      </c>
      <c r="AI423" s="104" t="e">
        <f t="shared" si="161"/>
        <v>#VALUE!</v>
      </c>
      <c r="AJ423" s="105" t="e">
        <f t="shared" si="154"/>
        <v>#VALUE!</v>
      </c>
      <c r="AK423" s="103" t="e">
        <f t="shared" si="145"/>
        <v>#VALUE!</v>
      </c>
      <c r="AL423" s="103" t="e">
        <f t="shared" si="155"/>
        <v>#VALUE!</v>
      </c>
      <c r="AN423" t="str">
        <f>IF(OR(VLOOKUP(AE423,Home!$C$8:$I$207,6,FALSE)="",VLOOKUP(AE423,Home!$C$8:$I$207,7,FALSE)=""),"FEJL",Baggrundsark!AE423)</f>
        <v>FEJL</v>
      </c>
      <c r="AO423">
        <f>IF(VLOOKUP(AE423,Home!$C$8:$N$207,12,FALSE)="Timelønnet",1,0)</f>
        <v>0</v>
      </c>
      <c r="AP423">
        <f>SUM($AO$4:AO423)*AO423</f>
        <v>0</v>
      </c>
      <c r="AQ423">
        <f t="shared" si="146"/>
        <v>1</v>
      </c>
      <c r="AR423" t="str">
        <f t="shared" si="146"/>
        <v/>
      </c>
      <c r="AS423" t="e">
        <f t="shared" si="156"/>
        <v>#VALUE!</v>
      </c>
      <c r="AT423" s="45" t="e">
        <f t="shared" si="147"/>
        <v>#VALUE!</v>
      </c>
      <c r="AU423">
        <f>VLOOKUP(AQ423,Home!$C$8:$J$207,8,FALSE)</f>
        <v>0</v>
      </c>
      <c r="AZ423">
        <v>52</v>
      </c>
      <c r="BA423">
        <v>2021</v>
      </c>
      <c r="BB423" t="s">
        <v>634</v>
      </c>
      <c r="BC423" t="s">
        <v>153</v>
      </c>
    </row>
    <row r="424" spans="1:55" x14ac:dyDescent="0.25">
      <c r="A424" s="6">
        <f t="shared" si="148"/>
        <v>0</v>
      </c>
      <c r="B424" s="6">
        <f t="shared" si="157"/>
        <v>0</v>
      </c>
      <c r="C424" s="6" t="str">
        <f t="shared" si="149"/>
        <v/>
      </c>
      <c r="D424" s="7">
        <f t="shared" si="150"/>
        <v>0</v>
      </c>
      <c r="E424" s="7">
        <f t="shared" si="158"/>
        <v>0</v>
      </c>
      <c r="F424" s="7" t="str">
        <f t="shared" si="151"/>
        <v/>
      </c>
      <c r="G424" s="6">
        <f t="shared" si="152"/>
        <v>0</v>
      </c>
      <c r="H424" s="6">
        <f t="shared" si="159"/>
        <v>0</v>
      </c>
      <c r="I424" s="6" t="str">
        <f t="shared" si="160"/>
        <v/>
      </c>
      <c r="J424" s="11">
        <v>421</v>
      </c>
      <c r="K424" s="11">
        <f>IF(IFERROR(VLOOKUP(J424,Home!$A$8:$B$1048576,1,FALSE),0)=0,0,1)</f>
        <v>0</v>
      </c>
      <c r="L424" s="129" t="e">
        <f>IF(VLOOKUP(O424,Home!$C$8:$R$207,6,FALSE)="","",VLOOKUP(O424,Home!$C$8:$R$207,6,FALSE))</f>
        <v>#N/A</v>
      </c>
      <c r="M424" s="129" t="e">
        <f t="shared" si="142"/>
        <v>#N/A</v>
      </c>
      <c r="N424" s="11">
        <f>SUM($K$4:K424)</f>
        <v>200</v>
      </c>
      <c r="O424" s="11" t="str">
        <f>IF(P424="","",IF(IFERROR(VLOOKUP(N424,Home!$C$8:$R$1048576,1,FALSE),"")=0,"",IFERROR(VLOOKUP(N424,Home!$C$8:$R$1048576,1,FALSE),"")))</f>
        <v/>
      </c>
      <c r="P424" s="11" t="str">
        <f>IF(IFERROR(VLOOKUP(W424,Home!$C$8:$R$1048576,3,FALSE),"")=0,"",IFERROR(VLOOKUP(W424,Home!$C$8:$R$1048576,3,FALSE),""))</f>
        <v/>
      </c>
      <c r="Q424" s="11" t="str">
        <f t="shared" si="143"/>
        <v/>
      </c>
      <c r="R424" s="130" t="e">
        <f>VLOOKUP(Q424,'Baggrund til lister'!$G$4:$H$15,2,FALSE)</f>
        <v>#N/A</v>
      </c>
      <c r="S424" s="11" t="str">
        <f t="shared" si="144"/>
        <v/>
      </c>
      <c r="T424" s="11" t="str">
        <f>IF(IFERROR(VLOOKUP(N424,Home!$C$8:$R$1048576,11,FALSE),"")=0,"",IFERROR(VLOOKUP(N424,Home!$C$8:$R$1048576,11,FALSE),""))</f>
        <v/>
      </c>
      <c r="U424" s="11" t="str">
        <f>IF(IFERROR(VLOOKUP(O424,Home!$C$8:$R$1048576,12,FALSE),"")=0,"",IFERROR(VLOOKUP(O424,Home!$C$8:$R$1048576,12,FALSE),""))</f>
        <v/>
      </c>
      <c r="V424" s="11" t="str">
        <f>IF(IFERROR(VLOOKUP(O424,Home!$C$8:$R$1048576,8,FALSE),"")=0,"",IFERROR(VLOOKUP(O424,Home!$C$8:$R$1048576,8,FALSE),""))</f>
        <v/>
      </c>
      <c r="W424" s="11" t="str">
        <f>IF(OR(VLOOKUP(N424,Home!$C$7:$I$207,6,FALSE)="",VLOOKUP(N424,Home!$C$7:$I$207,7,FALSE)=""),"FEJL",SUM(Baggrundsark!$K$4:K424))</f>
        <v>FEJL</v>
      </c>
      <c r="Y424">
        <v>421</v>
      </c>
      <c r="Z424" s="1"/>
      <c r="AC424" s="44"/>
      <c r="AD424">
        <f t="shared" si="153"/>
        <v>0</v>
      </c>
      <c r="AE424">
        <f>SUM($AD$4:AD424)</f>
        <v>1</v>
      </c>
      <c r="AF424" s="103" t="str">
        <f>IFERROR(VLOOKUP(AN424,Home!$C$8:$E$207,3,FALSE),"")</f>
        <v/>
      </c>
      <c r="AG424" s="103" t="str">
        <f>IFERROR(VLOOKUP(AN424,Home!$C$8:$E$207,2,FALSE),"")</f>
        <v/>
      </c>
      <c r="AH424" s="104" t="str">
        <f>IF(VLOOKUP(AE424,Home!$C$8:$I$207,6,FALSE)="","",VLOOKUP(AE424,Home!$C$8:$I$207,6,FALSE))</f>
        <v/>
      </c>
      <c r="AI424" s="104" t="e">
        <f t="shared" si="161"/>
        <v>#VALUE!</v>
      </c>
      <c r="AJ424" s="105" t="e">
        <f t="shared" si="154"/>
        <v>#VALUE!</v>
      </c>
      <c r="AK424" s="103" t="e">
        <f t="shared" si="145"/>
        <v>#VALUE!</v>
      </c>
      <c r="AL424" s="103" t="e">
        <f t="shared" si="155"/>
        <v>#VALUE!</v>
      </c>
      <c r="AN424" t="str">
        <f>IF(OR(VLOOKUP(AE424,Home!$C$8:$I$207,6,FALSE)="",VLOOKUP(AE424,Home!$C$8:$I$207,7,FALSE)=""),"FEJL",Baggrundsark!AE424)</f>
        <v>FEJL</v>
      </c>
      <c r="AO424">
        <f>IF(VLOOKUP(AE424,Home!$C$8:$N$207,12,FALSE)="Timelønnet",1,0)</f>
        <v>0</v>
      </c>
      <c r="AP424">
        <f>SUM($AO$4:AO424)*AO424</f>
        <v>0</v>
      </c>
      <c r="AQ424">
        <f t="shared" si="146"/>
        <v>1</v>
      </c>
      <c r="AR424" t="str">
        <f t="shared" si="146"/>
        <v/>
      </c>
      <c r="AS424" t="e">
        <f t="shared" si="156"/>
        <v>#VALUE!</v>
      </c>
      <c r="AT424" s="45" t="e">
        <f t="shared" si="147"/>
        <v>#VALUE!</v>
      </c>
      <c r="AU424">
        <f>VLOOKUP(AQ424,Home!$C$8:$J$207,8,FALSE)</f>
        <v>0</v>
      </c>
      <c r="AZ424">
        <v>52</v>
      </c>
      <c r="BA424">
        <v>2022</v>
      </c>
      <c r="BB424" t="s">
        <v>635</v>
      </c>
      <c r="BC424" t="s">
        <v>153</v>
      </c>
    </row>
    <row r="425" spans="1:55" x14ac:dyDescent="0.25">
      <c r="A425" s="6">
        <f t="shared" si="148"/>
        <v>0</v>
      </c>
      <c r="B425" s="6">
        <f t="shared" si="157"/>
        <v>0</v>
      </c>
      <c r="C425" s="6" t="str">
        <f t="shared" si="149"/>
        <v/>
      </c>
      <c r="D425" s="7">
        <f t="shared" si="150"/>
        <v>0</v>
      </c>
      <c r="E425" s="7">
        <f t="shared" si="158"/>
        <v>0</v>
      </c>
      <c r="F425" s="7" t="str">
        <f t="shared" si="151"/>
        <v/>
      </c>
      <c r="G425" s="6">
        <f t="shared" si="152"/>
        <v>0</v>
      </c>
      <c r="H425" s="6">
        <f t="shared" si="159"/>
        <v>0</v>
      </c>
      <c r="I425" s="6" t="str">
        <f t="shared" si="160"/>
        <v/>
      </c>
      <c r="J425" s="11">
        <v>422</v>
      </c>
      <c r="K425" s="11">
        <f>IF(IFERROR(VLOOKUP(J425,Home!$A$8:$B$1048576,1,FALSE),0)=0,0,1)</f>
        <v>0</v>
      </c>
      <c r="L425" s="129" t="e">
        <f>IF(VLOOKUP(O425,Home!$C$8:$R$207,6,FALSE)="","",VLOOKUP(O425,Home!$C$8:$R$207,6,FALSE))</f>
        <v>#N/A</v>
      </c>
      <c r="M425" s="129" t="e">
        <f t="shared" si="142"/>
        <v>#N/A</v>
      </c>
      <c r="N425" s="11">
        <f>SUM($K$4:K425)</f>
        <v>200</v>
      </c>
      <c r="O425" s="11" t="str">
        <f>IF(P425="","",IF(IFERROR(VLOOKUP(N425,Home!$C$8:$R$1048576,1,FALSE),"")=0,"",IFERROR(VLOOKUP(N425,Home!$C$8:$R$1048576,1,FALSE),"")))</f>
        <v/>
      </c>
      <c r="P425" s="11" t="str">
        <f>IF(IFERROR(VLOOKUP(W425,Home!$C$8:$R$1048576,3,FALSE),"")=0,"",IFERROR(VLOOKUP(W425,Home!$C$8:$R$1048576,3,FALSE),""))</f>
        <v/>
      </c>
      <c r="Q425" s="11" t="str">
        <f t="shared" si="143"/>
        <v/>
      </c>
      <c r="R425" s="130" t="e">
        <f>VLOOKUP(Q425,'Baggrund til lister'!$G$4:$H$15,2,FALSE)</f>
        <v>#N/A</v>
      </c>
      <c r="S425" s="11" t="str">
        <f t="shared" si="144"/>
        <v/>
      </c>
      <c r="T425" s="11" t="str">
        <f>IF(IFERROR(VLOOKUP(N425,Home!$C$8:$R$1048576,11,FALSE),"")=0,"",IFERROR(VLOOKUP(N425,Home!$C$8:$R$1048576,11,FALSE),""))</f>
        <v/>
      </c>
      <c r="U425" s="11" t="str">
        <f>IF(IFERROR(VLOOKUP(O425,Home!$C$8:$R$1048576,12,FALSE),"")=0,"",IFERROR(VLOOKUP(O425,Home!$C$8:$R$1048576,12,FALSE),""))</f>
        <v/>
      </c>
      <c r="V425" s="11" t="str">
        <f>IF(IFERROR(VLOOKUP(O425,Home!$C$8:$R$1048576,8,FALSE),"")=0,"",IFERROR(VLOOKUP(O425,Home!$C$8:$R$1048576,8,FALSE),""))</f>
        <v/>
      </c>
      <c r="W425" s="11" t="str">
        <f>IF(OR(VLOOKUP(N425,Home!$C$7:$I$207,6,FALSE)="",VLOOKUP(N425,Home!$C$7:$I$207,7,FALSE)=""),"FEJL",SUM(Baggrundsark!$K$4:K425))</f>
        <v>FEJL</v>
      </c>
      <c r="Y425">
        <v>422</v>
      </c>
      <c r="Z425" s="1"/>
      <c r="AC425" s="44"/>
      <c r="AD425">
        <f t="shared" si="153"/>
        <v>0</v>
      </c>
      <c r="AE425">
        <f>SUM($AD$4:AD425)</f>
        <v>1</v>
      </c>
      <c r="AF425" s="103" t="str">
        <f>IFERROR(VLOOKUP(AN425,Home!$C$8:$E$207,3,FALSE),"")</f>
        <v/>
      </c>
      <c r="AG425" s="103" t="str">
        <f>IFERROR(VLOOKUP(AN425,Home!$C$8:$E$207,2,FALSE),"")</f>
        <v/>
      </c>
      <c r="AH425" s="104" t="str">
        <f>IF(VLOOKUP(AE425,Home!$C$8:$I$207,6,FALSE)="","",VLOOKUP(AE425,Home!$C$8:$I$207,6,FALSE))</f>
        <v/>
      </c>
      <c r="AI425" s="104" t="e">
        <f t="shared" si="161"/>
        <v>#VALUE!</v>
      </c>
      <c r="AJ425" s="105" t="e">
        <f t="shared" si="154"/>
        <v>#VALUE!</v>
      </c>
      <c r="AK425" s="103" t="e">
        <f t="shared" si="145"/>
        <v>#VALUE!</v>
      </c>
      <c r="AL425" s="103" t="e">
        <f t="shared" si="155"/>
        <v>#VALUE!</v>
      </c>
      <c r="AN425" t="str">
        <f>IF(OR(VLOOKUP(AE425,Home!$C$8:$I$207,6,FALSE)="",VLOOKUP(AE425,Home!$C$8:$I$207,7,FALSE)=""),"FEJL",Baggrundsark!AE425)</f>
        <v>FEJL</v>
      </c>
      <c r="AO425">
        <f>IF(VLOOKUP(AE425,Home!$C$8:$N$207,12,FALSE)="Timelønnet",1,0)</f>
        <v>0</v>
      </c>
      <c r="AP425">
        <f>SUM($AO$4:AO425)*AO425</f>
        <v>0</v>
      </c>
      <c r="AQ425">
        <f t="shared" si="146"/>
        <v>1</v>
      </c>
      <c r="AR425" t="str">
        <f t="shared" si="146"/>
        <v/>
      </c>
      <c r="AS425" t="e">
        <f t="shared" si="156"/>
        <v>#VALUE!</v>
      </c>
      <c r="AT425" s="45" t="e">
        <f t="shared" si="147"/>
        <v>#VALUE!</v>
      </c>
      <c r="AU425">
        <f>VLOOKUP(AQ425,Home!$C$8:$J$207,8,FALSE)</f>
        <v>0</v>
      </c>
      <c r="AZ425">
        <v>1</v>
      </c>
      <c r="BA425">
        <v>2022</v>
      </c>
      <c r="BB425" t="s">
        <v>636</v>
      </c>
      <c r="BC425" t="s">
        <v>153</v>
      </c>
    </row>
    <row r="426" spans="1:55" x14ac:dyDescent="0.25">
      <c r="A426" s="6">
        <f t="shared" si="148"/>
        <v>0</v>
      </c>
      <c r="B426" s="6">
        <f t="shared" si="157"/>
        <v>0</v>
      </c>
      <c r="C426" s="6" t="str">
        <f t="shared" si="149"/>
        <v/>
      </c>
      <c r="D426" s="7">
        <f t="shared" si="150"/>
        <v>0</v>
      </c>
      <c r="E426" s="7">
        <f t="shared" si="158"/>
        <v>0</v>
      </c>
      <c r="F426" s="7" t="str">
        <f t="shared" si="151"/>
        <v/>
      </c>
      <c r="G426" s="6">
        <f t="shared" si="152"/>
        <v>0</v>
      </c>
      <c r="H426" s="6">
        <f t="shared" si="159"/>
        <v>0</v>
      </c>
      <c r="I426" s="6" t="str">
        <f t="shared" si="160"/>
        <v/>
      </c>
      <c r="J426" s="11">
        <v>423</v>
      </c>
      <c r="K426" s="11">
        <f>IF(IFERROR(VLOOKUP(J426,Home!$A$8:$B$1048576,1,FALSE),0)=0,0,1)</f>
        <v>0</v>
      </c>
      <c r="L426" s="129" t="e">
        <f>IF(VLOOKUP(O426,Home!$C$8:$R$207,6,FALSE)="","",VLOOKUP(O426,Home!$C$8:$R$207,6,FALSE))</f>
        <v>#N/A</v>
      </c>
      <c r="M426" s="129" t="e">
        <f t="shared" si="142"/>
        <v>#N/A</v>
      </c>
      <c r="N426" s="11">
        <f>SUM($K$4:K426)</f>
        <v>200</v>
      </c>
      <c r="O426" s="11" t="str">
        <f>IF(P426="","",IF(IFERROR(VLOOKUP(N426,Home!$C$8:$R$1048576,1,FALSE),"")=0,"",IFERROR(VLOOKUP(N426,Home!$C$8:$R$1048576,1,FALSE),"")))</f>
        <v/>
      </c>
      <c r="P426" s="11" t="str">
        <f>IF(IFERROR(VLOOKUP(W426,Home!$C$8:$R$1048576,3,FALSE),"")=0,"",IFERROR(VLOOKUP(W426,Home!$C$8:$R$1048576,3,FALSE),""))</f>
        <v/>
      </c>
      <c r="Q426" s="11" t="str">
        <f t="shared" si="143"/>
        <v/>
      </c>
      <c r="R426" s="130" t="e">
        <f>VLOOKUP(Q426,'Baggrund til lister'!$G$4:$H$15,2,FALSE)</f>
        <v>#N/A</v>
      </c>
      <c r="S426" s="11" t="str">
        <f t="shared" si="144"/>
        <v/>
      </c>
      <c r="T426" s="11" t="str">
        <f>IF(IFERROR(VLOOKUP(N426,Home!$C$8:$R$1048576,11,FALSE),"")=0,"",IFERROR(VLOOKUP(N426,Home!$C$8:$R$1048576,11,FALSE),""))</f>
        <v/>
      </c>
      <c r="U426" s="11" t="str">
        <f>IF(IFERROR(VLOOKUP(O426,Home!$C$8:$R$1048576,12,FALSE),"")=0,"",IFERROR(VLOOKUP(O426,Home!$C$8:$R$1048576,12,FALSE),""))</f>
        <v/>
      </c>
      <c r="V426" s="11" t="str">
        <f>IF(IFERROR(VLOOKUP(O426,Home!$C$8:$R$1048576,8,FALSE),"")=0,"",IFERROR(VLOOKUP(O426,Home!$C$8:$R$1048576,8,FALSE),""))</f>
        <v/>
      </c>
      <c r="W426" s="11" t="str">
        <f>IF(OR(VLOOKUP(N426,Home!$C$7:$I$207,6,FALSE)="",VLOOKUP(N426,Home!$C$7:$I$207,7,FALSE)=""),"FEJL",SUM(Baggrundsark!$K$4:K426))</f>
        <v>FEJL</v>
      </c>
      <c r="Y426">
        <v>423</v>
      </c>
      <c r="Z426" s="1"/>
      <c r="AC426" s="44"/>
      <c r="AD426">
        <f t="shared" si="153"/>
        <v>0</v>
      </c>
      <c r="AE426">
        <f>SUM($AD$4:AD426)</f>
        <v>1</v>
      </c>
      <c r="AF426" s="103" t="str">
        <f>IFERROR(VLOOKUP(AN426,Home!$C$8:$E$207,3,FALSE),"")</f>
        <v/>
      </c>
      <c r="AG426" s="103" t="str">
        <f>IFERROR(VLOOKUP(AN426,Home!$C$8:$E$207,2,FALSE),"")</f>
        <v/>
      </c>
      <c r="AH426" s="104" t="str">
        <f>IF(VLOOKUP(AE426,Home!$C$8:$I$207,6,FALSE)="","",VLOOKUP(AE426,Home!$C$8:$I$207,6,FALSE))</f>
        <v/>
      </c>
      <c r="AI426" s="104" t="e">
        <f t="shared" si="161"/>
        <v>#VALUE!</v>
      </c>
      <c r="AJ426" s="105" t="e">
        <f t="shared" si="154"/>
        <v>#VALUE!</v>
      </c>
      <c r="AK426" s="103" t="e">
        <f t="shared" si="145"/>
        <v>#VALUE!</v>
      </c>
      <c r="AL426" s="103" t="e">
        <f t="shared" si="155"/>
        <v>#VALUE!</v>
      </c>
      <c r="AN426" t="str">
        <f>IF(OR(VLOOKUP(AE426,Home!$C$8:$I$207,6,FALSE)="",VLOOKUP(AE426,Home!$C$8:$I$207,7,FALSE)=""),"FEJL",Baggrundsark!AE426)</f>
        <v>FEJL</v>
      </c>
      <c r="AO426">
        <f>IF(VLOOKUP(AE426,Home!$C$8:$N$207,12,FALSE)="Timelønnet",1,0)</f>
        <v>0</v>
      </c>
      <c r="AP426">
        <f>SUM($AO$4:AO426)*AO426</f>
        <v>0</v>
      </c>
      <c r="AQ426">
        <f t="shared" si="146"/>
        <v>1</v>
      </c>
      <c r="AR426" t="str">
        <f t="shared" si="146"/>
        <v/>
      </c>
      <c r="AS426" t="e">
        <f t="shared" si="156"/>
        <v>#VALUE!</v>
      </c>
      <c r="AT426" s="45" t="e">
        <f t="shared" si="147"/>
        <v>#VALUE!</v>
      </c>
      <c r="AU426">
        <f>VLOOKUP(AQ426,Home!$C$8:$J$207,8,FALSE)</f>
        <v>0</v>
      </c>
      <c r="AZ426">
        <v>2</v>
      </c>
      <c r="BA426">
        <v>2022</v>
      </c>
      <c r="BB426" t="s">
        <v>637</v>
      </c>
      <c r="BC426" t="s">
        <v>154</v>
      </c>
    </row>
    <row r="427" spans="1:55" x14ac:dyDescent="0.25">
      <c r="A427" s="6">
        <f t="shared" si="148"/>
        <v>0</v>
      </c>
      <c r="B427" s="6">
        <f t="shared" si="157"/>
        <v>0</v>
      </c>
      <c r="C427" s="6" t="str">
        <f t="shared" si="149"/>
        <v/>
      </c>
      <c r="D427" s="7">
        <f t="shared" si="150"/>
        <v>0</v>
      </c>
      <c r="E427" s="7">
        <f t="shared" si="158"/>
        <v>0</v>
      </c>
      <c r="F427" s="7" t="str">
        <f t="shared" si="151"/>
        <v/>
      </c>
      <c r="G427" s="6">
        <f t="shared" si="152"/>
        <v>0</v>
      </c>
      <c r="H427" s="6">
        <f t="shared" si="159"/>
        <v>0</v>
      </c>
      <c r="I427" s="6" t="str">
        <f t="shared" si="160"/>
        <v/>
      </c>
      <c r="J427" s="11">
        <v>424</v>
      </c>
      <c r="K427" s="11">
        <f>IF(IFERROR(VLOOKUP(J427,Home!$A$8:$B$1048576,1,FALSE),0)=0,0,1)</f>
        <v>0</v>
      </c>
      <c r="L427" s="129" t="e">
        <f>IF(VLOOKUP(O427,Home!$C$8:$R$207,6,FALSE)="","",VLOOKUP(O427,Home!$C$8:$R$207,6,FALSE))</f>
        <v>#N/A</v>
      </c>
      <c r="M427" s="129" t="e">
        <f t="shared" si="142"/>
        <v>#N/A</v>
      </c>
      <c r="N427" s="11">
        <f>SUM($K$4:K427)</f>
        <v>200</v>
      </c>
      <c r="O427" s="11" t="str">
        <f>IF(P427="","",IF(IFERROR(VLOOKUP(N427,Home!$C$8:$R$1048576,1,FALSE),"")=0,"",IFERROR(VLOOKUP(N427,Home!$C$8:$R$1048576,1,FALSE),"")))</f>
        <v/>
      </c>
      <c r="P427" s="11" t="str">
        <f>IF(IFERROR(VLOOKUP(W427,Home!$C$8:$R$1048576,3,FALSE),"")=0,"",IFERROR(VLOOKUP(W427,Home!$C$8:$R$1048576,3,FALSE),""))</f>
        <v/>
      </c>
      <c r="Q427" s="11" t="str">
        <f t="shared" si="143"/>
        <v/>
      </c>
      <c r="R427" s="130" t="e">
        <f>VLOOKUP(Q427,'Baggrund til lister'!$G$4:$H$15,2,FALSE)</f>
        <v>#N/A</v>
      </c>
      <c r="S427" s="11" t="str">
        <f t="shared" si="144"/>
        <v/>
      </c>
      <c r="T427" s="11" t="str">
        <f>IF(IFERROR(VLOOKUP(N427,Home!$C$8:$R$1048576,11,FALSE),"")=0,"",IFERROR(VLOOKUP(N427,Home!$C$8:$R$1048576,11,FALSE),""))</f>
        <v/>
      </c>
      <c r="U427" s="11" t="str">
        <f>IF(IFERROR(VLOOKUP(O427,Home!$C$8:$R$1048576,12,FALSE),"")=0,"",IFERROR(VLOOKUP(O427,Home!$C$8:$R$1048576,12,FALSE),""))</f>
        <v/>
      </c>
      <c r="V427" s="11" t="str">
        <f>IF(IFERROR(VLOOKUP(O427,Home!$C$8:$R$1048576,8,FALSE),"")=0,"",IFERROR(VLOOKUP(O427,Home!$C$8:$R$1048576,8,FALSE),""))</f>
        <v/>
      </c>
      <c r="W427" s="11" t="str">
        <f>IF(OR(VLOOKUP(N427,Home!$C$7:$I$207,6,FALSE)="",VLOOKUP(N427,Home!$C$7:$I$207,7,FALSE)=""),"FEJL",SUM(Baggrundsark!$K$4:K427))</f>
        <v>FEJL</v>
      </c>
      <c r="Y427">
        <v>424</v>
      </c>
      <c r="Z427" s="1"/>
      <c r="AC427" s="44"/>
      <c r="AD427">
        <f t="shared" si="153"/>
        <v>0</v>
      </c>
      <c r="AE427">
        <f>SUM($AD$4:AD427)</f>
        <v>1</v>
      </c>
      <c r="AF427" s="103" t="str">
        <f>IFERROR(VLOOKUP(AN427,Home!$C$8:$E$207,3,FALSE),"")</f>
        <v/>
      </c>
      <c r="AG427" s="103" t="str">
        <f>IFERROR(VLOOKUP(AN427,Home!$C$8:$E$207,2,FALSE),"")</f>
        <v/>
      </c>
      <c r="AH427" s="104" t="str">
        <f>IF(VLOOKUP(AE427,Home!$C$8:$I$207,6,FALSE)="","",VLOOKUP(AE427,Home!$C$8:$I$207,6,FALSE))</f>
        <v/>
      </c>
      <c r="AI427" s="104" t="e">
        <f t="shared" si="161"/>
        <v>#VALUE!</v>
      </c>
      <c r="AJ427" s="105" t="e">
        <f t="shared" si="154"/>
        <v>#VALUE!</v>
      </c>
      <c r="AK427" s="103" t="e">
        <f t="shared" si="145"/>
        <v>#VALUE!</v>
      </c>
      <c r="AL427" s="103" t="e">
        <f t="shared" si="155"/>
        <v>#VALUE!</v>
      </c>
      <c r="AN427" t="str">
        <f>IF(OR(VLOOKUP(AE427,Home!$C$8:$I$207,6,FALSE)="",VLOOKUP(AE427,Home!$C$8:$I$207,7,FALSE)=""),"FEJL",Baggrundsark!AE427)</f>
        <v>FEJL</v>
      </c>
      <c r="AO427">
        <f>IF(VLOOKUP(AE427,Home!$C$8:$N$207,12,FALSE)="Timelønnet",1,0)</f>
        <v>0</v>
      </c>
      <c r="AP427">
        <f>SUM($AO$4:AO427)*AO427</f>
        <v>0</v>
      </c>
      <c r="AQ427">
        <f t="shared" si="146"/>
        <v>1</v>
      </c>
      <c r="AR427" t="str">
        <f t="shared" si="146"/>
        <v/>
      </c>
      <c r="AS427" t="e">
        <f t="shared" si="156"/>
        <v>#VALUE!</v>
      </c>
      <c r="AT427" s="45" t="e">
        <f t="shared" si="147"/>
        <v>#VALUE!</v>
      </c>
      <c r="AU427">
        <f>VLOOKUP(AQ427,Home!$C$8:$J$207,8,FALSE)</f>
        <v>0</v>
      </c>
      <c r="AZ427">
        <v>3</v>
      </c>
      <c r="BA427">
        <v>2022</v>
      </c>
      <c r="BB427" t="s">
        <v>638</v>
      </c>
      <c r="BC427" t="s">
        <v>154</v>
      </c>
    </row>
    <row r="428" spans="1:55" x14ac:dyDescent="0.25">
      <c r="A428" s="6">
        <f t="shared" si="148"/>
        <v>0</v>
      </c>
      <c r="B428" s="6">
        <f t="shared" si="157"/>
        <v>0</v>
      </c>
      <c r="C428" s="6" t="str">
        <f t="shared" si="149"/>
        <v/>
      </c>
      <c r="D428" s="7">
        <f t="shared" si="150"/>
        <v>0</v>
      </c>
      <c r="E428" s="7">
        <f t="shared" si="158"/>
        <v>0</v>
      </c>
      <c r="F428" s="7" t="str">
        <f t="shared" si="151"/>
        <v/>
      </c>
      <c r="G428" s="6">
        <f t="shared" si="152"/>
        <v>0</v>
      </c>
      <c r="H428" s="6">
        <f t="shared" si="159"/>
        <v>0</v>
      </c>
      <c r="I428" s="6" t="str">
        <f t="shared" si="160"/>
        <v/>
      </c>
      <c r="J428" s="11">
        <v>425</v>
      </c>
      <c r="K428" s="11">
        <f>IF(IFERROR(VLOOKUP(J428,Home!$A$8:$B$1048576,1,FALSE),0)=0,0,1)</f>
        <v>0</v>
      </c>
      <c r="L428" s="129" t="e">
        <f>IF(VLOOKUP(O428,Home!$C$8:$R$207,6,FALSE)="","",VLOOKUP(O428,Home!$C$8:$R$207,6,FALSE))</f>
        <v>#N/A</v>
      </c>
      <c r="M428" s="129" t="e">
        <f t="shared" si="142"/>
        <v>#N/A</v>
      </c>
      <c r="N428" s="11">
        <f>SUM($K$4:K428)</f>
        <v>200</v>
      </c>
      <c r="O428" s="11" t="str">
        <f>IF(P428="","",IF(IFERROR(VLOOKUP(N428,Home!$C$8:$R$1048576,1,FALSE),"")=0,"",IFERROR(VLOOKUP(N428,Home!$C$8:$R$1048576,1,FALSE),"")))</f>
        <v/>
      </c>
      <c r="P428" s="11" t="str">
        <f>IF(IFERROR(VLOOKUP(W428,Home!$C$8:$R$1048576,3,FALSE),"")=0,"",IFERROR(VLOOKUP(W428,Home!$C$8:$R$1048576,3,FALSE),""))</f>
        <v/>
      </c>
      <c r="Q428" s="11" t="str">
        <f t="shared" si="143"/>
        <v/>
      </c>
      <c r="R428" s="130" t="e">
        <f>VLOOKUP(Q428,'Baggrund til lister'!$G$4:$H$15,2,FALSE)</f>
        <v>#N/A</v>
      </c>
      <c r="S428" s="11" t="str">
        <f t="shared" si="144"/>
        <v/>
      </c>
      <c r="T428" s="11" t="str">
        <f>IF(IFERROR(VLOOKUP(N428,Home!$C$8:$R$1048576,11,FALSE),"")=0,"",IFERROR(VLOOKUP(N428,Home!$C$8:$R$1048576,11,FALSE),""))</f>
        <v/>
      </c>
      <c r="U428" s="11" t="str">
        <f>IF(IFERROR(VLOOKUP(O428,Home!$C$8:$R$1048576,12,FALSE),"")=0,"",IFERROR(VLOOKUP(O428,Home!$C$8:$R$1048576,12,FALSE),""))</f>
        <v/>
      </c>
      <c r="V428" s="11" t="str">
        <f>IF(IFERROR(VLOOKUP(O428,Home!$C$8:$R$1048576,8,FALSE),"")=0,"",IFERROR(VLOOKUP(O428,Home!$C$8:$R$1048576,8,FALSE),""))</f>
        <v/>
      </c>
      <c r="W428" s="11" t="str">
        <f>IF(OR(VLOOKUP(N428,Home!$C$7:$I$207,6,FALSE)="",VLOOKUP(N428,Home!$C$7:$I$207,7,FALSE)=""),"FEJL",SUM(Baggrundsark!$K$4:K428))</f>
        <v>FEJL</v>
      </c>
      <c r="Y428">
        <v>425</v>
      </c>
      <c r="Z428" s="1"/>
      <c r="AC428" s="44"/>
      <c r="AD428">
        <f t="shared" si="153"/>
        <v>0</v>
      </c>
      <c r="AE428">
        <f>SUM($AD$4:AD428)</f>
        <v>1</v>
      </c>
      <c r="AF428" s="103" t="str">
        <f>IFERROR(VLOOKUP(AN428,Home!$C$8:$E$207,3,FALSE),"")</f>
        <v/>
      </c>
      <c r="AG428" s="103" t="str">
        <f>IFERROR(VLOOKUP(AN428,Home!$C$8:$E$207,2,FALSE),"")</f>
        <v/>
      </c>
      <c r="AH428" s="104" t="str">
        <f>IF(VLOOKUP(AE428,Home!$C$8:$I$207,6,FALSE)="","",VLOOKUP(AE428,Home!$C$8:$I$207,6,FALSE))</f>
        <v/>
      </c>
      <c r="AI428" s="104" t="e">
        <f t="shared" si="161"/>
        <v>#VALUE!</v>
      </c>
      <c r="AJ428" s="105" t="e">
        <f t="shared" si="154"/>
        <v>#VALUE!</v>
      </c>
      <c r="AK428" s="103" t="e">
        <f t="shared" si="145"/>
        <v>#VALUE!</v>
      </c>
      <c r="AL428" s="103" t="e">
        <f t="shared" si="155"/>
        <v>#VALUE!</v>
      </c>
      <c r="AN428" t="str">
        <f>IF(OR(VLOOKUP(AE428,Home!$C$8:$I$207,6,FALSE)="",VLOOKUP(AE428,Home!$C$8:$I$207,7,FALSE)=""),"FEJL",Baggrundsark!AE428)</f>
        <v>FEJL</v>
      </c>
      <c r="AO428">
        <f>IF(VLOOKUP(AE428,Home!$C$8:$N$207,12,FALSE)="Timelønnet",1,0)</f>
        <v>0</v>
      </c>
      <c r="AP428">
        <f>SUM($AO$4:AO428)*AO428</f>
        <v>0</v>
      </c>
      <c r="AQ428">
        <f t="shared" si="146"/>
        <v>1</v>
      </c>
      <c r="AR428" t="str">
        <f t="shared" si="146"/>
        <v/>
      </c>
      <c r="AS428" t="e">
        <f t="shared" si="156"/>
        <v>#VALUE!</v>
      </c>
      <c r="AT428" s="45" t="e">
        <f t="shared" si="147"/>
        <v>#VALUE!</v>
      </c>
      <c r="AU428">
        <f>VLOOKUP(AQ428,Home!$C$8:$J$207,8,FALSE)</f>
        <v>0</v>
      </c>
      <c r="AZ428">
        <v>4</v>
      </c>
      <c r="BA428">
        <v>2022</v>
      </c>
      <c r="BB428" t="s">
        <v>639</v>
      </c>
      <c r="BC428" t="s">
        <v>155</v>
      </c>
    </row>
    <row r="429" spans="1:55" x14ac:dyDescent="0.25">
      <c r="A429" s="6">
        <f t="shared" si="148"/>
        <v>0</v>
      </c>
      <c r="B429" s="6">
        <f t="shared" si="157"/>
        <v>0</v>
      </c>
      <c r="C429" s="6" t="str">
        <f t="shared" si="149"/>
        <v/>
      </c>
      <c r="D429" s="7">
        <f t="shared" si="150"/>
        <v>0</v>
      </c>
      <c r="E429" s="7">
        <f t="shared" si="158"/>
        <v>0</v>
      </c>
      <c r="F429" s="7" t="str">
        <f t="shared" si="151"/>
        <v/>
      </c>
      <c r="G429" s="6">
        <f t="shared" si="152"/>
        <v>0</v>
      </c>
      <c r="H429" s="6">
        <f t="shared" si="159"/>
        <v>0</v>
      </c>
      <c r="I429" s="6" t="str">
        <f t="shared" si="160"/>
        <v/>
      </c>
      <c r="J429" s="11">
        <v>426</v>
      </c>
      <c r="K429" s="11">
        <f>IF(IFERROR(VLOOKUP(J429,Home!$A$8:$B$1048576,1,FALSE),0)=0,0,1)</f>
        <v>0</v>
      </c>
      <c r="L429" s="129" t="e">
        <f>IF(VLOOKUP(O429,Home!$C$8:$R$207,6,FALSE)="","",VLOOKUP(O429,Home!$C$8:$R$207,6,FALSE))</f>
        <v>#N/A</v>
      </c>
      <c r="M429" s="129" t="e">
        <f t="shared" si="142"/>
        <v>#N/A</v>
      </c>
      <c r="N429" s="11">
        <f>SUM($K$4:K429)</f>
        <v>200</v>
      </c>
      <c r="O429" s="11" t="str">
        <f>IF(P429="","",IF(IFERROR(VLOOKUP(N429,Home!$C$8:$R$1048576,1,FALSE),"")=0,"",IFERROR(VLOOKUP(N429,Home!$C$8:$R$1048576,1,FALSE),"")))</f>
        <v/>
      </c>
      <c r="P429" s="11" t="str">
        <f>IF(IFERROR(VLOOKUP(W429,Home!$C$8:$R$1048576,3,FALSE),"")=0,"",IFERROR(VLOOKUP(W429,Home!$C$8:$R$1048576,3,FALSE),""))</f>
        <v/>
      </c>
      <c r="Q429" s="11" t="str">
        <f t="shared" si="143"/>
        <v/>
      </c>
      <c r="R429" s="130" t="e">
        <f>VLOOKUP(Q429,'Baggrund til lister'!$G$4:$H$15,2,FALSE)</f>
        <v>#N/A</v>
      </c>
      <c r="S429" s="11" t="str">
        <f t="shared" si="144"/>
        <v/>
      </c>
      <c r="T429" s="11" t="str">
        <f>IF(IFERROR(VLOOKUP(N429,Home!$C$8:$R$1048576,11,FALSE),"")=0,"",IFERROR(VLOOKUP(N429,Home!$C$8:$R$1048576,11,FALSE),""))</f>
        <v/>
      </c>
      <c r="U429" s="11" t="str">
        <f>IF(IFERROR(VLOOKUP(O429,Home!$C$8:$R$1048576,12,FALSE),"")=0,"",IFERROR(VLOOKUP(O429,Home!$C$8:$R$1048576,12,FALSE),""))</f>
        <v/>
      </c>
      <c r="V429" s="11" t="str">
        <f>IF(IFERROR(VLOOKUP(O429,Home!$C$8:$R$1048576,8,FALSE),"")=0,"",IFERROR(VLOOKUP(O429,Home!$C$8:$R$1048576,8,FALSE),""))</f>
        <v/>
      </c>
      <c r="W429" s="11" t="str">
        <f>IF(OR(VLOOKUP(N429,Home!$C$7:$I$207,6,FALSE)="",VLOOKUP(N429,Home!$C$7:$I$207,7,FALSE)=""),"FEJL",SUM(Baggrundsark!$K$4:K429))</f>
        <v>FEJL</v>
      </c>
      <c r="Y429">
        <v>426</v>
      </c>
      <c r="Z429" s="1"/>
      <c r="AC429" s="44"/>
      <c r="AD429">
        <f t="shared" si="153"/>
        <v>0</v>
      </c>
      <c r="AE429">
        <f>SUM($AD$4:AD429)</f>
        <v>1</v>
      </c>
      <c r="AF429" s="103" t="str">
        <f>IFERROR(VLOOKUP(AN429,Home!$C$8:$E$207,3,FALSE),"")</f>
        <v/>
      </c>
      <c r="AG429" s="103" t="str">
        <f>IFERROR(VLOOKUP(AN429,Home!$C$8:$E$207,2,FALSE),"")</f>
        <v/>
      </c>
      <c r="AH429" s="104" t="str">
        <f>IF(VLOOKUP(AE429,Home!$C$8:$I$207,6,FALSE)="","",VLOOKUP(AE429,Home!$C$8:$I$207,6,FALSE))</f>
        <v/>
      </c>
      <c r="AI429" s="104" t="e">
        <f t="shared" si="161"/>
        <v>#VALUE!</v>
      </c>
      <c r="AJ429" s="105" t="e">
        <f t="shared" si="154"/>
        <v>#VALUE!</v>
      </c>
      <c r="AK429" s="103" t="e">
        <f t="shared" si="145"/>
        <v>#VALUE!</v>
      </c>
      <c r="AL429" s="103" t="e">
        <f t="shared" si="155"/>
        <v>#VALUE!</v>
      </c>
      <c r="AN429" t="str">
        <f>IF(OR(VLOOKUP(AE429,Home!$C$8:$I$207,6,FALSE)="",VLOOKUP(AE429,Home!$C$8:$I$207,7,FALSE)=""),"FEJL",Baggrundsark!AE429)</f>
        <v>FEJL</v>
      </c>
      <c r="AO429">
        <f>IF(VLOOKUP(AE429,Home!$C$8:$N$207,12,FALSE)="Timelønnet",1,0)</f>
        <v>0</v>
      </c>
      <c r="AP429">
        <f>SUM($AO$4:AO429)*AO429</f>
        <v>0</v>
      </c>
      <c r="AQ429">
        <f t="shared" si="146"/>
        <v>1</v>
      </c>
      <c r="AR429" t="str">
        <f t="shared" si="146"/>
        <v/>
      </c>
      <c r="AS429" t="e">
        <f t="shared" si="156"/>
        <v>#VALUE!</v>
      </c>
      <c r="AT429" s="45" t="e">
        <f t="shared" si="147"/>
        <v>#VALUE!</v>
      </c>
      <c r="AU429">
        <f>VLOOKUP(AQ429,Home!$C$8:$J$207,8,FALSE)</f>
        <v>0</v>
      </c>
      <c r="AZ429">
        <v>5</v>
      </c>
      <c r="BA429">
        <v>2022</v>
      </c>
      <c r="BB429" t="s">
        <v>640</v>
      </c>
      <c r="BC429" t="s">
        <v>155</v>
      </c>
    </row>
    <row r="430" spans="1:55" x14ac:dyDescent="0.25">
      <c r="A430" s="6">
        <f t="shared" si="148"/>
        <v>0</v>
      </c>
      <c r="B430" s="6">
        <f t="shared" si="157"/>
        <v>0</v>
      </c>
      <c r="C430" s="6" t="str">
        <f t="shared" si="149"/>
        <v/>
      </c>
      <c r="D430" s="7">
        <f t="shared" si="150"/>
        <v>0</v>
      </c>
      <c r="E430" s="7">
        <f t="shared" si="158"/>
        <v>0</v>
      </c>
      <c r="F430" s="7" t="str">
        <f t="shared" si="151"/>
        <v/>
      </c>
      <c r="G430" s="6">
        <f t="shared" si="152"/>
        <v>0</v>
      </c>
      <c r="H430" s="6">
        <f t="shared" si="159"/>
        <v>0</v>
      </c>
      <c r="I430" s="6" t="str">
        <f t="shared" si="160"/>
        <v/>
      </c>
      <c r="J430" s="11">
        <v>427</v>
      </c>
      <c r="K430" s="11">
        <f>IF(IFERROR(VLOOKUP(J430,Home!$A$8:$B$1048576,1,FALSE),0)=0,0,1)</f>
        <v>0</v>
      </c>
      <c r="L430" s="129" t="e">
        <f>IF(VLOOKUP(O430,Home!$C$8:$R$207,6,FALSE)="","",VLOOKUP(O430,Home!$C$8:$R$207,6,FALSE))</f>
        <v>#N/A</v>
      </c>
      <c r="M430" s="129" t="e">
        <f t="shared" si="142"/>
        <v>#N/A</v>
      </c>
      <c r="N430" s="11">
        <f>SUM($K$4:K430)</f>
        <v>200</v>
      </c>
      <c r="O430" s="11" t="str">
        <f>IF(P430="","",IF(IFERROR(VLOOKUP(N430,Home!$C$8:$R$1048576,1,FALSE),"")=0,"",IFERROR(VLOOKUP(N430,Home!$C$8:$R$1048576,1,FALSE),"")))</f>
        <v/>
      </c>
      <c r="P430" s="11" t="str">
        <f>IF(IFERROR(VLOOKUP(W430,Home!$C$8:$R$1048576,3,FALSE),"")=0,"",IFERROR(VLOOKUP(W430,Home!$C$8:$R$1048576,3,FALSE),""))</f>
        <v/>
      </c>
      <c r="Q430" s="11" t="str">
        <f t="shared" si="143"/>
        <v/>
      </c>
      <c r="R430" s="130" t="e">
        <f>VLOOKUP(Q430,'Baggrund til lister'!$G$4:$H$15,2,FALSE)</f>
        <v>#N/A</v>
      </c>
      <c r="S430" s="11" t="str">
        <f t="shared" si="144"/>
        <v/>
      </c>
      <c r="T430" s="11" t="str">
        <f>IF(IFERROR(VLOOKUP(N430,Home!$C$8:$R$1048576,11,FALSE),"")=0,"",IFERROR(VLOOKUP(N430,Home!$C$8:$R$1048576,11,FALSE),""))</f>
        <v/>
      </c>
      <c r="U430" s="11" t="str">
        <f>IF(IFERROR(VLOOKUP(O430,Home!$C$8:$R$1048576,12,FALSE),"")=0,"",IFERROR(VLOOKUP(O430,Home!$C$8:$R$1048576,12,FALSE),""))</f>
        <v/>
      </c>
      <c r="V430" s="11" t="str">
        <f>IF(IFERROR(VLOOKUP(O430,Home!$C$8:$R$1048576,8,FALSE),"")=0,"",IFERROR(VLOOKUP(O430,Home!$C$8:$R$1048576,8,FALSE),""))</f>
        <v/>
      </c>
      <c r="W430" s="11" t="str">
        <f>IF(OR(VLOOKUP(N430,Home!$C$7:$I$207,6,FALSE)="",VLOOKUP(N430,Home!$C$7:$I$207,7,FALSE)=""),"FEJL",SUM(Baggrundsark!$K$4:K430))</f>
        <v>FEJL</v>
      </c>
      <c r="Y430">
        <v>427</v>
      </c>
      <c r="Z430" s="1"/>
      <c r="AC430" s="44"/>
      <c r="AD430">
        <f t="shared" si="153"/>
        <v>0</v>
      </c>
      <c r="AE430">
        <f>SUM($AD$4:AD430)</f>
        <v>1</v>
      </c>
      <c r="AF430" s="103" t="str">
        <f>IFERROR(VLOOKUP(AN430,Home!$C$8:$E$207,3,FALSE),"")</f>
        <v/>
      </c>
      <c r="AG430" s="103" t="str">
        <f>IFERROR(VLOOKUP(AN430,Home!$C$8:$E$207,2,FALSE),"")</f>
        <v/>
      </c>
      <c r="AH430" s="104" t="str">
        <f>IF(VLOOKUP(AE430,Home!$C$8:$I$207,6,FALSE)="","",VLOOKUP(AE430,Home!$C$8:$I$207,6,FALSE))</f>
        <v/>
      </c>
      <c r="AI430" s="104" t="e">
        <f t="shared" si="161"/>
        <v>#VALUE!</v>
      </c>
      <c r="AJ430" s="105" t="e">
        <f t="shared" si="154"/>
        <v>#VALUE!</v>
      </c>
      <c r="AK430" s="103" t="e">
        <f t="shared" si="145"/>
        <v>#VALUE!</v>
      </c>
      <c r="AL430" s="103" t="e">
        <f t="shared" si="155"/>
        <v>#VALUE!</v>
      </c>
      <c r="AN430" t="str">
        <f>IF(OR(VLOOKUP(AE430,Home!$C$8:$I$207,6,FALSE)="",VLOOKUP(AE430,Home!$C$8:$I$207,7,FALSE)=""),"FEJL",Baggrundsark!AE430)</f>
        <v>FEJL</v>
      </c>
      <c r="AO430">
        <f>IF(VLOOKUP(AE430,Home!$C$8:$N$207,12,FALSE)="Timelønnet",1,0)</f>
        <v>0</v>
      </c>
      <c r="AP430">
        <f>SUM($AO$4:AO430)*AO430</f>
        <v>0</v>
      </c>
      <c r="AQ430">
        <f t="shared" si="146"/>
        <v>1</v>
      </c>
      <c r="AR430" t="str">
        <f t="shared" si="146"/>
        <v/>
      </c>
      <c r="AS430" t="e">
        <f t="shared" si="156"/>
        <v>#VALUE!</v>
      </c>
      <c r="AT430" s="45" t="e">
        <f t="shared" si="147"/>
        <v>#VALUE!</v>
      </c>
      <c r="AU430">
        <f>VLOOKUP(AQ430,Home!$C$8:$J$207,8,FALSE)</f>
        <v>0</v>
      </c>
      <c r="AZ430">
        <v>6</v>
      </c>
      <c r="BA430">
        <v>2022</v>
      </c>
      <c r="BB430" t="s">
        <v>641</v>
      </c>
      <c r="BC430" t="s">
        <v>156</v>
      </c>
    </row>
    <row r="431" spans="1:55" x14ac:dyDescent="0.25">
      <c r="A431" s="6">
        <f t="shared" si="148"/>
        <v>0</v>
      </c>
      <c r="B431" s="6">
        <f t="shared" si="157"/>
        <v>0</v>
      </c>
      <c r="C431" s="6" t="str">
        <f t="shared" si="149"/>
        <v/>
      </c>
      <c r="D431" s="7">
        <f t="shared" si="150"/>
        <v>0</v>
      </c>
      <c r="E431" s="7">
        <f t="shared" si="158"/>
        <v>0</v>
      </c>
      <c r="F431" s="7" t="str">
        <f t="shared" si="151"/>
        <v/>
      </c>
      <c r="G431" s="6">
        <f t="shared" si="152"/>
        <v>0</v>
      </c>
      <c r="H431" s="6">
        <f t="shared" si="159"/>
        <v>0</v>
      </c>
      <c r="I431" s="6" t="str">
        <f t="shared" si="160"/>
        <v/>
      </c>
      <c r="J431" s="11">
        <v>428</v>
      </c>
      <c r="K431" s="11">
        <f>IF(IFERROR(VLOOKUP(J431,Home!$A$8:$B$1048576,1,FALSE),0)=0,0,1)</f>
        <v>0</v>
      </c>
      <c r="L431" s="129" t="e">
        <f>IF(VLOOKUP(O431,Home!$C$8:$R$207,6,FALSE)="","",VLOOKUP(O431,Home!$C$8:$R$207,6,FALSE))</f>
        <v>#N/A</v>
      </c>
      <c r="M431" s="129" t="e">
        <f t="shared" si="142"/>
        <v>#N/A</v>
      </c>
      <c r="N431" s="11">
        <f>SUM($K$4:K431)</f>
        <v>200</v>
      </c>
      <c r="O431" s="11" t="str">
        <f>IF(P431="","",IF(IFERROR(VLOOKUP(N431,Home!$C$8:$R$1048576,1,FALSE),"")=0,"",IFERROR(VLOOKUP(N431,Home!$C$8:$R$1048576,1,FALSE),"")))</f>
        <v/>
      </c>
      <c r="P431" s="11" t="str">
        <f>IF(IFERROR(VLOOKUP(W431,Home!$C$8:$R$1048576,3,FALSE),"")=0,"",IFERROR(VLOOKUP(W431,Home!$C$8:$R$1048576,3,FALSE),""))</f>
        <v/>
      </c>
      <c r="Q431" s="11" t="str">
        <f t="shared" si="143"/>
        <v/>
      </c>
      <c r="R431" s="130" t="e">
        <f>VLOOKUP(Q431,'Baggrund til lister'!$G$4:$H$15,2,FALSE)</f>
        <v>#N/A</v>
      </c>
      <c r="S431" s="11" t="str">
        <f t="shared" si="144"/>
        <v/>
      </c>
      <c r="T431" s="11" t="str">
        <f>IF(IFERROR(VLOOKUP(N431,Home!$C$8:$R$1048576,11,FALSE),"")=0,"",IFERROR(VLOOKUP(N431,Home!$C$8:$R$1048576,11,FALSE),""))</f>
        <v/>
      </c>
      <c r="U431" s="11" t="str">
        <f>IF(IFERROR(VLOOKUP(O431,Home!$C$8:$R$1048576,12,FALSE),"")=0,"",IFERROR(VLOOKUP(O431,Home!$C$8:$R$1048576,12,FALSE),""))</f>
        <v/>
      </c>
      <c r="V431" s="11" t="str">
        <f>IF(IFERROR(VLOOKUP(O431,Home!$C$8:$R$1048576,8,FALSE),"")=0,"",IFERROR(VLOOKUP(O431,Home!$C$8:$R$1048576,8,FALSE),""))</f>
        <v/>
      </c>
      <c r="W431" s="11" t="str">
        <f>IF(OR(VLOOKUP(N431,Home!$C$7:$I$207,6,FALSE)="",VLOOKUP(N431,Home!$C$7:$I$207,7,FALSE)=""),"FEJL",SUM(Baggrundsark!$K$4:K431))</f>
        <v>FEJL</v>
      </c>
      <c r="Y431">
        <v>428</v>
      </c>
      <c r="Z431" s="1"/>
      <c r="AC431" s="44"/>
      <c r="AD431">
        <f t="shared" si="153"/>
        <v>0</v>
      </c>
      <c r="AE431">
        <f>SUM($AD$4:AD431)</f>
        <v>1</v>
      </c>
      <c r="AF431" s="103" t="str">
        <f>IFERROR(VLOOKUP(AN431,Home!$C$8:$E$207,3,FALSE),"")</f>
        <v/>
      </c>
      <c r="AG431" s="103" t="str">
        <f>IFERROR(VLOOKUP(AN431,Home!$C$8:$E$207,2,FALSE),"")</f>
        <v/>
      </c>
      <c r="AH431" s="104" t="str">
        <f>IF(VLOOKUP(AE431,Home!$C$8:$I$207,6,FALSE)="","",VLOOKUP(AE431,Home!$C$8:$I$207,6,FALSE))</f>
        <v/>
      </c>
      <c r="AI431" s="104" t="e">
        <f t="shared" si="161"/>
        <v>#VALUE!</v>
      </c>
      <c r="AJ431" s="105" t="e">
        <f t="shared" si="154"/>
        <v>#VALUE!</v>
      </c>
      <c r="AK431" s="103" t="e">
        <f t="shared" si="145"/>
        <v>#VALUE!</v>
      </c>
      <c r="AL431" s="103" t="e">
        <f t="shared" si="155"/>
        <v>#VALUE!</v>
      </c>
      <c r="AN431" t="str">
        <f>IF(OR(VLOOKUP(AE431,Home!$C$8:$I$207,6,FALSE)="",VLOOKUP(AE431,Home!$C$8:$I$207,7,FALSE)=""),"FEJL",Baggrundsark!AE431)</f>
        <v>FEJL</v>
      </c>
      <c r="AO431">
        <f>IF(VLOOKUP(AE431,Home!$C$8:$N$207,12,FALSE)="Timelønnet",1,0)</f>
        <v>0</v>
      </c>
      <c r="AP431">
        <f>SUM($AO$4:AO431)*AO431</f>
        <v>0</v>
      </c>
      <c r="AQ431">
        <f t="shared" si="146"/>
        <v>1</v>
      </c>
      <c r="AR431" t="str">
        <f t="shared" si="146"/>
        <v/>
      </c>
      <c r="AS431" t="e">
        <f t="shared" si="156"/>
        <v>#VALUE!</v>
      </c>
      <c r="AT431" s="45" t="e">
        <f t="shared" si="147"/>
        <v>#VALUE!</v>
      </c>
      <c r="AU431">
        <f>VLOOKUP(AQ431,Home!$C$8:$J$207,8,FALSE)</f>
        <v>0</v>
      </c>
      <c r="AZ431">
        <v>7</v>
      </c>
      <c r="BA431">
        <v>2022</v>
      </c>
      <c r="BB431" t="s">
        <v>642</v>
      </c>
      <c r="BC431" t="s">
        <v>156</v>
      </c>
    </row>
    <row r="432" spans="1:55" x14ac:dyDescent="0.25">
      <c r="A432" s="6">
        <f t="shared" si="148"/>
        <v>0</v>
      </c>
      <c r="B432" s="6">
        <f t="shared" si="157"/>
        <v>0</v>
      </c>
      <c r="C432" s="6" t="str">
        <f t="shared" si="149"/>
        <v/>
      </c>
      <c r="D432" s="7">
        <f t="shared" si="150"/>
        <v>0</v>
      </c>
      <c r="E432" s="7">
        <f t="shared" si="158"/>
        <v>0</v>
      </c>
      <c r="F432" s="7" t="str">
        <f t="shared" si="151"/>
        <v/>
      </c>
      <c r="G432" s="6">
        <f t="shared" si="152"/>
        <v>0</v>
      </c>
      <c r="H432" s="6">
        <f t="shared" si="159"/>
        <v>0</v>
      </c>
      <c r="I432" s="6" t="str">
        <f t="shared" si="160"/>
        <v/>
      </c>
      <c r="J432" s="11">
        <v>429</v>
      </c>
      <c r="K432" s="11">
        <f>IF(IFERROR(VLOOKUP(J432,Home!$A$8:$B$1048576,1,FALSE),0)=0,0,1)</f>
        <v>0</v>
      </c>
      <c r="L432" s="129" t="e">
        <f>IF(VLOOKUP(O432,Home!$C$8:$R$207,6,FALSE)="","",VLOOKUP(O432,Home!$C$8:$R$207,6,FALSE))</f>
        <v>#N/A</v>
      </c>
      <c r="M432" s="129" t="e">
        <f t="shared" si="142"/>
        <v>#N/A</v>
      </c>
      <c r="N432" s="11">
        <f>SUM($K$4:K432)</f>
        <v>200</v>
      </c>
      <c r="O432" s="11" t="str">
        <f>IF(P432="","",IF(IFERROR(VLOOKUP(N432,Home!$C$8:$R$1048576,1,FALSE),"")=0,"",IFERROR(VLOOKUP(N432,Home!$C$8:$R$1048576,1,FALSE),"")))</f>
        <v/>
      </c>
      <c r="P432" s="11" t="str">
        <f>IF(IFERROR(VLOOKUP(W432,Home!$C$8:$R$1048576,3,FALSE),"")=0,"",IFERROR(VLOOKUP(W432,Home!$C$8:$R$1048576,3,FALSE),""))</f>
        <v/>
      </c>
      <c r="Q432" s="11" t="str">
        <f t="shared" si="143"/>
        <v/>
      </c>
      <c r="R432" s="130" t="e">
        <f>VLOOKUP(Q432,'Baggrund til lister'!$G$4:$H$15,2,FALSE)</f>
        <v>#N/A</v>
      </c>
      <c r="S432" s="11" t="str">
        <f t="shared" si="144"/>
        <v/>
      </c>
      <c r="T432" s="11" t="str">
        <f>IF(IFERROR(VLOOKUP(N432,Home!$C$8:$R$1048576,11,FALSE),"")=0,"",IFERROR(VLOOKUP(N432,Home!$C$8:$R$1048576,11,FALSE),""))</f>
        <v/>
      </c>
      <c r="U432" s="11" t="str">
        <f>IF(IFERROR(VLOOKUP(O432,Home!$C$8:$R$1048576,12,FALSE),"")=0,"",IFERROR(VLOOKUP(O432,Home!$C$8:$R$1048576,12,FALSE),""))</f>
        <v/>
      </c>
      <c r="V432" s="11" t="str">
        <f>IF(IFERROR(VLOOKUP(O432,Home!$C$8:$R$1048576,8,FALSE),"")=0,"",IFERROR(VLOOKUP(O432,Home!$C$8:$R$1048576,8,FALSE),""))</f>
        <v/>
      </c>
      <c r="W432" s="11" t="str">
        <f>IF(OR(VLOOKUP(N432,Home!$C$7:$I$207,6,FALSE)="",VLOOKUP(N432,Home!$C$7:$I$207,7,FALSE)=""),"FEJL",SUM(Baggrundsark!$K$4:K432))</f>
        <v>FEJL</v>
      </c>
      <c r="Y432">
        <v>429</v>
      </c>
      <c r="Z432" s="1"/>
      <c r="AC432" s="44"/>
      <c r="AD432">
        <f t="shared" si="153"/>
        <v>0</v>
      </c>
      <c r="AE432">
        <f>SUM($AD$4:AD432)</f>
        <v>1</v>
      </c>
      <c r="AF432" s="103" t="str">
        <f>IFERROR(VLOOKUP(AN432,Home!$C$8:$E$207,3,FALSE),"")</f>
        <v/>
      </c>
      <c r="AG432" s="103" t="str">
        <f>IFERROR(VLOOKUP(AN432,Home!$C$8:$E$207,2,FALSE),"")</f>
        <v/>
      </c>
      <c r="AH432" s="104" t="str">
        <f>IF(VLOOKUP(AE432,Home!$C$8:$I$207,6,FALSE)="","",VLOOKUP(AE432,Home!$C$8:$I$207,6,FALSE))</f>
        <v/>
      </c>
      <c r="AI432" s="104" t="e">
        <f t="shared" si="161"/>
        <v>#VALUE!</v>
      </c>
      <c r="AJ432" s="105" t="e">
        <f t="shared" si="154"/>
        <v>#VALUE!</v>
      </c>
      <c r="AK432" s="103" t="e">
        <f t="shared" si="145"/>
        <v>#VALUE!</v>
      </c>
      <c r="AL432" s="103" t="e">
        <f t="shared" si="155"/>
        <v>#VALUE!</v>
      </c>
      <c r="AN432" t="str">
        <f>IF(OR(VLOOKUP(AE432,Home!$C$8:$I$207,6,FALSE)="",VLOOKUP(AE432,Home!$C$8:$I$207,7,FALSE)=""),"FEJL",Baggrundsark!AE432)</f>
        <v>FEJL</v>
      </c>
      <c r="AO432">
        <f>IF(VLOOKUP(AE432,Home!$C$8:$N$207,12,FALSE)="Timelønnet",1,0)</f>
        <v>0</v>
      </c>
      <c r="AP432">
        <f>SUM($AO$4:AO432)*AO432</f>
        <v>0</v>
      </c>
      <c r="AQ432">
        <f t="shared" si="146"/>
        <v>1</v>
      </c>
      <c r="AR432" t="str">
        <f t="shared" si="146"/>
        <v/>
      </c>
      <c r="AS432" t="e">
        <f t="shared" si="156"/>
        <v>#VALUE!</v>
      </c>
      <c r="AT432" s="45" t="e">
        <f t="shared" si="147"/>
        <v>#VALUE!</v>
      </c>
      <c r="AU432">
        <f>VLOOKUP(AQ432,Home!$C$8:$J$207,8,FALSE)</f>
        <v>0</v>
      </c>
      <c r="AZ432">
        <v>8</v>
      </c>
      <c r="BA432">
        <v>2022</v>
      </c>
      <c r="BB432" t="s">
        <v>643</v>
      </c>
      <c r="BC432" t="s">
        <v>157</v>
      </c>
    </row>
    <row r="433" spans="1:55" x14ac:dyDescent="0.25">
      <c r="A433" s="6">
        <f t="shared" si="148"/>
        <v>0</v>
      </c>
      <c r="B433" s="6">
        <f t="shared" si="157"/>
        <v>0</v>
      </c>
      <c r="C433" s="6" t="str">
        <f t="shared" si="149"/>
        <v/>
      </c>
      <c r="D433" s="7">
        <f t="shared" si="150"/>
        <v>0</v>
      </c>
      <c r="E433" s="7">
        <f t="shared" si="158"/>
        <v>0</v>
      </c>
      <c r="F433" s="7" t="str">
        <f t="shared" si="151"/>
        <v/>
      </c>
      <c r="G433" s="6">
        <f t="shared" si="152"/>
        <v>0</v>
      </c>
      <c r="H433" s="6">
        <f t="shared" si="159"/>
        <v>0</v>
      </c>
      <c r="I433" s="6" t="str">
        <f t="shared" si="160"/>
        <v/>
      </c>
      <c r="J433" s="11">
        <v>430</v>
      </c>
      <c r="K433" s="11">
        <f>IF(IFERROR(VLOOKUP(J433,Home!$A$8:$B$1048576,1,FALSE),0)=0,0,1)</f>
        <v>0</v>
      </c>
      <c r="L433" s="129" t="e">
        <f>IF(VLOOKUP(O433,Home!$C$8:$R$207,6,FALSE)="","",VLOOKUP(O433,Home!$C$8:$R$207,6,FALSE))</f>
        <v>#N/A</v>
      </c>
      <c r="M433" s="129" t="e">
        <f t="shared" si="142"/>
        <v>#N/A</v>
      </c>
      <c r="N433" s="11">
        <f>SUM($K$4:K433)</f>
        <v>200</v>
      </c>
      <c r="O433" s="11" t="str">
        <f>IF(P433="","",IF(IFERROR(VLOOKUP(N433,Home!$C$8:$R$1048576,1,FALSE),"")=0,"",IFERROR(VLOOKUP(N433,Home!$C$8:$R$1048576,1,FALSE),"")))</f>
        <v/>
      </c>
      <c r="P433" s="11" t="str">
        <f>IF(IFERROR(VLOOKUP(W433,Home!$C$8:$R$1048576,3,FALSE),"")=0,"",IFERROR(VLOOKUP(W433,Home!$C$8:$R$1048576,3,FALSE),""))</f>
        <v/>
      </c>
      <c r="Q433" s="11" t="str">
        <f t="shared" si="143"/>
        <v/>
      </c>
      <c r="R433" s="130" t="e">
        <f>VLOOKUP(Q433,'Baggrund til lister'!$G$4:$H$15,2,FALSE)</f>
        <v>#N/A</v>
      </c>
      <c r="S433" s="11" t="str">
        <f t="shared" si="144"/>
        <v/>
      </c>
      <c r="T433" s="11" t="str">
        <f>IF(IFERROR(VLOOKUP(N433,Home!$C$8:$R$1048576,11,FALSE),"")=0,"",IFERROR(VLOOKUP(N433,Home!$C$8:$R$1048576,11,FALSE),""))</f>
        <v/>
      </c>
      <c r="U433" s="11" t="str">
        <f>IF(IFERROR(VLOOKUP(O433,Home!$C$8:$R$1048576,12,FALSE),"")=0,"",IFERROR(VLOOKUP(O433,Home!$C$8:$R$1048576,12,FALSE),""))</f>
        <v/>
      </c>
      <c r="V433" s="11" t="str">
        <f>IF(IFERROR(VLOOKUP(O433,Home!$C$8:$R$1048576,8,FALSE),"")=0,"",IFERROR(VLOOKUP(O433,Home!$C$8:$R$1048576,8,FALSE),""))</f>
        <v/>
      </c>
      <c r="W433" s="11" t="str">
        <f>IF(OR(VLOOKUP(N433,Home!$C$7:$I$207,6,FALSE)="",VLOOKUP(N433,Home!$C$7:$I$207,7,FALSE)=""),"FEJL",SUM(Baggrundsark!$K$4:K433))</f>
        <v>FEJL</v>
      </c>
      <c r="Y433">
        <v>430</v>
      </c>
      <c r="Z433" s="1"/>
      <c r="AC433" s="44"/>
      <c r="AD433">
        <f t="shared" si="153"/>
        <v>0</v>
      </c>
      <c r="AE433">
        <f>SUM($AD$4:AD433)</f>
        <v>1</v>
      </c>
      <c r="AF433" s="103" t="str">
        <f>IFERROR(VLOOKUP(AN433,Home!$C$8:$E$207,3,FALSE),"")</f>
        <v/>
      </c>
      <c r="AG433" s="103" t="str">
        <f>IFERROR(VLOOKUP(AN433,Home!$C$8:$E$207,2,FALSE),"")</f>
        <v/>
      </c>
      <c r="AH433" s="104" t="str">
        <f>IF(VLOOKUP(AE433,Home!$C$8:$I$207,6,FALSE)="","",VLOOKUP(AE433,Home!$C$8:$I$207,6,FALSE))</f>
        <v/>
      </c>
      <c r="AI433" s="104" t="e">
        <f t="shared" si="161"/>
        <v>#VALUE!</v>
      </c>
      <c r="AJ433" s="105" t="e">
        <f t="shared" si="154"/>
        <v>#VALUE!</v>
      </c>
      <c r="AK433" s="103" t="e">
        <f t="shared" si="145"/>
        <v>#VALUE!</v>
      </c>
      <c r="AL433" s="103" t="e">
        <f t="shared" si="155"/>
        <v>#VALUE!</v>
      </c>
      <c r="AN433" t="str">
        <f>IF(OR(VLOOKUP(AE433,Home!$C$8:$I$207,6,FALSE)="",VLOOKUP(AE433,Home!$C$8:$I$207,7,FALSE)=""),"FEJL",Baggrundsark!AE433)</f>
        <v>FEJL</v>
      </c>
      <c r="AO433">
        <f>IF(VLOOKUP(AE433,Home!$C$8:$N$207,12,FALSE)="Timelønnet",1,0)</f>
        <v>0</v>
      </c>
      <c r="AP433">
        <f>SUM($AO$4:AO433)*AO433</f>
        <v>0</v>
      </c>
      <c r="AQ433">
        <f t="shared" si="146"/>
        <v>1</v>
      </c>
      <c r="AR433" t="str">
        <f t="shared" si="146"/>
        <v/>
      </c>
      <c r="AS433" t="e">
        <f t="shared" si="156"/>
        <v>#VALUE!</v>
      </c>
      <c r="AT433" s="45" t="e">
        <f t="shared" si="147"/>
        <v>#VALUE!</v>
      </c>
      <c r="AU433">
        <f>VLOOKUP(AQ433,Home!$C$8:$J$207,8,FALSE)</f>
        <v>0</v>
      </c>
      <c r="AZ433">
        <v>9</v>
      </c>
      <c r="BA433">
        <v>2022</v>
      </c>
      <c r="BB433" t="s">
        <v>644</v>
      </c>
      <c r="BC433" t="s">
        <v>157</v>
      </c>
    </row>
    <row r="434" spans="1:55" x14ac:dyDescent="0.25">
      <c r="A434" s="6">
        <f t="shared" si="148"/>
        <v>0</v>
      </c>
      <c r="B434" s="6">
        <f t="shared" si="157"/>
        <v>0</v>
      </c>
      <c r="C434" s="6" t="str">
        <f t="shared" si="149"/>
        <v/>
      </c>
      <c r="D434" s="7">
        <f t="shared" si="150"/>
        <v>0</v>
      </c>
      <c r="E434" s="7">
        <f t="shared" si="158"/>
        <v>0</v>
      </c>
      <c r="F434" s="7" t="str">
        <f t="shared" si="151"/>
        <v/>
      </c>
      <c r="G434" s="6">
        <f t="shared" si="152"/>
        <v>0</v>
      </c>
      <c r="H434" s="6">
        <f t="shared" si="159"/>
        <v>0</v>
      </c>
      <c r="I434" s="6" t="str">
        <f t="shared" si="160"/>
        <v/>
      </c>
      <c r="J434" s="11">
        <v>431</v>
      </c>
      <c r="K434" s="11">
        <f>IF(IFERROR(VLOOKUP(J434,Home!$A$8:$B$1048576,1,FALSE),0)=0,0,1)</f>
        <v>0</v>
      </c>
      <c r="L434" s="129" t="e">
        <f>IF(VLOOKUP(O434,Home!$C$8:$R$207,6,FALSE)="","",VLOOKUP(O434,Home!$C$8:$R$207,6,FALSE))</f>
        <v>#N/A</v>
      </c>
      <c r="M434" s="129" t="e">
        <f t="shared" si="142"/>
        <v>#N/A</v>
      </c>
      <c r="N434" s="11">
        <f>SUM($K$4:K434)</f>
        <v>200</v>
      </c>
      <c r="O434" s="11" t="str">
        <f>IF(P434="","",IF(IFERROR(VLOOKUP(N434,Home!$C$8:$R$1048576,1,FALSE),"")=0,"",IFERROR(VLOOKUP(N434,Home!$C$8:$R$1048576,1,FALSE),"")))</f>
        <v/>
      </c>
      <c r="P434" s="11" t="str">
        <f>IF(IFERROR(VLOOKUP(W434,Home!$C$8:$R$1048576,3,FALSE),"")=0,"",IFERROR(VLOOKUP(W434,Home!$C$8:$R$1048576,3,FALSE),""))</f>
        <v/>
      </c>
      <c r="Q434" s="11" t="str">
        <f t="shared" si="143"/>
        <v/>
      </c>
      <c r="R434" s="130" t="e">
        <f>VLOOKUP(Q434,'Baggrund til lister'!$G$4:$H$15,2,FALSE)</f>
        <v>#N/A</v>
      </c>
      <c r="S434" s="11" t="str">
        <f t="shared" si="144"/>
        <v/>
      </c>
      <c r="T434" s="11" t="str">
        <f>IF(IFERROR(VLOOKUP(N434,Home!$C$8:$R$1048576,11,FALSE),"")=0,"",IFERROR(VLOOKUP(N434,Home!$C$8:$R$1048576,11,FALSE),""))</f>
        <v/>
      </c>
      <c r="U434" s="11" t="str">
        <f>IF(IFERROR(VLOOKUP(O434,Home!$C$8:$R$1048576,12,FALSE),"")=0,"",IFERROR(VLOOKUP(O434,Home!$C$8:$R$1048576,12,FALSE),""))</f>
        <v/>
      </c>
      <c r="V434" s="11" t="str">
        <f>IF(IFERROR(VLOOKUP(O434,Home!$C$8:$R$1048576,8,FALSE),"")=0,"",IFERROR(VLOOKUP(O434,Home!$C$8:$R$1048576,8,FALSE),""))</f>
        <v/>
      </c>
      <c r="W434" s="11" t="str">
        <f>IF(OR(VLOOKUP(N434,Home!$C$7:$I$207,6,FALSE)="",VLOOKUP(N434,Home!$C$7:$I$207,7,FALSE)=""),"FEJL",SUM(Baggrundsark!$K$4:K434))</f>
        <v>FEJL</v>
      </c>
      <c r="Y434">
        <v>431</v>
      </c>
      <c r="Z434" s="1"/>
      <c r="AC434" s="44"/>
      <c r="AD434">
        <f t="shared" si="153"/>
        <v>0</v>
      </c>
      <c r="AE434">
        <f>SUM($AD$4:AD434)</f>
        <v>1</v>
      </c>
      <c r="AF434" s="103" t="str">
        <f>IFERROR(VLOOKUP(AN434,Home!$C$8:$E$207,3,FALSE),"")</f>
        <v/>
      </c>
      <c r="AG434" s="103" t="str">
        <f>IFERROR(VLOOKUP(AN434,Home!$C$8:$E$207,2,FALSE),"")</f>
        <v/>
      </c>
      <c r="AH434" s="104" t="str">
        <f>IF(VLOOKUP(AE434,Home!$C$8:$I$207,6,FALSE)="","",VLOOKUP(AE434,Home!$C$8:$I$207,6,FALSE))</f>
        <v/>
      </c>
      <c r="AI434" s="104" t="e">
        <f t="shared" si="161"/>
        <v>#VALUE!</v>
      </c>
      <c r="AJ434" s="105" t="e">
        <f t="shared" si="154"/>
        <v>#VALUE!</v>
      </c>
      <c r="AK434" s="103" t="e">
        <f t="shared" si="145"/>
        <v>#VALUE!</v>
      </c>
      <c r="AL434" s="103" t="e">
        <f t="shared" si="155"/>
        <v>#VALUE!</v>
      </c>
      <c r="AN434" t="str">
        <f>IF(OR(VLOOKUP(AE434,Home!$C$8:$I$207,6,FALSE)="",VLOOKUP(AE434,Home!$C$8:$I$207,7,FALSE)=""),"FEJL",Baggrundsark!AE434)</f>
        <v>FEJL</v>
      </c>
      <c r="AO434">
        <f>IF(VLOOKUP(AE434,Home!$C$8:$N$207,12,FALSE)="Timelønnet",1,0)</f>
        <v>0</v>
      </c>
      <c r="AP434">
        <f>SUM($AO$4:AO434)*AO434</f>
        <v>0</v>
      </c>
      <c r="AQ434">
        <f t="shared" si="146"/>
        <v>1</v>
      </c>
      <c r="AR434" t="str">
        <f t="shared" si="146"/>
        <v/>
      </c>
      <c r="AS434" t="e">
        <f t="shared" si="156"/>
        <v>#VALUE!</v>
      </c>
      <c r="AT434" s="45" t="e">
        <f t="shared" si="147"/>
        <v>#VALUE!</v>
      </c>
      <c r="AU434">
        <f>VLOOKUP(AQ434,Home!$C$8:$J$207,8,FALSE)</f>
        <v>0</v>
      </c>
      <c r="AZ434">
        <v>10</v>
      </c>
      <c r="BA434">
        <v>2022</v>
      </c>
      <c r="BB434" t="s">
        <v>645</v>
      </c>
      <c r="BC434" t="s">
        <v>158</v>
      </c>
    </row>
    <row r="435" spans="1:55" x14ac:dyDescent="0.25">
      <c r="A435" s="6">
        <f t="shared" si="148"/>
        <v>0</v>
      </c>
      <c r="B435" s="6">
        <f t="shared" si="157"/>
        <v>0</v>
      </c>
      <c r="C435" s="6" t="str">
        <f t="shared" si="149"/>
        <v/>
      </c>
      <c r="D435" s="7">
        <f t="shared" si="150"/>
        <v>0</v>
      </c>
      <c r="E435" s="7">
        <f t="shared" si="158"/>
        <v>0</v>
      </c>
      <c r="F435" s="7" t="str">
        <f t="shared" si="151"/>
        <v/>
      </c>
      <c r="G435" s="6">
        <f t="shared" si="152"/>
        <v>0</v>
      </c>
      <c r="H435" s="6">
        <f t="shared" si="159"/>
        <v>0</v>
      </c>
      <c r="I435" s="6" t="str">
        <f t="shared" si="160"/>
        <v/>
      </c>
      <c r="J435" s="11">
        <v>432</v>
      </c>
      <c r="K435" s="11">
        <f>IF(IFERROR(VLOOKUP(J435,Home!$A$8:$B$1048576,1,FALSE),0)=0,0,1)</f>
        <v>0</v>
      </c>
      <c r="L435" s="129" t="e">
        <f>IF(VLOOKUP(O435,Home!$C$8:$R$207,6,FALSE)="","",VLOOKUP(O435,Home!$C$8:$R$207,6,FALSE))</f>
        <v>#N/A</v>
      </c>
      <c r="M435" s="129" t="e">
        <f t="shared" si="142"/>
        <v>#N/A</v>
      </c>
      <c r="N435" s="11">
        <f>SUM($K$4:K435)</f>
        <v>200</v>
      </c>
      <c r="O435" s="11" t="str">
        <f>IF(P435="","",IF(IFERROR(VLOOKUP(N435,Home!$C$8:$R$1048576,1,FALSE),"")=0,"",IFERROR(VLOOKUP(N435,Home!$C$8:$R$1048576,1,FALSE),"")))</f>
        <v/>
      </c>
      <c r="P435" s="11" t="str">
        <f>IF(IFERROR(VLOOKUP(W435,Home!$C$8:$R$1048576,3,FALSE),"")=0,"",IFERROR(VLOOKUP(W435,Home!$C$8:$R$1048576,3,FALSE),""))</f>
        <v/>
      </c>
      <c r="Q435" s="11" t="str">
        <f t="shared" si="143"/>
        <v/>
      </c>
      <c r="R435" s="130" t="e">
        <f>VLOOKUP(Q435,'Baggrund til lister'!$G$4:$H$15,2,FALSE)</f>
        <v>#N/A</v>
      </c>
      <c r="S435" s="11" t="str">
        <f t="shared" si="144"/>
        <v/>
      </c>
      <c r="T435" s="11" t="str">
        <f>IF(IFERROR(VLOOKUP(N435,Home!$C$8:$R$1048576,11,FALSE),"")=0,"",IFERROR(VLOOKUP(N435,Home!$C$8:$R$1048576,11,FALSE),""))</f>
        <v/>
      </c>
      <c r="U435" s="11" t="str">
        <f>IF(IFERROR(VLOOKUP(O435,Home!$C$8:$R$1048576,12,FALSE),"")=0,"",IFERROR(VLOOKUP(O435,Home!$C$8:$R$1048576,12,FALSE),""))</f>
        <v/>
      </c>
      <c r="V435" s="11" t="str">
        <f>IF(IFERROR(VLOOKUP(O435,Home!$C$8:$R$1048576,8,FALSE),"")=0,"",IFERROR(VLOOKUP(O435,Home!$C$8:$R$1048576,8,FALSE),""))</f>
        <v/>
      </c>
      <c r="W435" s="11" t="str">
        <f>IF(OR(VLOOKUP(N435,Home!$C$7:$I$207,6,FALSE)="",VLOOKUP(N435,Home!$C$7:$I$207,7,FALSE)=""),"FEJL",SUM(Baggrundsark!$K$4:K435))</f>
        <v>FEJL</v>
      </c>
      <c r="Y435">
        <v>432</v>
      </c>
      <c r="Z435" s="1"/>
      <c r="AC435" s="44"/>
      <c r="AD435">
        <f t="shared" si="153"/>
        <v>0</v>
      </c>
      <c r="AE435">
        <f>SUM($AD$4:AD435)</f>
        <v>1</v>
      </c>
      <c r="AF435" s="103" t="str">
        <f>IFERROR(VLOOKUP(AN435,Home!$C$8:$E$207,3,FALSE),"")</f>
        <v/>
      </c>
      <c r="AG435" s="103" t="str">
        <f>IFERROR(VLOOKUP(AN435,Home!$C$8:$E$207,2,FALSE),"")</f>
        <v/>
      </c>
      <c r="AH435" s="104" t="str">
        <f>IF(VLOOKUP(AE435,Home!$C$8:$I$207,6,FALSE)="","",VLOOKUP(AE435,Home!$C$8:$I$207,6,FALSE))</f>
        <v/>
      </c>
      <c r="AI435" s="104" t="e">
        <f t="shared" si="161"/>
        <v>#VALUE!</v>
      </c>
      <c r="AJ435" s="105" t="e">
        <f t="shared" si="154"/>
        <v>#VALUE!</v>
      </c>
      <c r="AK435" s="103" t="e">
        <f t="shared" si="145"/>
        <v>#VALUE!</v>
      </c>
      <c r="AL435" s="103" t="e">
        <f t="shared" si="155"/>
        <v>#VALUE!</v>
      </c>
      <c r="AN435" t="str">
        <f>IF(OR(VLOOKUP(AE435,Home!$C$8:$I$207,6,FALSE)="",VLOOKUP(AE435,Home!$C$8:$I$207,7,FALSE)=""),"FEJL",Baggrundsark!AE435)</f>
        <v>FEJL</v>
      </c>
      <c r="AO435">
        <f>IF(VLOOKUP(AE435,Home!$C$8:$N$207,12,FALSE)="Timelønnet",1,0)</f>
        <v>0</v>
      </c>
      <c r="AP435">
        <f>SUM($AO$4:AO435)*AO435</f>
        <v>0</v>
      </c>
      <c r="AQ435">
        <f t="shared" si="146"/>
        <v>1</v>
      </c>
      <c r="AR435" t="str">
        <f t="shared" si="146"/>
        <v/>
      </c>
      <c r="AS435" t="e">
        <f t="shared" si="156"/>
        <v>#VALUE!</v>
      </c>
      <c r="AT435" s="45" t="e">
        <f t="shared" si="147"/>
        <v>#VALUE!</v>
      </c>
      <c r="AU435">
        <f>VLOOKUP(AQ435,Home!$C$8:$J$207,8,FALSE)</f>
        <v>0</v>
      </c>
      <c r="AZ435">
        <v>11</v>
      </c>
      <c r="BA435">
        <v>2022</v>
      </c>
      <c r="BB435" t="s">
        <v>646</v>
      </c>
      <c r="BC435" t="s">
        <v>158</v>
      </c>
    </row>
    <row r="436" spans="1:55" x14ac:dyDescent="0.25">
      <c r="A436" s="6">
        <f t="shared" si="148"/>
        <v>0</v>
      </c>
      <c r="B436" s="6">
        <f t="shared" si="157"/>
        <v>0</v>
      </c>
      <c r="C436" s="6" t="str">
        <f t="shared" si="149"/>
        <v/>
      </c>
      <c r="D436" s="7">
        <f t="shared" si="150"/>
        <v>0</v>
      </c>
      <c r="E436" s="7">
        <f t="shared" si="158"/>
        <v>0</v>
      </c>
      <c r="F436" s="7" t="str">
        <f t="shared" si="151"/>
        <v/>
      </c>
      <c r="G436" s="6">
        <f t="shared" si="152"/>
        <v>0</v>
      </c>
      <c r="H436" s="6">
        <f t="shared" si="159"/>
        <v>0</v>
      </c>
      <c r="I436" s="6" t="str">
        <f t="shared" si="160"/>
        <v/>
      </c>
      <c r="J436" s="11">
        <v>433</v>
      </c>
      <c r="K436" s="11">
        <f>IF(IFERROR(VLOOKUP(J436,Home!$A$8:$B$1048576,1,FALSE),0)=0,0,1)</f>
        <v>0</v>
      </c>
      <c r="L436" s="129" t="e">
        <f>IF(VLOOKUP(O436,Home!$C$8:$R$207,6,FALSE)="","",VLOOKUP(O436,Home!$C$8:$R$207,6,FALSE))</f>
        <v>#N/A</v>
      </c>
      <c r="M436" s="129" t="e">
        <f t="shared" si="142"/>
        <v>#N/A</v>
      </c>
      <c r="N436" s="11">
        <f>SUM($K$4:K436)</f>
        <v>200</v>
      </c>
      <c r="O436" s="11" t="str">
        <f>IF(P436="","",IF(IFERROR(VLOOKUP(N436,Home!$C$8:$R$1048576,1,FALSE),"")=0,"",IFERROR(VLOOKUP(N436,Home!$C$8:$R$1048576,1,FALSE),"")))</f>
        <v/>
      </c>
      <c r="P436" s="11" t="str">
        <f>IF(IFERROR(VLOOKUP(W436,Home!$C$8:$R$1048576,3,FALSE),"")=0,"",IFERROR(VLOOKUP(W436,Home!$C$8:$R$1048576,3,FALSE),""))</f>
        <v/>
      </c>
      <c r="Q436" s="11" t="str">
        <f t="shared" si="143"/>
        <v/>
      </c>
      <c r="R436" s="130" t="e">
        <f>VLOOKUP(Q436,'Baggrund til lister'!$G$4:$H$15,2,FALSE)</f>
        <v>#N/A</v>
      </c>
      <c r="S436" s="11" t="str">
        <f t="shared" si="144"/>
        <v/>
      </c>
      <c r="T436" s="11" t="str">
        <f>IF(IFERROR(VLOOKUP(N436,Home!$C$8:$R$1048576,11,FALSE),"")=0,"",IFERROR(VLOOKUP(N436,Home!$C$8:$R$1048576,11,FALSE),""))</f>
        <v/>
      </c>
      <c r="U436" s="11" t="str">
        <f>IF(IFERROR(VLOOKUP(O436,Home!$C$8:$R$1048576,12,FALSE),"")=0,"",IFERROR(VLOOKUP(O436,Home!$C$8:$R$1048576,12,FALSE),""))</f>
        <v/>
      </c>
      <c r="V436" s="11" t="str">
        <f>IF(IFERROR(VLOOKUP(O436,Home!$C$8:$R$1048576,8,FALSE),"")=0,"",IFERROR(VLOOKUP(O436,Home!$C$8:$R$1048576,8,FALSE),""))</f>
        <v/>
      </c>
      <c r="W436" s="11" t="str">
        <f>IF(OR(VLOOKUP(N436,Home!$C$7:$I$207,6,FALSE)="",VLOOKUP(N436,Home!$C$7:$I$207,7,FALSE)=""),"FEJL",SUM(Baggrundsark!$K$4:K436))</f>
        <v>FEJL</v>
      </c>
      <c r="Y436">
        <v>433</v>
      </c>
      <c r="Z436" s="1"/>
      <c r="AC436" s="44"/>
      <c r="AD436">
        <f t="shared" si="153"/>
        <v>0</v>
      </c>
      <c r="AE436">
        <f>SUM($AD$4:AD436)</f>
        <v>1</v>
      </c>
      <c r="AF436" s="103" t="str">
        <f>IFERROR(VLOOKUP(AN436,Home!$C$8:$E$207,3,FALSE),"")</f>
        <v/>
      </c>
      <c r="AG436" s="103" t="str">
        <f>IFERROR(VLOOKUP(AN436,Home!$C$8:$E$207,2,FALSE),"")</f>
        <v/>
      </c>
      <c r="AH436" s="104" t="str">
        <f>IF(VLOOKUP(AE436,Home!$C$8:$I$207,6,FALSE)="","",VLOOKUP(AE436,Home!$C$8:$I$207,6,FALSE))</f>
        <v/>
      </c>
      <c r="AI436" s="104" t="e">
        <f t="shared" si="161"/>
        <v>#VALUE!</v>
      </c>
      <c r="AJ436" s="105" t="e">
        <f t="shared" si="154"/>
        <v>#VALUE!</v>
      </c>
      <c r="AK436" s="103" t="e">
        <f t="shared" si="145"/>
        <v>#VALUE!</v>
      </c>
      <c r="AL436" s="103" t="e">
        <f t="shared" si="155"/>
        <v>#VALUE!</v>
      </c>
      <c r="AN436" t="str">
        <f>IF(OR(VLOOKUP(AE436,Home!$C$8:$I$207,6,FALSE)="",VLOOKUP(AE436,Home!$C$8:$I$207,7,FALSE)=""),"FEJL",Baggrundsark!AE436)</f>
        <v>FEJL</v>
      </c>
      <c r="AO436">
        <f>IF(VLOOKUP(AE436,Home!$C$8:$N$207,12,FALSE)="Timelønnet",1,0)</f>
        <v>0</v>
      </c>
      <c r="AP436">
        <f>SUM($AO$4:AO436)*AO436</f>
        <v>0</v>
      </c>
      <c r="AQ436">
        <f t="shared" si="146"/>
        <v>1</v>
      </c>
      <c r="AR436" t="str">
        <f t="shared" si="146"/>
        <v/>
      </c>
      <c r="AS436" t="e">
        <f t="shared" si="156"/>
        <v>#VALUE!</v>
      </c>
      <c r="AT436" s="45" t="e">
        <f t="shared" si="147"/>
        <v>#VALUE!</v>
      </c>
      <c r="AU436">
        <f>VLOOKUP(AQ436,Home!$C$8:$J$207,8,FALSE)</f>
        <v>0</v>
      </c>
      <c r="AZ436">
        <v>12</v>
      </c>
      <c r="BA436">
        <v>2022</v>
      </c>
      <c r="BB436" t="s">
        <v>647</v>
      </c>
      <c r="BC436" t="s">
        <v>159</v>
      </c>
    </row>
    <row r="437" spans="1:55" x14ac:dyDescent="0.25">
      <c r="A437" s="6">
        <f t="shared" si="148"/>
        <v>0</v>
      </c>
      <c r="B437" s="6">
        <f t="shared" si="157"/>
        <v>0</v>
      </c>
      <c r="C437" s="6" t="str">
        <f t="shared" si="149"/>
        <v/>
      </c>
      <c r="D437" s="7">
        <f t="shared" si="150"/>
        <v>0</v>
      </c>
      <c r="E437" s="7">
        <f t="shared" si="158"/>
        <v>0</v>
      </c>
      <c r="F437" s="7" t="str">
        <f t="shared" si="151"/>
        <v/>
      </c>
      <c r="G437" s="6">
        <f t="shared" si="152"/>
        <v>0</v>
      </c>
      <c r="H437" s="6">
        <f t="shared" si="159"/>
        <v>0</v>
      </c>
      <c r="I437" s="6" t="str">
        <f t="shared" si="160"/>
        <v/>
      </c>
      <c r="J437" s="11">
        <v>434</v>
      </c>
      <c r="K437" s="11">
        <f>IF(IFERROR(VLOOKUP(J437,Home!$A$8:$B$1048576,1,FALSE),0)=0,0,1)</f>
        <v>0</v>
      </c>
      <c r="L437" s="129" t="e">
        <f>IF(VLOOKUP(O437,Home!$C$8:$R$207,6,FALSE)="","",VLOOKUP(O437,Home!$C$8:$R$207,6,FALSE))</f>
        <v>#N/A</v>
      </c>
      <c r="M437" s="129" t="e">
        <f t="shared" si="142"/>
        <v>#N/A</v>
      </c>
      <c r="N437" s="11">
        <f>SUM($K$4:K437)</f>
        <v>200</v>
      </c>
      <c r="O437" s="11" t="str">
        <f>IF(P437="","",IF(IFERROR(VLOOKUP(N437,Home!$C$8:$R$1048576,1,FALSE),"")=0,"",IFERROR(VLOOKUP(N437,Home!$C$8:$R$1048576,1,FALSE),"")))</f>
        <v/>
      </c>
      <c r="P437" s="11" t="str">
        <f>IF(IFERROR(VLOOKUP(W437,Home!$C$8:$R$1048576,3,FALSE),"")=0,"",IFERROR(VLOOKUP(W437,Home!$C$8:$R$1048576,3,FALSE),""))</f>
        <v/>
      </c>
      <c r="Q437" s="11" t="str">
        <f t="shared" si="143"/>
        <v/>
      </c>
      <c r="R437" s="130" t="e">
        <f>VLOOKUP(Q437,'Baggrund til lister'!$G$4:$H$15,2,FALSE)</f>
        <v>#N/A</v>
      </c>
      <c r="S437" s="11" t="str">
        <f t="shared" si="144"/>
        <v/>
      </c>
      <c r="T437" s="11" t="str">
        <f>IF(IFERROR(VLOOKUP(N437,Home!$C$8:$R$1048576,11,FALSE),"")=0,"",IFERROR(VLOOKUP(N437,Home!$C$8:$R$1048576,11,FALSE),""))</f>
        <v/>
      </c>
      <c r="U437" s="11" t="str">
        <f>IF(IFERROR(VLOOKUP(O437,Home!$C$8:$R$1048576,12,FALSE),"")=0,"",IFERROR(VLOOKUP(O437,Home!$C$8:$R$1048576,12,FALSE),""))</f>
        <v/>
      </c>
      <c r="V437" s="11" t="str">
        <f>IF(IFERROR(VLOOKUP(O437,Home!$C$8:$R$1048576,8,FALSE),"")=0,"",IFERROR(VLOOKUP(O437,Home!$C$8:$R$1048576,8,FALSE),""))</f>
        <v/>
      </c>
      <c r="W437" s="11" t="str">
        <f>IF(OR(VLOOKUP(N437,Home!$C$7:$I$207,6,FALSE)="",VLOOKUP(N437,Home!$C$7:$I$207,7,FALSE)=""),"FEJL",SUM(Baggrundsark!$K$4:K437))</f>
        <v>FEJL</v>
      </c>
      <c r="Y437">
        <v>434</v>
      </c>
      <c r="Z437" s="1"/>
      <c r="AC437" s="44"/>
      <c r="AD437">
        <f t="shared" si="153"/>
        <v>0</v>
      </c>
      <c r="AE437">
        <f>SUM($AD$4:AD437)</f>
        <v>1</v>
      </c>
      <c r="AF437" s="103" t="str">
        <f>IFERROR(VLOOKUP(AN437,Home!$C$8:$E$207,3,FALSE),"")</f>
        <v/>
      </c>
      <c r="AG437" s="103" t="str">
        <f>IFERROR(VLOOKUP(AN437,Home!$C$8:$E$207,2,FALSE),"")</f>
        <v/>
      </c>
      <c r="AH437" s="104" t="str">
        <f>IF(VLOOKUP(AE437,Home!$C$8:$I$207,6,FALSE)="","",VLOOKUP(AE437,Home!$C$8:$I$207,6,FALSE))</f>
        <v/>
      </c>
      <c r="AI437" s="104" t="e">
        <f t="shared" si="161"/>
        <v>#VALUE!</v>
      </c>
      <c r="AJ437" s="105" t="e">
        <f t="shared" si="154"/>
        <v>#VALUE!</v>
      </c>
      <c r="AK437" s="103" t="e">
        <f t="shared" si="145"/>
        <v>#VALUE!</v>
      </c>
      <c r="AL437" s="103" t="e">
        <f t="shared" si="155"/>
        <v>#VALUE!</v>
      </c>
      <c r="AN437" t="str">
        <f>IF(OR(VLOOKUP(AE437,Home!$C$8:$I$207,6,FALSE)="",VLOOKUP(AE437,Home!$C$8:$I$207,7,FALSE)=""),"FEJL",Baggrundsark!AE437)</f>
        <v>FEJL</v>
      </c>
      <c r="AO437">
        <f>IF(VLOOKUP(AE437,Home!$C$8:$N$207,12,FALSE)="Timelønnet",1,0)</f>
        <v>0</v>
      </c>
      <c r="AP437">
        <f>SUM($AO$4:AO437)*AO437</f>
        <v>0</v>
      </c>
      <c r="AQ437">
        <f t="shared" si="146"/>
        <v>1</v>
      </c>
      <c r="AR437" t="str">
        <f t="shared" si="146"/>
        <v/>
      </c>
      <c r="AS437" t="e">
        <f t="shared" si="156"/>
        <v>#VALUE!</v>
      </c>
      <c r="AT437" s="45" t="e">
        <f t="shared" si="147"/>
        <v>#VALUE!</v>
      </c>
      <c r="AU437">
        <f>VLOOKUP(AQ437,Home!$C$8:$J$207,8,FALSE)</f>
        <v>0</v>
      </c>
      <c r="AZ437">
        <v>13</v>
      </c>
      <c r="BA437">
        <v>2022</v>
      </c>
      <c r="BB437" t="s">
        <v>648</v>
      </c>
      <c r="BC437" t="s">
        <v>159</v>
      </c>
    </row>
    <row r="438" spans="1:55" x14ac:dyDescent="0.25">
      <c r="A438" s="6">
        <f t="shared" si="148"/>
        <v>0</v>
      </c>
      <c r="B438" s="6">
        <f t="shared" si="157"/>
        <v>0</v>
      </c>
      <c r="C438" s="6" t="str">
        <f t="shared" si="149"/>
        <v/>
      </c>
      <c r="D438" s="7">
        <f t="shared" si="150"/>
        <v>0</v>
      </c>
      <c r="E438" s="7">
        <f t="shared" si="158"/>
        <v>0</v>
      </c>
      <c r="F438" s="7" t="str">
        <f t="shared" si="151"/>
        <v/>
      </c>
      <c r="G438" s="6">
        <f t="shared" si="152"/>
        <v>0</v>
      </c>
      <c r="H438" s="6">
        <f t="shared" si="159"/>
        <v>0</v>
      </c>
      <c r="I438" s="6" t="str">
        <f t="shared" si="160"/>
        <v/>
      </c>
      <c r="J438" s="11">
        <v>435</v>
      </c>
      <c r="K438" s="11">
        <f>IF(IFERROR(VLOOKUP(J438,Home!$A$8:$B$1048576,1,FALSE),0)=0,0,1)</f>
        <v>0</v>
      </c>
      <c r="L438" s="129" t="e">
        <f>IF(VLOOKUP(O438,Home!$C$8:$R$207,6,FALSE)="","",VLOOKUP(O438,Home!$C$8:$R$207,6,FALSE))</f>
        <v>#N/A</v>
      </c>
      <c r="M438" s="129" t="e">
        <f t="shared" si="142"/>
        <v>#N/A</v>
      </c>
      <c r="N438" s="11">
        <f>SUM($K$4:K438)</f>
        <v>200</v>
      </c>
      <c r="O438" s="11" t="str">
        <f>IF(P438="","",IF(IFERROR(VLOOKUP(N438,Home!$C$8:$R$1048576,1,FALSE),"")=0,"",IFERROR(VLOOKUP(N438,Home!$C$8:$R$1048576,1,FALSE),"")))</f>
        <v/>
      </c>
      <c r="P438" s="11" t="str">
        <f>IF(IFERROR(VLOOKUP(W438,Home!$C$8:$R$1048576,3,FALSE),"")=0,"",IFERROR(VLOOKUP(W438,Home!$C$8:$R$1048576,3,FALSE),""))</f>
        <v/>
      </c>
      <c r="Q438" s="11" t="str">
        <f t="shared" si="143"/>
        <v/>
      </c>
      <c r="R438" s="130" t="e">
        <f>VLOOKUP(Q438,'Baggrund til lister'!$G$4:$H$15,2,FALSE)</f>
        <v>#N/A</v>
      </c>
      <c r="S438" s="11" t="str">
        <f t="shared" si="144"/>
        <v/>
      </c>
      <c r="T438" s="11" t="str">
        <f>IF(IFERROR(VLOOKUP(N438,Home!$C$8:$R$1048576,11,FALSE),"")=0,"",IFERROR(VLOOKUP(N438,Home!$C$8:$R$1048576,11,FALSE),""))</f>
        <v/>
      </c>
      <c r="U438" s="11" t="str">
        <f>IF(IFERROR(VLOOKUP(O438,Home!$C$8:$R$1048576,12,FALSE),"")=0,"",IFERROR(VLOOKUP(O438,Home!$C$8:$R$1048576,12,FALSE),""))</f>
        <v/>
      </c>
      <c r="V438" s="11" t="str">
        <f>IF(IFERROR(VLOOKUP(O438,Home!$C$8:$R$1048576,8,FALSE),"")=0,"",IFERROR(VLOOKUP(O438,Home!$C$8:$R$1048576,8,FALSE),""))</f>
        <v/>
      </c>
      <c r="W438" s="11" t="str">
        <f>IF(OR(VLOOKUP(N438,Home!$C$7:$I$207,6,FALSE)="",VLOOKUP(N438,Home!$C$7:$I$207,7,FALSE)=""),"FEJL",SUM(Baggrundsark!$K$4:K438))</f>
        <v>FEJL</v>
      </c>
      <c r="Y438">
        <v>435</v>
      </c>
      <c r="Z438" s="1"/>
      <c r="AC438" s="44"/>
      <c r="AD438">
        <f t="shared" si="153"/>
        <v>0</v>
      </c>
      <c r="AE438">
        <f>SUM($AD$4:AD438)</f>
        <v>1</v>
      </c>
      <c r="AF438" s="103" t="str">
        <f>IFERROR(VLOOKUP(AN438,Home!$C$8:$E$207,3,FALSE),"")</f>
        <v/>
      </c>
      <c r="AG438" s="103" t="str">
        <f>IFERROR(VLOOKUP(AN438,Home!$C$8:$E$207,2,FALSE),"")</f>
        <v/>
      </c>
      <c r="AH438" s="104" t="str">
        <f>IF(VLOOKUP(AE438,Home!$C$8:$I$207,6,FALSE)="","",VLOOKUP(AE438,Home!$C$8:$I$207,6,FALSE))</f>
        <v/>
      </c>
      <c r="AI438" s="104" t="e">
        <f t="shared" si="161"/>
        <v>#VALUE!</v>
      </c>
      <c r="AJ438" s="105" t="e">
        <f t="shared" si="154"/>
        <v>#VALUE!</v>
      </c>
      <c r="AK438" s="103" t="e">
        <f t="shared" si="145"/>
        <v>#VALUE!</v>
      </c>
      <c r="AL438" s="103" t="e">
        <f t="shared" si="155"/>
        <v>#VALUE!</v>
      </c>
      <c r="AN438" t="str">
        <f>IF(OR(VLOOKUP(AE438,Home!$C$8:$I$207,6,FALSE)="",VLOOKUP(AE438,Home!$C$8:$I$207,7,FALSE)=""),"FEJL",Baggrundsark!AE438)</f>
        <v>FEJL</v>
      </c>
      <c r="AO438">
        <f>IF(VLOOKUP(AE438,Home!$C$8:$N$207,12,FALSE)="Timelønnet",1,0)</f>
        <v>0</v>
      </c>
      <c r="AP438">
        <f>SUM($AO$4:AO438)*AO438</f>
        <v>0</v>
      </c>
      <c r="AQ438">
        <f t="shared" si="146"/>
        <v>1</v>
      </c>
      <c r="AR438" t="str">
        <f t="shared" si="146"/>
        <v/>
      </c>
      <c r="AS438" t="e">
        <f t="shared" si="156"/>
        <v>#VALUE!</v>
      </c>
      <c r="AT438" s="45" t="e">
        <f t="shared" si="147"/>
        <v>#VALUE!</v>
      </c>
      <c r="AU438">
        <f>VLOOKUP(AQ438,Home!$C$8:$J$207,8,FALSE)</f>
        <v>0</v>
      </c>
      <c r="AZ438">
        <v>14</v>
      </c>
      <c r="BA438">
        <v>2022</v>
      </c>
      <c r="BB438" t="s">
        <v>649</v>
      </c>
      <c r="BC438" t="s">
        <v>160</v>
      </c>
    </row>
    <row r="439" spans="1:55" x14ac:dyDescent="0.25">
      <c r="A439" s="6">
        <f t="shared" si="148"/>
        <v>0</v>
      </c>
      <c r="B439" s="6">
        <f t="shared" si="157"/>
        <v>0</v>
      </c>
      <c r="C439" s="6" t="str">
        <f t="shared" si="149"/>
        <v/>
      </c>
      <c r="D439" s="7">
        <f t="shared" si="150"/>
        <v>0</v>
      </c>
      <c r="E439" s="7">
        <f t="shared" si="158"/>
        <v>0</v>
      </c>
      <c r="F439" s="7" t="str">
        <f t="shared" si="151"/>
        <v/>
      </c>
      <c r="G439" s="6">
        <f t="shared" si="152"/>
        <v>0</v>
      </c>
      <c r="H439" s="6">
        <f t="shared" si="159"/>
        <v>0</v>
      </c>
      <c r="I439" s="6" t="str">
        <f t="shared" si="160"/>
        <v/>
      </c>
      <c r="J439" s="11">
        <v>436</v>
      </c>
      <c r="K439" s="11">
        <f>IF(IFERROR(VLOOKUP(J439,Home!$A$8:$B$1048576,1,FALSE),0)=0,0,1)</f>
        <v>0</v>
      </c>
      <c r="L439" s="129" t="e">
        <f>IF(VLOOKUP(O439,Home!$C$8:$R$207,6,FALSE)="","",VLOOKUP(O439,Home!$C$8:$R$207,6,FALSE))</f>
        <v>#N/A</v>
      </c>
      <c r="M439" s="129" t="e">
        <f t="shared" si="142"/>
        <v>#N/A</v>
      </c>
      <c r="N439" s="11">
        <f>SUM($K$4:K439)</f>
        <v>200</v>
      </c>
      <c r="O439" s="11" t="str">
        <f>IF(P439="","",IF(IFERROR(VLOOKUP(N439,Home!$C$8:$R$1048576,1,FALSE),"")=0,"",IFERROR(VLOOKUP(N439,Home!$C$8:$R$1048576,1,FALSE),"")))</f>
        <v/>
      </c>
      <c r="P439" s="11" t="str">
        <f>IF(IFERROR(VLOOKUP(W439,Home!$C$8:$R$1048576,3,FALSE),"")=0,"",IFERROR(VLOOKUP(W439,Home!$C$8:$R$1048576,3,FALSE),""))</f>
        <v/>
      </c>
      <c r="Q439" s="11" t="str">
        <f t="shared" si="143"/>
        <v/>
      </c>
      <c r="R439" s="130" t="e">
        <f>VLOOKUP(Q439,'Baggrund til lister'!$G$4:$H$15,2,FALSE)</f>
        <v>#N/A</v>
      </c>
      <c r="S439" s="11" t="str">
        <f t="shared" si="144"/>
        <v/>
      </c>
      <c r="T439" s="11" t="str">
        <f>IF(IFERROR(VLOOKUP(N439,Home!$C$8:$R$1048576,11,FALSE),"")=0,"",IFERROR(VLOOKUP(N439,Home!$C$8:$R$1048576,11,FALSE),""))</f>
        <v/>
      </c>
      <c r="U439" s="11" t="str">
        <f>IF(IFERROR(VLOOKUP(O439,Home!$C$8:$R$1048576,12,FALSE),"")=0,"",IFERROR(VLOOKUP(O439,Home!$C$8:$R$1048576,12,FALSE),""))</f>
        <v/>
      </c>
      <c r="V439" s="11" t="str">
        <f>IF(IFERROR(VLOOKUP(O439,Home!$C$8:$R$1048576,8,FALSE),"")=0,"",IFERROR(VLOOKUP(O439,Home!$C$8:$R$1048576,8,FALSE),""))</f>
        <v/>
      </c>
      <c r="W439" s="11" t="str">
        <f>IF(OR(VLOOKUP(N439,Home!$C$7:$I$207,6,FALSE)="",VLOOKUP(N439,Home!$C$7:$I$207,7,FALSE)=""),"FEJL",SUM(Baggrundsark!$K$4:K439))</f>
        <v>FEJL</v>
      </c>
      <c r="Y439">
        <v>436</v>
      </c>
      <c r="Z439" s="1"/>
      <c r="AC439" s="44"/>
      <c r="AD439">
        <f t="shared" si="153"/>
        <v>0</v>
      </c>
      <c r="AE439">
        <f>SUM($AD$4:AD439)</f>
        <v>1</v>
      </c>
      <c r="AF439" s="103" t="str">
        <f>IFERROR(VLOOKUP(AN439,Home!$C$8:$E$207,3,FALSE),"")</f>
        <v/>
      </c>
      <c r="AG439" s="103" t="str">
        <f>IFERROR(VLOOKUP(AN439,Home!$C$8:$E$207,2,FALSE),"")</f>
        <v/>
      </c>
      <c r="AH439" s="104" t="str">
        <f>IF(VLOOKUP(AE439,Home!$C$8:$I$207,6,FALSE)="","",VLOOKUP(AE439,Home!$C$8:$I$207,6,FALSE))</f>
        <v/>
      </c>
      <c r="AI439" s="104" t="e">
        <f t="shared" si="161"/>
        <v>#VALUE!</v>
      </c>
      <c r="AJ439" s="105" t="e">
        <f t="shared" si="154"/>
        <v>#VALUE!</v>
      </c>
      <c r="AK439" s="103" t="e">
        <f t="shared" si="145"/>
        <v>#VALUE!</v>
      </c>
      <c r="AL439" s="103" t="e">
        <f t="shared" si="155"/>
        <v>#VALUE!</v>
      </c>
      <c r="AN439" t="str">
        <f>IF(OR(VLOOKUP(AE439,Home!$C$8:$I$207,6,FALSE)="",VLOOKUP(AE439,Home!$C$8:$I$207,7,FALSE)=""),"FEJL",Baggrundsark!AE439)</f>
        <v>FEJL</v>
      </c>
      <c r="AO439">
        <f>IF(VLOOKUP(AE439,Home!$C$8:$N$207,12,FALSE)="Timelønnet",1,0)</f>
        <v>0</v>
      </c>
      <c r="AP439">
        <f>SUM($AO$4:AO439)*AO439</f>
        <v>0</v>
      </c>
      <c r="AQ439">
        <f t="shared" si="146"/>
        <v>1</v>
      </c>
      <c r="AR439" t="str">
        <f t="shared" si="146"/>
        <v/>
      </c>
      <c r="AS439" t="e">
        <f t="shared" si="156"/>
        <v>#VALUE!</v>
      </c>
      <c r="AT439" s="45" t="e">
        <f t="shared" si="147"/>
        <v>#VALUE!</v>
      </c>
      <c r="AU439">
        <f>VLOOKUP(AQ439,Home!$C$8:$J$207,8,FALSE)</f>
        <v>0</v>
      </c>
      <c r="AZ439">
        <v>15</v>
      </c>
      <c r="BA439">
        <v>2022</v>
      </c>
      <c r="BB439" t="s">
        <v>650</v>
      </c>
      <c r="BC439" t="s">
        <v>160</v>
      </c>
    </row>
    <row r="440" spans="1:55" x14ac:dyDescent="0.25">
      <c r="A440" s="6">
        <f t="shared" si="148"/>
        <v>0</v>
      </c>
      <c r="B440" s="6">
        <f t="shared" si="157"/>
        <v>0</v>
      </c>
      <c r="C440" s="6" t="str">
        <f t="shared" si="149"/>
        <v/>
      </c>
      <c r="D440" s="7">
        <f t="shared" si="150"/>
        <v>0</v>
      </c>
      <c r="E440" s="7">
        <f t="shared" si="158"/>
        <v>0</v>
      </c>
      <c r="F440" s="7" t="str">
        <f t="shared" si="151"/>
        <v/>
      </c>
      <c r="G440" s="6">
        <f t="shared" si="152"/>
        <v>0</v>
      </c>
      <c r="H440" s="6">
        <f t="shared" si="159"/>
        <v>0</v>
      </c>
      <c r="I440" s="6" t="str">
        <f t="shared" si="160"/>
        <v/>
      </c>
      <c r="J440" s="11">
        <v>437</v>
      </c>
      <c r="K440" s="11">
        <f>IF(IFERROR(VLOOKUP(J440,Home!$A$8:$B$1048576,1,FALSE),0)=0,0,1)</f>
        <v>0</v>
      </c>
      <c r="L440" s="129" t="e">
        <f>IF(VLOOKUP(O440,Home!$C$8:$R$207,6,FALSE)="","",VLOOKUP(O440,Home!$C$8:$R$207,6,FALSE))</f>
        <v>#N/A</v>
      </c>
      <c r="M440" s="129" t="e">
        <f t="shared" si="142"/>
        <v>#N/A</v>
      </c>
      <c r="N440" s="11">
        <f>SUM($K$4:K440)</f>
        <v>200</v>
      </c>
      <c r="O440" s="11" t="str">
        <f>IF(P440="","",IF(IFERROR(VLOOKUP(N440,Home!$C$8:$R$1048576,1,FALSE),"")=0,"",IFERROR(VLOOKUP(N440,Home!$C$8:$R$1048576,1,FALSE),"")))</f>
        <v/>
      </c>
      <c r="P440" s="11" t="str">
        <f>IF(IFERROR(VLOOKUP(W440,Home!$C$8:$R$1048576,3,FALSE),"")=0,"",IFERROR(VLOOKUP(W440,Home!$C$8:$R$1048576,3,FALSE),""))</f>
        <v/>
      </c>
      <c r="Q440" s="11" t="str">
        <f t="shared" si="143"/>
        <v/>
      </c>
      <c r="R440" s="130" t="e">
        <f>VLOOKUP(Q440,'Baggrund til lister'!$G$4:$H$15,2,FALSE)</f>
        <v>#N/A</v>
      </c>
      <c r="S440" s="11" t="str">
        <f t="shared" si="144"/>
        <v/>
      </c>
      <c r="T440" s="11" t="str">
        <f>IF(IFERROR(VLOOKUP(N440,Home!$C$8:$R$1048576,11,FALSE),"")=0,"",IFERROR(VLOOKUP(N440,Home!$C$8:$R$1048576,11,FALSE),""))</f>
        <v/>
      </c>
      <c r="U440" s="11" t="str">
        <f>IF(IFERROR(VLOOKUP(O440,Home!$C$8:$R$1048576,12,FALSE),"")=0,"",IFERROR(VLOOKUP(O440,Home!$C$8:$R$1048576,12,FALSE),""))</f>
        <v/>
      </c>
      <c r="V440" s="11" t="str">
        <f>IF(IFERROR(VLOOKUP(O440,Home!$C$8:$R$1048576,8,FALSE),"")=0,"",IFERROR(VLOOKUP(O440,Home!$C$8:$R$1048576,8,FALSE),""))</f>
        <v/>
      </c>
      <c r="W440" s="11" t="str">
        <f>IF(OR(VLOOKUP(N440,Home!$C$7:$I$207,6,FALSE)="",VLOOKUP(N440,Home!$C$7:$I$207,7,FALSE)=""),"FEJL",SUM(Baggrundsark!$K$4:K440))</f>
        <v>FEJL</v>
      </c>
      <c r="Y440">
        <v>437</v>
      </c>
      <c r="Z440" s="1"/>
      <c r="AC440" s="44"/>
      <c r="AD440">
        <f t="shared" si="153"/>
        <v>0</v>
      </c>
      <c r="AE440">
        <f>SUM($AD$4:AD440)</f>
        <v>1</v>
      </c>
      <c r="AF440" s="103" t="str">
        <f>IFERROR(VLOOKUP(AN440,Home!$C$8:$E$207,3,FALSE),"")</f>
        <v/>
      </c>
      <c r="AG440" s="103" t="str">
        <f>IFERROR(VLOOKUP(AN440,Home!$C$8:$E$207,2,FALSE),"")</f>
        <v/>
      </c>
      <c r="AH440" s="104" t="str">
        <f>IF(VLOOKUP(AE440,Home!$C$8:$I$207,6,FALSE)="","",VLOOKUP(AE440,Home!$C$8:$I$207,6,FALSE))</f>
        <v/>
      </c>
      <c r="AI440" s="104" t="e">
        <f t="shared" si="161"/>
        <v>#VALUE!</v>
      </c>
      <c r="AJ440" s="105" t="e">
        <f t="shared" si="154"/>
        <v>#VALUE!</v>
      </c>
      <c r="AK440" s="103" t="e">
        <f t="shared" si="145"/>
        <v>#VALUE!</v>
      </c>
      <c r="AL440" s="103" t="e">
        <f t="shared" si="155"/>
        <v>#VALUE!</v>
      </c>
      <c r="AN440" t="str">
        <f>IF(OR(VLOOKUP(AE440,Home!$C$8:$I$207,6,FALSE)="",VLOOKUP(AE440,Home!$C$8:$I$207,7,FALSE)=""),"FEJL",Baggrundsark!AE440)</f>
        <v>FEJL</v>
      </c>
      <c r="AO440">
        <f>IF(VLOOKUP(AE440,Home!$C$8:$N$207,12,FALSE)="Timelønnet",1,0)</f>
        <v>0</v>
      </c>
      <c r="AP440">
        <f>SUM($AO$4:AO440)*AO440</f>
        <v>0</v>
      </c>
      <c r="AQ440">
        <f t="shared" si="146"/>
        <v>1</v>
      </c>
      <c r="AR440" t="str">
        <f t="shared" si="146"/>
        <v/>
      </c>
      <c r="AS440" t="e">
        <f t="shared" si="156"/>
        <v>#VALUE!</v>
      </c>
      <c r="AT440" s="45" t="e">
        <f t="shared" si="147"/>
        <v>#VALUE!</v>
      </c>
      <c r="AU440">
        <f>VLOOKUP(AQ440,Home!$C$8:$J$207,8,FALSE)</f>
        <v>0</v>
      </c>
      <c r="AZ440">
        <v>16</v>
      </c>
      <c r="BA440">
        <v>2022</v>
      </c>
      <c r="BB440" t="s">
        <v>651</v>
      </c>
      <c r="BC440" t="s">
        <v>161</v>
      </c>
    </row>
    <row r="441" spans="1:55" x14ac:dyDescent="0.25">
      <c r="A441" s="6">
        <f t="shared" si="148"/>
        <v>0</v>
      </c>
      <c r="B441" s="6">
        <f t="shared" si="157"/>
        <v>0</v>
      </c>
      <c r="C441" s="6" t="str">
        <f t="shared" si="149"/>
        <v/>
      </c>
      <c r="D441" s="7">
        <f t="shared" si="150"/>
        <v>0</v>
      </c>
      <c r="E441" s="7">
        <f t="shared" si="158"/>
        <v>0</v>
      </c>
      <c r="F441" s="7" t="str">
        <f t="shared" si="151"/>
        <v/>
      </c>
      <c r="G441" s="6">
        <f t="shared" si="152"/>
        <v>0</v>
      </c>
      <c r="H441" s="6">
        <f t="shared" si="159"/>
        <v>0</v>
      </c>
      <c r="I441" s="6" t="str">
        <f t="shared" si="160"/>
        <v/>
      </c>
      <c r="J441" s="11">
        <v>438</v>
      </c>
      <c r="K441" s="11">
        <f>IF(IFERROR(VLOOKUP(J441,Home!$A$8:$B$1048576,1,FALSE),0)=0,0,1)</f>
        <v>0</v>
      </c>
      <c r="L441" s="129" t="e">
        <f>IF(VLOOKUP(O441,Home!$C$8:$R$207,6,FALSE)="","",VLOOKUP(O441,Home!$C$8:$R$207,6,FALSE))</f>
        <v>#N/A</v>
      </c>
      <c r="M441" s="129" t="e">
        <f t="shared" si="142"/>
        <v>#N/A</v>
      </c>
      <c r="N441" s="11">
        <f>SUM($K$4:K441)</f>
        <v>200</v>
      </c>
      <c r="O441" s="11" t="str">
        <f>IF(P441="","",IF(IFERROR(VLOOKUP(N441,Home!$C$8:$R$1048576,1,FALSE),"")=0,"",IFERROR(VLOOKUP(N441,Home!$C$8:$R$1048576,1,FALSE),"")))</f>
        <v/>
      </c>
      <c r="P441" s="11" t="str">
        <f>IF(IFERROR(VLOOKUP(W441,Home!$C$8:$R$1048576,3,FALSE),"")=0,"",IFERROR(VLOOKUP(W441,Home!$C$8:$R$1048576,3,FALSE),""))</f>
        <v/>
      </c>
      <c r="Q441" s="11" t="str">
        <f t="shared" si="143"/>
        <v/>
      </c>
      <c r="R441" s="130" t="e">
        <f>VLOOKUP(Q441,'Baggrund til lister'!$G$4:$H$15,2,FALSE)</f>
        <v>#N/A</v>
      </c>
      <c r="S441" s="11" t="str">
        <f t="shared" si="144"/>
        <v/>
      </c>
      <c r="T441" s="11" t="str">
        <f>IF(IFERROR(VLOOKUP(N441,Home!$C$8:$R$1048576,11,FALSE),"")=0,"",IFERROR(VLOOKUP(N441,Home!$C$8:$R$1048576,11,FALSE),""))</f>
        <v/>
      </c>
      <c r="U441" s="11" t="str">
        <f>IF(IFERROR(VLOOKUP(O441,Home!$C$8:$R$1048576,12,FALSE),"")=0,"",IFERROR(VLOOKUP(O441,Home!$C$8:$R$1048576,12,FALSE),""))</f>
        <v/>
      </c>
      <c r="V441" s="11" t="str">
        <f>IF(IFERROR(VLOOKUP(O441,Home!$C$8:$R$1048576,8,FALSE),"")=0,"",IFERROR(VLOOKUP(O441,Home!$C$8:$R$1048576,8,FALSE),""))</f>
        <v/>
      </c>
      <c r="W441" s="11" t="str">
        <f>IF(OR(VLOOKUP(N441,Home!$C$7:$I$207,6,FALSE)="",VLOOKUP(N441,Home!$C$7:$I$207,7,FALSE)=""),"FEJL",SUM(Baggrundsark!$K$4:K441))</f>
        <v>FEJL</v>
      </c>
      <c r="Y441">
        <v>438</v>
      </c>
      <c r="Z441" s="1"/>
      <c r="AC441" s="44"/>
      <c r="AD441">
        <f t="shared" si="153"/>
        <v>0</v>
      </c>
      <c r="AE441">
        <f>SUM($AD$4:AD441)</f>
        <v>1</v>
      </c>
      <c r="AF441" s="103" t="str">
        <f>IFERROR(VLOOKUP(AN441,Home!$C$8:$E$207,3,FALSE),"")</f>
        <v/>
      </c>
      <c r="AG441" s="103" t="str">
        <f>IFERROR(VLOOKUP(AN441,Home!$C$8:$E$207,2,FALSE),"")</f>
        <v/>
      </c>
      <c r="AH441" s="104" t="str">
        <f>IF(VLOOKUP(AE441,Home!$C$8:$I$207,6,FALSE)="","",VLOOKUP(AE441,Home!$C$8:$I$207,6,FALSE))</f>
        <v/>
      </c>
      <c r="AI441" s="104" t="e">
        <f t="shared" si="161"/>
        <v>#VALUE!</v>
      </c>
      <c r="AJ441" s="105" t="e">
        <f t="shared" si="154"/>
        <v>#VALUE!</v>
      </c>
      <c r="AK441" s="103" t="e">
        <f t="shared" si="145"/>
        <v>#VALUE!</v>
      </c>
      <c r="AL441" s="103" t="e">
        <f t="shared" si="155"/>
        <v>#VALUE!</v>
      </c>
      <c r="AN441" t="str">
        <f>IF(OR(VLOOKUP(AE441,Home!$C$8:$I$207,6,FALSE)="",VLOOKUP(AE441,Home!$C$8:$I$207,7,FALSE)=""),"FEJL",Baggrundsark!AE441)</f>
        <v>FEJL</v>
      </c>
      <c r="AO441">
        <f>IF(VLOOKUP(AE441,Home!$C$8:$N$207,12,FALSE)="Timelønnet",1,0)</f>
        <v>0</v>
      </c>
      <c r="AP441">
        <f>SUM($AO$4:AO441)*AO441</f>
        <v>0</v>
      </c>
      <c r="AQ441">
        <f t="shared" si="146"/>
        <v>1</v>
      </c>
      <c r="AR441" t="str">
        <f t="shared" si="146"/>
        <v/>
      </c>
      <c r="AS441" t="e">
        <f t="shared" si="156"/>
        <v>#VALUE!</v>
      </c>
      <c r="AT441" s="45" t="e">
        <f t="shared" si="147"/>
        <v>#VALUE!</v>
      </c>
      <c r="AU441">
        <f>VLOOKUP(AQ441,Home!$C$8:$J$207,8,FALSE)</f>
        <v>0</v>
      </c>
      <c r="AZ441">
        <v>17</v>
      </c>
      <c r="BA441">
        <v>2022</v>
      </c>
      <c r="BB441" t="s">
        <v>652</v>
      </c>
      <c r="BC441" t="s">
        <v>161</v>
      </c>
    </row>
    <row r="442" spans="1:55" x14ac:dyDescent="0.25">
      <c r="A442" s="6">
        <f t="shared" si="148"/>
        <v>0</v>
      </c>
      <c r="B442" s="6">
        <f t="shared" si="157"/>
        <v>0</v>
      </c>
      <c r="C442" s="6" t="str">
        <f t="shared" si="149"/>
        <v/>
      </c>
      <c r="D442" s="7">
        <f t="shared" si="150"/>
        <v>0</v>
      </c>
      <c r="E442" s="7">
        <f t="shared" si="158"/>
        <v>0</v>
      </c>
      <c r="F442" s="7" t="str">
        <f t="shared" si="151"/>
        <v/>
      </c>
      <c r="G442" s="6">
        <f t="shared" si="152"/>
        <v>0</v>
      </c>
      <c r="H442" s="6">
        <f t="shared" si="159"/>
        <v>0</v>
      </c>
      <c r="I442" s="6" t="str">
        <f t="shared" si="160"/>
        <v/>
      </c>
      <c r="J442" s="11">
        <v>439</v>
      </c>
      <c r="K442" s="11">
        <f>IF(IFERROR(VLOOKUP(J442,Home!$A$8:$B$1048576,1,FALSE),0)=0,0,1)</f>
        <v>0</v>
      </c>
      <c r="L442" s="129" t="e">
        <f>IF(VLOOKUP(O442,Home!$C$8:$R$207,6,FALSE)="","",VLOOKUP(O442,Home!$C$8:$R$207,6,FALSE))</f>
        <v>#N/A</v>
      </c>
      <c r="M442" s="129" t="e">
        <f t="shared" si="142"/>
        <v>#N/A</v>
      </c>
      <c r="N442" s="11">
        <f>SUM($K$4:K442)</f>
        <v>200</v>
      </c>
      <c r="O442" s="11" t="str">
        <f>IF(P442="","",IF(IFERROR(VLOOKUP(N442,Home!$C$8:$R$1048576,1,FALSE),"")=0,"",IFERROR(VLOOKUP(N442,Home!$C$8:$R$1048576,1,FALSE),"")))</f>
        <v/>
      </c>
      <c r="P442" s="11" t="str">
        <f>IF(IFERROR(VLOOKUP(W442,Home!$C$8:$R$1048576,3,FALSE),"")=0,"",IFERROR(VLOOKUP(W442,Home!$C$8:$R$1048576,3,FALSE),""))</f>
        <v/>
      </c>
      <c r="Q442" s="11" t="str">
        <f t="shared" si="143"/>
        <v/>
      </c>
      <c r="R442" s="130" t="e">
        <f>VLOOKUP(Q442,'Baggrund til lister'!$G$4:$H$15,2,FALSE)</f>
        <v>#N/A</v>
      </c>
      <c r="S442" s="11" t="str">
        <f t="shared" si="144"/>
        <v/>
      </c>
      <c r="T442" s="11" t="str">
        <f>IF(IFERROR(VLOOKUP(N442,Home!$C$8:$R$1048576,11,FALSE),"")=0,"",IFERROR(VLOOKUP(N442,Home!$C$8:$R$1048576,11,FALSE),""))</f>
        <v/>
      </c>
      <c r="U442" s="11" t="str">
        <f>IF(IFERROR(VLOOKUP(O442,Home!$C$8:$R$1048576,12,FALSE),"")=0,"",IFERROR(VLOOKUP(O442,Home!$C$8:$R$1048576,12,FALSE),""))</f>
        <v/>
      </c>
      <c r="V442" s="11" t="str">
        <f>IF(IFERROR(VLOOKUP(O442,Home!$C$8:$R$1048576,8,FALSE),"")=0,"",IFERROR(VLOOKUP(O442,Home!$C$8:$R$1048576,8,FALSE),""))</f>
        <v/>
      </c>
      <c r="W442" s="11" t="str">
        <f>IF(OR(VLOOKUP(N442,Home!$C$7:$I$207,6,FALSE)="",VLOOKUP(N442,Home!$C$7:$I$207,7,FALSE)=""),"FEJL",SUM(Baggrundsark!$K$4:K442))</f>
        <v>FEJL</v>
      </c>
      <c r="Y442">
        <v>439</v>
      </c>
      <c r="Z442" s="1"/>
      <c r="AC442" s="44"/>
      <c r="AD442">
        <f t="shared" si="153"/>
        <v>0</v>
      </c>
      <c r="AE442">
        <f>SUM($AD$4:AD442)</f>
        <v>1</v>
      </c>
      <c r="AF442" s="103" t="str">
        <f>IFERROR(VLOOKUP(AN442,Home!$C$8:$E$207,3,FALSE),"")</f>
        <v/>
      </c>
      <c r="AG442" s="103" t="str">
        <f>IFERROR(VLOOKUP(AN442,Home!$C$8:$E$207,2,FALSE),"")</f>
        <v/>
      </c>
      <c r="AH442" s="104" t="str">
        <f>IF(VLOOKUP(AE442,Home!$C$8:$I$207,6,FALSE)="","",VLOOKUP(AE442,Home!$C$8:$I$207,6,FALSE))</f>
        <v/>
      </c>
      <c r="AI442" s="104" t="e">
        <f t="shared" si="161"/>
        <v>#VALUE!</v>
      </c>
      <c r="AJ442" s="105" t="e">
        <f t="shared" si="154"/>
        <v>#VALUE!</v>
      </c>
      <c r="AK442" s="103" t="e">
        <f t="shared" si="145"/>
        <v>#VALUE!</v>
      </c>
      <c r="AL442" s="103" t="e">
        <f t="shared" si="155"/>
        <v>#VALUE!</v>
      </c>
      <c r="AN442" t="str">
        <f>IF(OR(VLOOKUP(AE442,Home!$C$8:$I$207,6,FALSE)="",VLOOKUP(AE442,Home!$C$8:$I$207,7,FALSE)=""),"FEJL",Baggrundsark!AE442)</f>
        <v>FEJL</v>
      </c>
      <c r="AO442">
        <f>IF(VLOOKUP(AE442,Home!$C$8:$N$207,12,FALSE)="Timelønnet",1,0)</f>
        <v>0</v>
      </c>
      <c r="AP442">
        <f>SUM($AO$4:AO442)*AO442</f>
        <v>0</v>
      </c>
      <c r="AQ442">
        <f t="shared" si="146"/>
        <v>1</v>
      </c>
      <c r="AR442" t="str">
        <f t="shared" si="146"/>
        <v/>
      </c>
      <c r="AS442" t="e">
        <f t="shared" si="156"/>
        <v>#VALUE!</v>
      </c>
      <c r="AT442" s="45" t="e">
        <f t="shared" si="147"/>
        <v>#VALUE!</v>
      </c>
      <c r="AU442">
        <f>VLOOKUP(AQ442,Home!$C$8:$J$207,8,FALSE)</f>
        <v>0</v>
      </c>
      <c r="AZ442">
        <v>18</v>
      </c>
      <c r="BA442">
        <v>2022</v>
      </c>
      <c r="BB442" t="s">
        <v>653</v>
      </c>
      <c r="BC442" t="s">
        <v>162</v>
      </c>
    </row>
    <row r="443" spans="1:55" x14ac:dyDescent="0.25">
      <c r="A443" s="6">
        <f t="shared" si="148"/>
        <v>0</v>
      </c>
      <c r="B443" s="6">
        <f t="shared" si="157"/>
        <v>0</v>
      </c>
      <c r="C443" s="6" t="str">
        <f t="shared" si="149"/>
        <v/>
      </c>
      <c r="D443" s="7">
        <f t="shared" si="150"/>
        <v>0</v>
      </c>
      <c r="E443" s="7">
        <f t="shared" si="158"/>
        <v>0</v>
      </c>
      <c r="F443" s="7" t="str">
        <f t="shared" si="151"/>
        <v/>
      </c>
      <c r="G443" s="6">
        <f t="shared" si="152"/>
        <v>0</v>
      </c>
      <c r="H443" s="6">
        <f t="shared" si="159"/>
        <v>0</v>
      </c>
      <c r="I443" s="6" t="str">
        <f t="shared" si="160"/>
        <v/>
      </c>
      <c r="J443" s="11">
        <v>440</v>
      </c>
      <c r="K443" s="11">
        <f>IF(IFERROR(VLOOKUP(J443,Home!$A$8:$B$1048576,1,FALSE),0)=0,0,1)</f>
        <v>0</v>
      </c>
      <c r="L443" s="129" t="e">
        <f>IF(VLOOKUP(O443,Home!$C$8:$R$207,6,FALSE)="","",VLOOKUP(O443,Home!$C$8:$R$207,6,FALSE))</f>
        <v>#N/A</v>
      </c>
      <c r="M443" s="129" t="e">
        <f t="shared" si="142"/>
        <v>#N/A</v>
      </c>
      <c r="N443" s="11">
        <f>SUM($K$4:K443)</f>
        <v>200</v>
      </c>
      <c r="O443" s="11" t="str">
        <f>IF(P443="","",IF(IFERROR(VLOOKUP(N443,Home!$C$8:$R$1048576,1,FALSE),"")=0,"",IFERROR(VLOOKUP(N443,Home!$C$8:$R$1048576,1,FALSE),"")))</f>
        <v/>
      </c>
      <c r="P443" s="11" t="str">
        <f>IF(IFERROR(VLOOKUP(W443,Home!$C$8:$R$1048576,3,FALSE),"")=0,"",IFERROR(VLOOKUP(W443,Home!$C$8:$R$1048576,3,FALSE),""))</f>
        <v/>
      </c>
      <c r="Q443" s="11" t="str">
        <f t="shared" si="143"/>
        <v/>
      </c>
      <c r="R443" s="130" t="e">
        <f>VLOOKUP(Q443,'Baggrund til lister'!$G$4:$H$15,2,FALSE)</f>
        <v>#N/A</v>
      </c>
      <c r="S443" s="11" t="str">
        <f t="shared" si="144"/>
        <v/>
      </c>
      <c r="T443" s="11" t="str">
        <f>IF(IFERROR(VLOOKUP(N443,Home!$C$8:$R$1048576,11,FALSE),"")=0,"",IFERROR(VLOOKUP(N443,Home!$C$8:$R$1048576,11,FALSE),""))</f>
        <v/>
      </c>
      <c r="U443" s="11" t="str">
        <f>IF(IFERROR(VLOOKUP(O443,Home!$C$8:$R$1048576,12,FALSE),"")=0,"",IFERROR(VLOOKUP(O443,Home!$C$8:$R$1048576,12,FALSE),""))</f>
        <v/>
      </c>
      <c r="V443" s="11" t="str">
        <f>IF(IFERROR(VLOOKUP(O443,Home!$C$8:$R$1048576,8,FALSE),"")=0,"",IFERROR(VLOOKUP(O443,Home!$C$8:$R$1048576,8,FALSE),""))</f>
        <v/>
      </c>
      <c r="W443" s="11" t="str">
        <f>IF(OR(VLOOKUP(N443,Home!$C$7:$I$207,6,FALSE)="",VLOOKUP(N443,Home!$C$7:$I$207,7,FALSE)=""),"FEJL",SUM(Baggrundsark!$K$4:K443))</f>
        <v>FEJL</v>
      </c>
      <c r="Y443">
        <v>440</v>
      </c>
      <c r="Z443" s="1"/>
      <c r="AC443" s="44"/>
      <c r="AD443">
        <f t="shared" si="153"/>
        <v>0</v>
      </c>
      <c r="AE443">
        <f>SUM($AD$4:AD443)</f>
        <v>1</v>
      </c>
      <c r="AF443" s="103" t="str">
        <f>IFERROR(VLOOKUP(AN443,Home!$C$8:$E$207,3,FALSE),"")</f>
        <v/>
      </c>
      <c r="AG443" s="103" t="str">
        <f>IFERROR(VLOOKUP(AN443,Home!$C$8:$E$207,2,FALSE),"")</f>
        <v/>
      </c>
      <c r="AH443" s="104" t="str">
        <f>IF(VLOOKUP(AE443,Home!$C$8:$I$207,6,FALSE)="","",VLOOKUP(AE443,Home!$C$8:$I$207,6,FALSE))</f>
        <v/>
      </c>
      <c r="AI443" s="104" t="e">
        <f t="shared" si="161"/>
        <v>#VALUE!</v>
      </c>
      <c r="AJ443" s="105" t="e">
        <f t="shared" si="154"/>
        <v>#VALUE!</v>
      </c>
      <c r="AK443" s="103" t="e">
        <f t="shared" si="145"/>
        <v>#VALUE!</v>
      </c>
      <c r="AL443" s="103" t="e">
        <f t="shared" si="155"/>
        <v>#VALUE!</v>
      </c>
      <c r="AN443" t="str">
        <f>IF(OR(VLOOKUP(AE443,Home!$C$8:$I$207,6,FALSE)="",VLOOKUP(AE443,Home!$C$8:$I$207,7,FALSE)=""),"FEJL",Baggrundsark!AE443)</f>
        <v>FEJL</v>
      </c>
      <c r="AO443">
        <f>IF(VLOOKUP(AE443,Home!$C$8:$N$207,12,FALSE)="Timelønnet",1,0)</f>
        <v>0</v>
      </c>
      <c r="AP443">
        <f>SUM($AO$4:AO443)*AO443</f>
        <v>0</v>
      </c>
      <c r="AQ443">
        <f t="shared" si="146"/>
        <v>1</v>
      </c>
      <c r="AR443" t="str">
        <f t="shared" si="146"/>
        <v/>
      </c>
      <c r="AS443" t="e">
        <f t="shared" si="156"/>
        <v>#VALUE!</v>
      </c>
      <c r="AT443" s="45" t="e">
        <f t="shared" si="147"/>
        <v>#VALUE!</v>
      </c>
      <c r="AU443">
        <f>VLOOKUP(AQ443,Home!$C$8:$J$207,8,FALSE)</f>
        <v>0</v>
      </c>
      <c r="AZ443">
        <v>19</v>
      </c>
      <c r="BA443">
        <v>2022</v>
      </c>
      <c r="BB443" t="s">
        <v>654</v>
      </c>
      <c r="BC443" t="s">
        <v>162</v>
      </c>
    </row>
    <row r="444" spans="1:55" x14ac:dyDescent="0.25">
      <c r="A444" s="6">
        <f t="shared" si="148"/>
        <v>0</v>
      </c>
      <c r="B444" s="6">
        <f t="shared" si="157"/>
        <v>0</v>
      </c>
      <c r="C444" s="6" t="str">
        <f t="shared" si="149"/>
        <v/>
      </c>
      <c r="D444" s="7">
        <f t="shared" si="150"/>
        <v>0</v>
      </c>
      <c r="E444" s="7">
        <f t="shared" si="158"/>
        <v>0</v>
      </c>
      <c r="F444" s="7" t="str">
        <f t="shared" si="151"/>
        <v/>
      </c>
      <c r="G444" s="6">
        <f t="shared" si="152"/>
        <v>0</v>
      </c>
      <c r="H444" s="6">
        <f t="shared" si="159"/>
        <v>0</v>
      </c>
      <c r="I444" s="6" t="str">
        <f t="shared" si="160"/>
        <v/>
      </c>
      <c r="J444" s="11">
        <v>441</v>
      </c>
      <c r="K444" s="11">
        <f>IF(IFERROR(VLOOKUP(J444,Home!$A$8:$B$1048576,1,FALSE),0)=0,0,1)</f>
        <v>0</v>
      </c>
      <c r="L444" s="129" t="e">
        <f>IF(VLOOKUP(O444,Home!$C$8:$R$207,6,FALSE)="","",VLOOKUP(O444,Home!$C$8:$R$207,6,FALSE))</f>
        <v>#N/A</v>
      </c>
      <c r="M444" s="129" t="e">
        <f t="shared" si="142"/>
        <v>#N/A</v>
      </c>
      <c r="N444" s="11">
        <f>SUM($K$4:K444)</f>
        <v>200</v>
      </c>
      <c r="O444" s="11" t="str">
        <f>IF(P444="","",IF(IFERROR(VLOOKUP(N444,Home!$C$8:$R$1048576,1,FALSE),"")=0,"",IFERROR(VLOOKUP(N444,Home!$C$8:$R$1048576,1,FALSE),"")))</f>
        <v/>
      </c>
      <c r="P444" s="11" t="str">
        <f>IF(IFERROR(VLOOKUP(W444,Home!$C$8:$R$1048576,3,FALSE),"")=0,"",IFERROR(VLOOKUP(W444,Home!$C$8:$R$1048576,3,FALSE),""))</f>
        <v/>
      </c>
      <c r="Q444" s="11" t="str">
        <f t="shared" si="143"/>
        <v/>
      </c>
      <c r="R444" s="130" t="e">
        <f>VLOOKUP(Q444,'Baggrund til lister'!$G$4:$H$15,2,FALSE)</f>
        <v>#N/A</v>
      </c>
      <c r="S444" s="11" t="str">
        <f t="shared" si="144"/>
        <v/>
      </c>
      <c r="T444" s="11" t="str">
        <f>IF(IFERROR(VLOOKUP(N444,Home!$C$8:$R$1048576,11,FALSE),"")=0,"",IFERROR(VLOOKUP(N444,Home!$C$8:$R$1048576,11,FALSE),""))</f>
        <v/>
      </c>
      <c r="U444" s="11" t="str">
        <f>IF(IFERROR(VLOOKUP(O444,Home!$C$8:$R$1048576,12,FALSE),"")=0,"",IFERROR(VLOOKUP(O444,Home!$C$8:$R$1048576,12,FALSE),""))</f>
        <v/>
      </c>
      <c r="V444" s="11" t="str">
        <f>IF(IFERROR(VLOOKUP(O444,Home!$C$8:$R$1048576,8,FALSE),"")=0,"",IFERROR(VLOOKUP(O444,Home!$C$8:$R$1048576,8,FALSE),""))</f>
        <v/>
      </c>
      <c r="W444" s="11" t="str">
        <f>IF(OR(VLOOKUP(N444,Home!$C$7:$I$207,6,FALSE)="",VLOOKUP(N444,Home!$C$7:$I$207,7,FALSE)=""),"FEJL",SUM(Baggrundsark!$K$4:K444))</f>
        <v>FEJL</v>
      </c>
      <c r="Y444">
        <v>441</v>
      </c>
      <c r="Z444" s="1"/>
      <c r="AC444" s="44"/>
      <c r="AD444">
        <f t="shared" si="153"/>
        <v>0</v>
      </c>
      <c r="AE444">
        <f>SUM($AD$4:AD444)</f>
        <v>1</v>
      </c>
      <c r="AF444" s="103" t="str">
        <f>IFERROR(VLOOKUP(AN444,Home!$C$8:$E$207,3,FALSE),"")</f>
        <v/>
      </c>
      <c r="AG444" s="103" t="str">
        <f>IFERROR(VLOOKUP(AN444,Home!$C$8:$E$207,2,FALSE),"")</f>
        <v/>
      </c>
      <c r="AH444" s="104" t="str">
        <f>IF(VLOOKUP(AE444,Home!$C$8:$I$207,6,FALSE)="","",VLOOKUP(AE444,Home!$C$8:$I$207,6,FALSE))</f>
        <v/>
      </c>
      <c r="AI444" s="104" t="e">
        <f t="shared" si="161"/>
        <v>#VALUE!</v>
      </c>
      <c r="AJ444" s="105" t="e">
        <f t="shared" si="154"/>
        <v>#VALUE!</v>
      </c>
      <c r="AK444" s="103" t="e">
        <f t="shared" si="145"/>
        <v>#VALUE!</v>
      </c>
      <c r="AL444" s="103" t="e">
        <f t="shared" si="155"/>
        <v>#VALUE!</v>
      </c>
      <c r="AN444" t="str">
        <f>IF(OR(VLOOKUP(AE444,Home!$C$8:$I$207,6,FALSE)="",VLOOKUP(AE444,Home!$C$8:$I$207,7,FALSE)=""),"FEJL",Baggrundsark!AE444)</f>
        <v>FEJL</v>
      </c>
      <c r="AO444">
        <f>IF(VLOOKUP(AE444,Home!$C$8:$N$207,12,FALSE)="Timelønnet",1,0)</f>
        <v>0</v>
      </c>
      <c r="AP444">
        <f>SUM($AO$4:AO444)*AO444</f>
        <v>0</v>
      </c>
      <c r="AQ444">
        <f t="shared" si="146"/>
        <v>1</v>
      </c>
      <c r="AR444" t="str">
        <f t="shared" si="146"/>
        <v/>
      </c>
      <c r="AS444" t="e">
        <f t="shared" si="156"/>
        <v>#VALUE!</v>
      </c>
      <c r="AT444" s="45" t="e">
        <f t="shared" si="147"/>
        <v>#VALUE!</v>
      </c>
      <c r="AU444">
        <f>VLOOKUP(AQ444,Home!$C$8:$J$207,8,FALSE)</f>
        <v>0</v>
      </c>
      <c r="AZ444">
        <v>20</v>
      </c>
      <c r="BA444">
        <v>2022</v>
      </c>
      <c r="BB444" t="s">
        <v>655</v>
      </c>
      <c r="BC444" t="s">
        <v>163</v>
      </c>
    </row>
    <row r="445" spans="1:55" x14ac:dyDescent="0.25">
      <c r="A445" s="6">
        <f t="shared" si="148"/>
        <v>0</v>
      </c>
      <c r="B445" s="6">
        <f t="shared" si="157"/>
        <v>0</v>
      </c>
      <c r="C445" s="6" t="str">
        <f t="shared" si="149"/>
        <v/>
      </c>
      <c r="D445" s="7">
        <f t="shared" si="150"/>
        <v>0</v>
      </c>
      <c r="E445" s="7">
        <f t="shared" si="158"/>
        <v>0</v>
      </c>
      <c r="F445" s="7" t="str">
        <f t="shared" si="151"/>
        <v/>
      </c>
      <c r="G445" s="6">
        <f t="shared" si="152"/>
        <v>0</v>
      </c>
      <c r="H445" s="6">
        <f t="shared" si="159"/>
        <v>0</v>
      </c>
      <c r="I445" s="6" t="str">
        <f t="shared" si="160"/>
        <v/>
      </c>
      <c r="J445" s="11">
        <v>442</v>
      </c>
      <c r="K445" s="11">
        <f>IF(IFERROR(VLOOKUP(J445,Home!$A$8:$B$1048576,1,FALSE),0)=0,0,1)</f>
        <v>0</v>
      </c>
      <c r="L445" s="129" t="e">
        <f>IF(VLOOKUP(O445,Home!$C$8:$R$207,6,FALSE)="","",VLOOKUP(O445,Home!$C$8:$R$207,6,FALSE))</f>
        <v>#N/A</v>
      </c>
      <c r="M445" s="129" t="e">
        <f t="shared" si="142"/>
        <v>#N/A</v>
      </c>
      <c r="N445" s="11">
        <f>SUM($K$4:K445)</f>
        <v>200</v>
      </c>
      <c r="O445" s="11" t="str">
        <f>IF(P445="","",IF(IFERROR(VLOOKUP(N445,Home!$C$8:$R$1048576,1,FALSE),"")=0,"",IFERROR(VLOOKUP(N445,Home!$C$8:$R$1048576,1,FALSE),"")))</f>
        <v/>
      </c>
      <c r="P445" s="11" t="str">
        <f>IF(IFERROR(VLOOKUP(W445,Home!$C$8:$R$1048576,3,FALSE),"")=0,"",IFERROR(VLOOKUP(W445,Home!$C$8:$R$1048576,3,FALSE),""))</f>
        <v/>
      </c>
      <c r="Q445" s="11" t="str">
        <f t="shared" si="143"/>
        <v/>
      </c>
      <c r="R445" s="130" t="e">
        <f>VLOOKUP(Q445,'Baggrund til lister'!$G$4:$H$15,2,FALSE)</f>
        <v>#N/A</v>
      </c>
      <c r="S445" s="11" t="str">
        <f t="shared" si="144"/>
        <v/>
      </c>
      <c r="T445" s="11" t="str">
        <f>IF(IFERROR(VLOOKUP(N445,Home!$C$8:$R$1048576,11,FALSE),"")=0,"",IFERROR(VLOOKUP(N445,Home!$C$8:$R$1048576,11,FALSE),""))</f>
        <v/>
      </c>
      <c r="U445" s="11" t="str">
        <f>IF(IFERROR(VLOOKUP(O445,Home!$C$8:$R$1048576,12,FALSE),"")=0,"",IFERROR(VLOOKUP(O445,Home!$C$8:$R$1048576,12,FALSE),""))</f>
        <v/>
      </c>
      <c r="V445" s="11" t="str">
        <f>IF(IFERROR(VLOOKUP(O445,Home!$C$8:$R$1048576,8,FALSE),"")=0,"",IFERROR(VLOOKUP(O445,Home!$C$8:$R$1048576,8,FALSE),""))</f>
        <v/>
      </c>
      <c r="W445" s="11" t="str">
        <f>IF(OR(VLOOKUP(N445,Home!$C$7:$I$207,6,FALSE)="",VLOOKUP(N445,Home!$C$7:$I$207,7,FALSE)=""),"FEJL",SUM(Baggrundsark!$K$4:K445))</f>
        <v>FEJL</v>
      </c>
      <c r="Y445">
        <v>442</v>
      </c>
      <c r="Z445" s="1"/>
      <c r="AC445" s="44"/>
      <c r="AD445">
        <f t="shared" si="153"/>
        <v>0</v>
      </c>
      <c r="AE445">
        <f>SUM($AD$4:AD445)</f>
        <v>1</v>
      </c>
      <c r="AF445" s="103" t="str">
        <f>IFERROR(VLOOKUP(AN445,Home!$C$8:$E$207,3,FALSE),"")</f>
        <v/>
      </c>
      <c r="AG445" s="103" t="str">
        <f>IFERROR(VLOOKUP(AN445,Home!$C$8:$E$207,2,FALSE),"")</f>
        <v/>
      </c>
      <c r="AH445" s="104" t="str">
        <f>IF(VLOOKUP(AE445,Home!$C$8:$I$207,6,FALSE)="","",VLOOKUP(AE445,Home!$C$8:$I$207,6,FALSE))</f>
        <v/>
      </c>
      <c r="AI445" s="104" t="e">
        <f t="shared" si="161"/>
        <v>#VALUE!</v>
      </c>
      <c r="AJ445" s="105" t="e">
        <f t="shared" si="154"/>
        <v>#VALUE!</v>
      </c>
      <c r="AK445" s="103" t="e">
        <f t="shared" si="145"/>
        <v>#VALUE!</v>
      </c>
      <c r="AL445" s="103" t="e">
        <f t="shared" si="155"/>
        <v>#VALUE!</v>
      </c>
      <c r="AN445" t="str">
        <f>IF(OR(VLOOKUP(AE445,Home!$C$8:$I$207,6,FALSE)="",VLOOKUP(AE445,Home!$C$8:$I$207,7,FALSE)=""),"FEJL",Baggrundsark!AE445)</f>
        <v>FEJL</v>
      </c>
      <c r="AO445">
        <f>IF(VLOOKUP(AE445,Home!$C$8:$N$207,12,FALSE)="Timelønnet",1,0)</f>
        <v>0</v>
      </c>
      <c r="AP445">
        <f>SUM($AO$4:AO445)*AO445</f>
        <v>0</v>
      </c>
      <c r="AQ445">
        <f t="shared" si="146"/>
        <v>1</v>
      </c>
      <c r="AR445" t="str">
        <f t="shared" si="146"/>
        <v/>
      </c>
      <c r="AS445" t="e">
        <f t="shared" si="156"/>
        <v>#VALUE!</v>
      </c>
      <c r="AT445" s="45" t="e">
        <f t="shared" si="147"/>
        <v>#VALUE!</v>
      </c>
      <c r="AU445">
        <f>VLOOKUP(AQ445,Home!$C$8:$J$207,8,FALSE)</f>
        <v>0</v>
      </c>
      <c r="AZ445">
        <v>21</v>
      </c>
      <c r="BA445">
        <v>2022</v>
      </c>
      <c r="BB445" t="s">
        <v>656</v>
      </c>
      <c r="BC445" t="s">
        <v>163</v>
      </c>
    </row>
    <row r="446" spans="1:55" x14ac:dyDescent="0.25">
      <c r="A446" s="6">
        <f t="shared" si="148"/>
        <v>0</v>
      </c>
      <c r="B446" s="6">
        <f t="shared" si="157"/>
        <v>0</v>
      </c>
      <c r="C446" s="6" t="str">
        <f t="shared" si="149"/>
        <v/>
      </c>
      <c r="D446" s="7">
        <f t="shared" si="150"/>
        <v>0</v>
      </c>
      <c r="E446" s="7">
        <f t="shared" si="158"/>
        <v>0</v>
      </c>
      <c r="F446" s="7" t="str">
        <f t="shared" si="151"/>
        <v/>
      </c>
      <c r="G446" s="6">
        <f t="shared" si="152"/>
        <v>0</v>
      </c>
      <c r="H446" s="6">
        <f t="shared" si="159"/>
        <v>0</v>
      </c>
      <c r="I446" s="6" t="str">
        <f t="shared" si="160"/>
        <v/>
      </c>
      <c r="J446" s="11">
        <v>443</v>
      </c>
      <c r="K446" s="11">
        <f>IF(IFERROR(VLOOKUP(J446,Home!$A$8:$B$1048576,1,FALSE),0)=0,0,1)</f>
        <v>0</v>
      </c>
      <c r="L446" s="129" t="e">
        <f>IF(VLOOKUP(O446,Home!$C$8:$R$207,6,FALSE)="","",VLOOKUP(O446,Home!$C$8:$R$207,6,FALSE))</f>
        <v>#N/A</v>
      </c>
      <c r="M446" s="129" t="e">
        <f t="shared" si="142"/>
        <v>#N/A</v>
      </c>
      <c r="N446" s="11">
        <f>SUM($K$4:K446)</f>
        <v>200</v>
      </c>
      <c r="O446" s="11" t="str">
        <f>IF(P446="","",IF(IFERROR(VLOOKUP(N446,Home!$C$8:$R$1048576,1,FALSE),"")=0,"",IFERROR(VLOOKUP(N446,Home!$C$8:$R$1048576,1,FALSE),"")))</f>
        <v/>
      </c>
      <c r="P446" s="11" t="str">
        <f>IF(IFERROR(VLOOKUP(W446,Home!$C$8:$R$1048576,3,FALSE),"")=0,"",IFERROR(VLOOKUP(W446,Home!$C$8:$R$1048576,3,FALSE),""))</f>
        <v/>
      </c>
      <c r="Q446" s="11" t="str">
        <f t="shared" si="143"/>
        <v/>
      </c>
      <c r="R446" s="130" t="e">
        <f>VLOOKUP(Q446,'Baggrund til lister'!$G$4:$H$15,2,FALSE)</f>
        <v>#N/A</v>
      </c>
      <c r="S446" s="11" t="str">
        <f t="shared" si="144"/>
        <v/>
      </c>
      <c r="T446" s="11" t="str">
        <f>IF(IFERROR(VLOOKUP(N446,Home!$C$8:$R$1048576,11,FALSE),"")=0,"",IFERROR(VLOOKUP(N446,Home!$C$8:$R$1048576,11,FALSE),""))</f>
        <v/>
      </c>
      <c r="U446" s="11" t="str">
        <f>IF(IFERROR(VLOOKUP(O446,Home!$C$8:$R$1048576,12,FALSE),"")=0,"",IFERROR(VLOOKUP(O446,Home!$C$8:$R$1048576,12,FALSE),""))</f>
        <v/>
      </c>
      <c r="V446" s="11" t="str">
        <f>IF(IFERROR(VLOOKUP(O446,Home!$C$8:$R$1048576,8,FALSE),"")=0,"",IFERROR(VLOOKUP(O446,Home!$C$8:$R$1048576,8,FALSE),""))</f>
        <v/>
      </c>
      <c r="W446" s="11" t="str">
        <f>IF(OR(VLOOKUP(N446,Home!$C$7:$I$207,6,FALSE)="",VLOOKUP(N446,Home!$C$7:$I$207,7,FALSE)=""),"FEJL",SUM(Baggrundsark!$K$4:K446))</f>
        <v>FEJL</v>
      </c>
      <c r="Y446">
        <v>443</v>
      </c>
      <c r="Z446" s="1"/>
      <c r="AC446" s="44"/>
      <c r="AD446">
        <f t="shared" si="153"/>
        <v>0</v>
      </c>
      <c r="AE446">
        <f>SUM($AD$4:AD446)</f>
        <v>1</v>
      </c>
      <c r="AF446" s="103" t="str">
        <f>IFERROR(VLOOKUP(AN446,Home!$C$8:$E$207,3,FALSE),"")</f>
        <v/>
      </c>
      <c r="AG446" s="103" t="str">
        <f>IFERROR(VLOOKUP(AN446,Home!$C$8:$E$207,2,FALSE),"")</f>
        <v/>
      </c>
      <c r="AH446" s="104" t="str">
        <f>IF(VLOOKUP(AE446,Home!$C$8:$I$207,6,FALSE)="","",VLOOKUP(AE446,Home!$C$8:$I$207,6,FALSE))</f>
        <v/>
      </c>
      <c r="AI446" s="104" t="e">
        <f t="shared" si="161"/>
        <v>#VALUE!</v>
      </c>
      <c r="AJ446" s="105" t="e">
        <f t="shared" si="154"/>
        <v>#VALUE!</v>
      </c>
      <c r="AK446" s="103" t="e">
        <f t="shared" si="145"/>
        <v>#VALUE!</v>
      </c>
      <c r="AL446" s="103" t="e">
        <f t="shared" si="155"/>
        <v>#VALUE!</v>
      </c>
      <c r="AN446" t="str">
        <f>IF(OR(VLOOKUP(AE446,Home!$C$8:$I$207,6,FALSE)="",VLOOKUP(AE446,Home!$C$8:$I$207,7,FALSE)=""),"FEJL",Baggrundsark!AE446)</f>
        <v>FEJL</v>
      </c>
      <c r="AO446">
        <f>IF(VLOOKUP(AE446,Home!$C$8:$N$207,12,FALSE)="Timelønnet",1,0)</f>
        <v>0</v>
      </c>
      <c r="AP446">
        <f>SUM($AO$4:AO446)*AO446</f>
        <v>0</v>
      </c>
      <c r="AQ446">
        <f t="shared" si="146"/>
        <v>1</v>
      </c>
      <c r="AR446" t="str">
        <f t="shared" si="146"/>
        <v/>
      </c>
      <c r="AS446" t="e">
        <f t="shared" si="156"/>
        <v>#VALUE!</v>
      </c>
      <c r="AT446" s="45" t="e">
        <f t="shared" si="147"/>
        <v>#VALUE!</v>
      </c>
      <c r="AU446">
        <f>VLOOKUP(AQ446,Home!$C$8:$J$207,8,FALSE)</f>
        <v>0</v>
      </c>
      <c r="AZ446">
        <v>22</v>
      </c>
      <c r="BA446">
        <v>2022</v>
      </c>
      <c r="BB446" t="s">
        <v>657</v>
      </c>
      <c r="BC446" t="s">
        <v>164</v>
      </c>
    </row>
    <row r="447" spans="1:55" x14ac:dyDescent="0.25">
      <c r="A447" s="6">
        <f t="shared" si="148"/>
        <v>0</v>
      </c>
      <c r="B447" s="6">
        <f t="shared" si="157"/>
        <v>0</v>
      </c>
      <c r="C447" s="6" t="str">
        <f t="shared" si="149"/>
        <v/>
      </c>
      <c r="D447" s="7">
        <f t="shared" si="150"/>
        <v>0</v>
      </c>
      <c r="E447" s="7">
        <f t="shared" si="158"/>
        <v>0</v>
      </c>
      <c r="F447" s="7" t="str">
        <f t="shared" si="151"/>
        <v/>
      </c>
      <c r="G447" s="6">
        <f t="shared" si="152"/>
        <v>0</v>
      </c>
      <c r="H447" s="6">
        <f t="shared" si="159"/>
        <v>0</v>
      </c>
      <c r="I447" s="6" t="str">
        <f t="shared" si="160"/>
        <v/>
      </c>
      <c r="J447" s="11">
        <v>444</v>
      </c>
      <c r="K447" s="11">
        <f>IF(IFERROR(VLOOKUP(J447,Home!$A$8:$B$1048576,1,FALSE),0)=0,0,1)</f>
        <v>0</v>
      </c>
      <c r="L447" s="129" t="e">
        <f>IF(VLOOKUP(O447,Home!$C$8:$R$207,6,FALSE)="","",VLOOKUP(O447,Home!$C$8:$R$207,6,FALSE))</f>
        <v>#N/A</v>
      </c>
      <c r="M447" s="129" t="e">
        <f t="shared" si="142"/>
        <v>#N/A</v>
      </c>
      <c r="N447" s="11">
        <f>SUM($K$4:K447)</f>
        <v>200</v>
      </c>
      <c r="O447" s="11" t="str">
        <f>IF(P447="","",IF(IFERROR(VLOOKUP(N447,Home!$C$8:$R$1048576,1,FALSE),"")=0,"",IFERROR(VLOOKUP(N447,Home!$C$8:$R$1048576,1,FALSE),"")))</f>
        <v/>
      </c>
      <c r="P447" s="11" t="str">
        <f>IF(IFERROR(VLOOKUP(W447,Home!$C$8:$R$1048576,3,FALSE),"")=0,"",IFERROR(VLOOKUP(W447,Home!$C$8:$R$1048576,3,FALSE),""))</f>
        <v/>
      </c>
      <c r="Q447" s="11" t="str">
        <f t="shared" si="143"/>
        <v/>
      </c>
      <c r="R447" s="130" t="e">
        <f>VLOOKUP(Q447,'Baggrund til lister'!$G$4:$H$15,2,FALSE)</f>
        <v>#N/A</v>
      </c>
      <c r="S447" s="11" t="str">
        <f t="shared" si="144"/>
        <v/>
      </c>
      <c r="T447" s="11" t="str">
        <f>IF(IFERROR(VLOOKUP(N447,Home!$C$8:$R$1048576,11,FALSE),"")=0,"",IFERROR(VLOOKUP(N447,Home!$C$8:$R$1048576,11,FALSE),""))</f>
        <v/>
      </c>
      <c r="U447" s="11" t="str">
        <f>IF(IFERROR(VLOOKUP(O447,Home!$C$8:$R$1048576,12,FALSE),"")=0,"",IFERROR(VLOOKUP(O447,Home!$C$8:$R$1048576,12,FALSE),""))</f>
        <v/>
      </c>
      <c r="V447" s="11" t="str">
        <f>IF(IFERROR(VLOOKUP(O447,Home!$C$8:$R$1048576,8,FALSE),"")=0,"",IFERROR(VLOOKUP(O447,Home!$C$8:$R$1048576,8,FALSE),""))</f>
        <v/>
      </c>
      <c r="W447" s="11" t="str">
        <f>IF(OR(VLOOKUP(N447,Home!$C$7:$I$207,6,FALSE)="",VLOOKUP(N447,Home!$C$7:$I$207,7,FALSE)=""),"FEJL",SUM(Baggrundsark!$K$4:K447))</f>
        <v>FEJL</v>
      </c>
      <c r="Y447">
        <v>444</v>
      </c>
      <c r="Z447" s="1"/>
      <c r="AC447" s="44"/>
      <c r="AD447">
        <f t="shared" si="153"/>
        <v>0</v>
      </c>
      <c r="AE447">
        <f>SUM($AD$4:AD447)</f>
        <v>1</v>
      </c>
      <c r="AF447" s="103" t="str">
        <f>IFERROR(VLOOKUP(AN447,Home!$C$8:$E$207,3,FALSE),"")</f>
        <v/>
      </c>
      <c r="AG447" s="103" t="str">
        <f>IFERROR(VLOOKUP(AN447,Home!$C$8:$E$207,2,FALSE),"")</f>
        <v/>
      </c>
      <c r="AH447" s="104" t="str">
        <f>IF(VLOOKUP(AE447,Home!$C$8:$I$207,6,FALSE)="","",VLOOKUP(AE447,Home!$C$8:$I$207,6,FALSE))</f>
        <v/>
      </c>
      <c r="AI447" s="104" t="e">
        <f t="shared" si="161"/>
        <v>#VALUE!</v>
      </c>
      <c r="AJ447" s="105" t="e">
        <f t="shared" si="154"/>
        <v>#VALUE!</v>
      </c>
      <c r="AK447" s="103" t="e">
        <f t="shared" si="145"/>
        <v>#VALUE!</v>
      </c>
      <c r="AL447" s="103" t="e">
        <f t="shared" si="155"/>
        <v>#VALUE!</v>
      </c>
      <c r="AN447" t="str">
        <f>IF(OR(VLOOKUP(AE447,Home!$C$8:$I$207,6,FALSE)="",VLOOKUP(AE447,Home!$C$8:$I$207,7,FALSE)=""),"FEJL",Baggrundsark!AE447)</f>
        <v>FEJL</v>
      </c>
      <c r="AO447">
        <f>IF(VLOOKUP(AE447,Home!$C$8:$N$207,12,FALSE)="Timelønnet",1,0)</f>
        <v>0</v>
      </c>
      <c r="AP447">
        <f>SUM($AO$4:AO447)*AO447</f>
        <v>0</v>
      </c>
      <c r="AQ447">
        <f t="shared" si="146"/>
        <v>1</v>
      </c>
      <c r="AR447" t="str">
        <f t="shared" si="146"/>
        <v/>
      </c>
      <c r="AS447" t="e">
        <f t="shared" si="156"/>
        <v>#VALUE!</v>
      </c>
      <c r="AT447" s="45" t="e">
        <f t="shared" si="147"/>
        <v>#VALUE!</v>
      </c>
      <c r="AU447">
        <f>VLOOKUP(AQ447,Home!$C$8:$J$207,8,FALSE)</f>
        <v>0</v>
      </c>
      <c r="AZ447">
        <v>23</v>
      </c>
      <c r="BA447">
        <v>2022</v>
      </c>
      <c r="BB447" t="s">
        <v>658</v>
      </c>
      <c r="BC447" t="s">
        <v>164</v>
      </c>
    </row>
    <row r="448" spans="1:55" x14ac:dyDescent="0.25">
      <c r="A448" s="6">
        <f t="shared" si="148"/>
        <v>0</v>
      </c>
      <c r="B448" s="6">
        <f t="shared" si="157"/>
        <v>0</v>
      </c>
      <c r="C448" s="6" t="str">
        <f t="shared" si="149"/>
        <v/>
      </c>
      <c r="D448" s="7">
        <f t="shared" si="150"/>
        <v>0</v>
      </c>
      <c r="E448" s="7">
        <f t="shared" si="158"/>
        <v>0</v>
      </c>
      <c r="F448" s="7" t="str">
        <f t="shared" si="151"/>
        <v/>
      </c>
      <c r="G448" s="6">
        <f t="shared" si="152"/>
        <v>0</v>
      </c>
      <c r="H448" s="6">
        <f t="shared" si="159"/>
        <v>0</v>
      </c>
      <c r="I448" s="6" t="str">
        <f t="shared" si="160"/>
        <v/>
      </c>
      <c r="J448" s="11">
        <v>445</v>
      </c>
      <c r="K448" s="11">
        <f>IF(IFERROR(VLOOKUP(J448,Home!$A$8:$B$1048576,1,FALSE),0)=0,0,1)</f>
        <v>0</v>
      </c>
      <c r="L448" s="129" t="e">
        <f>IF(VLOOKUP(O448,Home!$C$8:$R$207,6,FALSE)="","",VLOOKUP(O448,Home!$C$8:$R$207,6,FALSE))</f>
        <v>#N/A</v>
      </c>
      <c r="M448" s="129" t="e">
        <f t="shared" si="142"/>
        <v>#N/A</v>
      </c>
      <c r="N448" s="11">
        <f>SUM($K$4:K448)</f>
        <v>200</v>
      </c>
      <c r="O448" s="11" t="str">
        <f>IF(P448="","",IF(IFERROR(VLOOKUP(N448,Home!$C$8:$R$1048576,1,FALSE),"")=0,"",IFERROR(VLOOKUP(N448,Home!$C$8:$R$1048576,1,FALSE),"")))</f>
        <v/>
      </c>
      <c r="P448" s="11" t="str">
        <f>IF(IFERROR(VLOOKUP(W448,Home!$C$8:$R$1048576,3,FALSE),"")=0,"",IFERROR(VLOOKUP(W448,Home!$C$8:$R$1048576,3,FALSE),""))</f>
        <v/>
      </c>
      <c r="Q448" s="11" t="str">
        <f t="shared" si="143"/>
        <v/>
      </c>
      <c r="R448" s="130" t="e">
        <f>VLOOKUP(Q448,'Baggrund til lister'!$G$4:$H$15,2,FALSE)</f>
        <v>#N/A</v>
      </c>
      <c r="S448" s="11" t="str">
        <f t="shared" si="144"/>
        <v/>
      </c>
      <c r="T448" s="11" t="str">
        <f>IF(IFERROR(VLOOKUP(N448,Home!$C$8:$R$1048576,11,FALSE),"")=0,"",IFERROR(VLOOKUP(N448,Home!$C$8:$R$1048576,11,FALSE),""))</f>
        <v/>
      </c>
      <c r="U448" s="11" t="str">
        <f>IF(IFERROR(VLOOKUP(O448,Home!$C$8:$R$1048576,12,FALSE),"")=0,"",IFERROR(VLOOKUP(O448,Home!$C$8:$R$1048576,12,FALSE),""))</f>
        <v/>
      </c>
      <c r="V448" s="11" t="str">
        <f>IF(IFERROR(VLOOKUP(O448,Home!$C$8:$R$1048576,8,FALSE),"")=0,"",IFERROR(VLOOKUP(O448,Home!$C$8:$R$1048576,8,FALSE),""))</f>
        <v/>
      </c>
      <c r="W448" s="11" t="str">
        <f>IF(OR(VLOOKUP(N448,Home!$C$7:$I$207,6,FALSE)="",VLOOKUP(N448,Home!$C$7:$I$207,7,FALSE)=""),"FEJL",SUM(Baggrundsark!$K$4:K448))</f>
        <v>FEJL</v>
      </c>
      <c r="Y448">
        <v>445</v>
      </c>
      <c r="Z448" s="1"/>
      <c r="AC448" s="44"/>
      <c r="AD448">
        <f t="shared" si="153"/>
        <v>0</v>
      </c>
      <c r="AE448">
        <f>SUM($AD$4:AD448)</f>
        <v>1</v>
      </c>
      <c r="AF448" s="103" t="str">
        <f>IFERROR(VLOOKUP(AN448,Home!$C$8:$E$207,3,FALSE),"")</f>
        <v/>
      </c>
      <c r="AG448" s="103" t="str">
        <f>IFERROR(VLOOKUP(AN448,Home!$C$8:$E$207,2,FALSE),"")</f>
        <v/>
      </c>
      <c r="AH448" s="104" t="str">
        <f>IF(VLOOKUP(AE448,Home!$C$8:$I$207,6,FALSE)="","",VLOOKUP(AE448,Home!$C$8:$I$207,6,FALSE))</f>
        <v/>
      </c>
      <c r="AI448" s="104" t="e">
        <f t="shared" si="161"/>
        <v>#VALUE!</v>
      </c>
      <c r="AJ448" s="105" t="e">
        <f t="shared" si="154"/>
        <v>#VALUE!</v>
      </c>
      <c r="AK448" s="103" t="e">
        <f t="shared" si="145"/>
        <v>#VALUE!</v>
      </c>
      <c r="AL448" s="103" t="e">
        <f t="shared" si="155"/>
        <v>#VALUE!</v>
      </c>
      <c r="AN448" t="str">
        <f>IF(OR(VLOOKUP(AE448,Home!$C$8:$I$207,6,FALSE)="",VLOOKUP(AE448,Home!$C$8:$I$207,7,FALSE)=""),"FEJL",Baggrundsark!AE448)</f>
        <v>FEJL</v>
      </c>
      <c r="AO448">
        <f>IF(VLOOKUP(AE448,Home!$C$8:$N$207,12,FALSE)="Timelønnet",1,0)</f>
        <v>0</v>
      </c>
      <c r="AP448">
        <f>SUM($AO$4:AO448)*AO448</f>
        <v>0</v>
      </c>
      <c r="AQ448">
        <f t="shared" si="146"/>
        <v>1</v>
      </c>
      <c r="AR448" t="str">
        <f t="shared" si="146"/>
        <v/>
      </c>
      <c r="AS448" t="e">
        <f t="shared" si="156"/>
        <v>#VALUE!</v>
      </c>
      <c r="AT448" s="45" t="e">
        <f t="shared" si="147"/>
        <v>#VALUE!</v>
      </c>
      <c r="AU448">
        <f>VLOOKUP(AQ448,Home!$C$8:$J$207,8,FALSE)</f>
        <v>0</v>
      </c>
      <c r="AZ448">
        <v>24</v>
      </c>
      <c r="BA448">
        <v>2022</v>
      </c>
      <c r="BB448" t="s">
        <v>659</v>
      </c>
      <c r="BC448" t="s">
        <v>165</v>
      </c>
    </row>
    <row r="449" spans="1:55" x14ac:dyDescent="0.25">
      <c r="A449" s="6">
        <f t="shared" si="148"/>
        <v>0</v>
      </c>
      <c r="B449" s="6">
        <f t="shared" si="157"/>
        <v>0</v>
      </c>
      <c r="C449" s="6" t="str">
        <f t="shared" si="149"/>
        <v/>
      </c>
      <c r="D449" s="7">
        <f t="shared" si="150"/>
        <v>0</v>
      </c>
      <c r="E449" s="7">
        <f t="shared" si="158"/>
        <v>0</v>
      </c>
      <c r="F449" s="7" t="str">
        <f t="shared" si="151"/>
        <v/>
      </c>
      <c r="G449" s="6">
        <f t="shared" si="152"/>
        <v>0</v>
      </c>
      <c r="H449" s="6">
        <f t="shared" si="159"/>
        <v>0</v>
      </c>
      <c r="I449" s="6" t="str">
        <f t="shared" si="160"/>
        <v/>
      </c>
      <c r="J449" s="11">
        <v>446</v>
      </c>
      <c r="K449" s="11">
        <f>IF(IFERROR(VLOOKUP(J449,Home!$A$8:$B$1048576,1,FALSE),0)=0,0,1)</f>
        <v>0</v>
      </c>
      <c r="L449" s="129" t="e">
        <f>IF(VLOOKUP(O449,Home!$C$8:$R$207,6,FALSE)="","",VLOOKUP(O449,Home!$C$8:$R$207,6,FALSE))</f>
        <v>#N/A</v>
      </c>
      <c r="M449" s="129" t="e">
        <f t="shared" si="142"/>
        <v>#N/A</v>
      </c>
      <c r="N449" s="11">
        <f>SUM($K$4:K449)</f>
        <v>200</v>
      </c>
      <c r="O449" s="11" t="str">
        <f>IF(P449="","",IF(IFERROR(VLOOKUP(N449,Home!$C$8:$R$1048576,1,FALSE),"")=0,"",IFERROR(VLOOKUP(N449,Home!$C$8:$R$1048576,1,FALSE),"")))</f>
        <v/>
      </c>
      <c r="P449" s="11" t="str">
        <f>IF(IFERROR(VLOOKUP(W449,Home!$C$8:$R$1048576,3,FALSE),"")=0,"",IFERROR(VLOOKUP(W449,Home!$C$8:$R$1048576,3,FALSE),""))</f>
        <v/>
      </c>
      <c r="Q449" s="11" t="str">
        <f t="shared" si="143"/>
        <v/>
      </c>
      <c r="R449" s="130" t="e">
        <f>VLOOKUP(Q449,'Baggrund til lister'!$G$4:$H$15,2,FALSE)</f>
        <v>#N/A</v>
      </c>
      <c r="S449" s="11" t="str">
        <f t="shared" si="144"/>
        <v/>
      </c>
      <c r="T449" s="11" t="str">
        <f>IF(IFERROR(VLOOKUP(N449,Home!$C$8:$R$1048576,11,FALSE),"")=0,"",IFERROR(VLOOKUP(N449,Home!$C$8:$R$1048576,11,FALSE),""))</f>
        <v/>
      </c>
      <c r="U449" s="11" t="str">
        <f>IF(IFERROR(VLOOKUP(O449,Home!$C$8:$R$1048576,12,FALSE),"")=0,"",IFERROR(VLOOKUP(O449,Home!$C$8:$R$1048576,12,FALSE),""))</f>
        <v/>
      </c>
      <c r="V449" s="11" t="str">
        <f>IF(IFERROR(VLOOKUP(O449,Home!$C$8:$R$1048576,8,FALSE),"")=0,"",IFERROR(VLOOKUP(O449,Home!$C$8:$R$1048576,8,FALSE),""))</f>
        <v/>
      </c>
      <c r="W449" s="11" t="str">
        <f>IF(OR(VLOOKUP(N449,Home!$C$7:$I$207,6,FALSE)="",VLOOKUP(N449,Home!$C$7:$I$207,7,FALSE)=""),"FEJL",SUM(Baggrundsark!$K$4:K449))</f>
        <v>FEJL</v>
      </c>
      <c r="Y449">
        <v>446</v>
      </c>
      <c r="Z449" s="1"/>
      <c r="AC449" s="44"/>
      <c r="AD449">
        <f t="shared" si="153"/>
        <v>0</v>
      </c>
      <c r="AE449">
        <f>SUM($AD$4:AD449)</f>
        <v>1</v>
      </c>
      <c r="AF449" s="103" t="str">
        <f>IFERROR(VLOOKUP(AN449,Home!$C$8:$E$207,3,FALSE),"")</f>
        <v/>
      </c>
      <c r="AG449" s="103" t="str">
        <f>IFERROR(VLOOKUP(AN449,Home!$C$8:$E$207,2,FALSE),"")</f>
        <v/>
      </c>
      <c r="AH449" s="104" t="str">
        <f>IF(VLOOKUP(AE449,Home!$C$8:$I$207,6,FALSE)="","",VLOOKUP(AE449,Home!$C$8:$I$207,6,FALSE))</f>
        <v/>
      </c>
      <c r="AI449" s="104" t="e">
        <f t="shared" si="161"/>
        <v>#VALUE!</v>
      </c>
      <c r="AJ449" s="105" t="e">
        <f t="shared" si="154"/>
        <v>#VALUE!</v>
      </c>
      <c r="AK449" s="103" t="e">
        <f t="shared" si="145"/>
        <v>#VALUE!</v>
      </c>
      <c r="AL449" s="103" t="e">
        <f t="shared" si="155"/>
        <v>#VALUE!</v>
      </c>
      <c r="AN449" t="str">
        <f>IF(OR(VLOOKUP(AE449,Home!$C$8:$I$207,6,FALSE)="",VLOOKUP(AE449,Home!$C$8:$I$207,7,FALSE)=""),"FEJL",Baggrundsark!AE449)</f>
        <v>FEJL</v>
      </c>
      <c r="AO449">
        <f>IF(VLOOKUP(AE449,Home!$C$8:$N$207,12,FALSE)="Timelønnet",1,0)</f>
        <v>0</v>
      </c>
      <c r="AP449">
        <f>SUM($AO$4:AO449)*AO449</f>
        <v>0</v>
      </c>
      <c r="AQ449">
        <f t="shared" si="146"/>
        <v>1</v>
      </c>
      <c r="AR449" t="str">
        <f t="shared" si="146"/>
        <v/>
      </c>
      <c r="AS449" t="e">
        <f t="shared" si="156"/>
        <v>#VALUE!</v>
      </c>
      <c r="AT449" s="45" t="e">
        <f t="shared" si="147"/>
        <v>#VALUE!</v>
      </c>
      <c r="AU449">
        <f>VLOOKUP(AQ449,Home!$C$8:$J$207,8,FALSE)</f>
        <v>0</v>
      </c>
      <c r="AZ449">
        <v>25</v>
      </c>
      <c r="BA449">
        <v>2022</v>
      </c>
      <c r="BB449" t="s">
        <v>660</v>
      </c>
      <c r="BC449" t="s">
        <v>165</v>
      </c>
    </row>
    <row r="450" spans="1:55" x14ac:dyDescent="0.25">
      <c r="A450" s="6">
        <f t="shared" si="148"/>
        <v>0</v>
      </c>
      <c r="B450" s="6">
        <f t="shared" si="157"/>
        <v>0</v>
      </c>
      <c r="C450" s="6" t="str">
        <f t="shared" si="149"/>
        <v/>
      </c>
      <c r="D450" s="7">
        <f t="shared" si="150"/>
        <v>0</v>
      </c>
      <c r="E450" s="7">
        <f t="shared" si="158"/>
        <v>0</v>
      </c>
      <c r="F450" s="7" t="str">
        <f t="shared" si="151"/>
        <v/>
      </c>
      <c r="G450" s="6">
        <f t="shared" si="152"/>
        <v>0</v>
      </c>
      <c r="H450" s="6">
        <f t="shared" si="159"/>
        <v>0</v>
      </c>
      <c r="I450" s="6" t="str">
        <f t="shared" si="160"/>
        <v/>
      </c>
      <c r="J450" s="11">
        <v>447</v>
      </c>
      <c r="K450" s="11">
        <f>IF(IFERROR(VLOOKUP(J450,Home!$A$8:$B$1048576,1,FALSE),0)=0,0,1)</f>
        <v>0</v>
      </c>
      <c r="L450" s="129" t="e">
        <f>IF(VLOOKUP(O450,Home!$C$8:$R$207,6,FALSE)="","",VLOOKUP(O450,Home!$C$8:$R$207,6,FALSE))</f>
        <v>#N/A</v>
      </c>
      <c r="M450" s="129" t="e">
        <f t="shared" si="142"/>
        <v>#N/A</v>
      </c>
      <c r="N450" s="11">
        <f>SUM($K$4:K450)</f>
        <v>200</v>
      </c>
      <c r="O450" s="11" t="str">
        <f>IF(P450="","",IF(IFERROR(VLOOKUP(N450,Home!$C$8:$R$1048576,1,FALSE),"")=0,"",IFERROR(VLOOKUP(N450,Home!$C$8:$R$1048576,1,FALSE),"")))</f>
        <v/>
      </c>
      <c r="P450" s="11" t="str">
        <f>IF(IFERROR(VLOOKUP(W450,Home!$C$8:$R$1048576,3,FALSE),"")=0,"",IFERROR(VLOOKUP(W450,Home!$C$8:$R$1048576,3,FALSE),""))</f>
        <v/>
      </c>
      <c r="Q450" s="11" t="str">
        <f t="shared" si="143"/>
        <v/>
      </c>
      <c r="R450" s="130" t="e">
        <f>VLOOKUP(Q450,'Baggrund til lister'!$G$4:$H$15,2,FALSE)</f>
        <v>#N/A</v>
      </c>
      <c r="S450" s="11" t="str">
        <f t="shared" si="144"/>
        <v/>
      </c>
      <c r="T450" s="11" t="str">
        <f>IF(IFERROR(VLOOKUP(N450,Home!$C$8:$R$1048576,11,FALSE),"")=0,"",IFERROR(VLOOKUP(N450,Home!$C$8:$R$1048576,11,FALSE),""))</f>
        <v/>
      </c>
      <c r="U450" s="11" t="str">
        <f>IF(IFERROR(VLOOKUP(O450,Home!$C$8:$R$1048576,12,FALSE),"")=0,"",IFERROR(VLOOKUP(O450,Home!$C$8:$R$1048576,12,FALSE),""))</f>
        <v/>
      </c>
      <c r="V450" s="11" t="str">
        <f>IF(IFERROR(VLOOKUP(O450,Home!$C$8:$R$1048576,8,FALSE),"")=0,"",IFERROR(VLOOKUP(O450,Home!$C$8:$R$1048576,8,FALSE),""))</f>
        <v/>
      </c>
      <c r="W450" s="11" t="str">
        <f>IF(OR(VLOOKUP(N450,Home!$C$7:$I$207,6,FALSE)="",VLOOKUP(N450,Home!$C$7:$I$207,7,FALSE)=""),"FEJL",SUM(Baggrundsark!$K$4:K450))</f>
        <v>FEJL</v>
      </c>
      <c r="Y450">
        <v>447</v>
      </c>
      <c r="Z450" s="1"/>
      <c r="AC450" s="44"/>
      <c r="AD450">
        <f t="shared" si="153"/>
        <v>0</v>
      </c>
      <c r="AE450">
        <f>SUM($AD$4:AD450)</f>
        <v>1</v>
      </c>
      <c r="AF450" s="103" t="str">
        <f>IFERROR(VLOOKUP(AN450,Home!$C$8:$E$207,3,FALSE),"")</f>
        <v/>
      </c>
      <c r="AG450" s="103" t="str">
        <f>IFERROR(VLOOKUP(AN450,Home!$C$8:$E$207,2,FALSE),"")</f>
        <v/>
      </c>
      <c r="AH450" s="104" t="str">
        <f>IF(VLOOKUP(AE450,Home!$C$8:$I$207,6,FALSE)="","",VLOOKUP(AE450,Home!$C$8:$I$207,6,FALSE))</f>
        <v/>
      </c>
      <c r="AI450" s="104" t="e">
        <f t="shared" si="161"/>
        <v>#VALUE!</v>
      </c>
      <c r="AJ450" s="105" t="e">
        <f t="shared" si="154"/>
        <v>#VALUE!</v>
      </c>
      <c r="AK450" s="103" t="e">
        <f t="shared" si="145"/>
        <v>#VALUE!</v>
      </c>
      <c r="AL450" s="103" t="e">
        <f t="shared" si="155"/>
        <v>#VALUE!</v>
      </c>
      <c r="AN450" t="str">
        <f>IF(OR(VLOOKUP(AE450,Home!$C$8:$I$207,6,FALSE)="",VLOOKUP(AE450,Home!$C$8:$I$207,7,FALSE)=""),"FEJL",Baggrundsark!AE450)</f>
        <v>FEJL</v>
      </c>
      <c r="AO450">
        <f>IF(VLOOKUP(AE450,Home!$C$8:$N$207,12,FALSE)="Timelønnet",1,0)</f>
        <v>0</v>
      </c>
      <c r="AP450">
        <f>SUM($AO$4:AO450)*AO450</f>
        <v>0</v>
      </c>
      <c r="AQ450">
        <f t="shared" si="146"/>
        <v>1</v>
      </c>
      <c r="AR450" t="str">
        <f t="shared" si="146"/>
        <v/>
      </c>
      <c r="AS450" t="e">
        <f t="shared" si="156"/>
        <v>#VALUE!</v>
      </c>
      <c r="AT450" s="45" t="e">
        <f t="shared" si="147"/>
        <v>#VALUE!</v>
      </c>
      <c r="AU450">
        <f>VLOOKUP(AQ450,Home!$C$8:$J$207,8,FALSE)</f>
        <v>0</v>
      </c>
      <c r="AZ450">
        <v>26</v>
      </c>
      <c r="BA450">
        <v>2022</v>
      </c>
      <c r="BB450" t="s">
        <v>661</v>
      </c>
      <c r="BC450" t="s">
        <v>166</v>
      </c>
    </row>
    <row r="451" spans="1:55" x14ac:dyDescent="0.25">
      <c r="A451" s="6">
        <f t="shared" si="148"/>
        <v>0</v>
      </c>
      <c r="B451" s="6">
        <f t="shared" si="157"/>
        <v>0</v>
      </c>
      <c r="C451" s="6" t="str">
        <f t="shared" si="149"/>
        <v/>
      </c>
      <c r="D451" s="7">
        <f t="shared" si="150"/>
        <v>0</v>
      </c>
      <c r="E451" s="7">
        <f t="shared" si="158"/>
        <v>0</v>
      </c>
      <c r="F451" s="7" t="str">
        <f t="shared" si="151"/>
        <v/>
      </c>
      <c r="G451" s="6">
        <f t="shared" si="152"/>
        <v>0</v>
      </c>
      <c r="H451" s="6">
        <f t="shared" si="159"/>
        <v>0</v>
      </c>
      <c r="I451" s="6" t="str">
        <f t="shared" si="160"/>
        <v/>
      </c>
      <c r="J451" s="11">
        <v>448</v>
      </c>
      <c r="K451" s="11">
        <f>IF(IFERROR(VLOOKUP(J451,Home!$A$8:$B$1048576,1,FALSE),0)=0,0,1)</f>
        <v>0</v>
      </c>
      <c r="L451" s="129" t="e">
        <f>IF(VLOOKUP(O451,Home!$C$8:$R$207,6,FALSE)="","",VLOOKUP(O451,Home!$C$8:$R$207,6,FALSE))</f>
        <v>#N/A</v>
      </c>
      <c r="M451" s="129" t="e">
        <f t="shared" si="142"/>
        <v>#N/A</v>
      </c>
      <c r="N451" s="11">
        <f>SUM($K$4:K451)</f>
        <v>200</v>
      </c>
      <c r="O451" s="11" t="str">
        <f>IF(P451="","",IF(IFERROR(VLOOKUP(N451,Home!$C$8:$R$1048576,1,FALSE),"")=0,"",IFERROR(VLOOKUP(N451,Home!$C$8:$R$1048576,1,FALSE),"")))</f>
        <v/>
      </c>
      <c r="P451" s="11" t="str">
        <f>IF(IFERROR(VLOOKUP(W451,Home!$C$8:$R$1048576,3,FALSE),"")=0,"",IFERROR(VLOOKUP(W451,Home!$C$8:$R$1048576,3,FALSE),""))</f>
        <v/>
      </c>
      <c r="Q451" s="11" t="str">
        <f t="shared" si="143"/>
        <v/>
      </c>
      <c r="R451" s="130" t="e">
        <f>VLOOKUP(Q451,'Baggrund til lister'!$G$4:$H$15,2,FALSE)</f>
        <v>#N/A</v>
      </c>
      <c r="S451" s="11" t="str">
        <f t="shared" si="144"/>
        <v/>
      </c>
      <c r="T451" s="11" t="str">
        <f>IF(IFERROR(VLOOKUP(N451,Home!$C$8:$R$1048576,11,FALSE),"")=0,"",IFERROR(VLOOKUP(N451,Home!$C$8:$R$1048576,11,FALSE),""))</f>
        <v/>
      </c>
      <c r="U451" s="11" t="str">
        <f>IF(IFERROR(VLOOKUP(O451,Home!$C$8:$R$1048576,12,FALSE),"")=0,"",IFERROR(VLOOKUP(O451,Home!$C$8:$R$1048576,12,FALSE),""))</f>
        <v/>
      </c>
      <c r="V451" s="11" t="str">
        <f>IF(IFERROR(VLOOKUP(O451,Home!$C$8:$R$1048576,8,FALSE),"")=0,"",IFERROR(VLOOKUP(O451,Home!$C$8:$R$1048576,8,FALSE),""))</f>
        <v/>
      </c>
      <c r="W451" s="11" t="str">
        <f>IF(OR(VLOOKUP(N451,Home!$C$7:$I$207,6,FALSE)="",VLOOKUP(N451,Home!$C$7:$I$207,7,FALSE)=""),"FEJL",SUM(Baggrundsark!$K$4:K451))</f>
        <v>FEJL</v>
      </c>
      <c r="Y451">
        <v>448</v>
      </c>
      <c r="Z451" s="1"/>
      <c r="AC451" s="44"/>
      <c r="AD451">
        <f t="shared" si="153"/>
        <v>0</v>
      </c>
      <c r="AE451">
        <f>SUM($AD$4:AD451)</f>
        <v>1</v>
      </c>
      <c r="AF451" s="103" t="str">
        <f>IFERROR(VLOOKUP(AN451,Home!$C$8:$E$207,3,FALSE),"")</f>
        <v/>
      </c>
      <c r="AG451" s="103" t="str">
        <f>IFERROR(VLOOKUP(AN451,Home!$C$8:$E$207,2,FALSE),"")</f>
        <v/>
      </c>
      <c r="AH451" s="104" t="str">
        <f>IF(VLOOKUP(AE451,Home!$C$8:$I$207,6,FALSE)="","",VLOOKUP(AE451,Home!$C$8:$I$207,6,FALSE))</f>
        <v/>
      </c>
      <c r="AI451" s="104" t="e">
        <f t="shared" si="161"/>
        <v>#VALUE!</v>
      </c>
      <c r="AJ451" s="105" t="e">
        <f t="shared" si="154"/>
        <v>#VALUE!</v>
      </c>
      <c r="AK451" s="103" t="e">
        <f t="shared" si="145"/>
        <v>#VALUE!</v>
      </c>
      <c r="AL451" s="103" t="e">
        <f t="shared" si="155"/>
        <v>#VALUE!</v>
      </c>
      <c r="AN451" t="str">
        <f>IF(OR(VLOOKUP(AE451,Home!$C$8:$I$207,6,FALSE)="",VLOOKUP(AE451,Home!$C$8:$I$207,7,FALSE)=""),"FEJL",Baggrundsark!AE451)</f>
        <v>FEJL</v>
      </c>
      <c r="AO451">
        <f>IF(VLOOKUP(AE451,Home!$C$8:$N$207,12,FALSE)="Timelønnet",1,0)</f>
        <v>0</v>
      </c>
      <c r="AP451">
        <f>SUM($AO$4:AO451)*AO451</f>
        <v>0</v>
      </c>
      <c r="AQ451">
        <f t="shared" si="146"/>
        <v>1</v>
      </c>
      <c r="AR451" t="str">
        <f t="shared" si="146"/>
        <v/>
      </c>
      <c r="AS451" t="e">
        <f t="shared" si="156"/>
        <v>#VALUE!</v>
      </c>
      <c r="AT451" s="45" t="e">
        <f t="shared" si="147"/>
        <v>#VALUE!</v>
      </c>
      <c r="AU451">
        <f>VLOOKUP(AQ451,Home!$C$8:$J$207,8,FALSE)</f>
        <v>0</v>
      </c>
      <c r="AZ451">
        <v>27</v>
      </c>
      <c r="BA451">
        <v>2022</v>
      </c>
      <c r="BB451" t="s">
        <v>662</v>
      </c>
      <c r="BC451" t="s">
        <v>166</v>
      </c>
    </row>
    <row r="452" spans="1:55" x14ac:dyDescent="0.25">
      <c r="A452" s="6">
        <f t="shared" si="148"/>
        <v>0</v>
      </c>
      <c r="B452" s="6">
        <f t="shared" si="157"/>
        <v>0</v>
      </c>
      <c r="C452" s="6" t="str">
        <f t="shared" si="149"/>
        <v/>
      </c>
      <c r="D452" s="7">
        <f t="shared" si="150"/>
        <v>0</v>
      </c>
      <c r="E452" s="7">
        <f t="shared" si="158"/>
        <v>0</v>
      </c>
      <c r="F452" s="7" t="str">
        <f t="shared" si="151"/>
        <v/>
      </c>
      <c r="G452" s="6">
        <f t="shared" si="152"/>
        <v>0</v>
      </c>
      <c r="H452" s="6">
        <f t="shared" si="159"/>
        <v>0</v>
      </c>
      <c r="I452" s="6" t="str">
        <f t="shared" si="160"/>
        <v/>
      </c>
      <c r="J452" s="11">
        <v>449</v>
      </c>
      <c r="K452" s="11">
        <f>IF(IFERROR(VLOOKUP(J452,Home!$A$8:$B$1048576,1,FALSE),0)=0,0,1)</f>
        <v>0</v>
      </c>
      <c r="L452" s="129" t="e">
        <f>IF(VLOOKUP(O452,Home!$C$8:$R$207,6,FALSE)="","",VLOOKUP(O452,Home!$C$8:$R$207,6,FALSE))</f>
        <v>#N/A</v>
      </c>
      <c r="M452" s="129" t="e">
        <f t="shared" ref="M452:M515" si="162">IF(O452=O451,EDATE(M451,1),L452)</f>
        <v>#N/A</v>
      </c>
      <c r="N452" s="11">
        <f>SUM($K$4:K452)</f>
        <v>200</v>
      </c>
      <c r="O452" s="11" t="str">
        <f>IF(P452="","",IF(IFERROR(VLOOKUP(N452,Home!$C$8:$R$1048576,1,FALSE),"")=0,"",IFERROR(VLOOKUP(N452,Home!$C$8:$R$1048576,1,FALSE),"")))</f>
        <v/>
      </c>
      <c r="P452" s="11" t="str">
        <f>IF(IFERROR(VLOOKUP(W452,Home!$C$8:$R$1048576,3,FALSE),"")=0,"",IFERROR(VLOOKUP(W452,Home!$C$8:$R$1048576,3,FALSE),""))</f>
        <v/>
      </c>
      <c r="Q452" s="11" t="str">
        <f t="shared" ref="Q452:Q502" si="163">IFERROR(MONTH(M452),"")</f>
        <v/>
      </c>
      <c r="R452" s="130" t="e">
        <f>VLOOKUP(Q452,'Baggrund til lister'!$G$4:$H$15,2,FALSE)</f>
        <v>#N/A</v>
      </c>
      <c r="S452" s="11" t="str">
        <f t="shared" ref="S452:S515" si="164">IFERROR(YEAR(M452),"")</f>
        <v/>
      </c>
      <c r="T452" s="11" t="str">
        <f>IF(IFERROR(VLOOKUP(N452,Home!$C$8:$R$1048576,11,FALSE),"")=0,"",IFERROR(VLOOKUP(N452,Home!$C$8:$R$1048576,11,FALSE),""))</f>
        <v/>
      </c>
      <c r="U452" s="11" t="str">
        <f>IF(IFERROR(VLOOKUP(O452,Home!$C$8:$R$1048576,12,FALSE),"")=0,"",IFERROR(VLOOKUP(O452,Home!$C$8:$R$1048576,12,FALSE),""))</f>
        <v/>
      </c>
      <c r="V452" s="11" t="str">
        <f>IF(IFERROR(VLOOKUP(O452,Home!$C$8:$R$1048576,8,FALSE),"")=0,"",IFERROR(VLOOKUP(O452,Home!$C$8:$R$1048576,8,FALSE),""))</f>
        <v/>
      </c>
      <c r="W452" s="11" t="str">
        <f>IF(OR(VLOOKUP(N452,Home!$C$7:$I$207,6,FALSE)="",VLOOKUP(N452,Home!$C$7:$I$207,7,FALSE)=""),"FEJL",SUM(Baggrundsark!$K$4:K452))</f>
        <v>FEJL</v>
      </c>
      <c r="Y452">
        <v>449</v>
      </c>
      <c r="Z452" s="1"/>
      <c r="AC452" s="44"/>
      <c r="AD452">
        <f t="shared" si="153"/>
        <v>0</v>
      </c>
      <c r="AE452">
        <f>SUM($AD$4:AD452)</f>
        <v>1</v>
      </c>
      <c r="AF452" s="103" t="str">
        <f>IFERROR(VLOOKUP(AN452,Home!$C$8:$E$207,3,FALSE),"")</f>
        <v/>
      </c>
      <c r="AG452" s="103" t="str">
        <f>IFERROR(VLOOKUP(AN452,Home!$C$8:$E$207,2,FALSE),"")</f>
        <v/>
      </c>
      <c r="AH452" s="104" t="str">
        <f>IF(VLOOKUP(AE452,Home!$C$8:$I$207,6,FALSE)="","",VLOOKUP(AE452,Home!$C$8:$I$207,6,FALSE))</f>
        <v/>
      </c>
      <c r="AI452" s="104" t="e">
        <f t="shared" si="161"/>
        <v>#VALUE!</v>
      </c>
      <c r="AJ452" s="105" t="e">
        <f t="shared" si="154"/>
        <v>#VALUE!</v>
      </c>
      <c r="AK452" s="103" t="e">
        <f t="shared" ref="AK452:AK515" si="165">YEAR(AI452)</f>
        <v>#VALUE!</v>
      </c>
      <c r="AL452" s="103" t="e">
        <f t="shared" si="155"/>
        <v>#VALUE!</v>
      </c>
      <c r="AN452" t="str">
        <f>IF(OR(VLOOKUP(AE452,Home!$C$8:$I$207,6,FALSE)="",VLOOKUP(AE452,Home!$C$8:$I$207,7,FALSE)=""),"FEJL",Baggrundsark!AE452)</f>
        <v>FEJL</v>
      </c>
      <c r="AO452">
        <f>IF(VLOOKUP(AE452,Home!$C$8:$N$207,12,FALSE)="Timelønnet",1,0)</f>
        <v>0</v>
      </c>
      <c r="AP452">
        <f>SUM($AO$4:AO452)*AO452</f>
        <v>0</v>
      </c>
      <c r="AQ452">
        <f t="shared" ref="AQ452:AR515" si="166">AE452</f>
        <v>1</v>
      </c>
      <c r="AR452" t="str">
        <f t="shared" si="166"/>
        <v/>
      </c>
      <c r="AS452" t="e">
        <f t="shared" si="156"/>
        <v>#VALUE!</v>
      </c>
      <c r="AT452" s="45" t="e">
        <f t="shared" ref="AT452:AT515" si="167">AK452</f>
        <v>#VALUE!</v>
      </c>
      <c r="AU452">
        <f>VLOOKUP(AQ452,Home!$C$8:$J$207,8,FALSE)</f>
        <v>0</v>
      </c>
      <c r="AZ452">
        <v>28</v>
      </c>
      <c r="BA452">
        <v>2022</v>
      </c>
      <c r="BB452" t="s">
        <v>663</v>
      </c>
      <c r="BC452" t="s">
        <v>167</v>
      </c>
    </row>
    <row r="453" spans="1:55" x14ac:dyDescent="0.25">
      <c r="A453" s="6">
        <f t="shared" ref="A453:A516" si="168">IF(U453="Kontraktansat",1,0)</f>
        <v>0</v>
      </c>
      <c r="B453" s="6">
        <f t="shared" si="157"/>
        <v>0</v>
      </c>
      <c r="C453" s="6" t="str">
        <f t="shared" ref="C453:C516" si="169">IF(B453=B452,"",B453)</f>
        <v/>
      </c>
      <c r="D453" s="7">
        <f t="shared" ref="D453:D516" si="170">IF(U453="Månedslønnet",1,0)</f>
        <v>0</v>
      </c>
      <c r="E453" s="7">
        <f t="shared" si="158"/>
        <v>0</v>
      </c>
      <c r="F453" s="7" t="str">
        <f t="shared" ref="F453:F516" si="171">IF(E453=E452,"",E453)</f>
        <v/>
      </c>
      <c r="G453" s="6">
        <f t="shared" ref="G453:G516" si="172">IF(U453="Standardsats",1,0)</f>
        <v>0</v>
      </c>
      <c r="H453" s="6">
        <f t="shared" si="159"/>
        <v>0</v>
      </c>
      <c r="I453" s="6" t="str">
        <f t="shared" si="160"/>
        <v/>
      </c>
      <c r="J453" s="11">
        <v>450</v>
      </c>
      <c r="K453" s="11">
        <f>IF(IFERROR(VLOOKUP(J453,Home!$A$8:$B$1048576,1,FALSE),0)=0,0,1)</f>
        <v>0</v>
      </c>
      <c r="L453" s="129" t="e">
        <f>IF(VLOOKUP(O453,Home!$C$8:$R$207,6,FALSE)="","",VLOOKUP(O453,Home!$C$8:$R$207,6,FALSE))</f>
        <v>#N/A</v>
      </c>
      <c r="M453" s="129" t="e">
        <f t="shared" si="162"/>
        <v>#N/A</v>
      </c>
      <c r="N453" s="11">
        <f>SUM($K$4:K453)</f>
        <v>200</v>
      </c>
      <c r="O453" s="11" t="str">
        <f>IF(P453="","",IF(IFERROR(VLOOKUP(N453,Home!$C$8:$R$1048576,1,FALSE),"")=0,"",IFERROR(VLOOKUP(N453,Home!$C$8:$R$1048576,1,FALSE),"")))</f>
        <v/>
      </c>
      <c r="P453" s="11" t="str">
        <f>IF(IFERROR(VLOOKUP(W453,Home!$C$8:$R$1048576,3,FALSE),"")=0,"",IFERROR(VLOOKUP(W453,Home!$C$8:$R$1048576,3,FALSE),""))</f>
        <v/>
      </c>
      <c r="Q453" s="11" t="str">
        <f t="shared" si="163"/>
        <v/>
      </c>
      <c r="R453" s="130" t="e">
        <f>VLOOKUP(Q453,'Baggrund til lister'!$G$4:$H$15,2,FALSE)</f>
        <v>#N/A</v>
      </c>
      <c r="S453" s="11" t="str">
        <f t="shared" si="164"/>
        <v/>
      </c>
      <c r="T453" s="11" t="str">
        <f>IF(IFERROR(VLOOKUP(N453,Home!$C$8:$R$1048576,11,FALSE),"")=0,"",IFERROR(VLOOKUP(N453,Home!$C$8:$R$1048576,11,FALSE),""))</f>
        <v/>
      </c>
      <c r="U453" s="11" t="str">
        <f>IF(IFERROR(VLOOKUP(O453,Home!$C$8:$R$1048576,12,FALSE),"")=0,"",IFERROR(VLOOKUP(O453,Home!$C$8:$R$1048576,12,FALSE),""))</f>
        <v/>
      </c>
      <c r="V453" s="11" t="str">
        <f>IF(IFERROR(VLOOKUP(O453,Home!$C$8:$R$1048576,8,FALSE),"")=0,"",IFERROR(VLOOKUP(O453,Home!$C$8:$R$1048576,8,FALSE),""))</f>
        <v/>
      </c>
      <c r="W453" s="11" t="str">
        <f>IF(OR(VLOOKUP(N453,Home!$C$7:$I$207,6,FALSE)="",VLOOKUP(N453,Home!$C$7:$I$207,7,FALSE)=""),"FEJL",SUM(Baggrundsark!$K$4:K453))</f>
        <v>FEJL</v>
      </c>
      <c r="Y453">
        <v>450</v>
      </c>
      <c r="Z453" s="1"/>
      <c r="AC453" s="44"/>
      <c r="AD453">
        <f t="shared" ref="AD453:AD516" si="173">IF(IFERROR(VLOOKUP(Y453,$AC$4:$AC$203,1,FALSE),0)=0,0,1)</f>
        <v>0</v>
      </c>
      <c r="AE453">
        <f>SUM($AD$4:AD453)</f>
        <v>1</v>
      </c>
      <c r="AF453" s="103" t="str">
        <f>IFERROR(VLOOKUP(AN453,Home!$C$8:$E$207,3,FALSE),"")</f>
        <v/>
      </c>
      <c r="AG453" s="103" t="str">
        <f>IFERROR(VLOOKUP(AN453,Home!$C$8:$E$207,2,FALSE),"")</f>
        <v/>
      </c>
      <c r="AH453" s="104" t="str">
        <f>IF(VLOOKUP(AE453,Home!$C$8:$I$207,6,FALSE)="","",VLOOKUP(AE453,Home!$C$8:$I$207,6,FALSE))</f>
        <v/>
      </c>
      <c r="AI453" s="104" t="e">
        <f t="shared" si="161"/>
        <v>#VALUE!</v>
      </c>
      <c r="AJ453" s="105" t="e">
        <f t="shared" ref="AJ453:AJ516" si="174">1+INT((AI453-DATE(YEAR(AI453+4-WEEKDAY(AI453+6)),1,5)+WEEKDAY(DATE(YEAR(AI453+4-WEEKDAY(AI453+6)),1,3)))/7)</f>
        <v>#VALUE!</v>
      </c>
      <c r="AK453" s="103" t="e">
        <f t="shared" si="165"/>
        <v>#VALUE!</v>
      </c>
      <c r="AL453" s="103" t="e">
        <f t="shared" ref="AL453:AL516" si="175">AK453&amp;" "&amp;AJ453</f>
        <v>#VALUE!</v>
      </c>
      <c r="AN453" t="str">
        <f>IF(OR(VLOOKUP(AE453,Home!$C$8:$I$207,6,FALSE)="",VLOOKUP(AE453,Home!$C$8:$I$207,7,FALSE)=""),"FEJL",Baggrundsark!AE453)</f>
        <v>FEJL</v>
      </c>
      <c r="AO453">
        <f>IF(VLOOKUP(AE453,Home!$C$8:$N$207,12,FALSE)="Timelønnet",1,0)</f>
        <v>0</v>
      </c>
      <c r="AP453">
        <f>SUM($AO$4:AO453)*AO453</f>
        <v>0</v>
      </c>
      <c r="AQ453">
        <f t="shared" si="166"/>
        <v>1</v>
      </c>
      <c r="AR453" t="str">
        <f t="shared" si="166"/>
        <v/>
      </c>
      <c r="AS453" t="e">
        <f t="shared" ref="AS453:AS516" si="176">VLOOKUP(AL453,$BB$4:$BC$476,2,FALSE)</f>
        <v>#VALUE!</v>
      </c>
      <c r="AT453" s="45" t="e">
        <f t="shared" si="167"/>
        <v>#VALUE!</v>
      </c>
      <c r="AU453">
        <f>VLOOKUP(AQ453,Home!$C$8:$J$207,8,FALSE)</f>
        <v>0</v>
      </c>
      <c r="AZ453">
        <v>29</v>
      </c>
      <c r="BA453">
        <v>2022</v>
      </c>
      <c r="BB453" t="s">
        <v>664</v>
      </c>
      <c r="BC453" t="s">
        <v>167</v>
      </c>
    </row>
    <row r="454" spans="1:55" x14ac:dyDescent="0.25">
      <c r="A454" s="6">
        <f t="shared" si="168"/>
        <v>0</v>
      </c>
      <c r="B454" s="6">
        <f t="shared" ref="B454:B517" si="177">A454+B453</f>
        <v>0</v>
      </c>
      <c r="C454" s="6" t="str">
        <f t="shared" si="169"/>
        <v/>
      </c>
      <c r="D454" s="7">
        <f t="shared" si="170"/>
        <v>0</v>
      </c>
      <c r="E454" s="7">
        <f t="shared" ref="E454:E517" si="178">D454+E453</f>
        <v>0</v>
      </c>
      <c r="F454" s="7" t="str">
        <f t="shared" si="171"/>
        <v/>
      </c>
      <c r="G454" s="6">
        <f t="shared" si="172"/>
        <v>0</v>
      </c>
      <c r="H454" s="6">
        <f t="shared" ref="H454:H517" si="179">G454+H453</f>
        <v>0</v>
      </c>
      <c r="I454" s="6" t="str">
        <f t="shared" ref="I454:I517" si="180">IF(H454=H453,"",H454)</f>
        <v/>
      </c>
      <c r="J454" s="11">
        <v>451</v>
      </c>
      <c r="K454" s="11">
        <f>IF(IFERROR(VLOOKUP(J454,Home!$A$8:$B$1048576,1,FALSE),0)=0,0,1)</f>
        <v>0</v>
      </c>
      <c r="L454" s="129" t="e">
        <f>IF(VLOOKUP(O454,Home!$C$8:$R$207,6,FALSE)="","",VLOOKUP(O454,Home!$C$8:$R$207,6,FALSE))</f>
        <v>#N/A</v>
      </c>
      <c r="M454" s="129" t="e">
        <f t="shared" si="162"/>
        <v>#N/A</v>
      </c>
      <c r="N454" s="11">
        <f>SUM($K$4:K454)</f>
        <v>200</v>
      </c>
      <c r="O454" s="11" t="str">
        <f>IF(P454="","",IF(IFERROR(VLOOKUP(N454,Home!$C$8:$R$1048576,1,FALSE),"")=0,"",IFERROR(VLOOKUP(N454,Home!$C$8:$R$1048576,1,FALSE),"")))</f>
        <v/>
      </c>
      <c r="P454" s="11" t="str">
        <f>IF(IFERROR(VLOOKUP(W454,Home!$C$8:$R$1048576,3,FALSE),"")=0,"",IFERROR(VLOOKUP(W454,Home!$C$8:$R$1048576,3,FALSE),""))</f>
        <v/>
      </c>
      <c r="Q454" s="11" t="str">
        <f t="shared" si="163"/>
        <v/>
      </c>
      <c r="R454" s="130" t="e">
        <f>VLOOKUP(Q454,'Baggrund til lister'!$G$4:$H$15,2,FALSE)</f>
        <v>#N/A</v>
      </c>
      <c r="S454" s="11" t="str">
        <f t="shared" si="164"/>
        <v/>
      </c>
      <c r="T454" s="11" t="str">
        <f>IF(IFERROR(VLOOKUP(N454,Home!$C$8:$R$1048576,11,FALSE),"")=0,"",IFERROR(VLOOKUP(N454,Home!$C$8:$R$1048576,11,FALSE),""))</f>
        <v/>
      </c>
      <c r="U454" s="11" t="str">
        <f>IF(IFERROR(VLOOKUP(O454,Home!$C$8:$R$1048576,12,FALSE),"")=0,"",IFERROR(VLOOKUP(O454,Home!$C$8:$R$1048576,12,FALSE),""))</f>
        <v/>
      </c>
      <c r="V454" s="11" t="str">
        <f>IF(IFERROR(VLOOKUP(O454,Home!$C$8:$R$1048576,8,FALSE),"")=0,"",IFERROR(VLOOKUP(O454,Home!$C$8:$R$1048576,8,FALSE),""))</f>
        <v/>
      </c>
      <c r="W454" s="11" t="str">
        <f>IF(OR(VLOOKUP(N454,Home!$C$7:$I$207,6,FALSE)="",VLOOKUP(N454,Home!$C$7:$I$207,7,FALSE)=""),"FEJL",SUM(Baggrundsark!$K$4:K454))</f>
        <v>FEJL</v>
      </c>
      <c r="Y454">
        <v>451</v>
      </c>
      <c r="Z454" s="1"/>
      <c r="AC454" s="44"/>
      <c r="AD454">
        <f t="shared" si="173"/>
        <v>0</v>
      </c>
      <c r="AE454">
        <f>SUM($AD$4:AD454)</f>
        <v>1</v>
      </c>
      <c r="AF454" s="103" t="str">
        <f>IFERROR(VLOOKUP(AN454,Home!$C$8:$E$207,3,FALSE),"")</f>
        <v/>
      </c>
      <c r="AG454" s="103" t="str">
        <f>IFERROR(VLOOKUP(AN454,Home!$C$8:$E$207,2,FALSE),"")</f>
        <v/>
      </c>
      <c r="AH454" s="104" t="str">
        <f>IF(VLOOKUP(AE454,Home!$C$8:$I$207,6,FALSE)="","",VLOOKUP(AE454,Home!$C$8:$I$207,6,FALSE))</f>
        <v/>
      </c>
      <c r="AI454" s="104" t="e">
        <f t="shared" ref="AI454:AI517" si="181">IF(AG454=AG453,AI453+14,AH454)</f>
        <v>#VALUE!</v>
      </c>
      <c r="AJ454" s="105" t="e">
        <f t="shared" si="174"/>
        <v>#VALUE!</v>
      </c>
      <c r="AK454" s="103" t="e">
        <f t="shared" si="165"/>
        <v>#VALUE!</v>
      </c>
      <c r="AL454" s="103" t="e">
        <f t="shared" si="175"/>
        <v>#VALUE!</v>
      </c>
      <c r="AN454" t="str">
        <f>IF(OR(VLOOKUP(AE454,Home!$C$8:$I$207,6,FALSE)="",VLOOKUP(AE454,Home!$C$8:$I$207,7,FALSE)=""),"FEJL",Baggrundsark!AE454)</f>
        <v>FEJL</v>
      </c>
      <c r="AO454">
        <f>IF(VLOOKUP(AE454,Home!$C$8:$N$207,12,FALSE)="Timelønnet",1,0)</f>
        <v>0</v>
      </c>
      <c r="AP454">
        <f>SUM($AO$4:AO454)*AO454</f>
        <v>0</v>
      </c>
      <c r="AQ454">
        <f t="shared" si="166"/>
        <v>1</v>
      </c>
      <c r="AR454" t="str">
        <f t="shared" si="166"/>
        <v/>
      </c>
      <c r="AS454" t="e">
        <f t="shared" si="176"/>
        <v>#VALUE!</v>
      </c>
      <c r="AT454" s="45" t="e">
        <f t="shared" si="167"/>
        <v>#VALUE!</v>
      </c>
      <c r="AU454">
        <f>VLOOKUP(AQ454,Home!$C$8:$J$207,8,FALSE)</f>
        <v>0</v>
      </c>
      <c r="AZ454">
        <v>30</v>
      </c>
      <c r="BA454">
        <v>2022</v>
      </c>
      <c r="BB454" t="s">
        <v>665</v>
      </c>
      <c r="BC454" t="s">
        <v>168</v>
      </c>
    </row>
    <row r="455" spans="1:55" x14ac:dyDescent="0.25">
      <c r="A455" s="6">
        <f t="shared" si="168"/>
        <v>0</v>
      </c>
      <c r="B455" s="6">
        <f t="shared" si="177"/>
        <v>0</v>
      </c>
      <c r="C455" s="6" t="str">
        <f t="shared" si="169"/>
        <v/>
      </c>
      <c r="D455" s="7">
        <f t="shared" si="170"/>
        <v>0</v>
      </c>
      <c r="E455" s="7">
        <f t="shared" si="178"/>
        <v>0</v>
      </c>
      <c r="F455" s="7" t="str">
        <f t="shared" si="171"/>
        <v/>
      </c>
      <c r="G455" s="6">
        <f t="shared" si="172"/>
        <v>0</v>
      </c>
      <c r="H455" s="6">
        <f t="shared" si="179"/>
        <v>0</v>
      </c>
      <c r="I455" s="6" t="str">
        <f t="shared" si="180"/>
        <v/>
      </c>
      <c r="J455" s="11">
        <v>452</v>
      </c>
      <c r="K455" s="11">
        <f>IF(IFERROR(VLOOKUP(J455,Home!$A$8:$B$1048576,1,FALSE),0)=0,0,1)</f>
        <v>0</v>
      </c>
      <c r="L455" s="129" t="e">
        <f>IF(VLOOKUP(O455,Home!$C$8:$R$207,6,FALSE)="","",VLOOKUP(O455,Home!$C$8:$R$207,6,FALSE))</f>
        <v>#N/A</v>
      </c>
      <c r="M455" s="129" t="e">
        <f t="shared" si="162"/>
        <v>#N/A</v>
      </c>
      <c r="N455" s="11">
        <f>SUM($K$4:K455)</f>
        <v>200</v>
      </c>
      <c r="O455" s="11" t="str">
        <f>IF(P455="","",IF(IFERROR(VLOOKUP(N455,Home!$C$8:$R$1048576,1,FALSE),"")=0,"",IFERROR(VLOOKUP(N455,Home!$C$8:$R$1048576,1,FALSE),"")))</f>
        <v/>
      </c>
      <c r="P455" s="11" t="str">
        <f>IF(IFERROR(VLOOKUP(W455,Home!$C$8:$R$1048576,3,FALSE),"")=0,"",IFERROR(VLOOKUP(W455,Home!$C$8:$R$1048576,3,FALSE),""))</f>
        <v/>
      </c>
      <c r="Q455" s="11" t="str">
        <f t="shared" si="163"/>
        <v/>
      </c>
      <c r="R455" s="130" t="e">
        <f>VLOOKUP(Q455,'Baggrund til lister'!$G$4:$H$15,2,FALSE)</f>
        <v>#N/A</v>
      </c>
      <c r="S455" s="11" t="str">
        <f t="shared" si="164"/>
        <v/>
      </c>
      <c r="T455" s="11" t="str">
        <f>IF(IFERROR(VLOOKUP(N455,Home!$C$8:$R$1048576,11,FALSE),"")=0,"",IFERROR(VLOOKUP(N455,Home!$C$8:$R$1048576,11,FALSE),""))</f>
        <v/>
      </c>
      <c r="U455" s="11" t="str">
        <f>IF(IFERROR(VLOOKUP(O455,Home!$C$8:$R$1048576,12,FALSE),"")=0,"",IFERROR(VLOOKUP(O455,Home!$C$8:$R$1048576,12,FALSE),""))</f>
        <v/>
      </c>
      <c r="V455" s="11" t="str">
        <f>IF(IFERROR(VLOOKUP(O455,Home!$C$8:$R$1048576,8,FALSE),"")=0,"",IFERROR(VLOOKUP(O455,Home!$C$8:$R$1048576,8,FALSE),""))</f>
        <v/>
      </c>
      <c r="W455" s="11" t="str">
        <f>IF(OR(VLOOKUP(N455,Home!$C$7:$I$207,6,FALSE)="",VLOOKUP(N455,Home!$C$7:$I$207,7,FALSE)=""),"FEJL",SUM(Baggrundsark!$K$4:K455))</f>
        <v>FEJL</v>
      </c>
      <c r="Y455">
        <v>452</v>
      </c>
      <c r="Z455" s="1"/>
      <c r="AC455" s="44"/>
      <c r="AD455">
        <f t="shared" si="173"/>
        <v>0</v>
      </c>
      <c r="AE455">
        <f>SUM($AD$4:AD455)</f>
        <v>1</v>
      </c>
      <c r="AF455" s="103" t="str">
        <f>IFERROR(VLOOKUP(AN455,Home!$C$8:$E$207,3,FALSE),"")</f>
        <v/>
      </c>
      <c r="AG455" s="103" t="str">
        <f>IFERROR(VLOOKUP(AN455,Home!$C$8:$E$207,2,FALSE),"")</f>
        <v/>
      </c>
      <c r="AH455" s="104" t="str">
        <f>IF(VLOOKUP(AE455,Home!$C$8:$I$207,6,FALSE)="","",VLOOKUP(AE455,Home!$C$8:$I$207,6,FALSE))</f>
        <v/>
      </c>
      <c r="AI455" s="104" t="e">
        <f t="shared" si="181"/>
        <v>#VALUE!</v>
      </c>
      <c r="AJ455" s="105" t="e">
        <f t="shared" si="174"/>
        <v>#VALUE!</v>
      </c>
      <c r="AK455" s="103" t="e">
        <f t="shared" si="165"/>
        <v>#VALUE!</v>
      </c>
      <c r="AL455" s="103" t="e">
        <f t="shared" si="175"/>
        <v>#VALUE!</v>
      </c>
      <c r="AN455" t="str">
        <f>IF(OR(VLOOKUP(AE455,Home!$C$8:$I$207,6,FALSE)="",VLOOKUP(AE455,Home!$C$8:$I$207,7,FALSE)=""),"FEJL",Baggrundsark!AE455)</f>
        <v>FEJL</v>
      </c>
      <c r="AO455">
        <f>IF(VLOOKUP(AE455,Home!$C$8:$N$207,12,FALSE)="Timelønnet",1,0)</f>
        <v>0</v>
      </c>
      <c r="AP455">
        <f>SUM($AO$4:AO455)*AO455</f>
        <v>0</v>
      </c>
      <c r="AQ455">
        <f t="shared" si="166"/>
        <v>1</v>
      </c>
      <c r="AR455" t="str">
        <f t="shared" si="166"/>
        <v/>
      </c>
      <c r="AS455" t="e">
        <f t="shared" si="176"/>
        <v>#VALUE!</v>
      </c>
      <c r="AT455" s="45" t="e">
        <f t="shared" si="167"/>
        <v>#VALUE!</v>
      </c>
      <c r="AU455">
        <f>VLOOKUP(AQ455,Home!$C$8:$J$207,8,FALSE)</f>
        <v>0</v>
      </c>
      <c r="AZ455">
        <v>31</v>
      </c>
      <c r="BA455">
        <v>2022</v>
      </c>
      <c r="BB455" t="s">
        <v>666</v>
      </c>
      <c r="BC455" t="s">
        <v>168</v>
      </c>
    </row>
    <row r="456" spans="1:55" x14ac:dyDescent="0.25">
      <c r="A456" s="6">
        <f t="shared" si="168"/>
        <v>0</v>
      </c>
      <c r="B456" s="6">
        <f t="shared" si="177"/>
        <v>0</v>
      </c>
      <c r="C456" s="6" t="str">
        <f t="shared" si="169"/>
        <v/>
      </c>
      <c r="D456" s="7">
        <f t="shared" si="170"/>
        <v>0</v>
      </c>
      <c r="E456" s="7">
        <f t="shared" si="178"/>
        <v>0</v>
      </c>
      <c r="F456" s="7" t="str">
        <f t="shared" si="171"/>
        <v/>
      </c>
      <c r="G456" s="6">
        <f t="shared" si="172"/>
        <v>0</v>
      </c>
      <c r="H456" s="6">
        <f t="shared" si="179"/>
        <v>0</v>
      </c>
      <c r="I456" s="6" t="str">
        <f t="shared" si="180"/>
        <v/>
      </c>
      <c r="J456" s="11">
        <v>453</v>
      </c>
      <c r="K456" s="11">
        <f>IF(IFERROR(VLOOKUP(J456,Home!$A$8:$B$1048576,1,FALSE),0)=0,0,1)</f>
        <v>0</v>
      </c>
      <c r="L456" s="129" t="e">
        <f>IF(VLOOKUP(O456,Home!$C$8:$R$207,6,FALSE)="","",VLOOKUP(O456,Home!$C$8:$R$207,6,FALSE))</f>
        <v>#N/A</v>
      </c>
      <c r="M456" s="129" t="e">
        <f t="shared" si="162"/>
        <v>#N/A</v>
      </c>
      <c r="N456" s="11">
        <f>SUM($K$4:K456)</f>
        <v>200</v>
      </c>
      <c r="O456" s="11" t="str">
        <f>IF(P456="","",IF(IFERROR(VLOOKUP(N456,Home!$C$8:$R$1048576,1,FALSE),"")=0,"",IFERROR(VLOOKUP(N456,Home!$C$8:$R$1048576,1,FALSE),"")))</f>
        <v/>
      </c>
      <c r="P456" s="11" t="str">
        <f>IF(IFERROR(VLOOKUP(W456,Home!$C$8:$R$1048576,3,FALSE),"")=0,"",IFERROR(VLOOKUP(W456,Home!$C$8:$R$1048576,3,FALSE),""))</f>
        <v/>
      </c>
      <c r="Q456" s="11" t="str">
        <f t="shared" si="163"/>
        <v/>
      </c>
      <c r="R456" s="130" t="e">
        <f>VLOOKUP(Q456,'Baggrund til lister'!$G$4:$H$15,2,FALSE)</f>
        <v>#N/A</v>
      </c>
      <c r="S456" s="11" t="str">
        <f t="shared" si="164"/>
        <v/>
      </c>
      <c r="T456" s="11" t="str">
        <f>IF(IFERROR(VLOOKUP(N456,Home!$C$8:$R$1048576,11,FALSE),"")=0,"",IFERROR(VLOOKUP(N456,Home!$C$8:$R$1048576,11,FALSE),""))</f>
        <v/>
      </c>
      <c r="U456" s="11" t="str">
        <f>IF(IFERROR(VLOOKUP(O456,Home!$C$8:$R$1048576,12,FALSE),"")=0,"",IFERROR(VLOOKUP(O456,Home!$C$8:$R$1048576,12,FALSE),""))</f>
        <v/>
      </c>
      <c r="V456" s="11" t="str">
        <f>IF(IFERROR(VLOOKUP(O456,Home!$C$8:$R$1048576,8,FALSE),"")=0,"",IFERROR(VLOOKUP(O456,Home!$C$8:$R$1048576,8,FALSE),""))</f>
        <v/>
      </c>
      <c r="W456" s="11" t="str">
        <f>IF(OR(VLOOKUP(N456,Home!$C$7:$I$207,6,FALSE)="",VLOOKUP(N456,Home!$C$7:$I$207,7,FALSE)=""),"FEJL",SUM(Baggrundsark!$K$4:K456))</f>
        <v>FEJL</v>
      </c>
      <c r="Y456">
        <v>453</v>
      </c>
      <c r="Z456" s="1"/>
      <c r="AC456" s="44"/>
      <c r="AD456">
        <f t="shared" si="173"/>
        <v>0</v>
      </c>
      <c r="AE456">
        <f>SUM($AD$4:AD456)</f>
        <v>1</v>
      </c>
      <c r="AF456" s="103" t="str">
        <f>IFERROR(VLOOKUP(AN456,Home!$C$8:$E$207,3,FALSE),"")</f>
        <v/>
      </c>
      <c r="AG456" s="103" t="str">
        <f>IFERROR(VLOOKUP(AN456,Home!$C$8:$E$207,2,FALSE),"")</f>
        <v/>
      </c>
      <c r="AH456" s="104" t="str">
        <f>IF(VLOOKUP(AE456,Home!$C$8:$I$207,6,FALSE)="","",VLOOKUP(AE456,Home!$C$8:$I$207,6,FALSE))</f>
        <v/>
      </c>
      <c r="AI456" s="104" t="e">
        <f t="shared" si="181"/>
        <v>#VALUE!</v>
      </c>
      <c r="AJ456" s="105" t="e">
        <f t="shared" si="174"/>
        <v>#VALUE!</v>
      </c>
      <c r="AK456" s="103" t="e">
        <f t="shared" si="165"/>
        <v>#VALUE!</v>
      </c>
      <c r="AL456" s="103" t="e">
        <f t="shared" si="175"/>
        <v>#VALUE!</v>
      </c>
      <c r="AN456" t="str">
        <f>IF(OR(VLOOKUP(AE456,Home!$C$8:$I$207,6,FALSE)="",VLOOKUP(AE456,Home!$C$8:$I$207,7,FALSE)=""),"FEJL",Baggrundsark!AE456)</f>
        <v>FEJL</v>
      </c>
      <c r="AO456">
        <f>IF(VLOOKUP(AE456,Home!$C$8:$N$207,12,FALSE)="Timelønnet",1,0)</f>
        <v>0</v>
      </c>
      <c r="AP456">
        <f>SUM($AO$4:AO456)*AO456</f>
        <v>0</v>
      </c>
      <c r="AQ456">
        <f t="shared" si="166"/>
        <v>1</v>
      </c>
      <c r="AR456" t="str">
        <f t="shared" si="166"/>
        <v/>
      </c>
      <c r="AS456" t="e">
        <f t="shared" si="176"/>
        <v>#VALUE!</v>
      </c>
      <c r="AT456" s="45" t="e">
        <f t="shared" si="167"/>
        <v>#VALUE!</v>
      </c>
      <c r="AU456">
        <f>VLOOKUP(AQ456,Home!$C$8:$J$207,8,FALSE)</f>
        <v>0</v>
      </c>
      <c r="AZ456">
        <v>32</v>
      </c>
      <c r="BA456">
        <v>2022</v>
      </c>
      <c r="BB456" t="s">
        <v>667</v>
      </c>
      <c r="BC456" t="s">
        <v>169</v>
      </c>
    </row>
    <row r="457" spans="1:55" x14ac:dyDescent="0.25">
      <c r="A457" s="6">
        <f t="shared" si="168"/>
        <v>0</v>
      </c>
      <c r="B457" s="6">
        <f t="shared" si="177"/>
        <v>0</v>
      </c>
      <c r="C457" s="6" t="str">
        <f t="shared" si="169"/>
        <v/>
      </c>
      <c r="D457" s="7">
        <f t="shared" si="170"/>
        <v>0</v>
      </c>
      <c r="E457" s="7">
        <f t="shared" si="178"/>
        <v>0</v>
      </c>
      <c r="F457" s="7" t="str">
        <f t="shared" si="171"/>
        <v/>
      </c>
      <c r="G457" s="6">
        <f t="shared" si="172"/>
        <v>0</v>
      </c>
      <c r="H457" s="6">
        <f t="shared" si="179"/>
        <v>0</v>
      </c>
      <c r="I457" s="6" t="str">
        <f t="shared" si="180"/>
        <v/>
      </c>
      <c r="J457" s="11">
        <v>454</v>
      </c>
      <c r="K457" s="11">
        <f>IF(IFERROR(VLOOKUP(J457,Home!$A$8:$B$1048576,1,FALSE),0)=0,0,1)</f>
        <v>0</v>
      </c>
      <c r="L457" s="129" t="e">
        <f>IF(VLOOKUP(O457,Home!$C$8:$R$207,6,FALSE)="","",VLOOKUP(O457,Home!$C$8:$R$207,6,FALSE))</f>
        <v>#N/A</v>
      </c>
      <c r="M457" s="129" t="e">
        <f t="shared" si="162"/>
        <v>#N/A</v>
      </c>
      <c r="N457" s="11">
        <f>SUM($K$4:K457)</f>
        <v>200</v>
      </c>
      <c r="O457" s="11" t="str">
        <f>IF(P457="","",IF(IFERROR(VLOOKUP(N457,Home!$C$8:$R$1048576,1,FALSE),"")=0,"",IFERROR(VLOOKUP(N457,Home!$C$8:$R$1048576,1,FALSE),"")))</f>
        <v/>
      </c>
      <c r="P457" s="11" t="str">
        <f>IF(IFERROR(VLOOKUP(W457,Home!$C$8:$R$1048576,3,FALSE),"")=0,"",IFERROR(VLOOKUP(W457,Home!$C$8:$R$1048576,3,FALSE),""))</f>
        <v/>
      </c>
      <c r="Q457" s="11" t="str">
        <f t="shared" si="163"/>
        <v/>
      </c>
      <c r="R457" s="130" t="e">
        <f>VLOOKUP(Q457,'Baggrund til lister'!$G$4:$H$15,2,FALSE)</f>
        <v>#N/A</v>
      </c>
      <c r="S457" s="11" t="str">
        <f t="shared" si="164"/>
        <v/>
      </c>
      <c r="T457" s="11" t="str">
        <f>IF(IFERROR(VLOOKUP(N457,Home!$C$8:$R$1048576,11,FALSE),"")=0,"",IFERROR(VLOOKUP(N457,Home!$C$8:$R$1048576,11,FALSE),""))</f>
        <v/>
      </c>
      <c r="U457" s="11" t="str">
        <f>IF(IFERROR(VLOOKUP(O457,Home!$C$8:$R$1048576,12,FALSE),"")=0,"",IFERROR(VLOOKUP(O457,Home!$C$8:$R$1048576,12,FALSE),""))</f>
        <v/>
      </c>
      <c r="V457" s="11" t="str">
        <f>IF(IFERROR(VLOOKUP(O457,Home!$C$8:$R$1048576,8,FALSE),"")=0,"",IFERROR(VLOOKUP(O457,Home!$C$8:$R$1048576,8,FALSE),""))</f>
        <v/>
      </c>
      <c r="W457" s="11" t="str">
        <f>IF(OR(VLOOKUP(N457,Home!$C$7:$I$207,6,FALSE)="",VLOOKUP(N457,Home!$C$7:$I$207,7,FALSE)=""),"FEJL",SUM(Baggrundsark!$K$4:K457))</f>
        <v>FEJL</v>
      </c>
      <c r="Y457">
        <v>454</v>
      </c>
      <c r="Z457" s="1"/>
      <c r="AC457" s="44"/>
      <c r="AD457">
        <f t="shared" si="173"/>
        <v>0</v>
      </c>
      <c r="AE457">
        <f>SUM($AD$4:AD457)</f>
        <v>1</v>
      </c>
      <c r="AF457" s="103" t="str">
        <f>IFERROR(VLOOKUP(AN457,Home!$C$8:$E$207,3,FALSE),"")</f>
        <v/>
      </c>
      <c r="AG457" s="103" t="str">
        <f>IFERROR(VLOOKUP(AN457,Home!$C$8:$E$207,2,FALSE),"")</f>
        <v/>
      </c>
      <c r="AH457" s="104" t="str">
        <f>IF(VLOOKUP(AE457,Home!$C$8:$I$207,6,FALSE)="","",VLOOKUP(AE457,Home!$C$8:$I$207,6,FALSE))</f>
        <v/>
      </c>
      <c r="AI457" s="104" t="e">
        <f t="shared" si="181"/>
        <v>#VALUE!</v>
      </c>
      <c r="AJ457" s="105" t="e">
        <f t="shared" si="174"/>
        <v>#VALUE!</v>
      </c>
      <c r="AK457" s="103" t="e">
        <f t="shared" si="165"/>
        <v>#VALUE!</v>
      </c>
      <c r="AL457" s="103" t="e">
        <f t="shared" si="175"/>
        <v>#VALUE!</v>
      </c>
      <c r="AN457" t="str">
        <f>IF(OR(VLOOKUP(AE457,Home!$C$8:$I$207,6,FALSE)="",VLOOKUP(AE457,Home!$C$8:$I$207,7,FALSE)=""),"FEJL",Baggrundsark!AE457)</f>
        <v>FEJL</v>
      </c>
      <c r="AO457">
        <f>IF(VLOOKUP(AE457,Home!$C$8:$N$207,12,FALSE)="Timelønnet",1,0)</f>
        <v>0</v>
      </c>
      <c r="AP457">
        <f>SUM($AO$4:AO457)*AO457</f>
        <v>0</v>
      </c>
      <c r="AQ457">
        <f t="shared" si="166"/>
        <v>1</v>
      </c>
      <c r="AR457" t="str">
        <f t="shared" si="166"/>
        <v/>
      </c>
      <c r="AS457" t="e">
        <f t="shared" si="176"/>
        <v>#VALUE!</v>
      </c>
      <c r="AT457" s="45" t="e">
        <f t="shared" si="167"/>
        <v>#VALUE!</v>
      </c>
      <c r="AU457">
        <f>VLOOKUP(AQ457,Home!$C$8:$J$207,8,FALSE)</f>
        <v>0</v>
      </c>
      <c r="AZ457">
        <v>33</v>
      </c>
      <c r="BA457">
        <v>2022</v>
      </c>
      <c r="BB457" t="s">
        <v>668</v>
      </c>
      <c r="BC457" t="s">
        <v>169</v>
      </c>
    </row>
    <row r="458" spans="1:55" x14ac:dyDescent="0.25">
      <c r="A458" s="6">
        <f t="shared" si="168"/>
        <v>0</v>
      </c>
      <c r="B458" s="6">
        <f t="shared" si="177"/>
        <v>0</v>
      </c>
      <c r="C458" s="6" t="str">
        <f t="shared" si="169"/>
        <v/>
      </c>
      <c r="D458" s="7">
        <f t="shared" si="170"/>
        <v>0</v>
      </c>
      <c r="E458" s="7">
        <f t="shared" si="178"/>
        <v>0</v>
      </c>
      <c r="F458" s="7" t="str">
        <f t="shared" si="171"/>
        <v/>
      </c>
      <c r="G458" s="6">
        <f t="shared" si="172"/>
        <v>0</v>
      </c>
      <c r="H458" s="6">
        <f t="shared" si="179"/>
        <v>0</v>
      </c>
      <c r="I458" s="6" t="str">
        <f t="shared" si="180"/>
        <v/>
      </c>
      <c r="J458" s="11">
        <v>455</v>
      </c>
      <c r="K458" s="11">
        <f>IF(IFERROR(VLOOKUP(J458,Home!$A$8:$B$1048576,1,FALSE),0)=0,0,1)</f>
        <v>0</v>
      </c>
      <c r="L458" s="129" t="e">
        <f>IF(VLOOKUP(O458,Home!$C$8:$R$207,6,FALSE)="","",VLOOKUP(O458,Home!$C$8:$R$207,6,FALSE))</f>
        <v>#N/A</v>
      </c>
      <c r="M458" s="129" t="e">
        <f t="shared" si="162"/>
        <v>#N/A</v>
      </c>
      <c r="N458" s="11">
        <f>SUM($K$4:K458)</f>
        <v>200</v>
      </c>
      <c r="O458" s="11" t="str">
        <f>IF(P458="","",IF(IFERROR(VLOOKUP(N458,Home!$C$8:$R$1048576,1,FALSE),"")=0,"",IFERROR(VLOOKUP(N458,Home!$C$8:$R$1048576,1,FALSE),"")))</f>
        <v/>
      </c>
      <c r="P458" s="11" t="str">
        <f>IF(IFERROR(VLOOKUP(W458,Home!$C$8:$R$1048576,3,FALSE),"")=0,"",IFERROR(VLOOKUP(W458,Home!$C$8:$R$1048576,3,FALSE),""))</f>
        <v/>
      </c>
      <c r="Q458" s="11" t="str">
        <f t="shared" si="163"/>
        <v/>
      </c>
      <c r="R458" s="130" t="e">
        <f>VLOOKUP(Q458,'Baggrund til lister'!$G$4:$H$15,2,FALSE)</f>
        <v>#N/A</v>
      </c>
      <c r="S458" s="11" t="str">
        <f t="shared" si="164"/>
        <v/>
      </c>
      <c r="T458" s="11" t="str">
        <f>IF(IFERROR(VLOOKUP(N458,Home!$C$8:$R$1048576,11,FALSE),"")=0,"",IFERROR(VLOOKUP(N458,Home!$C$8:$R$1048576,11,FALSE),""))</f>
        <v/>
      </c>
      <c r="U458" s="11" t="str">
        <f>IF(IFERROR(VLOOKUP(O458,Home!$C$8:$R$1048576,12,FALSE),"")=0,"",IFERROR(VLOOKUP(O458,Home!$C$8:$R$1048576,12,FALSE),""))</f>
        <v/>
      </c>
      <c r="V458" s="11" t="str">
        <f>IF(IFERROR(VLOOKUP(O458,Home!$C$8:$R$1048576,8,FALSE),"")=0,"",IFERROR(VLOOKUP(O458,Home!$C$8:$R$1048576,8,FALSE),""))</f>
        <v/>
      </c>
      <c r="W458" s="11" t="str">
        <f>IF(OR(VLOOKUP(N458,Home!$C$7:$I$207,6,FALSE)="",VLOOKUP(N458,Home!$C$7:$I$207,7,FALSE)=""),"FEJL",SUM(Baggrundsark!$K$4:K458))</f>
        <v>FEJL</v>
      </c>
      <c r="Y458">
        <v>455</v>
      </c>
      <c r="Z458" s="1"/>
      <c r="AC458" s="44"/>
      <c r="AD458">
        <f t="shared" si="173"/>
        <v>0</v>
      </c>
      <c r="AE458">
        <f>SUM($AD$4:AD458)</f>
        <v>1</v>
      </c>
      <c r="AF458" s="103" t="str">
        <f>IFERROR(VLOOKUP(AN458,Home!$C$8:$E$207,3,FALSE),"")</f>
        <v/>
      </c>
      <c r="AG458" s="103" t="str">
        <f>IFERROR(VLOOKUP(AN458,Home!$C$8:$E$207,2,FALSE),"")</f>
        <v/>
      </c>
      <c r="AH458" s="104" t="str">
        <f>IF(VLOOKUP(AE458,Home!$C$8:$I$207,6,FALSE)="","",VLOOKUP(AE458,Home!$C$8:$I$207,6,FALSE))</f>
        <v/>
      </c>
      <c r="AI458" s="104" t="e">
        <f t="shared" si="181"/>
        <v>#VALUE!</v>
      </c>
      <c r="AJ458" s="105" t="e">
        <f t="shared" si="174"/>
        <v>#VALUE!</v>
      </c>
      <c r="AK458" s="103" t="e">
        <f t="shared" si="165"/>
        <v>#VALUE!</v>
      </c>
      <c r="AL458" s="103" t="e">
        <f t="shared" si="175"/>
        <v>#VALUE!</v>
      </c>
      <c r="AN458" t="str">
        <f>IF(OR(VLOOKUP(AE458,Home!$C$8:$I$207,6,FALSE)="",VLOOKUP(AE458,Home!$C$8:$I$207,7,FALSE)=""),"FEJL",Baggrundsark!AE458)</f>
        <v>FEJL</v>
      </c>
      <c r="AO458">
        <f>IF(VLOOKUP(AE458,Home!$C$8:$N$207,12,FALSE)="Timelønnet",1,0)</f>
        <v>0</v>
      </c>
      <c r="AP458">
        <f>SUM($AO$4:AO458)*AO458</f>
        <v>0</v>
      </c>
      <c r="AQ458">
        <f t="shared" si="166"/>
        <v>1</v>
      </c>
      <c r="AR458" t="str">
        <f t="shared" si="166"/>
        <v/>
      </c>
      <c r="AS458" t="e">
        <f t="shared" si="176"/>
        <v>#VALUE!</v>
      </c>
      <c r="AT458" s="45" t="e">
        <f t="shared" si="167"/>
        <v>#VALUE!</v>
      </c>
      <c r="AU458">
        <f>VLOOKUP(AQ458,Home!$C$8:$J$207,8,FALSE)</f>
        <v>0</v>
      </c>
      <c r="AZ458">
        <v>34</v>
      </c>
      <c r="BA458">
        <v>2022</v>
      </c>
      <c r="BB458" t="s">
        <v>669</v>
      </c>
      <c r="BC458" t="s">
        <v>170</v>
      </c>
    </row>
    <row r="459" spans="1:55" x14ac:dyDescent="0.25">
      <c r="A459" s="6">
        <f t="shared" si="168"/>
        <v>0</v>
      </c>
      <c r="B459" s="6">
        <f t="shared" si="177"/>
        <v>0</v>
      </c>
      <c r="C459" s="6" t="str">
        <f t="shared" si="169"/>
        <v/>
      </c>
      <c r="D459" s="7">
        <f t="shared" si="170"/>
        <v>0</v>
      </c>
      <c r="E459" s="7">
        <f t="shared" si="178"/>
        <v>0</v>
      </c>
      <c r="F459" s="7" t="str">
        <f t="shared" si="171"/>
        <v/>
      </c>
      <c r="G459" s="6">
        <f t="shared" si="172"/>
        <v>0</v>
      </c>
      <c r="H459" s="6">
        <f t="shared" si="179"/>
        <v>0</v>
      </c>
      <c r="I459" s="6" t="str">
        <f t="shared" si="180"/>
        <v/>
      </c>
      <c r="J459" s="11">
        <v>456</v>
      </c>
      <c r="K459" s="11">
        <f>IF(IFERROR(VLOOKUP(J459,Home!$A$8:$B$1048576,1,FALSE),0)=0,0,1)</f>
        <v>0</v>
      </c>
      <c r="L459" s="129" t="e">
        <f>IF(VLOOKUP(O459,Home!$C$8:$R$207,6,FALSE)="","",VLOOKUP(O459,Home!$C$8:$R$207,6,FALSE))</f>
        <v>#N/A</v>
      </c>
      <c r="M459" s="129" t="e">
        <f t="shared" si="162"/>
        <v>#N/A</v>
      </c>
      <c r="N459" s="11">
        <f>SUM($K$4:K459)</f>
        <v>200</v>
      </c>
      <c r="O459" s="11" t="str">
        <f>IF(P459="","",IF(IFERROR(VLOOKUP(N459,Home!$C$8:$R$1048576,1,FALSE),"")=0,"",IFERROR(VLOOKUP(N459,Home!$C$8:$R$1048576,1,FALSE),"")))</f>
        <v/>
      </c>
      <c r="P459" s="11" t="str">
        <f>IF(IFERROR(VLOOKUP(W459,Home!$C$8:$R$1048576,3,FALSE),"")=0,"",IFERROR(VLOOKUP(W459,Home!$C$8:$R$1048576,3,FALSE),""))</f>
        <v/>
      </c>
      <c r="Q459" s="11" t="str">
        <f t="shared" si="163"/>
        <v/>
      </c>
      <c r="R459" s="130" t="e">
        <f>VLOOKUP(Q459,'Baggrund til lister'!$G$4:$H$15,2,FALSE)</f>
        <v>#N/A</v>
      </c>
      <c r="S459" s="11" t="str">
        <f t="shared" si="164"/>
        <v/>
      </c>
      <c r="T459" s="11" t="str">
        <f>IF(IFERROR(VLOOKUP(N459,Home!$C$8:$R$1048576,11,FALSE),"")=0,"",IFERROR(VLOOKUP(N459,Home!$C$8:$R$1048576,11,FALSE),""))</f>
        <v/>
      </c>
      <c r="U459" s="11" t="str">
        <f>IF(IFERROR(VLOOKUP(O459,Home!$C$8:$R$1048576,12,FALSE),"")=0,"",IFERROR(VLOOKUP(O459,Home!$C$8:$R$1048576,12,FALSE),""))</f>
        <v/>
      </c>
      <c r="V459" s="11" t="str">
        <f>IF(IFERROR(VLOOKUP(O459,Home!$C$8:$R$1048576,8,FALSE),"")=0,"",IFERROR(VLOOKUP(O459,Home!$C$8:$R$1048576,8,FALSE),""))</f>
        <v/>
      </c>
      <c r="W459" s="11" t="str">
        <f>IF(OR(VLOOKUP(N459,Home!$C$7:$I$207,6,FALSE)="",VLOOKUP(N459,Home!$C$7:$I$207,7,FALSE)=""),"FEJL",SUM(Baggrundsark!$K$4:K459))</f>
        <v>FEJL</v>
      </c>
      <c r="Y459">
        <v>456</v>
      </c>
      <c r="Z459" s="1"/>
      <c r="AC459" s="44"/>
      <c r="AD459">
        <f t="shared" si="173"/>
        <v>0</v>
      </c>
      <c r="AE459">
        <f>SUM($AD$4:AD459)</f>
        <v>1</v>
      </c>
      <c r="AF459" s="103" t="str">
        <f>IFERROR(VLOOKUP(AN459,Home!$C$8:$E$207,3,FALSE),"")</f>
        <v/>
      </c>
      <c r="AG459" s="103" t="str">
        <f>IFERROR(VLOOKUP(AN459,Home!$C$8:$E$207,2,FALSE),"")</f>
        <v/>
      </c>
      <c r="AH459" s="104" t="str">
        <f>IF(VLOOKUP(AE459,Home!$C$8:$I$207,6,FALSE)="","",VLOOKUP(AE459,Home!$C$8:$I$207,6,FALSE))</f>
        <v/>
      </c>
      <c r="AI459" s="104" t="e">
        <f t="shared" si="181"/>
        <v>#VALUE!</v>
      </c>
      <c r="AJ459" s="105" t="e">
        <f t="shared" si="174"/>
        <v>#VALUE!</v>
      </c>
      <c r="AK459" s="103" t="e">
        <f t="shared" si="165"/>
        <v>#VALUE!</v>
      </c>
      <c r="AL459" s="103" t="e">
        <f t="shared" si="175"/>
        <v>#VALUE!</v>
      </c>
      <c r="AN459" t="str">
        <f>IF(OR(VLOOKUP(AE459,Home!$C$8:$I$207,6,FALSE)="",VLOOKUP(AE459,Home!$C$8:$I$207,7,FALSE)=""),"FEJL",Baggrundsark!AE459)</f>
        <v>FEJL</v>
      </c>
      <c r="AO459">
        <f>IF(VLOOKUP(AE459,Home!$C$8:$N$207,12,FALSE)="Timelønnet",1,0)</f>
        <v>0</v>
      </c>
      <c r="AP459">
        <f>SUM($AO$4:AO459)*AO459</f>
        <v>0</v>
      </c>
      <c r="AQ459">
        <f t="shared" si="166"/>
        <v>1</v>
      </c>
      <c r="AR459" t="str">
        <f t="shared" si="166"/>
        <v/>
      </c>
      <c r="AS459" t="e">
        <f t="shared" si="176"/>
        <v>#VALUE!</v>
      </c>
      <c r="AT459" s="45" t="e">
        <f t="shared" si="167"/>
        <v>#VALUE!</v>
      </c>
      <c r="AU459">
        <f>VLOOKUP(AQ459,Home!$C$8:$J$207,8,FALSE)</f>
        <v>0</v>
      </c>
      <c r="AZ459">
        <v>35</v>
      </c>
      <c r="BA459">
        <v>2022</v>
      </c>
      <c r="BB459" t="s">
        <v>670</v>
      </c>
      <c r="BC459" t="s">
        <v>170</v>
      </c>
    </row>
    <row r="460" spans="1:55" x14ac:dyDescent="0.25">
      <c r="A460" s="6">
        <f t="shared" si="168"/>
        <v>0</v>
      </c>
      <c r="B460" s="6">
        <f t="shared" si="177"/>
        <v>0</v>
      </c>
      <c r="C460" s="6" t="str">
        <f t="shared" si="169"/>
        <v/>
      </c>
      <c r="D460" s="7">
        <f t="shared" si="170"/>
        <v>0</v>
      </c>
      <c r="E460" s="7">
        <f t="shared" si="178"/>
        <v>0</v>
      </c>
      <c r="F460" s="7" t="str">
        <f t="shared" si="171"/>
        <v/>
      </c>
      <c r="G460" s="6">
        <f t="shared" si="172"/>
        <v>0</v>
      </c>
      <c r="H460" s="6">
        <f t="shared" si="179"/>
        <v>0</v>
      </c>
      <c r="I460" s="6" t="str">
        <f t="shared" si="180"/>
        <v/>
      </c>
      <c r="J460" s="11">
        <v>457</v>
      </c>
      <c r="K460" s="11">
        <f>IF(IFERROR(VLOOKUP(J460,Home!$A$8:$B$1048576,1,FALSE),0)=0,0,1)</f>
        <v>0</v>
      </c>
      <c r="L460" s="129" t="e">
        <f>IF(VLOOKUP(O460,Home!$C$8:$R$207,6,FALSE)="","",VLOOKUP(O460,Home!$C$8:$R$207,6,FALSE))</f>
        <v>#N/A</v>
      </c>
      <c r="M460" s="129" t="e">
        <f t="shared" si="162"/>
        <v>#N/A</v>
      </c>
      <c r="N460" s="11">
        <f>SUM($K$4:K460)</f>
        <v>200</v>
      </c>
      <c r="O460" s="11" t="str">
        <f>IF(P460="","",IF(IFERROR(VLOOKUP(N460,Home!$C$8:$R$1048576,1,FALSE),"")=0,"",IFERROR(VLOOKUP(N460,Home!$C$8:$R$1048576,1,FALSE),"")))</f>
        <v/>
      </c>
      <c r="P460" s="11" t="str">
        <f>IF(IFERROR(VLOOKUP(W460,Home!$C$8:$R$1048576,3,FALSE),"")=0,"",IFERROR(VLOOKUP(W460,Home!$C$8:$R$1048576,3,FALSE),""))</f>
        <v/>
      </c>
      <c r="Q460" s="11" t="str">
        <f t="shared" si="163"/>
        <v/>
      </c>
      <c r="R460" s="130" t="e">
        <f>VLOOKUP(Q460,'Baggrund til lister'!$G$4:$H$15,2,FALSE)</f>
        <v>#N/A</v>
      </c>
      <c r="S460" s="11" t="str">
        <f t="shared" si="164"/>
        <v/>
      </c>
      <c r="T460" s="11" t="str">
        <f>IF(IFERROR(VLOOKUP(N460,Home!$C$8:$R$1048576,11,FALSE),"")=0,"",IFERROR(VLOOKUP(N460,Home!$C$8:$R$1048576,11,FALSE),""))</f>
        <v/>
      </c>
      <c r="U460" s="11" t="str">
        <f>IF(IFERROR(VLOOKUP(O460,Home!$C$8:$R$1048576,12,FALSE),"")=0,"",IFERROR(VLOOKUP(O460,Home!$C$8:$R$1048576,12,FALSE),""))</f>
        <v/>
      </c>
      <c r="V460" s="11" t="str">
        <f>IF(IFERROR(VLOOKUP(O460,Home!$C$8:$R$1048576,8,FALSE),"")=0,"",IFERROR(VLOOKUP(O460,Home!$C$8:$R$1048576,8,FALSE),""))</f>
        <v/>
      </c>
      <c r="W460" s="11" t="str">
        <f>IF(OR(VLOOKUP(N460,Home!$C$7:$I$207,6,FALSE)="",VLOOKUP(N460,Home!$C$7:$I$207,7,FALSE)=""),"FEJL",SUM(Baggrundsark!$K$4:K460))</f>
        <v>FEJL</v>
      </c>
      <c r="Y460">
        <v>457</v>
      </c>
      <c r="Z460" s="1"/>
      <c r="AC460" s="44"/>
      <c r="AD460">
        <f t="shared" si="173"/>
        <v>0</v>
      </c>
      <c r="AE460">
        <f>SUM($AD$4:AD460)</f>
        <v>1</v>
      </c>
      <c r="AF460" s="103" t="str">
        <f>IFERROR(VLOOKUP(AN460,Home!$C$8:$E$207,3,FALSE),"")</f>
        <v/>
      </c>
      <c r="AG460" s="103" t="str">
        <f>IFERROR(VLOOKUP(AN460,Home!$C$8:$E$207,2,FALSE),"")</f>
        <v/>
      </c>
      <c r="AH460" s="104" t="str">
        <f>IF(VLOOKUP(AE460,Home!$C$8:$I$207,6,FALSE)="","",VLOOKUP(AE460,Home!$C$8:$I$207,6,FALSE))</f>
        <v/>
      </c>
      <c r="AI460" s="104" t="e">
        <f t="shared" si="181"/>
        <v>#VALUE!</v>
      </c>
      <c r="AJ460" s="105" t="e">
        <f t="shared" si="174"/>
        <v>#VALUE!</v>
      </c>
      <c r="AK460" s="103" t="e">
        <f t="shared" si="165"/>
        <v>#VALUE!</v>
      </c>
      <c r="AL460" s="103" t="e">
        <f t="shared" si="175"/>
        <v>#VALUE!</v>
      </c>
      <c r="AN460" t="str">
        <f>IF(OR(VLOOKUP(AE460,Home!$C$8:$I$207,6,FALSE)="",VLOOKUP(AE460,Home!$C$8:$I$207,7,FALSE)=""),"FEJL",Baggrundsark!AE460)</f>
        <v>FEJL</v>
      </c>
      <c r="AO460">
        <f>IF(VLOOKUP(AE460,Home!$C$8:$N$207,12,FALSE)="Timelønnet",1,0)</f>
        <v>0</v>
      </c>
      <c r="AP460">
        <f>SUM($AO$4:AO460)*AO460</f>
        <v>0</v>
      </c>
      <c r="AQ460">
        <f t="shared" si="166"/>
        <v>1</v>
      </c>
      <c r="AR460" t="str">
        <f t="shared" si="166"/>
        <v/>
      </c>
      <c r="AS460" t="e">
        <f t="shared" si="176"/>
        <v>#VALUE!</v>
      </c>
      <c r="AT460" s="45" t="e">
        <f t="shared" si="167"/>
        <v>#VALUE!</v>
      </c>
      <c r="AU460">
        <f>VLOOKUP(AQ460,Home!$C$8:$J$207,8,FALSE)</f>
        <v>0</v>
      </c>
      <c r="AZ460">
        <v>36</v>
      </c>
      <c r="BA460">
        <v>2022</v>
      </c>
      <c r="BB460" t="s">
        <v>671</v>
      </c>
      <c r="BC460" t="s">
        <v>171</v>
      </c>
    </row>
    <row r="461" spans="1:55" x14ac:dyDescent="0.25">
      <c r="A461" s="6">
        <f t="shared" si="168"/>
        <v>0</v>
      </c>
      <c r="B461" s="6">
        <f t="shared" si="177"/>
        <v>0</v>
      </c>
      <c r="C461" s="6" t="str">
        <f t="shared" si="169"/>
        <v/>
      </c>
      <c r="D461" s="7">
        <f t="shared" si="170"/>
        <v>0</v>
      </c>
      <c r="E461" s="7">
        <f t="shared" si="178"/>
        <v>0</v>
      </c>
      <c r="F461" s="7" t="str">
        <f t="shared" si="171"/>
        <v/>
      </c>
      <c r="G461" s="6">
        <f t="shared" si="172"/>
        <v>0</v>
      </c>
      <c r="H461" s="6">
        <f t="shared" si="179"/>
        <v>0</v>
      </c>
      <c r="I461" s="6" t="str">
        <f t="shared" si="180"/>
        <v/>
      </c>
      <c r="J461" s="11">
        <v>458</v>
      </c>
      <c r="K461" s="11">
        <f>IF(IFERROR(VLOOKUP(J461,Home!$A$8:$B$1048576,1,FALSE),0)=0,0,1)</f>
        <v>0</v>
      </c>
      <c r="L461" s="129" t="e">
        <f>IF(VLOOKUP(O461,Home!$C$8:$R$207,6,FALSE)="","",VLOOKUP(O461,Home!$C$8:$R$207,6,FALSE))</f>
        <v>#N/A</v>
      </c>
      <c r="M461" s="129" t="e">
        <f t="shared" si="162"/>
        <v>#N/A</v>
      </c>
      <c r="N461" s="11">
        <f>SUM($K$4:K461)</f>
        <v>200</v>
      </c>
      <c r="O461" s="11" t="str">
        <f>IF(P461="","",IF(IFERROR(VLOOKUP(N461,Home!$C$8:$R$1048576,1,FALSE),"")=0,"",IFERROR(VLOOKUP(N461,Home!$C$8:$R$1048576,1,FALSE),"")))</f>
        <v/>
      </c>
      <c r="P461" s="11" t="str">
        <f>IF(IFERROR(VLOOKUP(W461,Home!$C$8:$R$1048576,3,FALSE),"")=0,"",IFERROR(VLOOKUP(W461,Home!$C$8:$R$1048576,3,FALSE),""))</f>
        <v/>
      </c>
      <c r="Q461" s="11" t="str">
        <f t="shared" si="163"/>
        <v/>
      </c>
      <c r="R461" s="130" t="e">
        <f>VLOOKUP(Q461,'Baggrund til lister'!$G$4:$H$15,2,FALSE)</f>
        <v>#N/A</v>
      </c>
      <c r="S461" s="11" t="str">
        <f t="shared" si="164"/>
        <v/>
      </c>
      <c r="T461" s="11" t="str">
        <f>IF(IFERROR(VLOOKUP(N461,Home!$C$8:$R$1048576,11,FALSE),"")=0,"",IFERROR(VLOOKUP(N461,Home!$C$8:$R$1048576,11,FALSE),""))</f>
        <v/>
      </c>
      <c r="U461" s="11" t="str">
        <f>IF(IFERROR(VLOOKUP(O461,Home!$C$8:$R$1048576,12,FALSE),"")=0,"",IFERROR(VLOOKUP(O461,Home!$C$8:$R$1048576,12,FALSE),""))</f>
        <v/>
      </c>
      <c r="V461" s="11" t="str">
        <f>IF(IFERROR(VLOOKUP(O461,Home!$C$8:$R$1048576,8,FALSE),"")=0,"",IFERROR(VLOOKUP(O461,Home!$C$8:$R$1048576,8,FALSE),""))</f>
        <v/>
      </c>
      <c r="W461" s="11" t="str">
        <f>IF(OR(VLOOKUP(N461,Home!$C$7:$I$207,6,FALSE)="",VLOOKUP(N461,Home!$C$7:$I$207,7,FALSE)=""),"FEJL",SUM(Baggrundsark!$K$4:K461))</f>
        <v>FEJL</v>
      </c>
      <c r="Y461">
        <v>458</v>
      </c>
      <c r="Z461" s="1"/>
      <c r="AC461" s="44"/>
      <c r="AD461">
        <f t="shared" si="173"/>
        <v>0</v>
      </c>
      <c r="AE461">
        <f>SUM($AD$4:AD461)</f>
        <v>1</v>
      </c>
      <c r="AF461" s="103" t="str">
        <f>IFERROR(VLOOKUP(AN461,Home!$C$8:$E$207,3,FALSE),"")</f>
        <v/>
      </c>
      <c r="AG461" s="103" t="str">
        <f>IFERROR(VLOOKUP(AN461,Home!$C$8:$E$207,2,FALSE),"")</f>
        <v/>
      </c>
      <c r="AH461" s="104" t="str">
        <f>IF(VLOOKUP(AE461,Home!$C$8:$I$207,6,FALSE)="","",VLOOKUP(AE461,Home!$C$8:$I$207,6,FALSE))</f>
        <v/>
      </c>
      <c r="AI461" s="104" t="e">
        <f t="shared" si="181"/>
        <v>#VALUE!</v>
      </c>
      <c r="AJ461" s="105" t="e">
        <f t="shared" si="174"/>
        <v>#VALUE!</v>
      </c>
      <c r="AK461" s="103" t="e">
        <f t="shared" si="165"/>
        <v>#VALUE!</v>
      </c>
      <c r="AL461" s="103" t="e">
        <f t="shared" si="175"/>
        <v>#VALUE!</v>
      </c>
      <c r="AN461" t="str">
        <f>IF(OR(VLOOKUP(AE461,Home!$C$8:$I$207,6,FALSE)="",VLOOKUP(AE461,Home!$C$8:$I$207,7,FALSE)=""),"FEJL",Baggrundsark!AE461)</f>
        <v>FEJL</v>
      </c>
      <c r="AO461">
        <f>IF(VLOOKUP(AE461,Home!$C$8:$N$207,12,FALSE)="Timelønnet",1,0)</f>
        <v>0</v>
      </c>
      <c r="AP461">
        <f>SUM($AO$4:AO461)*AO461</f>
        <v>0</v>
      </c>
      <c r="AQ461">
        <f t="shared" si="166"/>
        <v>1</v>
      </c>
      <c r="AR461" t="str">
        <f t="shared" si="166"/>
        <v/>
      </c>
      <c r="AS461" t="e">
        <f t="shared" si="176"/>
        <v>#VALUE!</v>
      </c>
      <c r="AT461" s="45" t="e">
        <f t="shared" si="167"/>
        <v>#VALUE!</v>
      </c>
      <c r="AU461">
        <f>VLOOKUP(AQ461,Home!$C$8:$J$207,8,FALSE)</f>
        <v>0</v>
      </c>
      <c r="AZ461">
        <v>37</v>
      </c>
      <c r="BA461">
        <v>2022</v>
      </c>
      <c r="BB461" t="s">
        <v>672</v>
      </c>
      <c r="BC461" t="s">
        <v>171</v>
      </c>
    </row>
    <row r="462" spans="1:55" x14ac:dyDescent="0.25">
      <c r="A462" s="6">
        <f t="shared" si="168"/>
        <v>0</v>
      </c>
      <c r="B462" s="6">
        <f t="shared" si="177"/>
        <v>0</v>
      </c>
      <c r="C462" s="6" t="str">
        <f t="shared" si="169"/>
        <v/>
      </c>
      <c r="D462" s="7">
        <f t="shared" si="170"/>
        <v>0</v>
      </c>
      <c r="E462" s="7">
        <f t="shared" si="178"/>
        <v>0</v>
      </c>
      <c r="F462" s="7" t="str">
        <f t="shared" si="171"/>
        <v/>
      </c>
      <c r="G462" s="6">
        <f t="shared" si="172"/>
        <v>0</v>
      </c>
      <c r="H462" s="6">
        <f t="shared" si="179"/>
        <v>0</v>
      </c>
      <c r="I462" s="6" t="str">
        <f t="shared" si="180"/>
        <v/>
      </c>
      <c r="J462" s="11">
        <v>459</v>
      </c>
      <c r="K462" s="11">
        <f>IF(IFERROR(VLOOKUP(J462,Home!$A$8:$B$1048576,1,FALSE),0)=0,0,1)</f>
        <v>0</v>
      </c>
      <c r="L462" s="129" t="e">
        <f>IF(VLOOKUP(O462,Home!$C$8:$R$207,6,FALSE)="","",VLOOKUP(O462,Home!$C$8:$R$207,6,FALSE))</f>
        <v>#N/A</v>
      </c>
      <c r="M462" s="129" t="e">
        <f t="shared" si="162"/>
        <v>#N/A</v>
      </c>
      <c r="N462" s="11">
        <f>SUM($K$4:K462)</f>
        <v>200</v>
      </c>
      <c r="O462" s="11" t="str">
        <f>IF(P462="","",IF(IFERROR(VLOOKUP(N462,Home!$C$8:$R$1048576,1,FALSE),"")=0,"",IFERROR(VLOOKUP(N462,Home!$C$8:$R$1048576,1,FALSE),"")))</f>
        <v/>
      </c>
      <c r="P462" s="11" t="str">
        <f>IF(IFERROR(VLOOKUP(W462,Home!$C$8:$R$1048576,3,FALSE),"")=0,"",IFERROR(VLOOKUP(W462,Home!$C$8:$R$1048576,3,FALSE),""))</f>
        <v/>
      </c>
      <c r="Q462" s="11" t="str">
        <f t="shared" si="163"/>
        <v/>
      </c>
      <c r="R462" s="130" t="e">
        <f>VLOOKUP(Q462,'Baggrund til lister'!$G$4:$H$15,2,FALSE)</f>
        <v>#N/A</v>
      </c>
      <c r="S462" s="11" t="str">
        <f t="shared" si="164"/>
        <v/>
      </c>
      <c r="T462" s="11" t="str">
        <f>IF(IFERROR(VLOOKUP(N462,Home!$C$8:$R$1048576,11,FALSE),"")=0,"",IFERROR(VLOOKUP(N462,Home!$C$8:$R$1048576,11,FALSE),""))</f>
        <v/>
      </c>
      <c r="U462" s="11" t="str">
        <f>IF(IFERROR(VLOOKUP(O462,Home!$C$8:$R$1048576,12,FALSE),"")=0,"",IFERROR(VLOOKUP(O462,Home!$C$8:$R$1048576,12,FALSE),""))</f>
        <v/>
      </c>
      <c r="V462" s="11" t="str">
        <f>IF(IFERROR(VLOOKUP(O462,Home!$C$8:$R$1048576,8,FALSE),"")=0,"",IFERROR(VLOOKUP(O462,Home!$C$8:$R$1048576,8,FALSE),""))</f>
        <v/>
      </c>
      <c r="W462" s="11" t="str">
        <f>IF(OR(VLOOKUP(N462,Home!$C$7:$I$207,6,FALSE)="",VLOOKUP(N462,Home!$C$7:$I$207,7,FALSE)=""),"FEJL",SUM(Baggrundsark!$K$4:K462))</f>
        <v>FEJL</v>
      </c>
      <c r="Y462">
        <v>459</v>
      </c>
      <c r="Z462" s="1"/>
      <c r="AC462" s="44"/>
      <c r="AD462">
        <f t="shared" si="173"/>
        <v>0</v>
      </c>
      <c r="AE462">
        <f>SUM($AD$4:AD462)</f>
        <v>1</v>
      </c>
      <c r="AF462" s="103" t="str">
        <f>IFERROR(VLOOKUP(AN462,Home!$C$8:$E$207,3,FALSE),"")</f>
        <v/>
      </c>
      <c r="AG462" s="103" t="str">
        <f>IFERROR(VLOOKUP(AN462,Home!$C$8:$E$207,2,FALSE),"")</f>
        <v/>
      </c>
      <c r="AH462" s="104" t="str">
        <f>IF(VLOOKUP(AE462,Home!$C$8:$I$207,6,FALSE)="","",VLOOKUP(AE462,Home!$C$8:$I$207,6,FALSE))</f>
        <v/>
      </c>
      <c r="AI462" s="104" t="e">
        <f t="shared" si="181"/>
        <v>#VALUE!</v>
      </c>
      <c r="AJ462" s="105" t="e">
        <f t="shared" si="174"/>
        <v>#VALUE!</v>
      </c>
      <c r="AK462" s="103" t="e">
        <f t="shared" si="165"/>
        <v>#VALUE!</v>
      </c>
      <c r="AL462" s="103" t="e">
        <f t="shared" si="175"/>
        <v>#VALUE!</v>
      </c>
      <c r="AN462" t="str">
        <f>IF(OR(VLOOKUP(AE462,Home!$C$8:$I$207,6,FALSE)="",VLOOKUP(AE462,Home!$C$8:$I$207,7,FALSE)=""),"FEJL",Baggrundsark!AE462)</f>
        <v>FEJL</v>
      </c>
      <c r="AO462">
        <f>IF(VLOOKUP(AE462,Home!$C$8:$N$207,12,FALSE)="Timelønnet",1,0)</f>
        <v>0</v>
      </c>
      <c r="AP462">
        <f>SUM($AO$4:AO462)*AO462</f>
        <v>0</v>
      </c>
      <c r="AQ462">
        <f t="shared" si="166"/>
        <v>1</v>
      </c>
      <c r="AR462" t="str">
        <f t="shared" si="166"/>
        <v/>
      </c>
      <c r="AS462" t="e">
        <f t="shared" si="176"/>
        <v>#VALUE!</v>
      </c>
      <c r="AT462" s="45" t="e">
        <f t="shared" si="167"/>
        <v>#VALUE!</v>
      </c>
      <c r="AU462">
        <f>VLOOKUP(AQ462,Home!$C$8:$J$207,8,FALSE)</f>
        <v>0</v>
      </c>
      <c r="AZ462">
        <v>38</v>
      </c>
      <c r="BA462">
        <v>2022</v>
      </c>
      <c r="BB462" t="s">
        <v>673</v>
      </c>
      <c r="BC462" t="s">
        <v>172</v>
      </c>
    </row>
    <row r="463" spans="1:55" x14ac:dyDescent="0.25">
      <c r="A463" s="6">
        <f t="shared" si="168"/>
        <v>0</v>
      </c>
      <c r="B463" s="6">
        <f t="shared" si="177"/>
        <v>0</v>
      </c>
      <c r="C463" s="6" t="str">
        <f t="shared" si="169"/>
        <v/>
      </c>
      <c r="D463" s="7">
        <f t="shared" si="170"/>
        <v>0</v>
      </c>
      <c r="E463" s="7">
        <f t="shared" si="178"/>
        <v>0</v>
      </c>
      <c r="F463" s="7" t="str">
        <f t="shared" si="171"/>
        <v/>
      </c>
      <c r="G463" s="6">
        <f t="shared" si="172"/>
        <v>0</v>
      </c>
      <c r="H463" s="6">
        <f t="shared" si="179"/>
        <v>0</v>
      </c>
      <c r="I463" s="6" t="str">
        <f t="shared" si="180"/>
        <v/>
      </c>
      <c r="J463" s="11">
        <v>460</v>
      </c>
      <c r="K463" s="11">
        <f>IF(IFERROR(VLOOKUP(J463,Home!$A$8:$B$1048576,1,FALSE),0)=0,0,1)</f>
        <v>0</v>
      </c>
      <c r="L463" s="129" t="e">
        <f>IF(VLOOKUP(O463,Home!$C$8:$R$207,6,FALSE)="","",VLOOKUP(O463,Home!$C$8:$R$207,6,FALSE))</f>
        <v>#N/A</v>
      </c>
      <c r="M463" s="129" t="e">
        <f t="shared" si="162"/>
        <v>#N/A</v>
      </c>
      <c r="N463" s="11">
        <f>SUM($K$4:K463)</f>
        <v>200</v>
      </c>
      <c r="O463" s="11" t="str">
        <f>IF(P463="","",IF(IFERROR(VLOOKUP(N463,Home!$C$8:$R$1048576,1,FALSE),"")=0,"",IFERROR(VLOOKUP(N463,Home!$C$8:$R$1048576,1,FALSE),"")))</f>
        <v/>
      </c>
      <c r="P463" s="11" t="str">
        <f>IF(IFERROR(VLOOKUP(W463,Home!$C$8:$R$1048576,3,FALSE),"")=0,"",IFERROR(VLOOKUP(W463,Home!$C$8:$R$1048576,3,FALSE),""))</f>
        <v/>
      </c>
      <c r="Q463" s="11" t="str">
        <f t="shared" si="163"/>
        <v/>
      </c>
      <c r="R463" s="130" t="e">
        <f>VLOOKUP(Q463,'Baggrund til lister'!$G$4:$H$15,2,FALSE)</f>
        <v>#N/A</v>
      </c>
      <c r="S463" s="11" t="str">
        <f t="shared" si="164"/>
        <v/>
      </c>
      <c r="T463" s="11" t="str">
        <f>IF(IFERROR(VLOOKUP(N463,Home!$C$8:$R$1048576,11,FALSE),"")=0,"",IFERROR(VLOOKUP(N463,Home!$C$8:$R$1048576,11,FALSE),""))</f>
        <v/>
      </c>
      <c r="U463" s="11" t="str">
        <f>IF(IFERROR(VLOOKUP(O463,Home!$C$8:$R$1048576,12,FALSE),"")=0,"",IFERROR(VLOOKUP(O463,Home!$C$8:$R$1048576,12,FALSE),""))</f>
        <v/>
      </c>
      <c r="V463" s="11" t="str">
        <f>IF(IFERROR(VLOOKUP(O463,Home!$C$8:$R$1048576,8,FALSE),"")=0,"",IFERROR(VLOOKUP(O463,Home!$C$8:$R$1048576,8,FALSE),""))</f>
        <v/>
      </c>
      <c r="W463" s="11" t="str">
        <f>IF(OR(VLOOKUP(N463,Home!$C$7:$I$207,6,FALSE)="",VLOOKUP(N463,Home!$C$7:$I$207,7,FALSE)=""),"FEJL",SUM(Baggrundsark!$K$4:K463))</f>
        <v>FEJL</v>
      </c>
      <c r="Y463">
        <v>460</v>
      </c>
      <c r="Z463" s="1"/>
      <c r="AC463" s="44"/>
      <c r="AD463">
        <f t="shared" si="173"/>
        <v>0</v>
      </c>
      <c r="AE463">
        <f>SUM($AD$4:AD463)</f>
        <v>1</v>
      </c>
      <c r="AF463" s="103" t="str">
        <f>IFERROR(VLOOKUP(AN463,Home!$C$8:$E$207,3,FALSE),"")</f>
        <v/>
      </c>
      <c r="AG463" s="103" t="str">
        <f>IFERROR(VLOOKUP(AN463,Home!$C$8:$E$207,2,FALSE),"")</f>
        <v/>
      </c>
      <c r="AH463" s="104" t="str">
        <f>IF(VLOOKUP(AE463,Home!$C$8:$I$207,6,FALSE)="","",VLOOKUP(AE463,Home!$C$8:$I$207,6,FALSE))</f>
        <v/>
      </c>
      <c r="AI463" s="104" t="e">
        <f t="shared" si="181"/>
        <v>#VALUE!</v>
      </c>
      <c r="AJ463" s="105" t="e">
        <f t="shared" si="174"/>
        <v>#VALUE!</v>
      </c>
      <c r="AK463" s="103" t="e">
        <f t="shared" si="165"/>
        <v>#VALUE!</v>
      </c>
      <c r="AL463" s="103" t="e">
        <f t="shared" si="175"/>
        <v>#VALUE!</v>
      </c>
      <c r="AN463" t="str">
        <f>IF(OR(VLOOKUP(AE463,Home!$C$8:$I$207,6,FALSE)="",VLOOKUP(AE463,Home!$C$8:$I$207,7,FALSE)=""),"FEJL",Baggrundsark!AE463)</f>
        <v>FEJL</v>
      </c>
      <c r="AO463">
        <f>IF(VLOOKUP(AE463,Home!$C$8:$N$207,12,FALSE)="Timelønnet",1,0)</f>
        <v>0</v>
      </c>
      <c r="AP463">
        <f>SUM($AO$4:AO463)*AO463</f>
        <v>0</v>
      </c>
      <c r="AQ463">
        <f t="shared" si="166"/>
        <v>1</v>
      </c>
      <c r="AR463" t="str">
        <f t="shared" si="166"/>
        <v/>
      </c>
      <c r="AS463" t="e">
        <f t="shared" si="176"/>
        <v>#VALUE!</v>
      </c>
      <c r="AT463" s="45" t="e">
        <f t="shared" si="167"/>
        <v>#VALUE!</v>
      </c>
      <c r="AU463">
        <f>VLOOKUP(AQ463,Home!$C$8:$J$207,8,FALSE)</f>
        <v>0</v>
      </c>
      <c r="AZ463">
        <v>39</v>
      </c>
      <c r="BA463">
        <v>2022</v>
      </c>
      <c r="BB463" t="s">
        <v>674</v>
      </c>
      <c r="BC463" t="s">
        <v>172</v>
      </c>
    </row>
    <row r="464" spans="1:55" x14ac:dyDescent="0.25">
      <c r="A464" s="6">
        <f t="shared" si="168"/>
        <v>0</v>
      </c>
      <c r="B464" s="6">
        <f t="shared" si="177"/>
        <v>0</v>
      </c>
      <c r="C464" s="6" t="str">
        <f t="shared" si="169"/>
        <v/>
      </c>
      <c r="D464" s="7">
        <f t="shared" si="170"/>
        <v>0</v>
      </c>
      <c r="E464" s="7">
        <f t="shared" si="178"/>
        <v>0</v>
      </c>
      <c r="F464" s="7" t="str">
        <f t="shared" si="171"/>
        <v/>
      </c>
      <c r="G464" s="6">
        <f t="shared" si="172"/>
        <v>0</v>
      </c>
      <c r="H464" s="6">
        <f t="shared" si="179"/>
        <v>0</v>
      </c>
      <c r="I464" s="6" t="str">
        <f t="shared" si="180"/>
        <v/>
      </c>
      <c r="J464" s="11">
        <v>461</v>
      </c>
      <c r="K464" s="11">
        <f>IF(IFERROR(VLOOKUP(J464,Home!$A$8:$B$1048576,1,FALSE),0)=0,0,1)</f>
        <v>0</v>
      </c>
      <c r="L464" s="129" t="e">
        <f>IF(VLOOKUP(O464,Home!$C$8:$R$207,6,FALSE)="","",VLOOKUP(O464,Home!$C$8:$R$207,6,FALSE))</f>
        <v>#N/A</v>
      </c>
      <c r="M464" s="129" t="e">
        <f t="shared" si="162"/>
        <v>#N/A</v>
      </c>
      <c r="N464" s="11">
        <f>SUM($K$4:K464)</f>
        <v>200</v>
      </c>
      <c r="O464" s="11" t="str">
        <f>IF(P464="","",IF(IFERROR(VLOOKUP(N464,Home!$C$8:$R$1048576,1,FALSE),"")=0,"",IFERROR(VLOOKUP(N464,Home!$C$8:$R$1048576,1,FALSE),"")))</f>
        <v/>
      </c>
      <c r="P464" s="11" t="str">
        <f>IF(IFERROR(VLOOKUP(W464,Home!$C$8:$R$1048576,3,FALSE),"")=0,"",IFERROR(VLOOKUP(W464,Home!$C$8:$R$1048576,3,FALSE),""))</f>
        <v/>
      </c>
      <c r="Q464" s="11" t="str">
        <f t="shared" si="163"/>
        <v/>
      </c>
      <c r="R464" s="130" t="e">
        <f>VLOOKUP(Q464,'Baggrund til lister'!$G$4:$H$15,2,FALSE)</f>
        <v>#N/A</v>
      </c>
      <c r="S464" s="11" t="str">
        <f t="shared" si="164"/>
        <v/>
      </c>
      <c r="T464" s="11" t="str">
        <f>IF(IFERROR(VLOOKUP(N464,Home!$C$8:$R$1048576,11,FALSE),"")=0,"",IFERROR(VLOOKUP(N464,Home!$C$8:$R$1048576,11,FALSE),""))</f>
        <v/>
      </c>
      <c r="U464" s="11" t="str">
        <f>IF(IFERROR(VLOOKUP(O464,Home!$C$8:$R$1048576,12,FALSE),"")=0,"",IFERROR(VLOOKUP(O464,Home!$C$8:$R$1048576,12,FALSE),""))</f>
        <v/>
      </c>
      <c r="V464" s="11" t="str">
        <f>IF(IFERROR(VLOOKUP(O464,Home!$C$8:$R$1048576,8,FALSE),"")=0,"",IFERROR(VLOOKUP(O464,Home!$C$8:$R$1048576,8,FALSE),""))</f>
        <v/>
      </c>
      <c r="W464" s="11" t="str">
        <f>IF(OR(VLOOKUP(N464,Home!$C$7:$I$207,6,FALSE)="",VLOOKUP(N464,Home!$C$7:$I$207,7,FALSE)=""),"FEJL",SUM(Baggrundsark!$K$4:K464))</f>
        <v>FEJL</v>
      </c>
      <c r="Y464">
        <v>461</v>
      </c>
      <c r="Z464" s="1"/>
      <c r="AC464" s="44"/>
      <c r="AD464">
        <f t="shared" si="173"/>
        <v>0</v>
      </c>
      <c r="AE464">
        <f>SUM($AD$4:AD464)</f>
        <v>1</v>
      </c>
      <c r="AF464" s="103" t="str">
        <f>IFERROR(VLOOKUP(AN464,Home!$C$8:$E$207,3,FALSE),"")</f>
        <v/>
      </c>
      <c r="AG464" s="103" t="str">
        <f>IFERROR(VLOOKUP(AN464,Home!$C$8:$E$207,2,FALSE),"")</f>
        <v/>
      </c>
      <c r="AH464" s="104" t="str">
        <f>IF(VLOOKUP(AE464,Home!$C$8:$I$207,6,FALSE)="","",VLOOKUP(AE464,Home!$C$8:$I$207,6,FALSE))</f>
        <v/>
      </c>
      <c r="AI464" s="104" t="e">
        <f t="shared" si="181"/>
        <v>#VALUE!</v>
      </c>
      <c r="AJ464" s="105" t="e">
        <f t="shared" si="174"/>
        <v>#VALUE!</v>
      </c>
      <c r="AK464" s="103" t="e">
        <f t="shared" si="165"/>
        <v>#VALUE!</v>
      </c>
      <c r="AL464" s="103" t="e">
        <f t="shared" si="175"/>
        <v>#VALUE!</v>
      </c>
      <c r="AN464" t="str">
        <f>IF(OR(VLOOKUP(AE464,Home!$C$8:$I$207,6,FALSE)="",VLOOKUP(AE464,Home!$C$8:$I$207,7,FALSE)=""),"FEJL",Baggrundsark!AE464)</f>
        <v>FEJL</v>
      </c>
      <c r="AO464">
        <f>IF(VLOOKUP(AE464,Home!$C$8:$N$207,12,FALSE)="Timelønnet",1,0)</f>
        <v>0</v>
      </c>
      <c r="AP464">
        <f>SUM($AO$4:AO464)*AO464</f>
        <v>0</v>
      </c>
      <c r="AQ464">
        <f t="shared" si="166"/>
        <v>1</v>
      </c>
      <c r="AR464" t="str">
        <f t="shared" si="166"/>
        <v/>
      </c>
      <c r="AS464" t="e">
        <f t="shared" si="176"/>
        <v>#VALUE!</v>
      </c>
      <c r="AT464" s="45" t="e">
        <f t="shared" si="167"/>
        <v>#VALUE!</v>
      </c>
      <c r="AU464">
        <f>VLOOKUP(AQ464,Home!$C$8:$J$207,8,FALSE)</f>
        <v>0</v>
      </c>
      <c r="AZ464">
        <v>40</v>
      </c>
      <c r="BA464">
        <v>2022</v>
      </c>
      <c r="BB464" t="s">
        <v>675</v>
      </c>
      <c r="BC464" t="s">
        <v>173</v>
      </c>
    </row>
    <row r="465" spans="1:55" x14ac:dyDescent="0.25">
      <c r="A465" s="6">
        <f t="shared" si="168"/>
        <v>0</v>
      </c>
      <c r="B465" s="6">
        <f t="shared" si="177"/>
        <v>0</v>
      </c>
      <c r="C465" s="6" t="str">
        <f t="shared" si="169"/>
        <v/>
      </c>
      <c r="D465" s="7">
        <f t="shared" si="170"/>
        <v>0</v>
      </c>
      <c r="E465" s="7">
        <f t="shared" si="178"/>
        <v>0</v>
      </c>
      <c r="F465" s="7" t="str">
        <f t="shared" si="171"/>
        <v/>
      </c>
      <c r="G465" s="6">
        <f t="shared" si="172"/>
        <v>0</v>
      </c>
      <c r="H465" s="6">
        <f t="shared" si="179"/>
        <v>0</v>
      </c>
      <c r="I465" s="6" t="str">
        <f t="shared" si="180"/>
        <v/>
      </c>
      <c r="J465" s="11">
        <v>462</v>
      </c>
      <c r="K465" s="11">
        <f>IF(IFERROR(VLOOKUP(J465,Home!$A$8:$B$1048576,1,FALSE),0)=0,0,1)</f>
        <v>0</v>
      </c>
      <c r="L465" s="129" t="e">
        <f>IF(VLOOKUP(O465,Home!$C$8:$R$207,6,FALSE)="","",VLOOKUP(O465,Home!$C$8:$R$207,6,FALSE))</f>
        <v>#N/A</v>
      </c>
      <c r="M465" s="129" t="e">
        <f t="shared" si="162"/>
        <v>#N/A</v>
      </c>
      <c r="N465" s="11">
        <f>SUM($K$4:K465)</f>
        <v>200</v>
      </c>
      <c r="O465" s="11" t="str">
        <f>IF(P465="","",IF(IFERROR(VLOOKUP(N465,Home!$C$8:$R$1048576,1,FALSE),"")=0,"",IFERROR(VLOOKUP(N465,Home!$C$8:$R$1048576,1,FALSE),"")))</f>
        <v/>
      </c>
      <c r="P465" s="11" t="str">
        <f>IF(IFERROR(VLOOKUP(W465,Home!$C$8:$R$1048576,3,FALSE),"")=0,"",IFERROR(VLOOKUP(W465,Home!$C$8:$R$1048576,3,FALSE),""))</f>
        <v/>
      </c>
      <c r="Q465" s="11" t="str">
        <f t="shared" si="163"/>
        <v/>
      </c>
      <c r="R465" s="130" t="e">
        <f>VLOOKUP(Q465,'Baggrund til lister'!$G$4:$H$15,2,FALSE)</f>
        <v>#N/A</v>
      </c>
      <c r="S465" s="11" t="str">
        <f t="shared" si="164"/>
        <v/>
      </c>
      <c r="T465" s="11" t="str">
        <f>IF(IFERROR(VLOOKUP(N465,Home!$C$8:$R$1048576,11,FALSE),"")=0,"",IFERROR(VLOOKUP(N465,Home!$C$8:$R$1048576,11,FALSE),""))</f>
        <v/>
      </c>
      <c r="U465" s="11" t="str">
        <f>IF(IFERROR(VLOOKUP(O465,Home!$C$8:$R$1048576,12,FALSE),"")=0,"",IFERROR(VLOOKUP(O465,Home!$C$8:$R$1048576,12,FALSE),""))</f>
        <v/>
      </c>
      <c r="V465" s="11" t="str">
        <f>IF(IFERROR(VLOOKUP(O465,Home!$C$8:$R$1048576,8,FALSE),"")=0,"",IFERROR(VLOOKUP(O465,Home!$C$8:$R$1048576,8,FALSE),""))</f>
        <v/>
      </c>
      <c r="W465" s="11" t="str">
        <f>IF(OR(VLOOKUP(N465,Home!$C$7:$I$207,6,FALSE)="",VLOOKUP(N465,Home!$C$7:$I$207,7,FALSE)=""),"FEJL",SUM(Baggrundsark!$K$4:K465))</f>
        <v>FEJL</v>
      </c>
      <c r="Y465">
        <v>462</v>
      </c>
      <c r="Z465" s="1"/>
      <c r="AC465" s="44"/>
      <c r="AD465">
        <f t="shared" si="173"/>
        <v>0</v>
      </c>
      <c r="AE465">
        <f>SUM($AD$4:AD465)</f>
        <v>1</v>
      </c>
      <c r="AF465" s="103" t="str">
        <f>IFERROR(VLOOKUP(AN465,Home!$C$8:$E$207,3,FALSE),"")</f>
        <v/>
      </c>
      <c r="AG465" s="103" t="str">
        <f>IFERROR(VLOOKUP(AN465,Home!$C$8:$E$207,2,FALSE),"")</f>
        <v/>
      </c>
      <c r="AH465" s="104" t="str">
        <f>IF(VLOOKUP(AE465,Home!$C$8:$I$207,6,FALSE)="","",VLOOKUP(AE465,Home!$C$8:$I$207,6,FALSE))</f>
        <v/>
      </c>
      <c r="AI465" s="104" t="e">
        <f t="shared" si="181"/>
        <v>#VALUE!</v>
      </c>
      <c r="AJ465" s="105" t="e">
        <f t="shared" si="174"/>
        <v>#VALUE!</v>
      </c>
      <c r="AK465" s="103" t="e">
        <f t="shared" si="165"/>
        <v>#VALUE!</v>
      </c>
      <c r="AL465" s="103" t="e">
        <f t="shared" si="175"/>
        <v>#VALUE!</v>
      </c>
      <c r="AN465" t="str">
        <f>IF(OR(VLOOKUP(AE465,Home!$C$8:$I$207,6,FALSE)="",VLOOKUP(AE465,Home!$C$8:$I$207,7,FALSE)=""),"FEJL",Baggrundsark!AE465)</f>
        <v>FEJL</v>
      </c>
      <c r="AO465">
        <f>IF(VLOOKUP(AE465,Home!$C$8:$N$207,12,FALSE)="Timelønnet",1,0)</f>
        <v>0</v>
      </c>
      <c r="AP465">
        <f>SUM($AO$4:AO465)*AO465</f>
        <v>0</v>
      </c>
      <c r="AQ465">
        <f t="shared" si="166"/>
        <v>1</v>
      </c>
      <c r="AR465" t="str">
        <f t="shared" si="166"/>
        <v/>
      </c>
      <c r="AS465" t="e">
        <f t="shared" si="176"/>
        <v>#VALUE!</v>
      </c>
      <c r="AT465" s="45" t="e">
        <f t="shared" si="167"/>
        <v>#VALUE!</v>
      </c>
      <c r="AU465">
        <f>VLOOKUP(AQ465,Home!$C$8:$J$207,8,FALSE)</f>
        <v>0</v>
      </c>
      <c r="AZ465">
        <v>41</v>
      </c>
      <c r="BA465">
        <v>2022</v>
      </c>
      <c r="BB465" t="s">
        <v>676</v>
      </c>
      <c r="BC465" t="s">
        <v>173</v>
      </c>
    </row>
    <row r="466" spans="1:55" x14ac:dyDescent="0.25">
      <c r="A466" s="6">
        <f t="shared" si="168"/>
        <v>0</v>
      </c>
      <c r="B466" s="6">
        <f t="shared" si="177"/>
        <v>0</v>
      </c>
      <c r="C466" s="6" t="str">
        <f t="shared" si="169"/>
        <v/>
      </c>
      <c r="D466" s="7">
        <f t="shared" si="170"/>
        <v>0</v>
      </c>
      <c r="E466" s="7">
        <f t="shared" si="178"/>
        <v>0</v>
      </c>
      <c r="F466" s="7" t="str">
        <f t="shared" si="171"/>
        <v/>
      </c>
      <c r="G466" s="6">
        <f t="shared" si="172"/>
        <v>0</v>
      </c>
      <c r="H466" s="6">
        <f t="shared" si="179"/>
        <v>0</v>
      </c>
      <c r="I466" s="6" t="str">
        <f t="shared" si="180"/>
        <v/>
      </c>
      <c r="J466" s="11">
        <v>463</v>
      </c>
      <c r="K466" s="11">
        <f>IF(IFERROR(VLOOKUP(J466,Home!$A$8:$B$1048576,1,FALSE),0)=0,0,1)</f>
        <v>0</v>
      </c>
      <c r="L466" s="129" t="e">
        <f>IF(VLOOKUP(O466,Home!$C$8:$R$207,6,FALSE)="","",VLOOKUP(O466,Home!$C$8:$R$207,6,FALSE))</f>
        <v>#N/A</v>
      </c>
      <c r="M466" s="129" t="e">
        <f t="shared" si="162"/>
        <v>#N/A</v>
      </c>
      <c r="N466" s="11">
        <f>SUM($K$4:K466)</f>
        <v>200</v>
      </c>
      <c r="O466" s="11" t="str">
        <f>IF(P466="","",IF(IFERROR(VLOOKUP(N466,Home!$C$8:$R$1048576,1,FALSE),"")=0,"",IFERROR(VLOOKUP(N466,Home!$C$8:$R$1048576,1,FALSE),"")))</f>
        <v/>
      </c>
      <c r="P466" s="11" t="str">
        <f>IF(IFERROR(VLOOKUP(W466,Home!$C$8:$R$1048576,3,FALSE),"")=0,"",IFERROR(VLOOKUP(W466,Home!$C$8:$R$1048576,3,FALSE),""))</f>
        <v/>
      </c>
      <c r="Q466" s="11" t="str">
        <f t="shared" si="163"/>
        <v/>
      </c>
      <c r="R466" s="130" t="e">
        <f>VLOOKUP(Q466,'Baggrund til lister'!$G$4:$H$15,2,FALSE)</f>
        <v>#N/A</v>
      </c>
      <c r="S466" s="11" t="str">
        <f t="shared" si="164"/>
        <v/>
      </c>
      <c r="T466" s="11" t="str">
        <f>IF(IFERROR(VLOOKUP(N466,Home!$C$8:$R$1048576,11,FALSE),"")=0,"",IFERROR(VLOOKUP(N466,Home!$C$8:$R$1048576,11,FALSE),""))</f>
        <v/>
      </c>
      <c r="U466" s="11" t="str">
        <f>IF(IFERROR(VLOOKUP(O466,Home!$C$8:$R$1048576,12,FALSE),"")=0,"",IFERROR(VLOOKUP(O466,Home!$C$8:$R$1048576,12,FALSE),""))</f>
        <v/>
      </c>
      <c r="V466" s="11" t="str">
        <f>IF(IFERROR(VLOOKUP(O466,Home!$C$8:$R$1048576,8,FALSE),"")=0,"",IFERROR(VLOOKUP(O466,Home!$C$8:$R$1048576,8,FALSE),""))</f>
        <v/>
      </c>
      <c r="W466" s="11" t="str">
        <f>IF(OR(VLOOKUP(N466,Home!$C$7:$I$207,6,FALSE)="",VLOOKUP(N466,Home!$C$7:$I$207,7,FALSE)=""),"FEJL",SUM(Baggrundsark!$K$4:K466))</f>
        <v>FEJL</v>
      </c>
      <c r="Y466">
        <v>463</v>
      </c>
      <c r="Z466" s="1"/>
      <c r="AC466" s="44"/>
      <c r="AD466">
        <f t="shared" si="173"/>
        <v>0</v>
      </c>
      <c r="AE466">
        <f>SUM($AD$4:AD466)</f>
        <v>1</v>
      </c>
      <c r="AF466" s="103" t="str">
        <f>IFERROR(VLOOKUP(AN466,Home!$C$8:$E$207,3,FALSE),"")</f>
        <v/>
      </c>
      <c r="AG466" s="103" t="str">
        <f>IFERROR(VLOOKUP(AN466,Home!$C$8:$E$207,2,FALSE),"")</f>
        <v/>
      </c>
      <c r="AH466" s="104" t="str">
        <f>IF(VLOOKUP(AE466,Home!$C$8:$I$207,6,FALSE)="","",VLOOKUP(AE466,Home!$C$8:$I$207,6,FALSE))</f>
        <v/>
      </c>
      <c r="AI466" s="104" t="e">
        <f t="shared" si="181"/>
        <v>#VALUE!</v>
      </c>
      <c r="AJ466" s="105" t="e">
        <f t="shared" si="174"/>
        <v>#VALUE!</v>
      </c>
      <c r="AK466" s="103" t="e">
        <f t="shared" si="165"/>
        <v>#VALUE!</v>
      </c>
      <c r="AL466" s="103" t="e">
        <f t="shared" si="175"/>
        <v>#VALUE!</v>
      </c>
      <c r="AN466" t="str">
        <f>IF(OR(VLOOKUP(AE466,Home!$C$8:$I$207,6,FALSE)="",VLOOKUP(AE466,Home!$C$8:$I$207,7,FALSE)=""),"FEJL",Baggrundsark!AE466)</f>
        <v>FEJL</v>
      </c>
      <c r="AO466">
        <f>IF(VLOOKUP(AE466,Home!$C$8:$N$207,12,FALSE)="Timelønnet",1,0)</f>
        <v>0</v>
      </c>
      <c r="AP466">
        <f>SUM($AO$4:AO466)*AO466</f>
        <v>0</v>
      </c>
      <c r="AQ466">
        <f t="shared" si="166"/>
        <v>1</v>
      </c>
      <c r="AR466" t="str">
        <f t="shared" si="166"/>
        <v/>
      </c>
      <c r="AS466" t="e">
        <f t="shared" si="176"/>
        <v>#VALUE!</v>
      </c>
      <c r="AT466" s="45" t="e">
        <f t="shared" si="167"/>
        <v>#VALUE!</v>
      </c>
      <c r="AU466">
        <f>VLOOKUP(AQ466,Home!$C$8:$J$207,8,FALSE)</f>
        <v>0</v>
      </c>
      <c r="AZ466">
        <v>42</v>
      </c>
      <c r="BA466">
        <v>2022</v>
      </c>
      <c r="BB466" t="s">
        <v>677</v>
      </c>
      <c r="BC466" t="s">
        <v>174</v>
      </c>
    </row>
    <row r="467" spans="1:55" x14ac:dyDescent="0.25">
      <c r="A467" s="6">
        <f t="shared" si="168"/>
        <v>0</v>
      </c>
      <c r="B467" s="6">
        <f t="shared" si="177"/>
        <v>0</v>
      </c>
      <c r="C467" s="6" t="str">
        <f t="shared" si="169"/>
        <v/>
      </c>
      <c r="D467" s="7">
        <f t="shared" si="170"/>
        <v>0</v>
      </c>
      <c r="E467" s="7">
        <f t="shared" si="178"/>
        <v>0</v>
      </c>
      <c r="F467" s="7" t="str">
        <f t="shared" si="171"/>
        <v/>
      </c>
      <c r="G467" s="6">
        <f t="shared" si="172"/>
        <v>0</v>
      </c>
      <c r="H467" s="6">
        <f t="shared" si="179"/>
        <v>0</v>
      </c>
      <c r="I467" s="6" t="str">
        <f t="shared" si="180"/>
        <v/>
      </c>
      <c r="J467" s="11">
        <v>464</v>
      </c>
      <c r="K467" s="11">
        <f>IF(IFERROR(VLOOKUP(J467,Home!$A$8:$B$1048576,1,FALSE),0)=0,0,1)</f>
        <v>0</v>
      </c>
      <c r="L467" s="129" t="e">
        <f>IF(VLOOKUP(O467,Home!$C$8:$R$207,6,FALSE)="","",VLOOKUP(O467,Home!$C$8:$R$207,6,FALSE))</f>
        <v>#N/A</v>
      </c>
      <c r="M467" s="129" t="e">
        <f t="shared" si="162"/>
        <v>#N/A</v>
      </c>
      <c r="N467" s="11">
        <f>SUM($K$4:K467)</f>
        <v>200</v>
      </c>
      <c r="O467" s="11" t="str">
        <f>IF(P467="","",IF(IFERROR(VLOOKUP(N467,Home!$C$8:$R$1048576,1,FALSE),"")=0,"",IFERROR(VLOOKUP(N467,Home!$C$8:$R$1048576,1,FALSE),"")))</f>
        <v/>
      </c>
      <c r="P467" s="11" t="str">
        <f>IF(IFERROR(VLOOKUP(W467,Home!$C$8:$R$1048576,3,FALSE),"")=0,"",IFERROR(VLOOKUP(W467,Home!$C$8:$R$1048576,3,FALSE),""))</f>
        <v/>
      </c>
      <c r="Q467" s="11" t="str">
        <f t="shared" si="163"/>
        <v/>
      </c>
      <c r="R467" s="130" t="e">
        <f>VLOOKUP(Q467,'Baggrund til lister'!$G$4:$H$15,2,FALSE)</f>
        <v>#N/A</v>
      </c>
      <c r="S467" s="11" t="str">
        <f t="shared" si="164"/>
        <v/>
      </c>
      <c r="T467" s="11" t="str">
        <f>IF(IFERROR(VLOOKUP(N467,Home!$C$8:$R$1048576,11,FALSE),"")=0,"",IFERROR(VLOOKUP(N467,Home!$C$8:$R$1048576,11,FALSE),""))</f>
        <v/>
      </c>
      <c r="U467" s="11" t="str">
        <f>IF(IFERROR(VLOOKUP(O467,Home!$C$8:$R$1048576,12,FALSE),"")=0,"",IFERROR(VLOOKUP(O467,Home!$C$8:$R$1048576,12,FALSE),""))</f>
        <v/>
      </c>
      <c r="V467" s="11" t="str">
        <f>IF(IFERROR(VLOOKUP(O467,Home!$C$8:$R$1048576,8,FALSE),"")=0,"",IFERROR(VLOOKUP(O467,Home!$C$8:$R$1048576,8,FALSE),""))</f>
        <v/>
      </c>
      <c r="W467" s="11" t="str">
        <f>IF(OR(VLOOKUP(N467,Home!$C$7:$I$207,6,FALSE)="",VLOOKUP(N467,Home!$C$7:$I$207,7,FALSE)=""),"FEJL",SUM(Baggrundsark!$K$4:K467))</f>
        <v>FEJL</v>
      </c>
      <c r="Y467">
        <v>464</v>
      </c>
      <c r="Z467" s="1"/>
      <c r="AC467" s="44"/>
      <c r="AD467">
        <f t="shared" si="173"/>
        <v>0</v>
      </c>
      <c r="AE467">
        <f>SUM($AD$4:AD467)</f>
        <v>1</v>
      </c>
      <c r="AF467" s="103" t="str">
        <f>IFERROR(VLOOKUP(AN467,Home!$C$8:$E$207,3,FALSE),"")</f>
        <v/>
      </c>
      <c r="AG467" s="103" t="str">
        <f>IFERROR(VLOOKUP(AN467,Home!$C$8:$E$207,2,FALSE),"")</f>
        <v/>
      </c>
      <c r="AH467" s="104" t="str">
        <f>IF(VLOOKUP(AE467,Home!$C$8:$I$207,6,FALSE)="","",VLOOKUP(AE467,Home!$C$8:$I$207,6,FALSE))</f>
        <v/>
      </c>
      <c r="AI467" s="104" t="e">
        <f t="shared" si="181"/>
        <v>#VALUE!</v>
      </c>
      <c r="AJ467" s="105" t="e">
        <f t="shared" si="174"/>
        <v>#VALUE!</v>
      </c>
      <c r="AK467" s="103" t="e">
        <f t="shared" si="165"/>
        <v>#VALUE!</v>
      </c>
      <c r="AL467" s="103" t="e">
        <f t="shared" si="175"/>
        <v>#VALUE!</v>
      </c>
      <c r="AN467" t="str">
        <f>IF(OR(VLOOKUP(AE467,Home!$C$8:$I$207,6,FALSE)="",VLOOKUP(AE467,Home!$C$8:$I$207,7,FALSE)=""),"FEJL",Baggrundsark!AE467)</f>
        <v>FEJL</v>
      </c>
      <c r="AO467">
        <f>IF(VLOOKUP(AE467,Home!$C$8:$N$207,12,FALSE)="Timelønnet",1,0)</f>
        <v>0</v>
      </c>
      <c r="AP467">
        <f>SUM($AO$4:AO467)*AO467</f>
        <v>0</v>
      </c>
      <c r="AQ467">
        <f t="shared" si="166"/>
        <v>1</v>
      </c>
      <c r="AR467" t="str">
        <f t="shared" si="166"/>
        <v/>
      </c>
      <c r="AS467" t="e">
        <f t="shared" si="176"/>
        <v>#VALUE!</v>
      </c>
      <c r="AT467" s="45" t="e">
        <f t="shared" si="167"/>
        <v>#VALUE!</v>
      </c>
      <c r="AU467">
        <f>VLOOKUP(AQ467,Home!$C$8:$J$207,8,FALSE)</f>
        <v>0</v>
      </c>
      <c r="AZ467">
        <v>43</v>
      </c>
      <c r="BA467">
        <v>2022</v>
      </c>
      <c r="BB467" t="s">
        <v>678</v>
      </c>
      <c r="BC467" t="s">
        <v>174</v>
      </c>
    </row>
    <row r="468" spans="1:55" x14ac:dyDescent="0.25">
      <c r="A468" s="6">
        <f t="shared" si="168"/>
        <v>0</v>
      </c>
      <c r="B468" s="6">
        <f t="shared" si="177"/>
        <v>0</v>
      </c>
      <c r="C468" s="6" t="str">
        <f t="shared" si="169"/>
        <v/>
      </c>
      <c r="D468" s="7">
        <f t="shared" si="170"/>
        <v>0</v>
      </c>
      <c r="E468" s="7">
        <f t="shared" si="178"/>
        <v>0</v>
      </c>
      <c r="F468" s="7" t="str">
        <f t="shared" si="171"/>
        <v/>
      </c>
      <c r="G468" s="6">
        <f t="shared" si="172"/>
        <v>0</v>
      </c>
      <c r="H468" s="6">
        <f t="shared" si="179"/>
        <v>0</v>
      </c>
      <c r="I468" s="6" t="str">
        <f t="shared" si="180"/>
        <v/>
      </c>
      <c r="J468" s="11">
        <v>465</v>
      </c>
      <c r="K468" s="11">
        <f>IF(IFERROR(VLOOKUP(J468,Home!$A$8:$B$1048576,1,FALSE),0)=0,0,1)</f>
        <v>0</v>
      </c>
      <c r="L468" s="129" t="e">
        <f>IF(VLOOKUP(O468,Home!$C$8:$R$207,6,FALSE)="","",VLOOKUP(O468,Home!$C$8:$R$207,6,FALSE))</f>
        <v>#N/A</v>
      </c>
      <c r="M468" s="129" t="e">
        <f t="shared" si="162"/>
        <v>#N/A</v>
      </c>
      <c r="N468" s="11">
        <f>SUM($K$4:K468)</f>
        <v>200</v>
      </c>
      <c r="O468" s="11" t="str">
        <f>IF(P468="","",IF(IFERROR(VLOOKUP(N468,Home!$C$8:$R$1048576,1,FALSE),"")=0,"",IFERROR(VLOOKUP(N468,Home!$C$8:$R$1048576,1,FALSE),"")))</f>
        <v/>
      </c>
      <c r="P468" s="11" t="str">
        <f>IF(IFERROR(VLOOKUP(W468,Home!$C$8:$R$1048576,3,FALSE),"")=0,"",IFERROR(VLOOKUP(W468,Home!$C$8:$R$1048576,3,FALSE),""))</f>
        <v/>
      </c>
      <c r="Q468" s="11" t="str">
        <f t="shared" si="163"/>
        <v/>
      </c>
      <c r="R468" s="130" t="e">
        <f>VLOOKUP(Q468,'Baggrund til lister'!$G$4:$H$15,2,FALSE)</f>
        <v>#N/A</v>
      </c>
      <c r="S468" s="11" t="str">
        <f t="shared" si="164"/>
        <v/>
      </c>
      <c r="T468" s="11" t="str">
        <f>IF(IFERROR(VLOOKUP(N468,Home!$C$8:$R$1048576,11,FALSE),"")=0,"",IFERROR(VLOOKUP(N468,Home!$C$8:$R$1048576,11,FALSE),""))</f>
        <v/>
      </c>
      <c r="U468" s="11" t="str">
        <f>IF(IFERROR(VLOOKUP(O468,Home!$C$8:$R$1048576,12,FALSE),"")=0,"",IFERROR(VLOOKUP(O468,Home!$C$8:$R$1048576,12,FALSE),""))</f>
        <v/>
      </c>
      <c r="V468" s="11" t="str">
        <f>IF(IFERROR(VLOOKUP(O468,Home!$C$8:$R$1048576,8,FALSE),"")=0,"",IFERROR(VLOOKUP(O468,Home!$C$8:$R$1048576,8,FALSE),""))</f>
        <v/>
      </c>
      <c r="W468" s="11" t="str">
        <f>IF(OR(VLOOKUP(N468,Home!$C$7:$I$207,6,FALSE)="",VLOOKUP(N468,Home!$C$7:$I$207,7,FALSE)=""),"FEJL",SUM(Baggrundsark!$K$4:K468))</f>
        <v>FEJL</v>
      </c>
      <c r="Y468">
        <v>465</v>
      </c>
      <c r="Z468" s="1"/>
      <c r="AC468" s="44"/>
      <c r="AD468">
        <f t="shared" si="173"/>
        <v>0</v>
      </c>
      <c r="AE468">
        <f>SUM($AD$4:AD468)</f>
        <v>1</v>
      </c>
      <c r="AF468" s="103" t="str">
        <f>IFERROR(VLOOKUP(AN468,Home!$C$8:$E$207,3,FALSE),"")</f>
        <v/>
      </c>
      <c r="AG468" s="103" t="str">
        <f>IFERROR(VLOOKUP(AN468,Home!$C$8:$E$207,2,FALSE),"")</f>
        <v/>
      </c>
      <c r="AH468" s="104" t="str">
        <f>IF(VLOOKUP(AE468,Home!$C$8:$I$207,6,FALSE)="","",VLOOKUP(AE468,Home!$C$8:$I$207,6,FALSE))</f>
        <v/>
      </c>
      <c r="AI468" s="104" t="e">
        <f t="shared" si="181"/>
        <v>#VALUE!</v>
      </c>
      <c r="AJ468" s="105" t="e">
        <f t="shared" si="174"/>
        <v>#VALUE!</v>
      </c>
      <c r="AK468" s="103" t="e">
        <f t="shared" si="165"/>
        <v>#VALUE!</v>
      </c>
      <c r="AL468" s="103" t="e">
        <f t="shared" si="175"/>
        <v>#VALUE!</v>
      </c>
      <c r="AN468" t="str">
        <f>IF(OR(VLOOKUP(AE468,Home!$C$8:$I$207,6,FALSE)="",VLOOKUP(AE468,Home!$C$8:$I$207,7,FALSE)=""),"FEJL",Baggrundsark!AE468)</f>
        <v>FEJL</v>
      </c>
      <c r="AO468">
        <f>IF(VLOOKUP(AE468,Home!$C$8:$N$207,12,FALSE)="Timelønnet",1,0)</f>
        <v>0</v>
      </c>
      <c r="AP468">
        <f>SUM($AO$4:AO468)*AO468</f>
        <v>0</v>
      </c>
      <c r="AQ468">
        <f t="shared" si="166"/>
        <v>1</v>
      </c>
      <c r="AR468" t="str">
        <f t="shared" si="166"/>
        <v/>
      </c>
      <c r="AS468" t="e">
        <f t="shared" si="176"/>
        <v>#VALUE!</v>
      </c>
      <c r="AT468" s="45" t="e">
        <f t="shared" si="167"/>
        <v>#VALUE!</v>
      </c>
      <c r="AU468">
        <f>VLOOKUP(AQ468,Home!$C$8:$J$207,8,FALSE)</f>
        <v>0</v>
      </c>
      <c r="AZ468">
        <v>44</v>
      </c>
      <c r="BA468">
        <v>2022</v>
      </c>
      <c r="BB468" t="s">
        <v>679</v>
      </c>
      <c r="BC468" t="s">
        <v>175</v>
      </c>
    </row>
    <row r="469" spans="1:55" x14ac:dyDescent="0.25">
      <c r="A469" s="6">
        <f t="shared" si="168"/>
        <v>0</v>
      </c>
      <c r="B469" s="6">
        <f t="shared" si="177"/>
        <v>0</v>
      </c>
      <c r="C469" s="6" t="str">
        <f t="shared" si="169"/>
        <v/>
      </c>
      <c r="D469" s="7">
        <f t="shared" si="170"/>
        <v>0</v>
      </c>
      <c r="E469" s="7">
        <f t="shared" si="178"/>
        <v>0</v>
      </c>
      <c r="F469" s="7" t="str">
        <f t="shared" si="171"/>
        <v/>
      </c>
      <c r="G469" s="6">
        <f t="shared" si="172"/>
        <v>0</v>
      </c>
      <c r="H469" s="6">
        <f t="shared" si="179"/>
        <v>0</v>
      </c>
      <c r="I469" s="6" t="str">
        <f t="shared" si="180"/>
        <v/>
      </c>
      <c r="J469" s="11">
        <v>466</v>
      </c>
      <c r="K469" s="11">
        <f>IF(IFERROR(VLOOKUP(J469,Home!$A$8:$B$1048576,1,FALSE),0)=0,0,1)</f>
        <v>0</v>
      </c>
      <c r="L469" s="129" t="e">
        <f>IF(VLOOKUP(O469,Home!$C$8:$R$207,6,FALSE)="","",VLOOKUP(O469,Home!$C$8:$R$207,6,FALSE))</f>
        <v>#N/A</v>
      </c>
      <c r="M469" s="129" t="e">
        <f t="shared" si="162"/>
        <v>#N/A</v>
      </c>
      <c r="N469" s="11">
        <f>SUM($K$4:K469)</f>
        <v>200</v>
      </c>
      <c r="O469" s="11" t="str">
        <f>IF(P469="","",IF(IFERROR(VLOOKUP(N469,Home!$C$8:$R$1048576,1,FALSE),"")=0,"",IFERROR(VLOOKUP(N469,Home!$C$8:$R$1048576,1,FALSE),"")))</f>
        <v/>
      </c>
      <c r="P469" s="11" t="str">
        <f>IF(IFERROR(VLOOKUP(W469,Home!$C$8:$R$1048576,3,FALSE),"")=0,"",IFERROR(VLOOKUP(W469,Home!$C$8:$R$1048576,3,FALSE),""))</f>
        <v/>
      </c>
      <c r="Q469" s="11" t="str">
        <f t="shared" si="163"/>
        <v/>
      </c>
      <c r="R469" s="130" t="e">
        <f>VLOOKUP(Q469,'Baggrund til lister'!$G$4:$H$15,2,FALSE)</f>
        <v>#N/A</v>
      </c>
      <c r="S469" s="11" t="str">
        <f t="shared" si="164"/>
        <v/>
      </c>
      <c r="T469" s="11" t="str">
        <f>IF(IFERROR(VLOOKUP(N469,Home!$C$8:$R$1048576,11,FALSE),"")=0,"",IFERROR(VLOOKUP(N469,Home!$C$8:$R$1048576,11,FALSE),""))</f>
        <v/>
      </c>
      <c r="U469" s="11" t="str">
        <f>IF(IFERROR(VLOOKUP(O469,Home!$C$8:$R$1048576,12,FALSE),"")=0,"",IFERROR(VLOOKUP(O469,Home!$C$8:$R$1048576,12,FALSE),""))</f>
        <v/>
      </c>
      <c r="V469" s="11" t="str">
        <f>IF(IFERROR(VLOOKUP(O469,Home!$C$8:$R$1048576,8,FALSE),"")=0,"",IFERROR(VLOOKUP(O469,Home!$C$8:$R$1048576,8,FALSE),""))</f>
        <v/>
      </c>
      <c r="W469" s="11" t="str">
        <f>IF(OR(VLOOKUP(N469,Home!$C$7:$I$207,6,FALSE)="",VLOOKUP(N469,Home!$C$7:$I$207,7,FALSE)=""),"FEJL",SUM(Baggrundsark!$K$4:K469))</f>
        <v>FEJL</v>
      </c>
      <c r="Y469">
        <v>466</v>
      </c>
      <c r="Z469" s="1"/>
      <c r="AC469" s="44"/>
      <c r="AD469">
        <f t="shared" si="173"/>
        <v>0</v>
      </c>
      <c r="AE469">
        <f>SUM($AD$4:AD469)</f>
        <v>1</v>
      </c>
      <c r="AF469" s="103" t="str">
        <f>IFERROR(VLOOKUP(AN469,Home!$C$8:$E$207,3,FALSE),"")</f>
        <v/>
      </c>
      <c r="AG469" s="103" t="str">
        <f>IFERROR(VLOOKUP(AN469,Home!$C$8:$E$207,2,FALSE),"")</f>
        <v/>
      </c>
      <c r="AH469" s="104" t="str">
        <f>IF(VLOOKUP(AE469,Home!$C$8:$I$207,6,FALSE)="","",VLOOKUP(AE469,Home!$C$8:$I$207,6,FALSE))</f>
        <v/>
      </c>
      <c r="AI469" s="104" t="e">
        <f t="shared" si="181"/>
        <v>#VALUE!</v>
      </c>
      <c r="AJ469" s="105" t="e">
        <f t="shared" si="174"/>
        <v>#VALUE!</v>
      </c>
      <c r="AK469" s="103" t="e">
        <f t="shared" si="165"/>
        <v>#VALUE!</v>
      </c>
      <c r="AL469" s="103" t="e">
        <f t="shared" si="175"/>
        <v>#VALUE!</v>
      </c>
      <c r="AN469" t="str">
        <f>IF(OR(VLOOKUP(AE469,Home!$C$8:$I$207,6,FALSE)="",VLOOKUP(AE469,Home!$C$8:$I$207,7,FALSE)=""),"FEJL",Baggrundsark!AE469)</f>
        <v>FEJL</v>
      </c>
      <c r="AO469">
        <f>IF(VLOOKUP(AE469,Home!$C$8:$N$207,12,FALSE)="Timelønnet",1,0)</f>
        <v>0</v>
      </c>
      <c r="AP469">
        <f>SUM($AO$4:AO469)*AO469</f>
        <v>0</v>
      </c>
      <c r="AQ469">
        <f t="shared" si="166"/>
        <v>1</v>
      </c>
      <c r="AR469" t="str">
        <f t="shared" si="166"/>
        <v/>
      </c>
      <c r="AS469" t="e">
        <f t="shared" si="176"/>
        <v>#VALUE!</v>
      </c>
      <c r="AT469" s="45" t="e">
        <f t="shared" si="167"/>
        <v>#VALUE!</v>
      </c>
      <c r="AU469">
        <f>VLOOKUP(AQ469,Home!$C$8:$J$207,8,FALSE)</f>
        <v>0</v>
      </c>
      <c r="AZ469">
        <v>45</v>
      </c>
      <c r="BA469">
        <v>2022</v>
      </c>
      <c r="BB469" t="s">
        <v>680</v>
      </c>
      <c r="BC469" t="s">
        <v>175</v>
      </c>
    </row>
    <row r="470" spans="1:55" x14ac:dyDescent="0.25">
      <c r="A470" s="6">
        <f t="shared" si="168"/>
        <v>0</v>
      </c>
      <c r="B470" s="6">
        <f t="shared" si="177"/>
        <v>0</v>
      </c>
      <c r="C470" s="6" t="str">
        <f t="shared" si="169"/>
        <v/>
      </c>
      <c r="D470" s="7">
        <f t="shared" si="170"/>
        <v>0</v>
      </c>
      <c r="E470" s="7">
        <f t="shared" si="178"/>
        <v>0</v>
      </c>
      <c r="F470" s="7" t="str">
        <f t="shared" si="171"/>
        <v/>
      </c>
      <c r="G470" s="6">
        <f t="shared" si="172"/>
        <v>0</v>
      </c>
      <c r="H470" s="6">
        <f t="shared" si="179"/>
        <v>0</v>
      </c>
      <c r="I470" s="6" t="str">
        <f t="shared" si="180"/>
        <v/>
      </c>
      <c r="J470" s="11">
        <v>467</v>
      </c>
      <c r="K470" s="11">
        <f>IF(IFERROR(VLOOKUP(J470,Home!$A$8:$B$1048576,1,FALSE),0)=0,0,1)</f>
        <v>0</v>
      </c>
      <c r="L470" s="129" t="e">
        <f>IF(VLOOKUP(O470,Home!$C$8:$R$207,6,FALSE)="","",VLOOKUP(O470,Home!$C$8:$R$207,6,FALSE))</f>
        <v>#N/A</v>
      </c>
      <c r="M470" s="129" t="e">
        <f t="shared" si="162"/>
        <v>#N/A</v>
      </c>
      <c r="N470" s="11">
        <f>SUM($K$4:K470)</f>
        <v>200</v>
      </c>
      <c r="O470" s="11" t="str">
        <f>IF(P470="","",IF(IFERROR(VLOOKUP(N470,Home!$C$8:$R$1048576,1,FALSE),"")=0,"",IFERROR(VLOOKUP(N470,Home!$C$8:$R$1048576,1,FALSE),"")))</f>
        <v/>
      </c>
      <c r="P470" s="11" t="str">
        <f>IF(IFERROR(VLOOKUP(W470,Home!$C$8:$R$1048576,3,FALSE),"")=0,"",IFERROR(VLOOKUP(W470,Home!$C$8:$R$1048576,3,FALSE),""))</f>
        <v/>
      </c>
      <c r="Q470" s="11" t="str">
        <f t="shared" si="163"/>
        <v/>
      </c>
      <c r="R470" s="130" t="e">
        <f>VLOOKUP(Q470,'Baggrund til lister'!$G$4:$H$15,2,FALSE)</f>
        <v>#N/A</v>
      </c>
      <c r="S470" s="11" t="str">
        <f t="shared" si="164"/>
        <v/>
      </c>
      <c r="T470" s="11" t="str">
        <f>IF(IFERROR(VLOOKUP(N470,Home!$C$8:$R$1048576,11,FALSE),"")=0,"",IFERROR(VLOOKUP(N470,Home!$C$8:$R$1048576,11,FALSE),""))</f>
        <v/>
      </c>
      <c r="U470" s="11" t="str">
        <f>IF(IFERROR(VLOOKUP(O470,Home!$C$8:$R$1048576,12,FALSE),"")=0,"",IFERROR(VLOOKUP(O470,Home!$C$8:$R$1048576,12,FALSE),""))</f>
        <v/>
      </c>
      <c r="V470" s="11" t="str">
        <f>IF(IFERROR(VLOOKUP(O470,Home!$C$8:$R$1048576,8,FALSE),"")=0,"",IFERROR(VLOOKUP(O470,Home!$C$8:$R$1048576,8,FALSE),""))</f>
        <v/>
      </c>
      <c r="W470" s="11" t="str">
        <f>IF(OR(VLOOKUP(N470,Home!$C$7:$I$207,6,FALSE)="",VLOOKUP(N470,Home!$C$7:$I$207,7,FALSE)=""),"FEJL",SUM(Baggrundsark!$K$4:K470))</f>
        <v>FEJL</v>
      </c>
      <c r="Y470">
        <v>467</v>
      </c>
      <c r="Z470" s="1"/>
      <c r="AC470" s="44"/>
      <c r="AD470">
        <f t="shared" si="173"/>
        <v>0</v>
      </c>
      <c r="AE470">
        <f>SUM($AD$4:AD470)</f>
        <v>1</v>
      </c>
      <c r="AF470" s="103" t="str">
        <f>IFERROR(VLOOKUP(AN470,Home!$C$8:$E$207,3,FALSE),"")</f>
        <v/>
      </c>
      <c r="AG470" s="103" t="str">
        <f>IFERROR(VLOOKUP(AN470,Home!$C$8:$E$207,2,FALSE),"")</f>
        <v/>
      </c>
      <c r="AH470" s="104" t="str">
        <f>IF(VLOOKUP(AE470,Home!$C$8:$I$207,6,FALSE)="","",VLOOKUP(AE470,Home!$C$8:$I$207,6,FALSE))</f>
        <v/>
      </c>
      <c r="AI470" s="104" t="e">
        <f t="shared" si="181"/>
        <v>#VALUE!</v>
      </c>
      <c r="AJ470" s="105" t="e">
        <f t="shared" si="174"/>
        <v>#VALUE!</v>
      </c>
      <c r="AK470" s="103" t="e">
        <f t="shared" si="165"/>
        <v>#VALUE!</v>
      </c>
      <c r="AL470" s="103" t="e">
        <f t="shared" si="175"/>
        <v>#VALUE!</v>
      </c>
      <c r="AN470" t="str">
        <f>IF(OR(VLOOKUP(AE470,Home!$C$8:$I$207,6,FALSE)="",VLOOKUP(AE470,Home!$C$8:$I$207,7,FALSE)=""),"FEJL",Baggrundsark!AE470)</f>
        <v>FEJL</v>
      </c>
      <c r="AO470">
        <f>IF(VLOOKUP(AE470,Home!$C$8:$N$207,12,FALSE)="Timelønnet",1,0)</f>
        <v>0</v>
      </c>
      <c r="AP470">
        <f>SUM($AO$4:AO470)*AO470</f>
        <v>0</v>
      </c>
      <c r="AQ470">
        <f t="shared" si="166"/>
        <v>1</v>
      </c>
      <c r="AR470" t="str">
        <f t="shared" si="166"/>
        <v/>
      </c>
      <c r="AS470" t="e">
        <f t="shared" si="176"/>
        <v>#VALUE!</v>
      </c>
      <c r="AT470" s="45" t="e">
        <f t="shared" si="167"/>
        <v>#VALUE!</v>
      </c>
      <c r="AU470">
        <f>VLOOKUP(AQ470,Home!$C$8:$J$207,8,FALSE)</f>
        <v>0</v>
      </c>
      <c r="AZ470">
        <v>46</v>
      </c>
      <c r="BA470">
        <v>2022</v>
      </c>
      <c r="BB470" t="s">
        <v>681</v>
      </c>
      <c r="BC470" t="s">
        <v>176</v>
      </c>
    </row>
    <row r="471" spans="1:55" x14ac:dyDescent="0.25">
      <c r="A471" s="6">
        <f t="shared" si="168"/>
        <v>0</v>
      </c>
      <c r="B471" s="6">
        <f t="shared" si="177"/>
        <v>0</v>
      </c>
      <c r="C471" s="6" t="str">
        <f t="shared" si="169"/>
        <v/>
      </c>
      <c r="D471" s="7">
        <f t="shared" si="170"/>
        <v>0</v>
      </c>
      <c r="E471" s="7">
        <f t="shared" si="178"/>
        <v>0</v>
      </c>
      <c r="F471" s="7" t="str">
        <f t="shared" si="171"/>
        <v/>
      </c>
      <c r="G471" s="6">
        <f t="shared" si="172"/>
        <v>0</v>
      </c>
      <c r="H471" s="6">
        <f t="shared" si="179"/>
        <v>0</v>
      </c>
      <c r="I471" s="6" t="str">
        <f t="shared" si="180"/>
        <v/>
      </c>
      <c r="J471" s="11">
        <v>468</v>
      </c>
      <c r="K471" s="11">
        <f>IF(IFERROR(VLOOKUP(J471,Home!$A$8:$B$1048576,1,FALSE),0)=0,0,1)</f>
        <v>0</v>
      </c>
      <c r="L471" s="129" t="e">
        <f>IF(VLOOKUP(O471,Home!$C$8:$R$207,6,FALSE)="","",VLOOKUP(O471,Home!$C$8:$R$207,6,FALSE))</f>
        <v>#N/A</v>
      </c>
      <c r="M471" s="129" t="e">
        <f t="shared" si="162"/>
        <v>#N/A</v>
      </c>
      <c r="N471" s="11">
        <f>SUM($K$4:K471)</f>
        <v>200</v>
      </c>
      <c r="O471" s="11" t="str">
        <f>IF(P471="","",IF(IFERROR(VLOOKUP(N471,Home!$C$8:$R$1048576,1,FALSE),"")=0,"",IFERROR(VLOOKUP(N471,Home!$C$8:$R$1048576,1,FALSE),"")))</f>
        <v/>
      </c>
      <c r="P471" s="11" t="str">
        <f>IF(IFERROR(VLOOKUP(W471,Home!$C$8:$R$1048576,3,FALSE),"")=0,"",IFERROR(VLOOKUP(W471,Home!$C$8:$R$1048576,3,FALSE),""))</f>
        <v/>
      </c>
      <c r="Q471" s="11" t="str">
        <f t="shared" si="163"/>
        <v/>
      </c>
      <c r="R471" s="130" t="e">
        <f>VLOOKUP(Q471,'Baggrund til lister'!$G$4:$H$15,2,FALSE)</f>
        <v>#N/A</v>
      </c>
      <c r="S471" s="11" t="str">
        <f t="shared" si="164"/>
        <v/>
      </c>
      <c r="T471" s="11" t="str">
        <f>IF(IFERROR(VLOOKUP(N471,Home!$C$8:$R$1048576,11,FALSE),"")=0,"",IFERROR(VLOOKUP(N471,Home!$C$8:$R$1048576,11,FALSE),""))</f>
        <v/>
      </c>
      <c r="U471" s="11" t="str">
        <f>IF(IFERROR(VLOOKUP(O471,Home!$C$8:$R$1048576,12,FALSE),"")=0,"",IFERROR(VLOOKUP(O471,Home!$C$8:$R$1048576,12,FALSE),""))</f>
        <v/>
      </c>
      <c r="V471" s="11" t="str">
        <f>IF(IFERROR(VLOOKUP(O471,Home!$C$8:$R$1048576,8,FALSE),"")=0,"",IFERROR(VLOOKUP(O471,Home!$C$8:$R$1048576,8,FALSE),""))</f>
        <v/>
      </c>
      <c r="W471" s="11" t="str">
        <f>IF(OR(VLOOKUP(N471,Home!$C$7:$I$207,6,FALSE)="",VLOOKUP(N471,Home!$C$7:$I$207,7,FALSE)=""),"FEJL",SUM(Baggrundsark!$K$4:K471))</f>
        <v>FEJL</v>
      </c>
      <c r="Y471">
        <v>468</v>
      </c>
      <c r="Z471" s="1"/>
      <c r="AC471" s="44"/>
      <c r="AD471">
        <f t="shared" si="173"/>
        <v>0</v>
      </c>
      <c r="AE471">
        <f>SUM($AD$4:AD471)</f>
        <v>1</v>
      </c>
      <c r="AF471" s="103" t="str">
        <f>IFERROR(VLOOKUP(AN471,Home!$C$8:$E$207,3,FALSE),"")</f>
        <v/>
      </c>
      <c r="AG471" s="103" t="str">
        <f>IFERROR(VLOOKUP(AN471,Home!$C$8:$E$207,2,FALSE),"")</f>
        <v/>
      </c>
      <c r="AH471" s="104" t="str">
        <f>IF(VLOOKUP(AE471,Home!$C$8:$I$207,6,FALSE)="","",VLOOKUP(AE471,Home!$C$8:$I$207,6,FALSE))</f>
        <v/>
      </c>
      <c r="AI471" s="104" t="e">
        <f t="shared" si="181"/>
        <v>#VALUE!</v>
      </c>
      <c r="AJ471" s="105" t="e">
        <f t="shared" si="174"/>
        <v>#VALUE!</v>
      </c>
      <c r="AK471" s="103" t="e">
        <f t="shared" si="165"/>
        <v>#VALUE!</v>
      </c>
      <c r="AL471" s="103" t="e">
        <f t="shared" si="175"/>
        <v>#VALUE!</v>
      </c>
      <c r="AN471" t="str">
        <f>IF(OR(VLOOKUP(AE471,Home!$C$8:$I$207,6,FALSE)="",VLOOKUP(AE471,Home!$C$8:$I$207,7,FALSE)=""),"FEJL",Baggrundsark!AE471)</f>
        <v>FEJL</v>
      </c>
      <c r="AO471">
        <f>IF(VLOOKUP(AE471,Home!$C$8:$N$207,12,FALSE)="Timelønnet",1,0)</f>
        <v>0</v>
      </c>
      <c r="AP471">
        <f>SUM($AO$4:AO471)*AO471</f>
        <v>0</v>
      </c>
      <c r="AQ471">
        <f t="shared" si="166"/>
        <v>1</v>
      </c>
      <c r="AR471" t="str">
        <f t="shared" si="166"/>
        <v/>
      </c>
      <c r="AS471" t="e">
        <f t="shared" si="176"/>
        <v>#VALUE!</v>
      </c>
      <c r="AT471" s="45" t="e">
        <f t="shared" si="167"/>
        <v>#VALUE!</v>
      </c>
      <c r="AU471">
        <f>VLOOKUP(AQ471,Home!$C$8:$J$207,8,FALSE)</f>
        <v>0</v>
      </c>
      <c r="AZ471">
        <v>47</v>
      </c>
      <c r="BA471">
        <v>2022</v>
      </c>
      <c r="BB471" t="s">
        <v>682</v>
      </c>
      <c r="BC471" t="s">
        <v>176</v>
      </c>
    </row>
    <row r="472" spans="1:55" x14ac:dyDescent="0.25">
      <c r="A472" s="6">
        <f t="shared" si="168"/>
        <v>0</v>
      </c>
      <c r="B472" s="6">
        <f t="shared" si="177"/>
        <v>0</v>
      </c>
      <c r="C472" s="6" t="str">
        <f t="shared" si="169"/>
        <v/>
      </c>
      <c r="D472" s="7">
        <f t="shared" si="170"/>
        <v>0</v>
      </c>
      <c r="E472" s="7">
        <f t="shared" si="178"/>
        <v>0</v>
      </c>
      <c r="F472" s="7" t="str">
        <f t="shared" si="171"/>
        <v/>
      </c>
      <c r="G472" s="6">
        <f t="shared" si="172"/>
        <v>0</v>
      </c>
      <c r="H472" s="6">
        <f t="shared" si="179"/>
        <v>0</v>
      </c>
      <c r="I472" s="6" t="str">
        <f t="shared" si="180"/>
        <v/>
      </c>
      <c r="J472" s="11">
        <v>469</v>
      </c>
      <c r="K472" s="11">
        <f>IF(IFERROR(VLOOKUP(J472,Home!$A$8:$B$1048576,1,FALSE),0)=0,0,1)</f>
        <v>0</v>
      </c>
      <c r="L472" s="129" t="e">
        <f>IF(VLOOKUP(O472,Home!$C$8:$R$207,6,FALSE)="","",VLOOKUP(O472,Home!$C$8:$R$207,6,FALSE))</f>
        <v>#N/A</v>
      </c>
      <c r="M472" s="129" t="e">
        <f t="shared" si="162"/>
        <v>#N/A</v>
      </c>
      <c r="N472" s="11">
        <f>SUM($K$4:K472)</f>
        <v>200</v>
      </c>
      <c r="O472" s="11" t="str">
        <f>IF(P472="","",IF(IFERROR(VLOOKUP(N472,Home!$C$8:$R$1048576,1,FALSE),"")=0,"",IFERROR(VLOOKUP(N472,Home!$C$8:$R$1048576,1,FALSE),"")))</f>
        <v/>
      </c>
      <c r="P472" s="11" t="str">
        <f>IF(IFERROR(VLOOKUP(W472,Home!$C$8:$R$1048576,3,FALSE),"")=0,"",IFERROR(VLOOKUP(W472,Home!$C$8:$R$1048576,3,FALSE),""))</f>
        <v/>
      </c>
      <c r="Q472" s="11" t="str">
        <f t="shared" si="163"/>
        <v/>
      </c>
      <c r="R472" s="130" t="e">
        <f>VLOOKUP(Q472,'Baggrund til lister'!$G$4:$H$15,2,FALSE)</f>
        <v>#N/A</v>
      </c>
      <c r="S472" s="11" t="str">
        <f t="shared" si="164"/>
        <v/>
      </c>
      <c r="T472" s="11" t="str">
        <f>IF(IFERROR(VLOOKUP(N472,Home!$C$8:$R$1048576,11,FALSE),"")=0,"",IFERROR(VLOOKUP(N472,Home!$C$8:$R$1048576,11,FALSE),""))</f>
        <v/>
      </c>
      <c r="U472" s="11" t="str">
        <f>IF(IFERROR(VLOOKUP(O472,Home!$C$8:$R$1048576,12,FALSE),"")=0,"",IFERROR(VLOOKUP(O472,Home!$C$8:$R$1048576,12,FALSE),""))</f>
        <v/>
      </c>
      <c r="V472" s="11" t="str">
        <f>IF(IFERROR(VLOOKUP(O472,Home!$C$8:$R$1048576,8,FALSE),"")=0,"",IFERROR(VLOOKUP(O472,Home!$C$8:$R$1048576,8,FALSE),""))</f>
        <v/>
      </c>
      <c r="W472" s="11" t="str">
        <f>IF(OR(VLOOKUP(N472,Home!$C$7:$I$207,6,FALSE)="",VLOOKUP(N472,Home!$C$7:$I$207,7,FALSE)=""),"FEJL",SUM(Baggrundsark!$K$4:K472))</f>
        <v>FEJL</v>
      </c>
      <c r="Y472">
        <v>469</v>
      </c>
      <c r="Z472" s="1"/>
      <c r="AC472" s="44"/>
      <c r="AD472">
        <f t="shared" si="173"/>
        <v>0</v>
      </c>
      <c r="AE472">
        <f>SUM($AD$4:AD472)</f>
        <v>1</v>
      </c>
      <c r="AF472" s="103" t="str">
        <f>IFERROR(VLOOKUP(AN472,Home!$C$8:$E$207,3,FALSE),"")</f>
        <v/>
      </c>
      <c r="AG472" s="103" t="str">
        <f>IFERROR(VLOOKUP(AN472,Home!$C$8:$E$207,2,FALSE),"")</f>
        <v/>
      </c>
      <c r="AH472" s="104" t="str">
        <f>IF(VLOOKUP(AE472,Home!$C$8:$I$207,6,FALSE)="","",VLOOKUP(AE472,Home!$C$8:$I$207,6,FALSE))</f>
        <v/>
      </c>
      <c r="AI472" s="104" t="e">
        <f t="shared" si="181"/>
        <v>#VALUE!</v>
      </c>
      <c r="AJ472" s="105" t="e">
        <f t="shared" si="174"/>
        <v>#VALUE!</v>
      </c>
      <c r="AK472" s="103" t="e">
        <f t="shared" si="165"/>
        <v>#VALUE!</v>
      </c>
      <c r="AL472" s="103" t="e">
        <f t="shared" si="175"/>
        <v>#VALUE!</v>
      </c>
      <c r="AN472" t="str">
        <f>IF(OR(VLOOKUP(AE472,Home!$C$8:$I$207,6,FALSE)="",VLOOKUP(AE472,Home!$C$8:$I$207,7,FALSE)=""),"FEJL",Baggrundsark!AE472)</f>
        <v>FEJL</v>
      </c>
      <c r="AO472">
        <f>IF(VLOOKUP(AE472,Home!$C$8:$N$207,12,FALSE)="Timelønnet",1,0)</f>
        <v>0</v>
      </c>
      <c r="AP472">
        <f>SUM($AO$4:AO472)*AO472</f>
        <v>0</v>
      </c>
      <c r="AQ472">
        <f t="shared" si="166"/>
        <v>1</v>
      </c>
      <c r="AR472" t="str">
        <f t="shared" si="166"/>
        <v/>
      </c>
      <c r="AS472" t="e">
        <f t="shared" si="176"/>
        <v>#VALUE!</v>
      </c>
      <c r="AT472" s="45" t="e">
        <f t="shared" si="167"/>
        <v>#VALUE!</v>
      </c>
      <c r="AU472">
        <f>VLOOKUP(AQ472,Home!$C$8:$J$207,8,FALSE)</f>
        <v>0</v>
      </c>
      <c r="AZ472">
        <v>48</v>
      </c>
      <c r="BA472">
        <v>2022</v>
      </c>
      <c r="BB472" t="s">
        <v>683</v>
      </c>
      <c r="BC472" t="s">
        <v>177</v>
      </c>
    </row>
    <row r="473" spans="1:55" x14ac:dyDescent="0.25">
      <c r="A473" s="6">
        <f t="shared" si="168"/>
        <v>0</v>
      </c>
      <c r="B473" s="6">
        <f t="shared" si="177"/>
        <v>0</v>
      </c>
      <c r="C473" s="6" t="str">
        <f t="shared" si="169"/>
        <v/>
      </c>
      <c r="D473" s="7">
        <f t="shared" si="170"/>
        <v>0</v>
      </c>
      <c r="E473" s="7">
        <f t="shared" si="178"/>
        <v>0</v>
      </c>
      <c r="F473" s="7" t="str">
        <f t="shared" si="171"/>
        <v/>
      </c>
      <c r="G473" s="6">
        <f t="shared" si="172"/>
        <v>0</v>
      </c>
      <c r="H473" s="6">
        <f t="shared" si="179"/>
        <v>0</v>
      </c>
      <c r="I473" s="6" t="str">
        <f t="shared" si="180"/>
        <v/>
      </c>
      <c r="J473" s="11">
        <v>470</v>
      </c>
      <c r="K473" s="11">
        <f>IF(IFERROR(VLOOKUP(J473,Home!$A$8:$B$1048576,1,FALSE),0)=0,0,1)</f>
        <v>0</v>
      </c>
      <c r="L473" s="129" t="e">
        <f>IF(VLOOKUP(O473,Home!$C$8:$R$207,6,FALSE)="","",VLOOKUP(O473,Home!$C$8:$R$207,6,FALSE))</f>
        <v>#N/A</v>
      </c>
      <c r="M473" s="129" t="e">
        <f t="shared" si="162"/>
        <v>#N/A</v>
      </c>
      <c r="N473" s="11">
        <f>SUM($K$4:K473)</f>
        <v>200</v>
      </c>
      <c r="O473" s="11" t="str">
        <f>IF(P473="","",IF(IFERROR(VLOOKUP(N473,Home!$C$8:$R$1048576,1,FALSE),"")=0,"",IFERROR(VLOOKUP(N473,Home!$C$8:$R$1048576,1,FALSE),"")))</f>
        <v/>
      </c>
      <c r="P473" s="11" t="str">
        <f>IF(IFERROR(VLOOKUP(W473,Home!$C$8:$R$1048576,3,FALSE),"")=0,"",IFERROR(VLOOKUP(W473,Home!$C$8:$R$1048576,3,FALSE),""))</f>
        <v/>
      </c>
      <c r="Q473" s="11" t="str">
        <f t="shared" si="163"/>
        <v/>
      </c>
      <c r="R473" s="130" t="e">
        <f>VLOOKUP(Q473,'Baggrund til lister'!$G$4:$H$15,2,FALSE)</f>
        <v>#N/A</v>
      </c>
      <c r="S473" s="11" t="str">
        <f t="shared" si="164"/>
        <v/>
      </c>
      <c r="T473" s="11" t="str">
        <f>IF(IFERROR(VLOOKUP(N473,Home!$C$8:$R$1048576,11,FALSE),"")=0,"",IFERROR(VLOOKUP(N473,Home!$C$8:$R$1048576,11,FALSE),""))</f>
        <v/>
      </c>
      <c r="U473" s="11" t="str">
        <f>IF(IFERROR(VLOOKUP(O473,Home!$C$8:$R$1048576,12,FALSE),"")=0,"",IFERROR(VLOOKUP(O473,Home!$C$8:$R$1048576,12,FALSE),""))</f>
        <v/>
      </c>
      <c r="V473" s="11" t="str">
        <f>IF(IFERROR(VLOOKUP(O473,Home!$C$8:$R$1048576,8,FALSE),"")=0,"",IFERROR(VLOOKUP(O473,Home!$C$8:$R$1048576,8,FALSE),""))</f>
        <v/>
      </c>
      <c r="W473" s="11" t="str">
        <f>IF(OR(VLOOKUP(N473,Home!$C$7:$I$207,6,FALSE)="",VLOOKUP(N473,Home!$C$7:$I$207,7,FALSE)=""),"FEJL",SUM(Baggrundsark!$K$4:K473))</f>
        <v>FEJL</v>
      </c>
      <c r="Y473">
        <v>470</v>
      </c>
      <c r="Z473" s="1"/>
      <c r="AC473" s="44"/>
      <c r="AD473">
        <f t="shared" si="173"/>
        <v>0</v>
      </c>
      <c r="AE473">
        <f>SUM($AD$4:AD473)</f>
        <v>1</v>
      </c>
      <c r="AF473" s="103" t="str">
        <f>IFERROR(VLOOKUP(AN473,Home!$C$8:$E$207,3,FALSE),"")</f>
        <v/>
      </c>
      <c r="AG473" s="103" t="str">
        <f>IFERROR(VLOOKUP(AN473,Home!$C$8:$E$207,2,FALSE),"")</f>
        <v/>
      </c>
      <c r="AH473" s="104" t="str">
        <f>IF(VLOOKUP(AE473,Home!$C$8:$I$207,6,FALSE)="","",VLOOKUP(AE473,Home!$C$8:$I$207,6,FALSE))</f>
        <v/>
      </c>
      <c r="AI473" s="104" t="e">
        <f t="shared" si="181"/>
        <v>#VALUE!</v>
      </c>
      <c r="AJ473" s="105" t="e">
        <f t="shared" si="174"/>
        <v>#VALUE!</v>
      </c>
      <c r="AK473" s="103" t="e">
        <f t="shared" si="165"/>
        <v>#VALUE!</v>
      </c>
      <c r="AL473" s="103" t="e">
        <f t="shared" si="175"/>
        <v>#VALUE!</v>
      </c>
      <c r="AN473" t="str">
        <f>IF(OR(VLOOKUP(AE473,Home!$C$8:$I$207,6,FALSE)="",VLOOKUP(AE473,Home!$C$8:$I$207,7,FALSE)=""),"FEJL",Baggrundsark!AE473)</f>
        <v>FEJL</v>
      </c>
      <c r="AO473">
        <f>IF(VLOOKUP(AE473,Home!$C$8:$N$207,12,FALSE)="Timelønnet",1,0)</f>
        <v>0</v>
      </c>
      <c r="AP473">
        <f>SUM($AO$4:AO473)*AO473</f>
        <v>0</v>
      </c>
      <c r="AQ473">
        <f t="shared" si="166"/>
        <v>1</v>
      </c>
      <c r="AR473" t="str">
        <f t="shared" si="166"/>
        <v/>
      </c>
      <c r="AS473" t="e">
        <f t="shared" si="176"/>
        <v>#VALUE!</v>
      </c>
      <c r="AT473" s="45" t="e">
        <f t="shared" si="167"/>
        <v>#VALUE!</v>
      </c>
      <c r="AU473">
        <f>VLOOKUP(AQ473,Home!$C$8:$J$207,8,FALSE)</f>
        <v>0</v>
      </c>
      <c r="AZ473">
        <v>49</v>
      </c>
      <c r="BA473">
        <v>2022</v>
      </c>
      <c r="BB473" t="s">
        <v>684</v>
      </c>
      <c r="BC473" t="s">
        <v>177</v>
      </c>
    </row>
    <row r="474" spans="1:55" x14ac:dyDescent="0.25">
      <c r="A474" s="6">
        <f t="shared" si="168"/>
        <v>0</v>
      </c>
      <c r="B474" s="6">
        <f t="shared" si="177"/>
        <v>0</v>
      </c>
      <c r="C474" s="6" t="str">
        <f t="shared" si="169"/>
        <v/>
      </c>
      <c r="D474" s="7">
        <f t="shared" si="170"/>
        <v>0</v>
      </c>
      <c r="E474" s="7">
        <f t="shared" si="178"/>
        <v>0</v>
      </c>
      <c r="F474" s="7" t="str">
        <f t="shared" si="171"/>
        <v/>
      </c>
      <c r="G474" s="6">
        <f t="shared" si="172"/>
        <v>0</v>
      </c>
      <c r="H474" s="6">
        <f t="shared" si="179"/>
        <v>0</v>
      </c>
      <c r="I474" s="6" t="str">
        <f t="shared" si="180"/>
        <v/>
      </c>
      <c r="J474" s="11">
        <v>471</v>
      </c>
      <c r="K474" s="11">
        <f>IF(IFERROR(VLOOKUP(J474,Home!$A$8:$B$1048576,1,FALSE),0)=0,0,1)</f>
        <v>0</v>
      </c>
      <c r="L474" s="129" t="e">
        <f>IF(VLOOKUP(O474,Home!$C$8:$R$207,6,FALSE)="","",VLOOKUP(O474,Home!$C$8:$R$207,6,FALSE))</f>
        <v>#N/A</v>
      </c>
      <c r="M474" s="129" t="e">
        <f t="shared" si="162"/>
        <v>#N/A</v>
      </c>
      <c r="N474" s="11">
        <f>SUM($K$4:K474)</f>
        <v>200</v>
      </c>
      <c r="O474" s="11" t="str">
        <f>IF(P474="","",IF(IFERROR(VLOOKUP(N474,Home!$C$8:$R$1048576,1,FALSE),"")=0,"",IFERROR(VLOOKUP(N474,Home!$C$8:$R$1048576,1,FALSE),"")))</f>
        <v/>
      </c>
      <c r="P474" s="11" t="str">
        <f>IF(IFERROR(VLOOKUP(W474,Home!$C$8:$R$1048576,3,FALSE),"")=0,"",IFERROR(VLOOKUP(W474,Home!$C$8:$R$1048576,3,FALSE),""))</f>
        <v/>
      </c>
      <c r="Q474" s="11" t="str">
        <f t="shared" si="163"/>
        <v/>
      </c>
      <c r="R474" s="130" t="e">
        <f>VLOOKUP(Q474,'Baggrund til lister'!$G$4:$H$15,2,FALSE)</f>
        <v>#N/A</v>
      </c>
      <c r="S474" s="11" t="str">
        <f t="shared" si="164"/>
        <v/>
      </c>
      <c r="T474" s="11" t="str">
        <f>IF(IFERROR(VLOOKUP(N474,Home!$C$8:$R$1048576,11,FALSE),"")=0,"",IFERROR(VLOOKUP(N474,Home!$C$8:$R$1048576,11,FALSE),""))</f>
        <v/>
      </c>
      <c r="U474" s="11" t="str">
        <f>IF(IFERROR(VLOOKUP(O474,Home!$C$8:$R$1048576,12,FALSE),"")=0,"",IFERROR(VLOOKUP(O474,Home!$C$8:$R$1048576,12,FALSE),""))</f>
        <v/>
      </c>
      <c r="V474" s="11" t="str">
        <f>IF(IFERROR(VLOOKUP(O474,Home!$C$8:$R$1048576,8,FALSE),"")=0,"",IFERROR(VLOOKUP(O474,Home!$C$8:$R$1048576,8,FALSE),""))</f>
        <v/>
      </c>
      <c r="W474" s="11" t="str">
        <f>IF(OR(VLOOKUP(N474,Home!$C$7:$I$207,6,FALSE)="",VLOOKUP(N474,Home!$C$7:$I$207,7,FALSE)=""),"FEJL",SUM(Baggrundsark!$K$4:K474))</f>
        <v>FEJL</v>
      </c>
      <c r="Y474">
        <v>471</v>
      </c>
      <c r="Z474" s="1"/>
      <c r="AC474" s="44"/>
      <c r="AD474">
        <f t="shared" si="173"/>
        <v>0</v>
      </c>
      <c r="AE474">
        <f>SUM($AD$4:AD474)</f>
        <v>1</v>
      </c>
      <c r="AF474" s="103" t="str">
        <f>IFERROR(VLOOKUP(AN474,Home!$C$8:$E$207,3,FALSE),"")</f>
        <v/>
      </c>
      <c r="AG474" s="103" t="str">
        <f>IFERROR(VLOOKUP(AN474,Home!$C$8:$E$207,2,FALSE),"")</f>
        <v/>
      </c>
      <c r="AH474" s="104" t="str">
        <f>IF(VLOOKUP(AE474,Home!$C$8:$I$207,6,FALSE)="","",VLOOKUP(AE474,Home!$C$8:$I$207,6,FALSE))</f>
        <v/>
      </c>
      <c r="AI474" s="104" t="e">
        <f t="shared" si="181"/>
        <v>#VALUE!</v>
      </c>
      <c r="AJ474" s="105" t="e">
        <f t="shared" si="174"/>
        <v>#VALUE!</v>
      </c>
      <c r="AK474" s="103" t="e">
        <f t="shared" si="165"/>
        <v>#VALUE!</v>
      </c>
      <c r="AL474" s="103" t="e">
        <f t="shared" si="175"/>
        <v>#VALUE!</v>
      </c>
      <c r="AN474" t="str">
        <f>IF(OR(VLOOKUP(AE474,Home!$C$8:$I$207,6,FALSE)="",VLOOKUP(AE474,Home!$C$8:$I$207,7,FALSE)=""),"FEJL",Baggrundsark!AE474)</f>
        <v>FEJL</v>
      </c>
      <c r="AO474">
        <f>IF(VLOOKUP(AE474,Home!$C$8:$N$207,12,FALSE)="Timelønnet",1,0)</f>
        <v>0</v>
      </c>
      <c r="AP474">
        <f>SUM($AO$4:AO474)*AO474</f>
        <v>0</v>
      </c>
      <c r="AQ474">
        <f t="shared" si="166"/>
        <v>1</v>
      </c>
      <c r="AR474" t="str">
        <f t="shared" si="166"/>
        <v/>
      </c>
      <c r="AS474" t="e">
        <f t="shared" si="176"/>
        <v>#VALUE!</v>
      </c>
      <c r="AT474" s="45" t="e">
        <f t="shared" si="167"/>
        <v>#VALUE!</v>
      </c>
      <c r="AU474">
        <f>VLOOKUP(AQ474,Home!$C$8:$J$207,8,FALSE)</f>
        <v>0</v>
      </c>
      <c r="AZ474">
        <v>50</v>
      </c>
      <c r="BA474">
        <v>2022</v>
      </c>
      <c r="BB474" t="s">
        <v>685</v>
      </c>
      <c r="BC474" t="s">
        <v>178</v>
      </c>
    </row>
    <row r="475" spans="1:55" x14ac:dyDescent="0.25">
      <c r="A475" s="6">
        <f t="shared" si="168"/>
        <v>0</v>
      </c>
      <c r="B475" s="6">
        <f t="shared" si="177"/>
        <v>0</v>
      </c>
      <c r="C475" s="6" t="str">
        <f t="shared" si="169"/>
        <v/>
      </c>
      <c r="D475" s="7">
        <f t="shared" si="170"/>
        <v>0</v>
      </c>
      <c r="E475" s="7">
        <f t="shared" si="178"/>
        <v>0</v>
      </c>
      <c r="F475" s="7" t="str">
        <f t="shared" si="171"/>
        <v/>
      </c>
      <c r="G475" s="6">
        <f t="shared" si="172"/>
        <v>0</v>
      </c>
      <c r="H475" s="6">
        <f t="shared" si="179"/>
        <v>0</v>
      </c>
      <c r="I475" s="6" t="str">
        <f t="shared" si="180"/>
        <v/>
      </c>
      <c r="J475" s="11">
        <v>472</v>
      </c>
      <c r="K475" s="11">
        <f>IF(IFERROR(VLOOKUP(J475,Home!$A$8:$B$1048576,1,FALSE),0)=0,0,1)</f>
        <v>0</v>
      </c>
      <c r="L475" s="129" t="e">
        <f>IF(VLOOKUP(O475,Home!$C$8:$R$207,6,FALSE)="","",VLOOKUP(O475,Home!$C$8:$R$207,6,FALSE))</f>
        <v>#N/A</v>
      </c>
      <c r="M475" s="129" t="e">
        <f t="shared" si="162"/>
        <v>#N/A</v>
      </c>
      <c r="N475" s="11">
        <f>SUM($K$4:K475)</f>
        <v>200</v>
      </c>
      <c r="O475" s="11" t="str">
        <f>IF(P475="","",IF(IFERROR(VLOOKUP(N475,Home!$C$8:$R$1048576,1,FALSE),"")=0,"",IFERROR(VLOOKUP(N475,Home!$C$8:$R$1048576,1,FALSE),"")))</f>
        <v/>
      </c>
      <c r="P475" s="11" t="str">
        <f>IF(IFERROR(VLOOKUP(W475,Home!$C$8:$R$1048576,3,FALSE),"")=0,"",IFERROR(VLOOKUP(W475,Home!$C$8:$R$1048576,3,FALSE),""))</f>
        <v/>
      </c>
      <c r="Q475" s="11" t="str">
        <f t="shared" si="163"/>
        <v/>
      </c>
      <c r="R475" s="130" t="e">
        <f>VLOOKUP(Q475,'Baggrund til lister'!$G$4:$H$15,2,FALSE)</f>
        <v>#N/A</v>
      </c>
      <c r="S475" s="11" t="str">
        <f t="shared" si="164"/>
        <v/>
      </c>
      <c r="T475" s="11" t="str">
        <f>IF(IFERROR(VLOOKUP(N475,Home!$C$8:$R$1048576,11,FALSE),"")=0,"",IFERROR(VLOOKUP(N475,Home!$C$8:$R$1048576,11,FALSE),""))</f>
        <v/>
      </c>
      <c r="U475" s="11" t="str">
        <f>IF(IFERROR(VLOOKUP(O475,Home!$C$8:$R$1048576,12,FALSE),"")=0,"",IFERROR(VLOOKUP(O475,Home!$C$8:$R$1048576,12,FALSE),""))</f>
        <v/>
      </c>
      <c r="V475" s="11" t="str">
        <f>IF(IFERROR(VLOOKUP(O475,Home!$C$8:$R$1048576,8,FALSE),"")=0,"",IFERROR(VLOOKUP(O475,Home!$C$8:$R$1048576,8,FALSE),""))</f>
        <v/>
      </c>
      <c r="W475" s="11" t="str">
        <f>IF(OR(VLOOKUP(N475,Home!$C$7:$I$207,6,FALSE)="",VLOOKUP(N475,Home!$C$7:$I$207,7,FALSE)=""),"FEJL",SUM(Baggrundsark!$K$4:K475))</f>
        <v>FEJL</v>
      </c>
      <c r="Y475">
        <v>472</v>
      </c>
      <c r="Z475" s="1"/>
      <c r="AC475" s="44"/>
      <c r="AD475">
        <f t="shared" si="173"/>
        <v>0</v>
      </c>
      <c r="AE475">
        <f>SUM($AD$4:AD475)</f>
        <v>1</v>
      </c>
      <c r="AF475" s="103" t="str">
        <f>IFERROR(VLOOKUP(AN475,Home!$C$8:$E$207,3,FALSE),"")</f>
        <v/>
      </c>
      <c r="AG475" s="103" t="str">
        <f>IFERROR(VLOOKUP(AN475,Home!$C$8:$E$207,2,FALSE),"")</f>
        <v/>
      </c>
      <c r="AH475" s="104" t="str">
        <f>IF(VLOOKUP(AE475,Home!$C$8:$I$207,6,FALSE)="","",VLOOKUP(AE475,Home!$C$8:$I$207,6,FALSE))</f>
        <v/>
      </c>
      <c r="AI475" s="104" t="e">
        <f t="shared" si="181"/>
        <v>#VALUE!</v>
      </c>
      <c r="AJ475" s="105" t="e">
        <f t="shared" si="174"/>
        <v>#VALUE!</v>
      </c>
      <c r="AK475" s="103" t="e">
        <f t="shared" si="165"/>
        <v>#VALUE!</v>
      </c>
      <c r="AL475" s="103" t="e">
        <f t="shared" si="175"/>
        <v>#VALUE!</v>
      </c>
      <c r="AN475" t="str">
        <f>IF(OR(VLOOKUP(AE475,Home!$C$8:$I$207,6,FALSE)="",VLOOKUP(AE475,Home!$C$8:$I$207,7,FALSE)=""),"FEJL",Baggrundsark!AE475)</f>
        <v>FEJL</v>
      </c>
      <c r="AO475">
        <f>IF(VLOOKUP(AE475,Home!$C$8:$N$207,12,FALSE)="Timelønnet",1,0)</f>
        <v>0</v>
      </c>
      <c r="AP475">
        <f>SUM($AO$4:AO475)*AO475</f>
        <v>0</v>
      </c>
      <c r="AQ475">
        <f t="shared" si="166"/>
        <v>1</v>
      </c>
      <c r="AR475" t="str">
        <f t="shared" si="166"/>
        <v/>
      </c>
      <c r="AS475" t="e">
        <f t="shared" si="176"/>
        <v>#VALUE!</v>
      </c>
      <c r="AT475" s="45" t="e">
        <f t="shared" si="167"/>
        <v>#VALUE!</v>
      </c>
      <c r="AU475">
        <f>VLOOKUP(AQ475,Home!$C$8:$J$207,8,FALSE)</f>
        <v>0</v>
      </c>
      <c r="AZ475">
        <v>51</v>
      </c>
      <c r="BA475">
        <v>2022</v>
      </c>
      <c r="BB475" t="s">
        <v>686</v>
      </c>
      <c r="BC475" t="s">
        <v>178</v>
      </c>
    </row>
    <row r="476" spans="1:55" x14ac:dyDescent="0.25">
      <c r="A476" s="6">
        <f t="shared" si="168"/>
        <v>0</v>
      </c>
      <c r="B476" s="6">
        <f t="shared" si="177"/>
        <v>0</v>
      </c>
      <c r="C476" s="6" t="str">
        <f t="shared" si="169"/>
        <v/>
      </c>
      <c r="D476" s="7">
        <f t="shared" si="170"/>
        <v>0</v>
      </c>
      <c r="E476" s="7">
        <f t="shared" si="178"/>
        <v>0</v>
      </c>
      <c r="F476" s="7" t="str">
        <f t="shared" si="171"/>
        <v/>
      </c>
      <c r="G476" s="6">
        <f t="shared" si="172"/>
        <v>0</v>
      </c>
      <c r="H476" s="6">
        <f t="shared" si="179"/>
        <v>0</v>
      </c>
      <c r="I476" s="6" t="str">
        <f t="shared" si="180"/>
        <v/>
      </c>
      <c r="J476" s="11">
        <v>473</v>
      </c>
      <c r="K476" s="11">
        <f>IF(IFERROR(VLOOKUP(J476,Home!$A$8:$B$1048576,1,FALSE),0)=0,0,1)</f>
        <v>0</v>
      </c>
      <c r="L476" s="129" t="e">
        <f>IF(VLOOKUP(O476,Home!$C$8:$R$207,6,FALSE)="","",VLOOKUP(O476,Home!$C$8:$R$207,6,FALSE))</f>
        <v>#N/A</v>
      </c>
      <c r="M476" s="129" t="e">
        <f t="shared" si="162"/>
        <v>#N/A</v>
      </c>
      <c r="N476" s="11">
        <f>SUM($K$4:K476)</f>
        <v>200</v>
      </c>
      <c r="O476" s="11" t="str">
        <f>IF(P476="","",IF(IFERROR(VLOOKUP(N476,Home!$C$8:$R$1048576,1,FALSE),"")=0,"",IFERROR(VLOOKUP(N476,Home!$C$8:$R$1048576,1,FALSE),"")))</f>
        <v/>
      </c>
      <c r="P476" s="11" t="str">
        <f>IF(IFERROR(VLOOKUP(W476,Home!$C$8:$R$1048576,3,FALSE),"")=0,"",IFERROR(VLOOKUP(W476,Home!$C$8:$R$1048576,3,FALSE),""))</f>
        <v/>
      </c>
      <c r="Q476" s="11" t="str">
        <f t="shared" si="163"/>
        <v/>
      </c>
      <c r="R476" s="130" t="e">
        <f>VLOOKUP(Q476,'Baggrund til lister'!$G$4:$H$15,2,FALSE)</f>
        <v>#N/A</v>
      </c>
      <c r="S476" s="11" t="str">
        <f t="shared" si="164"/>
        <v/>
      </c>
      <c r="T476" s="11" t="str">
        <f>IF(IFERROR(VLOOKUP(N476,Home!$C$8:$R$1048576,11,FALSE),"")=0,"",IFERROR(VLOOKUP(N476,Home!$C$8:$R$1048576,11,FALSE),""))</f>
        <v/>
      </c>
      <c r="U476" s="11" t="str">
        <f>IF(IFERROR(VLOOKUP(O476,Home!$C$8:$R$1048576,12,FALSE),"")=0,"",IFERROR(VLOOKUP(O476,Home!$C$8:$R$1048576,12,FALSE),""))</f>
        <v/>
      </c>
      <c r="V476" s="11" t="str">
        <f>IF(IFERROR(VLOOKUP(O476,Home!$C$8:$R$1048576,8,FALSE),"")=0,"",IFERROR(VLOOKUP(O476,Home!$C$8:$R$1048576,8,FALSE),""))</f>
        <v/>
      </c>
      <c r="W476" s="11" t="str">
        <f>IF(OR(VLOOKUP(N476,Home!$C$7:$I$207,6,FALSE)="",VLOOKUP(N476,Home!$C$7:$I$207,7,FALSE)=""),"FEJL",SUM(Baggrundsark!$K$4:K476))</f>
        <v>FEJL</v>
      </c>
      <c r="Y476">
        <v>473</v>
      </c>
      <c r="Z476" s="1"/>
      <c r="AC476" s="44"/>
      <c r="AD476">
        <f t="shared" si="173"/>
        <v>0</v>
      </c>
      <c r="AE476">
        <f>SUM($AD$4:AD476)</f>
        <v>1</v>
      </c>
      <c r="AF476" s="103" t="str">
        <f>IFERROR(VLOOKUP(AN476,Home!$C$8:$E$207,3,FALSE),"")</f>
        <v/>
      </c>
      <c r="AG476" s="103" t="str">
        <f>IFERROR(VLOOKUP(AN476,Home!$C$8:$E$207,2,FALSE),"")</f>
        <v/>
      </c>
      <c r="AH476" s="104" t="str">
        <f>IF(VLOOKUP(AE476,Home!$C$8:$I$207,6,FALSE)="","",VLOOKUP(AE476,Home!$C$8:$I$207,6,FALSE))</f>
        <v/>
      </c>
      <c r="AI476" s="104" t="e">
        <f t="shared" si="181"/>
        <v>#VALUE!</v>
      </c>
      <c r="AJ476" s="105" t="e">
        <f t="shared" si="174"/>
        <v>#VALUE!</v>
      </c>
      <c r="AK476" s="103" t="e">
        <f t="shared" si="165"/>
        <v>#VALUE!</v>
      </c>
      <c r="AL476" s="103" t="e">
        <f t="shared" si="175"/>
        <v>#VALUE!</v>
      </c>
      <c r="AN476" t="str">
        <f>IF(OR(VLOOKUP(AE476,Home!$C$8:$I$207,6,FALSE)="",VLOOKUP(AE476,Home!$C$8:$I$207,7,FALSE)=""),"FEJL",Baggrundsark!AE476)</f>
        <v>FEJL</v>
      </c>
      <c r="AO476">
        <f>IF(VLOOKUP(AE476,Home!$C$8:$N$207,12,FALSE)="Timelønnet",1,0)</f>
        <v>0</v>
      </c>
      <c r="AP476">
        <f>SUM($AO$4:AO476)*AO476</f>
        <v>0</v>
      </c>
      <c r="AQ476">
        <f t="shared" si="166"/>
        <v>1</v>
      </c>
      <c r="AR476" t="str">
        <f t="shared" si="166"/>
        <v/>
      </c>
      <c r="AS476" t="e">
        <f t="shared" si="176"/>
        <v>#VALUE!</v>
      </c>
      <c r="AT476" s="45" t="e">
        <f t="shared" si="167"/>
        <v>#VALUE!</v>
      </c>
      <c r="AU476">
        <f>VLOOKUP(AQ476,Home!$C$8:$J$207,8,FALSE)</f>
        <v>0</v>
      </c>
      <c r="AZ476">
        <v>52</v>
      </c>
      <c r="BA476">
        <v>2022</v>
      </c>
      <c r="BB476" t="s">
        <v>635</v>
      </c>
      <c r="BC476" t="s">
        <v>214</v>
      </c>
    </row>
    <row r="477" spans="1:55" x14ac:dyDescent="0.25">
      <c r="A477" s="6">
        <f t="shared" si="168"/>
        <v>0</v>
      </c>
      <c r="B477" s="6">
        <f t="shared" si="177"/>
        <v>0</v>
      </c>
      <c r="C477" s="6" t="str">
        <f t="shared" si="169"/>
        <v/>
      </c>
      <c r="D477" s="7">
        <f t="shared" si="170"/>
        <v>0</v>
      </c>
      <c r="E477" s="7">
        <f t="shared" si="178"/>
        <v>0</v>
      </c>
      <c r="F477" s="7" t="str">
        <f t="shared" si="171"/>
        <v/>
      </c>
      <c r="G477" s="6">
        <f t="shared" si="172"/>
        <v>0</v>
      </c>
      <c r="H477" s="6">
        <f t="shared" si="179"/>
        <v>0</v>
      </c>
      <c r="I477" s="6" t="str">
        <f t="shared" si="180"/>
        <v/>
      </c>
      <c r="J477" s="11">
        <v>474</v>
      </c>
      <c r="K477" s="11">
        <f>IF(IFERROR(VLOOKUP(J477,Home!$A$8:$B$1048576,1,FALSE),0)=0,0,1)</f>
        <v>0</v>
      </c>
      <c r="L477" s="129" t="e">
        <f>IF(VLOOKUP(O477,Home!$C$8:$R$207,6,FALSE)="","",VLOOKUP(O477,Home!$C$8:$R$207,6,FALSE))</f>
        <v>#N/A</v>
      </c>
      <c r="M477" s="129" t="e">
        <f t="shared" si="162"/>
        <v>#N/A</v>
      </c>
      <c r="N477" s="11">
        <f>SUM($K$4:K477)</f>
        <v>200</v>
      </c>
      <c r="O477" s="11" t="str">
        <f>IF(P477="","",IF(IFERROR(VLOOKUP(N477,Home!$C$8:$R$1048576,1,FALSE),"")=0,"",IFERROR(VLOOKUP(N477,Home!$C$8:$R$1048576,1,FALSE),"")))</f>
        <v/>
      </c>
      <c r="P477" s="11" t="str">
        <f>IF(IFERROR(VLOOKUP(W477,Home!$C$8:$R$1048576,3,FALSE),"")=0,"",IFERROR(VLOOKUP(W477,Home!$C$8:$R$1048576,3,FALSE),""))</f>
        <v/>
      </c>
      <c r="Q477" s="11" t="str">
        <f t="shared" si="163"/>
        <v/>
      </c>
      <c r="R477" s="130" t="e">
        <f>VLOOKUP(Q477,'Baggrund til lister'!$G$4:$H$15,2,FALSE)</f>
        <v>#N/A</v>
      </c>
      <c r="S477" s="11" t="str">
        <f t="shared" si="164"/>
        <v/>
      </c>
      <c r="T477" s="11" t="str">
        <f>IF(IFERROR(VLOOKUP(N477,Home!$C$8:$R$1048576,11,FALSE),"")=0,"",IFERROR(VLOOKUP(N477,Home!$C$8:$R$1048576,11,FALSE),""))</f>
        <v/>
      </c>
      <c r="U477" s="11" t="str">
        <f>IF(IFERROR(VLOOKUP(O477,Home!$C$8:$R$1048576,12,FALSE),"")=0,"",IFERROR(VLOOKUP(O477,Home!$C$8:$R$1048576,12,FALSE),""))</f>
        <v/>
      </c>
      <c r="V477" s="11" t="str">
        <f>IF(IFERROR(VLOOKUP(O477,Home!$C$8:$R$1048576,8,FALSE),"")=0,"",IFERROR(VLOOKUP(O477,Home!$C$8:$R$1048576,8,FALSE),""))</f>
        <v/>
      </c>
      <c r="W477" s="11" t="str">
        <f>IF(OR(VLOOKUP(N477,Home!$C$7:$I$207,6,FALSE)="",VLOOKUP(N477,Home!$C$7:$I$207,7,FALSE)=""),"FEJL",SUM(Baggrundsark!$K$4:K477))</f>
        <v>FEJL</v>
      </c>
      <c r="Y477">
        <v>474</v>
      </c>
      <c r="Z477" s="1"/>
      <c r="AC477" s="44"/>
      <c r="AD477">
        <f t="shared" si="173"/>
        <v>0</v>
      </c>
      <c r="AE477">
        <f>SUM($AD$4:AD477)</f>
        <v>1</v>
      </c>
      <c r="AF477" s="103" t="str">
        <f>IFERROR(VLOOKUP(AN477,Home!$C$8:$E$207,3,FALSE),"")</f>
        <v/>
      </c>
      <c r="AG477" s="103" t="str">
        <f>IFERROR(VLOOKUP(AN477,Home!$C$8:$E$207,2,FALSE),"")</f>
        <v/>
      </c>
      <c r="AH477" s="104" t="str">
        <f>IF(VLOOKUP(AE477,Home!$C$8:$I$207,6,FALSE)="","",VLOOKUP(AE477,Home!$C$8:$I$207,6,FALSE))</f>
        <v/>
      </c>
      <c r="AI477" s="104" t="e">
        <f t="shared" si="181"/>
        <v>#VALUE!</v>
      </c>
      <c r="AJ477" s="105" t="e">
        <f t="shared" si="174"/>
        <v>#VALUE!</v>
      </c>
      <c r="AK477" s="103" t="e">
        <f t="shared" si="165"/>
        <v>#VALUE!</v>
      </c>
      <c r="AL477" s="103" t="e">
        <f t="shared" si="175"/>
        <v>#VALUE!</v>
      </c>
      <c r="AN477" t="str">
        <f>IF(OR(VLOOKUP(AE477,Home!$C$8:$I$207,6,FALSE)="",VLOOKUP(AE477,Home!$C$8:$I$207,7,FALSE)=""),"FEJL",Baggrundsark!AE477)</f>
        <v>FEJL</v>
      </c>
      <c r="AO477">
        <f>IF(VLOOKUP(AE477,Home!$C$8:$N$207,12,FALSE)="Timelønnet",1,0)</f>
        <v>0</v>
      </c>
      <c r="AP477">
        <f>SUM($AO$4:AO477)*AO477</f>
        <v>0</v>
      </c>
      <c r="AQ477">
        <f t="shared" si="166"/>
        <v>1</v>
      </c>
      <c r="AR477" t="str">
        <f t="shared" si="166"/>
        <v/>
      </c>
      <c r="AS477" t="e">
        <f t="shared" si="176"/>
        <v>#VALUE!</v>
      </c>
      <c r="AT477" s="45" t="e">
        <f t="shared" si="167"/>
        <v>#VALUE!</v>
      </c>
      <c r="AU477">
        <f>VLOOKUP(AQ477,Home!$C$8:$J$207,8,FALSE)</f>
        <v>0</v>
      </c>
    </row>
    <row r="478" spans="1:55" x14ac:dyDescent="0.25">
      <c r="A478" s="6">
        <f t="shared" si="168"/>
        <v>0</v>
      </c>
      <c r="B478" s="6">
        <f t="shared" si="177"/>
        <v>0</v>
      </c>
      <c r="C478" s="6" t="str">
        <f t="shared" si="169"/>
        <v/>
      </c>
      <c r="D478" s="7">
        <f t="shared" si="170"/>
        <v>0</v>
      </c>
      <c r="E478" s="7">
        <f t="shared" si="178"/>
        <v>0</v>
      </c>
      <c r="F478" s="7" t="str">
        <f t="shared" si="171"/>
        <v/>
      </c>
      <c r="G478" s="6">
        <f t="shared" si="172"/>
        <v>0</v>
      </c>
      <c r="H478" s="6">
        <f t="shared" si="179"/>
        <v>0</v>
      </c>
      <c r="I478" s="6" t="str">
        <f t="shared" si="180"/>
        <v/>
      </c>
      <c r="J478" s="11">
        <v>475</v>
      </c>
      <c r="K478" s="11">
        <f>IF(IFERROR(VLOOKUP(J478,Home!$A$8:$B$1048576,1,FALSE),0)=0,0,1)</f>
        <v>0</v>
      </c>
      <c r="L478" s="129" t="e">
        <f>IF(VLOOKUP(O478,Home!$C$8:$R$207,6,FALSE)="","",VLOOKUP(O478,Home!$C$8:$R$207,6,FALSE))</f>
        <v>#N/A</v>
      </c>
      <c r="M478" s="129" t="e">
        <f t="shared" si="162"/>
        <v>#N/A</v>
      </c>
      <c r="N478" s="11">
        <f>SUM($K$4:K478)</f>
        <v>200</v>
      </c>
      <c r="O478" s="11" t="str">
        <f>IF(P478="","",IF(IFERROR(VLOOKUP(N478,Home!$C$8:$R$1048576,1,FALSE),"")=0,"",IFERROR(VLOOKUP(N478,Home!$C$8:$R$1048576,1,FALSE),"")))</f>
        <v/>
      </c>
      <c r="P478" s="11" t="str">
        <f>IF(IFERROR(VLOOKUP(W478,Home!$C$8:$R$1048576,3,FALSE),"")=0,"",IFERROR(VLOOKUP(W478,Home!$C$8:$R$1048576,3,FALSE),""))</f>
        <v/>
      </c>
      <c r="Q478" s="11" t="str">
        <f t="shared" si="163"/>
        <v/>
      </c>
      <c r="R478" s="130" t="e">
        <f>VLOOKUP(Q478,'Baggrund til lister'!$G$4:$H$15,2,FALSE)</f>
        <v>#N/A</v>
      </c>
      <c r="S478" s="11" t="str">
        <f t="shared" si="164"/>
        <v/>
      </c>
      <c r="T478" s="11" t="str">
        <f>IF(IFERROR(VLOOKUP(N478,Home!$C$8:$R$1048576,11,FALSE),"")=0,"",IFERROR(VLOOKUP(N478,Home!$C$8:$R$1048576,11,FALSE),""))</f>
        <v/>
      </c>
      <c r="U478" s="11" t="str">
        <f>IF(IFERROR(VLOOKUP(O478,Home!$C$8:$R$1048576,12,FALSE),"")=0,"",IFERROR(VLOOKUP(O478,Home!$C$8:$R$1048576,12,FALSE),""))</f>
        <v/>
      </c>
      <c r="V478" s="11" t="str">
        <f>IF(IFERROR(VLOOKUP(O478,Home!$C$8:$R$1048576,8,FALSE),"")=0,"",IFERROR(VLOOKUP(O478,Home!$C$8:$R$1048576,8,FALSE),""))</f>
        <v/>
      </c>
      <c r="W478" s="11" t="str">
        <f>IF(OR(VLOOKUP(N478,Home!$C$7:$I$207,6,FALSE)="",VLOOKUP(N478,Home!$C$7:$I$207,7,FALSE)=""),"FEJL",SUM(Baggrundsark!$K$4:K478))</f>
        <v>FEJL</v>
      </c>
      <c r="Y478">
        <v>475</v>
      </c>
      <c r="Z478" s="1"/>
      <c r="AC478" s="44"/>
      <c r="AD478">
        <f t="shared" si="173"/>
        <v>0</v>
      </c>
      <c r="AE478">
        <f>SUM($AD$4:AD478)</f>
        <v>1</v>
      </c>
      <c r="AF478" s="103" t="str">
        <f>IFERROR(VLOOKUP(AN478,Home!$C$8:$E$207,3,FALSE),"")</f>
        <v/>
      </c>
      <c r="AG478" s="103" t="str">
        <f>IFERROR(VLOOKUP(AN478,Home!$C$8:$E$207,2,FALSE),"")</f>
        <v/>
      </c>
      <c r="AH478" s="104" t="str">
        <f>IF(VLOOKUP(AE478,Home!$C$8:$I$207,6,FALSE)="","",VLOOKUP(AE478,Home!$C$8:$I$207,6,FALSE))</f>
        <v/>
      </c>
      <c r="AI478" s="104" t="e">
        <f t="shared" si="181"/>
        <v>#VALUE!</v>
      </c>
      <c r="AJ478" s="105" t="e">
        <f t="shared" si="174"/>
        <v>#VALUE!</v>
      </c>
      <c r="AK478" s="103" t="e">
        <f t="shared" si="165"/>
        <v>#VALUE!</v>
      </c>
      <c r="AL478" s="103" t="e">
        <f t="shared" si="175"/>
        <v>#VALUE!</v>
      </c>
      <c r="AN478" t="str">
        <f>IF(OR(VLOOKUP(AE478,Home!$C$8:$I$207,6,FALSE)="",VLOOKUP(AE478,Home!$C$8:$I$207,7,FALSE)=""),"FEJL",Baggrundsark!AE478)</f>
        <v>FEJL</v>
      </c>
      <c r="AO478">
        <f>IF(VLOOKUP(AE478,Home!$C$8:$N$207,12,FALSE)="Timelønnet",1,0)</f>
        <v>0</v>
      </c>
      <c r="AP478">
        <f>SUM($AO$4:AO478)*AO478</f>
        <v>0</v>
      </c>
      <c r="AQ478">
        <f t="shared" si="166"/>
        <v>1</v>
      </c>
      <c r="AR478" t="str">
        <f t="shared" si="166"/>
        <v/>
      </c>
      <c r="AS478" t="e">
        <f t="shared" si="176"/>
        <v>#VALUE!</v>
      </c>
      <c r="AT478" s="45" t="e">
        <f t="shared" si="167"/>
        <v>#VALUE!</v>
      </c>
      <c r="AU478">
        <f>VLOOKUP(AQ478,Home!$C$8:$J$207,8,FALSE)</f>
        <v>0</v>
      </c>
    </row>
    <row r="479" spans="1:55" x14ac:dyDescent="0.25">
      <c r="A479" s="6">
        <f t="shared" si="168"/>
        <v>0</v>
      </c>
      <c r="B479" s="6">
        <f t="shared" si="177"/>
        <v>0</v>
      </c>
      <c r="C479" s="6" t="str">
        <f t="shared" si="169"/>
        <v/>
      </c>
      <c r="D479" s="7">
        <f t="shared" si="170"/>
        <v>0</v>
      </c>
      <c r="E479" s="7">
        <f t="shared" si="178"/>
        <v>0</v>
      </c>
      <c r="F479" s="7" t="str">
        <f t="shared" si="171"/>
        <v/>
      </c>
      <c r="G479" s="6">
        <f t="shared" si="172"/>
        <v>0</v>
      </c>
      <c r="H479" s="6">
        <f t="shared" si="179"/>
        <v>0</v>
      </c>
      <c r="I479" s="6" t="str">
        <f t="shared" si="180"/>
        <v/>
      </c>
      <c r="J479" s="11">
        <v>476</v>
      </c>
      <c r="K479" s="11">
        <f>IF(IFERROR(VLOOKUP(J479,Home!$A$8:$B$1048576,1,FALSE),0)=0,0,1)</f>
        <v>0</v>
      </c>
      <c r="L479" s="129" t="e">
        <f>IF(VLOOKUP(O479,Home!$C$8:$R$207,6,FALSE)="","",VLOOKUP(O479,Home!$C$8:$R$207,6,FALSE))</f>
        <v>#N/A</v>
      </c>
      <c r="M479" s="129" t="e">
        <f t="shared" si="162"/>
        <v>#N/A</v>
      </c>
      <c r="N479" s="11">
        <f>SUM($K$4:K479)</f>
        <v>200</v>
      </c>
      <c r="O479" s="11" t="str">
        <f>IF(P479="","",IF(IFERROR(VLOOKUP(N479,Home!$C$8:$R$1048576,1,FALSE),"")=0,"",IFERROR(VLOOKUP(N479,Home!$C$8:$R$1048576,1,FALSE),"")))</f>
        <v/>
      </c>
      <c r="P479" s="11" t="str">
        <f>IF(IFERROR(VLOOKUP(W479,Home!$C$8:$R$1048576,3,FALSE),"")=0,"",IFERROR(VLOOKUP(W479,Home!$C$8:$R$1048576,3,FALSE),""))</f>
        <v/>
      </c>
      <c r="Q479" s="11" t="str">
        <f t="shared" si="163"/>
        <v/>
      </c>
      <c r="R479" s="130" t="e">
        <f>VLOOKUP(Q479,'Baggrund til lister'!$G$4:$H$15,2,FALSE)</f>
        <v>#N/A</v>
      </c>
      <c r="S479" s="11" t="str">
        <f t="shared" si="164"/>
        <v/>
      </c>
      <c r="T479" s="11" t="str">
        <f>IF(IFERROR(VLOOKUP(N479,Home!$C$8:$R$1048576,11,FALSE),"")=0,"",IFERROR(VLOOKUP(N479,Home!$C$8:$R$1048576,11,FALSE),""))</f>
        <v/>
      </c>
      <c r="U479" s="11" t="str">
        <f>IF(IFERROR(VLOOKUP(O479,Home!$C$8:$R$1048576,12,FALSE),"")=0,"",IFERROR(VLOOKUP(O479,Home!$C$8:$R$1048576,12,FALSE),""))</f>
        <v/>
      </c>
      <c r="V479" s="11" t="str">
        <f>IF(IFERROR(VLOOKUP(O479,Home!$C$8:$R$1048576,8,FALSE),"")=0,"",IFERROR(VLOOKUP(O479,Home!$C$8:$R$1048576,8,FALSE),""))</f>
        <v/>
      </c>
      <c r="W479" s="11" t="str">
        <f>IF(OR(VLOOKUP(N479,Home!$C$7:$I$207,6,FALSE)="",VLOOKUP(N479,Home!$C$7:$I$207,7,FALSE)=""),"FEJL",SUM(Baggrundsark!$K$4:K479))</f>
        <v>FEJL</v>
      </c>
      <c r="Y479">
        <v>476</v>
      </c>
      <c r="Z479" s="1"/>
      <c r="AC479" s="44"/>
      <c r="AD479">
        <f t="shared" si="173"/>
        <v>0</v>
      </c>
      <c r="AE479">
        <f>SUM($AD$4:AD479)</f>
        <v>1</v>
      </c>
      <c r="AF479" s="103" t="str">
        <f>IFERROR(VLOOKUP(AN479,Home!$C$8:$E$207,3,FALSE),"")</f>
        <v/>
      </c>
      <c r="AG479" s="103" t="str">
        <f>IFERROR(VLOOKUP(AN479,Home!$C$8:$E$207,2,FALSE),"")</f>
        <v/>
      </c>
      <c r="AH479" s="104" t="str">
        <f>IF(VLOOKUP(AE479,Home!$C$8:$I$207,6,FALSE)="","",VLOOKUP(AE479,Home!$C$8:$I$207,6,FALSE))</f>
        <v/>
      </c>
      <c r="AI479" s="104" t="e">
        <f t="shared" si="181"/>
        <v>#VALUE!</v>
      </c>
      <c r="AJ479" s="105" t="e">
        <f t="shared" si="174"/>
        <v>#VALUE!</v>
      </c>
      <c r="AK479" s="103" t="e">
        <f t="shared" si="165"/>
        <v>#VALUE!</v>
      </c>
      <c r="AL479" s="103" t="e">
        <f t="shared" si="175"/>
        <v>#VALUE!</v>
      </c>
      <c r="AN479" t="str">
        <f>IF(OR(VLOOKUP(AE479,Home!$C$8:$I$207,6,FALSE)="",VLOOKUP(AE479,Home!$C$8:$I$207,7,FALSE)=""),"FEJL",Baggrundsark!AE479)</f>
        <v>FEJL</v>
      </c>
      <c r="AO479">
        <f>IF(VLOOKUP(AE479,Home!$C$8:$N$207,12,FALSE)="Timelønnet",1,0)</f>
        <v>0</v>
      </c>
      <c r="AP479">
        <f>SUM($AO$4:AO479)*AO479</f>
        <v>0</v>
      </c>
      <c r="AQ479">
        <f t="shared" si="166"/>
        <v>1</v>
      </c>
      <c r="AR479" t="str">
        <f t="shared" si="166"/>
        <v/>
      </c>
      <c r="AS479" t="e">
        <f t="shared" si="176"/>
        <v>#VALUE!</v>
      </c>
      <c r="AT479" s="45" t="e">
        <f t="shared" si="167"/>
        <v>#VALUE!</v>
      </c>
      <c r="AU479">
        <f>VLOOKUP(AQ479,Home!$C$8:$J$207,8,FALSE)</f>
        <v>0</v>
      </c>
    </row>
    <row r="480" spans="1:55" x14ac:dyDescent="0.25">
      <c r="A480" s="6">
        <f t="shared" si="168"/>
        <v>0</v>
      </c>
      <c r="B480" s="6">
        <f t="shared" si="177"/>
        <v>0</v>
      </c>
      <c r="C480" s="6" t="str">
        <f t="shared" si="169"/>
        <v/>
      </c>
      <c r="D480" s="7">
        <f t="shared" si="170"/>
        <v>0</v>
      </c>
      <c r="E480" s="7">
        <f t="shared" si="178"/>
        <v>0</v>
      </c>
      <c r="F480" s="7" t="str">
        <f t="shared" si="171"/>
        <v/>
      </c>
      <c r="G480" s="6">
        <f t="shared" si="172"/>
        <v>0</v>
      </c>
      <c r="H480" s="6">
        <f t="shared" si="179"/>
        <v>0</v>
      </c>
      <c r="I480" s="6" t="str">
        <f t="shared" si="180"/>
        <v/>
      </c>
      <c r="J480" s="11">
        <v>477</v>
      </c>
      <c r="K480" s="11">
        <f>IF(IFERROR(VLOOKUP(J480,Home!$A$8:$B$1048576,1,FALSE),0)=0,0,1)</f>
        <v>0</v>
      </c>
      <c r="L480" s="129" t="e">
        <f>IF(VLOOKUP(O480,Home!$C$8:$R$207,6,FALSE)="","",VLOOKUP(O480,Home!$C$8:$R$207,6,FALSE))</f>
        <v>#N/A</v>
      </c>
      <c r="M480" s="129" t="e">
        <f t="shared" si="162"/>
        <v>#N/A</v>
      </c>
      <c r="N480" s="11">
        <f>SUM($K$4:K480)</f>
        <v>200</v>
      </c>
      <c r="O480" s="11" t="str">
        <f>IF(P480="","",IF(IFERROR(VLOOKUP(N480,Home!$C$8:$R$1048576,1,FALSE),"")=0,"",IFERROR(VLOOKUP(N480,Home!$C$8:$R$1048576,1,FALSE),"")))</f>
        <v/>
      </c>
      <c r="P480" s="11" t="str">
        <f>IF(IFERROR(VLOOKUP(W480,Home!$C$8:$R$1048576,3,FALSE),"")=0,"",IFERROR(VLOOKUP(W480,Home!$C$8:$R$1048576,3,FALSE),""))</f>
        <v/>
      </c>
      <c r="Q480" s="11" t="str">
        <f t="shared" si="163"/>
        <v/>
      </c>
      <c r="R480" s="130" t="e">
        <f>VLOOKUP(Q480,'Baggrund til lister'!$G$4:$H$15,2,FALSE)</f>
        <v>#N/A</v>
      </c>
      <c r="S480" s="11" t="str">
        <f t="shared" si="164"/>
        <v/>
      </c>
      <c r="T480" s="11" t="str">
        <f>IF(IFERROR(VLOOKUP(N480,Home!$C$8:$R$1048576,11,FALSE),"")=0,"",IFERROR(VLOOKUP(N480,Home!$C$8:$R$1048576,11,FALSE),""))</f>
        <v/>
      </c>
      <c r="U480" s="11" t="str">
        <f>IF(IFERROR(VLOOKUP(O480,Home!$C$8:$R$1048576,12,FALSE),"")=0,"",IFERROR(VLOOKUP(O480,Home!$C$8:$R$1048576,12,FALSE),""))</f>
        <v/>
      </c>
      <c r="V480" s="11" t="str">
        <f>IF(IFERROR(VLOOKUP(O480,Home!$C$8:$R$1048576,8,FALSE),"")=0,"",IFERROR(VLOOKUP(O480,Home!$C$8:$R$1048576,8,FALSE),""))</f>
        <v/>
      </c>
      <c r="W480" s="11" t="str">
        <f>IF(OR(VLOOKUP(N480,Home!$C$7:$I$207,6,FALSE)="",VLOOKUP(N480,Home!$C$7:$I$207,7,FALSE)=""),"FEJL",SUM(Baggrundsark!$K$4:K480))</f>
        <v>FEJL</v>
      </c>
      <c r="Y480">
        <v>477</v>
      </c>
      <c r="Z480" s="1"/>
      <c r="AC480" s="44"/>
      <c r="AD480">
        <f t="shared" si="173"/>
        <v>0</v>
      </c>
      <c r="AE480">
        <f>SUM($AD$4:AD480)</f>
        <v>1</v>
      </c>
      <c r="AF480" s="103" t="str">
        <f>IFERROR(VLOOKUP(AN480,Home!$C$8:$E$207,3,FALSE),"")</f>
        <v/>
      </c>
      <c r="AG480" s="103" t="str">
        <f>IFERROR(VLOOKUP(AN480,Home!$C$8:$E$207,2,FALSE),"")</f>
        <v/>
      </c>
      <c r="AH480" s="104" t="str">
        <f>IF(VLOOKUP(AE480,Home!$C$8:$I$207,6,FALSE)="","",VLOOKUP(AE480,Home!$C$8:$I$207,6,FALSE))</f>
        <v/>
      </c>
      <c r="AI480" s="104" t="e">
        <f t="shared" si="181"/>
        <v>#VALUE!</v>
      </c>
      <c r="AJ480" s="105" t="e">
        <f t="shared" si="174"/>
        <v>#VALUE!</v>
      </c>
      <c r="AK480" s="103" t="e">
        <f t="shared" si="165"/>
        <v>#VALUE!</v>
      </c>
      <c r="AL480" s="103" t="e">
        <f t="shared" si="175"/>
        <v>#VALUE!</v>
      </c>
      <c r="AN480" t="str">
        <f>IF(OR(VLOOKUP(AE480,Home!$C$8:$I$207,6,FALSE)="",VLOOKUP(AE480,Home!$C$8:$I$207,7,FALSE)=""),"FEJL",Baggrundsark!AE480)</f>
        <v>FEJL</v>
      </c>
      <c r="AO480">
        <f>IF(VLOOKUP(AE480,Home!$C$8:$N$207,12,FALSE)="Timelønnet",1,0)</f>
        <v>0</v>
      </c>
      <c r="AP480">
        <f>SUM($AO$4:AO480)*AO480</f>
        <v>0</v>
      </c>
      <c r="AQ480">
        <f t="shared" si="166"/>
        <v>1</v>
      </c>
      <c r="AR480" t="str">
        <f t="shared" si="166"/>
        <v/>
      </c>
      <c r="AS480" t="e">
        <f t="shared" si="176"/>
        <v>#VALUE!</v>
      </c>
      <c r="AT480" s="45" t="e">
        <f t="shared" si="167"/>
        <v>#VALUE!</v>
      </c>
      <c r="AU480">
        <f>VLOOKUP(AQ480,Home!$C$8:$J$207,8,FALSE)</f>
        <v>0</v>
      </c>
    </row>
    <row r="481" spans="1:47" x14ac:dyDescent="0.25">
      <c r="A481" s="6">
        <f t="shared" si="168"/>
        <v>0</v>
      </c>
      <c r="B481" s="6">
        <f t="shared" si="177"/>
        <v>0</v>
      </c>
      <c r="C481" s="6" t="str">
        <f t="shared" si="169"/>
        <v/>
      </c>
      <c r="D481" s="7">
        <f t="shared" si="170"/>
        <v>0</v>
      </c>
      <c r="E481" s="7">
        <f t="shared" si="178"/>
        <v>0</v>
      </c>
      <c r="F481" s="7" t="str">
        <f t="shared" si="171"/>
        <v/>
      </c>
      <c r="G481" s="6">
        <f t="shared" si="172"/>
        <v>0</v>
      </c>
      <c r="H481" s="6">
        <f t="shared" si="179"/>
        <v>0</v>
      </c>
      <c r="I481" s="6" t="str">
        <f t="shared" si="180"/>
        <v/>
      </c>
      <c r="J481" s="11">
        <v>478</v>
      </c>
      <c r="K481" s="11">
        <f>IF(IFERROR(VLOOKUP(J481,Home!$A$8:$B$1048576,1,FALSE),0)=0,0,1)</f>
        <v>0</v>
      </c>
      <c r="L481" s="129" t="e">
        <f>IF(VLOOKUP(O481,Home!$C$8:$R$207,6,FALSE)="","",VLOOKUP(O481,Home!$C$8:$R$207,6,FALSE))</f>
        <v>#N/A</v>
      </c>
      <c r="M481" s="129" t="e">
        <f t="shared" si="162"/>
        <v>#N/A</v>
      </c>
      <c r="N481" s="11">
        <f>SUM($K$4:K481)</f>
        <v>200</v>
      </c>
      <c r="O481" s="11" t="str">
        <f>IF(P481="","",IF(IFERROR(VLOOKUP(N481,Home!$C$8:$R$1048576,1,FALSE),"")=0,"",IFERROR(VLOOKUP(N481,Home!$C$8:$R$1048576,1,FALSE),"")))</f>
        <v/>
      </c>
      <c r="P481" s="11" t="str">
        <f>IF(IFERROR(VLOOKUP(W481,Home!$C$8:$R$1048576,3,FALSE),"")=0,"",IFERROR(VLOOKUP(W481,Home!$C$8:$R$1048576,3,FALSE),""))</f>
        <v/>
      </c>
      <c r="Q481" s="11" t="str">
        <f t="shared" si="163"/>
        <v/>
      </c>
      <c r="R481" s="130" t="e">
        <f>VLOOKUP(Q481,'Baggrund til lister'!$G$4:$H$15,2,FALSE)</f>
        <v>#N/A</v>
      </c>
      <c r="S481" s="11" t="str">
        <f t="shared" si="164"/>
        <v/>
      </c>
      <c r="T481" s="11" t="str">
        <f>IF(IFERROR(VLOOKUP(N481,Home!$C$8:$R$1048576,11,FALSE),"")=0,"",IFERROR(VLOOKUP(N481,Home!$C$8:$R$1048576,11,FALSE),""))</f>
        <v/>
      </c>
      <c r="U481" s="11" t="str">
        <f>IF(IFERROR(VLOOKUP(O481,Home!$C$8:$R$1048576,12,FALSE),"")=0,"",IFERROR(VLOOKUP(O481,Home!$C$8:$R$1048576,12,FALSE),""))</f>
        <v/>
      </c>
      <c r="V481" s="11" t="str">
        <f>IF(IFERROR(VLOOKUP(O481,Home!$C$8:$R$1048576,8,FALSE),"")=0,"",IFERROR(VLOOKUP(O481,Home!$C$8:$R$1048576,8,FALSE),""))</f>
        <v/>
      </c>
      <c r="W481" s="11" t="str">
        <f>IF(OR(VLOOKUP(N481,Home!$C$7:$I$207,6,FALSE)="",VLOOKUP(N481,Home!$C$7:$I$207,7,FALSE)=""),"FEJL",SUM(Baggrundsark!$K$4:K481))</f>
        <v>FEJL</v>
      </c>
      <c r="Y481">
        <v>478</v>
      </c>
      <c r="Z481" s="1"/>
      <c r="AC481" s="44"/>
      <c r="AD481">
        <f t="shared" si="173"/>
        <v>0</v>
      </c>
      <c r="AE481">
        <f>SUM($AD$4:AD481)</f>
        <v>1</v>
      </c>
      <c r="AF481" s="103" t="str">
        <f>IFERROR(VLOOKUP(AN481,Home!$C$8:$E$207,3,FALSE),"")</f>
        <v/>
      </c>
      <c r="AG481" s="103" t="str">
        <f>IFERROR(VLOOKUP(AN481,Home!$C$8:$E$207,2,FALSE),"")</f>
        <v/>
      </c>
      <c r="AH481" s="104" t="str">
        <f>IF(VLOOKUP(AE481,Home!$C$8:$I$207,6,FALSE)="","",VLOOKUP(AE481,Home!$C$8:$I$207,6,FALSE))</f>
        <v/>
      </c>
      <c r="AI481" s="104" t="e">
        <f t="shared" si="181"/>
        <v>#VALUE!</v>
      </c>
      <c r="AJ481" s="105" t="e">
        <f t="shared" si="174"/>
        <v>#VALUE!</v>
      </c>
      <c r="AK481" s="103" t="e">
        <f t="shared" si="165"/>
        <v>#VALUE!</v>
      </c>
      <c r="AL481" s="103" t="e">
        <f t="shared" si="175"/>
        <v>#VALUE!</v>
      </c>
      <c r="AN481" t="str">
        <f>IF(OR(VLOOKUP(AE481,Home!$C$8:$I$207,6,FALSE)="",VLOOKUP(AE481,Home!$C$8:$I$207,7,FALSE)=""),"FEJL",Baggrundsark!AE481)</f>
        <v>FEJL</v>
      </c>
      <c r="AO481">
        <f>IF(VLOOKUP(AE481,Home!$C$8:$N$207,12,FALSE)="Timelønnet",1,0)</f>
        <v>0</v>
      </c>
      <c r="AP481">
        <f>SUM($AO$4:AO481)*AO481</f>
        <v>0</v>
      </c>
      <c r="AQ481">
        <f t="shared" si="166"/>
        <v>1</v>
      </c>
      <c r="AR481" t="str">
        <f t="shared" si="166"/>
        <v/>
      </c>
      <c r="AS481" t="e">
        <f t="shared" si="176"/>
        <v>#VALUE!</v>
      </c>
      <c r="AT481" s="45" t="e">
        <f t="shared" si="167"/>
        <v>#VALUE!</v>
      </c>
      <c r="AU481">
        <f>VLOOKUP(AQ481,Home!$C$8:$J$207,8,FALSE)</f>
        <v>0</v>
      </c>
    </row>
    <row r="482" spans="1:47" x14ac:dyDescent="0.25">
      <c r="A482" s="6">
        <f t="shared" si="168"/>
        <v>0</v>
      </c>
      <c r="B482" s="6">
        <f t="shared" si="177"/>
        <v>0</v>
      </c>
      <c r="C482" s="6" t="str">
        <f t="shared" si="169"/>
        <v/>
      </c>
      <c r="D482" s="7">
        <f t="shared" si="170"/>
        <v>0</v>
      </c>
      <c r="E482" s="7">
        <f t="shared" si="178"/>
        <v>0</v>
      </c>
      <c r="F482" s="7" t="str">
        <f t="shared" si="171"/>
        <v/>
      </c>
      <c r="G482" s="6">
        <f t="shared" si="172"/>
        <v>0</v>
      </c>
      <c r="H482" s="6">
        <f t="shared" si="179"/>
        <v>0</v>
      </c>
      <c r="I482" s="6" t="str">
        <f t="shared" si="180"/>
        <v/>
      </c>
      <c r="J482" s="11">
        <v>479</v>
      </c>
      <c r="K482" s="11">
        <f>IF(IFERROR(VLOOKUP(J482,Home!$A$8:$B$1048576,1,FALSE),0)=0,0,1)</f>
        <v>0</v>
      </c>
      <c r="L482" s="129" t="e">
        <f>IF(VLOOKUP(O482,Home!$C$8:$R$207,6,FALSE)="","",VLOOKUP(O482,Home!$C$8:$R$207,6,FALSE))</f>
        <v>#N/A</v>
      </c>
      <c r="M482" s="129" t="e">
        <f t="shared" si="162"/>
        <v>#N/A</v>
      </c>
      <c r="N482" s="11">
        <f>SUM($K$4:K482)</f>
        <v>200</v>
      </c>
      <c r="O482" s="11" t="str">
        <f>IF(P482="","",IF(IFERROR(VLOOKUP(N482,Home!$C$8:$R$1048576,1,FALSE),"")=0,"",IFERROR(VLOOKUP(N482,Home!$C$8:$R$1048576,1,FALSE),"")))</f>
        <v/>
      </c>
      <c r="P482" s="11" t="str">
        <f>IF(IFERROR(VLOOKUP(W482,Home!$C$8:$R$1048576,3,FALSE),"")=0,"",IFERROR(VLOOKUP(W482,Home!$C$8:$R$1048576,3,FALSE),""))</f>
        <v/>
      </c>
      <c r="Q482" s="11" t="str">
        <f t="shared" si="163"/>
        <v/>
      </c>
      <c r="R482" s="130" t="e">
        <f>VLOOKUP(Q482,'Baggrund til lister'!$G$4:$H$15,2,FALSE)</f>
        <v>#N/A</v>
      </c>
      <c r="S482" s="11" t="str">
        <f t="shared" si="164"/>
        <v/>
      </c>
      <c r="T482" s="11" t="str">
        <f>IF(IFERROR(VLOOKUP(N482,Home!$C$8:$R$1048576,11,FALSE),"")=0,"",IFERROR(VLOOKUP(N482,Home!$C$8:$R$1048576,11,FALSE),""))</f>
        <v/>
      </c>
      <c r="U482" s="11" t="str">
        <f>IF(IFERROR(VLOOKUP(O482,Home!$C$8:$R$1048576,12,FALSE),"")=0,"",IFERROR(VLOOKUP(O482,Home!$C$8:$R$1048576,12,FALSE),""))</f>
        <v/>
      </c>
      <c r="V482" s="11" t="str">
        <f>IF(IFERROR(VLOOKUP(O482,Home!$C$8:$R$1048576,8,FALSE),"")=0,"",IFERROR(VLOOKUP(O482,Home!$C$8:$R$1048576,8,FALSE),""))</f>
        <v/>
      </c>
      <c r="W482" s="11" t="str">
        <f>IF(OR(VLOOKUP(N482,Home!$C$7:$I$207,6,FALSE)="",VLOOKUP(N482,Home!$C$7:$I$207,7,FALSE)=""),"FEJL",SUM(Baggrundsark!$K$4:K482))</f>
        <v>FEJL</v>
      </c>
      <c r="Y482">
        <v>479</v>
      </c>
      <c r="Z482" s="1"/>
      <c r="AC482" s="44"/>
      <c r="AD482">
        <f t="shared" si="173"/>
        <v>0</v>
      </c>
      <c r="AE482">
        <f>SUM($AD$4:AD482)</f>
        <v>1</v>
      </c>
      <c r="AF482" s="103" t="str">
        <f>IFERROR(VLOOKUP(AN482,Home!$C$8:$E$207,3,FALSE),"")</f>
        <v/>
      </c>
      <c r="AG482" s="103" t="str">
        <f>IFERROR(VLOOKUP(AN482,Home!$C$8:$E$207,2,FALSE),"")</f>
        <v/>
      </c>
      <c r="AH482" s="104" t="str">
        <f>IF(VLOOKUP(AE482,Home!$C$8:$I$207,6,FALSE)="","",VLOOKUP(AE482,Home!$C$8:$I$207,6,FALSE))</f>
        <v/>
      </c>
      <c r="AI482" s="104" t="e">
        <f t="shared" si="181"/>
        <v>#VALUE!</v>
      </c>
      <c r="AJ482" s="105" t="e">
        <f t="shared" si="174"/>
        <v>#VALUE!</v>
      </c>
      <c r="AK482" s="103" t="e">
        <f t="shared" si="165"/>
        <v>#VALUE!</v>
      </c>
      <c r="AL482" s="103" t="e">
        <f t="shared" si="175"/>
        <v>#VALUE!</v>
      </c>
      <c r="AN482" t="str">
        <f>IF(OR(VLOOKUP(AE482,Home!$C$8:$I$207,6,FALSE)="",VLOOKUP(AE482,Home!$C$8:$I$207,7,FALSE)=""),"FEJL",Baggrundsark!AE482)</f>
        <v>FEJL</v>
      </c>
      <c r="AO482">
        <f>IF(VLOOKUP(AE482,Home!$C$8:$N$207,12,FALSE)="Timelønnet",1,0)</f>
        <v>0</v>
      </c>
      <c r="AP482">
        <f>SUM($AO$4:AO482)*AO482</f>
        <v>0</v>
      </c>
      <c r="AQ482">
        <f t="shared" si="166"/>
        <v>1</v>
      </c>
      <c r="AR482" t="str">
        <f t="shared" si="166"/>
        <v/>
      </c>
      <c r="AS482" t="e">
        <f t="shared" si="176"/>
        <v>#VALUE!</v>
      </c>
      <c r="AT482" s="45" t="e">
        <f t="shared" si="167"/>
        <v>#VALUE!</v>
      </c>
      <c r="AU482">
        <f>VLOOKUP(AQ482,Home!$C$8:$J$207,8,FALSE)</f>
        <v>0</v>
      </c>
    </row>
    <row r="483" spans="1:47" x14ac:dyDescent="0.25">
      <c r="A483" s="6">
        <f t="shared" si="168"/>
        <v>0</v>
      </c>
      <c r="B483" s="6">
        <f t="shared" si="177"/>
        <v>0</v>
      </c>
      <c r="C483" s="6" t="str">
        <f t="shared" si="169"/>
        <v/>
      </c>
      <c r="D483" s="7">
        <f t="shared" si="170"/>
        <v>0</v>
      </c>
      <c r="E483" s="7">
        <f t="shared" si="178"/>
        <v>0</v>
      </c>
      <c r="F483" s="7" t="str">
        <f t="shared" si="171"/>
        <v/>
      </c>
      <c r="G483" s="6">
        <f t="shared" si="172"/>
        <v>0</v>
      </c>
      <c r="H483" s="6">
        <f t="shared" si="179"/>
        <v>0</v>
      </c>
      <c r="I483" s="6" t="str">
        <f t="shared" si="180"/>
        <v/>
      </c>
      <c r="J483" s="11">
        <v>480</v>
      </c>
      <c r="K483" s="11">
        <f>IF(IFERROR(VLOOKUP(J483,Home!$A$8:$B$1048576,1,FALSE),0)=0,0,1)</f>
        <v>0</v>
      </c>
      <c r="L483" s="129" t="e">
        <f>IF(VLOOKUP(O483,Home!$C$8:$R$207,6,FALSE)="","",VLOOKUP(O483,Home!$C$8:$R$207,6,FALSE))</f>
        <v>#N/A</v>
      </c>
      <c r="M483" s="129" t="e">
        <f t="shared" si="162"/>
        <v>#N/A</v>
      </c>
      <c r="N483" s="11">
        <f>SUM($K$4:K483)</f>
        <v>200</v>
      </c>
      <c r="O483" s="11" t="str">
        <f>IF(P483="","",IF(IFERROR(VLOOKUP(N483,Home!$C$8:$R$1048576,1,FALSE),"")=0,"",IFERROR(VLOOKUP(N483,Home!$C$8:$R$1048576,1,FALSE),"")))</f>
        <v/>
      </c>
      <c r="P483" s="11" t="str">
        <f>IF(IFERROR(VLOOKUP(W483,Home!$C$8:$R$1048576,3,FALSE),"")=0,"",IFERROR(VLOOKUP(W483,Home!$C$8:$R$1048576,3,FALSE),""))</f>
        <v/>
      </c>
      <c r="Q483" s="11" t="str">
        <f t="shared" si="163"/>
        <v/>
      </c>
      <c r="R483" s="130" t="e">
        <f>VLOOKUP(Q483,'Baggrund til lister'!$G$4:$H$15,2,FALSE)</f>
        <v>#N/A</v>
      </c>
      <c r="S483" s="11" t="str">
        <f t="shared" si="164"/>
        <v/>
      </c>
      <c r="T483" s="11" t="str">
        <f>IF(IFERROR(VLOOKUP(N483,Home!$C$8:$R$1048576,11,FALSE),"")=0,"",IFERROR(VLOOKUP(N483,Home!$C$8:$R$1048576,11,FALSE),""))</f>
        <v/>
      </c>
      <c r="U483" s="11" t="str">
        <f>IF(IFERROR(VLOOKUP(O483,Home!$C$8:$R$1048576,12,FALSE),"")=0,"",IFERROR(VLOOKUP(O483,Home!$C$8:$R$1048576,12,FALSE),""))</f>
        <v/>
      </c>
      <c r="V483" s="11" t="str">
        <f>IF(IFERROR(VLOOKUP(O483,Home!$C$8:$R$1048576,8,FALSE),"")=0,"",IFERROR(VLOOKUP(O483,Home!$C$8:$R$1048576,8,FALSE),""))</f>
        <v/>
      </c>
      <c r="W483" s="11" t="str">
        <f>IF(OR(VLOOKUP(N483,Home!$C$7:$I$207,6,FALSE)="",VLOOKUP(N483,Home!$C$7:$I$207,7,FALSE)=""),"FEJL",SUM(Baggrundsark!$K$4:K483))</f>
        <v>FEJL</v>
      </c>
      <c r="Y483">
        <v>480</v>
      </c>
      <c r="Z483" s="1"/>
      <c r="AC483" s="44"/>
      <c r="AD483">
        <f t="shared" si="173"/>
        <v>0</v>
      </c>
      <c r="AE483">
        <f>SUM($AD$4:AD483)</f>
        <v>1</v>
      </c>
      <c r="AF483" s="103" t="str">
        <f>IFERROR(VLOOKUP(AN483,Home!$C$8:$E$207,3,FALSE),"")</f>
        <v/>
      </c>
      <c r="AG483" s="103" t="str">
        <f>IFERROR(VLOOKUP(AN483,Home!$C$8:$E$207,2,FALSE),"")</f>
        <v/>
      </c>
      <c r="AH483" s="104" t="str">
        <f>IF(VLOOKUP(AE483,Home!$C$8:$I$207,6,FALSE)="","",VLOOKUP(AE483,Home!$C$8:$I$207,6,FALSE))</f>
        <v/>
      </c>
      <c r="AI483" s="104" t="e">
        <f t="shared" si="181"/>
        <v>#VALUE!</v>
      </c>
      <c r="AJ483" s="105" t="e">
        <f t="shared" si="174"/>
        <v>#VALUE!</v>
      </c>
      <c r="AK483" s="103" t="e">
        <f t="shared" si="165"/>
        <v>#VALUE!</v>
      </c>
      <c r="AL483" s="103" t="e">
        <f t="shared" si="175"/>
        <v>#VALUE!</v>
      </c>
      <c r="AN483" t="str">
        <f>IF(OR(VLOOKUP(AE483,Home!$C$8:$I$207,6,FALSE)="",VLOOKUP(AE483,Home!$C$8:$I$207,7,FALSE)=""),"FEJL",Baggrundsark!AE483)</f>
        <v>FEJL</v>
      </c>
      <c r="AO483">
        <f>IF(VLOOKUP(AE483,Home!$C$8:$N$207,12,FALSE)="Timelønnet",1,0)</f>
        <v>0</v>
      </c>
      <c r="AP483">
        <f>SUM($AO$4:AO483)*AO483</f>
        <v>0</v>
      </c>
      <c r="AQ483">
        <f t="shared" si="166"/>
        <v>1</v>
      </c>
      <c r="AR483" t="str">
        <f t="shared" si="166"/>
        <v/>
      </c>
      <c r="AS483" t="e">
        <f t="shared" si="176"/>
        <v>#VALUE!</v>
      </c>
      <c r="AT483" s="45" t="e">
        <f t="shared" si="167"/>
        <v>#VALUE!</v>
      </c>
      <c r="AU483">
        <f>VLOOKUP(AQ483,Home!$C$8:$J$207,8,FALSE)</f>
        <v>0</v>
      </c>
    </row>
    <row r="484" spans="1:47" x14ac:dyDescent="0.25">
      <c r="A484" s="6">
        <f t="shared" si="168"/>
        <v>0</v>
      </c>
      <c r="B484" s="6">
        <f t="shared" si="177"/>
        <v>0</v>
      </c>
      <c r="C484" s="6" t="str">
        <f t="shared" si="169"/>
        <v/>
      </c>
      <c r="D484" s="7">
        <f t="shared" si="170"/>
        <v>0</v>
      </c>
      <c r="E484" s="7">
        <f t="shared" si="178"/>
        <v>0</v>
      </c>
      <c r="F484" s="7" t="str">
        <f t="shared" si="171"/>
        <v/>
      </c>
      <c r="G484" s="6">
        <f t="shared" si="172"/>
        <v>0</v>
      </c>
      <c r="H484" s="6">
        <f t="shared" si="179"/>
        <v>0</v>
      </c>
      <c r="I484" s="6" t="str">
        <f t="shared" si="180"/>
        <v/>
      </c>
      <c r="J484" s="11">
        <v>481</v>
      </c>
      <c r="K484" s="11">
        <f>IF(IFERROR(VLOOKUP(J484,Home!$A$8:$B$1048576,1,FALSE),0)=0,0,1)</f>
        <v>0</v>
      </c>
      <c r="L484" s="129" t="e">
        <f>IF(VLOOKUP(O484,Home!$C$8:$R$207,6,FALSE)="","",VLOOKUP(O484,Home!$C$8:$R$207,6,FALSE))</f>
        <v>#N/A</v>
      </c>
      <c r="M484" s="129" t="e">
        <f t="shared" si="162"/>
        <v>#N/A</v>
      </c>
      <c r="N484" s="11">
        <f>SUM($K$4:K484)</f>
        <v>200</v>
      </c>
      <c r="O484" s="11" t="str">
        <f>IF(P484="","",IF(IFERROR(VLOOKUP(N484,Home!$C$8:$R$1048576,1,FALSE),"")=0,"",IFERROR(VLOOKUP(N484,Home!$C$8:$R$1048576,1,FALSE),"")))</f>
        <v/>
      </c>
      <c r="P484" s="11" t="str">
        <f>IF(IFERROR(VLOOKUP(W484,Home!$C$8:$R$1048576,3,FALSE),"")=0,"",IFERROR(VLOOKUP(W484,Home!$C$8:$R$1048576,3,FALSE),""))</f>
        <v/>
      </c>
      <c r="Q484" s="11" t="str">
        <f t="shared" si="163"/>
        <v/>
      </c>
      <c r="R484" s="130" t="e">
        <f>VLOOKUP(Q484,'Baggrund til lister'!$G$4:$H$15,2,FALSE)</f>
        <v>#N/A</v>
      </c>
      <c r="S484" s="11" t="str">
        <f t="shared" si="164"/>
        <v/>
      </c>
      <c r="T484" s="11" t="str">
        <f>IF(IFERROR(VLOOKUP(N484,Home!$C$8:$R$1048576,11,FALSE),"")=0,"",IFERROR(VLOOKUP(N484,Home!$C$8:$R$1048576,11,FALSE),""))</f>
        <v/>
      </c>
      <c r="U484" s="11" t="str">
        <f>IF(IFERROR(VLOOKUP(O484,Home!$C$8:$R$1048576,12,FALSE),"")=0,"",IFERROR(VLOOKUP(O484,Home!$C$8:$R$1048576,12,FALSE),""))</f>
        <v/>
      </c>
      <c r="V484" s="11" t="str">
        <f>IF(IFERROR(VLOOKUP(O484,Home!$C$8:$R$1048576,8,FALSE),"")=0,"",IFERROR(VLOOKUP(O484,Home!$C$8:$R$1048576,8,FALSE),""))</f>
        <v/>
      </c>
      <c r="W484" s="11" t="str">
        <f>IF(OR(VLOOKUP(N484,Home!$C$7:$I$207,6,FALSE)="",VLOOKUP(N484,Home!$C$7:$I$207,7,FALSE)=""),"FEJL",SUM(Baggrundsark!$K$4:K484))</f>
        <v>FEJL</v>
      </c>
      <c r="Y484">
        <v>481</v>
      </c>
      <c r="Z484" s="1"/>
      <c r="AC484" s="44"/>
      <c r="AD484">
        <f t="shared" si="173"/>
        <v>0</v>
      </c>
      <c r="AE484">
        <f>SUM($AD$4:AD484)</f>
        <v>1</v>
      </c>
      <c r="AF484" s="103" t="str">
        <f>IFERROR(VLOOKUP(AN484,Home!$C$8:$E$207,3,FALSE),"")</f>
        <v/>
      </c>
      <c r="AG484" s="103" t="str">
        <f>IFERROR(VLOOKUP(AN484,Home!$C$8:$E$207,2,FALSE),"")</f>
        <v/>
      </c>
      <c r="AH484" s="104" t="str">
        <f>IF(VLOOKUP(AE484,Home!$C$8:$I$207,6,FALSE)="","",VLOOKUP(AE484,Home!$C$8:$I$207,6,FALSE))</f>
        <v/>
      </c>
      <c r="AI484" s="104" t="e">
        <f t="shared" si="181"/>
        <v>#VALUE!</v>
      </c>
      <c r="AJ484" s="105" t="e">
        <f t="shared" si="174"/>
        <v>#VALUE!</v>
      </c>
      <c r="AK484" s="103" t="e">
        <f t="shared" si="165"/>
        <v>#VALUE!</v>
      </c>
      <c r="AL484" s="103" t="e">
        <f t="shared" si="175"/>
        <v>#VALUE!</v>
      </c>
      <c r="AN484" t="str">
        <f>IF(OR(VLOOKUP(AE484,Home!$C$8:$I$207,6,FALSE)="",VLOOKUP(AE484,Home!$C$8:$I$207,7,FALSE)=""),"FEJL",Baggrundsark!AE484)</f>
        <v>FEJL</v>
      </c>
      <c r="AO484">
        <f>IF(VLOOKUP(AE484,Home!$C$8:$N$207,12,FALSE)="Timelønnet",1,0)</f>
        <v>0</v>
      </c>
      <c r="AP484">
        <f>SUM($AO$4:AO484)*AO484</f>
        <v>0</v>
      </c>
      <c r="AQ484">
        <f t="shared" si="166"/>
        <v>1</v>
      </c>
      <c r="AR484" t="str">
        <f t="shared" si="166"/>
        <v/>
      </c>
      <c r="AS484" t="e">
        <f t="shared" si="176"/>
        <v>#VALUE!</v>
      </c>
      <c r="AT484" s="45" t="e">
        <f t="shared" si="167"/>
        <v>#VALUE!</v>
      </c>
      <c r="AU484">
        <f>VLOOKUP(AQ484,Home!$C$8:$J$207,8,FALSE)</f>
        <v>0</v>
      </c>
    </row>
    <row r="485" spans="1:47" x14ac:dyDescent="0.25">
      <c r="A485" s="6">
        <f t="shared" si="168"/>
        <v>0</v>
      </c>
      <c r="B485" s="6">
        <f t="shared" si="177"/>
        <v>0</v>
      </c>
      <c r="C485" s="6" t="str">
        <f t="shared" si="169"/>
        <v/>
      </c>
      <c r="D485" s="7">
        <f t="shared" si="170"/>
        <v>0</v>
      </c>
      <c r="E485" s="7">
        <f t="shared" si="178"/>
        <v>0</v>
      </c>
      <c r="F485" s="7" t="str">
        <f t="shared" si="171"/>
        <v/>
      </c>
      <c r="G485" s="6">
        <f t="shared" si="172"/>
        <v>0</v>
      </c>
      <c r="H485" s="6">
        <f t="shared" si="179"/>
        <v>0</v>
      </c>
      <c r="I485" s="6" t="str">
        <f t="shared" si="180"/>
        <v/>
      </c>
      <c r="J485" s="11">
        <v>482</v>
      </c>
      <c r="K485" s="11">
        <f>IF(IFERROR(VLOOKUP(J485,Home!$A$8:$B$1048576,1,FALSE),0)=0,0,1)</f>
        <v>0</v>
      </c>
      <c r="L485" s="129" t="e">
        <f>IF(VLOOKUP(O485,Home!$C$8:$R$207,6,FALSE)="","",VLOOKUP(O485,Home!$C$8:$R$207,6,FALSE))</f>
        <v>#N/A</v>
      </c>
      <c r="M485" s="129" t="e">
        <f t="shared" si="162"/>
        <v>#N/A</v>
      </c>
      <c r="N485" s="11">
        <f>SUM($K$4:K485)</f>
        <v>200</v>
      </c>
      <c r="O485" s="11" t="str">
        <f>IF(P485="","",IF(IFERROR(VLOOKUP(N485,Home!$C$8:$R$1048576,1,FALSE),"")=0,"",IFERROR(VLOOKUP(N485,Home!$C$8:$R$1048576,1,FALSE),"")))</f>
        <v/>
      </c>
      <c r="P485" s="11" t="str">
        <f>IF(IFERROR(VLOOKUP(W485,Home!$C$8:$R$1048576,3,FALSE),"")=0,"",IFERROR(VLOOKUP(W485,Home!$C$8:$R$1048576,3,FALSE),""))</f>
        <v/>
      </c>
      <c r="Q485" s="11" t="str">
        <f t="shared" si="163"/>
        <v/>
      </c>
      <c r="R485" s="130" t="e">
        <f>VLOOKUP(Q485,'Baggrund til lister'!$G$4:$H$15,2,FALSE)</f>
        <v>#N/A</v>
      </c>
      <c r="S485" s="11" t="str">
        <f t="shared" si="164"/>
        <v/>
      </c>
      <c r="T485" s="11" t="str">
        <f>IF(IFERROR(VLOOKUP(N485,Home!$C$8:$R$1048576,11,FALSE),"")=0,"",IFERROR(VLOOKUP(N485,Home!$C$8:$R$1048576,11,FALSE),""))</f>
        <v/>
      </c>
      <c r="U485" s="11" t="str">
        <f>IF(IFERROR(VLOOKUP(O485,Home!$C$8:$R$1048576,12,FALSE),"")=0,"",IFERROR(VLOOKUP(O485,Home!$C$8:$R$1048576,12,FALSE),""))</f>
        <v/>
      </c>
      <c r="V485" s="11" t="str">
        <f>IF(IFERROR(VLOOKUP(O485,Home!$C$8:$R$1048576,8,FALSE),"")=0,"",IFERROR(VLOOKUP(O485,Home!$C$8:$R$1048576,8,FALSE),""))</f>
        <v/>
      </c>
      <c r="W485" s="11" t="str">
        <f>IF(OR(VLOOKUP(N485,Home!$C$7:$I$207,6,FALSE)="",VLOOKUP(N485,Home!$C$7:$I$207,7,FALSE)=""),"FEJL",SUM(Baggrundsark!$K$4:K485))</f>
        <v>FEJL</v>
      </c>
      <c r="Y485">
        <v>482</v>
      </c>
      <c r="Z485" s="1"/>
      <c r="AC485" s="44"/>
      <c r="AD485">
        <f t="shared" si="173"/>
        <v>0</v>
      </c>
      <c r="AE485">
        <f>SUM($AD$4:AD485)</f>
        <v>1</v>
      </c>
      <c r="AF485" s="103" t="str">
        <f>IFERROR(VLOOKUP(AN485,Home!$C$8:$E$207,3,FALSE),"")</f>
        <v/>
      </c>
      <c r="AG485" s="103" t="str">
        <f>IFERROR(VLOOKUP(AN485,Home!$C$8:$E$207,2,FALSE),"")</f>
        <v/>
      </c>
      <c r="AH485" s="104" t="str">
        <f>IF(VLOOKUP(AE485,Home!$C$8:$I$207,6,FALSE)="","",VLOOKUP(AE485,Home!$C$8:$I$207,6,FALSE))</f>
        <v/>
      </c>
      <c r="AI485" s="104" t="e">
        <f t="shared" si="181"/>
        <v>#VALUE!</v>
      </c>
      <c r="AJ485" s="105" t="e">
        <f t="shared" si="174"/>
        <v>#VALUE!</v>
      </c>
      <c r="AK485" s="103" t="e">
        <f t="shared" si="165"/>
        <v>#VALUE!</v>
      </c>
      <c r="AL485" s="103" t="e">
        <f t="shared" si="175"/>
        <v>#VALUE!</v>
      </c>
      <c r="AN485" t="str">
        <f>IF(OR(VLOOKUP(AE485,Home!$C$8:$I$207,6,FALSE)="",VLOOKUP(AE485,Home!$C$8:$I$207,7,FALSE)=""),"FEJL",Baggrundsark!AE485)</f>
        <v>FEJL</v>
      </c>
      <c r="AO485">
        <f>IF(VLOOKUP(AE485,Home!$C$8:$N$207,12,FALSE)="Timelønnet",1,0)</f>
        <v>0</v>
      </c>
      <c r="AP485">
        <f>SUM($AO$4:AO485)*AO485</f>
        <v>0</v>
      </c>
      <c r="AQ485">
        <f t="shared" si="166"/>
        <v>1</v>
      </c>
      <c r="AR485" t="str">
        <f t="shared" si="166"/>
        <v/>
      </c>
      <c r="AS485" t="e">
        <f t="shared" si="176"/>
        <v>#VALUE!</v>
      </c>
      <c r="AT485" s="45" t="e">
        <f t="shared" si="167"/>
        <v>#VALUE!</v>
      </c>
      <c r="AU485">
        <f>VLOOKUP(AQ485,Home!$C$8:$J$207,8,FALSE)</f>
        <v>0</v>
      </c>
    </row>
    <row r="486" spans="1:47" x14ac:dyDescent="0.25">
      <c r="A486" s="6">
        <f t="shared" si="168"/>
        <v>0</v>
      </c>
      <c r="B486" s="6">
        <f t="shared" si="177"/>
        <v>0</v>
      </c>
      <c r="C486" s="6" t="str">
        <f t="shared" si="169"/>
        <v/>
      </c>
      <c r="D486" s="7">
        <f t="shared" si="170"/>
        <v>0</v>
      </c>
      <c r="E486" s="7">
        <f t="shared" si="178"/>
        <v>0</v>
      </c>
      <c r="F486" s="7" t="str">
        <f t="shared" si="171"/>
        <v/>
      </c>
      <c r="G486" s="6">
        <f t="shared" si="172"/>
        <v>0</v>
      </c>
      <c r="H486" s="6">
        <f t="shared" si="179"/>
        <v>0</v>
      </c>
      <c r="I486" s="6" t="str">
        <f t="shared" si="180"/>
        <v/>
      </c>
      <c r="J486" s="11">
        <v>483</v>
      </c>
      <c r="K486" s="11">
        <f>IF(IFERROR(VLOOKUP(J486,Home!$A$8:$B$1048576,1,FALSE),0)=0,0,1)</f>
        <v>0</v>
      </c>
      <c r="L486" s="129" t="e">
        <f>IF(VLOOKUP(O486,Home!$C$8:$R$207,6,FALSE)="","",VLOOKUP(O486,Home!$C$8:$R$207,6,FALSE))</f>
        <v>#N/A</v>
      </c>
      <c r="M486" s="129" t="e">
        <f t="shared" si="162"/>
        <v>#N/A</v>
      </c>
      <c r="N486" s="11">
        <f>SUM($K$4:K486)</f>
        <v>200</v>
      </c>
      <c r="O486" s="11" t="str">
        <f>IF(P486="","",IF(IFERROR(VLOOKUP(N486,Home!$C$8:$R$1048576,1,FALSE),"")=0,"",IFERROR(VLOOKUP(N486,Home!$C$8:$R$1048576,1,FALSE),"")))</f>
        <v/>
      </c>
      <c r="P486" s="11" t="str">
        <f>IF(IFERROR(VLOOKUP(W486,Home!$C$8:$R$1048576,3,FALSE),"")=0,"",IFERROR(VLOOKUP(W486,Home!$C$8:$R$1048576,3,FALSE),""))</f>
        <v/>
      </c>
      <c r="Q486" s="11" t="str">
        <f t="shared" si="163"/>
        <v/>
      </c>
      <c r="R486" s="130" t="e">
        <f>VLOOKUP(Q486,'Baggrund til lister'!$G$4:$H$15,2,FALSE)</f>
        <v>#N/A</v>
      </c>
      <c r="S486" s="11" t="str">
        <f t="shared" si="164"/>
        <v/>
      </c>
      <c r="T486" s="11" t="str">
        <f>IF(IFERROR(VLOOKUP(N486,Home!$C$8:$R$1048576,11,FALSE),"")=0,"",IFERROR(VLOOKUP(N486,Home!$C$8:$R$1048576,11,FALSE),""))</f>
        <v/>
      </c>
      <c r="U486" s="11" t="str">
        <f>IF(IFERROR(VLOOKUP(O486,Home!$C$8:$R$1048576,12,FALSE),"")=0,"",IFERROR(VLOOKUP(O486,Home!$C$8:$R$1048576,12,FALSE),""))</f>
        <v/>
      </c>
      <c r="V486" s="11" t="str">
        <f>IF(IFERROR(VLOOKUP(O486,Home!$C$8:$R$1048576,8,FALSE),"")=0,"",IFERROR(VLOOKUP(O486,Home!$C$8:$R$1048576,8,FALSE),""))</f>
        <v/>
      </c>
      <c r="W486" s="11" t="str">
        <f>IF(OR(VLOOKUP(N486,Home!$C$7:$I$207,6,FALSE)="",VLOOKUP(N486,Home!$C$7:$I$207,7,FALSE)=""),"FEJL",SUM(Baggrundsark!$K$4:K486))</f>
        <v>FEJL</v>
      </c>
      <c r="Y486">
        <v>483</v>
      </c>
      <c r="Z486" s="1"/>
      <c r="AC486" s="44"/>
      <c r="AD486">
        <f t="shared" si="173"/>
        <v>0</v>
      </c>
      <c r="AE486">
        <f>SUM($AD$4:AD486)</f>
        <v>1</v>
      </c>
      <c r="AF486" s="103" t="str">
        <f>IFERROR(VLOOKUP(AN486,Home!$C$8:$E$207,3,FALSE),"")</f>
        <v/>
      </c>
      <c r="AG486" s="103" t="str">
        <f>IFERROR(VLOOKUP(AN486,Home!$C$8:$E$207,2,FALSE),"")</f>
        <v/>
      </c>
      <c r="AH486" s="104" t="str">
        <f>IF(VLOOKUP(AE486,Home!$C$8:$I$207,6,FALSE)="","",VLOOKUP(AE486,Home!$C$8:$I$207,6,FALSE))</f>
        <v/>
      </c>
      <c r="AI486" s="104" t="e">
        <f t="shared" si="181"/>
        <v>#VALUE!</v>
      </c>
      <c r="AJ486" s="105" t="e">
        <f t="shared" si="174"/>
        <v>#VALUE!</v>
      </c>
      <c r="AK486" s="103" t="e">
        <f t="shared" si="165"/>
        <v>#VALUE!</v>
      </c>
      <c r="AL486" s="103" t="e">
        <f t="shared" si="175"/>
        <v>#VALUE!</v>
      </c>
      <c r="AN486" t="str">
        <f>IF(OR(VLOOKUP(AE486,Home!$C$8:$I$207,6,FALSE)="",VLOOKUP(AE486,Home!$C$8:$I$207,7,FALSE)=""),"FEJL",Baggrundsark!AE486)</f>
        <v>FEJL</v>
      </c>
      <c r="AO486">
        <f>IF(VLOOKUP(AE486,Home!$C$8:$N$207,12,FALSE)="Timelønnet",1,0)</f>
        <v>0</v>
      </c>
      <c r="AP486">
        <f>SUM($AO$4:AO486)*AO486</f>
        <v>0</v>
      </c>
      <c r="AQ486">
        <f t="shared" si="166"/>
        <v>1</v>
      </c>
      <c r="AR486" t="str">
        <f t="shared" si="166"/>
        <v/>
      </c>
      <c r="AS486" t="e">
        <f t="shared" si="176"/>
        <v>#VALUE!</v>
      </c>
      <c r="AT486" s="45" t="e">
        <f t="shared" si="167"/>
        <v>#VALUE!</v>
      </c>
      <c r="AU486">
        <f>VLOOKUP(AQ486,Home!$C$8:$J$207,8,FALSE)</f>
        <v>0</v>
      </c>
    </row>
    <row r="487" spans="1:47" x14ac:dyDescent="0.25">
      <c r="A487" s="6">
        <f t="shared" si="168"/>
        <v>0</v>
      </c>
      <c r="B487" s="6">
        <f t="shared" si="177"/>
        <v>0</v>
      </c>
      <c r="C487" s="6" t="str">
        <f t="shared" si="169"/>
        <v/>
      </c>
      <c r="D487" s="7">
        <f t="shared" si="170"/>
        <v>0</v>
      </c>
      <c r="E487" s="7">
        <f t="shared" si="178"/>
        <v>0</v>
      </c>
      <c r="F487" s="7" t="str">
        <f t="shared" si="171"/>
        <v/>
      </c>
      <c r="G487" s="6">
        <f t="shared" si="172"/>
        <v>0</v>
      </c>
      <c r="H487" s="6">
        <f t="shared" si="179"/>
        <v>0</v>
      </c>
      <c r="I487" s="6" t="str">
        <f t="shared" si="180"/>
        <v/>
      </c>
      <c r="J487" s="11">
        <v>484</v>
      </c>
      <c r="K487" s="11">
        <f>IF(IFERROR(VLOOKUP(J487,Home!$A$8:$B$1048576,1,FALSE),0)=0,0,1)</f>
        <v>0</v>
      </c>
      <c r="L487" s="129" t="e">
        <f>IF(VLOOKUP(O487,Home!$C$8:$R$207,6,FALSE)="","",VLOOKUP(O487,Home!$C$8:$R$207,6,FALSE))</f>
        <v>#N/A</v>
      </c>
      <c r="M487" s="129" t="e">
        <f t="shared" si="162"/>
        <v>#N/A</v>
      </c>
      <c r="N487" s="11">
        <f>SUM($K$4:K487)</f>
        <v>200</v>
      </c>
      <c r="O487" s="11" t="str">
        <f>IF(P487="","",IF(IFERROR(VLOOKUP(N487,Home!$C$8:$R$1048576,1,FALSE),"")=0,"",IFERROR(VLOOKUP(N487,Home!$C$8:$R$1048576,1,FALSE),"")))</f>
        <v/>
      </c>
      <c r="P487" s="11" t="str">
        <f>IF(IFERROR(VLOOKUP(W487,Home!$C$8:$R$1048576,3,FALSE),"")=0,"",IFERROR(VLOOKUP(W487,Home!$C$8:$R$1048576,3,FALSE),""))</f>
        <v/>
      </c>
      <c r="Q487" s="11" t="str">
        <f t="shared" si="163"/>
        <v/>
      </c>
      <c r="R487" s="130" t="e">
        <f>VLOOKUP(Q487,'Baggrund til lister'!$G$4:$H$15,2,FALSE)</f>
        <v>#N/A</v>
      </c>
      <c r="S487" s="11" t="str">
        <f t="shared" si="164"/>
        <v/>
      </c>
      <c r="T487" s="11" t="str">
        <f>IF(IFERROR(VLOOKUP(N487,Home!$C$8:$R$1048576,11,FALSE),"")=0,"",IFERROR(VLOOKUP(N487,Home!$C$8:$R$1048576,11,FALSE),""))</f>
        <v/>
      </c>
      <c r="U487" s="11" t="str">
        <f>IF(IFERROR(VLOOKUP(O487,Home!$C$8:$R$1048576,12,FALSE),"")=0,"",IFERROR(VLOOKUP(O487,Home!$C$8:$R$1048576,12,FALSE),""))</f>
        <v/>
      </c>
      <c r="V487" s="11" t="str">
        <f>IF(IFERROR(VLOOKUP(O487,Home!$C$8:$R$1048576,8,FALSE),"")=0,"",IFERROR(VLOOKUP(O487,Home!$C$8:$R$1048576,8,FALSE),""))</f>
        <v/>
      </c>
      <c r="W487" s="11" t="str">
        <f>IF(OR(VLOOKUP(N487,Home!$C$7:$I$207,6,FALSE)="",VLOOKUP(N487,Home!$C$7:$I$207,7,FALSE)=""),"FEJL",SUM(Baggrundsark!$K$4:K487))</f>
        <v>FEJL</v>
      </c>
      <c r="Y487">
        <v>484</v>
      </c>
      <c r="Z487" s="1"/>
      <c r="AC487" s="44"/>
      <c r="AD487">
        <f t="shared" si="173"/>
        <v>0</v>
      </c>
      <c r="AE487">
        <f>SUM($AD$4:AD487)</f>
        <v>1</v>
      </c>
      <c r="AF487" s="103" t="str">
        <f>IFERROR(VLOOKUP(AN487,Home!$C$8:$E$207,3,FALSE),"")</f>
        <v/>
      </c>
      <c r="AG487" s="103" t="str">
        <f>IFERROR(VLOOKUP(AN487,Home!$C$8:$E$207,2,FALSE),"")</f>
        <v/>
      </c>
      <c r="AH487" s="104" t="str">
        <f>IF(VLOOKUP(AE487,Home!$C$8:$I$207,6,FALSE)="","",VLOOKUP(AE487,Home!$C$8:$I$207,6,FALSE))</f>
        <v/>
      </c>
      <c r="AI487" s="104" t="e">
        <f t="shared" si="181"/>
        <v>#VALUE!</v>
      </c>
      <c r="AJ487" s="105" t="e">
        <f t="shared" si="174"/>
        <v>#VALUE!</v>
      </c>
      <c r="AK487" s="103" t="e">
        <f t="shared" si="165"/>
        <v>#VALUE!</v>
      </c>
      <c r="AL487" s="103" t="e">
        <f t="shared" si="175"/>
        <v>#VALUE!</v>
      </c>
      <c r="AN487" t="str">
        <f>IF(OR(VLOOKUP(AE487,Home!$C$8:$I$207,6,FALSE)="",VLOOKUP(AE487,Home!$C$8:$I$207,7,FALSE)=""),"FEJL",Baggrundsark!AE487)</f>
        <v>FEJL</v>
      </c>
      <c r="AO487">
        <f>IF(VLOOKUP(AE487,Home!$C$8:$N$207,12,FALSE)="Timelønnet",1,0)</f>
        <v>0</v>
      </c>
      <c r="AP487">
        <f>SUM($AO$4:AO487)*AO487</f>
        <v>0</v>
      </c>
      <c r="AQ487">
        <f t="shared" si="166"/>
        <v>1</v>
      </c>
      <c r="AR487" t="str">
        <f t="shared" si="166"/>
        <v/>
      </c>
      <c r="AS487" t="e">
        <f t="shared" si="176"/>
        <v>#VALUE!</v>
      </c>
      <c r="AT487" s="45" t="e">
        <f t="shared" si="167"/>
        <v>#VALUE!</v>
      </c>
      <c r="AU487">
        <f>VLOOKUP(AQ487,Home!$C$8:$J$207,8,FALSE)</f>
        <v>0</v>
      </c>
    </row>
    <row r="488" spans="1:47" x14ac:dyDescent="0.25">
      <c r="A488" s="6">
        <f t="shared" si="168"/>
        <v>0</v>
      </c>
      <c r="B488" s="6">
        <f t="shared" si="177"/>
        <v>0</v>
      </c>
      <c r="C488" s="6" t="str">
        <f t="shared" si="169"/>
        <v/>
      </c>
      <c r="D488" s="7">
        <f t="shared" si="170"/>
        <v>0</v>
      </c>
      <c r="E488" s="7">
        <f t="shared" si="178"/>
        <v>0</v>
      </c>
      <c r="F488" s="7" t="str">
        <f t="shared" si="171"/>
        <v/>
      </c>
      <c r="G488" s="6">
        <f t="shared" si="172"/>
        <v>0</v>
      </c>
      <c r="H488" s="6">
        <f t="shared" si="179"/>
        <v>0</v>
      </c>
      <c r="I488" s="6" t="str">
        <f t="shared" si="180"/>
        <v/>
      </c>
      <c r="J488" s="11">
        <v>485</v>
      </c>
      <c r="K488" s="11">
        <f>IF(IFERROR(VLOOKUP(J488,Home!$A$8:$B$1048576,1,FALSE),0)=0,0,1)</f>
        <v>0</v>
      </c>
      <c r="L488" s="129" t="e">
        <f>IF(VLOOKUP(O488,Home!$C$8:$R$207,6,FALSE)="","",VLOOKUP(O488,Home!$C$8:$R$207,6,FALSE))</f>
        <v>#N/A</v>
      </c>
      <c r="M488" s="129" t="e">
        <f t="shared" si="162"/>
        <v>#N/A</v>
      </c>
      <c r="N488" s="11">
        <f>SUM($K$4:K488)</f>
        <v>200</v>
      </c>
      <c r="O488" s="11" t="str">
        <f>IF(P488="","",IF(IFERROR(VLOOKUP(N488,Home!$C$8:$R$1048576,1,FALSE),"")=0,"",IFERROR(VLOOKUP(N488,Home!$C$8:$R$1048576,1,FALSE),"")))</f>
        <v/>
      </c>
      <c r="P488" s="11" t="str">
        <f>IF(IFERROR(VLOOKUP(W488,Home!$C$8:$R$1048576,3,FALSE),"")=0,"",IFERROR(VLOOKUP(W488,Home!$C$8:$R$1048576,3,FALSE),""))</f>
        <v/>
      </c>
      <c r="Q488" s="11" t="str">
        <f t="shared" si="163"/>
        <v/>
      </c>
      <c r="R488" s="130" t="e">
        <f>VLOOKUP(Q488,'Baggrund til lister'!$G$4:$H$15,2,FALSE)</f>
        <v>#N/A</v>
      </c>
      <c r="S488" s="11" t="str">
        <f t="shared" si="164"/>
        <v/>
      </c>
      <c r="T488" s="11" t="str">
        <f>IF(IFERROR(VLOOKUP(N488,Home!$C$8:$R$1048576,11,FALSE),"")=0,"",IFERROR(VLOOKUP(N488,Home!$C$8:$R$1048576,11,FALSE),""))</f>
        <v/>
      </c>
      <c r="U488" s="11" t="str">
        <f>IF(IFERROR(VLOOKUP(O488,Home!$C$8:$R$1048576,12,FALSE),"")=0,"",IFERROR(VLOOKUP(O488,Home!$C$8:$R$1048576,12,FALSE),""))</f>
        <v/>
      </c>
      <c r="V488" s="11" t="str">
        <f>IF(IFERROR(VLOOKUP(O488,Home!$C$8:$R$1048576,8,FALSE),"")=0,"",IFERROR(VLOOKUP(O488,Home!$C$8:$R$1048576,8,FALSE),""))</f>
        <v/>
      </c>
      <c r="W488" s="11" t="str">
        <f>IF(OR(VLOOKUP(N488,Home!$C$7:$I$207,6,FALSE)="",VLOOKUP(N488,Home!$C$7:$I$207,7,FALSE)=""),"FEJL",SUM(Baggrundsark!$K$4:K488))</f>
        <v>FEJL</v>
      </c>
      <c r="Y488">
        <v>485</v>
      </c>
      <c r="Z488" s="1"/>
      <c r="AC488" s="44"/>
      <c r="AD488">
        <f t="shared" si="173"/>
        <v>0</v>
      </c>
      <c r="AE488">
        <f>SUM($AD$4:AD488)</f>
        <v>1</v>
      </c>
      <c r="AF488" s="103" t="str">
        <f>IFERROR(VLOOKUP(AN488,Home!$C$8:$E$207,3,FALSE),"")</f>
        <v/>
      </c>
      <c r="AG488" s="103" t="str">
        <f>IFERROR(VLOOKUP(AN488,Home!$C$8:$E$207,2,FALSE),"")</f>
        <v/>
      </c>
      <c r="AH488" s="104" t="str">
        <f>IF(VLOOKUP(AE488,Home!$C$8:$I$207,6,FALSE)="","",VLOOKUP(AE488,Home!$C$8:$I$207,6,FALSE))</f>
        <v/>
      </c>
      <c r="AI488" s="104" t="e">
        <f t="shared" si="181"/>
        <v>#VALUE!</v>
      </c>
      <c r="AJ488" s="105" t="e">
        <f t="shared" si="174"/>
        <v>#VALUE!</v>
      </c>
      <c r="AK488" s="103" t="e">
        <f t="shared" si="165"/>
        <v>#VALUE!</v>
      </c>
      <c r="AL488" s="103" t="e">
        <f t="shared" si="175"/>
        <v>#VALUE!</v>
      </c>
      <c r="AN488" t="str">
        <f>IF(OR(VLOOKUP(AE488,Home!$C$8:$I$207,6,FALSE)="",VLOOKUP(AE488,Home!$C$8:$I$207,7,FALSE)=""),"FEJL",Baggrundsark!AE488)</f>
        <v>FEJL</v>
      </c>
      <c r="AO488">
        <f>IF(VLOOKUP(AE488,Home!$C$8:$N$207,12,FALSE)="Timelønnet",1,0)</f>
        <v>0</v>
      </c>
      <c r="AP488">
        <f>SUM($AO$4:AO488)*AO488</f>
        <v>0</v>
      </c>
      <c r="AQ488">
        <f t="shared" si="166"/>
        <v>1</v>
      </c>
      <c r="AR488" t="str">
        <f t="shared" si="166"/>
        <v/>
      </c>
      <c r="AS488" t="e">
        <f t="shared" si="176"/>
        <v>#VALUE!</v>
      </c>
      <c r="AT488" s="45" t="e">
        <f t="shared" si="167"/>
        <v>#VALUE!</v>
      </c>
      <c r="AU488">
        <f>VLOOKUP(AQ488,Home!$C$8:$J$207,8,FALSE)</f>
        <v>0</v>
      </c>
    </row>
    <row r="489" spans="1:47" x14ac:dyDescent="0.25">
      <c r="A489" s="6">
        <f t="shared" si="168"/>
        <v>0</v>
      </c>
      <c r="B489" s="6">
        <f t="shared" si="177"/>
        <v>0</v>
      </c>
      <c r="C489" s="6" t="str">
        <f t="shared" si="169"/>
        <v/>
      </c>
      <c r="D489" s="7">
        <f t="shared" si="170"/>
        <v>0</v>
      </c>
      <c r="E489" s="7">
        <f t="shared" si="178"/>
        <v>0</v>
      </c>
      <c r="F489" s="7" t="str">
        <f t="shared" si="171"/>
        <v/>
      </c>
      <c r="G489" s="6">
        <f t="shared" si="172"/>
        <v>0</v>
      </c>
      <c r="H489" s="6">
        <f t="shared" si="179"/>
        <v>0</v>
      </c>
      <c r="I489" s="6" t="str">
        <f t="shared" si="180"/>
        <v/>
      </c>
      <c r="J489" s="11">
        <v>486</v>
      </c>
      <c r="K489" s="11">
        <f>IF(IFERROR(VLOOKUP(J489,Home!$A$8:$B$1048576,1,FALSE),0)=0,0,1)</f>
        <v>0</v>
      </c>
      <c r="L489" s="129" t="e">
        <f>IF(VLOOKUP(O489,Home!$C$8:$R$207,6,FALSE)="","",VLOOKUP(O489,Home!$C$8:$R$207,6,FALSE))</f>
        <v>#N/A</v>
      </c>
      <c r="M489" s="129" t="e">
        <f t="shared" si="162"/>
        <v>#N/A</v>
      </c>
      <c r="N489" s="11">
        <f>SUM($K$4:K489)</f>
        <v>200</v>
      </c>
      <c r="O489" s="11" t="str">
        <f>IF(P489="","",IF(IFERROR(VLOOKUP(N489,Home!$C$8:$R$1048576,1,FALSE),"")=0,"",IFERROR(VLOOKUP(N489,Home!$C$8:$R$1048576,1,FALSE),"")))</f>
        <v/>
      </c>
      <c r="P489" s="11" t="str">
        <f>IF(IFERROR(VLOOKUP(W489,Home!$C$8:$R$1048576,3,FALSE),"")=0,"",IFERROR(VLOOKUP(W489,Home!$C$8:$R$1048576,3,FALSE),""))</f>
        <v/>
      </c>
      <c r="Q489" s="11" t="str">
        <f t="shared" si="163"/>
        <v/>
      </c>
      <c r="R489" s="130" t="e">
        <f>VLOOKUP(Q489,'Baggrund til lister'!$G$4:$H$15,2,FALSE)</f>
        <v>#N/A</v>
      </c>
      <c r="S489" s="11" t="str">
        <f t="shared" si="164"/>
        <v/>
      </c>
      <c r="T489" s="11" t="str">
        <f>IF(IFERROR(VLOOKUP(N489,Home!$C$8:$R$1048576,11,FALSE),"")=0,"",IFERROR(VLOOKUP(N489,Home!$C$8:$R$1048576,11,FALSE),""))</f>
        <v/>
      </c>
      <c r="U489" s="11" t="str">
        <f>IF(IFERROR(VLOOKUP(O489,Home!$C$8:$R$1048576,12,FALSE),"")=0,"",IFERROR(VLOOKUP(O489,Home!$C$8:$R$1048576,12,FALSE),""))</f>
        <v/>
      </c>
      <c r="V489" s="11" t="str">
        <f>IF(IFERROR(VLOOKUP(O489,Home!$C$8:$R$1048576,8,FALSE),"")=0,"",IFERROR(VLOOKUP(O489,Home!$C$8:$R$1048576,8,FALSE),""))</f>
        <v/>
      </c>
      <c r="W489" s="11" t="str">
        <f>IF(OR(VLOOKUP(N489,Home!$C$7:$I$207,6,FALSE)="",VLOOKUP(N489,Home!$C$7:$I$207,7,FALSE)=""),"FEJL",SUM(Baggrundsark!$K$4:K489))</f>
        <v>FEJL</v>
      </c>
      <c r="Y489">
        <v>486</v>
      </c>
      <c r="Z489" s="1"/>
      <c r="AC489" s="44"/>
      <c r="AD489">
        <f t="shared" si="173"/>
        <v>0</v>
      </c>
      <c r="AE489">
        <f>SUM($AD$4:AD489)</f>
        <v>1</v>
      </c>
      <c r="AF489" s="103" t="str">
        <f>IFERROR(VLOOKUP(AN489,Home!$C$8:$E$207,3,FALSE),"")</f>
        <v/>
      </c>
      <c r="AG489" s="103" t="str">
        <f>IFERROR(VLOOKUP(AN489,Home!$C$8:$E$207,2,FALSE),"")</f>
        <v/>
      </c>
      <c r="AH489" s="104" t="str">
        <f>IF(VLOOKUP(AE489,Home!$C$8:$I$207,6,FALSE)="","",VLOOKUP(AE489,Home!$C$8:$I$207,6,FALSE))</f>
        <v/>
      </c>
      <c r="AI489" s="104" t="e">
        <f t="shared" si="181"/>
        <v>#VALUE!</v>
      </c>
      <c r="AJ489" s="105" t="e">
        <f t="shared" si="174"/>
        <v>#VALUE!</v>
      </c>
      <c r="AK489" s="103" t="e">
        <f t="shared" si="165"/>
        <v>#VALUE!</v>
      </c>
      <c r="AL489" s="103" t="e">
        <f t="shared" si="175"/>
        <v>#VALUE!</v>
      </c>
      <c r="AN489" t="str">
        <f>IF(OR(VLOOKUP(AE489,Home!$C$8:$I$207,6,FALSE)="",VLOOKUP(AE489,Home!$C$8:$I$207,7,FALSE)=""),"FEJL",Baggrundsark!AE489)</f>
        <v>FEJL</v>
      </c>
      <c r="AO489">
        <f>IF(VLOOKUP(AE489,Home!$C$8:$N$207,12,FALSE)="Timelønnet",1,0)</f>
        <v>0</v>
      </c>
      <c r="AP489">
        <f>SUM($AO$4:AO489)*AO489</f>
        <v>0</v>
      </c>
      <c r="AQ489">
        <f t="shared" si="166"/>
        <v>1</v>
      </c>
      <c r="AR489" t="str">
        <f t="shared" si="166"/>
        <v/>
      </c>
      <c r="AS489" t="e">
        <f t="shared" si="176"/>
        <v>#VALUE!</v>
      </c>
      <c r="AT489" s="45" t="e">
        <f t="shared" si="167"/>
        <v>#VALUE!</v>
      </c>
      <c r="AU489">
        <f>VLOOKUP(AQ489,Home!$C$8:$J$207,8,FALSE)</f>
        <v>0</v>
      </c>
    </row>
    <row r="490" spans="1:47" x14ac:dyDescent="0.25">
      <c r="A490" s="6">
        <f t="shared" si="168"/>
        <v>0</v>
      </c>
      <c r="B490" s="6">
        <f t="shared" si="177"/>
        <v>0</v>
      </c>
      <c r="C490" s="6" t="str">
        <f t="shared" si="169"/>
        <v/>
      </c>
      <c r="D490" s="7">
        <f t="shared" si="170"/>
        <v>0</v>
      </c>
      <c r="E490" s="7">
        <f t="shared" si="178"/>
        <v>0</v>
      </c>
      <c r="F490" s="7" t="str">
        <f t="shared" si="171"/>
        <v/>
      </c>
      <c r="G490" s="6">
        <f t="shared" si="172"/>
        <v>0</v>
      </c>
      <c r="H490" s="6">
        <f t="shared" si="179"/>
        <v>0</v>
      </c>
      <c r="I490" s="6" t="str">
        <f t="shared" si="180"/>
        <v/>
      </c>
      <c r="J490" s="11">
        <v>487</v>
      </c>
      <c r="K490" s="11">
        <f>IF(IFERROR(VLOOKUP(J490,Home!$A$8:$B$1048576,1,FALSE),0)=0,0,1)</f>
        <v>0</v>
      </c>
      <c r="L490" s="129" t="e">
        <f>IF(VLOOKUP(O490,Home!$C$8:$R$207,6,FALSE)="","",VLOOKUP(O490,Home!$C$8:$R$207,6,FALSE))</f>
        <v>#N/A</v>
      </c>
      <c r="M490" s="129" t="e">
        <f t="shared" si="162"/>
        <v>#N/A</v>
      </c>
      <c r="N490" s="11">
        <f>SUM($K$4:K490)</f>
        <v>200</v>
      </c>
      <c r="O490" s="11" t="str">
        <f>IF(P490="","",IF(IFERROR(VLOOKUP(N490,Home!$C$8:$R$1048576,1,FALSE),"")=0,"",IFERROR(VLOOKUP(N490,Home!$C$8:$R$1048576,1,FALSE),"")))</f>
        <v/>
      </c>
      <c r="P490" s="11" t="str">
        <f>IF(IFERROR(VLOOKUP(W490,Home!$C$8:$R$1048576,3,FALSE),"")=0,"",IFERROR(VLOOKUP(W490,Home!$C$8:$R$1048576,3,FALSE),""))</f>
        <v/>
      </c>
      <c r="Q490" s="11" t="str">
        <f t="shared" si="163"/>
        <v/>
      </c>
      <c r="R490" s="130" t="e">
        <f>VLOOKUP(Q490,'Baggrund til lister'!$G$4:$H$15,2,FALSE)</f>
        <v>#N/A</v>
      </c>
      <c r="S490" s="11" t="str">
        <f t="shared" si="164"/>
        <v/>
      </c>
      <c r="T490" s="11" t="str">
        <f>IF(IFERROR(VLOOKUP(N490,Home!$C$8:$R$1048576,11,FALSE),"")=0,"",IFERROR(VLOOKUP(N490,Home!$C$8:$R$1048576,11,FALSE),""))</f>
        <v/>
      </c>
      <c r="U490" s="11" t="str">
        <f>IF(IFERROR(VLOOKUP(O490,Home!$C$8:$R$1048576,12,FALSE),"")=0,"",IFERROR(VLOOKUP(O490,Home!$C$8:$R$1048576,12,FALSE),""))</f>
        <v/>
      </c>
      <c r="V490" s="11" t="str">
        <f>IF(IFERROR(VLOOKUP(O490,Home!$C$8:$R$1048576,8,FALSE),"")=0,"",IFERROR(VLOOKUP(O490,Home!$C$8:$R$1048576,8,FALSE),""))</f>
        <v/>
      </c>
      <c r="W490" s="11" t="str">
        <f>IF(OR(VLOOKUP(N490,Home!$C$7:$I$207,6,FALSE)="",VLOOKUP(N490,Home!$C$7:$I$207,7,FALSE)=""),"FEJL",SUM(Baggrundsark!$K$4:K490))</f>
        <v>FEJL</v>
      </c>
      <c r="Y490">
        <v>487</v>
      </c>
      <c r="Z490" s="1"/>
      <c r="AC490" s="44"/>
      <c r="AD490">
        <f t="shared" si="173"/>
        <v>0</v>
      </c>
      <c r="AE490">
        <f>SUM($AD$4:AD490)</f>
        <v>1</v>
      </c>
      <c r="AF490" s="103" t="str">
        <f>IFERROR(VLOOKUP(AN490,Home!$C$8:$E$207,3,FALSE),"")</f>
        <v/>
      </c>
      <c r="AG490" s="103" t="str">
        <f>IFERROR(VLOOKUP(AN490,Home!$C$8:$E$207,2,FALSE),"")</f>
        <v/>
      </c>
      <c r="AH490" s="104" t="str">
        <f>IF(VLOOKUP(AE490,Home!$C$8:$I$207,6,FALSE)="","",VLOOKUP(AE490,Home!$C$8:$I$207,6,FALSE))</f>
        <v/>
      </c>
      <c r="AI490" s="104" t="e">
        <f t="shared" si="181"/>
        <v>#VALUE!</v>
      </c>
      <c r="AJ490" s="105" t="e">
        <f t="shared" si="174"/>
        <v>#VALUE!</v>
      </c>
      <c r="AK490" s="103" t="e">
        <f t="shared" si="165"/>
        <v>#VALUE!</v>
      </c>
      <c r="AL490" s="103" t="e">
        <f t="shared" si="175"/>
        <v>#VALUE!</v>
      </c>
      <c r="AN490" t="str">
        <f>IF(OR(VLOOKUP(AE490,Home!$C$8:$I$207,6,FALSE)="",VLOOKUP(AE490,Home!$C$8:$I$207,7,FALSE)=""),"FEJL",Baggrundsark!AE490)</f>
        <v>FEJL</v>
      </c>
      <c r="AO490">
        <f>IF(VLOOKUP(AE490,Home!$C$8:$N$207,12,FALSE)="Timelønnet",1,0)</f>
        <v>0</v>
      </c>
      <c r="AP490">
        <f>SUM($AO$4:AO490)*AO490</f>
        <v>0</v>
      </c>
      <c r="AQ490">
        <f t="shared" si="166"/>
        <v>1</v>
      </c>
      <c r="AR490" t="str">
        <f t="shared" si="166"/>
        <v/>
      </c>
      <c r="AS490" t="e">
        <f t="shared" si="176"/>
        <v>#VALUE!</v>
      </c>
      <c r="AT490" s="45" t="e">
        <f t="shared" si="167"/>
        <v>#VALUE!</v>
      </c>
      <c r="AU490">
        <f>VLOOKUP(AQ490,Home!$C$8:$J$207,8,FALSE)</f>
        <v>0</v>
      </c>
    </row>
    <row r="491" spans="1:47" x14ac:dyDescent="0.25">
      <c r="A491" s="6">
        <f t="shared" si="168"/>
        <v>0</v>
      </c>
      <c r="B491" s="6">
        <f t="shared" si="177"/>
        <v>0</v>
      </c>
      <c r="C491" s="6" t="str">
        <f t="shared" si="169"/>
        <v/>
      </c>
      <c r="D491" s="7">
        <f t="shared" si="170"/>
        <v>0</v>
      </c>
      <c r="E491" s="7">
        <f t="shared" si="178"/>
        <v>0</v>
      </c>
      <c r="F491" s="7" t="str">
        <f t="shared" si="171"/>
        <v/>
      </c>
      <c r="G491" s="6">
        <f t="shared" si="172"/>
        <v>0</v>
      </c>
      <c r="H491" s="6">
        <f t="shared" si="179"/>
        <v>0</v>
      </c>
      <c r="I491" s="6" t="str">
        <f t="shared" si="180"/>
        <v/>
      </c>
      <c r="J491" s="11">
        <v>488</v>
      </c>
      <c r="K491" s="11">
        <f>IF(IFERROR(VLOOKUP(J491,Home!$A$8:$B$1048576,1,FALSE),0)=0,0,1)</f>
        <v>0</v>
      </c>
      <c r="L491" s="129" t="e">
        <f>IF(VLOOKUP(O491,Home!$C$8:$R$207,6,FALSE)="","",VLOOKUP(O491,Home!$C$8:$R$207,6,FALSE))</f>
        <v>#N/A</v>
      </c>
      <c r="M491" s="129" t="e">
        <f t="shared" si="162"/>
        <v>#N/A</v>
      </c>
      <c r="N491" s="11">
        <f>SUM($K$4:K491)</f>
        <v>200</v>
      </c>
      <c r="O491" s="11" t="str">
        <f>IF(P491="","",IF(IFERROR(VLOOKUP(N491,Home!$C$8:$R$1048576,1,FALSE),"")=0,"",IFERROR(VLOOKUP(N491,Home!$C$8:$R$1048576,1,FALSE),"")))</f>
        <v/>
      </c>
      <c r="P491" s="11" t="str">
        <f>IF(IFERROR(VLOOKUP(W491,Home!$C$8:$R$1048576,3,FALSE),"")=0,"",IFERROR(VLOOKUP(W491,Home!$C$8:$R$1048576,3,FALSE),""))</f>
        <v/>
      </c>
      <c r="Q491" s="11" t="str">
        <f t="shared" si="163"/>
        <v/>
      </c>
      <c r="R491" s="130" t="e">
        <f>VLOOKUP(Q491,'Baggrund til lister'!$G$4:$H$15,2,FALSE)</f>
        <v>#N/A</v>
      </c>
      <c r="S491" s="11" t="str">
        <f t="shared" si="164"/>
        <v/>
      </c>
      <c r="T491" s="11" t="str">
        <f>IF(IFERROR(VLOOKUP(N491,Home!$C$8:$R$1048576,11,FALSE),"")=0,"",IFERROR(VLOOKUP(N491,Home!$C$8:$R$1048576,11,FALSE),""))</f>
        <v/>
      </c>
      <c r="U491" s="11" t="str">
        <f>IF(IFERROR(VLOOKUP(O491,Home!$C$8:$R$1048576,12,FALSE),"")=0,"",IFERROR(VLOOKUP(O491,Home!$C$8:$R$1048576,12,FALSE),""))</f>
        <v/>
      </c>
      <c r="V491" s="11" t="str">
        <f>IF(IFERROR(VLOOKUP(O491,Home!$C$8:$R$1048576,8,FALSE),"")=0,"",IFERROR(VLOOKUP(O491,Home!$C$8:$R$1048576,8,FALSE),""))</f>
        <v/>
      </c>
      <c r="W491" s="11" t="str">
        <f>IF(OR(VLOOKUP(N491,Home!$C$7:$I$207,6,FALSE)="",VLOOKUP(N491,Home!$C$7:$I$207,7,FALSE)=""),"FEJL",SUM(Baggrundsark!$K$4:K491))</f>
        <v>FEJL</v>
      </c>
      <c r="Y491">
        <v>488</v>
      </c>
      <c r="Z491" s="1"/>
      <c r="AC491" s="44"/>
      <c r="AD491">
        <f t="shared" si="173"/>
        <v>0</v>
      </c>
      <c r="AE491">
        <f>SUM($AD$4:AD491)</f>
        <v>1</v>
      </c>
      <c r="AF491" s="103" t="str">
        <f>IFERROR(VLOOKUP(AN491,Home!$C$8:$E$207,3,FALSE),"")</f>
        <v/>
      </c>
      <c r="AG491" s="103" t="str">
        <f>IFERROR(VLOOKUP(AN491,Home!$C$8:$E$207,2,FALSE),"")</f>
        <v/>
      </c>
      <c r="AH491" s="104" t="str">
        <f>IF(VLOOKUP(AE491,Home!$C$8:$I$207,6,FALSE)="","",VLOOKUP(AE491,Home!$C$8:$I$207,6,FALSE))</f>
        <v/>
      </c>
      <c r="AI491" s="104" t="e">
        <f t="shared" si="181"/>
        <v>#VALUE!</v>
      </c>
      <c r="AJ491" s="105" t="e">
        <f t="shared" si="174"/>
        <v>#VALUE!</v>
      </c>
      <c r="AK491" s="103" t="e">
        <f t="shared" si="165"/>
        <v>#VALUE!</v>
      </c>
      <c r="AL491" s="103" t="e">
        <f t="shared" si="175"/>
        <v>#VALUE!</v>
      </c>
      <c r="AN491" t="str">
        <f>IF(OR(VLOOKUP(AE491,Home!$C$8:$I$207,6,FALSE)="",VLOOKUP(AE491,Home!$C$8:$I$207,7,FALSE)=""),"FEJL",Baggrundsark!AE491)</f>
        <v>FEJL</v>
      </c>
      <c r="AO491">
        <f>IF(VLOOKUP(AE491,Home!$C$8:$N$207,12,FALSE)="Timelønnet",1,0)</f>
        <v>0</v>
      </c>
      <c r="AP491">
        <f>SUM($AO$4:AO491)*AO491</f>
        <v>0</v>
      </c>
      <c r="AQ491">
        <f t="shared" si="166"/>
        <v>1</v>
      </c>
      <c r="AR491" t="str">
        <f t="shared" si="166"/>
        <v/>
      </c>
      <c r="AS491" t="e">
        <f t="shared" si="176"/>
        <v>#VALUE!</v>
      </c>
      <c r="AT491" s="45" t="e">
        <f t="shared" si="167"/>
        <v>#VALUE!</v>
      </c>
      <c r="AU491">
        <f>VLOOKUP(AQ491,Home!$C$8:$J$207,8,FALSE)</f>
        <v>0</v>
      </c>
    </row>
    <row r="492" spans="1:47" x14ac:dyDescent="0.25">
      <c r="A492" s="6">
        <f t="shared" si="168"/>
        <v>0</v>
      </c>
      <c r="B492" s="6">
        <f t="shared" si="177"/>
        <v>0</v>
      </c>
      <c r="C492" s="6" t="str">
        <f t="shared" si="169"/>
        <v/>
      </c>
      <c r="D492" s="7">
        <f t="shared" si="170"/>
        <v>0</v>
      </c>
      <c r="E492" s="7">
        <f t="shared" si="178"/>
        <v>0</v>
      </c>
      <c r="F492" s="7" t="str">
        <f t="shared" si="171"/>
        <v/>
      </c>
      <c r="G492" s="6">
        <f t="shared" si="172"/>
        <v>0</v>
      </c>
      <c r="H492" s="6">
        <f t="shared" si="179"/>
        <v>0</v>
      </c>
      <c r="I492" s="6" t="str">
        <f t="shared" si="180"/>
        <v/>
      </c>
      <c r="J492" s="11">
        <v>489</v>
      </c>
      <c r="K492" s="11">
        <f>IF(IFERROR(VLOOKUP(J492,Home!$A$8:$B$1048576,1,FALSE),0)=0,0,1)</f>
        <v>0</v>
      </c>
      <c r="L492" s="129" t="e">
        <f>IF(VLOOKUP(O492,Home!$C$8:$R$207,6,FALSE)="","",VLOOKUP(O492,Home!$C$8:$R$207,6,FALSE))</f>
        <v>#N/A</v>
      </c>
      <c r="M492" s="129" t="e">
        <f t="shared" si="162"/>
        <v>#N/A</v>
      </c>
      <c r="N492" s="11">
        <f>SUM($K$4:K492)</f>
        <v>200</v>
      </c>
      <c r="O492" s="11" t="str">
        <f>IF(P492="","",IF(IFERROR(VLOOKUP(N492,Home!$C$8:$R$1048576,1,FALSE),"")=0,"",IFERROR(VLOOKUP(N492,Home!$C$8:$R$1048576,1,FALSE),"")))</f>
        <v/>
      </c>
      <c r="P492" s="11" t="str">
        <f>IF(IFERROR(VLOOKUP(W492,Home!$C$8:$R$1048576,3,FALSE),"")=0,"",IFERROR(VLOOKUP(W492,Home!$C$8:$R$1048576,3,FALSE),""))</f>
        <v/>
      </c>
      <c r="Q492" s="11" t="str">
        <f t="shared" si="163"/>
        <v/>
      </c>
      <c r="R492" s="130" t="e">
        <f>VLOOKUP(Q492,'Baggrund til lister'!$G$4:$H$15,2,FALSE)</f>
        <v>#N/A</v>
      </c>
      <c r="S492" s="11" t="str">
        <f t="shared" si="164"/>
        <v/>
      </c>
      <c r="T492" s="11" t="str">
        <f>IF(IFERROR(VLOOKUP(N492,Home!$C$8:$R$1048576,11,FALSE),"")=0,"",IFERROR(VLOOKUP(N492,Home!$C$8:$R$1048576,11,FALSE),""))</f>
        <v/>
      </c>
      <c r="U492" s="11" t="str">
        <f>IF(IFERROR(VLOOKUP(O492,Home!$C$8:$R$1048576,12,FALSE),"")=0,"",IFERROR(VLOOKUP(O492,Home!$C$8:$R$1048576,12,FALSE),""))</f>
        <v/>
      </c>
      <c r="V492" s="11" t="str">
        <f>IF(IFERROR(VLOOKUP(O492,Home!$C$8:$R$1048576,8,FALSE),"")=0,"",IFERROR(VLOOKUP(O492,Home!$C$8:$R$1048576,8,FALSE),""))</f>
        <v/>
      </c>
      <c r="W492" s="11" t="str">
        <f>IF(OR(VLOOKUP(N492,Home!$C$7:$I$207,6,FALSE)="",VLOOKUP(N492,Home!$C$7:$I$207,7,FALSE)=""),"FEJL",SUM(Baggrundsark!$K$4:K492))</f>
        <v>FEJL</v>
      </c>
      <c r="Y492">
        <v>489</v>
      </c>
      <c r="Z492" s="1"/>
      <c r="AC492" s="44"/>
      <c r="AD492">
        <f t="shared" si="173"/>
        <v>0</v>
      </c>
      <c r="AE492">
        <f>SUM($AD$4:AD492)</f>
        <v>1</v>
      </c>
      <c r="AF492" s="103" t="str">
        <f>IFERROR(VLOOKUP(AN492,Home!$C$8:$E$207,3,FALSE),"")</f>
        <v/>
      </c>
      <c r="AG492" s="103" t="str">
        <f>IFERROR(VLOOKUP(AN492,Home!$C$8:$E$207,2,FALSE),"")</f>
        <v/>
      </c>
      <c r="AH492" s="104" t="str">
        <f>IF(VLOOKUP(AE492,Home!$C$8:$I$207,6,FALSE)="","",VLOOKUP(AE492,Home!$C$8:$I$207,6,FALSE))</f>
        <v/>
      </c>
      <c r="AI492" s="104" t="e">
        <f t="shared" si="181"/>
        <v>#VALUE!</v>
      </c>
      <c r="AJ492" s="105" t="e">
        <f t="shared" si="174"/>
        <v>#VALUE!</v>
      </c>
      <c r="AK492" s="103" t="e">
        <f t="shared" si="165"/>
        <v>#VALUE!</v>
      </c>
      <c r="AL492" s="103" t="e">
        <f t="shared" si="175"/>
        <v>#VALUE!</v>
      </c>
      <c r="AN492" t="str">
        <f>IF(OR(VLOOKUP(AE492,Home!$C$8:$I$207,6,FALSE)="",VLOOKUP(AE492,Home!$C$8:$I$207,7,FALSE)=""),"FEJL",Baggrundsark!AE492)</f>
        <v>FEJL</v>
      </c>
      <c r="AO492">
        <f>IF(VLOOKUP(AE492,Home!$C$8:$N$207,12,FALSE)="Timelønnet",1,0)</f>
        <v>0</v>
      </c>
      <c r="AP492">
        <f>SUM($AO$4:AO492)*AO492</f>
        <v>0</v>
      </c>
      <c r="AQ492">
        <f t="shared" si="166"/>
        <v>1</v>
      </c>
      <c r="AR492" t="str">
        <f t="shared" si="166"/>
        <v/>
      </c>
      <c r="AS492" t="e">
        <f t="shared" si="176"/>
        <v>#VALUE!</v>
      </c>
      <c r="AT492" s="45" t="e">
        <f t="shared" si="167"/>
        <v>#VALUE!</v>
      </c>
      <c r="AU492">
        <f>VLOOKUP(AQ492,Home!$C$8:$J$207,8,FALSE)</f>
        <v>0</v>
      </c>
    </row>
    <row r="493" spans="1:47" x14ac:dyDescent="0.25">
      <c r="A493" s="6">
        <f t="shared" si="168"/>
        <v>0</v>
      </c>
      <c r="B493" s="6">
        <f t="shared" si="177"/>
        <v>0</v>
      </c>
      <c r="C493" s="6" t="str">
        <f t="shared" si="169"/>
        <v/>
      </c>
      <c r="D493" s="7">
        <f t="shared" si="170"/>
        <v>0</v>
      </c>
      <c r="E493" s="7">
        <f t="shared" si="178"/>
        <v>0</v>
      </c>
      <c r="F493" s="7" t="str">
        <f t="shared" si="171"/>
        <v/>
      </c>
      <c r="G493" s="6">
        <f t="shared" si="172"/>
        <v>0</v>
      </c>
      <c r="H493" s="6">
        <f t="shared" si="179"/>
        <v>0</v>
      </c>
      <c r="I493" s="6" t="str">
        <f t="shared" si="180"/>
        <v/>
      </c>
      <c r="J493" s="11">
        <v>490</v>
      </c>
      <c r="K493" s="11">
        <f>IF(IFERROR(VLOOKUP(J493,Home!$A$8:$B$1048576,1,FALSE),0)=0,0,1)</f>
        <v>0</v>
      </c>
      <c r="L493" s="129" t="e">
        <f>IF(VLOOKUP(O493,Home!$C$8:$R$207,6,FALSE)="","",VLOOKUP(O493,Home!$C$8:$R$207,6,FALSE))</f>
        <v>#N/A</v>
      </c>
      <c r="M493" s="129" t="e">
        <f t="shared" si="162"/>
        <v>#N/A</v>
      </c>
      <c r="N493" s="11">
        <f>SUM($K$4:K493)</f>
        <v>200</v>
      </c>
      <c r="O493" s="11" t="str">
        <f>IF(P493="","",IF(IFERROR(VLOOKUP(N493,Home!$C$8:$R$1048576,1,FALSE),"")=0,"",IFERROR(VLOOKUP(N493,Home!$C$8:$R$1048576,1,FALSE),"")))</f>
        <v/>
      </c>
      <c r="P493" s="11" t="str">
        <f>IF(IFERROR(VLOOKUP(W493,Home!$C$8:$R$1048576,3,FALSE),"")=0,"",IFERROR(VLOOKUP(W493,Home!$C$8:$R$1048576,3,FALSE),""))</f>
        <v/>
      </c>
      <c r="Q493" s="11" t="str">
        <f t="shared" si="163"/>
        <v/>
      </c>
      <c r="R493" s="130" t="e">
        <f>VLOOKUP(Q493,'Baggrund til lister'!$G$4:$H$15,2,FALSE)</f>
        <v>#N/A</v>
      </c>
      <c r="S493" s="11" t="str">
        <f t="shared" si="164"/>
        <v/>
      </c>
      <c r="T493" s="11" t="str">
        <f>IF(IFERROR(VLOOKUP(N493,Home!$C$8:$R$1048576,11,FALSE),"")=0,"",IFERROR(VLOOKUP(N493,Home!$C$8:$R$1048576,11,FALSE),""))</f>
        <v/>
      </c>
      <c r="U493" s="11" t="str">
        <f>IF(IFERROR(VLOOKUP(O493,Home!$C$8:$R$1048576,12,FALSE),"")=0,"",IFERROR(VLOOKUP(O493,Home!$C$8:$R$1048576,12,FALSE),""))</f>
        <v/>
      </c>
      <c r="V493" s="11" t="str">
        <f>IF(IFERROR(VLOOKUP(O493,Home!$C$8:$R$1048576,8,FALSE),"")=0,"",IFERROR(VLOOKUP(O493,Home!$C$8:$R$1048576,8,FALSE),""))</f>
        <v/>
      </c>
      <c r="W493" s="11" t="str">
        <f>IF(OR(VLOOKUP(N493,Home!$C$7:$I$207,6,FALSE)="",VLOOKUP(N493,Home!$C$7:$I$207,7,FALSE)=""),"FEJL",SUM(Baggrundsark!$K$4:K493))</f>
        <v>FEJL</v>
      </c>
      <c r="Y493">
        <v>490</v>
      </c>
      <c r="Z493" s="1"/>
      <c r="AC493" s="44"/>
      <c r="AD493">
        <f t="shared" si="173"/>
        <v>0</v>
      </c>
      <c r="AE493">
        <f>SUM($AD$4:AD493)</f>
        <v>1</v>
      </c>
      <c r="AF493" s="103" t="str">
        <f>IFERROR(VLOOKUP(AN493,Home!$C$8:$E$207,3,FALSE),"")</f>
        <v/>
      </c>
      <c r="AG493" s="103" t="str">
        <f>IFERROR(VLOOKUP(AN493,Home!$C$8:$E$207,2,FALSE),"")</f>
        <v/>
      </c>
      <c r="AH493" s="104" t="str">
        <f>IF(VLOOKUP(AE493,Home!$C$8:$I$207,6,FALSE)="","",VLOOKUP(AE493,Home!$C$8:$I$207,6,FALSE))</f>
        <v/>
      </c>
      <c r="AI493" s="104" t="e">
        <f t="shared" si="181"/>
        <v>#VALUE!</v>
      </c>
      <c r="AJ493" s="105" t="e">
        <f t="shared" si="174"/>
        <v>#VALUE!</v>
      </c>
      <c r="AK493" s="103" t="e">
        <f t="shared" si="165"/>
        <v>#VALUE!</v>
      </c>
      <c r="AL493" s="103" t="e">
        <f t="shared" si="175"/>
        <v>#VALUE!</v>
      </c>
      <c r="AN493" t="str">
        <f>IF(OR(VLOOKUP(AE493,Home!$C$8:$I$207,6,FALSE)="",VLOOKUP(AE493,Home!$C$8:$I$207,7,FALSE)=""),"FEJL",Baggrundsark!AE493)</f>
        <v>FEJL</v>
      </c>
      <c r="AO493">
        <f>IF(VLOOKUP(AE493,Home!$C$8:$N$207,12,FALSE)="Timelønnet",1,0)</f>
        <v>0</v>
      </c>
      <c r="AP493">
        <f>SUM($AO$4:AO493)*AO493</f>
        <v>0</v>
      </c>
      <c r="AQ493">
        <f t="shared" si="166"/>
        <v>1</v>
      </c>
      <c r="AR493" t="str">
        <f t="shared" si="166"/>
        <v/>
      </c>
      <c r="AS493" t="e">
        <f t="shared" si="176"/>
        <v>#VALUE!</v>
      </c>
      <c r="AT493" s="45" t="e">
        <f t="shared" si="167"/>
        <v>#VALUE!</v>
      </c>
      <c r="AU493">
        <f>VLOOKUP(AQ493,Home!$C$8:$J$207,8,FALSE)</f>
        <v>0</v>
      </c>
    </row>
    <row r="494" spans="1:47" x14ac:dyDescent="0.25">
      <c r="A494" s="6">
        <f t="shared" si="168"/>
        <v>0</v>
      </c>
      <c r="B494" s="6">
        <f t="shared" si="177"/>
        <v>0</v>
      </c>
      <c r="C494" s="6" t="str">
        <f t="shared" si="169"/>
        <v/>
      </c>
      <c r="D494" s="7">
        <f t="shared" si="170"/>
        <v>0</v>
      </c>
      <c r="E494" s="7">
        <f t="shared" si="178"/>
        <v>0</v>
      </c>
      <c r="F494" s="7" t="str">
        <f t="shared" si="171"/>
        <v/>
      </c>
      <c r="G494" s="6">
        <f t="shared" si="172"/>
        <v>0</v>
      </c>
      <c r="H494" s="6">
        <f t="shared" si="179"/>
        <v>0</v>
      </c>
      <c r="I494" s="6" t="str">
        <f t="shared" si="180"/>
        <v/>
      </c>
      <c r="J494" s="11">
        <v>491</v>
      </c>
      <c r="K494" s="11">
        <f>IF(IFERROR(VLOOKUP(J494,Home!$A$8:$B$1048576,1,FALSE),0)=0,0,1)</f>
        <v>0</v>
      </c>
      <c r="L494" s="129" t="e">
        <f>IF(VLOOKUP(O494,Home!$C$8:$R$207,6,FALSE)="","",VLOOKUP(O494,Home!$C$8:$R$207,6,FALSE))</f>
        <v>#N/A</v>
      </c>
      <c r="M494" s="129" t="e">
        <f t="shared" si="162"/>
        <v>#N/A</v>
      </c>
      <c r="N494" s="11">
        <f>SUM($K$4:K494)</f>
        <v>200</v>
      </c>
      <c r="O494" s="11" t="str">
        <f>IF(P494="","",IF(IFERROR(VLOOKUP(N494,Home!$C$8:$R$1048576,1,FALSE),"")=0,"",IFERROR(VLOOKUP(N494,Home!$C$8:$R$1048576,1,FALSE),"")))</f>
        <v/>
      </c>
      <c r="P494" s="11" t="str">
        <f>IF(IFERROR(VLOOKUP(W494,Home!$C$8:$R$1048576,3,FALSE),"")=0,"",IFERROR(VLOOKUP(W494,Home!$C$8:$R$1048576,3,FALSE),""))</f>
        <v/>
      </c>
      <c r="Q494" s="11" t="str">
        <f t="shared" si="163"/>
        <v/>
      </c>
      <c r="R494" s="130" t="e">
        <f>VLOOKUP(Q494,'Baggrund til lister'!$G$4:$H$15,2,FALSE)</f>
        <v>#N/A</v>
      </c>
      <c r="S494" s="11" t="str">
        <f t="shared" si="164"/>
        <v/>
      </c>
      <c r="T494" s="11" t="str">
        <f>IF(IFERROR(VLOOKUP(N494,Home!$C$8:$R$1048576,11,FALSE),"")=0,"",IFERROR(VLOOKUP(N494,Home!$C$8:$R$1048576,11,FALSE),""))</f>
        <v/>
      </c>
      <c r="U494" s="11" t="str">
        <f>IF(IFERROR(VLOOKUP(O494,Home!$C$8:$R$1048576,12,FALSE),"")=0,"",IFERROR(VLOOKUP(O494,Home!$C$8:$R$1048576,12,FALSE),""))</f>
        <v/>
      </c>
      <c r="V494" s="11" t="str">
        <f>IF(IFERROR(VLOOKUP(O494,Home!$C$8:$R$1048576,8,FALSE),"")=0,"",IFERROR(VLOOKUP(O494,Home!$C$8:$R$1048576,8,FALSE),""))</f>
        <v/>
      </c>
      <c r="W494" s="11" t="str">
        <f>IF(OR(VLOOKUP(N494,Home!$C$7:$I$207,6,FALSE)="",VLOOKUP(N494,Home!$C$7:$I$207,7,FALSE)=""),"FEJL",SUM(Baggrundsark!$K$4:K494))</f>
        <v>FEJL</v>
      </c>
      <c r="Y494">
        <v>491</v>
      </c>
      <c r="Z494" s="1"/>
      <c r="AC494" s="44"/>
      <c r="AD494">
        <f t="shared" si="173"/>
        <v>0</v>
      </c>
      <c r="AE494">
        <f>SUM($AD$4:AD494)</f>
        <v>1</v>
      </c>
      <c r="AF494" s="103" t="str">
        <f>IFERROR(VLOOKUP(AN494,Home!$C$8:$E$207,3,FALSE),"")</f>
        <v/>
      </c>
      <c r="AG494" s="103" t="str">
        <f>IFERROR(VLOOKUP(AN494,Home!$C$8:$E$207,2,FALSE),"")</f>
        <v/>
      </c>
      <c r="AH494" s="104" t="str">
        <f>IF(VLOOKUP(AE494,Home!$C$8:$I$207,6,FALSE)="","",VLOOKUP(AE494,Home!$C$8:$I$207,6,FALSE))</f>
        <v/>
      </c>
      <c r="AI494" s="104" t="e">
        <f t="shared" si="181"/>
        <v>#VALUE!</v>
      </c>
      <c r="AJ494" s="105" t="e">
        <f t="shared" si="174"/>
        <v>#VALUE!</v>
      </c>
      <c r="AK494" s="103" t="e">
        <f t="shared" si="165"/>
        <v>#VALUE!</v>
      </c>
      <c r="AL494" s="103" t="e">
        <f t="shared" si="175"/>
        <v>#VALUE!</v>
      </c>
      <c r="AN494" t="str">
        <f>IF(OR(VLOOKUP(AE494,Home!$C$8:$I$207,6,FALSE)="",VLOOKUP(AE494,Home!$C$8:$I$207,7,FALSE)=""),"FEJL",Baggrundsark!AE494)</f>
        <v>FEJL</v>
      </c>
      <c r="AO494">
        <f>IF(VLOOKUP(AE494,Home!$C$8:$N$207,12,FALSE)="Timelønnet",1,0)</f>
        <v>0</v>
      </c>
      <c r="AP494">
        <f>SUM($AO$4:AO494)*AO494</f>
        <v>0</v>
      </c>
      <c r="AQ494">
        <f t="shared" si="166"/>
        <v>1</v>
      </c>
      <c r="AR494" t="str">
        <f t="shared" si="166"/>
        <v/>
      </c>
      <c r="AS494" t="e">
        <f t="shared" si="176"/>
        <v>#VALUE!</v>
      </c>
      <c r="AT494" s="45" t="e">
        <f t="shared" si="167"/>
        <v>#VALUE!</v>
      </c>
      <c r="AU494">
        <f>VLOOKUP(AQ494,Home!$C$8:$J$207,8,FALSE)</f>
        <v>0</v>
      </c>
    </row>
    <row r="495" spans="1:47" x14ac:dyDescent="0.25">
      <c r="A495" s="6">
        <f t="shared" si="168"/>
        <v>0</v>
      </c>
      <c r="B495" s="6">
        <f t="shared" si="177"/>
        <v>0</v>
      </c>
      <c r="C495" s="6" t="str">
        <f t="shared" si="169"/>
        <v/>
      </c>
      <c r="D495" s="7">
        <f t="shared" si="170"/>
        <v>0</v>
      </c>
      <c r="E495" s="7">
        <f t="shared" si="178"/>
        <v>0</v>
      </c>
      <c r="F495" s="7" t="str">
        <f t="shared" si="171"/>
        <v/>
      </c>
      <c r="G495" s="6">
        <f t="shared" si="172"/>
        <v>0</v>
      </c>
      <c r="H495" s="6">
        <f t="shared" si="179"/>
        <v>0</v>
      </c>
      <c r="I495" s="6" t="str">
        <f t="shared" si="180"/>
        <v/>
      </c>
      <c r="J495" s="11">
        <v>492</v>
      </c>
      <c r="K495" s="11">
        <f>IF(IFERROR(VLOOKUP(J495,Home!$A$8:$B$1048576,1,FALSE),0)=0,0,1)</f>
        <v>0</v>
      </c>
      <c r="L495" s="129" t="e">
        <f>IF(VLOOKUP(O495,Home!$C$8:$R$207,6,FALSE)="","",VLOOKUP(O495,Home!$C$8:$R$207,6,FALSE))</f>
        <v>#N/A</v>
      </c>
      <c r="M495" s="129" t="e">
        <f t="shared" si="162"/>
        <v>#N/A</v>
      </c>
      <c r="N495" s="11">
        <f>SUM($K$4:K495)</f>
        <v>200</v>
      </c>
      <c r="O495" s="11" t="str">
        <f>IF(P495="","",IF(IFERROR(VLOOKUP(N495,Home!$C$8:$R$1048576,1,FALSE),"")=0,"",IFERROR(VLOOKUP(N495,Home!$C$8:$R$1048576,1,FALSE),"")))</f>
        <v/>
      </c>
      <c r="P495" s="11" t="str">
        <f>IF(IFERROR(VLOOKUP(W495,Home!$C$8:$R$1048576,3,FALSE),"")=0,"",IFERROR(VLOOKUP(W495,Home!$C$8:$R$1048576,3,FALSE),""))</f>
        <v/>
      </c>
      <c r="Q495" s="11" t="str">
        <f t="shared" si="163"/>
        <v/>
      </c>
      <c r="R495" s="130" t="e">
        <f>VLOOKUP(Q495,'Baggrund til lister'!$G$4:$H$15,2,FALSE)</f>
        <v>#N/A</v>
      </c>
      <c r="S495" s="11" t="str">
        <f t="shared" si="164"/>
        <v/>
      </c>
      <c r="T495" s="11" t="str">
        <f>IF(IFERROR(VLOOKUP(N495,Home!$C$8:$R$1048576,11,FALSE),"")=0,"",IFERROR(VLOOKUP(N495,Home!$C$8:$R$1048576,11,FALSE),""))</f>
        <v/>
      </c>
      <c r="U495" s="11" t="str">
        <f>IF(IFERROR(VLOOKUP(O495,Home!$C$8:$R$1048576,12,FALSE),"")=0,"",IFERROR(VLOOKUP(O495,Home!$C$8:$R$1048576,12,FALSE),""))</f>
        <v/>
      </c>
      <c r="V495" s="11" t="str">
        <f>IF(IFERROR(VLOOKUP(O495,Home!$C$8:$R$1048576,8,FALSE),"")=0,"",IFERROR(VLOOKUP(O495,Home!$C$8:$R$1048576,8,FALSE),""))</f>
        <v/>
      </c>
      <c r="W495" s="11" t="str">
        <f>IF(OR(VLOOKUP(N495,Home!$C$7:$I$207,6,FALSE)="",VLOOKUP(N495,Home!$C$7:$I$207,7,FALSE)=""),"FEJL",SUM(Baggrundsark!$K$4:K495))</f>
        <v>FEJL</v>
      </c>
      <c r="Y495">
        <v>492</v>
      </c>
      <c r="Z495" s="1"/>
      <c r="AC495" s="44"/>
      <c r="AD495">
        <f t="shared" si="173"/>
        <v>0</v>
      </c>
      <c r="AE495">
        <f>SUM($AD$4:AD495)</f>
        <v>1</v>
      </c>
      <c r="AF495" s="103" t="str">
        <f>IFERROR(VLOOKUP(AN495,Home!$C$8:$E$207,3,FALSE),"")</f>
        <v/>
      </c>
      <c r="AG495" s="103" t="str">
        <f>IFERROR(VLOOKUP(AN495,Home!$C$8:$E$207,2,FALSE),"")</f>
        <v/>
      </c>
      <c r="AH495" s="104" t="str">
        <f>IF(VLOOKUP(AE495,Home!$C$8:$I$207,6,FALSE)="","",VLOOKUP(AE495,Home!$C$8:$I$207,6,FALSE))</f>
        <v/>
      </c>
      <c r="AI495" s="104" t="e">
        <f t="shared" si="181"/>
        <v>#VALUE!</v>
      </c>
      <c r="AJ495" s="105" t="e">
        <f t="shared" si="174"/>
        <v>#VALUE!</v>
      </c>
      <c r="AK495" s="103" t="e">
        <f t="shared" si="165"/>
        <v>#VALUE!</v>
      </c>
      <c r="AL495" s="103" t="e">
        <f t="shared" si="175"/>
        <v>#VALUE!</v>
      </c>
      <c r="AN495" t="str">
        <f>IF(OR(VLOOKUP(AE495,Home!$C$8:$I$207,6,FALSE)="",VLOOKUP(AE495,Home!$C$8:$I$207,7,FALSE)=""),"FEJL",Baggrundsark!AE495)</f>
        <v>FEJL</v>
      </c>
      <c r="AO495">
        <f>IF(VLOOKUP(AE495,Home!$C$8:$N$207,12,FALSE)="Timelønnet",1,0)</f>
        <v>0</v>
      </c>
      <c r="AP495">
        <f>SUM($AO$4:AO495)*AO495</f>
        <v>0</v>
      </c>
      <c r="AQ495">
        <f t="shared" si="166"/>
        <v>1</v>
      </c>
      <c r="AR495" t="str">
        <f t="shared" si="166"/>
        <v/>
      </c>
      <c r="AS495" t="e">
        <f t="shared" si="176"/>
        <v>#VALUE!</v>
      </c>
      <c r="AT495" s="45" t="e">
        <f t="shared" si="167"/>
        <v>#VALUE!</v>
      </c>
      <c r="AU495">
        <f>VLOOKUP(AQ495,Home!$C$8:$J$207,8,FALSE)</f>
        <v>0</v>
      </c>
    </row>
    <row r="496" spans="1:47" x14ac:dyDescent="0.25">
      <c r="A496" s="6">
        <f t="shared" si="168"/>
        <v>0</v>
      </c>
      <c r="B496" s="6">
        <f t="shared" si="177"/>
        <v>0</v>
      </c>
      <c r="C496" s="6" t="str">
        <f t="shared" si="169"/>
        <v/>
      </c>
      <c r="D496" s="7">
        <f t="shared" si="170"/>
        <v>0</v>
      </c>
      <c r="E496" s="7">
        <f t="shared" si="178"/>
        <v>0</v>
      </c>
      <c r="F496" s="7" t="str">
        <f t="shared" si="171"/>
        <v/>
      </c>
      <c r="G496" s="6">
        <f t="shared" si="172"/>
        <v>0</v>
      </c>
      <c r="H496" s="6">
        <f t="shared" si="179"/>
        <v>0</v>
      </c>
      <c r="I496" s="6" t="str">
        <f t="shared" si="180"/>
        <v/>
      </c>
      <c r="J496" s="11">
        <v>493</v>
      </c>
      <c r="K496" s="11">
        <f>IF(IFERROR(VLOOKUP(J496,Home!$A$8:$B$1048576,1,FALSE),0)=0,0,1)</f>
        <v>0</v>
      </c>
      <c r="L496" s="129" t="e">
        <f>IF(VLOOKUP(O496,Home!$C$8:$R$207,6,FALSE)="","",VLOOKUP(O496,Home!$C$8:$R$207,6,FALSE))</f>
        <v>#N/A</v>
      </c>
      <c r="M496" s="129" t="e">
        <f t="shared" si="162"/>
        <v>#N/A</v>
      </c>
      <c r="N496" s="11">
        <f>SUM($K$4:K496)</f>
        <v>200</v>
      </c>
      <c r="O496" s="11" t="str">
        <f>IF(P496="","",IF(IFERROR(VLOOKUP(N496,Home!$C$8:$R$1048576,1,FALSE),"")=0,"",IFERROR(VLOOKUP(N496,Home!$C$8:$R$1048576,1,FALSE),"")))</f>
        <v/>
      </c>
      <c r="P496" s="11" t="str">
        <f>IF(IFERROR(VLOOKUP(W496,Home!$C$8:$R$1048576,3,FALSE),"")=0,"",IFERROR(VLOOKUP(W496,Home!$C$8:$R$1048576,3,FALSE),""))</f>
        <v/>
      </c>
      <c r="Q496" s="11" t="str">
        <f t="shared" si="163"/>
        <v/>
      </c>
      <c r="R496" s="130" t="e">
        <f>VLOOKUP(Q496,'Baggrund til lister'!$G$4:$H$15,2,FALSE)</f>
        <v>#N/A</v>
      </c>
      <c r="S496" s="11" t="str">
        <f t="shared" si="164"/>
        <v/>
      </c>
      <c r="T496" s="11" t="str">
        <f>IF(IFERROR(VLOOKUP(N496,Home!$C$8:$R$1048576,11,FALSE),"")=0,"",IFERROR(VLOOKUP(N496,Home!$C$8:$R$1048576,11,FALSE),""))</f>
        <v/>
      </c>
      <c r="U496" s="11" t="str">
        <f>IF(IFERROR(VLOOKUP(O496,Home!$C$8:$R$1048576,12,FALSE),"")=0,"",IFERROR(VLOOKUP(O496,Home!$C$8:$R$1048576,12,FALSE),""))</f>
        <v/>
      </c>
      <c r="V496" s="11" t="str">
        <f>IF(IFERROR(VLOOKUP(O496,Home!$C$8:$R$1048576,8,FALSE),"")=0,"",IFERROR(VLOOKUP(O496,Home!$C$8:$R$1048576,8,FALSE),""))</f>
        <v/>
      </c>
      <c r="W496" s="11" t="str">
        <f>IF(OR(VLOOKUP(N496,Home!$C$7:$I$207,6,FALSE)="",VLOOKUP(N496,Home!$C$7:$I$207,7,FALSE)=""),"FEJL",SUM(Baggrundsark!$K$4:K496))</f>
        <v>FEJL</v>
      </c>
      <c r="Y496">
        <v>493</v>
      </c>
      <c r="Z496" s="1"/>
      <c r="AC496" s="44"/>
      <c r="AD496">
        <f t="shared" si="173"/>
        <v>0</v>
      </c>
      <c r="AE496">
        <f>SUM($AD$4:AD496)</f>
        <v>1</v>
      </c>
      <c r="AF496" s="103" t="str">
        <f>IFERROR(VLOOKUP(AN496,Home!$C$8:$E$207,3,FALSE),"")</f>
        <v/>
      </c>
      <c r="AG496" s="103" t="str">
        <f>IFERROR(VLOOKUP(AN496,Home!$C$8:$E$207,2,FALSE),"")</f>
        <v/>
      </c>
      <c r="AH496" s="104" t="str">
        <f>IF(VLOOKUP(AE496,Home!$C$8:$I$207,6,FALSE)="","",VLOOKUP(AE496,Home!$C$8:$I$207,6,FALSE))</f>
        <v/>
      </c>
      <c r="AI496" s="104" t="e">
        <f t="shared" si="181"/>
        <v>#VALUE!</v>
      </c>
      <c r="AJ496" s="105" t="e">
        <f t="shared" si="174"/>
        <v>#VALUE!</v>
      </c>
      <c r="AK496" s="103" t="e">
        <f t="shared" si="165"/>
        <v>#VALUE!</v>
      </c>
      <c r="AL496" s="103" t="e">
        <f t="shared" si="175"/>
        <v>#VALUE!</v>
      </c>
      <c r="AN496" t="str">
        <f>IF(OR(VLOOKUP(AE496,Home!$C$8:$I$207,6,FALSE)="",VLOOKUP(AE496,Home!$C$8:$I$207,7,FALSE)=""),"FEJL",Baggrundsark!AE496)</f>
        <v>FEJL</v>
      </c>
      <c r="AO496">
        <f>IF(VLOOKUP(AE496,Home!$C$8:$N$207,12,FALSE)="Timelønnet",1,0)</f>
        <v>0</v>
      </c>
      <c r="AP496">
        <f>SUM($AO$4:AO496)*AO496</f>
        <v>0</v>
      </c>
      <c r="AQ496">
        <f t="shared" si="166"/>
        <v>1</v>
      </c>
      <c r="AR496" t="str">
        <f t="shared" si="166"/>
        <v/>
      </c>
      <c r="AS496" t="e">
        <f t="shared" si="176"/>
        <v>#VALUE!</v>
      </c>
      <c r="AT496" s="45" t="e">
        <f t="shared" si="167"/>
        <v>#VALUE!</v>
      </c>
      <c r="AU496">
        <f>VLOOKUP(AQ496,Home!$C$8:$J$207,8,FALSE)</f>
        <v>0</v>
      </c>
    </row>
    <row r="497" spans="1:47" x14ac:dyDescent="0.25">
      <c r="A497" s="6">
        <f t="shared" si="168"/>
        <v>0</v>
      </c>
      <c r="B497" s="6">
        <f t="shared" si="177"/>
        <v>0</v>
      </c>
      <c r="C497" s="6" t="str">
        <f t="shared" si="169"/>
        <v/>
      </c>
      <c r="D497" s="7">
        <f t="shared" si="170"/>
        <v>0</v>
      </c>
      <c r="E497" s="7">
        <f t="shared" si="178"/>
        <v>0</v>
      </c>
      <c r="F497" s="7" t="str">
        <f t="shared" si="171"/>
        <v/>
      </c>
      <c r="G497" s="6">
        <f t="shared" si="172"/>
        <v>0</v>
      </c>
      <c r="H497" s="6">
        <f t="shared" si="179"/>
        <v>0</v>
      </c>
      <c r="I497" s="6" t="str">
        <f t="shared" si="180"/>
        <v/>
      </c>
      <c r="J497" s="11">
        <v>494</v>
      </c>
      <c r="K497" s="11">
        <f>IF(IFERROR(VLOOKUP(J497,Home!$A$8:$B$1048576,1,FALSE),0)=0,0,1)</f>
        <v>0</v>
      </c>
      <c r="L497" s="129" t="e">
        <f>IF(VLOOKUP(O497,Home!$C$8:$R$207,6,FALSE)="","",VLOOKUP(O497,Home!$C$8:$R$207,6,FALSE))</f>
        <v>#N/A</v>
      </c>
      <c r="M497" s="129" t="e">
        <f t="shared" si="162"/>
        <v>#N/A</v>
      </c>
      <c r="N497" s="11">
        <f>SUM($K$4:K497)</f>
        <v>200</v>
      </c>
      <c r="O497" s="11" t="str">
        <f>IF(P497="","",IF(IFERROR(VLOOKUP(N497,Home!$C$8:$R$1048576,1,FALSE),"")=0,"",IFERROR(VLOOKUP(N497,Home!$C$8:$R$1048576,1,FALSE),"")))</f>
        <v/>
      </c>
      <c r="P497" s="11" t="str">
        <f>IF(IFERROR(VLOOKUP(W497,Home!$C$8:$R$1048576,3,FALSE),"")=0,"",IFERROR(VLOOKUP(W497,Home!$C$8:$R$1048576,3,FALSE),""))</f>
        <v/>
      </c>
      <c r="Q497" s="11" t="str">
        <f t="shared" si="163"/>
        <v/>
      </c>
      <c r="R497" s="130" t="e">
        <f>VLOOKUP(Q497,'Baggrund til lister'!$G$4:$H$15,2,FALSE)</f>
        <v>#N/A</v>
      </c>
      <c r="S497" s="11" t="str">
        <f t="shared" si="164"/>
        <v/>
      </c>
      <c r="T497" s="11" t="str">
        <f>IF(IFERROR(VLOOKUP(N497,Home!$C$8:$R$1048576,11,FALSE),"")=0,"",IFERROR(VLOOKUP(N497,Home!$C$8:$R$1048576,11,FALSE),""))</f>
        <v/>
      </c>
      <c r="U497" s="11" t="str">
        <f>IF(IFERROR(VLOOKUP(O497,Home!$C$8:$R$1048576,12,FALSE),"")=0,"",IFERROR(VLOOKUP(O497,Home!$C$8:$R$1048576,12,FALSE),""))</f>
        <v/>
      </c>
      <c r="V497" s="11" t="str">
        <f>IF(IFERROR(VLOOKUP(O497,Home!$C$8:$R$1048576,8,FALSE),"")=0,"",IFERROR(VLOOKUP(O497,Home!$C$8:$R$1048576,8,FALSE),""))</f>
        <v/>
      </c>
      <c r="W497" s="11" t="str">
        <f>IF(OR(VLOOKUP(N497,Home!$C$7:$I$207,6,FALSE)="",VLOOKUP(N497,Home!$C$7:$I$207,7,FALSE)=""),"FEJL",SUM(Baggrundsark!$K$4:K497))</f>
        <v>FEJL</v>
      </c>
      <c r="Y497">
        <v>494</v>
      </c>
      <c r="Z497" s="1"/>
      <c r="AC497" s="44"/>
      <c r="AD497">
        <f t="shared" si="173"/>
        <v>0</v>
      </c>
      <c r="AE497">
        <f>SUM($AD$4:AD497)</f>
        <v>1</v>
      </c>
      <c r="AF497" s="103" t="str">
        <f>IFERROR(VLOOKUP(AN497,Home!$C$8:$E$207,3,FALSE),"")</f>
        <v/>
      </c>
      <c r="AG497" s="103" t="str">
        <f>IFERROR(VLOOKUP(AN497,Home!$C$8:$E$207,2,FALSE),"")</f>
        <v/>
      </c>
      <c r="AH497" s="104" t="str">
        <f>IF(VLOOKUP(AE497,Home!$C$8:$I$207,6,FALSE)="","",VLOOKUP(AE497,Home!$C$8:$I$207,6,FALSE))</f>
        <v/>
      </c>
      <c r="AI497" s="104" t="e">
        <f t="shared" si="181"/>
        <v>#VALUE!</v>
      </c>
      <c r="AJ497" s="105" t="e">
        <f t="shared" si="174"/>
        <v>#VALUE!</v>
      </c>
      <c r="AK497" s="103" t="e">
        <f t="shared" si="165"/>
        <v>#VALUE!</v>
      </c>
      <c r="AL497" s="103" t="e">
        <f t="shared" si="175"/>
        <v>#VALUE!</v>
      </c>
      <c r="AN497" t="str">
        <f>IF(OR(VLOOKUP(AE497,Home!$C$8:$I$207,6,FALSE)="",VLOOKUP(AE497,Home!$C$8:$I$207,7,FALSE)=""),"FEJL",Baggrundsark!AE497)</f>
        <v>FEJL</v>
      </c>
      <c r="AO497">
        <f>IF(VLOOKUP(AE497,Home!$C$8:$N$207,12,FALSE)="Timelønnet",1,0)</f>
        <v>0</v>
      </c>
      <c r="AP497">
        <f>SUM($AO$4:AO497)*AO497</f>
        <v>0</v>
      </c>
      <c r="AQ497">
        <f t="shared" si="166"/>
        <v>1</v>
      </c>
      <c r="AR497" t="str">
        <f t="shared" si="166"/>
        <v/>
      </c>
      <c r="AS497" t="e">
        <f t="shared" si="176"/>
        <v>#VALUE!</v>
      </c>
      <c r="AT497" s="45" t="e">
        <f t="shared" si="167"/>
        <v>#VALUE!</v>
      </c>
      <c r="AU497">
        <f>VLOOKUP(AQ497,Home!$C$8:$J$207,8,FALSE)</f>
        <v>0</v>
      </c>
    </row>
    <row r="498" spans="1:47" x14ac:dyDescent="0.25">
      <c r="A498" s="6">
        <f t="shared" si="168"/>
        <v>0</v>
      </c>
      <c r="B498" s="6">
        <f t="shared" si="177"/>
        <v>0</v>
      </c>
      <c r="C498" s="6" t="str">
        <f t="shared" si="169"/>
        <v/>
      </c>
      <c r="D498" s="7">
        <f t="shared" si="170"/>
        <v>0</v>
      </c>
      <c r="E498" s="7">
        <f t="shared" si="178"/>
        <v>0</v>
      </c>
      <c r="F498" s="7" t="str">
        <f t="shared" si="171"/>
        <v/>
      </c>
      <c r="G498" s="6">
        <f t="shared" si="172"/>
        <v>0</v>
      </c>
      <c r="H498" s="6">
        <f t="shared" si="179"/>
        <v>0</v>
      </c>
      <c r="I498" s="6" t="str">
        <f t="shared" si="180"/>
        <v/>
      </c>
      <c r="J498" s="11">
        <v>495</v>
      </c>
      <c r="K498" s="11">
        <f>IF(IFERROR(VLOOKUP(J498,Home!$A$8:$B$1048576,1,FALSE),0)=0,0,1)</f>
        <v>0</v>
      </c>
      <c r="L498" s="129" t="e">
        <f>IF(VLOOKUP(O498,Home!$C$8:$R$207,6,FALSE)="","",VLOOKUP(O498,Home!$C$8:$R$207,6,FALSE))</f>
        <v>#N/A</v>
      </c>
      <c r="M498" s="129" t="e">
        <f t="shared" si="162"/>
        <v>#N/A</v>
      </c>
      <c r="N498" s="11">
        <f>SUM($K$4:K498)</f>
        <v>200</v>
      </c>
      <c r="O498" s="11" t="str">
        <f>IF(P498="","",IF(IFERROR(VLOOKUP(N498,Home!$C$8:$R$1048576,1,FALSE),"")=0,"",IFERROR(VLOOKUP(N498,Home!$C$8:$R$1048576,1,FALSE),"")))</f>
        <v/>
      </c>
      <c r="P498" s="11" t="str">
        <f>IF(IFERROR(VLOOKUP(W498,Home!$C$8:$R$1048576,3,FALSE),"")=0,"",IFERROR(VLOOKUP(W498,Home!$C$8:$R$1048576,3,FALSE),""))</f>
        <v/>
      </c>
      <c r="Q498" s="11" t="str">
        <f t="shared" si="163"/>
        <v/>
      </c>
      <c r="R498" s="130" t="e">
        <f>VLOOKUP(Q498,'Baggrund til lister'!$G$4:$H$15,2,FALSE)</f>
        <v>#N/A</v>
      </c>
      <c r="S498" s="11" t="str">
        <f t="shared" si="164"/>
        <v/>
      </c>
      <c r="T498" s="11" t="str">
        <f>IF(IFERROR(VLOOKUP(N498,Home!$C$8:$R$1048576,11,FALSE),"")=0,"",IFERROR(VLOOKUP(N498,Home!$C$8:$R$1048576,11,FALSE),""))</f>
        <v/>
      </c>
      <c r="U498" s="11" t="str">
        <f>IF(IFERROR(VLOOKUP(O498,Home!$C$8:$R$1048576,12,FALSE),"")=0,"",IFERROR(VLOOKUP(O498,Home!$C$8:$R$1048576,12,FALSE),""))</f>
        <v/>
      </c>
      <c r="V498" s="11" t="str">
        <f>IF(IFERROR(VLOOKUP(O498,Home!$C$8:$R$1048576,8,FALSE),"")=0,"",IFERROR(VLOOKUP(O498,Home!$C$8:$R$1048576,8,FALSE),""))</f>
        <v/>
      </c>
      <c r="W498" s="11" t="str">
        <f>IF(OR(VLOOKUP(N498,Home!$C$7:$I$207,6,FALSE)="",VLOOKUP(N498,Home!$C$7:$I$207,7,FALSE)=""),"FEJL",SUM(Baggrundsark!$K$4:K498))</f>
        <v>FEJL</v>
      </c>
      <c r="Y498">
        <v>495</v>
      </c>
      <c r="Z498" s="1"/>
      <c r="AC498" s="44"/>
      <c r="AD498">
        <f t="shared" si="173"/>
        <v>0</v>
      </c>
      <c r="AE498">
        <f>SUM($AD$4:AD498)</f>
        <v>1</v>
      </c>
      <c r="AF498" s="103" t="str">
        <f>IFERROR(VLOOKUP(AN498,Home!$C$8:$E$207,3,FALSE),"")</f>
        <v/>
      </c>
      <c r="AG498" s="103" t="str">
        <f>IFERROR(VLOOKUP(AN498,Home!$C$8:$E$207,2,FALSE),"")</f>
        <v/>
      </c>
      <c r="AH498" s="104" t="str">
        <f>IF(VLOOKUP(AE498,Home!$C$8:$I$207,6,FALSE)="","",VLOOKUP(AE498,Home!$C$8:$I$207,6,FALSE))</f>
        <v/>
      </c>
      <c r="AI498" s="104" t="e">
        <f t="shared" si="181"/>
        <v>#VALUE!</v>
      </c>
      <c r="AJ498" s="105" t="e">
        <f t="shared" si="174"/>
        <v>#VALUE!</v>
      </c>
      <c r="AK498" s="103" t="e">
        <f t="shared" si="165"/>
        <v>#VALUE!</v>
      </c>
      <c r="AL498" s="103" t="e">
        <f t="shared" si="175"/>
        <v>#VALUE!</v>
      </c>
      <c r="AN498" t="str">
        <f>IF(OR(VLOOKUP(AE498,Home!$C$8:$I$207,6,FALSE)="",VLOOKUP(AE498,Home!$C$8:$I$207,7,FALSE)=""),"FEJL",Baggrundsark!AE498)</f>
        <v>FEJL</v>
      </c>
      <c r="AO498">
        <f>IF(VLOOKUP(AE498,Home!$C$8:$N$207,12,FALSE)="Timelønnet",1,0)</f>
        <v>0</v>
      </c>
      <c r="AP498">
        <f>SUM($AO$4:AO498)*AO498</f>
        <v>0</v>
      </c>
      <c r="AQ498">
        <f t="shared" si="166"/>
        <v>1</v>
      </c>
      <c r="AR498" t="str">
        <f t="shared" si="166"/>
        <v/>
      </c>
      <c r="AS498" t="e">
        <f t="shared" si="176"/>
        <v>#VALUE!</v>
      </c>
      <c r="AT498" s="45" t="e">
        <f t="shared" si="167"/>
        <v>#VALUE!</v>
      </c>
      <c r="AU498">
        <f>VLOOKUP(AQ498,Home!$C$8:$J$207,8,FALSE)</f>
        <v>0</v>
      </c>
    </row>
    <row r="499" spans="1:47" x14ac:dyDescent="0.25">
      <c r="A499" s="6">
        <f t="shared" si="168"/>
        <v>0</v>
      </c>
      <c r="B499" s="6">
        <f t="shared" si="177"/>
        <v>0</v>
      </c>
      <c r="C499" s="6" t="str">
        <f t="shared" si="169"/>
        <v/>
      </c>
      <c r="D499" s="7">
        <f t="shared" si="170"/>
        <v>0</v>
      </c>
      <c r="E499" s="7">
        <f t="shared" si="178"/>
        <v>0</v>
      </c>
      <c r="F499" s="7" t="str">
        <f t="shared" si="171"/>
        <v/>
      </c>
      <c r="G499" s="6">
        <f t="shared" si="172"/>
        <v>0</v>
      </c>
      <c r="H499" s="6">
        <f t="shared" si="179"/>
        <v>0</v>
      </c>
      <c r="I499" s="6" t="str">
        <f t="shared" si="180"/>
        <v/>
      </c>
      <c r="J499" s="11">
        <v>496</v>
      </c>
      <c r="K499" s="11">
        <f>IF(IFERROR(VLOOKUP(J499,Home!$A$8:$B$1048576,1,FALSE),0)=0,0,1)</f>
        <v>0</v>
      </c>
      <c r="L499" s="129" t="e">
        <f>IF(VLOOKUP(O499,Home!$C$8:$R$207,6,FALSE)="","",VLOOKUP(O499,Home!$C$8:$R$207,6,FALSE))</f>
        <v>#N/A</v>
      </c>
      <c r="M499" s="129" t="e">
        <f t="shared" si="162"/>
        <v>#N/A</v>
      </c>
      <c r="N499" s="11">
        <f>SUM($K$4:K499)</f>
        <v>200</v>
      </c>
      <c r="O499" s="11" t="str">
        <f>IF(P499="","",IF(IFERROR(VLOOKUP(N499,Home!$C$8:$R$1048576,1,FALSE),"")=0,"",IFERROR(VLOOKUP(N499,Home!$C$8:$R$1048576,1,FALSE),"")))</f>
        <v/>
      </c>
      <c r="P499" s="11" t="str">
        <f>IF(IFERROR(VLOOKUP(W499,Home!$C$8:$R$1048576,3,FALSE),"")=0,"",IFERROR(VLOOKUP(W499,Home!$C$8:$R$1048576,3,FALSE),""))</f>
        <v/>
      </c>
      <c r="Q499" s="11" t="str">
        <f t="shared" si="163"/>
        <v/>
      </c>
      <c r="R499" s="130" t="e">
        <f>VLOOKUP(Q499,'Baggrund til lister'!$G$4:$H$15,2,FALSE)</f>
        <v>#N/A</v>
      </c>
      <c r="S499" s="11" t="str">
        <f t="shared" si="164"/>
        <v/>
      </c>
      <c r="T499" s="11" t="str">
        <f>IF(IFERROR(VLOOKUP(N499,Home!$C$8:$R$1048576,11,FALSE),"")=0,"",IFERROR(VLOOKUP(N499,Home!$C$8:$R$1048576,11,FALSE),""))</f>
        <v/>
      </c>
      <c r="U499" s="11" t="str">
        <f>IF(IFERROR(VLOOKUP(O499,Home!$C$8:$R$1048576,12,FALSE),"")=0,"",IFERROR(VLOOKUP(O499,Home!$C$8:$R$1048576,12,FALSE),""))</f>
        <v/>
      </c>
      <c r="V499" s="11" t="str">
        <f>IF(IFERROR(VLOOKUP(O499,Home!$C$8:$R$1048576,8,FALSE),"")=0,"",IFERROR(VLOOKUP(O499,Home!$C$8:$R$1048576,8,FALSE),""))</f>
        <v/>
      </c>
      <c r="W499" s="11" t="str">
        <f>IF(OR(VLOOKUP(N499,Home!$C$7:$I$207,6,FALSE)="",VLOOKUP(N499,Home!$C$7:$I$207,7,FALSE)=""),"FEJL",SUM(Baggrundsark!$K$4:K499))</f>
        <v>FEJL</v>
      </c>
      <c r="Y499">
        <v>496</v>
      </c>
      <c r="Z499" s="1"/>
      <c r="AC499" s="44"/>
      <c r="AD499">
        <f t="shared" si="173"/>
        <v>0</v>
      </c>
      <c r="AE499">
        <f>SUM($AD$4:AD499)</f>
        <v>1</v>
      </c>
      <c r="AF499" s="103" t="str">
        <f>IFERROR(VLOOKUP(AN499,Home!$C$8:$E$207,3,FALSE),"")</f>
        <v/>
      </c>
      <c r="AG499" s="103" t="str">
        <f>IFERROR(VLOOKUP(AN499,Home!$C$8:$E$207,2,FALSE),"")</f>
        <v/>
      </c>
      <c r="AH499" s="104" t="str">
        <f>IF(VLOOKUP(AE499,Home!$C$8:$I$207,6,FALSE)="","",VLOOKUP(AE499,Home!$C$8:$I$207,6,FALSE))</f>
        <v/>
      </c>
      <c r="AI499" s="104" t="e">
        <f t="shared" si="181"/>
        <v>#VALUE!</v>
      </c>
      <c r="AJ499" s="105" t="e">
        <f t="shared" si="174"/>
        <v>#VALUE!</v>
      </c>
      <c r="AK499" s="103" t="e">
        <f t="shared" si="165"/>
        <v>#VALUE!</v>
      </c>
      <c r="AL499" s="103" t="e">
        <f t="shared" si="175"/>
        <v>#VALUE!</v>
      </c>
      <c r="AN499" t="str">
        <f>IF(OR(VLOOKUP(AE499,Home!$C$8:$I$207,6,FALSE)="",VLOOKUP(AE499,Home!$C$8:$I$207,7,FALSE)=""),"FEJL",Baggrundsark!AE499)</f>
        <v>FEJL</v>
      </c>
      <c r="AO499">
        <f>IF(VLOOKUP(AE499,Home!$C$8:$N$207,12,FALSE)="Timelønnet",1,0)</f>
        <v>0</v>
      </c>
      <c r="AP499">
        <f>SUM($AO$4:AO499)*AO499</f>
        <v>0</v>
      </c>
      <c r="AQ499">
        <f t="shared" si="166"/>
        <v>1</v>
      </c>
      <c r="AR499" t="str">
        <f t="shared" si="166"/>
        <v/>
      </c>
      <c r="AS499" t="e">
        <f t="shared" si="176"/>
        <v>#VALUE!</v>
      </c>
      <c r="AT499" s="45" t="e">
        <f t="shared" si="167"/>
        <v>#VALUE!</v>
      </c>
      <c r="AU499">
        <f>VLOOKUP(AQ499,Home!$C$8:$J$207,8,FALSE)</f>
        <v>0</v>
      </c>
    </row>
    <row r="500" spans="1:47" x14ac:dyDescent="0.25">
      <c r="A500" s="6">
        <f t="shared" si="168"/>
        <v>0</v>
      </c>
      <c r="B500" s="6">
        <f t="shared" si="177"/>
        <v>0</v>
      </c>
      <c r="C500" s="6" t="str">
        <f t="shared" si="169"/>
        <v/>
      </c>
      <c r="D500" s="7">
        <f t="shared" si="170"/>
        <v>0</v>
      </c>
      <c r="E500" s="7">
        <f t="shared" si="178"/>
        <v>0</v>
      </c>
      <c r="F500" s="7" t="str">
        <f t="shared" si="171"/>
        <v/>
      </c>
      <c r="G500" s="6">
        <f t="shared" si="172"/>
        <v>0</v>
      </c>
      <c r="H500" s="6">
        <f t="shared" si="179"/>
        <v>0</v>
      </c>
      <c r="I500" s="6" t="str">
        <f t="shared" si="180"/>
        <v/>
      </c>
      <c r="J500" s="11">
        <v>497</v>
      </c>
      <c r="K500" s="11">
        <f>IF(IFERROR(VLOOKUP(J500,Home!$A$8:$B$1048576,1,FALSE),0)=0,0,1)</f>
        <v>0</v>
      </c>
      <c r="L500" s="129" t="e">
        <f>IF(VLOOKUP(O500,Home!$C$8:$R$207,6,FALSE)="","",VLOOKUP(O500,Home!$C$8:$R$207,6,FALSE))</f>
        <v>#N/A</v>
      </c>
      <c r="M500" s="129" t="e">
        <f t="shared" si="162"/>
        <v>#N/A</v>
      </c>
      <c r="N500" s="11">
        <f>SUM($K$4:K500)</f>
        <v>200</v>
      </c>
      <c r="O500" s="11" t="str">
        <f>IF(P500="","",IF(IFERROR(VLOOKUP(N500,Home!$C$8:$R$1048576,1,FALSE),"")=0,"",IFERROR(VLOOKUP(N500,Home!$C$8:$R$1048576,1,FALSE),"")))</f>
        <v/>
      </c>
      <c r="P500" s="11" t="str">
        <f>IF(IFERROR(VLOOKUP(W500,Home!$C$8:$R$1048576,3,FALSE),"")=0,"",IFERROR(VLOOKUP(W500,Home!$C$8:$R$1048576,3,FALSE),""))</f>
        <v/>
      </c>
      <c r="Q500" s="11" t="str">
        <f t="shared" si="163"/>
        <v/>
      </c>
      <c r="R500" s="130" t="e">
        <f>VLOOKUP(Q500,'Baggrund til lister'!$G$4:$H$15,2,FALSE)</f>
        <v>#N/A</v>
      </c>
      <c r="S500" s="11" t="str">
        <f t="shared" si="164"/>
        <v/>
      </c>
      <c r="T500" s="11" t="str">
        <f>IF(IFERROR(VLOOKUP(N500,Home!$C$8:$R$1048576,11,FALSE),"")=0,"",IFERROR(VLOOKUP(N500,Home!$C$8:$R$1048576,11,FALSE),""))</f>
        <v/>
      </c>
      <c r="U500" s="11" t="str">
        <f>IF(IFERROR(VLOOKUP(O500,Home!$C$8:$R$1048576,12,FALSE),"")=0,"",IFERROR(VLOOKUP(O500,Home!$C$8:$R$1048576,12,FALSE),""))</f>
        <v/>
      </c>
      <c r="V500" s="11" t="str">
        <f>IF(IFERROR(VLOOKUP(O500,Home!$C$8:$R$1048576,8,FALSE),"")=0,"",IFERROR(VLOOKUP(O500,Home!$C$8:$R$1048576,8,FALSE),""))</f>
        <v/>
      </c>
      <c r="W500" s="11" t="str">
        <f>IF(OR(VLOOKUP(N500,Home!$C$7:$I$207,6,FALSE)="",VLOOKUP(N500,Home!$C$7:$I$207,7,FALSE)=""),"FEJL",SUM(Baggrundsark!$K$4:K500))</f>
        <v>FEJL</v>
      </c>
      <c r="Y500">
        <v>497</v>
      </c>
      <c r="Z500" s="1"/>
      <c r="AC500" s="44"/>
      <c r="AD500">
        <f t="shared" si="173"/>
        <v>0</v>
      </c>
      <c r="AE500">
        <f>SUM($AD$4:AD500)</f>
        <v>1</v>
      </c>
      <c r="AF500" s="103" t="str">
        <f>IFERROR(VLOOKUP(AN500,Home!$C$8:$E$207,3,FALSE),"")</f>
        <v/>
      </c>
      <c r="AG500" s="103" t="str">
        <f>IFERROR(VLOOKUP(AN500,Home!$C$8:$E$207,2,FALSE),"")</f>
        <v/>
      </c>
      <c r="AH500" s="104" t="str">
        <f>IF(VLOOKUP(AE500,Home!$C$8:$I$207,6,FALSE)="","",VLOOKUP(AE500,Home!$C$8:$I$207,6,FALSE))</f>
        <v/>
      </c>
      <c r="AI500" s="104" t="e">
        <f t="shared" si="181"/>
        <v>#VALUE!</v>
      </c>
      <c r="AJ500" s="105" t="e">
        <f t="shared" si="174"/>
        <v>#VALUE!</v>
      </c>
      <c r="AK500" s="103" t="e">
        <f t="shared" si="165"/>
        <v>#VALUE!</v>
      </c>
      <c r="AL500" s="103" t="e">
        <f t="shared" si="175"/>
        <v>#VALUE!</v>
      </c>
      <c r="AN500" t="str">
        <f>IF(OR(VLOOKUP(AE500,Home!$C$8:$I$207,6,FALSE)="",VLOOKUP(AE500,Home!$C$8:$I$207,7,FALSE)=""),"FEJL",Baggrundsark!AE500)</f>
        <v>FEJL</v>
      </c>
      <c r="AO500">
        <f>IF(VLOOKUP(AE500,Home!$C$8:$N$207,12,FALSE)="Timelønnet",1,0)</f>
        <v>0</v>
      </c>
      <c r="AP500">
        <f>SUM($AO$4:AO500)*AO500</f>
        <v>0</v>
      </c>
      <c r="AQ500">
        <f t="shared" si="166"/>
        <v>1</v>
      </c>
      <c r="AR500" t="str">
        <f t="shared" si="166"/>
        <v/>
      </c>
      <c r="AS500" t="e">
        <f t="shared" si="176"/>
        <v>#VALUE!</v>
      </c>
      <c r="AT500" s="45" t="e">
        <f t="shared" si="167"/>
        <v>#VALUE!</v>
      </c>
      <c r="AU500">
        <f>VLOOKUP(AQ500,Home!$C$8:$J$207,8,FALSE)</f>
        <v>0</v>
      </c>
    </row>
    <row r="501" spans="1:47" x14ac:dyDescent="0.25">
      <c r="A501" s="6">
        <f t="shared" si="168"/>
        <v>0</v>
      </c>
      <c r="B501" s="6">
        <f t="shared" si="177"/>
        <v>0</v>
      </c>
      <c r="C501" s="6" t="str">
        <f t="shared" si="169"/>
        <v/>
      </c>
      <c r="D501" s="7">
        <f t="shared" si="170"/>
        <v>0</v>
      </c>
      <c r="E501" s="7">
        <f t="shared" si="178"/>
        <v>0</v>
      </c>
      <c r="F501" s="7" t="str">
        <f t="shared" si="171"/>
        <v/>
      </c>
      <c r="G501" s="6">
        <f t="shared" si="172"/>
        <v>0</v>
      </c>
      <c r="H501" s="6">
        <f t="shared" si="179"/>
        <v>0</v>
      </c>
      <c r="I501" s="6" t="str">
        <f t="shared" si="180"/>
        <v/>
      </c>
      <c r="J501" s="11">
        <v>498</v>
      </c>
      <c r="K501" s="11">
        <f>IF(IFERROR(VLOOKUP(J501,Home!$A$8:$B$1048576,1,FALSE),0)=0,0,1)</f>
        <v>0</v>
      </c>
      <c r="L501" s="129" t="e">
        <f>IF(VLOOKUP(O501,Home!$C$8:$R$207,6,FALSE)="","",VLOOKUP(O501,Home!$C$8:$R$207,6,FALSE))</f>
        <v>#N/A</v>
      </c>
      <c r="M501" s="129" t="e">
        <f t="shared" si="162"/>
        <v>#N/A</v>
      </c>
      <c r="N501" s="11">
        <f>SUM($K$4:K501)</f>
        <v>200</v>
      </c>
      <c r="O501" s="11" t="str">
        <f>IF(P501="","",IF(IFERROR(VLOOKUP(N501,Home!$C$8:$R$1048576,1,FALSE),"")=0,"",IFERROR(VLOOKUP(N501,Home!$C$8:$R$1048576,1,FALSE),"")))</f>
        <v/>
      </c>
      <c r="P501" s="11" t="str">
        <f>IF(IFERROR(VLOOKUP(W501,Home!$C$8:$R$1048576,3,FALSE),"")=0,"",IFERROR(VLOOKUP(W501,Home!$C$8:$R$1048576,3,FALSE),""))</f>
        <v/>
      </c>
      <c r="Q501" s="11" t="str">
        <f t="shared" si="163"/>
        <v/>
      </c>
      <c r="R501" s="130" t="e">
        <f>VLOOKUP(Q501,'Baggrund til lister'!$G$4:$H$15,2,FALSE)</f>
        <v>#N/A</v>
      </c>
      <c r="S501" s="11" t="str">
        <f t="shared" si="164"/>
        <v/>
      </c>
      <c r="T501" s="11" t="str">
        <f>IF(IFERROR(VLOOKUP(N501,Home!$C$8:$R$1048576,11,FALSE),"")=0,"",IFERROR(VLOOKUP(N501,Home!$C$8:$R$1048576,11,FALSE),""))</f>
        <v/>
      </c>
      <c r="U501" s="11" t="str">
        <f>IF(IFERROR(VLOOKUP(O501,Home!$C$8:$R$1048576,12,FALSE),"")=0,"",IFERROR(VLOOKUP(O501,Home!$C$8:$R$1048576,12,FALSE),""))</f>
        <v/>
      </c>
      <c r="V501" s="11" t="str">
        <f>IF(IFERROR(VLOOKUP(O501,Home!$C$8:$R$1048576,8,FALSE),"")=0,"",IFERROR(VLOOKUP(O501,Home!$C$8:$R$1048576,8,FALSE),""))</f>
        <v/>
      </c>
      <c r="W501" s="11" t="str">
        <f>IF(OR(VLOOKUP(N501,Home!$C$7:$I$207,6,FALSE)="",VLOOKUP(N501,Home!$C$7:$I$207,7,FALSE)=""),"FEJL",SUM(Baggrundsark!$K$4:K501))</f>
        <v>FEJL</v>
      </c>
      <c r="Y501">
        <v>498</v>
      </c>
      <c r="Z501" s="1"/>
      <c r="AC501" s="44"/>
      <c r="AD501">
        <f t="shared" si="173"/>
        <v>0</v>
      </c>
      <c r="AE501">
        <f>SUM($AD$4:AD501)</f>
        <v>1</v>
      </c>
      <c r="AF501" s="103" t="str">
        <f>IFERROR(VLOOKUP(AN501,Home!$C$8:$E$207,3,FALSE),"")</f>
        <v/>
      </c>
      <c r="AG501" s="103" t="str">
        <f>IFERROR(VLOOKUP(AN501,Home!$C$8:$E$207,2,FALSE),"")</f>
        <v/>
      </c>
      <c r="AH501" s="104" t="str">
        <f>IF(VLOOKUP(AE501,Home!$C$8:$I$207,6,FALSE)="","",VLOOKUP(AE501,Home!$C$8:$I$207,6,FALSE))</f>
        <v/>
      </c>
      <c r="AI501" s="104" t="e">
        <f t="shared" si="181"/>
        <v>#VALUE!</v>
      </c>
      <c r="AJ501" s="105" t="e">
        <f t="shared" si="174"/>
        <v>#VALUE!</v>
      </c>
      <c r="AK501" s="103" t="e">
        <f t="shared" si="165"/>
        <v>#VALUE!</v>
      </c>
      <c r="AL501" s="103" t="e">
        <f t="shared" si="175"/>
        <v>#VALUE!</v>
      </c>
      <c r="AN501" t="str">
        <f>IF(OR(VLOOKUP(AE501,Home!$C$8:$I$207,6,FALSE)="",VLOOKUP(AE501,Home!$C$8:$I$207,7,FALSE)=""),"FEJL",Baggrundsark!AE501)</f>
        <v>FEJL</v>
      </c>
      <c r="AO501">
        <f>IF(VLOOKUP(AE501,Home!$C$8:$N$207,12,FALSE)="Timelønnet",1,0)</f>
        <v>0</v>
      </c>
      <c r="AP501">
        <f>SUM($AO$4:AO501)*AO501</f>
        <v>0</v>
      </c>
      <c r="AQ501">
        <f t="shared" si="166"/>
        <v>1</v>
      </c>
      <c r="AR501" t="str">
        <f t="shared" si="166"/>
        <v/>
      </c>
      <c r="AS501" t="e">
        <f t="shared" si="176"/>
        <v>#VALUE!</v>
      </c>
      <c r="AT501" s="45" t="e">
        <f t="shared" si="167"/>
        <v>#VALUE!</v>
      </c>
      <c r="AU501">
        <f>VLOOKUP(AQ501,Home!$C$8:$J$207,8,FALSE)</f>
        <v>0</v>
      </c>
    </row>
    <row r="502" spans="1:47" x14ac:dyDescent="0.25">
      <c r="A502" s="6">
        <f t="shared" si="168"/>
        <v>0</v>
      </c>
      <c r="B502" s="6">
        <f t="shared" si="177"/>
        <v>0</v>
      </c>
      <c r="C502" s="6" t="str">
        <f t="shared" si="169"/>
        <v/>
      </c>
      <c r="D502" s="7">
        <f t="shared" si="170"/>
        <v>0</v>
      </c>
      <c r="E502" s="7">
        <f t="shared" si="178"/>
        <v>0</v>
      </c>
      <c r="F502" s="7" t="str">
        <f t="shared" si="171"/>
        <v/>
      </c>
      <c r="G502" s="6">
        <f t="shared" si="172"/>
        <v>0</v>
      </c>
      <c r="H502" s="6">
        <f t="shared" si="179"/>
        <v>0</v>
      </c>
      <c r="I502" s="6" t="str">
        <f t="shared" si="180"/>
        <v/>
      </c>
      <c r="J502" s="11">
        <v>499</v>
      </c>
      <c r="K502" s="11">
        <f>IF(IFERROR(VLOOKUP(J502,Home!$A$8:$B$1048576,1,FALSE),0)=0,0,1)</f>
        <v>0</v>
      </c>
      <c r="L502" s="129" t="e">
        <f>IF(VLOOKUP(O502,Home!$C$8:$R$207,6,FALSE)="","",VLOOKUP(O502,Home!$C$8:$R$207,6,FALSE))</f>
        <v>#N/A</v>
      </c>
      <c r="M502" s="129" t="e">
        <f t="shared" si="162"/>
        <v>#N/A</v>
      </c>
      <c r="N502" s="11">
        <f>SUM($K$4:K502)</f>
        <v>200</v>
      </c>
      <c r="O502" s="11" t="str">
        <f>IF(P502="","",IF(IFERROR(VLOOKUP(N502,Home!$C$8:$R$1048576,1,FALSE),"")=0,"",IFERROR(VLOOKUP(N502,Home!$C$8:$R$1048576,1,FALSE),"")))</f>
        <v/>
      </c>
      <c r="P502" s="11" t="str">
        <f>IF(IFERROR(VLOOKUP(W502,Home!$C$8:$R$1048576,3,FALSE),"")=0,"",IFERROR(VLOOKUP(W502,Home!$C$8:$R$1048576,3,FALSE),""))</f>
        <v/>
      </c>
      <c r="Q502" s="11" t="str">
        <f t="shared" si="163"/>
        <v/>
      </c>
      <c r="R502" s="130" t="e">
        <f>VLOOKUP(Q502,'Baggrund til lister'!$G$4:$H$15,2,FALSE)</f>
        <v>#N/A</v>
      </c>
      <c r="S502" s="11" t="str">
        <f t="shared" si="164"/>
        <v/>
      </c>
      <c r="T502" s="11" t="str">
        <f>IF(IFERROR(VLOOKUP(N502,Home!$C$8:$R$1048576,11,FALSE),"")=0,"",IFERROR(VLOOKUP(N502,Home!$C$8:$R$1048576,11,FALSE),""))</f>
        <v/>
      </c>
      <c r="U502" s="11" t="str">
        <f>IF(IFERROR(VLOOKUP(O502,Home!$C$8:$R$1048576,12,FALSE),"")=0,"",IFERROR(VLOOKUP(O502,Home!$C$8:$R$1048576,12,FALSE),""))</f>
        <v/>
      </c>
      <c r="V502" s="11" t="str">
        <f>IF(IFERROR(VLOOKUP(O502,Home!$C$8:$R$1048576,8,FALSE),"")=0,"",IFERROR(VLOOKUP(O502,Home!$C$8:$R$1048576,8,FALSE),""))</f>
        <v/>
      </c>
      <c r="W502" s="11" t="str">
        <f>IF(OR(VLOOKUP(N502,Home!$C$7:$I$207,6,FALSE)="",VLOOKUP(N502,Home!$C$7:$I$207,7,FALSE)=""),"FEJL",SUM(Baggrundsark!$K$4:K502))</f>
        <v>FEJL</v>
      </c>
      <c r="Y502">
        <v>499</v>
      </c>
      <c r="Z502" s="1"/>
      <c r="AC502" s="44"/>
      <c r="AD502">
        <f t="shared" si="173"/>
        <v>0</v>
      </c>
      <c r="AE502">
        <f>SUM($AD$4:AD502)</f>
        <v>1</v>
      </c>
      <c r="AF502" s="103" t="str">
        <f>IFERROR(VLOOKUP(AN502,Home!$C$8:$E$207,3,FALSE),"")</f>
        <v/>
      </c>
      <c r="AG502" s="103" t="str">
        <f>IFERROR(VLOOKUP(AN502,Home!$C$8:$E$207,2,FALSE),"")</f>
        <v/>
      </c>
      <c r="AH502" s="104" t="str">
        <f>IF(VLOOKUP(AE502,Home!$C$8:$I$207,6,FALSE)="","",VLOOKUP(AE502,Home!$C$8:$I$207,6,FALSE))</f>
        <v/>
      </c>
      <c r="AI502" s="104" t="e">
        <f t="shared" si="181"/>
        <v>#VALUE!</v>
      </c>
      <c r="AJ502" s="105" t="e">
        <f t="shared" si="174"/>
        <v>#VALUE!</v>
      </c>
      <c r="AK502" s="103" t="e">
        <f t="shared" si="165"/>
        <v>#VALUE!</v>
      </c>
      <c r="AL502" s="103" t="e">
        <f t="shared" si="175"/>
        <v>#VALUE!</v>
      </c>
      <c r="AN502" t="str">
        <f>IF(OR(VLOOKUP(AE502,Home!$C$8:$I$207,6,FALSE)="",VLOOKUP(AE502,Home!$C$8:$I$207,7,FALSE)=""),"FEJL",Baggrundsark!AE502)</f>
        <v>FEJL</v>
      </c>
      <c r="AO502">
        <f>IF(VLOOKUP(AE502,Home!$C$8:$N$207,12,FALSE)="Timelønnet",1,0)</f>
        <v>0</v>
      </c>
      <c r="AP502">
        <f>SUM($AO$4:AO502)*AO502</f>
        <v>0</v>
      </c>
      <c r="AQ502">
        <f t="shared" si="166"/>
        <v>1</v>
      </c>
      <c r="AR502" t="str">
        <f t="shared" si="166"/>
        <v/>
      </c>
      <c r="AS502" t="e">
        <f t="shared" si="176"/>
        <v>#VALUE!</v>
      </c>
      <c r="AT502" s="45" t="e">
        <f t="shared" si="167"/>
        <v>#VALUE!</v>
      </c>
      <c r="AU502">
        <f>VLOOKUP(AQ502,Home!$C$8:$J$207,8,FALSE)</f>
        <v>0</v>
      </c>
    </row>
    <row r="503" spans="1:47" x14ac:dyDescent="0.25">
      <c r="A503" s="6">
        <f t="shared" si="168"/>
        <v>0</v>
      </c>
      <c r="B503" s="6">
        <f t="shared" si="177"/>
        <v>0</v>
      </c>
      <c r="C503" s="6" t="str">
        <f t="shared" si="169"/>
        <v/>
      </c>
      <c r="D503" s="7">
        <f t="shared" si="170"/>
        <v>0</v>
      </c>
      <c r="E503" s="7">
        <f t="shared" si="178"/>
        <v>0</v>
      </c>
      <c r="F503" s="7" t="str">
        <f t="shared" si="171"/>
        <v/>
      </c>
      <c r="G503" s="6">
        <f t="shared" si="172"/>
        <v>0</v>
      </c>
      <c r="H503" s="6">
        <f t="shared" si="179"/>
        <v>0</v>
      </c>
      <c r="I503" s="6" t="str">
        <f t="shared" si="180"/>
        <v/>
      </c>
      <c r="J503" s="11">
        <v>500</v>
      </c>
      <c r="K503" s="11">
        <f>IF(IFERROR(VLOOKUP(J503,Home!$A$8:$B$1048576,1,FALSE),0)=0,0,1)</f>
        <v>0</v>
      </c>
      <c r="L503" s="129" t="e">
        <f>IF(VLOOKUP(O503,Home!$C$8:$R$207,6,FALSE)="","",VLOOKUP(O503,Home!$C$8:$R$207,6,FALSE))</f>
        <v>#N/A</v>
      </c>
      <c r="M503" s="129" t="e">
        <f t="shared" si="162"/>
        <v>#N/A</v>
      </c>
      <c r="N503" s="11">
        <f>SUM($K$4:K503)</f>
        <v>200</v>
      </c>
      <c r="O503" s="11" t="str">
        <f>IF(P503="","",IF(IFERROR(VLOOKUP(N503,Home!$C$8:$R$1048576,1,FALSE),"")=0,"",IFERROR(VLOOKUP(N503,Home!$C$8:$R$1048576,1,FALSE),"")))</f>
        <v/>
      </c>
      <c r="P503" s="11" t="str">
        <f>IF(IFERROR(VLOOKUP(W503,Home!$C$8:$R$1048576,3,FALSE),"")=0,"",IFERROR(VLOOKUP(W503,Home!$C$8:$R$1048576,3,FALSE),""))</f>
        <v/>
      </c>
      <c r="Q503" s="11" t="str">
        <f t="shared" ref="Q503:Q504" si="182">IFERROR(MONTH(M503),"")</f>
        <v/>
      </c>
      <c r="R503" s="130" t="e">
        <f>VLOOKUP(Q503,'Baggrund til lister'!$G$4:$H$15,2,FALSE)</f>
        <v>#N/A</v>
      </c>
      <c r="S503" s="11" t="str">
        <f t="shared" si="164"/>
        <v/>
      </c>
      <c r="T503" s="11" t="str">
        <f>IF(IFERROR(VLOOKUP(N503,Home!$C$8:$R$1048576,11,FALSE),"")=0,"",IFERROR(VLOOKUP(N503,Home!$C$8:$R$1048576,11,FALSE),""))</f>
        <v/>
      </c>
      <c r="U503" s="11" t="str">
        <f>IF(IFERROR(VLOOKUP(O503,Home!$C$8:$R$1048576,12,FALSE),"")=0,"",IFERROR(VLOOKUP(O503,Home!$C$8:$R$1048576,12,FALSE),""))</f>
        <v/>
      </c>
      <c r="V503" s="11" t="str">
        <f>IF(IFERROR(VLOOKUP(O503,Home!$C$8:$R$1048576,8,FALSE),"")=0,"",IFERROR(VLOOKUP(O503,Home!$C$8:$R$1048576,8,FALSE),""))</f>
        <v/>
      </c>
      <c r="W503" s="11" t="str">
        <f>IF(OR(VLOOKUP(N503,Home!$C$7:$I$207,6,FALSE)="",VLOOKUP(N503,Home!$C$7:$I$207,7,FALSE)=""),"FEJL",SUM(Baggrundsark!$K$4:K503))</f>
        <v>FEJL</v>
      </c>
      <c r="Y503">
        <v>500</v>
      </c>
      <c r="Z503" s="1"/>
      <c r="AC503" s="44"/>
      <c r="AD503">
        <f t="shared" si="173"/>
        <v>0</v>
      </c>
      <c r="AE503">
        <f>SUM($AD$4:AD503)</f>
        <v>1</v>
      </c>
      <c r="AF503" s="103" t="str">
        <f>IFERROR(VLOOKUP(AN503,Home!$C$8:$E$207,3,FALSE),"")</f>
        <v/>
      </c>
      <c r="AG503" s="103" t="str">
        <f>IFERROR(VLOOKUP(AN503,Home!$C$8:$E$207,2,FALSE),"")</f>
        <v/>
      </c>
      <c r="AH503" s="104" t="str">
        <f>IF(VLOOKUP(AE503,Home!$C$8:$I$207,6,FALSE)="","",VLOOKUP(AE503,Home!$C$8:$I$207,6,FALSE))</f>
        <v/>
      </c>
      <c r="AI503" s="104" t="e">
        <f t="shared" si="181"/>
        <v>#VALUE!</v>
      </c>
      <c r="AJ503" s="105" t="e">
        <f t="shared" si="174"/>
        <v>#VALUE!</v>
      </c>
      <c r="AK503" s="103" t="e">
        <f t="shared" si="165"/>
        <v>#VALUE!</v>
      </c>
      <c r="AL503" s="103" t="e">
        <f t="shared" si="175"/>
        <v>#VALUE!</v>
      </c>
      <c r="AN503" t="str">
        <f>IF(OR(VLOOKUP(AE503,Home!$C$8:$I$207,6,FALSE)="",VLOOKUP(AE503,Home!$C$8:$I$207,7,FALSE)=""),"FEJL",Baggrundsark!AE503)</f>
        <v>FEJL</v>
      </c>
      <c r="AO503">
        <f>IF(VLOOKUP(AE503,Home!$C$8:$N$207,12,FALSE)="Timelønnet",1,0)</f>
        <v>0</v>
      </c>
      <c r="AP503">
        <f>SUM($AO$4:AO503)*AO503</f>
        <v>0</v>
      </c>
      <c r="AQ503">
        <f t="shared" si="166"/>
        <v>1</v>
      </c>
      <c r="AR503" t="str">
        <f t="shared" si="166"/>
        <v/>
      </c>
      <c r="AS503" t="e">
        <f t="shared" si="176"/>
        <v>#VALUE!</v>
      </c>
      <c r="AT503" s="45" t="e">
        <f t="shared" si="167"/>
        <v>#VALUE!</v>
      </c>
      <c r="AU503">
        <f>VLOOKUP(AQ503,Home!$C$8:$J$207,8,FALSE)</f>
        <v>0</v>
      </c>
    </row>
    <row r="504" spans="1:47" x14ac:dyDescent="0.25">
      <c r="A504" s="6">
        <f t="shared" si="168"/>
        <v>0</v>
      </c>
      <c r="B504" s="6">
        <f t="shared" si="177"/>
        <v>0</v>
      </c>
      <c r="C504" s="6" t="str">
        <f t="shared" si="169"/>
        <v/>
      </c>
      <c r="D504" s="7">
        <f t="shared" si="170"/>
        <v>0</v>
      </c>
      <c r="E504" s="7">
        <f t="shared" si="178"/>
        <v>0</v>
      </c>
      <c r="F504" s="7" t="str">
        <f t="shared" si="171"/>
        <v/>
      </c>
      <c r="G504" s="6">
        <f t="shared" si="172"/>
        <v>0</v>
      </c>
      <c r="H504" s="6">
        <f t="shared" si="179"/>
        <v>0</v>
      </c>
      <c r="I504" s="6" t="str">
        <f t="shared" si="180"/>
        <v/>
      </c>
      <c r="J504" s="11">
        <v>501</v>
      </c>
      <c r="K504" s="11">
        <f>IF(IFERROR(VLOOKUP(J504,Home!$A$8:$B$1048576,1,FALSE),0)=0,0,1)</f>
        <v>0</v>
      </c>
      <c r="L504" s="129" t="e">
        <f>IF(VLOOKUP(O504,Home!$C$8:$R$207,6,FALSE)="","",VLOOKUP(O504,Home!$C$8:$R$207,6,FALSE))</f>
        <v>#N/A</v>
      </c>
      <c r="M504" s="129" t="e">
        <f t="shared" si="162"/>
        <v>#N/A</v>
      </c>
      <c r="N504" s="11">
        <f>SUM($K$4:K504)</f>
        <v>200</v>
      </c>
      <c r="O504" s="11" t="str">
        <f>IF(P504="","",IF(IFERROR(VLOOKUP(N504,Home!$C$8:$R$1048576,1,FALSE),"")=0,"",IFERROR(VLOOKUP(N504,Home!$C$8:$R$1048576,1,FALSE),"")))</f>
        <v/>
      </c>
      <c r="P504" s="11" t="str">
        <f>IF(IFERROR(VLOOKUP(W504,Home!$C$8:$R$1048576,3,FALSE),"")=0,"",IFERROR(VLOOKUP(W504,Home!$C$8:$R$1048576,3,FALSE),""))</f>
        <v/>
      </c>
      <c r="Q504" s="11" t="str">
        <f t="shared" si="182"/>
        <v/>
      </c>
      <c r="R504" s="130" t="e">
        <f>VLOOKUP(Q504,'Baggrund til lister'!$G$4:$H$15,2,FALSE)</f>
        <v>#N/A</v>
      </c>
      <c r="S504" s="11" t="str">
        <f t="shared" si="164"/>
        <v/>
      </c>
      <c r="T504" s="11" t="str">
        <f>IF(IFERROR(VLOOKUP(N504,Home!$C$8:$R$1048576,11,FALSE),"")=0,"",IFERROR(VLOOKUP(N504,Home!$C$8:$R$1048576,11,FALSE),""))</f>
        <v/>
      </c>
      <c r="U504" s="11" t="str">
        <f>IF(IFERROR(VLOOKUP(O504,Home!$C$8:$R$1048576,12,FALSE),"")=0,"",IFERROR(VLOOKUP(O504,Home!$C$8:$R$1048576,12,FALSE),""))</f>
        <v/>
      </c>
      <c r="V504" s="11" t="str">
        <f>IF(IFERROR(VLOOKUP(O504,Home!$C$8:$R$1048576,8,FALSE),"")=0,"",IFERROR(VLOOKUP(O504,Home!$C$8:$R$1048576,8,FALSE),""))</f>
        <v/>
      </c>
      <c r="W504" s="11" t="str">
        <f>IF(OR(VLOOKUP(N504,Home!$C$7:$I$207,6,FALSE)="",VLOOKUP(N504,Home!$C$7:$I$207,7,FALSE)=""),"FEJL",SUM(Baggrundsark!$K$4:K504))</f>
        <v>FEJL</v>
      </c>
      <c r="Y504">
        <v>501</v>
      </c>
      <c r="Z504" s="1"/>
      <c r="AC504" s="44"/>
      <c r="AD504">
        <f t="shared" si="173"/>
        <v>0</v>
      </c>
      <c r="AE504">
        <f>SUM($AD$4:AD504)</f>
        <v>1</v>
      </c>
      <c r="AF504" s="103" t="str">
        <f>IFERROR(VLOOKUP(AN504,Home!$C$8:$E$207,3,FALSE),"")</f>
        <v/>
      </c>
      <c r="AG504" s="103" t="str">
        <f>IFERROR(VLOOKUP(AN504,Home!$C$8:$E$207,2,FALSE),"")</f>
        <v/>
      </c>
      <c r="AH504" s="104" t="str">
        <f>IF(VLOOKUP(AE504,Home!$C$8:$I$207,6,FALSE)="","",VLOOKUP(AE504,Home!$C$8:$I$207,6,FALSE))</f>
        <v/>
      </c>
      <c r="AI504" s="104" t="e">
        <f t="shared" si="181"/>
        <v>#VALUE!</v>
      </c>
      <c r="AJ504" s="105" t="e">
        <f t="shared" si="174"/>
        <v>#VALUE!</v>
      </c>
      <c r="AK504" s="103" t="e">
        <f t="shared" si="165"/>
        <v>#VALUE!</v>
      </c>
      <c r="AL504" s="103" t="e">
        <f t="shared" si="175"/>
        <v>#VALUE!</v>
      </c>
      <c r="AN504" t="str">
        <f>IF(OR(VLOOKUP(AE504,Home!$C$8:$I$207,6,FALSE)="",VLOOKUP(AE504,Home!$C$8:$I$207,7,FALSE)=""),"FEJL",Baggrundsark!AE504)</f>
        <v>FEJL</v>
      </c>
      <c r="AO504">
        <f>IF(VLOOKUP(AE504,Home!$C$8:$N$207,12,FALSE)="Timelønnet",1,0)</f>
        <v>0</v>
      </c>
      <c r="AP504">
        <f>SUM($AO$4:AO504)*AO504</f>
        <v>0</v>
      </c>
      <c r="AQ504">
        <f t="shared" si="166"/>
        <v>1</v>
      </c>
      <c r="AR504" t="str">
        <f t="shared" si="166"/>
        <v/>
      </c>
      <c r="AS504" t="e">
        <f t="shared" si="176"/>
        <v>#VALUE!</v>
      </c>
      <c r="AT504" s="45" t="e">
        <f t="shared" si="167"/>
        <v>#VALUE!</v>
      </c>
      <c r="AU504">
        <f>VLOOKUP(AQ504,Home!$C$8:$J$207,8,FALSE)</f>
        <v>0</v>
      </c>
    </row>
    <row r="505" spans="1:47" x14ac:dyDescent="0.25">
      <c r="A505" s="6">
        <f t="shared" si="168"/>
        <v>0</v>
      </c>
      <c r="B505" s="6">
        <f t="shared" si="177"/>
        <v>0</v>
      </c>
      <c r="C505" s="6" t="str">
        <f t="shared" si="169"/>
        <v/>
      </c>
      <c r="D505" s="7">
        <f t="shared" si="170"/>
        <v>0</v>
      </c>
      <c r="E505" s="7">
        <f t="shared" si="178"/>
        <v>0</v>
      </c>
      <c r="F505" s="7" t="str">
        <f t="shared" si="171"/>
        <v/>
      </c>
      <c r="G505" s="6">
        <f t="shared" si="172"/>
        <v>0</v>
      </c>
      <c r="H505" s="6">
        <f t="shared" si="179"/>
        <v>0</v>
      </c>
      <c r="I505" s="6" t="str">
        <f t="shared" si="180"/>
        <v/>
      </c>
      <c r="J505" s="11">
        <v>502</v>
      </c>
      <c r="K505" s="11">
        <f>IF(IFERROR(VLOOKUP(J505,Home!$A$8:$B$1048576,1,FALSE),0)=0,0,1)</f>
        <v>0</v>
      </c>
      <c r="L505" s="129" t="e">
        <f>IF(VLOOKUP(O505,Home!$C$8:$R$207,6,FALSE)="","",VLOOKUP(O505,Home!$C$8:$R$207,6,FALSE))</f>
        <v>#N/A</v>
      </c>
      <c r="M505" s="129" t="e">
        <f t="shared" si="162"/>
        <v>#N/A</v>
      </c>
      <c r="N505" s="11">
        <f>SUM($K$4:K505)</f>
        <v>200</v>
      </c>
      <c r="O505" s="11" t="str">
        <f>IF(P505="","",IF(IFERROR(VLOOKUP(N505,Home!$C$8:$R$1048576,1,FALSE),"")=0,"",IFERROR(VLOOKUP(N505,Home!$C$8:$R$1048576,1,FALSE),"")))</f>
        <v/>
      </c>
      <c r="P505" s="11" t="str">
        <f>IF(IFERROR(VLOOKUP(W505,Home!$C$8:$R$1048576,3,FALSE),"")=0,"",IFERROR(VLOOKUP(W505,Home!$C$8:$R$1048576,3,FALSE),""))</f>
        <v/>
      </c>
      <c r="Q505" s="11" t="str">
        <f t="shared" ref="Q505:Q568" si="183">IFERROR(MONTH(M505),"")</f>
        <v/>
      </c>
      <c r="R505" s="130" t="e">
        <f>VLOOKUP(Q505,'Baggrund til lister'!$G$4:$H$15,2,FALSE)</f>
        <v>#N/A</v>
      </c>
      <c r="S505" s="11" t="str">
        <f t="shared" si="164"/>
        <v/>
      </c>
      <c r="T505" s="11" t="str">
        <f>IF(IFERROR(VLOOKUP(N505,Home!$C$8:$R$1048576,11,FALSE),"")=0,"",IFERROR(VLOOKUP(N505,Home!$C$8:$R$1048576,11,FALSE),""))</f>
        <v/>
      </c>
      <c r="U505" s="11" t="str">
        <f>IF(IFERROR(VLOOKUP(O505,Home!$C$8:$R$1048576,12,FALSE),"")=0,"",IFERROR(VLOOKUP(O505,Home!$C$8:$R$1048576,12,FALSE),""))</f>
        <v/>
      </c>
      <c r="V505" s="11" t="str">
        <f>IF(IFERROR(VLOOKUP(O505,Home!$C$8:$R$1048576,8,FALSE),"")=0,"",IFERROR(VLOOKUP(O505,Home!$C$8:$R$1048576,8,FALSE),""))</f>
        <v/>
      </c>
      <c r="W505" s="11" t="str">
        <f>IF(OR(VLOOKUP(N505,Home!$C$7:$I$207,6,FALSE)="",VLOOKUP(N505,Home!$C$7:$I$207,7,FALSE)=""),"FEJL",SUM(Baggrundsark!$K$4:K505))</f>
        <v>FEJL</v>
      </c>
      <c r="Y505">
        <v>502</v>
      </c>
      <c r="Z505" s="1"/>
      <c r="AC505" s="44"/>
      <c r="AD505">
        <f t="shared" si="173"/>
        <v>0</v>
      </c>
      <c r="AE505">
        <f>SUM($AD$4:AD505)</f>
        <v>1</v>
      </c>
      <c r="AF505" s="103" t="str">
        <f>IFERROR(VLOOKUP(AN505,Home!$C$8:$E$207,3,FALSE),"")</f>
        <v/>
      </c>
      <c r="AG505" s="103" t="str">
        <f>IFERROR(VLOOKUP(AN505,Home!$C$8:$E$207,2,FALSE),"")</f>
        <v/>
      </c>
      <c r="AH505" s="104" t="str">
        <f>IF(VLOOKUP(AE505,Home!$C$8:$I$207,6,FALSE)="","",VLOOKUP(AE505,Home!$C$8:$I$207,6,FALSE))</f>
        <v/>
      </c>
      <c r="AI505" s="104" t="e">
        <f t="shared" si="181"/>
        <v>#VALUE!</v>
      </c>
      <c r="AJ505" s="105" t="e">
        <f t="shared" si="174"/>
        <v>#VALUE!</v>
      </c>
      <c r="AK505" s="103" t="e">
        <f t="shared" si="165"/>
        <v>#VALUE!</v>
      </c>
      <c r="AL505" s="103" t="e">
        <f t="shared" si="175"/>
        <v>#VALUE!</v>
      </c>
      <c r="AN505" t="str">
        <f>IF(OR(VLOOKUP(AE505,Home!$C$8:$I$207,6,FALSE)="",VLOOKUP(AE505,Home!$C$8:$I$207,7,FALSE)=""),"FEJL",Baggrundsark!AE505)</f>
        <v>FEJL</v>
      </c>
      <c r="AO505">
        <f>IF(VLOOKUP(AE505,Home!$C$8:$N$207,12,FALSE)="Timelønnet",1,0)</f>
        <v>0</v>
      </c>
      <c r="AP505">
        <f>SUM($AO$4:AO505)*AO505</f>
        <v>0</v>
      </c>
      <c r="AQ505">
        <f t="shared" si="166"/>
        <v>1</v>
      </c>
      <c r="AR505" t="str">
        <f t="shared" si="166"/>
        <v/>
      </c>
      <c r="AS505" t="e">
        <f t="shared" si="176"/>
        <v>#VALUE!</v>
      </c>
      <c r="AT505" s="45" t="e">
        <f t="shared" si="167"/>
        <v>#VALUE!</v>
      </c>
      <c r="AU505">
        <f>VLOOKUP(AQ505,Home!$C$8:$J$207,8,FALSE)</f>
        <v>0</v>
      </c>
    </row>
    <row r="506" spans="1:47" x14ac:dyDescent="0.25">
      <c r="A506" s="6">
        <f t="shared" si="168"/>
        <v>0</v>
      </c>
      <c r="B506" s="6">
        <f t="shared" si="177"/>
        <v>0</v>
      </c>
      <c r="C506" s="6" t="str">
        <f t="shared" si="169"/>
        <v/>
      </c>
      <c r="D506" s="7">
        <f t="shared" si="170"/>
        <v>0</v>
      </c>
      <c r="E506" s="7">
        <f t="shared" si="178"/>
        <v>0</v>
      </c>
      <c r="F506" s="7" t="str">
        <f t="shared" si="171"/>
        <v/>
      </c>
      <c r="G506" s="6">
        <f t="shared" si="172"/>
        <v>0</v>
      </c>
      <c r="H506" s="6">
        <f t="shared" si="179"/>
        <v>0</v>
      </c>
      <c r="I506" s="6" t="str">
        <f t="shared" si="180"/>
        <v/>
      </c>
      <c r="J506" s="11">
        <v>503</v>
      </c>
      <c r="K506" s="11">
        <f>IF(IFERROR(VLOOKUP(J506,Home!$A$8:$B$1048576,1,FALSE),0)=0,0,1)</f>
        <v>0</v>
      </c>
      <c r="L506" s="129" t="e">
        <f>IF(VLOOKUP(O506,Home!$C$8:$R$207,6,FALSE)="","",VLOOKUP(O506,Home!$C$8:$R$207,6,FALSE))</f>
        <v>#N/A</v>
      </c>
      <c r="M506" s="129" t="e">
        <f t="shared" si="162"/>
        <v>#N/A</v>
      </c>
      <c r="N506" s="11">
        <f>SUM($K$4:K506)</f>
        <v>200</v>
      </c>
      <c r="O506" s="11" t="str">
        <f>IF(P506="","",IF(IFERROR(VLOOKUP(N506,Home!$C$8:$R$1048576,1,FALSE),"")=0,"",IFERROR(VLOOKUP(N506,Home!$C$8:$R$1048576,1,FALSE),"")))</f>
        <v/>
      </c>
      <c r="P506" s="11" t="str">
        <f>IF(IFERROR(VLOOKUP(W506,Home!$C$8:$R$1048576,3,FALSE),"")=0,"",IFERROR(VLOOKUP(W506,Home!$C$8:$R$1048576,3,FALSE),""))</f>
        <v/>
      </c>
      <c r="Q506" s="11" t="str">
        <f t="shared" si="183"/>
        <v/>
      </c>
      <c r="R506" s="130" t="e">
        <f>VLOOKUP(Q506,'Baggrund til lister'!$G$4:$H$15,2,FALSE)</f>
        <v>#N/A</v>
      </c>
      <c r="S506" s="11" t="str">
        <f t="shared" si="164"/>
        <v/>
      </c>
      <c r="T506" s="11" t="str">
        <f>IF(IFERROR(VLOOKUP(N506,Home!$C$8:$R$1048576,11,FALSE),"")=0,"",IFERROR(VLOOKUP(N506,Home!$C$8:$R$1048576,11,FALSE),""))</f>
        <v/>
      </c>
      <c r="U506" s="11" t="str">
        <f>IF(IFERROR(VLOOKUP(O506,Home!$C$8:$R$1048576,12,FALSE),"")=0,"",IFERROR(VLOOKUP(O506,Home!$C$8:$R$1048576,12,FALSE),""))</f>
        <v/>
      </c>
      <c r="V506" s="11" t="str">
        <f>IF(IFERROR(VLOOKUP(O506,Home!$C$8:$R$1048576,8,FALSE),"")=0,"",IFERROR(VLOOKUP(O506,Home!$C$8:$R$1048576,8,FALSE),""))</f>
        <v/>
      </c>
      <c r="W506" s="11" t="str">
        <f>IF(OR(VLOOKUP(N506,Home!$C$7:$I$207,6,FALSE)="",VLOOKUP(N506,Home!$C$7:$I$207,7,FALSE)=""),"FEJL",SUM(Baggrundsark!$K$4:K506))</f>
        <v>FEJL</v>
      </c>
      <c r="Y506">
        <v>503</v>
      </c>
      <c r="Z506" s="1"/>
      <c r="AC506" s="44"/>
      <c r="AD506">
        <f t="shared" si="173"/>
        <v>0</v>
      </c>
      <c r="AE506">
        <f>SUM($AD$4:AD506)</f>
        <v>1</v>
      </c>
      <c r="AF506" s="103" t="str">
        <f>IFERROR(VLOOKUP(AN506,Home!$C$8:$E$207,3,FALSE),"")</f>
        <v/>
      </c>
      <c r="AG506" s="103" t="str">
        <f>IFERROR(VLOOKUP(AN506,Home!$C$8:$E$207,2,FALSE),"")</f>
        <v/>
      </c>
      <c r="AH506" s="104" t="str">
        <f>IF(VLOOKUP(AE506,Home!$C$8:$I$207,6,FALSE)="","",VLOOKUP(AE506,Home!$C$8:$I$207,6,FALSE))</f>
        <v/>
      </c>
      <c r="AI506" s="104" t="e">
        <f t="shared" si="181"/>
        <v>#VALUE!</v>
      </c>
      <c r="AJ506" s="105" t="e">
        <f t="shared" si="174"/>
        <v>#VALUE!</v>
      </c>
      <c r="AK506" s="103" t="e">
        <f t="shared" si="165"/>
        <v>#VALUE!</v>
      </c>
      <c r="AL506" s="103" t="e">
        <f t="shared" si="175"/>
        <v>#VALUE!</v>
      </c>
      <c r="AN506" t="str">
        <f>IF(OR(VLOOKUP(AE506,Home!$C$8:$I$207,6,FALSE)="",VLOOKUP(AE506,Home!$C$8:$I$207,7,FALSE)=""),"FEJL",Baggrundsark!AE506)</f>
        <v>FEJL</v>
      </c>
      <c r="AO506">
        <f>IF(VLOOKUP(AE506,Home!$C$8:$N$207,12,FALSE)="Timelønnet",1,0)</f>
        <v>0</v>
      </c>
      <c r="AP506">
        <f>SUM($AO$4:AO506)*AO506</f>
        <v>0</v>
      </c>
      <c r="AQ506">
        <f t="shared" si="166"/>
        <v>1</v>
      </c>
      <c r="AR506" t="str">
        <f t="shared" si="166"/>
        <v/>
      </c>
      <c r="AS506" t="e">
        <f t="shared" si="176"/>
        <v>#VALUE!</v>
      </c>
      <c r="AT506" s="45" t="e">
        <f t="shared" si="167"/>
        <v>#VALUE!</v>
      </c>
      <c r="AU506">
        <f>VLOOKUP(AQ506,Home!$C$8:$J$207,8,FALSE)</f>
        <v>0</v>
      </c>
    </row>
    <row r="507" spans="1:47" x14ac:dyDescent="0.25">
      <c r="A507" s="6">
        <f t="shared" si="168"/>
        <v>0</v>
      </c>
      <c r="B507" s="6">
        <f t="shared" si="177"/>
        <v>0</v>
      </c>
      <c r="C507" s="6" t="str">
        <f t="shared" si="169"/>
        <v/>
      </c>
      <c r="D507" s="7">
        <f t="shared" si="170"/>
        <v>0</v>
      </c>
      <c r="E507" s="7">
        <f t="shared" si="178"/>
        <v>0</v>
      </c>
      <c r="F507" s="7" t="str">
        <f t="shared" si="171"/>
        <v/>
      </c>
      <c r="G507" s="6">
        <f t="shared" si="172"/>
        <v>0</v>
      </c>
      <c r="H507" s="6">
        <f t="shared" si="179"/>
        <v>0</v>
      </c>
      <c r="I507" s="6" t="str">
        <f t="shared" si="180"/>
        <v/>
      </c>
      <c r="J507" s="11">
        <v>504</v>
      </c>
      <c r="K507" s="11">
        <f>IF(IFERROR(VLOOKUP(J507,Home!$A$8:$B$1048576,1,FALSE),0)=0,0,1)</f>
        <v>0</v>
      </c>
      <c r="L507" s="129" t="e">
        <f>IF(VLOOKUP(O507,Home!$C$8:$R$207,6,FALSE)="","",VLOOKUP(O507,Home!$C$8:$R$207,6,FALSE))</f>
        <v>#N/A</v>
      </c>
      <c r="M507" s="129" t="e">
        <f t="shared" si="162"/>
        <v>#N/A</v>
      </c>
      <c r="N507" s="11">
        <f>SUM($K$4:K507)</f>
        <v>200</v>
      </c>
      <c r="O507" s="11" t="str">
        <f>IF(P507="","",IF(IFERROR(VLOOKUP(N507,Home!$C$8:$R$1048576,1,FALSE),"")=0,"",IFERROR(VLOOKUP(N507,Home!$C$8:$R$1048576,1,FALSE),"")))</f>
        <v/>
      </c>
      <c r="P507" s="11" t="str">
        <f>IF(IFERROR(VLOOKUP(W507,Home!$C$8:$R$1048576,3,FALSE),"")=0,"",IFERROR(VLOOKUP(W507,Home!$C$8:$R$1048576,3,FALSE),""))</f>
        <v/>
      </c>
      <c r="Q507" s="11" t="str">
        <f t="shared" si="183"/>
        <v/>
      </c>
      <c r="R507" s="130" t="e">
        <f>VLOOKUP(Q507,'Baggrund til lister'!$G$4:$H$15,2,FALSE)</f>
        <v>#N/A</v>
      </c>
      <c r="S507" s="11" t="str">
        <f t="shared" si="164"/>
        <v/>
      </c>
      <c r="T507" s="11" t="str">
        <f>IF(IFERROR(VLOOKUP(N507,Home!$C$8:$R$1048576,11,FALSE),"")=0,"",IFERROR(VLOOKUP(N507,Home!$C$8:$R$1048576,11,FALSE),""))</f>
        <v/>
      </c>
      <c r="U507" s="11" t="str">
        <f>IF(IFERROR(VLOOKUP(O507,Home!$C$8:$R$1048576,12,FALSE),"")=0,"",IFERROR(VLOOKUP(O507,Home!$C$8:$R$1048576,12,FALSE),""))</f>
        <v/>
      </c>
      <c r="V507" s="11" t="str">
        <f>IF(IFERROR(VLOOKUP(O507,Home!$C$8:$R$1048576,8,FALSE),"")=0,"",IFERROR(VLOOKUP(O507,Home!$C$8:$R$1048576,8,FALSE),""))</f>
        <v/>
      </c>
      <c r="W507" s="11" t="str">
        <f>IF(OR(VLOOKUP(N507,Home!$C$7:$I$207,6,FALSE)="",VLOOKUP(N507,Home!$C$7:$I$207,7,FALSE)=""),"FEJL",SUM(Baggrundsark!$K$4:K507))</f>
        <v>FEJL</v>
      </c>
      <c r="Y507">
        <v>504</v>
      </c>
      <c r="Z507" s="1"/>
      <c r="AC507" s="44"/>
      <c r="AD507">
        <f t="shared" si="173"/>
        <v>0</v>
      </c>
      <c r="AE507">
        <f>SUM($AD$4:AD507)</f>
        <v>1</v>
      </c>
      <c r="AF507" s="103" t="str">
        <f>IFERROR(VLOOKUP(AN507,Home!$C$8:$E$207,3,FALSE),"")</f>
        <v/>
      </c>
      <c r="AG507" s="103" t="str">
        <f>IFERROR(VLOOKUP(AN507,Home!$C$8:$E$207,2,FALSE),"")</f>
        <v/>
      </c>
      <c r="AH507" s="104" t="str">
        <f>IF(VLOOKUP(AE507,Home!$C$8:$I$207,6,FALSE)="","",VLOOKUP(AE507,Home!$C$8:$I$207,6,FALSE))</f>
        <v/>
      </c>
      <c r="AI507" s="104" t="e">
        <f t="shared" si="181"/>
        <v>#VALUE!</v>
      </c>
      <c r="AJ507" s="105" t="e">
        <f t="shared" si="174"/>
        <v>#VALUE!</v>
      </c>
      <c r="AK507" s="103" t="e">
        <f t="shared" si="165"/>
        <v>#VALUE!</v>
      </c>
      <c r="AL507" s="103" t="e">
        <f t="shared" si="175"/>
        <v>#VALUE!</v>
      </c>
      <c r="AN507" t="str">
        <f>IF(OR(VLOOKUP(AE507,Home!$C$8:$I$207,6,FALSE)="",VLOOKUP(AE507,Home!$C$8:$I$207,7,FALSE)=""),"FEJL",Baggrundsark!AE507)</f>
        <v>FEJL</v>
      </c>
      <c r="AO507">
        <f>IF(VLOOKUP(AE507,Home!$C$8:$N$207,12,FALSE)="Timelønnet",1,0)</f>
        <v>0</v>
      </c>
      <c r="AP507">
        <f>SUM($AO$4:AO507)*AO507</f>
        <v>0</v>
      </c>
      <c r="AQ507">
        <f t="shared" si="166"/>
        <v>1</v>
      </c>
      <c r="AR507" t="str">
        <f t="shared" si="166"/>
        <v/>
      </c>
      <c r="AS507" t="e">
        <f t="shared" si="176"/>
        <v>#VALUE!</v>
      </c>
      <c r="AT507" s="45" t="e">
        <f t="shared" si="167"/>
        <v>#VALUE!</v>
      </c>
      <c r="AU507">
        <f>VLOOKUP(AQ507,Home!$C$8:$J$207,8,FALSE)</f>
        <v>0</v>
      </c>
    </row>
    <row r="508" spans="1:47" x14ac:dyDescent="0.25">
      <c r="A508" s="6">
        <f t="shared" si="168"/>
        <v>0</v>
      </c>
      <c r="B508" s="6">
        <f t="shared" si="177"/>
        <v>0</v>
      </c>
      <c r="C508" s="6" t="str">
        <f t="shared" si="169"/>
        <v/>
      </c>
      <c r="D508" s="7">
        <f t="shared" si="170"/>
        <v>0</v>
      </c>
      <c r="E508" s="7">
        <f t="shared" si="178"/>
        <v>0</v>
      </c>
      <c r="F508" s="7" t="str">
        <f t="shared" si="171"/>
        <v/>
      </c>
      <c r="G508" s="6">
        <f t="shared" si="172"/>
        <v>0</v>
      </c>
      <c r="H508" s="6">
        <f t="shared" si="179"/>
        <v>0</v>
      </c>
      <c r="I508" s="6" t="str">
        <f t="shared" si="180"/>
        <v/>
      </c>
      <c r="J508" s="11">
        <v>505</v>
      </c>
      <c r="K508" s="11">
        <f>IF(IFERROR(VLOOKUP(J508,Home!$A$8:$B$1048576,1,FALSE),0)=0,0,1)</f>
        <v>0</v>
      </c>
      <c r="L508" s="129" t="e">
        <f>IF(VLOOKUP(O508,Home!$C$8:$R$207,6,FALSE)="","",VLOOKUP(O508,Home!$C$8:$R$207,6,FALSE))</f>
        <v>#N/A</v>
      </c>
      <c r="M508" s="129" t="e">
        <f t="shared" si="162"/>
        <v>#N/A</v>
      </c>
      <c r="N508" s="11">
        <f>SUM($K$4:K508)</f>
        <v>200</v>
      </c>
      <c r="O508" s="11" t="str">
        <f>IF(P508="","",IF(IFERROR(VLOOKUP(N508,Home!$C$8:$R$1048576,1,FALSE),"")=0,"",IFERROR(VLOOKUP(N508,Home!$C$8:$R$1048576,1,FALSE),"")))</f>
        <v/>
      </c>
      <c r="P508" s="11" t="str">
        <f>IF(IFERROR(VLOOKUP(W508,Home!$C$8:$R$1048576,3,FALSE),"")=0,"",IFERROR(VLOOKUP(W508,Home!$C$8:$R$1048576,3,FALSE),""))</f>
        <v/>
      </c>
      <c r="Q508" s="11" t="str">
        <f t="shared" si="183"/>
        <v/>
      </c>
      <c r="R508" s="130" t="e">
        <f>VLOOKUP(Q508,'Baggrund til lister'!$G$4:$H$15,2,FALSE)</f>
        <v>#N/A</v>
      </c>
      <c r="S508" s="11" t="str">
        <f t="shared" si="164"/>
        <v/>
      </c>
      <c r="T508" s="11" t="str">
        <f>IF(IFERROR(VLOOKUP(N508,Home!$C$8:$R$1048576,11,FALSE),"")=0,"",IFERROR(VLOOKUP(N508,Home!$C$8:$R$1048576,11,FALSE),""))</f>
        <v/>
      </c>
      <c r="U508" s="11" t="str">
        <f>IF(IFERROR(VLOOKUP(O508,Home!$C$8:$R$1048576,12,FALSE),"")=0,"",IFERROR(VLOOKUP(O508,Home!$C$8:$R$1048576,12,FALSE),""))</f>
        <v/>
      </c>
      <c r="V508" s="11" t="str">
        <f>IF(IFERROR(VLOOKUP(O508,Home!$C$8:$R$1048576,8,FALSE),"")=0,"",IFERROR(VLOOKUP(O508,Home!$C$8:$R$1048576,8,FALSE),""))</f>
        <v/>
      </c>
      <c r="W508" s="11" t="str">
        <f>IF(OR(VLOOKUP(N508,Home!$C$7:$I$207,6,FALSE)="",VLOOKUP(N508,Home!$C$7:$I$207,7,FALSE)=""),"FEJL",SUM(Baggrundsark!$K$4:K508))</f>
        <v>FEJL</v>
      </c>
      <c r="Y508">
        <v>505</v>
      </c>
      <c r="Z508" s="1"/>
      <c r="AC508" s="44"/>
      <c r="AD508">
        <f t="shared" si="173"/>
        <v>0</v>
      </c>
      <c r="AE508">
        <f>SUM($AD$4:AD508)</f>
        <v>1</v>
      </c>
      <c r="AF508" s="103" t="str">
        <f>IFERROR(VLOOKUP(AN508,Home!$C$8:$E$207,3,FALSE),"")</f>
        <v/>
      </c>
      <c r="AG508" s="103" t="str">
        <f>IFERROR(VLOOKUP(AN508,Home!$C$8:$E$207,2,FALSE),"")</f>
        <v/>
      </c>
      <c r="AH508" s="104" t="str">
        <f>IF(VLOOKUP(AE508,Home!$C$8:$I$207,6,FALSE)="","",VLOOKUP(AE508,Home!$C$8:$I$207,6,FALSE))</f>
        <v/>
      </c>
      <c r="AI508" s="104" t="e">
        <f t="shared" si="181"/>
        <v>#VALUE!</v>
      </c>
      <c r="AJ508" s="105" t="e">
        <f t="shared" si="174"/>
        <v>#VALUE!</v>
      </c>
      <c r="AK508" s="103" t="e">
        <f t="shared" si="165"/>
        <v>#VALUE!</v>
      </c>
      <c r="AL508" s="103" t="e">
        <f t="shared" si="175"/>
        <v>#VALUE!</v>
      </c>
      <c r="AN508" t="str">
        <f>IF(OR(VLOOKUP(AE508,Home!$C$8:$I$207,6,FALSE)="",VLOOKUP(AE508,Home!$C$8:$I$207,7,FALSE)=""),"FEJL",Baggrundsark!AE508)</f>
        <v>FEJL</v>
      </c>
      <c r="AO508">
        <f>IF(VLOOKUP(AE508,Home!$C$8:$N$207,12,FALSE)="Timelønnet",1,0)</f>
        <v>0</v>
      </c>
      <c r="AP508">
        <f>SUM($AO$4:AO508)*AO508</f>
        <v>0</v>
      </c>
      <c r="AQ508">
        <f t="shared" si="166"/>
        <v>1</v>
      </c>
      <c r="AR508" t="str">
        <f t="shared" si="166"/>
        <v/>
      </c>
      <c r="AS508" t="e">
        <f t="shared" si="176"/>
        <v>#VALUE!</v>
      </c>
      <c r="AT508" s="45" t="e">
        <f t="shared" si="167"/>
        <v>#VALUE!</v>
      </c>
      <c r="AU508">
        <f>VLOOKUP(AQ508,Home!$C$8:$J$207,8,FALSE)</f>
        <v>0</v>
      </c>
    </row>
    <row r="509" spans="1:47" x14ac:dyDescent="0.25">
      <c r="A509" s="6">
        <f t="shared" si="168"/>
        <v>0</v>
      </c>
      <c r="B509" s="6">
        <f t="shared" si="177"/>
        <v>0</v>
      </c>
      <c r="C509" s="6" t="str">
        <f t="shared" si="169"/>
        <v/>
      </c>
      <c r="D509" s="7">
        <f t="shared" si="170"/>
        <v>0</v>
      </c>
      <c r="E509" s="7">
        <f t="shared" si="178"/>
        <v>0</v>
      </c>
      <c r="F509" s="7" t="str">
        <f t="shared" si="171"/>
        <v/>
      </c>
      <c r="G509" s="6">
        <f t="shared" si="172"/>
        <v>0</v>
      </c>
      <c r="H509" s="6">
        <f t="shared" si="179"/>
        <v>0</v>
      </c>
      <c r="I509" s="6" t="str">
        <f t="shared" si="180"/>
        <v/>
      </c>
      <c r="J509" s="11">
        <v>506</v>
      </c>
      <c r="K509" s="11">
        <f>IF(IFERROR(VLOOKUP(J509,Home!$A$8:$B$1048576,1,FALSE),0)=0,0,1)</f>
        <v>0</v>
      </c>
      <c r="L509" s="129" t="e">
        <f>IF(VLOOKUP(O509,Home!$C$8:$R$207,6,FALSE)="","",VLOOKUP(O509,Home!$C$8:$R$207,6,FALSE))</f>
        <v>#N/A</v>
      </c>
      <c r="M509" s="129" t="e">
        <f t="shared" si="162"/>
        <v>#N/A</v>
      </c>
      <c r="N509" s="11">
        <f>SUM($K$4:K509)</f>
        <v>200</v>
      </c>
      <c r="O509" s="11" t="str">
        <f>IF(P509="","",IF(IFERROR(VLOOKUP(N509,Home!$C$8:$R$1048576,1,FALSE),"")=0,"",IFERROR(VLOOKUP(N509,Home!$C$8:$R$1048576,1,FALSE),"")))</f>
        <v/>
      </c>
      <c r="P509" s="11" t="str">
        <f>IF(IFERROR(VLOOKUP(W509,Home!$C$8:$R$1048576,3,FALSE),"")=0,"",IFERROR(VLOOKUP(W509,Home!$C$8:$R$1048576,3,FALSE),""))</f>
        <v/>
      </c>
      <c r="Q509" s="11" t="str">
        <f t="shared" si="183"/>
        <v/>
      </c>
      <c r="R509" s="130" t="e">
        <f>VLOOKUP(Q509,'Baggrund til lister'!$G$4:$H$15,2,FALSE)</f>
        <v>#N/A</v>
      </c>
      <c r="S509" s="11" t="str">
        <f t="shared" si="164"/>
        <v/>
      </c>
      <c r="T509" s="11" t="str">
        <f>IF(IFERROR(VLOOKUP(N509,Home!$C$8:$R$1048576,11,FALSE),"")=0,"",IFERROR(VLOOKUP(N509,Home!$C$8:$R$1048576,11,FALSE),""))</f>
        <v/>
      </c>
      <c r="U509" s="11" t="str">
        <f>IF(IFERROR(VLOOKUP(O509,Home!$C$8:$R$1048576,12,FALSE),"")=0,"",IFERROR(VLOOKUP(O509,Home!$C$8:$R$1048576,12,FALSE),""))</f>
        <v/>
      </c>
      <c r="V509" s="11" t="str">
        <f>IF(IFERROR(VLOOKUP(O509,Home!$C$8:$R$1048576,8,FALSE),"")=0,"",IFERROR(VLOOKUP(O509,Home!$C$8:$R$1048576,8,FALSE),""))</f>
        <v/>
      </c>
      <c r="W509" s="11" t="str">
        <f>IF(OR(VLOOKUP(N509,Home!$C$7:$I$207,6,FALSE)="",VLOOKUP(N509,Home!$C$7:$I$207,7,FALSE)=""),"FEJL",SUM(Baggrundsark!$K$4:K509))</f>
        <v>FEJL</v>
      </c>
      <c r="Y509">
        <v>506</v>
      </c>
      <c r="Z509" s="1"/>
      <c r="AC509" s="44"/>
      <c r="AD509">
        <f t="shared" si="173"/>
        <v>0</v>
      </c>
      <c r="AE509">
        <f>SUM($AD$4:AD509)</f>
        <v>1</v>
      </c>
      <c r="AF509" s="103" t="str">
        <f>IFERROR(VLOOKUP(AN509,Home!$C$8:$E$207,3,FALSE),"")</f>
        <v/>
      </c>
      <c r="AG509" s="103" t="str">
        <f>IFERROR(VLOOKUP(AN509,Home!$C$8:$E$207,2,FALSE),"")</f>
        <v/>
      </c>
      <c r="AH509" s="104" t="str">
        <f>IF(VLOOKUP(AE509,Home!$C$8:$I$207,6,FALSE)="","",VLOOKUP(AE509,Home!$C$8:$I$207,6,FALSE))</f>
        <v/>
      </c>
      <c r="AI509" s="104" t="e">
        <f t="shared" si="181"/>
        <v>#VALUE!</v>
      </c>
      <c r="AJ509" s="105" t="e">
        <f t="shared" si="174"/>
        <v>#VALUE!</v>
      </c>
      <c r="AK509" s="103" t="e">
        <f t="shared" si="165"/>
        <v>#VALUE!</v>
      </c>
      <c r="AL509" s="103" t="e">
        <f t="shared" si="175"/>
        <v>#VALUE!</v>
      </c>
      <c r="AN509" t="str">
        <f>IF(OR(VLOOKUP(AE509,Home!$C$8:$I$207,6,FALSE)="",VLOOKUP(AE509,Home!$C$8:$I$207,7,FALSE)=""),"FEJL",Baggrundsark!AE509)</f>
        <v>FEJL</v>
      </c>
      <c r="AO509">
        <f>IF(VLOOKUP(AE509,Home!$C$8:$N$207,12,FALSE)="Timelønnet",1,0)</f>
        <v>0</v>
      </c>
      <c r="AP509">
        <f>SUM($AO$4:AO509)*AO509</f>
        <v>0</v>
      </c>
      <c r="AQ509">
        <f t="shared" si="166"/>
        <v>1</v>
      </c>
      <c r="AR509" t="str">
        <f t="shared" si="166"/>
        <v/>
      </c>
      <c r="AS509" t="e">
        <f t="shared" si="176"/>
        <v>#VALUE!</v>
      </c>
      <c r="AT509" s="45" t="e">
        <f t="shared" si="167"/>
        <v>#VALUE!</v>
      </c>
      <c r="AU509">
        <f>VLOOKUP(AQ509,Home!$C$8:$J$207,8,FALSE)</f>
        <v>0</v>
      </c>
    </row>
    <row r="510" spans="1:47" x14ac:dyDescent="0.25">
      <c r="A510" s="6">
        <f t="shared" si="168"/>
        <v>0</v>
      </c>
      <c r="B510" s="6">
        <f t="shared" si="177"/>
        <v>0</v>
      </c>
      <c r="C510" s="6" t="str">
        <f t="shared" si="169"/>
        <v/>
      </c>
      <c r="D510" s="7">
        <f t="shared" si="170"/>
        <v>0</v>
      </c>
      <c r="E510" s="7">
        <f t="shared" si="178"/>
        <v>0</v>
      </c>
      <c r="F510" s="7" t="str">
        <f t="shared" si="171"/>
        <v/>
      </c>
      <c r="G510" s="6">
        <f t="shared" si="172"/>
        <v>0</v>
      </c>
      <c r="H510" s="6">
        <f t="shared" si="179"/>
        <v>0</v>
      </c>
      <c r="I510" s="6" t="str">
        <f t="shared" si="180"/>
        <v/>
      </c>
      <c r="J510" s="11">
        <v>507</v>
      </c>
      <c r="K510" s="11">
        <f>IF(IFERROR(VLOOKUP(J510,Home!$A$8:$B$1048576,1,FALSE),0)=0,0,1)</f>
        <v>0</v>
      </c>
      <c r="L510" s="129" t="e">
        <f>IF(VLOOKUP(O510,Home!$C$8:$R$207,6,FALSE)="","",VLOOKUP(O510,Home!$C$8:$R$207,6,FALSE))</f>
        <v>#N/A</v>
      </c>
      <c r="M510" s="129" t="e">
        <f t="shared" si="162"/>
        <v>#N/A</v>
      </c>
      <c r="N510" s="11">
        <f>SUM($K$4:K510)</f>
        <v>200</v>
      </c>
      <c r="O510" s="11" t="str">
        <f>IF(P510="","",IF(IFERROR(VLOOKUP(N510,Home!$C$8:$R$1048576,1,FALSE),"")=0,"",IFERROR(VLOOKUP(N510,Home!$C$8:$R$1048576,1,FALSE),"")))</f>
        <v/>
      </c>
      <c r="P510" s="11" t="str">
        <f>IF(IFERROR(VLOOKUP(W510,Home!$C$8:$R$1048576,3,FALSE),"")=0,"",IFERROR(VLOOKUP(W510,Home!$C$8:$R$1048576,3,FALSE),""))</f>
        <v/>
      </c>
      <c r="Q510" s="11" t="str">
        <f t="shared" si="183"/>
        <v/>
      </c>
      <c r="R510" s="130" t="e">
        <f>VLOOKUP(Q510,'Baggrund til lister'!$G$4:$H$15,2,FALSE)</f>
        <v>#N/A</v>
      </c>
      <c r="S510" s="11" t="str">
        <f t="shared" si="164"/>
        <v/>
      </c>
      <c r="T510" s="11" t="str">
        <f>IF(IFERROR(VLOOKUP(N510,Home!$C$8:$R$1048576,11,FALSE),"")=0,"",IFERROR(VLOOKUP(N510,Home!$C$8:$R$1048576,11,FALSE),""))</f>
        <v/>
      </c>
      <c r="U510" s="11" t="str">
        <f>IF(IFERROR(VLOOKUP(O510,Home!$C$8:$R$1048576,12,FALSE),"")=0,"",IFERROR(VLOOKUP(O510,Home!$C$8:$R$1048576,12,FALSE),""))</f>
        <v/>
      </c>
      <c r="V510" s="11" t="str">
        <f>IF(IFERROR(VLOOKUP(O510,Home!$C$8:$R$1048576,8,FALSE),"")=0,"",IFERROR(VLOOKUP(O510,Home!$C$8:$R$1048576,8,FALSE),""))</f>
        <v/>
      </c>
      <c r="W510" s="11" t="str">
        <f>IF(OR(VLOOKUP(N510,Home!$C$7:$I$207,6,FALSE)="",VLOOKUP(N510,Home!$C$7:$I$207,7,FALSE)=""),"FEJL",SUM(Baggrundsark!$K$4:K510))</f>
        <v>FEJL</v>
      </c>
      <c r="Y510">
        <v>507</v>
      </c>
      <c r="Z510" s="1"/>
      <c r="AC510" s="44"/>
      <c r="AD510">
        <f t="shared" si="173"/>
        <v>0</v>
      </c>
      <c r="AE510">
        <f>SUM($AD$4:AD510)</f>
        <v>1</v>
      </c>
      <c r="AF510" s="103" t="str">
        <f>IFERROR(VLOOKUP(AN510,Home!$C$8:$E$207,3,FALSE),"")</f>
        <v/>
      </c>
      <c r="AG510" s="103" t="str">
        <f>IFERROR(VLOOKUP(AN510,Home!$C$8:$E$207,2,FALSE),"")</f>
        <v/>
      </c>
      <c r="AH510" s="104" t="str">
        <f>IF(VLOOKUP(AE510,Home!$C$8:$I$207,6,FALSE)="","",VLOOKUP(AE510,Home!$C$8:$I$207,6,FALSE))</f>
        <v/>
      </c>
      <c r="AI510" s="104" t="e">
        <f t="shared" si="181"/>
        <v>#VALUE!</v>
      </c>
      <c r="AJ510" s="105" t="e">
        <f t="shared" si="174"/>
        <v>#VALUE!</v>
      </c>
      <c r="AK510" s="103" t="e">
        <f t="shared" si="165"/>
        <v>#VALUE!</v>
      </c>
      <c r="AL510" s="103" t="e">
        <f t="shared" si="175"/>
        <v>#VALUE!</v>
      </c>
      <c r="AN510" t="str">
        <f>IF(OR(VLOOKUP(AE510,Home!$C$8:$I$207,6,FALSE)="",VLOOKUP(AE510,Home!$C$8:$I$207,7,FALSE)=""),"FEJL",Baggrundsark!AE510)</f>
        <v>FEJL</v>
      </c>
      <c r="AO510">
        <f>IF(VLOOKUP(AE510,Home!$C$8:$N$207,12,FALSE)="Timelønnet",1,0)</f>
        <v>0</v>
      </c>
      <c r="AP510">
        <f>SUM($AO$4:AO510)*AO510</f>
        <v>0</v>
      </c>
      <c r="AQ510">
        <f t="shared" si="166"/>
        <v>1</v>
      </c>
      <c r="AR510" t="str">
        <f t="shared" si="166"/>
        <v/>
      </c>
      <c r="AS510" t="e">
        <f t="shared" si="176"/>
        <v>#VALUE!</v>
      </c>
      <c r="AT510" s="45" t="e">
        <f t="shared" si="167"/>
        <v>#VALUE!</v>
      </c>
      <c r="AU510">
        <f>VLOOKUP(AQ510,Home!$C$8:$J$207,8,FALSE)</f>
        <v>0</v>
      </c>
    </row>
    <row r="511" spans="1:47" x14ac:dyDescent="0.25">
      <c r="A511" s="6">
        <f t="shared" si="168"/>
        <v>0</v>
      </c>
      <c r="B511" s="6">
        <f t="shared" si="177"/>
        <v>0</v>
      </c>
      <c r="C511" s="6" t="str">
        <f t="shared" si="169"/>
        <v/>
      </c>
      <c r="D511" s="7">
        <f t="shared" si="170"/>
        <v>0</v>
      </c>
      <c r="E511" s="7">
        <f t="shared" si="178"/>
        <v>0</v>
      </c>
      <c r="F511" s="7" t="str">
        <f t="shared" si="171"/>
        <v/>
      </c>
      <c r="G511" s="6">
        <f t="shared" si="172"/>
        <v>0</v>
      </c>
      <c r="H511" s="6">
        <f t="shared" si="179"/>
        <v>0</v>
      </c>
      <c r="I511" s="6" t="str">
        <f t="shared" si="180"/>
        <v/>
      </c>
      <c r="J511" s="11">
        <v>508</v>
      </c>
      <c r="K511" s="11">
        <f>IF(IFERROR(VLOOKUP(J511,Home!$A$8:$B$1048576,1,FALSE),0)=0,0,1)</f>
        <v>0</v>
      </c>
      <c r="L511" s="129" t="e">
        <f>IF(VLOOKUP(O511,Home!$C$8:$R$207,6,FALSE)="","",VLOOKUP(O511,Home!$C$8:$R$207,6,FALSE))</f>
        <v>#N/A</v>
      </c>
      <c r="M511" s="129" t="e">
        <f t="shared" si="162"/>
        <v>#N/A</v>
      </c>
      <c r="N511" s="11">
        <f>SUM($K$4:K511)</f>
        <v>200</v>
      </c>
      <c r="O511" s="11" t="str">
        <f>IF(P511="","",IF(IFERROR(VLOOKUP(N511,Home!$C$8:$R$1048576,1,FALSE),"")=0,"",IFERROR(VLOOKUP(N511,Home!$C$8:$R$1048576,1,FALSE),"")))</f>
        <v/>
      </c>
      <c r="P511" s="11" t="str">
        <f>IF(IFERROR(VLOOKUP(W511,Home!$C$8:$R$1048576,3,FALSE),"")=0,"",IFERROR(VLOOKUP(W511,Home!$C$8:$R$1048576,3,FALSE),""))</f>
        <v/>
      </c>
      <c r="Q511" s="11" t="str">
        <f t="shared" si="183"/>
        <v/>
      </c>
      <c r="R511" s="130" t="e">
        <f>VLOOKUP(Q511,'Baggrund til lister'!$G$4:$H$15,2,FALSE)</f>
        <v>#N/A</v>
      </c>
      <c r="S511" s="11" t="str">
        <f t="shared" si="164"/>
        <v/>
      </c>
      <c r="T511" s="11" t="str">
        <f>IF(IFERROR(VLOOKUP(N511,Home!$C$8:$R$1048576,11,FALSE),"")=0,"",IFERROR(VLOOKUP(N511,Home!$C$8:$R$1048576,11,FALSE),""))</f>
        <v/>
      </c>
      <c r="U511" s="11" t="str">
        <f>IF(IFERROR(VLOOKUP(O511,Home!$C$8:$R$1048576,12,FALSE),"")=0,"",IFERROR(VLOOKUP(O511,Home!$C$8:$R$1048576,12,FALSE),""))</f>
        <v/>
      </c>
      <c r="V511" s="11" t="str">
        <f>IF(IFERROR(VLOOKUP(O511,Home!$C$8:$R$1048576,8,FALSE),"")=0,"",IFERROR(VLOOKUP(O511,Home!$C$8:$R$1048576,8,FALSE),""))</f>
        <v/>
      </c>
      <c r="W511" s="11" t="str">
        <f>IF(OR(VLOOKUP(N511,Home!$C$7:$I$207,6,FALSE)="",VLOOKUP(N511,Home!$C$7:$I$207,7,FALSE)=""),"FEJL",SUM(Baggrundsark!$K$4:K511))</f>
        <v>FEJL</v>
      </c>
      <c r="Y511">
        <v>508</v>
      </c>
      <c r="Z511" s="1"/>
      <c r="AC511" s="44"/>
      <c r="AD511">
        <f t="shared" si="173"/>
        <v>0</v>
      </c>
      <c r="AE511">
        <f>SUM($AD$4:AD511)</f>
        <v>1</v>
      </c>
      <c r="AF511" s="103" t="str">
        <f>IFERROR(VLOOKUP(AN511,Home!$C$8:$E$207,3,FALSE),"")</f>
        <v/>
      </c>
      <c r="AG511" s="103" t="str">
        <f>IFERROR(VLOOKUP(AN511,Home!$C$8:$E$207,2,FALSE),"")</f>
        <v/>
      </c>
      <c r="AH511" s="104" t="str">
        <f>IF(VLOOKUP(AE511,Home!$C$8:$I$207,6,FALSE)="","",VLOOKUP(AE511,Home!$C$8:$I$207,6,FALSE))</f>
        <v/>
      </c>
      <c r="AI511" s="104" t="e">
        <f t="shared" si="181"/>
        <v>#VALUE!</v>
      </c>
      <c r="AJ511" s="105" t="e">
        <f t="shared" si="174"/>
        <v>#VALUE!</v>
      </c>
      <c r="AK511" s="103" t="e">
        <f t="shared" si="165"/>
        <v>#VALUE!</v>
      </c>
      <c r="AL511" s="103" t="e">
        <f t="shared" si="175"/>
        <v>#VALUE!</v>
      </c>
      <c r="AN511" t="str">
        <f>IF(OR(VLOOKUP(AE511,Home!$C$8:$I$207,6,FALSE)="",VLOOKUP(AE511,Home!$C$8:$I$207,7,FALSE)=""),"FEJL",Baggrundsark!AE511)</f>
        <v>FEJL</v>
      </c>
      <c r="AO511">
        <f>IF(VLOOKUP(AE511,Home!$C$8:$N$207,12,FALSE)="Timelønnet",1,0)</f>
        <v>0</v>
      </c>
      <c r="AP511">
        <f>SUM($AO$4:AO511)*AO511</f>
        <v>0</v>
      </c>
      <c r="AQ511">
        <f t="shared" si="166"/>
        <v>1</v>
      </c>
      <c r="AR511" t="str">
        <f t="shared" si="166"/>
        <v/>
      </c>
      <c r="AS511" t="e">
        <f t="shared" si="176"/>
        <v>#VALUE!</v>
      </c>
      <c r="AT511" s="45" t="e">
        <f t="shared" si="167"/>
        <v>#VALUE!</v>
      </c>
      <c r="AU511">
        <f>VLOOKUP(AQ511,Home!$C$8:$J$207,8,FALSE)</f>
        <v>0</v>
      </c>
    </row>
    <row r="512" spans="1:47" x14ac:dyDescent="0.25">
      <c r="A512" s="6">
        <f t="shared" si="168"/>
        <v>0</v>
      </c>
      <c r="B512" s="6">
        <f t="shared" si="177"/>
        <v>0</v>
      </c>
      <c r="C512" s="6" t="str">
        <f t="shared" si="169"/>
        <v/>
      </c>
      <c r="D512" s="7">
        <f t="shared" si="170"/>
        <v>0</v>
      </c>
      <c r="E512" s="7">
        <f t="shared" si="178"/>
        <v>0</v>
      </c>
      <c r="F512" s="7" t="str">
        <f t="shared" si="171"/>
        <v/>
      </c>
      <c r="G512" s="6">
        <f t="shared" si="172"/>
        <v>0</v>
      </c>
      <c r="H512" s="6">
        <f t="shared" si="179"/>
        <v>0</v>
      </c>
      <c r="I512" s="6" t="str">
        <f t="shared" si="180"/>
        <v/>
      </c>
      <c r="J512" s="11">
        <v>509</v>
      </c>
      <c r="K512" s="11">
        <f>IF(IFERROR(VLOOKUP(J512,Home!$A$8:$B$1048576,1,FALSE),0)=0,0,1)</f>
        <v>0</v>
      </c>
      <c r="L512" s="129" t="e">
        <f>IF(VLOOKUP(O512,Home!$C$8:$R$207,6,FALSE)="","",VLOOKUP(O512,Home!$C$8:$R$207,6,FALSE))</f>
        <v>#N/A</v>
      </c>
      <c r="M512" s="129" t="e">
        <f t="shared" si="162"/>
        <v>#N/A</v>
      </c>
      <c r="N512" s="11">
        <f>SUM($K$4:K512)</f>
        <v>200</v>
      </c>
      <c r="O512" s="11" t="str">
        <f>IF(P512="","",IF(IFERROR(VLOOKUP(N512,Home!$C$8:$R$1048576,1,FALSE),"")=0,"",IFERROR(VLOOKUP(N512,Home!$C$8:$R$1048576,1,FALSE),"")))</f>
        <v/>
      </c>
      <c r="P512" s="11" t="str">
        <f>IF(IFERROR(VLOOKUP(W512,Home!$C$8:$R$1048576,3,FALSE),"")=0,"",IFERROR(VLOOKUP(W512,Home!$C$8:$R$1048576,3,FALSE),""))</f>
        <v/>
      </c>
      <c r="Q512" s="11" t="str">
        <f t="shared" si="183"/>
        <v/>
      </c>
      <c r="R512" s="130" t="e">
        <f>VLOOKUP(Q512,'Baggrund til lister'!$G$4:$H$15,2,FALSE)</f>
        <v>#N/A</v>
      </c>
      <c r="S512" s="11" t="str">
        <f t="shared" si="164"/>
        <v/>
      </c>
      <c r="T512" s="11" t="str">
        <f>IF(IFERROR(VLOOKUP(N512,Home!$C$8:$R$1048576,11,FALSE),"")=0,"",IFERROR(VLOOKUP(N512,Home!$C$8:$R$1048576,11,FALSE),""))</f>
        <v/>
      </c>
      <c r="U512" s="11" t="str">
        <f>IF(IFERROR(VLOOKUP(O512,Home!$C$8:$R$1048576,12,FALSE),"")=0,"",IFERROR(VLOOKUP(O512,Home!$C$8:$R$1048576,12,FALSE),""))</f>
        <v/>
      </c>
      <c r="V512" s="11" t="str">
        <f>IF(IFERROR(VLOOKUP(O512,Home!$C$8:$R$1048576,8,FALSE),"")=0,"",IFERROR(VLOOKUP(O512,Home!$C$8:$R$1048576,8,FALSE),""))</f>
        <v/>
      </c>
      <c r="W512" s="11" t="str">
        <f>IF(OR(VLOOKUP(N512,Home!$C$7:$I$207,6,FALSE)="",VLOOKUP(N512,Home!$C$7:$I$207,7,FALSE)=""),"FEJL",SUM(Baggrundsark!$K$4:K512))</f>
        <v>FEJL</v>
      </c>
      <c r="Y512">
        <v>509</v>
      </c>
      <c r="Z512" s="1"/>
      <c r="AC512" s="44"/>
      <c r="AD512">
        <f t="shared" si="173"/>
        <v>0</v>
      </c>
      <c r="AE512">
        <f>SUM($AD$4:AD512)</f>
        <v>1</v>
      </c>
      <c r="AF512" s="103" t="str">
        <f>IFERROR(VLOOKUP(AN512,Home!$C$8:$E$207,3,FALSE),"")</f>
        <v/>
      </c>
      <c r="AG512" s="103" t="str">
        <f>IFERROR(VLOOKUP(AN512,Home!$C$8:$E$207,2,FALSE),"")</f>
        <v/>
      </c>
      <c r="AH512" s="104" t="str">
        <f>IF(VLOOKUP(AE512,Home!$C$8:$I$207,6,FALSE)="","",VLOOKUP(AE512,Home!$C$8:$I$207,6,FALSE))</f>
        <v/>
      </c>
      <c r="AI512" s="104" t="e">
        <f t="shared" si="181"/>
        <v>#VALUE!</v>
      </c>
      <c r="AJ512" s="105" t="e">
        <f t="shared" si="174"/>
        <v>#VALUE!</v>
      </c>
      <c r="AK512" s="103" t="e">
        <f t="shared" si="165"/>
        <v>#VALUE!</v>
      </c>
      <c r="AL512" s="103" t="e">
        <f t="shared" si="175"/>
        <v>#VALUE!</v>
      </c>
      <c r="AN512" t="str">
        <f>IF(OR(VLOOKUP(AE512,Home!$C$8:$I$207,6,FALSE)="",VLOOKUP(AE512,Home!$C$8:$I$207,7,FALSE)=""),"FEJL",Baggrundsark!AE512)</f>
        <v>FEJL</v>
      </c>
      <c r="AO512">
        <f>IF(VLOOKUP(AE512,Home!$C$8:$N$207,12,FALSE)="Timelønnet",1,0)</f>
        <v>0</v>
      </c>
      <c r="AP512">
        <f>SUM($AO$4:AO512)*AO512</f>
        <v>0</v>
      </c>
      <c r="AQ512">
        <f t="shared" si="166"/>
        <v>1</v>
      </c>
      <c r="AR512" t="str">
        <f t="shared" si="166"/>
        <v/>
      </c>
      <c r="AS512" t="e">
        <f t="shared" si="176"/>
        <v>#VALUE!</v>
      </c>
      <c r="AT512" s="45" t="e">
        <f t="shared" si="167"/>
        <v>#VALUE!</v>
      </c>
      <c r="AU512">
        <f>VLOOKUP(AQ512,Home!$C$8:$J$207,8,FALSE)</f>
        <v>0</v>
      </c>
    </row>
    <row r="513" spans="1:47" x14ac:dyDescent="0.25">
      <c r="A513" s="6">
        <f t="shared" si="168"/>
        <v>0</v>
      </c>
      <c r="B513" s="6">
        <f t="shared" si="177"/>
        <v>0</v>
      </c>
      <c r="C513" s="6" t="str">
        <f t="shared" si="169"/>
        <v/>
      </c>
      <c r="D513" s="7">
        <f t="shared" si="170"/>
        <v>0</v>
      </c>
      <c r="E513" s="7">
        <f t="shared" si="178"/>
        <v>0</v>
      </c>
      <c r="F513" s="7" t="str">
        <f t="shared" si="171"/>
        <v/>
      </c>
      <c r="G513" s="6">
        <f t="shared" si="172"/>
        <v>0</v>
      </c>
      <c r="H513" s="6">
        <f t="shared" si="179"/>
        <v>0</v>
      </c>
      <c r="I513" s="6" t="str">
        <f t="shared" si="180"/>
        <v/>
      </c>
      <c r="J513" s="11">
        <v>510</v>
      </c>
      <c r="K513" s="11">
        <f>IF(IFERROR(VLOOKUP(J513,Home!$A$8:$B$1048576,1,FALSE),0)=0,0,1)</f>
        <v>0</v>
      </c>
      <c r="L513" s="129" t="e">
        <f>IF(VLOOKUP(O513,Home!$C$8:$R$207,6,FALSE)="","",VLOOKUP(O513,Home!$C$8:$R$207,6,FALSE))</f>
        <v>#N/A</v>
      </c>
      <c r="M513" s="129" t="e">
        <f t="shared" si="162"/>
        <v>#N/A</v>
      </c>
      <c r="N513" s="11">
        <f>SUM($K$4:K513)</f>
        <v>200</v>
      </c>
      <c r="O513" s="11" t="str">
        <f>IF(P513="","",IF(IFERROR(VLOOKUP(N513,Home!$C$8:$R$1048576,1,FALSE),"")=0,"",IFERROR(VLOOKUP(N513,Home!$C$8:$R$1048576,1,FALSE),"")))</f>
        <v/>
      </c>
      <c r="P513" s="11" t="str">
        <f>IF(IFERROR(VLOOKUP(W513,Home!$C$8:$R$1048576,3,FALSE),"")=0,"",IFERROR(VLOOKUP(W513,Home!$C$8:$R$1048576,3,FALSE),""))</f>
        <v/>
      </c>
      <c r="Q513" s="11" t="str">
        <f t="shared" si="183"/>
        <v/>
      </c>
      <c r="R513" s="130" t="e">
        <f>VLOOKUP(Q513,'Baggrund til lister'!$G$4:$H$15,2,FALSE)</f>
        <v>#N/A</v>
      </c>
      <c r="S513" s="11" t="str">
        <f t="shared" si="164"/>
        <v/>
      </c>
      <c r="T513" s="11" t="str">
        <f>IF(IFERROR(VLOOKUP(N513,Home!$C$8:$R$1048576,11,FALSE),"")=0,"",IFERROR(VLOOKUP(N513,Home!$C$8:$R$1048576,11,FALSE),""))</f>
        <v/>
      </c>
      <c r="U513" s="11" t="str">
        <f>IF(IFERROR(VLOOKUP(O513,Home!$C$8:$R$1048576,12,FALSE),"")=0,"",IFERROR(VLOOKUP(O513,Home!$C$8:$R$1048576,12,FALSE),""))</f>
        <v/>
      </c>
      <c r="V513" s="11" t="str">
        <f>IF(IFERROR(VLOOKUP(O513,Home!$C$8:$R$1048576,8,FALSE),"")=0,"",IFERROR(VLOOKUP(O513,Home!$C$8:$R$1048576,8,FALSE),""))</f>
        <v/>
      </c>
      <c r="W513" s="11" t="str">
        <f>IF(OR(VLOOKUP(N513,Home!$C$7:$I$207,6,FALSE)="",VLOOKUP(N513,Home!$C$7:$I$207,7,FALSE)=""),"FEJL",SUM(Baggrundsark!$K$4:K513))</f>
        <v>FEJL</v>
      </c>
      <c r="Y513">
        <v>510</v>
      </c>
      <c r="Z513" s="1"/>
      <c r="AC513" s="44"/>
      <c r="AD513">
        <f t="shared" si="173"/>
        <v>0</v>
      </c>
      <c r="AE513">
        <f>SUM($AD$4:AD513)</f>
        <v>1</v>
      </c>
      <c r="AF513" s="103" t="str">
        <f>IFERROR(VLOOKUP(AN513,Home!$C$8:$E$207,3,FALSE),"")</f>
        <v/>
      </c>
      <c r="AG513" s="103" t="str">
        <f>IFERROR(VLOOKUP(AN513,Home!$C$8:$E$207,2,FALSE),"")</f>
        <v/>
      </c>
      <c r="AH513" s="104" t="str">
        <f>IF(VLOOKUP(AE513,Home!$C$8:$I$207,6,FALSE)="","",VLOOKUP(AE513,Home!$C$8:$I$207,6,FALSE))</f>
        <v/>
      </c>
      <c r="AI513" s="104" t="e">
        <f t="shared" si="181"/>
        <v>#VALUE!</v>
      </c>
      <c r="AJ513" s="105" t="e">
        <f t="shared" si="174"/>
        <v>#VALUE!</v>
      </c>
      <c r="AK513" s="103" t="e">
        <f t="shared" si="165"/>
        <v>#VALUE!</v>
      </c>
      <c r="AL513" s="103" t="e">
        <f t="shared" si="175"/>
        <v>#VALUE!</v>
      </c>
      <c r="AN513" t="str">
        <f>IF(OR(VLOOKUP(AE513,Home!$C$8:$I$207,6,FALSE)="",VLOOKUP(AE513,Home!$C$8:$I$207,7,FALSE)=""),"FEJL",Baggrundsark!AE513)</f>
        <v>FEJL</v>
      </c>
      <c r="AO513">
        <f>IF(VLOOKUP(AE513,Home!$C$8:$N$207,12,FALSE)="Timelønnet",1,0)</f>
        <v>0</v>
      </c>
      <c r="AP513">
        <f>SUM($AO$4:AO513)*AO513</f>
        <v>0</v>
      </c>
      <c r="AQ513">
        <f t="shared" si="166"/>
        <v>1</v>
      </c>
      <c r="AR513" t="str">
        <f t="shared" si="166"/>
        <v/>
      </c>
      <c r="AS513" t="e">
        <f t="shared" si="176"/>
        <v>#VALUE!</v>
      </c>
      <c r="AT513" s="45" t="e">
        <f t="shared" si="167"/>
        <v>#VALUE!</v>
      </c>
      <c r="AU513">
        <f>VLOOKUP(AQ513,Home!$C$8:$J$207,8,FALSE)</f>
        <v>0</v>
      </c>
    </row>
    <row r="514" spans="1:47" x14ac:dyDescent="0.25">
      <c r="A514" s="6">
        <f t="shared" si="168"/>
        <v>0</v>
      </c>
      <c r="B514" s="6">
        <f t="shared" si="177"/>
        <v>0</v>
      </c>
      <c r="C514" s="6" t="str">
        <f t="shared" si="169"/>
        <v/>
      </c>
      <c r="D514" s="7">
        <f t="shared" si="170"/>
        <v>0</v>
      </c>
      <c r="E514" s="7">
        <f t="shared" si="178"/>
        <v>0</v>
      </c>
      <c r="F514" s="7" t="str">
        <f t="shared" si="171"/>
        <v/>
      </c>
      <c r="G514" s="6">
        <f t="shared" si="172"/>
        <v>0</v>
      </c>
      <c r="H514" s="6">
        <f t="shared" si="179"/>
        <v>0</v>
      </c>
      <c r="I514" s="6" t="str">
        <f t="shared" si="180"/>
        <v/>
      </c>
      <c r="J514" s="11">
        <v>511</v>
      </c>
      <c r="K514" s="11">
        <f>IF(IFERROR(VLOOKUP(J514,Home!$A$8:$B$1048576,1,FALSE),0)=0,0,1)</f>
        <v>0</v>
      </c>
      <c r="L514" s="129" t="e">
        <f>IF(VLOOKUP(O514,Home!$C$8:$R$207,6,FALSE)="","",VLOOKUP(O514,Home!$C$8:$R$207,6,FALSE))</f>
        <v>#N/A</v>
      </c>
      <c r="M514" s="129" t="e">
        <f t="shared" si="162"/>
        <v>#N/A</v>
      </c>
      <c r="N514" s="11">
        <f>SUM($K$4:K514)</f>
        <v>200</v>
      </c>
      <c r="O514" s="11" t="str">
        <f>IF(P514="","",IF(IFERROR(VLOOKUP(N514,Home!$C$8:$R$1048576,1,FALSE),"")=0,"",IFERROR(VLOOKUP(N514,Home!$C$8:$R$1048576,1,FALSE),"")))</f>
        <v/>
      </c>
      <c r="P514" s="11" t="str">
        <f>IF(IFERROR(VLOOKUP(W514,Home!$C$8:$R$1048576,3,FALSE),"")=0,"",IFERROR(VLOOKUP(W514,Home!$C$8:$R$1048576,3,FALSE),""))</f>
        <v/>
      </c>
      <c r="Q514" s="11" t="str">
        <f t="shared" si="183"/>
        <v/>
      </c>
      <c r="R514" s="130" t="e">
        <f>VLOOKUP(Q514,'Baggrund til lister'!$G$4:$H$15,2,FALSE)</f>
        <v>#N/A</v>
      </c>
      <c r="S514" s="11" t="str">
        <f t="shared" si="164"/>
        <v/>
      </c>
      <c r="T514" s="11" t="str">
        <f>IF(IFERROR(VLOOKUP(N514,Home!$C$8:$R$1048576,11,FALSE),"")=0,"",IFERROR(VLOOKUP(N514,Home!$C$8:$R$1048576,11,FALSE),""))</f>
        <v/>
      </c>
      <c r="U514" s="11" t="str">
        <f>IF(IFERROR(VLOOKUP(O514,Home!$C$8:$R$1048576,12,FALSE),"")=0,"",IFERROR(VLOOKUP(O514,Home!$C$8:$R$1048576,12,FALSE),""))</f>
        <v/>
      </c>
      <c r="V514" s="11" t="str">
        <f>IF(IFERROR(VLOOKUP(O514,Home!$C$8:$R$1048576,8,FALSE),"")=0,"",IFERROR(VLOOKUP(O514,Home!$C$8:$R$1048576,8,FALSE),""))</f>
        <v/>
      </c>
      <c r="W514" s="11" t="str">
        <f>IF(OR(VLOOKUP(N514,Home!$C$7:$I$207,6,FALSE)="",VLOOKUP(N514,Home!$C$7:$I$207,7,FALSE)=""),"FEJL",SUM(Baggrundsark!$K$4:K514))</f>
        <v>FEJL</v>
      </c>
      <c r="Y514">
        <v>511</v>
      </c>
      <c r="Z514" s="1"/>
      <c r="AC514" s="44"/>
      <c r="AD514">
        <f t="shared" si="173"/>
        <v>0</v>
      </c>
      <c r="AE514">
        <f>SUM($AD$4:AD514)</f>
        <v>1</v>
      </c>
      <c r="AF514" s="103" t="str">
        <f>IFERROR(VLOOKUP(AN514,Home!$C$8:$E$207,3,FALSE),"")</f>
        <v/>
      </c>
      <c r="AG514" s="103" t="str">
        <f>IFERROR(VLOOKUP(AN514,Home!$C$8:$E$207,2,FALSE),"")</f>
        <v/>
      </c>
      <c r="AH514" s="104" t="str">
        <f>IF(VLOOKUP(AE514,Home!$C$8:$I$207,6,FALSE)="","",VLOOKUP(AE514,Home!$C$8:$I$207,6,FALSE))</f>
        <v/>
      </c>
      <c r="AI514" s="104" t="e">
        <f t="shared" si="181"/>
        <v>#VALUE!</v>
      </c>
      <c r="AJ514" s="105" t="e">
        <f t="shared" si="174"/>
        <v>#VALUE!</v>
      </c>
      <c r="AK514" s="103" t="e">
        <f t="shared" si="165"/>
        <v>#VALUE!</v>
      </c>
      <c r="AL514" s="103" t="e">
        <f t="shared" si="175"/>
        <v>#VALUE!</v>
      </c>
      <c r="AN514" t="str">
        <f>IF(OR(VLOOKUP(AE514,Home!$C$8:$I$207,6,FALSE)="",VLOOKUP(AE514,Home!$C$8:$I$207,7,FALSE)=""),"FEJL",Baggrundsark!AE514)</f>
        <v>FEJL</v>
      </c>
      <c r="AO514">
        <f>IF(VLOOKUP(AE514,Home!$C$8:$N$207,12,FALSE)="Timelønnet",1,0)</f>
        <v>0</v>
      </c>
      <c r="AP514">
        <f>SUM($AO$4:AO514)*AO514</f>
        <v>0</v>
      </c>
      <c r="AQ514">
        <f t="shared" si="166"/>
        <v>1</v>
      </c>
      <c r="AR514" t="str">
        <f t="shared" si="166"/>
        <v/>
      </c>
      <c r="AS514" t="e">
        <f t="shared" si="176"/>
        <v>#VALUE!</v>
      </c>
      <c r="AT514" s="45" t="e">
        <f t="shared" si="167"/>
        <v>#VALUE!</v>
      </c>
      <c r="AU514">
        <f>VLOOKUP(AQ514,Home!$C$8:$J$207,8,FALSE)</f>
        <v>0</v>
      </c>
    </row>
    <row r="515" spans="1:47" x14ac:dyDescent="0.25">
      <c r="A515" s="6">
        <f t="shared" si="168"/>
        <v>0</v>
      </c>
      <c r="B515" s="6">
        <f t="shared" si="177"/>
        <v>0</v>
      </c>
      <c r="C515" s="6" t="str">
        <f t="shared" si="169"/>
        <v/>
      </c>
      <c r="D515" s="7">
        <f t="shared" si="170"/>
        <v>0</v>
      </c>
      <c r="E515" s="7">
        <f t="shared" si="178"/>
        <v>0</v>
      </c>
      <c r="F515" s="7" t="str">
        <f t="shared" si="171"/>
        <v/>
      </c>
      <c r="G515" s="6">
        <f t="shared" si="172"/>
        <v>0</v>
      </c>
      <c r="H515" s="6">
        <f t="shared" si="179"/>
        <v>0</v>
      </c>
      <c r="I515" s="6" t="str">
        <f t="shared" si="180"/>
        <v/>
      </c>
      <c r="J515" s="11">
        <v>512</v>
      </c>
      <c r="K515" s="11">
        <f>IF(IFERROR(VLOOKUP(J515,Home!$A$8:$B$1048576,1,FALSE),0)=0,0,1)</f>
        <v>0</v>
      </c>
      <c r="L515" s="129" t="e">
        <f>IF(VLOOKUP(O515,Home!$C$8:$R$207,6,FALSE)="","",VLOOKUP(O515,Home!$C$8:$R$207,6,FALSE))</f>
        <v>#N/A</v>
      </c>
      <c r="M515" s="129" t="e">
        <f t="shared" si="162"/>
        <v>#N/A</v>
      </c>
      <c r="N515" s="11">
        <f>SUM($K$4:K515)</f>
        <v>200</v>
      </c>
      <c r="O515" s="11" t="str">
        <f>IF(P515="","",IF(IFERROR(VLOOKUP(N515,Home!$C$8:$R$1048576,1,FALSE),"")=0,"",IFERROR(VLOOKUP(N515,Home!$C$8:$R$1048576,1,FALSE),"")))</f>
        <v/>
      </c>
      <c r="P515" s="11" t="str">
        <f>IF(IFERROR(VLOOKUP(W515,Home!$C$8:$R$1048576,3,FALSE),"")=0,"",IFERROR(VLOOKUP(W515,Home!$C$8:$R$1048576,3,FALSE),""))</f>
        <v/>
      </c>
      <c r="Q515" s="11" t="str">
        <f t="shared" si="183"/>
        <v/>
      </c>
      <c r="R515" s="130" t="e">
        <f>VLOOKUP(Q515,'Baggrund til lister'!$G$4:$H$15,2,FALSE)</f>
        <v>#N/A</v>
      </c>
      <c r="S515" s="11" t="str">
        <f t="shared" si="164"/>
        <v/>
      </c>
      <c r="T515" s="11" t="str">
        <f>IF(IFERROR(VLOOKUP(N515,Home!$C$8:$R$1048576,11,FALSE),"")=0,"",IFERROR(VLOOKUP(N515,Home!$C$8:$R$1048576,11,FALSE),""))</f>
        <v/>
      </c>
      <c r="U515" s="11" t="str">
        <f>IF(IFERROR(VLOOKUP(O515,Home!$C$8:$R$1048576,12,FALSE),"")=0,"",IFERROR(VLOOKUP(O515,Home!$C$8:$R$1048576,12,FALSE),""))</f>
        <v/>
      </c>
      <c r="V515" s="11" t="str">
        <f>IF(IFERROR(VLOOKUP(O515,Home!$C$8:$R$1048576,8,FALSE),"")=0,"",IFERROR(VLOOKUP(O515,Home!$C$8:$R$1048576,8,FALSE),""))</f>
        <v/>
      </c>
      <c r="W515" s="11" t="str">
        <f>IF(OR(VLOOKUP(N515,Home!$C$7:$I$207,6,FALSE)="",VLOOKUP(N515,Home!$C$7:$I$207,7,FALSE)=""),"FEJL",SUM(Baggrundsark!$K$4:K515))</f>
        <v>FEJL</v>
      </c>
      <c r="Y515">
        <v>512</v>
      </c>
      <c r="Z515" s="1"/>
      <c r="AC515" s="44"/>
      <c r="AD515">
        <f t="shared" si="173"/>
        <v>0</v>
      </c>
      <c r="AE515">
        <f>SUM($AD$4:AD515)</f>
        <v>1</v>
      </c>
      <c r="AF515" s="103" t="str">
        <f>IFERROR(VLOOKUP(AN515,Home!$C$8:$E$207,3,FALSE),"")</f>
        <v/>
      </c>
      <c r="AG515" s="103" t="str">
        <f>IFERROR(VLOOKUP(AN515,Home!$C$8:$E$207,2,FALSE),"")</f>
        <v/>
      </c>
      <c r="AH515" s="104" t="str">
        <f>IF(VLOOKUP(AE515,Home!$C$8:$I$207,6,FALSE)="","",VLOOKUP(AE515,Home!$C$8:$I$207,6,FALSE))</f>
        <v/>
      </c>
      <c r="AI515" s="104" t="e">
        <f t="shared" si="181"/>
        <v>#VALUE!</v>
      </c>
      <c r="AJ515" s="105" t="e">
        <f t="shared" si="174"/>
        <v>#VALUE!</v>
      </c>
      <c r="AK515" s="103" t="e">
        <f t="shared" si="165"/>
        <v>#VALUE!</v>
      </c>
      <c r="AL515" s="103" t="e">
        <f t="shared" si="175"/>
        <v>#VALUE!</v>
      </c>
      <c r="AN515" t="str">
        <f>IF(OR(VLOOKUP(AE515,Home!$C$8:$I$207,6,FALSE)="",VLOOKUP(AE515,Home!$C$8:$I$207,7,FALSE)=""),"FEJL",Baggrundsark!AE515)</f>
        <v>FEJL</v>
      </c>
      <c r="AO515">
        <f>IF(VLOOKUP(AE515,Home!$C$8:$N$207,12,FALSE)="Timelønnet",1,0)</f>
        <v>0</v>
      </c>
      <c r="AP515">
        <f>SUM($AO$4:AO515)*AO515</f>
        <v>0</v>
      </c>
      <c r="AQ515">
        <f t="shared" si="166"/>
        <v>1</v>
      </c>
      <c r="AR515" t="str">
        <f t="shared" si="166"/>
        <v/>
      </c>
      <c r="AS515" t="e">
        <f t="shared" si="176"/>
        <v>#VALUE!</v>
      </c>
      <c r="AT515" s="45" t="e">
        <f t="shared" si="167"/>
        <v>#VALUE!</v>
      </c>
      <c r="AU515">
        <f>VLOOKUP(AQ515,Home!$C$8:$J$207,8,FALSE)</f>
        <v>0</v>
      </c>
    </row>
    <row r="516" spans="1:47" x14ac:dyDescent="0.25">
      <c r="A516" s="6">
        <f t="shared" si="168"/>
        <v>0</v>
      </c>
      <c r="B516" s="6">
        <f t="shared" si="177"/>
        <v>0</v>
      </c>
      <c r="C516" s="6" t="str">
        <f t="shared" si="169"/>
        <v/>
      </c>
      <c r="D516" s="7">
        <f t="shared" si="170"/>
        <v>0</v>
      </c>
      <c r="E516" s="7">
        <f t="shared" si="178"/>
        <v>0</v>
      </c>
      <c r="F516" s="7" t="str">
        <f t="shared" si="171"/>
        <v/>
      </c>
      <c r="G516" s="6">
        <f t="shared" si="172"/>
        <v>0</v>
      </c>
      <c r="H516" s="6">
        <f t="shared" si="179"/>
        <v>0</v>
      </c>
      <c r="I516" s="6" t="str">
        <f t="shared" si="180"/>
        <v/>
      </c>
      <c r="J516" s="11">
        <v>513</v>
      </c>
      <c r="K516" s="11">
        <f>IF(IFERROR(VLOOKUP(J516,Home!$A$8:$B$1048576,1,FALSE),0)=0,0,1)</f>
        <v>0</v>
      </c>
      <c r="L516" s="129" t="e">
        <f>IF(VLOOKUP(O516,Home!$C$8:$R$207,6,FALSE)="","",VLOOKUP(O516,Home!$C$8:$R$207,6,FALSE))</f>
        <v>#N/A</v>
      </c>
      <c r="M516" s="129" t="e">
        <f t="shared" ref="M516:M579" si="184">IF(O516=O515,EDATE(M515,1),L516)</f>
        <v>#N/A</v>
      </c>
      <c r="N516" s="11">
        <f>SUM($K$4:K516)</f>
        <v>200</v>
      </c>
      <c r="O516" s="11" t="str">
        <f>IF(P516="","",IF(IFERROR(VLOOKUP(N516,Home!$C$8:$R$1048576,1,FALSE),"")=0,"",IFERROR(VLOOKUP(N516,Home!$C$8:$R$1048576,1,FALSE),"")))</f>
        <v/>
      </c>
      <c r="P516" s="11" t="str">
        <f>IF(IFERROR(VLOOKUP(W516,Home!$C$8:$R$1048576,3,FALSE),"")=0,"",IFERROR(VLOOKUP(W516,Home!$C$8:$R$1048576,3,FALSE),""))</f>
        <v/>
      </c>
      <c r="Q516" s="11" t="str">
        <f t="shared" si="183"/>
        <v/>
      </c>
      <c r="R516" s="130" t="e">
        <f>VLOOKUP(Q516,'Baggrund til lister'!$G$4:$H$15,2,FALSE)</f>
        <v>#N/A</v>
      </c>
      <c r="S516" s="11" t="str">
        <f t="shared" ref="S516:S579" si="185">IFERROR(YEAR(M516),"")</f>
        <v/>
      </c>
      <c r="T516" s="11" t="str">
        <f>IF(IFERROR(VLOOKUP(N516,Home!$C$8:$R$1048576,11,FALSE),"")=0,"",IFERROR(VLOOKUP(N516,Home!$C$8:$R$1048576,11,FALSE),""))</f>
        <v/>
      </c>
      <c r="U516" s="11" t="str">
        <f>IF(IFERROR(VLOOKUP(O516,Home!$C$8:$R$1048576,12,FALSE),"")=0,"",IFERROR(VLOOKUP(O516,Home!$C$8:$R$1048576,12,FALSE),""))</f>
        <v/>
      </c>
      <c r="V516" s="11" t="str">
        <f>IF(IFERROR(VLOOKUP(O516,Home!$C$8:$R$1048576,8,FALSE),"")=0,"",IFERROR(VLOOKUP(O516,Home!$C$8:$R$1048576,8,FALSE),""))</f>
        <v/>
      </c>
      <c r="W516" s="11" t="str">
        <f>IF(OR(VLOOKUP(N516,Home!$C$7:$I$207,6,FALSE)="",VLOOKUP(N516,Home!$C$7:$I$207,7,FALSE)=""),"FEJL",SUM(Baggrundsark!$K$4:K516))</f>
        <v>FEJL</v>
      </c>
      <c r="Y516">
        <v>513</v>
      </c>
      <c r="Z516" s="1"/>
      <c r="AC516" s="44"/>
      <c r="AD516">
        <f t="shared" si="173"/>
        <v>0</v>
      </c>
      <c r="AE516">
        <f>SUM($AD$4:AD516)</f>
        <v>1</v>
      </c>
      <c r="AF516" s="103" t="str">
        <f>IFERROR(VLOOKUP(AN516,Home!$C$8:$E$207,3,FALSE),"")</f>
        <v/>
      </c>
      <c r="AG516" s="103" t="str">
        <f>IFERROR(VLOOKUP(AN516,Home!$C$8:$E$207,2,FALSE),"")</f>
        <v/>
      </c>
      <c r="AH516" s="104" t="str">
        <f>IF(VLOOKUP(AE516,Home!$C$8:$I$207,6,FALSE)="","",VLOOKUP(AE516,Home!$C$8:$I$207,6,FALSE))</f>
        <v/>
      </c>
      <c r="AI516" s="104" t="e">
        <f t="shared" si="181"/>
        <v>#VALUE!</v>
      </c>
      <c r="AJ516" s="105" t="e">
        <f t="shared" si="174"/>
        <v>#VALUE!</v>
      </c>
      <c r="AK516" s="103" t="e">
        <f t="shared" ref="AK516:AK579" si="186">YEAR(AI516)</f>
        <v>#VALUE!</v>
      </c>
      <c r="AL516" s="103" t="e">
        <f t="shared" si="175"/>
        <v>#VALUE!</v>
      </c>
      <c r="AN516" t="str">
        <f>IF(OR(VLOOKUP(AE516,Home!$C$8:$I$207,6,FALSE)="",VLOOKUP(AE516,Home!$C$8:$I$207,7,FALSE)=""),"FEJL",Baggrundsark!AE516)</f>
        <v>FEJL</v>
      </c>
      <c r="AO516">
        <f>IF(VLOOKUP(AE516,Home!$C$8:$N$207,12,FALSE)="Timelønnet",1,0)</f>
        <v>0</v>
      </c>
      <c r="AP516">
        <f>SUM($AO$4:AO516)*AO516</f>
        <v>0</v>
      </c>
      <c r="AQ516">
        <f t="shared" ref="AQ516:AR539" si="187">AE516</f>
        <v>1</v>
      </c>
      <c r="AR516" t="str">
        <f t="shared" si="187"/>
        <v/>
      </c>
      <c r="AS516" t="e">
        <f t="shared" si="176"/>
        <v>#VALUE!</v>
      </c>
      <c r="AT516" s="45" t="e">
        <f t="shared" ref="AT516:AT538" si="188">AK516</f>
        <v>#VALUE!</v>
      </c>
      <c r="AU516">
        <f>VLOOKUP(AQ516,Home!$C$8:$J$207,8,FALSE)</f>
        <v>0</v>
      </c>
    </row>
    <row r="517" spans="1:47" x14ac:dyDescent="0.25">
      <c r="A517" s="6">
        <f t="shared" ref="A517:A580" si="189">IF(U517="Kontraktansat",1,0)</f>
        <v>0</v>
      </c>
      <c r="B517" s="6">
        <f t="shared" si="177"/>
        <v>0</v>
      </c>
      <c r="C517" s="6" t="str">
        <f t="shared" ref="C517:C580" si="190">IF(B517=B516,"",B517)</f>
        <v/>
      </c>
      <c r="D517" s="7">
        <f t="shared" ref="D517:D580" si="191">IF(U517="Månedslønnet",1,0)</f>
        <v>0</v>
      </c>
      <c r="E517" s="7">
        <f t="shared" si="178"/>
        <v>0</v>
      </c>
      <c r="F517" s="7" t="str">
        <f t="shared" ref="F517:F580" si="192">IF(E517=E516,"",E517)</f>
        <v/>
      </c>
      <c r="G517" s="6">
        <f t="shared" ref="G517:G580" si="193">IF(U517="Standardsats",1,0)</f>
        <v>0</v>
      </c>
      <c r="H517" s="6">
        <f t="shared" si="179"/>
        <v>0</v>
      </c>
      <c r="I517" s="6" t="str">
        <f t="shared" si="180"/>
        <v/>
      </c>
      <c r="J517" s="11">
        <v>514</v>
      </c>
      <c r="K517" s="11">
        <f>IF(IFERROR(VLOOKUP(J517,Home!$A$8:$B$1048576,1,FALSE),0)=0,0,1)</f>
        <v>0</v>
      </c>
      <c r="L517" s="129" t="e">
        <f>IF(VLOOKUP(O517,Home!$C$8:$R$207,6,FALSE)="","",VLOOKUP(O517,Home!$C$8:$R$207,6,FALSE))</f>
        <v>#N/A</v>
      </c>
      <c r="M517" s="129" t="e">
        <f t="shared" si="184"/>
        <v>#N/A</v>
      </c>
      <c r="N517" s="11">
        <f>SUM($K$4:K517)</f>
        <v>200</v>
      </c>
      <c r="O517" s="11" t="str">
        <f>IF(P517="","",IF(IFERROR(VLOOKUP(N517,Home!$C$8:$R$1048576,1,FALSE),"")=0,"",IFERROR(VLOOKUP(N517,Home!$C$8:$R$1048576,1,FALSE),"")))</f>
        <v/>
      </c>
      <c r="P517" s="11" t="str">
        <f>IF(IFERROR(VLOOKUP(W517,Home!$C$8:$R$1048576,3,FALSE),"")=0,"",IFERROR(VLOOKUP(W517,Home!$C$8:$R$1048576,3,FALSE),""))</f>
        <v/>
      </c>
      <c r="Q517" s="11" t="str">
        <f t="shared" si="183"/>
        <v/>
      </c>
      <c r="R517" s="130" t="e">
        <f>VLOOKUP(Q517,'Baggrund til lister'!$G$4:$H$15,2,FALSE)</f>
        <v>#N/A</v>
      </c>
      <c r="S517" s="11" t="str">
        <f t="shared" si="185"/>
        <v/>
      </c>
      <c r="T517" s="11" t="str">
        <f>IF(IFERROR(VLOOKUP(N517,Home!$C$8:$R$1048576,11,FALSE),"")=0,"",IFERROR(VLOOKUP(N517,Home!$C$8:$R$1048576,11,FALSE),""))</f>
        <v/>
      </c>
      <c r="U517" s="11" t="str">
        <f>IF(IFERROR(VLOOKUP(O517,Home!$C$8:$R$1048576,12,FALSE),"")=0,"",IFERROR(VLOOKUP(O517,Home!$C$8:$R$1048576,12,FALSE),""))</f>
        <v/>
      </c>
      <c r="V517" s="11" t="str">
        <f>IF(IFERROR(VLOOKUP(O517,Home!$C$8:$R$1048576,8,FALSE),"")=0,"",IFERROR(VLOOKUP(O517,Home!$C$8:$R$1048576,8,FALSE),""))</f>
        <v/>
      </c>
      <c r="W517" s="11" t="str">
        <f>IF(OR(VLOOKUP(N517,Home!$C$7:$I$207,6,FALSE)="",VLOOKUP(N517,Home!$C$7:$I$207,7,FALSE)=""),"FEJL",SUM(Baggrundsark!$K$4:K517))</f>
        <v>FEJL</v>
      </c>
      <c r="Y517">
        <v>514</v>
      </c>
      <c r="Z517" s="1"/>
      <c r="AC517" s="44"/>
      <c r="AD517">
        <f t="shared" ref="AD517:AD580" si="194">IF(IFERROR(VLOOKUP(Y517,$AC$4:$AC$203,1,FALSE),0)=0,0,1)</f>
        <v>0</v>
      </c>
      <c r="AE517">
        <f>SUM($AD$4:AD517)</f>
        <v>1</v>
      </c>
      <c r="AF517" s="103" t="str">
        <f>IFERROR(VLOOKUP(AN517,Home!$C$8:$E$207,3,FALSE),"")</f>
        <v/>
      </c>
      <c r="AG517" s="103" t="str">
        <f>IFERROR(VLOOKUP(AN517,Home!$C$8:$E$207,2,FALSE),"")</f>
        <v/>
      </c>
      <c r="AH517" s="104" t="str">
        <f>IF(VLOOKUP(AE517,Home!$C$8:$I$207,6,FALSE)="","",VLOOKUP(AE517,Home!$C$8:$I$207,6,FALSE))</f>
        <v/>
      </c>
      <c r="AI517" s="104" t="e">
        <f t="shared" si="181"/>
        <v>#VALUE!</v>
      </c>
      <c r="AJ517" s="105" t="e">
        <f t="shared" ref="AJ517:AJ580" si="195">1+INT((AI517-DATE(YEAR(AI517+4-WEEKDAY(AI517+6)),1,5)+WEEKDAY(DATE(YEAR(AI517+4-WEEKDAY(AI517+6)),1,3)))/7)</f>
        <v>#VALUE!</v>
      </c>
      <c r="AK517" s="103" t="e">
        <f t="shared" si="186"/>
        <v>#VALUE!</v>
      </c>
      <c r="AL517" s="103" t="e">
        <f t="shared" ref="AL517:AL580" si="196">AK517&amp;" "&amp;AJ517</f>
        <v>#VALUE!</v>
      </c>
      <c r="AN517" t="str">
        <f>IF(OR(VLOOKUP(AE517,Home!$C$8:$I$207,6,FALSE)="",VLOOKUP(AE517,Home!$C$8:$I$207,7,FALSE)=""),"FEJL",Baggrundsark!AE517)</f>
        <v>FEJL</v>
      </c>
      <c r="AO517">
        <f>IF(VLOOKUP(AE517,Home!$C$8:$N$207,12,FALSE)="Timelønnet",1,0)</f>
        <v>0</v>
      </c>
      <c r="AP517">
        <f>SUM($AO$4:AO517)*AO517</f>
        <v>0</v>
      </c>
      <c r="AQ517">
        <f t="shared" si="187"/>
        <v>1</v>
      </c>
      <c r="AR517" t="str">
        <f t="shared" si="187"/>
        <v/>
      </c>
      <c r="AS517" t="e">
        <f t="shared" ref="AS517:AS580" si="197">VLOOKUP(AL517,$BB$4:$BC$476,2,FALSE)</f>
        <v>#VALUE!</v>
      </c>
      <c r="AT517" s="45" t="e">
        <f t="shared" si="188"/>
        <v>#VALUE!</v>
      </c>
      <c r="AU517">
        <f>VLOOKUP(AQ517,Home!$C$8:$J$207,8,FALSE)</f>
        <v>0</v>
      </c>
    </row>
    <row r="518" spans="1:47" x14ac:dyDescent="0.25">
      <c r="A518" s="6">
        <f t="shared" si="189"/>
        <v>0</v>
      </c>
      <c r="B518" s="6">
        <f t="shared" ref="B518:B581" si="198">A518+B517</f>
        <v>0</v>
      </c>
      <c r="C518" s="6" t="str">
        <f t="shared" si="190"/>
        <v/>
      </c>
      <c r="D518" s="7">
        <f t="shared" si="191"/>
        <v>0</v>
      </c>
      <c r="E518" s="7">
        <f t="shared" ref="E518:E581" si="199">D518+E517</f>
        <v>0</v>
      </c>
      <c r="F518" s="7" t="str">
        <f t="shared" si="192"/>
        <v/>
      </c>
      <c r="G518" s="6">
        <f t="shared" si="193"/>
        <v>0</v>
      </c>
      <c r="H518" s="6">
        <f t="shared" ref="H518:H581" si="200">G518+H517</f>
        <v>0</v>
      </c>
      <c r="I518" s="6" t="str">
        <f t="shared" ref="I518:I581" si="201">IF(H518=H517,"",H518)</f>
        <v/>
      </c>
      <c r="J518" s="11">
        <v>515</v>
      </c>
      <c r="K518" s="11">
        <f>IF(IFERROR(VLOOKUP(J518,Home!$A$8:$B$1048576,1,FALSE),0)=0,0,1)</f>
        <v>0</v>
      </c>
      <c r="L518" s="129" t="e">
        <f>IF(VLOOKUP(O518,Home!$C$8:$R$207,6,FALSE)="","",VLOOKUP(O518,Home!$C$8:$R$207,6,FALSE))</f>
        <v>#N/A</v>
      </c>
      <c r="M518" s="129" t="e">
        <f t="shared" si="184"/>
        <v>#N/A</v>
      </c>
      <c r="N518" s="11">
        <f>SUM($K$4:K518)</f>
        <v>200</v>
      </c>
      <c r="O518" s="11" t="str">
        <f>IF(P518="","",IF(IFERROR(VLOOKUP(N518,Home!$C$8:$R$1048576,1,FALSE),"")=0,"",IFERROR(VLOOKUP(N518,Home!$C$8:$R$1048576,1,FALSE),"")))</f>
        <v/>
      </c>
      <c r="P518" s="11" t="str">
        <f>IF(IFERROR(VLOOKUP(W518,Home!$C$8:$R$1048576,3,FALSE),"")=0,"",IFERROR(VLOOKUP(W518,Home!$C$8:$R$1048576,3,FALSE),""))</f>
        <v/>
      </c>
      <c r="Q518" s="11" t="str">
        <f t="shared" si="183"/>
        <v/>
      </c>
      <c r="R518" s="130" t="e">
        <f>VLOOKUP(Q518,'Baggrund til lister'!$G$4:$H$15,2,FALSE)</f>
        <v>#N/A</v>
      </c>
      <c r="S518" s="11" t="str">
        <f t="shared" si="185"/>
        <v/>
      </c>
      <c r="T518" s="11" t="str">
        <f>IF(IFERROR(VLOOKUP(N518,Home!$C$8:$R$1048576,11,FALSE),"")=0,"",IFERROR(VLOOKUP(N518,Home!$C$8:$R$1048576,11,FALSE),""))</f>
        <v/>
      </c>
      <c r="U518" s="11" t="str">
        <f>IF(IFERROR(VLOOKUP(O518,Home!$C$8:$R$1048576,12,FALSE),"")=0,"",IFERROR(VLOOKUP(O518,Home!$C$8:$R$1048576,12,FALSE),""))</f>
        <v/>
      </c>
      <c r="V518" s="11" t="str">
        <f>IF(IFERROR(VLOOKUP(O518,Home!$C$8:$R$1048576,8,FALSE),"")=0,"",IFERROR(VLOOKUP(O518,Home!$C$8:$R$1048576,8,FALSE),""))</f>
        <v/>
      </c>
      <c r="W518" s="11" t="str">
        <f>IF(OR(VLOOKUP(N518,Home!$C$7:$I$207,6,FALSE)="",VLOOKUP(N518,Home!$C$7:$I$207,7,FALSE)=""),"FEJL",SUM(Baggrundsark!$K$4:K518))</f>
        <v>FEJL</v>
      </c>
      <c r="Y518">
        <v>515</v>
      </c>
      <c r="Z518" s="1"/>
      <c r="AC518" s="44"/>
      <c r="AD518">
        <f t="shared" si="194"/>
        <v>0</v>
      </c>
      <c r="AE518">
        <f>SUM($AD$4:AD518)</f>
        <v>1</v>
      </c>
      <c r="AF518" s="103" t="str">
        <f>IFERROR(VLOOKUP(AN518,Home!$C$8:$E$207,3,FALSE),"")</f>
        <v/>
      </c>
      <c r="AG518" s="103" t="str">
        <f>IFERROR(VLOOKUP(AN518,Home!$C$8:$E$207,2,FALSE),"")</f>
        <v/>
      </c>
      <c r="AH518" s="104" t="str">
        <f>IF(VLOOKUP(AE518,Home!$C$8:$I$207,6,FALSE)="","",VLOOKUP(AE518,Home!$C$8:$I$207,6,FALSE))</f>
        <v/>
      </c>
      <c r="AI518" s="104" t="e">
        <f t="shared" ref="AI518:AI581" si="202">IF(AG518=AG517,AI517+14,AH518)</f>
        <v>#VALUE!</v>
      </c>
      <c r="AJ518" s="105" t="e">
        <f t="shared" si="195"/>
        <v>#VALUE!</v>
      </c>
      <c r="AK518" s="103" t="e">
        <f t="shared" si="186"/>
        <v>#VALUE!</v>
      </c>
      <c r="AL518" s="103" t="e">
        <f t="shared" si="196"/>
        <v>#VALUE!</v>
      </c>
      <c r="AN518" t="str">
        <f>IF(OR(VLOOKUP(AE518,Home!$C$8:$I$207,6,FALSE)="",VLOOKUP(AE518,Home!$C$8:$I$207,7,FALSE)=""),"FEJL",Baggrundsark!AE518)</f>
        <v>FEJL</v>
      </c>
      <c r="AO518">
        <f>IF(VLOOKUP(AE518,Home!$C$8:$N$207,12,FALSE)="Timelønnet",1,0)</f>
        <v>0</v>
      </c>
      <c r="AP518">
        <f>SUM($AO$4:AO518)*AO518</f>
        <v>0</v>
      </c>
      <c r="AQ518">
        <f t="shared" si="187"/>
        <v>1</v>
      </c>
      <c r="AR518" t="str">
        <f t="shared" si="187"/>
        <v/>
      </c>
      <c r="AS518" t="e">
        <f t="shared" si="197"/>
        <v>#VALUE!</v>
      </c>
      <c r="AT518" s="45" t="e">
        <f t="shared" si="188"/>
        <v>#VALUE!</v>
      </c>
      <c r="AU518">
        <f>VLOOKUP(AQ518,Home!$C$8:$J$207,8,FALSE)</f>
        <v>0</v>
      </c>
    </row>
    <row r="519" spans="1:47" x14ac:dyDescent="0.25">
      <c r="A519" s="6">
        <f t="shared" si="189"/>
        <v>0</v>
      </c>
      <c r="B519" s="6">
        <f t="shared" si="198"/>
        <v>0</v>
      </c>
      <c r="C519" s="6" t="str">
        <f t="shared" si="190"/>
        <v/>
      </c>
      <c r="D519" s="7">
        <f t="shared" si="191"/>
        <v>0</v>
      </c>
      <c r="E519" s="7">
        <f t="shared" si="199"/>
        <v>0</v>
      </c>
      <c r="F519" s="7" t="str">
        <f t="shared" si="192"/>
        <v/>
      </c>
      <c r="G519" s="6">
        <f t="shared" si="193"/>
        <v>0</v>
      </c>
      <c r="H519" s="6">
        <f t="shared" si="200"/>
        <v>0</v>
      </c>
      <c r="I519" s="6" t="str">
        <f t="shared" si="201"/>
        <v/>
      </c>
      <c r="J519" s="11">
        <v>516</v>
      </c>
      <c r="K519" s="11">
        <f>IF(IFERROR(VLOOKUP(J519,Home!$A$8:$B$1048576,1,FALSE),0)=0,0,1)</f>
        <v>0</v>
      </c>
      <c r="L519" s="129" t="e">
        <f>IF(VLOOKUP(O519,Home!$C$8:$R$207,6,FALSE)="","",VLOOKUP(O519,Home!$C$8:$R$207,6,FALSE))</f>
        <v>#N/A</v>
      </c>
      <c r="M519" s="129" t="e">
        <f t="shared" si="184"/>
        <v>#N/A</v>
      </c>
      <c r="N519" s="11">
        <f>SUM($K$4:K519)</f>
        <v>200</v>
      </c>
      <c r="O519" s="11" t="str">
        <f>IF(P519="","",IF(IFERROR(VLOOKUP(N519,Home!$C$8:$R$1048576,1,FALSE),"")=0,"",IFERROR(VLOOKUP(N519,Home!$C$8:$R$1048576,1,FALSE),"")))</f>
        <v/>
      </c>
      <c r="P519" s="11" t="str">
        <f>IF(IFERROR(VLOOKUP(W519,Home!$C$8:$R$1048576,3,FALSE),"")=0,"",IFERROR(VLOOKUP(W519,Home!$C$8:$R$1048576,3,FALSE),""))</f>
        <v/>
      </c>
      <c r="Q519" s="11" t="str">
        <f t="shared" si="183"/>
        <v/>
      </c>
      <c r="R519" s="130" t="e">
        <f>VLOOKUP(Q519,'Baggrund til lister'!$G$4:$H$15,2,FALSE)</f>
        <v>#N/A</v>
      </c>
      <c r="S519" s="11" t="str">
        <f t="shared" si="185"/>
        <v/>
      </c>
      <c r="T519" s="11" t="str">
        <f>IF(IFERROR(VLOOKUP(N519,Home!$C$8:$R$1048576,11,FALSE),"")=0,"",IFERROR(VLOOKUP(N519,Home!$C$8:$R$1048576,11,FALSE),""))</f>
        <v/>
      </c>
      <c r="U519" s="11" t="str">
        <f>IF(IFERROR(VLOOKUP(O519,Home!$C$8:$R$1048576,12,FALSE),"")=0,"",IFERROR(VLOOKUP(O519,Home!$C$8:$R$1048576,12,FALSE),""))</f>
        <v/>
      </c>
      <c r="V519" s="11" t="str">
        <f>IF(IFERROR(VLOOKUP(O519,Home!$C$8:$R$1048576,8,FALSE),"")=0,"",IFERROR(VLOOKUP(O519,Home!$C$8:$R$1048576,8,FALSE),""))</f>
        <v/>
      </c>
      <c r="W519" s="11" t="str">
        <f>IF(OR(VLOOKUP(N519,Home!$C$7:$I$207,6,FALSE)="",VLOOKUP(N519,Home!$C$7:$I$207,7,FALSE)=""),"FEJL",SUM(Baggrundsark!$K$4:K519))</f>
        <v>FEJL</v>
      </c>
      <c r="Y519">
        <v>516</v>
      </c>
      <c r="Z519" s="1"/>
      <c r="AC519" s="44"/>
      <c r="AD519">
        <f t="shared" si="194"/>
        <v>0</v>
      </c>
      <c r="AE519">
        <f>SUM($AD$4:AD519)</f>
        <v>1</v>
      </c>
      <c r="AF519" s="103" t="str">
        <f>IFERROR(VLOOKUP(AN519,Home!$C$8:$E$207,3,FALSE),"")</f>
        <v/>
      </c>
      <c r="AG519" s="103" t="str">
        <f>IFERROR(VLOOKUP(AN519,Home!$C$8:$E$207,2,FALSE),"")</f>
        <v/>
      </c>
      <c r="AH519" s="104" t="str">
        <f>IF(VLOOKUP(AE519,Home!$C$8:$I$207,6,FALSE)="","",VLOOKUP(AE519,Home!$C$8:$I$207,6,FALSE))</f>
        <v/>
      </c>
      <c r="AI519" s="104" t="e">
        <f t="shared" si="202"/>
        <v>#VALUE!</v>
      </c>
      <c r="AJ519" s="105" t="e">
        <f t="shared" si="195"/>
        <v>#VALUE!</v>
      </c>
      <c r="AK519" s="103" t="e">
        <f t="shared" si="186"/>
        <v>#VALUE!</v>
      </c>
      <c r="AL519" s="103" t="e">
        <f t="shared" si="196"/>
        <v>#VALUE!</v>
      </c>
      <c r="AN519" t="str">
        <f>IF(OR(VLOOKUP(AE519,Home!$C$8:$I$207,6,FALSE)="",VLOOKUP(AE519,Home!$C$8:$I$207,7,FALSE)=""),"FEJL",Baggrundsark!AE519)</f>
        <v>FEJL</v>
      </c>
      <c r="AO519">
        <f>IF(VLOOKUP(AE519,Home!$C$8:$N$207,12,FALSE)="Timelønnet",1,0)</f>
        <v>0</v>
      </c>
      <c r="AP519">
        <f>SUM($AO$4:AO519)*AO519</f>
        <v>0</v>
      </c>
      <c r="AQ519">
        <f t="shared" si="187"/>
        <v>1</v>
      </c>
      <c r="AR519" t="str">
        <f t="shared" si="187"/>
        <v/>
      </c>
      <c r="AS519" t="e">
        <f t="shared" si="197"/>
        <v>#VALUE!</v>
      </c>
      <c r="AT519" s="45" t="e">
        <f t="shared" si="188"/>
        <v>#VALUE!</v>
      </c>
      <c r="AU519">
        <f>VLOOKUP(AQ519,Home!$C$8:$J$207,8,FALSE)</f>
        <v>0</v>
      </c>
    </row>
    <row r="520" spans="1:47" x14ac:dyDescent="0.25">
      <c r="A520" s="6">
        <f t="shared" si="189"/>
        <v>0</v>
      </c>
      <c r="B520" s="6">
        <f t="shared" si="198"/>
        <v>0</v>
      </c>
      <c r="C520" s="6" t="str">
        <f t="shared" si="190"/>
        <v/>
      </c>
      <c r="D520" s="7">
        <f t="shared" si="191"/>
        <v>0</v>
      </c>
      <c r="E520" s="7">
        <f t="shared" si="199"/>
        <v>0</v>
      </c>
      <c r="F520" s="7" t="str">
        <f t="shared" si="192"/>
        <v/>
      </c>
      <c r="G520" s="6">
        <f t="shared" si="193"/>
        <v>0</v>
      </c>
      <c r="H520" s="6">
        <f t="shared" si="200"/>
        <v>0</v>
      </c>
      <c r="I520" s="6" t="str">
        <f t="shared" si="201"/>
        <v/>
      </c>
      <c r="J520" s="11">
        <v>517</v>
      </c>
      <c r="K520" s="11">
        <f>IF(IFERROR(VLOOKUP(J520,Home!$A$8:$B$1048576,1,FALSE),0)=0,0,1)</f>
        <v>0</v>
      </c>
      <c r="L520" s="129" t="e">
        <f>IF(VLOOKUP(O520,Home!$C$8:$R$207,6,FALSE)="","",VLOOKUP(O520,Home!$C$8:$R$207,6,FALSE))</f>
        <v>#N/A</v>
      </c>
      <c r="M520" s="129" t="e">
        <f t="shared" si="184"/>
        <v>#N/A</v>
      </c>
      <c r="N520" s="11">
        <f>SUM($K$4:K520)</f>
        <v>200</v>
      </c>
      <c r="O520" s="11" t="str">
        <f>IF(P520="","",IF(IFERROR(VLOOKUP(N520,Home!$C$8:$R$1048576,1,FALSE),"")=0,"",IFERROR(VLOOKUP(N520,Home!$C$8:$R$1048576,1,FALSE),"")))</f>
        <v/>
      </c>
      <c r="P520" s="11" t="str">
        <f>IF(IFERROR(VLOOKUP(W520,Home!$C$8:$R$1048576,3,FALSE),"")=0,"",IFERROR(VLOOKUP(W520,Home!$C$8:$R$1048576,3,FALSE),""))</f>
        <v/>
      </c>
      <c r="Q520" s="11" t="str">
        <f t="shared" si="183"/>
        <v/>
      </c>
      <c r="R520" s="130" t="e">
        <f>VLOOKUP(Q520,'Baggrund til lister'!$G$4:$H$15,2,FALSE)</f>
        <v>#N/A</v>
      </c>
      <c r="S520" s="11" t="str">
        <f t="shared" si="185"/>
        <v/>
      </c>
      <c r="T520" s="11" t="str">
        <f>IF(IFERROR(VLOOKUP(N520,Home!$C$8:$R$1048576,11,FALSE),"")=0,"",IFERROR(VLOOKUP(N520,Home!$C$8:$R$1048576,11,FALSE),""))</f>
        <v/>
      </c>
      <c r="U520" s="11" t="str">
        <f>IF(IFERROR(VLOOKUP(O520,Home!$C$8:$R$1048576,12,FALSE),"")=0,"",IFERROR(VLOOKUP(O520,Home!$C$8:$R$1048576,12,FALSE),""))</f>
        <v/>
      </c>
      <c r="V520" s="11" t="str">
        <f>IF(IFERROR(VLOOKUP(O520,Home!$C$8:$R$1048576,8,FALSE),"")=0,"",IFERROR(VLOOKUP(O520,Home!$C$8:$R$1048576,8,FALSE),""))</f>
        <v/>
      </c>
      <c r="W520" s="11" t="str">
        <f>IF(OR(VLOOKUP(N520,Home!$C$7:$I$207,6,FALSE)="",VLOOKUP(N520,Home!$C$7:$I$207,7,FALSE)=""),"FEJL",SUM(Baggrundsark!$K$4:K520))</f>
        <v>FEJL</v>
      </c>
      <c r="Y520">
        <v>517</v>
      </c>
      <c r="Z520" s="1"/>
      <c r="AC520" s="44"/>
      <c r="AD520">
        <f t="shared" si="194"/>
        <v>0</v>
      </c>
      <c r="AE520">
        <f>SUM($AD$4:AD520)</f>
        <v>1</v>
      </c>
      <c r="AF520" s="103" t="str">
        <f>IFERROR(VLOOKUP(AN520,Home!$C$8:$E$207,3,FALSE),"")</f>
        <v/>
      </c>
      <c r="AG520" s="103" t="str">
        <f>IFERROR(VLOOKUP(AN520,Home!$C$8:$E$207,2,FALSE),"")</f>
        <v/>
      </c>
      <c r="AH520" s="104" t="str">
        <f>IF(VLOOKUP(AE520,Home!$C$8:$I$207,6,FALSE)="","",VLOOKUP(AE520,Home!$C$8:$I$207,6,FALSE))</f>
        <v/>
      </c>
      <c r="AI520" s="104" t="e">
        <f t="shared" si="202"/>
        <v>#VALUE!</v>
      </c>
      <c r="AJ520" s="105" t="e">
        <f t="shared" si="195"/>
        <v>#VALUE!</v>
      </c>
      <c r="AK520" s="103" t="e">
        <f t="shared" si="186"/>
        <v>#VALUE!</v>
      </c>
      <c r="AL520" s="103" t="e">
        <f t="shared" si="196"/>
        <v>#VALUE!</v>
      </c>
      <c r="AN520" t="str">
        <f>IF(OR(VLOOKUP(AE520,Home!$C$8:$I$207,6,FALSE)="",VLOOKUP(AE520,Home!$C$8:$I$207,7,FALSE)=""),"FEJL",Baggrundsark!AE520)</f>
        <v>FEJL</v>
      </c>
      <c r="AO520">
        <f>IF(VLOOKUP(AE520,Home!$C$8:$N$207,12,FALSE)="Timelønnet",1,0)</f>
        <v>0</v>
      </c>
      <c r="AP520">
        <f>SUM($AO$4:AO520)*AO520</f>
        <v>0</v>
      </c>
      <c r="AQ520">
        <f t="shared" si="187"/>
        <v>1</v>
      </c>
      <c r="AR520" t="str">
        <f t="shared" si="187"/>
        <v/>
      </c>
      <c r="AS520" t="e">
        <f t="shared" si="197"/>
        <v>#VALUE!</v>
      </c>
      <c r="AT520" s="45" t="e">
        <f t="shared" si="188"/>
        <v>#VALUE!</v>
      </c>
      <c r="AU520">
        <f>VLOOKUP(AQ520,Home!$C$8:$J$207,8,FALSE)</f>
        <v>0</v>
      </c>
    </row>
    <row r="521" spans="1:47" x14ac:dyDescent="0.25">
      <c r="A521" s="6">
        <f t="shared" si="189"/>
        <v>0</v>
      </c>
      <c r="B521" s="6">
        <f t="shared" si="198"/>
        <v>0</v>
      </c>
      <c r="C521" s="6" t="str">
        <f t="shared" si="190"/>
        <v/>
      </c>
      <c r="D521" s="7">
        <f t="shared" si="191"/>
        <v>0</v>
      </c>
      <c r="E521" s="7">
        <f t="shared" si="199"/>
        <v>0</v>
      </c>
      <c r="F521" s="7" t="str">
        <f t="shared" si="192"/>
        <v/>
      </c>
      <c r="G521" s="6">
        <f t="shared" si="193"/>
        <v>0</v>
      </c>
      <c r="H521" s="6">
        <f t="shared" si="200"/>
        <v>0</v>
      </c>
      <c r="I521" s="6" t="str">
        <f t="shared" si="201"/>
        <v/>
      </c>
      <c r="J521" s="11">
        <v>518</v>
      </c>
      <c r="K521" s="11">
        <f>IF(IFERROR(VLOOKUP(J521,Home!$A$8:$B$1048576,1,FALSE),0)=0,0,1)</f>
        <v>0</v>
      </c>
      <c r="L521" s="129" t="e">
        <f>IF(VLOOKUP(O521,Home!$C$8:$R$207,6,FALSE)="","",VLOOKUP(O521,Home!$C$8:$R$207,6,FALSE))</f>
        <v>#N/A</v>
      </c>
      <c r="M521" s="129" t="e">
        <f t="shared" si="184"/>
        <v>#N/A</v>
      </c>
      <c r="N521" s="11">
        <f>SUM($K$4:K521)</f>
        <v>200</v>
      </c>
      <c r="O521" s="11" t="str">
        <f>IF(P521="","",IF(IFERROR(VLOOKUP(N521,Home!$C$8:$R$1048576,1,FALSE),"")=0,"",IFERROR(VLOOKUP(N521,Home!$C$8:$R$1048576,1,FALSE),"")))</f>
        <v/>
      </c>
      <c r="P521" s="11" t="str">
        <f>IF(IFERROR(VLOOKUP(W521,Home!$C$8:$R$1048576,3,FALSE),"")=0,"",IFERROR(VLOOKUP(W521,Home!$C$8:$R$1048576,3,FALSE),""))</f>
        <v/>
      </c>
      <c r="Q521" s="11" t="str">
        <f t="shared" si="183"/>
        <v/>
      </c>
      <c r="R521" s="130" t="e">
        <f>VLOOKUP(Q521,'Baggrund til lister'!$G$4:$H$15,2,FALSE)</f>
        <v>#N/A</v>
      </c>
      <c r="S521" s="11" t="str">
        <f t="shared" si="185"/>
        <v/>
      </c>
      <c r="T521" s="11" t="str">
        <f>IF(IFERROR(VLOOKUP(N521,Home!$C$8:$R$1048576,11,FALSE),"")=0,"",IFERROR(VLOOKUP(N521,Home!$C$8:$R$1048576,11,FALSE),""))</f>
        <v/>
      </c>
      <c r="U521" s="11" t="str">
        <f>IF(IFERROR(VLOOKUP(O521,Home!$C$8:$R$1048576,12,FALSE),"")=0,"",IFERROR(VLOOKUP(O521,Home!$C$8:$R$1048576,12,FALSE),""))</f>
        <v/>
      </c>
      <c r="V521" s="11" t="str">
        <f>IF(IFERROR(VLOOKUP(O521,Home!$C$8:$R$1048576,8,FALSE),"")=0,"",IFERROR(VLOOKUP(O521,Home!$C$8:$R$1048576,8,FALSE),""))</f>
        <v/>
      </c>
      <c r="W521" s="11" t="str">
        <f>IF(OR(VLOOKUP(N521,Home!$C$7:$I$207,6,FALSE)="",VLOOKUP(N521,Home!$C$7:$I$207,7,FALSE)=""),"FEJL",SUM(Baggrundsark!$K$4:K521))</f>
        <v>FEJL</v>
      </c>
      <c r="Y521">
        <v>518</v>
      </c>
      <c r="Z521" s="1"/>
      <c r="AC521" s="44"/>
      <c r="AD521">
        <f t="shared" si="194"/>
        <v>0</v>
      </c>
      <c r="AE521">
        <f>SUM($AD$4:AD521)</f>
        <v>1</v>
      </c>
      <c r="AF521" s="103" t="str">
        <f>IFERROR(VLOOKUP(AN521,Home!$C$8:$E$207,3,FALSE),"")</f>
        <v/>
      </c>
      <c r="AG521" s="103" t="str">
        <f>IFERROR(VLOOKUP(AN521,Home!$C$8:$E$207,2,FALSE),"")</f>
        <v/>
      </c>
      <c r="AH521" s="104" t="str">
        <f>IF(VLOOKUP(AE521,Home!$C$8:$I$207,6,FALSE)="","",VLOOKUP(AE521,Home!$C$8:$I$207,6,FALSE))</f>
        <v/>
      </c>
      <c r="AI521" s="104" t="e">
        <f t="shared" si="202"/>
        <v>#VALUE!</v>
      </c>
      <c r="AJ521" s="105" t="e">
        <f t="shared" si="195"/>
        <v>#VALUE!</v>
      </c>
      <c r="AK521" s="103" t="e">
        <f t="shared" si="186"/>
        <v>#VALUE!</v>
      </c>
      <c r="AL521" s="103" t="e">
        <f t="shared" si="196"/>
        <v>#VALUE!</v>
      </c>
      <c r="AN521" t="str">
        <f>IF(OR(VLOOKUP(AE521,Home!$C$8:$I$207,6,FALSE)="",VLOOKUP(AE521,Home!$C$8:$I$207,7,FALSE)=""),"FEJL",Baggrundsark!AE521)</f>
        <v>FEJL</v>
      </c>
      <c r="AO521">
        <f>IF(VLOOKUP(AE521,Home!$C$8:$N$207,12,FALSE)="Timelønnet",1,0)</f>
        <v>0</v>
      </c>
      <c r="AP521">
        <f>SUM($AO$4:AO521)*AO521</f>
        <v>0</v>
      </c>
      <c r="AQ521">
        <f t="shared" si="187"/>
        <v>1</v>
      </c>
      <c r="AR521" t="str">
        <f t="shared" si="187"/>
        <v/>
      </c>
      <c r="AS521" t="e">
        <f t="shared" si="197"/>
        <v>#VALUE!</v>
      </c>
      <c r="AT521" s="45" t="e">
        <f t="shared" si="188"/>
        <v>#VALUE!</v>
      </c>
      <c r="AU521">
        <f>VLOOKUP(AQ521,Home!$C$8:$J$207,8,FALSE)</f>
        <v>0</v>
      </c>
    </row>
    <row r="522" spans="1:47" x14ac:dyDescent="0.25">
      <c r="A522" s="6">
        <f t="shared" si="189"/>
        <v>0</v>
      </c>
      <c r="B522" s="6">
        <f t="shared" si="198"/>
        <v>0</v>
      </c>
      <c r="C522" s="6" t="str">
        <f t="shared" si="190"/>
        <v/>
      </c>
      <c r="D522" s="7">
        <f t="shared" si="191"/>
        <v>0</v>
      </c>
      <c r="E522" s="7">
        <f t="shared" si="199"/>
        <v>0</v>
      </c>
      <c r="F522" s="7" t="str">
        <f t="shared" si="192"/>
        <v/>
      </c>
      <c r="G522" s="6">
        <f t="shared" si="193"/>
        <v>0</v>
      </c>
      <c r="H522" s="6">
        <f t="shared" si="200"/>
        <v>0</v>
      </c>
      <c r="I522" s="6" t="str">
        <f t="shared" si="201"/>
        <v/>
      </c>
      <c r="J522" s="11">
        <v>519</v>
      </c>
      <c r="K522" s="11">
        <f>IF(IFERROR(VLOOKUP(J522,Home!$A$8:$B$1048576,1,FALSE),0)=0,0,1)</f>
        <v>0</v>
      </c>
      <c r="L522" s="129" t="e">
        <f>IF(VLOOKUP(O522,Home!$C$8:$R$207,6,FALSE)="","",VLOOKUP(O522,Home!$C$8:$R$207,6,FALSE))</f>
        <v>#N/A</v>
      </c>
      <c r="M522" s="129" t="e">
        <f t="shared" si="184"/>
        <v>#N/A</v>
      </c>
      <c r="N522" s="11">
        <f>SUM($K$4:K522)</f>
        <v>200</v>
      </c>
      <c r="O522" s="11" t="str">
        <f>IF(P522="","",IF(IFERROR(VLOOKUP(N522,Home!$C$8:$R$1048576,1,FALSE),"")=0,"",IFERROR(VLOOKUP(N522,Home!$C$8:$R$1048576,1,FALSE),"")))</f>
        <v/>
      </c>
      <c r="P522" s="11" t="str">
        <f>IF(IFERROR(VLOOKUP(W522,Home!$C$8:$R$1048576,3,FALSE),"")=0,"",IFERROR(VLOOKUP(W522,Home!$C$8:$R$1048576,3,FALSE),""))</f>
        <v/>
      </c>
      <c r="Q522" s="11" t="str">
        <f t="shared" si="183"/>
        <v/>
      </c>
      <c r="R522" s="130" t="e">
        <f>VLOOKUP(Q522,'Baggrund til lister'!$G$4:$H$15,2,FALSE)</f>
        <v>#N/A</v>
      </c>
      <c r="S522" s="11" t="str">
        <f t="shared" si="185"/>
        <v/>
      </c>
      <c r="T522" s="11" t="str">
        <f>IF(IFERROR(VLOOKUP(N522,Home!$C$8:$R$1048576,11,FALSE),"")=0,"",IFERROR(VLOOKUP(N522,Home!$C$8:$R$1048576,11,FALSE),""))</f>
        <v/>
      </c>
      <c r="U522" s="11" t="str">
        <f>IF(IFERROR(VLOOKUP(O522,Home!$C$8:$R$1048576,12,FALSE),"")=0,"",IFERROR(VLOOKUP(O522,Home!$C$8:$R$1048576,12,FALSE),""))</f>
        <v/>
      </c>
      <c r="V522" s="11" t="str">
        <f>IF(IFERROR(VLOOKUP(O522,Home!$C$8:$R$1048576,8,FALSE),"")=0,"",IFERROR(VLOOKUP(O522,Home!$C$8:$R$1048576,8,FALSE),""))</f>
        <v/>
      </c>
      <c r="W522" s="11" t="str">
        <f>IF(OR(VLOOKUP(N522,Home!$C$7:$I$207,6,FALSE)="",VLOOKUP(N522,Home!$C$7:$I$207,7,FALSE)=""),"FEJL",SUM(Baggrundsark!$K$4:K522))</f>
        <v>FEJL</v>
      </c>
      <c r="Y522">
        <v>519</v>
      </c>
      <c r="Z522" s="1"/>
      <c r="AC522" s="44"/>
      <c r="AD522">
        <f t="shared" si="194"/>
        <v>0</v>
      </c>
      <c r="AE522">
        <f>SUM($AD$4:AD522)</f>
        <v>1</v>
      </c>
      <c r="AF522" s="103" t="str">
        <f>IFERROR(VLOOKUP(AN522,Home!$C$8:$E$207,3,FALSE),"")</f>
        <v/>
      </c>
      <c r="AG522" s="103" t="str">
        <f>IFERROR(VLOOKUP(AN522,Home!$C$8:$E$207,2,FALSE),"")</f>
        <v/>
      </c>
      <c r="AH522" s="104" t="str">
        <f>IF(VLOOKUP(AE522,Home!$C$8:$I$207,6,FALSE)="","",VLOOKUP(AE522,Home!$C$8:$I$207,6,FALSE))</f>
        <v/>
      </c>
      <c r="AI522" s="104" t="e">
        <f t="shared" si="202"/>
        <v>#VALUE!</v>
      </c>
      <c r="AJ522" s="105" t="e">
        <f t="shared" si="195"/>
        <v>#VALUE!</v>
      </c>
      <c r="AK522" s="103" t="e">
        <f t="shared" si="186"/>
        <v>#VALUE!</v>
      </c>
      <c r="AL522" s="103" t="e">
        <f t="shared" si="196"/>
        <v>#VALUE!</v>
      </c>
      <c r="AN522" t="str">
        <f>IF(OR(VLOOKUP(AE522,Home!$C$8:$I$207,6,FALSE)="",VLOOKUP(AE522,Home!$C$8:$I$207,7,FALSE)=""),"FEJL",Baggrundsark!AE522)</f>
        <v>FEJL</v>
      </c>
      <c r="AO522">
        <f>IF(VLOOKUP(AE522,Home!$C$8:$N$207,12,FALSE)="Timelønnet",1,0)</f>
        <v>0</v>
      </c>
      <c r="AP522">
        <f>SUM($AO$4:AO522)*AO522</f>
        <v>0</v>
      </c>
      <c r="AQ522">
        <f t="shared" si="187"/>
        <v>1</v>
      </c>
      <c r="AR522" t="str">
        <f t="shared" si="187"/>
        <v/>
      </c>
      <c r="AS522" t="e">
        <f t="shared" si="197"/>
        <v>#VALUE!</v>
      </c>
      <c r="AT522" s="45" t="e">
        <f t="shared" si="188"/>
        <v>#VALUE!</v>
      </c>
      <c r="AU522">
        <f>VLOOKUP(AQ522,Home!$C$8:$J$207,8,FALSE)</f>
        <v>0</v>
      </c>
    </row>
    <row r="523" spans="1:47" x14ac:dyDescent="0.25">
      <c r="A523" s="6">
        <f t="shared" si="189"/>
        <v>0</v>
      </c>
      <c r="B523" s="6">
        <f t="shared" si="198"/>
        <v>0</v>
      </c>
      <c r="C523" s="6" t="str">
        <f t="shared" si="190"/>
        <v/>
      </c>
      <c r="D523" s="7">
        <f t="shared" si="191"/>
        <v>0</v>
      </c>
      <c r="E523" s="7">
        <f t="shared" si="199"/>
        <v>0</v>
      </c>
      <c r="F523" s="7" t="str">
        <f t="shared" si="192"/>
        <v/>
      </c>
      <c r="G523" s="6">
        <f t="shared" si="193"/>
        <v>0</v>
      </c>
      <c r="H523" s="6">
        <f t="shared" si="200"/>
        <v>0</v>
      </c>
      <c r="I523" s="6" t="str">
        <f t="shared" si="201"/>
        <v/>
      </c>
      <c r="J523" s="11">
        <v>520</v>
      </c>
      <c r="K523" s="11">
        <f>IF(IFERROR(VLOOKUP(J523,Home!$A$8:$B$1048576,1,FALSE),0)=0,0,1)</f>
        <v>0</v>
      </c>
      <c r="L523" s="129" t="e">
        <f>IF(VLOOKUP(O523,Home!$C$8:$R$207,6,FALSE)="","",VLOOKUP(O523,Home!$C$8:$R$207,6,FALSE))</f>
        <v>#N/A</v>
      </c>
      <c r="M523" s="129" t="e">
        <f t="shared" si="184"/>
        <v>#N/A</v>
      </c>
      <c r="N523" s="11">
        <f>SUM($K$4:K523)</f>
        <v>200</v>
      </c>
      <c r="O523" s="11" t="str">
        <f>IF(P523="","",IF(IFERROR(VLOOKUP(N523,Home!$C$8:$R$1048576,1,FALSE),"")=0,"",IFERROR(VLOOKUP(N523,Home!$C$8:$R$1048576,1,FALSE),"")))</f>
        <v/>
      </c>
      <c r="P523" s="11" t="str">
        <f>IF(IFERROR(VLOOKUP(W523,Home!$C$8:$R$1048576,3,FALSE),"")=0,"",IFERROR(VLOOKUP(W523,Home!$C$8:$R$1048576,3,FALSE),""))</f>
        <v/>
      </c>
      <c r="Q523" s="11" t="str">
        <f t="shared" si="183"/>
        <v/>
      </c>
      <c r="R523" s="130" t="e">
        <f>VLOOKUP(Q523,'Baggrund til lister'!$G$4:$H$15,2,FALSE)</f>
        <v>#N/A</v>
      </c>
      <c r="S523" s="11" t="str">
        <f t="shared" si="185"/>
        <v/>
      </c>
      <c r="T523" s="11" t="str">
        <f>IF(IFERROR(VLOOKUP(N523,Home!$C$8:$R$1048576,11,FALSE),"")=0,"",IFERROR(VLOOKUP(N523,Home!$C$8:$R$1048576,11,FALSE),""))</f>
        <v/>
      </c>
      <c r="U523" s="11" t="str">
        <f>IF(IFERROR(VLOOKUP(O523,Home!$C$8:$R$1048576,12,FALSE),"")=0,"",IFERROR(VLOOKUP(O523,Home!$C$8:$R$1048576,12,FALSE),""))</f>
        <v/>
      </c>
      <c r="V523" s="11" t="str">
        <f>IF(IFERROR(VLOOKUP(O523,Home!$C$8:$R$1048576,8,FALSE),"")=0,"",IFERROR(VLOOKUP(O523,Home!$C$8:$R$1048576,8,FALSE),""))</f>
        <v/>
      </c>
      <c r="W523" s="11" t="str">
        <f>IF(OR(VLOOKUP(N523,Home!$C$7:$I$207,6,FALSE)="",VLOOKUP(N523,Home!$C$7:$I$207,7,FALSE)=""),"FEJL",SUM(Baggrundsark!$K$4:K523))</f>
        <v>FEJL</v>
      </c>
      <c r="Y523">
        <v>520</v>
      </c>
      <c r="Z523" s="1"/>
      <c r="AC523" s="44"/>
      <c r="AD523">
        <f t="shared" si="194"/>
        <v>0</v>
      </c>
      <c r="AE523">
        <f>SUM($AD$4:AD523)</f>
        <v>1</v>
      </c>
      <c r="AF523" s="103" t="str">
        <f>IFERROR(VLOOKUP(AN523,Home!$C$8:$E$207,3,FALSE),"")</f>
        <v/>
      </c>
      <c r="AG523" s="103" t="str">
        <f>IFERROR(VLOOKUP(AN523,Home!$C$8:$E$207,2,FALSE),"")</f>
        <v/>
      </c>
      <c r="AH523" s="104" t="str">
        <f>IF(VLOOKUP(AE523,Home!$C$8:$I$207,6,FALSE)="","",VLOOKUP(AE523,Home!$C$8:$I$207,6,FALSE))</f>
        <v/>
      </c>
      <c r="AI523" s="104" t="e">
        <f t="shared" si="202"/>
        <v>#VALUE!</v>
      </c>
      <c r="AJ523" s="105" t="e">
        <f t="shared" si="195"/>
        <v>#VALUE!</v>
      </c>
      <c r="AK523" s="103" t="e">
        <f t="shared" si="186"/>
        <v>#VALUE!</v>
      </c>
      <c r="AL523" s="103" t="e">
        <f t="shared" si="196"/>
        <v>#VALUE!</v>
      </c>
      <c r="AN523" t="str">
        <f>IF(OR(VLOOKUP(AE523,Home!$C$8:$I$207,6,FALSE)="",VLOOKUP(AE523,Home!$C$8:$I$207,7,FALSE)=""),"FEJL",Baggrundsark!AE523)</f>
        <v>FEJL</v>
      </c>
      <c r="AO523">
        <f>IF(VLOOKUP(AE523,Home!$C$8:$N$207,12,FALSE)="Timelønnet",1,0)</f>
        <v>0</v>
      </c>
      <c r="AP523">
        <f>SUM($AO$4:AO523)*AO523</f>
        <v>0</v>
      </c>
      <c r="AQ523">
        <f t="shared" si="187"/>
        <v>1</v>
      </c>
      <c r="AR523" t="str">
        <f t="shared" si="187"/>
        <v/>
      </c>
      <c r="AS523" t="e">
        <f t="shared" si="197"/>
        <v>#VALUE!</v>
      </c>
      <c r="AT523" s="45" t="e">
        <f t="shared" si="188"/>
        <v>#VALUE!</v>
      </c>
      <c r="AU523">
        <f>VLOOKUP(AQ523,Home!$C$8:$J$207,8,FALSE)</f>
        <v>0</v>
      </c>
    </row>
    <row r="524" spans="1:47" x14ac:dyDescent="0.25">
      <c r="A524" s="6">
        <f t="shared" si="189"/>
        <v>0</v>
      </c>
      <c r="B524" s="6">
        <f t="shared" si="198"/>
        <v>0</v>
      </c>
      <c r="C524" s="6" t="str">
        <f t="shared" si="190"/>
        <v/>
      </c>
      <c r="D524" s="7">
        <f t="shared" si="191"/>
        <v>0</v>
      </c>
      <c r="E524" s="7">
        <f t="shared" si="199"/>
        <v>0</v>
      </c>
      <c r="F524" s="7" t="str">
        <f t="shared" si="192"/>
        <v/>
      </c>
      <c r="G524" s="6">
        <f t="shared" si="193"/>
        <v>0</v>
      </c>
      <c r="H524" s="6">
        <f t="shared" si="200"/>
        <v>0</v>
      </c>
      <c r="I524" s="6" t="str">
        <f t="shared" si="201"/>
        <v/>
      </c>
      <c r="J524" s="11">
        <v>521</v>
      </c>
      <c r="K524" s="11">
        <f>IF(IFERROR(VLOOKUP(J524,Home!$A$8:$B$1048576,1,FALSE),0)=0,0,1)</f>
        <v>0</v>
      </c>
      <c r="L524" s="129" t="e">
        <f>IF(VLOOKUP(O524,Home!$C$8:$R$207,6,FALSE)="","",VLOOKUP(O524,Home!$C$8:$R$207,6,FALSE))</f>
        <v>#N/A</v>
      </c>
      <c r="M524" s="129" t="e">
        <f t="shared" si="184"/>
        <v>#N/A</v>
      </c>
      <c r="N524" s="11">
        <f>SUM($K$4:K524)</f>
        <v>200</v>
      </c>
      <c r="O524" s="11" t="str">
        <f>IF(P524="","",IF(IFERROR(VLOOKUP(N524,Home!$C$8:$R$1048576,1,FALSE),"")=0,"",IFERROR(VLOOKUP(N524,Home!$C$8:$R$1048576,1,FALSE),"")))</f>
        <v/>
      </c>
      <c r="P524" s="11" t="str">
        <f>IF(IFERROR(VLOOKUP(W524,Home!$C$8:$R$1048576,3,FALSE),"")=0,"",IFERROR(VLOOKUP(W524,Home!$C$8:$R$1048576,3,FALSE),""))</f>
        <v/>
      </c>
      <c r="Q524" s="11" t="str">
        <f t="shared" si="183"/>
        <v/>
      </c>
      <c r="R524" s="130" t="e">
        <f>VLOOKUP(Q524,'Baggrund til lister'!$G$4:$H$15,2,FALSE)</f>
        <v>#N/A</v>
      </c>
      <c r="S524" s="11" t="str">
        <f t="shared" si="185"/>
        <v/>
      </c>
      <c r="T524" s="11" t="str">
        <f>IF(IFERROR(VLOOKUP(N524,Home!$C$8:$R$1048576,11,FALSE),"")=0,"",IFERROR(VLOOKUP(N524,Home!$C$8:$R$1048576,11,FALSE),""))</f>
        <v/>
      </c>
      <c r="U524" s="11" t="str">
        <f>IF(IFERROR(VLOOKUP(O524,Home!$C$8:$R$1048576,12,FALSE),"")=0,"",IFERROR(VLOOKUP(O524,Home!$C$8:$R$1048576,12,FALSE),""))</f>
        <v/>
      </c>
      <c r="V524" s="11" t="str">
        <f>IF(IFERROR(VLOOKUP(O524,Home!$C$8:$R$1048576,8,FALSE),"")=0,"",IFERROR(VLOOKUP(O524,Home!$C$8:$R$1048576,8,FALSE),""))</f>
        <v/>
      </c>
      <c r="W524" s="11" t="str">
        <f>IF(OR(VLOOKUP(N524,Home!$C$7:$I$207,6,FALSE)="",VLOOKUP(N524,Home!$C$7:$I$207,7,FALSE)=""),"FEJL",SUM(Baggrundsark!$K$4:K524))</f>
        <v>FEJL</v>
      </c>
      <c r="Y524">
        <v>521</v>
      </c>
      <c r="Z524" s="1"/>
      <c r="AC524" s="44"/>
      <c r="AD524">
        <f t="shared" si="194"/>
        <v>0</v>
      </c>
      <c r="AE524">
        <f>SUM($AD$4:AD524)</f>
        <v>1</v>
      </c>
      <c r="AF524" s="103" t="str">
        <f>IFERROR(VLOOKUP(AN524,Home!$C$8:$E$207,3,FALSE),"")</f>
        <v/>
      </c>
      <c r="AG524" s="103" t="str">
        <f>IFERROR(VLOOKUP(AN524,Home!$C$8:$E$207,2,FALSE),"")</f>
        <v/>
      </c>
      <c r="AH524" s="104" t="str">
        <f>IF(VLOOKUP(AE524,Home!$C$8:$I$207,6,FALSE)="","",VLOOKUP(AE524,Home!$C$8:$I$207,6,FALSE))</f>
        <v/>
      </c>
      <c r="AI524" s="104" t="e">
        <f t="shared" si="202"/>
        <v>#VALUE!</v>
      </c>
      <c r="AJ524" s="105" t="e">
        <f t="shared" si="195"/>
        <v>#VALUE!</v>
      </c>
      <c r="AK524" s="103" t="e">
        <f t="shared" si="186"/>
        <v>#VALUE!</v>
      </c>
      <c r="AL524" s="103" t="e">
        <f t="shared" si="196"/>
        <v>#VALUE!</v>
      </c>
      <c r="AN524" t="str">
        <f>IF(OR(VLOOKUP(AE524,Home!$C$8:$I$207,6,FALSE)="",VLOOKUP(AE524,Home!$C$8:$I$207,7,FALSE)=""),"FEJL",Baggrundsark!AE524)</f>
        <v>FEJL</v>
      </c>
      <c r="AO524">
        <f>IF(VLOOKUP(AE524,Home!$C$8:$N$207,12,FALSE)="Timelønnet",1,0)</f>
        <v>0</v>
      </c>
      <c r="AP524">
        <f>SUM($AO$4:AO524)*AO524</f>
        <v>0</v>
      </c>
      <c r="AQ524">
        <f t="shared" si="187"/>
        <v>1</v>
      </c>
      <c r="AR524" t="str">
        <f t="shared" si="187"/>
        <v/>
      </c>
      <c r="AS524" t="e">
        <f t="shared" si="197"/>
        <v>#VALUE!</v>
      </c>
      <c r="AT524" s="45" t="e">
        <f t="shared" si="188"/>
        <v>#VALUE!</v>
      </c>
      <c r="AU524">
        <f>VLOOKUP(AQ524,Home!$C$8:$J$207,8,FALSE)</f>
        <v>0</v>
      </c>
    </row>
    <row r="525" spans="1:47" x14ac:dyDescent="0.25">
      <c r="A525" s="6">
        <f t="shared" si="189"/>
        <v>0</v>
      </c>
      <c r="B525" s="6">
        <f t="shared" si="198"/>
        <v>0</v>
      </c>
      <c r="C525" s="6" t="str">
        <f t="shared" si="190"/>
        <v/>
      </c>
      <c r="D525" s="7">
        <f t="shared" si="191"/>
        <v>0</v>
      </c>
      <c r="E525" s="7">
        <f t="shared" si="199"/>
        <v>0</v>
      </c>
      <c r="F525" s="7" t="str">
        <f t="shared" si="192"/>
        <v/>
      </c>
      <c r="G525" s="6">
        <f t="shared" si="193"/>
        <v>0</v>
      </c>
      <c r="H525" s="6">
        <f t="shared" si="200"/>
        <v>0</v>
      </c>
      <c r="I525" s="6" t="str">
        <f t="shared" si="201"/>
        <v/>
      </c>
      <c r="J525" s="11">
        <v>522</v>
      </c>
      <c r="K525" s="11">
        <f>IF(IFERROR(VLOOKUP(J525,Home!$A$8:$B$1048576,1,FALSE),0)=0,0,1)</f>
        <v>0</v>
      </c>
      <c r="L525" s="129" t="e">
        <f>IF(VLOOKUP(O525,Home!$C$8:$R$207,6,FALSE)="","",VLOOKUP(O525,Home!$C$8:$R$207,6,FALSE))</f>
        <v>#N/A</v>
      </c>
      <c r="M525" s="129" t="e">
        <f t="shared" si="184"/>
        <v>#N/A</v>
      </c>
      <c r="N525" s="11">
        <f>SUM($K$4:K525)</f>
        <v>200</v>
      </c>
      <c r="O525" s="11" t="str">
        <f>IF(P525="","",IF(IFERROR(VLOOKUP(N525,Home!$C$8:$R$1048576,1,FALSE),"")=0,"",IFERROR(VLOOKUP(N525,Home!$C$8:$R$1048576,1,FALSE),"")))</f>
        <v/>
      </c>
      <c r="P525" s="11" t="str">
        <f>IF(IFERROR(VLOOKUP(W525,Home!$C$8:$R$1048576,3,FALSE),"")=0,"",IFERROR(VLOOKUP(W525,Home!$C$8:$R$1048576,3,FALSE),""))</f>
        <v/>
      </c>
      <c r="Q525" s="11" t="str">
        <f t="shared" si="183"/>
        <v/>
      </c>
      <c r="R525" s="130" t="e">
        <f>VLOOKUP(Q525,'Baggrund til lister'!$G$4:$H$15,2,FALSE)</f>
        <v>#N/A</v>
      </c>
      <c r="S525" s="11" t="str">
        <f t="shared" si="185"/>
        <v/>
      </c>
      <c r="T525" s="11" t="str">
        <f>IF(IFERROR(VLOOKUP(N525,Home!$C$8:$R$1048576,11,FALSE),"")=0,"",IFERROR(VLOOKUP(N525,Home!$C$8:$R$1048576,11,FALSE),""))</f>
        <v/>
      </c>
      <c r="U525" s="11" t="str">
        <f>IF(IFERROR(VLOOKUP(O525,Home!$C$8:$R$1048576,12,FALSE),"")=0,"",IFERROR(VLOOKUP(O525,Home!$C$8:$R$1048576,12,FALSE),""))</f>
        <v/>
      </c>
      <c r="V525" s="11" t="str">
        <f>IF(IFERROR(VLOOKUP(O525,Home!$C$8:$R$1048576,8,FALSE),"")=0,"",IFERROR(VLOOKUP(O525,Home!$C$8:$R$1048576,8,FALSE),""))</f>
        <v/>
      </c>
      <c r="W525" s="11" t="str">
        <f>IF(OR(VLOOKUP(N525,Home!$C$7:$I$207,6,FALSE)="",VLOOKUP(N525,Home!$C$7:$I$207,7,FALSE)=""),"FEJL",SUM(Baggrundsark!$K$4:K525))</f>
        <v>FEJL</v>
      </c>
      <c r="Y525">
        <v>522</v>
      </c>
      <c r="Z525" s="1"/>
      <c r="AC525" s="44"/>
      <c r="AD525">
        <f t="shared" si="194"/>
        <v>0</v>
      </c>
      <c r="AE525">
        <f>SUM($AD$4:AD525)</f>
        <v>1</v>
      </c>
      <c r="AF525" s="103" t="str">
        <f>IFERROR(VLOOKUP(AN525,Home!$C$8:$E$207,3,FALSE),"")</f>
        <v/>
      </c>
      <c r="AG525" s="103" t="str">
        <f>IFERROR(VLOOKUP(AN525,Home!$C$8:$E$207,2,FALSE),"")</f>
        <v/>
      </c>
      <c r="AH525" s="104" t="str">
        <f>IF(VLOOKUP(AE525,Home!$C$8:$I$207,6,FALSE)="","",VLOOKUP(AE525,Home!$C$8:$I$207,6,FALSE))</f>
        <v/>
      </c>
      <c r="AI525" s="104" t="e">
        <f t="shared" si="202"/>
        <v>#VALUE!</v>
      </c>
      <c r="AJ525" s="105" t="e">
        <f t="shared" si="195"/>
        <v>#VALUE!</v>
      </c>
      <c r="AK525" s="103" t="e">
        <f t="shared" si="186"/>
        <v>#VALUE!</v>
      </c>
      <c r="AL525" s="103" t="e">
        <f t="shared" si="196"/>
        <v>#VALUE!</v>
      </c>
      <c r="AN525" t="str">
        <f>IF(OR(VLOOKUP(AE525,Home!$C$8:$I$207,6,FALSE)="",VLOOKUP(AE525,Home!$C$8:$I$207,7,FALSE)=""),"FEJL",Baggrundsark!AE525)</f>
        <v>FEJL</v>
      </c>
      <c r="AO525">
        <f>IF(VLOOKUP(AE525,Home!$C$8:$N$207,12,FALSE)="Timelønnet",1,0)</f>
        <v>0</v>
      </c>
      <c r="AP525">
        <f>SUM($AO$4:AO525)*AO525</f>
        <v>0</v>
      </c>
      <c r="AQ525">
        <f t="shared" si="187"/>
        <v>1</v>
      </c>
      <c r="AR525" t="str">
        <f t="shared" si="187"/>
        <v/>
      </c>
      <c r="AS525" t="e">
        <f t="shared" si="197"/>
        <v>#VALUE!</v>
      </c>
      <c r="AT525" s="45" t="e">
        <f t="shared" si="188"/>
        <v>#VALUE!</v>
      </c>
      <c r="AU525">
        <f>VLOOKUP(AQ525,Home!$C$8:$J$207,8,FALSE)</f>
        <v>0</v>
      </c>
    </row>
    <row r="526" spans="1:47" x14ac:dyDescent="0.25">
      <c r="A526" s="6">
        <f t="shared" si="189"/>
        <v>0</v>
      </c>
      <c r="B526" s="6">
        <f t="shared" si="198"/>
        <v>0</v>
      </c>
      <c r="C526" s="6" t="str">
        <f t="shared" si="190"/>
        <v/>
      </c>
      <c r="D526" s="7">
        <f t="shared" si="191"/>
        <v>0</v>
      </c>
      <c r="E526" s="7">
        <f t="shared" si="199"/>
        <v>0</v>
      </c>
      <c r="F526" s="7" t="str">
        <f t="shared" si="192"/>
        <v/>
      </c>
      <c r="G526" s="6">
        <f t="shared" si="193"/>
        <v>0</v>
      </c>
      <c r="H526" s="6">
        <f t="shared" si="200"/>
        <v>0</v>
      </c>
      <c r="I526" s="6" t="str">
        <f t="shared" si="201"/>
        <v/>
      </c>
      <c r="J526" s="11">
        <v>523</v>
      </c>
      <c r="K526" s="11">
        <f>IF(IFERROR(VLOOKUP(J526,Home!$A$8:$B$1048576,1,FALSE),0)=0,0,1)</f>
        <v>0</v>
      </c>
      <c r="L526" s="129" t="e">
        <f>IF(VLOOKUP(O526,Home!$C$8:$R$207,6,FALSE)="","",VLOOKUP(O526,Home!$C$8:$R$207,6,FALSE))</f>
        <v>#N/A</v>
      </c>
      <c r="M526" s="129" t="e">
        <f t="shared" si="184"/>
        <v>#N/A</v>
      </c>
      <c r="N526" s="11">
        <f>SUM($K$4:K526)</f>
        <v>200</v>
      </c>
      <c r="O526" s="11" t="str">
        <f>IF(P526="","",IF(IFERROR(VLOOKUP(N526,Home!$C$8:$R$1048576,1,FALSE),"")=0,"",IFERROR(VLOOKUP(N526,Home!$C$8:$R$1048576,1,FALSE),"")))</f>
        <v/>
      </c>
      <c r="P526" s="11" t="str">
        <f>IF(IFERROR(VLOOKUP(W526,Home!$C$8:$R$1048576,3,FALSE),"")=0,"",IFERROR(VLOOKUP(W526,Home!$C$8:$R$1048576,3,FALSE),""))</f>
        <v/>
      </c>
      <c r="Q526" s="11" t="str">
        <f t="shared" si="183"/>
        <v/>
      </c>
      <c r="R526" s="130" t="e">
        <f>VLOOKUP(Q526,'Baggrund til lister'!$G$4:$H$15,2,FALSE)</f>
        <v>#N/A</v>
      </c>
      <c r="S526" s="11" t="str">
        <f t="shared" si="185"/>
        <v/>
      </c>
      <c r="T526" s="11" t="str">
        <f>IF(IFERROR(VLOOKUP(N526,Home!$C$8:$R$1048576,11,FALSE),"")=0,"",IFERROR(VLOOKUP(N526,Home!$C$8:$R$1048576,11,FALSE),""))</f>
        <v/>
      </c>
      <c r="U526" s="11" t="str">
        <f>IF(IFERROR(VLOOKUP(O526,Home!$C$8:$R$1048576,12,FALSE),"")=0,"",IFERROR(VLOOKUP(O526,Home!$C$8:$R$1048576,12,FALSE),""))</f>
        <v/>
      </c>
      <c r="V526" s="11" t="str">
        <f>IF(IFERROR(VLOOKUP(O526,Home!$C$8:$R$1048576,8,FALSE),"")=0,"",IFERROR(VLOOKUP(O526,Home!$C$8:$R$1048576,8,FALSE),""))</f>
        <v/>
      </c>
      <c r="W526" s="11" t="str">
        <f>IF(OR(VLOOKUP(N526,Home!$C$7:$I$207,6,FALSE)="",VLOOKUP(N526,Home!$C$7:$I$207,7,FALSE)=""),"FEJL",SUM(Baggrundsark!$K$4:K526))</f>
        <v>FEJL</v>
      </c>
      <c r="Y526">
        <v>523</v>
      </c>
      <c r="Z526" s="1"/>
      <c r="AC526" s="44"/>
      <c r="AD526">
        <f t="shared" si="194"/>
        <v>0</v>
      </c>
      <c r="AE526">
        <f>SUM($AD$4:AD526)</f>
        <v>1</v>
      </c>
      <c r="AF526" s="103" t="str">
        <f>IFERROR(VLOOKUP(AN526,Home!$C$8:$E$207,3,FALSE),"")</f>
        <v/>
      </c>
      <c r="AG526" s="103" t="str">
        <f>IFERROR(VLOOKUP(AN526,Home!$C$8:$E$207,2,FALSE),"")</f>
        <v/>
      </c>
      <c r="AH526" s="104" t="str">
        <f>IF(VLOOKUP(AE526,Home!$C$8:$I$207,6,FALSE)="","",VLOOKUP(AE526,Home!$C$8:$I$207,6,FALSE))</f>
        <v/>
      </c>
      <c r="AI526" s="104" t="e">
        <f t="shared" si="202"/>
        <v>#VALUE!</v>
      </c>
      <c r="AJ526" s="105" t="e">
        <f t="shared" si="195"/>
        <v>#VALUE!</v>
      </c>
      <c r="AK526" s="103" t="e">
        <f t="shared" si="186"/>
        <v>#VALUE!</v>
      </c>
      <c r="AL526" s="103" t="e">
        <f t="shared" si="196"/>
        <v>#VALUE!</v>
      </c>
      <c r="AN526" t="str">
        <f>IF(OR(VLOOKUP(AE526,Home!$C$8:$I$207,6,FALSE)="",VLOOKUP(AE526,Home!$C$8:$I$207,7,FALSE)=""),"FEJL",Baggrundsark!AE526)</f>
        <v>FEJL</v>
      </c>
      <c r="AO526">
        <f>IF(VLOOKUP(AE526,Home!$C$8:$N$207,12,FALSE)="Timelønnet",1,0)</f>
        <v>0</v>
      </c>
      <c r="AP526">
        <f>SUM($AO$4:AO526)*AO526</f>
        <v>0</v>
      </c>
      <c r="AQ526">
        <f t="shared" si="187"/>
        <v>1</v>
      </c>
      <c r="AR526" t="str">
        <f t="shared" si="187"/>
        <v/>
      </c>
      <c r="AS526" t="e">
        <f t="shared" si="197"/>
        <v>#VALUE!</v>
      </c>
      <c r="AT526" s="45" t="e">
        <f t="shared" si="188"/>
        <v>#VALUE!</v>
      </c>
      <c r="AU526">
        <f>VLOOKUP(AQ526,Home!$C$8:$J$207,8,FALSE)</f>
        <v>0</v>
      </c>
    </row>
    <row r="527" spans="1:47" x14ac:dyDescent="0.25">
      <c r="A527" s="6">
        <f t="shared" si="189"/>
        <v>0</v>
      </c>
      <c r="B527" s="6">
        <f t="shared" si="198"/>
        <v>0</v>
      </c>
      <c r="C527" s="6" t="str">
        <f t="shared" si="190"/>
        <v/>
      </c>
      <c r="D527" s="7">
        <f t="shared" si="191"/>
        <v>0</v>
      </c>
      <c r="E527" s="7">
        <f t="shared" si="199"/>
        <v>0</v>
      </c>
      <c r="F527" s="7" t="str">
        <f t="shared" si="192"/>
        <v/>
      </c>
      <c r="G527" s="6">
        <f t="shared" si="193"/>
        <v>0</v>
      </c>
      <c r="H527" s="6">
        <f t="shared" si="200"/>
        <v>0</v>
      </c>
      <c r="I527" s="6" t="str">
        <f t="shared" si="201"/>
        <v/>
      </c>
      <c r="J527" s="11">
        <v>524</v>
      </c>
      <c r="K527" s="11">
        <f>IF(IFERROR(VLOOKUP(J527,Home!$A$8:$B$1048576,1,FALSE),0)=0,0,1)</f>
        <v>0</v>
      </c>
      <c r="L527" s="129" t="e">
        <f>IF(VLOOKUP(O527,Home!$C$8:$R$207,6,FALSE)="","",VLOOKUP(O527,Home!$C$8:$R$207,6,FALSE))</f>
        <v>#N/A</v>
      </c>
      <c r="M527" s="129" t="e">
        <f t="shared" si="184"/>
        <v>#N/A</v>
      </c>
      <c r="N527" s="11">
        <f>SUM($K$4:K527)</f>
        <v>200</v>
      </c>
      <c r="O527" s="11" t="str">
        <f>IF(P527="","",IF(IFERROR(VLOOKUP(N527,Home!$C$8:$R$1048576,1,FALSE),"")=0,"",IFERROR(VLOOKUP(N527,Home!$C$8:$R$1048576,1,FALSE),"")))</f>
        <v/>
      </c>
      <c r="P527" s="11" t="str">
        <f>IF(IFERROR(VLOOKUP(W527,Home!$C$8:$R$1048576,3,FALSE),"")=0,"",IFERROR(VLOOKUP(W527,Home!$C$8:$R$1048576,3,FALSE),""))</f>
        <v/>
      </c>
      <c r="Q527" s="11" t="str">
        <f t="shared" si="183"/>
        <v/>
      </c>
      <c r="R527" s="130" t="e">
        <f>VLOOKUP(Q527,'Baggrund til lister'!$G$4:$H$15,2,FALSE)</f>
        <v>#N/A</v>
      </c>
      <c r="S527" s="11" t="str">
        <f t="shared" si="185"/>
        <v/>
      </c>
      <c r="T527" s="11" t="str">
        <f>IF(IFERROR(VLOOKUP(N527,Home!$C$8:$R$1048576,11,FALSE),"")=0,"",IFERROR(VLOOKUP(N527,Home!$C$8:$R$1048576,11,FALSE),""))</f>
        <v/>
      </c>
      <c r="U527" s="11" t="str">
        <f>IF(IFERROR(VLOOKUP(O527,Home!$C$8:$R$1048576,12,FALSE),"")=0,"",IFERROR(VLOOKUP(O527,Home!$C$8:$R$1048576,12,FALSE),""))</f>
        <v/>
      </c>
      <c r="V527" s="11" t="str">
        <f>IF(IFERROR(VLOOKUP(O527,Home!$C$8:$R$1048576,8,FALSE),"")=0,"",IFERROR(VLOOKUP(O527,Home!$C$8:$R$1048576,8,FALSE),""))</f>
        <v/>
      </c>
      <c r="W527" s="11" t="str">
        <f>IF(OR(VLOOKUP(N527,Home!$C$7:$I$207,6,FALSE)="",VLOOKUP(N527,Home!$C$7:$I$207,7,FALSE)=""),"FEJL",SUM(Baggrundsark!$K$4:K527))</f>
        <v>FEJL</v>
      </c>
      <c r="Y527">
        <v>524</v>
      </c>
      <c r="Z527" s="1"/>
      <c r="AC527" s="44"/>
      <c r="AD527">
        <f t="shared" si="194"/>
        <v>0</v>
      </c>
      <c r="AE527">
        <f>SUM($AD$4:AD527)</f>
        <v>1</v>
      </c>
      <c r="AF527" s="103" t="str">
        <f>IFERROR(VLOOKUP(AN527,Home!$C$8:$E$207,3,FALSE),"")</f>
        <v/>
      </c>
      <c r="AG527" s="103" t="str">
        <f>IFERROR(VLOOKUP(AN527,Home!$C$8:$E$207,2,FALSE),"")</f>
        <v/>
      </c>
      <c r="AH527" s="104" t="str">
        <f>IF(VLOOKUP(AE527,Home!$C$8:$I$207,6,FALSE)="","",VLOOKUP(AE527,Home!$C$8:$I$207,6,FALSE))</f>
        <v/>
      </c>
      <c r="AI527" s="104" t="e">
        <f t="shared" si="202"/>
        <v>#VALUE!</v>
      </c>
      <c r="AJ527" s="105" t="e">
        <f t="shared" si="195"/>
        <v>#VALUE!</v>
      </c>
      <c r="AK527" s="103" t="e">
        <f t="shared" si="186"/>
        <v>#VALUE!</v>
      </c>
      <c r="AL527" s="103" t="e">
        <f t="shared" si="196"/>
        <v>#VALUE!</v>
      </c>
      <c r="AN527" t="str">
        <f>IF(OR(VLOOKUP(AE527,Home!$C$8:$I$207,6,FALSE)="",VLOOKUP(AE527,Home!$C$8:$I$207,7,FALSE)=""),"FEJL",Baggrundsark!AE527)</f>
        <v>FEJL</v>
      </c>
      <c r="AO527">
        <f>IF(VLOOKUP(AE527,Home!$C$8:$N$207,12,FALSE)="Timelønnet",1,0)</f>
        <v>0</v>
      </c>
      <c r="AP527">
        <f>SUM($AO$4:AO527)*AO527</f>
        <v>0</v>
      </c>
      <c r="AQ527">
        <f t="shared" si="187"/>
        <v>1</v>
      </c>
      <c r="AR527" t="str">
        <f t="shared" si="187"/>
        <v/>
      </c>
      <c r="AS527" t="e">
        <f t="shared" si="197"/>
        <v>#VALUE!</v>
      </c>
      <c r="AT527" s="45" t="e">
        <f t="shared" si="188"/>
        <v>#VALUE!</v>
      </c>
      <c r="AU527">
        <f>VLOOKUP(AQ527,Home!$C$8:$J$207,8,FALSE)</f>
        <v>0</v>
      </c>
    </row>
    <row r="528" spans="1:47" x14ac:dyDescent="0.25">
      <c r="A528" s="6">
        <f t="shared" si="189"/>
        <v>0</v>
      </c>
      <c r="B528" s="6">
        <f t="shared" si="198"/>
        <v>0</v>
      </c>
      <c r="C528" s="6" t="str">
        <f t="shared" si="190"/>
        <v/>
      </c>
      <c r="D528" s="7">
        <f t="shared" si="191"/>
        <v>0</v>
      </c>
      <c r="E528" s="7">
        <f t="shared" si="199"/>
        <v>0</v>
      </c>
      <c r="F528" s="7" t="str">
        <f t="shared" si="192"/>
        <v/>
      </c>
      <c r="G528" s="6">
        <f t="shared" si="193"/>
        <v>0</v>
      </c>
      <c r="H528" s="6">
        <f t="shared" si="200"/>
        <v>0</v>
      </c>
      <c r="I528" s="6" t="str">
        <f t="shared" si="201"/>
        <v/>
      </c>
      <c r="J528" s="11">
        <v>525</v>
      </c>
      <c r="K528" s="11">
        <f>IF(IFERROR(VLOOKUP(J528,Home!$A$8:$B$1048576,1,FALSE),0)=0,0,1)</f>
        <v>0</v>
      </c>
      <c r="L528" s="129" t="e">
        <f>IF(VLOOKUP(O528,Home!$C$8:$R$207,6,FALSE)="","",VLOOKUP(O528,Home!$C$8:$R$207,6,FALSE))</f>
        <v>#N/A</v>
      </c>
      <c r="M528" s="129" t="e">
        <f t="shared" si="184"/>
        <v>#N/A</v>
      </c>
      <c r="N528" s="11">
        <f>SUM($K$4:K528)</f>
        <v>200</v>
      </c>
      <c r="O528" s="11" t="str">
        <f>IF(P528="","",IF(IFERROR(VLOOKUP(N528,Home!$C$8:$R$1048576,1,FALSE),"")=0,"",IFERROR(VLOOKUP(N528,Home!$C$8:$R$1048576,1,FALSE),"")))</f>
        <v/>
      </c>
      <c r="P528" s="11" t="str">
        <f>IF(IFERROR(VLOOKUP(W528,Home!$C$8:$R$1048576,3,FALSE),"")=0,"",IFERROR(VLOOKUP(W528,Home!$C$8:$R$1048576,3,FALSE),""))</f>
        <v/>
      </c>
      <c r="Q528" s="11" t="str">
        <f t="shared" si="183"/>
        <v/>
      </c>
      <c r="R528" s="130" t="e">
        <f>VLOOKUP(Q528,'Baggrund til lister'!$G$4:$H$15,2,FALSE)</f>
        <v>#N/A</v>
      </c>
      <c r="S528" s="11" t="str">
        <f t="shared" si="185"/>
        <v/>
      </c>
      <c r="T528" s="11" t="str">
        <f>IF(IFERROR(VLOOKUP(N528,Home!$C$8:$R$1048576,11,FALSE),"")=0,"",IFERROR(VLOOKUP(N528,Home!$C$8:$R$1048576,11,FALSE),""))</f>
        <v/>
      </c>
      <c r="U528" s="11" t="str">
        <f>IF(IFERROR(VLOOKUP(O528,Home!$C$8:$R$1048576,12,FALSE),"")=0,"",IFERROR(VLOOKUP(O528,Home!$C$8:$R$1048576,12,FALSE),""))</f>
        <v/>
      </c>
      <c r="V528" s="11" t="str">
        <f>IF(IFERROR(VLOOKUP(O528,Home!$C$8:$R$1048576,8,FALSE),"")=0,"",IFERROR(VLOOKUP(O528,Home!$C$8:$R$1048576,8,FALSE),""))</f>
        <v/>
      </c>
      <c r="W528" s="11" t="str">
        <f>IF(OR(VLOOKUP(N528,Home!$C$7:$I$207,6,FALSE)="",VLOOKUP(N528,Home!$C$7:$I$207,7,FALSE)=""),"FEJL",SUM(Baggrundsark!$K$4:K528))</f>
        <v>FEJL</v>
      </c>
      <c r="Y528">
        <v>525</v>
      </c>
      <c r="Z528" s="1"/>
      <c r="AC528" s="44"/>
      <c r="AD528">
        <f t="shared" si="194"/>
        <v>0</v>
      </c>
      <c r="AE528">
        <f>SUM($AD$4:AD528)</f>
        <v>1</v>
      </c>
      <c r="AF528" s="103" t="str">
        <f>IFERROR(VLOOKUP(AN528,Home!$C$8:$E$207,3,FALSE),"")</f>
        <v/>
      </c>
      <c r="AG528" s="103" t="str">
        <f>IFERROR(VLOOKUP(AN528,Home!$C$8:$E$207,2,FALSE),"")</f>
        <v/>
      </c>
      <c r="AH528" s="104" t="str">
        <f>IF(VLOOKUP(AE528,Home!$C$8:$I$207,6,FALSE)="","",VLOOKUP(AE528,Home!$C$8:$I$207,6,FALSE))</f>
        <v/>
      </c>
      <c r="AI528" s="104" t="e">
        <f t="shared" si="202"/>
        <v>#VALUE!</v>
      </c>
      <c r="AJ528" s="105" t="e">
        <f t="shared" si="195"/>
        <v>#VALUE!</v>
      </c>
      <c r="AK528" s="103" t="e">
        <f t="shared" si="186"/>
        <v>#VALUE!</v>
      </c>
      <c r="AL528" s="103" t="e">
        <f t="shared" si="196"/>
        <v>#VALUE!</v>
      </c>
      <c r="AN528" t="str">
        <f>IF(OR(VLOOKUP(AE528,Home!$C$8:$I$207,6,FALSE)="",VLOOKUP(AE528,Home!$C$8:$I$207,7,FALSE)=""),"FEJL",Baggrundsark!AE528)</f>
        <v>FEJL</v>
      </c>
      <c r="AO528">
        <f>IF(VLOOKUP(AE528,Home!$C$8:$N$207,12,FALSE)="Timelønnet",1,0)</f>
        <v>0</v>
      </c>
      <c r="AP528">
        <f>SUM($AO$4:AO528)*AO528</f>
        <v>0</v>
      </c>
      <c r="AQ528">
        <f t="shared" si="187"/>
        <v>1</v>
      </c>
      <c r="AR528" t="str">
        <f t="shared" si="187"/>
        <v/>
      </c>
      <c r="AS528" t="e">
        <f t="shared" si="197"/>
        <v>#VALUE!</v>
      </c>
      <c r="AT528" s="45" t="e">
        <f t="shared" si="188"/>
        <v>#VALUE!</v>
      </c>
      <c r="AU528">
        <f>VLOOKUP(AQ528,Home!$C$8:$J$207,8,FALSE)</f>
        <v>0</v>
      </c>
    </row>
    <row r="529" spans="1:47" x14ac:dyDescent="0.25">
      <c r="A529" s="6">
        <f t="shared" si="189"/>
        <v>0</v>
      </c>
      <c r="B529" s="6">
        <f t="shared" si="198"/>
        <v>0</v>
      </c>
      <c r="C529" s="6" t="str">
        <f t="shared" si="190"/>
        <v/>
      </c>
      <c r="D529" s="7">
        <f t="shared" si="191"/>
        <v>0</v>
      </c>
      <c r="E529" s="7">
        <f t="shared" si="199"/>
        <v>0</v>
      </c>
      <c r="F529" s="7" t="str">
        <f t="shared" si="192"/>
        <v/>
      </c>
      <c r="G529" s="6">
        <f t="shared" si="193"/>
        <v>0</v>
      </c>
      <c r="H529" s="6">
        <f t="shared" si="200"/>
        <v>0</v>
      </c>
      <c r="I529" s="6" t="str">
        <f t="shared" si="201"/>
        <v/>
      </c>
      <c r="J529" s="11">
        <v>526</v>
      </c>
      <c r="K529" s="11">
        <f>IF(IFERROR(VLOOKUP(J529,Home!$A$8:$B$1048576,1,FALSE),0)=0,0,1)</f>
        <v>0</v>
      </c>
      <c r="L529" s="129" t="e">
        <f>IF(VLOOKUP(O529,Home!$C$8:$R$207,6,FALSE)="","",VLOOKUP(O529,Home!$C$8:$R$207,6,FALSE))</f>
        <v>#N/A</v>
      </c>
      <c r="M529" s="129" t="e">
        <f t="shared" si="184"/>
        <v>#N/A</v>
      </c>
      <c r="N529" s="11">
        <f>SUM($K$4:K529)</f>
        <v>200</v>
      </c>
      <c r="O529" s="11" t="str">
        <f>IF(P529="","",IF(IFERROR(VLOOKUP(N529,Home!$C$8:$R$1048576,1,FALSE),"")=0,"",IFERROR(VLOOKUP(N529,Home!$C$8:$R$1048576,1,FALSE),"")))</f>
        <v/>
      </c>
      <c r="P529" s="11" t="str">
        <f>IF(IFERROR(VLOOKUP(W529,Home!$C$8:$R$1048576,3,FALSE),"")=0,"",IFERROR(VLOOKUP(W529,Home!$C$8:$R$1048576,3,FALSE),""))</f>
        <v/>
      </c>
      <c r="Q529" s="11" t="str">
        <f t="shared" si="183"/>
        <v/>
      </c>
      <c r="R529" s="130" t="e">
        <f>VLOOKUP(Q529,'Baggrund til lister'!$G$4:$H$15,2,FALSE)</f>
        <v>#N/A</v>
      </c>
      <c r="S529" s="11" t="str">
        <f t="shared" si="185"/>
        <v/>
      </c>
      <c r="T529" s="11" t="str">
        <f>IF(IFERROR(VLOOKUP(N529,Home!$C$8:$R$1048576,11,FALSE),"")=0,"",IFERROR(VLOOKUP(N529,Home!$C$8:$R$1048576,11,FALSE),""))</f>
        <v/>
      </c>
      <c r="U529" s="11" t="str">
        <f>IF(IFERROR(VLOOKUP(O529,Home!$C$8:$R$1048576,12,FALSE),"")=0,"",IFERROR(VLOOKUP(O529,Home!$C$8:$R$1048576,12,FALSE),""))</f>
        <v/>
      </c>
      <c r="V529" s="11" t="str">
        <f>IF(IFERROR(VLOOKUP(O529,Home!$C$8:$R$1048576,8,FALSE),"")=0,"",IFERROR(VLOOKUP(O529,Home!$C$8:$R$1048576,8,FALSE),""))</f>
        <v/>
      </c>
      <c r="W529" s="11" t="str">
        <f>IF(OR(VLOOKUP(N529,Home!$C$7:$I$207,6,FALSE)="",VLOOKUP(N529,Home!$C$7:$I$207,7,FALSE)=""),"FEJL",SUM(Baggrundsark!$K$4:K529))</f>
        <v>FEJL</v>
      </c>
      <c r="Y529">
        <v>526</v>
      </c>
      <c r="Z529" s="1"/>
      <c r="AC529" s="44"/>
      <c r="AD529">
        <f t="shared" si="194"/>
        <v>0</v>
      </c>
      <c r="AE529">
        <f>SUM($AD$4:AD529)</f>
        <v>1</v>
      </c>
      <c r="AF529" s="103" t="str">
        <f>IFERROR(VLOOKUP(AN529,Home!$C$8:$E$207,3,FALSE),"")</f>
        <v/>
      </c>
      <c r="AG529" s="103" t="str">
        <f>IFERROR(VLOOKUP(AN529,Home!$C$8:$E$207,2,FALSE),"")</f>
        <v/>
      </c>
      <c r="AH529" s="104" t="str">
        <f>IF(VLOOKUP(AE529,Home!$C$8:$I$207,6,FALSE)="","",VLOOKUP(AE529,Home!$C$8:$I$207,6,FALSE))</f>
        <v/>
      </c>
      <c r="AI529" s="104" t="e">
        <f t="shared" si="202"/>
        <v>#VALUE!</v>
      </c>
      <c r="AJ529" s="105" t="e">
        <f t="shared" si="195"/>
        <v>#VALUE!</v>
      </c>
      <c r="AK529" s="103" t="e">
        <f t="shared" si="186"/>
        <v>#VALUE!</v>
      </c>
      <c r="AL529" s="103" t="e">
        <f t="shared" si="196"/>
        <v>#VALUE!</v>
      </c>
      <c r="AN529" t="str">
        <f>IF(OR(VLOOKUP(AE529,Home!$C$8:$I$207,6,FALSE)="",VLOOKUP(AE529,Home!$C$8:$I$207,7,FALSE)=""),"FEJL",Baggrundsark!AE529)</f>
        <v>FEJL</v>
      </c>
      <c r="AO529">
        <f>IF(VLOOKUP(AE529,Home!$C$8:$N$207,12,FALSE)="Timelønnet",1,0)</f>
        <v>0</v>
      </c>
      <c r="AP529">
        <f>SUM($AO$4:AO529)*AO529</f>
        <v>0</v>
      </c>
      <c r="AQ529">
        <f t="shared" si="187"/>
        <v>1</v>
      </c>
      <c r="AR529" t="str">
        <f t="shared" si="187"/>
        <v/>
      </c>
      <c r="AS529" t="e">
        <f t="shared" si="197"/>
        <v>#VALUE!</v>
      </c>
      <c r="AT529" s="45" t="e">
        <f t="shared" si="188"/>
        <v>#VALUE!</v>
      </c>
      <c r="AU529">
        <f>VLOOKUP(AQ529,Home!$C$8:$J$207,8,FALSE)</f>
        <v>0</v>
      </c>
    </row>
    <row r="530" spans="1:47" x14ac:dyDescent="0.25">
      <c r="A530" s="6">
        <f t="shared" si="189"/>
        <v>0</v>
      </c>
      <c r="B530" s="6">
        <f t="shared" si="198"/>
        <v>0</v>
      </c>
      <c r="C530" s="6" t="str">
        <f t="shared" si="190"/>
        <v/>
      </c>
      <c r="D530" s="7">
        <f t="shared" si="191"/>
        <v>0</v>
      </c>
      <c r="E530" s="7">
        <f t="shared" si="199"/>
        <v>0</v>
      </c>
      <c r="F530" s="7" t="str">
        <f t="shared" si="192"/>
        <v/>
      </c>
      <c r="G530" s="6">
        <f t="shared" si="193"/>
        <v>0</v>
      </c>
      <c r="H530" s="6">
        <f t="shared" si="200"/>
        <v>0</v>
      </c>
      <c r="I530" s="6" t="str">
        <f t="shared" si="201"/>
        <v/>
      </c>
      <c r="J530" s="11">
        <v>527</v>
      </c>
      <c r="K530" s="11">
        <f>IF(IFERROR(VLOOKUP(J530,Home!$A$8:$B$1048576,1,FALSE),0)=0,0,1)</f>
        <v>0</v>
      </c>
      <c r="L530" s="129" t="e">
        <f>IF(VLOOKUP(O530,Home!$C$8:$R$207,6,FALSE)="","",VLOOKUP(O530,Home!$C$8:$R$207,6,FALSE))</f>
        <v>#N/A</v>
      </c>
      <c r="M530" s="129" t="e">
        <f t="shared" si="184"/>
        <v>#N/A</v>
      </c>
      <c r="N530" s="11">
        <f>SUM($K$4:K530)</f>
        <v>200</v>
      </c>
      <c r="O530" s="11" t="str">
        <f>IF(P530="","",IF(IFERROR(VLOOKUP(N530,Home!$C$8:$R$1048576,1,FALSE),"")=0,"",IFERROR(VLOOKUP(N530,Home!$C$8:$R$1048576,1,FALSE),"")))</f>
        <v/>
      </c>
      <c r="P530" s="11" t="str">
        <f>IF(IFERROR(VLOOKUP(W530,Home!$C$8:$R$1048576,3,FALSE),"")=0,"",IFERROR(VLOOKUP(W530,Home!$C$8:$R$1048576,3,FALSE),""))</f>
        <v/>
      </c>
      <c r="Q530" s="11" t="str">
        <f t="shared" si="183"/>
        <v/>
      </c>
      <c r="R530" s="130" t="e">
        <f>VLOOKUP(Q530,'Baggrund til lister'!$G$4:$H$15,2,FALSE)</f>
        <v>#N/A</v>
      </c>
      <c r="S530" s="11" t="str">
        <f t="shared" si="185"/>
        <v/>
      </c>
      <c r="T530" s="11" t="str">
        <f>IF(IFERROR(VLOOKUP(N530,Home!$C$8:$R$1048576,11,FALSE),"")=0,"",IFERROR(VLOOKUP(N530,Home!$C$8:$R$1048576,11,FALSE),""))</f>
        <v/>
      </c>
      <c r="U530" s="11" t="str">
        <f>IF(IFERROR(VLOOKUP(O530,Home!$C$8:$R$1048576,12,FALSE),"")=0,"",IFERROR(VLOOKUP(O530,Home!$C$8:$R$1048576,12,FALSE),""))</f>
        <v/>
      </c>
      <c r="V530" s="11" t="str">
        <f>IF(IFERROR(VLOOKUP(O530,Home!$C$8:$R$1048576,8,FALSE),"")=0,"",IFERROR(VLOOKUP(O530,Home!$C$8:$R$1048576,8,FALSE),""))</f>
        <v/>
      </c>
      <c r="W530" s="11" t="str">
        <f>IF(OR(VLOOKUP(N530,Home!$C$7:$I$207,6,FALSE)="",VLOOKUP(N530,Home!$C$7:$I$207,7,FALSE)=""),"FEJL",SUM(Baggrundsark!$K$4:K530))</f>
        <v>FEJL</v>
      </c>
      <c r="Y530">
        <v>527</v>
      </c>
      <c r="Z530" s="1"/>
      <c r="AC530" s="44"/>
      <c r="AD530">
        <f t="shared" si="194"/>
        <v>0</v>
      </c>
      <c r="AE530">
        <f>SUM($AD$4:AD530)</f>
        <v>1</v>
      </c>
      <c r="AF530" s="103" t="str">
        <f>IFERROR(VLOOKUP(AN530,Home!$C$8:$E$207,3,FALSE),"")</f>
        <v/>
      </c>
      <c r="AG530" s="103" t="str">
        <f>IFERROR(VLOOKUP(AN530,Home!$C$8:$E$207,2,FALSE),"")</f>
        <v/>
      </c>
      <c r="AH530" s="104" t="str">
        <f>IF(VLOOKUP(AE530,Home!$C$8:$I$207,6,FALSE)="","",VLOOKUP(AE530,Home!$C$8:$I$207,6,FALSE))</f>
        <v/>
      </c>
      <c r="AI530" s="104" t="e">
        <f t="shared" si="202"/>
        <v>#VALUE!</v>
      </c>
      <c r="AJ530" s="105" t="e">
        <f t="shared" si="195"/>
        <v>#VALUE!</v>
      </c>
      <c r="AK530" s="103" t="e">
        <f t="shared" si="186"/>
        <v>#VALUE!</v>
      </c>
      <c r="AL530" s="103" t="e">
        <f t="shared" si="196"/>
        <v>#VALUE!</v>
      </c>
      <c r="AN530" t="str">
        <f>IF(OR(VLOOKUP(AE530,Home!$C$8:$I$207,6,FALSE)="",VLOOKUP(AE530,Home!$C$8:$I$207,7,FALSE)=""),"FEJL",Baggrundsark!AE530)</f>
        <v>FEJL</v>
      </c>
      <c r="AO530">
        <f>IF(VLOOKUP(AE530,Home!$C$8:$N$207,12,FALSE)="Timelønnet",1,0)</f>
        <v>0</v>
      </c>
      <c r="AP530">
        <f>SUM($AO$4:AO530)*AO530</f>
        <v>0</v>
      </c>
      <c r="AQ530">
        <f t="shared" si="187"/>
        <v>1</v>
      </c>
      <c r="AR530" t="str">
        <f t="shared" si="187"/>
        <v/>
      </c>
      <c r="AS530" t="e">
        <f t="shared" si="197"/>
        <v>#VALUE!</v>
      </c>
      <c r="AT530" s="45" t="e">
        <f t="shared" si="188"/>
        <v>#VALUE!</v>
      </c>
      <c r="AU530">
        <f>VLOOKUP(AQ530,Home!$C$8:$J$207,8,FALSE)</f>
        <v>0</v>
      </c>
    </row>
    <row r="531" spans="1:47" x14ac:dyDescent="0.25">
      <c r="A531" s="6">
        <f t="shared" si="189"/>
        <v>0</v>
      </c>
      <c r="B531" s="6">
        <f t="shared" si="198"/>
        <v>0</v>
      </c>
      <c r="C531" s="6" t="str">
        <f t="shared" si="190"/>
        <v/>
      </c>
      <c r="D531" s="7">
        <f t="shared" si="191"/>
        <v>0</v>
      </c>
      <c r="E531" s="7">
        <f t="shared" si="199"/>
        <v>0</v>
      </c>
      <c r="F531" s="7" t="str">
        <f t="shared" si="192"/>
        <v/>
      </c>
      <c r="G531" s="6">
        <f t="shared" si="193"/>
        <v>0</v>
      </c>
      <c r="H531" s="6">
        <f t="shared" si="200"/>
        <v>0</v>
      </c>
      <c r="I531" s="6" t="str">
        <f t="shared" si="201"/>
        <v/>
      </c>
      <c r="J531" s="11">
        <v>528</v>
      </c>
      <c r="K531" s="11">
        <f>IF(IFERROR(VLOOKUP(J531,Home!$A$8:$B$1048576,1,FALSE),0)=0,0,1)</f>
        <v>0</v>
      </c>
      <c r="L531" s="129" t="e">
        <f>IF(VLOOKUP(O531,Home!$C$8:$R$207,6,FALSE)="","",VLOOKUP(O531,Home!$C$8:$R$207,6,FALSE))</f>
        <v>#N/A</v>
      </c>
      <c r="M531" s="129" t="e">
        <f t="shared" si="184"/>
        <v>#N/A</v>
      </c>
      <c r="N531" s="11">
        <f>SUM($K$4:K531)</f>
        <v>200</v>
      </c>
      <c r="O531" s="11" t="str">
        <f>IF(P531="","",IF(IFERROR(VLOOKUP(N531,Home!$C$8:$R$1048576,1,FALSE),"")=0,"",IFERROR(VLOOKUP(N531,Home!$C$8:$R$1048576,1,FALSE),"")))</f>
        <v/>
      </c>
      <c r="P531" s="11" t="str">
        <f>IF(IFERROR(VLOOKUP(W531,Home!$C$8:$R$1048576,3,FALSE),"")=0,"",IFERROR(VLOOKUP(W531,Home!$C$8:$R$1048576,3,FALSE),""))</f>
        <v/>
      </c>
      <c r="Q531" s="11" t="str">
        <f t="shared" si="183"/>
        <v/>
      </c>
      <c r="R531" s="130" t="e">
        <f>VLOOKUP(Q531,'Baggrund til lister'!$G$4:$H$15,2,FALSE)</f>
        <v>#N/A</v>
      </c>
      <c r="S531" s="11" t="str">
        <f t="shared" si="185"/>
        <v/>
      </c>
      <c r="T531" s="11" t="str">
        <f>IF(IFERROR(VLOOKUP(N531,Home!$C$8:$R$1048576,11,FALSE),"")=0,"",IFERROR(VLOOKUP(N531,Home!$C$8:$R$1048576,11,FALSE),""))</f>
        <v/>
      </c>
      <c r="U531" s="11" t="str">
        <f>IF(IFERROR(VLOOKUP(O531,Home!$C$8:$R$1048576,12,FALSE),"")=0,"",IFERROR(VLOOKUP(O531,Home!$C$8:$R$1048576,12,FALSE),""))</f>
        <v/>
      </c>
      <c r="V531" s="11" t="str">
        <f>IF(IFERROR(VLOOKUP(O531,Home!$C$8:$R$1048576,8,FALSE),"")=0,"",IFERROR(VLOOKUP(O531,Home!$C$8:$R$1048576,8,FALSE),""))</f>
        <v/>
      </c>
      <c r="W531" s="11" t="str">
        <f>IF(OR(VLOOKUP(N531,Home!$C$7:$I$207,6,FALSE)="",VLOOKUP(N531,Home!$C$7:$I$207,7,FALSE)=""),"FEJL",SUM(Baggrundsark!$K$4:K531))</f>
        <v>FEJL</v>
      </c>
      <c r="Y531">
        <v>528</v>
      </c>
      <c r="Z531" s="1"/>
      <c r="AC531" s="44"/>
      <c r="AD531">
        <f t="shared" si="194"/>
        <v>0</v>
      </c>
      <c r="AE531">
        <f>SUM($AD$4:AD531)</f>
        <v>1</v>
      </c>
      <c r="AF531" s="103" t="str">
        <f>IFERROR(VLOOKUP(AN531,Home!$C$8:$E$207,3,FALSE),"")</f>
        <v/>
      </c>
      <c r="AG531" s="103" t="str">
        <f>IFERROR(VLOOKUP(AN531,Home!$C$8:$E$207,2,FALSE),"")</f>
        <v/>
      </c>
      <c r="AH531" s="104" t="str">
        <f>IF(VLOOKUP(AE531,Home!$C$8:$I$207,6,FALSE)="","",VLOOKUP(AE531,Home!$C$8:$I$207,6,FALSE))</f>
        <v/>
      </c>
      <c r="AI531" s="104" t="e">
        <f t="shared" si="202"/>
        <v>#VALUE!</v>
      </c>
      <c r="AJ531" s="105" t="e">
        <f t="shared" si="195"/>
        <v>#VALUE!</v>
      </c>
      <c r="AK531" s="103" t="e">
        <f t="shared" si="186"/>
        <v>#VALUE!</v>
      </c>
      <c r="AL531" s="103" t="e">
        <f t="shared" si="196"/>
        <v>#VALUE!</v>
      </c>
      <c r="AN531" t="str">
        <f>IF(OR(VLOOKUP(AE531,Home!$C$8:$I$207,6,FALSE)="",VLOOKUP(AE531,Home!$C$8:$I$207,7,FALSE)=""),"FEJL",Baggrundsark!AE531)</f>
        <v>FEJL</v>
      </c>
      <c r="AO531">
        <f>IF(VLOOKUP(AE531,Home!$C$8:$N$207,12,FALSE)="Timelønnet",1,0)</f>
        <v>0</v>
      </c>
      <c r="AP531">
        <f>SUM($AO$4:AO531)*AO531</f>
        <v>0</v>
      </c>
      <c r="AQ531">
        <f t="shared" si="187"/>
        <v>1</v>
      </c>
      <c r="AR531" t="str">
        <f t="shared" si="187"/>
        <v/>
      </c>
      <c r="AS531" t="e">
        <f t="shared" si="197"/>
        <v>#VALUE!</v>
      </c>
      <c r="AT531" s="45" t="e">
        <f t="shared" si="188"/>
        <v>#VALUE!</v>
      </c>
      <c r="AU531">
        <f>VLOOKUP(AQ531,Home!$C$8:$J$207,8,FALSE)</f>
        <v>0</v>
      </c>
    </row>
    <row r="532" spans="1:47" x14ac:dyDescent="0.25">
      <c r="A532" s="6">
        <f t="shared" si="189"/>
        <v>0</v>
      </c>
      <c r="B532" s="6">
        <f t="shared" si="198"/>
        <v>0</v>
      </c>
      <c r="C532" s="6" t="str">
        <f t="shared" si="190"/>
        <v/>
      </c>
      <c r="D532" s="7">
        <f t="shared" si="191"/>
        <v>0</v>
      </c>
      <c r="E532" s="7">
        <f t="shared" si="199"/>
        <v>0</v>
      </c>
      <c r="F532" s="7" t="str">
        <f t="shared" si="192"/>
        <v/>
      </c>
      <c r="G532" s="6">
        <f t="shared" si="193"/>
        <v>0</v>
      </c>
      <c r="H532" s="6">
        <f t="shared" si="200"/>
        <v>0</v>
      </c>
      <c r="I532" s="6" t="str">
        <f t="shared" si="201"/>
        <v/>
      </c>
      <c r="J532" s="11">
        <v>529</v>
      </c>
      <c r="K532" s="11">
        <f>IF(IFERROR(VLOOKUP(J532,Home!$A$8:$B$1048576,1,FALSE),0)=0,0,1)</f>
        <v>0</v>
      </c>
      <c r="L532" s="129" t="e">
        <f>IF(VLOOKUP(O532,Home!$C$8:$R$207,6,FALSE)="","",VLOOKUP(O532,Home!$C$8:$R$207,6,FALSE))</f>
        <v>#N/A</v>
      </c>
      <c r="M532" s="129" t="e">
        <f t="shared" si="184"/>
        <v>#N/A</v>
      </c>
      <c r="N532" s="11">
        <f>SUM($K$4:K532)</f>
        <v>200</v>
      </c>
      <c r="O532" s="11" t="str">
        <f>IF(P532="","",IF(IFERROR(VLOOKUP(N532,Home!$C$8:$R$1048576,1,FALSE),"")=0,"",IFERROR(VLOOKUP(N532,Home!$C$8:$R$1048576,1,FALSE),"")))</f>
        <v/>
      </c>
      <c r="P532" s="11" t="str">
        <f>IF(IFERROR(VLOOKUP(W532,Home!$C$8:$R$1048576,3,FALSE),"")=0,"",IFERROR(VLOOKUP(W532,Home!$C$8:$R$1048576,3,FALSE),""))</f>
        <v/>
      </c>
      <c r="Q532" s="11" t="str">
        <f t="shared" si="183"/>
        <v/>
      </c>
      <c r="R532" s="130" t="e">
        <f>VLOOKUP(Q532,'Baggrund til lister'!$G$4:$H$15,2,FALSE)</f>
        <v>#N/A</v>
      </c>
      <c r="S532" s="11" t="str">
        <f t="shared" si="185"/>
        <v/>
      </c>
      <c r="T532" s="11" t="str">
        <f>IF(IFERROR(VLOOKUP(N532,Home!$C$8:$R$1048576,11,FALSE),"")=0,"",IFERROR(VLOOKUP(N532,Home!$C$8:$R$1048576,11,FALSE),""))</f>
        <v/>
      </c>
      <c r="U532" s="11" t="str">
        <f>IF(IFERROR(VLOOKUP(O532,Home!$C$8:$R$1048576,12,FALSE),"")=0,"",IFERROR(VLOOKUP(O532,Home!$C$8:$R$1048576,12,FALSE),""))</f>
        <v/>
      </c>
      <c r="V532" s="11" t="str">
        <f>IF(IFERROR(VLOOKUP(O532,Home!$C$8:$R$1048576,8,FALSE),"")=0,"",IFERROR(VLOOKUP(O532,Home!$C$8:$R$1048576,8,FALSE),""))</f>
        <v/>
      </c>
      <c r="W532" s="11" t="str">
        <f>IF(OR(VLOOKUP(N532,Home!$C$7:$I$207,6,FALSE)="",VLOOKUP(N532,Home!$C$7:$I$207,7,FALSE)=""),"FEJL",SUM(Baggrundsark!$K$4:K532))</f>
        <v>FEJL</v>
      </c>
      <c r="Y532">
        <v>529</v>
      </c>
      <c r="Z532" s="1"/>
      <c r="AC532" s="44"/>
      <c r="AD532">
        <f t="shared" si="194"/>
        <v>0</v>
      </c>
      <c r="AE532">
        <f>SUM($AD$4:AD532)</f>
        <v>1</v>
      </c>
      <c r="AF532" s="103" t="str">
        <f>IFERROR(VLOOKUP(AN532,Home!$C$8:$E$207,3,FALSE),"")</f>
        <v/>
      </c>
      <c r="AG532" s="103" t="str">
        <f>IFERROR(VLOOKUP(AN532,Home!$C$8:$E$207,2,FALSE),"")</f>
        <v/>
      </c>
      <c r="AH532" s="104" t="str">
        <f>IF(VLOOKUP(AE532,Home!$C$8:$I$207,6,FALSE)="","",VLOOKUP(AE532,Home!$C$8:$I$207,6,FALSE))</f>
        <v/>
      </c>
      <c r="AI532" s="104" t="e">
        <f t="shared" si="202"/>
        <v>#VALUE!</v>
      </c>
      <c r="AJ532" s="105" t="e">
        <f t="shared" si="195"/>
        <v>#VALUE!</v>
      </c>
      <c r="AK532" s="103" t="e">
        <f t="shared" si="186"/>
        <v>#VALUE!</v>
      </c>
      <c r="AL532" s="103" t="e">
        <f t="shared" si="196"/>
        <v>#VALUE!</v>
      </c>
      <c r="AN532" t="str">
        <f>IF(OR(VLOOKUP(AE532,Home!$C$8:$I$207,6,FALSE)="",VLOOKUP(AE532,Home!$C$8:$I$207,7,FALSE)=""),"FEJL",Baggrundsark!AE532)</f>
        <v>FEJL</v>
      </c>
      <c r="AO532">
        <f>IF(VLOOKUP(AE532,Home!$C$8:$N$207,12,FALSE)="Timelønnet",1,0)</f>
        <v>0</v>
      </c>
      <c r="AP532">
        <f>SUM($AO$4:AO532)*AO532</f>
        <v>0</v>
      </c>
      <c r="AQ532">
        <f t="shared" si="187"/>
        <v>1</v>
      </c>
      <c r="AR532" t="str">
        <f t="shared" si="187"/>
        <v/>
      </c>
      <c r="AS532" t="e">
        <f t="shared" si="197"/>
        <v>#VALUE!</v>
      </c>
      <c r="AT532" s="45" t="e">
        <f t="shared" si="188"/>
        <v>#VALUE!</v>
      </c>
      <c r="AU532">
        <f>VLOOKUP(AQ532,Home!$C$8:$J$207,8,FALSE)</f>
        <v>0</v>
      </c>
    </row>
    <row r="533" spans="1:47" x14ac:dyDescent="0.25">
      <c r="A533" s="6">
        <f t="shared" si="189"/>
        <v>0</v>
      </c>
      <c r="B533" s="6">
        <f t="shared" si="198"/>
        <v>0</v>
      </c>
      <c r="C533" s="6" t="str">
        <f t="shared" si="190"/>
        <v/>
      </c>
      <c r="D533" s="7">
        <f t="shared" si="191"/>
        <v>0</v>
      </c>
      <c r="E533" s="7">
        <f t="shared" si="199"/>
        <v>0</v>
      </c>
      <c r="F533" s="7" t="str">
        <f t="shared" si="192"/>
        <v/>
      </c>
      <c r="G533" s="6">
        <f t="shared" si="193"/>
        <v>0</v>
      </c>
      <c r="H533" s="6">
        <f t="shared" si="200"/>
        <v>0</v>
      </c>
      <c r="I533" s="6" t="str">
        <f t="shared" si="201"/>
        <v/>
      </c>
      <c r="J533" s="11">
        <v>530</v>
      </c>
      <c r="K533" s="11">
        <f>IF(IFERROR(VLOOKUP(J533,Home!$A$8:$B$1048576,1,FALSE),0)=0,0,1)</f>
        <v>0</v>
      </c>
      <c r="L533" s="129" t="e">
        <f>IF(VLOOKUP(O533,Home!$C$8:$R$207,6,FALSE)="","",VLOOKUP(O533,Home!$C$8:$R$207,6,FALSE))</f>
        <v>#N/A</v>
      </c>
      <c r="M533" s="129" t="e">
        <f t="shared" si="184"/>
        <v>#N/A</v>
      </c>
      <c r="N533" s="11">
        <f>SUM($K$4:K533)</f>
        <v>200</v>
      </c>
      <c r="O533" s="11" t="str">
        <f>IF(P533="","",IF(IFERROR(VLOOKUP(N533,Home!$C$8:$R$1048576,1,FALSE),"")=0,"",IFERROR(VLOOKUP(N533,Home!$C$8:$R$1048576,1,FALSE),"")))</f>
        <v/>
      </c>
      <c r="P533" s="11" t="str">
        <f>IF(IFERROR(VLOOKUP(W533,Home!$C$8:$R$1048576,3,FALSE),"")=0,"",IFERROR(VLOOKUP(W533,Home!$C$8:$R$1048576,3,FALSE),""))</f>
        <v/>
      </c>
      <c r="Q533" s="11" t="str">
        <f t="shared" si="183"/>
        <v/>
      </c>
      <c r="R533" s="130" t="e">
        <f>VLOOKUP(Q533,'Baggrund til lister'!$G$4:$H$15,2,FALSE)</f>
        <v>#N/A</v>
      </c>
      <c r="S533" s="11" t="str">
        <f t="shared" si="185"/>
        <v/>
      </c>
      <c r="T533" s="11" t="str">
        <f>IF(IFERROR(VLOOKUP(N533,Home!$C$8:$R$1048576,11,FALSE),"")=0,"",IFERROR(VLOOKUP(N533,Home!$C$8:$R$1048576,11,FALSE),""))</f>
        <v/>
      </c>
      <c r="U533" s="11" t="str">
        <f>IF(IFERROR(VLOOKUP(O533,Home!$C$8:$R$1048576,12,FALSE),"")=0,"",IFERROR(VLOOKUP(O533,Home!$C$8:$R$1048576,12,FALSE),""))</f>
        <v/>
      </c>
      <c r="V533" s="11" t="str">
        <f>IF(IFERROR(VLOOKUP(O533,Home!$C$8:$R$1048576,8,FALSE),"")=0,"",IFERROR(VLOOKUP(O533,Home!$C$8:$R$1048576,8,FALSE),""))</f>
        <v/>
      </c>
      <c r="W533" s="11" t="str">
        <f>IF(OR(VLOOKUP(N533,Home!$C$7:$I$207,6,FALSE)="",VLOOKUP(N533,Home!$C$7:$I$207,7,FALSE)=""),"FEJL",SUM(Baggrundsark!$K$4:K533))</f>
        <v>FEJL</v>
      </c>
      <c r="Y533">
        <v>530</v>
      </c>
      <c r="Z533" s="1"/>
      <c r="AC533" s="44"/>
      <c r="AD533">
        <f t="shared" si="194"/>
        <v>0</v>
      </c>
      <c r="AE533">
        <f>SUM($AD$4:AD533)</f>
        <v>1</v>
      </c>
      <c r="AF533" s="103" t="str">
        <f>IFERROR(VLOOKUP(AN533,Home!$C$8:$E$207,3,FALSE),"")</f>
        <v/>
      </c>
      <c r="AG533" s="103" t="str">
        <f>IFERROR(VLOOKUP(AN533,Home!$C$8:$E$207,2,FALSE),"")</f>
        <v/>
      </c>
      <c r="AH533" s="104" t="str">
        <f>IF(VLOOKUP(AE533,Home!$C$8:$I$207,6,FALSE)="","",VLOOKUP(AE533,Home!$C$8:$I$207,6,FALSE))</f>
        <v/>
      </c>
      <c r="AI533" s="104" t="e">
        <f t="shared" si="202"/>
        <v>#VALUE!</v>
      </c>
      <c r="AJ533" s="105" t="e">
        <f t="shared" si="195"/>
        <v>#VALUE!</v>
      </c>
      <c r="AK533" s="103" t="e">
        <f t="shared" si="186"/>
        <v>#VALUE!</v>
      </c>
      <c r="AL533" s="103" t="e">
        <f t="shared" si="196"/>
        <v>#VALUE!</v>
      </c>
      <c r="AN533" t="str">
        <f>IF(OR(VLOOKUP(AE533,Home!$C$8:$I$207,6,FALSE)="",VLOOKUP(AE533,Home!$C$8:$I$207,7,FALSE)=""),"FEJL",Baggrundsark!AE533)</f>
        <v>FEJL</v>
      </c>
      <c r="AO533">
        <f>IF(VLOOKUP(AE533,Home!$C$8:$N$207,12,FALSE)="Timelønnet",1,0)</f>
        <v>0</v>
      </c>
      <c r="AP533">
        <f>SUM($AO$4:AO533)*AO533</f>
        <v>0</v>
      </c>
      <c r="AQ533">
        <f t="shared" si="187"/>
        <v>1</v>
      </c>
      <c r="AR533" t="str">
        <f t="shared" si="187"/>
        <v/>
      </c>
      <c r="AS533" t="e">
        <f t="shared" si="197"/>
        <v>#VALUE!</v>
      </c>
      <c r="AT533" s="45" t="e">
        <f t="shared" si="188"/>
        <v>#VALUE!</v>
      </c>
      <c r="AU533">
        <f>VLOOKUP(AQ533,Home!$C$8:$J$207,8,FALSE)</f>
        <v>0</v>
      </c>
    </row>
    <row r="534" spans="1:47" x14ac:dyDescent="0.25">
      <c r="A534" s="6">
        <f t="shared" si="189"/>
        <v>0</v>
      </c>
      <c r="B534" s="6">
        <f t="shared" si="198"/>
        <v>0</v>
      </c>
      <c r="C534" s="6" t="str">
        <f t="shared" si="190"/>
        <v/>
      </c>
      <c r="D534" s="7">
        <f t="shared" si="191"/>
        <v>0</v>
      </c>
      <c r="E534" s="7">
        <f t="shared" si="199"/>
        <v>0</v>
      </c>
      <c r="F534" s="7" t="str">
        <f t="shared" si="192"/>
        <v/>
      </c>
      <c r="G534" s="6">
        <f t="shared" si="193"/>
        <v>0</v>
      </c>
      <c r="H534" s="6">
        <f t="shared" si="200"/>
        <v>0</v>
      </c>
      <c r="I534" s="6" t="str">
        <f t="shared" si="201"/>
        <v/>
      </c>
      <c r="J534" s="11">
        <v>531</v>
      </c>
      <c r="K534" s="11">
        <f>IF(IFERROR(VLOOKUP(J534,Home!$A$8:$B$1048576,1,FALSE),0)=0,0,1)</f>
        <v>0</v>
      </c>
      <c r="L534" s="129" t="e">
        <f>IF(VLOOKUP(O534,Home!$C$8:$R$207,6,FALSE)="","",VLOOKUP(O534,Home!$C$8:$R$207,6,FALSE))</f>
        <v>#N/A</v>
      </c>
      <c r="M534" s="129" t="e">
        <f t="shared" si="184"/>
        <v>#N/A</v>
      </c>
      <c r="N534" s="11">
        <f>SUM($K$4:K534)</f>
        <v>200</v>
      </c>
      <c r="O534" s="11" t="str">
        <f>IF(P534="","",IF(IFERROR(VLOOKUP(N534,Home!$C$8:$R$1048576,1,FALSE),"")=0,"",IFERROR(VLOOKUP(N534,Home!$C$8:$R$1048576,1,FALSE),"")))</f>
        <v/>
      </c>
      <c r="P534" s="11" t="str">
        <f>IF(IFERROR(VLOOKUP(W534,Home!$C$8:$R$1048576,3,FALSE),"")=0,"",IFERROR(VLOOKUP(W534,Home!$C$8:$R$1048576,3,FALSE),""))</f>
        <v/>
      </c>
      <c r="Q534" s="11" t="str">
        <f t="shared" si="183"/>
        <v/>
      </c>
      <c r="R534" s="130" t="e">
        <f>VLOOKUP(Q534,'Baggrund til lister'!$G$4:$H$15,2,FALSE)</f>
        <v>#N/A</v>
      </c>
      <c r="S534" s="11" t="str">
        <f t="shared" si="185"/>
        <v/>
      </c>
      <c r="T534" s="11" t="str">
        <f>IF(IFERROR(VLOOKUP(N534,Home!$C$8:$R$1048576,11,FALSE),"")=0,"",IFERROR(VLOOKUP(N534,Home!$C$8:$R$1048576,11,FALSE),""))</f>
        <v/>
      </c>
      <c r="U534" s="11" t="str">
        <f>IF(IFERROR(VLOOKUP(O534,Home!$C$8:$R$1048576,12,FALSE),"")=0,"",IFERROR(VLOOKUP(O534,Home!$C$8:$R$1048576,12,FALSE),""))</f>
        <v/>
      </c>
      <c r="V534" s="11" t="str">
        <f>IF(IFERROR(VLOOKUP(O534,Home!$C$8:$R$1048576,8,FALSE),"")=0,"",IFERROR(VLOOKUP(O534,Home!$C$8:$R$1048576,8,FALSE),""))</f>
        <v/>
      </c>
      <c r="W534" s="11" t="str">
        <f>IF(OR(VLOOKUP(N534,Home!$C$7:$I$207,6,FALSE)="",VLOOKUP(N534,Home!$C$7:$I$207,7,FALSE)=""),"FEJL",SUM(Baggrundsark!$K$4:K534))</f>
        <v>FEJL</v>
      </c>
      <c r="Y534">
        <v>531</v>
      </c>
      <c r="Z534" s="1"/>
      <c r="AC534" s="44"/>
      <c r="AD534">
        <f t="shared" si="194"/>
        <v>0</v>
      </c>
      <c r="AE534">
        <f>SUM($AD$4:AD534)</f>
        <v>1</v>
      </c>
      <c r="AF534" s="103" t="str">
        <f>IFERROR(VLOOKUP(AN534,Home!$C$8:$E$207,3,FALSE),"")</f>
        <v/>
      </c>
      <c r="AG534" s="103" t="str">
        <f>IFERROR(VLOOKUP(AN534,Home!$C$8:$E$207,2,FALSE),"")</f>
        <v/>
      </c>
      <c r="AH534" s="104" t="str">
        <f>IF(VLOOKUP(AE534,Home!$C$8:$I$207,6,FALSE)="","",VLOOKUP(AE534,Home!$C$8:$I$207,6,FALSE))</f>
        <v/>
      </c>
      <c r="AI534" s="104" t="e">
        <f t="shared" si="202"/>
        <v>#VALUE!</v>
      </c>
      <c r="AJ534" s="105" t="e">
        <f t="shared" si="195"/>
        <v>#VALUE!</v>
      </c>
      <c r="AK534" s="103" t="e">
        <f t="shared" si="186"/>
        <v>#VALUE!</v>
      </c>
      <c r="AL534" s="103" t="e">
        <f t="shared" si="196"/>
        <v>#VALUE!</v>
      </c>
      <c r="AN534" t="str">
        <f>IF(OR(VLOOKUP(AE534,Home!$C$8:$I$207,6,FALSE)="",VLOOKUP(AE534,Home!$C$8:$I$207,7,FALSE)=""),"FEJL",Baggrundsark!AE534)</f>
        <v>FEJL</v>
      </c>
      <c r="AO534">
        <f>IF(VLOOKUP(AE534,Home!$C$8:$N$207,12,FALSE)="Timelønnet",1,0)</f>
        <v>0</v>
      </c>
      <c r="AP534">
        <f>SUM($AO$4:AO534)*AO534</f>
        <v>0</v>
      </c>
      <c r="AQ534">
        <f t="shared" si="187"/>
        <v>1</v>
      </c>
      <c r="AR534" t="str">
        <f t="shared" si="187"/>
        <v/>
      </c>
      <c r="AS534" t="e">
        <f t="shared" si="197"/>
        <v>#VALUE!</v>
      </c>
      <c r="AT534" s="45" t="e">
        <f t="shared" si="188"/>
        <v>#VALUE!</v>
      </c>
      <c r="AU534">
        <f>VLOOKUP(AQ534,Home!$C$8:$J$207,8,FALSE)</f>
        <v>0</v>
      </c>
    </row>
    <row r="535" spans="1:47" x14ac:dyDescent="0.25">
      <c r="A535" s="6">
        <f t="shared" si="189"/>
        <v>0</v>
      </c>
      <c r="B535" s="6">
        <f t="shared" si="198"/>
        <v>0</v>
      </c>
      <c r="C535" s="6" t="str">
        <f t="shared" si="190"/>
        <v/>
      </c>
      <c r="D535" s="7">
        <f t="shared" si="191"/>
        <v>0</v>
      </c>
      <c r="E535" s="7">
        <f t="shared" si="199"/>
        <v>0</v>
      </c>
      <c r="F535" s="7" t="str">
        <f t="shared" si="192"/>
        <v/>
      </c>
      <c r="G535" s="6">
        <f t="shared" si="193"/>
        <v>0</v>
      </c>
      <c r="H535" s="6">
        <f t="shared" si="200"/>
        <v>0</v>
      </c>
      <c r="I535" s="6" t="str">
        <f t="shared" si="201"/>
        <v/>
      </c>
      <c r="J535" s="11">
        <v>532</v>
      </c>
      <c r="K535" s="11">
        <f>IF(IFERROR(VLOOKUP(J535,Home!$A$8:$B$1048576,1,FALSE),0)=0,0,1)</f>
        <v>0</v>
      </c>
      <c r="L535" s="129" t="e">
        <f>IF(VLOOKUP(O535,Home!$C$8:$R$207,6,FALSE)="","",VLOOKUP(O535,Home!$C$8:$R$207,6,FALSE))</f>
        <v>#N/A</v>
      </c>
      <c r="M535" s="129" t="e">
        <f t="shared" si="184"/>
        <v>#N/A</v>
      </c>
      <c r="N535" s="11">
        <f>SUM($K$4:K535)</f>
        <v>200</v>
      </c>
      <c r="O535" s="11" t="str">
        <f>IF(P535="","",IF(IFERROR(VLOOKUP(N535,Home!$C$8:$R$1048576,1,FALSE),"")=0,"",IFERROR(VLOOKUP(N535,Home!$C$8:$R$1048576,1,FALSE),"")))</f>
        <v/>
      </c>
      <c r="P535" s="11" t="str">
        <f>IF(IFERROR(VLOOKUP(W535,Home!$C$8:$R$1048576,3,FALSE),"")=0,"",IFERROR(VLOOKUP(W535,Home!$C$8:$R$1048576,3,FALSE),""))</f>
        <v/>
      </c>
      <c r="Q535" s="11" t="str">
        <f t="shared" si="183"/>
        <v/>
      </c>
      <c r="R535" s="130" t="e">
        <f>VLOOKUP(Q535,'Baggrund til lister'!$G$4:$H$15,2,FALSE)</f>
        <v>#N/A</v>
      </c>
      <c r="S535" s="11" t="str">
        <f t="shared" si="185"/>
        <v/>
      </c>
      <c r="T535" s="11" t="str">
        <f>IF(IFERROR(VLOOKUP(N535,Home!$C$8:$R$1048576,11,FALSE),"")=0,"",IFERROR(VLOOKUP(N535,Home!$C$8:$R$1048576,11,FALSE),""))</f>
        <v/>
      </c>
      <c r="U535" s="11" t="str">
        <f>IF(IFERROR(VLOOKUP(O535,Home!$C$8:$R$1048576,12,FALSE),"")=0,"",IFERROR(VLOOKUP(O535,Home!$C$8:$R$1048576,12,FALSE),""))</f>
        <v/>
      </c>
      <c r="V535" s="11" t="str">
        <f>IF(IFERROR(VLOOKUP(O535,Home!$C$8:$R$1048576,8,FALSE),"")=0,"",IFERROR(VLOOKUP(O535,Home!$C$8:$R$1048576,8,FALSE),""))</f>
        <v/>
      </c>
      <c r="W535" s="11" t="str">
        <f>IF(OR(VLOOKUP(N535,Home!$C$7:$I$207,6,FALSE)="",VLOOKUP(N535,Home!$C$7:$I$207,7,FALSE)=""),"FEJL",SUM(Baggrundsark!$K$4:K535))</f>
        <v>FEJL</v>
      </c>
      <c r="Y535">
        <v>532</v>
      </c>
      <c r="Z535" s="1"/>
      <c r="AC535" s="44"/>
      <c r="AD535">
        <f t="shared" si="194"/>
        <v>0</v>
      </c>
      <c r="AE535">
        <f>SUM($AD$4:AD535)</f>
        <v>1</v>
      </c>
      <c r="AF535" s="103" t="str">
        <f>IFERROR(VLOOKUP(AN535,Home!$C$8:$E$207,3,FALSE),"")</f>
        <v/>
      </c>
      <c r="AG535" s="103" t="str">
        <f>IFERROR(VLOOKUP(AN535,Home!$C$8:$E$207,2,FALSE),"")</f>
        <v/>
      </c>
      <c r="AH535" s="104" t="str">
        <f>IF(VLOOKUP(AE535,Home!$C$8:$I$207,6,FALSE)="","",VLOOKUP(AE535,Home!$C$8:$I$207,6,FALSE))</f>
        <v/>
      </c>
      <c r="AI535" s="104" t="e">
        <f t="shared" si="202"/>
        <v>#VALUE!</v>
      </c>
      <c r="AJ535" s="105" t="e">
        <f t="shared" si="195"/>
        <v>#VALUE!</v>
      </c>
      <c r="AK535" s="103" t="e">
        <f t="shared" si="186"/>
        <v>#VALUE!</v>
      </c>
      <c r="AL535" s="103" t="e">
        <f t="shared" si="196"/>
        <v>#VALUE!</v>
      </c>
      <c r="AN535" t="str">
        <f>IF(OR(VLOOKUP(AE535,Home!$C$8:$I$207,6,FALSE)="",VLOOKUP(AE535,Home!$C$8:$I$207,7,FALSE)=""),"FEJL",Baggrundsark!AE535)</f>
        <v>FEJL</v>
      </c>
      <c r="AO535">
        <f>IF(VLOOKUP(AE535,Home!$C$8:$N$207,12,FALSE)="Timelønnet",1,0)</f>
        <v>0</v>
      </c>
      <c r="AP535">
        <f>SUM($AO$4:AO535)*AO535</f>
        <v>0</v>
      </c>
      <c r="AQ535">
        <f t="shared" si="187"/>
        <v>1</v>
      </c>
      <c r="AR535" t="str">
        <f t="shared" si="187"/>
        <v/>
      </c>
      <c r="AS535" t="e">
        <f t="shared" si="197"/>
        <v>#VALUE!</v>
      </c>
      <c r="AT535" s="45" t="e">
        <f t="shared" si="188"/>
        <v>#VALUE!</v>
      </c>
      <c r="AU535">
        <f>VLOOKUP(AQ535,Home!$C$8:$J$207,8,FALSE)</f>
        <v>0</v>
      </c>
    </row>
    <row r="536" spans="1:47" x14ac:dyDescent="0.25">
      <c r="A536" s="6">
        <f t="shared" si="189"/>
        <v>0</v>
      </c>
      <c r="B536" s="6">
        <f t="shared" si="198"/>
        <v>0</v>
      </c>
      <c r="C536" s="6" t="str">
        <f t="shared" si="190"/>
        <v/>
      </c>
      <c r="D536" s="7">
        <f t="shared" si="191"/>
        <v>0</v>
      </c>
      <c r="E536" s="7">
        <f t="shared" si="199"/>
        <v>0</v>
      </c>
      <c r="F536" s="7" t="str">
        <f t="shared" si="192"/>
        <v/>
      </c>
      <c r="G536" s="6">
        <f t="shared" si="193"/>
        <v>0</v>
      </c>
      <c r="H536" s="6">
        <f t="shared" si="200"/>
        <v>0</v>
      </c>
      <c r="I536" s="6" t="str">
        <f t="shared" si="201"/>
        <v/>
      </c>
      <c r="J536" s="11">
        <v>533</v>
      </c>
      <c r="K536" s="11">
        <f>IF(IFERROR(VLOOKUP(J536,Home!$A$8:$B$1048576,1,FALSE),0)=0,0,1)</f>
        <v>0</v>
      </c>
      <c r="L536" s="129" t="e">
        <f>IF(VLOOKUP(O536,Home!$C$8:$R$207,6,FALSE)="","",VLOOKUP(O536,Home!$C$8:$R$207,6,FALSE))</f>
        <v>#N/A</v>
      </c>
      <c r="M536" s="129" t="e">
        <f t="shared" si="184"/>
        <v>#N/A</v>
      </c>
      <c r="N536" s="11">
        <f>SUM($K$4:K536)</f>
        <v>200</v>
      </c>
      <c r="O536" s="11" t="str">
        <f>IF(P536="","",IF(IFERROR(VLOOKUP(N536,Home!$C$8:$R$1048576,1,FALSE),"")=0,"",IFERROR(VLOOKUP(N536,Home!$C$8:$R$1048576,1,FALSE),"")))</f>
        <v/>
      </c>
      <c r="P536" s="11" t="str">
        <f>IF(IFERROR(VLOOKUP(W536,Home!$C$8:$R$1048576,3,FALSE),"")=0,"",IFERROR(VLOOKUP(W536,Home!$C$8:$R$1048576,3,FALSE),""))</f>
        <v/>
      </c>
      <c r="Q536" s="11" t="str">
        <f t="shared" si="183"/>
        <v/>
      </c>
      <c r="R536" s="130" t="e">
        <f>VLOOKUP(Q536,'Baggrund til lister'!$G$4:$H$15,2,FALSE)</f>
        <v>#N/A</v>
      </c>
      <c r="S536" s="11" t="str">
        <f t="shared" si="185"/>
        <v/>
      </c>
      <c r="T536" s="11" t="str">
        <f>IF(IFERROR(VLOOKUP(N536,Home!$C$8:$R$1048576,11,FALSE),"")=0,"",IFERROR(VLOOKUP(N536,Home!$C$8:$R$1048576,11,FALSE),""))</f>
        <v/>
      </c>
      <c r="U536" s="11" t="str">
        <f>IF(IFERROR(VLOOKUP(O536,Home!$C$8:$R$1048576,12,FALSE),"")=0,"",IFERROR(VLOOKUP(O536,Home!$C$8:$R$1048576,12,FALSE),""))</f>
        <v/>
      </c>
      <c r="V536" s="11" t="str">
        <f>IF(IFERROR(VLOOKUP(O536,Home!$C$8:$R$1048576,8,FALSE),"")=0,"",IFERROR(VLOOKUP(O536,Home!$C$8:$R$1048576,8,FALSE),""))</f>
        <v/>
      </c>
      <c r="W536" s="11" t="str">
        <f>IF(OR(VLOOKUP(N536,Home!$C$7:$I$207,6,FALSE)="",VLOOKUP(N536,Home!$C$7:$I$207,7,FALSE)=""),"FEJL",SUM(Baggrundsark!$K$4:K536))</f>
        <v>FEJL</v>
      </c>
      <c r="Y536">
        <v>533</v>
      </c>
      <c r="Z536" s="1"/>
      <c r="AC536" s="44"/>
      <c r="AD536">
        <f t="shared" si="194"/>
        <v>0</v>
      </c>
      <c r="AE536">
        <f>SUM($AD$4:AD536)</f>
        <v>1</v>
      </c>
      <c r="AF536" s="103" t="str">
        <f>IFERROR(VLOOKUP(AN536,Home!$C$8:$E$207,3,FALSE),"")</f>
        <v/>
      </c>
      <c r="AG536" s="103" t="str">
        <f>IFERROR(VLOOKUP(AN536,Home!$C$8:$E$207,2,FALSE),"")</f>
        <v/>
      </c>
      <c r="AH536" s="104" t="str">
        <f>IF(VLOOKUP(AE536,Home!$C$8:$I$207,6,FALSE)="","",VLOOKUP(AE536,Home!$C$8:$I$207,6,FALSE))</f>
        <v/>
      </c>
      <c r="AI536" s="104" t="e">
        <f t="shared" si="202"/>
        <v>#VALUE!</v>
      </c>
      <c r="AJ536" s="105" t="e">
        <f t="shared" si="195"/>
        <v>#VALUE!</v>
      </c>
      <c r="AK536" s="103" t="e">
        <f t="shared" si="186"/>
        <v>#VALUE!</v>
      </c>
      <c r="AL536" s="103" t="e">
        <f t="shared" si="196"/>
        <v>#VALUE!</v>
      </c>
      <c r="AN536" t="str">
        <f>IF(OR(VLOOKUP(AE536,Home!$C$8:$I$207,6,FALSE)="",VLOOKUP(AE536,Home!$C$8:$I$207,7,FALSE)=""),"FEJL",Baggrundsark!AE536)</f>
        <v>FEJL</v>
      </c>
      <c r="AO536">
        <f>IF(VLOOKUP(AE536,Home!$C$8:$N$207,12,FALSE)="Timelønnet",1,0)</f>
        <v>0</v>
      </c>
      <c r="AP536">
        <f>SUM($AO$4:AO536)*AO536</f>
        <v>0</v>
      </c>
      <c r="AQ536">
        <f t="shared" si="187"/>
        <v>1</v>
      </c>
      <c r="AR536" t="str">
        <f t="shared" si="187"/>
        <v/>
      </c>
      <c r="AS536" t="e">
        <f t="shared" si="197"/>
        <v>#VALUE!</v>
      </c>
      <c r="AT536" s="45" t="e">
        <f t="shared" si="188"/>
        <v>#VALUE!</v>
      </c>
      <c r="AU536">
        <f>VLOOKUP(AQ536,Home!$C$8:$J$207,8,FALSE)</f>
        <v>0</v>
      </c>
    </row>
    <row r="537" spans="1:47" x14ac:dyDescent="0.25">
      <c r="A537" s="6">
        <f t="shared" si="189"/>
        <v>0</v>
      </c>
      <c r="B537" s="6">
        <f t="shared" si="198"/>
        <v>0</v>
      </c>
      <c r="C537" s="6" t="str">
        <f t="shared" si="190"/>
        <v/>
      </c>
      <c r="D537" s="7">
        <f t="shared" si="191"/>
        <v>0</v>
      </c>
      <c r="E537" s="7">
        <f t="shared" si="199"/>
        <v>0</v>
      </c>
      <c r="F537" s="7" t="str">
        <f t="shared" si="192"/>
        <v/>
      </c>
      <c r="G537" s="6">
        <f t="shared" si="193"/>
        <v>0</v>
      </c>
      <c r="H537" s="6">
        <f t="shared" si="200"/>
        <v>0</v>
      </c>
      <c r="I537" s="6" t="str">
        <f t="shared" si="201"/>
        <v/>
      </c>
      <c r="J537" s="11">
        <v>534</v>
      </c>
      <c r="K537" s="11">
        <f>IF(IFERROR(VLOOKUP(J537,Home!$A$8:$B$1048576,1,FALSE),0)=0,0,1)</f>
        <v>0</v>
      </c>
      <c r="L537" s="129" t="e">
        <f>IF(VLOOKUP(O537,Home!$C$8:$R$207,6,FALSE)="","",VLOOKUP(O537,Home!$C$8:$R$207,6,FALSE))</f>
        <v>#N/A</v>
      </c>
      <c r="M537" s="129" t="e">
        <f t="shared" si="184"/>
        <v>#N/A</v>
      </c>
      <c r="N537" s="11">
        <f>SUM($K$4:K537)</f>
        <v>200</v>
      </c>
      <c r="O537" s="11" t="str">
        <f>IF(P537="","",IF(IFERROR(VLOOKUP(N537,Home!$C$8:$R$1048576,1,FALSE),"")=0,"",IFERROR(VLOOKUP(N537,Home!$C$8:$R$1048576,1,FALSE),"")))</f>
        <v/>
      </c>
      <c r="P537" s="11" t="str">
        <f>IF(IFERROR(VLOOKUP(W537,Home!$C$8:$R$1048576,3,FALSE),"")=0,"",IFERROR(VLOOKUP(W537,Home!$C$8:$R$1048576,3,FALSE),""))</f>
        <v/>
      </c>
      <c r="Q537" s="11" t="str">
        <f t="shared" si="183"/>
        <v/>
      </c>
      <c r="R537" s="130" t="e">
        <f>VLOOKUP(Q537,'Baggrund til lister'!$G$4:$H$15,2,FALSE)</f>
        <v>#N/A</v>
      </c>
      <c r="S537" s="11" t="str">
        <f t="shared" si="185"/>
        <v/>
      </c>
      <c r="T537" s="11" t="str">
        <f>IF(IFERROR(VLOOKUP(N537,Home!$C$8:$R$1048576,11,FALSE),"")=0,"",IFERROR(VLOOKUP(N537,Home!$C$8:$R$1048576,11,FALSE),""))</f>
        <v/>
      </c>
      <c r="U537" s="11" t="str">
        <f>IF(IFERROR(VLOOKUP(O537,Home!$C$8:$R$1048576,12,FALSE),"")=0,"",IFERROR(VLOOKUP(O537,Home!$C$8:$R$1048576,12,FALSE),""))</f>
        <v/>
      </c>
      <c r="V537" s="11" t="str">
        <f>IF(IFERROR(VLOOKUP(O537,Home!$C$8:$R$1048576,8,FALSE),"")=0,"",IFERROR(VLOOKUP(O537,Home!$C$8:$R$1048576,8,FALSE),""))</f>
        <v/>
      </c>
      <c r="W537" s="11" t="str">
        <f>IF(OR(VLOOKUP(N537,Home!$C$7:$I$207,6,FALSE)="",VLOOKUP(N537,Home!$C$7:$I$207,7,FALSE)=""),"FEJL",SUM(Baggrundsark!$K$4:K537))</f>
        <v>FEJL</v>
      </c>
      <c r="Y537">
        <v>534</v>
      </c>
      <c r="Z537" s="1"/>
      <c r="AC537" s="44"/>
      <c r="AD537">
        <f t="shared" si="194"/>
        <v>0</v>
      </c>
      <c r="AE537">
        <f>SUM($AD$4:AD537)</f>
        <v>1</v>
      </c>
      <c r="AF537" s="103" t="str">
        <f>IFERROR(VLOOKUP(AN537,Home!$C$8:$E$207,3,FALSE),"")</f>
        <v/>
      </c>
      <c r="AG537" s="103" t="str">
        <f>IFERROR(VLOOKUP(AN537,Home!$C$8:$E$207,2,FALSE),"")</f>
        <v/>
      </c>
      <c r="AH537" s="104" t="str">
        <f>IF(VLOOKUP(AE537,Home!$C$8:$I$207,6,FALSE)="","",VLOOKUP(AE537,Home!$C$8:$I$207,6,FALSE))</f>
        <v/>
      </c>
      <c r="AI537" s="104" t="e">
        <f t="shared" si="202"/>
        <v>#VALUE!</v>
      </c>
      <c r="AJ537" s="105" t="e">
        <f t="shared" si="195"/>
        <v>#VALUE!</v>
      </c>
      <c r="AK537" s="103" t="e">
        <f t="shared" si="186"/>
        <v>#VALUE!</v>
      </c>
      <c r="AL537" s="103" t="e">
        <f t="shared" si="196"/>
        <v>#VALUE!</v>
      </c>
      <c r="AN537" t="str">
        <f>IF(OR(VLOOKUP(AE537,Home!$C$8:$I$207,6,FALSE)="",VLOOKUP(AE537,Home!$C$8:$I$207,7,FALSE)=""),"FEJL",Baggrundsark!AE537)</f>
        <v>FEJL</v>
      </c>
      <c r="AO537">
        <f>IF(VLOOKUP(AE537,Home!$C$8:$N$207,12,FALSE)="Timelønnet",1,0)</f>
        <v>0</v>
      </c>
      <c r="AP537">
        <f>SUM($AO$4:AO537)*AO537</f>
        <v>0</v>
      </c>
      <c r="AQ537">
        <f t="shared" si="187"/>
        <v>1</v>
      </c>
      <c r="AR537" t="str">
        <f t="shared" si="187"/>
        <v/>
      </c>
      <c r="AS537" t="e">
        <f t="shared" si="197"/>
        <v>#VALUE!</v>
      </c>
      <c r="AT537" s="45" t="e">
        <f t="shared" si="188"/>
        <v>#VALUE!</v>
      </c>
      <c r="AU537">
        <f>VLOOKUP(AQ537,Home!$C$8:$J$207,8,FALSE)</f>
        <v>0</v>
      </c>
    </row>
    <row r="538" spans="1:47" x14ac:dyDescent="0.25">
      <c r="A538" s="6">
        <f t="shared" si="189"/>
        <v>0</v>
      </c>
      <c r="B538" s="6">
        <f t="shared" si="198"/>
        <v>0</v>
      </c>
      <c r="C538" s="6" t="str">
        <f t="shared" si="190"/>
        <v/>
      </c>
      <c r="D538" s="7">
        <f t="shared" si="191"/>
        <v>0</v>
      </c>
      <c r="E538" s="7">
        <f t="shared" si="199"/>
        <v>0</v>
      </c>
      <c r="F538" s="7" t="str">
        <f t="shared" si="192"/>
        <v/>
      </c>
      <c r="G538" s="6">
        <f t="shared" si="193"/>
        <v>0</v>
      </c>
      <c r="H538" s="6">
        <f t="shared" si="200"/>
        <v>0</v>
      </c>
      <c r="I538" s="6" t="str">
        <f t="shared" si="201"/>
        <v/>
      </c>
      <c r="J538" s="11">
        <v>535</v>
      </c>
      <c r="K538" s="11">
        <f>IF(IFERROR(VLOOKUP(J538,Home!$A$8:$B$1048576,1,FALSE),0)=0,0,1)</f>
        <v>0</v>
      </c>
      <c r="L538" s="129" t="e">
        <f>IF(VLOOKUP(O538,Home!$C$8:$R$207,6,FALSE)="","",VLOOKUP(O538,Home!$C$8:$R$207,6,FALSE))</f>
        <v>#N/A</v>
      </c>
      <c r="M538" s="129" t="e">
        <f t="shared" si="184"/>
        <v>#N/A</v>
      </c>
      <c r="N538" s="11">
        <f>SUM($K$4:K538)</f>
        <v>200</v>
      </c>
      <c r="O538" s="11" t="str">
        <f>IF(P538="","",IF(IFERROR(VLOOKUP(N538,Home!$C$8:$R$1048576,1,FALSE),"")=0,"",IFERROR(VLOOKUP(N538,Home!$C$8:$R$1048576,1,FALSE),"")))</f>
        <v/>
      </c>
      <c r="P538" s="11" t="str">
        <f>IF(IFERROR(VLOOKUP(W538,Home!$C$8:$R$1048576,3,FALSE),"")=0,"",IFERROR(VLOOKUP(W538,Home!$C$8:$R$1048576,3,FALSE),""))</f>
        <v/>
      </c>
      <c r="Q538" s="11" t="str">
        <f t="shared" si="183"/>
        <v/>
      </c>
      <c r="R538" s="130" t="e">
        <f>VLOOKUP(Q538,'Baggrund til lister'!$G$4:$H$15,2,FALSE)</f>
        <v>#N/A</v>
      </c>
      <c r="S538" s="11" t="str">
        <f t="shared" si="185"/>
        <v/>
      </c>
      <c r="T538" s="11" t="str">
        <f>IF(IFERROR(VLOOKUP(N538,Home!$C$8:$R$1048576,11,FALSE),"")=0,"",IFERROR(VLOOKUP(N538,Home!$C$8:$R$1048576,11,FALSE),""))</f>
        <v/>
      </c>
      <c r="U538" s="11" t="str">
        <f>IF(IFERROR(VLOOKUP(O538,Home!$C$8:$R$1048576,12,FALSE),"")=0,"",IFERROR(VLOOKUP(O538,Home!$C$8:$R$1048576,12,FALSE),""))</f>
        <v/>
      </c>
      <c r="V538" s="11" t="str">
        <f>IF(IFERROR(VLOOKUP(O538,Home!$C$8:$R$1048576,8,FALSE),"")=0,"",IFERROR(VLOOKUP(O538,Home!$C$8:$R$1048576,8,FALSE),""))</f>
        <v/>
      </c>
      <c r="W538" s="11" t="str">
        <f>IF(OR(VLOOKUP(N538,Home!$C$7:$I$207,6,FALSE)="",VLOOKUP(N538,Home!$C$7:$I$207,7,FALSE)=""),"FEJL",SUM(Baggrundsark!$K$4:K538))</f>
        <v>FEJL</v>
      </c>
      <c r="Y538">
        <v>535</v>
      </c>
      <c r="Z538" s="1"/>
      <c r="AC538" s="44"/>
      <c r="AD538">
        <f t="shared" si="194"/>
        <v>0</v>
      </c>
      <c r="AE538">
        <f>SUM($AD$4:AD538)</f>
        <v>1</v>
      </c>
      <c r="AF538" s="103" t="str">
        <f>IFERROR(VLOOKUP(AN538,Home!$C$8:$E$207,3,FALSE),"")</f>
        <v/>
      </c>
      <c r="AG538" s="103" t="str">
        <f>IFERROR(VLOOKUP(AN538,Home!$C$8:$E$207,2,FALSE),"")</f>
        <v/>
      </c>
      <c r="AH538" s="104" t="str">
        <f>IF(VLOOKUP(AE538,Home!$C$8:$I$207,6,FALSE)="","",VLOOKUP(AE538,Home!$C$8:$I$207,6,FALSE))</f>
        <v/>
      </c>
      <c r="AI538" s="104" t="e">
        <f t="shared" si="202"/>
        <v>#VALUE!</v>
      </c>
      <c r="AJ538" s="105" t="e">
        <f t="shared" si="195"/>
        <v>#VALUE!</v>
      </c>
      <c r="AK538" s="103" t="e">
        <f t="shared" si="186"/>
        <v>#VALUE!</v>
      </c>
      <c r="AL538" s="103" t="e">
        <f t="shared" si="196"/>
        <v>#VALUE!</v>
      </c>
      <c r="AN538" t="str">
        <f>IF(OR(VLOOKUP(AE538,Home!$C$8:$I$207,6,FALSE)="",VLOOKUP(AE538,Home!$C$8:$I$207,7,FALSE)=""),"FEJL",Baggrundsark!AE538)</f>
        <v>FEJL</v>
      </c>
      <c r="AO538">
        <f>IF(VLOOKUP(AE538,Home!$C$8:$N$207,12,FALSE)="Timelønnet",1,0)</f>
        <v>0</v>
      </c>
      <c r="AP538">
        <f>SUM($AO$4:AO538)*AO538</f>
        <v>0</v>
      </c>
      <c r="AQ538">
        <f t="shared" si="187"/>
        <v>1</v>
      </c>
      <c r="AR538" t="str">
        <f t="shared" si="187"/>
        <v/>
      </c>
      <c r="AS538" t="e">
        <f t="shared" si="197"/>
        <v>#VALUE!</v>
      </c>
      <c r="AT538" s="45" t="e">
        <f t="shared" si="188"/>
        <v>#VALUE!</v>
      </c>
      <c r="AU538">
        <f>VLOOKUP(AQ538,Home!$C$8:$J$207,8,FALSE)</f>
        <v>0</v>
      </c>
    </row>
    <row r="539" spans="1:47" x14ac:dyDescent="0.25">
      <c r="A539" s="6">
        <f t="shared" si="189"/>
        <v>0</v>
      </c>
      <c r="B539" s="6">
        <f t="shared" si="198"/>
        <v>0</v>
      </c>
      <c r="C539" s="6" t="str">
        <f t="shared" si="190"/>
        <v/>
      </c>
      <c r="D539" s="7">
        <f t="shared" si="191"/>
        <v>0</v>
      </c>
      <c r="E539" s="7">
        <f t="shared" si="199"/>
        <v>0</v>
      </c>
      <c r="F539" s="7" t="str">
        <f t="shared" si="192"/>
        <v/>
      </c>
      <c r="G539" s="6">
        <f t="shared" si="193"/>
        <v>0</v>
      </c>
      <c r="H539" s="6">
        <f t="shared" si="200"/>
        <v>0</v>
      </c>
      <c r="I539" s="6" t="str">
        <f t="shared" si="201"/>
        <v/>
      </c>
      <c r="J539" s="11">
        <v>536</v>
      </c>
      <c r="K539" s="11">
        <f>IF(IFERROR(VLOOKUP(J539,Home!$A$8:$B$1048576,1,FALSE),0)=0,0,1)</f>
        <v>0</v>
      </c>
      <c r="L539" s="129" t="e">
        <f>IF(VLOOKUP(O539,Home!$C$8:$R$207,6,FALSE)="","",VLOOKUP(O539,Home!$C$8:$R$207,6,FALSE))</f>
        <v>#N/A</v>
      </c>
      <c r="M539" s="129" t="e">
        <f t="shared" si="184"/>
        <v>#N/A</v>
      </c>
      <c r="N539" s="11">
        <f>SUM($K$4:K539)</f>
        <v>200</v>
      </c>
      <c r="O539" s="11" t="str">
        <f>IF(P539="","",IF(IFERROR(VLOOKUP(N539,Home!$C$8:$R$1048576,1,FALSE),"")=0,"",IFERROR(VLOOKUP(N539,Home!$C$8:$R$1048576,1,FALSE),"")))</f>
        <v/>
      </c>
      <c r="P539" s="11" t="str">
        <f>IF(IFERROR(VLOOKUP(W539,Home!$C$8:$R$1048576,3,FALSE),"")=0,"",IFERROR(VLOOKUP(W539,Home!$C$8:$R$1048576,3,FALSE),""))</f>
        <v/>
      </c>
      <c r="Q539" s="11" t="str">
        <f t="shared" si="183"/>
        <v/>
      </c>
      <c r="R539" s="130" t="e">
        <f>VLOOKUP(Q539,'Baggrund til lister'!$G$4:$H$15,2,FALSE)</f>
        <v>#N/A</v>
      </c>
      <c r="S539" s="11" t="str">
        <f t="shared" si="185"/>
        <v/>
      </c>
      <c r="T539" s="11" t="str">
        <f>IF(IFERROR(VLOOKUP(N539,Home!$C$8:$R$1048576,11,FALSE),"")=0,"",IFERROR(VLOOKUP(N539,Home!$C$8:$R$1048576,11,FALSE),""))</f>
        <v/>
      </c>
      <c r="U539" s="11" t="str">
        <f>IF(IFERROR(VLOOKUP(O539,Home!$C$8:$R$1048576,12,FALSE),"")=0,"",IFERROR(VLOOKUP(O539,Home!$C$8:$R$1048576,12,FALSE),""))</f>
        <v/>
      </c>
      <c r="V539" s="11" t="str">
        <f>IF(IFERROR(VLOOKUP(O539,Home!$C$8:$R$1048576,8,FALSE),"")=0,"",IFERROR(VLOOKUP(O539,Home!$C$8:$R$1048576,8,FALSE),""))</f>
        <v/>
      </c>
      <c r="W539" s="11" t="str">
        <f>IF(OR(VLOOKUP(N539,Home!$C$7:$I$207,6,FALSE)="",VLOOKUP(N539,Home!$C$7:$I$207,7,FALSE)=""),"FEJL",SUM(Baggrundsark!$K$4:K539))</f>
        <v>FEJL</v>
      </c>
      <c r="Y539">
        <v>536</v>
      </c>
      <c r="Z539" s="1"/>
      <c r="AC539" s="44"/>
      <c r="AD539">
        <f t="shared" si="194"/>
        <v>0</v>
      </c>
      <c r="AE539">
        <f>SUM($AD$4:AD539)</f>
        <v>1</v>
      </c>
      <c r="AF539" s="103" t="str">
        <f>IFERROR(VLOOKUP(AN539,Home!$C$8:$E$207,3,FALSE),"")</f>
        <v/>
      </c>
      <c r="AG539" s="103" t="str">
        <f>IFERROR(VLOOKUP(AN539,Home!$C$8:$E$207,2,FALSE),"")</f>
        <v/>
      </c>
      <c r="AH539" s="104" t="str">
        <f>IF(VLOOKUP(AE539,Home!$C$8:$I$207,6,FALSE)="","",VLOOKUP(AE539,Home!$C$8:$I$207,6,FALSE))</f>
        <v/>
      </c>
      <c r="AI539" s="104" t="e">
        <f t="shared" si="202"/>
        <v>#VALUE!</v>
      </c>
      <c r="AJ539" s="105" t="e">
        <f t="shared" si="195"/>
        <v>#VALUE!</v>
      </c>
      <c r="AK539" s="103" t="e">
        <f t="shared" si="186"/>
        <v>#VALUE!</v>
      </c>
      <c r="AL539" s="103" t="e">
        <f t="shared" si="196"/>
        <v>#VALUE!</v>
      </c>
      <c r="AN539" t="str">
        <f>IF(OR(VLOOKUP(AE539,Home!$C$8:$I$207,6,FALSE)="",VLOOKUP(AE539,Home!$C$8:$I$207,7,FALSE)=""),"FEJL",Baggrundsark!AE539)</f>
        <v>FEJL</v>
      </c>
      <c r="AO539">
        <f>IF(VLOOKUP(AE539,Home!$C$8:$N$207,12,FALSE)="Timelønnet",1,0)</f>
        <v>0</v>
      </c>
      <c r="AP539">
        <f>SUM($AO$4:AO539)*AO539</f>
        <v>0</v>
      </c>
      <c r="AQ539">
        <f t="shared" ref="AQ539:AR602" si="203">AE539</f>
        <v>1</v>
      </c>
      <c r="AR539" t="str">
        <f t="shared" si="187"/>
        <v/>
      </c>
      <c r="AS539" t="e">
        <f t="shared" si="197"/>
        <v>#VALUE!</v>
      </c>
      <c r="AT539" s="45" t="e">
        <f t="shared" ref="AT539:AT602" si="204">AK539</f>
        <v>#VALUE!</v>
      </c>
      <c r="AU539">
        <f>VLOOKUP(AQ539,Home!$C$8:$J$207,8,FALSE)</f>
        <v>0</v>
      </c>
    </row>
    <row r="540" spans="1:47" x14ac:dyDescent="0.25">
      <c r="A540" s="6">
        <f t="shared" si="189"/>
        <v>0</v>
      </c>
      <c r="B540" s="6">
        <f t="shared" si="198"/>
        <v>0</v>
      </c>
      <c r="C540" s="6" t="str">
        <f t="shared" si="190"/>
        <v/>
      </c>
      <c r="D540" s="7">
        <f t="shared" si="191"/>
        <v>0</v>
      </c>
      <c r="E540" s="7">
        <f t="shared" si="199"/>
        <v>0</v>
      </c>
      <c r="F540" s="7" t="str">
        <f t="shared" si="192"/>
        <v/>
      </c>
      <c r="G540" s="6">
        <f t="shared" si="193"/>
        <v>0</v>
      </c>
      <c r="H540" s="6">
        <f t="shared" si="200"/>
        <v>0</v>
      </c>
      <c r="I540" s="6" t="str">
        <f t="shared" si="201"/>
        <v/>
      </c>
      <c r="J540" s="11">
        <v>537</v>
      </c>
      <c r="K540" s="11">
        <f>IF(IFERROR(VLOOKUP(J540,Home!$A$8:$B$1048576,1,FALSE),0)=0,0,1)</f>
        <v>0</v>
      </c>
      <c r="L540" s="129" t="e">
        <f>IF(VLOOKUP(O540,Home!$C$8:$R$207,6,FALSE)="","",VLOOKUP(O540,Home!$C$8:$R$207,6,FALSE))</f>
        <v>#N/A</v>
      </c>
      <c r="M540" s="129" t="e">
        <f t="shared" si="184"/>
        <v>#N/A</v>
      </c>
      <c r="N540" s="11">
        <f>SUM($K$4:K540)</f>
        <v>200</v>
      </c>
      <c r="O540" s="11" t="str">
        <f>IF(P540="","",IF(IFERROR(VLOOKUP(N540,Home!$C$8:$R$1048576,1,FALSE),"")=0,"",IFERROR(VLOOKUP(N540,Home!$C$8:$R$1048576,1,FALSE),"")))</f>
        <v/>
      </c>
      <c r="P540" s="11" t="str">
        <f>IF(IFERROR(VLOOKUP(W540,Home!$C$8:$R$1048576,3,FALSE),"")=0,"",IFERROR(VLOOKUP(W540,Home!$C$8:$R$1048576,3,FALSE),""))</f>
        <v/>
      </c>
      <c r="Q540" s="11" t="str">
        <f t="shared" si="183"/>
        <v/>
      </c>
      <c r="R540" s="130" t="e">
        <f>VLOOKUP(Q540,'Baggrund til lister'!$G$4:$H$15,2,FALSE)</f>
        <v>#N/A</v>
      </c>
      <c r="S540" s="11" t="str">
        <f t="shared" si="185"/>
        <v/>
      </c>
      <c r="T540" s="11" t="str">
        <f>IF(IFERROR(VLOOKUP(N540,Home!$C$8:$R$1048576,11,FALSE),"")=0,"",IFERROR(VLOOKUP(N540,Home!$C$8:$R$1048576,11,FALSE),""))</f>
        <v/>
      </c>
      <c r="U540" s="11" t="str">
        <f>IF(IFERROR(VLOOKUP(O540,Home!$C$8:$R$1048576,12,FALSE),"")=0,"",IFERROR(VLOOKUP(O540,Home!$C$8:$R$1048576,12,FALSE),""))</f>
        <v/>
      </c>
      <c r="V540" s="11" t="str">
        <f>IF(IFERROR(VLOOKUP(O540,Home!$C$8:$R$1048576,8,FALSE),"")=0,"",IFERROR(VLOOKUP(O540,Home!$C$8:$R$1048576,8,FALSE),""))</f>
        <v/>
      </c>
      <c r="W540" s="11" t="str">
        <f>IF(OR(VLOOKUP(N540,Home!$C$7:$I$207,6,FALSE)="",VLOOKUP(N540,Home!$C$7:$I$207,7,FALSE)=""),"FEJL",SUM(Baggrundsark!$K$4:K540))</f>
        <v>FEJL</v>
      </c>
      <c r="Y540">
        <v>537</v>
      </c>
      <c r="Z540" s="1"/>
      <c r="AC540" s="44"/>
      <c r="AD540">
        <f t="shared" si="194"/>
        <v>0</v>
      </c>
      <c r="AE540">
        <f>SUM($AD$4:AD540)</f>
        <v>1</v>
      </c>
      <c r="AF540" s="103" t="str">
        <f>IFERROR(VLOOKUP(AN540,Home!$C$8:$E$207,3,FALSE),"")</f>
        <v/>
      </c>
      <c r="AG540" s="103" t="str">
        <f>IFERROR(VLOOKUP(AN540,Home!$C$8:$E$207,2,FALSE),"")</f>
        <v/>
      </c>
      <c r="AH540" s="104" t="str">
        <f>IF(VLOOKUP(AE540,Home!$C$8:$I$207,6,FALSE)="","",VLOOKUP(AE540,Home!$C$8:$I$207,6,FALSE))</f>
        <v/>
      </c>
      <c r="AI540" s="104" t="e">
        <f t="shared" si="202"/>
        <v>#VALUE!</v>
      </c>
      <c r="AJ540" s="105" t="e">
        <f t="shared" si="195"/>
        <v>#VALUE!</v>
      </c>
      <c r="AK540" s="103" t="e">
        <f t="shared" si="186"/>
        <v>#VALUE!</v>
      </c>
      <c r="AL540" s="103" t="e">
        <f t="shared" si="196"/>
        <v>#VALUE!</v>
      </c>
      <c r="AN540" t="str">
        <f>IF(OR(VLOOKUP(AE540,Home!$C$8:$I$207,6,FALSE)="",VLOOKUP(AE540,Home!$C$8:$I$207,7,FALSE)=""),"FEJL",Baggrundsark!AE540)</f>
        <v>FEJL</v>
      </c>
      <c r="AO540">
        <f>IF(VLOOKUP(AE540,Home!$C$8:$N$207,12,FALSE)="Timelønnet",1,0)</f>
        <v>0</v>
      </c>
      <c r="AP540">
        <f>SUM($AO$4:AO540)*AO540</f>
        <v>0</v>
      </c>
      <c r="AQ540">
        <f t="shared" si="203"/>
        <v>1</v>
      </c>
      <c r="AR540" t="str">
        <f t="shared" si="203"/>
        <v/>
      </c>
      <c r="AS540" t="e">
        <f t="shared" si="197"/>
        <v>#VALUE!</v>
      </c>
      <c r="AT540" s="45" t="e">
        <f t="shared" si="204"/>
        <v>#VALUE!</v>
      </c>
      <c r="AU540">
        <f>VLOOKUP(AQ540,Home!$C$8:$J$207,8,FALSE)</f>
        <v>0</v>
      </c>
    </row>
    <row r="541" spans="1:47" x14ac:dyDescent="0.25">
      <c r="A541" s="6">
        <f t="shared" si="189"/>
        <v>0</v>
      </c>
      <c r="B541" s="6">
        <f t="shared" si="198"/>
        <v>0</v>
      </c>
      <c r="C541" s="6" t="str">
        <f t="shared" si="190"/>
        <v/>
      </c>
      <c r="D541" s="7">
        <f t="shared" si="191"/>
        <v>0</v>
      </c>
      <c r="E541" s="7">
        <f t="shared" si="199"/>
        <v>0</v>
      </c>
      <c r="F541" s="7" t="str">
        <f t="shared" si="192"/>
        <v/>
      </c>
      <c r="G541" s="6">
        <f t="shared" si="193"/>
        <v>0</v>
      </c>
      <c r="H541" s="6">
        <f t="shared" si="200"/>
        <v>0</v>
      </c>
      <c r="I541" s="6" t="str">
        <f t="shared" si="201"/>
        <v/>
      </c>
      <c r="J541" s="11">
        <v>538</v>
      </c>
      <c r="K541" s="11">
        <f>IF(IFERROR(VLOOKUP(J541,Home!$A$8:$B$1048576,1,FALSE),0)=0,0,1)</f>
        <v>0</v>
      </c>
      <c r="L541" s="129" t="e">
        <f>IF(VLOOKUP(O541,Home!$C$8:$R$207,6,FALSE)="","",VLOOKUP(O541,Home!$C$8:$R$207,6,FALSE))</f>
        <v>#N/A</v>
      </c>
      <c r="M541" s="129" t="e">
        <f t="shared" si="184"/>
        <v>#N/A</v>
      </c>
      <c r="N541" s="11">
        <f>SUM($K$4:K541)</f>
        <v>200</v>
      </c>
      <c r="O541" s="11" t="str">
        <f>IF(P541="","",IF(IFERROR(VLOOKUP(N541,Home!$C$8:$R$1048576,1,FALSE),"")=0,"",IFERROR(VLOOKUP(N541,Home!$C$8:$R$1048576,1,FALSE),"")))</f>
        <v/>
      </c>
      <c r="P541" s="11" t="str">
        <f>IF(IFERROR(VLOOKUP(W541,Home!$C$8:$R$1048576,3,FALSE),"")=0,"",IFERROR(VLOOKUP(W541,Home!$C$8:$R$1048576,3,FALSE),""))</f>
        <v/>
      </c>
      <c r="Q541" s="11" t="str">
        <f t="shared" si="183"/>
        <v/>
      </c>
      <c r="R541" s="130" t="e">
        <f>VLOOKUP(Q541,'Baggrund til lister'!$G$4:$H$15,2,FALSE)</f>
        <v>#N/A</v>
      </c>
      <c r="S541" s="11" t="str">
        <f t="shared" si="185"/>
        <v/>
      </c>
      <c r="T541" s="11" t="str">
        <f>IF(IFERROR(VLOOKUP(N541,Home!$C$8:$R$1048576,11,FALSE),"")=0,"",IFERROR(VLOOKUP(N541,Home!$C$8:$R$1048576,11,FALSE),""))</f>
        <v/>
      </c>
      <c r="U541" s="11" t="str">
        <f>IF(IFERROR(VLOOKUP(O541,Home!$C$8:$R$1048576,12,FALSE),"")=0,"",IFERROR(VLOOKUP(O541,Home!$C$8:$R$1048576,12,FALSE),""))</f>
        <v/>
      </c>
      <c r="V541" s="11" t="str">
        <f>IF(IFERROR(VLOOKUP(O541,Home!$C$8:$R$1048576,8,FALSE),"")=0,"",IFERROR(VLOOKUP(O541,Home!$C$8:$R$1048576,8,FALSE),""))</f>
        <v/>
      </c>
      <c r="W541" s="11" t="str">
        <f>IF(OR(VLOOKUP(N541,Home!$C$7:$I$207,6,FALSE)="",VLOOKUP(N541,Home!$C$7:$I$207,7,FALSE)=""),"FEJL",SUM(Baggrundsark!$K$4:K541))</f>
        <v>FEJL</v>
      </c>
      <c r="Y541">
        <v>538</v>
      </c>
      <c r="Z541" s="1"/>
      <c r="AC541" s="44"/>
      <c r="AD541">
        <f t="shared" si="194"/>
        <v>0</v>
      </c>
      <c r="AE541">
        <f>SUM($AD$4:AD541)</f>
        <v>1</v>
      </c>
      <c r="AF541" s="103" t="str">
        <f>IFERROR(VLOOKUP(AN541,Home!$C$8:$E$207,3,FALSE),"")</f>
        <v/>
      </c>
      <c r="AG541" s="103" t="str">
        <f>IFERROR(VLOOKUP(AN541,Home!$C$8:$E$207,2,FALSE),"")</f>
        <v/>
      </c>
      <c r="AH541" s="104" t="str">
        <f>IF(VLOOKUP(AE541,Home!$C$8:$I$207,6,FALSE)="","",VLOOKUP(AE541,Home!$C$8:$I$207,6,FALSE))</f>
        <v/>
      </c>
      <c r="AI541" s="104" t="e">
        <f t="shared" si="202"/>
        <v>#VALUE!</v>
      </c>
      <c r="AJ541" s="105" t="e">
        <f t="shared" si="195"/>
        <v>#VALUE!</v>
      </c>
      <c r="AK541" s="103" t="e">
        <f t="shared" si="186"/>
        <v>#VALUE!</v>
      </c>
      <c r="AL541" s="103" t="e">
        <f t="shared" si="196"/>
        <v>#VALUE!</v>
      </c>
      <c r="AN541" t="str">
        <f>IF(OR(VLOOKUP(AE541,Home!$C$8:$I$207,6,FALSE)="",VLOOKUP(AE541,Home!$C$8:$I$207,7,FALSE)=""),"FEJL",Baggrundsark!AE541)</f>
        <v>FEJL</v>
      </c>
      <c r="AO541">
        <f>IF(VLOOKUP(AE541,Home!$C$8:$N$207,12,FALSE)="Timelønnet",1,0)</f>
        <v>0</v>
      </c>
      <c r="AP541">
        <f>SUM($AO$4:AO541)*AO541</f>
        <v>0</v>
      </c>
      <c r="AQ541">
        <f t="shared" si="203"/>
        <v>1</v>
      </c>
      <c r="AR541" t="str">
        <f t="shared" si="203"/>
        <v/>
      </c>
      <c r="AS541" t="e">
        <f t="shared" si="197"/>
        <v>#VALUE!</v>
      </c>
      <c r="AT541" s="45" t="e">
        <f t="shared" si="204"/>
        <v>#VALUE!</v>
      </c>
      <c r="AU541">
        <f>VLOOKUP(AQ541,Home!$C$8:$J$207,8,FALSE)</f>
        <v>0</v>
      </c>
    </row>
    <row r="542" spans="1:47" x14ac:dyDescent="0.25">
      <c r="A542" s="6">
        <f t="shared" si="189"/>
        <v>0</v>
      </c>
      <c r="B542" s="6">
        <f t="shared" si="198"/>
        <v>0</v>
      </c>
      <c r="C542" s="6" t="str">
        <f t="shared" si="190"/>
        <v/>
      </c>
      <c r="D542" s="7">
        <f t="shared" si="191"/>
        <v>0</v>
      </c>
      <c r="E542" s="7">
        <f t="shared" si="199"/>
        <v>0</v>
      </c>
      <c r="F542" s="7" t="str">
        <f t="shared" si="192"/>
        <v/>
      </c>
      <c r="G542" s="6">
        <f t="shared" si="193"/>
        <v>0</v>
      </c>
      <c r="H542" s="6">
        <f t="shared" si="200"/>
        <v>0</v>
      </c>
      <c r="I542" s="6" t="str">
        <f t="shared" si="201"/>
        <v/>
      </c>
      <c r="J542" s="11">
        <v>539</v>
      </c>
      <c r="K542" s="11">
        <f>IF(IFERROR(VLOOKUP(J542,Home!$A$8:$B$1048576,1,FALSE),0)=0,0,1)</f>
        <v>0</v>
      </c>
      <c r="L542" s="129" t="e">
        <f>IF(VLOOKUP(O542,Home!$C$8:$R$207,6,FALSE)="","",VLOOKUP(O542,Home!$C$8:$R$207,6,FALSE))</f>
        <v>#N/A</v>
      </c>
      <c r="M542" s="129" t="e">
        <f t="shared" si="184"/>
        <v>#N/A</v>
      </c>
      <c r="N542" s="11">
        <f>SUM($K$4:K542)</f>
        <v>200</v>
      </c>
      <c r="O542" s="11" t="str">
        <f>IF(P542="","",IF(IFERROR(VLOOKUP(N542,Home!$C$8:$R$1048576,1,FALSE),"")=0,"",IFERROR(VLOOKUP(N542,Home!$C$8:$R$1048576,1,FALSE),"")))</f>
        <v/>
      </c>
      <c r="P542" s="11" t="str">
        <f>IF(IFERROR(VLOOKUP(W542,Home!$C$8:$R$1048576,3,FALSE),"")=0,"",IFERROR(VLOOKUP(W542,Home!$C$8:$R$1048576,3,FALSE),""))</f>
        <v/>
      </c>
      <c r="Q542" s="11" t="str">
        <f t="shared" si="183"/>
        <v/>
      </c>
      <c r="R542" s="130" t="e">
        <f>VLOOKUP(Q542,'Baggrund til lister'!$G$4:$H$15,2,FALSE)</f>
        <v>#N/A</v>
      </c>
      <c r="S542" s="11" t="str">
        <f t="shared" si="185"/>
        <v/>
      </c>
      <c r="T542" s="11" t="str">
        <f>IF(IFERROR(VLOOKUP(N542,Home!$C$8:$R$1048576,11,FALSE),"")=0,"",IFERROR(VLOOKUP(N542,Home!$C$8:$R$1048576,11,FALSE),""))</f>
        <v/>
      </c>
      <c r="U542" s="11" t="str">
        <f>IF(IFERROR(VLOOKUP(O542,Home!$C$8:$R$1048576,12,FALSE),"")=0,"",IFERROR(VLOOKUP(O542,Home!$C$8:$R$1048576,12,FALSE),""))</f>
        <v/>
      </c>
      <c r="V542" s="11" t="str">
        <f>IF(IFERROR(VLOOKUP(O542,Home!$C$8:$R$1048576,8,FALSE),"")=0,"",IFERROR(VLOOKUP(O542,Home!$C$8:$R$1048576,8,FALSE),""))</f>
        <v/>
      </c>
      <c r="W542" s="11" t="str">
        <f>IF(OR(VLOOKUP(N542,Home!$C$7:$I$207,6,FALSE)="",VLOOKUP(N542,Home!$C$7:$I$207,7,FALSE)=""),"FEJL",SUM(Baggrundsark!$K$4:K542))</f>
        <v>FEJL</v>
      </c>
      <c r="Y542">
        <v>539</v>
      </c>
      <c r="Z542" s="1"/>
      <c r="AC542" s="44"/>
      <c r="AD542">
        <f t="shared" si="194"/>
        <v>0</v>
      </c>
      <c r="AE542">
        <f>SUM($AD$4:AD542)</f>
        <v>1</v>
      </c>
      <c r="AF542" s="103" t="str">
        <f>IFERROR(VLOOKUP(AN542,Home!$C$8:$E$207,3,FALSE),"")</f>
        <v/>
      </c>
      <c r="AG542" s="103" t="str">
        <f>IFERROR(VLOOKUP(AN542,Home!$C$8:$E$207,2,FALSE),"")</f>
        <v/>
      </c>
      <c r="AH542" s="104" t="str">
        <f>IF(VLOOKUP(AE542,Home!$C$8:$I$207,6,FALSE)="","",VLOOKUP(AE542,Home!$C$8:$I$207,6,FALSE))</f>
        <v/>
      </c>
      <c r="AI542" s="104" t="e">
        <f t="shared" si="202"/>
        <v>#VALUE!</v>
      </c>
      <c r="AJ542" s="105" t="e">
        <f t="shared" si="195"/>
        <v>#VALUE!</v>
      </c>
      <c r="AK542" s="103" t="e">
        <f t="shared" si="186"/>
        <v>#VALUE!</v>
      </c>
      <c r="AL542" s="103" t="e">
        <f t="shared" si="196"/>
        <v>#VALUE!</v>
      </c>
      <c r="AN542" t="str">
        <f>IF(OR(VLOOKUP(AE542,Home!$C$8:$I$207,6,FALSE)="",VLOOKUP(AE542,Home!$C$8:$I$207,7,FALSE)=""),"FEJL",Baggrundsark!AE542)</f>
        <v>FEJL</v>
      </c>
      <c r="AO542">
        <f>IF(VLOOKUP(AE542,Home!$C$8:$N$207,12,FALSE)="Timelønnet",1,0)</f>
        <v>0</v>
      </c>
      <c r="AP542">
        <f>SUM($AO$4:AO542)*AO542</f>
        <v>0</v>
      </c>
      <c r="AQ542">
        <f t="shared" si="203"/>
        <v>1</v>
      </c>
      <c r="AR542" t="str">
        <f t="shared" si="203"/>
        <v/>
      </c>
      <c r="AS542" t="e">
        <f t="shared" si="197"/>
        <v>#VALUE!</v>
      </c>
      <c r="AT542" s="45" t="e">
        <f t="shared" si="204"/>
        <v>#VALUE!</v>
      </c>
      <c r="AU542">
        <f>VLOOKUP(AQ542,Home!$C$8:$J$207,8,FALSE)</f>
        <v>0</v>
      </c>
    </row>
    <row r="543" spans="1:47" x14ac:dyDescent="0.25">
      <c r="A543" s="6">
        <f t="shared" si="189"/>
        <v>0</v>
      </c>
      <c r="B543" s="6">
        <f t="shared" si="198"/>
        <v>0</v>
      </c>
      <c r="C543" s="6" t="str">
        <f t="shared" si="190"/>
        <v/>
      </c>
      <c r="D543" s="7">
        <f t="shared" si="191"/>
        <v>0</v>
      </c>
      <c r="E543" s="7">
        <f t="shared" si="199"/>
        <v>0</v>
      </c>
      <c r="F543" s="7" t="str">
        <f t="shared" si="192"/>
        <v/>
      </c>
      <c r="G543" s="6">
        <f t="shared" si="193"/>
        <v>0</v>
      </c>
      <c r="H543" s="6">
        <f t="shared" si="200"/>
        <v>0</v>
      </c>
      <c r="I543" s="6" t="str">
        <f t="shared" si="201"/>
        <v/>
      </c>
      <c r="J543" s="11">
        <v>540</v>
      </c>
      <c r="K543" s="11">
        <f>IF(IFERROR(VLOOKUP(J543,Home!$A$8:$B$1048576,1,FALSE),0)=0,0,1)</f>
        <v>0</v>
      </c>
      <c r="L543" s="129" t="e">
        <f>IF(VLOOKUP(O543,Home!$C$8:$R$207,6,FALSE)="","",VLOOKUP(O543,Home!$C$8:$R$207,6,FALSE))</f>
        <v>#N/A</v>
      </c>
      <c r="M543" s="129" t="e">
        <f t="shared" si="184"/>
        <v>#N/A</v>
      </c>
      <c r="N543" s="11">
        <f>SUM($K$4:K543)</f>
        <v>200</v>
      </c>
      <c r="O543" s="11" t="str">
        <f>IF(P543="","",IF(IFERROR(VLOOKUP(N543,Home!$C$8:$R$1048576,1,FALSE),"")=0,"",IFERROR(VLOOKUP(N543,Home!$C$8:$R$1048576,1,FALSE),"")))</f>
        <v/>
      </c>
      <c r="P543" s="11" t="str">
        <f>IF(IFERROR(VLOOKUP(W543,Home!$C$8:$R$1048576,3,FALSE),"")=0,"",IFERROR(VLOOKUP(W543,Home!$C$8:$R$1048576,3,FALSE),""))</f>
        <v/>
      </c>
      <c r="Q543" s="11" t="str">
        <f t="shared" si="183"/>
        <v/>
      </c>
      <c r="R543" s="130" t="e">
        <f>VLOOKUP(Q543,'Baggrund til lister'!$G$4:$H$15,2,FALSE)</f>
        <v>#N/A</v>
      </c>
      <c r="S543" s="11" t="str">
        <f t="shared" si="185"/>
        <v/>
      </c>
      <c r="T543" s="11" t="str">
        <f>IF(IFERROR(VLOOKUP(N543,Home!$C$8:$R$1048576,11,FALSE),"")=0,"",IFERROR(VLOOKUP(N543,Home!$C$8:$R$1048576,11,FALSE),""))</f>
        <v/>
      </c>
      <c r="U543" s="11" t="str">
        <f>IF(IFERROR(VLOOKUP(O543,Home!$C$8:$R$1048576,12,FALSE),"")=0,"",IFERROR(VLOOKUP(O543,Home!$C$8:$R$1048576,12,FALSE),""))</f>
        <v/>
      </c>
      <c r="V543" s="11" t="str">
        <f>IF(IFERROR(VLOOKUP(O543,Home!$C$8:$R$1048576,8,FALSE),"")=0,"",IFERROR(VLOOKUP(O543,Home!$C$8:$R$1048576,8,FALSE),""))</f>
        <v/>
      </c>
      <c r="W543" s="11" t="str">
        <f>IF(OR(VLOOKUP(N543,Home!$C$7:$I$207,6,FALSE)="",VLOOKUP(N543,Home!$C$7:$I$207,7,FALSE)=""),"FEJL",SUM(Baggrundsark!$K$4:K543))</f>
        <v>FEJL</v>
      </c>
      <c r="Y543">
        <v>540</v>
      </c>
      <c r="Z543" s="1"/>
      <c r="AC543" s="44"/>
      <c r="AD543">
        <f t="shared" si="194"/>
        <v>0</v>
      </c>
      <c r="AE543">
        <f>SUM($AD$4:AD543)</f>
        <v>1</v>
      </c>
      <c r="AF543" s="103" t="str">
        <f>IFERROR(VLOOKUP(AN543,Home!$C$8:$E$207,3,FALSE),"")</f>
        <v/>
      </c>
      <c r="AG543" s="103" t="str">
        <f>IFERROR(VLOOKUP(AN543,Home!$C$8:$E$207,2,FALSE),"")</f>
        <v/>
      </c>
      <c r="AH543" s="104" t="str">
        <f>IF(VLOOKUP(AE543,Home!$C$8:$I$207,6,FALSE)="","",VLOOKUP(AE543,Home!$C$8:$I$207,6,FALSE))</f>
        <v/>
      </c>
      <c r="AI543" s="104" t="e">
        <f t="shared" si="202"/>
        <v>#VALUE!</v>
      </c>
      <c r="AJ543" s="105" t="e">
        <f t="shared" si="195"/>
        <v>#VALUE!</v>
      </c>
      <c r="AK543" s="103" t="e">
        <f t="shared" si="186"/>
        <v>#VALUE!</v>
      </c>
      <c r="AL543" s="103" t="e">
        <f t="shared" si="196"/>
        <v>#VALUE!</v>
      </c>
      <c r="AN543" t="str">
        <f>IF(OR(VLOOKUP(AE543,Home!$C$8:$I$207,6,FALSE)="",VLOOKUP(AE543,Home!$C$8:$I$207,7,FALSE)=""),"FEJL",Baggrundsark!AE543)</f>
        <v>FEJL</v>
      </c>
      <c r="AO543">
        <f>IF(VLOOKUP(AE543,Home!$C$8:$N$207,12,FALSE)="Timelønnet",1,0)</f>
        <v>0</v>
      </c>
      <c r="AP543">
        <f>SUM($AO$4:AO543)*AO543</f>
        <v>0</v>
      </c>
      <c r="AQ543">
        <f t="shared" si="203"/>
        <v>1</v>
      </c>
      <c r="AR543" t="str">
        <f t="shared" si="203"/>
        <v/>
      </c>
      <c r="AS543" t="e">
        <f t="shared" si="197"/>
        <v>#VALUE!</v>
      </c>
      <c r="AT543" s="45" t="e">
        <f t="shared" si="204"/>
        <v>#VALUE!</v>
      </c>
      <c r="AU543">
        <f>VLOOKUP(AQ543,Home!$C$8:$J$207,8,FALSE)</f>
        <v>0</v>
      </c>
    </row>
    <row r="544" spans="1:47" x14ac:dyDescent="0.25">
      <c r="A544" s="6">
        <f t="shared" si="189"/>
        <v>0</v>
      </c>
      <c r="B544" s="6">
        <f t="shared" si="198"/>
        <v>0</v>
      </c>
      <c r="C544" s="6" t="str">
        <f t="shared" si="190"/>
        <v/>
      </c>
      <c r="D544" s="7">
        <f t="shared" si="191"/>
        <v>0</v>
      </c>
      <c r="E544" s="7">
        <f t="shared" si="199"/>
        <v>0</v>
      </c>
      <c r="F544" s="7" t="str">
        <f t="shared" si="192"/>
        <v/>
      </c>
      <c r="G544" s="6">
        <f t="shared" si="193"/>
        <v>0</v>
      </c>
      <c r="H544" s="6">
        <f t="shared" si="200"/>
        <v>0</v>
      </c>
      <c r="I544" s="6" t="str">
        <f t="shared" si="201"/>
        <v/>
      </c>
      <c r="J544" s="11">
        <v>541</v>
      </c>
      <c r="K544" s="11">
        <f>IF(IFERROR(VLOOKUP(J544,Home!$A$8:$B$1048576,1,FALSE),0)=0,0,1)</f>
        <v>0</v>
      </c>
      <c r="L544" s="129" t="e">
        <f>IF(VLOOKUP(O544,Home!$C$8:$R$207,6,FALSE)="","",VLOOKUP(O544,Home!$C$8:$R$207,6,FALSE))</f>
        <v>#N/A</v>
      </c>
      <c r="M544" s="129" t="e">
        <f t="shared" si="184"/>
        <v>#N/A</v>
      </c>
      <c r="N544" s="11">
        <f>SUM($K$4:K544)</f>
        <v>200</v>
      </c>
      <c r="O544" s="11" t="str">
        <f>IF(P544="","",IF(IFERROR(VLOOKUP(N544,Home!$C$8:$R$1048576,1,FALSE),"")=0,"",IFERROR(VLOOKUP(N544,Home!$C$8:$R$1048576,1,FALSE),"")))</f>
        <v/>
      </c>
      <c r="P544" s="11" t="str">
        <f>IF(IFERROR(VLOOKUP(W544,Home!$C$8:$R$1048576,3,FALSE),"")=0,"",IFERROR(VLOOKUP(W544,Home!$C$8:$R$1048576,3,FALSE),""))</f>
        <v/>
      </c>
      <c r="Q544" s="11" t="str">
        <f t="shared" si="183"/>
        <v/>
      </c>
      <c r="R544" s="130" t="e">
        <f>VLOOKUP(Q544,'Baggrund til lister'!$G$4:$H$15,2,FALSE)</f>
        <v>#N/A</v>
      </c>
      <c r="S544" s="11" t="str">
        <f t="shared" si="185"/>
        <v/>
      </c>
      <c r="T544" s="11" t="str">
        <f>IF(IFERROR(VLOOKUP(N544,Home!$C$8:$R$1048576,11,FALSE),"")=0,"",IFERROR(VLOOKUP(N544,Home!$C$8:$R$1048576,11,FALSE),""))</f>
        <v/>
      </c>
      <c r="U544" s="11" t="str">
        <f>IF(IFERROR(VLOOKUP(O544,Home!$C$8:$R$1048576,12,FALSE),"")=0,"",IFERROR(VLOOKUP(O544,Home!$C$8:$R$1048576,12,FALSE),""))</f>
        <v/>
      </c>
      <c r="V544" s="11" t="str">
        <f>IF(IFERROR(VLOOKUP(O544,Home!$C$8:$R$1048576,8,FALSE),"")=0,"",IFERROR(VLOOKUP(O544,Home!$C$8:$R$1048576,8,FALSE),""))</f>
        <v/>
      </c>
      <c r="W544" s="11" t="str">
        <f>IF(OR(VLOOKUP(N544,Home!$C$7:$I$207,6,FALSE)="",VLOOKUP(N544,Home!$C$7:$I$207,7,FALSE)=""),"FEJL",SUM(Baggrundsark!$K$4:K544))</f>
        <v>FEJL</v>
      </c>
      <c r="Y544">
        <v>541</v>
      </c>
      <c r="Z544" s="1"/>
      <c r="AC544" s="44"/>
      <c r="AD544">
        <f t="shared" si="194"/>
        <v>0</v>
      </c>
      <c r="AE544">
        <f>SUM($AD$4:AD544)</f>
        <v>1</v>
      </c>
      <c r="AF544" s="103" t="str">
        <f>IFERROR(VLOOKUP(AN544,Home!$C$8:$E$207,3,FALSE),"")</f>
        <v/>
      </c>
      <c r="AG544" s="103" t="str">
        <f>IFERROR(VLOOKUP(AN544,Home!$C$8:$E$207,2,FALSE),"")</f>
        <v/>
      </c>
      <c r="AH544" s="104" t="str">
        <f>IF(VLOOKUP(AE544,Home!$C$8:$I$207,6,FALSE)="","",VLOOKUP(AE544,Home!$C$8:$I$207,6,FALSE))</f>
        <v/>
      </c>
      <c r="AI544" s="104" t="e">
        <f t="shared" si="202"/>
        <v>#VALUE!</v>
      </c>
      <c r="AJ544" s="105" t="e">
        <f t="shared" si="195"/>
        <v>#VALUE!</v>
      </c>
      <c r="AK544" s="103" t="e">
        <f t="shared" si="186"/>
        <v>#VALUE!</v>
      </c>
      <c r="AL544" s="103" t="e">
        <f t="shared" si="196"/>
        <v>#VALUE!</v>
      </c>
      <c r="AN544" t="str">
        <f>IF(OR(VLOOKUP(AE544,Home!$C$8:$I$207,6,FALSE)="",VLOOKUP(AE544,Home!$C$8:$I$207,7,FALSE)=""),"FEJL",Baggrundsark!AE544)</f>
        <v>FEJL</v>
      </c>
      <c r="AO544">
        <f>IF(VLOOKUP(AE544,Home!$C$8:$N$207,12,FALSE)="Timelønnet",1,0)</f>
        <v>0</v>
      </c>
      <c r="AP544">
        <f>SUM($AO$4:AO544)*AO544</f>
        <v>0</v>
      </c>
      <c r="AQ544">
        <f t="shared" si="203"/>
        <v>1</v>
      </c>
      <c r="AR544" t="str">
        <f t="shared" si="203"/>
        <v/>
      </c>
      <c r="AS544" t="e">
        <f t="shared" si="197"/>
        <v>#VALUE!</v>
      </c>
      <c r="AT544" s="45" t="e">
        <f t="shared" si="204"/>
        <v>#VALUE!</v>
      </c>
      <c r="AU544">
        <f>VLOOKUP(AQ544,Home!$C$8:$J$207,8,FALSE)</f>
        <v>0</v>
      </c>
    </row>
    <row r="545" spans="1:47" x14ac:dyDescent="0.25">
      <c r="A545" s="6">
        <f t="shared" si="189"/>
        <v>0</v>
      </c>
      <c r="B545" s="6">
        <f t="shared" si="198"/>
        <v>0</v>
      </c>
      <c r="C545" s="6" t="str">
        <f t="shared" si="190"/>
        <v/>
      </c>
      <c r="D545" s="7">
        <f t="shared" si="191"/>
        <v>0</v>
      </c>
      <c r="E545" s="7">
        <f t="shared" si="199"/>
        <v>0</v>
      </c>
      <c r="F545" s="7" t="str">
        <f t="shared" si="192"/>
        <v/>
      </c>
      <c r="G545" s="6">
        <f t="shared" si="193"/>
        <v>0</v>
      </c>
      <c r="H545" s="6">
        <f t="shared" si="200"/>
        <v>0</v>
      </c>
      <c r="I545" s="6" t="str">
        <f t="shared" si="201"/>
        <v/>
      </c>
      <c r="J545" s="11">
        <v>542</v>
      </c>
      <c r="K545" s="11">
        <f>IF(IFERROR(VLOOKUP(J545,Home!$A$8:$B$1048576,1,FALSE),0)=0,0,1)</f>
        <v>0</v>
      </c>
      <c r="L545" s="129" t="e">
        <f>IF(VLOOKUP(O545,Home!$C$8:$R$207,6,FALSE)="","",VLOOKUP(O545,Home!$C$8:$R$207,6,FALSE))</f>
        <v>#N/A</v>
      </c>
      <c r="M545" s="129" t="e">
        <f t="shared" si="184"/>
        <v>#N/A</v>
      </c>
      <c r="N545" s="11">
        <f>SUM($K$4:K545)</f>
        <v>200</v>
      </c>
      <c r="O545" s="11" t="str">
        <f>IF(P545="","",IF(IFERROR(VLOOKUP(N545,Home!$C$8:$R$1048576,1,FALSE),"")=0,"",IFERROR(VLOOKUP(N545,Home!$C$8:$R$1048576,1,FALSE),"")))</f>
        <v/>
      </c>
      <c r="P545" s="11" t="str">
        <f>IF(IFERROR(VLOOKUP(W545,Home!$C$8:$R$1048576,3,FALSE),"")=0,"",IFERROR(VLOOKUP(W545,Home!$C$8:$R$1048576,3,FALSE),""))</f>
        <v/>
      </c>
      <c r="Q545" s="11" t="str">
        <f t="shared" si="183"/>
        <v/>
      </c>
      <c r="R545" s="130" t="e">
        <f>VLOOKUP(Q545,'Baggrund til lister'!$G$4:$H$15,2,FALSE)</f>
        <v>#N/A</v>
      </c>
      <c r="S545" s="11" t="str">
        <f t="shared" si="185"/>
        <v/>
      </c>
      <c r="T545" s="11" t="str">
        <f>IF(IFERROR(VLOOKUP(N545,Home!$C$8:$R$1048576,11,FALSE),"")=0,"",IFERROR(VLOOKUP(N545,Home!$C$8:$R$1048576,11,FALSE),""))</f>
        <v/>
      </c>
      <c r="U545" s="11" t="str">
        <f>IF(IFERROR(VLOOKUP(O545,Home!$C$8:$R$1048576,12,FALSE),"")=0,"",IFERROR(VLOOKUP(O545,Home!$C$8:$R$1048576,12,FALSE),""))</f>
        <v/>
      </c>
      <c r="V545" s="11" t="str">
        <f>IF(IFERROR(VLOOKUP(O545,Home!$C$8:$R$1048576,8,FALSE),"")=0,"",IFERROR(VLOOKUP(O545,Home!$C$8:$R$1048576,8,FALSE),""))</f>
        <v/>
      </c>
      <c r="W545" s="11" t="str">
        <f>IF(OR(VLOOKUP(N545,Home!$C$7:$I$207,6,FALSE)="",VLOOKUP(N545,Home!$C$7:$I$207,7,FALSE)=""),"FEJL",SUM(Baggrundsark!$K$4:K545))</f>
        <v>FEJL</v>
      </c>
      <c r="Y545">
        <v>542</v>
      </c>
      <c r="Z545" s="1"/>
      <c r="AC545" s="44"/>
      <c r="AD545">
        <f t="shared" si="194"/>
        <v>0</v>
      </c>
      <c r="AE545">
        <f>SUM($AD$4:AD545)</f>
        <v>1</v>
      </c>
      <c r="AF545" s="103" t="str">
        <f>IFERROR(VLOOKUP(AN545,Home!$C$8:$E$207,3,FALSE),"")</f>
        <v/>
      </c>
      <c r="AG545" s="103" t="str">
        <f>IFERROR(VLOOKUP(AN545,Home!$C$8:$E$207,2,FALSE),"")</f>
        <v/>
      </c>
      <c r="AH545" s="104" t="str">
        <f>IF(VLOOKUP(AE545,Home!$C$8:$I$207,6,FALSE)="","",VLOOKUP(AE545,Home!$C$8:$I$207,6,FALSE))</f>
        <v/>
      </c>
      <c r="AI545" s="104" t="e">
        <f t="shared" si="202"/>
        <v>#VALUE!</v>
      </c>
      <c r="AJ545" s="105" t="e">
        <f t="shared" si="195"/>
        <v>#VALUE!</v>
      </c>
      <c r="AK545" s="103" t="e">
        <f t="shared" si="186"/>
        <v>#VALUE!</v>
      </c>
      <c r="AL545" s="103" t="e">
        <f t="shared" si="196"/>
        <v>#VALUE!</v>
      </c>
      <c r="AN545" t="str">
        <f>IF(OR(VLOOKUP(AE545,Home!$C$8:$I$207,6,FALSE)="",VLOOKUP(AE545,Home!$C$8:$I$207,7,FALSE)=""),"FEJL",Baggrundsark!AE545)</f>
        <v>FEJL</v>
      </c>
      <c r="AO545">
        <f>IF(VLOOKUP(AE545,Home!$C$8:$N$207,12,FALSE)="Timelønnet",1,0)</f>
        <v>0</v>
      </c>
      <c r="AP545">
        <f>SUM($AO$4:AO545)*AO545</f>
        <v>0</v>
      </c>
      <c r="AQ545">
        <f t="shared" si="203"/>
        <v>1</v>
      </c>
      <c r="AR545" t="str">
        <f t="shared" si="203"/>
        <v/>
      </c>
      <c r="AS545" t="e">
        <f t="shared" si="197"/>
        <v>#VALUE!</v>
      </c>
      <c r="AT545" s="45" t="e">
        <f t="shared" si="204"/>
        <v>#VALUE!</v>
      </c>
      <c r="AU545">
        <f>VLOOKUP(AQ545,Home!$C$8:$J$207,8,FALSE)</f>
        <v>0</v>
      </c>
    </row>
    <row r="546" spans="1:47" x14ac:dyDescent="0.25">
      <c r="A546" s="6">
        <f t="shared" si="189"/>
        <v>0</v>
      </c>
      <c r="B546" s="6">
        <f t="shared" si="198"/>
        <v>0</v>
      </c>
      <c r="C546" s="6" t="str">
        <f t="shared" si="190"/>
        <v/>
      </c>
      <c r="D546" s="7">
        <f t="shared" si="191"/>
        <v>0</v>
      </c>
      <c r="E546" s="7">
        <f t="shared" si="199"/>
        <v>0</v>
      </c>
      <c r="F546" s="7" t="str">
        <f t="shared" si="192"/>
        <v/>
      </c>
      <c r="G546" s="6">
        <f t="shared" si="193"/>
        <v>0</v>
      </c>
      <c r="H546" s="6">
        <f t="shared" si="200"/>
        <v>0</v>
      </c>
      <c r="I546" s="6" t="str">
        <f t="shared" si="201"/>
        <v/>
      </c>
      <c r="J546" s="11">
        <v>543</v>
      </c>
      <c r="K546" s="11">
        <f>IF(IFERROR(VLOOKUP(J546,Home!$A$8:$B$1048576,1,FALSE),0)=0,0,1)</f>
        <v>0</v>
      </c>
      <c r="L546" s="129" t="e">
        <f>IF(VLOOKUP(O546,Home!$C$8:$R$207,6,FALSE)="","",VLOOKUP(O546,Home!$C$8:$R$207,6,FALSE))</f>
        <v>#N/A</v>
      </c>
      <c r="M546" s="129" t="e">
        <f t="shared" si="184"/>
        <v>#N/A</v>
      </c>
      <c r="N546" s="11">
        <f>SUM($K$4:K546)</f>
        <v>200</v>
      </c>
      <c r="O546" s="11" t="str">
        <f>IF(P546="","",IF(IFERROR(VLOOKUP(N546,Home!$C$8:$R$1048576,1,FALSE),"")=0,"",IFERROR(VLOOKUP(N546,Home!$C$8:$R$1048576,1,FALSE),"")))</f>
        <v/>
      </c>
      <c r="P546" s="11" t="str">
        <f>IF(IFERROR(VLOOKUP(W546,Home!$C$8:$R$1048576,3,FALSE),"")=0,"",IFERROR(VLOOKUP(W546,Home!$C$8:$R$1048576,3,FALSE),""))</f>
        <v/>
      </c>
      <c r="Q546" s="11" t="str">
        <f t="shared" si="183"/>
        <v/>
      </c>
      <c r="R546" s="130" t="e">
        <f>VLOOKUP(Q546,'Baggrund til lister'!$G$4:$H$15,2,FALSE)</f>
        <v>#N/A</v>
      </c>
      <c r="S546" s="11" t="str">
        <f t="shared" si="185"/>
        <v/>
      </c>
      <c r="T546" s="11" t="str">
        <f>IF(IFERROR(VLOOKUP(N546,Home!$C$8:$R$1048576,11,FALSE),"")=0,"",IFERROR(VLOOKUP(N546,Home!$C$8:$R$1048576,11,FALSE),""))</f>
        <v/>
      </c>
      <c r="U546" s="11" t="str">
        <f>IF(IFERROR(VLOOKUP(O546,Home!$C$8:$R$1048576,12,FALSE),"")=0,"",IFERROR(VLOOKUP(O546,Home!$C$8:$R$1048576,12,FALSE),""))</f>
        <v/>
      </c>
      <c r="V546" s="11" t="str">
        <f>IF(IFERROR(VLOOKUP(O546,Home!$C$8:$R$1048576,8,FALSE),"")=0,"",IFERROR(VLOOKUP(O546,Home!$C$8:$R$1048576,8,FALSE),""))</f>
        <v/>
      </c>
      <c r="W546" s="11" t="str">
        <f>IF(OR(VLOOKUP(N546,Home!$C$7:$I$207,6,FALSE)="",VLOOKUP(N546,Home!$C$7:$I$207,7,FALSE)=""),"FEJL",SUM(Baggrundsark!$K$4:K546))</f>
        <v>FEJL</v>
      </c>
      <c r="Y546">
        <v>543</v>
      </c>
      <c r="Z546" s="1"/>
      <c r="AC546" s="44"/>
      <c r="AD546">
        <f t="shared" si="194"/>
        <v>0</v>
      </c>
      <c r="AE546">
        <f>SUM($AD$4:AD546)</f>
        <v>1</v>
      </c>
      <c r="AF546" s="103" t="str">
        <f>IFERROR(VLOOKUP(AN546,Home!$C$8:$E$207,3,FALSE),"")</f>
        <v/>
      </c>
      <c r="AG546" s="103" t="str">
        <f>IFERROR(VLOOKUP(AN546,Home!$C$8:$E$207,2,FALSE),"")</f>
        <v/>
      </c>
      <c r="AH546" s="104" t="str">
        <f>IF(VLOOKUP(AE546,Home!$C$8:$I$207,6,FALSE)="","",VLOOKUP(AE546,Home!$C$8:$I$207,6,FALSE))</f>
        <v/>
      </c>
      <c r="AI546" s="104" t="e">
        <f t="shared" si="202"/>
        <v>#VALUE!</v>
      </c>
      <c r="AJ546" s="105" t="e">
        <f t="shared" si="195"/>
        <v>#VALUE!</v>
      </c>
      <c r="AK546" s="103" t="e">
        <f t="shared" si="186"/>
        <v>#VALUE!</v>
      </c>
      <c r="AL546" s="103" t="e">
        <f t="shared" si="196"/>
        <v>#VALUE!</v>
      </c>
      <c r="AN546" t="str">
        <f>IF(OR(VLOOKUP(AE546,Home!$C$8:$I$207,6,FALSE)="",VLOOKUP(AE546,Home!$C$8:$I$207,7,FALSE)=""),"FEJL",Baggrundsark!AE546)</f>
        <v>FEJL</v>
      </c>
      <c r="AO546">
        <f>IF(VLOOKUP(AE546,Home!$C$8:$N$207,12,FALSE)="Timelønnet",1,0)</f>
        <v>0</v>
      </c>
      <c r="AP546">
        <f>SUM($AO$4:AO546)*AO546</f>
        <v>0</v>
      </c>
      <c r="AQ546">
        <f t="shared" si="203"/>
        <v>1</v>
      </c>
      <c r="AR546" t="str">
        <f t="shared" si="203"/>
        <v/>
      </c>
      <c r="AS546" t="e">
        <f t="shared" si="197"/>
        <v>#VALUE!</v>
      </c>
      <c r="AT546" s="45" t="e">
        <f t="shared" si="204"/>
        <v>#VALUE!</v>
      </c>
      <c r="AU546">
        <f>VLOOKUP(AQ546,Home!$C$8:$J$207,8,FALSE)</f>
        <v>0</v>
      </c>
    </row>
    <row r="547" spans="1:47" x14ac:dyDescent="0.25">
      <c r="A547" s="6">
        <f t="shared" si="189"/>
        <v>0</v>
      </c>
      <c r="B547" s="6">
        <f t="shared" si="198"/>
        <v>0</v>
      </c>
      <c r="C547" s="6" t="str">
        <f t="shared" si="190"/>
        <v/>
      </c>
      <c r="D547" s="7">
        <f t="shared" si="191"/>
        <v>0</v>
      </c>
      <c r="E547" s="7">
        <f t="shared" si="199"/>
        <v>0</v>
      </c>
      <c r="F547" s="7" t="str">
        <f t="shared" si="192"/>
        <v/>
      </c>
      <c r="G547" s="6">
        <f t="shared" si="193"/>
        <v>0</v>
      </c>
      <c r="H547" s="6">
        <f t="shared" si="200"/>
        <v>0</v>
      </c>
      <c r="I547" s="6" t="str">
        <f t="shared" si="201"/>
        <v/>
      </c>
      <c r="J547" s="11">
        <v>544</v>
      </c>
      <c r="K547" s="11">
        <f>IF(IFERROR(VLOOKUP(J547,Home!$A$8:$B$1048576,1,FALSE),0)=0,0,1)</f>
        <v>0</v>
      </c>
      <c r="L547" s="129" t="e">
        <f>IF(VLOOKUP(O547,Home!$C$8:$R$207,6,FALSE)="","",VLOOKUP(O547,Home!$C$8:$R$207,6,FALSE))</f>
        <v>#N/A</v>
      </c>
      <c r="M547" s="129" t="e">
        <f t="shared" si="184"/>
        <v>#N/A</v>
      </c>
      <c r="N547" s="11">
        <f>SUM($K$4:K547)</f>
        <v>200</v>
      </c>
      <c r="O547" s="11" t="str">
        <f>IF(P547="","",IF(IFERROR(VLOOKUP(N547,Home!$C$8:$R$1048576,1,FALSE),"")=0,"",IFERROR(VLOOKUP(N547,Home!$C$8:$R$1048576,1,FALSE),"")))</f>
        <v/>
      </c>
      <c r="P547" s="11" t="str">
        <f>IF(IFERROR(VLOOKUP(W547,Home!$C$8:$R$1048576,3,FALSE),"")=0,"",IFERROR(VLOOKUP(W547,Home!$C$8:$R$1048576,3,FALSE),""))</f>
        <v/>
      </c>
      <c r="Q547" s="11" t="str">
        <f t="shared" si="183"/>
        <v/>
      </c>
      <c r="R547" s="130" t="e">
        <f>VLOOKUP(Q547,'Baggrund til lister'!$G$4:$H$15,2,FALSE)</f>
        <v>#N/A</v>
      </c>
      <c r="S547" s="11" t="str">
        <f t="shared" si="185"/>
        <v/>
      </c>
      <c r="T547" s="11" t="str">
        <f>IF(IFERROR(VLOOKUP(N547,Home!$C$8:$R$1048576,11,FALSE),"")=0,"",IFERROR(VLOOKUP(N547,Home!$C$8:$R$1048576,11,FALSE),""))</f>
        <v/>
      </c>
      <c r="U547" s="11" t="str">
        <f>IF(IFERROR(VLOOKUP(O547,Home!$C$8:$R$1048576,12,FALSE),"")=0,"",IFERROR(VLOOKUP(O547,Home!$C$8:$R$1048576,12,FALSE),""))</f>
        <v/>
      </c>
      <c r="V547" s="11" t="str">
        <f>IF(IFERROR(VLOOKUP(O547,Home!$C$8:$R$1048576,8,FALSE),"")=0,"",IFERROR(VLOOKUP(O547,Home!$C$8:$R$1048576,8,FALSE),""))</f>
        <v/>
      </c>
      <c r="W547" s="11" t="str">
        <f>IF(OR(VLOOKUP(N547,Home!$C$7:$I$207,6,FALSE)="",VLOOKUP(N547,Home!$C$7:$I$207,7,FALSE)=""),"FEJL",SUM(Baggrundsark!$K$4:K547))</f>
        <v>FEJL</v>
      </c>
      <c r="Y547">
        <v>544</v>
      </c>
      <c r="Z547" s="1"/>
      <c r="AC547" s="44"/>
      <c r="AD547">
        <f t="shared" si="194"/>
        <v>0</v>
      </c>
      <c r="AE547">
        <f>SUM($AD$4:AD547)</f>
        <v>1</v>
      </c>
      <c r="AF547" s="103" t="str">
        <f>IFERROR(VLOOKUP(AN547,Home!$C$8:$E$207,3,FALSE),"")</f>
        <v/>
      </c>
      <c r="AG547" s="103" t="str">
        <f>IFERROR(VLOOKUP(AN547,Home!$C$8:$E$207,2,FALSE),"")</f>
        <v/>
      </c>
      <c r="AH547" s="104" t="str">
        <f>IF(VLOOKUP(AE547,Home!$C$8:$I$207,6,FALSE)="","",VLOOKUP(AE547,Home!$C$8:$I$207,6,FALSE))</f>
        <v/>
      </c>
      <c r="AI547" s="104" t="e">
        <f t="shared" si="202"/>
        <v>#VALUE!</v>
      </c>
      <c r="AJ547" s="105" t="e">
        <f t="shared" si="195"/>
        <v>#VALUE!</v>
      </c>
      <c r="AK547" s="103" t="e">
        <f t="shared" si="186"/>
        <v>#VALUE!</v>
      </c>
      <c r="AL547" s="103" t="e">
        <f t="shared" si="196"/>
        <v>#VALUE!</v>
      </c>
      <c r="AN547" t="str">
        <f>IF(OR(VLOOKUP(AE547,Home!$C$8:$I$207,6,FALSE)="",VLOOKUP(AE547,Home!$C$8:$I$207,7,FALSE)=""),"FEJL",Baggrundsark!AE547)</f>
        <v>FEJL</v>
      </c>
      <c r="AO547">
        <f>IF(VLOOKUP(AE547,Home!$C$8:$N$207,12,FALSE)="Timelønnet",1,0)</f>
        <v>0</v>
      </c>
      <c r="AP547">
        <f>SUM($AO$4:AO547)*AO547</f>
        <v>0</v>
      </c>
      <c r="AQ547">
        <f t="shared" si="203"/>
        <v>1</v>
      </c>
      <c r="AR547" t="str">
        <f t="shared" si="203"/>
        <v/>
      </c>
      <c r="AS547" t="e">
        <f t="shared" si="197"/>
        <v>#VALUE!</v>
      </c>
      <c r="AT547" s="45" t="e">
        <f t="shared" si="204"/>
        <v>#VALUE!</v>
      </c>
      <c r="AU547">
        <f>VLOOKUP(AQ547,Home!$C$8:$J$207,8,FALSE)</f>
        <v>0</v>
      </c>
    </row>
    <row r="548" spans="1:47" x14ac:dyDescent="0.25">
      <c r="A548" s="6">
        <f t="shared" si="189"/>
        <v>0</v>
      </c>
      <c r="B548" s="6">
        <f t="shared" si="198"/>
        <v>0</v>
      </c>
      <c r="C548" s="6" t="str">
        <f t="shared" si="190"/>
        <v/>
      </c>
      <c r="D548" s="7">
        <f t="shared" si="191"/>
        <v>0</v>
      </c>
      <c r="E548" s="7">
        <f t="shared" si="199"/>
        <v>0</v>
      </c>
      <c r="F548" s="7" t="str">
        <f t="shared" si="192"/>
        <v/>
      </c>
      <c r="G548" s="6">
        <f t="shared" si="193"/>
        <v>0</v>
      </c>
      <c r="H548" s="6">
        <f t="shared" si="200"/>
        <v>0</v>
      </c>
      <c r="I548" s="6" t="str">
        <f t="shared" si="201"/>
        <v/>
      </c>
      <c r="J548" s="11">
        <v>545</v>
      </c>
      <c r="K548" s="11">
        <f>IF(IFERROR(VLOOKUP(J548,Home!$A$8:$B$1048576,1,FALSE),0)=0,0,1)</f>
        <v>0</v>
      </c>
      <c r="L548" s="129" t="e">
        <f>IF(VLOOKUP(O548,Home!$C$8:$R$207,6,FALSE)="","",VLOOKUP(O548,Home!$C$8:$R$207,6,FALSE))</f>
        <v>#N/A</v>
      </c>
      <c r="M548" s="129" t="e">
        <f t="shared" si="184"/>
        <v>#N/A</v>
      </c>
      <c r="N548" s="11">
        <f>SUM($K$4:K548)</f>
        <v>200</v>
      </c>
      <c r="O548" s="11" t="str">
        <f>IF(P548="","",IF(IFERROR(VLOOKUP(N548,Home!$C$8:$R$1048576,1,FALSE),"")=0,"",IFERROR(VLOOKUP(N548,Home!$C$8:$R$1048576,1,FALSE),"")))</f>
        <v/>
      </c>
      <c r="P548" s="11" t="str">
        <f>IF(IFERROR(VLOOKUP(W548,Home!$C$8:$R$1048576,3,FALSE),"")=0,"",IFERROR(VLOOKUP(W548,Home!$C$8:$R$1048576,3,FALSE),""))</f>
        <v/>
      </c>
      <c r="Q548" s="11" t="str">
        <f t="shared" si="183"/>
        <v/>
      </c>
      <c r="R548" s="130" t="e">
        <f>VLOOKUP(Q548,'Baggrund til lister'!$G$4:$H$15,2,FALSE)</f>
        <v>#N/A</v>
      </c>
      <c r="S548" s="11" t="str">
        <f t="shared" si="185"/>
        <v/>
      </c>
      <c r="T548" s="11" t="str">
        <f>IF(IFERROR(VLOOKUP(N548,Home!$C$8:$R$1048576,11,FALSE),"")=0,"",IFERROR(VLOOKUP(N548,Home!$C$8:$R$1048576,11,FALSE),""))</f>
        <v/>
      </c>
      <c r="U548" s="11" t="str">
        <f>IF(IFERROR(VLOOKUP(O548,Home!$C$8:$R$1048576,12,FALSE),"")=0,"",IFERROR(VLOOKUP(O548,Home!$C$8:$R$1048576,12,FALSE),""))</f>
        <v/>
      </c>
      <c r="V548" s="11" t="str">
        <f>IF(IFERROR(VLOOKUP(O548,Home!$C$8:$R$1048576,8,FALSE),"")=0,"",IFERROR(VLOOKUP(O548,Home!$C$8:$R$1048576,8,FALSE),""))</f>
        <v/>
      </c>
      <c r="W548" s="11" t="str">
        <f>IF(OR(VLOOKUP(N548,Home!$C$7:$I$207,6,FALSE)="",VLOOKUP(N548,Home!$C$7:$I$207,7,FALSE)=""),"FEJL",SUM(Baggrundsark!$K$4:K548))</f>
        <v>FEJL</v>
      </c>
      <c r="Y548">
        <v>545</v>
      </c>
      <c r="Z548" s="1"/>
      <c r="AC548" s="44"/>
      <c r="AD548">
        <f t="shared" si="194"/>
        <v>0</v>
      </c>
      <c r="AE548">
        <f>SUM($AD$4:AD548)</f>
        <v>1</v>
      </c>
      <c r="AF548" s="103" t="str">
        <f>IFERROR(VLOOKUP(AN548,Home!$C$8:$E$207,3,FALSE),"")</f>
        <v/>
      </c>
      <c r="AG548" s="103" t="str">
        <f>IFERROR(VLOOKUP(AN548,Home!$C$8:$E$207,2,FALSE),"")</f>
        <v/>
      </c>
      <c r="AH548" s="104" t="str">
        <f>IF(VLOOKUP(AE548,Home!$C$8:$I$207,6,FALSE)="","",VLOOKUP(AE548,Home!$C$8:$I$207,6,FALSE))</f>
        <v/>
      </c>
      <c r="AI548" s="104" t="e">
        <f t="shared" si="202"/>
        <v>#VALUE!</v>
      </c>
      <c r="AJ548" s="105" t="e">
        <f t="shared" si="195"/>
        <v>#VALUE!</v>
      </c>
      <c r="AK548" s="103" t="e">
        <f t="shared" si="186"/>
        <v>#VALUE!</v>
      </c>
      <c r="AL548" s="103" t="e">
        <f t="shared" si="196"/>
        <v>#VALUE!</v>
      </c>
      <c r="AN548" t="str">
        <f>IF(OR(VLOOKUP(AE548,Home!$C$8:$I$207,6,FALSE)="",VLOOKUP(AE548,Home!$C$8:$I$207,7,FALSE)=""),"FEJL",Baggrundsark!AE548)</f>
        <v>FEJL</v>
      </c>
      <c r="AO548">
        <f>IF(VLOOKUP(AE548,Home!$C$8:$N$207,12,FALSE)="Timelønnet",1,0)</f>
        <v>0</v>
      </c>
      <c r="AP548">
        <f>SUM($AO$4:AO548)*AO548</f>
        <v>0</v>
      </c>
      <c r="AQ548">
        <f t="shared" si="203"/>
        <v>1</v>
      </c>
      <c r="AR548" t="str">
        <f t="shared" si="203"/>
        <v/>
      </c>
      <c r="AS548" t="e">
        <f t="shared" si="197"/>
        <v>#VALUE!</v>
      </c>
      <c r="AT548" s="45" t="e">
        <f t="shared" si="204"/>
        <v>#VALUE!</v>
      </c>
      <c r="AU548">
        <f>VLOOKUP(AQ548,Home!$C$8:$J$207,8,FALSE)</f>
        <v>0</v>
      </c>
    </row>
    <row r="549" spans="1:47" x14ac:dyDescent="0.25">
      <c r="A549" s="6">
        <f t="shared" si="189"/>
        <v>0</v>
      </c>
      <c r="B549" s="6">
        <f t="shared" si="198"/>
        <v>0</v>
      </c>
      <c r="C549" s="6" t="str">
        <f t="shared" si="190"/>
        <v/>
      </c>
      <c r="D549" s="7">
        <f t="shared" si="191"/>
        <v>0</v>
      </c>
      <c r="E549" s="7">
        <f t="shared" si="199"/>
        <v>0</v>
      </c>
      <c r="F549" s="7" t="str">
        <f t="shared" si="192"/>
        <v/>
      </c>
      <c r="G549" s="6">
        <f t="shared" si="193"/>
        <v>0</v>
      </c>
      <c r="H549" s="6">
        <f t="shared" si="200"/>
        <v>0</v>
      </c>
      <c r="I549" s="6" t="str">
        <f t="shared" si="201"/>
        <v/>
      </c>
      <c r="J549" s="11">
        <v>546</v>
      </c>
      <c r="K549" s="11">
        <f>IF(IFERROR(VLOOKUP(J549,Home!$A$8:$B$1048576,1,FALSE),0)=0,0,1)</f>
        <v>0</v>
      </c>
      <c r="L549" s="129" t="e">
        <f>IF(VLOOKUP(O549,Home!$C$8:$R$207,6,FALSE)="","",VLOOKUP(O549,Home!$C$8:$R$207,6,FALSE))</f>
        <v>#N/A</v>
      </c>
      <c r="M549" s="129" t="e">
        <f t="shared" si="184"/>
        <v>#N/A</v>
      </c>
      <c r="N549" s="11">
        <f>SUM($K$4:K549)</f>
        <v>200</v>
      </c>
      <c r="O549" s="11" t="str">
        <f>IF(P549="","",IF(IFERROR(VLOOKUP(N549,Home!$C$8:$R$1048576,1,FALSE),"")=0,"",IFERROR(VLOOKUP(N549,Home!$C$8:$R$1048576,1,FALSE),"")))</f>
        <v/>
      </c>
      <c r="P549" s="11" t="str">
        <f>IF(IFERROR(VLOOKUP(W549,Home!$C$8:$R$1048576,3,FALSE),"")=0,"",IFERROR(VLOOKUP(W549,Home!$C$8:$R$1048576,3,FALSE),""))</f>
        <v/>
      </c>
      <c r="Q549" s="11" t="str">
        <f t="shared" si="183"/>
        <v/>
      </c>
      <c r="R549" s="130" t="e">
        <f>VLOOKUP(Q549,'Baggrund til lister'!$G$4:$H$15,2,FALSE)</f>
        <v>#N/A</v>
      </c>
      <c r="S549" s="11" t="str">
        <f t="shared" si="185"/>
        <v/>
      </c>
      <c r="T549" s="11" t="str">
        <f>IF(IFERROR(VLOOKUP(N549,Home!$C$8:$R$1048576,11,FALSE),"")=0,"",IFERROR(VLOOKUP(N549,Home!$C$8:$R$1048576,11,FALSE),""))</f>
        <v/>
      </c>
      <c r="U549" s="11" t="str">
        <f>IF(IFERROR(VLOOKUP(O549,Home!$C$8:$R$1048576,12,FALSE),"")=0,"",IFERROR(VLOOKUP(O549,Home!$C$8:$R$1048576,12,FALSE),""))</f>
        <v/>
      </c>
      <c r="V549" s="11" t="str">
        <f>IF(IFERROR(VLOOKUP(O549,Home!$C$8:$R$1048576,8,FALSE),"")=0,"",IFERROR(VLOOKUP(O549,Home!$C$8:$R$1048576,8,FALSE),""))</f>
        <v/>
      </c>
      <c r="W549" s="11" t="str">
        <f>IF(OR(VLOOKUP(N549,Home!$C$7:$I$207,6,FALSE)="",VLOOKUP(N549,Home!$C$7:$I$207,7,FALSE)=""),"FEJL",SUM(Baggrundsark!$K$4:K549))</f>
        <v>FEJL</v>
      </c>
      <c r="Y549">
        <v>546</v>
      </c>
      <c r="Z549" s="1"/>
      <c r="AC549" s="44"/>
      <c r="AD549">
        <f t="shared" si="194"/>
        <v>0</v>
      </c>
      <c r="AE549">
        <f>SUM($AD$4:AD549)</f>
        <v>1</v>
      </c>
      <c r="AF549" s="103" t="str">
        <f>IFERROR(VLOOKUP(AN549,Home!$C$8:$E$207,3,FALSE),"")</f>
        <v/>
      </c>
      <c r="AG549" s="103" t="str">
        <f>IFERROR(VLOOKUP(AN549,Home!$C$8:$E$207,2,FALSE),"")</f>
        <v/>
      </c>
      <c r="AH549" s="104" t="str">
        <f>IF(VLOOKUP(AE549,Home!$C$8:$I$207,6,FALSE)="","",VLOOKUP(AE549,Home!$C$8:$I$207,6,FALSE))</f>
        <v/>
      </c>
      <c r="AI549" s="104" t="e">
        <f t="shared" si="202"/>
        <v>#VALUE!</v>
      </c>
      <c r="AJ549" s="105" t="e">
        <f t="shared" si="195"/>
        <v>#VALUE!</v>
      </c>
      <c r="AK549" s="103" t="e">
        <f t="shared" si="186"/>
        <v>#VALUE!</v>
      </c>
      <c r="AL549" s="103" t="e">
        <f t="shared" si="196"/>
        <v>#VALUE!</v>
      </c>
      <c r="AN549" t="str">
        <f>IF(OR(VLOOKUP(AE549,Home!$C$8:$I$207,6,FALSE)="",VLOOKUP(AE549,Home!$C$8:$I$207,7,FALSE)=""),"FEJL",Baggrundsark!AE549)</f>
        <v>FEJL</v>
      </c>
      <c r="AO549">
        <f>IF(VLOOKUP(AE549,Home!$C$8:$N$207,12,FALSE)="Timelønnet",1,0)</f>
        <v>0</v>
      </c>
      <c r="AP549">
        <f>SUM($AO$4:AO549)*AO549</f>
        <v>0</v>
      </c>
      <c r="AQ549">
        <f t="shared" si="203"/>
        <v>1</v>
      </c>
      <c r="AR549" t="str">
        <f t="shared" si="203"/>
        <v/>
      </c>
      <c r="AS549" t="e">
        <f t="shared" si="197"/>
        <v>#VALUE!</v>
      </c>
      <c r="AT549" s="45" t="e">
        <f t="shared" si="204"/>
        <v>#VALUE!</v>
      </c>
      <c r="AU549">
        <f>VLOOKUP(AQ549,Home!$C$8:$J$207,8,FALSE)</f>
        <v>0</v>
      </c>
    </row>
    <row r="550" spans="1:47" x14ac:dyDescent="0.25">
      <c r="A550" s="6">
        <f t="shared" si="189"/>
        <v>0</v>
      </c>
      <c r="B550" s="6">
        <f t="shared" si="198"/>
        <v>0</v>
      </c>
      <c r="C550" s="6" t="str">
        <f t="shared" si="190"/>
        <v/>
      </c>
      <c r="D550" s="7">
        <f t="shared" si="191"/>
        <v>0</v>
      </c>
      <c r="E550" s="7">
        <f t="shared" si="199"/>
        <v>0</v>
      </c>
      <c r="F550" s="7" t="str">
        <f t="shared" si="192"/>
        <v/>
      </c>
      <c r="G550" s="6">
        <f t="shared" si="193"/>
        <v>0</v>
      </c>
      <c r="H550" s="6">
        <f t="shared" si="200"/>
        <v>0</v>
      </c>
      <c r="I550" s="6" t="str">
        <f t="shared" si="201"/>
        <v/>
      </c>
      <c r="J550" s="11">
        <v>547</v>
      </c>
      <c r="K550" s="11">
        <f>IF(IFERROR(VLOOKUP(J550,Home!$A$8:$B$1048576,1,FALSE),0)=0,0,1)</f>
        <v>0</v>
      </c>
      <c r="L550" s="129" t="e">
        <f>IF(VLOOKUP(O550,Home!$C$8:$R$207,6,FALSE)="","",VLOOKUP(O550,Home!$C$8:$R$207,6,FALSE))</f>
        <v>#N/A</v>
      </c>
      <c r="M550" s="129" t="e">
        <f t="shared" si="184"/>
        <v>#N/A</v>
      </c>
      <c r="N550" s="11">
        <f>SUM($K$4:K550)</f>
        <v>200</v>
      </c>
      <c r="O550" s="11" t="str">
        <f>IF(P550="","",IF(IFERROR(VLOOKUP(N550,Home!$C$8:$R$1048576,1,FALSE),"")=0,"",IFERROR(VLOOKUP(N550,Home!$C$8:$R$1048576,1,FALSE),"")))</f>
        <v/>
      </c>
      <c r="P550" s="11" t="str">
        <f>IF(IFERROR(VLOOKUP(W550,Home!$C$8:$R$1048576,3,FALSE),"")=0,"",IFERROR(VLOOKUP(W550,Home!$C$8:$R$1048576,3,FALSE),""))</f>
        <v/>
      </c>
      <c r="Q550" s="11" t="str">
        <f t="shared" si="183"/>
        <v/>
      </c>
      <c r="R550" s="130" t="e">
        <f>VLOOKUP(Q550,'Baggrund til lister'!$G$4:$H$15,2,FALSE)</f>
        <v>#N/A</v>
      </c>
      <c r="S550" s="11" t="str">
        <f t="shared" si="185"/>
        <v/>
      </c>
      <c r="T550" s="11" t="str">
        <f>IF(IFERROR(VLOOKUP(N550,Home!$C$8:$R$1048576,11,FALSE),"")=0,"",IFERROR(VLOOKUP(N550,Home!$C$8:$R$1048576,11,FALSE),""))</f>
        <v/>
      </c>
      <c r="U550" s="11" t="str">
        <f>IF(IFERROR(VLOOKUP(O550,Home!$C$8:$R$1048576,12,FALSE),"")=0,"",IFERROR(VLOOKUP(O550,Home!$C$8:$R$1048576,12,FALSE),""))</f>
        <v/>
      </c>
      <c r="V550" s="11" t="str">
        <f>IF(IFERROR(VLOOKUP(O550,Home!$C$8:$R$1048576,8,FALSE),"")=0,"",IFERROR(VLOOKUP(O550,Home!$C$8:$R$1048576,8,FALSE),""))</f>
        <v/>
      </c>
      <c r="W550" s="11" t="str">
        <f>IF(OR(VLOOKUP(N550,Home!$C$7:$I$207,6,FALSE)="",VLOOKUP(N550,Home!$C$7:$I$207,7,FALSE)=""),"FEJL",SUM(Baggrundsark!$K$4:K550))</f>
        <v>FEJL</v>
      </c>
      <c r="Y550">
        <v>547</v>
      </c>
      <c r="Z550" s="1"/>
      <c r="AC550" s="44"/>
      <c r="AD550">
        <f t="shared" si="194"/>
        <v>0</v>
      </c>
      <c r="AE550">
        <f>SUM($AD$4:AD550)</f>
        <v>1</v>
      </c>
      <c r="AF550" s="103" t="str">
        <f>IFERROR(VLOOKUP(AN550,Home!$C$8:$E$207,3,FALSE),"")</f>
        <v/>
      </c>
      <c r="AG550" s="103" t="str">
        <f>IFERROR(VLOOKUP(AN550,Home!$C$8:$E$207,2,FALSE),"")</f>
        <v/>
      </c>
      <c r="AH550" s="104" t="str">
        <f>IF(VLOOKUP(AE550,Home!$C$8:$I$207,6,FALSE)="","",VLOOKUP(AE550,Home!$C$8:$I$207,6,FALSE))</f>
        <v/>
      </c>
      <c r="AI550" s="104" t="e">
        <f t="shared" si="202"/>
        <v>#VALUE!</v>
      </c>
      <c r="AJ550" s="105" t="e">
        <f t="shared" si="195"/>
        <v>#VALUE!</v>
      </c>
      <c r="AK550" s="103" t="e">
        <f t="shared" si="186"/>
        <v>#VALUE!</v>
      </c>
      <c r="AL550" s="103" t="e">
        <f t="shared" si="196"/>
        <v>#VALUE!</v>
      </c>
      <c r="AN550" t="str">
        <f>IF(OR(VLOOKUP(AE550,Home!$C$8:$I$207,6,FALSE)="",VLOOKUP(AE550,Home!$C$8:$I$207,7,FALSE)=""),"FEJL",Baggrundsark!AE550)</f>
        <v>FEJL</v>
      </c>
      <c r="AO550">
        <f>IF(VLOOKUP(AE550,Home!$C$8:$N$207,12,FALSE)="Timelønnet",1,0)</f>
        <v>0</v>
      </c>
      <c r="AP550">
        <f>SUM($AO$4:AO550)*AO550</f>
        <v>0</v>
      </c>
      <c r="AQ550">
        <f t="shared" si="203"/>
        <v>1</v>
      </c>
      <c r="AR550" t="str">
        <f t="shared" si="203"/>
        <v/>
      </c>
      <c r="AS550" t="e">
        <f t="shared" si="197"/>
        <v>#VALUE!</v>
      </c>
      <c r="AT550" s="45" t="e">
        <f t="shared" si="204"/>
        <v>#VALUE!</v>
      </c>
      <c r="AU550">
        <f>VLOOKUP(AQ550,Home!$C$8:$J$207,8,FALSE)</f>
        <v>0</v>
      </c>
    </row>
    <row r="551" spans="1:47" x14ac:dyDescent="0.25">
      <c r="A551" s="6">
        <f t="shared" si="189"/>
        <v>0</v>
      </c>
      <c r="B551" s="6">
        <f t="shared" si="198"/>
        <v>0</v>
      </c>
      <c r="C551" s="6" t="str">
        <f t="shared" si="190"/>
        <v/>
      </c>
      <c r="D551" s="7">
        <f t="shared" si="191"/>
        <v>0</v>
      </c>
      <c r="E551" s="7">
        <f t="shared" si="199"/>
        <v>0</v>
      </c>
      <c r="F551" s="7" t="str">
        <f t="shared" si="192"/>
        <v/>
      </c>
      <c r="G551" s="6">
        <f t="shared" si="193"/>
        <v>0</v>
      </c>
      <c r="H551" s="6">
        <f t="shared" si="200"/>
        <v>0</v>
      </c>
      <c r="I551" s="6" t="str">
        <f t="shared" si="201"/>
        <v/>
      </c>
      <c r="J551" s="11">
        <v>548</v>
      </c>
      <c r="K551" s="11">
        <f>IF(IFERROR(VLOOKUP(J551,Home!$A$8:$B$1048576,1,FALSE),0)=0,0,1)</f>
        <v>0</v>
      </c>
      <c r="L551" s="129" t="e">
        <f>IF(VLOOKUP(O551,Home!$C$8:$R$207,6,FALSE)="","",VLOOKUP(O551,Home!$C$8:$R$207,6,FALSE))</f>
        <v>#N/A</v>
      </c>
      <c r="M551" s="129" t="e">
        <f t="shared" si="184"/>
        <v>#N/A</v>
      </c>
      <c r="N551" s="11">
        <f>SUM($K$4:K551)</f>
        <v>200</v>
      </c>
      <c r="O551" s="11" t="str">
        <f>IF(P551="","",IF(IFERROR(VLOOKUP(N551,Home!$C$8:$R$1048576,1,FALSE),"")=0,"",IFERROR(VLOOKUP(N551,Home!$C$8:$R$1048576,1,FALSE),"")))</f>
        <v/>
      </c>
      <c r="P551" s="11" t="str">
        <f>IF(IFERROR(VLOOKUP(W551,Home!$C$8:$R$1048576,3,FALSE),"")=0,"",IFERROR(VLOOKUP(W551,Home!$C$8:$R$1048576,3,FALSE),""))</f>
        <v/>
      </c>
      <c r="Q551" s="11" t="str">
        <f t="shared" si="183"/>
        <v/>
      </c>
      <c r="R551" s="130" t="e">
        <f>VLOOKUP(Q551,'Baggrund til lister'!$G$4:$H$15,2,FALSE)</f>
        <v>#N/A</v>
      </c>
      <c r="S551" s="11" t="str">
        <f t="shared" si="185"/>
        <v/>
      </c>
      <c r="T551" s="11" t="str">
        <f>IF(IFERROR(VLOOKUP(N551,Home!$C$8:$R$1048576,11,FALSE),"")=0,"",IFERROR(VLOOKUP(N551,Home!$C$8:$R$1048576,11,FALSE),""))</f>
        <v/>
      </c>
      <c r="U551" s="11" t="str">
        <f>IF(IFERROR(VLOOKUP(O551,Home!$C$8:$R$1048576,12,FALSE),"")=0,"",IFERROR(VLOOKUP(O551,Home!$C$8:$R$1048576,12,FALSE),""))</f>
        <v/>
      </c>
      <c r="V551" s="11" t="str">
        <f>IF(IFERROR(VLOOKUP(O551,Home!$C$8:$R$1048576,8,FALSE),"")=0,"",IFERROR(VLOOKUP(O551,Home!$C$8:$R$1048576,8,FALSE),""))</f>
        <v/>
      </c>
      <c r="W551" s="11" t="str">
        <f>IF(OR(VLOOKUP(N551,Home!$C$7:$I$207,6,FALSE)="",VLOOKUP(N551,Home!$C$7:$I$207,7,FALSE)=""),"FEJL",SUM(Baggrundsark!$K$4:K551))</f>
        <v>FEJL</v>
      </c>
      <c r="Y551">
        <v>548</v>
      </c>
      <c r="Z551" s="1"/>
      <c r="AC551" s="44"/>
      <c r="AD551">
        <f t="shared" si="194"/>
        <v>0</v>
      </c>
      <c r="AE551">
        <f>SUM($AD$4:AD551)</f>
        <v>1</v>
      </c>
      <c r="AF551" s="103" t="str">
        <f>IFERROR(VLOOKUP(AN551,Home!$C$8:$E$207,3,FALSE),"")</f>
        <v/>
      </c>
      <c r="AG551" s="103" t="str">
        <f>IFERROR(VLOOKUP(AN551,Home!$C$8:$E$207,2,FALSE),"")</f>
        <v/>
      </c>
      <c r="AH551" s="104" t="str">
        <f>IF(VLOOKUP(AE551,Home!$C$8:$I$207,6,FALSE)="","",VLOOKUP(AE551,Home!$C$8:$I$207,6,FALSE))</f>
        <v/>
      </c>
      <c r="AI551" s="104" t="e">
        <f t="shared" si="202"/>
        <v>#VALUE!</v>
      </c>
      <c r="AJ551" s="105" t="e">
        <f t="shared" si="195"/>
        <v>#VALUE!</v>
      </c>
      <c r="AK551" s="103" t="e">
        <f t="shared" si="186"/>
        <v>#VALUE!</v>
      </c>
      <c r="AL551" s="103" t="e">
        <f t="shared" si="196"/>
        <v>#VALUE!</v>
      </c>
      <c r="AN551" t="str">
        <f>IF(OR(VLOOKUP(AE551,Home!$C$8:$I$207,6,FALSE)="",VLOOKUP(AE551,Home!$C$8:$I$207,7,FALSE)=""),"FEJL",Baggrundsark!AE551)</f>
        <v>FEJL</v>
      </c>
      <c r="AO551">
        <f>IF(VLOOKUP(AE551,Home!$C$8:$N$207,12,FALSE)="Timelønnet",1,0)</f>
        <v>0</v>
      </c>
      <c r="AP551">
        <f>SUM($AO$4:AO551)*AO551</f>
        <v>0</v>
      </c>
      <c r="AQ551">
        <f t="shared" si="203"/>
        <v>1</v>
      </c>
      <c r="AR551" t="str">
        <f t="shared" si="203"/>
        <v/>
      </c>
      <c r="AS551" t="e">
        <f t="shared" si="197"/>
        <v>#VALUE!</v>
      </c>
      <c r="AT551" s="45" t="e">
        <f t="shared" si="204"/>
        <v>#VALUE!</v>
      </c>
      <c r="AU551">
        <f>VLOOKUP(AQ551,Home!$C$8:$J$207,8,FALSE)</f>
        <v>0</v>
      </c>
    </row>
    <row r="552" spans="1:47" x14ac:dyDescent="0.25">
      <c r="A552" s="6">
        <f t="shared" si="189"/>
        <v>0</v>
      </c>
      <c r="B552" s="6">
        <f t="shared" si="198"/>
        <v>0</v>
      </c>
      <c r="C552" s="6" t="str">
        <f t="shared" si="190"/>
        <v/>
      </c>
      <c r="D552" s="7">
        <f t="shared" si="191"/>
        <v>0</v>
      </c>
      <c r="E552" s="7">
        <f t="shared" si="199"/>
        <v>0</v>
      </c>
      <c r="F552" s="7" t="str">
        <f t="shared" si="192"/>
        <v/>
      </c>
      <c r="G552" s="6">
        <f t="shared" si="193"/>
        <v>0</v>
      </c>
      <c r="H552" s="6">
        <f t="shared" si="200"/>
        <v>0</v>
      </c>
      <c r="I552" s="6" t="str">
        <f t="shared" si="201"/>
        <v/>
      </c>
      <c r="J552" s="11">
        <v>549</v>
      </c>
      <c r="K552" s="11">
        <f>IF(IFERROR(VLOOKUP(J552,Home!$A$8:$B$1048576,1,FALSE),0)=0,0,1)</f>
        <v>0</v>
      </c>
      <c r="L552" s="129" t="e">
        <f>IF(VLOOKUP(O552,Home!$C$8:$R$207,6,FALSE)="","",VLOOKUP(O552,Home!$C$8:$R$207,6,FALSE))</f>
        <v>#N/A</v>
      </c>
      <c r="M552" s="129" t="e">
        <f t="shared" si="184"/>
        <v>#N/A</v>
      </c>
      <c r="N552" s="11">
        <f>SUM($K$4:K552)</f>
        <v>200</v>
      </c>
      <c r="O552" s="11" t="str">
        <f>IF(P552="","",IF(IFERROR(VLOOKUP(N552,Home!$C$8:$R$1048576,1,FALSE),"")=0,"",IFERROR(VLOOKUP(N552,Home!$C$8:$R$1048576,1,FALSE),"")))</f>
        <v/>
      </c>
      <c r="P552" s="11" t="str">
        <f>IF(IFERROR(VLOOKUP(W552,Home!$C$8:$R$1048576,3,FALSE),"")=0,"",IFERROR(VLOOKUP(W552,Home!$C$8:$R$1048576,3,FALSE),""))</f>
        <v/>
      </c>
      <c r="Q552" s="11" t="str">
        <f t="shared" si="183"/>
        <v/>
      </c>
      <c r="R552" s="130" t="e">
        <f>VLOOKUP(Q552,'Baggrund til lister'!$G$4:$H$15,2,FALSE)</f>
        <v>#N/A</v>
      </c>
      <c r="S552" s="11" t="str">
        <f t="shared" si="185"/>
        <v/>
      </c>
      <c r="T552" s="11" t="str">
        <f>IF(IFERROR(VLOOKUP(N552,Home!$C$8:$R$1048576,11,FALSE),"")=0,"",IFERROR(VLOOKUP(N552,Home!$C$8:$R$1048576,11,FALSE),""))</f>
        <v/>
      </c>
      <c r="U552" s="11" t="str">
        <f>IF(IFERROR(VLOOKUP(O552,Home!$C$8:$R$1048576,12,FALSE),"")=0,"",IFERROR(VLOOKUP(O552,Home!$C$8:$R$1048576,12,FALSE),""))</f>
        <v/>
      </c>
      <c r="V552" s="11" t="str">
        <f>IF(IFERROR(VLOOKUP(O552,Home!$C$8:$R$1048576,8,FALSE),"")=0,"",IFERROR(VLOOKUP(O552,Home!$C$8:$R$1048576,8,FALSE),""))</f>
        <v/>
      </c>
      <c r="W552" s="11" t="str">
        <f>IF(OR(VLOOKUP(N552,Home!$C$7:$I$207,6,FALSE)="",VLOOKUP(N552,Home!$C$7:$I$207,7,FALSE)=""),"FEJL",SUM(Baggrundsark!$K$4:K552))</f>
        <v>FEJL</v>
      </c>
      <c r="Y552">
        <v>549</v>
      </c>
      <c r="Z552" s="1"/>
      <c r="AC552" s="44"/>
      <c r="AD552">
        <f t="shared" si="194"/>
        <v>0</v>
      </c>
      <c r="AE552">
        <f>SUM($AD$4:AD552)</f>
        <v>1</v>
      </c>
      <c r="AF552" s="103" t="str">
        <f>IFERROR(VLOOKUP(AN552,Home!$C$8:$E$207,3,FALSE),"")</f>
        <v/>
      </c>
      <c r="AG552" s="103" t="str">
        <f>IFERROR(VLOOKUP(AN552,Home!$C$8:$E$207,2,FALSE),"")</f>
        <v/>
      </c>
      <c r="AH552" s="104" t="str">
        <f>IF(VLOOKUP(AE552,Home!$C$8:$I$207,6,FALSE)="","",VLOOKUP(AE552,Home!$C$8:$I$207,6,FALSE))</f>
        <v/>
      </c>
      <c r="AI552" s="104" t="e">
        <f t="shared" si="202"/>
        <v>#VALUE!</v>
      </c>
      <c r="AJ552" s="105" t="e">
        <f t="shared" si="195"/>
        <v>#VALUE!</v>
      </c>
      <c r="AK552" s="103" t="e">
        <f t="shared" si="186"/>
        <v>#VALUE!</v>
      </c>
      <c r="AL552" s="103" t="e">
        <f t="shared" si="196"/>
        <v>#VALUE!</v>
      </c>
      <c r="AN552" t="str">
        <f>IF(OR(VLOOKUP(AE552,Home!$C$8:$I$207,6,FALSE)="",VLOOKUP(AE552,Home!$C$8:$I$207,7,FALSE)=""),"FEJL",Baggrundsark!AE552)</f>
        <v>FEJL</v>
      </c>
      <c r="AO552">
        <f>IF(VLOOKUP(AE552,Home!$C$8:$N$207,12,FALSE)="Timelønnet",1,0)</f>
        <v>0</v>
      </c>
      <c r="AP552">
        <f>SUM($AO$4:AO552)*AO552</f>
        <v>0</v>
      </c>
      <c r="AQ552">
        <f t="shared" si="203"/>
        <v>1</v>
      </c>
      <c r="AR552" t="str">
        <f t="shared" si="203"/>
        <v/>
      </c>
      <c r="AS552" t="e">
        <f t="shared" si="197"/>
        <v>#VALUE!</v>
      </c>
      <c r="AT552" s="45" t="e">
        <f t="shared" si="204"/>
        <v>#VALUE!</v>
      </c>
      <c r="AU552">
        <f>VLOOKUP(AQ552,Home!$C$8:$J$207,8,FALSE)</f>
        <v>0</v>
      </c>
    </row>
    <row r="553" spans="1:47" x14ac:dyDescent="0.25">
      <c r="A553" s="6">
        <f t="shared" si="189"/>
        <v>0</v>
      </c>
      <c r="B553" s="6">
        <f t="shared" si="198"/>
        <v>0</v>
      </c>
      <c r="C553" s="6" t="str">
        <f t="shared" si="190"/>
        <v/>
      </c>
      <c r="D553" s="7">
        <f t="shared" si="191"/>
        <v>0</v>
      </c>
      <c r="E553" s="7">
        <f t="shared" si="199"/>
        <v>0</v>
      </c>
      <c r="F553" s="7" t="str">
        <f t="shared" si="192"/>
        <v/>
      </c>
      <c r="G553" s="6">
        <f t="shared" si="193"/>
        <v>0</v>
      </c>
      <c r="H553" s="6">
        <f t="shared" si="200"/>
        <v>0</v>
      </c>
      <c r="I553" s="6" t="str">
        <f t="shared" si="201"/>
        <v/>
      </c>
      <c r="J553" s="11">
        <v>550</v>
      </c>
      <c r="K553" s="11">
        <f>IF(IFERROR(VLOOKUP(J553,Home!$A$8:$B$1048576,1,FALSE),0)=0,0,1)</f>
        <v>0</v>
      </c>
      <c r="L553" s="129" t="e">
        <f>IF(VLOOKUP(O553,Home!$C$8:$R$207,6,FALSE)="","",VLOOKUP(O553,Home!$C$8:$R$207,6,FALSE))</f>
        <v>#N/A</v>
      </c>
      <c r="M553" s="129" t="e">
        <f t="shared" si="184"/>
        <v>#N/A</v>
      </c>
      <c r="N553" s="11">
        <f>SUM($K$4:K553)</f>
        <v>200</v>
      </c>
      <c r="O553" s="11" t="str">
        <f>IF(P553="","",IF(IFERROR(VLOOKUP(N553,Home!$C$8:$R$1048576,1,FALSE),"")=0,"",IFERROR(VLOOKUP(N553,Home!$C$8:$R$1048576,1,FALSE),"")))</f>
        <v/>
      </c>
      <c r="P553" s="11" t="str">
        <f>IF(IFERROR(VLOOKUP(W553,Home!$C$8:$R$1048576,3,FALSE),"")=0,"",IFERROR(VLOOKUP(W553,Home!$C$8:$R$1048576,3,FALSE),""))</f>
        <v/>
      </c>
      <c r="Q553" s="11" t="str">
        <f t="shared" si="183"/>
        <v/>
      </c>
      <c r="R553" s="130" t="e">
        <f>VLOOKUP(Q553,'Baggrund til lister'!$G$4:$H$15,2,FALSE)</f>
        <v>#N/A</v>
      </c>
      <c r="S553" s="11" t="str">
        <f t="shared" si="185"/>
        <v/>
      </c>
      <c r="T553" s="11" t="str">
        <f>IF(IFERROR(VLOOKUP(N553,Home!$C$8:$R$1048576,11,FALSE),"")=0,"",IFERROR(VLOOKUP(N553,Home!$C$8:$R$1048576,11,FALSE),""))</f>
        <v/>
      </c>
      <c r="U553" s="11" t="str">
        <f>IF(IFERROR(VLOOKUP(O553,Home!$C$8:$R$1048576,12,FALSE),"")=0,"",IFERROR(VLOOKUP(O553,Home!$C$8:$R$1048576,12,FALSE),""))</f>
        <v/>
      </c>
      <c r="V553" s="11" t="str">
        <f>IF(IFERROR(VLOOKUP(O553,Home!$C$8:$R$1048576,8,FALSE),"")=0,"",IFERROR(VLOOKUP(O553,Home!$C$8:$R$1048576,8,FALSE),""))</f>
        <v/>
      </c>
      <c r="W553" s="11" t="str">
        <f>IF(OR(VLOOKUP(N553,Home!$C$7:$I$207,6,FALSE)="",VLOOKUP(N553,Home!$C$7:$I$207,7,FALSE)=""),"FEJL",SUM(Baggrundsark!$K$4:K553))</f>
        <v>FEJL</v>
      </c>
      <c r="Y553">
        <v>550</v>
      </c>
      <c r="Z553" s="1"/>
      <c r="AC553" s="44"/>
      <c r="AD553">
        <f t="shared" si="194"/>
        <v>0</v>
      </c>
      <c r="AE553">
        <f>SUM($AD$4:AD553)</f>
        <v>1</v>
      </c>
      <c r="AF553" s="103" t="str">
        <f>IFERROR(VLOOKUP(AN553,Home!$C$8:$E$207,3,FALSE),"")</f>
        <v/>
      </c>
      <c r="AG553" s="103" t="str">
        <f>IFERROR(VLOOKUP(AN553,Home!$C$8:$E$207,2,FALSE),"")</f>
        <v/>
      </c>
      <c r="AH553" s="104" t="str">
        <f>IF(VLOOKUP(AE553,Home!$C$8:$I$207,6,FALSE)="","",VLOOKUP(AE553,Home!$C$8:$I$207,6,FALSE))</f>
        <v/>
      </c>
      <c r="AI553" s="104" t="e">
        <f t="shared" si="202"/>
        <v>#VALUE!</v>
      </c>
      <c r="AJ553" s="105" t="e">
        <f t="shared" si="195"/>
        <v>#VALUE!</v>
      </c>
      <c r="AK553" s="103" t="e">
        <f t="shared" si="186"/>
        <v>#VALUE!</v>
      </c>
      <c r="AL553" s="103" t="e">
        <f t="shared" si="196"/>
        <v>#VALUE!</v>
      </c>
      <c r="AN553" t="str">
        <f>IF(OR(VLOOKUP(AE553,Home!$C$8:$I$207,6,FALSE)="",VLOOKUP(AE553,Home!$C$8:$I$207,7,FALSE)=""),"FEJL",Baggrundsark!AE553)</f>
        <v>FEJL</v>
      </c>
      <c r="AO553">
        <f>IF(VLOOKUP(AE553,Home!$C$8:$N$207,12,FALSE)="Timelønnet",1,0)</f>
        <v>0</v>
      </c>
      <c r="AP553">
        <f>SUM($AO$4:AO553)*AO553</f>
        <v>0</v>
      </c>
      <c r="AQ553">
        <f t="shared" si="203"/>
        <v>1</v>
      </c>
      <c r="AR553" t="str">
        <f t="shared" si="203"/>
        <v/>
      </c>
      <c r="AS553" t="e">
        <f t="shared" si="197"/>
        <v>#VALUE!</v>
      </c>
      <c r="AT553" s="45" t="e">
        <f t="shared" si="204"/>
        <v>#VALUE!</v>
      </c>
      <c r="AU553">
        <f>VLOOKUP(AQ553,Home!$C$8:$J$207,8,FALSE)</f>
        <v>0</v>
      </c>
    </row>
    <row r="554" spans="1:47" x14ac:dyDescent="0.25">
      <c r="A554" s="6">
        <f t="shared" si="189"/>
        <v>0</v>
      </c>
      <c r="B554" s="6">
        <f t="shared" si="198"/>
        <v>0</v>
      </c>
      <c r="C554" s="6" t="str">
        <f t="shared" si="190"/>
        <v/>
      </c>
      <c r="D554" s="7">
        <f t="shared" si="191"/>
        <v>0</v>
      </c>
      <c r="E554" s="7">
        <f t="shared" si="199"/>
        <v>0</v>
      </c>
      <c r="F554" s="7" t="str">
        <f t="shared" si="192"/>
        <v/>
      </c>
      <c r="G554" s="6">
        <f t="shared" si="193"/>
        <v>0</v>
      </c>
      <c r="H554" s="6">
        <f t="shared" si="200"/>
        <v>0</v>
      </c>
      <c r="I554" s="6" t="str">
        <f t="shared" si="201"/>
        <v/>
      </c>
      <c r="J554" s="11">
        <v>551</v>
      </c>
      <c r="K554" s="11">
        <f>IF(IFERROR(VLOOKUP(J554,Home!$A$8:$B$1048576,1,FALSE),0)=0,0,1)</f>
        <v>0</v>
      </c>
      <c r="L554" s="129" t="e">
        <f>IF(VLOOKUP(O554,Home!$C$8:$R$207,6,FALSE)="","",VLOOKUP(O554,Home!$C$8:$R$207,6,FALSE))</f>
        <v>#N/A</v>
      </c>
      <c r="M554" s="129" t="e">
        <f t="shared" si="184"/>
        <v>#N/A</v>
      </c>
      <c r="N554" s="11">
        <f>SUM($K$4:K554)</f>
        <v>200</v>
      </c>
      <c r="O554" s="11" t="str">
        <f>IF(P554="","",IF(IFERROR(VLOOKUP(N554,Home!$C$8:$R$1048576,1,FALSE),"")=0,"",IFERROR(VLOOKUP(N554,Home!$C$8:$R$1048576,1,FALSE),"")))</f>
        <v/>
      </c>
      <c r="P554" s="11" t="str">
        <f>IF(IFERROR(VLOOKUP(W554,Home!$C$8:$R$1048576,3,FALSE),"")=0,"",IFERROR(VLOOKUP(W554,Home!$C$8:$R$1048576,3,FALSE),""))</f>
        <v/>
      </c>
      <c r="Q554" s="11" t="str">
        <f t="shared" si="183"/>
        <v/>
      </c>
      <c r="R554" s="130" t="e">
        <f>VLOOKUP(Q554,'Baggrund til lister'!$G$4:$H$15,2,FALSE)</f>
        <v>#N/A</v>
      </c>
      <c r="S554" s="11" t="str">
        <f t="shared" si="185"/>
        <v/>
      </c>
      <c r="T554" s="11" t="str">
        <f>IF(IFERROR(VLOOKUP(N554,Home!$C$8:$R$1048576,11,FALSE),"")=0,"",IFERROR(VLOOKUP(N554,Home!$C$8:$R$1048576,11,FALSE),""))</f>
        <v/>
      </c>
      <c r="U554" s="11" t="str">
        <f>IF(IFERROR(VLOOKUP(O554,Home!$C$8:$R$1048576,12,FALSE),"")=0,"",IFERROR(VLOOKUP(O554,Home!$C$8:$R$1048576,12,FALSE),""))</f>
        <v/>
      </c>
      <c r="V554" s="11" t="str">
        <f>IF(IFERROR(VLOOKUP(O554,Home!$C$8:$R$1048576,8,FALSE),"")=0,"",IFERROR(VLOOKUP(O554,Home!$C$8:$R$1048576,8,FALSE),""))</f>
        <v/>
      </c>
      <c r="W554" s="11" t="str">
        <f>IF(OR(VLOOKUP(N554,Home!$C$7:$I$207,6,FALSE)="",VLOOKUP(N554,Home!$C$7:$I$207,7,FALSE)=""),"FEJL",SUM(Baggrundsark!$K$4:K554))</f>
        <v>FEJL</v>
      </c>
      <c r="Y554">
        <v>551</v>
      </c>
      <c r="Z554" s="1"/>
      <c r="AC554" s="44"/>
      <c r="AD554">
        <f t="shared" si="194"/>
        <v>0</v>
      </c>
      <c r="AE554">
        <f>SUM($AD$4:AD554)</f>
        <v>1</v>
      </c>
      <c r="AF554" s="103" t="str">
        <f>IFERROR(VLOOKUP(AN554,Home!$C$8:$E$207,3,FALSE),"")</f>
        <v/>
      </c>
      <c r="AG554" s="103" t="str">
        <f>IFERROR(VLOOKUP(AN554,Home!$C$8:$E$207,2,FALSE),"")</f>
        <v/>
      </c>
      <c r="AH554" s="104" t="str">
        <f>IF(VLOOKUP(AE554,Home!$C$8:$I$207,6,FALSE)="","",VLOOKUP(AE554,Home!$C$8:$I$207,6,FALSE))</f>
        <v/>
      </c>
      <c r="AI554" s="104" t="e">
        <f t="shared" si="202"/>
        <v>#VALUE!</v>
      </c>
      <c r="AJ554" s="105" t="e">
        <f t="shared" si="195"/>
        <v>#VALUE!</v>
      </c>
      <c r="AK554" s="103" t="e">
        <f t="shared" si="186"/>
        <v>#VALUE!</v>
      </c>
      <c r="AL554" s="103" t="e">
        <f t="shared" si="196"/>
        <v>#VALUE!</v>
      </c>
      <c r="AN554" t="str">
        <f>IF(OR(VLOOKUP(AE554,Home!$C$8:$I$207,6,FALSE)="",VLOOKUP(AE554,Home!$C$8:$I$207,7,FALSE)=""),"FEJL",Baggrundsark!AE554)</f>
        <v>FEJL</v>
      </c>
      <c r="AO554">
        <f>IF(VLOOKUP(AE554,Home!$C$8:$N$207,12,FALSE)="Timelønnet",1,0)</f>
        <v>0</v>
      </c>
      <c r="AP554">
        <f>SUM($AO$4:AO554)*AO554</f>
        <v>0</v>
      </c>
      <c r="AQ554">
        <f t="shared" si="203"/>
        <v>1</v>
      </c>
      <c r="AR554" t="str">
        <f t="shared" si="203"/>
        <v/>
      </c>
      <c r="AS554" t="e">
        <f t="shared" si="197"/>
        <v>#VALUE!</v>
      </c>
      <c r="AT554" s="45" t="e">
        <f t="shared" si="204"/>
        <v>#VALUE!</v>
      </c>
      <c r="AU554">
        <f>VLOOKUP(AQ554,Home!$C$8:$J$207,8,FALSE)</f>
        <v>0</v>
      </c>
    </row>
    <row r="555" spans="1:47" x14ac:dyDescent="0.25">
      <c r="A555" s="6">
        <f t="shared" si="189"/>
        <v>0</v>
      </c>
      <c r="B555" s="6">
        <f t="shared" si="198"/>
        <v>0</v>
      </c>
      <c r="C555" s="6" t="str">
        <f t="shared" si="190"/>
        <v/>
      </c>
      <c r="D555" s="7">
        <f t="shared" si="191"/>
        <v>0</v>
      </c>
      <c r="E555" s="7">
        <f t="shared" si="199"/>
        <v>0</v>
      </c>
      <c r="F555" s="7" t="str">
        <f t="shared" si="192"/>
        <v/>
      </c>
      <c r="G555" s="6">
        <f t="shared" si="193"/>
        <v>0</v>
      </c>
      <c r="H555" s="6">
        <f t="shared" si="200"/>
        <v>0</v>
      </c>
      <c r="I555" s="6" t="str">
        <f t="shared" si="201"/>
        <v/>
      </c>
      <c r="J555" s="11">
        <v>552</v>
      </c>
      <c r="K555" s="11">
        <f>IF(IFERROR(VLOOKUP(J555,Home!$A$8:$B$1048576,1,FALSE),0)=0,0,1)</f>
        <v>0</v>
      </c>
      <c r="L555" s="129" t="e">
        <f>IF(VLOOKUP(O555,Home!$C$8:$R$207,6,FALSE)="","",VLOOKUP(O555,Home!$C$8:$R$207,6,FALSE))</f>
        <v>#N/A</v>
      </c>
      <c r="M555" s="129" t="e">
        <f t="shared" si="184"/>
        <v>#N/A</v>
      </c>
      <c r="N555" s="11">
        <f>SUM($K$4:K555)</f>
        <v>200</v>
      </c>
      <c r="O555" s="11" t="str">
        <f>IF(P555="","",IF(IFERROR(VLOOKUP(N555,Home!$C$8:$R$1048576,1,FALSE),"")=0,"",IFERROR(VLOOKUP(N555,Home!$C$8:$R$1048576,1,FALSE),"")))</f>
        <v/>
      </c>
      <c r="P555" s="11" t="str">
        <f>IF(IFERROR(VLOOKUP(W555,Home!$C$8:$R$1048576,3,FALSE),"")=0,"",IFERROR(VLOOKUP(W555,Home!$C$8:$R$1048576,3,FALSE),""))</f>
        <v/>
      </c>
      <c r="Q555" s="11" t="str">
        <f t="shared" si="183"/>
        <v/>
      </c>
      <c r="R555" s="130" t="e">
        <f>VLOOKUP(Q555,'Baggrund til lister'!$G$4:$H$15,2,FALSE)</f>
        <v>#N/A</v>
      </c>
      <c r="S555" s="11" t="str">
        <f t="shared" si="185"/>
        <v/>
      </c>
      <c r="T555" s="11" t="str">
        <f>IF(IFERROR(VLOOKUP(N555,Home!$C$8:$R$1048576,11,FALSE),"")=0,"",IFERROR(VLOOKUP(N555,Home!$C$8:$R$1048576,11,FALSE),""))</f>
        <v/>
      </c>
      <c r="U555" s="11" t="str">
        <f>IF(IFERROR(VLOOKUP(O555,Home!$C$8:$R$1048576,12,FALSE),"")=0,"",IFERROR(VLOOKUP(O555,Home!$C$8:$R$1048576,12,FALSE),""))</f>
        <v/>
      </c>
      <c r="V555" s="11" t="str">
        <f>IF(IFERROR(VLOOKUP(O555,Home!$C$8:$R$1048576,8,FALSE),"")=0,"",IFERROR(VLOOKUP(O555,Home!$C$8:$R$1048576,8,FALSE),""))</f>
        <v/>
      </c>
      <c r="W555" s="11" t="str">
        <f>IF(OR(VLOOKUP(N555,Home!$C$7:$I$207,6,FALSE)="",VLOOKUP(N555,Home!$C$7:$I$207,7,FALSE)=""),"FEJL",SUM(Baggrundsark!$K$4:K555))</f>
        <v>FEJL</v>
      </c>
      <c r="Y555">
        <v>552</v>
      </c>
      <c r="Z555" s="1"/>
      <c r="AC555" s="44"/>
      <c r="AD555">
        <f t="shared" si="194"/>
        <v>0</v>
      </c>
      <c r="AE555">
        <f>SUM($AD$4:AD555)</f>
        <v>1</v>
      </c>
      <c r="AF555" s="103" t="str">
        <f>IFERROR(VLOOKUP(AN555,Home!$C$8:$E$207,3,FALSE),"")</f>
        <v/>
      </c>
      <c r="AG555" s="103" t="str">
        <f>IFERROR(VLOOKUP(AN555,Home!$C$8:$E$207,2,FALSE),"")</f>
        <v/>
      </c>
      <c r="AH555" s="104" t="str">
        <f>IF(VLOOKUP(AE555,Home!$C$8:$I$207,6,FALSE)="","",VLOOKUP(AE555,Home!$C$8:$I$207,6,FALSE))</f>
        <v/>
      </c>
      <c r="AI555" s="104" t="e">
        <f t="shared" si="202"/>
        <v>#VALUE!</v>
      </c>
      <c r="AJ555" s="105" t="e">
        <f t="shared" si="195"/>
        <v>#VALUE!</v>
      </c>
      <c r="AK555" s="103" t="e">
        <f t="shared" si="186"/>
        <v>#VALUE!</v>
      </c>
      <c r="AL555" s="103" t="e">
        <f t="shared" si="196"/>
        <v>#VALUE!</v>
      </c>
      <c r="AN555" t="str">
        <f>IF(OR(VLOOKUP(AE555,Home!$C$8:$I$207,6,FALSE)="",VLOOKUP(AE555,Home!$C$8:$I$207,7,FALSE)=""),"FEJL",Baggrundsark!AE555)</f>
        <v>FEJL</v>
      </c>
      <c r="AO555">
        <f>IF(VLOOKUP(AE555,Home!$C$8:$N$207,12,FALSE)="Timelønnet",1,0)</f>
        <v>0</v>
      </c>
      <c r="AP555">
        <f>SUM($AO$4:AO555)*AO555</f>
        <v>0</v>
      </c>
      <c r="AQ555">
        <f t="shared" si="203"/>
        <v>1</v>
      </c>
      <c r="AR555" t="str">
        <f t="shared" si="203"/>
        <v/>
      </c>
      <c r="AS555" t="e">
        <f t="shared" si="197"/>
        <v>#VALUE!</v>
      </c>
      <c r="AT555" s="45" t="e">
        <f t="shared" si="204"/>
        <v>#VALUE!</v>
      </c>
      <c r="AU555">
        <f>VLOOKUP(AQ555,Home!$C$8:$J$207,8,FALSE)</f>
        <v>0</v>
      </c>
    </row>
    <row r="556" spans="1:47" x14ac:dyDescent="0.25">
      <c r="A556" s="6">
        <f t="shared" si="189"/>
        <v>0</v>
      </c>
      <c r="B556" s="6">
        <f t="shared" si="198"/>
        <v>0</v>
      </c>
      <c r="C556" s="6" t="str">
        <f t="shared" si="190"/>
        <v/>
      </c>
      <c r="D556" s="7">
        <f t="shared" si="191"/>
        <v>0</v>
      </c>
      <c r="E556" s="7">
        <f t="shared" si="199"/>
        <v>0</v>
      </c>
      <c r="F556" s="7" t="str">
        <f t="shared" si="192"/>
        <v/>
      </c>
      <c r="G556" s="6">
        <f t="shared" si="193"/>
        <v>0</v>
      </c>
      <c r="H556" s="6">
        <f t="shared" si="200"/>
        <v>0</v>
      </c>
      <c r="I556" s="6" t="str">
        <f t="shared" si="201"/>
        <v/>
      </c>
      <c r="J556" s="11">
        <v>553</v>
      </c>
      <c r="K556" s="11">
        <f>IF(IFERROR(VLOOKUP(J556,Home!$A$8:$B$1048576,1,FALSE),0)=0,0,1)</f>
        <v>0</v>
      </c>
      <c r="L556" s="129" t="e">
        <f>IF(VLOOKUP(O556,Home!$C$8:$R$207,6,FALSE)="","",VLOOKUP(O556,Home!$C$8:$R$207,6,FALSE))</f>
        <v>#N/A</v>
      </c>
      <c r="M556" s="129" t="e">
        <f t="shared" si="184"/>
        <v>#N/A</v>
      </c>
      <c r="N556" s="11">
        <f>SUM($K$4:K556)</f>
        <v>200</v>
      </c>
      <c r="O556" s="11" t="str">
        <f>IF(P556="","",IF(IFERROR(VLOOKUP(N556,Home!$C$8:$R$1048576,1,FALSE),"")=0,"",IFERROR(VLOOKUP(N556,Home!$C$8:$R$1048576,1,FALSE),"")))</f>
        <v/>
      </c>
      <c r="P556" s="11" t="str">
        <f>IF(IFERROR(VLOOKUP(W556,Home!$C$8:$R$1048576,3,FALSE),"")=0,"",IFERROR(VLOOKUP(W556,Home!$C$8:$R$1048576,3,FALSE),""))</f>
        <v/>
      </c>
      <c r="Q556" s="11" t="str">
        <f t="shared" si="183"/>
        <v/>
      </c>
      <c r="R556" s="130" t="e">
        <f>VLOOKUP(Q556,'Baggrund til lister'!$G$4:$H$15,2,FALSE)</f>
        <v>#N/A</v>
      </c>
      <c r="S556" s="11" t="str">
        <f t="shared" si="185"/>
        <v/>
      </c>
      <c r="T556" s="11" t="str">
        <f>IF(IFERROR(VLOOKUP(N556,Home!$C$8:$R$1048576,11,FALSE),"")=0,"",IFERROR(VLOOKUP(N556,Home!$C$8:$R$1048576,11,FALSE),""))</f>
        <v/>
      </c>
      <c r="U556" s="11" t="str">
        <f>IF(IFERROR(VLOOKUP(O556,Home!$C$8:$R$1048576,12,FALSE),"")=0,"",IFERROR(VLOOKUP(O556,Home!$C$8:$R$1048576,12,FALSE),""))</f>
        <v/>
      </c>
      <c r="V556" s="11" t="str">
        <f>IF(IFERROR(VLOOKUP(O556,Home!$C$8:$R$1048576,8,FALSE),"")=0,"",IFERROR(VLOOKUP(O556,Home!$C$8:$R$1048576,8,FALSE),""))</f>
        <v/>
      </c>
      <c r="W556" s="11" t="str">
        <f>IF(OR(VLOOKUP(N556,Home!$C$7:$I$207,6,FALSE)="",VLOOKUP(N556,Home!$C$7:$I$207,7,FALSE)=""),"FEJL",SUM(Baggrundsark!$K$4:K556))</f>
        <v>FEJL</v>
      </c>
      <c r="Y556">
        <v>553</v>
      </c>
      <c r="Z556" s="1"/>
      <c r="AC556" s="44"/>
      <c r="AD556">
        <f t="shared" si="194"/>
        <v>0</v>
      </c>
      <c r="AE556">
        <f>SUM($AD$4:AD556)</f>
        <v>1</v>
      </c>
      <c r="AF556" s="103" t="str">
        <f>IFERROR(VLOOKUP(AN556,Home!$C$8:$E$207,3,FALSE),"")</f>
        <v/>
      </c>
      <c r="AG556" s="103" t="str">
        <f>IFERROR(VLOOKUP(AN556,Home!$C$8:$E$207,2,FALSE),"")</f>
        <v/>
      </c>
      <c r="AH556" s="104" t="str">
        <f>IF(VLOOKUP(AE556,Home!$C$8:$I$207,6,FALSE)="","",VLOOKUP(AE556,Home!$C$8:$I$207,6,FALSE))</f>
        <v/>
      </c>
      <c r="AI556" s="104" t="e">
        <f t="shared" si="202"/>
        <v>#VALUE!</v>
      </c>
      <c r="AJ556" s="105" t="e">
        <f t="shared" si="195"/>
        <v>#VALUE!</v>
      </c>
      <c r="AK556" s="103" t="e">
        <f t="shared" si="186"/>
        <v>#VALUE!</v>
      </c>
      <c r="AL556" s="103" t="e">
        <f t="shared" si="196"/>
        <v>#VALUE!</v>
      </c>
      <c r="AN556" t="str">
        <f>IF(OR(VLOOKUP(AE556,Home!$C$8:$I$207,6,FALSE)="",VLOOKUP(AE556,Home!$C$8:$I$207,7,FALSE)=""),"FEJL",Baggrundsark!AE556)</f>
        <v>FEJL</v>
      </c>
      <c r="AO556">
        <f>IF(VLOOKUP(AE556,Home!$C$8:$N$207,12,FALSE)="Timelønnet",1,0)</f>
        <v>0</v>
      </c>
      <c r="AP556">
        <f>SUM($AO$4:AO556)*AO556</f>
        <v>0</v>
      </c>
      <c r="AQ556">
        <f t="shared" si="203"/>
        <v>1</v>
      </c>
      <c r="AR556" t="str">
        <f t="shared" si="203"/>
        <v/>
      </c>
      <c r="AS556" t="e">
        <f t="shared" si="197"/>
        <v>#VALUE!</v>
      </c>
      <c r="AT556" s="45" t="e">
        <f t="shared" si="204"/>
        <v>#VALUE!</v>
      </c>
      <c r="AU556">
        <f>VLOOKUP(AQ556,Home!$C$8:$J$207,8,FALSE)</f>
        <v>0</v>
      </c>
    </row>
    <row r="557" spans="1:47" x14ac:dyDescent="0.25">
      <c r="A557" s="6">
        <f t="shared" si="189"/>
        <v>0</v>
      </c>
      <c r="B557" s="6">
        <f t="shared" si="198"/>
        <v>0</v>
      </c>
      <c r="C557" s="6" t="str">
        <f t="shared" si="190"/>
        <v/>
      </c>
      <c r="D557" s="7">
        <f t="shared" si="191"/>
        <v>0</v>
      </c>
      <c r="E557" s="7">
        <f t="shared" si="199"/>
        <v>0</v>
      </c>
      <c r="F557" s="7" t="str">
        <f t="shared" si="192"/>
        <v/>
      </c>
      <c r="G557" s="6">
        <f t="shared" si="193"/>
        <v>0</v>
      </c>
      <c r="H557" s="6">
        <f t="shared" si="200"/>
        <v>0</v>
      </c>
      <c r="I557" s="6" t="str">
        <f t="shared" si="201"/>
        <v/>
      </c>
      <c r="J557" s="11">
        <v>554</v>
      </c>
      <c r="K557" s="11">
        <f>IF(IFERROR(VLOOKUP(J557,Home!$A$8:$B$1048576,1,FALSE),0)=0,0,1)</f>
        <v>0</v>
      </c>
      <c r="L557" s="129" t="e">
        <f>IF(VLOOKUP(O557,Home!$C$8:$R$207,6,FALSE)="","",VLOOKUP(O557,Home!$C$8:$R$207,6,FALSE))</f>
        <v>#N/A</v>
      </c>
      <c r="M557" s="129" t="e">
        <f t="shared" si="184"/>
        <v>#N/A</v>
      </c>
      <c r="N557" s="11">
        <f>SUM($K$4:K557)</f>
        <v>200</v>
      </c>
      <c r="O557" s="11" t="str">
        <f>IF(P557="","",IF(IFERROR(VLOOKUP(N557,Home!$C$8:$R$1048576,1,FALSE),"")=0,"",IFERROR(VLOOKUP(N557,Home!$C$8:$R$1048576,1,FALSE),"")))</f>
        <v/>
      </c>
      <c r="P557" s="11" t="str">
        <f>IF(IFERROR(VLOOKUP(W557,Home!$C$8:$R$1048576,3,FALSE),"")=0,"",IFERROR(VLOOKUP(W557,Home!$C$8:$R$1048576,3,FALSE),""))</f>
        <v/>
      </c>
      <c r="Q557" s="11" t="str">
        <f t="shared" si="183"/>
        <v/>
      </c>
      <c r="R557" s="130" t="e">
        <f>VLOOKUP(Q557,'Baggrund til lister'!$G$4:$H$15,2,FALSE)</f>
        <v>#N/A</v>
      </c>
      <c r="S557" s="11" t="str">
        <f t="shared" si="185"/>
        <v/>
      </c>
      <c r="T557" s="11" t="str">
        <f>IF(IFERROR(VLOOKUP(N557,Home!$C$8:$R$1048576,11,FALSE),"")=0,"",IFERROR(VLOOKUP(N557,Home!$C$8:$R$1048576,11,FALSE),""))</f>
        <v/>
      </c>
      <c r="U557" s="11" t="str">
        <f>IF(IFERROR(VLOOKUP(O557,Home!$C$8:$R$1048576,12,FALSE),"")=0,"",IFERROR(VLOOKUP(O557,Home!$C$8:$R$1048576,12,FALSE),""))</f>
        <v/>
      </c>
      <c r="V557" s="11" t="str">
        <f>IF(IFERROR(VLOOKUP(O557,Home!$C$8:$R$1048576,8,FALSE),"")=0,"",IFERROR(VLOOKUP(O557,Home!$C$8:$R$1048576,8,FALSE),""))</f>
        <v/>
      </c>
      <c r="W557" s="11" t="str">
        <f>IF(OR(VLOOKUP(N557,Home!$C$7:$I$207,6,FALSE)="",VLOOKUP(N557,Home!$C$7:$I$207,7,FALSE)=""),"FEJL",SUM(Baggrundsark!$K$4:K557))</f>
        <v>FEJL</v>
      </c>
      <c r="Y557">
        <v>554</v>
      </c>
      <c r="Z557" s="1"/>
      <c r="AC557" s="44"/>
      <c r="AD557">
        <f t="shared" si="194"/>
        <v>0</v>
      </c>
      <c r="AE557">
        <f>SUM($AD$4:AD557)</f>
        <v>1</v>
      </c>
      <c r="AF557" s="103" t="str">
        <f>IFERROR(VLOOKUP(AN557,Home!$C$8:$E$207,3,FALSE),"")</f>
        <v/>
      </c>
      <c r="AG557" s="103" t="str">
        <f>IFERROR(VLOOKUP(AN557,Home!$C$8:$E$207,2,FALSE),"")</f>
        <v/>
      </c>
      <c r="AH557" s="104" t="str">
        <f>IF(VLOOKUP(AE557,Home!$C$8:$I$207,6,FALSE)="","",VLOOKUP(AE557,Home!$C$8:$I$207,6,FALSE))</f>
        <v/>
      </c>
      <c r="AI557" s="104" t="e">
        <f t="shared" si="202"/>
        <v>#VALUE!</v>
      </c>
      <c r="AJ557" s="105" t="e">
        <f t="shared" si="195"/>
        <v>#VALUE!</v>
      </c>
      <c r="AK557" s="103" t="e">
        <f t="shared" si="186"/>
        <v>#VALUE!</v>
      </c>
      <c r="AL557" s="103" t="e">
        <f t="shared" si="196"/>
        <v>#VALUE!</v>
      </c>
      <c r="AN557" t="str">
        <f>IF(OR(VLOOKUP(AE557,Home!$C$8:$I$207,6,FALSE)="",VLOOKUP(AE557,Home!$C$8:$I$207,7,FALSE)=""),"FEJL",Baggrundsark!AE557)</f>
        <v>FEJL</v>
      </c>
      <c r="AO557">
        <f>IF(VLOOKUP(AE557,Home!$C$8:$N$207,12,FALSE)="Timelønnet",1,0)</f>
        <v>0</v>
      </c>
      <c r="AP557">
        <f>SUM($AO$4:AO557)*AO557</f>
        <v>0</v>
      </c>
      <c r="AQ557">
        <f t="shared" si="203"/>
        <v>1</v>
      </c>
      <c r="AR557" t="str">
        <f t="shared" si="203"/>
        <v/>
      </c>
      <c r="AS557" t="e">
        <f t="shared" si="197"/>
        <v>#VALUE!</v>
      </c>
      <c r="AT557" s="45" t="e">
        <f t="shared" si="204"/>
        <v>#VALUE!</v>
      </c>
      <c r="AU557">
        <f>VLOOKUP(AQ557,Home!$C$8:$J$207,8,FALSE)</f>
        <v>0</v>
      </c>
    </row>
    <row r="558" spans="1:47" x14ac:dyDescent="0.25">
      <c r="A558" s="6">
        <f t="shared" si="189"/>
        <v>0</v>
      </c>
      <c r="B558" s="6">
        <f t="shared" si="198"/>
        <v>0</v>
      </c>
      <c r="C558" s="6" t="str">
        <f t="shared" si="190"/>
        <v/>
      </c>
      <c r="D558" s="7">
        <f t="shared" si="191"/>
        <v>0</v>
      </c>
      <c r="E558" s="7">
        <f t="shared" si="199"/>
        <v>0</v>
      </c>
      <c r="F558" s="7" t="str">
        <f t="shared" si="192"/>
        <v/>
      </c>
      <c r="G558" s="6">
        <f t="shared" si="193"/>
        <v>0</v>
      </c>
      <c r="H558" s="6">
        <f t="shared" si="200"/>
        <v>0</v>
      </c>
      <c r="I558" s="6" t="str">
        <f t="shared" si="201"/>
        <v/>
      </c>
      <c r="J558" s="11">
        <v>555</v>
      </c>
      <c r="K558" s="11">
        <f>IF(IFERROR(VLOOKUP(J558,Home!$A$8:$B$1048576,1,FALSE),0)=0,0,1)</f>
        <v>0</v>
      </c>
      <c r="L558" s="129" t="e">
        <f>IF(VLOOKUP(O558,Home!$C$8:$R$207,6,FALSE)="","",VLOOKUP(O558,Home!$C$8:$R$207,6,FALSE))</f>
        <v>#N/A</v>
      </c>
      <c r="M558" s="129" t="e">
        <f t="shared" si="184"/>
        <v>#N/A</v>
      </c>
      <c r="N558" s="11">
        <f>SUM($K$4:K558)</f>
        <v>200</v>
      </c>
      <c r="O558" s="11" t="str">
        <f>IF(P558="","",IF(IFERROR(VLOOKUP(N558,Home!$C$8:$R$1048576,1,FALSE),"")=0,"",IFERROR(VLOOKUP(N558,Home!$C$8:$R$1048576,1,FALSE),"")))</f>
        <v/>
      </c>
      <c r="P558" s="11" t="str">
        <f>IF(IFERROR(VLOOKUP(W558,Home!$C$8:$R$1048576,3,FALSE),"")=0,"",IFERROR(VLOOKUP(W558,Home!$C$8:$R$1048576,3,FALSE),""))</f>
        <v/>
      </c>
      <c r="Q558" s="11" t="str">
        <f t="shared" si="183"/>
        <v/>
      </c>
      <c r="R558" s="130" t="e">
        <f>VLOOKUP(Q558,'Baggrund til lister'!$G$4:$H$15,2,FALSE)</f>
        <v>#N/A</v>
      </c>
      <c r="S558" s="11" t="str">
        <f t="shared" si="185"/>
        <v/>
      </c>
      <c r="T558" s="11" t="str">
        <f>IF(IFERROR(VLOOKUP(N558,Home!$C$8:$R$1048576,11,FALSE),"")=0,"",IFERROR(VLOOKUP(N558,Home!$C$8:$R$1048576,11,FALSE),""))</f>
        <v/>
      </c>
      <c r="U558" s="11" t="str">
        <f>IF(IFERROR(VLOOKUP(O558,Home!$C$8:$R$1048576,12,FALSE),"")=0,"",IFERROR(VLOOKUP(O558,Home!$C$8:$R$1048576,12,FALSE),""))</f>
        <v/>
      </c>
      <c r="V558" s="11" t="str">
        <f>IF(IFERROR(VLOOKUP(O558,Home!$C$8:$R$1048576,8,FALSE),"")=0,"",IFERROR(VLOOKUP(O558,Home!$C$8:$R$1048576,8,FALSE),""))</f>
        <v/>
      </c>
      <c r="W558" s="11" t="str">
        <f>IF(OR(VLOOKUP(N558,Home!$C$7:$I$207,6,FALSE)="",VLOOKUP(N558,Home!$C$7:$I$207,7,FALSE)=""),"FEJL",SUM(Baggrundsark!$K$4:K558))</f>
        <v>FEJL</v>
      </c>
      <c r="Y558">
        <v>555</v>
      </c>
      <c r="Z558" s="1"/>
      <c r="AC558" s="44"/>
      <c r="AD558">
        <f t="shared" si="194"/>
        <v>0</v>
      </c>
      <c r="AE558">
        <f>SUM($AD$4:AD558)</f>
        <v>1</v>
      </c>
      <c r="AF558" s="103" t="str">
        <f>IFERROR(VLOOKUP(AN558,Home!$C$8:$E$207,3,FALSE),"")</f>
        <v/>
      </c>
      <c r="AG558" s="103" t="str">
        <f>IFERROR(VLOOKUP(AN558,Home!$C$8:$E$207,2,FALSE),"")</f>
        <v/>
      </c>
      <c r="AH558" s="104" t="str">
        <f>IF(VLOOKUP(AE558,Home!$C$8:$I$207,6,FALSE)="","",VLOOKUP(AE558,Home!$C$8:$I$207,6,FALSE))</f>
        <v/>
      </c>
      <c r="AI558" s="104" t="e">
        <f t="shared" si="202"/>
        <v>#VALUE!</v>
      </c>
      <c r="AJ558" s="105" t="e">
        <f t="shared" si="195"/>
        <v>#VALUE!</v>
      </c>
      <c r="AK558" s="103" t="e">
        <f t="shared" si="186"/>
        <v>#VALUE!</v>
      </c>
      <c r="AL558" s="103" t="e">
        <f t="shared" si="196"/>
        <v>#VALUE!</v>
      </c>
      <c r="AN558" t="str">
        <f>IF(OR(VLOOKUP(AE558,Home!$C$8:$I$207,6,FALSE)="",VLOOKUP(AE558,Home!$C$8:$I$207,7,FALSE)=""),"FEJL",Baggrundsark!AE558)</f>
        <v>FEJL</v>
      </c>
      <c r="AO558">
        <f>IF(VLOOKUP(AE558,Home!$C$8:$N$207,12,FALSE)="Timelønnet",1,0)</f>
        <v>0</v>
      </c>
      <c r="AP558">
        <f>SUM($AO$4:AO558)*AO558</f>
        <v>0</v>
      </c>
      <c r="AQ558">
        <f t="shared" si="203"/>
        <v>1</v>
      </c>
      <c r="AR558" t="str">
        <f t="shared" si="203"/>
        <v/>
      </c>
      <c r="AS558" t="e">
        <f t="shared" si="197"/>
        <v>#VALUE!</v>
      </c>
      <c r="AT558" s="45" t="e">
        <f t="shared" si="204"/>
        <v>#VALUE!</v>
      </c>
      <c r="AU558">
        <f>VLOOKUP(AQ558,Home!$C$8:$J$207,8,FALSE)</f>
        <v>0</v>
      </c>
    </row>
    <row r="559" spans="1:47" x14ac:dyDescent="0.25">
      <c r="A559" s="6">
        <f t="shared" si="189"/>
        <v>0</v>
      </c>
      <c r="B559" s="6">
        <f t="shared" si="198"/>
        <v>0</v>
      </c>
      <c r="C559" s="6" t="str">
        <f t="shared" si="190"/>
        <v/>
      </c>
      <c r="D559" s="7">
        <f t="shared" si="191"/>
        <v>0</v>
      </c>
      <c r="E559" s="7">
        <f t="shared" si="199"/>
        <v>0</v>
      </c>
      <c r="F559" s="7" t="str">
        <f t="shared" si="192"/>
        <v/>
      </c>
      <c r="G559" s="6">
        <f t="shared" si="193"/>
        <v>0</v>
      </c>
      <c r="H559" s="6">
        <f t="shared" si="200"/>
        <v>0</v>
      </c>
      <c r="I559" s="6" t="str">
        <f t="shared" si="201"/>
        <v/>
      </c>
      <c r="J559" s="11">
        <v>556</v>
      </c>
      <c r="K559" s="11">
        <f>IF(IFERROR(VLOOKUP(J559,Home!$A$8:$B$1048576,1,FALSE),0)=0,0,1)</f>
        <v>0</v>
      </c>
      <c r="L559" s="129" t="e">
        <f>IF(VLOOKUP(O559,Home!$C$8:$R$207,6,FALSE)="","",VLOOKUP(O559,Home!$C$8:$R$207,6,FALSE))</f>
        <v>#N/A</v>
      </c>
      <c r="M559" s="129" t="e">
        <f t="shared" si="184"/>
        <v>#N/A</v>
      </c>
      <c r="N559" s="11">
        <f>SUM($K$4:K559)</f>
        <v>200</v>
      </c>
      <c r="O559" s="11" t="str">
        <f>IF(P559="","",IF(IFERROR(VLOOKUP(N559,Home!$C$8:$R$1048576,1,FALSE),"")=0,"",IFERROR(VLOOKUP(N559,Home!$C$8:$R$1048576,1,FALSE),"")))</f>
        <v/>
      </c>
      <c r="P559" s="11" t="str">
        <f>IF(IFERROR(VLOOKUP(W559,Home!$C$8:$R$1048576,3,FALSE),"")=0,"",IFERROR(VLOOKUP(W559,Home!$C$8:$R$1048576,3,FALSE),""))</f>
        <v/>
      </c>
      <c r="Q559" s="11" t="str">
        <f t="shared" si="183"/>
        <v/>
      </c>
      <c r="R559" s="130" t="e">
        <f>VLOOKUP(Q559,'Baggrund til lister'!$G$4:$H$15,2,FALSE)</f>
        <v>#N/A</v>
      </c>
      <c r="S559" s="11" t="str">
        <f t="shared" si="185"/>
        <v/>
      </c>
      <c r="T559" s="11" t="str">
        <f>IF(IFERROR(VLOOKUP(N559,Home!$C$8:$R$1048576,11,FALSE),"")=0,"",IFERROR(VLOOKUP(N559,Home!$C$8:$R$1048576,11,FALSE),""))</f>
        <v/>
      </c>
      <c r="U559" s="11" t="str">
        <f>IF(IFERROR(VLOOKUP(O559,Home!$C$8:$R$1048576,12,FALSE),"")=0,"",IFERROR(VLOOKUP(O559,Home!$C$8:$R$1048576,12,FALSE),""))</f>
        <v/>
      </c>
      <c r="V559" s="11" t="str">
        <f>IF(IFERROR(VLOOKUP(O559,Home!$C$8:$R$1048576,8,FALSE),"")=0,"",IFERROR(VLOOKUP(O559,Home!$C$8:$R$1048576,8,FALSE),""))</f>
        <v/>
      </c>
      <c r="W559" s="11" t="str">
        <f>IF(OR(VLOOKUP(N559,Home!$C$7:$I$207,6,FALSE)="",VLOOKUP(N559,Home!$C$7:$I$207,7,FALSE)=""),"FEJL",SUM(Baggrundsark!$K$4:K559))</f>
        <v>FEJL</v>
      </c>
      <c r="Y559">
        <v>556</v>
      </c>
      <c r="Z559" s="1"/>
      <c r="AC559" s="44"/>
      <c r="AD559">
        <f t="shared" si="194"/>
        <v>0</v>
      </c>
      <c r="AE559">
        <f>SUM($AD$4:AD559)</f>
        <v>1</v>
      </c>
      <c r="AF559" s="103" t="str">
        <f>IFERROR(VLOOKUP(AN559,Home!$C$8:$E$207,3,FALSE),"")</f>
        <v/>
      </c>
      <c r="AG559" s="103" t="str">
        <f>IFERROR(VLOOKUP(AN559,Home!$C$8:$E$207,2,FALSE),"")</f>
        <v/>
      </c>
      <c r="AH559" s="104" t="str">
        <f>IF(VLOOKUP(AE559,Home!$C$8:$I$207,6,FALSE)="","",VLOOKUP(AE559,Home!$C$8:$I$207,6,FALSE))</f>
        <v/>
      </c>
      <c r="AI559" s="104" t="e">
        <f t="shared" si="202"/>
        <v>#VALUE!</v>
      </c>
      <c r="AJ559" s="105" t="e">
        <f t="shared" si="195"/>
        <v>#VALUE!</v>
      </c>
      <c r="AK559" s="103" t="e">
        <f t="shared" si="186"/>
        <v>#VALUE!</v>
      </c>
      <c r="AL559" s="103" t="e">
        <f t="shared" si="196"/>
        <v>#VALUE!</v>
      </c>
      <c r="AN559" t="str">
        <f>IF(OR(VLOOKUP(AE559,Home!$C$8:$I$207,6,FALSE)="",VLOOKUP(AE559,Home!$C$8:$I$207,7,FALSE)=""),"FEJL",Baggrundsark!AE559)</f>
        <v>FEJL</v>
      </c>
      <c r="AO559">
        <f>IF(VLOOKUP(AE559,Home!$C$8:$N$207,12,FALSE)="Timelønnet",1,0)</f>
        <v>0</v>
      </c>
      <c r="AP559">
        <f>SUM($AO$4:AO559)*AO559</f>
        <v>0</v>
      </c>
      <c r="AQ559">
        <f t="shared" si="203"/>
        <v>1</v>
      </c>
      <c r="AR559" t="str">
        <f t="shared" si="203"/>
        <v/>
      </c>
      <c r="AS559" t="e">
        <f t="shared" si="197"/>
        <v>#VALUE!</v>
      </c>
      <c r="AT559" s="45" t="e">
        <f t="shared" si="204"/>
        <v>#VALUE!</v>
      </c>
      <c r="AU559">
        <f>VLOOKUP(AQ559,Home!$C$8:$J$207,8,FALSE)</f>
        <v>0</v>
      </c>
    </row>
    <row r="560" spans="1:47" x14ac:dyDescent="0.25">
      <c r="A560" s="6">
        <f t="shared" si="189"/>
        <v>0</v>
      </c>
      <c r="B560" s="6">
        <f t="shared" si="198"/>
        <v>0</v>
      </c>
      <c r="C560" s="6" t="str">
        <f t="shared" si="190"/>
        <v/>
      </c>
      <c r="D560" s="7">
        <f t="shared" si="191"/>
        <v>0</v>
      </c>
      <c r="E560" s="7">
        <f t="shared" si="199"/>
        <v>0</v>
      </c>
      <c r="F560" s="7" t="str">
        <f t="shared" si="192"/>
        <v/>
      </c>
      <c r="G560" s="6">
        <f t="shared" si="193"/>
        <v>0</v>
      </c>
      <c r="H560" s="6">
        <f t="shared" si="200"/>
        <v>0</v>
      </c>
      <c r="I560" s="6" t="str">
        <f t="shared" si="201"/>
        <v/>
      </c>
      <c r="J560" s="11">
        <v>557</v>
      </c>
      <c r="K560" s="11">
        <f>IF(IFERROR(VLOOKUP(J560,Home!$A$8:$B$1048576,1,FALSE),0)=0,0,1)</f>
        <v>0</v>
      </c>
      <c r="L560" s="129" t="e">
        <f>IF(VLOOKUP(O560,Home!$C$8:$R$207,6,FALSE)="","",VLOOKUP(O560,Home!$C$8:$R$207,6,FALSE))</f>
        <v>#N/A</v>
      </c>
      <c r="M560" s="129" t="e">
        <f t="shared" si="184"/>
        <v>#N/A</v>
      </c>
      <c r="N560" s="11">
        <f>SUM($K$4:K560)</f>
        <v>200</v>
      </c>
      <c r="O560" s="11" t="str">
        <f>IF(P560="","",IF(IFERROR(VLOOKUP(N560,Home!$C$8:$R$1048576,1,FALSE),"")=0,"",IFERROR(VLOOKUP(N560,Home!$C$8:$R$1048576,1,FALSE),"")))</f>
        <v/>
      </c>
      <c r="P560" s="11" t="str">
        <f>IF(IFERROR(VLOOKUP(W560,Home!$C$8:$R$1048576,3,FALSE),"")=0,"",IFERROR(VLOOKUP(W560,Home!$C$8:$R$1048576,3,FALSE),""))</f>
        <v/>
      </c>
      <c r="Q560" s="11" t="str">
        <f t="shared" si="183"/>
        <v/>
      </c>
      <c r="R560" s="130" t="e">
        <f>VLOOKUP(Q560,'Baggrund til lister'!$G$4:$H$15,2,FALSE)</f>
        <v>#N/A</v>
      </c>
      <c r="S560" s="11" t="str">
        <f t="shared" si="185"/>
        <v/>
      </c>
      <c r="T560" s="11" t="str">
        <f>IF(IFERROR(VLOOKUP(N560,Home!$C$8:$R$1048576,11,FALSE),"")=0,"",IFERROR(VLOOKUP(N560,Home!$C$8:$R$1048576,11,FALSE),""))</f>
        <v/>
      </c>
      <c r="U560" s="11" t="str">
        <f>IF(IFERROR(VLOOKUP(O560,Home!$C$8:$R$1048576,12,FALSE),"")=0,"",IFERROR(VLOOKUP(O560,Home!$C$8:$R$1048576,12,FALSE),""))</f>
        <v/>
      </c>
      <c r="V560" s="11" t="str">
        <f>IF(IFERROR(VLOOKUP(O560,Home!$C$8:$R$1048576,8,FALSE),"")=0,"",IFERROR(VLOOKUP(O560,Home!$C$8:$R$1048576,8,FALSE),""))</f>
        <v/>
      </c>
      <c r="W560" s="11" t="str">
        <f>IF(OR(VLOOKUP(N560,Home!$C$7:$I$207,6,FALSE)="",VLOOKUP(N560,Home!$C$7:$I$207,7,FALSE)=""),"FEJL",SUM(Baggrundsark!$K$4:K560))</f>
        <v>FEJL</v>
      </c>
      <c r="Y560">
        <v>557</v>
      </c>
      <c r="Z560" s="1"/>
      <c r="AC560" s="44"/>
      <c r="AD560">
        <f t="shared" si="194"/>
        <v>0</v>
      </c>
      <c r="AE560">
        <f>SUM($AD$4:AD560)</f>
        <v>1</v>
      </c>
      <c r="AF560" s="103" t="str">
        <f>IFERROR(VLOOKUP(AN560,Home!$C$8:$E$207,3,FALSE),"")</f>
        <v/>
      </c>
      <c r="AG560" s="103" t="str">
        <f>IFERROR(VLOOKUP(AN560,Home!$C$8:$E$207,2,FALSE),"")</f>
        <v/>
      </c>
      <c r="AH560" s="104" t="str">
        <f>IF(VLOOKUP(AE560,Home!$C$8:$I$207,6,FALSE)="","",VLOOKUP(AE560,Home!$C$8:$I$207,6,FALSE))</f>
        <v/>
      </c>
      <c r="AI560" s="104" t="e">
        <f t="shared" si="202"/>
        <v>#VALUE!</v>
      </c>
      <c r="AJ560" s="105" t="e">
        <f t="shared" si="195"/>
        <v>#VALUE!</v>
      </c>
      <c r="AK560" s="103" t="e">
        <f t="shared" si="186"/>
        <v>#VALUE!</v>
      </c>
      <c r="AL560" s="103" t="e">
        <f t="shared" si="196"/>
        <v>#VALUE!</v>
      </c>
      <c r="AN560" t="str">
        <f>IF(OR(VLOOKUP(AE560,Home!$C$8:$I$207,6,FALSE)="",VLOOKUP(AE560,Home!$C$8:$I$207,7,FALSE)=""),"FEJL",Baggrundsark!AE560)</f>
        <v>FEJL</v>
      </c>
      <c r="AO560">
        <f>IF(VLOOKUP(AE560,Home!$C$8:$N$207,12,FALSE)="Timelønnet",1,0)</f>
        <v>0</v>
      </c>
      <c r="AP560">
        <f>SUM($AO$4:AO560)*AO560</f>
        <v>0</v>
      </c>
      <c r="AQ560">
        <f t="shared" si="203"/>
        <v>1</v>
      </c>
      <c r="AR560" t="str">
        <f t="shared" si="203"/>
        <v/>
      </c>
      <c r="AS560" t="e">
        <f t="shared" si="197"/>
        <v>#VALUE!</v>
      </c>
      <c r="AT560" s="45" t="e">
        <f t="shared" si="204"/>
        <v>#VALUE!</v>
      </c>
      <c r="AU560">
        <f>VLOOKUP(AQ560,Home!$C$8:$J$207,8,FALSE)</f>
        <v>0</v>
      </c>
    </row>
    <row r="561" spans="1:47" x14ac:dyDescent="0.25">
      <c r="A561" s="6">
        <f t="shared" si="189"/>
        <v>0</v>
      </c>
      <c r="B561" s="6">
        <f t="shared" si="198"/>
        <v>0</v>
      </c>
      <c r="C561" s="6" t="str">
        <f t="shared" si="190"/>
        <v/>
      </c>
      <c r="D561" s="7">
        <f t="shared" si="191"/>
        <v>0</v>
      </c>
      <c r="E561" s="7">
        <f t="shared" si="199"/>
        <v>0</v>
      </c>
      <c r="F561" s="7" t="str">
        <f t="shared" si="192"/>
        <v/>
      </c>
      <c r="G561" s="6">
        <f t="shared" si="193"/>
        <v>0</v>
      </c>
      <c r="H561" s="6">
        <f t="shared" si="200"/>
        <v>0</v>
      </c>
      <c r="I561" s="6" t="str">
        <f t="shared" si="201"/>
        <v/>
      </c>
      <c r="J561" s="11">
        <v>558</v>
      </c>
      <c r="K561" s="11">
        <f>IF(IFERROR(VLOOKUP(J561,Home!$A$8:$B$1048576,1,FALSE),0)=0,0,1)</f>
        <v>0</v>
      </c>
      <c r="L561" s="129" t="e">
        <f>IF(VLOOKUP(O561,Home!$C$8:$R$207,6,FALSE)="","",VLOOKUP(O561,Home!$C$8:$R$207,6,FALSE))</f>
        <v>#N/A</v>
      </c>
      <c r="M561" s="129" t="e">
        <f t="shared" si="184"/>
        <v>#N/A</v>
      </c>
      <c r="N561" s="11">
        <f>SUM($K$4:K561)</f>
        <v>200</v>
      </c>
      <c r="O561" s="11" t="str">
        <f>IF(P561="","",IF(IFERROR(VLOOKUP(N561,Home!$C$8:$R$1048576,1,FALSE),"")=0,"",IFERROR(VLOOKUP(N561,Home!$C$8:$R$1048576,1,FALSE),"")))</f>
        <v/>
      </c>
      <c r="P561" s="11" t="str">
        <f>IF(IFERROR(VLOOKUP(W561,Home!$C$8:$R$1048576,3,FALSE),"")=0,"",IFERROR(VLOOKUP(W561,Home!$C$8:$R$1048576,3,FALSE),""))</f>
        <v/>
      </c>
      <c r="Q561" s="11" t="str">
        <f t="shared" si="183"/>
        <v/>
      </c>
      <c r="R561" s="130" t="e">
        <f>VLOOKUP(Q561,'Baggrund til lister'!$G$4:$H$15,2,FALSE)</f>
        <v>#N/A</v>
      </c>
      <c r="S561" s="11" t="str">
        <f t="shared" si="185"/>
        <v/>
      </c>
      <c r="T561" s="11" t="str">
        <f>IF(IFERROR(VLOOKUP(N561,Home!$C$8:$R$1048576,11,FALSE),"")=0,"",IFERROR(VLOOKUP(N561,Home!$C$8:$R$1048576,11,FALSE),""))</f>
        <v/>
      </c>
      <c r="U561" s="11" t="str">
        <f>IF(IFERROR(VLOOKUP(O561,Home!$C$8:$R$1048576,12,FALSE),"")=0,"",IFERROR(VLOOKUP(O561,Home!$C$8:$R$1048576,12,FALSE),""))</f>
        <v/>
      </c>
      <c r="V561" s="11" t="str">
        <f>IF(IFERROR(VLOOKUP(O561,Home!$C$8:$R$1048576,8,FALSE),"")=0,"",IFERROR(VLOOKUP(O561,Home!$C$8:$R$1048576,8,FALSE),""))</f>
        <v/>
      </c>
      <c r="W561" s="11" t="str">
        <f>IF(OR(VLOOKUP(N561,Home!$C$7:$I$207,6,FALSE)="",VLOOKUP(N561,Home!$C$7:$I$207,7,FALSE)=""),"FEJL",SUM(Baggrundsark!$K$4:K561))</f>
        <v>FEJL</v>
      </c>
      <c r="Y561">
        <v>558</v>
      </c>
      <c r="Z561" s="1"/>
      <c r="AC561" s="44"/>
      <c r="AD561">
        <f t="shared" si="194"/>
        <v>0</v>
      </c>
      <c r="AE561">
        <f>SUM($AD$4:AD561)</f>
        <v>1</v>
      </c>
      <c r="AF561" s="103" t="str">
        <f>IFERROR(VLOOKUP(AN561,Home!$C$8:$E$207,3,FALSE),"")</f>
        <v/>
      </c>
      <c r="AG561" s="103" t="str">
        <f>IFERROR(VLOOKUP(AN561,Home!$C$8:$E$207,2,FALSE),"")</f>
        <v/>
      </c>
      <c r="AH561" s="104" t="str">
        <f>IF(VLOOKUP(AE561,Home!$C$8:$I$207,6,FALSE)="","",VLOOKUP(AE561,Home!$C$8:$I$207,6,FALSE))</f>
        <v/>
      </c>
      <c r="AI561" s="104" t="e">
        <f t="shared" si="202"/>
        <v>#VALUE!</v>
      </c>
      <c r="AJ561" s="105" t="e">
        <f t="shared" si="195"/>
        <v>#VALUE!</v>
      </c>
      <c r="AK561" s="103" t="e">
        <f t="shared" si="186"/>
        <v>#VALUE!</v>
      </c>
      <c r="AL561" s="103" t="e">
        <f t="shared" si="196"/>
        <v>#VALUE!</v>
      </c>
      <c r="AN561" t="str">
        <f>IF(OR(VLOOKUP(AE561,Home!$C$8:$I$207,6,FALSE)="",VLOOKUP(AE561,Home!$C$8:$I$207,7,FALSE)=""),"FEJL",Baggrundsark!AE561)</f>
        <v>FEJL</v>
      </c>
      <c r="AO561">
        <f>IF(VLOOKUP(AE561,Home!$C$8:$N$207,12,FALSE)="Timelønnet",1,0)</f>
        <v>0</v>
      </c>
      <c r="AP561">
        <f>SUM($AO$4:AO561)*AO561</f>
        <v>0</v>
      </c>
      <c r="AQ561">
        <f t="shared" si="203"/>
        <v>1</v>
      </c>
      <c r="AR561" t="str">
        <f t="shared" si="203"/>
        <v/>
      </c>
      <c r="AS561" t="e">
        <f t="shared" si="197"/>
        <v>#VALUE!</v>
      </c>
      <c r="AT561" s="45" t="e">
        <f t="shared" si="204"/>
        <v>#VALUE!</v>
      </c>
      <c r="AU561">
        <f>VLOOKUP(AQ561,Home!$C$8:$J$207,8,FALSE)</f>
        <v>0</v>
      </c>
    </row>
    <row r="562" spans="1:47" x14ac:dyDescent="0.25">
      <c r="A562" s="6">
        <f t="shared" si="189"/>
        <v>0</v>
      </c>
      <c r="B562" s="6">
        <f t="shared" si="198"/>
        <v>0</v>
      </c>
      <c r="C562" s="6" t="str">
        <f t="shared" si="190"/>
        <v/>
      </c>
      <c r="D562" s="7">
        <f t="shared" si="191"/>
        <v>0</v>
      </c>
      <c r="E562" s="7">
        <f t="shared" si="199"/>
        <v>0</v>
      </c>
      <c r="F562" s="7" t="str">
        <f t="shared" si="192"/>
        <v/>
      </c>
      <c r="G562" s="6">
        <f t="shared" si="193"/>
        <v>0</v>
      </c>
      <c r="H562" s="6">
        <f t="shared" si="200"/>
        <v>0</v>
      </c>
      <c r="I562" s="6" t="str">
        <f t="shared" si="201"/>
        <v/>
      </c>
      <c r="J562" s="11">
        <v>559</v>
      </c>
      <c r="K562" s="11">
        <f>IF(IFERROR(VLOOKUP(J562,Home!$A$8:$B$1048576,1,FALSE),0)=0,0,1)</f>
        <v>0</v>
      </c>
      <c r="L562" s="129" t="e">
        <f>IF(VLOOKUP(O562,Home!$C$8:$R$207,6,FALSE)="","",VLOOKUP(O562,Home!$C$8:$R$207,6,FALSE))</f>
        <v>#N/A</v>
      </c>
      <c r="M562" s="129" t="e">
        <f t="shared" si="184"/>
        <v>#N/A</v>
      </c>
      <c r="N562" s="11">
        <f>SUM($K$4:K562)</f>
        <v>200</v>
      </c>
      <c r="O562" s="11" t="str">
        <f>IF(P562="","",IF(IFERROR(VLOOKUP(N562,Home!$C$8:$R$1048576,1,FALSE),"")=0,"",IFERROR(VLOOKUP(N562,Home!$C$8:$R$1048576,1,FALSE),"")))</f>
        <v/>
      </c>
      <c r="P562" s="11" t="str">
        <f>IF(IFERROR(VLOOKUP(W562,Home!$C$8:$R$1048576,3,FALSE),"")=0,"",IFERROR(VLOOKUP(W562,Home!$C$8:$R$1048576,3,FALSE),""))</f>
        <v/>
      </c>
      <c r="Q562" s="11" t="str">
        <f t="shared" si="183"/>
        <v/>
      </c>
      <c r="R562" s="130" t="e">
        <f>VLOOKUP(Q562,'Baggrund til lister'!$G$4:$H$15,2,FALSE)</f>
        <v>#N/A</v>
      </c>
      <c r="S562" s="11" t="str">
        <f t="shared" si="185"/>
        <v/>
      </c>
      <c r="T562" s="11" t="str">
        <f>IF(IFERROR(VLOOKUP(N562,Home!$C$8:$R$1048576,11,FALSE),"")=0,"",IFERROR(VLOOKUP(N562,Home!$C$8:$R$1048576,11,FALSE),""))</f>
        <v/>
      </c>
      <c r="U562" s="11" t="str">
        <f>IF(IFERROR(VLOOKUP(O562,Home!$C$8:$R$1048576,12,FALSE),"")=0,"",IFERROR(VLOOKUP(O562,Home!$C$8:$R$1048576,12,FALSE),""))</f>
        <v/>
      </c>
      <c r="V562" s="11" t="str">
        <f>IF(IFERROR(VLOOKUP(O562,Home!$C$8:$R$1048576,8,FALSE),"")=0,"",IFERROR(VLOOKUP(O562,Home!$C$8:$R$1048576,8,FALSE),""))</f>
        <v/>
      </c>
      <c r="W562" s="11" t="str">
        <f>IF(OR(VLOOKUP(N562,Home!$C$7:$I$207,6,FALSE)="",VLOOKUP(N562,Home!$C$7:$I$207,7,FALSE)=""),"FEJL",SUM(Baggrundsark!$K$4:K562))</f>
        <v>FEJL</v>
      </c>
      <c r="Y562">
        <v>559</v>
      </c>
      <c r="Z562" s="1"/>
      <c r="AC562" s="44"/>
      <c r="AD562">
        <f t="shared" si="194"/>
        <v>0</v>
      </c>
      <c r="AE562">
        <f>SUM($AD$4:AD562)</f>
        <v>1</v>
      </c>
      <c r="AF562" s="103" t="str">
        <f>IFERROR(VLOOKUP(AN562,Home!$C$8:$E$207,3,FALSE),"")</f>
        <v/>
      </c>
      <c r="AG562" s="103" t="str">
        <f>IFERROR(VLOOKUP(AN562,Home!$C$8:$E$207,2,FALSE),"")</f>
        <v/>
      </c>
      <c r="AH562" s="104" t="str">
        <f>IF(VLOOKUP(AE562,Home!$C$8:$I$207,6,FALSE)="","",VLOOKUP(AE562,Home!$C$8:$I$207,6,FALSE))</f>
        <v/>
      </c>
      <c r="AI562" s="104" t="e">
        <f t="shared" si="202"/>
        <v>#VALUE!</v>
      </c>
      <c r="AJ562" s="105" t="e">
        <f t="shared" si="195"/>
        <v>#VALUE!</v>
      </c>
      <c r="AK562" s="103" t="e">
        <f t="shared" si="186"/>
        <v>#VALUE!</v>
      </c>
      <c r="AL562" s="103" t="e">
        <f t="shared" si="196"/>
        <v>#VALUE!</v>
      </c>
      <c r="AN562" t="str">
        <f>IF(OR(VLOOKUP(AE562,Home!$C$8:$I$207,6,FALSE)="",VLOOKUP(AE562,Home!$C$8:$I$207,7,FALSE)=""),"FEJL",Baggrundsark!AE562)</f>
        <v>FEJL</v>
      </c>
      <c r="AO562">
        <f>IF(VLOOKUP(AE562,Home!$C$8:$N$207,12,FALSE)="Timelønnet",1,0)</f>
        <v>0</v>
      </c>
      <c r="AP562">
        <f>SUM($AO$4:AO562)*AO562</f>
        <v>0</v>
      </c>
      <c r="AQ562">
        <f t="shared" si="203"/>
        <v>1</v>
      </c>
      <c r="AR562" t="str">
        <f t="shared" si="203"/>
        <v/>
      </c>
      <c r="AS562" t="e">
        <f t="shared" si="197"/>
        <v>#VALUE!</v>
      </c>
      <c r="AT562" s="45" t="e">
        <f t="shared" si="204"/>
        <v>#VALUE!</v>
      </c>
      <c r="AU562">
        <f>VLOOKUP(AQ562,Home!$C$8:$J$207,8,FALSE)</f>
        <v>0</v>
      </c>
    </row>
    <row r="563" spans="1:47" x14ac:dyDescent="0.25">
      <c r="A563" s="6">
        <f t="shared" si="189"/>
        <v>0</v>
      </c>
      <c r="B563" s="6">
        <f t="shared" si="198"/>
        <v>0</v>
      </c>
      <c r="C563" s="6" t="str">
        <f t="shared" si="190"/>
        <v/>
      </c>
      <c r="D563" s="7">
        <f t="shared" si="191"/>
        <v>0</v>
      </c>
      <c r="E563" s="7">
        <f t="shared" si="199"/>
        <v>0</v>
      </c>
      <c r="F563" s="7" t="str">
        <f t="shared" si="192"/>
        <v/>
      </c>
      <c r="G563" s="6">
        <f t="shared" si="193"/>
        <v>0</v>
      </c>
      <c r="H563" s="6">
        <f t="shared" si="200"/>
        <v>0</v>
      </c>
      <c r="I563" s="6" t="str">
        <f t="shared" si="201"/>
        <v/>
      </c>
      <c r="J563" s="11">
        <v>560</v>
      </c>
      <c r="K563" s="11">
        <f>IF(IFERROR(VLOOKUP(J563,Home!$A$8:$B$1048576,1,FALSE),0)=0,0,1)</f>
        <v>0</v>
      </c>
      <c r="L563" s="129" t="e">
        <f>IF(VLOOKUP(O563,Home!$C$8:$R$207,6,FALSE)="","",VLOOKUP(O563,Home!$C$8:$R$207,6,FALSE))</f>
        <v>#N/A</v>
      </c>
      <c r="M563" s="129" t="e">
        <f t="shared" si="184"/>
        <v>#N/A</v>
      </c>
      <c r="N563" s="11">
        <f>SUM($K$4:K563)</f>
        <v>200</v>
      </c>
      <c r="O563" s="11" t="str">
        <f>IF(P563="","",IF(IFERROR(VLOOKUP(N563,Home!$C$8:$R$1048576,1,FALSE),"")=0,"",IFERROR(VLOOKUP(N563,Home!$C$8:$R$1048576,1,FALSE),"")))</f>
        <v/>
      </c>
      <c r="P563" s="11" t="str">
        <f>IF(IFERROR(VLOOKUP(W563,Home!$C$8:$R$1048576,3,FALSE),"")=0,"",IFERROR(VLOOKUP(W563,Home!$C$8:$R$1048576,3,FALSE),""))</f>
        <v/>
      </c>
      <c r="Q563" s="11" t="str">
        <f t="shared" si="183"/>
        <v/>
      </c>
      <c r="R563" s="130" t="e">
        <f>VLOOKUP(Q563,'Baggrund til lister'!$G$4:$H$15,2,FALSE)</f>
        <v>#N/A</v>
      </c>
      <c r="S563" s="11" t="str">
        <f t="shared" si="185"/>
        <v/>
      </c>
      <c r="T563" s="11" t="str">
        <f>IF(IFERROR(VLOOKUP(N563,Home!$C$8:$R$1048576,11,FALSE),"")=0,"",IFERROR(VLOOKUP(N563,Home!$C$8:$R$1048576,11,FALSE),""))</f>
        <v/>
      </c>
      <c r="U563" s="11" t="str">
        <f>IF(IFERROR(VLOOKUP(O563,Home!$C$8:$R$1048576,12,FALSE),"")=0,"",IFERROR(VLOOKUP(O563,Home!$C$8:$R$1048576,12,FALSE),""))</f>
        <v/>
      </c>
      <c r="V563" s="11" t="str">
        <f>IF(IFERROR(VLOOKUP(O563,Home!$C$8:$R$1048576,8,FALSE),"")=0,"",IFERROR(VLOOKUP(O563,Home!$C$8:$R$1048576,8,FALSE),""))</f>
        <v/>
      </c>
      <c r="W563" s="11" t="str">
        <f>IF(OR(VLOOKUP(N563,Home!$C$7:$I$207,6,FALSE)="",VLOOKUP(N563,Home!$C$7:$I$207,7,FALSE)=""),"FEJL",SUM(Baggrundsark!$K$4:K563))</f>
        <v>FEJL</v>
      </c>
      <c r="Y563">
        <v>560</v>
      </c>
      <c r="Z563" s="1"/>
      <c r="AC563" s="44"/>
      <c r="AD563">
        <f t="shared" si="194"/>
        <v>0</v>
      </c>
      <c r="AE563">
        <f>SUM($AD$4:AD563)</f>
        <v>1</v>
      </c>
      <c r="AF563" s="103" t="str">
        <f>IFERROR(VLOOKUP(AN563,Home!$C$8:$E$207,3,FALSE),"")</f>
        <v/>
      </c>
      <c r="AG563" s="103" t="str">
        <f>IFERROR(VLOOKUP(AN563,Home!$C$8:$E$207,2,FALSE),"")</f>
        <v/>
      </c>
      <c r="AH563" s="104" t="str">
        <f>IF(VLOOKUP(AE563,Home!$C$8:$I$207,6,FALSE)="","",VLOOKUP(AE563,Home!$C$8:$I$207,6,FALSE))</f>
        <v/>
      </c>
      <c r="AI563" s="104" t="e">
        <f t="shared" si="202"/>
        <v>#VALUE!</v>
      </c>
      <c r="AJ563" s="105" t="e">
        <f t="shared" si="195"/>
        <v>#VALUE!</v>
      </c>
      <c r="AK563" s="103" t="e">
        <f t="shared" si="186"/>
        <v>#VALUE!</v>
      </c>
      <c r="AL563" s="103" t="e">
        <f t="shared" si="196"/>
        <v>#VALUE!</v>
      </c>
      <c r="AN563" t="str">
        <f>IF(OR(VLOOKUP(AE563,Home!$C$8:$I$207,6,FALSE)="",VLOOKUP(AE563,Home!$C$8:$I$207,7,FALSE)=""),"FEJL",Baggrundsark!AE563)</f>
        <v>FEJL</v>
      </c>
      <c r="AO563">
        <f>IF(VLOOKUP(AE563,Home!$C$8:$N$207,12,FALSE)="Timelønnet",1,0)</f>
        <v>0</v>
      </c>
      <c r="AP563">
        <f>SUM($AO$4:AO563)*AO563</f>
        <v>0</v>
      </c>
      <c r="AQ563">
        <f t="shared" si="203"/>
        <v>1</v>
      </c>
      <c r="AR563" t="str">
        <f t="shared" si="203"/>
        <v/>
      </c>
      <c r="AS563" t="e">
        <f t="shared" si="197"/>
        <v>#VALUE!</v>
      </c>
      <c r="AT563" s="45" t="e">
        <f t="shared" si="204"/>
        <v>#VALUE!</v>
      </c>
      <c r="AU563">
        <f>VLOOKUP(AQ563,Home!$C$8:$J$207,8,FALSE)</f>
        <v>0</v>
      </c>
    </row>
    <row r="564" spans="1:47" x14ac:dyDescent="0.25">
      <c r="A564" s="6">
        <f t="shared" si="189"/>
        <v>0</v>
      </c>
      <c r="B564" s="6">
        <f t="shared" si="198"/>
        <v>0</v>
      </c>
      <c r="C564" s="6" t="str">
        <f t="shared" si="190"/>
        <v/>
      </c>
      <c r="D564" s="7">
        <f t="shared" si="191"/>
        <v>0</v>
      </c>
      <c r="E564" s="7">
        <f t="shared" si="199"/>
        <v>0</v>
      </c>
      <c r="F564" s="7" t="str">
        <f t="shared" si="192"/>
        <v/>
      </c>
      <c r="G564" s="6">
        <f t="shared" si="193"/>
        <v>0</v>
      </c>
      <c r="H564" s="6">
        <f t="shared" si="200"/>
        <v>0</v>
      </c>
      <c r="I564" s="6" t="str">
        <f t="shared" si="201"/>
        <v/>
      </c>
      <c r="J564" s="11">
        <v>561</v>
      </c>
      <c r="K564" s="11">
        <f>IF(IFERROR(VLOOKUP(J564,Home!$A$8:$B$1048576,1,FALSE),0)=0,0,1)</f>
        <v>0</v>
      </c>
      <c r="L564" s="129" t="e">
        <f>IF(VLOOKUP(O564,Home!$C$8:$R$207,6,FALSE)="","",VLOOKUP(O564,Home!$C$8:$R$207,6,FALSE))</f>
        <v>#N/A</v>
      </c>
      <c r="M564" s="129" t="e">
        <f t="shared" si="184"/>
        <v>#N/A</v>
      </c>
      <c r="N564" s="11">
        <f>SUM($K$4:K564)</f>
        <v>200</v>
      </c>
      <c r="O564" s="11" t="str">
        <f>IF(P564="","",IF(IFERROR(VLOOKUP(N564,Home!$C$8:$R$1048576,1,FALSE),"")=0,"",IFERROR(VLOOKUP(N564,Home!$C$8:$R$1048576,1,FALSE),"")))</f>
        <v/>
      </c>
      <c r="P564" s="11" t="str">
        <f>IF(IFERROR(VLOOKUP(W564,Home!$C$8:$R$1048576,3,FALSE),"")=0,"",IFERROR(VLOOKUP(W564,Home!$C$8:$R$1048576,3,FALSE),""))</f>
        <v/>
      </c>
      <c r="Q564" s="11" t="str">
        <f t="shared" si="183"/>
        <v/>
      </c>
      <c r="R564" s="130" t="e">
        <f>VLOOKUP(Q564,'Baggrund til lister'!$G$4:$H$15,2,FALSE)</f>
        <v>#N/A</v>
      </c>
      <c r="S564" s="11" t="str">
        <f t="shared" si="185"/>
        <v/>
      </c>
      <c r="T564" s="11" t="str">
        <f>IF(IFERROR(VLOOKUP(N564,Home!$C$8:$R$1048576,11,FALSE),"")=0,"",IFERROR(VLOOKUP(N564,Home!$C$8:$R$1048576,11,FALSE),""))</f>
        <v/>
      </c>
      <c r="U564" s="11" t="str">
        <f>IF(IFERROR(VLOOKUP(O564,Home!$C$8:$R$1048576,12,FALSE),"")=0,"",IFERROR(VLOOKUP(O564,Home!$C$8:$R$1048576,12,FALSE),""))</f>
        <v/>
      </c>
      <c r="V564" s="11" t="str">
        <f>IF(IFERROR(VLOOKUP(O564,Home!$C$8:$R$1048576,8,FALSE),"")=0,"",IFERROR(VLOOKUP(O564,Home!$C$8:$R$1048576,8,FALSE),""))</f>
        <v/>
      </c>
      <c r="W564" s="11" t="str">
        <f>IF(OR(VLOOKUP(N564,Home!$C$7:$I$207,6,FALSE)="",VLOOKUP(N564,Home!$C$7:$I$207,7,FALSE)=""),"FEJL",SUM(Baggrundsark!$K$4:K564))</f>
        <v>FEJL</v>
      </c>
      <c r="Y564">
        <v>561</v>
      </c>
      <c r="Z564" s="1"/>
      <c r="AC564" s="44"/>
      <c r="AD564">
        <f t="shared" si="194"/>
        <v>0</v>
      </c>
      <c r="AE564">
        <f>SUM($AD$4:AD564)</f>
        <v>1</v>
      </c>
      <c r="AF564" s="103" t="str">
        <f>IFERROR(VLOOKUP(AN564,Home!$C$8:$E$207,3,FALSE),"")</f>
        <v/>
      </c>
      <c r="AG564" s="103" t="str">
        <f>IFERROR(VLOOKUP(AN564,Home!$C$8:$E$207,2,FALSE),"")</f>
        <v/>
      </c>
      <c r="AH564" s="104" t="str">
        <f>IF(VLOOKUP(AE564,Home!$C$8:$I$207,6,FALSE)="","",VLOOKUP(AE564,Home!$C$8:$I$207,6,FALSE))</f>
        <v/>
      </c>
      <c r="AI564" s="104" t="e">
        <f t="shared" si="202"/>
        <v>#VALUE!</v>
      </c>
      <c r="AJ564" s="105" t="e">
        <f t="shared" si="195"/>
        <v>#VALUE!</v>
      </c>
      <c r="AK564" s="103" t="e">
        <f t="shared" si="186"/>
        <v>#VALUE!</v>
      </c>
      <c r="AL564" s="103" t="e">
        <f t="shared" si="196"/>
        <v>#VALUE!</v>
      </c>
      <c r="AN564" t="str">
        <f>IF(OR(VLOOKUP(AE564,Home!$C$8:$I$207,6,FALSE)="",VLOOKUP(AE564,Home!$C$8:$I$207,7,FALSE)=""),"FEJL",Baggrundsark!AE564)</f>
        <v>FEJL</v>
      </c>
      <c r="AO564">
        <f>IF(VLOOKUP(AE564,Home!$C$8:$N$207,12,FALSE)="Timelønnet",1,0)</f>
        <v>0</v>
      </c>
      <c r="AP564">
        <f>SUM($AO$4:AO564)*AO564</f>
        <v>0</v>
      </c>
      <c r="AQ564">
        <f t="shared" si="203"/>
        <v>1</v>
      </c>
      <c r="AR564" t="str">
        <f t="shared" si="203"/>
        <v/>
      </c>
      <c r="AS564" t="e">
        <f t="shared" si="197"/>
        <v>#VALUE!</v>
      </c>
      <c r="AT564" s="45" t="e">
        <f t="shared" si="204"/>
        <v>#VALUE!</v>
      </c>
      <c r="AU564">
        <f>VLOOKUP(AQ564,Home!$C$8:$J$207,8,FALSE)</f>
        <v>0</v>
      </c>
    </row>
    <row r="565" spans="1:47" x14ac:dyDescent="0.25">
      <c r="A565" s="6">
        <f t="shared" si="189"/>
        <v>0</v>
      </c>
      <c r="B565" s="6">
        <f t="shared" si="198"/>
        <v>0</v>
      </c>
      <c r="C565" s="6" t="str">
        <f t="shared" si="190"/>
        <v/>
      </c>
      <c r="D565" s="7">
        <f t="shared" si="191"/>
        <v>0</v>
      </c>
      <c r="E565" s="7">
        <f t="shared" si="199"/>
        <v>0</v>
      </c>
      <c r="F565" s="7" t="str">
        <f t="shared" si="192"/>
        <v/>
      </c>
      <c r="G565" s="6">
        <f t="shared" si="193"/>
        <v>0</v>
      </c>
      <c r="H565" s="6">
        <f t="shared" si="200"/>
        <v>0</v>
      </c>
      <c r="I565" s="6" t="str">
        <f t="shared" si="201"/>
        <v/>
      </c>
      <c r="J565" s="11">
        <v>562</v>
      </c>
      <c r="K565" s="11">
        <f>IF(IFERROR(VLOOKUP(J565,Home!$A$8:$B$1048576,1,FALSE),0)=0,0,1)</f>
        <v>0</v>
      </c>
      <c r="L565" s="129" t="e">
        <f>IF(VLOOKUP(O565,Home!$C$8:$R$207,6,FALSE)="","",VLOOKUP(O565,Home!$C$8:$R$207,6,FALSE))</f>
        <v>#N/A</v>
      </c>
      <c r="M565" s="129" t="e">
        <f t="shared" si="184"/>
        <v>#N/A</v>
      </c>
      <c r="N565" s="11">
        <f>SUM($K$4:K565)</f>
        <v>200</v>
      </c>
      <c r="O565" s="11" t="str">
        <f>IF(P565="","",IF(IFERROR(VLOOKUP(N565,Home!$C$8:$R$1048576,1,FALSE),"")=0,"",IFERROR(VLOOKUP(N565,Home!$C$8:$R$1048576,1,FALSE),"")))</f>
        <v/>
      </c>
      <c r="P565" s="11" t="str">
        <f>IF(IFERROR(VLOOKUP(W565,Home!$C$8:$R$1048576,3,FALSE),"")=0,"",IFERROR(VLOOKUP(W565,Home!$C$8:$R$1048576,3,FALSE),""))</f>
        <v/>
      </c>
      <c r="Q565" s="11" t="str">
        <f t="shared" si="183"/>
        <v/>
      </c>
      <c r="R565" s="130" t="e">
        <f>VLOOKUP(Q565,'Baggrund til lister'!$G$4:$H$15,2,FALSE)</f>
        <v>#N/A</v>
      </c>
      <c r="S565" s="11" t="str">
        <f t="shared" si="185"/>
        <v/>
      </c>
      <c r="T565" s="11" t="str">
        <f>IF(IFERROR(VLOOKUP(N565,Home!$C$8:$R$1048576,11,FALSE),"")=0,"",IFERROR(VLOOKUP(N565,Home!$C$8:$R$1048576,11,FALSE),""))</f>
        <v/>
      </c>
      <c r="U565" s="11" t="str">
        <f>IF(IFERROR(VLOOKUP(O565,Home!$C$8:$R$1048576,12,FALSE),"")=0,"",IFERROR(VLOOKUP(O565,Home!$C$8:$R$1048576,12,FALSE),""))</f>
        <v/>
      </c>
      <c r="V565" s="11" t="str">
        <f>IF(IFERROR(VLOOKUP(O565,Home!$C$8:$R$1048576,8,FALSE),"")=0,"",IFERROR(VLOOKUP(O565,Home!$C$8:$R$1048576,8,FALSE),""))</f>
        <v/>
      </c>
      <c r="W565" s="11" t="str">
        <f>IF(OR(VLOOKUP(N565,Home!$C$7:$I$207,6,FALSE)="",VLOOKUP(N565,Home!$C$7:$I$207,7,FALSE)=""),"FEJL",SUM(Baggrundsark!$K$4:K565))</f>
        <v>FEJL</v>
      </c>
      <c r="Y565">
        <v>562</v>
      </c>
      <c r="Z565" s="1"/>
      <c r="AC565" s="44"/>
      <c r="AD565">
        <f t="shared" si="194"/>
        <v>0</v>
      </c>
      <c r="AE565">
        <f>SUM($AD$4:AD565)</f>
        <v>1</v>
      </c>
      <c r="AF565" s="103" t="str">
        <f>IFERROR(VLOOKUP(AN565,Home!$C$8:$E$207,3,FALSE),"")</f>
        <v/>
      </c>
      <c r="AG565" s="103" t="str">
        <f>IFERROR(VLOOKUP(AN565,Home!$C$8:$E$207,2,FALSE),"")</f>
        <v/>
      </c>
      <c r="AH565" s="104" t="str">
        <f>IF(VLOOKUP(AE565,Home!$C$8:$I$207,6,FALSE)="","",VLOOKUP(AE565,Home!$C$8:$I$207,6,FALSE))</f>
        <v/>
      </c>
      <c r="AI565" s="104" t="e">
        <f t="shared" si="202"/>
        <v>#VALUE!</v>
      </c>
      <c r="AJ565" s="105" t="e">
        <f t="shared" si="195"/>
        <v>#VALUE!</v>
      </c>
      <c r="AK565" s="103" t="e">
        <f t="shared" si="186"/>
        <v>#VALUE!</v>
      </c>
      <c r="AL565" s="103" t="e">
        <f t="shared" si="196"/>
        <v>#VALUE!</v>
      </c>
      <c r="AN565" t="str">
        <f>IF(OR(VLOOKUP(AE565,Home!$C$8:$I$207,6,FALSE)="",VLOOKUP(AE565,Home!$C$8:$I$207,7,FALSE)=""),"FEJL",Baggrundsark!AE565)</f>
        <v>FEJL</v>
      </c>
      <c r="AO565">
        <f>IF(VLOOKUP(AE565,Home!$C$8:$N$207,12,FALSE)="Timelønnet",1,0)</f>
        <v>0</v>
      </c>
      <c r="AP565">
        <f>SUM($AO$4:AO565)*AO565</f>
        <v>0</v>
      </c>
      <c r="AQ565">
        <f t="shared" si="203"/>
        <v>1</v>
      </c>
      <c r="AR565" t="str">
        <f t="shared" si="203"/>
        <v/>
      </c>
      <c r="AS565" t="e">
        <f t="shared" si="197"/>
        <v>#VALUE!</v>
      </c>
      <c r="AT565" s="45" t="e">
        <f t="shared" si="204"/>
        <v>#VALUE!</v>
      </c>
      <c r="AU565">
        <f>VLOOKUP(AQ565,Home!$C$8:$J$207,8,FALSE)</f>
        <v>0</v>
      </c>
    </row>
    <row r="566" spans="1:47" x14ac:dyDescent="0.25">
      <c r="A566" s="6">
        <f t="shared" si="189"/>
        <v>0</v>
      </c>
      <c r="B566" s="6">
        <f t="shared" si="198"/>
        <v>0</v>
      </c>
      <c r="C566" s="6" t="str">
        <f t="shared" si="190"/>
        <v/>
      </c>
      <c r="D566" s="7">
        <f t="shared" si="191"/>
        <v>0</v>
      </c>
      <c r="E566" s="7">
        <f t="shared" si="199"/>
        <v>0</v>
      </c>
      <c r="F566" s="7" t="str">
        <f t="shared" si="192"/>
        <v/>
      </c>
      <c r="G566" s="6">
        <f t="shared" si="193"/>
        <v>0</v>
      </c>
      <c r="H566" s="6">
        <f t="shared" si="200"/>
        <v>0</v>
      </c>
      <c r="I566" s="6" t="str">
        <f t="shared" si="201"/>
        <v/>
      </c>
      <c r="J566" s="11">
        <v>563</v>
      </c>
      <c r="K566" s="11">
        <f>IF(IFERROR(VLOOKUP(J566,Home!$A$8:$B$1048576,1,FALSE),0)=0,0,1)</f>
        <v>0</v>
      </c>
      <c r="L566" s="129" t="e">
        <f>IF(VLOOKUP(O566,Home!$C$8:$R$207,6,FALSE)="","",VLOOKUP(O566,Home!$C$8:$R$207,6,FALSE))</f>
        <v>#N/A</v>
      </c>
      <c r="M566" s="129" t="e">
        <f t="shared" si="184"/>
        <v>#N/A</v>
      </c>
      <c r="N566" s="11">
        <f>SUM($K$4:K566)</f>
        <v>200</v>
      </c>
      <c r="O566" s="11" t="str">
        <f>IF(P566="","",IF(IFERROR(VLOOKUP(N566,Home!$C$8:$R$1048576,1,FALSE),"")=0,"",IFERROR(VLOOKUP(N566,Home!$C$8:$R$1048576,1,FALSE),"")))</f>
        <v/>
      </c>
      <c r="P566" s="11" t="str">
        <f>IF(IFERROR(VLOOKUP(W566,Home!$C$8:$R$1048576,3,FALSE),"")=0,"",IFERROR(VLOOKUP(W566,Home!$C$8:$R$1048576,3,FALSE),""))</f>
        <v/>
      </c>
      <c r="Q566" s="11" t="str">
        <f t="shared" si="183"/>
        <v/>
      </c>
      <c r="R566" s="130" t="e">
        <f>VLOOKUP(Q566,'Baggrund til lister'!$G$4:$H$15,2,FALSE)</f>
        <v>#N/A</v>
      </c>
      <c r="S566" s="11" t="str">
        <f t="shared" si="185"/>
        <v/>
      </c>
      <c r="T566" s="11" t="str">
        <f>IF(IFERROR(VLOOKUP(N566,Home!$C$8:$R$1048576,11,FALSE),"")=0,"",IFERROR(VLOOKUP(N566,Home!$C$8:$R$1048576,11,FALSE),""))</f>
        <v/>
      </c>
      <c r="U566" s="11" t="str">
        <f>IF(IFERROR(VLOOKUP(O566,Home!$C$8:$R$1048576,12,FALSE),"")=0,"",IFERROR(VLOOKUP(O566,Home!$C$8:$R$1048576,12,FALSE),""))</f>
        <v/>
      </c>
      <c r="V566" s="11" t="str">
        <f>IF(IFERROR(VLOOKUP(O566,Home!$C$8:$R$1048576,8,FALSE),"")=0,"",IFERROR(VLOOKUP(O566,Home!$C$8:$R$1048576,8,FALSE),""))</f>
        <v/>
      </c>
      <c r="W566" s="11" t="str">
        <f>IF(OR(VLOOKUP(N566,Home!$C$7:$I$207,6,FALSE)="",VLOOKUP(N566,Home!$C$7:$I$207,7,FALSE)=""),"FEJL",SUM(Baggrundsark!$K$4:K566))</f>
        <v>FEJL</v>
      </c>
      <c r="Y566">
        <v>563</v>
      </c>
      <c r="Z566" s="1"/>
      <c r="AC566" s="44"/>
      <c r="AD566">
        <f t="shared" si="194"/>
        <v>0</v>
      </c>
      <c r="AE566">
        <f>SUM($AD$4:AD566)</f>
        <v>1</v>
      </c>
      <c r="AF566" s="103" t="str">
        <f>IFERROR(VLOOKUP(AN566,Home!$C$8:$E$207,3,FALSE),"")</f>
        <v/>
      </c>
      <c r="AG566" s="103" t="str">
        <f>IFERROR(VLOOKUP(AN566,Home!$C$8:$E$207,2,FALSE),"")</f>
        <v/>
      </c>
      <c r="AH566" s="104" t="str">
        <f>IF(VLOOKUP(AE566,Home!$C$8:$I$207,6,FALSE)="","",VLOOKUP(AE566,Home!$C$8:$I$207,6,FALSE))</f>
        <v/>
      </c>
      <c r="AI566" s="104" t="e">
        <f t="shared" si="202"/>
        <v>#VALUE!</v>
      </c>
      <c r="AJ566" s="105" t="e">
        <f t="shared" si="195"/>
        <v>#VALUE!</v>
      </c>
      <c r="AK566" s="103" t="e">
        <f t="shared" si="186"/>
        <v>#VALUE!</v>
      </c>
      <c r="AL566" s="103" t="e">
        <f t="shared" si="196"/>
        <v>#VALUE!</v>
      </c>
      <c r="AN566" t="str">
        <f>IF(OR(VLOOKUP(AE566,Home!$C$8:$I$207,6,FALSE)="",VLOOKUP(AE566,Home!$C$8:$I$207,7,FALSE)=""),"FEJL",Baggrundsark!AE566)</f>
        <v>FEJL</v>
      </c>
      <c r="AO566">
        <f>IF(VLOOKUP(AE566,Home!$C$8:$N$207,12,FALSE)="Timelønnet",1,0)</f>
        <v>0</v>
      </c>
      <c r="AP566">
        <f>SUM($AO$4:AO566)*AO566</f>
        <v>0</v>
      </c>
      <c r="AQ566">
        <f t="shared" si="203"/>
        <v>1</v>
      </c>
      <c r="AR566" t="str">
        <f t="shared" si="203"/>
        <v/>
      </c>
      <c r="AS566" t="e">
        <f t="shared" si="197"/>
        <v>#VALUE!</v>
      </c>
      <c r="AT566" s="45" t="e">
        <f t="shared" si="204"/>
        <v>#VALUE!</v>
      </c>
      <c r="AU566">
        <f>VLOOKUP(AQ566,Home!$C$8:$J$207,8,FALSE)</f>
        <v>0</v>
      </c>
    </row>
    <row r="567" spans="1:47" x14ac:dyDescent="0.25">
      <c r="A567" s="6">
        <f t="shared" si="189"/>
        <v>0</v>
      </c>
      <c r="B567" s="6">
        <f t="shared" si="198"/>
        <v>0</v>
      </c>
      <c r="C567" s="6" t="str">
        <f t="shared" si="190"/>
        <v/>
      </c>
      <c r="D567" s="7">
        <f t="shared" si="191"/>
        <v>0</v>
      </c>
      <c r="E567" s="7">
        <f t="shared" si="199"/>
        <v>0</v>
      </c>
      <c r="F567" s="7" t="str">
        <f t="shared" si="192"/>
        <v/>
      </c>
      <c r="G567" s="6">
        <f t="shared" si="193"/>
        <v>0</v>
      </c>
      <c r="H567" s="6">
        <f t="shared" si="200"/>
        <v>0</v>
      </c>
      <c r="I567" s="6" t="str">
        <f t="shared" si="201"/>
        <v/>
      </c>
      <c r="J567" s="11">
        <v>564</v>
      </c>
      <c r="K567" s="11">
        <f>IF(IFERROR(VLOOKUP(J567,Home!$A$8:$B$1048576,1,FALSE),0)=0,0,1)</f>
        <v>0</v>
      </c>
      <c r="L567" s="129" t="e">
        <f>IF(VLOOKUP(O567,Home!$C$8:$R$207,6,FALSE)="","",VLOOKUP(O567,Home!$C$8:$R$207,6,FALSE))</f>
        <v>#N/A</v>
      </c>
      <c r="M567" s="129" t="e">
        <f t="shared" si="184"/>
        <v>#N/A</v>
      </c>
      <c r="N567" s="11">
        <f>SUM($K$4:K567)</f>
        <v>200</v>
      </c>
      <c r="O567" s="11" t="str">
        <f>IF(P567="","",IF(IFERROR(VLOOKUP(N567,Home!$C$8:$R$1048576,1,FALSE),"")=0,"",IFERROR(VLOOKUP(N567,Home!$C$8:$R$1048576,1,FALSE),"")))</f>
        <v/>
      </c>
      <c r="P567" s="11" t="str">
        <f>IF(IFERROR(VLOOKUP(W567,Home!$C$8:$R$1048576,3,FALSE),"")=0,"",IFERROR(VLOOKUP(W567,Home!$C$8:$R$1048576,3,FALSE),""))</f>
        <v/>
      </c>
      <c r="Q567" s="11" t="str">
        <f t="shared" si="183"/>
        <v/>
      </c>
      <c r="R567" s="130" t="e">
        <f>VLOOKUP(Q567,'Baggrund til lister'!$G$4:$H$15,2,FALSE)</f>
        <v>#N/A</v>
      </c>
      <c r="S567" s="11" t="str">
        <f t="shared" si="185"/>
        <v/>
      </c>
      <c r="T567" s="11" t="str">
        <f>IF(IFERROR(VLOOKUP(N567,Home!$C$8:$R$1048576,11,FALSE),"")=0,"",IFERROR(VLOOKUP(N567,Home!$C$8:$R$1048576,11,FALSE),""))</f>
        <v/>
      </c>
      <c r="U567" s="11" t="str">
        <f>IF(IFERROR(VLOOKUP(O567,Home!$C$8:$R$1048576,12,FALSE),"")=0,"",IFERROR(VLOOKUP(O567,Home!$C$8:$R$1048576,12,FALSE),""))</f>
        <v/>
      </c>
      <c r="V567" s="11" t="str">
        <f>IF(IFERROR(VLOOKUP(O567,Home!$C$8:$R$1048576,8,FALSE),"")=0,"",IFERROR(VLOOKUP(O567,Home!$C$8:$R$1048576,8,FALSE),""))</f>
        <v/>
      </c>
      <c r="W567" s="11" t="str">
        <f>IF(OR(VLOOKUP(N567,Home!$C$7:$I$207,6,FALSE)="",VLOOKUP(N567,Home!$C$7:$I$207,7,FALSE)=""),"FEJL",SUM(Baggrundsark!$K$4:K567))</f>
        <v>FEJL</v>
      </c>
      <c r="Y567">
        <v>564</v>
      </c>
      <c r="Z567" s="1"/>
      <c r="AC567" s="44"/>
      <c r="AD567">
        <f t="shared" si="194"/>
        <v>0</v>
      </c>
      <c r="AE567">
        <f>SUM($AD$4:AD567)</f>
        <v>1</v>
      </c>
      <c r="AF567" s="103" t="str">
        <f>IFERROR(VLOOKUP(AN567,Home!$C$8:$E$207,3,FALSE),"")</f>
        <v/>
      </c>
      <c r="AG567" s="103" t="str">
        <f>IFERROR(VLOOKUP(AN567,Home!$C$8:$E$207,2,FALSE),"")</f>
        <v/>
      </c>
      <c r="AH567" s="104" t="str">
        <f>IF(VLOOKUP(AE567,Home!$C$8:$I$207,6,FALSE)="","",VLOOKUP(AE567,Home!$C$8:$I$207,6,FALSE))</f>
        <v/>
      </c>
      <c r="AI567" s="104" t="e">
        <f t="shared" si="202"/>
        <v>#VALUE!</v>
      </c>
      <c r="AJ567" s="105" t="e">
        <f t="shared" si="195"/>
        <v>#VALUE!</v>
      </c>
      <c r="AK567" s="103" t="e">
        <f t="shared" si="186"/>
        <v>#VALUE!</v>
      </c>
      <c r="AL567" s="103" t="e">
        <f t="shared" si="196"/>
        <v>#VALUE!</v>
      </c>
      <c r="AN567" t="str">
        <f>IF(OR(VLOOKUP(AE567,Home!$C$8:$I$207,6,FALSE)="",VLOOKUP(AE567,Home!$C$8:$I$207,7,FALSE)=""),"FEJL",Baggrundsark!AE567)</f>
        <v>FEJL</v>
      </c>
      <c r="AO567">
        <f>IF(VLOOKUP(AE567,Home!$C$8:$N$207,12,FALSE)="Timelønnet",1,0)</f>
        <v>0</v>
      </c>
      <c r="AP567">
        <f>SUM($AO$4:AO567)*AO567</f>
        <v>0</v>
      </c>
      <c r="AQ567">
        <f t="shared" si="203"/>
        <v>1</v>
      </c>
      <c r="AR567" t="str">
        <f t="shared" si="203"/>
        <v/>
      </c>
      <c r="AS567" t="e">
        <f t="shared" si="197"/>
        <v>#VALUE!</v>
      </c>
      <c r="AT567" s="45" t="e">
        <f t="shared" si="204"/>
        <v>#VALUE!</v>
      </c>
      <c r="AU567">
        <f>VLOOKUP(AQ567,Home!$C$8:$J$207,8,FALSE)</f>
        <v>0</v>
      </c>
    </row>
    <row r="568" spans="1:47" x14ac:dyDescent="0.25">
      <c r="A568" s="6">
        <f t="shared" si="189"/>
        <v>0</v>
      </c>
      <c r="B568" s="6">
        <f t="shared" si="198"/>
        <v>0</v>
      </c>
      <c r="C568" s="6" t="str">
        <f t="shared" si="190"/>
        <v/>
      </c>
      <c r="D568" s="7">
        <f t="shared" si="191"/>
        <v>0</v>
      </c>
      <c r="E568" s="7">
        <f t="shared" si="199"/>
        <v>0</v>
      </c>
      <c r="F568" s="7" t="str">
        <f t="shared" si="192"/>
        <v/>
      </c>
      <c r="G568" s="6">
        <f t="shared" si="193"/>
        <v>0</v>
      </c>
      <c r="H568" s="6">
        <f t="shared" si="200"/>
        <v>0</v>
      </c>
      <c r="I568" s="6" t="str">
        <f t="shared" si="201"/>
        <v/>
      </c>
      <c r="J568" s="11">
        <v>565</v>
      </c>
      <c r="K568" s="11">
        <f>IF(IFERROR(VLOOKUP(J568,Home!$A$8:$B$1048576,1,FALSE),0)=0,0,1)</f>
        <v>0</v>
      </c>
      <c r="L568" s="129" t="e">
        <f>IF(VLOOKUP(O568,Home!$C$8:$R$207,6,FALSE)="","",VLOOKUP(O568,Home!$C$8:$R$207,6,FALSE))</f>
        <v>#N/A</v>
      </c>
      <c r="M568" s="129" t="e">
        <f t="shared" si="184"/>
        <v>#N/A</v>
      </c>
      <c r="N568" s="11">
        <f>SUM($K$4:K568)</f>
        <v>200</v>
      </c>
      <c r="O568" s="11" t="str">
        <f>IF(P568="","",IF(IFERROR(VLOOKUP(N568,Home!$C$8:$R$1048576,1,FALSE),"")=0,"",IFERROR(VLOOKUP(N568,Home!$C$8:$R$1048576,1,FALSE),"")))</f>
        <v/>
      </c>
      <c r="P568" s="11" t="str">
        <f>IF(IFERROR(VLOOKUP(W568,Home!$C$8:$R$1048576,3,FALSE),"")=0,"",IFERROR(VLOOKUP(W568,Home!$C$8:$R$1048576,3,FALSE),""))</f>
        <v/>
      </c>
      <c r="Q568" s="11" t="str">
        <f t="shared" si="183"/>
        <v/>
      </c>
      <c r="R568" s="130" t="e">
        <f>VLOOKUP(Q568,'Baggrund til lister'!$G$4:$H$15,2,FALSE)</f>
        <v>#N/A</v>
      </c>
      <c r="S568" s="11" t="str">
        <f t="shared" si="185"/>
        <v/>
      </c>
      <c r="T568" s="11" t="str">
        <f>IF(IFERROR(VLOOKUP(N568,Home!$C$8:$R$1048576,11,FALSE),"")=0,"",IFERROR(VLOOKUP(N568,Home!$C$8:$R$1048576,11,FALSE),""))</f>
        <v/>
      </c>
      <c r="U568" s="11" t="str">
        <f>IF(IFERROR(VLOOKUP(O568,Home!$C$8:$R$1048576,12,FALSE),"")=0,"",IFERROR(VLOOKUP(O568,Home!$C$8:$R$1048576,12,FALSE),""))</f>
        <v/>
      </c>
      <c r="V568" s="11" t="str">
        <f>IF(IFERROR(VLOOKUP(O568,Home!$C$8:$R$1048576,8,FALSE),"")=0,"",IFERROR(VLOOKUP(O568,Home!$C$8:$R$1048576,8,FALSE),""))</f>
        <v/>
      </c>
      <c r="W568" s="11" t="str">
        <f>IF(OR(VLOOKUP(N568,Home!$C$7:$I$207,6,FALSE)="",VLOOKUP(N568,Home!$C$7:$I$207,7,FALSE)=""),"FEJL",SUM(Baggrundsark!$K$4:K568))</f>
        <v>FEJL</v>
      </c>
      <c r="Y568">
        <v>565</v>
      </c>
      <c r="Z568" s="1"/>
      <c r="AC568" s="44"/>
      <c r="AD568">
        <f t="shared" si="194"/>
        <v>0</v>
      </c>
      <c r="AE568">
        <f>SUM($AD$4:AD568)</f>
        <v>1</v>
      </c>
      <c r="AF568" s="103" t="str">
        <f>IFERROR(VLOOKUP(AN568,Home!$C$8:$E$207,3,FALSE),"")</f>
        <v/>
      </c>
      <c r="AG568" s="103" t="str">
        <f>IFERROR(VLOOKUP(AN568,Home!$C$8:$E$207,2,FALSE),"")</f>
        <v/>
      </c>
      <c r="AH568" s="104" t="str">
        <f>IF(VLOOKUP(AE568,Home!$C$8:$I$207,6,FALSE)="","",VLOOKUP(AE568,Home!$C$8:$I$207,6,FALSE))</f>
        <v/>
      </c>
      <c r="AI568" s="104" t="e">
        <f t="shared" si="202"/>
        <v>#VALUE!</v>
      </c>
      <c r="AJ568" s="105" t="e">
        <f t="shared" si="195"/>
        <v>#VALUE!</v>
      </c>
      <c r="AK568" s="103" t="e">
        <f t="shared" si="186"/>
        <v>#VALUE!</v>
      </c>
      <c r="AL568" s="103" t="e">
        <f t="shared" si="196"/>
        <v>#VALUE!</v>
      </c>
      <c r="AN568" t="str">
        <f>IF(OR(VLOOKUP(AE568,Home!$C$8:$I$207,6,FALSE)="",VLOOKUP(AE568,Home!$C$8:$I$207,7,FALSE)=""),"FEJL",Baggrundsark!AE568)</f>
        <v>FEJL</v>
      </c>
      <c r="AO568">
        <f>IF(VLOOKUP(AE568,Home!$C$8:$N$207,12,FALSE)="Timelønnet",1,0)</f>
        <v>0</v>
      </c>
      <c r="AP568">
        <f>SUM($AO$4:AO568)*AO568</f>
        <v>0</v>
      </c>
      <c r="AQ568">
        <f t="shared" si="203"/>
        <v>1</v>
      </c>
      <c r="AR568" t="str">
        <f t="shared" si="203"/>
        <v/>
      </c>
      <c r="AS568" t="e">
        <f t="shared" si="197"/>
        <v>#VALUE!</v>
      </c>
      <c r="AT568" s="45" t="e">
        <f t="shared" si="204"/>
        <v>#VALUE!</v>
      </c>
      <c r="AU568">
        <f>VLOOKUP(AQ568,Home!$C$8:$J$207,8,FALSE)</f>
        <v>0</v>
      </c>
    </row>
    <row r="569" spans="1:47" x14ac:dyDescent="0.25">
      <c r="A569" s="6">
        <f t="shared" si="189"/>
        <v>0</v>
      </c>
      <c r="B569" s="6">
        <f t="shared" si="198"/>
        <v>0</v>
      </c>
      <c r="C569" s="6" t="str">
        <f t="shared" si="190"/>
        <v/>
      </c>
      <c r="D569" s="7">
        <f t="shared" si="191"/>
        <v>0</v>
      </c>
      <c r="E569" s="7">
        <f t="shared" si="199"/>
        <v>0</v>
      </c>
      <c r="F569" s="7" t="str">
        <f t="shared" si="192"/>
        <v/>
      </c>
      <c r="G569" s="6">
        <f t="shared" si="193"/>
        <v>0</v>
      </c>
      <c r="H569" s="6">
        <f t="shared" si="200"/>
        <v>0</v>
      </c>
      <c r="I569" s="6" t="str">
        <f t="shared" si="201"/>
        <v/>
      </c>
      <c r="J569" s="11">
        <v>566</v>
      </c>
      <c r="K569" s="11">
        <f>IF(IFERROR(VLOOKUP(J569,Home!$A$8:$B$1048576,1,FALSE),0)=0,0,1)</f>
        <v>0</v>
      </c>
      <c r="L569" s="129" t="e">
        <f>IF(VLOOKUP(O569,Home!$C$8:$R$207,6,FALSE)="","",VLOOKUP(O569,Home!$C$8:$R$207,6,FALSE))</f>
        <v>#N/A</v>
      </c>
      <c r="M569" s="129" t="e">
        <f t="shared" si="184"/>
        <v>#N/A</v>
      </c>
      <c r="N569" s="11">
        <f>SUM($K$4:K569)</f>
        <v>200</v>
      </c>
      <c r="O569" s="11" t="str">
        <f>IF(P569="","",IF(IFERROR(VLOOKUP(N569,Home!$C$8:$R$1048576,1,FALSE),"")=0,"",IFERROR(VLOOKUP(N569,Home!$C$8:$R$1048576,1,FALSE),"")))</f>
        <v/>
      </c>
      <c r="P569" s="11" t="str">
        <f>IF(IFERROR(VLOOKUP(W569,Home!$C$8:$R$1048576,3,FALSE),"")=0,"",IFERROR(VLOOKUP(W569,Home!$C$8:$R$1048576,3,FALSE),""))</f>
        <v/>
      </c>
      <c r="Q569" s="11" t="str">
        <f t="shared" ref="Q569:Q632" si="205">IFERROR(MONTH(M569),"")</f>
        <v/>
      </c>
      <c r="R569" s="130" t="e">
        <f>VLOOKUP(Q569,'Baggrund til lister'!$G$4:$H$15,2,FALSE)</f>
        <v>#N/A</v>
      </c>
      <c r="S569" s="11" t="str">
        <f t="shared" si="185"/>
        <v/>
      </c>
      <c r="T569" s="11" t="str">
        <f>IF(IFERROR(VLOOKUP(N569,Home!$C$8:$R$1048576,11,FALSE),"")=0,"",IFERROR(VLOOKUP(N569,Home!$C$8:$R$1048576,11,FALSE),""))</f>
        <v/>
      </c>
      <c r="U569" s="11" t="str">
        <f>IF(IFERROR(VLOOKUP(O569,Home!$C$8:$R$1048576,12,FALSE),"")=0,"",IFERROR(VLOOKUP(O569,Home!$C$8:$R$1048576,12,FALSE),""))</f>
        <v/>
      </c>
      <c r="V569" s="11" t="str">
        <f>IF(IFERROR(VLOOKUP(O569,Home!$C$8:$R$1048576,8,FALSE),"")=0,"",IFERROR(VLOOKUP(O569,Home!$C$8:$R$1048576,8,FALSE),""))</f>
        <v/>
      </c>
      <c r="W569" s="11" t="str">
        <f>IF(OR(VLOOKUP(N569,Home!$C$7:$I$207,6,FALSE)="",VLOOKUP(N569,Home!$C$7:$I$207,7,FALSE)=""),"FEJL",SUM(Baggrundsark!$K$4:K569))</f>
        <v>FEJL</v>
      </c>
      <c r="Y569">
        <v>566</v>
      </c>
      <c r="Z569" s="1"/>
      <c r="AC569" s="44"/>
      <c r="AD569">
        <f t="shared" si="194"/>
        <v>0</v>
      </c>
      <c r="AE569">
        <f>SUM($AD$4:AD569)</f>
        <v>1</v>
      </c>
      <c r="AF569" s="103" t="str">
        <f>IFERROR(VLOOKUP(AN569,Home!$C$8:$E$207,3,FALSE),"")</f>
        <v/>
      </c>
      <c r="AG569" s="103" t="str">
        <f>IFERROR(VLOOKUP(AN569,Home!$C$8:$E$207,2,FALSE),"")</f>
        <v/>
      </c>
      <c r="AH569" s="104" t="str">
        <f>IF(VLOOKUP(AE569,Home!$C$8:$I$207,6,FALSE)="","",VLOOKUP(AE569,Home!$C$8:$I$207,6,FALSE))</f>
        <v/>
      </c>
      <c r="AI569" s="104" t="e">
        <f t="shared" si="202"/>
        <v>#VALUE!</v>
      </c>
      <c r="AJ569" s="105" t="e">
        <f t="shared" si="195"/>
        <v>#VALUE!</v>
      </c>
      <c r="AK569" s="103" t="e">
        <f t="shared" si="186"/>
        <v>#VALUE!</v>
      </c>
      <c r="AL569" s="103" t="e">
        <f t="shared" si="196"/>
        <v>#VALUE!</v>
      </c>
      <c r="AN569" t="str">
        <f>IF(OR(VLOOKUP(AE569,Home!$C$8:$I$207,6,FALSE)="",VLOOKUP(AE569,Home!$C$8:$I$207,7,FALSE)=""),"FEJL",Baggrundsark!AE569)</f>
        <v>FEJL</v>
      </c>
      <c r="AO569">
        <f>IF(VLOOKUP(AE569,Home!$C$8:$N$207,12,FALSE)="Timelønnet",1,0)</f>
        <v>0</v>
      </c>
      <c r="AP569">
        <f>SUM($AO$4:AO569)*AO569</f>
        <v>0</v>
      </c>
      <c r="AQ569">
        <f t="shared" si="203"/>
        <v>1</v>
      </c>
      <c r="AR569" t="str">
        <f t="shared" si="203"/>
        <v/>
      </c>
      <c r="AS569" t="e">
        <f t="shared" si="197"/>
        <v>#VALUE!</v>
      </c>
      <c r="AT569" s="45" t="e">
        <f t="shared" si="204"/>
        <v>#VALUE!</v>
      </c>
      <c r="AU569">
        <f>VLOOKUP(AQ569,Home!$C$8:$J$207,8,FALSE)</f>
        <v>0</v>
      </c>
    </row>
    <row r="570" spans="1:47" x14ac:dyDescent="0.25">
      <c r="A570" s="6">
        <f t="shared" si="189"/>
        <v>0</v>
      </c>
      <c r="B570" s="6">
        <f t="shared" si="198"/>
        <v>0</v>
      </c>
      <c r="C570" s="6" t="str">
        <f t="shared" si="190"/>
        <v/>
      </c>
      <c r="D570" s="7">
        <f t="shared" si="191"/>
        <v>0</v>
      </c>
      <c r="E570" s="7">
        <f t="shared" si="199"/>
        <v>0</v>
      </c>
      <c r="F570" s="7" t="str">
        <f t="shared" si="192"/>
        <v/>
      </c>
      <c r="G570" s="6">
        <f t="shared" si="193"/>
        <v>0</v>
      </c>
      <c r="H570" s="6">
        <f t="shared" si="200"/>
        <v>0</v>
      </c>
      <c r="I570" s="6" t="str">
        <f t="shared" si="201"/>
        <v/>
      </c>
      <c r="J570" s="11">
        <v>567</v>
      </c>
      <c r="K570" s="11">
        <f>IF(IFERROR(VLOOKUP(J570,Home!$A$8:$B$1048576,1,FALSE),0)=0,0,1)</f>
        <v>0</v>
      </c>
      <c r="L570" s="129" t="e">
        <f>IF(VLOOKUP(O570,Home!$C$8:$R$207,6,FALSE)="","",VLOOKUP(O570,Home!$C$8:$R$207,6,FALSE))</f>
        <v>#N/A</v>
      </c>
      <c r="M570" s="129" t="e">
        <f t="shared" si="184"/>
        <v>#N/A</v>
      </c>
      <c r="N570" s="11">
        <f>SUM($K$4:K570)</f>
        <v>200</v>
      </c>
      <c r="O570" s="11" t="str">
        <f>IF(P570="","",IF(IFERROR(VLOOKUP(N570,Home!$C$8:$R$1048576,1,FALSE),"")=0,"",IFERROR(VLOOKUP(N570,Home!$C$8:$R$1048576,1,FALSE),"")))</f>
        <v/>
      </c>
      <c r="P570" s="11" t="str">
        <f>IF(IFERROR(VLOOKUP(W570,Home!$C$8:$R$1048576,3,FALSE),"")=0,"",IFERROR(VLOOKUP(W570,Home!$C$8:$R$1048576,3,FALSE),""))</f>
        <v/>
      </c>
      <c r="Q570" s="11" t="str">
        <f t="shared" si="205"/>
        <v/>
      </c>
      <c r="R570" s="130" t="e">
        <f>VLOOKUP(Q570,'Baggrund til lister'!$G$4:$H$15,2,FALSE)</f>
        <v>#N/A</v>
      </c>
      <c r="S570" s="11" t="str">
        <f t="shared" si="185"/>
        <v/>
      </c>
      <c r="T570" s="11" t="str">
        <f>IF(IFERROR(VLOOKUP(N570,Home!$C$8:$R$1048576,11,FALSE),"")=0,"",IFERROR(VLOOKUP(N570,Home!$C$8:$R$1048576,11,FALSE),""))</f>
        <v/>
      </c>
      <c r="U570" s="11" t="str">
        <f>IF(IFERROR(VLOOKUP(O570,Home!$C$8:$R$1048576,12,FALSE),"")=0,"",IFERROR(VLOOKUP(O570,Home!$C$8:$R$1048576,12,FALSE),""))</f>
        <v/>
      </c>
      <c r="V570" s="11" t="str">
        <f>IF(IFERROR(VLOOKUP(O570,Home!$C$8:$R$1048576,8,FALSE),"")=0,"",IFERROR(VLOOKUP(O570,Home!$C$8:$R$1048576,8,FALSE),""))</f>
        <v/>
      </c>
      <c r="W570" s="11" t="str">
        <f>IF(OR(VLOOKUP(N570,Home!$C$7:$I$207,6,FALSE)="",VLOOKUP(N570,Home!$C$7:$I$207,7,FALSE)=""),"FEJL",SUM(Baggrundsark!$K$4:K570))</f>
        <v>FEJL</v>
      </c>
      <c r="Y570">
        <v>567</v>
      </c>
      <c r="Z570" s="1"/>
      <c r="AC570" s="44"/>
      <c r="AD570">
        <f t="shared" si="194"/>
        <v>0</v>
      </c>
      <c r="AE570">
        <f>SUM($AD$4:AD570)</f>
        <v>1</v>
      </c>
      <c r="AF570" s="103" t="str">
        <f>IFERROR(VLOOKUP(AN570,Home!$C$8:$E$207,3,FALSE),"")</f>
        <v/>
      </c>
      <c r="AG570" s="103" t="str">
        <f>IFERROR(VLOOKUP(AN570,Home!$C$8:$E$207,2,FALSE),"")</f>
        <v/>
      </c>
      <c r="AH570" s="104" t="str">
        <f>IF(VLOOKUP(AE570,Home!$C$8:$I$207,6,FALSE)="","",VLOOKUP(AE570,Home!$C$8:$I$207,6,FALSE))</f>
        <v/>
      </c>
      <c r="AI570" s="104" t="e">
        <f t="shared" si="202"/>
        <v>#VALUE!</v>
      </c>
      <c r="AJ570" s="105" t="e">
        <f t="shared" si="195"/>
        <v>#VALUE!</v>
      </c>
      <c r="AK570" s="103" t="e">
        <f t="shared" si="186"/>
        <v>#VALUE!</v>
      </c>
      <c r="AL570" s="103" t="e">
        <f t="shared" si="196"/>
        <v>#VALUE!</v>
      </c>
      <c r="AN570" t="str">
        <f>IF(OR(VLOOKUP(AE570,Home!$C$8:$I$207,6,FALSE)="",VLOOKUP(AE570,Home!$C$8:$I$207,7,FALSE)=""),"FEJL",Baggrundsark!AE570)</f>
        <v>FEJL</v>
      </c>
      <c r="AO570">
        <f>IF(VLOOKUP(AE570,Home!$C$8:$N$207,12,FALSE)="Timelønnet",1,0)</f>
        <v>0</v>
      </c>
      <c r="AP570">
        <f>SUM($AO$4:AO570)*AO570</f>
        <v>0</v>
      </c>
      <c r="AQ570">
        <f t="shared" si="203"/>
        <v>1</v>
      </c>
      <c r="AR570" t="str">
        <f t="shared" si="203"/>
        <v/>
      </c>
      <c r="AS570" t="e">
        <f t="shared" si="197"/>
        <v>#VALUE!</v>
      </c>
      <c r="AT570" s="45" t="e">
        <f t="shared" si="204"/>
        <v>#VALUE!</v>
      </c>
      <c r="AU570">
        <f>VLOOKUP(AQ570,Home!$C$8:$J$207,8,FALSE)</f>
        <v>0</v>
      </c>
    </row>
    <row r="571" spans="1:47" x14ac:dyDescent="0.25">
      <c r="A571" s="6">
        <f t="shared" si="189"/>
        <v>0</v>
      </c>
      <c r="B571" s="6">
        <f t="shared" si="198"/>
        <v>0</v>
      </c>
      <c r="C571" s="6" t="str">
        <f t="shared" si="190"/>
        <v/>
      </c>
      <c r="D571" s="7">
        <f t="shared" si="191"/>
        <v>0</v>
      </c>
      <c r="E571" s="7">
        <f t="shared" si="199"/>
        <v>0</v>
      </c>
      <c r="F571" s="7" t="str">
        <f t="shared" si="192"/>
        <v/>
      </c>
      <c r="G571" s="6">
        <f t="shared" si="193"/>
        <v>0</v>
      </c>
      <c r="H571" s="6">
        <f t="shared" si="200"/>
        <v>0</v>
      </c>
      <c r="I571" s="6" t="str">
        <f t="shared" si="201"/>
        <v/>
      </c>
      <c r="J571" s="11">
        <v>568</v>
      </c>
      <c r="K571" s="11">
        <f>IF(IFERROR(VLOOKUP(J571,Home!$A$8:$B$1048576,1,FALSE),0)=0,0,1)</f>
        <v>0</v>
      </c>
      <c r="L571" s="129" t="e">
        <f>IF(VLOOKUP(O571,Home!$C$8:$R$207,6,FALSE)="","",VLOOKUP(O571,Home!$C$8:$R$207,6,FALSE))</f>
        <v>#N/A</v>
      </c>
      <c r="M571" s="129" t="e">
        <f t="shared" si="184"/>
        <v>#N/A</v>
      </c>
      <c r="N571" s="11">
        <f>SUM($K$4:K571)</f>
        <v>200</v>
      </c>
      <c r="O571" s="11" t="str">
        <f>IF(P571="","",IF(IFERROR(VLOOKUP(N571,Home!$C$8:$R$1048576,1,FALSE),"")=0,"",IFERROR(VLOOKUP(N571,Home!$C$8:$R$1048576,1,FALSE),"")))</f>
        <v/>
      </c>
      <c r="P571" s="11" t="str">
        <f>IF(IFERROR(VLOOKUP(W571,Home!$C$8:$R$1048576,3,FALSE),"")=0,"",IFERROR(VLOOKUP(W571,Home!$C$8:$R$1048576,3,FALSE),""))</f>
        <v/>
      </c>
      <c r="Q571" s="11" t="str">
        <f t="shared" si="205"/>
        <v/>
      </c>
      <c r="R571" s="130" t="e">
        <f>VLOOKUP(Q571,'Baggrund til lister'!$G$4:$H$15,2,FALSE)</f>
        <v>#N/A</v>
      </c>
      <c r="S571" s="11" t="str">
        <f t="shared" si="185"/>
        <v/>
      </c>
      <c r="T571" s="11" t="str">
        <f>IF(IFERROR(VLOOKUP(N571,Home!$C$8:$R$1048576,11,FALSE),"")=0,"",IFERROR(VLOOKUP(N571,Home!$C$8:$R$1048576,11,FALSE),""))</f>
        <v/>
      </c>
      <c r="U571" s="11" t="str">
        <f>IF(IFERROR(VLOOKUP(O571,Home!$C$8:$R$1048576,12,FALSE),"")=0,"",IFERROR(VLOOKUP(O571,Home!$C$8:$R$1048576,12,FALSE),""))</f>
        <v/>
      </c>
      <c r="V571" s="11" t="str">
        <f>IF(IFERROR(VLOOKUP(O571,Home!$C$8:$R$1048576,8,FALSE),"")=0,"",IFERROR(VLOOKUP(O571,Home!$C$8:$R$1048576,8,FALSE),""))</f>
        <v/>
      </c>
      <c r="W571" s="11" t="str">
        <f>IF(OR(VLOOKUP(N571,Home!$C$7:$I$207,6,FALSE)="",VLOOKUP(N571,Home!$C$7:$I$207,7,FALSE)=""),"FEJL",SUM(Baggrundsark!$K$4:K571))</f>
        <v>FEJL</v>
      </c>
      <c r="Y571">
        <v>568</v>
      </c>
      <c r="Z571" s="1"/>
      <c r="AC571" s="44"/>
      <c r="AD571">
        <f t="shared" si="194"/>
        <v>0</v>
      </c>
      <c r="AE571">
        <f>SUM($AD$4:AD571)</f>
        <v>1</v>
      </c>
      <c r="AF571" s="103" t="str">
        <f>IFERROR(VLOOKUP(AN571,Home!$C$8:$E$207,3,FALSE),"")</f>
        <v/>
      </c>
      <c r="AG571" s="103" t="str">
        <f>IFERROR(VLOOKUP(AN571,Home!$C$8:$E$207,2,FALSE),"")</f>
        <v/>
      </c>
      <c r="AH571" s="104" t="str">
        <f>IF(VLOOKUP(AE571,Home!$C$8:$I$207,6,FALSE)="","",VLOOKUP(AE571,Home!$C$8:$I$207,6,FALSE))</f>
        <v/>
      </c>
      <c r="AI571" s="104" t="e">
        <f t="shared" si="202"/>
        <v>#VALUE!</v>
      </c>
      <c r="AJ571" s="105" t="e">
        <f t="shared" si="195"/>
        <v>#VALUE!</v>
      </c>
      <c r="AK571" s="103" t="e">
        <f t="shared" si="186"/>
        <v>#VALUE!</v>
      </c>
      <c r="AL571" s="103" t="e">
        <f t="shared" si="196"/>
        <v>#VALUE!</v>
      </c>
      <c r="AN571" t="str">
        <f>IF(OR(VLOOKUP(AE571,Home!$C$8:$I$207,6,FALSE)="",VLOOKUP(AE571,Home!$C$8:$I$207,7,FALSE)=""),"FEJL",Baggrundsark!AE571)</f>
        <v>FEJL</v>
      </c>
      <c r="AO571">
        <f>IF(VLOOKUP(AE571,Home!$C$8:$N$207,12,FALSE)="Timelønnet",1,0)</f>
        <v>0</v>
      </c>
      <c r="AP571">
        <f>SUM($AO$4:AO571)*AO571</f>
        <v>0</v>
      </c>
      <c r="AQ571">
        <f t="shared" si="203"/>
        <v>1</v>
      </c>
      <c r="AR571" t="str">
        <f t="shared" si="203"/>
        <v/>
      </c>
      <c r="AS571" t="e">
        <f t="shared" si="197"/>
        <v>#VALUE!</v>
      </c>
      <c r="AT571" s="45" t="e">
        <f t="shared" si="204"/>
        <v>#VALUE!</v>
      </c>
      <c r="AU571">
        <f>VLOOKUP(AQ571,Home!$C$8:$J$207,8,FALSE)</f>
        <v>0</v>
      </c>
    </row>
    <row r="572" spans="1:47" x14ac:dyDescent="0.25">
      <c r="A572" s="6">
        <f t="shared" si="189"/>
        <v>0</v>
      </c>
      <c r="B572" s="6">
        <f t="shared" si="198"/>
        <v>0</v>
      </c>
      <c r="C572" s="6" t="str">
        <f t="shared" si="190"/>
        <v/>
      </c>
      <c r="D572" s="7">
        <f t="shared" si="191"/>
        <v>0</v>
      </c>
      <c r="E572" s="7">
        <f t="shared" si="199"/>
        <v>0</v>
      </c>
      <c r="F572" s="7" t="str">
        <f t="shared" si="192"/>
        <v/>
      </c>
      <c r="G572" s="6">
        <f t="shared" si="193"/>
        <v>0</v>
      </c>
      <c r="H572" s="6">
        <f t="shared" si="200"/>
        <v>0</v>
      </c>
      <c r="I572" s="6" t="str">
        <f t="shared" si="201"/>
        <v/>
      </c>
      <c r="J572" s="11">
        <v>569</v>
      </c>
      <c r="K572" s="11">
        <f>IF(IFERROR(VLOOKUP(J572,Home!$A$8:$B$1048576,1,FALSE),0)=0,0,1)</f>
        <v>0</v>
      </c>
      <c r="L572" s="129" t="e">
        <f>IF(VLOOKUP(O572,Home!$C$8:$R$207,6,FALSE)="","",VLOOKUP(O572,Home!$C$8:$R$207,6,FALSE))</f>
        <v>#N/A</v>
      </c>
      <c r="M572" s="129" t="e">
        <f t="shared" si="184"/>
        <v>#N/A</v>
      </c>
      <c r="N572" s="11">
        <f>SUM($K$4:K572)</f>
        <v>200</v>
      </c>
      <c r="O572" s="11" t="str">
        <f>IF(P572="","",IF(IFERROR(VLOOKUP(N572,Home!$C$8:$R$1048576,1,FALSE),"")=0,"",IFERROR(VLOOKUP(N572,Home!$C$8:$R$1048576,1,FALSE),"")))</f>
        <v/>
      </c>
      <c r="P572" s="11" t="str">
        <f>IF(IFERROR(VLOOKUP(W572,Home!$C$8:$R$1048576,3,FALSE),"")=0,"",IFERROR(VLOOKUP(W572,Home!$C$8:$R$1048576,3,FALSE),""))</f>
        <v/>
      </c>
      <c r="Q572" s="11" t="str">
        <f t="shared" si="205"/>
        <v/>
      </c>
      <c r="R572" s="130" t="e">
        <f>VLOOKUP(Q572,'Baggrund til lister'!$G$4:$H$15,2,FALSE)</f>
        <v>#N/A</v>
      </c>
      <c r="S572" s="11" t="str">
        <f t="shared" si="185"/>
        <v/>
      </c>
      <c r="T572" s="11" t="str">
        <f>IF(IFERROR(VLOOKUP(N572,Home!$C$8:$R$1048576,11,FALSE),"")=0,"",IFERROR(VLOOKUP(N572,Home!$C$8:$R$1048576,11,FALSE),""))</f>
        <v/>
      </c>
      <c r="U572" s="11" t="str">
        <f>IF(IFERROR(VLOOKUP(O572,Home!$C$8:$R$1048576,12,FALSE),"")=0,"",IFERROR(VLOOKUP(O572,Home!$C$8:$R$1048576,12,FALSE),""))</f>
        <v/>
      </c>
      <c r="V572" s="11" t="str">
        <f>IF(IFERROR(VLOOKUP(O572,Home!$C$8:$R$1048576,8,FALSE),"")=0,"",IFERROR(VLOOKUP(O572,Home!$C$8:$R$1048576,8,FALSE),""))</f>
        <v/>
      </c>
      <c r="W572" s="11" t="str">
        <f>IF(OR(VLOOKUP(N572,Home!$C$7:$I$207,6,FALSE)="",VLOOKUP(N572,Home!$C$7:$I$207,7,FALSE)=""),"FEJL",SUM(Baggrundsark!$K$4:K572))</f>
        <v>FEJL</v>
      </c>
      <c r="Y572">
        <v>569</v>
      </c>
      <c r="Z572" s="1"/>
      <c r="AC572" s="44"/>
      <c r="AD572">
        <f t="shared" si="194"/>
        <v>0</v>
      </c>
      <c r="AE572">
        <f>SUM($AD$4:AD572)</f>
        <v>1</v>
      </c>
      <c r="AF572" s="103" t="str">
        <f>IFERROR(VLOOKUP(AN572,Home!$C$8:$E$207,3,FALSE),"")</f>
        <v/>
      </c>
      <c r="AG572" s="103" t="str">
        <f>IFERROR(VLOOKUP(AN572,Home!$C$8:$E$207,2,FALSE),"")</f>
        <v/>
      </c>
      <c r="AH572" s="104" t="str">
        <f>IF(VLOOKUP(AE572,Home!$C$8:$I$207,6,FALSE)="","",VLOOKUP(AE572,Home!$C$8:$I$207,6,FALSE))</f>
        <v/>
      </c>
      <c r="AI572" s="104" t="e">
        <f t="shared" si="202"/>
        <v>#VALUE!</v>
      </c>
      <c r="AJ572" s="105" t="e">
        <f t="shared" si="195"/>
        <v>#VALUE!</v>
      </c>
      <c r="AK572" s="103" t="e">
        <f t="shared" si="186"/>
        <v>#VALUE!</v>
      </c>
      <c r="AL572" s="103" t="e">
        <f t="shared" si="196"/>
        <v>#VALUE!</v>
      </c>
      <c r="AN572" t="str">
        <f>IF(OR(VLOOKUP(AE572,Home!$C$8:$I$207,6,FALSE)="",VLOOKUP(AE572,Home!$C$8:$I$207,7,FALSE)=""),"FEJL",Baggrundsark!AE572)</f>
        <v>FEJL</v>
      </c>
      <c r="AO572">
        <f>IF(VLOOKUP(AE572,Home!$C$8:$N$207,12,FALSE)="Timelønnet",1,0)</f>
        <v>0</v>
      </c>
      <c r="AP572">
        <f>SUM($AO$4:AO572)*AO572</f>
        <v>0</v>
      </c>
      <c r="AQ572">
        <f t="shared" si="203"/>
        <v>1</v>
      </c>
      <c r="AR572" t="str">
        <f t="shared" si="203"/>
        <v/>
      </c>
      <c r="AS572" t="e">
        <f t="shared" si="197"/>
        <v>#VALUE!</v>
      </c>
      <c r="AT572" s="45" t="e">
        <f t="shared" si="204"/>
        <v>#VALUE!</v>
      </c>
      <c r="AU572">
        <f>VLOOKUP(AQ572,Home!$C$8:$J$207,8,FALSE)</f>
        <v>0</v>
      </c>
    </row>
    <row r="573" spans="1:47" x14ac:dyDescent="0.25">
      <c r="A573" s="6">
        <f t="shared" si="189"/>
        <v>0</v>
      </c>
      <c r="B573" s="6">
        <f t="shared" si="198"/>
        <v>0</v>
      </c>
      <c r="C573" s="6" t="str">
        <f t="shared" si="190"/>
        <v/>
      </c>
      <c r="D573" s="7">
        <f t="shared" si="191"/>
        <v>0</v>
      </c>
      <c r="E573" s="7">
        <f t="shared" si="199"/>
        <v>0</v>
      </c>
      <c r="F573" s="7" t="str">
        <f t="shared" si="192"/>
        <v/>
      </c>
      <c r="G573" s="6">
        <f t="shared" si="193"/>
        <v>0</v>
      </c>
      <c r="H573" s="6">
        <f t="shared" si="200"/>
        <v>0</v>
      </c>
      <c r="I573" s="6" t="str">
        <f t="shared" si="201"/>
        <v/>
      </c>
      <c r="J573" s="11">
        <v>570</v>
      </c>
      <c r="K573" s="11">
        <f>IF(IFERROR(VLOOKUP(J573,Home!$A$8:$B$1048576,1,FALSE),0)=0,0,1)</f>
        <v>0</v>
      </c>
      <c r="L573" s="129" t="e">
        <f>IF(VLOOKUP(O573,Home!$C$8:$R$207,6,FALSE)="","",VLOOKUP(O573,Home!$C$8:$R$207,6,FALSE))</f>
        <v>#N/A</v>
      </c>
      <c r="M573" s="129" t="e">
        <f t="shared" si="184"/>
        <v>#N/A</v>
      </c>
      <c r="N573" s="11">
        <f>SUM($K$4:K573)</f>
        <v>200</v>
      </c>
      <c r="O573" s="11" t="str">
        <f>IF(P573="","",IF(IFERROR(VLOOKUP(N573,Home!$C$8:$R$1048576,1,FALSE),"")=0,"",IFERROR(VLOOKUP(N573,Home!$C$8:$R$1048576,1,FALSE),"")))</f>
        <v/>
      </c>
      <c r="P573" s="11" t="str">
        <f>IF(IFERROR(VLOOKUP(W573,Home!$C$8:$R$1048576,3,FALSE),"")=0,"",IFERROR(VLOOKUP(W573,Home!$C$8:$R$1048576,3,FALSE),""))</f>
        <v/>
      </c>
      <c r="Q573" s="11" t="str">
        <f t="shared" si="205"/>
        <v/>
      </c>
      <c r="R573" s="130" t="e">
        <f>VLOOKUP(Q573,'Baggrund til lister'!$G$4:$H$15,2,FALSE)</f>
        <v>#N/A</v>
      </c>
      <c r="S573" s="11" t="str">
        <f t="shared" si="185"/>
        <v/>
      </c>
      <c r="T573" s="11" t="str">
        <f>IF(IFERROR(VLOOKUP(N573,Home!$C$8:$R$1048576,11,FALSE),"")=0,"",IFERROR(VLOOKUP(N573,Home!$C$8:$R$1048576,11,FALSE),""))</f>
        <v/>
      </c>
      <c r="U573" s="11" t="str">
        <f>IF(IFERROR(VLOOKUP(O573,Home!$C$8:$R$1048576,12,FALSE),"")=0,"",IFERROR(VLOOKUP(O573,Home!$C$8:$R$1048576,12,FALSE),""))</f>
        <v/>
      </c>
      <c r="V573" s="11" t="str">
        <f>IF(IFERROR(VLOOKUP(O573,Home!$C$8:$R$1048576,8,FALSE),"")=0,"",IFERROR(VLOOKUP(O573,Home!$C$8:$R$1048576,8,FALSE),""))</f>
        <v/>
      </c>
      <c r="W573" s="11" t="str">
        <f>IF(OR(VLOOKUP(N573,Home!$C$7:$I$207,6,FALSE)="",VLOOKUP(N573,Home!$C$7:$I$207,7,FALSE)=""),"FEJL",SUM(Baggrundsark!$K$4:K573))</f>
        <v>FEJL</v>
      </c>
      <c r="Y573">
        <v>570</v>
      </c>
      <c r="Z573" s="1"/>
      <c r="AC573" s="44"/>
      <c r="AD573">
        <f t="shared" si="194"/>
        <v>0</v>
      </c>
      <c r="AE573">
        <f>SUM($AD$4:AD573)</f>
        <v>1</v>
      </c>
      <c r="AF573" s="103" t="str">
        <f>IFERROR(VLOOKUP(AN573,Home!$C$8:$E$207,3,FALSE),"")</f>
        <v/>
      </c>
      <c r="AG573" s="103" t="str">
        <f>IFERROR(VLOOKUP(AN573,Home!$C$8:$E$207,2,FALSE),"")</f>
        <v/>
      </c>
      <c r="AH573" s="104" t="str">
        <f>IF(VLOOKUP(AE573,Home!$C$8:$I$207,6,FALSE)="","",VLOOKUP(AE573,Home!$C$8:$I$207,6,FALSE))</f>
        <v/>
      </c>
      <c r="AI573" s="104" t="e">
        <f t="shared" si="202"/>
        <v>#VALUE!</v>
      </c>
      <c r="AJ573" s="105" t="e">
        <f t="shared" si="195"/>
        <v>#VALUE!</v>
      </c>
      <c r="AK573" s="103" t="e">
        <f t="shared" si="186"/>
        <v>#VALUE!</v>
      </c>
      <c r="AL573" s="103" t="e">
        <f t="shared" si="196"/>
        <v>#VALUE!</v>
      </c>
      <c r="AN573" t="str">
        <f>IF(OR(VLOOKUP(AE573,Home!$C$8:$I$207,6,FALSE)="",VLOOKUP(AE573,Home!$C$8:$I$207,7,FALSE)=""),"FEJL",Baggrundsark!AE573)</f>
        <v>FEJL</v>
      </c>
      <c r="AO573">
        <f>IF(VLOOKUP(AE573,Home!$C$8:$N$207,12,FALSE)="Timelønnet",1,0)</f>
        <v>0</v>
      </c>
      <c r="AP573">
        <f>SUM($AO$4:AO573)*AO573</f>
        <v>0</v>
      </c>
      <c r="AQ573">
        <f t="shared" si="203"/>
        <v>1</v>
      </c>
      <c r="AR573" t="str">
        <f t="shared" si="203"/>
        <v/>
      </c>
      <c r="AS573" t="e">
        <f t="shared" si="197"/>
        <v>#VALUE!</v>
      </c>
      <c r="AT573" s="45" t="e">
        <f t="shared" si="204"/>
        <v>#VALUE!</v>
      </c>
      <c r="AU573">
        <f>VLOOKUP(AQ573,Home!$C$8:$J$207,8,FALSE)</f>
        <v>0</v>
      </c>
    </row>
    <row r="574" spans="1:47" x14ac:dyDescent="0.25">
      <c r="A574" s="6">
        <f t="shared" si="189"/>
        <v>0</v>
      </c>
      <c r="B574" s="6">
        <f t="shared" si="198"/>
        <v>0</v>
      </c>
      <c r="C574" s="6" t="str">
        <f t="shared" si="190"/>
        <v/>
      </c>
      <c r="D574" s="7">
        <f t="shared" si="191"/>
        <v>0</v>
      </c>
      <c r="E574" s="7">
        <f t="shared" si="199"/>
        <v>0</v>
      </c>
      <c r="F574" s="7" t="str">
        <f t="shared" si="192"/>
        <v/>
      </c>
      <c r="G574" s="6">
        <f t="shared" si="193"/>
        <v>0</v>
      </c>
      <c r="H574" s="6">
        <f t="shared" si="200"/>
        <v>0</v>
      </c>
      <c r="I574" s="6" t="str">
        <f t="shared" si="201"/>
        <v/>
      </c>
      <c r="J574" s="11">
        <v>571</v>
      </c>
      <c r="K574" s="11">
        <f>IF(IFERROR(VLOOKUP(J574,Home!$A$8:$B$1048576,1,FALSE),0)=0,0,1)</f>
        <v>0</v>
      </c>
      <c r="L574" s="129" t="e">
        <f>IF(VLOOKUP(O574,Home!$C$8:$R$207,6,FALSE)="","",VLOOKUP(O574,Home!$C$8:$R$207,6,FALSE))</f>
        <v>#N/A</v>
      </c>
      <c r="M574" s="129" t="e">
        <f t="shared" si="184"/>
        <v>#N/A</v>
      </c>
      <c r="N574" s="11">
        <f>SUM($K$4:K574)</f>
        <v>200</v>
      </c>
      <c r="O574" s="11" t="str">
        <f>IF(P574="","",IF(IFERROR(VLOOKUP(N574,Home!$C$8:$R$1048576,1,FALSE),"")=0,"",IFERROR(VLOOKUP(N574,Home!$C$8:$R$1048576,1,FALSE),"")))</f>
        <v/>
      </c>
      <c r="P574" s="11" t="str">
        <f>IF(IFERROR(VLOOKUP(W574,Home!$C$8:$R$1048576,3,FALSE),"")=0,"",IFERROR(VLOOKUP(W574,Home!$C$8:$R$1048576,3,FALSE),""))</f>
        <v/>
      </c>
      <c r="Q574" s="11" t="str">
        <f t="shared" si="205"/>
        <v/>
      </c>
      <c r="R574" s="130" t="e">
        <f>VLOOKUP(Q574,'Baggrund til lister'!$G$4:$H$15,2,FALSE)</f>
        <v>#N/A</v>
      </c>
      <c r="S574" s="11" t="str">
        <f t="shared" si="185"/>
        <v/>
      </c>
      <c r="T574" s="11" t="str">
        <f>IF(IFERROR(VLOOKUP(N574,Home!$C$8:$R$1048576,11,FALSE),"")=0,"",IFERROR(VLOOKUP(N574,Home!$C$8:$R$1048576,11,FALSE),""))</f>
        <v/>
      </c>
      <c r="U574" s="11" t="str">
        <f>IF(IFERROR(VLOOKUP(O574,Home!$C$8:$R$1048576,12,FALSE),"")=0,"",IFERROR(VLOOKUP(O574,Home!$C$8:$R$1048576,12,FALSE),""))</f>
        <v/>
      </c>
      <c r="V574" s="11" t="str">
        <f>IF(IFERROR(VLOOKUP(O574,Home!$C$8:$R$1048576,8,FALSE),"")=0,"",IFERROR(VLOOKUP(O574,Home!$C$8:$R$1048576,8,FALSE),""))</f>
        <v/>
      </c>
      <c r="W574" s="11" t="str">
        <f>IF(OR(VLOOKUP(N574,Home!$C$7:$I$207,6,FALSE)="",VLOOKUP(N574,Home!$C$7:$I$207,7,FALSE)=""),"FEJL",SUM(Baggrundsark!$K$4:K574))</f>
        <v>FEJL</v>
      </c>
      <c r="Y574">
        <v>571</v>
      </c>
      <c r="Z574" s="1"/>
      <c r="AC574" s="44"/>
      <c r="AD574">
        <f t="shared" si="194"/>
        <v>0</v>
      </c>
      <c r="AE574">
        <f>SUM($AD$4:AD574)</f>
        <v>1</v>
      </c>
      <c r="AF574" s="103" t="str">
        <f>IFERROR(VLOOKUP(AN574,Home!$C$8:$E$207,3,FALSE),"")</f>
        <v/>
      </c>
      <c r="AG574" s="103" t="str">
        <f>IFERROR(VLOOKUP(AN574,Home!$C$8:$E$207,2,FALSE),"")</f>
        <v/>
      </c>
      <c r="AH574" s="104" t="str">
        <f>IF(VLOOKUP(AE574,Home!$C$8:$I$207,6,FALSE)="","",VLOOKUP(AE574,Home!$C$8:$I$207,6,FALSE))</f>
        <v/>
      </c>
      <c r="AI574" s="104" t="e">
        <f t="shared" si="202"/>
        <v>#VALUE!</v>
      </c>
      <c r="AJ574" s="105" t="e">
        <f t="shared" si="195"/>
        <v>#VALUE!</v>
      </c>
      <c r="AK574" s="103" t="e">
        <f t="shared" si="186"/>
        <v>#VALUE!</v>
      </c>
      <c r="AL574" s="103" t="e">
        <f t="shared" si="196"/>
        <v>#VALUE!</v>
      </c>
      <c r="AN574" t="str">
        <f>IF(OR(VLOOKUP(AE574,Home!$C$8:$I$207,6,FALSE)="",VLOOKUP(AE574,Home!$C$8:$I$207,7,FALSE)=""),"FEJL",Baggrundsark!AE574)</f>
        <v>FEJL</v>
      </c>
      <c r="AO574">
        <f>IF(VLOOKUP(AE574,Home!$C$8:$N$207,12,FALSE)="Timelønnet",1,0)</f>
        <v>0</v>
      </c>
      <c r="AP574">
        <f>SUM($AO$4:AO574)*AO574</f>
        <v>0</v>
      </c>
      <c r="AQ574">
        <f t="shared" si="203"/>
        <v>1</v>
      </c>
      <c r="AR574" t="str">
        <f t="shared" si="203"/>
        <v/>
      </c>
      <c r="AS574" t="e">
        <f t="shared" si="197"/>
        <v>#VALUE!</v>
      </c>
      <c r="AT574" s="45" t="e">
        <f t="shared" si="204"/>
        <v>#VALUE!</v>
      </c>
      <c r="AU574">
        <f>VLOOKUP(AQ574,Home!$C$8:$J$207,8,FALSE)</f>
        <v>0</v>
      </c>
    </row>
    <row r="575" spans="1:47" x14ac:dyDescent="0.25">
      <c r="A575" s="6">
        <f t="shared" si="189"/>
        <v>0</v>
      </c>
      <c r="B575" s="6">
        <f t="shared" si="198"/>
        <v>0</v>
      </c>
      <c r="C575" s="6" t="str">
        <f t="shared" si="190"/>
        <v/>
      </c>
      <c r="D575" s="7">
        <f t="shared" si="191"/>
        <v>0</v>
      </c>
      <c r="E575" s="7">
        <f t="shared" si="199"/>
        <v>0</v>
      </c>
      <c r="F575" s="7" t="str">
        <f t="shared" si="192"/>
        <v/>
      </c>
      <c r="G575" s="6">
        <f t="shared" si="193"/>
        <v>0</v>
      </c>
      <c r="H575" s="6">
        <f t="shared" si="200"/>
        <v>0</v>
      </c>
      <c r="I575" s="6" t="str">
        <f t="shared" si="201"/>
        <v/>
      </c>
      <c r="J575" s="11">
        <v>572</v>
      </c>
      <c r="K575" s="11">
        <f>IF(IFERROR(VLOOKUP(J575,Home!$A$8:$B$1048576,1,FALSE),0)=0,0,1)</f>
        <v>0</v>
      </c>
      <c r="L575" s="129" t="e">
        <f>IF(VLOOKUP(O575,Home!$C$8:$R$207,6,FALSE)="","",VLOOKUP(O575,Home!$C$8:$R$207,6,FALSE))</f>
        <v>#N/A</v>
      </c>
      <c r="M575" s="129" t="e">
        <f t="shared" si="184"/>
        <v>#N/A</v>
      </c>
      <c r="N575" s="11">
        <f>SUM($K$4:K575)</f>
        <v>200</v>
      </c>
      <c r="O575" s="11" t="str">
        <f>IF(P575="","",IF(IFERROR(VLOOKUP(N575,Home!$C$8:$R$1048576,1,FALSE),"")=0,"",IFERROR(VLOOKUP(N575,Home!$C$8:$R$1048576,1,FALSE),"")))</f>
        <v/>
      </c>
      <c r="P575" s="11" t="str">
        <f>IF(IFERROR(VLOOKUP(W575,Home!$C$8:$R$1048576,3,FALSE),"")=0,"",IFERROR(VLOOKUP(W575,Home!$C$8:$R$1048576,3,FALSE),""))</f>
        <v/>
      </c>
      <c r="Q575" s="11" t="str">
        <f t="shared" si="205"/>
        <v/>
      </c>
      <c r="R575" s="130" t="e">
        <f>VLOOKUP(Q575,'Baggrund til lister'!$G$4:$H$15,2,FALSE)</f>
        <v>#N/A</v>
      </c>
      <c r="S575" s="11" t="str">
        <f t="shared" si="185"/>
        <v/>
      </c>
      <c r="T575" s="11" t="str">
        <f>IF(IFERROR(VLOOKUP(N575,Home!$C$8:$R$1048576,11,FALSE),"")=0,"",IFERROR(VLOOKUP(N575,Home!$C$8:$R$1048576,11,FALSE),""))</f>
        <v/>
      </c>
      <c r="U575" s="11" t="str">
        <f>IF(IFERROR(VLOOKUP(O575,Home!$C$8:$R$1048576,12,FALSE),"")=0,"",IFERROR(VLOOKUP(O575,Home!$C$8:$R$1048576,12,FALSE),""))</f>
        <v/>
      </c>
      <c r="V575" s="11" t="str">
        <f>IF(IFERROR(VLOOKUP(O575,Home!$C$8:$R$1048576,8,FALSE),"")=0,"",IFERROR(VLOOKUP(O575,Home!$C$8:$R$1048576,8,FALSE),""))</f>
        <v/>
      </c>
      <c r="W575" s="11" t="str">
        <f>IF(OR(VLOOKUP(N575,Home!$C$7:$I$207,6,FALSE)="",VLOOKUP(N575,Home!$C$7:$I$207,7,FALSE)=""),"FEJL",SUM(Baggrundsark!$K$4:K575))</f>
        <v>FEJL</v>
      </c>
      <c r="Y575">
        <v>572</v>
      </c>
      <c r="Z575" s="1"/>
      <c r="AC575" s="44"/>
      <c r="AD575">
        <f t="shared" si="194"/>
        <v>0</v>
      </c>
      <c r="AE575">
        <f>SUM($AD$4:AD575)</f>
        <v>1</v>
      </c>
      <c r="AF575" s="103" t="str">
        <f>IFERROR(VLOOKUP(AN575,Home!$C$8:$E$207,3,FALSE),"")</f>
        <v/>
      </c>
      <c r="AG575" s="103" t="str">
        <f>IFERROR(VLOOKUP(AN575,Home!$C$8:$E$207,2,FALSE),"")</f>
        <v/>
      </c>
      <c r="AH575" s="104" t="str">
        <f>IF(VLOOKUP(AE575,Home!$C$8:$I$207,6,FALSE)="","",VLOOKUP(AE575,Home!$C$8:$I$207,6,FALSE))</f>
        <v/>
      </c>
      <c r="AI575" s="104" t="e">
        <f t="shared" si="202"/>
        <v>#VALUE!</v>
      </c>
      <c r="AJ575" s="105" t="e">
        <f t="shared" si="195"/>
        <v>#VALUE!</v>
      </c>
      <c r="AK575" s="103" t="e">
        <f t="shared" si="186"/>
        <v>#VALUE!</v>
      </c>
      <c r="AL575" s="103" t="e">
        <f t="shared" si="196"/>
        <v>#VALUE!</v>
      </c>
      <c r="AN575" t="str">
        <f>IF(OR(VLOOKUP(AE575,Home!$C$8:$I$207,6,FALSE)="",VLOOKUP(AE575,Home!$C$8:$I$207,7,FALSE)=""),"FEJL",Baggrundsark!AE575)</f>
        <v>FEJL</v>
      </c>
      <c r="AO575">
        <f>IF(VLOOKUP(AE575,Home!$C$8:$N$207,12,FALSE)="Timelønnet",1,0)</f>
        <v>0</v>
      </c>
      <c r="AP575">
        <f>SUM($AO$4:AO575)*AO575</f>
        <v>0</v>
      </c>
      <c r="AQ575">
        <f t="shared" si="203"/>
        <v>1</v>
      </c>
      <c r="AR575" t="str">
        <f t="shared" si="203"/>
        <v/>
      </c>
      <c r="AS575" t="e">
        <f t="shared" si="197"/>
        <v>#VALUE!</v>
      </c>
      <c r="AT575" s="45" t="e">
        <f t="shared" si="204"/>
        <v>#VALUE!</v>
      </c>
      <c r="AU575">
        <f>VLOOKUP(AQ575,Home!$C$8:$J$207,8,FALSE)</f>
        <v>0</v>
      </c>
    </row>
    <row r="576" spans="1:47" x14ac:dyDescent="0.25">
      <c r="A576" s="6">
        <f t="shared" si="189"/>
        <v>0</v>
      </c>
      <c r="B576" s="6">
        <f t="shared" si="198"/>
        <v>0</v>
      </c>
      <c r="C576" s="6" t="str">
        <f t="shared" si="190"/>
        <v/>
      </c>
      <c r="D576" s="7">
        <f t="shared" si="191"/>
        <v>0</v>
      </c>
      <c r="E576" s="7">
        <f t="shared" si="199"/>
        <v>0</v>
      </c>
      <c r="F576" s="7" t="str">
        <f t="shared" si="192"/>
        <v/>
      </c>
      <c r="G576" s="6">
        <f t="shared" si="193"/>
        <v>0</v>
      </c>
      <c r="H576" s="6">
        <f t="shared" si="200"/>
        <v>0</v>
      </c>
      <c r="I576" s="6" t="str">
        <f t="shared" si="201"/>
        <v/>
      </c>
      <c r="J576" s="11">
        <v>573</v>
      </c>
      <c r="K576" s="11">
        <f>IF(IFERROR(VLOOKUP(J576,Home!$A$8:$B$1048576,1,FALSE),0)=0,0,1)</f>
        <v>0</v>
      </c>
      <c r="L576" s="129" t="e">
        <f>IF(VLOOKUP(O576,Home!$C$8:$R$207,6,FALSE)="","",VLOOKUP(O576,Home!$C$8:$R$207,6,FALSE))</f>
        <v>#N/A</v>
      </c>
      <c r="M576" s="129" t="e">
        <f t="shared" si="184"/>
        <v>#N/A</v>
      </c>
      <c r="N576" s="11">
        <f>SUM($K$4:K576)</f>
        <v>200</v>
      </c>
      <c r="O576" s="11" t="str">
        <f>IF(P576="","",IF(IFERROR(VLOOKUP(N576,Home!$C$8:$R$1048576,1,FALSE),"")=0,"",IFERROR(VLOOKUP(N576,Home!$C$8:$R$1048576,1,FALSE),"")))</f>
        <v/>
      </c>
      <c r="P576" s="11" t="str">
        <f>IF(IFERROR(VLOOKUP(W576,Home!$C$8:$R$1048576,3,FALSE),"")=0,"",IFERROR(VLOOKUP(W576,Home!$C$8:$R$1048576,3,FALSE),""))</f>
        <v/>
      </c>
      <c r="Q576" s="11" t="str">
        <f t="shared" si="205"/>
        <v/>
      </c>
      <c r="R576" s="130" t="e">
        <f>VLOOKUP(Q576,'Baggrund til lister'!$G$4:$H$15,2,FALSE)</f>
        <v>#N/A</v>
      </c>
      <c r="S576" s="11" t="str">
        <f t="shared" si="185"/>
        <v/>
      </c>
      <c r="T576" s="11" t="str">
        <f>IF(IFERROR(VLOOKUP(N576,Home!$C$8:$R$1048576,11,FALSE),"")=0,"",IFERROR(VLOOKUP(N576,Home!$C$8:$R$1048576,11,FALSE),""))</f>
        <v/>
      </c>
      <c r="U576" s="11" t="str">
        <f>IF(IFERROR(VLOOKUP(O576,Home!$C$8:$R$1048576,12,FALSE),"")=0,"",IFERROR(VLOOKUP(O576,Home!$C$8:$R$1048576,12,FALSE),""))</f>
        <v/>
      </c>
      <c r="V576" s="11" t="str">
        <f>IF(IFERROR(VLOOKUP(O576,Home!$C$8:$R$1048576,8,FALSE),"")=0,"",IFERROR(VLOOKUP(O576,Home!$C$8:$R$1048576,8,FALSE),""))</f>
        <v/>
      </c>
      <c r="W576" s="11" t="str">
        <f>IF(OR(VLOOKUP(N576,Home!$C$7:$I$207,6,FALSE)="",VLOOKUP(N576,Home!$C$7:$I$207,7,FALSE)=""),"FEJL",SUM(Baggrundsark!$K$4:K576))</f>
        <v>FEJL</v>
      </c>
      <c r="Y576">
        <v>573</v>
      </c>
      <c r="Z576" s="1"/>
      <c r="AC576" s="44"/>
      <c r="AD576">
        <f t="shared" si="194"/>
        <v>0</v>
      </c>
      <c r="AE576">
        <f>SUM($AD$4:AD576)</f>
        <v>1</v>
      </c>
      <c r="AF576" s="103" t="str">
        <f>IFERROR(VLOOKUP(AN576,Home!$C$8:$E$207,3,FALSE),"")</f>
        <v/>
      </c>
      <c r="AG576" s="103" t="str">
        <f>IFERROR(VLOOKUP(AN576,Home!$C$8:$E$207,2,FALSE),"")</f>
        <v/>
      </c>
      <c r="AH576" s="104" t="str">
        <f>IF(VLOOKUP(AE576,Home!$C$8:$I$207,6,FALSE)="","",VLOOKUP(AE576,Home!$C$8:$I$207,6,FALSE))</f>
        <v/>
      </c>
      <c r="AI576" s="104" t="e">
        <f t="shared" si="202"/>
        <v>#VALUE!</v>
      </c>
      <c r="AJ576" s="105" t="e">
        <f t="shared" si="195"/>
        <v>#VALUE!</v>
      </c>
      <c r="AK576" s="103" t="e">
        <f t="shared" si="186"/>
        <v>#VALUE!</v>
      </c>
      <c r="AL576" s="103" t="e">
        <f t="shared" si="196"/>
        <v>#VALUE!</v>
      </c>
      <c r="AN576" t="str">
        <f>IF(OR(VLOOKUP(AE576,Home!$C$8:$I$207,6,FALSE)="",VLOOKUP(AE576,Home!$C$8:$I$207,7,FALSE)=""),"FEJL",Baggrundsark!AE576)</f>
        <v>FEJL</v>
      </c>
      <c r="AO576">
        <f>IF(VLOOKUP(AE576,Home!$C$8:$N$207,12,FALSE)="Timelønnet",1,0)</f>
        <v>0</v>
      </c>
      <c r="AP576">
        <f>SUM($AO$4:AO576)*AO576</f>
        <v>0</v>
      </c>
      <c r="AQ576">
        <f t="shared" si="203"/>
        <v>1</v>
      </c>
      <c r="AR576" t="str">
        <f t="shared" si="203"/>
        <v/>
      </c>
      <c r="AS576" t="e">
        <f t="shared" si="197"/>
        <v>#VALUE!</v>
      </c>
      <c r="AT576" s="45" t="e">
        <f t="shared" si="204"/>
        <v>#VALUE!</v>
      </c>
      <c r="AU576">
        <f>VLOOKUP(AQ576,Home!$C$8:$J$207,8,FALSE)</f>
        <v>0</v>
      </c>
    </row>
    <row r="577" spans="1:47" x14ac:dyDescent="0.25">
      <c r="A577" s="6">
        <f t="shared" si="189"/>
        <v>0</v>
      </c>
      <c r="B577" s="6">
        <f t="shared" si="198"/>
        <v>0</v>
      </c>
      <c r="C577" s="6" t="str">
        <f t="shared" si="190"/>
        <v/>
      </c>
      <c r="D577" s="7">
        <f t="shared" si="191"/>
        <v>0</v>
      </c>
      <c r="E577" s="7">
        <f t="shared" si="199"/>
        <v>0</v>
      </c>
      <c r="F577" s="7" t="str">
        <f t="shared" si="192"/>
        <v/>
      </c>
      <c r="G577" s="6">
        <f t="shared" si="193"/>
        <v>0</v>
      </c>
      <c r="H577" s="6">
        <f t="shared" si="200"/>
        <v>0</v>
      </c>
      <c r="I577" s="6" t="str">
        <f t="shared" si="201"/>
        <v/>
      </c>
      <c r="J577" s="11">
        <v>574</v>
      </c>
      <c r="K577" s="11">
        <f>IF(IFERROR(VLOOKUP(J577,Home!$A$8:$B$1048576,1,FALSE),0)=0,0,1)</f>
        <v>0</v>
      </c>
      <c r="L577" s="129" t="e">
        <f>IF(VLOOKUP(O577,Home!$C$8:$R$207,6,FALSE)="","",VLOOKUP(O577,Home!$C$8:$R$207,6,FALSE))</f>
        <v>#N/A</v>
      </c>
      <c r="M577" s="129" t="e">
        <f t="shared" si="184"/>
        <v>#N/A</v>
      </c>
      <c r="N577" s="11">
        <f>SUM($K$4:K577)</f>
        <v>200</v>
      </c>
      <c r="O577" s="11" t="str">
        <f>IF(P577="","",IF(IFERROR(VLOOKUP(N577,Home!$C$8:$R$1048576,1,FALSE),"")=0,"",IFERROR(VLOOKUP(N577,Home!$C$8:$R$1048576,1,FALSE),"")))</f>
        <v/>
      </c>
      <c r="P577" s="11" t="str">
        <f>IF(IFERROR(VLOOKUP(W577,Home!$C$8:$R$1048576,3,FALSE),"")=0,"",IFERROR(VLOOKUP(W577,Home!$C$8:$R$1048576,3,FALSE),""))</f>
        <v/>
      </c>
      <c r="Q577" s="11" t="str">
        <f t="shared" si="205"/>
        <v/>
      </c>
      <c r="R577" s="130" t="e">
        <f>VLOOKUP(Q577,'Baggrund til lister'!$G$4:$H$15,2,FALSE)</f>
        <v>#N/A</v>
      </c>
      <c r="S577" s="11" t="str">
        <f t="shared" si="185"/>
        <v/>
      </c>
      <c r="T577" s="11" t="str">
        <f>IF(IFERROR(VLOOKUP(N577,Home!$C$8:$R$1048576,11,FALSE),"")=0,"",IFERROR(VLOOKUP(N577,Home!$C$8:$R$1048576,11,FALSE),""))</f>
        <v/>
      </c>
      <c r="U577" s="11" t="str">
        <f>IF(IFERROR(VLOOKUP(O577,Home!$C$8:$R$1048576,12,FALSE),"")=0,"",IFERROR(VLOOKUP(O577,Home!$C$8:$R$1048576,12,FALSE),""))</f>
        <v/>
      </c>
      <c r="V577" s="11" t="str">
        <f>IF(IFERROR(VLOOKUP(O577,Home!$C$8:$R$1048576,8,FALSE),"")=0,"",IFERROR(VLOOKUP(O577,Home!$C$8:$R$1048576,8,FALSE),""))</f>
        <v/>
      </c>
      <c r="W577" s="11" t="str">
        <f>IF(OR(VLOOKUP(N577,Home!$C$7:$I$207,6,FALSE)="",VLOOKUP(N577,Home!$C$7:$I$207,7,FALSE)=""),"FEJL",SUM(Baggrundsark!$K$4:K577))</f>
        <v>FEJL</v>
      </c>
      <c r="Y577">
        <v>574</v>
      </c>
      <c r="Z577" s="1"/>
      <c r="AC577" s="44"/>
      <c r="AD577">
        <f t="shared" si="194"/>
        <v>0</v>
      </c>
      <c r="AE577">
        <f>SUM($AD$4:AD577)</f>
        <v>1</v>
      </c>
      <c r="AF577" s="103" t="str">
        <f>IFERROR(VLOOKUP(AN577,Home!$C$8:$E$207,3,FALSE),"")</f>
        <v/>
      </c>
      <c r="AG577" s="103" t="str">
        <f>IFERROR(VLOOKUP(AN577,Home!$C$8:$E$207,2,FALSE),"")</f>
        <v/>
      </c>
      <c r="AH577" s="104" t="str">
        <f>IF(VLOOKUP(AE577,Home!$C$8:$I$207,6,FALSE)="","",VLOOKUP(AE577,Home!$C$8:$I$207,6,FALSE))</f>
        <v/>
      </c>
      <c r="AI577" s="104" t="e">
        <f t="shared" si="202"/>
        <v>#VALUE!</v>
      </c>
      <c r="AJ577" s="105" t="e">
        <f t="shared" si="195"/>
        <v>#VALUE!</v>
      </c>
      <c r="AK577" s="103" t="e">
        <f t="shared" si="186"/>
        <v>#VALUE!</v>
      </c>
      <c r="AL577" s="103" t="e">
        <f t="shared" si="196"/>
        <v>#VALUE!</v>
      </c>
      <c r="AN577" t="str">
        <f>IF(OR(VLOOKUP(AE577,Home!$C$8:$I$207,6,FALSE)="",VLOOKUP(AE577,Home!$C$8:$I$207,7,FALSE)=""),"FEJL",Baggrundsark!AE577)</f>
        <v>FEJL</v>
      </c>
      <c r="AO577">
        <f>IF(VLOOKUP(AE577,Home!$C$8:$N$207,12,FALSE)="Timelønnet",1,0)</f>
        <v>0</v>
      </c>
      <c r="AP577">
        <f>SUM($AO$4:AO577)*AO577</f>
        <v>0</v>
      </c>
      <c r="AQ577">
        <f t="shared" si="203"/>
        <v>1</v>
      </c>
      <c r="AR577" t="str">
        <f t="shared" si="203"/>
        <v/>
      </c>
      <c r="AS577" t="e">
        <f t="shared" si="197"/>
        <v>#VALUE!</v>
      </c>
      <c r="AT577" s="45" t="e">
        <f t="shared" si="204"/>
        <v>#VALUE!</v>
      </c>
      <c r="AU577">
        <f>VLOOKUP(AQ577,Home!$C$8:$J$207,8,FALSE)</f>
        <v>0</v>
      </c>
    </row>
    <row r="578" spans="1:47" x14ac:dyDescent="0.25">
      <c r="A578" s="6">
        <f t="shared" si="189"/>
        <v>0</v>
      </c>
      <c r="B578" s="6">
        <f t="shared" si="198"/>
        <v>0</v>
      </c>
      <c r="C578" s="6" t="str">
        <f t="shared" si="190"/>
        <v/>
      </c>
      <c r="D578" s="7">
        <f t="shared" si="191"/>
        <v>0</v>
      </c>
      <c r="E578" s="7">
        <f t="shared" si="199"/>
        <v>0</v>
      </c>
      <c r="F578" s="7" t="str">
        <f t="shared" si="192"/>
        <v/>
      </c>
      <c r="G578" s="6">
        <f t="shared" si="193"/>
        <v>0</v>
      </c>
      <c r="H578" s="6">
        <f t="shared" si="200"/>
        <v>0</v>
      </c>
      <c r="I578" s="6" t="str">
        <f t="shared" si="201"/>
        <v/>
      </c>
      <c r="J578" s="11">
        <v>575</v>
      </c>
      <c r="K578" s="11">
        <f>IF(IFERROR(VLOOKUP(J578,Home!$A$8:$B$1048576,1,FALSE),0)=0,0,1)</f>
        <v>0</v>
      </c>
      <c r="L578" s="129" t="e">
        <f>IF(VLOOKUP(O578,Home!$C$8:$R$207,6,FALSE)="","",VLOOKUP(O578,Home!$C$8:$R$207,6,FALSE))</f>
        <v>#N/A</v>
      </c>
      <c r="M578" s="129" t="e">
        <f t="shared" si="184"/>
        <v>#N/A</v>
      </c>
      <c r="N578" s="11">
        <f>SUM($K$4:K578)</f>
        <v>200</v>
      </c>
      <c r="O578" s="11" t="str">
        <f>IF(P578="","",IF(IFERROR(VLOOKUP(N578,Home!$C$8:$R$1048576,1,FALSE),"")=0,"",IFERROR(VLOOKUP(N578,Home!$C$8:$R$1048576,1,FALSE),"")))</f>
        <v/>
      </c>
      <c r="P578" s="11" t="str">
        <f>IF(IFERROR(VLOOKUP(W578,Home!$C$8:$R$1048576,3,FALSE),"")=0,"",IFERROR(VLOOKUP(W578,Home!$C$8:$R$1048576,3,FALSE),""))</f>
        <v/>
      </c>
      <c r="Q578" s="11" t="str">
        <f t="shared" si="205"/>
        <v/>
      </c>
      <c r="R578" s="130" t="e">
        <f>VLOOKUP(Q578,'Baggrund til lister'!$G$4:$H$15,2,FALSE)</f>
        <v>#N/A</v>
      </c>
      <c r="S578" s="11" t="str">
        <f t="shared" si="185"/>
        <v/>
      </c>
      <c r="T578" s="11" t="str">
        <f>IF(IFERROR(VLOOKUP(N578,Home!$C$8:$R$1048576,11,FALSE),"")=0,"",IFERROR(VLOOKUP(N578,Home!$C$8:$R$1048576,11,FALSE),""))</f>
        <v/>
      </c>
      <c r="U578" s="11" t="str">
        <f>IF(IFERROR(VLOOKUP(O578,Home!$C$8:$R$1048576,12,FALSE),"")=0,"",IFERROR(VLOOKUP(O578,Home!$C$8:$R$1048576,12,FALSE),""))</f>
        <v/>
      </c>
      <c r="V578" s="11" t="str">
        <f>IF(IFERROR(VLOOKUP(O578,Home!$C$8:$R$1048576,8,FALSE),"")=0,"",IFERROR(VLOOKUP(O578,Home!$C$8:$R$1048576,8,FALSE),""))</f>
        <v/>
      </c>
      <c r="W578" s="11" t="str">
        <f>IF(OR(VLOOKUP(N578,Home!$C$7:$I$207,6,FALSE)="",VLOOKUP(N578,Home!$C$7:$I$207,7,FALSE)=""),"FEJL",SUM(Baggrundsark!$K$4:K578))</f>
        <v>FEJL</v>
      </c>
      <c r="Y578">
        <v>575</v>
      </c>
      <c r="Z578" s="1"/>
      <c r="AC578" s="44"/>
      <c r="AD578">
        <f t="shared" si="194"/>
        <v>0</v>
      </c>
      <c r="AE578">
        <f>SUM($AD$4:AD578)</f>
        <v>1</v>
      </c>
      <c r="AF578" s="103" t="str">
        <f>IFERROR(VLOOKUP(AN578,Home!$C$8:$E$207,3,FALSE),"")</f>
        <v/>
      </c>
      <c r="AG578" s="103" t="str">
        <f>IFERROR(VLOOKUP(AN578,Home!$C$8:$E$207,2,FALSE),"")</f>
        <v/>
      </c>
      <c r="AH578" s="104" t="str">
        <f>IF(VLOOKUP(AE578,Home!$C$8:$I$207,6,FALSE)="","",VLOOKUP(AE578,Home!$C$8:$I$207,6,FALSE))</f>
        <v/>
      </c>
      <c r="AI578" s="104" t="e">
        <f t="shared" si="202"/>
        <v>#VALUE!</v>
      </c>
      <c r="AJ578" s="105" t="e">
        <f t="shared" si="195"/>
        <v>#VALUE!</v>
      </c>
      <c r="AK578" s="103" t="e">
        <f t="shared" si="186"/>
        <v>#VALUE!</v>
      </c>
      <c r="AL578" s="103" t="e">
        <f t="shared" si="196"/>
        <v>#VALUE!</v>
      </c>
      <c r="AN578" t="str">
        <f>IF(OR(VLOOKUP(AE578,Home!$C$8:$I$207,6,FALSE)="",VLOOKUP(AE578,Home!$C$8:$I$207,7,FALSE)=""),"FEJL",Baggrundsark!AE578)</f>
        <v>FEJL</v>
      </c>
      <c r="AO578">
        <f>IF(VLOOKUP(AE578,Home!$C$8:$N$207,12,FALSE)="Timelønnet",1,0)</f>
        <v>0</v>
      </c>
      <c r="AP578">
        <f>SUM($AO$4:AO578)*AO578</f>
        <v>0</v>
      </c>
      <c r="AQ578">
        <f t="shared" si="203"/>
        <v>1</v>
      </c>
      <c r="AR578" t="str">
        <f t="shared" si="203"/>
        <v/>
      </c>
      <c r="AS578" t="e">
        <f t="shared" si="197"/>
        <v>#VALUE!</v>
      </c>
      <c r="AT578" s="45" t="e">
        <f t="shared" si="204"/>
        <v>#VALUE!</v>
      </c>
      <c r="AU578">
        <f>VLOOKUP(AQ578,Home!$C$8:$J$207,8,FALSE)</f>
        <v>0</v>
      </c>
    </row>
    <row r="579" spans="1:47" x14ac:dyDescent="0.25">
      <c r="A579" s="6">
        <f t="shared" si="189"/>
        <v>0</v>
      </c>
      <c r="B579" s="6">
        <f t="shared" si="198"/>
        <v>0</v>
      </c>
      <c r="C579" s="6" t="str">
        <f t="shared" si="190"/>
        <v/>
      </c>
      <c r="D579" s="7">
        <f t="shared" si="191"/>
        <v>0</v>
      </c>
      <c r="E579" s="7">
        <f t="shared" si="199"/>
        <v>0</v>
      </c>
      <c r="F579" s="7" t="str">
        <f t="shared" si="192"/>
        <v/>
      </c>
      <c r="G579" s="6">
        <f t="shared" si="193"/>
        <v>0</v>
      </c>
      <c r="H579" s="6">
        <f t="shared" si="200"/>
        <v>0</v>
      </c>
      <c r="I579" s="6" t="str">
        <f t="shared" si="201"/>
        <v/>
      </c>
      <c r="J579" s="11">
        <v>576</v>
      </c>
      <c r="K579" s="11">
        <f>IF(IFERROR(VLOOKUP(J579,Home!$A$8:$B$1048576,1,FALSE),0)=0,0,1)</f>
        <v>0</v>
      </c>
      <c r="L579" s="129" t="e">
        <f>IF(VLOOKUP(O579,Home!$C$8:$R$207,6,FALSE)="","",VLOOKUP(O579,Home!$C$8:$R$207,6,FALSE))</f>
        <v>#N/A</v>
      </c>
      <c r="M579" s="129" t="e">
        <f t="shared" si="184"/>
        <v>#N/A</v>
      </c>
      <c r="N579" s="11">
        <f>SUM($K$4:K579)</f>
        <v>200</v>
      </c>
      <c r="O579" s="11" t="str">
        <f>IF(P579="","",IF(IFERROR(VLOOKUP(N579,Home!$C$8:$R$1048576,1,FALSE),"")=0,"",IFERROR(VLOOKUP(N579,Home!$C$8:$R$1048576,1,FALSE),"")))</f>
        <v/>
      </c>
      <c r="P579" s="11" t="str">
        <f>IF(IFERROR(VLOOKUP(W579,Home!$C$8:$R$1048576,3,FALSE),"")=0,"",IFERROR(VLOOKUP(W579,Home!$C$8:$R$1048576,3,FALSE),""))</f>
        <v/>
      </c>
      <c r="Q579" s="11" t="str">
        <f t="shared" si="205"/>
        <v/>
      </c>
      <c r="R579" s="130" t="e">
        <f>VLOOKUP(Q579,'Baggrund til lister'!$G$4:$H$15,2,FALSE)</f>
        <v>#N/A</v>
      </c>
      <c r="S579" s="11" t="str">
        <f t="shared" si="185"/>
        <v/>
      </c>
      <c r="T579" s="11" t="str">
        <f>IF(IFERROR(VLOOKUP(N579,Home!$C$8:$R$1048576,11,FALSE),"")=0,"",IFERROR(VLOOKUP(N579,Home!$C$8:$R$1048576,11,FALSE),""))</f>
        <v/>
      </c>
      <c r="U579" s="11" t="str">
        <f>IF(IFERROR(VLOOKUP(O579,Home!$C$8:$R$1048576,12,FALSE),"")=0,"",IFERROR(VLOOKUP(O579,Home!$C$8:$R$1048576,12,FALSE),""))</f>
        <v/>
      </c>
      <c r="V579" s="11" t="str">
        <f>IF(IFERROR(VLOOKUP(O579,Home!$C$8:$R$1048576,8,FALSE),"")=0,"",IFERROR(VLOOKUP(O579,Home!$C$8:$R$1048576,8,FALSE),""))</f>
        <v/>
      </c>
      <c r="W579" s="11" t="str">
        <f>IF(OR(VLOOKUP(N579,Home!$C$7:$I$207,6,FALSE)="",VLOOKUP(N579,Home!$C$7:$I$207,7,FALSE)=""),"FEJL",SUM(Baggrundsark!$K$4:K579))</f>
        <v>FEJL</v>
      </c>
      <c r="Y579">
        <v>576</v>
      </c>
      <c r="Z579" s="1"/>
      <c r="AC579" s="44"/>
      <c r="AD579">
        <f t="shared" si="194"/>
        <v>0</v>
      </c>
      <c r="AE579">
        <f>SUM($AD$4:AD579)</f>
        <v>1</v>
      </c>
      <c r="AF579" s="103" t="str">
        <f>IFERROR(VLOOKUP(AN579,Home!$C$8:$E$207,3,FALSE),"")</f>
        <v/>
      </c>
      <c r="AG579" s="103" t="str">
        <f>IFERROR(VLOOKUP(AN579,Home!$C$8:$E$207,2,FALSE),"")</f>
        <v/>
      </c>
      <c r="AH579" s="104" t="str">
        <f>IF(VLOOKUP(AE579,Home!$C$8:$I$207,6,FALSE)="","",VLOOKUP(AE579,Home!$C$8:$I$207,6,FALSE))</f>
        <v/>
      </c>
      <c r="AI579" s="104" t="e">
        <f t="shared" si="202"/>
        <v>#VALUE!</v>
      </c>
      <c r="AJ579" s="105" t="e">
        <f t="shared" si="195"/>
        <v>#VALUE!</v>
      </c>
      <c r="AK579" s="103" t="e">
        <f t="shared" si="186"/>
        <v>#VALUE!</v>
      </c>
      <c r="AL579" s="103" t="e">
        <f t="shared" si="196"/>
        <v>#VALUE!</v>
      </c>
      <c r="AN579" t="str">
        <f>IF(OR(VLOOKUP(AE579,Home!$C$8:$I$207,6,FALSE)="",VLOOKUP(AE579,Home!$C$8:$I$207,7,FALSE)=""),"FEJL",Baggrundsark!AE579)</f>
        <v>FEJL</v>
      </c>
      <c r="AO579">
        <f>IF(VLOOKUP(AE579,Home!$C$8:$N$207,12,FALSE)="Timelønnet",1,0)</f>
        <v>0</v>
      </c>
      <c r="AP579">
        <f>SUM($AO$4:AO579)*AO579</f>
        <v>0</v>
      </c>
      <c r="AQ579">
        <f t="shared" si="203"/>
        <v>1</v>
      </c>
      <c r="AR579" t="str">
        <f t="shared" si="203"/>
        <v/>
      </c>
      <c r="AS579" t="e">
        <f t="shared" si="197"/>
        <v>#VALUE!</v>
      </c>
      <c r="AT579" s="45" t="e">
        <f t="shared" si="204"/>
        <v>#VALUE!</v>
      </c>
      <c r="AU579">
        <f>VLOOKUP(AQ579,Home!$C$8:$J$207,8,FALSE)</f>
        <v>0</v>
      </c>
    </row>
    <row r="580" spans="1:47" x14ac:dyDescent="0.25">
      <c r="A580" s="6">
        <f t="shared" si="189"/>
        <v>0</v>
      </c>
      <c r="B580" s="6">
        <f t="shared" si="198"/>
        <v>0</v>
      </c>
      <c r="C580" s="6" t="str">
        <f t="shared" si="190"/>
        <v/>
      </c>
      <c r="D580" s="7">
        <f t="shared" si="191"/>
        <v>0</v>
      </c>
      <c r="E580" s="7">
        <f t="shared" si="199"/>
        <v>0</v>
      </c>
      <c r="F580" s="7" t="str">
        <f t="shared" si="192"/>
        <v/>
      </c>
      <c r="G580" s="6">
        <f t="shared" si="193"/>
        <v>0</v>
      </c>
      <c r="H580" s="6">
        <f t="shared" si="200"/>
        <v>0</v>
      </c>
      <c r="I580" s="6" t="str">
        <f t="shared" si="201"/>
        <v/>
      </c>
      <c r="J580" s="11">
        <v>577</v>
      </c>
      <c r="K580" s="11">
        <f>IF(IFERROR(VLOOKUP(J580,Home!$A$8:$B$1048576,1,FALSE),0)=0,0,1)</f>
        <v>0</v>
      </c>
      <c r="L580" s="129" t="e">
        <f>IF(VLOOKUP(O580,Home!$C$8:$R$207,6,FALSE)="","",VLOOKUP(O580,Home!$C$8:$R$207,6,FALSE))</f>
        <v>#N/A</v>
      </c>
      <c r="M580" s="129" t="e">
        <f t="shared" ref="M580:M643" si="206">IF(O580=O579,EDATE(M579,1),L580)</f>
        <v>#N/A</v>
      </c>
      <c r="N580" s="11">
        <f>SUM($K$4:K580)</f>
        <v>200</v>
      </c>
      <c r="O580" s="11" t="str">
        <f>IF(P580="","",IF(IFERROR(VLOOKUP(N580,Home!$C$8:$R$1048576,1,FALSE),"")=0,"",IFERROR(VLOOKUP(N580,Home!$C$8:$R$1048576,1,FALSE),"")))</f>
        <v/>
      </c>
      <c r="P580" s="11" t="str">
        <f>IF(IFERROR(VLOOKUP(W580,Home!$C$8:$R$1048576,3,FALSE),"")=0,"",IFERROR(VLOOKUP(W580,Home!$C$8:$R$1048576,3,FALSE),""))</f>
        <v/>
      </c>
      <c r="Q580" s="11" t="str">
        <f t="shared" si="205"/>
        <v/>
      </c>
      <c r="R580" s="130" t="e">
        <f>VLOOKUP(Q580,'Baggrund til lister'!$G$4:$H$15,2,FALSE)</f>
        <v>#N/A</v>
      </c>
      <c r="S580" s="11" t="str">
        <f t="shared" ref="S580:S643" si="207">IFERROR(YEAR(M580),"")</f>
        <v/>
      </c>
      <c r="T580" s="11" t="str">
        <f>IF(IFERROR(VLOOKUP(N580,Home!$C$8:$R$1048576,11,FALSE),"")=0,"",IFERROR(VLOOKUP(N580,Home!$C$8:$R$1048576,11,FALSE),""))</f>
        <v/>
      </c>
      <c r="U580" s="11" t="str">
        <f>IF(IFERROR(VLOOKUP(O580,Home!$C$8:$R$1048576,12,FALSE),"")=0,"",IFERROR(VLOOKUP(O580,Home!$C$8:$R$1048576,12,FALSE),""))</f>
        <v/>
      </c>
      <c r="V580" s="11" t="str">
        <f>IF(IFERROR(VLOOKUP(O580,Home!$C$8:$R$1048576,8,FALSE),"")=0,"",IFERROR(VLOOKUP(O580,Home!$C$8:$R$1048576,8,FALSE),""))</f>
        <v/>
      </c>
      <c r="W580" s="11" t="str">
        <f>IF(OR(VLOOKUP(N580,Home!$C$7:$I$207,6,FALSE)="",VLOOKUP(N580,Home!$C$7:$I$207,7,FALSE)=""),"FEJL",SUM(Baggrundsark!$K$4:K580))</f>
        <v>FEJL</v>
      </c>
      <c r="Y580">
        <v>577</v>
      </c>
      <c r="Z580" s="1"/>
      <c r="AC580" s="44"/>
      <c r="AD580">
        <f t="shared" si="194"/>
        <v>0</v>
      </c>
      <c r="AE580">
        <f>SUM($AD$4:AD580)</f>
        <v>1</v>
      </c>
      <c r="AF580" s="103" t="str">
        <f>IFERROR(VLOOKUP(AN580,Home!$C$8:$E$207,3,FALSE),"")</f>
        <v/>
      </c>
      <c r="AG580" s="103" t="str">
        <f>IFERROR(VLOOKUP(AN580,Home!$C$8:$E$207,2,FALSE),"")</f>
        <v/>
      </c>
      <c r="AH580" s="104" t="str">
        <f>IF(VLOOKUP(AE580,Home!$C$8:$I$207,6,FALSE)="","",VLOOKUP(AE580,Home!$C$8:$I$207,6,FALSE))</f>
        <v/>
      </c>
      <c r="AI580" s="104" t="e">
        <f t="shared" si="202"/>
        <v>#VALUE!</v>
      </c>
      <c r="AJ580" s="105" t="e">
        <f t="shared" si="195"/>
        <v>#VALUE!</v>
      </c>
      <c r="AK580" s="103" t="e">
        <f t="shared" ref="AK580:AK643" si="208">YEAR(AI580)</f>
        <v>#VALUE!</v>
      </c>
      <c r="AL580" s="103" t="e">
        <f t="shared" si="196"/>
        <v>#VALUE!</v>
      </c>
      <c r="AN580" t="str">
        <f>IF(OR(VLOOKUP(AE580,Home!$C$8:$I$207,6,FALSE)="",VLOOKUP(AE580,Home!$C$8:$I$207,7,FALSE)=""),"FEJL",Baggrundsark!AE580)</f>
        <v>FEJL</v>
      </c>
      <c r="AO580">
        <f>IF(VLOOKUP(AE580,Home!$C$8:$N$207,12,FALSE)="Timelønnet",1,0)</f>
        <v>0</v>
      </c>
      <c r="AP580">
        <f>SUM($AO$4:AO580)*AO580</f>
        <v>0</v>
      </c>
      <c r="AQ580">
        <f t="shared" si="203"/>
        <v>1</v>
      </c>
      <c r="AR580" t="str">
        <f t="shared" si="203"/>
        <v/>
      </c>
      <c r="AS580" t="e">
        <f t="shared" si="197"/>
        <v>#VALUE!</v>
      </c>
      <c r="AT580" s="45" t="e">
        <f t="shared" si="204"/>
        <v>#VALUE!</v>
      </c>
      <c r="AU580">
        <f>VLOOKUP(AQ580,Home!$C$8:$J$207,8,FALSE)</f>
        <v>0</v>
      </c>
    </row>
    <row r="581" spans="1:47" x14ac:dyDescent="0.25">
      <c r="A581" s="6">
        <f t="shared" ref="A581:A644" si="209">IF(U581="Kontraktansat",1,0)</f>
        <v>0</v>
      </c>
      <c r="B581" s="6">
        <f t="shared" si="198"/>
        <v>0</v>
      </c>
      <c r="C581" s="6" t="str">
        <f t="shared" ref="C581:C644" si="210">IF(B581=B580,"",B581)</f>
        <v/>
      </c>
      <c r="D581" s="7">
        <f t="shared" ref="D581:D644" si="211">IF(U581="Månedslønnet",1,0)</f>
        <v>0</v>
      </c>
      <c r="E581" s="7">
        <f t="shared" si="199"/>
        <v>0</v>
      </c>
      <c r="F581" s="7" t="str">
        <f t="shared" ref="F581:F644" si="212">IF(E581=E580,"",E581)</f>
        <v/>
      </c>
      <c r="G581" s="6">
        <f t="shared" ref="G581:G644" si="213">IF(U581="Standardsats",1,0)</f>
        <v>0</v>
      </c>
      <c r="H581" s="6">
        <f t="shared" si="200"/>
        <v>0</v>
      </c>
      <c r="I581" s="6" t="str">
        <f t="shared" si="201"/>
        <v/>
      </c>
      <c r="J581" s="11">
        <v>578</v>
      </c>
      <c r="K581" s="11">
        <f>IF(IFERROR(VLOOKUP(J581,Home!$A$8:$B$1048576,1,FALSE),0)=0,0,1)</f>
        <v>0</v>
      </c>
      <c r="L581" s="129" t="e">
        <f>IF(VLOOKUP(O581,Home!$C$8:$R$207,6,FALSE)="","",VLOOKUP(O581,Home!$C$8:$R$207,6,FALSE))</f>
        <v>#N/A</v>
      </c>
      <c r="M581" s="129" t="e">
        <f t="shared" si="206"/>
        <v>#N/A</v>
      </c>
      <c r="N581" s="11">
        <f>SUM($K$4:K581)</f>
        <v>200</v>
      </c>
      <c r="O581" s="11" t="str">
        <f>IF(P581="","",IF(IFERROR(VLOOKUP(N581,Home!$C$8:$R$1048576,1,FALSE),"")=0,"",IFERROR(VLOOKUP(N581,Home!$C$8:$R$1048576,1,FALSE),"")))</f>
        <v/>
      </c>
      <c r="P581" s="11" t="str">
        <f>IF(IFERROR(VLOOKUP(W581,Home!$C$8:$R$1048576,3,FALSE),"")=0,"",IFERROR(VLOOKUP(W581,Home!$C$8:$R$1048576,3,FALSE),""))</f>
        <v/>
      </c>
      <c r="Q581" s="11" t="str">
        <f t="shared" si="205"/>
        <v/>
      </c>
      <c r="R581" s="130" t="e">
        <f>VLOOKUP(Q581,'Baggrund til lister'!$G$4:$H$15,2,FALSE)</f>
        <v>#N/A</v>
      </c>
      <c r="S581" s="11" t="str">
        <f t="shared" si="207"/>
        <v/>
      </c>
      <c r="T581" s="11" t="str">
        <f>IF(IFERROR(VLOOKUP(N581,Home!$C$8:$R$1048576,11,FALSE),"")=0,"",IFERROR(VLOOKUP(N581,Home!$C$8:$R$1048576,11,FALSE),""))</f>
        <v/>
      </c>
      <c r="U581" s="11" t="str">
        <f>IF(IFERROR(VLOOKUP(O581,Home!$C$8:$R$1048576,12,FALSE),"")=0,"",IFERROR(VLOOKUP(O581,Home!$C$8:$R$1048576,12,FALSE),""))</f>
        <v/>
      </c>
      <c r="V581" s="11" t="str">
        <f>IF(IFERROR(VLOOKUP(O581,Home!$C$8:$R$1048576,8,FALSE),"")=0,"",IFERROR(VLOOKUP(O581,Home!$C$8:$R$1048576,8,FALSE),""))</f>
        <v/>
      </c>
      <c r="W581" s="11" t="str">
        <f>IF(OR(VLOOKUP(N581,Home!$C$7:$I$207,6,FALSE)="",VLOOKUP(N581,Home!$C$7:$I$207,7,FALSE)=""),"FEJL",SUM(Baggrundsark!$K$4:K581))</f>
        <v>FEJL</v>
      </c>
      <c r="Y581">
        <v>578</v>
      </c>
      <c r="Z581" s="1"/>
      <c r="AC581" s="44"/>
      <c r="AD581">
        <f t="shared" ref="AD581:AD644" si="214">IF(IFERROR(VLOOKUP(Y581,$AC$4:$AC$203,1,FALSE),0)=0,0,1)</f>
        <v>0</v>
      </c>
      <c r="AE581">
        <f>SUM($AD$4:AD581)</f>
        <v>1</v>
      </c>
      <c r="AF581" s="103" t="str">
        <f>IFERROR(VLOOKUP(AN581,Home!$C$8:$E$207,3,FALSE),"")</f>
        <v/>
      </c>
      <c r="AG581" s="103" t="str">
        <f>IFERROR(VLOOKUP(AN581,Home!$C$8:$E$207,2,FALSE),"")</f>
        <v/>
      </c>
      <c r="AH581" s="104" t="str">
        <f>IF(VLOOKUP(AE581,Home!$C$8:$I$207,6,FALSE)="","",VLOOKUP(AE581,Home!$C$8:$I$207,6,FALSE))</f>
        <v/>
      </c>
      <c r="AI581" s="104" t="e">
        <f t="shared" si="202"/>
        <v>#VALUE!</v>
      </c>
      <c r="AJ581" s="105" t="e">
        <f t="shared" ref="AJ581:AJ644" si="215">1+INT((AI581-DATE(YEAR(AI581+4-WEEKDAY(AI581+6)),1,5)+WEEKDAY(DATE(YEAR(AI581+4-WEEKDAY(AI581+6)),1,3)))/7)</f>
        <v>#VALUE!</v>
      </c>
      <c r="AK581" s="103" t="e">
        <f t="shared" si="208"/>
        <v>#VALUE!</v>
      </c>
      <c r="AL581" s="103" t="e">
        <f t="shared" ref="AL581:AL644" si="216">AK581&amp;" "&amp;AJ581</f>
        <v>#VALUE!</v>
      </c>
      <c r="AN581" t="str">
        <f>IF(OR(VLOOKUP(AE581,Home!$C$8:$I$207,6,FALSE)="",VLOOKUP(AE581,Home!$C$8:$I$207,7,FALSE)=""),"FEJL",Baggrundsark!AE581)</f>
        <v>FEJL</v>
      </c>
      <c r="AO581">
        <f>IF(VLOOKUP(AE581,Home!$C$8:$N$207,12,FALSE)="Timelønnet",1,0)</f>
        <v>0</v>
      </c>
      <c r="AP581">
        <f>SUM($AO$4:AO581)*AO581</f>
        <v>0</v>
      </c>
      <c r="AQ581">
        <f t="shared" si="203"/>
        <v>1</v>
      </c>
      <c r="AR581" t="str">
        <f t="shared" si="203"/>
        <v/>
      </c>
      <c r="AS581" t="e">
        <f t="shared" ref="AS581:AS644" si="217">VLOOKUP(AL581,$BB$4:$BC$476,2,FALSE)</f>
        <v>#VALUE!</v>
      </c>
      <c r="AT581" s="45" t="e">
        <f t="shared" si="204"/>
        <v>#VALUE!</v>
      </c>
      <c r="AU581">
        <f>VLOOKUP(AQ581,Home!$C$8:$J$207,8,FALSE)</f>
        <v>0</v>
      </c>
    </row>
    <row r="582" spans="1:47" x14ac:dyDescent="0.25">
      <c r="A582" s="6">
        <f t="shared" si="209"/>
        <v>0</v>
      </c>
      <c r="B582" s="6">
        <f t="shared" ref="B582:B645" si="218">A582+B581</f>
        <v>0</v>
      </c>
      <c r="C582" s="6" t="str">
        <f t="shared" si="210"/>
        <v/>
      </c>
      <c r="D582" s="7">
        <f t="shared" si="211"/>
        <v>0</v>
      </c>
      <c r="E582" s="7">
        <f t="shared" ref="E582:E645" si="219">D582+E581</f>
        <v>0</v>
      </c>
      <c r="F582" s="7" t="str">
        <f t="shared" si="212"/>
        <v/>
      </c>
      <c r="G582" s="6">
        <f t="shared" si="213"/>
        <v>0</v>
      </c>
      <c r="H582" s="6">
        <f t="shared" ref="H582:H645" si="220">G582+H581</f>
        <v>0</v>
      </c>
      <c r="I582" s="6" t="str">
        <f t="shared" ref="I582:I645" si="221">IF(H582=H581,"",H582)</f>
        <v/>
      </c>
      <c r="J582" s="11">
        <v>579</v>
      </c>
      <c r="K582" s="11">
        <f>IF(IFERROR(VLOOKUP(J582,Home!$A$8:$B$1048576,1,FALSE),0)=0,0,1)</f>
        <v>0</v>
      </c>
      <c r="L582" s="129" t="e">
        <f>IF(VLOOKUP(O582,Home!$C$8:$R$207,6,FALSE)="","",VLOOKUP(O582,Home!$C$8:$R$207,6,FALSE))</f>
        <v>#N/A</v>
      </c>
      <c r="M582" s="129" t="e">
        <f t="shared" si="206"/>
        <v>#N/A</v>
      </c>
      <c r="N582" s="11">
        <f>SUM($K$4:K582)</f>
        <v>200</v>
      </c>
      <c r="O582" s="11" t="str">
        <f>IF(P582="","",IF(IFERROR(VLOOKUP(N582,Home!$C$8:$R$1048576,1,FALSE),"")=0,"",IFERROR(VLOOKUP(N582,Home!$C$8:$R$1048576,1,FALSE),"")))</f>
        <v/>
      </c>
      <c r="P582" s="11" t="str">
        <f>IF(IFERROR(VLOOKUP(W582,Home!$C$8:$R$1048576,3,FALSE),"")=0,"",IFERROR(VLOOKUP(W582,Home!$C$8:$R$1048576,3,FALSE),""))</f>
        <v/>
      </c>
      <c r="Q582" s="11" t="str">
        <f t="shared" si="205"/>
        <v/>
      </c>
      <c r="R582" s="130" t="e">
        <f>VLOOKUP(Q582,'Baggrund til lister'!$G$4:$H$15,2,FALSE)</f>
        <v>#N/A</v>
      </c>
      <c r="S582" s="11" t="str">
        <f t="shared" si="207"/>
        <v/>
      </c>
      <c r="T582" s="11" t="str">
        <f>IF(IFERROR(VLOOKUP(N582,Home!$C$8:$R$1048576,11,FALSE),"")=0,"",IFERROR(VLOOKUP(N582,Home!$C$8:$R$1048576,11,FALSE),""))</f>
        <v/>
      </c>
      <c r="U582" s="11" t="str">
        <f>IF(IFERROR(VLOOKUP(O582,Home!$C$8:$R$1048576,12,FALSE),"")=0,"",IFERROR(VLOOKUP(O582,Home!$C$8:$R$1048576,12,FALSE),""))</f>
        <v/>
      </c>
      <c r="V582" s="11" t="str">
        <f>IF(IFERROR(VLOOKUP(O582,Home!$C$8:$R$1048576,8,FALSE),"")=0,"",IFERROR(VLOOKUP(O582,Home!$C$8:$R$1048576,8,FALSE),""))</f>
        <v/>
      </c>
      <c r="W582" s="11" t="str">
        <f>IF(OR(VLOOKUP(N582,Home!$C$7:$I$207,6,FALSE)="",VLOOKUP(N582,Home!$C$7:$I$207,7,FALSE)=""),"FEJL",SUM(Baggrundsark!$K$4:K582))</f>
        <v>FEJL</v>
      </c>
      <c r="Y582">
        <v>579</v>
      </c>
      <c r="Z582" s="1"/>
      <c r="AC582" s="44"/>
      <c r="AD582">
        <f t="shared" si="214"/>
        <v>0</v>
      </c>
      <c r="AE582">
        <f>SUM($AD$4:AD582)</f>
        <v>1</v>
      </c>
      <c r="AF582" s="103" t="str">
        <f>IFERROR(VLOOKUP(AN582,Home!$C$8:$E$207,3,FALSE),"")</f>
        <v/>
      </c>
      <c r="AG582" s="103" t="str">
        <f>IFERROR(VLOOKUP(AN582,Home!$C$8:$E$207,2,FALSE),"")</f>
        <v/>
      </c>
      <c r="AH582" s="104" t="str">
        <f>IF(VLOOKUP(AE582,Home!$C$8:$I$207,6,FALSE)="","",VLOOKUP(AE582,Home!$C$8:$I$207,6,FALSE))</f>
        <v/>
      </c>
      <c r="AI582" s="104" t="e">
        <f t="shared" ref="AI582:AI645" si="222">IF(AG582=AG581,AI581+14,AH582)</f>
        <v>#VALUE!</v>
      </c>
      <c r="AJ582" s="105" t="e">
        <f t="shared" si="215"/>
        <v>#VALUE!</v>
      </c>
      <c r="AK582" s="103" t="e">
        <f t="shared" si="208"/>
        <v>#VALUE!</v>
      </c>
      <c r="AL582" s="103" t="e">
        <f t="shared" si="216"/>
        <v>#VALUE!</v>
      </c>
      <c r="AN582" t="str">
        <f>IF(OR(VLOOKUP(AE582,Home!$C$8:$I$207,6,FALSE)="",VLOOKUP(AE582,Home!$C$8:$I$207,7,FALSE)=""),"FEJL",Baggrundsark!AE582)</f>
        <v>FEJL</v>
      </c>
      <c r="AO582">
        <f>IF(VLOOKUP(AE582,Home!$C$8:$N$207,12,FALSE)="Timelønnet",1,0)</f>
        <v>0</v>
      </c>
      <c r="AP582">
        <f>SUM($AO$4:AO582)*AO582</f>
        <v>0</v>
      </c>
      <c r="AQ582">
        <f t="shared" si="203"/>
        <v>1</v>
      </c>
      <c r="AR582" t="str">
        <f t="shared" si="203"/>
        <v/>
      </c>
      <c r="AS582" t="e">
        <f t="shared" si="217"/>
        <v>#VALUE!</v>
      </c>
      <c r="AT582" s="45" t="e">
        <f t="shared" si="204"/>
        <v>#VALUE!</v>
      </c>
      <c r="AU582">
        <f>VLOOKUP(AQ582,Home!$C$8:$J$207,8,FALSE)</f>
        <v>0</v>
      </c>
    </row>
    <row r="583" spans="1:47" x14ac:dyDescent="0.25">
      <c r="A583" s="6">
        <f t="shared" si="209"/>
        <v>0</v>
      </c>
      <c r="B583" s="6">
        <f t="shared" si="218"/>
        <v>0</v>
      </c>
      <c r="C583" s="6" t="str">
        <f t="shared" si="210"/>
        <v/>
      </c>
      <c r="D583" s="7">
        <f t="shared" si="211"/>
        <v>0</v>
      </c>
      <c r="E583" s="7">
        <f t="shared" si="219"/>
        <v>0</v>
      </c>
      <c r="F583" s="7" t="str">
        <f t="shared" si="212"/>
        <v/>
      </c>
      <c r="G583" s="6">
        <f t="shared" si="213"/>
        <v>0</v>
      </c>
      <c r="H583" s="6">
        <f t="shared" si="220"/>
        <v>0</v>
      </c>
      <c r="I583" s="6" t="str">
        <f t="shared" si="221"/>
        <v/>
      </c>
      <c r="J583" s="11">
        <v>580</v>
      </c>
      <c r="K583" s="11">
        <f>IF(IFERROR(VLOOKUP(J583,Home!$A$8:$B$1048576,1,FALSE),0)=0,0,1)</f>
        <v>0</v>
      </c>
      <c r="L583" s="129" t="e">
        <f>IF(VLOOKUP(O583,Home!$C$8:$R$207,6,FALSE)="","",VLOOKUP(O583,Home!$C$8:$R$207,6,FALSE))</f>
        <v>#N/A</v>
      </c>
      <c r="M583" s="129" t="e">
        <f t="shared" si="206"/>
        <v>#N/A</v>
      </c>
      <c r="N583" s="11">
        <f>SUM($K$4:K583)</f>
        <v>200</v>
      </c>
      <c r="O583" s="11" t="str">
        <f>IF(P583="","",IF(IFERROR(VLOOKUP(N583,Home!$C$8:$R$1048576,1,FALSE),"")=0,"",IFERROR(VLOOKUP(N583,Home!$C$8:$R$1048576,1,FALSE),"")))</f>
        <v/>
      </c>
      <c r="P583" s="11" t="str">
        <f>IF(IFERROR(VLOOKUP(W583,Home!$C$8:$R$1048576,3,FALSE),"")=0,"",IFERROR(VLOOKUP(W583,Home!$C$8:$R$1048576,3,FALSE),""))</f>
        <v/>
      </c>
      <c r="Q583" s="11" t="str">
        <f t="shared" si="205"/>
        <v/>
      </c>
      <c r="R583" s="130" t="e">
        <f>VLOOKUP(Q583,'Baggrund til lister'!$G$4:$H$15,2,FALSE)</f>
        <v>#N/A</v>
      </c>
      <c r="S583" s="11" t="str">
        <f t="shared" si="207"/>
        <v/>
      </c>
      <c r="T583" s="11" t="str">
        <f>IF(IFERROR(VLOOKUP(N583,Home!$C$8:$R$1048576,11,FALSE),"")=0,"",IFERROR(VLOOKUP(N583,Home!$C$8:$R$1048576,11,FALSE),""))</f>
        <v/>
      </c>
      <c r="U583" s="11" t="str">
        <f>IF(IFERROR(VLOOKUP(O583,Home!$C$8:$R$1048576,12,FALSE),"")=0,"",IFERROR(VLOOKUP(O583,Home!$C$8:$R$1048576,12,FALSE),""))</f>
        <v/>
      </c>
      <c r="V583" s="11" t="str">
        <f>IF(IFERROR(VLOOKUP(O583,Home!$C$8:$R$1048576,8,FALSE),"")=0,"",IFERROR(VLOOKUP(O583,Home!$C$8:$R$1048576,8,FALSE),""))</f>
        <v/>
      </c>
      <c r="W583" s="11" t="str">
        <f>IF(OR(VLOOKUP(N583,Home!$C$7:$I$207,6,FALSE)="",VLOOKUP(N583,Home!$C$7:$I$207,7,FALSE)=""),"FEJL",SUM(Baggrundsark!$K$4:K583))</f>
        <v>FEJL</v>
      </c>
      <c r="Y583">
        <v>580</v>
      </c>
      <c r="Z583" s="1"/>
      <c r="AC583" s="44"/>
      <c r="AD583">
        <f t="shared" si="214"/>
        <v>0</v>
      </c>
      <c r="AE583">
        <f>SUM($AD$4:AD583)</f>
        <v>1</v>
      </c>
      <c r="AF583" s="103" t="str">
        <f>IFERROR(VLOOKUP(AN583,Home!$C$8:$E$207,3,FALSE),"")</f>
        <v/>
      </c>
      <c r="AG583" s="103" t="str">
        <f>IFERROR(VLOOKUP(AN583,Home!$C$8:$E$207,2,FALSE),"")</f>
        <v/>
      </c>
      <c r="AH583" s="104" t="str">
        <f>IF(VLOOKUP(AE583,Home!$C$8:$I$207,6,FALSE)="","",VLOOKUP(AE583,Home!$C$8:$I$207,6,FALSE))</f>
        <v/>
      </c>
      <c r="AI583" s="104" t="e">
        <f t="shared" si="222"/>
        <v>#VALUE!</v>
      </c>
      <c r="AJ583" s="105" t="e">
        <f t="shared" si="215"/>
        <v>#VALUE!</v>
      </c>
      <c r="AK583" s="103" t="e">
        <f t="shared" si="208"/>
        <v>#VALUE!</v>
      </c>
      <c r="AL583" s="103" t="e">
        <f t="shared" si="216"/>
        <v>#VALUE!</v>
      </c>
      <c r="AN583" t="str">
        <f>IF(OR(VLOOKUP(AE583,Home!$C$8:$I$207,6,FALSE)="",VLOOKUP(AE583,Home!$C$8:$I$207,7,FALSE)=""),"FEJL",Baggrundsark!AE583)</f>
        <v>FEJL</v>
      </c>
      <c r="AO583">
        <f>IF(VLOOKUP(AE583,Home!$C$8:$N$207,12,FALSE)="Timelønnet",1,0)</f>
        <v>0</v>
      </c>
      <c r="AP583">
        <f>SUM($AO$4:AO583)*AO583</f>
        <v>0</v>
      </c>
      <c r="AQ583">
        <f t="shared" si="203"/>
        <v>1</v>
      </c>
      <c r="AR583" t="str">
        <f t="shared" si="203"/>
        <v/>
      </c>
      <c r="AS583" t="e">
        <f t="shared" si="217"/>
        <v>#VALUE!</v>
      </c>
      <c r="AT583" s="45" t="e">
        <f t="shared" si="204"/>
        <v>#VALUE!</v>
      </c>
      <c r="AU583">
        <f>VLOOKUP(AQ583,Home!$C$8:$J$207,8,FALSE)</f>
        <v>0</v>
      </c>
    </row>
    <row r="584" spans="1:47" x14ac:dyDescent="0.25">
      <c r="A584" s="6">
        <f t="shared" si="209"/>
        <v>0</v>
      </c>
      <c r="B584" s="6">
        <f t="shared" si="218"/>
        <v>0</v>
      </c>
      <c r="C584" s="6" t="str">
        <f t="shared" si="210"/>
        <v/>
      </c>
      <c r="D584" s="7">
        <f t="shared" si="211"/>
        <v>0</v>
      </c>
      <c r="E584" s="7">
        <f t="shared" si="219"/>
        <v>0</v>
      </c>
      <c r="F584" s="7" t="str">
        <f t="shared" si="212"/>
        <v/>
      </c>
      <c r="G584" s="6">
        <f t="shared" si="213"/>
        <v>0</v>
      </c>
      <c r="H584" s="6">
        <f t="shared" si="220"/>
        <v>0</v>
      </c>
      <c r="I584" s="6" t="str">
        <f t="shared" si="221"/>
        <v/>
      </c>
      <c r="J584" s="11">
        <v>581</v>
      </c>
      <c r="K584" s="11">
        <f>IF(IFERROR(VLOOKUP(J584,Home!$A$8:$B$1048576,1,FALSE),0)=0,0,1)</f>
        <v>0</v>
      </c>
      <c r="L584" s="129" t="e">
        <f>IF(VLOOKUP(O584,Home!$C$8:$R$207,6,FALSE)="","",VLOOKUP(O584,Home!$C$8:$R$207,6,FALSE))</f>
        <v>#N/A</v>
      </c>
      <c r="M584" s="129" t="e">
        <f t="shared" si="206"/>
        <v>#N/A</v>
      </c>
      <c r="N584" s="11">
        <f>SUM($K$4:K584)</f>
        <v>200</v>
      </c>
      <c r="O584" s="11" t="str">
        <f>IF(P584="","",IF(IFERROR(VLOOKUP(N584,Home!$C$8:$R$1048576,1,FALSE),"")=0,"",IFERROR(VLOOKUP(N584,Home!$C$8:$R$1048576,1,FALSE),"")))</f>
        <v/>
      </c>
      <c r="P584" s="11" t="str">
        <f>IF(IFERROR(VLOOKUP(W584,Home!$C$8:$R$1048576,3,FALSE),"")=0,"",IFERROR(VLOOKUP(W584,Home!$C$8:$R$1048576,3,FALSE),""))</f>
        <v/>
      </c>
      <c r="Q584" s="11" t="str">
        <f t="shared" si="205"/>
        <v/>
      </c>
      <c r="R584" s="130" t="e">
        <f>VLOOKUP(Q584,'Baggrund til lister'!$G$4:$H$15,2,FALSE)</f>
        <v>#N/A</v>
      </c>
      <c r="S584" s="11" t="str">
        <f t="shared" si="207"/>
        <v/>
      </c>
      <c r="T584" s="11" t="str">
        <f>IF(IFERROR(VLOOKUP(N584,Home!$C$8:$R$1048576,11,FALSE),"")=0,"",IFERROR(VLOOKUP(N584,Home!$C$8:$R$1048576,11,FALSE),""))</f>
        <v/>
      </c>
      <c r="U584" s="11" t="str">
        <f>IF(IFERROR(VLOOKUP(O584,Home!$C$8:$R$1048576,12,FALSE),"")=0,"",IFERROR(VLOOKUP(O584,Home!$C$8:$R$1048576,12,FALSE),""))</f>
        <v/>
      </c>
      <c r="V584" s="11" t="str">
        <f>IF(IFERROR(VLOOKUP(O584,Home!$C$8:$R$1048576,8,FALSE),"")=0,"",IFERROR(VLOOKUP(O584,Home!$C$8:$R$1048576,8,FALSE),""))</f>
        <v/>
      </c>
      <c r="W584" s="11" t="str">
        <f>IF(OR(VLOOKUP(N584,Home!$C$7:$I$207,6,FALSE)="",VLOOKUP(N584,Home!$C$7:$I$207,7,FALSE)=""),"FEJL",SUM(Baggrundsark!$K$4:K584))</f>
        <v>FEJL</v>
      </c>
      <c r="Y584">
        <v>581</v>
      </c>
      <c r="Z584" s="1"/>
      <c r="AC584" s="44"/>
      <c r="AD584">
        <f t="shared" si="214"/>
        <v>0</v>
      </c>
      <c r="AE584">
        <f>SUM($AD$4:AD584)</f>
        <v>1</v>
      </c>
      <c r="AF584" s="103" t="str">
        <f>IFERROR(VLOOKUP(AN584,Home!$C$8:$E$207,3,FALSE),"")</f>
        <v/>
      </c>
      <c r="AG584" s="103" t="str">
        <f>IFERROR(VLOOKUP(AN584,Home!$C$8:$E$207,2,FALSE),"")</f>
        <v/>
      </c>
      <c r="AH584" s="104" t="str">
        <f>IF(VLOOKUP(AE584,Home!$C$8:$I$207,6,FALSE)="","",VLOOKUP(AE584,Home!$C$8:$I$207,6,FALSE))</f>
        <v/>
      </c>
      <c r="AI584" s="104" t="e">
        <f t="shared" si="222"/>
        <v>#VALUE!</v>
      </c>
      <c r="AJ584" s="105" t="e">
        <f t="shared" si="215"/>
        <v>#VALUE!</v>
      </c>
      <c r="AK584" s="103" t="e">
        <f t="shared" si="208"/>
        <v>#VALUE!</v>
      </c>
      <c r="AL584" s="103" t="e">
        <f t="shared" si="216"/>
        <v>#VALUE!</v>
      </c>
      <c r="AN584" t="str">
        <f>IF(OR(VLOOKUP(AE584,Home!$C$8:$I$207,6,FALSE)="",VLOOKUP(AE584,Home!$C$8:$I$207,7,FALSE)=""),"FEJL",Baggrundsark!AE584)</f>
        <v>FEJL</v>
      </c>
      <c r="AO584">
        <f>IF(VLOOKUP(AE584,Home!$C$8:$N$207,12,FALSE)="Timelønnet",1,0)</f>
        <v>0</v>
      </c>
      <c r="AP584">
        <f>SUM($AO$4:AO584)*AO584</f>
        <v>0</v>
      </c>
      <c r="AQ584">
        <f t="shared" si="203"/>
        <v>1</v>
      </c>
      <c r="AR584" t="str">
        <f t="shared" si="203"/>
        <v/>
      </c>
      <c r="AS584" t="e">
        <f t="shared" si="217"/>
        <v>#VALUE!</v>
      </c>
      <c r="AT584" s="45" t="e">
        <f t="shared" si="204"/>
        <v>#VALUE!</v>
      </c>
      <c r="AU584">
        <f>VLOOKUP(AQ584,Home!$C$8:$J$207,8,FALSE)</f>
        <v>0</v>
      </c>
    </row>
    <row r="585" spans="1:47" x14ac:dyDescent="0.25">
      <c r="A585" s="6">
        <f t="shared" si="209"/>
        <v>0</v>
      </c>
      <c r="B585" s="6">
        <f t="shared" si="218"/>
        <v>0</v>
      </c>
      <c r="C585" s="6" t="str">
        <f t="shared" si="210"/>
        <v/>
      </c>
      <c r="D585" s="7">
        <f t="shared" si="211"/>
        <v>0</v>
      </c>
      <c r="E585" s="7">
        <f t="shared" si="219"/>
        <v>0</v>
      </c>
      <c r="F585" s="7" t="str">
        <f t="shared" si="212"/>
        <v/>
      </c>
      <c r="G585" s="6">
        <f t="shared" si="213"/>
        <v>0</v>
      </c>
      <c r="H585" s="6">
        <f t="shared" si="220"/>
        <v>0</v>
      </c>
      <c r="I585" s="6" t="str">
        <f t="shared" si="221"/>
        <v/>
      </c>
      <c r="J585" s="11">
        <v>582</v>
      </c>
      <c r="K585" s="11">
        <f>IF(IFERROR(VLOOKUP(J585,Home!$A$8:$B$1048576,1,FALSE),0)=0,0,1)</f>
        <v>0</v>
      </c>
      <c r="L585" s="129" t="e">
        <f>IF(VLOOKUP(O585,Home!$C$8:$R$207,6,FALSE)="","",VLOOKUP(O585,Home!$C$8:$R$207,6,FALSE))</f>
        <v>#N/A</v>
      </c>
      <c r="M585" s="129" t="e">
        <f t="shared" si="206"/>
        <v>#N/A</v>
      </c>
      <c r="N585" s="11">
        <f>SUM($K$4:K585)</f>
        <v>200</v>
      </c>
      <c r="O585" s="11" t="str">
        <f>IF(P585="","",IF(IFERROR(VLOOKUP(N585,Home!$C$8:$R$1048576,1,FALSE),"")=0,"",IFERROR(VLOOKUP(N585,Home!$C$8:$R$1048576,1,FALSE),"")))</f>
        <v/>
      </c>
      <c r="P585" s="11" t="str">
        <f>IF(IFERROR(VLOOKUP(W585,Home!$C$8:$R$1048576,3,FALSE),"")=0,"",IFERROR(VLOOKUP(W585,Home!$C$8:$R$1048576,3,FALSE),""))</f>
        <v/>
      </c>
      <c r="Q585" s="11" t="str">
        <f t="shared" si="205"/>
        <v/>
      </c>
      <c r="R585" s="130" t="e">
        <f>VLOOKUP(Q585,'Baggrund til lister'!$G$4:$H$15,2,FALSE)</f>
        <v>#N/A</v>
      </c>
      <c r="S585" s="11" t="str">
        <f t="shared" si="207"/>
        <v/>
      </c>
      <c r="T585" s="11" t="str">
        <f>IF(IFERROR(VLOOKUP(N585,Home!$C$8:$R$1048576,11,FALSE),"")=0,"",IFERROR(VLOOKUP(N585,Home!$C$8:$R$1048576,11,FALSE),""))</f>
        <v/>
      </c>
      <c r="U585" s="11" t="str">
        <f>IF(IFERROR(VLOOKUP(O585,Home!$C$8:$R$1048576,12,FALSE),"")=0,"",IFERROR(VLOOKUP(O585,Home!$C$8:$R$1048576,12,FALSE),""))</f>
        <v/>
      </c>
      <c r="V585" s="11" t="str">
        <f>IF(IFERROR(VLOOKUP(O585,Home!$C$8:$R$1048576,8,FALSE),"")=0,"",IFERROR(VLOOKUP(O585,Home!$C$8:$R$1048576,8,FALSE),""))</f>
        <v/>
      </c>
      <c r="W585" s="11" t="str">
        <f>IF(OR(VLOOKUP(N585,Home!$C$7:$I$207,6,FALSE)="",VLOOKUP(N585,Home!$C$7:$I$207,7,FALSE)=""),"FEJL",SUM(Baggrundsark!$K$4:K585))</f>
        <v>FEJL</v>
      </c>
      <c r="Y585">
        <v>582</v>
      </c>
      <c r="Z585" s="1"/>
      <c r="AC585" s="44"/>
      <c r="AD585">
        <f t="shared" si="214"/>
        <v>0</v>
      </c>
      <c r="AE585">
        <f>SUM($AD$4:AD585)</f>
        <v>1</v>
      </c>
      <c r="AF585" s="103" t="str">
        <f>IFERROR(VLOOKUP(AN585,Home!$C$8:$E$207,3,FALSE),"")</f>
        <v/>
      </c>
      <c r="AG585" s="103" t="str">
        <f>IFERROR(VLOOKUP(AN585,Home!$C$8:$E$207,2,FALSE),"")</f>
        <v/>
      </c>
      <c r="AH585" s="104" t="str">
        <f>IF(VLOOKUP(AE585,Home!$C$8:$I$207,6,FALSE)="","",VLOOKUP(AE585,Home!$C$8:$I$207,6,FALSE))</f>
        <v/>
      </c>
      <c r="AI585" s="104" t="e">
        <f t="shared" si="222"/>
        <v>#VALUE!</v>
      </c>
      <c r="AJ585" s="105" t="e">
        <f t="shared" si="215"/>
        <v>#VALUE!</v>
      </c>
      <c r="AK585" s="103" t="e">
        <f t="shared" si="208"/>
        <v>#VALUE!</v>
      </c>
      <c r="AL585" s="103" t="e">
        <f t="shared" si="216"/>
        <v>#VALUE!</v>
      </c>
      <c r="AN585" t="str">
        <f>IF(OR(VLOOKUP(AE585,Home!$C$8:$I$207,6,FALSE)="",VLOOKUP(AE585,Home!$C$8:$I$207,7,FALSE)=""),"FEJL",Baggrundsark!AE585)</f>
        <v>FEJL</v>
      </c>
      <c r="AO585">
        <f>IF(VLOOKUP(AE585,Home!$C$8:$N$207,12,FALSE)="Timelønnet",1,0)</f>
        <v>0</v>
      </c>
      <c r="AP585">
        <f>SUM($AO$4:AO585)*AO585</f>
        <v>0</v>
      </c>
      <c r="AQ585">
        <f t="shared" si="203"/>
        <v>1</v>
      </c>
      <c r="AR585" t="str">
        <f t="shared" si="203"/>
        <v/>
      </c>
      <c r="AS585" t="e">
        <f t="shared" si="217"/>
        <v>#VALUE!</v>
      </c>
      <c r="AT585" s="45" t="e">
        <f t="shared" si="204"/>
        <v>#VALUE!</v>
      </c>
      <c r="AU585">
        <f>VLOOKUP(AQ585,Home!$C$8:$J$207,8,FALSE)</f>
        <v>0</v>
      </c>
    </row>
    <row r="586" spans="1:47" x14ac:dyDescent="0.25">
      <c r="A586" s="6">
        <f t="shared" si="209"/>
        <v>0</v>
      </c>
      <c r="B586" s="6">
        <f t="shared" si="218"/>
        <v>0</v>
      </c>
      <c r="C586" s="6" t="str">
        <f t="shared" si="210"/>
        <v/>
      </c>
      <c r="D586" s="7">
        <f t="shared" si="211"/>
        <v>0</v>
      </c>
      <c r="E586" s="7">
        <f t="shared" si="219"/>
        <v>0</v>
      </c>
      <c r="F586" s="7" t="str">
        <f t="shared" si="212"/>
        <v/>
      </c>
      <c r="G586" s="6">
        <f t="shared" si="213"/>
        <v>0</v>
      </c>
      <c r="H586" s="6">
        <f t="shared" si="220"/>
        <v>0</v>
      </c>
      <c r="I586" s="6" t="str">
        <f t="shared" si="221"/>
        <v/>
      </c>
      <c r="J586" s="11">
        <v>583</v>
      </c>
      <c r="K586" s="11">
        <f>IF(IFERROR(VLOOKUP(J586,Home!$A$8:$B$1048576,1,FALSE),0)=0,0,1)</f>
        <v>0</v>
      </c>
      <c r="L586" s="129" t="e">
        <f>IF(VLOOKUP(O586,Home!$C$8:$R$207,6,FALSE)="","",VLOOKUP(O586,Home!$C$8:$R$207,6,FALSE))</f>
        <v>#N/A</v>
      </c>
      <c r="M586" s="129" t="e">
        <f t="shared" si="206"/>
        <v>#N/A</v>
      </c>
      <c r="N586" s="11">
        <f>SUM($K$4:K586)</f>
        <v>200</v>
      </c>
      <c r="O586" s="11" t="str">
        <f>IF(P586="","",IF(IFERROR(VLOOKUP(N586,Home!$C$8:$R$1048576,1,FALSE),"")=0,"",IFERROR(VLOOKUP(N586,Home!$C$8:$R$1048576,1,FALSE),"")))</f>
        <v/>
      </c>
      <c r="P586" s="11" t="str">
        <f>IF(IFERROR(VLOOKUP(W586,Home!$C$8:$R$1048576,3,FALSE),"")=0,"",IFERROR(VLOOKUP(W586,Home!$C$8:$R$1048576,3,FALSE),""))</f>
        <v/>
      </c>
      <c r="Q586" s="11" t="str">
        <f t="shared" si="205"/>
        <v/>
      </c>
      <c r="R586" s="130" t="e">
        <f>VLOOKUP(Q586,'Baggrund til lister'!$G$4:$H$15,2,FALSE)</f>
        <v>#N/A</v>
      </c>
      <c r="S586" s="11" t="str">
        <f t="shared" si="207"/>
        <v/>
      </c>
      <c r="T586" s="11" t="str">
        <f>IF(IFERROR(VLOOKUP(N586,Home!$C$8:$R$1048576,11,FALSE),"")=0,"",IFERROR(VLOOKUP(N586,Home!$C$8:$R$1048576,11,FALSE),""))</f>
        <v/>
      </c>
      <c r="U586" s="11" t="str">
        <f>IF(IFERROR(VLOOKUP(O586,Home!$C$8:$R$1048576,12,FALSE),"")=0,"",IFERROR(VLOOKUP(O586,Home!$C$8:$R$1048576,12,FALSE),""))</f>
        <v/>
      </c>
      <c r="V586" s="11" t="str">
        <f>IF(IFERROR(VLOOKUP(O586,Home!$C$8:$R$1048576,8,FALSE),"")=0,"",IFERROR(VLOOKUP(O586,Home!$C$8:$R$1048576,8,FALSE),""))</f>
        <v/>
      </c>
      <c r="W586" s="11" t="str">
        <f>IF(OR(VLOOKUP(N586,Home!$C$7:$I$207,6,FALSE)="",VLOOKUP(N586,Home!$C$7:$I$207,7,FALSE)=""),"FEJL",SUM(Baggrundsark!$K$4:K586))</f>
        <v>FEJL</v>
      </c>
      <c r="Y586">
        <v>583</v>
      </c>
      <c r="Z586" s="1"/>
      <c r="AC586" s="44"/>
      <c r="AD586">
        <f t="shared" si="214"/>
        <v>0</v>
      </c>
      <c r="AE586">
        <f>SUM($AD$4:AD586)</f>
        <v>1</v>
      </c>
      <c r="AF586" s="103" t="str">
        <f>IFERROR(VLOOKUP(AN586,Home!$C$8:$E$207,3,FALSE),"")</f>
        <v/>
      </c>
      <c r="AG586" s="103" t="str">
        <f>IFERROR(VLOOKUP(AN586,Home!$C$8:$E$207,2,FALSE),"")</f>
        <v/>
      </c>
      <c r="AH586" s="104" t="str">
        <f>IF(VLOOKUP(AE586,Home!$C$8:$I$207,6,FALSE)="","",VLOOKUP(AE586,Home!$C$8:$I$207,6,FALSE))</f>
        <v/>
      </c>
      <c r="AI586" s="104" t="e">
        <f t="shared" si="222"/>
        <v>#VALUE!</v>
      </c>
      <c r="AJ586" s="105" t="e">
        <f t="shared" si="215"/>
        <v>#VALUE!</v>
      </c>
      <c r="AK586" s="103" t="e">
        <f t="shared" si="208"/>
        <v>#VALUE!</v>
      </c>
      <c r="AL586" s="103" t="e">
        <f t="shared" si="216"/>
        <v>#VALUE!</v>
      </c>
      <c r="AN586" t="str">
        <f>IF(OR(VLOOKUP(AE586,Home!$C$8:$I$207,6,FALSE)="",VLOOKUP(AE586,Home!$C$8:$I$207,7,FALSE)=""),"FEJL",Baggrundsark!AE586)</f>
        <v>FEJL</v>
      </c>
      <c r="AO586">
        <f>IF(VLOOKUP(AE586,Home!$C$8:$N$207,12,FALSE)="Timelønnet",1,0)</f>
        <v>0</v>
      </c>
      <c r="AP586">
        <f>SUM($AO$4:AO586)*AO586</f>
        <v>0</v>
      </c>
      <c r="AQ586">
        <f t="shared" si="203"/>
        <v>1</v>
      </c>
      <c r="AR586" t="str">
        <f t="shared" si="203"/>
        <v/>
      </c>
      <c r="AS586" t="e">
        <f t="shared" si="217"/>
        <v>#VALUE!</v>
      </c>
      <c r="AT586" s="45" t="e">
        <f t="shared" si="204"/>
        <v>#VALUE!</v>
      </c>
      <c r="AU586">
        <f>VLOOKUP(AQ586,Home!$C$8:$J$207,8,FALSE)</f>
        <v>0</v>
      </c>
    </row>
    <row r="587" spans="1:47" x14ac:dyDescent="0.25">
      <c r="A587" s="6">
        <f t="shared" si="209"/>
        <v>0</v>
      </c>
      <c r="B587" s="6">
        <f t="shared" si="218"/>
        <v>0</v>
      </c>
      <c r="C587" s="6" t="str">
        <f t="shared" si="210"/>
        <v/>
      </c>
      <c r="D587" s="7">
        <f t="shared" si="211"/>
        <v>0</v>
      </c>
      <c r="E587" s="7">
        <f t="shared" si="219"/>
        <v>0</v>
      </c>
      <c r="F587" s="7" t="str">
        <f t="shared" si="212"/>
        <v/>
      </c>
      <c r="G587" s="6">
        <f t="shared" si="213"/>
        <v>0</v>
      </c>
      <c r="H587" s="6">
        <f t="shared" si="220"/>
        <v>0</v>
      </c>
      <c r="I587" s="6" t="str">
        <f t="shared" si="221"/>
        <v/>
      </c>
      <c r="J587" s="11">
        <v>584</v>
      </c>
      <c r="K587" s="11">
        <f>IF(IFERROR(VLOOKUP(J587,Home!$A$8:$B$1048576,1,FALSE),0)=0,0,1)</f>
        <v>0</v>
      </c>
      <c r="L587" s="129" t="e">
        <f>IF(VLOOKUP(O587,Home!$C$8:$R$207,6,FALSE)="","",VLOOKUP(O587,Home!$C$8:$R$207,6,FALSE))</f>
        <v>#N/A</v>
      </c>
      <c r="M587" s="129" t="e">
        <f t="shared" si="206"/>
        <v>#N/A</v>
      </c>
      <c r="N587" s="11">
        <f>SUM($K$4:K587)</f>
        <v>200</v>
      </c>
      <c r="O587" s="11" t="str">
        <f>IF(P587="","",IF(IFERROR(VLOOKUP(N587,Home!$C$8:$R$1048576,1,FALSE),"")=0,"",IFERROR(VLOOKUP(N587,Home!$C$8:$R$1048576,1,FALSE),"")))</f>
        <v/>
      </c>
      <c r="P587" s="11" t="str">
        <f>IF(IFERROR(VLOOKUP(W587,Home!$C$8:$R$1048576,3,FALSE),"")=0,"",IFERROR(VLOOKUP(W587,Home!$C$8:$R$1048576,3,FALSE),""))</f>
        <v/>
      </c>
      <c r="Q587" s="11" t="str">
        <f t="shared" si="205"/>
        <v/>
      </c>
      <c r="R587" s="130" t="e">
        <f>VLOOKUP(Q587,'Baggrund til lister'!$G$4:$H$15,2,FALSE)</f>
        <v>#N/A</v>
      </c>
      <c r="S587" s="11" t="str">
        <f t="shared" si="207"/>
        <v/>
      </c>
      <c r="T587" s="11" t="str">
        <f>IF(IFERROR(VLOOKUP(N587,Home!$C$8:$R$1048576,11,FALSE),"")=0,"",IFERROR(VLOOKUP(N587,Home!$C$8:$R$1048576,11,FALSE),""))</f>
        <v/>
      </c>
      <c r="U587" s="11" t="str">
        <f>IF(IFERROR(VLOOKUP(O587,Home!$C$8:$R$1048576,12,FALSE),"")=0,"",IFERROR(VLOOKUP(O587,Home!$C$8:$R$1048576,12,FALSE),""))</f>
        <v/>
      </c>
      <c r="V587" s="11" t="str">
        <f>IF(IFERROR(VLOOKUP(O587,Home!$C$8:$R$1048576,8,FALSE),"")=0,"",IFERROR(VLOOKUP(O587,Home!$C$8:$R$1048576,8,FALSE),""))</f>
        <v/>
      </c>
      <c r="W587" s="11" t="str">
        <f>IF(OR(VLOOKUP(N587,Home!$C$7:$I$207,6,FALSE)="",VLOOKUP(N587,Home!$C$7:$I$207,7,FALSE)=""),"FEJL",SUM(Baggrundsark!$K$4:K587))</f>
        <v>FEJL</v>
      </c>
      <c r="Y587">
        <v>584</v>
      </c>
      <c r="Z587" s="1"/>
      <c r="AC587" s="44"/>
      <c r="AD587">
        <f t="shared" si="214"/>
        <v>0</v>
      </c>
      <c r="AE587">
        <f>SUM($AD$4:AD587)</f>
        <v>1</v>
      </c>
      <c r="AF587" s="103" t="str">
        <f>IFERROR(VLOOKUP(AN587,Home!$C$8:$E$207,3,FALSE),"")</f>
        <v/>
      </c>
      <c r="AG587" s="103" t="str">
        <f>IFERROR(VLOOKUP(AN587,Home!$C$8:$E$207,2,FALSE),"")</f>
        <v/>
      </c>
      <c r="AH587" s="104" t="str">
        <f>IF(VLOOKUP(AE587,Home!$C$8:$I$207,6,FALSE)="","",VLOOKUP(AE587,Home!$C$8:$I$207,6,FALSE))</f>
        <v/>
      </c>
      <c r="AI587" s="104" t="e">
        <f t="shared" si="222"/>
        <v>#VALUE!</v>
      </c>
      <c r="AJ587" s="105" t="e">
        <f t="shared" si="215"/>
        <v>#VALUE!</v>
      </c>
      <c r="AK587" s="103" t="e">
        <f t="shared" si="208"/>
        <v>#VALUE!</v>
      </c>
      <c r="AL587" s="103" t="e">
        <f t="shared" si="216"/>
        <v>#VALUE!</v>
      </c>
      <c r="AN587" t="str">
        <f>IF(OR(VLOOKUP(AE587,Home!$C$8:$I$207,6,FALSE)="",VLOOKUP(AE587,Home!$C$8:$I$207,7,FALSE)=""),"FEJL",Baggrundsark!AE587)</f>
        <v>FEJL</v>
      </c>
      <c r="AO587">
        <f>IF(VLOOKUP(AE587,Home!$C$8:$N$207,12,FALSE)="Timelønnet",1,0)</f>
        <v>0</v>
      </c>
      <c r="AP587">
        <f>SUM($AO$4:AO587)*AO587</f>
        <v>0</v>
      </c>
      <c r="AQ587">
        <f t="shared" si="203"/>
        <v>1</v>
      </c>
      <c r="AR587" t="str">
        <f t="shared" si="203"/>
        <v/>
      </c>
      <c r="AS587" t="e">
        <f t="shared" si="217"/>
        <v>#VALUE!</v>
      </c>
      <c r="AT587" s="45" t="e">
        <f t="shared" si="204"/>
        <v>#VALUE!</v>
      </c>
      <c r="AU587">
        <f>VLOOKUP(AQ587,Home!$C$8:$J$207,8,FALSE)</f>
        <v>0</v>
      </c>
    </row>
    <row r="588" spans="1:47" x14ac:dyDescent="0.25">
      <c r="A588" s="6">
        <f t="shared" si="209"/>
        <v>0</v>
      </c>
      <c r="B588" s="6">
        <f t="shared" si="218"/>
        <v>0</v>
      </c>
      <c r="C588" s="6" t="str">
        <f t="shared" si="210"/>
        <v/>
      </c>
      <c r="D588" s="7">
        <f t="shared" si="211"/>
        <v>0</v>
      </c>
      <c r="E588" s="7">
        <f t="shared" si="219"/>
        <v>0</v>
      </c>
      <c r="F588" s="7" t="str">
        <f t="shared" si="212"/>
        <v/>
      </c>
      <c r="G588" s="6">
        <f t="shared" si="213"/>
        <v>0</v>
      </c>
      <c r="H588" s="6">
        <f t="shared" si="220"/>
        <v>0</v>
      </c>
      <c r="I588" s="6" t="str">
        <f t="shared" si="221"/>
        <v/>
      </c>
      <c r="J588" s="11">
        <v>585</v>
      </c>
      <c r="K588" s="11">
        <f>IF(IFERROR(VLOOKUP(J588,Home!$A$8:$B$1048576,1,FALSE),0)=0,0,1)</f>
        <v>0</v>
      </c>
      <c r="L588" s="129" t="e">
        <f>IF(VLOOKUP(O588,Home!$C$8:$R$207,6,FALSE)="","",VLOOKUP(O588,Home!$C$8:$R$207,6,FALSE))</f>
        <v>#N/A</v>
      </c>
      <c r="M588" s="129" t="e">
        <f t="shared" si="206"/>
        <v>#N/A</v>
      </c>
      <c r="N588" s="11">
        <f>SUM($K$4:K588)</f>
        <v>200</v>
      </c>
      <c r="O588" s="11" t="str">
        <f>IF(P588="","",IF(IFERROR(VLOOKUP(N588,Home!$C$8:$R$1048576,1,FALSE),"")=0,"",IFERROR(VLOOKUP(N588,Home!$C$8:$R$1048576,1,FALSE),"")))</f>
        <v/>
      </c>
      <c r="P588" s="11" t="str">
        <f>IF(IFERROR(VLOOKUP(W588,Home!$C$8:$R$1048576,3,FALSE),"")=0,"",IFERROR(VLOOKUP(W588,Home!$C$8:$R$1048576,3,FALSE),""))</f>
        <v/>
      </c>
      <c r="Q588" s="11" t="str">
        <f t="shared" si="205"/>
        <v/>
      </c>
      <c r="R588" s="130" t="e">
        <f>VLOOKUP(Q588,'Baggrund til lister'!$G$4:$H$15,2,FALSE)</f>
        <v>#N/A</v>
      </c>
      <c r="S588" s="11" t="str">
        <f t="shared" si="207"/>
        <v/>
      </c>
      <c r="T588" s="11" t="str">
        <f>IF(IFERROR(VLOOKUP(N588,Home!$C$8:$R$1048576,11,FALSE),"")=0,"",IFERROR(VLOOKUP(N588,Home!$C$8:$R$1048576,11,FALSE),""))</f>
        <v/>
      </c>
      <c r="U588" s="11" t="str">
        <f>IF(IFERROR(VLOOKUP(O588,Home!$C$8:$R$1048576,12,FALSE),"")=0,"",IFERROR(VLOOKUP(O588,Home!$C$8:$R$1048576,12,FALSE),""))</f>
        <v/>
      </c>
      <c r="V588" s="11" t="str">
        <f>IF(IFERROR(VLOOKUP(O588,Home!$C$8:$R$1048576,8,FALSE),"")=0,"",IFERROR(VLOOKUP(O588,Home!$C$8:$R$1048576,8,FALSE),""))</f>
        <v/>
      </c>
      <c r="W588" s="11" t="str">
        <f>IF(OR(VLOOKUP(N588,Home!$C$7:$I$207,6,FALSE)="",VLOOKUP(N588,Home!$C$7:$I$207,7,FALSE)=""),"FEJL",SUM(Baggrundsark!$K$4:K588))</f>
        <v>FEJL</v>
      </c>
      <c r="Y588">
        <v>585</v>
      </c>
      <c r="Z588" s="1"/>
      <c r="AC588" s="44"/>
      <c r="AD588">
        <f t="shared" si="214"/>
        <v>0</v>
      </c>
      <c r="AE588">
        <f>SUM($AD$4:AD588)</f>
        <v>1</v>
      </c>
      <c r="AF588" s="103" t="str">
        <f>IFERROR(VLOOKUP(AN588,Home!$C$8:$E$207,3,FALSE),"")</f>
        <v/>
      </c>
      <c r="AG588" s="103" t="str">
        <f>IFERROR(VLOOKUP(AN588,Home!$C$8:$E$207,2,FALSE),"")</f>
        <v/>
      </c>
      <c r="AH588" s="104" t="str">
        <f>IF(VLOOKUP(AE588,Home!$C$8:$I$207,6,FALSE)="","",VLOOKUP(AE588,Home!$C$8:$I$207,6,FALSE))</f>
        <v/>
      </c>
      <c r="AI588" s="104" t="e">
        <f t="shared" si="222"/>
        <v>#VALUE!</v>
      </c>
      <c r="AJ588" s="105" t="e">
        <f t="shared" si="215"/>
        <v>#VALUE!</v>
      </c>
      <c r="AK588" s="103" t="e">
        <f t="shared" si="208"/>
        <v>#VALUE!</v>
      </c>
      <c r="AL588" s="103" t="e">
        <f t="shared" si="216"/>
        <v>#VALUE!</v>
      </c>
      <c r="AN588" t="str">
        <f>IF(OR(VLOOKUP(AE588,Home!$C$8:$I$207,6,FALSE)="",VLOOKUP(AE588,Home!$C$8:$I$207,7,FALSE)=""),"FEJL",Baggrundsark!AE588)</f>
        <v>FEJL</v>
      </c>
      <c r="AO588">
        <f>IF(VLOOKUP(AE588,Home!$C$8:$N$207,12,FALSE)="Timelønnet",1,0)</f>
        <v>0</v>
      </c>
      <c r="AP588">
        <f>SUM($AO$4:AO588)*AO588</f>
        <v>0</v>
      </c>
      <c r="AQ588">
        <f t="shared" si="203"/>
        <v>1</v>
      </c>
      <c r="AR588" t="str">
        <f t="shared" si="203"/>
        <v/>
      </c>
      <c r="AS588" t="e">
        <f t="shared" si="217"/>
        <v>#VALUE!</v>
      </c>
      <c r="AT588" s="45" t="e">
        <f t="shared" si="204"/>
        <v>#VALUE!</v>
      </c>
      <c r="AU588">
        <f>VLOOKUP(AQ588,Home!$C$8:$J$207,8,FALSE)</f>
        <v>0</v>
      </c>
    </row>
    <row r="589" spans="1:47" x14ac:dyDescent="0.25">
      <c r="A589" s="6">
        <f t="shared" si="209"/>
        <v>0</v>
      </c>
      <c r="B589" s="6">
        <f t="shared" si="218"/>
        <v>0</v>
      </c>
      <c r="C589" s="6" t="str">
        <f t="shared" si="210"/>
        <v/>
      </c>
      <c r="D589" s="7">
        <f t="shared" si="211"/>
        <v>0</v>
      </c>
      <c r="E589" s="7">
        <f t="shared" si="219"/>
        <v>0</v>
      </c>
      <c r="F589" s="7" t="str">
        <f t="shared" si="212"/>
        <v/>
      </c>
      <c r="G589" s="6">
        <f t="shared" si="213"/>
        <v>0</v>
      </c>
      <c r="H589" s="6">
        <f t="shared" si="220"/>
        <v>0</v>
      </c>
      <c r="I589" s="6" t="str">
        <f t="shared" si="221"/>
        <v/>
      </c>
      <c r="J589" s="11">
        <v>586</v>
      </c>
      <c r="K589" s="11">
        <f>IF(IFERROR(VLOOKUP(J589,Home!$A$8:$B$1048576,1,FALSE),0)=0,0,1)</f>
        <v>0</v>
      </c>
      <c r="L589" s="129" t="e">
        <f>IF(VLOOKUP(O589,Home!$C$8:$R$207,6,FALSE)="","",VLOOKUP(O589,Home!$C$8:$R$207,6,FALSE))</f>
        <v>#N/A</v>
      </c>
      <c r="M589" s="129" t="e">
        <f t="shared" si="206"/>
        <v>#N/A</v>
      </c>
      <c r="N589" s="11">
        <f>SUM($K$4:K589)</f>
        <v>200</v>
      </c>
      <c r="O589" s="11" t="str">
        <f>IF(P589="","",IF(IFERROR(VLOOKUP(N589,Home!$C$8:$R$1048576,1,FALSE),"")=0,"",IFERROR(VLOOKUP(N589,Home!$C$8:$R$1048576,1,FALSE),"")))</f>
        <v/>
      </c>
      <c r="P589" s="11" t="str">
        <f>IF(IFERROR(VLOOKUP(W589,Home!$C$8:$R$1048576,3,FALSE),"")=0,"",IFERROR(VLOOKUP(W589,Home!$C$8:$R$1048576,3,FALSE),""))</f>
        <v/>
      </c>
      <c r="Q589" s="11" t="str">
        <f t="shared" si="205"/>
        <v/>
      </c>
      <c r="R589" s="130" t="e">
        <f>VLOOKUP(Q589,'Baggrund til lister'!$G$4:$H$15,2,FALSE)</f>
        <v>#N/A</v>
      </c>
      <c r="S589" s="11" t="str">
        <f t="shared" si="207"/>
        <v/>
      </c>
      <c r="T589" s="11" t="str">
        <f>IF(IFERROR(VLOOKUP(N589,Home!$C$8:$R$1048576,11,FALSE),"")=0,"",IFERROR(VLOOKUP(N589,Home!$C$8:$R$1048576,11,FALSE),""))</f>
        <v/>
      </c>
      <c r="U589" s="11" t="str">
        <f>IF(IFERROR(VLOOKUP(O589,Home!$C$8:$R$1048576,12,FALSE),"")=0,"",IFERROR(VLOOKUP(O589,Home!$C$8:$R$1048576,12,FALSE),""))</f>
        <v/>
      </c>
      <c r="V589" s="11" t="str">
        <f>IF(IFERROR(VLOOKUP(O589,Home!$C$8:$R$1048576,8,FALSE),"")=0,"",IFERROR(VLOOKUP(O589,Home!$C$8:$R$1048576,8,FALSE),""))</f>
        <v/>
      </c>
      <c r="W589" s="11" t="str">
        <f>IF(OR(VLOOKUP(N589,Home!$C$7:$I$207,6,FALSE)="",VLOOKUP(N589,Home!$C$7:$I$207,7,FALSE)=""),"FEJL",SUM(Baggrundsark!$K$4:K589))</f>
        <v>FEJL</v>
      </c>
      <c r="Y589">
        <v>586</v>
      </c>
      <c r="Z589" s="1"/>
      <c r="AC589" s="44"/>
      <c r="AD589">
        <f t="shared" si="214"/>
        <v>0</v>
      </c>
      <c r="AE589">
        <f>SUM($AD$4:AD589)</f>
        <v>1</v>
      </c>
      <c r="AF589" s="103" t="str">
        <f>IFERROR(VLOOKUP(AN589,Home!$C$8:$E$207,3,FALSE),"")</f>
        <v/>
      </c>
      <c r="AG589" s="103" t="str">
        <f>IFERROR(VLOOKUP(AN589,Home!$C$8:$E$207,2,FALSE),"")</f>
        <v/>
      </c>
      <c r="AH589" s="104" t="str">
        <f>IF(VLOOKUP(AE589,Home!$C$8:$I$207,6,FALSE)="","",VLOOKUP(AE589,Home!$C$8:$I$207,6,FALSE))</f>
        <v/>
      </c>
      <c r="AI589" s="104" t="e">
        <f t="shared" si="222"/>
        <v>#VALUE!</v>
      </c>
      <c r="AJ589" s="105" t="e">
        <f t="shared" si="215"/>
        <v>#VALUE!</v>
      </c>
      <c r="AK589" s="103" t="e">
        <f t="shared" si="208"/>
        <v>#VALUE!</v>
      </c>
      <c r="AL589" s="103" t="e">
        <f t="shared" si="216"/>
        <v>#VALUE!</v>
      </c>
      <c r="AN589" t="str">
        <f>IF(OR(VLOOKUP(AE589,Home!$C$8:$I$207,6,FALSE)="",VLOOKUP(AE589,Home!$C$8:$I$207,7,FALSE)=""),"FEJL",Baggrundsark!AE589)</f>
        <v>FEJL</v>
      </c>
      <c r="AO589">
        <f>IF(VLOOKUP(AE589,Home!$C$8:$N$207,12,FALSE)="Timelønnet",1,0)</f>
        <v>0</v>
      </c>
      <c r="AP589">
        <f>SUM($AO$4:AO589)*AO589</f>
        <v>0</v>
      </c>
      <c r="AQ589">
        <f t="shared" si="203"/>
        <v>1</v>
      </c>
      <c r="AR589" t="str">
        <f t="shared" si="203"/>
        <v/>
      </c>
      <c r="AS589" t="e">
        <f t="shared" si="217"/>
        <v>#VALUE!</v>
      </c>
      <c r="AT589" s="45" t="e">
        <f t="shared" si="204"/>
        <v>#VALUE!</v>
      </c>
      <c r="AU589">
        <f>VLOOKUP(AQ589,Home!$C$8:$J$207,8,FALSE)</f>
        <v>0</v>
      </c>
    </row>
    <row r="590" spans="1:47" x14ac:dyDescent="0.25">
      <c r="A590" s="6">
        <f t="shared" si="209"/>
        <v>0</v>
      </c>
      <c r="B590" s="6">
        <f t="shared" si="218"/>
        <v>0</v>
      </c>
      <c r="C590" s="6" t="str">
        <f t="shared" si="210"/>
        <v/>
      </c>
      <c r="D590" s="7">
        <f t="shared" si="211"/>
        <v>0</v>
      </c>
      <c r="E590" s="7">
        <f t="shared" si="219"/>
        <v>0</v>
      </c>
      <c r="F590" s="7" t="str">
        <f t="shared" si="212"/>
        <v/>
      </c>
      <c r="G590" s="6">
        <f t="shared" si="213"/>
        <v>0</v>
      </c>
      <c r="H590" s="6">
        <f t="shared" si="220"/>
        <v>0</v>
      </c>
      <c r="I590" s="6" t="str">
        <f t="shared" si="221"/>
        <v/>
      </c>
      <c r="J590" s="11">
        <v>587</v>
      </c>
      <c r="K590" s="11">
        <f>IF(IFERROR(VLOOKUP(J590,Home!$A$8:$B$1048576,1,FALSE),0)=0,0,1)</f>
        <v>0</v>
      </c>
      <c r="L590" s="129" t="e">
        <f>IF(VLOOKUP(O590,Home!$C$8:$R$207,6,FALSE)="","",VLOOKUP(O590,Home!$C$8:$R$207,6,FALSE))</f>
        <v>#N/A</v>
      </c>
      <c r="M590" s="129" t="e">
        <f t="shared" si="206"/>
        <v>#N/A</v>
      </c>
      <c r="N590" s="11">
        <f>SUM($K$4:K590)</f>
        <v>200</v>
      </c>
      <c r="O590" s="11" t="str">
        <f>IF(P590="","",IF(IFERROR(VLOOKUP(N590,Home!$C$8:$R$1048576,1,FALSE),"")=0,"",IFERROR(VLOOKUP(N590,Home!$C$8:$R$1048576,1,FALSE),"")))</f>
        <v/>
      </c>
      <c r="P590" s="11" t="str">
        <f>IF(IFERROR(VLOOKUP(W590,Home!$C$8:$R$1048576,3,FALSE),"")=0,"",IFERROR(VLOOKUP(W590,Home!$C$8:$R$1048576,3,FALSE),""))</f>
        <v/>
      </c>
      <c r="Q590" s="11" t="str">
        <f t="shared" si="205"/>
        <v/>
      </c>
      <c r="R590" s="130" t="e">
        <f>VLOOKUP(Q590,'Baggrund til lister'!$G$4:$H$15,2,FALSE)</f>
        <v>#N/A</v>
      </c>
      <c r="S590" s="11" t="str">
        <f t="shared" si="207"/>
        <v/>
      </c>
      <c r="T590" s="11" t="str">
        <f>IF(IFERROR(VLOOKUP(N590,Home!$C$8:$R$1048576,11,FALSE),"")=0,"",IFERROR(VLOOKUP(N590,Home!$C$8:$R$1048576,11,FALSE),""))</f>
        <v/>
      </c>
      <c r="U590" s="11" t="str">
        <f>IF(IFERROR(VLOOKUP(O590,Home!$C$8:$R$1048576,12,FALSE),"")=0,"",IFERROR(VLOOKUP(O590,Home!$C$8:$R$1048576,12,FALSE),""))</f>
        <v/>
      </c>
      <c r="V590" s="11" t="str">
        <f>IF(IFERROR(VLOOKUP(O590,Home!$C$8:$R$1048576,8,FALSE),"")=0,"",IFERROR(VLOOKUP(O590,Home!$C$8:$R$1048576,8,FALSE),""))</f>
        <v/>
      </c>
      <c r="W590" s="11" t="str">
        <f>IF(OR(VLOOKUP(N590,Home!$C$7:$I$207,6,FALSE)="",VLOOKUP(N590,Home!$C$7:$I$207,7,FALSE)=""),"FEJL",SUM(Baggrundsark!$K$4:K590))</f>
        <v>FEJL</v>
      </c>
      <c r="Y590">
        <v>587</v>
      </c>
      <c r="Z590" s="1"/>
      <c r="AC590" s="44"/>
      <c r="AD590">
        <f t="shared" si="214"/>
        <v>0</v>
      </c>
      <c r="AE590">
        <f>SUM($AD$4:AD590)</f>
        <v>1</v>
      </c>
      <c r="AF590" s="103" t="str">
        <f>IFERROR(VLOOKUP(AN590,Home!$C$8:$E$207,3,FALSE),"")</f>
        <v/>
      </c>
      <c r="AG590" s="103" t="str">
        <f>IFERROR(VLOOKUP(AN590,Home!$C$8:$E$207,2,FALSE),"")</f>
        <v/>
      </c>
      <c r="AH590" s="104" t="str">
        <f>IF(VLOOKUP(AE590,Home!$C$8:$I$207,6,FALSE)="","",VLOOKUP(AE590,Home!$C$8:$I$207,6,FALSE))</f>
        <v/>
      </c>
      <c r="AI590" s="104" t="e">
        <f t="shared" si="222"/>
        <v>#VALUE!</v>
      </c>
      <c r="AJ590" s="105" t="e">
        <f t="shared" si="215"/>
        <v>#VALUE!</v>
      </c>
      <c r="AK590" s="103" t="e">
        <f t="shared" si="208"/>
        <v>#VALUE!</v>
      </c>
      <c r="AL590" s="103" t="e">
        <f t="shared" si="216"/>
        <v>#VALUE!</v>
      </c>
      <c r="AN590" t="str">
        <f>IF(OR(VLOOKUP(AE590,Home!$C$8:$I$207,6,FALSE)="",VLOOKUP(AE590,Home!$C$8:$I$207,7,FALSE)=""),"FEJL",Baggrundsark!AE590)</f>
        <v>FEJL</v>
      </c>
      <c r="AO590">
        <f>IF(VLOOKUP(AE590,Home!$C$8:$N$207,12,FALSE)="Timelønnet",1,0)</f>
        <v>0</v>
      </c>
      <c r="AP590">
        <f>SUM($AO$4:AO590)*AO590</f>
        <v>0</v>
      </c>
      <c r="AQ590">
        <f t="shared" si="203"/>
        <v>1</v>
      </c>
      <c r="AR590" t="str">
        <f t="shared" si="203"/>
        <v/>
      </c>
      <c r="AS590" t="e">
        <f t="shared" si="217"/>
        <v>#VALUE!</v>
      </c>
      <c r="AT590" s="45" t="e">
        <f t="shared" si="204"/>
        <v>#VALUE!</v>
      </c>
      <c r="AU590">
        <f>VLOOKUP(AQ590,Home!$C$8:$J$207,8,FALSE)</f>
        <v>0</v>
      </c>
    </row>
    <row r="591" spans="1:47" x14ac:dyDescent="0.25">
      <c r="A591" s="6">
        <f t="shared" si="209"/>
        <v>0</v>
      </c>
      <c r="B591" s="6">
        <f t="shared" si="218"/>
        <v>0</v>
      </c>
      <c r="C591" s="6" t="str">
        <f t="shared" si="210"/>
        <v/>
      </c>
      <c r="D591" s="7">
        <f t="shared" si="211"/>
        <v>0</v>
      </c>
      <c r="E591" s="7">
        <f t="shared" si="219"/>
        <v>0</v>
      </c>
      <c r="F591" s="7" t="str">
        <f t="shared" si="212"/>
        <v/>
      </c>
      <c r="G591" s="6">
        <f t="shared" si="213"/>
        <v>0</v>
      </c>
      <c r="H591" s="6">
        <f t="shared" si="220"/>
        <v>0</v>
      </c>
      <c r="I591" s="6" t="str">
        <f t="shared" si="221"/>
        <v/>
      </c>
      <c r="J591" s="11">
        <v>588</v>
      </c>
      <c r="K591" s="11">
        <f>IF(IFERROR(VLOOKUP(J591,Home!$A$8:$B$1048576,1,FALSE),0)=0,0,1)</f>
        <v>0</v>
      </c>
      <c r="L591" s="129" t="e">
        <f>IF(VLOOKUP(O591,Home!$C$8:$R$207,6,FALSE)="","",VLOOKUP(O591,Home!$C$8:$R$207,6,FALSE))</f>
        <v>#N/A</v>
      </c>
      <c r="M591" s="129" t="e">
        <f t="shared" si="206"/>
        <v>#N/A</v>
      </c>
      <c r="N591" s="11">
        <f>SUM($K$4:K591)</f>
        <v>200</v>
      </c>
      <c r="O591" s="11" t="str">
        <f>IF(P591="","",IF(IFERROR(VLOOKUP(N591,Home!$C$8:$R$1048576,1,FALSE),"")=0,"",IFERROR(VLOOKUP(N591,Home!$C$8:$R$1048576,1,FALSE),"")))</f>
        <v/>
      </c>
      <c r="P591" s="11" t="str">
        <f>IF(IFERROR(VLOOKUP(W591,Home!$C$8:$R$1048576,3,FALSE),"")=0,"",IFERROR(VLOOKUP(W591,Home!$C$8:$R$1048576,3,FALSE),""))</f>
        <v/>
      </c>
      <c r="Q591" s="11" t="str">
        <f t="shared" si="205"/>
        <v/>
      </c>
      <c r="R591" s="130" t="e">
        <f>VLOOKUP(Q591,'Baggrund til lister'!$G$4:$H$15,2,FALSE)</f>
        <v>#N/A</v>
      </c>
      <c r="S591" s="11" t="str">
        <f t="shared" si="207"/>
        <v/>
      </c>
      <c r="T591" s="11" t="str">
        <f>IF(IFERROR(VLOOKUP(N591,Home!$C$8:$R$1048576,11,FALSE),"")=0,"",IFERROR(VLOOKUP(N591,Home!$C$8:$R$1048576,11,FALSE),""))</f>
        <v/>
      </c>
      <c r="U591" s="11" t="str">
        <f>IF(IFERROR(VLOOKUP(O591,Home!$C$8:$R$1048576,12,FALSE),"")=0,"",IFERROR(VLOOKUP(O591,Home!$C$8:$R$1048576,12,FALSE),""))</f>
        <v/>
      </c>
      <c r="V591" s="11" t="str">
        <f>IF(IFERROR(VLOOKUP(O591,Home!$C$8:$R$1048576,8,FALSE),"")=0,"",IFERROR(VLOOKUP(O591,Home!$C$8:$R$1048576,8,FALSE),""))</f>
        <v/>
      </c>
      <c r="W591" s="11" t="str">
        <f>IF(OR(VLOOKUP(N591,Home!$C$7:$I$207,6,FALSE)="",VLOOKUP(N591,Home!$C$7:$I$207,7,FALSE)=""),"FEJL",SUM(Baggrundsark!$K$4:K591))</f>
        <v>FEJL</v>
      </c>
      <c r="Y591">
        <v>588</v>
      </c>
      <c r="Z591" s="1"/>
      <c r="AC591" s="44"/>
      <c r="AD591">
        <f t="shared" si="214"/>
        <v>0</v>
      </c>
      <c r="AE591">
        <f>SUM($AD$4:AD591)</f>
        <v>1</v>
      </c>
      <c r="AF591" s="103" t="str">
        <f>IFERROR(VLOOKUP(AN591,Home!$C$8:$E$207,3,FALSE),"")</f>
        <v/>
      </c>
      <c r="AG591" s="103" t="str">
        <f>IFERROR(VLOOKUP(AN591,Home!$C$8:$E$207,2,FALSE),"")</f>
        <v/>
      </c>
      <c r="AH591" s="104" t="str">
        <f>IF(VLOOKUP(AE591,Home!$C$8:$I$207,6,FALSE)="","",VLOOKUP(AE591,Home!$C$8:$I$207,6,FALSE))</f>
        <v/>
      </c>
      <c r="AI591" s="104" t="e">
        <f t="shared" si="222"/>
        <v>#VALUE!</v>
      </c>
      <c r="AJ591" s="105" t="e">
        <f t="shared" si="215"/>
        <v>#VALUE!</v>
      </c>
      <c r="AK591" s="103" t="e">
        <f t="shared" si="208"/>
        <v>#VALUE!</v>
      </c>
      <c r="AL591" s="103" t="e">
        <f t="shared" si="216"/>
        <v>#VALUE!</v>
      </c>
      <c r="AN591" t="str">
        <f>IF(OR(VLOOKUP(AE591,Home!$C$8:$I$207,6,FALSE)="",VLOOKUP(AE591,Home!$C$8:$I$207,7,FALSE)=""),"FEJL",Baggrundsark!AE591)</f>
        <v>FEJL</v>
      </c>
      <c r="AO591">
        <f>IF(VLOOKUP(AE591,Home!$C$8:$N$207,12,FALSE)="Timelønnet",1,0)</f>
        <v>0</v>
      </c>
      <c r="AP591">
        <f>SUM($AO$4:AO591)*AO591</f>
        <v>0</v>
      </c>
      <c r="AQ591">
        <f t="shared" si="203"/>
        <v>1</v>
      </c>
      <c r="AR591" t="str">
        <f t="shared" si="203"/>
        <v/>
      </c>
      <c r="AS591" t="e">
        <f t="shared" si="217"/>
        <v>#VALUE!</v>
      </c>
      <c r="AT591" s="45" t="e">
        <f t="shared" si="204"/>
        <v>#VALUE!</v>
      </c>
      <c r="AU591">
        <f>VLOOKUP(AQ591,Home!$C$8:$J$207,8,FALSE)</f>
        <v>0</v>
      </c>
    </row>
    <row r="592" spans="1:47" x14ac:dyDescent="0.25">
      <c r="A592" s="6">
        <f t="shared" si="209"/>
        <v>0</v>
      </c>
      <c r="B592" s="6">
        <f t="shared" si="218"/>
        <v>0</v>
      </c>
      <c r="C592" s="6" t="str">
        <f t="shared" si="210"/>
        <v/>
      </c>
      <c r="D592" s="7">
        <f t="shared" si="211"/>
        <v>0</v>
      </c>
      <c r="E592" s="7">
        <f t="shared" si="219"/>
        <v>0</v>
      </c>
      <c r="F592" s="7" t="str">
        <f t="shared" si="212"/>
        <v/>
      </c>
      <c r="G592" s="6">
        <f t="shared" si="213"/>
        <v>0</v>
      </c>
      <c r="H592" s="6">
        <f t="shared" si="220"/>
        <v>0</v>
      </c>
      <c r="I592" s="6" t="str">
        <f t="shared" si="221"/>
        <v/>
      </c>
      <c r="J592" s="11">
        <v>589</v>
      </c>
      <c r="K592" s="11">
        <f>IF(IFERROR(VLOOKUP(J592,Home!$A$8:$B$1048576,1,FALSE),0)=0,0,1)</f>
        <v>0</v>
      </c>
      <c r="L592" s="129" t="e">
        <f>IF(VLOOKUP(O592,Home!$C$8:$R$207,6,FALSE)="","",VLOOKUP(O592,Home!$C$8:$R$207,6,FALSE))</f>
        <v>#N/A</v>
      </c>
      <c r="M592" s="129" t="e">
        <f t="shared" si="206"/>
        <v>#N/A</v>
      </c>
      <c r="N592" s="11">
        <f>SUM($K$4:K592)</f>
        <v>200</v>
      </c>
      <c r="O592" s="11" t="str">
        <f>IF(P592="","",IF(IFERROR(VLOOKUP(N592,Home!$C$8:$R$1048576,1,FALSE),"")=0,"",IFERROR(VLOOKUP(N592,Home!$C$8:$R$1048576,1,FALSE),"")))</f>
        <v/>
      </c>
      <c r="P592" s="11" t="str">
        <f>IF(IFERROR(VLOOKUP(W592,Home!$C$8:$R$1048576,3,FALSE),"")=0,"",IFERROR(VLOOKUP(W592,Home!$C$8:$R$1048576,3,FALSE),""))</f>
        <v/>
      </c>
      <c r="Q592" s="11" t="str">
        <f t="shared" si="205"/>
        <v/>
      </c>
      <c r="R592" s="130" t="e">
        <f>VLOOKUP(Q592,'Baggrund til lister'!$G$4:$H$15,2,FALSE)</f>
        <v>#N/A</v>
      </c>
      <c r="S592" s="11" t="str">
        <f t="shared" si="207"/>
        <v/>
      </c>
      <c r="T592" s="11" t="str">
        <f>IF(IFERROR(VLOOKUP(N592,Home!$C$8:$R$1048576,11,FALSE),"")=0,"",IFERROR(VLOOKUP(N592,Home!$C$8:$R$1048576,11,FALSE),""))</f>
        <v/>
      </c>
      <c r="U592" s="11" t="str">
        <f>IF(IFERROR(VLOOKUP(O592,Home!$C$8:$R$1048576,12,FALSE),"")=0,"",IFERROR(VLOOKUP(O592,Home!$C$8:$R$1048576,12,FALSE),""))</f>
        <v/>
      </c>
      <c r="V592" s="11" t="str">
        <f>IF(IFERROR(VLOOKUP(O592,Home!$C$8:$R$1048576,8,FALSE),"")=0,"",IFERROR(VLOOKUP(O592,Home!$C$8:$R$1048576,8,FALSE),""))</f>
        <v/>
      </c>
      <c r="W592" s="11" t="str">
        <f>IF(OR(VLOOKUP(N592,Home!$C$7:$I$207,6,FALSE)="",VLOOKUP(N592,Home!$C$7:$I$207,7,FALSE)=""),"FEJL",SUM(Baggrundsark!$K$4:K592))</f>
        <v>FEJL</v>
      </c>
      <c r="Y592">
        <v>589</v>
      </c>
      <c r="Z592" s="1"/>
      <c r="AC592" s="44"/>
      <c r="AD592">
        <f t="shared" si="214"/>
        <v>0</v>
      </c>
      <c r="AE592">
        <f>SUM($AD$4:AD592)</f>
        <v>1</v>
      </c>
      <c r="AF592" s="103" t="str">
        <f>IFERROR(VLOOKUP(AN592,Home!$C$8:$E$207,3,FALSE),"")</f>
        <v/>
      </c>
      <c r="AG592" s="103" t="str">
        <f>IFERROR(VLOOKUP(AN592,Home!$C$8:$E$207,2,FALSE),"")</f>
        <v/>
      </c>
      <c r="AH592" s="104" t="str">
        <f>IF(VLOOKUP(AE592,Home!$C$8:$I$207,6,FALSE)="","",VLOOKUP(AE592,Home!$C$8:$I$207,6,FALSE))</f>
        <v/>
      </c>
      <c r="AI592" s="104" t="e">
        <f t="shared" si="222"/>
        <v>#VALUE!</v>
      </c>
      <c r="AJ592" s="105" t="e">
        <f t="shared" si="215"/>
        <v>#VALUE!</v>
      </c>
      <c r="AK592" s="103" t="e">
        <f t="shared" si="208"/>
        <v>#VALUE!</v>
      </c>
      <c r="AL592" s="103" t="e">
        <f t="shared" si="216"/>
        <v>#VALUE!</v>
      </c>
      <c r="AN592" t="str">
        <f>IF(OR(VLOOKUP(AE592,Home!$C$8:$I$207,6,FALSE)="",VLOOKUP(AE592,Home!$C$8:$I$207,7,FALSE)=""),"FEJL",Baggrundsark!AE592)</f>
        <v>FEJL</v>
      </c>
      <c r="AO592">
        <f>IF(VLOOKUP(AE592,Home!$C$8:$N$207,12,FALSE)="Timelønnet",1,0)</f>
        <v>0</v>
      </c>
      <c r="AP592">
        <f>SUM($AO$4:AO592)*AO592</f>
        <v>0</v>
      </c>
      <c r="AQ592">
        <f t="shared" si="203"/>
        <v>1</v>
      </c>
      <c r="AR592" t="str">
        <f t="shared" si="203"/>
        <v/>
      </c>
      <c r="AS592" t="e">
        <f t="shared" si="217"/>
        <v>#VALUE!</v>
      </c>
      <c r="AT592" s="45" t="e">
        <f t="shared" si="204"/>
        <v>#VALUE!</v>
      </c>
      <c r="AU592">
        <f>VLOOKUP(AQ592,Home!$C$8:$J$207,8,FALSE)</f>
        <v>0</v>
      </c>
    </row>
    <row r="593" spans="1:47" x14ac:dyDescent="0.25">
      <c r="A593" s="6">
        <f t="shared" si="209"/>
        <v>0</v>
      </c>
      <c r="B593" s="6">
        <f t="shared" si="218"/>
        <v>0</v>
      </c>
      <c r="C593" s="6" t="str">
        <f t="shared" si="210"/>
        <v/>
      </c>
      <c r="D593" s="7">
        <f t="shared" si="211"/>
        <v>0</v>
      </c>
      <c r="E593" s="7">
        <f t="shared" si="219"/>
        <v>0</v>
      </c>
      <c r="F593" s="7" t="str">
        <f t="shared" si="212"/>
        <v/>
      </c>
      <c r="G593" s="6">
        <f t="shared" si="213"/>
        <v>0</v>
      </c>
      <c r="H593" s="6">
        <f t="shared" si="220"/>
        <v>0</v>
      </c>
      <c r="I593" s="6" t="str">
        <f t="shared" si="221"/>
        <v/>
      </c>
      <c r="J593" s="11">
        <v>590</v>
      </c>
      <c r="K593" s="11">
        <f>IF(IFERROR(VLOOKUP(J593,Home!$A$8:$B$1048576,1,FALSE),0)=0,0,1)</f>
        <v>0</v>
      </c>
      <c r="L593" s="129" t="e">
        <f>IF(VLOOKUP(O593,Home!$C$8:$R$207,6,FALSE)="","",VLOOKUP(O593,Home!$C$8:$R$207,6,FALSE))</f>
        <v>#N/A</v>
      </c>
      <c r="M593" s="129" t="e">
        <f t="shared" si="206"/>
        <v>#N/A</v>
      </c>
      <c r="N593" s="11">
        <f>SUM($K$4:K593)</f>
        <v>200</v>
      </c>
      <c r="O593" s="11" t="str">
        <f>IF(P593="","",IF(IFERROR(VLOOKUP(N593,Home!$C$8:$R$1048576,1,FALSE),"")=0,"",IFERROR(VLOOKUP(N593,Home!$C$8:$R$1048576,1,FALSE),"")))</f>
        <v/>
      </c>
      <c r="P593" s="11" t="str">
        <f>IF(IFERROR(VLOOKUP(W593,Home!$C$8:$R$1048576,3,FALSE),"")=0,"",IFERROR(VLOOKUP(W593,Home!$C$8:$R$1048576,3,FALSE),""))</f>
        <v/>
      </c>
      <c r="Q593" s="11" t="str">
        <f t="shared" si="205"/>
        <v/>
      </c>
      <c r="R593" s="130" t="e">
        <f>VLOOKUP(Q593,'Baggrund til lister'!$G$4:$H$15,2,FALSE)</f>
        <v>#N/A</v>
      </c>
      <c r="S593" s="11" t="str">
        <f t="shared" si="207"/>
        <v/>
      </c>
      <c r="T593" s="11" t="str">
        <f>IF(IFERROR(VLOOKUP(N593,Home!$C$8:$R$1048576,11,FALSE),"")=0,"",IFERROR(VLOOKUP(N593,Home!$C$8:$R$1048576,11,FALSE),""))</f>
        <v/>
      </c>
      <c r="U593" s="11" t="str">
        <f>IF(IFERROR(VLOOKUP(O593,Home!$C$8:$R$1048576,12,FALSE),"")=0,"",IFERROR(VLOOKUP(O593,Home!$C$8:$R$1048576,12,FALSE),""))</f>
        <v/>
      </c>
      <c r="V593" s="11" t="str">
        <f>IF(IFERROR(VLOOKUP(O593,Home!$C$8:$R$1048576,8,FALSE),"")=0,"",IFERROR(VLOOKUP(O593,Home!$C$8:$R$1048576,8,FALSE),""))</f>
        <v/>
      </c>
      <c r="W593" s="11" t="str">
        <f>IF(OR(VLOOKUP(N593,Home!$C$7:$I$207,6,FALSE)="",VLOOKUP(N593,Home!$C$7:$I$207,7,FALSE)=""),"FEJL",SUM(Baggrundsark!$K$4:K593))</f>
        <v>FEJL</v>
      </c>
      <c r="Y593">
        <v>590</v>
      </c>
      <c r="Z593" s="1"/>
      <c r="AC593" s="44"/>
      <c r="AD593">
        <f t="shared" si="214"/>
        <v>0</v>
      </c>
      <c r="AE593">
        <f>SUM($AD$4:AD593)</f>
        <v>1</v>
      </c>
      <c r="AF593" s="103" t="str">
        <f>IFERROR(VLOOKUP(AN593,Home!$C$8:$E$207,3,FALSE),"")</f>
        <v/>
      </c>
      <c r="AG593" s="103" t="str">
        <f>IFERROR(VLOOKUP(AN593,Home!$C$8:$E$207,2,FALSE),"")</f>
        <v/>
      </c>
      <c r="AH593" s="104" t="str">
        <f>IF(VLOOKUP(AE593,Home!$C$8:$I$207,6,FALSE)="","",VLOOKUP(AE593,Home!$C$8:$I$207,6,FALSE))</f>
        <v/>
      </c>
      <c r="AI593" s="104" t="e">
        <f t="shared" si="222"/>
        <v>#VALUE!</v>
      </c>
      <c r="AJ593" s="105" t="e">
        <f t="shared" si="215"/>
        <v>#VALUE!</v>
      </c>
      <c r="AK593" s="103" t="e">
        <f t="shared" si="208"/>
        <v>#VALUE!</v>
      </c>
      <c r="AL593" s="103" t="e">
        <f t="shared" si="216"/>
        <v>#VALUE!</v>
      </c>
      <c r="AN593" t="str">
        <f>IF(OR(VLOOKUP(AE593,Home!$C$8:$I$207,6,FALSE)="",VLOOKUP(AE593,Home!$C$8:$I$207,7,FALSE)=""),"FEJL",Baggrundsark!AE593)</f>
        <v>FEJL</v>
      </c>
      <c r="AO593">
        <f>IF(VLOOKUP(AE593,Home!$C$8:$N$207,12,FALSE)="Timelønnet",1,0)</f>
        <v>0</v>
      </c>
      <c r="AP593">
        <f>SUM($AO$4:AO593)*AO593</f>
        <v>0</v>
      </c>
      <c r="AQ593">
        <f t="shared" si="203"/>
        <v>1</v>
      </c>
      <c r="AR593" t="str">
        <f t="shared" si="203"/>
        <v/>
      </c>
      <c r="AS593" t="e">
        <f t="shared" si="217"/>
        <v>#VALUE!</v>
      </c>
      <c r="AT593" s="45" t="e">
        <f t="shared" si="204"/>
        <v>#VALUE!</v>
      </c>
      <c r="AU593">
        <f>VLOOKUP(AQ593,Home!$C$8:$J$207,8,FALSE)</f>
        <v>0</v>
      </c>
    </row>
    <row r="594" spans="1:47" x14ac:dyDescent="0.25">
      <c r="A594" s="6">
        <f t="shared" si="209"/>
        <v>0</v>
      </c>
      <c r="B594" s="6">
        <f t="shared" si="218"/>
        <v>0</v>
      </c>
      <c r="C594" s="6" t="str">
        <f t="shared" si="210"/>
        <v/>
      </c>
      <c r="D594" s="7">
        <f t="shared" si="211"/>
        <v>0</v>
      </c>
      <c r="E594" s="7">
        <f t="shared" si="219"/>
        <v>0</v>
      </c>
      <c r="F594" s="7" t="str">
        <f t="shared" si="212"/>
        <v/>
      </c>
      <c r="G594" s="6">
        <f t="shared" si="213"/>
        <v>0</v>
      </c>
      <c r="H594" s="6">
        <f t="shared" si="220"/>
        <v>0</v>
      </c>
      <c r="I594" s="6" t="str">
        <f t="shared" si="221"/>
        <v/>
      </c>
      <c r="J594" s="11">
        <v>591</v>
      </c>
      <c r="K594" s="11">
        <f>IF(IFERROR(VLOOKUP(J594,Home!$A$8:$B$1048576,1,FALSE),0)=0,0,1)</f>
        <v>0</v>
      </c>
      <c r="L594" s="129" t="e">
        <f>IF(VLOOKUP(O594,Home!$C$8:$R$207,6,FALSE)="","",VLOOKUP(O594,Home!$C$8:$R$207,6,FALSE))</f>
        <v>#N/A</v>
      </c>
      <c r="M594" s="129" t="e">
        <f t="shared" si="206"/>
        <v>#N/A</v>
      </c>
      <c r="N594" s="11">
        <f>SUM($K$4:K594)</f>
        <v>200</v>
      </c>
      <c r="O594" s="11" t="str">
        <f>IF(P594="","",IF(IFERROR(VLOOKUP(N594,Home!$C$8:$R$1048576,1,FALSE),"")=0,"",IFERROR(VLOOKUP(N594,Home!$C$8:$R$1048576,1,FALSE),"")))</f>
        <v/>
      </c>
      <c r="P594" s="11" t="str">
        <f>IF(IFERROR(VLOOKUP(W594,Home!$C$8:$R$1048576,3,FALSE),"")=0,"",IFERROR(VLOOKUP(W594,Home!$C$8:$R$1048576,3,FALSE),""))</f>
        <v/>
      </c>
      <c r="Q594" s="11" t="str">
        <f t="shared" si="205"/>
        <v/>
      </c>
      <c r="R594" s="130" t="e">
        <f>VLOOKUP(Q594,'Baggrund til lister'!$G$4:$H$15,2,FALSE)</f>
        <v>#N/A</v>
      </c>
      <c r="S594" s="11" t="str">
        <f t="shared" si="207"/>
        <v/>
      </c>
      <c r="T594" s="11" t="str">
        <f>IF(IFERROR(VLOOKUP(N594,Home!$C$8:$R$1048576,11,FALSE),"")=0,"",IFERROR(VLOOKUP(N594,Home!$C$8:$R$1048576,11,FALSE),""))</f>
        <v/>
      </c>
      <c r="U594" s="11" t="str">
        <f>IF(IFERROR(VLOOKUP(O594,Home!$C$8:$R$1048576,12,FALSE),"")=0,"",IFERROR(VLOOKUP(O594,Home!$C$8:$R$1048576,12,FALSE),""))</f>
        <v/>
      </c>
      <c r="V594" s="11" t="str">
        <f>IF(IFERROR(VLOOKUP(O594,Home!$C$8:$R$1048576,8,FALSE),"")=0,"",IFERROR(VLOOKUP(O594,Home!$C$8:$R$1048576,8,FALSE),""))</f>
        <v/>
      </c>
      <c r="W594" s="11" t="str">
        <f>IF(OR(VLOOKUP(N594,Home!$C$7:$I$207,6,FALSE)="",VLOOKUP(N594,Home!$C$7:$I$207,7,FALSE)=""),"FEJL",SUM(Baggrundsark!$K$4:K594))</f>
        <v>FEJL</v>
      </c>
      <c r="Y594">
        <v>591</v>
      </c>
      <c r="Z594" s="1"/>
      <c r="AC594" s="44"/>
      <c r="AD594">
        <f t="shared" si="214"/>
        <v>0</v>
      </c>
      <c r="AE594">
        <f>SUM($AD$4:AD594)</f>
        <v>1</v>
      </c>
      <c r="AF594" s="103" t="str">
        <f>IFERROR(VLOOKUP(AN594,Home!$C$8:$E$207,3,FALSE),"")</f>
        <v/>
      </c>
      <c r="AG594" s="103" t="str">
        <f>IFERROR(VLOOKUP(AN594,Home!$C$8:$E$207,2,FALSE),"")</f>
        <v/>
      </c>
      <c r="AH594" s="104" t="str">
        <f>IF(VLOOKUP(AE594,Home!$C$8:$I$207,6,FALSE)="","",VLOOKUP(AE594,Home!$C$8:$I$207,6,FALSE))</f>
        <v/>
      </c>
      <c r="AI594" s="104" t="e">
        <f t="shared" si="222"/>
        <v>#VALUE!</v>
      </c>
      <c r="AJ594" s="105" t="e">
        <f t="shared" si="215"/>
        <v>#VALUE!</v>
      </c>
      <c r="AK594" s="103" t="e">
        <f t="shared" si="208"/>
        <v>#VALUE!</v>
      </c>
      <c r="AL594" s="103" t="e">
        <f t="shared" si="216"/>
        <v>#VALUE!</v>
      </c>
      <c r="AN594" t="str">
        <f>IF(OR(VLOOKUP(AE594,Home!$C$8:$I$207,6,FALSE)="",VLOOKUP(AE594,Home!$C$8:$I$207,7,FALSE)=""),"FEJL",Baggrundsark!AE594)</f>
        <v>FEJL</v>
      </c>
      <c r="AO594">
        <f>IF(VLOOKUP(AE594,Home!$C$8:$N$207,12,FALSE)="Timelønnet",1,0)</f>
        <v>0</v>
      </c>
      <c r="AP594">
        <f>SUM($AO$4:AO594)*AO594</f>
        <v>0</v>
      </c>
      <c r="AQ594">
        <f t="shared" si="203"/>
        <v>1</v>
      </c>
      <c r="AR594" t="str">
        <f t="shared" si="203"/>
        <v/>
      </c>
      <c r="AS594" t="e">
        <f t="shared" si="217"/>
        <v>#VALUE!</v>
      </c>
      <c r="AT594" s="45" t="e">
        <f t="shared" si="204"/>
        <v>#VALUE!</v>
      </c>
      <c r="AU594">
        <f>VLOOKUP(AQ594,Home!$C$8:$J$207,8,FALSE)</f>
        <v>0</v>
      </c>
    </row>
    <row r="595" spans="1:47" x14ac:dyDescent="0.25">
      <c r="A595" s="6">
        <f t="shared" si="209"/>
        <v>0</v>
      </c>
      <c r="B595" s="6">
        <f t="shared" si="218"/>
        <v>0</v>
      </c>
      <c r="C595" s="6" t="str">
        <f t="shared" si="210"/>
        <v/>
      </c>
      <c r="D595" s="7">
        <f t="shared" si="211"/>
        <v>0</v>
      </c>
      <c r="E595" s="7">
        <f t="shared" si="219"/>
        <v>0</v>
      </c>
      <c r="F595" s="7" t="str">
        <f t="shared" si="212"/>
        <v/>
      </c>
      <c r="G595" s="6">
        <f t="shared" si="213"/>
        <v>0</v>
      </c>
      <c r="H595" s="6">
        <f t="shared" si="220"/>
        <v>0</v>
      </c>
      <c r="I595" s="6" t="str">
        <f t="shared" si="221"/>
        <v/>
      </c>
      <c r="J595" s="11">
        <v>592</v>
      </c>
      <c r="K595" s="11">
        <f>IF(IFERROR(VLOOKUP(J595,Home!$A$8:$B$1048576,1,FALSE),0)=0,0,1)</f>
        <v>0</v>
      </c>
      <c r="L595" s="129" t="e">
        <f>IF(VLOOKUP(O595,Home!$C$8:$R$207,6,FALSE)="","",VLOOKUP(O595,Home!$C$8:$R$207,6,FALSE))</f>
        <v>#N/A</v>
      </c>
      <c r="M595" s="129" t="e">
        <f t="shared" si="206"/>
        <v>#N/A</v>
      </c>
      <c r="N595" s="11">
        <f>SUM($K$4:K595)</f>
        <v>200</v>
      </c>
      <c r="O595" s="11" t="str">
        <f>IF(P595="","",IF(IFERROR(VLOOKUP(N595,Home!$C$8:$R$1048576,1,FALSE),"")=0,"",IFERROR(VLOOKUP(N595,Home!$C$8:$R$1048576,1,FALSE),"")))</f>
        <v/>
      </c>
      <c r="P595" s="11" t="str">
        <f>IF(IFERROR(VLOOKUP(W595,Home!$C$8:$R$1048576,3,FALSE),"")=0,"",IFERROR(VLOOKUP(W595,Home!$C$8:$R$1048576,3,FALSE),""))</f>
        <v/>
      </c>
      <c r="Q595" s="11" t="str">
        <f t="shared" si="205"/>
        <v/>
      </c>
      <c r="R595" s="130" t="e">
        <f>VLOOKUP(Q595,'Baggrund til lister'!$G$4:$H$15,2,FALSE)</f>
        <v>#N/A</v>
      </c>
      <c r="S595" s="11" t="str">
        <f t="shared" si="207"/>
        <v/>
      </c>
      <c r="T595" s="11" t="str">
        <f>IF(IFERROR(VLOOKUP(N595,Home!$C$8:$R$1048576,11,FALSE),"")=0,"",IFERROR(VLOOKUP(N595,Home!$C$8:$R$1048576,11,FALSE),""))</f>
        <v/>
      </c>
      <c r="U595" s="11" t="str">
        <f>IF(IFERROR(VLOOKUP(O595,Home!$C$8:$R$1048576,12,FALSE),"")=0,"",IFERROR(VLOOKUP(O595,Home!$C$8:$R$1048576,12,FALSE),""))</f>
        <v/>
      </c>
      <c r="V595" s="11" t="str">
        <f>IF(IFERROR(VLOOKUP(O595,Home!$C$8:$R$1048576,8,FALSE),"")=0,"",IFERROR(VLOOKUP(O595,Home!$C$8:$R$1048576,8,FALSE),""))</f>
        <v/>
      </c>
      <c r="W595" s="11" t="str">
        <f>IF(OR(VLOOKUP(N595,Home!$C$7:$I$207,6,FALSE)="",VLOOKUP(N595,Home!$C$7:$I$207,7,FALSE)=""),"FEJL",SUM(Baggrundsark!$K$4:K595))</f>
        <v>FEJL</v>
      </c>
      <c r="Y595">
        <v>592</v>
      </c>
      <c r="Z595" s="1"/>
      <c r="AC595" s="44"/>
      <c r="AD595">
        <f t="shared" si="214"/>
        <v>0</v>
      </c>
      <c r="AE595">
        <f>SUM($AD$4:AD595)</f>
        <v>1</v>
      </c>
      <c r="AF595" s="103" t="str">
        <f>IFERROR(VLOOKUP(AN595,Home!$C$8:$E$207,3,FALSE),"")</f>
        <v/>
      </c>
      <c r="AG595" s="103" t="str">
        <f>IFERROR(VLOOKUP(AN595,Home!$C$8:$E$207,2,FALSE),"")</f>
        <v/>
      </c>
      <c r="AH595" s="104" t="str">
        <f>IF(VLOOKUP(AE595,Home!$C$8:$I$207,6,FALSE)="","",VLOOKUP(AE595,Home!$C$8:$I$207,6,FALSE))</f>
        <v/>
      </c>
      <c r="AI595" s="104" t="e">
        <f t="shared" si="222"/>
        <v>#VALUE!</v>
      </c>
      <c r="AJ595" s="105" t="e">
        <f t="shared" si="215"/>
        <v>#VALUE!</v>
      </c>
      <c r="AK595" s="103" t="e">
        <f t="shared" si="208"/>
        <v>#VALUE!</v>
      </c>
      <c r="AL595" s="103" t="e">
        <f t="shared" si="216"/>
        <v>#VALUE!</v>
      </c>
      <c r="AN595" t="str">
        <f>IF(OR(VLOOKUP(AE595,Home!$C$8:$I$207,6,FALSE)="",VLOOKUP(AE595,Home!$C$8:$I$207,7,FALSE)=""),"FEJL",Baggrundsark!AE595)</f>
        <v>FEJL</v>
      </c>
      <c r="AO595">
        <f>IF(VLOOKUP(AE595,Home!$C$8:$N$207,12,FALSE)="Timelønnet",1,0)</f>
        <v>0</v>
      </c>
      <c r="AP595">
        <f>SUM($AO$4:AO595)*AO595</f>
        <v>0</v>
      </c>
      <c r="AQ595">
        <f t="shared" si="203"/>
        <v>1</v>
      </c>
      <c r="AR595" t="str">
        <f t="shared" si="203"/>
        <v/>
      </c>
      <c r="AS595" t="e">
        <f t="shared" si="217"/>
        <v>#VALUE!</v>
      </c>
      <c r="AT595" s="45" t="e">
        <f t="shared" si="204"/>
        <v>#VALUE!</v>
      </c>
      <c r="AU595">
        <f>VLOOKUP(AQ595,Home!$C$8:$J$207,8,FALSE)</f>
        <v>0</v>
      </c>
    </row>
    <row r="596" spans="1:47" x14ac:dyDescent="0.25">
      <c r="A596" s="6">
        <f t="shared" si="209"/>
        <v>0</v>
      </c>
      <c r="B596" s="6">
        <f t="shared" si="218"/>
        <v>0</v>
      </c>
      <c r="C596" s="6" t="str">
        <f t="shared" si="210"/>
        <v/>
      </c>
      <c r="D596" s="7">
        <f t="shared" si="211"/>
        <v>0</v>
      </c>
      <c r="E596" s="7">
        <f t="shared" si="219"/>
        <v>0</v>
      </c>
      <c r="F596" s="7" t="str">
        <f t="shared" si="212"/>
        <v/>
      </c>
      <c r="G596" s="6">
        <f t="shared" si="213"/>
        <v>0</v>
      </c>
      <c r="H596" s="6">
        <f t="shared" si="220"/>
        <v>0</v>
      </c>
      <c r="I596" s="6" t="str">
        <f t="shared" si="221"/>
        <v/>
      </c>
      <c r="J596" s="11">
        <v>593</v>
      </c>
      <c r="K596" s="11">
        <f>IF(IFERROR(VLOOKUP(J596,Home!$A$8:$B$1048576,1,FALSE),0)=0,0,1)</f>
        <v>0</v>
      </c>
      <c r="L596" s="129" t="e">
        <f>IF(VLOOKUP(O596,Home!$C$8:$R$207,6,FALSE)="","",VLOOKUP(O596,Home!$C$8:$R$207,6,FALSE))</f>
        <v>#N/A</v>
      </c>
      <c r="M596" s="129" t="e">
        <f t="shared" si="206"/>
        <v>#N/A</v>
      </c>
      <c r="N596" s="11">
        <f>SUM($K$4:K596)</f>
        <v>200</v>
      </c>
      <c r="O596" s="11" t="str">
        <f>IF(P596="","",IF(IFERROR(VLOOKUP(N596,Home!$C$8:$R$1048576,1,FALSE),"")=0,"",IFERROR(VLOOKUP(N596,Home!$C$8:$R$1048576,1,FALSE),"")))</f>
        <v/>
      </c>
      <c r="P596" s="11" t="str">
        <f>IF(IFERROR(VLOOKUP(W596,Home!$C$8:$R$1048576,3,FALSE),"")=0,"",IFERROR(VLOOKUP(W596,Home!$C$8:$R$1048576,3,FALSE),""))</f>
        <v/>
      </c>
      <c r="Q596" s="11" t="str">
        <f t="shared" si="205"/>
        <v/>
      </c>
      <c r="R596" s="130" t="e">
        <f>VLOOKUP(Q596,'Baggrund til lister'!$G$4:$H$15,2,FALSE)</f>
        <v>#N/A</v>
      </c>
      <c r="S596" s="11" t="str">
        <f t="shared" si="207"/>
        <v/>
      </c>
      <c r="T596" s="11" t="str">
        <f>IF(IFERROR(VLOOKUP(N596,Home!$C$8:$R$1048576,11,FALSE),"")=0,"",IFERROR(VLOOKUP(N596,Home!$C$8:$R$1048576,11,FALSE),""))</f>
        <v/>
      </c>
      <c r="U596" s="11" t="str">
        <f>IF(IFERROR(VLOOKUP(O596,Home!$C$8:$R$1048576,12,FALSE),"")=0,"",IFERROR(VLOOKUP(O596,Home!$C$8:$R$1048576,12,FALSE),""))</f>
        <v/>
      </c>
      <c r="V596" s="11" t="str">
        <f>IF(IFERROR(VLOOKUP(O596,Home!$C$8:$R$1048576,8,FALSE),"")=0,"",IFERROR(VLOOKUP(O596,Home!$C$8:$R$1048576,8,FALSE),""))</f>
        <v/>
      </c>
      <c r="W596" s="11" t="str">
        <f>IF(OR(VLOOKUP(N596,Home!$C$7:$I$207,6,FALSE)="",VLOOKUP(N596,Home!$C$7:$I$207,7,FALSE)=""),"FEJL",SUM(Baggrundsark!$K$4:K596))</f>
        <v>FEJL</v>
      </c>
      <c r="Y596">
        <v>593</v>
      </c>
      <c r="Z596" s="1"/>
      <c r="AC596" s="44"/>
      <c r="AD596">
        <f t="shared" si="214"/>
        <v>0</v>
      </c>
      <c r="AE596">
        <f>SUM($AD$4:AD596)</f>
        <v>1</v>
      </c>
      <c r="AF596" s="103" t="str">
        <f>IFERROR(VLOOKUP(AN596,Home!$C$8:$E$207,3,FALSE),"")</f>
        <v/>
      </c>
      <c r="AG596" s="103" t="str">
        <f>IFERROR(VLOOKUP(AN596,Home!$C$8:$E$207,2,FALSE),"")</f>
        <v/>
      </c>
      <c r="AH596" s="104" t="str">
        <f>IF(VLOOKUP(AE596,Home!$C$8:$I$207,6,FALSE)="","",VLOOKUP(AE596,Home!$C$8:$I$207,6,FALSE))</f>
        <v/>
      </c>
      <c r="AI596" s="104" t="e">
        <f t="shared" si="222"/>
        <v>#VALUE!</v>
      </c>
      <c r="AJ596" s="105" t="e">
        <f t="shared" si="215"/>
        <v>#VALUE!</v>
      </c>
      <c r="AK596" s="103" t="e">
        <f t="shared" si="208"/>
        <v>#VALUE!</v>
      </c>
      <c r="AL596" s="103" t="e">
        <f t="shared" si="216"/>
        <v>#VALUE!</v>
      </c>
      <c r="AN596" t="str">
        <f>IF(OR(VLOOKUP(AE596,Home!$C$8:$I$207,6,FALSE)="",VLOOKUP(AE596,Home!$C$8:$I$207,7,FALSE)=""),"FEJL",Baggrundsark!AE596)</f>
        <v>FEJL</v>
      </c>
      <c r="AO596">
        <f>IF(VLOOKUP(AE596,Home!$C$8:$N$207,12,FALSE)="Timelønnet",1,0)</f>
        <v>0</v>
      </c>
      <c r="AP596">
        <f>SUM($AO$4:AO596)*AO596</f>
        <v>0</v>
      </c>
      <c r="AQ596">
        <f t="shared" si="203"/>
        <v>1</v>
      </c>
      <c r="AR596" t="str">
        <f t="shared" si="203"/>
        <v/>
      </c>
      <c r="AS596" t="e">
        <f t="shared" si="217"/>
        <v>#VALUE!</v>
      </c>
      <c r="AT596" s="45" t="e">
        <f t="shared" si="204"/>
        <v>#VALUE!</v>
      </c>
      <c r="AU596">
        <f>VLOOKUP(AQ596,Home!$C$8:$J$207,8,FALSE)</f>
        <v>0</v>
      </c>
    </row>
    <row r="597" spans="1:47" x14ac:dyDescent="0.25">
      <c r="A597" s="6">
        <f t="shared" si="209"/>
        <v>0</v>
      </c>
      <c r="B597" s="6">
        <f t="shared" si="218"/>
        <v>0</v>
      </c>
      <c r="C597" s="6" t="str">
        <f t="shared" si="210"/>
        <v/>
      </c>
      <c r="D597" s="7">
        <f t="shared" si="211"/>
        <v>0</v>
      </c>
      <c r="E597" s="7">
        <f t="shared" si="219"/>
        <v>0</v>
      </c>
      <c r="F597" s="7" t="str">
        <f t="shared" si="212"/>
        <v/>
      </c>
      <c r="G597" s="6">
        <f t="shared" si="213"/>
        <v>0</v>
      </c>
      <c r="H597" s="6">
        <f t="shared" si="220"/>
        <v>0</v>
      </c>
      <c r="I597" s="6" t="str">
        <f t="shared" si="221"/>
        <v/>
      </c>
      <c r="J597" s="11">
        <v>594</v>
      </c>
      <c r="K597" s="11">
        <f>IF(IFERROR(VLOOKUP(J597,Home!$A$8:$B$1048576,1,FALSE),0)=0,0,1)</f>
        <v>0</v>
      </c>
      <c r="L597" s="129" t="e">
        <f>IF(VLOOKUP(O597,Home!$C$8:$R$207,6,FALSE)="","",VLOOKUP(O597,Home!$C$8:$R$207,6,FALSE))</f>
        <v>#N/A</v>
      </c>
      <c r="M597" s="129" t="e">
        <f t="shared" si="206"/>
        <v>#N/A</v>
      </c>
      <c r="N597" s="11">
        <f>SUM($K$4:K597)</f>
        <v>200</v>
      </c>
      <c r="O597" s="11" t="str">
        <f>IF(P597="","",IF(IFERROR(VLOOKUP(N597,Home!$C$8:$R$1048576,1,FALSE),"")=0,"",IFERROR(VLOOKUP(N597,Home!$C$8:$R$1048576,1,FALSE),"")))</f>
        <v/>
      </c>
      <c r="P597" s="11" t="str">
        <f>IF(IFERROR(VLOOKUP(W597,Home!$C$8:$R$1048576,3,FALSE),"")=0,"",IFERROR(VLOOKUP(W597,Home!$C$8:$R$1048576,3,FALSE),""))</f>
        <v/>
      </c>
      <c r="Q597" s="11" t="str">
        <f t="shared" si="205"/>
        <v/>
      </c>
      <c r="R597" s="130" t="e">
        <f>VLOOKUP(Q597,'Baggrund til lister'!$G$4:$H$15,2,FALSE)</f>
        <v>#N/A</v>
      </c>
      <c r="S597" s="11" t="str">
        <f t="shared" si="207"/>
        <v/>
      </c>
      <c r="T597" s="11" t="str">
        <f>IF(IFERROR(VLOOKUP(N597,Home!$C$8:$R$1048576,11,FALSE),"")=0,"",IFERROR(VLOOKUP(N597,Home!$C$8:$R$1048576,11,FALSE),""))</f>
        <v/>
      </c>
      <c r="U597" s="11" t="str">
        <f>IF(IFERROR(VLOOKUP(O597,Home!$C$8:$R$1048576,12,FALSE),"")=0,"",IFERROR(VLOOKUP(O597,Home!$C$8:$R$1048576,12,FALSE),""))</f>
        <v/>
      </c>
      <c r="V597" s="11" t="str">
        <f>IF(IFERROR(VLOOKUP(O597,Home!$C$8:$R$1048576,8,FALSE),"")=0,"",IFERROR(VLOOKUP(O597,Home!$C$8:$R$1048576,8,FALSE),""))</f>
        <v/>
      </c>
      <c r="W597" s="11" t="str">
        <f>IF(OR(VLOOKUP(N597,Home!$C$7:$I$207,6,FALSE)="",VLOOKUP(N597,Home!$C$7:$I$207,7,FALSE)=""),"FEJL",SUM(Baggrundsark!$K$4:K597))</f>
        <v>FEJL</v>
      </c>
      <c r="Y597">
        <v>594</v>
      </c>
      <c r="Z597" s="1"/>
      <c r="AC597" s="44"/>
      <c r="AD597">
        <f t="shared" si="214"/>
        <v>0</v>
      </c>
      <c r="AE597">
        <f>SUM($AD$4:AD597)</f>
        <v>1</v>
      </c>
      <c r="AF597" s="103" t="str">
        <f>IFERROR(VLOOKUP(AN597,Home!$C$8:$E$207,3,FALSE),"")</f>
        <v/>
      </c>
      <c r="AG597" s="103" t="str">
        <f>IFERROR(VLOOKUP(AN597,Home!$C$8:$E$207,2,FALSE),"")</f>
        <v/>
      </c>
      <c r="AH597" s="104" t="str">
        <f>IF(VLOOKUP(AE597,Home!$C$8:$I$207,6,FALSE)="","",VLOOKUP(AE597,Home!$C$8:$I$207,6,FALSE))</f>
        <v/>
      </c>
      <c r="AI597" s="104" t="e">
        <f t="shared" si="222"/>
        <v>#VALUE!</v>
      </c>
      <c r="AJ597" s="105" t="e">
        <f t="shared" si="215"/>
        <v>#VALUE!</v>
      </c>
      <c r="AK597" s="103" t="e">
        <f t="shared" si="208"/>
        <v>#VALUE!</v>
      </c>
      <c r="AL597" s="103" t="e">
        <f t="shared" si="216"/>
        <v>#VALUE!</v>
      </c>
      <c r="AN597" t="str">
        <f>IF(OR(VLOOKUP(AE597,Home!$C$8:$I$207,6,FALSE)="",VLOOKUP(AE597,Home!$C$8:$I$207,7,FALSE)=""),"FEJL",Baggrundsark!AE597)</f>
        <v>FEJL</v>
      </c>
      <c r="AO597">
        <f>IF(VLOOKUP(AE597,Home!$C$8:$N$207,12,FALSE)="Timelønnet",1,0)</f>
        <v>0</v>
      </c>
      <c r="AP597">
        <f>SUM($AO$4:AO597)*AO597</f>
        <v>0</v>
      </c>
      <c r="AQ597">
        <f t="shared" si="203"/>
        <v>1</v>
      </c>
      <c r="AR597" t="str">
        <f t="shared" si="203"/>
        <v/>
      </c>
      <c r="AS597" t="e">
        <f t="shared" si="217"/>
        <v>#VALUE!</v>
      </c>
      <c r="AT597" s="45" t="e">
        <f t="shared" si="204"/>
        <v>#VALUE!</v>
      </c>
      <c r="AU597">
        <f>VLOOKUP(AQ597,Home!$C$8:$J$207,8,FALSE)</f>
        <v>0</v>
      </c>
    </row>
    <row r="598" spans="1:47" x14ac:dyDescent="0.25">
      <c r="A598" s="6">
        <f t="shared" si="209"/>
        <v>0</v>
      </c>
      <c r="B598" s="6">
        <f t="shared" si="218"/>
        <v>0</v>
      </c>
      <c r="C598" s="6" t="str">
        <f t="shared" si="210"/>
        <v/>
      </c>
      <c r="D598" s="7">
        <f t="shared" si="211"/>
        <v>0</v>
      </c>
      <c r="E598" s="7">
        <f t="shared" si="219"/>
        <v>0</v>
      </c>
      <c r="F598" s="7" t="str">
        <f t="shared" si="212"/>
        <v/>
      </c>
      <c r="G598" s="6">
        <f t="shared" si="213"/>
        <v>0</v>
      </c>
      <c r="H598" s="6">
        <f t="shared" si="220"/>
        <v>0</v>
      </c>
      <c r="I598" s="6" t="str">
        <f t="shared" si="221"/>
        <v/>
      </c>
      <c r="J598" s="11">
        <v>595</v>
      </c>
      <c r="K598" s="11">
        <f>IF(IFERROR(VLOOKUP(J598,Home!$A$8:$B$1048576,1,FALSE),0)=0,0,1)</f>
        <v>0</v>
      </c>
      <c r="L598" s="129" t="e">
        <f>IF(VLOOKUP(O598,Home!$C$8:$R$207,6,FALSE)="","",VLOOKUP(O598,Home!$C$8:$R$207,6,FALSE))</f>
        <v>#N/A</v>
      </c>
      <c r="M598" s="129" t="e">
        <f t="shared" si="206"/>
        <v>#N/A</v>
      </c>
      <c r="N598" s="11">
        <f>SUM($K$4:K598)</f>
        <v>200</v>
      </c>
      <c r="O598" s="11" t="str">
        <f>IF(P598="","",IF(IFERROR(VLOOKUP(N598,Home!$C$8:$R$1048576,1,FALSE),"")=0,"",IFERROR(VLOOKUP(N598,Home!$C$8:$R$1048576,1,FALSE),"")))</f>
        <v/>
      </c>
      <c r="P598" s="11" t="str">
        <f>IF(IFERROR(VLOOKUP(W598,Home!$C$8:$R$1048576,3,FALSE),"")=0,"",IFERROR(VLOOKUP(W598,Home!$C$8:$R$1048576,3,FALSE),""))</f>
        <v/>
      </c>
      <c r="Q598" s="11" t="str">
        <f t="shared" si="205"/>
        <v/>
      </c>
      <c r="R598" s="130" t="e">
        <f>VLOOKUP(Q598,'Baggrund til lister'!$G$4:$H$15,2,FALSE)</f>
        <v>#N/A</v>
      </c>
      <c r="S598" s="11" t="str">
        <f t="shared" si="207"/>
        <v/>
      </c>
      <c r="T598" s="11" t="str">
        <f>IF(IFERROR(VLOOKUP(N598,Home!$C$8:$R$1048576,11,FALSE),"")=0,"",IFERROR(VLOOKUP(N598,Home!$C$8:$R$1048576,11,FALSE),""))</f>
        <v/>
      </c>
      <c r="U598" s="11" t="str">
        <f>IF(IFERROR(VLOOKUP(O598,Home!$C$8:$R$1048576,12,FALSE),"")=0,"",IFERROR(VLOOKUP(O598,Home!$C$8:$R$1048576,12,FALSE),""))</f>
        <v/>
      </c>
      <c r="V598" s="11" t="str">
        <f>IF(IFERROR(VLOOKUP(O598,Home!$C$8:$R$1048576,8,FALSE),"")=0,"",IFERROR(VLOOKUP(O598,Home!$C$8:$R$1048576,8,FALSE),""))</f>
        <v/>
      </c>
      <c r="W598" s="11" t="str">
        <f>IF(OR(VLOOKUP(N598,Home!$C$7:$I$207,6,FALSE)="",VLOOKUP(N598,Home!$C$7:$I$207,7,FALSE)=""),"FEJL",SUM(Baggrundsark!$K$4:K598))</f>
        <v>FEJL</v>
      </c>
      <c r="Y598">
        <v>595</v>
      </c>
      <c r="Z598" s="1"/>
      <c r="AC598" s="44"/>
      <c r="AD598">
        <f t="shared" si="214"/>
        <v>0</v>
      </c>
      <c r="AE598">
        <f>SUM($AD$4:AD598)</f>
        <v>1</v>
      </c>
      <c r="AF598" s="103" t="str">
        <f>IFERROR(VLOOKUP(AN598,Home!$C$8:$E$207,3,FALSE),"")</f>
        <v/>
      </c>
      <c r="AG598" s="103" t="str">
        <f>IFERROR(VLOOKUP(AN598,Home!$C$8:$E$207,2,FALSE),"")</f>
        <v/>
      </c>
      <c r="AH598" s="104" t="str">
        <f>IF(VLOOKUP(AE598,Home!$C$8:$I$207,6,FALSE)="","",VLOOKUP(AE598,Home!$C$8:$I$207,6,FALSE))</f>
        <v/>
      </c>
      <c r="AI598" s="104" t="e">
        <f t="shared" si="222"/>
        <v>#VALUE!</v>
      </c>
      <c r="AJ598" s="105" t="e">
        <f t="shared" si="215"/>
        <v>#VALUE!</v>
      </c>
      <c r="AK598" s="103" t="e">
        <f t="shared" si="208"/>
        <v>#VALUE!</v>
      </c>
      <c r="AL598" s="103" t="e">
        <f t="shared" si="216"/>
        <v>#VALUE!</v>
      </c>
      <c r="AN598" t="str">
        <f>IF(OR(VLOOKUP(AE598,Home!$C$8:$I$207,6,FALSE)="",VLOOKUP(AE598,Home!$C$8:$I$207,7,FALSE)=""),"FEJL",Baggrundsark!AE598)</f>
        <v>FEJL</v>
      </c>
      <c r="AO598">
        <f>IF(VLOOKUP(AE598,Home!$C$8:$N$207,12,FALSE)="Timelønnet",1,0)</f>
        <v>0</v>
      </c>
      <c r="AP598">
        <f>SUM($AO$4:AO598)*AO598</f>
        <v>0</v>
      </c>
      <c r="AQ598">
        <f t="shared" si="203"/>
        <v>1</v>
      </c>
      <c r="AR598" t="str">
        <f t="shared" si="203"/>
        <v/>
      </c>
      <c r="AS598" t="e">
        <f t="shared" si="217"/>
        <v>#VALUE!</v>
      </c>
      <c r="AT598" s="45" t="e">
        <f t="shared" si="204"/>
        <v>#VALUE!</v>
      </c>
      <c r="AU598">
        <f>VLOOKUP(AQ598,Home!$C$8:$J$207,8,FALSE)</f>
        <v>0</v>
      </c>
    </row>
    <row r="599" spans="1:47" x14ac:dyDescent="0.25">
      <c r="A599" s="6">
        <f t="shared" si="209"/>
        <v>0</v>
      </c>
      <c r="B599" s="6">
        <f t="shared" si="218"/>
        <v>0</v>
      </c>
      <c r="C599" s="6" t="str">
        <f t="shared" si="210"/>
        <v/>
      </c>
      <c r="D599" s="7">
        <f t="shared" si="211"/>
        <v>0</v>
      </c>
      <c r="E599" s="7">
        <f t="shared" si="219"/>
        <v>0</v>
      </c>
      <c r="F599" s="7" t="str">
        <f t="shared" si="212"/>
        <v/>
      </c>
      <c r="G599" s="6">
        <f t="shared" si="213"/>
        <v>0</v>
      </c>
      <c r="H599" s="6">
        <f t="shared" si="220"/>
        <v>0</v>
      </c>
      <c r="I599" s="6" t="str">
        <f t="shared" si="221"/>
        <v/>
      </c>
      <c r="J599" s="11">
        <v>596</v>
      </c>
      <c r="K599" s="11">
        <f>IF(IFERROR(VLOOKUP(J599,Home!$A$8:$B$1048576,1,FALSE),0)=0,0,1)</f>
        <v>0</v>
      </c>
      <c r="L599" s="129" t="e">
        <f>IF(VLOOKUP(O599,Home!$C$8:$R$207,6,FALSE)="","",VLOOKUP(O599,Home!$C$8:$R$207,6,FALSE))</f>
        <v>#N/A</v>
      </c>
      <c r="M599" s="129" t="e">
        <f t="shared" si="206"/>
        <v>#N/A</v>
      </c>
      <c r="N599" s="11">
        <f>SUM($K$4:K599)</f>
        <v>200</v>
      </c>
      <c r="O599" s="11" t="str">
        <f>IF(P599="","",IF(IFERROR(VLOOKUP(N599,Home!$C$8:$R$1048576,1,FALSE),"")=0,"",IFERROR(VLOOKUP(N599,Home!$C$8:$R$1048576,1,FALSE),"")))</f>
        <v/>
      </c>
      <c r="P599" s="11" t="str">
        <f>IF(IFERROR(VLOOKUP(W599,Home!$C$8:$R$1048576,3,FALSE),"")=0,"",IFERROR(VLOOKUP(W599,Home!$C$8:$R$1048576,3,FALSE),""))</f>
        <v/>
      </c>
      <c r="Q599" s="11" t="str">
        <f t="shared" si="205"/>
        <v/>
      </c>
      <c r="R599" s="130" t="e">
        <f>VLOOKUP(Q599,'Baggrund til lister'!$G$4:$H$15,2,FALSE)</f>
        <v>#N/A</v>
      </c>
      <c r="S599" s="11" t="str">
        <f t="shared" si="207"/>
        <v/>
      </c>
      <c r="T599" s="11" t="str">
        <f>IF(IFERROR(VLOOKUP(N599,Home!$C$8:$R$1048576,11,FALSE),"")=0,"",IFERROR(VLOOKUP(N599,Home!$C$8:$R$1048576,11,FALSE),""))</f>
        <v/>
      </c>
      <c r="U599" s="11" t="str">
        <f>IF(IFERROR(VLOOKUP(O599,Home!$C$8:$R$1048576,12,FALSE),"")=0,"",IFERROR(VLOOKUP(O599,Home!$C$8:$R$1048576,12,FALSE),""))</f>
        <v/>
      </c>
      <c r="V599" s="11" t="str">
        <f>IF(IFERROR(VLOOKUP(O599,Home!$C$8:$R$1048576,8,FALSE),"")=0,"",IFERROR(VLOOKUP(O599,Home!$C$8:$R$1048576,8,FALSE),""))</f>
        <v/>
      </c>
      <c r="W599" s="11" t="str">
        <f>IF(OR(VLOOKUP(N599,Home!$C$7:$I$207,6,FALSE)="",VLOOKUP(N599,Home!$C$7:$I$207,7,FALSE)=""),"FEJL",SUM(Baggrundsark!$K$4:K599))</f>
        <v>FEJL</v>
      </c>
      <c r="Y599">
        <v>596</v>
      </c>
      <c r="Z599" s="1"/>
      <c r="AC599" s="44"/>
      <c r="AD599">
        <f t="shared" si="214"/>
        <v>0</v>
      </c>
      <c r="AE599">
        <f>SUM($AD$4:AD599)</f>
        <v>1</v>
      </c>
      <c r="AF599" s="103" t="str">
        <f>IFERROR(VLOOKUP(AN599,Home!$C$8:$E$207,3,FALSE),"")</f>
        <v/>
      </c>
      <c r="AG599" s="103" t="str">
        <f>IFERROR(VLOOKUP(AN599,Home!$C$8:$E$207,2,FALSE),"")</f>
        <v/>
      </c>
      <c r="AH599" s="104" t="str">
        <f>IF(VLOOKUP(AE599,Home!$C$8:$I$207,6,FALSE)="","",VLOOKUP(AE599,Home!$C$8:$I$207,6,FALSE))</f>
        <v/>
      </c>
      <c r="AI599" s="104" t="e">
        <f t="shared" si="222"/>
        <v>#VALUE!</v>
      </c>
      <c r="AJ599" s="105" t="e">
        <f t="shared" si="215"/>
        <v>#VALUE!</v>
      </c>
      <c r="AK599" s="103" t="e">
        <f t="shared" si="208"/>
        <v>#VALUE!</v>
      </c>
      <c r="AL599" s="103" t="e">
        <f t="shared" si="216"/>
        <v>#VALUE!</v>
      </c>
      <c r="AN599" t="str">
        <f>IF(OR(VLOOKUP(AE599,Home!$C$8:$I$207,6,FALSE)="",VLOOKUP(AE599,Home!$C$8:$I$207,7,FALSE)=""),"FEJL",Baggrundsark!AE599)</f>
        <v>FEJL</v>
      </c>
      <c r="AO599">
        <f>IF(VLOOKUP(AE599,Home!$C$8:$N$207,12,FALSE)="Timelønnet",1,0)</f>
        <v>0</v>
      </c>
      <c r="AP599">
        <f>SUM($AO$4:AO599)*AO599</f>
        <v>0</v>
      </c>
      <c r="AQ599">
        <f t="shared" si="203"/>
        <v>1</v>
      </c>
      <c r="AR599" t="str">
        <f t="shared" si="203"/>
        <v/>
      </c>
      <c r="AS599" t="e">
        <f t="shared" si="217"/>
        <v>#VALUE!</v>
      </c>
      <c r="AT599" s="45" t="e">
        <f t="shared" si="204"/>
        <v>#VALUE!</v>
      </c>
      <c r="AU599">
        <f>VLOOKUP(AQ599,Home!$C$8:$J$207,8,FALSE)</f>
        <v>0</v>
      </c>
    </row>
    <row r="600" spans="1:47" x14ac:dyDescent="0.25">
      <c r="A600" s="6">
        <f t="shared" si="209"/>
        <v>0</v>
      </c>
      <c r="B600" s="6">
        <f t="shared" si="218"/>
        <v>0</v>
      </c>
      <c r="C600" s="6" t="str">
        <f t="shared" si="210"/>
        <v/>
      </c>
      <c r="D600" s="7">
        <f t="shared" si="211"/>
        <v>0</v>
      </c>
      <c r="E600" s="7">
        <f t="shared" si="219"/>
        <v>0</v>
      </c>
      <c r="F600" s="7" t="str">
        <f t="shared" si="212"/>
        <v/>
      </c>
      <c r="G600" s="6">
        <f t="shared" si="213"/>
        <v>0</v>
      </c>
      <c r="H600" s="6">
        <f t="shared" si="220"/>
        <v>0</v>
      </c>
      <c r="I600" s="6" t="str">
        <f t="shared" si="221"/>
        <v/>
      </c>
      <c r="J600" s="11">
        <v>597</v>
      </c>
      <c r="K600" s="11">
        <f>IF(IFERROR(VLOOKUP(J600,Home!$A$8:$B$1048576,1,FALSE),0)=0,0,1)</f>
        <v>0</v>
      </c>
      <c r="L600" s="129" t="e">
        <f>IF(VLOOKUP(O600,Home!$C$8:$R$207,6,FALSE)="","",VLOOKUP(O600,Home!$C$8:$R$207,6,FALSE))</f>
        <v>#N/A</v>
      </c>
      <c r="M600" s="129" t="e">
        <f t="shared" si="206"/>
        <v>#N/A</v>
      </c>
      <c r="N600" s="11">
        <f>SUM($K$4:K600)</f>
        <v>200</v>
      </c>
      <c r="O600" s="11" t="str">
        <f>IF(P600="","",IF(IFERROR(VLOOKUP(N600,Home!$C$8:$R$1048576,1,FALSE),"")=0,"",IFERROR(VLOOKUP(N600,Home!$C$8:$R$1048576,1,FALSE),"")))</f>
        <v/>
      </c>
      <c r="P600" s="11" t="str">
        <f>IF(IFERROR(VLOOKUP(W600,Home!$C$8:$R$1048576,3,FALSE),"")=0,"",IFERROR(VLOOKUP(W600,Home!$C$8:$R$1048576,3,FALSE),""))</f>
        <v/>
      </c>
      <c r="Q600" s="11" t="str">
        <f t="shared" si="205"/>
        <v/>
      </c>
      <c r="R600" s="130" t="e">
        <f>VLOOKUP(Q600,'Baggrund til lister'!$G$4:$H$15,2,FALSE)</f>
        <v>#N/A</v>
      </c>
      <c r="S600" s="11" t="str">
        <f t="shared" si="207"/>
        <v/>
      </c>
      <c r="T600" s="11" t="str">
        <f>IF(IFERROR(VLOOKUP(N600,Home!$C$8:$R$1048576,11,FALSE),"")=0,"",IFERROR(VLOOKUP(N600,Home!$C$8:$R$1048576,11,FALSE),""))</f>
        <v/>
      </c>
      <c r="U600" s="11" t="str">
        <f>IF(IFERROR(VLOOKUP(O600,Home!$C$8:$R$1048576,12,FALSE),"")=0,"",IFERROR(VLOOKUP(O600,Home!$C$8:$R$1048576,12,FALSE),""))</f>
        <v/>
      </c>
      <c r="V600" s="11" t="str">
        <f>IF(IFERROR(VLOOKUP(O600,Home!$C$8:$R$1048576,8,FALSE),"")=0,"",IFERROR(VLOOKUP(O600,Home!$C$8:$R$1048576,8,FALSE),""))</f>
        <v/>
      </c>
      <c r="W600" s="11" t="str">
        <f>IF(OR(VLOOKUP(N600,Home!$C$7:$I$207,6,FALSE)="",VLOOKUP(N600,Home!$C$7:$I$207,7,FALSE)=""),"FEJL",SUM(Baggrundsark!$K$4:K600))</f>
        <v>FEJL</v>
      </c>
      <c r="Y600">
        <v>597</v>
      </c>
      <c r="Z600" s="1"/>
      <c r="AC600" s="44"/>
      <c r="AD600">
        <f t="shared" si="214"/>
        <v>0</v>
      </c>
      <c r="AE600">
        <f>SUM($AD$4:AD600)</f>
        <v>1</v>
      </c>
      <c r="AF600" s="103" t="str">
        <f>IFERROR(VLOOKUP(AN600,Home!$C$8:$E$207,3,FALSE),"")</f>
        <v/>
      </c>
      <c r="AG600" s="103" t="str">
        <f>IFERROR(VLOOKUP(AN600,Home!$C$8:$E$207,2,FALSE),"")</f>
        <v/>
      </c>
      <c r="AH600" s="104" t="str">
        <f>IF(VLOOKUP(AE600,Home!$C$8:$I$207,6,FALSE)="","",VLOOKUP(AE600,Home!$C$8:$I$207,6,FALSE))</f>
        <v/>
      </c>
      <c r="AI600" s="104" t="e">
        <f t="shared" si="222"/>
        <v>#VALUE!</v>
      </c>
      <c r="AJ600" s="105" t="e">
        <f t="shared" si="215"/>
        <v>#VALUE!</v>
      </c>
      <c r="AK600" s="103" t="e">
        <f t="shared" si="208"/>
        <v>#VALUE!</v>
      </c>
      <c r="AL600" s="103" t="e">
        <f t="shared" si="216"/>
        <v>#VALUE!</v>
      </c>
      <c r="AN600" t="str">
        <f>IF(OR(VLOOKUP(AE600,Home!$C$8:$I$207,6,FALSE)="",VLOOKUP(AE600,Home!$C$8:$I$207,7,FALSE)=""),"FEJL",Baggrundsark!AE600)</f>
        <v>FEJL</v>
      </c>
      <c r="AO600">
        <f>IF(VLOOKUP(AE600,Home!$C$8:$N$207,12,FALSE)="Timelønnet",1,0)</f>
        <v>0</v>
      </c>
      <c r="AP600">
        <f>SUM($AO$4:AO600)*AO600</f>
        <v>0</v>
      </c>
      <c r="AQ600">
        <f t="shared" si="203"/>
        <v>1</v>
      </c>
      <c r="AR600" t="str">
        <f t="shared" si="203"/>
        <v/>
      </c>
      <c r="AS600" t="e">
        <f t="shared" si="217"/>
        <v>#VALUE!</v>
      </c>
      <c r="AT600" s="45" t="e">
        <f t="shared" si="204"/>
        <v>#VALUE!</v>
      </c>
      <c r="AU600">
        <f>VLOOKUP(AQ600,Home!$C$8:$J$207,8,FALSE)</f>
        <v>0</v>
      </c>
    </row>
    <row r="601" spans="1:47" x14ac:dyDescent="0.25">
      <c r="A601" s="6">
        <f t="shared" si="209"/>
        <v>0</v>
      </c>
      <c r="B601" s="6">
        <f t="shared" si="218"/>
        <v>0</v>
      </c>
      <c r="C601" s="6" t="str">
        <f t="shared" si="210"/>
        <v/>
      </c>
      <c r="D601" s="7">
        <f t="shared" si="211"/>
        <v>0</v>
      </c>
      <c r="E601" s="7">
        <f t="shared" si="219"/>
        <v>0</v>
      </c>
      <c r="F601" s="7" t="str">
        <f t="shared" si="212"/>
        <v/>
      </c>
      <c r="G601" s="6">
        <f t="shared" si="213"/>
        <v>0</v>
      </c>
      <c r="H601" s="6">
        <f t="shared" si="220"/>
        <v>0</v>
      </c>
      <c r="I601" s="6" t="str">
        <f t="shared" si="221"/>
        <v/>
      </c>
      <c r="J601" s="11">
        <v>598</v>
      </c>
      <c r="K601" s="11">
        <f>IF(IFERROR(VLOOKUP(J601,Home!$A$8:$B$1048576,1,FALSE),0)=0,0,1)</f>
        <v>0</v>
      </c>
      <c r="L601" s="129" t="e">
        <f>IF(VLOOKUP(O601,Home!$C$8:$R$207,6,FALSE)="","",VLOOKUP(O601,Home!$C$8:$R$207,6,FALSE))</f>
        <v>#N/A</v>
      </c>
      <c r="M601" s="129" t="e">
        <f t="shared" si="206"/>
        <v>#N/A</v>
      </c>
      <c r="N601" s="11">
        <f>SUM($K$4:K601)</f>
        <v>200</v>
      </c>
      <c r="O601" s="11" t="str">
        <f>IF(P601="","",IF(IFERROR(VLOOKUP(N601,Home!$C$8:$R$1048576,1,FALSE),"")=0,"",IFERROR(VLOOKUP(N601,Home!$C$8:$R$1048576,1,FALSE),"")))</f>
        <v/>
      </c>
      <c r="P601" s="11" t="str">
        <f>IF(IFERROR(VLOOKUP(W601,Home!$C$8:$R$1048576,3,FALSE),"")=0,"",IFERROR(VLOOKUP(W601,Home!$C$8:$R$1048576,3,FALSE),""))</f>
        <v/>
      </c>
      <c r="Q601" s="11" t="str">
        <f t="shared" si="205"/>
        <v/>
      </c>
      <c r="R601" s="130" t="e">
        <f>VLOOKUP(Q601,'Baggrund til lister'!$G$4:$H$15,2,FALSE)</f>
        <v>#N/A</v>
      </c>
      <c r="S601" s="11" t="str">
        <f t="shared" si="207"/>
        <v/>
      </c>
      <c r="T601" s="11" t="str">
        <f>IF(IFERROR(VLOOKUP(N601,Home!$C$8:$R$1048576,11,FALSE),"")=0,"",IFERROR(VLOOKUP(N601,Home!$C$8:$R$1048576,11,FALSE),""))</f>
        <v/>
      </c>
      <c r="U601" s="11" t="str">
        <f>IF(IFERROR(VLOOKUP(O601,Home!$C$8:$R$1048576,12,FALSE),"")=0,"",IFERROR(VLOOKUP(O601,Home!$C$8:$R$1048576,12,FALSE),""))</f>
        <v/>
      </c>
      <c r="V601" s="11" t="str">
        <f>IF(IFERROR(VLOOKUP(O601,Home!$C$8:$R$1048576,8,FALSE),"")=0,"",IFERROR(VLOOKUP(O601,Home!$C$8:$R$1048576,8,FALSE),""))</f>
        <v/>
      </c>
      <c r="W601" s="11" t="str">
        <f>IF(OR(VLOOKUP(N601,Home!$C$7:$I$207,6,FALSE)="",VLOOKUP(N601,Home!$C$7:$I$207,7,FALSE)=""),"FEJL",SUM(Baggrundsark!$K$4:K601))</f>
        <v>FEJL</v>
      </c>
      <c r="Y601">
        <v>598</v>
      </c>
      <c r="Z601" s="1"/>
      <c r="AC601" s="44"/>
      <c r="AD601">
        <f t="shared" si="214"/>
        <v>0</v>
      </c>
      <c r="AE601">
        <f>SUM($AD$4:AD601)</f>
        <v>1</v>
      </c>
      <c r="AF601" s="103" t="str">
        <f>IFERROR(VLOOKUP(AN601,Home!$C$8:$E$207,3,FALSE),"")</f>
        <v/>
      </c>
      <c r="AG601" s="103" t="str">
        <f>IFERROR(VLOOKUP(AN601,Home!$C$8:$E$207,2,FALSE),"")</f>
        <v/>
      </c>
      <c r="AH601" s="104" t="str">
        <f>IF(VLOOKUP(AE601,Home!$C$8:$I$207,6,FALSE)="","",VLOOKUP(AE601,Home!$C$8:$I$207,6,FALSE))</f>
        <v/>
      </c>
      <c r="AI601" s="104" t="e">
        <f t="shared" si="222"/>
        <v>#VALUE!</v>
      </c>
      <c r="AJ601" s="105" t="e">
        <f t="shared" si="215"/>
        <v>#VALUE!</v>
      </c>
      <c r="AK601" s="103" t="e">
        <f t="shared" si="208"/>
        <v>#VALUE!</v>
      </c>
      <c r="AL601" s="103" t="e">
        <f t="shared" si="216"/>
        <v>#VALUE!</v>
      </c>
      <c r="AN601" t="str">
        <f>IF(OR(VLOOKUP(AE601,Home!$C$8:$I$207,6,FALSE)="",VLOOKUP(AE601,Home!$C$8:$I$207,7,FALSE)=""),"FEJL",Baggrundsark!AE601)</f>
        <v>FEJL</v>
      </c>
      <c r="AO601">
        <f>IF(VLOOKUP(AE601,Home!$C$8:$N$207,12,FALSE)="Timelønnet",1,0)</f>
        <v>0</v>
      </c>
      <c r="AP601">
        <f>SUM($AO$4:AO601)*AO601</f>
        <v>0</v>
      </c>
      <c r="AQ601">
        <f t="shared" si="203"/>
        <v>1</v>
      </c>
      <c r="AR601" t="str">
        <f t="shared" si="203"/>
        <v/>
      </c>
      <c r="AS601" t="e">
        <f t="shared" si="217"/>
        <v>#VALUE!</v>
      </c>
      <c r="AT601" s="45" t="e">
        <f t="shared" si="204"/>
        <v>#VALUE!</v>
      </c>
      <c r="AU601">
        <f>VLOOKUP(AQ601,Home!$C$8:$J$207,8,FALSE)</f>
        <v>0</v>
      </c>
    </row>
    <row r="602" spans="1:47" x14ac:dyDescent="0.25">
      <c r="A602" s="6">
        <f t="shared" si="209"/>
        <v>0</v>
      </c>
      <c r="B602" s="6">
        <f t="shared" si="218"/>
        <v>0</v>
      </c>
      <c r="C602" s="6" t="str">
        <f t="shared" si="210"/>
        <v/>
      </c>
      <c r="D602" s="7">
        <f t="shared" si="211"/>
        <v>0</v>
      </c>
      <c r="E602" s="7">
        <f t="shared" si="219"/>
        <v>0</v>
      </c>
      <c r="F602" s="7" t="str">
        <f t="shared" si="212"/>
        <v/>
      </c>
      <c r="G602" s="6">
        <f t="shared" si="213"/>
        <v>0</v>
      </c>
      <c r="H602" s="6">
        <f t="shared" si="220"/>
        <v>0</v>
      </c>
      <c r="I602" s="6" t="str">
        <f t="shared" si="221"/>
        <v/>
      </c>
      <c r="J602" s="11">
        <v>599</v>
      </c>
      <c r="K602" s="11">
        <f>IF(IFERROR(VLOOKUP(J602,Home!$A$8:$B$1048576,1,FALSE),0)=0,0,1)</f>
        <v>0</v>
      </c>
      <c r="L602" s="129" t="e">
        <f>IF(VLOOKUP(O602,Home!$C$8:$R$207,6,FALSE)="","",VLOOKUP(O602,Home!$C$8:$R$207,6,FALSE))</f>
        <v>#N/A</v>
      </c>
      <c r="M602" s="129" t="e">
        <f t="shared" si="206"/>
        <v>#N/A</v>
      </c>
      <c r="N602" s="11">
        <f>SUM($K$4:K602)</f>
        <v>200</v>
      </c>
      <c r="O602" s="11" t="str">
        <f>IF(P602="","",IF(IFERROR(VLOOKUP(N602,Home!$C$8:$R$1048576,1,FALSE),"")=0,"",IFERROR(VLOOKUP(N602,Home!$C$8:$R$1048576,1,FALSE),"")))</f>
        <v/>
      </c>
      <c r="P602" s="11" t="str">
        <f>IF(IFERROR(VLOOKUP(W602,Home!$C$8:$R$1048576,3,FALSE),"")=0,"",IFERROR(VLOOKUP(W602,Home!$C$8:$R$1048576,3,FALSE),""))</f>
        <v/>
      </c>
      <c r="Q602" s="11" t="str">
        <f t="shared" si="205"/>
        <v/>
      </c>
      <c r="R602" s="130" t="e">
        <f>VLOOKUP(Q602,'Baggrund til lister'!$G$4:$H$15,2,FALSE)</f>
        <v>#N/A</v>
      </c>
      <c r="S602" s="11" t="str">
        <f t="shared" si="207"/>
        <v/>
      </c>
      <c r="T602" s="11" t="str">
        <f>IF(IFERROR(VLOOKUP(N602,Home!$C$8:$R$1048576,11,FALSE),"")=0,"",IFERROR(VLOOKUP(N602,Home!$C$8:$R$1048576,11,FALSE),""))</f>
        <v/>
      </c>
      <c r="U602" s="11" t="str">
        <f>IF(IFERROR(VLOOKUP(O602,Home!$C$8:$R$1048576,12,FALSE),"")=0,"",IFERROR(VLOOKUP(O602,Home!$C$8:$R$1048576,12,FALSE),""))</f>
        <v/>
      </c>
      <c r="V602" s="11" t="str">
        <f>IF(IFERROR(VLOOKUP(O602,Home!$C$8:$R$1048576,8,FALSE),"")=0,"",IFERROR(VLOOKUP(O602,Home!$C$8:$R$1048576,8,FALSE),""))</f>
        <v/>
      </c>
      <c r="W602" s="11" t="str">
        <f>IF(OR(VLOOKUP(N602,Home!$C$7:$I$207,6,FALSE)="",VLOOKUP(N602,Home!$C$7:$I$207,7,FALSE)=""),"FEJL",SUM(Baggrundsark!$K$4:K602))</f>
        <v>FEJL</v>
      </c>
      <c r="Y602">
        <v>599</v>
      </c>
      <c r="Z602" s="1"/>
      <c r="AC602" s="44"/>
      <c r="AD602">
        <f t="shared" si="214"/>
        <v>0</v>
      </c>
      <c r="AE602">
        <f>SUM($AD$4:AD602)</f>
        <v>1</v>
      </c>
      <c r="AF602" s="103" t="str">
        <f>IFERROR(VLOOKUP(AN602,Home!$C$8:$E$207,3,FALSE),"")</f>
        <v/>
      </c>
      <c r="AG602" s="103" t="str">
        <f>IFERROR(VLOOKUP(AN602,Home!$C$8:$E$207,2,FALSE),"")</f>
        <v/>
      </c>
      <c r="AH602" s="104" t="str">
        <f>IF(VLOOKUP(AE602,Home!$C$8:$I$207,6,FALSE)="","",VLOOKUP(AE602,Home!$C$8:$I$207,6,FALSE))</f>
        <v/>
      </c>
      <c r="AI602" s="104" t="e">
        <f t="shared" si="222"/>
        <v>#VALUE!</v>
      </c>
      <c r="AJ602" s="105" t="e">
        <f t="shared" si="215"/>
        <v>#VALUE!</v>
      </c>
      <c r="AK602" s="103" t="e">
        <f t="shared" si="208"/>
        <v>#VALUE!</v>
      </c>
      <c r="AL602" s="103" t="e">
        <f t="shared" si="216"/>
        <v>#VALUE!</v>
      </c>
      <c r="AN602" t="str">
        <f>IF(OR(VLOOKUP(AE602,Home!$C$8:$I$207,6,FALSE)="",VLOOKUP(AE602,Home!$C$8:$I$207,7,FALSE)=""),"FEJL",Baggrundsark!AE602)</f>
        <v>FEJL</v>
      </c>
      <c r="AO602">
        <f>IF(VLOOKUP(AE602,Home!$C$8:$N$207,12,FALSE)="Timelønnet",1,0)</f>
        <v>0</v>
      </c>
      <c r="AP602">
        <f>SUM($AO$4:AO602)*AO602</f>
        <v>0</v>
      </c>
      <c r="AQ602">
        <f t="shared" si="203"/>
        <v>1</v>
      </c>
      <c r="AR602" t="str">
        <f t="shared" si="203"/>
        <v/>
      </c>
      <c r="AS602" t="e">
        <f t="shared" si="217"/>
        <v>#VALUE!</v>
      </c>
      <c r="AT602" s="45" t="e">
        <f t="shared" si="204"/>
        <v>#VALUE!</v>
      </c>
      <c r="AU602">
        <f>VLOOKUP(AQ602,Home!$C$8:$J$207,8,FALSE)</f>
        <v>0</v>
      </c>
    </row>
    <row r="603" spans="1:47" x14ac:dyDescent="0.25">
      <c r="A603" s="6">
        <f t="shared" si="209"/>
        <v>0</v>
      </c>
      <c r="B603" s="6">
        <f t="shared" si="218"/>
        <v>0</v>
      </c>
      <c r="C603" s="6" t="str">
        <f t="shared" si="210"/>
        <v/>
      </c>
      <c r="D603" s="7">
        <f t="shared" si="211"/>
        <v>0</v>
      </c>
      <c r="E603" s="7">
        <f t="shared" si="219"/>
        <v>0</v>
      </c>
      <c r="F603" s="7" t="str">
        <f t="shared" si="212"/>
        <v/>
      </c>
      <c r="G603" s="6">
        <f t="shared" si="213"/>
        <v>0</v>
      </c>
      <c r="H603" s="6">
        <f t="shared" si="220"/>
        <v>0</v>
      </c>
      <c r="I603" s="6" t="str">
        <f t="shared" si="221"/>
        <v/>
      </c>
      <c r="J603" s="11">
        <v>600</v>
      </c>
      <c r="K603" s="11">
        <f>IF(IFERROR(VLOOKUP(J603,Home!$A$8:$B$1048576,1,FALSE),0)=0,0,1)</f>
        <v>0</v>
      </c>
      <c r="L603" s="129" t="e">
        <f>IF(VLOOKUP(O603,Home!$C$8:$R$207,6,FALSE)="","",VLOOKUP(O603,Home!$C$8:$R$207,6,FALSE))</f>
        <v>#N/A</v>
      </c>
      <c r="M603" s="129" t="e">
        <f t="shared" si="206"/>
        <v>#N/A</v>
      </c>
      <c r="N603" s="11">
        <f>SUM($K$4:K603)</f>
        <v>200</v>
      </c>
      <c r="O603" s="11" t="str">
        <f>IF(P603="","",IF(IFERROR(VLOOKUP(N603,Home!$C$8:$R$1048576,1,FALSE),"")=0,"",IFERROR(VLOOKUP(N603,Home!$C$8:$R$1048576,1,FALSE),"")))</f>
        <v/>
      </c>
      <c r="P603" s="11" t="str">
        <f>IF(IFERROR(VLOOKUP(W603,Home!$C$8:$R$1048576,3,FALSE),"")=0,"",IFERROR(VLOOKUP(W603,Home!$C$8:$R$1048576,3,FALSE),""))</f>
        <v/>
      </c>
      <c r="Q603" s="11" t="str">
        <f t="shared" si="205"/>
        <v/>
      </c>
      <c r="R603" s="130" t="e">
        <f>VLOOKUP(Q603,'Baggrund til lister'!$G$4:$H$15,2,FALSE)</f>
        <v>#N/A</v>
      </c>
      <c r="S603" s="11" t="str">
        <f t="shared" si="207"/>
        <v/>
      </c>
      <c r="T603" s="11" t="str">
        <f>IF(IFERROR(VLOOKUP(N603,Home!$C$8:$R$1048576,11,FALSE),"")=0,"",IFERROR(VLOOKUP(N603,Home!$C$8:$R$1048576,11,FALSE),""))</f>
        <v/>
      </c>
      <c r="U603" s="11" t="str">
        <f>IF(IFERROR(VLOOKUP(O603,Home!$C$8:$R$1048576,12,FALSE),"")=0,"",IFERROR(VLOOKUP(O603,Home!$C$8:$R$1048576,12,FALSE),""))</f>
        <v/>
      </c>
      <c r="V603" s="11" t="str">
        <f>IF(IFERROR(VLOOKUP(O603,Home!$C$8:$R$1048576,8,FALSE),"")=0,"",IFERROR(VLOOKUP(O603,Home!$C$8:$R$1048576,8,FALSE),""))</f>
        <v/>
      </c>
      <c r="W603" s="11" t="str">
        <f>IF(OR(VLOOKUP(N603,Home!$C$7:$I$207,6,FALSE)="",VLOOKUP(N603,Home!$C$7:$I$207,7,FALSE)=""),"FEJL",SUM(Baggrundsark!$K$4:K603))</f>
        <v>FEJL</v>
      </c>
      <c r="Y603">
        <v>600</v>
      </c>
      <c r="Z603" s="1"/>
      <c r="AC603" s="44"/>
      <c r="AD603">
        <f t="shared" si="214"/>
        <v>0</v>
      </c>
      <c r="AE603">
        <f>SUM($AD$4:AD603)</f>
        <v>1</v>
      </c>
      <c r="AF603" s="103" t="str">
        <f>IFERROR(VLOOKUP(AN603,Home!$C$8:$E$207,3,FALSE),"")</f>
        <v/>
      </c>
      <c r="AG603" s="103" t="str">
        <f>IFERROR(VLOOKUP(AN603,Home!$C$8:$E$207,2,FALSE),"")</f>
        <v/>
      </c>
      <c r="AH603" s="104" t="str">
        <f>IF(VLOOKUP(AE603,Home!$C$8:$I$207,6,FALSE)="","",VLOOKUP(AE603,Home!$C$8:$I$207,6,FALSE))</f>
        <v/>
      </c>
      <c r="AI603" s="104" t="e">
        <f t="shared" si="222"/>
        <v>#VALUE!</v>
      </c>
      <c r="AJ603" s="105" t="e">
        <f t="shared" si="215"/>
        <v>#VALUE!</v>
      </c>
      <c r="AK603" s="103" t="e">
        <f t="shared" si="208"/>
        <v>#VALUE!</v>
      </c>
      <c r="AL603" s="103" t="e">
        <f t="shared" si="216"/>
        <v>#VALUE!</v>
      </c>
      <c r="AN603" t="str">
        <f>IF(OR(VLOOKUP(AE603,Home!$C$8:$I$207,6,FALSE)="",VLOOKUP(AE603,Home!$C$8:$I$207,7,FALSE)=""),"FEJL",Baggrundsark!AE603)</f>
        <v>FEJL</v>
      </c>
      <c r="AO603">
        <f>IF(VLOOKUP(AE603,Home!$C$8:$N$207,12,FALSE)="Timelønnet",1,0)</f>
        <v>0</v>
      </c>
      <c r="AP603">
        <f>SUM($AO$4:AO603)*AO603</f>
        <v>0</v>
      </c>
      <c r="AQ603">
        <f t="shared" ref="AQ603:AR666" si="223">AE603</f>
        <v>1</v>
      </c>
      <c r="AR603" t="str">
        <f t="shared" si="223"/>
        <v/>
      </c>
      <c r="AS603" t="e">
        <f t="shared" si="217"/>
        <v>#VALUE!</v>
      </c>
      <c r="AT603" s="45" t="e">
        <f t="shared" ref="AT603:AT666" si="224">AK603</f>
        <v>#VALUE!</v>
      </c>
      <c r="AU603">
        <f>VLOOKUP(AQ603,Home!$C$8:$J$207,8,FALSE)</f>
        <v>0</v>
      </c>
    </row>
    <row r="604" spans="1:47" x14ac:dyDescent="0.25">
      <c r="A604" s="6">
        <f t="shared" si="209"/>
        <v>0</v>
      </c>
      <c r="B604" s="6">
        <f t="shared" si="218"/>
        <v>0</v>
      </c>
      <c r="C604" s="6" t="str">
        <f t="shared" si="210"/>
        <v/>
      </c>
      <c r="D604" s="7">
        <f t="shared" si="211"/>
        <v>0</v>
      </c>
      <c r="E604" s="7">
        <f t="shared" si="219"/>
        <v>0</v>
      </c>
      <c r="F604" s="7" t="str">
        <f t="shared" si="212"/>
        <v/>
      </c>
      <c r="G604" s="6">
        <f t="shared" si="213"/>
        <v>0</v>
      </c>
      <c r="H604" s="6">
        <f t="shared" si="220"/>
        <v>0</v>
      </c>
      <c r="I604" s="6" t="str">
        <f t="shared" si="221"/>
        <v/>
      </c>
      <c r="J604" s="11">
        <v>601</v>
      </c>
      <c r="K604" s="11">
        <f>IF(IFERROR(VLOOKUP(J604,Home!$A$8:$B$1048576,1,FALSE),0)=0,0,1)</f>
        <v>0</v>
      </c>
      <c r="L604" s="129" t="e">
        <f>IF(VLOOKUP(O604,Home!$C$8:$R$207,6,FALSE)="","",VLOOKUP(O604,Home!$C$8:$R$207,6,FALSE))</f>
        <v>#N/A</v>
      </c>
      <c r="M604" s="129" t="e">
        <f t="shared" si="206"/>
        <v>#N/A</v>
      </c>
      <c r="N604" s="11">
        <f>SUM($K$4:K604)</f>
        <v>200</v>
      </c>
      <c r="O604" s="11" t="str">
        <f>IF(P604="","",IF(IFERROR(VLOOKUP(N604,Home!$C$8:$R$1048576,1,FALSE),"")=0,"",IFERROR(VLOOKUP(N604,Home!$C$8:$R$1048576,1,FALSE),"")))</f>
        <v/>
      </c>
      <c r="P604" s="11" t="str">
        <f>IF(IFERROR(VLOOKUP(W604,Home!$C$8:$R$1048576,3,FALSE),"")=0,"",IFERROR(VLOOKUP(W604,Home!$C$8:$R$1048576,3,FALSE),""))</f>
        <v/>
      </c>
      <c r="Q604" s="11" t="str">
        <f t="shared" si="205"/>
        <v/>
      </c>
      <c r="R604" s="130" t="e">
        <f>VLOOKUP(Q604,'Baggrund til lister'!$G$4:$H$15,2,FALSE)</f>
        <v>#N/A</v>
      </c>
      <c r="S604" s="11" t="str">
        <f t="shared" si="207"/>
        <v/>
      </c>
      <c r="T604" s="11" t="str">
        <f>IF(IFERROR(VLOOKUP(N604,Home!$C$8:$R$1048576,11,FALSE),"")=0,"",IFERROR(VLOOKUP(N604,Home!$C$8:$R$1048576,11,FALSE),""))</f>
        <v/>
      </c>
      <c r="U604" s="11" t="str">
        <f>IF(IFERROR(VLOOKUP(O604,Home!$C$8:$R$1048576,12,FALSE),"")=0,"",IFERROR(VLOOKUP(O604,Home!$C$8:$R$1048576,12,FALSE),""))</f>
        <v/>
      </c>
      <c r="V604" s="11" t="str">
        <f>IF(IFERROR(VLOOKUP(O604,Home!$C$8:$R$1048576,8,FALSE),"")=0,"",IFERROR(VLOOKUP(O604,Home!$C$8:$R$1048576,8,FALSE),""))</f>
        <v/>
      </c>
      <c r="W604" s="11" t="str">
        <f>IF(OR(VLOOKUP(N604,Home!$C$7:$I$207,6,FALSE)="",VLOOKUP(N604,Home!$C$7:$I$207,7,FALSE)=""),"FEJL",SUM(Baggrundsark!$K$4:K604))</f>
        <v>FEJL</v>
      </c>
      <c r="Y604">
        <v>601</v>
      </c>
      <c r="Z604" s="1"/>
      <c r="AC604" s="44"/>
      <c r="AD604">
        <f t="shared" si="214"/>
        <v>0</v>
      </c>
      <c r="AE604">
        <f>SUM($AD$4:AD604)</f>
        <v>1</v>
      </c>
      <c r="AF604" s="103" t="str">
        <f>IFERROR(VLOOKUP(AN604,Home!$C$8:$E$207,3,FALSE),"")</f>
        <v/>
      </c>
      <c r="AG604" s="103" t="str">
        <f>IFERROR(VLOOKUP(AN604,Home!$C$8:$E$207,2,FALSE),"")</f>
        <v/>
      </c>
      <c r="AH604" s="104" t="str">
        <f>IF(VLOOKUP(AE604,Home!$C$8:$I$207,6,FALSE)="","",VLOOKUP(AE604,Home!$C$8:$I$207,6,FALSE))</f>
        <v/>
      </c>
      <c r="AI604" s="104" t="e">
        <f t="shared" si="222"/>
        <v>#VALUE!</v>
      </c>
      <c r="AJ604" s="105" t="e">
        <f t="shared" si="215"/>
        <v>#VALUE!</v>
      </c>
      <c r="AK604" s="103" t="e">
        <f t="shared" si="208"/>
        <v>#VALUE!</v>
      </c>
      <c r="AL604" s="103" t="e">
        <f t="shared" si="216"/>
        <v>#VALUE!</v>
      </c>
      <c r="AN604" t="str">
        <f>IF(OR(VLOOKUP(AE604,Home!$C$8:$I$207,6,FALSE)="",VLOOKUP(AE604,Home!$C$8:$I$207,7,FALSE)=""),"FEJL",Baggrundsark!AE604)</f>
        <v>FEJL</v>
      </c>
      <c r="AO604">
        <f>IF(VLOOKUP(AE604,Home!$C$8:$N$207,12,FALSE)="Timelønnet",1,0)</f>
        <v>0</v>
      </c>
      <c r="AP604">
        <f>SUM($AO$4:AO604)*AO604</f>
        <v>0</v>
      </c>
      <c r="AQ604">
        <f t="shared" si="223"/>
        <v>1</v>
      </c>
      <c r="AR604" t="str">
        <f t="shared" si="223"/>
        <v/>
      </c>
      <c r="AS604" t="e">
        <f t="shared" si="217"/>
        <v>#VALUE!</v>
      </c>
      <c r="AT604" s="45" t="e">
        <f t="shared" si="224"/>
        <v>#VALUE!</v>
      </c>
      <c r="AU604">
        <f>VLOOKUP(AQ604,Home!$C$8:$J$207,8,FALSE)</f>
        <v>0</v>
      </c>
    </row>
    <row r="605" spans="1:47" x14ac:dyDescent="0.25">
      <c r="A605" s="6">
        <f t="shared" si="209"/>
        <v>0</v>
      </c>
      <c r="B605" s="6">
        <f t="shared" si="218"/>
        <v>0</v>
      </c>
      <c r="C605" s="6" t="str">
        <f t="shared" si="210"/>
        <v/>
      </c>
      <c r="D605" s="7">
        <f t="shared" si="211"/>
        <v>0</v>
      </c>
      <c r="E605" s="7">
        <f t="shared" si="219"/>
        <v>0</v>
      </c>
      <c r="F605" s="7" t="str">
        <f t="shared" si="212"/>
        <v/>
      </c>
      <c r="G605" s="6">
        <f t="shared" si="213"/>
        <v>0</v>
      </c>
      <c r="H605" s="6">
        <f t="shared" si="220"/>
        <v>0</v>
      </c>
      <c r="I605" s="6" t="str">
        <f t="shared" si="221"/>
        <v/>
      </c>
      <c r="J605" s="11">
        <v>602</v>
      </c>
      <c r="K605" s="11">
        <f>IF(IFERROR(VLOOKUP(J605,Home!$A$8:$B$1048576,1,FALSE),0)=0,0,1)</f>
        <v>0</v>
      </c>
      <c r="L605" s="129" t="e">
        <f>IF(VLOOKUP(O605,Home!$C$8:$R$207,6,FALSE)="","",VLOOKUP(O605,Home!$C$8:$R$207,6,FALSE))</f>
        <v>#N/A</v>
      </c>
      <c r="M605" s="129" t="e">
        <f t="shared" si="206"/>
        <v>#N/A</v>
      </c>
      <c r="N605" s="11">
        <f>SUM($K$4:K605)</f>
        <v>200</v>
      </c>
      <c r="O605" s="11" t="str">
        <f>IF(P605="","",IF(IFERROR(VLOOKUP(N605,Home!$C$8:$R$1048576,1,FALSE),"")=0,"",IFERROR(VLOOKUP(N605,Home!$C$8:$R$1048576,1,FALSE),"")))</f>
        <v/>
      </c>
      <c r="P605" s="11" t="str">
        <f>IF(IFERROR(VLOOKUP(W605,Home!$C$8:$R$1048576,3,FALSE),"")=0,"",IFERROR(VLOOKUP(W605,Home!$C$8:$R$1048576,3,FALSE),""))</f>
        <v/>
      </c>
      <c r="Q605" s="11" t="str">
        <f t="shared" si="205"/>
        <v/>
      </c>
      <c r="R605" s="130" t="e">
        <f>VLOOKUP(Q605,'Baggrund til lister'!$G$4:$H$15,2,FALSE)</f>
        <v>#N/A</v>
      </c>
      <c r="S605" s="11" t="str">
        <f t="shared" si="207"/>
        <v/>
      </c>
      <c r="T605" s="11" t="str">
        <f>IF(IFERROR(VLOOKUP(N605,Home!$C$8:$R$1048576,11,FALSE),"")=0,"",IFERROR(VLOOKUP(N605,Home!$C$8:$R$1048576,11,FALSE),""))</f>
        <v/>
      </c>
      <c r="U605" s="11" t="str">
        <f>IF(IFERROR(VLOOKUP(O605,Home!$C$8:$R$1048576,12,FALSE),"")=0,"",IFERROR(VLOOKUP(O605,Home!$C$8:$R$1048576,12,FALSE),""))</f>
        <v/>
      </c>
      <c r="V605" s="11" t="str">
        <f>IF(IFERROR(VLOOKUP(O605,Home!$C$8:$R$1048576,8,FALSE),"")=0,"",IFERROR(VLOOKUP(O605,Home!$C$8:$R$1048576,8,FALSE),""))</f>
        <v/>
      </c>
      <c r="W605" s="11" t="str">
        <f>IF(OR(VLOOKUP(N605,Home!$C$7:$I$207,6,FALSE)="",VLOOKUP(N605,Home!$C$7:$I$207,7,FALSE)=""),"FEJL",SUM(Baggrundsark!$K$4:K605))</f>
        <v>FEJL</v>
      </c>
      <c r="Y605">
        <v>602</v>
      </c>
      <c r="Z605" s="1"/>
      <c r="AC605" s="44"/>
      <c r="AD605">
        <f t="shared" si="214"/>
        <v>0</v>
      </c>
      <c r="AE605">
        <f>SUM($AD$4:AD605)</f>
        <v>1</v>
      </c>
      <c r="AF605" s="103" t="str">
        <f>IFERROR(VLOOKUP(AN605,Home!$C$8:$E$207,3,FALSE),"")</f>
        <v/>
      </c>
      <c r="AG605" s="103" t="str">
        <f>IFERROR(VLOOKUP(AN605,Home!$C$8:$E$207,2,FALSE),"")</f>
        <v/>
      </c>
      <c r="AH605" s="104" t="str">
        <f>IF(VLOOKUP(AE605,Home!$C$8:$I$207,6,FALSE)="","",VLOOKUP(AE605,Home!$C$8:$I$207,6,FALSE))</f>
        <v/>
      </c>
      <c r="AI605" s="104" t="e">
        <f t="shared" si="222"/>
        <v>#VALUE!</v>
      </c>
      <c r="AJ605" s="105" t="e">
        <f t="shared" si="215"/>
        <v>#VALUE!</v>
      </c>
      <c r="AK605" s="103" t="e">
        <f t="shared" si="208"/>
        <v>#VALUE!</v>
      </c>
      <c r="AL605" s="103" t="e">
        <f t="shared" si="216"/>
        <v>#VALUE!</v>
      </c>
      <c r="AN605" t="str">
        <f>IF(OR(VLOOKUP(AE605,Home!$C$8:$I$207,6,FALSE)="",VLOOKUP(AE605,Home!$C$8:$I$207,7,FALSE)=""),"FEJL",Baggrundsark!AE605)</f>
        <v>FEJL</v>
      </c>
      <c r="AO605">
        <f>IF(VLOOKUP(AE605,Home!$C$8:$N$207,12,FALSE)="Timelønnet",1,0)</f>
        <v>0</v>
      </c>
      <c r="AP605">
        <f>SUM($AO$4:AO605)*AO605</f>
        <v>0</v>
      </c>
      <c r="AQ605">
        <f t="shared" si="223"/>
        <v>1</v>
      </c>
      <c r="AR605" t="str">
        <f t="shared" si="223"/>
        <v/>
      </c>
      <c r="AS605" t="e">
        <f t="shared" si="217"/>
        <v>#VALUE!</v>
      </c>
      <c r="AT605" s="45" t="e">
        <f t="shared" si="224"/>
        <v>#VALUE!</v>
      </c>
      <c r="AU605">
        <f>VLOOKUP(AQ605,Home!$C$8:$J$207,8,FALSE)</f>
        <v>0</v>
      </c>
    </row>
    <row r="606" spans="1:47" x14ac:dyDescent="0.25">
      <c r="A606" s="6">
        <f t="shared" si="209"/>
        <v>0</v>
      </c>
      <c r="B606" s="6">
        <f t="shared" si="218"/>
        <v>0</v>
      </c>
      <c r="C606" s="6" t="str">
        <f t="shared" si="210"/>
        <v/>
      </c>
      <c r="D606" s="7">
        <f t="shared" si="211"/>
        <v>0</v>
      </c>
      <c r="E606" s="7">
        <f t="shared" si="219"/>
        <v>0</v>
      </c>
      <c r="F606" s="7" t="str">
        <f t="shared" si="212"/>
        <v/>
      </c>
      <c r="G606" s="6">
        <f t="shared" si="213"/>
        <v>0</v>
      </c>
      <c r="H606" s="6">
        <f t="shared" si="220"/>
        <v>0</v>
      </c>
      <c r="I606" s="6" t="str">
        <f t="shared" si="221"/>
        <v/>
      </c>
      <c r="J606" s="11">
        <v>603</v>
      </c>
      <c r="K606" s="11">
        <f>IF(IFERROR(VLOOKUP(J606,Home!$A$8:$B$1048576,1,FALSE),0)=0,0,1)</f>
        <v>0</v>
      </c>
      <c r="L606" s="129" t="e">
        <f>IF(VLOOKUP(O606,Home!$C$8:$R$207,6,FALSE)="","",VLOOKUP(O606,Home!$C$8:$R$207,6,FALSE))</f>
        <v>#N/A</v>
      </c>
      <c r="M606" s="129" t="e">
        <f t="shared" si="206"/>
        <v>#N/A</v>
      </c>
      <c r="N606" s="11">
        <f>SUM($K$4:K606)</f>
        <v>200</v>
      </c>
      <c r="O606" s="11" t="str">
        <f>IF(P606="","",IF(IFERROR(VLOOKUP(N606,Home!$C$8:$R$1048576,1,FALSE),"")=0,"",IFERROR(VLOOKUP(N606,Home!$C$8:$R$1048576,1,FALSE),"")))</f>
        <v/>
      </c>
      <c r="P606" s="11" t="str">
        <f>IF(IFERROR(VLOOKUP(W606,Home!$C$8:$R$1048576,3,FALSE),"")=0,"",IFERROR(VLOOKUP(W606,Home!$C$8:$R$1048576,3,FALSE),""))</f>
        <v/>
      </c>
      <c r="Q606" s="11" t="str">
        <f t="shared" si="205"/>
        <v/>
      </c>
      <c r="R606" s="130" t="e">
        <f>VLOOKUP(Q606,'Baggrund til lister'!$G$4:$H$15,2,FALSE)</f>
        <v>#N/A</v>
      </c>
      <c r="S606" s="11" t="str">
        <f t="shared" si="207"/>
        <v/>
      </c>
      <c r="T606" s="11" t="str">
        <f>IF(IFERROR(VLOOKUP(N606,Home!$C$8:$R$1048576,11,FALSE),"")=0,"",IFERROR(VLOOKUP(N606,Home!$C$8:$R$1048576,11,FALSE),""))</f>
        <v/>
      </c>
      <c r="U606" s="11" t="str">
        <f>IF(IFERROR(VLOOKUP(O606,Home!$C$8:$R$1048576,12,FALSE),"")=0,"",IFERROR(VLOOKUP(O606,Home!$C$8:$R$1048576,12,FALSE),""))</f>
        <v/>
      </c>
      <c r="V606" s="11" t="str">
        <f>IF(IFERROR(VLOOKUP(O606,Home!$C$8:$R$1048576,8,FALSE),"")=0,"",IFERROR(VLOOKUP(O606,Home!$C$8:$R$1048576,8,FALSE),""))</f>
        <v/>
      </c>
      <c r="W606" s="11" t="str">
        <f>IF(OR(VLOOKUP(N606,Home!$C$7:$I$207,6,FALSE)="",VLOOKUP(N606,Home!$C$7:$I$207,7,FALSE)=""),"FEJL",SUM(Baggrundsark!$K$4:K606))</f>
        <v>FEJL</v>
      </c>
      <c r="Y606">
        <v>603</v>
      </c>
      <c r="Z606" s="1"/>
      <c r="AC606" s="44"/>
      <c r="AD606">
        <f t="shared" si="214"/>
        <v>0</v>
      </c>
      <c r="AE606">
        <f>SUM($AD$4:AD606)</f>
        <v>1</v>
      </c>
      <c r="AF606" s="103" t="str">
        <f>IFERROR(VLOOKUP(AN606,Home!$C$8:$E$207,3,FALSE),"")</f>
        <v/>
      </c>
      <c r="AG606" s="103" t="str">
        <f>IFERROR(VLOOKUP(AN606,Home!$C$8:$E$207,2,FALSE),"")</f>
        <v/>
      </c>
      <c r="AH606" s="104" t="str">
        <f>IF(VLOOKUP(AE606,Home!$C$8:$I$207,6,FALSE)="","",VLOOKUP(AE606,Home!$C$8:$I$207,6,FALSE))</f>
        <v/>
      </c>
      <c r="AI606" s="104" t="e">
        <f t="shared" si="222"/>
        <v>#VALUE!</v>
      </c>
      <c r="AJ606" s="105" t="e">
        <f t="shared" si="215"/>
        <v>#VALUE!</v>
      </c>
      <c r="AK606" s="103" t="e">
        <f t="shared" si="208"/>
        <v>#VALUE!</v>
      </c>
      <c r="AL606" s="103" t="e">
        <f t="shared" si="216"/>
        <v>#VALUE!</v>
      </c>
      <c r="AN606" t="str">
        <f>IF(OR(VLOOKUP(AE606,Home!$C$8:$I$207,6,FALSE)="",VLOOKUP(AE606,Home!$C$8:$I$207,7,FALSE)=""),"FEJL",Baggrundsark!AE606)</f>
        <v>FEJL</v>
      </c>
      <c r="AO606">
        <f>IF(VLOOKUP(AE606,Home!$C$8:$N$207,12,FALSE)="Timelønnet",1,0)</f>
        <v>0</v>
      </c>
      <c r="AP606">
        <f>SUM($AO$4:AO606)*AO606</f>
        <v>0</v>
      </c>
      <c r="AQ606">
        <f t="shared" si="223"/>
        <v>1</v>
      </c>
      <c r="AR606" t="str">
        <f t="shared" si="223"/>
        <v/>
      </c>
      <c r="AS606" t="e">
        <f t="shared" si="217"/>
        <v>#VALUE!</v>
      </c>
      <c r="AT606" s="45" t="e">
        <f t="shared" si="224"/>
        <v>#VALUE!</v>
      </c>
      <c r="AU606">
        <f>VLOOKUP(AQ606,Home!$C$8:$J$207,8,FALSE)</f>
        <v>0</v>
      </c>
    </row>
    <row r="607" spans="1:47" x14ac:dyDescent="0.25">
      <c r="A607" s="6">
        <f t="shared" si="209"/>
        <v>0</v>
      </c>
      <c r="B607" s="6">
        <f t="shared" si="218"/>
        <v>0</v>
      </c>
      <c r="C607" s="6" t="str">
        <f t="shared" si="210"/>
        <v/>
      </c>
      <c r="D607" s="7">
        <f t="shared" si="211"/>
        <v>0</v>
      </c>
      <c r="E607" s="7">
        <f t="shared" si="219"/>
        <v>0</v>
      </c>
      <c r="F607" s="7" t="str">
        <f t="shared" si="212"/>
        <v/>
      </c>
      <c r="G607" s="6">
        <f t="shared" si="213"/>
        <v>0</v>
      </c>
      <c r="H607" s="6">
        <f t="shared" si="220"/>
        <v>0</v>
      </c>
      <c r="I607" s="6" t="str">
        <f t="shared" si="221"/>
        <v/>
      </c>
      <c r="J607" s="11">
        <v>604</v>
      </c>
      <c r="K607" s="11">
        <f>IF(IFERROR(VLOOKUP(J607,Home!$A$8:$B$1048576,1,FALSE),0)=0,0,1)</f>
        <v>0</v>
      </c>
      <c r="L607" s="129" t="e">
        <f>IF(VLOOKUP(O607,Home!$C$8:$R$207,6,FALSE)="","",VLOOKUP(O607,Home!$C$8:$R$207,6,FALSE))</f>
        <v>#N/A</v>
      </c>
      <c r="M607" s="129" t="e">
        <f t="shared" si="206"/>
        <v>#N/A</v>
      </c>
      <c r="N607" s="11">
        <f>SUM($K$4:K607)</f>
        <v>200</v>
      </c>
      <c r="O607" s="11" t="str">
        <f>IF(P607="","",IF(IFERROR(VLOOKUP(N607,Home!$C$8:$R$1048576,1,FALSE),"")=0,"",IFERROR(VLOOKUP(N607,Home!$C$8:$R$1048576,1,FALSE),"")))</f>
        <v/>
      </c>
      <c r="P607" s="11" t="str">
        <f>IF(IFERROR(VLOOKUP(W607,Home!$C$8:$R$1048576,3,FALSE),"")=0,"",IFERROR(VLOOKUP(W607,Home!$C$8:$R$1048576,3,FALSE),""))</f>
        <v/>
      </c>
      <c r="Q607" s="11" t="str">
        <f t="shared" si="205"/>
        <v/>
      </c>
      <c r="R607" s="130" t="e">
        <f>VLOOKUP(Q607,'Baggrund til lister'!$G$4:$H$15,2,FALSE)</f>
        <v>#N/A</v>
      </c>
      <c r="S607" s="11" t="str">
        <f t="shared" si="207"/>
        <v/>
      </c>
      <c r="T607" s="11" t="str">
        <f>IF(IFERROR(VLOOKUP(N607,Home!$C$8:$R$1048576,11,FALSE),"")=0,"",IFERROR(VLOOKUP(N607,Home!$C$8:$R$1048576,11,FALSE),""))</f>
        <v/>
      </c>
      <c r="U607" s="11" t="str">
        <f>IF(IFERROR(VLOOKUP(O607,Home!$C$8:$R$1048576,12,FALSE),"")=0,"",IFERROR(VLOOKUP(O607,Home!$C$8:$R$1048576,12,FALSE),""))</f>
        <v/>
      </c>
      <c r="V607" s="11" t="str">
        <f>IF(IFERROR(VLOOKUP(O607,Home!$C$8:$R$1048576,8,FALSE),"")=0,"",IFERROR(VLOOKUP(O607,Home!$C$8:$R$1048576,8,FALSE),""))</f>
        <v/>
      </c>
      <c r="W607" s="11" t="str">
        <f>IF(OR(VLOOKUP(N607,Home!$C$7:$I$207,6,FALSE)="",VLOOKUP(N607,Home!$C$7:$I$207,7,FALSE)=""),"FEJL",SUM(Baggrundsark!$K$4:K607))</f>
        <v>FEJL</v>
      </c>
      <c r="Y607">
        <v>604</v>
      </c>
      <c r="Z607" s="1"/>
      <c r="AC607" s="44"/>
      <c r="AD607">
        <f t="shared" si="214"/>
        <v>0</v>
      </c>
      <c r="AE607">
        <f>SUM($AD$4:AD607)</f>
        <v>1</v>
      </c>
      <c r="AF607" s="103" t="str">
        <f>IFERROR(VLOOKUP(AN607,Home!$C$8:$E$207,3,FALSE),"")</f>
        <v/>
      </c>
      <c r="AG607" s="103" t="str">
        <f>IFERROR(VLOOKUP(AN607,Home!$C$8:$E$207,2,FALSE),"")</f>
        <v/>
      </c>
      <c r="AH607" s="104" t="str">
        <f>IF(VLOOKUP(AE607,Home!$C$8:$I$207,6,FALSE)="","",VLOOKUP(AE607,Home!$C$8:$I$207,6,FALSE))</f>
        <v/>
      </c>
      <c r="AI607" s="104" t="e">
        <f t="shared" si="222"/>
        <v>#VALUE!</v>
      </c>
      <c r="AJ607" s="105" t="e">
        <f t="shared" si="215"/>
        <v>#VALUE!</v>
      </c>
      <c r="AK607" s="103" t="e">
        <f t="shared" si="208"/>
        <v>#VALUE!</v>
      </c>
      <c r="AL607" s="103" t="e">
        <f t="shared" si="216"/>
        <v>#VALUE!</v>
      </c>
      <c r="AN607" t="str">
        <f>IF(OR(VLOOKUP(AE607,Home!$C$8:$I$207,6,FALSE)="",VLOOKUP(AE607,Home!$C$8:$I$207,7,FALSE)=""),"FEJL",Baggrundsark!AE607)</f>
        <v>FEJL</v>
      </c>
      <c r="AO607">
        <f>IF(VLOOKUP(AE607,Home!$C$8:$N$207,12,FALSE)="Timelønnet",1,0)</f>
        <v>0</v>
      </c>
      <c r="AP607">
        <f>SUM($AO$4:AO607)*AO607</f>
        <v>0</v>
      </c>
      <c r="AQ607">
        <f t="shared" si="223"/>
        <v>1</v>
      </c>
      <c r="AR607" t="str">
        <f t="shared" si="223"/>
        <v/>
      </c>
      <c r="AS607" t="e">
        <f t="shared" si="217"/>
        <v>#VALUE!</v>
      </c>
      <c r="AT607" s="45" t="e">
        <f t="shared" si="224"/>
        <v>#VALUE!</v>
      </c>
      <c r="AU607">
        <f>VLOOKUP(AQ607,Home!$C$8:$J$207,8,FALSE)</f>
        <v>0</v>
      </c>
    </row>
    <row r="608" spans="1:47" x14ac:dyDescent="0.25">
      <c r="A608" s="6">
        <f t="shared" si="209"/>
        <v>0</v>
      </c>
      <c r="B608" s="6">
        <f t="shared" si="218"/>
        <v>0</v>
      </c>
      <c r="C608" s="6" t="str">
        <f t="shared" si="210"/>
        <v/>
      </c>
      <c r="D608" s="7">
        <f t="shared" si="211"/>
        <v>0</v>
      </c>
      <c r="E608" s="7">
        <f t="shared" si="219"/>
        <v>0</v>
      </c>
      <c r="F608" s="7" t="str">
        <f t="shared" si="212"/>
        <v/>
      </c>
      <c r="G608" s="6">
        <f t="shared" si="213"/>
        <v>0</v>
      </c>
      <c r="H608" s="6">
        <f t="shared" si="220"/>
        <v>0</v>
      </c>
      <c r="I608" s="6" t="str">
        <f t="shared" si="221"/>
        <v/>
      </c>
      <c r="J608" s="11">
        <v>605</v>
      </c>
      <c r="K608" s="11">
        <f>IF(IFERROR(VLOOKUP(J608,Home!$A$8:$B$1048576,1,FALSE),0)=0,0,1)</f>
        <v>0</v>
      </c>
      <c r="L608" s="129" t="e">
        <f>IF(VLOOKUP(O608,Home!$C$8:$R$207,6,FALSE)="","",VLOOKUP(O608,Home!$C$8:$R$207,6,FALSE))</f>
        <v>#N/A</v>
      </c>
      <c r="M608" s="129" t="e">
        <f t="shared" si="206"/>
        <v>#N/A</v>
      </c>
      <c r="N608" s="11">
        <f>SUM($K$4:K608)</f>
        <v>200</v>
      </c>
      <c r="O608" s="11" t="str">
        <f>IF(P608="","",IF(IFERROR(VLOOKUP(N608,Home!$C$8:$R$1048576,1,FALSE),"")=0,"",IFERROR(VLOOKUP(N608,Home!$C$8:$R$1048576,1,FALSE),"")))</f>
        <v/>
      </c>
      <c r="P608" s="11" t="str">
        <f>IF(IFERROR(VLOOKUP(W608,Home!$C$8:$R$1048576,3,FALSE),"")=0,"",IFERROR(VLOOKUP(W608,Home!$C$8:$R$1048576,3,FALSE),""))</f>
        <v/>
      </c>
      <c r="Q608" s="11" t="str">
        <f t="shared" si="205"/>
        <v/>
      </c>
      <c r="R608" s="130" t="e">
        <f>VLOOKUP(Q608,'Baggrund til lister'!$G$4:$H$15,2,FALSE)</f>
        <v>#N/A</v>
      </c>
      <c r="S608" s="11" t="str">
        <f t="shared" si="207"/>
        <v/>
      </c>
      <c r="T608" s="11" t="str">
        <f>IF(IFERROR(VLOOKUP(N608,Home!$C$8:$R$1048576,11,FALSE),"")=0,"",IFERROR(VLOOKUP(N608,Home!$C$8:$R$1048576,11,FALSE),""))</f>
        <v/>
      </c>
      <c r="U608" s="11" t="str">
        <f>IF(IFERROR(VLOOKUP(O608,Home!$C$8:$R$1048576,12,FALSE),"")=0,"",IFERROR(VLOOKUP(O608,Home!$C$8:$R$1048576,12,FALSE),""))</f>
        <v/>
      </c>
      <c r="V608" s="11" t="str">
        <f>IF(IFERROR(VLOOKUP(O608,Home!$C$8:$R$1048576,8,FALSE),"")=0,"",IFERROR(VLOOKUP(O608,Home!$C$8:$R$1048576,8,FALSE),""))</f>
        <v/>
      </c>
      <c r="W608" s="11" t="str">
        <f>IF(OR(VLOOKUP(N608,Home!$C$7:$I$207,6,FALSE)="",VLOOKUP(N608,Home!$C$7:$I$207,7,FALSE)=""),"FEJL",SUM(Baggrundsark!$K$4:K608))</f>
        <v>FEJL</v>
      </c>
      <c r="Y608">
        <v>605</v>
      </c>
      <c r="Z608" s="1"/>
      <c r="AC608" s="44"/>
      <c r="AD608">
        <f t="shared" si="214"/>
        <v>0</v>
      </c>
      <c r="AE608">
        <f>SUM($AD$4:AD608)</f>
        <v>1</v>
      </c>
      <c r="AF608" s="103" t="str">
        <f>IFERROR(VLOOKUP(AN608,Home!$C$8:$E$207,3,FALSE),"")</f>
        <v/>
      </c>
      <c r="AG608" s="103" t="str">
        <f>IFERROR(VLOOKUP(AN608,Home!$C$8:$E$207,2,FALSE),"")</f>
        <v/>
      </c>
      <c r="AH608" s="104" t="str">
        <f>IF(VLOOKUP(AE608,Home!$C$8:$I$207,6,FALSE)="","",VLOOKUP(AE608,Home!$C$8:$I$207,6,FALSE))</f>
        <v/>
      </c>
      <c r="AI608" s="104" t="e">
        <f t="shared" si="222"/>
        <v>#VALUE!</v>
      </c>
      <c r="AJ608" s="105" t="e">
        <f t="shared" si="215"/>
        <v>#VALUE!</v>
      </c>
      <c r="AK608" s="103" t="e">
        <f t="shared" si="208"/>
        <v>#VALUE!</v>
      </c>
      <c r="AL608" s="103" t="e">
        <f t="shared" si="216"/>
        <v>#VALUE!</v>
      </c>
      <c r="AN608" t="str">
        <f>IF(OR(VLOOKUP(AE608,Home!$C$8:$I$207,6,FALSE)="",VLOOKUP(AE608,Home!$C$8:$I$207,7,FALSE)=""),"FEJL",Baggrundsark!AE608)</f>
        <v>FEJL</v>
      </c>
      <c r="AO608">
        <f>IF(VLOOKUP(AE608,Home!$C$8:$N$207,12,FALSE)="Timelønnet",1,0)</f>
        <v>0</v>
      </c>
      <c r="AP608">
        <f>SUM($AO$4:AO608)*AO608</f>
        <v>0</v>
      </c>
      <c r="AQ608">
        <f t="shared" si="223"/>
        <v>1</v>
      </c>
      <c r="AR608" t="str">
        <f t="shared" si="223"/>
        <v/>
      </c>
      <c r="AS608" t="e">
        <f t="shared" si="217"/>
        <v>#VALUE!</v>
      </c>
      <c r="AT608" s="45" t="e">
        <f t="shared" si="224"/>
        <v>#VALUE!</v>
      </c>
      <c r="AU608">
        <f>VLOOKUP(AQ608,Home!$C$8:$J$207,8,FALSE)</f>
        <v>0</v>
      </c>
    </row>
    <row r="609" spans="1:47" x14ac:dyDescent="0.25">
      <c r="A609" s="6">
        <f t="shared" si="209"/>
        <v>0</v>
      </c>
      <c r="B609" s="6">
        <f t="shared" si="218"/>
        <v>0</v>
      </c>
      <c r="C609" s="6" t="str">
        <f t="shared" si="210"/>
        <v/>
      </c>
      <c r="D609" s="7">
        <f t="shared" si="211"/>
        <v>0</v>
      </c>
      <c r="E609" s="7">
        <f t="shared" si="219"/>
        <v>0</v>
      </c>
      <c r="F609" s="7" t="str">
        <f t="shared" si="212"/>
        <v/>
      </c>
      <c r="G609" s="6">
        <f t="shared" si="213"/>
        <v>0</v>
      </c>
      <c r="H609" s="6">
        <f t="shared" si="220"/>
        <v>0</v>
      </c>
      <c r="I609" s="6" t="str">
        <f t="shared" si="221"/>
        <v/>
      </c>
      <c r="J609" s="11">
        <v>606</v>
      </c>
      <c r="K609" s="11">
        <f>IF(IFERROR(VLOOKUP(J609,Home!$A$8:$B$1048576,1,FALSE),0)=0,0,1)</f>
        <v>0</v>
      </c>
      <c r="L609" s="129" t="e">
        <f>IF(VLOOKUP(O609,Home!$C$8:$R$207,6,FALSE)="","",VLOOKUP(O609,Home!$C$8:$R$207,6,FALSE))</f>
        <v>#N/A</v>
      </c>
      <c r="M609" s="129" t="e">
        <f t="shared" si="206"/>
        <v>#N/A</v>
      </c>
      <c r="N609" s="11">
        <f>SUM($K$4:K609)</f>
        <v>200</v>
      </c>
      <c r="O609" s="11" t="str">
        <f>IF(P609="","",IF(IFERROR(VLOOKUP(N609,Home!$C$8:$R$1048576,1,FALSE),"")=0,"",IFERROR(VLOOKUP(N609,Home!$C$8:$R$1048576,1,FALSE),"")))</f>
        <v/>
      </c>
      <c r="P609" s="11" t="str">
        <f>IF(IFERROR(VLOOKUP(W609,Home!$C$8:$R$1048576,3,FALSE),"")=0,"",IFERROR(VLOOKUP(W609,Home!$C$8:$R$1048576,3,FALSE),""))</f>
        <v/>
      </c>
      <c r="Q609" s="11" t="str">
        <f t="shared" si="205"/>
        <v/>
      </c>
      <c r="R609" s="130" t="e">
        <f>VLOOKUP(Q609,'Baggrund til lister'!$G$4:$H$15,2,FALSE)</f>
        <v>#N/A</v>
      </c>
      <c r="S609" s="11" t="str">
        <f t="shared" si="207"/>
        <v/>
      </c>
      <c r="T609" s="11" t="str">
        <f>IF(IFERROR(VLOOKUP(N609,Home!$C$8:$R$1048576,11,FALSE),"")=0,"",IFERROR(VLOOKUP(N609,Home!$C$8:$R$1048576,11,FALSE),""))</f>
        <v/>
      </c>
      <c r="U609" s="11" t="str">
        <f>IF(IFERROR(VLOOKUP(O609,Home!$C$8:$R$1048576,12,FALSE),"")=0,"",IFERROR(VLOOKUP(O609,Home!$C$8:$R$1048576,12,FALSE),""))</f>
        <v/>
      </c>
      <c r="V609" s="11" t="str">
        <f>IF(IFERROR(VLOOKUP(O609,Home!$C$8:$R$1048576,8,FALSE),"")=0,"",IFERROR(VLOOKUP(O609,Home!$C$8:$R$1048576,8,FALSE),""))</f>
        <v/>
      </c>
      <c r="W609" s="11" t="str">
        <f>IF(OR(VLOOKUP(N609,Home!$C$7:$I$207,6,FALSE)="",VLOOKUP(N609,Home!$C$7:$I$207,7,FALSE)=""),"FEJL",SUM(Baggrundsark!$K$4:K609))</f>
        <v>FEJL</v>
      </c>
      <c r="Y609">
        <v>606</v>
      </c>
      <c r="Z609" s="1"/>
      <c r="AC609" s="44"/>
      <c r="AD609">
        <f t="shared" si="214"/>
        <v>0</v>
      </c>
      <c r="AE609">
        <f>SUM($AD$4:AD609)</f>
        <v>1</v>
      </c>
      <c r="AF609" s="103" t="str">
        <f>IFERROR(VLOOKUP(AN609,Home!$C$8:$E$207,3,FALSE),"")</f>
        <v/>
      </c>
      <c r="AG609" s="103" t="str">
        <f>IFERROR(VLOOKUP(AN609,Home!$C$8:$E$207,2,FALSE),"")</f>
        <v/>
      </c>
      <c r="AH609" s="104" t="str">
        <f>IF(VLOOKUP(AE609,Home!$C$8:$I$207,6,FALSE)="","",VLOOKUP(AE609,Home!$C$8:$I$207,6,FALSE))</f>
        <v/>
      </c>
      <c r="AI609" s="104" t="e">
        <f t="shared" si="222"/>
        <v>#VALUE!</v>
      </c>
      <c r="AJ609" s="105" t="e">
        <f t="shared" si="215"/>
        <v>#VALUE!</v>
      </c>
      <c r="AK609" s="103" t="e">
        <f t="shared" si="208"/>
        <v>#VALUE!</v>
      </c>
      <c r="AL609" s="103" t="e">
        <f t="shared" si="216"/>
        <v>#VALUE!</v>
      </c>
      <c r="AN609" t="str">
        <f>IF(OR(VLOOKUP(AE609,Home!$C$8:$I$207,6,FALSE)="",VLOOKUP(AE609,Home!$C$8:$I$207,7,FALSE)=""),"FEJL",Baggrundsark!AE609)</f>
        <v>FEJL</v>
      </c>
      <c r="AO609">
        <f>IF(VLOOKUP(AE609,Home!$C$8:$N$207,12,FALSE)="Timelønnet",1,0)</f>
        <v>0</v>
      </c>
      <c r="AP609">
        <f>SUM($AO$4:AO609)*AO609</f>
        <v>0</v>
      </c>
      <c r="AQ609">
        <f t="shared" si="223"/>
        <v>1</v>
      </c>
      <c r="AR609" t="str">
        <f t="shared" si="223"/>
        <v/>
      </c>
      <c r="AS609" t="e">
        <f t="shared" si="217"/>
        <v>#VALUE!</v>
      </c>
      <c r="AT609" s="45" t="e">
        <f t="shared" si="224"/>
        <v>#VALUE!</v>
      </c>
      <c r="AU609">
        <f>VLOOKUP(AQ609,Home!$C$8:$J$207,8,FALSE)</f>
        <v>0</v>
      </c>
    </row>
    <row r="610" spans="1:47" x14ac:dyDescent="0.25">
      <c r="A610" s="6">
        <f t="shared" si="209"/>
        <v>0</v>
      </c>
      <c r="B610" s="6">
        <f t="shared" si="218"/>
        <v>0</v>
      </c>
      <c r="C610" s="6" t="str">
        <f t="shared" si="210"/>
        <v/>
      </c>
      <c r="D610" s="7">
        <f t="shared" si="211"/>
        <v>0</v>
      </c>
      <c r="E610" s="7">
        <f t="shared" si="219"/>
        <v>0</v>
      </c>
      <c r="F610" s="7" t="str">
        <f t="shared" si="212"/>
        <v/>
      </c>
      <c r="G610" s="6">
        <f t="shared" si="213"/>
        <v>0</v>
      </c>
      <c r="H610" s="6">
        <f t="shared" si="220"/>
        <v>0</v>
      </c>
      <c r="I610" s="6" t="str">
        <f t="shared" si="221"/>
        <v/>
      </c>
      <c r="J610" s="11">
        <v>607</v>
      </c>
      <c r="K610" s="11">
        <f>IF(IFERROR(VLOOKUP(J610,Home!$A$8:$B$1048576,1,FALSE),0)=0,0,1)</f>
        <v>0</v>
      </c>
      <c r="L610" s="129" t="e">
        <f>IF(VLOOKUP(O610,Home!$C$8:$R$207,6,FALSE)="","",VLOOKUP(O610,Home!$C$8:$R$207,6,FALSE))</f>
        <v>#N/A</v>
      </c>
      <c r="M610" s="129" t="e">
        <f t="shared" si="206"/>
        <v>#N/A</v>
      </c>
      <c r="N610" s="11">
        <f>SUM($K$4:K610)</f>
        <v>200</v>
      </c>
      <c r="O610" s="11" t="str">
        <f>IF(P610="","",IF(IFERROR(VLOOKUP(N610,Home!$C$8:$R$1048576,1,FALSE),"")=0,"",IFERROR(VLOOKUP(N610,Home!$C$8:$R$1048576,1,FALSE),"")))</f>
        <v/>
      </c>
      <c r="P610" s="11" t="str">
        <f>IF(IFERROR(VLOOKUP(W610,Home!$C$8:$R$1048576,3,FALSE),"")=0,"",IFERROR(VLOOKUP(W610,Home!$C$8:$R$1048576,3,FALSE),""))</f>
        <v/>
      </c>
      <c r="Q610" s="11" t="str">
        <f t="shared" si="205"/>
        <v/>
      </c>
      <c r="R610" s="130" t="e">
        <f>VLOOKUP(Q610,'Baggrund til lister'!$G$4:$H$15,2,FALSE)</f>
        <v>#N/A</v>
      </c>
      <c r="S610" s="11" t="str">
        <f t="shared" si="207"/>
        <v/>
      </c>
      <c r="T610" s="11" t="str">
        <f>IF(IFERROR(VLOOKUP(N610,Home!$C$8:$R$1048576,11,FALSE),"")=0,"",IFERROR(VLOOKUP(N610,Home!$C$8:$R$1048576,11,FALSE),""))</f>
        <v/>
      </c>
      <c r="U610" s="11" t="str">
        <f>IF(IFERROR(VLOOKUP(O610,Home!$C$8:$R$1048576,12,FALSE),"")=0,"",IFERROR(VLOOKUP(O610,Home!$C$8:$R$1048576,12,FALSE),""))</f>
        <v/>
      </c>
      <c r="V610" s="11" t="str">
        <f>IF(IFERROR(VLOOKUP(O610,Home!$C$8:$R$1048576,8,FALSE),"")=0,"",IFERROR(VLOOKUP(O610,Home!$C$8:$R$1048576,8,FALSE),""))</f>
        <v/>
      </c>
      <c r="W610" s="11" t="str">
        <f>IF(OR(VLOOKUP(N610,Home!$C$7:$I$207,6,FALSE)="",VLOOKUP(N610,Home!$C$7:$I$207,7,FALSE)=""),"FEJL",SUM(Baggrundsark!$K$4:K610))</f>
        <v>FEJL</v>
      </c>
      <c r="Y610">
        <v>607</v>
      </c>
      <c r="Z610" s="1"/>
      <c r="AC610" s="44"/>
      <c r="AD610">
        <f t="shared" si="214"/>
        <v>0</v>
      </c>
      <c r="AE610">
        <f>SUM($AD$4:AD610)</f>
        <v>1</v>
      </c>
      <c r="AF610" s="103" t="str">
        <f>IFERROR(VLOOKUP(AN610,Home!$C$8:$E$207,3,FALSE),"")</f>
        <v/>
      </c>
      <c r="AG610" s="103" t="str">
        <f>IFERROR(VLOOKUP(AN610,Home!$C$8:$E$207,2,FALSE),"")</f>
        <v/>
      </c>
      <c r="AH610" s="104" t="str">
        <f>IF(VLOOKUP(AE610,Home!$C$8:$I$207,6,FALSE)="","",VLOOKUP(AE610,Home!$C$8:$I$207,6,FALSE))</f>
        <v/>
      </c>
      <c r="AI610" s="104" t="e">
        <f t="shared" si="222"/>
        <v>#VALUE!</v>
      </c>
      <c r="AJ610" s="105" t="e">
        <f t="shared" si="215"/>
        <v>#VALUE!</v>
      </c>
      <c r="AK610" s="103" t="e">
        <f t="shared" si="208"/>
        <v>#VALUE!</v>
      </c>
      <c r="AL610" s="103" t="e">
        <f t="shared" si="216"/>
        <v>#VALUE!</v>
      </c>
      <c r="AN610" t="str">
        <f>IF(OR(VLOOKUP(AE610,Home!$C$8:$I$207,6,FALSE)="",VLOOKUP(AE610,Home!$C$8:$I$207,7,FALSE)=""),"FEJL",Baggrundsark!AE610)</f>
        <v>FEJL</v>
      </c>
      <c r="AO610">
        <f>IF(VLOOKUP(AE610,Home!$C$8:$N$207,12,FALSE)="Timelønnet",1,0)</f>
        <v>0</v>
      </c>
      <c r="AP610">
        <f>SUM($AO$4:AO610)*AO610</f>
        <v>0</v>
      </c>
      <c r="AQ610">
        <f t="shared" si="223"/>
        <v>1</v>
      </c>
      <c r="AR610" t="str">
        <f t="shared" si="223"/>
        <v/>
      </c>
      <c r="AS610" t="e">
        <f t="shared" si="217"/>
        <v>#VALUE!</v>
      </c>
      <c r="AT610" s="45" t="e">
        <f t="shared" si="224"/>
        <v>#VALUE!</v>
      </c>
      <c r="AU610">
        <f>VLOOKUP(AQ610,Home!$C$8:$J$207,8,FALSE)</f>
        <v>0</v>
      </c>
    </row>
    <row r="611" spans="1:47" x14ac:dyDescent="0.25">
      <c r="A611" s="6">
        <f t="shared" si="209"/>
        <v>0</v>
      </c>
      <c r="B611" s="6">
        <f t="shared" si="218"/>
        <v>0</v>
      </c>
      <c r="C611" s="6" t="str">
        <f t="shared" si="210"/>
        <v/>
      </c>
      <c r="D611" s="7">
        <f t="shared" si="211"/>
        <v>0</v>
      </c>
      <c r="E611" s="7">
        <f t="shared" si="219"/>
        <v>0</v>
      </c>
      <c r="F611" s="7" t="str">
        <f t="shared" si="212"/>
        <v/>
      </c>
      <c r="G611" s="6">
        <f t="shared" si="213"/>
        <v>0</v>
      </c>
      <c r="H611" s="6">
        <f t="shared" si="220"/>
        <v>0</v>
      </c>
      <c r="I611" s="6" t="str">
        <f t="shared" si="221"/>
        <v/>
      </c>
      <c r="J611" s="11">
        <v>608</v>
      </c>
      <c r="K611" s="11">
        <f>IF(IFERROR(VLOOKUP(J611,Home!$A$8:$B$1048576,1,FALSE),0)=0,0,1)</f>
        <v>0</v>
      </c>
      <c r="L611" s="129" t="e">
        <f>IF(VLOOKUP(O611,Home!$C$8:$R$207,6,FALSE)="","",VLOOKUP(O611,Home!$C$8:$R$207,6,FALSE))</f>
        <v>#N/A</v>
      </c>
      <c r="M611" s="129" t="e">
        <f t="shared" si="206"/>
        <v>#N/A</v>
      </c>
      <c r="N611" s="11">
        <f>SUM($K$4:K611)</f>
        <v>200</v>
      </c>
      <c r="O611" s="11" t="str">
        <f>IF(P611="","",IF(IFERROR(VLOOKUP(N611,Home!$C$8:$R$1048576,1,FALSE),"")=0,"",IFERROR(VLOOKUP(N611,Home!$C$8:$R$1048576,1,FALSE),"")))</f>
        <v/>
      </c>
      <c r="P611" s="11" t="str">
        <f>IF(IFERROR(VLOOKUP(W611,Home!$C$8:$R$1048576,3,FALSE),"")=0,"",IFERROR(VLOOKUP(W611,Home!$C$8:$R$1048576,3,FALSE),""))</f>
        <v/>
      </c>
      <c r="Q611" s="11" t="str">
        <f t="shared" si="205"/>
        <v/>
      </c>
      <c r="R611" s="130" t="e">
        <f>VLOOKUP(Q611,'Baggrund til lister'!$G$4:$H$15,2,FALSE)</f>
        <v>#N/A</v>
      </c>
      <c r="S611" s="11" t="str">
        <f t="shared" si="207"/>
        <v/>
      </c>
      <c r="T611" s="11" t="str">
        <f>IF(IFERROR(VLOOKUP(N611,Home!$C$8:$R$1048576,11,FALSE),"")=0,"",IFERROR(VLOOKUP(N611,Home!$C$8:$R$1048576,11,FALSE),""))</f>
        <v/>
      </c>
      <c r="U611" s="11" t="str">
        <f>IF(IFERROR(VLOOKUP(O611,Home!$C$8:$R$1048576,12,FALSE),"")=0,"",IFERROR(VLOOKUP(O611,Home!$C$8:$R$1048576,12,FALSE),""))</f>
        <v/>
      </c>
      <c r="V611" s="11" t="str">
        <f>IF(IFERROR(VLOOKUP(O611,Home!$C$8:$R$1048576,8,FALSE),"")=0,"",IFERROR(VLOOKUP(O611,Home!$C$8:$R$1048576,8,FALSE),""))</f>
        <v/>
      </c>
      <c r="W611" s="11" t="str">
        <f>IF(OR(VLOOKUP(N611,Home!$C$7:$I$207,6,FALSE)="",VLOOKUP(N611,Home!$C$7:$I$207,7,FALSE)=""),"FEJL",SUM(Baggrundsark!$K$4:K611))</f>
        <v>FEJL</v>
      </c>
      <c r="Y611">
        <v>608</v>
      </c>
      <c r="Z611" s="1"/>
      <c r="AC611" s="44"/>
      <c r="AD611">
        <f t="shared" si="214"/>
        <v>0</v>
      </c>
      <c r="AE611">
        <f>SUM($AD$4:AD611)</f>
        <v>1</v>
      </c>
      <c r="AF611" s="103" t="str">
        <f>IFERROR(VLOOKUP(AN611,Home!$C$8:$E$207,3,FALSE),"")</f>
        <v/>
      </c>
      <c r="AG611" s="103" t="str">
        <f>IFERROR(VLOOKUP(AN611,Home!$C$8:$E$207,2,FALSE),"")</f>
        <v/>
      </c>
      <c r="AH611" s="104" t="str">
        <f>IF(VLOOKUP(AE611,Home!$C$8:$I$207,6,FALSE)="","",VLOOKUP(AE611,Home!$C$8:$I$207,6,FALSE))</f>
        <v/>
      </c>
      <c r="AI611" s="104" t="e">
        <f t="shared" si="222"/>
        <v>#VALUE!</v>
      </c>
      <c r="AJ611" s="105" t="e">
        <f t="shared" si="215"/>
        <v>#VALUE!</v>
      </c>
      <c r="AK611" s="103" t="e">
        <f t="shared" si="208"/>
        <v>#VALUE!</v>
      </c>
      <c r="AL611" s="103" t="e">
        <f t="shared" si="216"/>
        <v>#VALUE!</v>
      </c>
      <c r="AN611" t="str">
        <f>IF(OR(VLOOKUP(AE611,Home!$C$8:$I$207,6,FALSE)="",VLOOKUP(AE611,Home!$C$8:$I$207,7,FALSE)=""),"FEJL",Baggrundsark!AE611)</f>
        <v>FEJL</v>
      </c>
      <c r="AO611">
        <f>IF(VLOOKUP(AE611,Home!$C$8:$N$207,12,FALSE)="Timelønnet",1,0)</f>
        <v>0</v>
      </c>
      <c r="AP611">
        <f>SUM($AO$4:AO611)*AO611</f>
        <v>0</v>
      </c>
      <c r="AQ611">
        <f t="shared" si="223"/>
        <v>1</v>
      </c>
      <c r="AR611" t="str">
        <f t="shared" si="223"/>
        <v/>
      </c>
      <c r="AS611" t="e">
        <f t="shared" si="217"/>
        <v>#VALUE!</v>
      </c>
      <c r="AT611" s="45" t="e">
        <f t="shared" si="224"/>
        <v>#VALUE!</v>
      </c>
      <c r="AU611">
        <f>VLOOKUP(AQ611,Home!$C$8:$J$207,8,FALSE)</f>
        <v>0</v>
      </c>
    </row>
    <row r="612" spans="1:47" x14ac:dyDescent="0.25">
      <c r="A612" s="6">
        <f t="shared" si="209"/>
        <v>0</v>
      </c>
      <c r="B612" s="6">
        <f t="shared" si="218"/>
        <v>0</v>
      </c>
      <c r="C612" s="6" t="str">
        <f t="shared" si="210"/>
        <v/>
      </c>
      <c r="D612" s="7">
        <f t="shared" si="211"/>
        <v>0</v>
      </c>
      <c r="E612" s="7">
        <f t="shared" si="219"/>
        <v>0</v>
      </c>
      <c r="F612" s="7" t="str">
        <f t="shared" si="212"/>
        <v/>
      </c>
      <c r="G612" s="6">
        <f t="shared" si="213"/>
        <v>0</v>
      </c>
      <c r="H612" s="6">
        <f t="shared" si="220"/>
        <v>0</v>
      </c>
      <c r="I612" s="6" t="str">
        <f t="shared" si="221"/>
        <v/>
      </c>
      <c r="J612" s="11">
        <v>609</v>
      </c>
      <c r="K612" s="11">
        <f>IF(IFERROR(VLOOKUP(J612,Home!$A$8:$B$1048576,1,FALSE),0)=0,0,1)</f>
        <v>0</v>
      </c>
      <c r="L612" s="129" t="e">
        <f>IF(VLOOKUP(O612,Home!$C$8:$R$207,6,FALSE)="","",VLOOKUP(O612,Home!$C$8:$R$207,6,FALSE))</f>
        <v>#N/A</v>
      </c>
      <c r="M612" s="129" t="e">
        <f t="shared" si="206"/>
        <v>#N/A</v>
      </c>
      <c r="N612" s="11">
        <f>SUM($K$4:K612)</f>
        <v>200</v>
      </c>
      <c r="O612" s="11" t="str">
        <f>IF(P612="","",IF(IFERROR(VLOOKUP(N612,Home!$C$8:$R$1048576,1,FALSE),"")=0,"",IFERROR(VLOOKUP(N612,Home!$C$8:$R$1048576,1,FALSE),"")))</f>
        <v/>
      </c>
      <c r="P612" s="11" t="str">
        <f>IF(IFERROR(VLOOKUP(W612,Home!$C$8:$R$1048576,3,FALSE),"")=0,"",IFERROR(VLOOKUP(W612,Home!$C$8:$R$1048576,3,FALSE),""))</f>
        <v/>
      </c>
      <c r="Q612" s="11" t="str">
        <f t="shared" si="205"/>
        <v/>
      </c>
      <c r="R612" s="130" t="e">
        <f>VLOOKUP(Q612,'Baggrund til lister'!$G$4:$H$15,2,FALSE)</f>
        <v>#N/A</v>
      </c>
      <c r="S612" s="11" t="str">
        <f t="shared" si="207"/>
        <v/>
      </c>
      <c r="T612" s="11" t="str">
        <f>IF(IFERROR(VLOOKUP(N612,Home!$C$8:$R$1048576,11,FALSE),"")=0,"",IFERROR(VLOOKUP(N612,Home!$C$8:$R$1048576,11,FALSE),""))</f>
        <v/>
      </c>
      <c r="U612" s="11" t="str">
        <f>IF(IFERROR(VLOOKUP(O612,Home!$C$8:$R$1048576,12,FALSE),"")=0,"",IFERROR(VLOOKUP(O612,Home!$C$8:$R$1048576,12,FALSE),""))</f>
        <v/>
      </c>
      <c r="V612" s="11" t="str">
        <f>IF(IFERROR(VLOOKUP(O612,Home!$C$8:$R$1048576,8,FALSE),"")=0,"",IFERROR(VLOOKUP(O612,Home!$C$8:$R$1048576,8,FALSE),""))</f>
        <v/>
      </c>
      <c r="W612" s="11" t="str">
        <f>IF(OR(VLOOKUP(N612,Home!$C$7:$I$207,6,FALSE)="",VLOOKUP(N612,Home!$C$7:$I$207,7,FALSE)=""),"FEJL",SUM(Baggrundsark!$K$4:K612))</f>
        <v>FEJL</v>
      </c>
      <c r="Y612">
        <v>609</v>
      </c>
      <c r="Z612" s="1"/>
      <c r="AC612" s="44"/>
      <c r="AD612">
        <f t="shared" si="214"/>
        <v>0</v>
      </c>
      <c r="AE612">
        <f>SUM($AD$4:AD612)</f>
        <v>1</v>
      </c>
      <c r="AF612" s="103" t="str">
        <f>IFERROR(VLOOKUP(AN612,Home!$C$8:$E$207,3,FALSE),"")</f>
        <v/>
      </c>
      <c r="AG612" s="103" t="str">
        <f>IFERROR(VLOOKUP(AN612,Home!$C$8:$E$207,2,FALSE),"")</f>
        <v/>
      </c>
      <c r="AH612" s="104" t="str">
        <f>IF(VLOOKUP(AE612,Home!$C$8:$I$207,6,FALSE)="","",VLOOKUP(AE612,Home!$C$8:$I$207,6,FALSE))</f>
        <v/>
      </c>
      <c r="AI612" s="104" t="e">
        <f t="shared" si="222"/>
        <v>#VALUE!</v>
      </c>
      <c r="AJ612" s="105" t="e">
        <f t="shared" si="215"/>
        <v>#VALUE!</v>
      </c>
      <c r="AK612" s="103" t="e">
        <f t="shared" si="208"/>
        <v>#VALUE!</v>
      </c>
      <c r="AL612" s="103" t="e">
        <f t="shared" si="216"/>
        <v>#VALUE!</v>
      </c>
      <c r="AN612" t="str">
        <f>IF(OR(VLOOKUP(AE612,Home!$C$8:$I$207,6,FALSE)="",VLOOKUP(AE612,Home!$C$8:$I$207,7,FALSE)=""),"FEJL",Baggrundsark!AE612)</f>
        <v>FEJL</v>
      </c>
      <c r="AO612">
        <f>IF(VLOOKUP(AE612,Home!$C$8:$N$207,12,FALSE)="Timelønnet",1,0)</f>
        <v>0</v>
      </c>
      <c r="AP612">
        <f>SUM($AO$4:AO612)*AO612</f>
        <v>0</v>
      </c>
      <c r="AQ612">
        <f t="shared" si="223"/>
        <v>1</v>
      </c>
      <c r="AR612" t="str">
        <f t="shared" si="223"/>
        <v/>
      </c>
      <c r="AS612" t="e">
        <f t="shared" si="217"/>
        <v>#VALUE!</v>
      </c>
      <c r="AT612" s="45" t="e">
        <f t="shared" si="224"/>
        <v>#VALUE!</v>
      </c>
      <c r="AU612">
        <f>VLOOKUP(AQ612,Home!$C$8:$J$207,8,FALSE)</f>
        <v>0</v>
      </c>
    </row>
    <row r="613" spans="1:47" x14ac:dyDescent="0.25">
      <c r="A613" s="6">
        <f t="shared" si="209"/>
        <v>0</v>
      </c>
      <c r="B613" s="6">
        <f t="shared" si="218"/>
        <v>0</v>
      </c>
      <c r="C613" s="6" t="str">
        <f t="shared" si="210"/>
        <v/>
      </c>
      <c r="D613" s="7">
        <f t="shared" si="211"/>
        <v>0</v>
      </c>
      <c r="E613" s="7">
        <f t="shared" si="219"/>
        <v>0</v>
      </c>
      <c r="F613" s="7" t="str">
        <f t="shared" si="212"/>
        <v/>
      </c>
      <c r="G613" s="6">
        <f t="shared" si="213"/>
        <v>0</v>
      </c>
      <c r="H613" s="6">
        <f t="shared" si="220"/>
        <v>0</v>
      </c>
      <c r="I613" s="6" t="str">
        <f t="shared" si="221"/>
        <v/>
      </c>
      <c r="J613" s="11">
        <v>610</v>
      </c>
      <c r="K613" s="11">
        <f>IF(IFERROR(VLOOKUP(J613,Home!$A$8:$B$1048576,1,FALSE),0)=0,0,1)</f>
        <v>0</v>
      </c>
      <c r="L613" s="129" t="e">
        <f>IF(VLOOKUP(O613,Home!$C$8:$R$207,6,FALSE)="","",VLOOKUP(O613,Home!$C$8:$R$207,6,FALSE))</f>
        <v>#N/A</v>
      </c>
      <c r="M613" s="129" t="e">
        <f t="shared" si="206"/>
        <v>#N/A</v>
      </c>
      <c r="N613" s="11">
        <f>SUM($K$4:K613)</f>
        <v>200</v>
      </c>
      <c r="O613" s="11" t="str">
        <f>IF(P613="","",IF(IFERROR(VLOOKUP(N613,Home!$C$8:$R$1048576,1,FALSE),"")=0,"",IFERROR(VLOOKUP(N613,Home!$C$8:$R$1048576,1,FALSE),"")))</f>
        <v/>
      </c>
      <c r="P613" s="11" t="str">
        <f>IF(IFERROR(VLOOKUP(W613,Home!$C$8:$R$1048576,3,FALSE),"")=0,"",IFERROR(VLOOKUP(W613,Home!$C$8:$R$1048576,3,FALSE),""))</f>
        <v/>
      </c>
      <c r="Q613" s="11" t="str">
        <f t="shared" si="205"/>
        <v/>
      </c>
      <c r="R613" s="130" t="e">
        <f>VLOOKUP(Q613,'Baggrund til lister'!$G$4:$H$15,2,FALSE)</f>
        <v>#N/A</v>
      </c>
      <c r="S613" s="11" t="str">
        <f t="shared" si="207"/>
        <v/>
      </c>
      <c r="T613" s="11" t="str">
        <f>IF(IFERROR(VLOOKUP(N613,Home!$C$8:$R$1048576,11,FALSE),"")=0,"",IFERROR(VLOOKUP(N613,Home!$C$8:$R$1048576,11,FALSE),""))</f>
        <v/>
      </c>
      <c r="U613" s="11" t="str">
        <f>IF(IFERROR(VLOOKUP(O613,Home!$C$8:$R$1048576,12,FALSE),"")=0,"",IFERROR(VLOOKUP(O613,Home!$C$8:$R$1048576,12,FALSE),""))</f>
        <v/>
      </c>
      <c r="V613" s="11" t="str">
        <f>IF(IFERROR(VLOOKUP(O613,Home!$C$8:$R$1048576,8,FALSE),"")=0,"",IFERROR(VLOOKUP(O613,Home!$C$8:$R$1048576,8,FALSE),""))</f>
        <v/>
      </c>
      <c r="W613" s="11" t="str">
        <f>IF(OR(VLOOKUP(N613,Home!$C$7:$I$207,6,FALSE)="",VLOOKUP(N613,Home!$C$7:$I$207,7,FALSE)=""),"FEJL",SUM(Baggrundsark!$K$4:K613))</f>
        <v>FEJL</v>
      </c>
      <c r="Y613">
        <v>610</v>
      </c>
      <c r="Z613" s="1"/>
      <c r="AC613" s="44"/>
      <c r="AD613">
        <f t="shared" si="214"/>
        <v>0</v>
      </c>
      <c r="AE613">
        <f>SUM($AD$4:AD613)</f>
        <v>1</v>
      </c>
      <c r="AF613" s="103" t="str">
        <f>IFERROR(VLOOKUP(AN613,Home!$C$8:$E$207,3,FALSE),"")</f>
        <v/>
      </c>
      <c r="AG613" s="103" t="str">
        <f>IFERROR(VLOOKUP(AN613,Home!$C$8:$E$207,2,FALSE),"")</f>
        <v/>
      </c>
      <c r="AH613" s="104" t="str">
        <f>IF(VLOOKUP(AE613,Home!$C$8:$I$207,6,FALSE)="","",VLOOKUP(AE613,Home!$C$8:$I$207,6,FALSE))</f>
        <v/>
      </c>
      <c r="AI613" s="104" t="e">
        <f t="shared" si="222"/>
        <v>#VALUE!</v>
      </c>
      <c r="AJ613" s="105" t="e">
        <f t="shared" si="215"/>
        <v>#VALUE!</v>
      </c>
      <c r="AK613" s="103" t="e">
        <f t="shared" si="208"/>
        <v>#VALUE!</v>
      </c>
      <c r="AL613" s="103" t="e">
        <f t="shared" si="216"/>
        <v>#VALUE!</v>
      </c>
      <c r="AN613" t="str">
        <f>IF(OR(VLOOKUP(AE613,Home!$C$8:$I$207,6,FALSE)="",VLOOKUP(AE613,Home!$C$8:$I$207,7,FALSE)=""),"FEJL",Baggrundsark!AE613)</f>
        <v>FEJL</v>
      </c>
      <c r="AO613">
        <f>IF(VLOOKUP(AE613,Home!$C$8:$N$207,12,FALSE)="Timelønnet",1,0)</f>
        <v>0</v>
      </c>
      <c r="AP613">
        <f>SUM($AO$4:AO613)*AO613</f>
        <v>0</v>
      </c>
      <c r="AQ613">
        <f t="shared" si="223"/>
        <v>1</v>
      </c>
      <c r="AR613" t="str">
        <f t="shared" si="223"/>
        <v/>
      </c>
      <c r="AS613" t="e">
        <f t="shared" si="217"/>
        <v>#VALUE!</v>
      </c>
      <c r="AT613" s="45" t="e">
        <f t="shared" si="224"/>
        <v>#VALUE!</v>
      </c>
      <c r="AU613">
        <f>VLOOKUP(AQ613,Home!$C$8:$J$207,8,FALSE)</f>
        <v>0</v>
      </c>
    </row>
    <row r="614" spans="1:47" x14ac:dyDescent="0.25">
      <c r="A614" s="6">
        <f t="shared" si="209"/>
        <v>0</v>
      </c>
      <c r="B614" s="6">
        <f t="shared" si="218"/>
        <v>0</v>
      </c>
      <c r="C614" s="6" t="str">
        <f t="shared" si="210"/>
        <v/>
      </c>
      <c r="D614" s="7">
        <f t="shared" si="211"/>
        <v>0</v>
      </c>
      <c r="E614" s="7">
        <f t="shared" si="219"/>
        <v>0</v>
      </c>
      <c r="F614" s="7" t="str">
        <f t="shared" si="212"/>
        <v/>
      </c>
      <c r="G614" s="6">
        <f t="shared" si="213"/>
        <v>0</v>
      </c>
      <c r="H614" s="6">
        <f t="shared" si="220"/>
        <v>0</v>
      </c>
      <c r="I614" s="6" t="str">
        <f t="shared" si="221"/>
        <v/>
      </c>
      <c r="J614" s="11">
        <v>611</v>
      </c>
      <c r="K614" s="11">
        <f>IF(IFERROR(VLOOKUP(J614,Home!$A$8:$B$1048576,1,FALSE),0)=0,0,1)</f>
        <v>0</v>
      </c>
      <c r="L614" s="129" t="e">
        <f>IF(VLOOKUP(O614,Home!$C$8:$R$207,6,FALSE)="","",VLOOKUP(O614,Home!$C$8:$R$207,6,FALSE))</f>
        <v>#N/A</v>
      </c>
      <c r="M614" s="129" t="e">
        <f t="shared" si="206"/>
        <v>#N/A</v>
      </c>
      <c r="N614" s="11">
        <f>SUM($K$4:K614)</f>
        <v>200</v>
      </c>
      <c r="O614" s="11" t="str">
        <f>IF(P614="","",IF(IFERROR(VLOOKUP(N614,Home!$C$8:$R$1048576,1,FALSE),"")=0,"",IFERROR(VLOOKUP(N614,Home!$C$8:$R$1048576,1,FALSE),"")))</f>
        <v/>
      </c>
      <c r="P614" s="11" t="str">
        <f>IF(IFERROR(VLOOKUP(W614,Home!$C$8:$R$1048576,3,FALSE),"")=0,"",IFERROR(VLOOKUP(W614,Home!$C$8:$R$1048576,3,FALSE),""))</f>
        <v/>
      </c>
      <c r="Q614" s="11" t="str">
        <f t="shared" si="205"/>
        <v/>
      </c>
      <c r="R614" s="130" t="e">
        <f>VLOOKUP(Q614,'Baggrund til lister'!$G$4:$H$15,2,FALSE)</f>
        <v>#N/A</v>
      </c>
      <c r="S614" s="11" t="str">
        <f t="shared" si="207"/>
        <v/>
      </c>
      <c r="T614" s="11" t="str">
        <f>IF(IFERROR(VLOOKUP(N614,Home!$C$8:$R$1048576,11,FALSE),"")=0,"",IFERROR(VLOOKUP(N614,Home!$C$8:$R$1048576,11,FALSE),""))</f>
        <v/>
      </c>
      <c r="U614" s="11" t="str">
        <f>IF(IFERROR(VLOOKUP(O614,Home!$C$8:$R$1048576,12,FALSE),"")=0,"",IFERROR(VLOOKUP(O614,Home!$C$8:$R$1048576,12,FALSE),""))</f>
        <v/>
      </c>
      <c r="V614" s="11" t="str">
        <f>IF(IFERROR(VLOOKUP(O614,Home!$C$8:$R$1048576,8,FALSE),"")=0,"",IFERROR(VLOOKUP(O614,Home!$C$8:$R$1048576,8,FALSE),""))</f>
        <v/>
      </c>
      <c r="W614" s="11" t="str">
        <f>IF(OR(VLOOKUP(N614,Home!$C$7:$I$207,6,FALSE)="",VLOOKUP(N614,Home!$C$7:$I$207,7,FALSE)=""),"FEJL",SUM(Baggrundsark!$K$4:K614))</f>
        <v>FEJL</v>
      </c>
      <c r="Y614">
        <v>611</v>
      </c>
      <c r="Z614" s="1"/>
      <c r="AC614" s="44"/>
      <c r="AD614">
        <f t="shared" si="214"/>
        <v>0</v>
      </c>
      <c r="AE614">
        <f>SUM($AD$4:AD614)</f>
        <v>1</v>
      </c>
      <c r="AF614" s="103" t="str">
        <f>IFERROR(VLOOKUP(AN614,Home!$C$8:$E$207,3,FALSE),"")</f>
        <v/>
      </c>
      <c r="AG614" s="103" t="str">
        <f>IFERROR(VLOOKUP(AN614,Home!$C$8:$E$207,2,FALSE),"")</f>
        <v/>
      </c>
      <c r="AH614" s="104" t="str">
        <f>IF(VLOOKUP(AE614,Home!$C$8:$I$207,6,FALSE)="","",VLOOKUP(AE614,Home!$C$8:$I$207,6,FALSE))</f>
        <v/>
      </c>
      <c r="AI614" s="104" t="e">
        <f t="shared" si="222"/>
        <v>#VALUE!</v>
      </c>
      <c r="AJ614" s="105" t="e">
        <f t="shared" si="215"/>
        <v>#VALUE!</v>
      </c>
      <c r="AK614" s="103" t="e">
        <f t="shared" si="208"/>
        <v>#VALUE!</v>
      </c>
      <c r="AL614" s="103" t="e">
        <f t="shared" si="216"/>
        <v>#VALUE!</v>
      </c>
      <c r="AN614" t="str">
        <f>IF(OR(VLOOKUP(AE614,Home!$C$8:$I$207,6,FALSE)="",VLOOKUP(AE614,Home!$C$8:$I$207,7,FALSE)=""),"FEJL",Baggrundsark!AE614)</f>
        <v>FEJL</v>
      </c>
      <c r="AO614">
        <f>IF(VLOOKUP(AE614,Home!$C$8:$N$207,12,FALSE)="Timelønnet",1,0)</f>
        <v>0</v>
      </c>
      <c r="AP614">
        <f>SUM($AO$4:AO614)*AO614</f>
        <v>0</v>
      </c>
      <c r="AQ614">
        <f t="shared" si="223"/>
        <v>1</v>
      </c>
      <c r="AR614" t="str">
        <f t="shared" si="223"/>
        <v/>
      </c>
      <c r="AS614" t="e">
        <f t="shared" si="217"/>
        <v>#VALUE!</v>
      </c>
      <c r="AT614" s="45" t="e">
        <f t="shared" si="224"/>
        <v>#VALUE!</v>
      </c>
      <c r="AU614">
        <f>VLOOKUP(AQ614,Home!$C$8:$J$207,8,FALSE)</f>
        <v>0</v>
      </c>
    </row>
    <row r="615" spans="1:47" x14ac:dyDescent="0.25">
      <c r="A615" s="6">
        <f t="shared" si="209"/>
        <v>0</v>
      </c>
      <c r="B615" s="6">
        <f t="shared" si="218"/>
        <v>0</v>
      </c>
      <c r="C615" s="6" t="str">
        <f t="shared" si="210"/>
        <v/>
      </c>
      <c r="D615" s="7">
        <f t="shared" si="211"/>
        <v>0</v>
      </c>
      <c r="E615" s="7">
        <f t="shared" si="219"/>
        <v>0</v>
      </c>
      <c r="F615" s="7" t="str">
        <f t="shared" si="212"/>
        <v/>
      </c>
      <c r="G615" s="6">
        <f t="shared" si="213"/>
        <v>0</v>
      </c>
      <c r="H615" s="6">
        <f t="shared" si="220"/>
        <v>0</v>
      </c>
      <c r="I615" s="6" t="str">
        <f t="shared" si="221"/>
        <v/>
      </c>
      <c r="J615" s="11">
        <v>612</v>
      </c>
      <c r="K615" s="11">
        <f>IF(IFERROR(VLOOKUP(J615,Home!$A$8:$B$1048576,1,FALSE),0)=0,0,1)</f>
        <v>0</v>
      </c>
      <c r="L615" s="129" t="e">
        <f>IF(VLOOKUP(O615,Home!$C$8:$R$207,6,FALSE)="","",VLOOKUP(O615,Home!$C$8:$R$207,6,FALSE))</f>
        <v>#N/A</v>
      </c>
      <c r="M615" s="129" t="e">
        <f t="shared" si="206"/>
        <v>#N/A</v>
      </c>
      <c r="N615" s="11">
        <f>SUM($K$4:K615)</f>
        <v>200</v>
      </c>
      <c r="O615" s="11" t="str">
        <f>IF(P615="","",IF(IFERROR(VLOOKUP(N615,Home!$C$8:$R$1048576,1,FALSE),"")=0,"",IFERROR(VLOOKUP(N615,Home!$C$8:$R$1048576,1,FALSE),"")))</f>
        <v/>
      </c>
      <c r="P615" s="11" t="str">
        <f>IF(IFERROR(VLOOKUP(W615,Home!$C$8:$R$1048576,3,FALSE),"")=0,"",IFERROR(VLOOKUP(W615,Home!$C$8:$R$1048576,3,FALSE),""))</f>
        <v/>
      </c>
      <c r="Q615" s="11" t="str">
        <f t="shared" si="205"/>
        <v/>
      </c>
      <c r="R615" s="130" t="e">
        <f>VLOOKUP(Q615,'Baggrund til lister'!$G$4:$H$15,2,FALSE)</f>
        <v>#N/A</v>
      </c>
      <c r="S615" s="11" t="str">
        <f t="shared" si="207"/>
        <v/>
      </c>
      <c r="T615" s="11" t="str">
        <f>IF(IFERROR(VLOOKUP(N615,Home!$C$8:$R$1048576,11,FALSE),"")=0,"",IFERROR(VLOOKUP(N615,Home!$C$8:$R$1048576,11,FALSE),""))</f>
        <v/>
      </c>
      <c r="U615" s="11" t="str">
        <f>IF(IFERROR(VLOOKUP(O615,Home!$C$8:$R$1048576,12,FALSE),"")=0,"",IFERROR(VLOOKUP(O615,Home!$C$8:$R$1048576,12,FALSE),""))</f>
        <v/>
      </c>
      <c r="V615" s="11" t="str">
        <f>IF(IFERROR(VLOOKUP(O615,Home!$C$8:$R$1048576,8,FALSE),"")=0,"",IFERROR(VLOOKUP(O615,Home!$C$8:$R$1048576,8,FALSE),""))</f>
        <v/>
      </c>
      <c r="W615" s="11" t="str">
        <f>IF(OR(VLOOKUP(N615,Home!$C$7:$I$207,6,FALSE)="",VLOOKUP(N615,Home!$C$7:$I$207,7,FALSE)=""),"FEJL",SUM(Baggrundsark!$K$4:K615))</f>
        <v>FEJL</v>
      </c>
      <c r="Y615">
        <v>612</v>
      </c>
      <c r="Z615" s="1"/>
      <c r="AC615" s="44"/>
      <c r="AD615">
        <f t="shared" si="214"/>
        <v>0</v>
      </c>
      <c r="AE615">
        <f>SUM($AD$4:AD615)</f>
        <v>1</v>
      </c>
      <c r="AF615" s="103" t="str">
        <f>IFERROR(VLOOKUP(AN615,Home!$C$8:$E$207,3,FALSE),"")</f>
        <v/>
      </c>
      <c r="AG615" s="103" t="str">
        <f>IFERROR(VLOOKUP(AN615,Home!$C$8:$E$207,2,FALSE),"")</f>
        <v/>
      </c>
      <c r="AH615" s="104" t="str">
        <f>IF(VLOOKUP(AE615,Home!$C$8:$I$207,6,FALSE)="","",VLOOKUP(AE615,Home!$C$8:$I$207,6,FALSE))</f>
        <v/>
      </c>
      <c r="AI615" s="104" t="e">
        <f t="shared" si="222"/>
        <v>#VALUE!</v>
      </c>
      <c r="AJ615" s="105" t="e">
        <f t="shared" si="215"/>
        <v>#VALUE!</v>
      </c>
      <c r="AK615" s="103" t="e">
        <f t="shared" si="208"/>
        <v>#VALUE!</v>
      </c>
      <c r="AL615" s="103" t="e">
        <f t="shared" si="216"/>
        <v>#VALUE!</v>
      </c>
      <c r="AN615" t="str">
        <f>IF(OR(VLOOKUP(AE615,Home!$C$8:$I$207,6,FALSE)="",VLOOKUP(AE615,Home!$C$8:$I$207,7,FALSE)=""),"FEJL",Baggrundsark!AE615)</f>
        <v>FEJL</v>
      </c>
      <c r="AO615">
        <f>IF(VLOOKUP(AE615,Home!$C$8:$N$207,12,FALSE)="Timelønnet",1,0)</f>
        <v>0</v>
      </c>
      <c r="AP615">
        <f>SUM($AO$4:AO615)*AO615</f>
        <v>0</v>
      </c>
      <c r="AQ615">
        <f t="shared" si="223"/>
        <v>1</v>
      </c>
      <c r="AR615" t="str">
        <f t="shared" si="223"/>
        <v/>
      </c>
      <c r="AS615" t="e">
        <f t="shared" si="217"/>
        <v>#VALUE!</v>
      </c>
      <c r="AT615" s="45" t="e">
        <f t="shared" si="224"/>
        <v>#VALUE!</v>
      </c>
      <c r="AU615">
        <f>VLOOKUP(AQ615,Home!$C$8:$J$207,8,FALSE)</f>
        <v>0</v>
      </c>
    </row>
    <row r="616" spans="1:47" x14ac:dyDescent="0.25">
      <c r="A616" s="6">
        <f t="shared" si="209"/>
        <v>0</v>
      </c>
      <c r="B616" s="6">
        <f t="shared" si="218"/>
        <v>0</v>
      </c>
      <c r="C616" s="6" t="str">
        <f t="shared" si="210"/>
        <v/>
      </c>
      <c r="D616" s="7">
        <f t="shared" si="211"/>
        <v>0</v>
      </c>
      <c r="E616" s="7">
        <f t="shared" si="219"/>
        <v>0</v>
      </c>
      <c r="F616" s="7" t="str">
        <f t="shared" si="212"/>
        <v/>
      </c>
      <c r="G616" s="6">
        <f t="shared" si="213"/>
        <v>0</v>
      </c>
      <c r="H616" s="6">
        <f t="shared" si="220"/>
        <v>0</v>
      </c>
      <c r="I616" s="6" t="str">
        <f t="shared" si="221"/>
        <v/>
      </c>
      <c r="J616" s="11">
        <v>613</v>
      </c>
      <c r="K616" s="11">
        <f>IF(IFERROR(VLOOKUP(J616,Home!$A$8:$B$1048576,1,FALSE),0)=0,0,1)</f>
        <v>0</v>
      </c>
      <c r="L616" s="129" t="e">
        <f>IF(VLOOKUP(O616,Home!$C$8:$R$207,6,FALSE)="","",VLOOKUP(O616,Home!$C$8:$R$207,6,FALSE))</f>
        <v>#N/A</v>
      </c>
      <c r="M616" s="129" t="e">
        <f t="shared" si="206"/>
        <v>#N/A</v>
      </c>
      <c r="N616" s="11">
        <f>SUM($K$4:K616)</f>
        <v>200</v>
      </c>
      <c r="O616" s="11" t="str">
        <f>IF(P616="","",IF(IFERROR(VLOOKUP(N616,Home!$C$8:$R$1048576,1,FALSE),"")=0,"",IFERROR(VLOOKUP(N616,Home!$C$8:$R$1048576,1,FALSE),"")))</f>
        <v/>
      </c>
      <c r="P616" s="11" t="str">
        <f>IF(IFERROR(VLOOKUP(W616,Home!$C$8:$R$1048576,3,FALSE),"")=0,"",IFERROR(VLOOKUP(W616,Home!$C$8:$R$1048576,3,FALSE),""))</f>
        <v/>
      </c>
      <c r="Q616" s="11" t="str">
        <f t="shared" si="205"/>
        <v/>
      </c>
      <c r="R616" s="130" t="e">
        <f>VLOOKUP(Q616,'Baggrund til lister'!$G$4:$H$15,2,FALSE)</f>
        <v>#N/A</v>
      </c>
      <c r="S616" s="11" t="str">
        <f t="shared" si="207"/>
        <v/>
      </c>
      <c r="T616" s="11" t="str">
        <f>IF(IFERROR(VLOOKUP(N616,Home!$C$8:$R$1048576,11,FALSE),"")=0,"",IFERROR(VLOOKUP(N616,Home!$C$8:$R$1048576,11,FALSE),""))</f>
        <v/>
      </c>
      <c r="U616" s="11" t="str">
        <f>IF(IFERROR(VLOOKUP(O616,Home!$C$8:$R$1048576,12,FALSE),"")=0,"",IFERROR(VLOOKUP(O616,Home!$C$8:$R$1048576,12,FALSE),""))</f>
        <v/>
      </c>
      <c r="V616" s="11" t="str">
        <f>IF(IFERROR(VLOOKUP(O616,Home!$C$8:$R$1048576,8,FALSE),"")=0,"",IFERROR(VLOOKUP(O616,Home!$C$8:$R$1048576,8,FALSE),""))</f>
        <v/>
      </c>
      <c r="W616" s="11" t="str">
        <f>IF(OR(VLOOKUP(N616,Home!$C$7:$I$207,6,FALSE)="",VLOOKUP(N616,Home!$C$7:$I$207,7,FALSE)=""),"FEJL",SUM(Baggrundsark!$K$4:K616))</f>
        <v>FEJL</v>
      </c>
      <c r="Y616">
        <v>613</v>
      </c>
      <c r="Z616" s="1"/>
      <c r="AC616" s="44"/>
      <c r="AD616">
        <f t="shared" si="214"/>
        <v>0</v>
      </c>
      <c r="AE616">
        <f>SUM($AD$4:AD616)</f>
        <v>1</v>
      </c>
      <c r="AF616" s="103" t="str">
        <f>IFERROR(VLOOKUP(AN616,Home!$C$8:$E$207,3,FALSE),"")</f>
        <v/>
      </c>
      <c r="AG616" s="103" t="str">
        <f>IFERROR(VLOOKUP(AN616,Home!$C$8:$E$207,2,FALSE),"")</f>
        <v/>
      </c>
      <c r="AH616" s="104" t="str">
        <f>IF(VLOOKUP(AE616,Home!$C$8:$I$207,6,FALSE)="","",VLOOKUP(AE616,Home!$C$8:$I$207,6,FALSE))</f>
        <v/>
      </c>
      <c r="AI616" s="104" t="e">
        <f t="shared" si="222"/>
        <v>#VALUE!</v>
      </c>
      <c r="AJ616" s="105" t="e">
        <f t="shared" si="215"/>
        <v>#VALUE!</v>
      </c>
      <c r="AK616" s="103" t="e">
        <f t="shared" si="208"/>
        <v>#VALUE!</v>
      </c>
      <c r="AL616" s="103" t="e">
        <f t="shared" si="216"/>
        <v>#VALUE!</v>
      </c>
      <c r="AN616" t="str">
        <f>IF(OR(VLOOKUP(AE616,Home!$C$8:$I$207,6,FALSE)="",VLOOKUP(AE616,Home!$C$8:$I$207,7,FALSE)=""),"FEJL",Baggrundsark!AE616)</f>
        <v>FEJL</v>
      </c>
      <c r="AO616">
        <f>IF(VLOOKUP(AE616,Home!$C$8:$N$207,12,FALSE)="Timelønnet",1,0)</f>
        <v>0</v>
      </c>
      <c r="AP616">
        <f>SUM($AO$4:AO616)*AO616</f>
        <v>0</v>
      </c>
      <c r="AQ616">
        <f t="shared" si="223"/>
        <v>1</v>
      </c>
      <c r="AR616" t="str">
        <f t="shared" si="223"/>
        <v/>
      </c>
      <c r="AS616" t="e">
        <f t="shared" si="217"/>
        <v>#VALUE!</v>
      </c>
      <c r="AT616" s="45" t="e">
        <f t="shared" si="224"/>
        <v>#VALUE!</v>
      </c>
      <c r="AU616">
        <f>VLOOKUP(AQ616,Home!$C$8:$J$207,8,FALSE)</f>
        <v>0</v>
      </c>
    </row>
    <row r="617" spans="1:47" x14ac:dyDescent="0.25">
      <c r="A617" s="6">
        <f t="shared" si="209"/>
        <v>0</v>
      </c>
      <c r="B617" s="6">
        <f t="shared" si="218"/>
        <v>0</v>
      </c>
      <c r="C617" s="6" t="str">
        <f t="shared" si="210"/>
        <v/>
      </c>
      <c r="D617" s="7">
        <f t="shared" si="211"/>
        <v>0</v>
      </c>
      <c r="E617" s="7">
        <f t="shared" si="219"/>
        <v>0</v>
      </c>
      <c r="F617" s="7" t="str">
        <f t="shared" si="212"/>
        <v/>
      </c>
      <c r="G617" s="6">
        <f t="shared" si="213"/>
        <v>0</v>
      </c>
      <c r="H617" s="6">
        <f t="shared" si="220"/>
        <v>0</v>
      </c>
      <c r="I617" s="6" t="str">
        <f t="shared" si="221"/>
        <v/>
      </c>
      <c r="J617" s="11">
        <v>614</v>
      </c>
      <c r="K617" s="11">
        <f>IF(IFERROR(VLOOKUP(J617,Home!$A$8:$B$1048576,1,FALSE),0)=0,0,1)</f>
        <v>0</v>
      </c>
      <c r="L617" s="129" t="e">
        <f>IF(VLOOKUP(O617,Home!$C$8:$R$207,6,FALSE)="","",VLOOKUP(O617,Home!$C$8:$R$207,6,FALSE))</f>
        <v>#N/A</v>
      </c>
      <c r="M617" s="129" t="e">
        <f t="shared" si="206"/>
        <v>#N/A</v>
      </c>
      <c r="N617" s="11">
        <f>SUM($K$4:K617)</f>
        <v>200</v>
      </c>
      <c r="O617" s="11" t="str">
        <f>IF(P617="","",IF(IFERROR(VLOOKUP(N617,Home!$C$8:$R$1048576,1,FALSE),"")=0,"",IFERROR(VLOOKUP(N617,Home!$C$8:$R$1048576,1,FALSE),"")))</f>
        <v/>
      </c>
      <c r="P617" s="11" t="str">
        <f>IF(IFERROR(VLOOKUP(W617,Home!$C$8:$R$1048576,3,FALSE),"")=0,"",IFERROR(VLOOKUP(W617,Home!$C$8:$R$1048576,3,FALSE),""))</f>
        <v/>
      </c>
      <c r="Q617" s="11" t="str">
        <f t="shared" si="205"/>
        <v/>
      </c>
      <c r="R617" s="130" t="e">
        <f>VLOOKUP(Q617,'Baggrund til lister'!$G$4:$H$15,2,FALSE)</f>
        <v>#N/A</v>
      </c>
      <c r="S617" s="11" t="str">
        <f t="shared" si="207"/>
        <v/>
      </c>
      <c r="T617" s="11" t="str">
        <f>IF(IFERROR(VLOOKUP(N617,Home!$C$8:$R$1048576,11,FALSE),"")=0,"",IFERROR(VLOOKUP(N617,Home!$C$8:$R$1048576,11,FALSE),""))</f>
        <v/>
      </c>
      <c r="U617" s="11" t="str">
        <f>IF(IFERROR(VLOOKUP(O617,Home!$C$8:$R$1048576,12,FALSE),"")=0,"",IFERROR(VLOOKUP(O617,Home!$C$8:$R$1048576,12,FALSE),""))</f>
        <v/>
      </c>
      <c r="V617" s="11" t="str">
        <f>IF(IFERROR(VLOOKUP(O617,Home!$C$8:$R$1048576,8,FALSE),"")=0,"",IFERROR(VLOOKUP(O617,Home!$C$8:$R$1048576,8,FALSE),""))</f>
        <v/>
      </c>
      <c r="W617" s="11" t="str">
        <f>IF(OR(VLOOKUP(N617,Home!$C$7:$I$207,6,FALSE)="",VLOOKUP(N617,Home!$C$7:$I$207,7,FALSE)=""),"FEJL",SUM(Baggrundsark!$K$4:K617))</f>
        <v>FEJL</v>
      </c>
      <c r="Y617">
        <v>614</v>
      </c>
      <c r="Z617" s="1"/>
      <c r="AC617" s="44"/>
      <c r="AD617">
        <f t="shared" si="214"/>
        <v>0</v>
      </c>
      <c r="AE617">
        <f>SUM($AD$4:AD617)</f>
        <v>1</v>
      </c>
      <c r="AF617" s="103" t="str">
        <f>IFERROR(VLOOKUP(AN617,Home!$C$8:$E$207,3,FALSE),"")</f>
        <v/>
      </c>
      <c r="AG617" s="103" t="str">
        <f>IFERROR(VLOOKUP(AN617,Home!$C$8:$E$207,2,FALSE),"")</f>
        <v/>
      </c>
      <c r="AH617" s="104" t="str">
        <f>IF(VLOOKUP(AE617,Home!$C$8:$I$207,6,FALSE)="","",VLOOKUP(AE617,Home!$C$8:$I$207,6,FALSE))</f>
        <v/>
      </c>
      <c r="AI617" s="104" t="e">
        <f t="shared" si="222"/>
        <v>#VALUE!</v>
      </c>
      <c r="AJ617" s="105" t="e">
        <f t="shared" si="215"/>
        <v>#VALUE!</v>
      </c>
      <c r="AK617" s="103" t="e">
        <f t="shared" si="208"/>
        <v>#VALUE!</v>
      </c>
      <c r="AL617" s="103" t="e">
        <f t="shared" si="216"/>
        <v>#VALUE!</v>
      </c>
      <c r="AN617" t="str">
        <f>IF(OR(VLOOKUP(AE617,Home!$C$8:$I$207,6,FALSE)="",VLOOKUP(AE617,Home!$C$8:$I$207,7,FALSE)=""),"FEJL",Baggrundsark!AE617)</f>
        <v>FEJL</v>
      </c>
      <c r="AO617">
        <f>IF(VLOOKUP(AE617,Home!$C$8:$N$207,12,FALSE)="Timelønnet",1,0)</f>
        <v>0</v>
      </c>
      <c r="AP617">
        <f>SUM($AO$4:AO617)*AO617</f>
        <v>0</v>
      </c>
      <c r="AQ617">
        <f t="shared" si="223"/>
        <v>1</v>
      </c>
      <c r="AR617" t="str">
        <f t="shared" si="223"/>
        <v/>
      </c>
      <c r="AS617" t="e">
        <f t="shared" si="217"/>
        <v>#VALUE!</v>
      </c>
      <c r="AT617" s="45" t="e">
        <f t="shared" si="224"/>
        <v>#VALUE!</v>
      </c>
      <c r="AU617">
        <f>VLOOKUP(AQ617,Home!$C$8:$J$207,8,FALSE)</f>
        <v>0</v>
      </c>
    </row>
    <row r="618" spans="1:47" x14ac:dyDescent="0.25">
      <c r="A618" s="6">
        <f t="shared" si="209"/>
        <v>0</v>
      </c>
      <c r="B618" s="6">
        <f t="shared" si="218"/>
        <v>0</v>
      </c>
      <c r="C618" s="6" t="str">
        <f t="shared" si="210"/>
        <v/>
      </c>
      <c r="D618" s="7">
        <f t="shared" si="211"/>
        <v>0</v>
      </c>
      <c r="E618" s="7">
        <f t="shared" si="219"/>
        <v>0</v>
      </c>
      <c r="F618" s="7" t="str">
        <f t="shared" si="212"/>
        <v/>
      </c>
      <c r="G618" s="6">
        <f t="shared" si="213"/>
        <v>0</v>
      </c>
      <c r="H618" s="6">
        <f t="shared" si="220"/>
        <v>0</v>
      </c>
      <c r="I618" s="6" t="str">
        <f t="shared" si="221"/>
        <v/>
      </c>
      <c r="J618" s="11">
        <v>615</v>
      </c>
      <c r="K618" s="11">
        <f>IF(IFERROR(VLOOKUP(J618,Home!$A$8:$B$1048576,1,FALSE),0)=0,0,1)</f>
        <v>0</v>
      </c>
      <c r="L618" s="129" t="e">
        <f>IF(VLOOKUP(O618,Home!$C$8:$R$207,6,FALSE)="","",VLOOKUP(O618,Home!$C$8:$R$207,6,FALSE))</f>
        <v>#N/A</v>
      </c>
      <c r="M618" s="129" t="e">
        <f t="shared" si="206"/>
        <v>#N/A</v>
      </c>
      <c r="N618" s="11">
        <f>SUM($K$4:K618)</f>
        <v>200</v>
      </c>
      <c r="O618" s="11" t="str">
        <f>IF(P618="","",IF(IFERROR(VLOOKUP(N618,Home!$C$8:$R$1048576,1,FALSE),"")=0,"",IFERROR(VLOOKUP(N618,Home!$C$8:$R$1048576,1,FALSE),"")))</f>
        <v/>
      </c>
      <c r="P618" s="11" t="str">
        <f>IF(IFERROR(VLOOKUP(W618,Home!$C$8:$R$1048576,3,FALSE),"")=0,"",IFERROR(VLOOKUP(W618,Home!$C$8:$R$1048576,3,FALSE),""))</f>
        <v/>
      </c>
      <c r="Q618" s="11" t="str">
        <f t="shared" si="205"/>
        <v/>
      </c>
      <c r="R618" s="130" t="e">
        <f>VLOOKUP(Q618,'Baggrund til lister'!$G$4:$H$15,2,FALSE)</f>
        <v>#N/A</v>
      </c>
      <c r="S618" s="11" t="str">
        <f t="shared" si="207"/>
        <v/>
      </c>
      <c r="T618" s="11" t="str">
        <f>IF(IFERROR(VLOOKUP(N618,Home!$C$8:$R$1048576,11,FALSE),"")=0,"",IFERROR(VLOOKUP(N618,Home!$C$8:$R$1048576,11,FALSE),""))</f>
        <v/>
      </c>
      <c r="U618" s="11" t="str">
        <f>IF(IFERROR(VLOOKUP(O618,Home!$C$8:$R$1048576,12,FALSE),"")=0,"",IFERROR(VLOOKUP(O618,Home!$C$8:$R$1048576,12,FALSE),""))</f>
        <v/>
      </c>
      <c r="V618" s="11" t="str">
        <f>IF(IFERROR(VLOOKUP(O618,Home!$C$8:$R$1048576,8,FALSE),"")=0,"",IFERROR(VLOOKUP(O618,Home!$C$8:$R$1048576,8,FALSE),""))</f>
        <v/>
      </c>
      <c r="W618" s="11" t="str">
        <f>IF(OR(VLOOKUP(N618,Home!$C$7:$I$207,6,FALSE)="",VLOOKUP(N618,Home!$C$7:$I$207,7,FALSE)=""),"FEJL",SUM(Baggrundsark!$K$4:K618))</f>
        <v>FEJL</v>
      </c>
      <c r="Y618">
        <v>615</v>
      </c>
      <c r="Z618" s="1"/>
      <c r="AC618" s="44"/>
      <c r="AD618">
        <f t="shared" si="214"/>
        <v>0</v>
      </c>
      <c r="AE618">
        <f>SUM($AD$4:AD618)</f>
        <v>1</v>
      </c>
      <c r="AF618" s="103" t="str">
        <f>IFERROR(VLOOKUP(AN618,Home!$C$8:$E$207,3,FALSE),"")</f>
        <v/>
      </c>
      <c r="AG618" s="103" t="str">
        <f>IFERROR(VLOOKUP(AN618,Home!$C$8:$E$207,2,FALSE),"")</f>
        <v/>
      </c>
      <c r="AH618" s="104" t="str">
        <f>IF(VLOOKUP(AE618,Home!$C$8:$I$207,6,FALSE)="","",VLOOKUP(AE618,Home!$C$8:$I$207,6,FALSE))</f>
        <v/>
      </c>
      <c r="AI618" s="104" t="e">
        <f t="shared" si="222"/>
        <v>#VALUE!</v>
      </c>
      <c r="AJ618" s="105" t="e">
        <f t="shared" si="215"/>
        <v>#VALUE!</v>
      </c>
      <c r="AK618" s="103" t="e">
        <f t="shared" si="208"/>
        <v>#VALUE!</v>
      </c>
      <c r="AL618" s="103" t="e">
        <f t="shared" si="216"/>
        <v>#VALUE!</v>
      </c>
      <c r="AN618" t="str">
        <f>IF(OR(VLOOKUP(AE618,Home!$C$8:$I$207,6,FALSE)="",VLOOKUP(AE618,Home!$C$8:$I$207,7,FALSE)=""),"FEJL",Baggrundsark!AE618)</f>
        <v>FEJL</v>
      </c>
      <c r="AO618">
        <f>IF(VLOOKUP(AE618,Home!$C$8:$N$207,12,FALSE)="Timelønnet",1,0)</f>
        <v>0</v>
      </c>
      <c r="AP618">
        <f>SUM($AO$4:AO618)*AO618</f>
        <v>0</v>
      </c>
      <c r="AQ618">
        <f t="shared" si="223"/>
        <v>1</v>
      </c>
      <c r="AR618" t="str">
        <f t="shared" si="223"/>
        <v/>
      </c>
      <c r="AS618" t="e">
        <f t="shared" si="217"/>
        <v>#VALUE!</v>
      </c>
      <c r="AT618" s="45" t="e">
        <f t="shared" si="224"/>
        <v>#VALUE!</v>
      </c>
      <c r="AU618">
        <f>VLOOKUP(AQ618,Home!$C$8:$J$207,8,FALSE)</f>
        <v>0</v>
      </c>
    </row>
    <row r="619" spans="1:47" x14ac:dyDescent="0.25">
      <c r="A619" s="6">
        <f t="shared" si="209"/>
        <v>0</v>
      </c>
      <c r="B619" s="6">
        <f t="shared" si="218"/>
        <v>0</v>
      </c>
      <c r="C619" s="6" t="str">
        <f t="shared" si="210"/>
        <v/>
      </c>
      <c r="D619" s="7">
        <f t="shared" si="211"/>
        <v>0</v>
      </c>
      <c r="E619" s="7">
        <f t="shared" si="219"/>
        <v>0</v>
      </c>
      <c r="F619" s="7" t="str">
        <f t="shared" si="212"/>
        <v/>
      </c>
      <c r="G619" s="6">
        <f t="shared" si="213"/>
        <v>0</v>
      </c>
      <c r="H619" s="6">
        <f t="shared" si="220"/>
        <v>0</v>
      </c>
      <c r="I619" s="6" t="str">
        <f t="shared" si="221"/>
        <v/>
      </c>
      <c r="J619" s="11">
        <v>616</v>
      </c>
      <c r="K619" s="11">
        <f>IF(IFERROR(VLOOKUP(J619,Home!$A$8:$B$1048576,1,FALSE),0)=0,0,1)</f>
        <v>0</v>
      </c>
      <c r="L619" s="129" t="e">
        <f>IF(VLOOKUP(O619,Home!$C$8:$R$207,6,FALSE)="","",VLOOKUP(O619,Home!$C$8:$R$207,6,FALSE))</f>
        <v>#N/A</v>
      </c>
      <c r="M619" s="129" t="e">
        <f t="shared" si="206"/>
        <v>#N/A</v>
      </c>
      <c r="N619" s="11">
        <f>SUM($K$4:K619)</f>
        <v>200</v>
      </c>
      <c r="O619" s="11" t="str">
        <f>IF(P619="","",IF(IFERROR(VLOOKUP(N619,Home!$C$8:$R$1048576,1,FALSE),"")=0,"",IFERROR(VLOOKUP(N619,Home!$C$8:$R$1048576,1,FALSE),"")))</f>
        <v/>
      </c>
      <c r="P619" s="11" t="str">
        <f>IF(IFERROR(VLOOKUP(W619,Home!$C$8:$R$1048576,3,FALSE),"")=0,"",IFERROR(VLOOKUP(W619,Home!$C$8:$R$1048576,3,FALSE),""))</f>
        <v/>
      </c>
      <c r="Q619" s="11" t="str">
        <f t="shared" si="205"/>
        <v/>
      </c>
      <c r="R619" s="130" t="e">
        <f>VLOOKUP(Q619,'Baggrund til lister'!$G$4:$H$15,2,FALSE)</f>
        <v>#N/A</v>
      </c>
      <c r="S619" s="11" t="str">
        <f t="shared" si="207"/>
        <v/>
      </c>
      <c r="T619" s="11" t="str">
        <f>IF(IFERROR(VLOOKUP(N619,Home!$C$8:$R$1048576,11,FALSE),"")=0,"",IFERROR(VLOOKUP(N619,Home!$C$8:$R$1048576,11,FALSE),""))</f>
        <v/>
      </c>
      <c r="U619" s="11" t="str">
        <f>IF(IFERROR(VLOOKUP(O619,Home!$C$8:$R$1048576,12,FALSE),"")=0,"",IFERROR(VLOOKUP(O619,Home!$C$8:$R$1048576,12,FALSE),""))</f>
        <v/>
      </c>
      <c r="V619" s="11" t="str">
        <f>IF(IFERROR(VLOOKUP(O619,Home!$C$8:$R$1048576,8,FALSE),"")=0,"",IFERROR(VLOOKUP(O619,Home!$C$8:$R$1048576,8,FALSE),""))</f>
        <v/>
      </c>
      <c r="W619" s="11" t="str">
        <f>IF(OR(VLOOKUP(N619,Home!$C$7:$I$207,6,FALSE)="",VLOOKUP(N619,Home!$C$7:$I$207,7,FALSE)=""),"FEJL",SUM(Baggrundsark!$K$4:K619))</f>
        <v>FEJL</v>
      </c>
      <c r="Y619">
        <v>616</v>
      </c>
      <c r="Z619" s="1"/>
      <c r="AC619" s="44"/>
      <c r="AD619">
        <f t="shared" si="214"/>
        <v>0</v>
      </c>
      <c r="AE619">
        <f>SUM($AD$4:AD619)</f>
        <v>1</v>
      </c>
      <c r="AF619" s="103" t="str">
        <f>IFERROR(VLOOKUP(AN619,Home!$C$8:$E$207,3,FALSE),"")</f>
        <v/>
      </c>
      <c r="AG619" s="103" t="str">
        <f>IFERROR(VLOOKUP(AN619,Home!$C$8:$E$207,2,FALSE),"")</f>
        <v/>
      </c>
      <c r="AH619" s="104" t="str">
        <f>IF(VLOOKUP(AE619,Home!$C$8:$I$207,6,FALSE)="","",VLOOKUP(AE619,Home!$C$8:$I$207,6,FALSE))</f>
        <v/>
      </c>
      <c r="AI619" s="104" t="e">
        <f t="shared" si="222"/>
        <v>#VALUE!</v>
      </c>
      <c r="AJ619" s="105" t="e">
        <f t="shared" si="215"/>
        <v>#VALUE!</v>
      </c>
      <c r="AK619" s="103" t="e">
        <f t="shared" si="208"/>
        <v>#VALUE!</v>
      </c>
      <c r="AL619" s="103" t="e">
        <f t="shared" si="216"/>
        <v>#VALUE!</v>
      </c>
      <c r="AN619" t="str">
        <f>IF(OR(VLOOKUP(AE619,Home!$C$8:$I$207,6,FALSE)="",VLOOKUP(AE619,Home!$C$8:$I$207,7,FALSE)=""),"FEJL",Baggrundsark!AE619)</f>
        <v>FEJL</v>
      </c>
      <c r="AO619">
        <f>IF(VLOOKUP(AE619,Home!$C$8:$N$207,12,FALSE)="Timelønnet",1,0)</f>
        <v>0</v>
      </c>
      <c r="AP619">
        <f>SUM($AO$4:AO619)*AO619</f>
        <v>0</v>
      </c>
      <c r="AQ619">
        <f t="shared" si="223"/>
        <v>1</v>
      </c>
      <c r="AR619" t="str">
        <f t="shared" si="223"/>
        <v/>
      </c>
      <c r="AS619" t="e">
        <f t="shared" si="217"/>
        <v>#VALUE!</v>
      </c>
      <c r="AT619" s="45" t="e">
        <f t="shared" si="224"/>
        <v>#VALUE!</v>
      </c>
      <c r="AU619">
        <f>VLOOKUP(AQ619,Home!$C$8:$J$207,8,FALSE)</f>
        <v>0</v>
      </c>
    </row>
    <row r="620" spans="1:47" x14ac:dyDescent="0.25">
      <c r="A620" s="6">
        <f t="shared" si="209"/>
        <v>0</v>
      </c>
      <c r="B620" s="6">
        <f t="shared" si="218"/>
        <v>0</v>
      </c>
      <c r="C620" s="6" t="str">
        <f t="shared" si="210"/>
        <v/>
      </c>
      <c r="D620" s="7">
        <f t="shared" si="211"/>
        <v>0</v>
      </c>
      <c r="E620" s="7">
        <f t="shared" si="219"/>
        <v>0</v>
      </c>
      <c r="F620" s="7" t="str">
        <f t="shared" si="212"/>
        <v/>
      </c>
      <c r="G620" s="6">
        <f t="shared" si="213"/>
        <v>0</v>
      </c>
      <c r="H620" s="6">
        <f t="shared" si="220"/>
        <v>0</v>
      </c>
      <c r="I620" s="6" t="str">
        <f t="shared" si="221"/>
        <v/>
      </c>
      <c r="J620" s="11">
        <v>617</v>
      </c>
      <c r="K620" s="11">
        <f>IF(IFERROR(VLOOKUP(J620,Home!$A$8:$B$1048576,1,FALSE),0)=0,0,1)</f>
        <v>0</v>
      </c>
      <c r="L620" s="129" t="e">
        <f>IF(VLOOKUP(O620,Home!$C$8:$R$207,6,FALSE)="","",VLOOKUP(O620,Home!$C$8:$R$207,6,FALSE))</f>
        <v>#N/A</v>
      </c>
      <c r="M620" s="129" t="e">
        <f t="shared" si="206"/>
        <v>#N/A</v>
      </c>
      <c r="N620" s="11">
        <f>SUM($K$4:K620)</f>
        <v>200</v>
      </c>
      <c r="O620" s="11" t="str">
        <f>IF(P620="","",IF(IFERROR(VLOOKUP(N620,Home!$C$8:$R$1048576,1,FALSE),"")=0,"",IFERROR(VLOOKUP(N620,Home!$C$8:$R$1048576,1,FALSE),"")))</f>
        <v/>
      </c>
      <c r="P620" s="11" t="str">
        <f>IF(IFERROR(VLOOKUP(W620,Home!$C$8:$R$1048576,3,FALSE),"")=0,"",IFERROR(VLOOKUP(W620,Home!$C$8:$R$1048576,3,FALSE),""))</f>
        <v/>
      </c>
      <c r="Q620" s="11" t="str">
        <f t="shared" si="205"/>
        <v/>
      </c>
      <c r="R620" s="130" t="e">
        <f>VLOOKUP(Q620,'Baggrund til lister'!$G$4:$H$15,2,FALSE)</f>
        <v>#N/A</v>
      </c>
      <c r="S620" s="11" t="str">
        <f t="shared" si="207"/>
        <v/>
      </c>
      <c r="T620" s="11" t="str">
        <f>IF(IFERROR(VLOOKUP(N620,Home!$C$8:$R$1048576,11,FALSE),"")=0,"",IFERROR(VLOOKUP(N620,Home!$C$8:$R$1048576,11,FALSE),""))</f>
        <v/>
      </c>
      <c r="U620" s="11" t="str">
        <f>IF(IFERROR(VLOOKUP(O620,Home!$C$8:$R$1048576,12,FALSE),"")=0,"",IFERROR(VLOOKUP(O620,Home!$C$8:$R$1048576,12,FALSE),""))</f>
        <v/>
      </c>
      <c r="V620" s="11" t="str">
        <f>IF(IFERROR(VLOOKUP(O620,Home!$C$8:$R$1048576,8,FALSE),"")=0,"",IFERROR(VLOOKUP(O620,Home!$C$8:$R$1048576,8,FALSE),""))</f>
        <v/>
      </c>
      <c r="W620" s="11" t="str">
        <f>IF(OR(VLOOKUP(N620,Home!$C$7:$I$207,6,FALSE)="",VLOOKUP(N620,Home!$C$7:$I$207,7,FALSE)=""),"FEJL",SUM(Baggrundsark!$K$4:K620))</f>
        <v>FEJL</v>
      </c>
      <c r="Y620">
        <v>617</v>
      </c>
      <c r="Z620" s="1"/>
      <c r="AC620" s="44"/>
      <c r="AD620">
        <f t="shared" si="214"/>
        <v>0</v>
      </c>
      <c r="AE620">
        <f>SUM($AD$4:AD620)</f>
        <v>1</v>
      </c>
      <c r="AF620" s="103" t="str">
        <f>IFERROR(VLOOKUP(AN620,Home!$C$8:$E$207,3,FALSE),"")</f>
        <v/>
      </c>
      <c r="AG620" s="103" t="str">
        <f>IFERROR(VLOOKUP(AN620,Home!$C$8:$E$207,2,FALSE),"")</f>
        <v/>
      </c>
      <c r="AH620" s="104" t="str">
        <f>IF(VLOOKUP(AE620,Home!$C$8:$I$207,6,FALSE)="","",VLOOKUP(AE620,Home!$C$8:$I$207,6,FALSE))</f>
        <v/>
      </c>
      <c r="AI620" s="104" t="e">
        <f t="shared" si="222"/>
        <v>#VALUE!</v>
      </c>
      <c r="AJ620" s="105" t="e">
        <f t="shared" si="215"/>
        <v>#VALUE!</v>
      </c>
      <c r="AK620" s="103" t="e">
        <f t="shared" si="208"/>
        <v>#VALUE!</v>
      </c>
      <c r="AL620" s="103" t="e">
        <f t="shared" si="216"/>
        <v>#VALUE!</v>
      </c>
      <c r="AN620" t="str">
        <f>IF(OR(VLOOKUP(AE620,Home!$C$8:$I$207,6,FALSE)="",VLOOKUP(AE620,Home!$C$8:$I$207,7,FALSE)=""),"FEJL",Baggrundsark!AE620)</f>
        <v>FEJL</v>
      </c>
      <c r="AO620">
        <f>IF(VLOOKUP(AE620,Home!$C$8:$N$207,12,FALSE)="Timelønnet",1,0)</f>
        <v>0</v>
      </c>
      <c r="AP620">
        <f>SUM($AO$4:AO620)*AO620</f>
        <v>0</v>
      </c>
      <c r="AQ620">
        <f t="shared" si="223"/>
        <v>1</v>
      </c>
      <c r="AR620" t="str">
        <f t="shared" si="223"/>
        <v/>
      </c>
      <c r="AS620" t="e">
        <f t="shared" si="217"/>
        <v>#VALUE!</v>
      </c>
      <c r="AT620" s="45" t="e">
        <f t="shared" si="224"/>
        <v>#VALUE!</v>
      </c>
      <c r="AU620">
        <f>VLOOKUP(AQ620,Home!$C$8:$J$207,8,FALSE)</f>
        <v>0</v>
      </c>
    </row>
    <row r="621" spans="1:47" x14ac:dyDescent="0.25">
      <c r="A621" s="6">
        <f t="shared" si="209"/>
        <v>0</v>
      </c>
      <c r="B621" s="6">
        <f t="shared" si="218"/>
        <v>0</v>
      </c>
      <c r="C621" s="6" t="str">
        <f t="shared" si="210"/>
        <v/>
      </c>
      <c r="D621" s="7">
        <f t="shared" si="211"/>
        <v>0</v>
      </c>
      <c r="E621" s="7">
        <f t="shared" si="219"/>
        <v>0</v>
      </c>
      <c r="F621" s="7" t="str">
        <f t="shared" si="212"/>
        <v/>
      </c>
      <c r="G621" s="6">
        <f t="shared" si="213"/>
        <v>0</v>
      </c>
      <c r="H621" s="6">
        <f t="shared" si="220"/>
        <v>0</v>
      </c>
      <c r="I621" s="6" t="str">
        <f t="shared" si="221"/>
        <v/>
      </c>
      <c r="J621" s="11">
        <v>618</v>
      </c>
      <c r="K621" s="11">
        <f>IF(IFERROR(VLOOKUP(J621,Home!$A$8:$B$1048576,1,FALSE),0)=0,0,1)</f>
        <v>0</v>
      </c>
      <c r="L621" s="129" t="e">
        <f>IF(VLOOKUP(O621,Home!$C$8:$R$207,6,FALSE)="","",VLOOKUP(O621,Home!$C$8:$R$207,6,FALSE))</f>
        <v>#N/A</v>
      </c>
      <c r="M621" s="129" t="e">
        <f t="shared" si="206"/>
        <v>#N/A</v>
      </c>
      <c r="N621" s="11">
        <f>SUM($K$4:K621)</f>
        <v>200</v>
      </c>
      <c r="O621" s="11" t="str">
        <f>IF(P621="","",IF(IFERROR(VLOOKUP(N621,Home!$C$8:$R$1048576,1,FALSE),"")=0,"",IFERROR(VLOOKUP(N621,Home!$C$8:$R$1048576,1,FALSE),"")))</f>
        <v/>
      </c>
      <c r="P621" s="11" t="str">
        <f>IF(IFERROR(VLOOKUP(W621,Home!$C$8:$R$1048576,3,FALSE),"")=0,"",IFERROR(VLOOKUP(W621,Home!$C$8:$R$1048576,3,FALSE),""))</f>
        <v/>
      </c>
      <c r="Q621" s="11" t="str">
        <f t="shared" si="205"/>
        <v/>
      </c>
      <c r="R621" s="130" t="e">
        <f>VLOOKUP(Q621,'Baggrund til lister'!$G$4:$H$15,2,FALSE)</f>
        <v>#N/A</v>
      </c>
      <c r="S621" s="11" t="str">
        <f t="shared" si="207"/>
        <v/>
      </c>
      <c r="T621" s="11" t="str">
        <f>IF(IFERROR(VLOOKUP(N621,Home!$C$8:$R$1048576,11,FALSE),"")=0,"",IFERROR(VLOOKUP(N621,Home!$C$8:$R$1048576,11,FALSE),""))</f>
        <v/>
      </c>
      <c r="U621" s="11" t="str">
        <f>IF(IFERROR(VLOOKUP(O621,Home!$C$8:$R$1048576,12,FALSE),"")=0,"",IFERROR(VLOOKUP(O621,Home!$C$8:$R$1048576,12,FALSE),""))</f>
        <v/>
      </c>
      <c r="V621" s="11" t="str">
        <f>IF(IFERROR(VLOOKUP(O621,Home!$C$8:$R$1048576,8,FALSE),"")=0,"",IFERROR(VLOOKUP(O621,Home!$C$8:$R$1048576,8,FALSE),""))</f>
        <v/>
      </c>
      <c r="W621" s="11" t="str">
        <f>IF(OR(VLOOKUP(N621,Home!$C$7:$I$207,6,FALSE)="",VLOOKUP(N621,Home!$C$7:$I$207,7,FALSE)=""),"FEJL",SUM(Baggrundsark!$K$4:K621))</f>
        <v>FEJL</v>
      </c>
      <c r="Y621">
        <v>618</v>
      </c>
      <c r="Z621" s="1"/>
      <c r="AC621" s="44"/>
      <c r="AD621">
        <f t="shared" si="214"/>
        <v>0</v>
      </c>
      <c r="AE621">
        <f>SUM($AD$4:AD621)</f>
        <v>1</v>
      </c>
      <c r="AF621" s="103" t="str">
        <f>IFERROR(VLOOKUP(AN621,Home!$C$8:$E$207,3,FALSE),"")</f>
        <v/>
      </c>
      <c r="AG621" s="103" t="str">
        <f>IFERROR(VLOOKUP(AN621,Home!$C$8:$E$207,2,FALSE),"")</f>
        <v/>
      </c>
      <c r="AH621" s="104" t="str">
        <f>IF(VLOOKUP(AE621,Home!$C$8:$I$207,6,FALSE)="","",VLOOKUP(AE621,Home!$C$8:$I$207,6,FALSE))</f>
        <v/>
      </c>
      <c r="AI621" s="104" t="e">
        <f t="shared" si="222"/>
        <v>#VALUE!</v>
      </c>
      <c r="AJ621" s="105" t="e">
        <f t="shared" si="215"/>
        <v>#VALUE!</v>
      </c>
      <c r="AK621" s="103" t="e">
        <f t="shared" si="208"/>
        <v>#VALUE!</v>
      </c>
      <c r="AL621" s="103" t="e">
        <f t="shared" si="216"/>
        <v>#VALUE!</v>
      </c>
      <c r="AN621" t="str">
        <f>IF(OR(VLOOKUP(AE621,Home!$C$8:$I$207,6,FALSE)="",VLOOKUP(AE621,Home!$C$8:$I$207,7,FALSE)=""),"FEJL",Baggrundsark!AE621)</f>
        <v>FEJL</v>
      </c>
      <c r="AO621">
        <f>IF(VLOOKUP(AE621,Home!$C$8:$N$207,12,FALSE)="Timelønnet",1,0)</f>
        <v>0</v>
      </c>
      <c r="AP621">
        <f>SUM($AO$4:AO621)*AO621</f>
        <v>0</v>
      </c>
      <c r="AQ621">
        <f t="shared" si="223"/>
        <v>1</v>
      </c>
      <c r="AR621" t="str">
        <f t="shared" si="223"/>
        <v/>
      </c>
      <c r="AS621" t="e">
        <f t="shared" si="217"/>
        <v>#VALUE!</v>
      </c>
      <c r="AT621" s="45" t="e">
        <f t="shared" si="224"/>
        <v>#VALUE!</v>
      </c>
      <c r="AU621">
        <f>VLOOKUP(AQ621,Home!$C$8:$J$207,8,FALSE)</f>
        <v>0</v>
      </c>
    </row>
    <row r="622" spans="1:47" x14ac:dyDescent="0.25">
      <c r="A622" s="6">
        <f t="shared" si="209"/>
        <v>0</v>
      </c>
      <c r="B622" s="6">
        <f t="shared" si="218"/>
        <v>0</v>
      </c>
      <c r="C622" s="6" t="str">
        <f t="shared" si="210"/>
        <v/>
      </c>
      <c r="D622" s="7">
        <f t="shared" si="211"/>
        <v>0</v>
      </c>
      <c r="E622" s="7">
        <f t="shared" si="219"/>
        <v>0</v>
      </c>
      <c r="F622" s="7" t="str">
        <f t="shared" si="212"/>
        <v/>
      </c>
      <c r="G622" s="6">
        <f t="shared" si="213"/>
        <v>0</v>
      </c>
      <c r="H622" s="6">
        <f t="shared" si="220"/>
        <v>0</v>
      </c>
      <c r="I622" s="6" t="str">
        <f t="shared" si="221"/>
        <v/>
      </c>
      <c r="J622" s="11">
        <v>619</v>
      </c>
      <c r="K622" s="11">
        <f>IF(IFERROR(VLOOKUP(J622,Home!$A$8:$B$1048576,1,FALSE),0)=0,0,1)</f>
        <v>0</v>
      </c>
      <c r="L622" s="129" t="e">
        <f>IF(VLOOKUP(O622,Home!$C$8:$R$207,6,FALSE)="","",VLOOKUP(O622,Home!$C$8:$R$207,6,FALSE))</f>
        <v>#N/A</v>
      </c>
      <c r="M622" s="129" t="e">
        <f t="shared" si="206"/>
        <v>#N/A</v>
      </c>
      <c r="N622" s="11">
        <f>SUM($K$4:K622)</f>
        <v>200</v>
      </c>
      <c r="O622" s="11" t="str">
        <f>IF(P622="","",IF(IFERROR(VLOOKUP(N622,Home!$C$8:$R$1048576,1,FALSE),"")=0,"",IFERROR(VLOOKUP(N622,Home!$C$8:$R$1048576,1,FALSE),"")))</f>
        <v/>
      </c>
      <c r="P622" s="11" t="str">
        <f>IF(IFERROR(VLOOKUP(W622,Home!$C$8:$R$1048576,3,FALSE),"")=0,"",IFERROR(VLOOKUP(W622,Home!$C$8:$R$1048576,3,FALSE),""))</f>
        <v/>
      </c>
      <c r="Q622" s="11" t="str">
        <f t="shared" si="205"/>
        <v/>
      </c>
      <c r="R622" s="130" t="e">
        <f>VLOOKUP(Q622,'Baggrund til lister'!$G$4:$H$15,2,FALSE)</f>
        <v>#N/A</v>
      </c>
      <c r="S622" s="11" t="str">
        <f t="shared" si="207"/>
        <v/>
      </c>
      <c r="T622" s="11" t="str">
        <f>IF(IFERROR(VLOOKUP(N622,Home!$C$8:$R$1048576,11,FALSE),"")=0,"",IFERROR(VLOOKUP(N622,Home!$C$8:$R$1048576,11,FALSE),""))</f>
        <v/>
      </c>
      <c r="U622" s="11" t="str">
        <f>IF(IFERROR(VLOOKUP(O622,Home!$C$8:$R$1048576,12,FALSE),"")=0,"",IFERROR(VLOOKUP(O622,Home!$C$8:$R$1048576,12,FALSE),""))</f>
        <v/>
      </c>
      <c r="V622" s="11" t="str">
        <f>IF(IFERROR(VLOOKUP(O622,Home!$C$8:$R$1048576,8,FALSE),"")=0,"",IFERROR(VLOOKUP(O622,Home!$C$8:$R$1048576,8,FALSE),""))</f>
        <v/>
      </c>
      <c r="W622" s="11" t="str">
        <f>IF(OR(VLOOKUP(N622,Home!$C$7:$I$207,6,FALSE)="",VLOOKUP(N622,Home!$C$7:$I$207,7,FALSE)=""),"FEJL",SUM(Baggrundsark!$K$4:K622))</f>
        <v>FEJL</v>
      </c>
      <c r="Y622">
        <v>619</v>
      </c>
      <c r="Z622" s="1"/>
      <c r="AC622" s="44"/>
      <c r="AD622">
        <f t="shared" si="214"/>
        <v>0</v>
      </c>
      <c r="AE622">
        <f>SUM($AD$4:AD622)</f>
        <v>1</v>
      </c>
      <c r="AF622" s="103" t="str">
        <f>IFERROR(VLOOKUP(AN622,Home!$C$8:$E$207,3,FALSE),"")</f>
        <v/>
      </c>
      <c r="AG622" s="103" t="str">
        <f>IFERROR(VLOOKUP(AN622,Home!$C$8:$E$207,2,FALSE),"")</f>
        <v/>
      </c>
      <c r="AH622" s="104" t="str">
        <f>IF(VLOOKUP(AE622,Home!$C$8:$I$207,6,FALSE)="","",VLOOKUP(AE622,Home!$C$8:$I$207,6,FALSE))</f>
        <v/>
      </c>
      <c r="AI622" s="104" t="e">
        <f t="shared" si="222"/>
        <v>#VALUE!</v>
      </c>
      <c r="AJ622" s="105" t="e">
        <f t="shared" si="215"/>
        <v>#VALUE!</v>
      </c>
      <c r="AK622" s="103" t="e">
        <f t="shared" si="208"/>
        <v>#VALUE!</v>
      </c>
      <c r="AL622" s="103" t="e">
        <f t="shared" si="216"/>
        <v>#VALUE!</v>
      </c>
      <c r="AN622" t="str">
        <f>IF(OR(VLOOKUP(AE622,Home!$C$8:$I$207,6,FALSE)="",VLOOKUP(AE622,Home!$C$8:$I$207,7,FALSE)=""),"FEJL",Baggrundsark!AE622)</f>
        <v>FEJL</v>
      </c>
      <c r="AO622">
        <f>IF(VLOOKUP(AE622,Home!$C$8:$N$207,12,FALSE)="Timelønnet",1,0)</f>
        <v>0</v>
      </c>
      <c r="AP622">
        <f>SUM($AO$4:AO622)*AO622</f>
        <v>0</v>
      </c>
      <c r="AQ622">
        <f t="shared" si="223"/>
        <v>1</v>
      </c>
      <c r="AR622" t="str">
        <f t="shared" si="223"/>
        <v/>
      </c>
      <c r="AS622" t="e">
        <f t="shared" si="217"/>
        <v>#VALUE!</v>
      </c>
      <c r="AT622" s="45" t="e">
        <f t="shared" si="224"/>
        <v>#VALUE!</v>
      </c>
      <c r="AU622">
        <f>VLOOKUP(AQ622,Home!$C$8:$J$207,8,FALSE)</f>
        <v>0</v>
      </c>
    </row>
    <row r="623" spans="1:47" x14ac:dyDescent="0.25">
      <c r="A623" s="6">
        <f t="shared" si="209"/>
        <v>0</v>
      </c>
      <c r="B623" s="6">
        <f t="shared" si="218"/>
        <v>0</v>
      </c>
      <c r="C623" s="6" t="str">
        <f t="shared" si="210"/>
        <v/>
      </c>
      <c r="D623" s="7">
        <f t="shared" si="211"/>
        <v>0</v>
      </c>
      <c r="E623" s="7">
        <f t="shared" si="219"/>
        <v>0</v>
      </c>
      <c r="F623" s="7" t="str">
        <f t="shared" si="212"/>
        <v/>
      </c>
      <c r="G623" s="6">
        <f t="shared" si="213"/>
        <v>0</v>
      </c>
      <c r="H623" s="6">
        <f t="shared" si="220"/>
        <v>0</v>
      </c>
      <c r="I623" s="6" t="str">
        <f t="shared" si="221"/>
        <v/>
      </c>
      <c r="J623" s="11">
        <v>620</v>
      </c>
      <c r="K623" s="11">
        <f>IF(IFERROR(VLOOKUP(J623,Home!$A$8:$B$1048576,1,FALSE),0)=0,0,1)</f>
        <v>0</v>
      </c>
      <c r="L623" s="129" t="e">
        <f>IF(VLOOKUP(O623,Home!$C$8:$R$207,6,FALSE)="","",VLOOKUP(O623,Home!$C$8:$R$207,6,FALSE))</f>
        <v>#N/A</v>
      </c>
      <c r="M623" s="129" t="e">
        <f t="shared" si="206"/>
        <v>#N/A</v>
      </c>
      <c r="N623" s="11">
        <f>SUM($K$4:K623)</f>
        <v>200</v>
      </c>
      <c r="O623" s="11" t="str">
        <f>IF(P623="","",IF(IFERROR(VLOOKUP(N623,Home!$C$8:$R$1048576,1,FALSE),"")=0,"",IFERROR(VLOOKUP(N623,Home!$C$8:$R$1048576,1,FALSE),"")))</f>
        <v/>
      </c>
      <c r="P623" s="11" t="str">
        <f>IF(IFERROR(VLOOKUP(W623,Home!$C$8:$R$1048576,3,FALSE),"")=0,"",IFERROR(VLOOKUP(W623,Home!$C$8:$R$1048576,3,FALSE),""))</f>
        <v/>
      </c>
      <c r="Q623" s="11" t="str">
        <f t="shared" si="205"/>
        <v/>
      </c>
      <c r="R623" s="130" t="e">
        <f>VLOOKUP(Q623,'Baggrund til lister'!$G$4:$H$15,2,FALSE)</f>
        <v>#N/A</v>
      </c>
      <c r="S623" s="11" t="str">
        <f t="shared" si="207"/>
        <v/>
      </c>
      <c r="T623" s="11" t="str">
        <f>IF(IFERROR(VLOOKUP(N623,Home!$C$8:$R$1048576,11,FALSE),"")=0,"",IFERROR(VLOOKUP(N623,Home!$C$8:$R$1048576,11,FALSE),""))</f>
        <v/>
      </c>
      <c r="U623" s="11" t="str">
        <f>IF(IFERROR(VLOOKUP(O623,Home!$C$8:$R$1048576,12,FALSE),"")=0,"",IFERROR(VLOOKUP(O623,Home!$C$8:$R$1048576,12,FALSE),""))</f>
        <v/>
      </c>
      <c r="V623" s="11" t="str">
        <f>IF(IFERROR(VLOOKUP(O623,Home!$C$8:$R$1048576,8,FALSE),"")=0,"",IFERROR(VLOOKUP(O623,Home!$C$8:$R$1048576,8,FALSE),""))</f>
        <v/>
      </c>
      <c r="W623" s="11" t="str">
        <f>IF(OR(VLOOKUP(N623,Home!$C$7:$I$207,6,FALSE)="",VLOOKUP(N623,Home!$C$7:$I$207,7,FALSE)=""),"FEJL",SUM(Baggrundsark!$K$4:K623))</f>
        <v>FEJL</v>
      </c>
      <c r="Y623">
        <v>620</v>
      </c>
      <c r="Z623" s="1"/>
      <c r="AC623" s="44"/>
      <c r="AD623">
        <f t="shared" si="214"/>
        <v>0</v>
      </c>
      <c r="AE623">
        <f>SUM($AD$4:AD623)</f>
        <v>1</v>
      </c>
      <c r="AF623" s="103" t="str">
        <f>IFERROR(VLOOKUP(AN623,Home!$C$8:$E$207,3,FALSE),"")</f>
        <v/>
      </c>
      <c r="AG623" s="103" t="str">
        <f>IFERROR(VLOOKUP(AN623,Home!$C$8:$E$207,2,FALSE),"")</f>
        <v/>
      </c>
      <c r="AH623" s="104" t="str">
        <f>IF(VLOOKUP(AE623,Home!$C$8:$I$207,6,FALSE)="","",VLOOKUP(AE623,Home!$C$8:$I$207,6,FALSE))</f>
        <v/>
      </c>
      <c r="AI623" s="104" t="e">
        <f t="shared" si="222"/>
        <v>#VALUE!</v>
      </c>
      <c r="AJ623" s="105" t="e">
        <f t="shared" si="215"/>
        <v>#VALUE!</v>
      </c>
      <c r="AK623" s="103" t="e">
        <f t="shared" si="208"/>
        <v>#VALUE!</v>
      </c>
      <c r="AL623" s="103" t="e">
        <f t="shared" si="216"/>
        <v>#VALUE!</v>
      </c>
      <c r="AN623" t="str">
        <f>IF(OR(VLOOKUP(AE623,Home!$C$8:$I$207,6,FALSE)="",VLOOKUP(AE623,Home!$C$8:$I$207,7,FALSE)=""),"FEJL",Baggrundsark!AE623)</f>
        <v>FEJL</v>
      </c>
      <c r="AO623">
        <f>IF(VLOOKUP(AE623,Home!$C$8:$N$207,12,FALSE)="Timelønnet",1,0)</f>
        <v>0</v>
      </c>
      <c r="AP623">
        <f>SUM($AO$4:AO623)*AO623</f>
        <v>0</v>
      </c>
      <c r="AQ623">
        <f t="shared" si="223"/>
        <v>1</v>
      </c>
      <c r="AR623" t="str">
        <f t="shared" si="223"/>
        <v/>
      </c>
      <c r="AS623" t="e">
        <f t="shared" si="217"/>
        <v>#VALUE!</v>
      </c>
      <c r="AT623" s="45" t="e">
        <f t="shared" si="224"/>
        <v>#VALUE!</v>
      </c>
      <c r="AU623">
        <f>VLOOKUP(AQ623,Home!$C$8:$J$207,8,FALSE)</f>
        <v>0</v>
      </c>
    </row>
    <row r="624" spans="1:47" x14ac:dyDescent="0.25">
      <c r="A624" s="6">
        <f t="shared" si="209"/>
        <v>0</v>
      </c>
      <c r="B624" s="6">
        <f t="shared" si="218"/>
        <v>0</v>
      </c>
      <c r="C624" s="6" t="str">
        <f t="shared" si="210"/>
        <v/>
      </c>
      <c r="D624" s="7">
        <f t="shared" si="211"/>
        <v>0</v>
      </c>
      <c r="E624" s="7">
        <f t="shared" si="219"/>
        <v>0</v>
      </c>
      <c r="F624" s="7" t="str">
        <f t="shared" si="212"/>
        <v/>
      </c>
      <c r="G624" s="6">
        <f t="shared" si="213"/>
        <v>0</v>
      </c>
      <c r="H624" s="6">
        <f t="shared" si="220"/>
        <v>0</v>
      </c>
      <c r="I624" s="6" t="str">
        <f t="shared" si="221"/>
        <v/>
      </c>
      <c r="J624" s="11">
        <v>621</v>
      </c>
      <c r="K624" s="11">
        <f>IF(IFERROR(VLOOKUP(J624,Home!$A$8:$B$1048576,1,FALSE),0)=0,0,1)</f>
        <v>0</v>
      </c>
      <c r="L624" s="129" t="e">
        <f>IF(VLOOKUP(O624,Home!$C$8:$R$207,6,FALSE)="","",VLOOKUP(O624,Home!$C$8:$R$207,6,FALSE))</f>
        <v>#N/A</v>
      </c>
      <c r="M624" s="129" t="e">
        <f t="shared" si="206"/>
        <v>#N/A</v>
      </c>
      <c r="N624" s="11">
        <f>SUM($K$4:K624)</f>
        <v>200</v>
      </c>
      <c r="O624" s="11" t="str">
        <f>IF(P624="","",IF(IFERROR(VLOOKUP(N624,Home!$C$8:$R$1048576,1,FALSE),"")=0,"",IFERROR(VLOOKUP(N624,Home!$C$8:$R$1048576,1,FALSE),"")))</f>
        <v/>
      </c>
      <c r="P624" s="11" t="str">
        <f>IF(IFERROR(VLOOKUP(W624,Home!$C$8:$R$1048576,3,FALSE),"")=0,"",IFERROR(VLOOKUP(W624,Home!$C$8:$R$1048576,3,FALSE),""))</f>
        <v/>
      </c>
      <c r="Q624" s="11" t="str">
        <f t="shared" si="205"/>
        <v/>
      </c>
      <c r="R624" s="130" t="e">
        <f>VLOOKUP(Q624,'Baggrund til lister'!$G$4:$H$15,2,FALSE)</f>
        <v>#N/A</v>
      </c>
      <c r="S624" s="11" t="str">
        <f t="shared" si="207"/>
        <v/>
      </c>
      <c r="T624" s="11" t="str">
        <f>IF(IFERROR(VLOOKUP(N624,Home!$C$8:$R$1048576,11,FALSE),"")=0,"",IFERROR(VLOOKUP(N624,Home!$C$8:$R$1048576,11,FALSE),""))</f>
        <v/>
      </c>
      <c r="U624" s="11" t="str">
        <f>IF(IFERROR(VLOOKUP(O624,Home!$C$8:$R$1048576,12,FALSE),"")=0,"",IFERROR(VLOOKUP(O624,Home!$C$8:$R$1048576,12,FALSE),""))</f>
        <v/>
      </c>
      <c r="V624" s="11" t="str">
        <f>IF(IFERROR(VLOOKUP(O624,Home!$C$8:$R$1048576,8,FALSE),"")=0,"",IFERROR(VLOOKUP(O624,Home!$C$8:$R$1048576,8,FALSE),""))</f>
        <v/>
      </c>
      <c r="W624" s="11" t="str">
        <f>IF(OR(VLOOKUP(N624,Home!$C$7:$I$207,6,FALSE)="",VLOOKUP(N624,Home!$C$7:$I$207,7,FALSE)=""),"FEJL",SUM(Baggrundsark!$K$4:K624))</f>
        <v>FEJL</v>
      </c>
      <c r="Y624">
        <v>621</v>
      </c>
      <c r="Z624" s="1"/>
      <c r="AC624" s="44"/>
      <c r="AD624">
        <f t="shared" si="214"/>
        <v>0</v>
      </c>
      <c r="AE624">
        <f>SUM($AD$4:AD624)</f>
        <v>1</v>
      </c>
      <c r="AF624" s="103" t="str">
        <f>IFERROR(VLOOKUP(AN624,Home!$C$8:$E$207,3,FALSE),"")</f>
        <v/>
      </c>
      <c r="AG624" s="103" t="str">
        <f>IFERROR(VLOOKUP(AN624,Home!$C$8:$E$207,2,FALSE),"")</f>
        <v/>
      </c>
      <c r="AH624" s="104" t="str">
        <f>IF(VLOOKUP(AE624,Home!$C$8:$I$207,6,FALSE)="","",VLOOKUP(AE624,Home!$C$8:$I$207,6,FALSE))</f>
        <v/>
      </c>
      <c r="AI624" s="104" t="e">
        <f t="shared" si="222"/>
        <v>#VALUE!</v>
      </c>
      <c r="AJ624" s="105" t="e">
        <f t="shared" si="215"/>
        <v>#VALUE!</v>
      </c>
      <c r="AK624" s="103" t="e">
        <f t="shared" si="208"/>
        <v>#VALUE!</v>
      </c>
      <c r="AL624" s="103" t="e">
        <f t="shared" si="216"/>
        <v>#VALUE!</v>
      </c>
      <c r="AN624" t="str">
        <f>IF(OR(VLOOKUP(AE624,Home!$C$8:$I$207,6,FALSE)="",VLOOKUP(AE624,Home!$C$8:$I$207,7,FALSE)=""),"FEJL",Baggrundsark!AE624)</f>
        <v>FEJL</v>
      </c>
      <c r="AO624">
        <f>IF(VLOOKUP(AE624,Home!$C$8:$N$207,12,FALSE)="Timelønnet",1,0)</f>
        <v>0</v>
      </c>
      <c r="AP624">
        <f>SUM($AO$4:AO624)*AO624</f>
        <v>0</v>
      </c>
      <c r="AQ624">
        <f t="shared" si="223"/>
        <v>1</v>
      </c>
      <c r="AR624" t="str">
        <f t="shared" si="223"/>
        <v/>
      </c>
      <c r="AS624" t="e">
        <f t="shared" si="217"/>
        <v>#VALUE!</v>
      </c>
      <c r="AT624" s="45" t="e">
        <f t="shared" si="224"/>
        <v>#VALUE!</v>
      </c>
      <c r="AU624">
        <f>VLOOKUP(AQ624,Home!$C$8:$J$207,8,FALSE)</f>
        <v>0</v>
      </c>
    </row>
    <row r="625" spans="1:47" x14ac:dyDescent="0.25">
      <c r="A625" s="6">
        <f t="shared" si="209"/>
        <v>0</v>
      </c>
      <c r="B625" s="6">
        <f t="shared" si="218"/>
        <v>0</v>
      </c>
      <c r="C625" s="6" t="str">
        <f t="shared" si="210"/>
        <v/>
      </c>
      <c r="D625" s="7">
        <f t="shared" si="211"/>
        <v>0</v>
      </c>
      <c r="E625" s="7">
        <f t="shared" si="219"/>
        <v>0</v>
      </c>
      <c r="F625" s="7" t="str">
        <f t="shared" si="212"/>
        <v/>
      </c>
      <c r="G625" s="6">
        <f t="shared" si="213"/>
        <v>0</v>
      </c>
      <c r="H625" s="6">
        <f t="shared" si="220"/>
        <v>0</v>
      </c>
      <c r="I625" s="6" t="str">
        <f t="shared" si="221"/>
        <v/>
      </c>
      <c r="J625" s="11">
        <v>622</v>
      </c>
      <c r="K625" s="11">
        <f>IF(IFERROR(VLOOKUP(J625,Home!$A$8:$B$1048576,1,FALSE),0)=0,0,1)</f>
        <v>0</v>
      </c>
      <c r="L625" s="129" t="e">
        <f>IF(VLOOKUP(O625,Home!$C$8:$R$207,6,FALSE)="","",VLOOKUP(O625,Home!$C$8:$R$207,6,FALSE))</f>
        <v>#N/A</v>
      </c>
      <c r="M625" s="129" t="e">
        <f t="shared" si="206"/>
        <v>#N/A</v>
      </c>
      <c r="N625" s="11">
        <f>SUM($K$4:K625)</f>
        <v>200</v>
      </c>
      <c r="O625" s="11" t="str">
        <f>IF(P625="","",IF(IFERROR(VLOOKUP(N625,Home!$C$8:$R$1048576,1,FALSE),"")=0,"",IFERROR(VLOOKUP(N625,Home!$C$8:$R$1048576,1,FALSE),"")))</f>
        <v/>
      </c>
      <c r="P625" s="11" t="str">
        <f>IF(IFERROR(VLOOKUP(W625,Home!$C$8:$R$1048576,3,FALSE),"")=0,"",IFERROR(VLOOKUP(W625,Home!$C$8:$R$1048576,3,FALSE),""))</f>
        <v/>
      </c>
      <c r="Q625" s="11" t="str">
        <f t="shared" si="205"/>
        <v/>
      </c>
      <c r="R625" s="130" t="e">
        <f>VLOOKUP(Q625,'Baggrund til lister'!$G$4:$H$15,2,FALSE)</f>
        <v>#N/A</v>
      </c>
      <c r="S625" s="11" t="str">
        <f t="shared" si="207"/>
        <v/>
      </c>
      <c r="T625" s="11" t="str">
        <f>IF(IFERROR(VLOOKUP(N625,Home!$C$8:$R$1048576,11,FALSE),"")=0,"",IFERROR(VLOOKUP(N625,Home!$C$8:$R$1048576,11,FALSE),""))</f>
        <v/>
      </c>
      <c r="U625" s="11" t="str">
        <f>IF(IFERROR(VLOOKUP(O625,Home!$C$8:$R$1048576,12,FALSE),"")=0,"",IFERROR(VLOOKUP(O625,Home!$C$8:$R$1048576,12,FALSE),""))</f>
        <v/>
      </c>
      <c r="V625" s="11" t="str">
        <f>IF(IFERROR(VLOOKUP(O625,Home!$C$8:$R$1048576,8,FALSE),"")=0,"",IFERROR(VLOOKUP(O625,Home!$C$8:$R$1048576,8,FALSE),""))</f>
        <v/>
      </c>
      <c r="W625" s="11" t="str">
        <f>IF(OR(VLOOKUP(N625,Home!$C$7:$I$207,6,FALSE)="",VLOOKUP(N625,Home!$C$7:$I$207,7,FALSE)=""),"FEJL",SUM(Baggrundsark!$K$4:K625))</f>
        <v>FEJL</v>
      </c>
      <c r="Y625">
        <v>622</v>
      </c>
      <c r="Z625" s="1"/>
      <c r="AC625" s="44"/>
      <c r="AD625">
        <f t="shared" si="214"/>
        <v>0</v>
      </c>
      <c r="AE625">
        <f>SUM($AD$4:AD625)</f>
        <v>1</v>
      </c>
      <c r="AF625" s="103" t="str">
        <f>IFERROR(VLOOKUP(AN625,Home!$C$8:$E$207,3,FALSE),"")</f>
        <v/>
      </c>
      <c r="AG625" s="103" t="str">
        <f>IFERROR(VLOOKUP(AN625,Home!$C$8:$E$207,2,FALSE),"")</f>
        <v/>
      </c>
      <c r="AH625" s="104" t="str">
        <f>IF(VLOOKUP(AE625,Home!$C$8:$I$207,6,FALSE)="","",VLOOKUP(AE625,Home!$C$8:$I$207,6,FALSE))</f>
        <v/>
      </c>
      <c r="AI625" s="104" t="e">
        <f t="shared" si="222"/>
        <v>#VALUE!</v>
      </c>
      <c r="AJ625" s="105" t="e">
        <f t="shared" si="215"/>
        <v>#VALUE!</v>
      </c>
      <c r="AK625" s="103" t="e">
        <f t="shared" si="208"/>
        <v>#VALUE!</v>
      </c>
      <c r="AL625" s="103" t="e">
        <f t="shared" si="216"/>
        <v>#VALUE!</v>
      </c>
      <c r="AN625" t="str">
        <f>IF(OR(VLOOKUP(AE625,Home!$C$8:$I$207,6,FALSE)="",VLOOKUP(AE625,Home!$C$8:$I$207,7,FALSE)=""),"FEJL",Baggrundsark!AE625)</f>
        <v>FEJL</v>
      </c>
      <c r="AO625">
        <f>IF(VLOOKUP(AE625,Home!$C$8:$N$207,12,FALSE)="Timelønnet",1,0)</f>
        <v>0</v>
      </c>
      <c r="AP625">
        <f>SUM($AO$4:AO625)*AO625</f>
        <v>0</v>
      </c>
      <c r="AQ625">
        <f t="shared" si="223"/>
        <v>1</v>
      </c>
      <c r="AR625" t="str">
        <f t="shared" si="223"/>
        <v/>
      </c>
      <c r="AS625" t="e">
        <f t="shared" si="217"/>
        <v>#VALUE!</v>
      </c>
      <c r="AT625" s="45" t="e">
        <f t="shared" si="224"/>
        <v>#VALUE!</v>
      </c>
      <c r="AU625">
        <f>VLOOKUP(AQ625,Home!$C$8:$J$207,8,FALSE)</f>
        <v>0</v>
      </c>
    </row>
    <row r="626" spans="1:47" x14ac:dyDescent="0.25">
      <c r="A626" s="6">
        <f t="shared" si="209"/>
        <v>0</v>
      </c>
      <c r="B626" s="6">
        <f t="shared" si="218"/>
        <v>0</v>
      </c>
      <c r="C626" s="6" t="str">
        <f t="shared" si="210"/>
        <v/>
      </c>
      <c r="D626" s="7">
        <f t="shared" si="211"/>
        <v>0</v>
      </c>
      <c r="E626" s="7">
        <f t="shared" si="219"/>
        <v>0</v>
      </c>
      <c r="F626" s="7" t="str">
        <f t="shared" si="212"/>
        <v/>
      </c>
      <c r="G626" s="6">
        <f t="shared" si="213"/>
        <v>0</v>
      </c>
      <c r="H626" s="6">
        <f t="shared" si="220"/>
        <v>0</v>
      </c>
      <c r="I626" s="6" t="str">
        <f t="shared" si="221"/>
        <v/>
      </c>
      <c r="J626" s="11">
        <v>623</v>
      </c>
      <c r="K626" s="11">
        <f>IF(IFERROR(VLOOKUP(J626,Home!$A$8:$B$1048576,1,FALSE),0)=0,0,1)</f>
        <v>0</v>
      </c>
      <c r="L626" s="129" t="e">
        <f>IF(VLOOKUP(O626,Home!$C$8:$R$207,6,FALSE)="","",VLOOKUP(O626,Home!$C$8:$R$207,6,FALSE))</f>
        <v>#N/A</v>
      </c>
      <c r="M626" s="129" t="e">
        <f t="shared" si="206"/>
        <v>#N/A</v>
      </c>
      <c r="N626" s="11">
        <f>SUM($K$4:K626)</f>
        <v>200</v>
      </c>
      <c r="O626" s="11" t="str">
        <f>IF(P626="","",IF(IFERROR(VLOOKUP(N626,Home!$C$8:$R$1048576,1,FALSE),"")=0,"",IFERROR(VLOOKUP(N626,Home!$C$8:$R$1048576,1,FALSE),"")))</f>
        <v/>
      </c>
      <c r="P626" s="11" t="str">
        <f>IF(IFERROR(VLOOKUP(W626,Home!$C$8:$R$1048576,3,FALSE),"")=0,"",IFERROR(VLOOKUP(W626,Home!$C$8:$R$1048576,3,FALSE),""))</f>
        <v/>
      </c>
      <c r="Q626" s="11" t="str">
        <f t="shared" si="205"/>
        <v/>
      </c>
      <c r="R626" s="130" t="e">
        <f>VLOOKUP(Q626,'Baggrund til lister'!$G$4:$H$15,2,FALSE)</f>
        <v>#N/A</v>
      </c>
      <c r="S626" s="11" t="str">
        <f t="shared" si="207"/>
        <v/>
      </c>
      <c r="T626" s="11" t="str">
        <f>IF(IFERROR(VLOOKUP(N626,Home!$C$8:$R$1048576,11,FALSE),"")=0,"",IFERROR(VLOOKUP(N626,Home!$C$8:$R$1048576,11,FALSE),""))</f>
        <v/>
      </c>
      <c r="U626" s="11" t="str">
        <f>IF(IFERROR(VLOOKUP(O626,Home!$C$8:$R$1048576,12,FALSE),"")=0,"",IFERROR(VLOOKUP(O626,Home!$C$8:$R$1048576,12,FALSE),""))</f>
        <v/>
      </c>
      <c r="V626" s="11" t="str">
        <f>IF(IFERROR(VLOOKUP(O626,Home!$C$8:$R$1048576,8,FALSE),"")=0,"",IFERROR(VLOOKUP(O626,Home!$C$8:$R$1048576,8,FALSE),""))</f>
        <v/>
      </c>
      <c r="W626" s="11" t="str">
        <f>IF(OR(VLOOKUP(N626,Home!$C$7:$I$207,6,FALSE)="",VLOOKUP(N626,Home!$C$7:$I$207,7,FALSE)=""),"FEJL",SUM(Baggrundsark!$K$4:K626))</f>
        <v>FEJL</v>
      </c>
      <c r="Y626">
        <v>623</v>
      </c>
      <c r="Z626" s="1"/>
      <c r="AC626" s="44"/>
      <c r="AD626">
        <f t="shared" si="214"/>
        <v>0</v>
      </c>
      <c r="AE626">
        <f>SUM($AD$4:AD626)</f>
        <v>1</v>
      </c>
      <c r="AF626" s="103" t="str">
        <f>IFERROR(VLOOKUP(AN626,Home!$C$8:$E$207,3,FALSE),"")</f>
        <v/>
      </c>
      <c r="AG626" s="103" t="str">
        <f>IFERROR(VLOOKUP(AN626,Home!$C$8:$E$207,2,FALSE),"")</f>
        <v/>
      </c>
      <c r="AH626" s="104" t="str">
        <f>IF(VLOOKUP(AE626,Home!$C$8:$I$207,6,FALSE)="","",VLOOKUP(AE626,Home!$C$8:$I$207,6,FALSE))</f>
        <v/>
      </c>
      <c r="AI626" s="104" t="e">
        <f t="shared" si="222"/>
        <v>#VALUE!</v>
      </c>
      <c r="AJ626" s="105" t="e">
        <f t="shared" si="215"/>
        <v>#VALUE!</v>
      </c>
      <c r="AK626" s="103" t="e">
        <f t="shared" si="208"/>
        <v>#VALUE!</v>
      </c>
      <c r="AL626" s="103" t="e">
        <f t="shared" si="216"/>
        <v>#VALUE!</v>
      </c>
      <c r="AN626" t="str">
        <f>IF(OR(VLOOKUP(AE626,Home!$C$8:$I$207,6,FALSE)="",VLOOKUP(AE626,Home!$C$8:$I$207,7,FALSE)=""),"FEJL",Baggrundsark!AE626)</f>
        <v>FEJL</v>
      </c>
      <c r="AO626">
        <f>IF(VLOOKUP(AE626,Home!$C$8:$N$207,12,FALSE)="Timelønnet",1,0)</f>
        <v>0</v>
      </c>
      <c r="AP626">
        <f>SUM($AO$4:AO626)*AO626</f>
        <v>0</v>
      </c>
      <c r="AQ626">
        <f t="shared" si="223"/>
        <v>1</v>
      </c>
      <c r="AR626" t="str">
        <f t="shared" si="223"/>
        <v/>
      </c>
      <c r="AS626" t="e">
        <f t="shared" si="217"/>
        <v>#VALUE!</v>
      </c>
      <c r="AT626" s="45" t="e">
        <f t="shared" si="224"/>
        <v>#VALUE!</v>
      </c>
      <c r="AU626">
        <f>VLOOKUP(AQ626,Home!$C$8:$J$207,8,FALSE)</f>
        <v>0</v>
      </c>
    </row>
    <row r="627" spans="1:47" x14ac:dyDescent="0.25">
      <c r="A627" s="6">
        <f t="shared" si="209"/>
        <v>0</v>
      </c>
      <c r="B627" s="6">
        <f t="shared" si="218"/>
        <v>0</v>
      </c>
      <c r="C627" s="6" t="str">
        <f t="shared" si="210"/>
        <v/>
      </c>
      <c r="D627" s="7">
        <f t="shared" si="211"/>
        <v>0</v>
      </c>
      <c r="E627" s="7">
        <f t="shared" si="219"/>
        <v>0</v>
      </c>
      <c r="F627" s="7" t="str">
        <f t="shared" si="212"/>
        <v/>
      </c>
      <c r="G627" s="6">
        <f t="shared" si="213"/>
        <v>0</v>
      </c>
      <c r="H627" s="6">
        <f t="shared" si="220"/>
        <v>0</v>
      </c>
      <c r="I627" s="6" t="str">
        <f t="shared" si="221"/>
        <v/>
      </c>
      <c r="J627" s="11">
        <v>624</v>
      </c>
      <c r="K627" s="11">
        <f>IF(IFERROR(VLOOKUP(J627,Home!$A$8:$B$1048576,1,FALSE),0)=0,0,1)</f>
        <v>0</v>
      </c>
      <c r="L627" s="129" t="e">
        <f>IF(VLOOKUP(O627,Home!$C$8:$R$207,6,FALSE)="","",VLOOKUP(O627,Home!$C$8:$R$207,6,FALSE))</f>
        <v>#N/A</v>
      </c>
      <c r="M627" s="129" t="e">
        <f t="shared" si="206"/>
        <v>#N/A</v>
      </c>
      <c r="N627" s="11">
        <f>SUM($K$4:K627)</f>
        <v>200</v>
      </c>
      <c r="O627" s="11" t="str">
        <f>IF(P627="","",IF(IFERROR(VLOOKUP(N627,Home!$C$8:$R$1048576,1,FALSE),"")=0,"",IFERROR(VLOOKUP(N627,Home!$C$8:$R$1048576,1,FALSE),"")))</f>
        <v/>
      </c>
      <c r="P627" s="11" t="str">
        <f>IF(IFERROR(VLOOKUP(W627,Home!$C$8:$R$1048576,3,FALSE),"")=0,"",IFERROR(VLOOKUP(W627,Home!$C$8:$R$1048576,3,FALSE),""))</f>
        <v/>
      </c>
      <c r="Q627" s="11" t="str">
        <f t="shared" si="205"/>
        <v/>
      </c>
      <c r="R627" s="130" t="e">
        <f>VLOOKUP(Q627,'Baggrund til lister'!$G$4:$H$15,2,FALSE)</f>
        <v>#N/A</v>
      </c>
      <c r="S627" s="11" t="str">
        <f t="shared" si="207"/>
        <v/>
      </c>
      <c r="T627" s="11" t="str">
        <f>IF(IFERROR(VLOOKUP(N627,Home!$C$8:$R$1048576,11,FALSE),"")=0,"",IFERROR(VLOOKUP(N627,Home!$C$8:$R$1048576,11,FALSE),""))</f>
        <v/>
      </c>
      <c r="U627" s="11" t="str">
        <f>IF(IFERROR(VLOOKUP(O627,Home!$C$8:$R$1048576,12,FALSE),"")=0,"",IFERROR(VLOOKUP(O627,Home!$C$8:$R$1048576,12,FALSE),""))</f>
        <v/>
      </c>
      <c r="V627" s="11" t="str">
        <f>IF(IFERROR(VLOOKUP(O627,Home!$C$8:$R$1048576,8,FALSE),"")=0,"",IFERROR(VLOOKUP(O627,Home!$C$8:$R$1048576,8,FALSE),""))</f>
        <v/>
      </c>
      <c r="W627" s="11" t="str">
        <f>IF(OR(VLOOKUP(N627,Home!$C$7:$I$207,6,FALSE)="",VLOOKUP(N627,Home!$C$7:$I$207,7,FALSE)=""),"FEJL",SUM(Baggrundsark!$K$4:K627))</f>
        <v>FEJL</v>
      </c>
      <c r="Y627">
        <v>624</v>
      </c>
      <c r="Z627" s="1"/>
      <c r="AC627" s="44"/>
      <c r="AD627">
        <f t="shared" si="214"/>
        <v>0</v>
      </c>
      <c r="AE627">
        <f>SUM($AD$4:AD627)</f>
        <v>1</v>
      </c>
      <c r="AF627" s="103" t="str">
        <f>IFERROR(VLOOKUP(AN627,Home!$C$8:$E$207,3,FALSE),"")</f>
        <v/>
      </c>
      <c r="AG627" s="103" t="str">
        <f>IFERROR(VLOOKUP(AN627,Home!$C$8:$E$207,2,FALSE),"")</f>
        <v/>
      </c>
      <c r="AH627" s="104" t="str">
        <f>IF(VLOOKUP(AE627,Home!$C$8:$I$207,6,FALSE)="","",VLOOKUP(AE627,Home!$C$8:$I$207,6,FALSE))</f>
        <v/>
      </c>
      <c r="AI627" s="104" t="e">
        <f t="shared" si="222"/>
        <v>#VALUE!</v>
      </c>
      <c r="AJ627" s="105" t="e">
        <f t="shared" si="215"/>
        <v>#VALUE!</v>
      </c>
      <c r="AK627" s="103" t="e">
        <f t="shared" si="208"/>
        <v>#VALUE!</v>
      </c>
      <c r="AL627" s="103" t="e">
        <f t="shared" si="216"/>
        <v>#VALUE!</v>
      </c>
      <c r="AN627" t="str">
        <f>IF(OR(VLOOKUP(AE627,Home!$C$8:$I$207,6,FALSE)="",VLOOKUP(AE627,Home!$C$8:$I$207,7,FALSE)=""),"FEJL",Baggrundsark!AE627)</f>
        <v>FEJL</v>
      </c>
      <c r="AO627">
        <f>IF(VLOOKUP(AE627,Home!$C$8:$N$207,12,FALSE)="Timelønnet",1,0)</f>
        <v>0</v>
      </c>
      <c r="AP627">
        <f>SUM($AO$4:AO627)*AO627</f>
        <v>0</v>
      </c>
      <c r="AQ627">
        <f t="shared" si="223"/>
        <v>1</v>
      </c>
      <c r="AR627" t="str">
        <f t="shared" si="223"/>
        <v/>
      </c>
      <c r="AS627" t="e">
        <f t="shared" si="217"/>
        <v>#VALUE!</v>
      </c>
      <c r="AT627" s="45" t="e">
        <f t="shared" si="224"/>
        <v>#VALUE!</v>
      </c>
      <c r="AU627">
        <f>VLOOKUP(AQ627,Home!$C$8:$J$207,8,FALSE)</f>
        <v>0</v>
      </c>
    </row>
    <row r="628" spans="1:47" x14ac:dyDescent="0.25">
      <c r="A628" s="6">
        <f t="shared" si="209"/>
        <v>0</v>
      </c>
      <c r="B628" s="6">
        <f t="shared" si="218"/>
        <v>0</v>
      </c>
      <c r="C628" s="6" t="str">
        <f t="shared" si="210"/>
        <v/>
      </c>
      <c r="D628" s="7">
        <f t="shared" si="211"/>
        <v>0</v>
      </c>
      <c r="E628" s="7">
        <f t="shared" si="219"/>
        <v>0</v>
      </c>
      <c r="F628" s="7" t="str">
        <f t="shared" si="212"/>
        <v/>
      </c>
      <c r="G628" s="6">
        <f t="shared" si="213"/>
        <v>0</v>
      </c>
      <c r="H628" s="6">
        <f t="shared" si="220"/>
        <v>0</v>
      </c>
      <c r="I628" s="6" t="str">
        <f t="shared" si="221"/>
        <v/>
      </c>
      <c r="J628" s="11">
        <v>625</v>
      </c>
      <c r="K628" s="11">
        <f>IF(IFERROR(VLOOKUP(J628,Home!$A$8:$B$1048576,1,FALSE),0)=0,0,1)</f>
        <v>0</v>
      </c>
      <c r="L628" s="129" t="e">
        <f>IF(VLOOKUP(O628,Home!$C$8:$R$207,6,FALSE)="","",VLOOKUP(O628,Home!$C$8:$R$207,6,FALSE))</f>
        <v>#N/A</v>
      </c>
      <c r="M628" s="129" t="e">
        <f t="shared" si="206"/>
        <v>#N/A</v>
      </c>
      <c r="N628" s="11">
        <f>SUM($K$4:K628)</f>
        <v>200</v>
      </c>
      <c r="O628" s="11" t="str">
        <f>IF(P628="","",IF(IFERROR(VLOOKUP(N628,Home!$C$8:$R$1048576,1,FALSE),"")=0,"",IFERROR(VLOOKUP(N628,Home!$C$8:$R$1048576,1,FALSE),"")))</f>
        <v/>
      </c>
      <c r="P628" s="11" t="str">
        <f>IF(IFERROR(VLOOKUP(W628,Home!$C$8:$R$1048576,3,FALSE),"")=0,"",IFERROR(VLOOKUP(W628,Home!$C$8:$R$1048576,3,FALSE),""))</f>
        <v/>
      </c>
      <c r="Q628" s="11" t="str">
        <f t="shared" si="205"/>
        <v/>
      </c>
      <c r="R628" s="130" t="e">
        <f>VLOOKUP(Q628,'Baggrund til lister'!$G$4:$H$15,2,FALSE)</f>
        <v>#N/A</v>
      </c>
      <c r="S628" s="11" t="str">
        <f t="shared" si="207"/>
        <v/>
      </c>
      <c r="T628" s="11" t="str">
        <f>IF(IFERROR(VLOOKUP(N628,Home!$C$8:$R$1048576,11,FALSE),"")=0,"",IFERROR(VLOOKUP(N628,Home!$C$8:$R$1048576,11,FALSE),""))</f>
        <v/>
      </c>
      <c r="U628" s="11" t="str">
        <f>IF(IFERROR(VLOOKUP(O628,Home!$C$8:$R$1048576,12,FALSE),"")=0,"",IFERROR(VLOOKUP(O628,Home!$C$8:$R$1048576,12,FALSE),""))</f>
        <v/>
      </c>
      <c r="V628" s="11" t="str">
        <f>IF(IFERROR(VLOOKUP(O628,Home!$C$8:$R$1048576,8,FALSE),"")=0,"",IFERROR(VLOOKUP(O628,Home!$C$8:$R$1048576,8,FALSE),""))</f>
        <v/>
      </c>
      <c r="W628" s="11" t="str">
        <f>IF(OR(VLOOKUP(N628,Home!$C$7:$I$207,6,FALSE)="",VLOOKUP(N628,Home!$C$7:$I$207,7,FALSE)=""),"FEJL",SUM(Baggrundsark!$K$4:K628))</f>
        <v>FEJL</v>
      </c>
      <c r="Y628">
        <v>625</v>
      </c>
      <c r="Z628" s="1"/>
      <c r="AC628" s="44"/>
      <c r="AD628">
        <f t="shared" si="214"/>
        <v>0</v>
      </c>
      <c r="AE628">
        <f>SUM($AD$4:AD628)</f>
        <v>1</v>
      </c>
      <c r="AF628" s="103" t="str">
        <f>IFERROR(VLOOKUP(AN628,Home!$C$8:$E$207,3,FALSE),"")</f>
        <v/>
      </c>
      <c r="AG628" s="103" t="str">
        <f>IFERROR(VLOOKUP(AN628,Home!$C$8:$E$207,2,FALSE),"")</f>
        <v/>
      </c>
      <c r="AH628" s="104" t="str">
        <f>IF(VLOOKUP(AE628,Home!$C$8:$I$207,6,FALSE)="","",VLOOKUP(AE628,Home!$C$8:$I$207,6,FALSE))</f>
        <v/>
      </c>
      <c r="AI628" s="104" t="e">
        <f t="shared" si="222"/>
        <v>#VALUE!</v>
      </c>
      <c r="AJ628" s="105" t="e">
        <f t="shared" si="215"/>
        <v>#VALUE!</v>
      </c>
      <c r="AK628" s="103" t="e">
        <f t="shared" si="208"/>
        <v>#VALUE!</v>
      </c>
      <c r="AL628" s="103" t="e">
        <f t="shared" si="216"/>
        <v>#VALUE!</v>
      </c>
      <c r="AN628" t="str">
        <f>IF(OR(VLOOKUP(AE628,Home!$C$8:$I$207,6,FALSE)="",VLOOKUP(AE628,Home!$C$8:$I$207,7,FALSE)=""),"FEJL",Baggrundsark!AE628)</f>
        <v>FEJL</v>
      </c>
      <c r="AO628">
        <f>IF(VLOOKUP(AE628,Home!$C$8:$N$207,12,FALSE)="Timelønnet",1,0)</f>
        <v>0</v>
      </c>
      <c r="AP628">
        <f>SUM($AO$4:AO628)*AO628</f>
        <v>0</v>
      </c>
      <c r="AQ628">
        <f t="shared" si="223"/>
        <v>1</v>
      </c>
      <c r="AR628" t="str">
        <f t="shared" si="223"/>
        <v/>
      </c>
      <c r="AS628" t="e">
        <f t="shared" si="217"/>
        <v>#VALUE!</v>
      </c>
      <c r="AT628" s="45" t="e">
        <f t="shared" si="224"/>
        <v>#VALUE!</v>
      </c>
      <c r="AU628">
        <f>VLOOKUP(AQ628,Home!$C$8:$J$207,8,FALSE)</f>
        <v>0</v>
      </c>
    </row>
    <row r="629" spans="1:47" x14ac:dyDescent="0.25">
      <c r="A629" s="6">
        <f t="shared" si="209"/>
        <v>0</v>
      </c>
      <c r="B629" s="6">
        <f t="shared" si="218"/>
        <v>0</v>
      </c>
      <c r="C629" s="6" t="str">
        <f t="shared" si="210"/>
        <v/>
      </c>
      <c r="D629" s="7">
        <f t="shared" si="211"/>
        <v>0</v>
      </c>
      <c r="E629" s="7">
        <f t="shared" si="219"/>
        <v>0</v>
      </c>
      <c r="F629" s="7" t="str">
        <f t="shared" si="212"/>
        <v/>
      </c>
      <c r="G629" s="6">
        <f t="shared" si="213"/>
        <v>0</v>
      </c>
      <c r="H629" s="6">
        <f t="shared" si="220"/>
        <v>0</v>
      </c>
      <c r="I629" s="6" t="str">
        <f t="shared" si="221"/>
        <v/>
      </c>
      <c r="J629" s="11">
        <v>626</v>
      </c>
      <c r="K629" s="11">
        <f>IF(IFERROR(VLOOKUP(J629,Home!$A$8:$B$1048576,1,FALSE),0)=0,0,1)</f>
        <v>0</v>
      </c>
      <c r="L629" s="129" t="e">
        <f>IF(VLOOKUP(O629,Home!$C$8:$R$207,6,FALSE)="","",VLOOKUP(O629,Home!$C$8:$R$207,6,FALSE))</f>
        <v>#N/A</v>
      </c>
      <c r="M629" s="129" t="e">
        <f t="shared" si="206"/>
        <v>#N/A</v>
      </c>
      <c r="N629" s="11">
        <f>SUM($K$4:K629)</f>
        <v>200</v>
      </c>
      <c r="O629" s="11" t="str">
        <f>IF(P629="","",IF(IFERROR(VLOOKUP(N629,Home!$C$8:$R$1048576,1,FALSE),"")=0,"",IFERROR(VLOOKUP(N629,Home!$C$8:$R$1048576,1,FALSE),"")))</f>
        <v/>
      </c>
      <c r="P629" s="11" t="str">
        <f>IF(IFERROR(VLOOKUP(W629,Home!$C$8:$R$1048576,3,FALSE),"")=0,"",IFERROR(VLOOKUP(W629,Home!$C$8:$R$1048576,3,FALSE),""))</f>
        <v/>
      </c>
      <c r="Q629" s="11" t="str">
        <f t="shared" si="205"/>
        <v/>
      </c>
      <c r="R629" s="130" t="e">
        <f>VLOOKUP(Q629,'Baggrund til lister'!$G$4:$H$15,2,FALSE)</f>
        <v>#N/A</v>
      </c>
      <c r="S629" s="11" t="str">
        <f t="shared" si="207"/>
        <v/>
      </c>
      <c r="T629" s="11" t="str">
        <f>IF(IFERROR(VLOOKUP(N629,Home!$C$8:$R$1048576,11,FALSE),"")=0,"",IFERROR(VLOOKUP(N629,Home!$C$8:$R$1048576,11,FALSE),""))</f>
        <v/>
      </c>
      <c r="U629" s="11" t="str">
        <f>IF(IFERROR(VLOOKUP(O629,Home!$C$8:$R$1048576,12,FALSE),"")=0,"",IFERROR(VLOOKUP(O629,Home!$C$8:$R$1048576,12,FALSE),""))</f>
        <v/>
      </c>
      <c r="V629" s="11" t="str">
        <f>IF(IFERROR(VLOOKUP(O629,Home!$C$8:$R$1048576,8,FALSE),"")=0,"",IFERROR(VLOOKUP(O629,Home!$C$8:$R$1048576,8,FALSE),""))</f>
        <v/>
      </c>
      <c r="W629" s="11" t="str">
        <f>IF(OR(VLOOKUP(N629,Home!$C$7:$I$207,6,FALSE)="",VLOOKUP(N629,Home!$C$7:$I$207,7,FALSE)=""),"FEJL",SUM(Baggrundsark!$K$4:K629))</f>
        <v>FEJL</v>
      </c>
      <c r="Y629">
        <v>626</v>
      </c>
      <c r="Z629" s="1"/>
      <c r="AC629" s="44"/>
      <c r="AD629">
        <f t="shared" si="214"/>
        <v>0</v>
      </c>
      <c r="AE629">
        <f>SUM($AD$4:AD629)</f>
        <v>1</v>
      </c>
      <c r="AF629" s="103" t="str">
        <f>IFERROR(VLOOKUP(AN629,Home!$C$8:$E$207,3,FALSE),"")</f>
        <v/>
      </c>
      <c r="AG629" s="103" t="str">
        <f>IFERROR(VLOOKUP(AN629,Home!$C$8:$E$207,2,FALSE),"")</f>
        <v/>
      </c>
      <c r="AH629" s="104" t="str">
        <f>IF(VLOOKUP(AE629,Home!$C$8:$I$207,6,FALSE)="","",VLOOKUP(AE629,Home!$C$8:$I$207,6,FALSE))</f>
        <v/>
      </c>
      <c r="AI629" s="104" t="e">
        <f t="shared" si="222"/>
        <v>#VALUE!</v>
      </c>
      <c r="AJ629" s="105" t="e">
        <f t="shared" si="215"/>
        <v>#VALUE!</v>
      </c>
      <c r="AK629" s="103" t="e">
        <f t="shared" si="208"/>
        <v>#VALUE!</v>
      </c>
      <c r="AL629" s="103" t="e">
        <f t="shared" si="216"/>
        <v>#VALUE!</v>
      </c>
      <c r="AN629" t="str">
        <f>IF(OR(VLOOKUP(AE629,Home!$C$8:$I$207,6,FALSE)="",VLOOKUP(AE629,Home!$C$8:$I$207,7,FALSE)=""),"FEJL",Baggrundsark!AE629)</f>
        <v>FEJL</v>
      </c>
      <c r="AO629">
        <f>IF(VLOOKUP(AE629,Home!$C$8:$N$207,12,FALSE)="Timelønnet",1,0)</f>
        <v>0</v>
      </c>
      <c r="AP629">
        <f>SUM($AO$4:AO629)*AO629</f>
        <v>0</v>
      </c>
      <c r="AQ629">
        <f t="shared" si="223"/>
        <v>1</v>
      </c>
      <c r="AR629" t="str">
        <f t="shared" si="223"/>
        <v/>
      </c>
      <c r="AS629" t="e">
        <f t="shared" si="217"/>
        <v>#VALUE!</v>
      </c>
      <c r="AT629" s="45" t="e">
        <f t="shared" si="224"/>
        <v>#VALUE!</v>
      </c>
      <c r="AU629">
        <f>VLOOKUP(AQ629,Home!$C$8:$J$207,8,FALSE)</f>
        <v>0</v>
      </c>
    </row>
    <row r="630" spans="1:47" x14ac:dyDescent="0.25">
      <c r="A630" s="6">
        <f t="shared" si="209"/>
        <v>0</v>
      </c>
      <c r="B630" s="6">
        <f t="shared" si="218"/>
        <v>0</v>
      </c>
      <c r="C630" s="6" t="str">
        <f t="shared" si="210"/>
        <v/>
      </c>
      <c r="D630" s="7">
        <f t="shared" si="211"/>
        <v>0</v>
      </c>
      <c r="E630" s="7">
        <f t="shared" si="219"/>
        <v>0</v>
      </c>
      <c r="F630" s="7" t="str">
        <f t="shared" si="212"/>
        <v/>
      </c>
      <c r="G630" s="6">
        <f t="shared" si="213"/>
        <v>0</v>
      </c>
      <c r="H630" s="6">
        <f t="shared" si="220"/>
        <v>0</v>
      </c>
      <c r="I630" s="6" t="str">
        <f t="shared" si="221"/>
        <v/>
      </c>
      <c r="J630" s="11">
        <v>627</v>
      </c>
      <c r="K630" s="11">
        <f>IF(IFERROR(VLOOKUP(J630,Home!$A$8:$B$1048576,1,FALSE),0)=0,0,1)</f>
        <v>0</v>
      </c>
      <c r="L630" s="129" t="e">
        <f>IF(VLOOKUP(O630,Home!$C$8:$R$207,6,FALSE)="","",VLOOKUP(O630,Home!$C$8:$R$207,6,FALSE))</f>
        <v>#N/A</v>
      </c>
      <c r="M630" s="129" t="e">
        <f t="shared" si="206"/>
        <v>#N/A</v>
      </c>
      <c r="N630" s="11">
        <f>SUM($K$4:K630)</f>
        <v>200</v>
      </c>
      <c r="O630" s="11" t="str">
        <f>IF(P630="","",IF(IFERROR(VLOOKUP(N630,Home!$C$8:$R$1048576,1,FALSE),"")=0,"",IFERROR(VLOOKUP(N630,Home!$C$8:$R$1048576,1,FALSE),"")))</f>
        <v/>
      </c>
      <c r="P630" s="11" t="str">
        <f>IF(IFERROR(VLOOKUP(W630,Home!$C$8:$R$1048576,3,FALSE),"")=0,"",IFERROR(VLOOKUP(W630,Home!$C$8:$R$1048576,3,FALSE),""))</f>
        <v/>
      </c>
      <c r="Q630" s="11" t="str">
        <f t="shared" si="205"/>
        <v/>
      </c>
      <c r="R630" s="130" t="e">
        <f>VLOOKUP(Q630,'Baggrund til lister'!$G$4:$H$15,2,FALSE)</f>
        <v>#N/A</v>
      </c>
      <c r="S630" s="11" t="str">
        <f t="shared" si="207"/>
        <v/>
      </c>
      <c r="T630" s="11" t="str">
        <f>IF(IFERROR(VLOOKUP(N630,Home!$C$8:$R$1048576,11,FALSE),"")=0,"",IFERROR(VLOOKUP(N630,Home!$C$8:$R$1048576,11,FALSE),""))</f>
        <v/>
      </c>
      <c r="U630" s="11" t="str">
        <f>IF(IFERROR(VLOOKUP(O630,Home!$C$8:$R$1048576,12,FALSE),"")=0,"",IFERROR(VLOOKUP(O630,Home!$C$8:$R$1048576,12,FALSE),""))</f>
        <v/>
      </c>
      <c r="V630" s="11" t="str">
        <f>IF(IFERROR(VLOOKUP(O630,Home!$C$8:$R$1048576,8,FALSE),"")=0,"",IFERROR(VLOOKUP(O630,Home!$C$8:$R$1048576,8,FALSE),""))</f>
        <v/>
      </c>
      <c r="W630" s="11" t="str">
        <f>IF(OR(VLOOKUP(N630,Home!$C$7:$I$207,6,FALSE)="",VLOOKUP(N630,Home!$C$7:$I$207,7,FALSE)=""),"FEJL",SUM(Baggrundsark!$K$4:K630))</f>
        <v>FEJL</v>
      </c>
      <c r="Y630">
        <v>627</v>
      </c>
      <c r="Z630" s="1"/>
      <c r="AC630" s="44"/>
      <c r="AD630">
        <f t="shared" si="214"/>
        <v>0</v>
      </c>
      <c r="AE630">
        <f>SUM($AD$4:AD630)</f>
        <v>1</v>
      </c>
      <c r="AF630" s="103" t="str">
        <f>IFERROR(VLOOKUP(AN630,Home!$C$8:$E$207,3,FALSE),"")</f>
        <v/>
      </c>
      <c r="AG630" s="103" t="str">
        <f>IFERROR(VLOOKUP(AN630,Home!$C$8:$E$207,2,FALSE),"")</f>
        <v/>
      </c>
      <c r="AH630" s="104" t="str">
        <f>IF(VLOOKUP(AE630,Home!$C$8:$I$207,6,FALSE)="","",VLOOKUP(AE630,Home!$C$8:$I$207,6,FALSE))</f>
        <v/>
      </c>
      <c r="AI630" s="104" t="e">
        <f t="shared" si="222"/>
        <v>#VALUE!</v>
      </c>
      <c r="AJ630" s="105" t="e">
        <f t="shared" si="215"/>
        <v>#VALUE!</v>
      </c>
      <c r="AK630" s="103" t="e">
        <f t="shared" si="208"/>
        <v>#VALUE!</v>
      </c>
      <c r="AL630" s="103" t="e">
        <f t="shared" si="216"/>
        <v>#VALUE!</v>
      </c>
      <c r="AN630" t="str">
        <f>IF(OR(VLOOKUP(AE630,Home!$C$8:$I$207,6,FALSE)="",VLOOKUP(AE630,Home!$C$8:$I$207,7,FALSE)=""),"FEJL",Baggrundsark!AE630)</f>
        <v>FEJL</v>
      </c>
      <c r="AO630">
        <f>IF(VLOOKUP(AE630,Home!$C$8:$N$207,12,FALSE)="Timelønnet",1,0)</f>
        <v>0</v>
      </c>
      <c r="AP630">
        <f>SUM($AO$4:AO630)*AO630</f>
        <v>0</v>
      </c>
      <c r="AQ630">
        <f t="shared" si="223"/>
        <v>1</v>
      </c>
      <c r="AR630" t="str">
        <f t="shared" si="223"/>
        <v/>
      </c>
      <c r="AS630" t="e">
        <f t="shared" si="217"/>
        <v>#VALUE!</v>
      </c>
      <c r="AT630" s="45" t="e">
        <f t="shared" si="224"/>
        <v>#VALUE!</v>
      </c>
      <c r="AU630">
        <f>VLOOKUP(AQ630,Home!$C$8:$J$207,8,FALSE)</f>
        <v>0</v>
      </c>
    </row>
    <row r="631" spans="1:47" x14ac:dyDescent="0.25">
      <c r="A631" s="6">
        <f t="shared" si="209"/>
        <v>0</v>
      </c>
      <c r="B631" s="6">
        <f t="shared" si="218"/>
        <v>0</v>
      </c>
      <c r="C631" s="6" t="str">
        <f t="shared" si="210"/>
        <v/>
      </c>
      <c r="D631" s="7">
        <f t="shared" si="211"/>
        <v>0</v>
      </c>
      <c r="E631" s="7">
        <f t="shared" si="219"/>
        <v>0</v>
      </c>
      <c r="F631" s="7" t="str">
        <f t="shared" si="212"/>
        <v/>
      </c>
      <c r="G631" s="6">
        <f t="shared" si="213"/>
        <v>0</v>
      </c>
      <c r="H631" s="6">
        <f t="shared" si="220"/>
        <v>0</v>
      </c>
      <c r="I631" s="6" t="str">
        <f t="shared" si="221"/>
        <v/>
      </c>
      <c r="J631" s="11">
        <v>628</v>
      </c>
      <c r="K631" s="11">
        <f>IF(IFERROR(VLOOKUP(J631,Home!$A$8:$B$1048576,1,FALSE),0)=0,0,1)</f>
        <v>0</v>
      </c>
      <c r="L631" s="129" t="e">
        <f>IF(VLOOKUP(O631,Home!$C$8:$R$207,6,FALSE)="","",VLOOKUP(O631,Home!$C$8:$R$207,6,FALSE))</f>
        <v>#N/A</v>
      </c>
      <c r="M631" s="129" t="e">
        <f t="shared" si="206"/>
        <v>#N/A</v>
      </c>
      <c r="N631" s="11">
        <f>SUM($K$4:K631)</f>
        <v>200</v>
      </c>
      <c r="O631" s="11" t="str">
        <f>IF(P631="","",IF(IFERROR(VLOOKUP(N631,Home!$C$8:$R$1048576,1,FALSE),"")=0,"",IFERROR(VLOOKUP(N631,Home!$C$8:$R$1048576,1,FALSE),"")))</f>
        <v/>
      </c>
      <c r="P631" s="11" t="str">
        <f>IF(IFERROR(VLOOKUP(W631,Home!$C$8:$R$1048576,3,FALSE),"")=0,"",IFERROR(VLOOKUP(W631,Home!$C$8:$R$1048576,3,FALSE),""))</f>
        <v/>
      </c>
      <c r="Q631" s="11" t="str">
        <f t="shared" si="205"/>
        <v/>
      </c>
      <c r="R631" s="130" t="e">
        <f>VLOOKUP(Q631,'Baggrund til lister'!$G$4:$H$15,2,FALSE)</f>
        <v>#N/A</v>
      </c>
      <c r="S631" s="11" t="str">
        <f t="shared" si="207"/>
        <v/>
      </c>
      <c r="T631" s="11" t="str">
        <f>IF(IFERROR(VLOOKUP(N631,Home!$C$8:$R$1048576,11,FALSE),"")=0,"",IFERROR(VLOOKUP(N631,Home!$C$8:$R$1048576,11,FALSE),""))</f>
        <v/>
      </c>
      <c r="U631" s="11" t="str">
        <f>IF(IFERROR(VLOOKUP(O631,Home!$C$8:$R$1048576,12,FALSE),"")=0,"",IFERROR(VLOOKUP(O631,Home!$C$8:$R$1048576,12,FALSE),""))</f>
        <v/>
      </c>
      <c r="V631" s="11" t="str">
        <f>IF(IFERROR(VLOOKUP(O631,Home!$C$8:$R$1048576,8,FALSE),"")=0,"",IFERROR(VLOOKUP(O631,Home!$C$8:$R$1048576,8,FALSE),""))</f>
        <v/>
      </c>
      <c r="W631" s="11" t="str">
        <f>IF(OR(VLOOKUP(N631,Home!$C$7:$I$207,6,FALSE)="",VLOOKUP(N631,Home!$C$7:$I$207,7,FALSE)=""),"FEJL",SUM(Baggrundsark!$K$4:K631))</f>
        <v>FEJL</v>
      </c>
      <c r="Y631">
        <v>628</v>
      </c>
      <c r="Z631" s="1"/>
      <c r="AC631" s="44"/>
      <c r="AD631">
        <f t="shared" si="214"/>
        <v>0</v>
      </c>
      <c r="AE631">
        <f>SUM($AD$4:AD631)</f>
        <v>1</v>
      </c>
      <c r="AF631" s="103" t="str">
        <f>IFERROR(VLOOKUP(AN631,Home!$C$8:$E$207,3,FALSE),"")</f>
        <v/>
      </c>
      <c r="AG631" s="103" t="str">
        <f>IFERROR(VLOOKUP(AN631,Home!$C$8:$E$207,2,FALSE),"")</f>
        <v/>
      </c>
      <c r="AH631" s="104" t="str">
        <f>IF(VLOOKUP(AE631,Home!$C$8:$I$207,6,FALSE)="","",VLOOKUP(AE631,Home!$C$8:$I$207,6,FALSE))</f>
        <v/>
      </c>
      <c r="AI631" s="104" t="e">
        <f t="shared" si="222"/>
        <v>#VALUE!</v>
      </c>
      <c r="AJ631" s="105" t="e">
        <f t="shared" si="215"/>
        <v>#VALUE!</v>
      </c>
      <c r="AK631" s="103" t="e">
        <f t="shared" si="208"/>
        <v>#VALUE!</v>
      </c>
      <c r="AL631" s="103" t="e">
        <f t="shared" si="216"/>
        <v>#VALUE!</v>
      </c>
      <c r="AN631" t="str">
        <f>IF(OR(VLOOKUP(AE631,Home!$C$8:$I$207,6,FALSE)="",VLOOKUP(AE631,Home!$C$8:$I$207,7,FALSE)=""),"FEJL",Baggrundsark!AE631)</f>
        <v>FEJL</v>
      </c>
      <c r="AO631">
        <f>IF(VLOOKUP(AE631,Home!$C$8:$N$207,12,FALSE)="Timelønnet",1,0)</f>
        <v>0</v>
      </c>
      <c r="AP631">
        <f>SUM($AO$4:AO631)*AO631</f>
        <v>0</v>
      </c>
      <c r="AQ631">
        <f t="shared" si="223"/>
        <v>1</v>
      </c>
      <c r="AR631" t="str">
        <f t="shared" si="223"/>
        <v/>
      </c>
      <c r="AS631" t="e">
        <f t="shared" si="217"/>
        <v>#VALUE!</v>
      </c>
      <c r="AT631" s="45" t="e">
        <f t="shared" si="224"/>
        <v>#VALUE!</v>
      </c>
      <c r="AU631">
        <f>VLOOKUP(AQ631,Home!$C$8:$J$207,8,FALSE)</f>
        <v>0</v>
      </c>
    </row>
    <row r="632" spans="1:47" x14ac:dyDescent="0.25">
      <c r="A632" s="6">
        <f t="shared" si="209"/>
        <v>0</v>
      </c>
      <c r="B632" s="6">
        <f t="shared" si="218"/>
        <v>0</v>
      </c>
      <c r="C632" s="6" t="str">
        <f t="shared" si="210"/>
        <v/>
      </c>
      <c r="D632" s="7">
        <f t="shared" si="211"/>
        <v>0</v>
      </c>
      <c r="E632" s="7">
        <f t="shared" si="219"/>
        <v>0</v>
      </c>
      <c r="F632" s="7" t="str">
        <f t="shared" si="212"/>
        <v/>
      </c>
      <c r="G632" s="6">
        <f t="shared" si="213"/>
        <v>0</v>
      </c>
      <c r="H632" s="6">
        <f t="shared" si="220"/>
        <v>0</v>
      </c>
      <c r="I632" s="6" t="str">
        <f t="shared" si="221"/>
        <v/>
      </c>
      <c r="J632" s="11">
        <v>629</v>
      </c>
      <c r="K632" s="11">
        <f>IF(IFERROR(VLOOKUP(J632,Home!$A$8:$B$1048576,1,FALSE),0)=0,0,1)</f>
        <v>0</v>
      </c>
      <c r="L632" s="129" t="e">
        <f>IF(VLOOKUP(O632,Home!$C$8:$R$207,6,FALSE)="","",VLOOKUP(O632,Home!$C$8:$R$207,6,FALSE))</f>
        <v>#N/A</v>
      </c>
      <c r="M632" s="129" t="e">
        <f t="shared" si="206"/>
        <v>#N/A</v>
      </c>
      <c r="N632" s="11">
        <f>SUM($K$4:K632)</f>
        <v>200</v>
      </c>
      <c r="O632" s="11" t="str">
        <f>IF(P632="","",IF(IFERROR(VLOOKUP(N632,Home!$C$8:$R$1048576,1,FALSE),"")=0,"",IFERROR(VLOOKUP(N632,Home!$C$8:$R$1048576,1,FALSE),"")))</f>
        <v/>
      </c>
      <c r="P632" s="11" t="str">
        <f>IF(IFERROR(VLOOKUP(W632,Home!$C$8:$R$1048576,3,FALSE),"")=0,"",IFERROR(VLOOKUP(W632,Home!$C$8:$R$1048576,3,FALSE),""))</f>
        <v/>
      </c>
      <c r="Q632" s="11" t="str">
        <f t="shared" si="205"/>
        <v/>
      </c>
      <c r="R632" s="130" t="e">
        <f>VLOOKUP(Q632,'Baggrund til lister'!$G$4:$H$15,2,FALSE)</f>
        <v>#N/A</v>
      </c>
      <c r="S632" s="11" t="str">
        <f t="shared" si="207"/>
        <v/>
      </c>
      <c r="T632" s="11" t="str">
        <f>IF(IFERROR(VLOOKUP(N632,Home!$C$8:$R$1048576,11,FALSE),"")=0,"",IFERROR(VLOOKUP(N632,Home!$C$8:$R$1048576,11,FALSE),""))</f>
        <v/>
      </c>
      <c r="U632" s="11" t="str">
        <f>IF(IFERROR(VLOOKUP(O632,Home!$C$8:$R$1048576,12,FALSE),"")=0,"",IFERROR(VLOOKUP(O632,Home!$C$8:$R$1048576,12,FALSE),""))</f>
        <v/>
      </c>
      <c r="V632" s="11" t="str">
        <f>IF(IFERROR(VLOOKUP(O632,Home!$C$8:$R$1048576,8,FALSE),"")=0,"",IFERROR(VLOOKUP(O632,Home!$C$8:$R$1048576,8,FALSE),""))</f>
        <v/>
      </c>
      <c r="W632" s="11" t="str">
        <f>IF(OR(VLOOKUP(N632,Home!$C$7:$I$207,6,FALSE)="",VLOOKUP(N632,Home!$C$7:$I$207,7,FALSE)=""),"FEJL",SUM(Baggrundsark!$K$4:K632))</f>
        <v>FEJL</v>
      </c>
      <c r="Y632">
        <v>629</v>
      </c>
      <c r="Z632" s="1"/>
      <c r="AC632" s="44"/>
      <c r="AD632">
        <f t="shared" si="214"/>
        <v>0</v>
      </c>
      <c r="AE632">
        <f>SUM($AD$4:AD632)</f>
        <v>1</v>
      </c>
      <c r="AF632" s="103" t="str">
        <f>IFERROR(VLOOKUP(AN632,Home!$C$8:$E$207,3,FALSE),"")</f>
        <v/>
      </c>
      <c r="AG632" s="103" t="str">
        <f>IFERROR(VLOOKUP(AN632,Home!$C$8:$E$207,2,FALSE),"")</f>
        <v/>
      </c>
      <c r="AH632" s="104" t="str">
        <f>IF(VLOOKUP(AE632,Home!$C$8:$I$207,6,FALSE)="","",VLOOKUP(AE632,Home!$C$8:$I$207,6,FALSE))</f>
        <v/>
      </c>
      <c r="AI632" s="104" t="e">
        <f t="shared" si="222"/>
        <v>#VALUE!</v>
      </c>
      <c r="AJ632" s="105" t="e">
        <f t="shared" si="215"/>
        <v>#VALUE!</v>
      </c>
      <c r="AK632" s="103" t="e">
        <f t="shared" si="208"/>
        <v>#VALUE!</v>
      </c>
      <c r="AL632" s="103" t="e">
        <f t="shared" si="216"/>
        <v>#VALUE!</v>
      </c>
      <c r="AN632" t="str">
        <f>IF(OR(VLOOKUP(AE632,Home!$C$8:$I$207,6,FALSE)="",VLOOKUP(AE632,Home!$C$8:$I$207,7,FALSE)=""),"FEJL",Baggrundsark!AE632)</f>
        <v>FEJL</v>
      </c>
      <c r="AO632">
        <f>IF(VLOOKUP(AE632,Home!$C$8:$N$207,12,FALSE)="Timelønnet",1,0)</f>
        <v>0</v>
      </c>
      <c r="AP632">
        <f>SUM($AO$4:AO632)*AO632</f>
        <v>0</v>
      </c>
      <c r="AQ632">
        <f t="shared" si="223"/>
        <v>1</v>
      </c>
      <c r="AR632" t="str">
        <f t="shared" si="223"/>
        <v/>
      </c>
      <c r="AS632" t="e">
        <f t="shared" si="217"/>
        <v>#VALUE!</v>
      </c>
      <c r="AT632" s="45" t="e">
        <f t="shared" si="224"/>
        <v>#VALUE!</v>
      </c>
      <c r="AU632">
        <f>VLOOKUP(AQ632,Home!$C$8:$J$207,8,FALSE)</f>
        <v>0</v>
      </c>
    </row>
    <row r="633" spans="1:47" x14ac:dyDescent="0.25">
      <c r="A633" s="6">
        <f t="shared" si="209"/>
        <v>0</v>
      </c>
      <c r="B633" s="6">
        <f t="shared" si="218"/>
        <v>0</v>
      </c>
      <c r="C633" s="6" t="str">
        <f t="shared" si="210"/>
        <v/>
      </c>
      <c r="D633" s="7">
        <f t="shared" si="211"/>
        <v>0</v>
      </c>
      <c r="E633" s="7">
        <f t="shared" si="219"/>
        <v>0</v>
      </c>
      <c r="F633" s="7" t="str">
        <f t="shared" si="212"/>
        <v/>
      </c>
      <c r="G633" s="6">
        <f t="shared" si="213"/>
        <v>0</v>
      </c>
      <c r="H633" s="6">
        <f t="shared" si="220"/>
        <v>0</v>
      </c>
      <c r="I633" s="6" t="str">
        <f t="shared" si="221"/>
        <v/>
      </c>
      <c r="J633" s="11">
        <v>630</v>
      </c>
      <c r="K633" s="11">
        <f>IF(IFERROR(VLOOKUP(J633,Home!$A$8:$B$1048576,1,FALSE),0)=0,0,1)</f>
        <v>0</v>
      </c>
      <c r="L633" s="129" t="e">
        <f>IF(VLOOKUP(O633,Home!$C$8:$R$207,6,FALSE)="","",VLOOKUP(O633,Home!$C$8:$R$207,6,FALSE))</f>
        <v>#N/A</v>
      </c>
      <c r="M633" s="129" t="e">
        <f t="shared" si="206"/>
        <v>#N/A</v>
      </c>
      <c r="N633" s="11">
        <f>SUM($K$4:K633)</f>
        <v>200</v>
      </c>
      <c r="O633" s="11" t="str">
        <f>IF(P633="","",IF(IFERROR(VLOOKUP(N633,Home!$C$8:$R$1048576,1,FALSE),"")=0,"",IFERROR(VLOOKUP(N633,Home!$C$8:$R$1048576,1,FALSE),"")))</f>
        <v/>
      </c>
      <c r="P633" s="11" t="str">
        <f>IF(IFERROR(VLOOKUP(W633,Home!$C$8:$R$1048576,3,FALSE),"")=0,"",IFERROR(VLOOKUP(W633,Home!$C$8:$R$1048576,3,FALSE),""))</f>
        <v/>
      </c>
      <c r="Q633" s="11" t="str">
        <f t="shared" ref="Q633:Q696" si="225">IFERROR(MONTH(M633),"")</f>
        <v/>
      </c>
      <c r="R633" s="130" t="e">
        <f>VLOOKUP(Q633,'Baggrund til lister'!$G$4:$H$15,2,FALSE)</f>
        <v>#N/A</v>
      </c>
      <c r="S633" s="11" t="str">
        <f t="shared" si="207"/>
        <v/>
      </c>
      <c r="T633" s="11" t="str">
        <f>IF(IFERROR(VLOOKUP(N633,Home!$C$8:$R$1048576,11,FALSE),"")=0,"",IFERROR(VLOOKUP(N633,Home!$C$8:$R$1048576,11,FALSE),""))</f>
        <v/>
      </c>
      <c r="U633" s="11" t="str">
        <f>IF(IFERROR(VLOOKUP(O633,Home!$C$8:$R$1048576,12,FALSE),"")=0,"",IFERROR(VLOOKUP(O633,Home!$C$8:$R$1048576,12,FALSE),""))</f>
        <v/>
      </c>
      <c r="V633" s="11" t="str">
        <f>IF(IFERROR(VLOOKUP(O633,Home!$C$8:$R$1048576,8,FALSE),"")=0,"",IFERROR(VLOOKUP(O633,Home!$C$8:$R$1048576,8,FALSE),""))</f>
        <v/>
      </c>
      <c r="W633" s="11" t="str">
        <f>IF(OR(VLOOKUP(N633,Home!$C$7:$I$207,6,FALSE)="",VLOOKUP(N633,Home!$C$7:$I$207,7,FALSE)=""),"FEJL",SUM(Baggrundsark!$K$4:K633))</f>
        <v>FEJL</v>
      </c>
      <c r="Y633">
        <v>630</v>
      </c>
      <c r="Z633" s="1"/>
      <c r="AC633" s="44"/>
      <c r="AD633">
        <f t="shared" si="214"/>
        <v>0</v>
      </c>
      <c r="AE633">
        <f>SUM($AD$4:AD633)</f>
        <v>1</v>
      </c>
      <c r="AF633" s="103" t="str">
        <f>IFERROR(VLOOKUP(AN633,Home!$C$8:$E$207,3,FALSE),"")</f>
        <v/>
      </c>
      <c r="AG633" s="103" t="str">
        <f>IFERROR(VLOOKUP(AN633,Home!$C$8:$E$207,2,FALSE),"")</f>
        <v/>
      </c>
      <c r="AH633" s="104" t="str">
        <f>IF(VLOOKUP(AE633,Home!$C$8:$I$207,6,FALSE)="","",VLOOKUP(AE633,Home!$C$8:$I$207,6,FALSE))</f>
        <v/>
      </c>
      <c r="AI633" s="104" t="e">
        <f t="shared" si="222"/>
        <v>#VALUE!</v>
      </c>
      <c r="AJ633" s="105" t="e">
        <f t="shared" si="215"/>
        <v>#VALUE!</v>
      </c>
      <c r="AK633" s="103" t="e">
        <f t="shared" si="208"/>
        <v>#VALUE!</v>
      </c>
      <c r="AL633" s="103" t="e">
        <f t="shared" si="216"/>
        <v>#VALUE!</v>
      </c>
      <c r="AN633" t="str">
        <f>IF(OR(VLOOKUP(AE633,Home!$C$8:$I$207,6,FALSE)="",VLOOKUP(AE633,Home!$C$8:$I$207,7,FALSE)=""),"FEJL",Baggrundsark!AE633)</f>
        <v>FEJL</v>
      </c>
      <c r="AO633">
        <f>IF(VLOOKUP(AE633,Home!$C$8:$N$207,12,FALSE)="Timelønnet",1,0)</f>
        <v>0</v>
      </c>
      <c r="AP633">
        <f>SUM($AO$4:AO633)*AO633</f>
        <v>0</v>
      </c>
      <c r="AQ633">
        <f t="shared" si="223"/>
        <v>1</v>
      </c>
      <c r="AR633" t="str">
        <f t="shared" si="223"/>
        <v/>
      </c>
      <c r="AS633" t="e">
        <f t="shared" si="217"/>
        <v>#VALUE!</v>
      </c>
      <c r="AT633" s="45" t="e">
        <f t="shared" si="224"/>
        <v>#VALUE!</v>
      </c>
      <c r="AU633">
        <f>VLOOKUP(AQ633,Home!$C$8:$J$207,8,FALSE)</f>
        <v>0</v>
      </c>
    </row>
    <row r="634" spans="1:47" x14ac:dyDescent="0.25">
      <c r="A634" s="6">
        <f t="shared" si="209"/>
        <v>0</v>
      </c>
      <c r="B634" s="6">
        <f t="shared" si="218"/>
        <v>0</v>
      </c>
      <c r="C634" s="6" t="str">
        <f t="shared" si="210"/>
        <v/>
      </c>
      <c r="D634" s="7">
        <f t="shared" si="211"/>
        <v>0</v>
      </c>
      <c r="E634" s="7">
        <f t="shared" si="219"/>
        <v>0</v>
      </c>
      <c r="F634" s="7" t="str">
        <f t="shared" si="212"/>
        <v/>
      </c>
      <c r="G634" s="6">
        <f t="shared" si="213"/>
        <v>0</v>
      </c>
      <c r="H634" s="6">
        <f t="shared" si="220"/>
        <v>0</v>
      </c>
      <c r="I634" s="6" t="str">
        <f t="shared" si="221"/>
        <v/>
      </c>
      <c r="J634" s="11">
        <v>631</v>
      </c>
      <c r="K634" s="11">
        <f>IF(IFERROR(VLOOKUP(J634,Home!$A$8:$B$1048576,1,FALSE),0)=0,0,1)</f>
        <v>0</v>
      </c>
      <c r="L634" s="129" t="e">
        <f>IF(VLOOKUP(O634,Home!$C$8:$R$207,6,FALSE)="","",VLOOKUP(O634,Home!$C$8:$R$207,6,FALSE))</f>
        <v>#N/A</v>
      </c>
      <c r="M634" s="129" t="e">
        <f t="shared" si="206"/>
        <v>#N/A</v>
      </c>
      <c r="N634" s="11">
        <f>SUM($K$4:K634)</f>
        <v>200</v>
      </c>
      <c r="O634" s="11" t="str">
        <f>IF(P634="","",IF(IFERROR(VLOOKUP(N634,Home!$C$8:$R$1048576,1,FALSE),"")=0,"",IFERROR(VLOOKUP(N634,Home!$C$8:$R$1048576,1,FALSE),"")))</f>
        <v/>
      </c>
      <c r="P634" s="11" t="str">
        <f>IF(IFERROR(VLOOKUP(W634,Home!$C$8:$R$1048576,3,FALSE),"")=0,"",IFERROR(VLOOKUP(W634,Home!$C$8:$R$1048576,3,FALSE),""))</f>
        <v/>
      </c>
      <c r="Q634" s="11" t="str">
        <f t="shared" si="225"/>
        <v/>
      </c>
      <c r="R634" s="130" t="e">
        <f>VLOOKUP(Q634,'Baggrund til lister'!$G$4:$H$15,2,FALSE)</f>
        <v>#N/A</v>
      </c>
      <c r="S634" s="11" t="str">
        <f t="shared" si="207"/>
        <v/>
      </c>
      <c r="T634" s="11" t="str">
        <f>IF(IFERROR(VLOOKUP(N634,Home!$C$8:$R$1048576,11,FALSE),"")=0,"",IFERROR(VLOOKUP(N634,Home!$C$8:$R$1048576,11,FALSE),""))</f>
        <v/>
      </c>
      <c r="U634" s="11" t="str">
        <f>IF(IFERROR(VLOOKUP(O634,Home!$C$8:$R$1048576,12,FALSE),"")=0,"",IFERROR(VLOOKUP(O634,Home!$C$8:$R$1048576,12,FALSE),""))</f>
        <v/>
      </c>
      <c r="V634" s="11" t="str">
        <f>IF(IFERROR(VLOOKUP(O634,Home!$C$8:$R$1048576,8,FALSE),"")=0,"",IFERROR(VLOOKUP(O634,Home!$C$8:$R$1048576,8,FALSE),""))</f>
        <v/>
      </c>
      <c r="W634" s="11" t="str">
        <f>IF(OR(VLOOKUP(N634,Home!$C$7:$I$207,6,FALSE)="",VLOOKUP(N634,Home!$C$7:$I$207,7,FALSE)=""),"FEJL",SUM(Baggrundsark!$K$4:K634))</f>
        <v>FEJL</v>
      </c>
      <c r="Y634">
        <v>631</v>
      </c>
      <c r="Z634" s="1"/>
      <c r="AC634" s="44"/>
      <c r="AD634">
        <f t="shared" si="214"/>
        <v>0</v>
      </c>
      <c r="AE634">
        <f>SUM($AD$4:AD634)</f>
        <v>1</v>
      </c>
      <c r="AF634" s="103" t="str">
        <f>IFERROR(VLOOKUP(AN634,Home!$C$8:$E$207,3,FALSE),"")</f>
        <v/>
      </c>
      <c r="AG634" s="103" t="str">
        <f>IFERROR(VLOOKUP(AN634,Home!$C$8:$E$207,2,FALSE),"")</f>
        <v/>
      </c>
      <c r="AH634" s="104" t="str">
        <f>IF(VLOOKUP(AE634,Home!$C$8:$I$207,6,FALSE)="","",VLOOKUP(AE634,Home!$C$8:$I$207,6,FALSE))</f>
        <v/>
      </c>
      <c r="AI634" s="104" t="e">
        <f t="shared" si="222"/>
        <v>#VALUE!</v>
      </c>
      <c r="AJ634" s="105" t="e">
        <f t="shared" si="215"/>
        <v>#VALUE!</v>
      </c>
      <c r="AK634" s="103" t="e">
        <f t="shared" si="208"/>
        <v>#VALUE!</v>
      </c>
      <c r="AL634" s="103" t="e">
        <f t="shared" si="216"/>
        <v>#VALUE!</v>
      </c>
      <c r="AN634" t="str">
        <f>IF(OR(VLOOKUP(AE634,Home!$C$8:$I$207,6,FALSE)="",VLOOKUP(AE634,Home!$C$8:$I$207,7,FALSE)=""),"FEJL",Baggrundsark!AE634)</f>
        <v>FEJL</v>
      </c>
      <c r="AO634">
        <f>IF(VLOOKUP(AE634,Home!$C$8:$N$207,12,FALSE)="Timelønnet",1,0)</f>
        <v>0</v>
      </c>
      <c r="AP634">
        <f>SUM($AO$4:AO634)*AO634</f>
        <v>0</v>
      </c>
      <c r="AQ634">
        <f t="shared" si="223"/>
        <v>1</v>
      </c>
      <c r="AR634" t="str">
        <f t="shared" si="223"/>
        <v/>
      </c>
      <c r="AS634" t="e">
        <f t="shared" si="217"/>
        <v>#VALUE!</v>
      </c>
      <c r="AT634" s="45" t="e">
        <f t="shared" si="224"/>
        <v>#VALUE!</v>
      </c>
      <c r="AU634">
        <f>VLOOKUP(AQ634,Home!$C$8:$J$207,8,FALSE)</f>
        <v>0</v>
      </c>
    </row>
    <row r="635" spans="1:47" x14ac:dyDescent="0.25">
      <c r="A635" s="6">
        <f t="shared" si="209"/>
        <v>0</v>
      </c>
      <c r="B635" s="6">
        <f t="shared" si="218"/>
        <v>0</v>
      </c>
      <c r="C635" s="6" t="str">
        <f t="shared" si="210"/>
        <v/>
      </c>
      <c r="D635" s="7">
        <f t="shared" si="211"/>
        <v>0</v>
      </c>
      <c r="E635" s="7">
        <f t="shared" si="219"/>
        <v>0</v>
      </c>
      <c r="F635" s="7" t="str">
        <f t="shared" si="212"/>
        <v/>
      </c>
      <c r="G635" s="6">
        <f t="shared" si="213"/>
        <v>0</v>
      </c>
      <c r="H635" s="6">
        <f t="shared" si="220"/>
        <v>0</v>
      </c>
      <c r="I635" s="6" t="str">
        <f t="shared" si="221"/>
        <v/>
      </c>
      <c r="J635" s="11">
        <v>632</v>
      </c>
      <c r="K635" s="11">
        <f>IF(IFERROR(VLOOKUP(J635,Home!$A$8:$B$1048576,1,FALSE),0)=0,0,1)</f>
        <v>0</v>
      </c>
      <c r="L635" s="129" t="e">
        <f>IF(VLOOKUP(O635,Home!$C$8:$R$207,6,FALSE)="","",VLOOKUP(O635,Home!$C$8:$R$207,6,FALSE))</f>
        <v>#N/A</v>
      </c>
      <c r="M635" s="129" t="e">
        <f t="shared" si="206"/>
        <v>#N/A</v>
      </c>
      <c r="N635" s="11">
        <f>SUM($K$4:K635)</f>
        <v>200</v>
      </c>
      <c r="O635" s="11" t="str">
        <f>IF(P635="","",IF(IFERROR(VLOOKUP(N635,Home!$C$8:$R$1048576,1,FALSE),"")=0,"",IFERROR(VLOOKUP(N635,Home!$C$8:$R$1048576,1,FALSE),"")))</f>
        <v/>
      </c>
      <c r="P635" s="11" t="str">
        <f>IF(IFERROR(VLOOKUP(W635,Home!$C$8:$R$1048576,3,FALSE),"")=0,"",IFERROR(VLOOKUP(W635,Home!$C$8:$R$1048576,3,FALSE),""))</f>
        <v/>
      </c>
      <c r="Q635" s="11" t="str">
        <f t="shared" si="225"/>
        <v/>
      </c>
      <c r="R635" s="130" t="e">
        <f>VLOOKUP(Q635,'Baggrund til lister'!$G$4:$H$15,2,FALSE)</f>
        <v>#N/A</v>
      </c>
      <c r="S635" s="11" t="str">
        <f t="shared" si="207"/>
        <v/>
      </c>
      <c r="T635" s="11" t="str">
        <f>IF(IFERROR(VLOOKUP(N635,Home!$C$8:$R$1048576,11,FALSE),"")=0,"",IFERROR(VLOOKUP(N635,Home!$C$8:$R$1048576,11,FALSE),""))</f>
        <v/>
      </c>
      <c r="U635" s="11" t="str">
        <f>IF(IFERROR(VLOOKUP(O635,Home!$C$8:$R$1048576,12,FALSE),"")=0,"",IFERROR(VLOOKUP(O635,Home!$C$8:$R$1048576,12,FALSE),""))</f>
        <v/>
      </c>
      <c r="V635" s="11" t="str">
        <f>IF(IFERROR(VLOOKUP(O635,Home!$C$8:$R$1048576,8,FALSE),"")=0,"",IFERROR(VLOOKUP(O635,Home!$C$8:$R$1048576,8,FALSE),""))</f>
        <v/>
      </c>
      <c r="W635" s="11" t="str">
        <f>IF(OR(VLOOKUP(N635,Home!$C$7:$I$207,6,FALSE)="",VLOOKUP(N635,Home!$C$7:$I$207,7,FALSE)=""),"FEJL",SUM(Baggrundsark!$K$4:K635))</f>
        <v>FEJL</v>
      </c>
      <c r="Y635">
        <v>632</v>
      </c>
      <c r="Z635" s="1"/>
      <c r="AC635" s="44"/>
      <c r="AD635">
        <f t="shared" si="214"/>
        <v>0</v>
      </c>
      <c r="AE635">
        <f>SUM($AD$4:AD635)</f>
        <v>1</v>
      </c>
      <c r="AF635" s="103" t="str">
        <f>IFERROR(VLOOKUP(AN635,Home!$C$8:$E$207,3,FALSE),"")</f>
        <v/>
      </c>
      <c r="AG635" s="103" t="str">
        <f>IFERROR(VLOOKUP(AN635,Home!$C$8:$E$207,2,FALSE),"")</f>
        <v/>
      </c>
      <c r="AH635" s="104" t="str">
        <f>IF(VLOOKUP(AE635,Home!$C$8:$I$207,6,FALSE)="","",VLOOKUP(AE635,Home!$C$8:$I$207,6,FALSE))</f>
        <v/>
      </c>
      <c r="AI635" s="104" t="e">
        <f t="shared" si="222"/>
        <v>#VALUE!</v>
      </c>
      <c r="AJ635" s="105" t="e">
        <f t="shared" si="215"/>
        <v>#VALUE!</v>
      </c>
      <c r="AK635" s="103" t="e">
        <f t="shared" si="208"/>
        <v>#VALUE!</v>
      </c>
      <c r="AL635" s="103" t="e">
        <f t="shared" si="216"/>
        <v>#VALUE!</v>
      </c>
      <c r="AN635" t="str">
        <f>IF(OR(VLOOKUP(AE635,Home!$C$8:$I$207,6,FALSE)="",VLOOKUP(AE635,Home!$C$8:$I$207,7,FALSE)=""),"FEJL",Baggrundsark!AE635)</f>
        <v>FEJL</v>
      </c>
      <c r="AO635">
        <f>IF(VLOOKUP(AE635,Home!$C$8:$N$207,12,FALSE)="Timelønnet",1,0)</f>
        <v>0</v>
      </c>
      <c r="AP635">
        <f>SUM($AO$4:AO635)*AO635</f>
        <v>0</v>
      </c>
      <c r="AQ635">
        <f t="shared" si="223"/>
        <v>1</v>
      </c>
      <c r="AR635" t="str">
        <f t="shared" si="223"/>
        <v/>
      </c>
      <c r="AS635" t="e">
        <f t="shared" si="217"/>
        <v>#VALUE!</v>
      </c>
      <c r="AT635" s="45" t="e">
        <f t="shared" si="224"/>
        <v>#VALUE!</v>
      </c>
      <c r="AU635">
        <f>VLOOKUP(AQ635,Home!$C$8:$J$207,8,FALSE)</f>
        <v>0</v>
      </c>
    </row>
    <row r="636" spans="1:47" x14ac:dyDescent="0.25">
      <c r="A636" s="6">
        <f t="shared" si="209"/>
        <v>0</v>
      </c>
      <c r="B636" s="6">
        <f t="shared" si="218"/>
        <v>0</v>
      </c>
      <c r="C636" s="6" t="str">
        <f t="shared" si="210"/>
        <v/>
      </c>
      <c r="D636" s="7">
        <f t="shared" si="211"/>
        <v>0</v>
      </c>
      <c r="E636" s="7">
        <f t="shared" si="219"/>
        <v>0</v>
      </c>
      <c r="F636" s="7" t="str">
        <f t="shared" si="212"/>
        <v/>
      </c>
      <c r="G636" s="6">
        <f t="shared" si="213"/>
        <v>0</v>
      </c>
      <c r="H636" s="6">
        <f t="shared" si="220"/>
        <v>0</v>
      </c>
      <c r="I636" s="6" t="str">
        <f t="shared" si="221"/>
        <v/>
      </c>
      <c r="J636" s="11">
        <v>633</v>
      </c>
      <c r="K636" s="11">
        <f>IF(IFERROR(VLOOKUP(J636,Home!$A$8:$B$1048576,1,FALSE),0)=0,0,1)</f>
        <v>0</v>
      </c>
      <c r="L636" s="129" t="e">
        <f>IF(VLOOKUP(O636,Home!$C$8:$R$207,6,FALSE)="","",VLOOKUP(O636,Home!$C$8:$R$207,6,FALSE))</f>
        <v>#N/A</v>
      </c>
      <c r="M636" s="129" t="e">
        <f t="shared" si="206"/>
        <v>#N/A</v>
      </c>
      <c r="N636" s="11">
        <f>SUM($K$4:K636)</f>
        <v>200</v>
      </c>
      <c r="O636" s="11" t="str">
        <f>IF(P636="","",IF(IFERROR(VLOOKUP(N636,Home!$C$8:$R$1048576,1,FALSE),"")=0,"",IFERROR(VLOOKUP(N636,Home!$C$8:$R$1048576,1,FALSE),"")))</f>
        <v/>
      </c>
      <c r="P636" s="11" t="str">
        <f>IF(IFERROR(VLOOKUP(W636,Home!$C$8:$R$1048576,3,FALSE),"")=0,"",IFERROR(VLOOKUP(W636,Home!$C$8:$R$1048576,3,FALSE),""))</f>
        <v/>
      </c>
      <c r="Q636" s="11" t="str">
        <f t="shared" si="225"/>
        <v/>
      </c>
      <c r="R636" s="130" t="e">
        <f>VLOOKUP(Q636,'Baggrund til lister'!$G$4:$H$15,2,FALSE)</f>
        <v>#N/A</v>
      </c>
      <c r="S636" s="11" t="str">
        <f t="shared" si="207"/>
        <v/>
      </c>
      <c r="T636" s="11" t="str">
        <f>IF(IFERROR(VLOOKUP(N636,Home!$C$8:$R$1048576,11,FALSE),"")=0,"",IFERROR(VLOOKUP(N636,Home!$C$8:$R$1048576,11,FALSE),""))</f>
        <v/>
      </c>
      <c r="U636" s="11" t="str">
        <f>IF(IFERROR(VLOOKUP(O636,Home!$C$8:$R$1048576,12,FALSE),"")=0,"",IFERROR(VLOOKUP(O636,Home!$C$8:$R$1048576,12,FALSE),""))</f>
        <v/>
      </c>
      <c r="V636" s="11" t="str">
        <f>IF(IFERROR(VLOOKUP(O636,Home!$C$8:$R$1048576,8,FALSE),"")=0,"",IFERROR(VLOOKUP(O636,Home!$C$8:$R$1048576,8,FALSE),""))</f>
        <v/>
      </c>
      <c r="W636" s="11" t="str">
        <f>IF(OR(VLOOKUP(N636,Home!$C$7:$I$207,6,FALSE)="",VLOOKUP(N636,Home!$C$7:$I$207,7,FALSE)=""),"FEJL",SUM(Baggrundsark!$K$4:K636))</f>
        <v>FEJL</v>
      </c>
      <c r="Y636">
        <v>633</v>
      </c>
      <c r="Z636" s="1"/>
      <c r="AC636" s="44"/>
      <c r="AD636">
        <f t="shared" si="214"/>
        <v>0</v>
      </c>
      <c r="AE636">
        <f>SUM($AD$4:AD636)</f>
        <v>1</v>
      </c>
      <c r="AF636" s="103" t="str">
        <f>IFERROR(VLOOKUP(AN636,Home!$C$8:$E$207,3,FALSE),"")</f>
        <v/>
      </c>
      <c r="AG636" s="103" t="str">
        <f>IFERROR(VLOOKUP(AN636,Home!$C$8:$E$207,2,FALSE),"")</f>
        <v/>
      </c>
      <c r="AH636" s="104" t="str">
        <f>IF(VLOOKUP(AE636,Home!$C$8:$I$207,6,FALSE)="","",VLOOKUP(AE636,Home!$C$8:$I$207,6,FALSE))</f>
        <v/>
      </c>
      <c r="AI636" s="104" t="e">
        <f t="shared" si="222"/>
        <v>#VALUE!</v>
      </c>
      <c r="AJ636" s="105" t="e">
        <f t="shared" si="215"/>
        <v>#VALUE!</v>
      </c>
      <c r="AK636" s="103" t="e">
        <f t="shared" si="208"/>
        <v>#VALUE!</v>
      </c>
      <c r="AL636" s="103" t="e">
        <f t="shared" si="216"/>
        <v>#VALUE!</v>
      </c>
      <c r="AN636" t="str">
        <f>IF(OR(VLOOKUP(AE636,Home!$C$8:$I$207,6,FALSE)="",VLOOKUP(AE636,Home!$C$8:$I$207,7,FALSE)=""),"FEJL",Baggrundsark!AE636)</f>
        <v>FEJL</v>
      </c>
      <c r="AO636">
        <f>IF(VLOOKUP(AE636,Home!$C$8:$N$207,12,FALSE)="Timelønnet",1,0)</f>
        <v>0</v>
      </c>
      <c r="AP636">
        <f>SUM($AO$4:AO636)*AO636</f>
        <v>0</v>
      </c>
      <c r="AQ636">
        <f t="shared" si="223"/>
        <v>1</v>
      </c>
      <c r="AR636" t="str">
        <f t="shared" si="223"/>
        <v/>
      </c>
      <c r="AS636" t="e">
        <f t="shared" si="217"/>
        <v>#VALUE!</v>
      </c>
      <c r="AT636" s="45" t="e">
        <f t="shared" si="224"/>
        <v>#VALUE!</v>
      </c>
      <c r="AU636">
        <f>VLOOKUP(AQ636,Home!$C$8:$J$207,8,FALSE)</f>
        <v>0</v>
      </c>
    </row>
    <row r="637" spans="1:47" x14ac:dyDescent="0.25">
      <c r="A637" s="6">
        <f t="shared" si="209"/>
        <v>0</v>
      </c>
      <c r="B637" s="6">
        <f t="shared" si="218"/>
        <v>0</v>
      </c>
      <c r="C637" s="6" t="str">
        <f t="shared" si="210"/>
        <v/>
      </c>
      <c r="D637" s="7">
        <f t="shared" si="211"/>
        <v>0</v>
      </c>
      <c r="E637" s="7">
        <f t="shared" si="219"/>
        <v>0</v>
      </c>
      <c r="F637" s="7" t="str">
        <f t="shared" si="212"/>
        <v/>
      </c>
      <c r="G637" s="6">
        <f t="shared" si="213"/>
        <v>0</v>
      </c>
      <c r="H637" s="6">
        <f t="shared" si="220"/>
        <v>0</v>
      </c>
      <c r="I637" s="6" t="str">
        <f t="shared" si="221"/>
        <v/>
      </c>
      <c r="J637" s="11">
        <v>634</v>
      </c>
      <c r="K637" s="11">
        <f>IF(IFERROR(VLOOKUP(J637,Home!$A$8:$B$1048576,1,FALSE),0)=0,0,1)</f>
        <v>0</v>
      </c>
      <c r="L637" s="129" t="e">
        <f>IF(VLOOKUP(O637,Home!$C$8:$R$207,6,FALSE)="","",VLOOKUP(O637,Home!$C$8:$R$207,6,FALSE))</f>
        <v>#N/A</v>
      </c>
      <c r="M637" s="129" t="e">
        <f t="shared" si="206"/>
        <v>#N/A</v>
      </c>
      <c r="N637" s="11">
        <f>SUM($K$4:K637)</f>
        <v>200</v>
      </c>
      <c r="O637" s="11" t="str">
        <f>IF(P637="","",IF(IFERROR(VLOOKUP(N637,Home!$C$8:$R$1048576,1,FALSE),"")=0,"",IFERROR(VLOOKUP(N637,Home!$C$8:$R$1048576,1,FALSE),"")))</f>
        <v/>
      </c>
      <c r="P637" s="11" t="str">
        <f>IF(IFERROR(VLOOKUP(W637,Home!$C$8:$R$1048576,3,FALSE),"")=0,"",IFERROR(VLOOKUP(W637,Home!$C$8:$R$1048576,3,FALSE),""))</f>
        <v/>
      </c>
      <c r="Q637" s="11" t="str">
        <f t="shared" si="225"/>
        <v/>
      </c>
      <c r="R637" s="130" t="e">
        <f>VLOOKUP(Q637,'Baggrund til lister'!$G$4:$H$15,2,FALSE)</f>
        <v>#N/A</v>
      </c>
      <c r="S637" s="11" t="str">
        <f t="shared" si="207"/>
        <v/>
      </c>
      <c r="T637" s="11" t="str">
        <f>IF(IFERROR(VLOOKUP(N637,Home!$C$8:$R$1048576,11,FALSE),"")=0,"",IFERROR(VLOOKUP(N637,Home!$C$8:$R$1048576,11,FALSE),""))</f>
        <v/>
      </c>
      <c r="U637" s="11" t="str">
        <f>IF(IFERROR(VLOOKUP(O637,Home!$C$8:$R$1048576,12,FALSE),"")=0,"",IFERROR(VLOOKUP(O637,Home!$C$8:$R$1048576,12,FALSE),""))</f>
        <v/>
      </c>
      <c r="V637" s="11" t="str">
        <f>IF(IFERROR(VLOOKUP(O637,Home!$C$8:$R$1048576,8,FALSE),"")=0,"",IFERROR(VLOOKUP(O637,Home!$C$8:$R$1048576,8,FALSE),""))</f>
        <v/>
      </c>
      <c r="W637" s="11" t="str">
        <f>IF(OR(VLOOKUP(N637,Home!$C$7:$I$207,6,FALSE)="",VLOOKUP(N637,Home!$C$7:$I$207,7,FALSE)=""),"FEJL",SUM(Baggrundsark!$K$4:K637))</f>
        <v>FEJL</v>
      </c>
      <c r="Y637">
        <v>634</v>
      </c>
      <c r="Z637" s="1"/>
      <c r="AC637" s="44"/>
      <c r="AD637">
        <f t="shared" si="214"/>
        <v>0</v>
      </c>
      <c r="AE637">
        <f>SUM($AD$4:AD637)</f>
        <v>1</v>
      </c>
      <c r="AF637" s="103" t="str">
        <f>IFERROR(VLOOKUP(AN637,Home!$C$8:$E$207,3,FALSE),"")</f>
        <v/>
      </c>
      <c r="AG637" s="103" t="str">
        <f>IFERROR(VLOOKUP(AN637,Home!$C$8:$E$207,2,FALSE),"")</f>
        <v/>
      </c>
      <c r="AH637" s="104" t="str">
        <f>IF(VLOOKUP(AE637,Home!$C$8:$I$207,6,FALSE)="","",VLOOKUP(AE637,Home!$C$8:$I$207,6,FALSE))</f>
        <v/>
      </c>
      <c r="AI637" s="104" t="e">
        <f t="shared" si="222"/>
        <v>#VALUE!</v>
      </c>
      <c r="AJ637" s="105" t="e">
        <f t="shared" si="215"/>
        <v>#VALUE!</v>
      </c>
      <c r="AK637" s="103" t="e">
        <f t="shared" si="208"/>
        <v>#VALUE!</v>
      </c>
      <c r="AL637" s="103" t="e">
        <f t="shared" si="216"/>
        <v>#VALUE!</v>
      </c>
      <c r="AN637" t="str">
        <f>IF(OR(VLOOKUP(AE637,Home!$C$8:$I$207,6,FALSE)="",VLOOKUP(AE637,Home!$C$8:$I$207,7,FALSE)=""),"FEJL",Baggrundsark!AE637)</f>
        <v>FEJL</v>
      </c>
      <c r="AO637">
        <f>IF(VLOOKUP(AE637,Home!$C$8:$N$207,12,FALSE)="Timelønnet",1,0)</f>
        <v>0</v>
      </c>
      <c r="AP637">
        <f>SUM($AO$4:AO637)*AO637</f>
        <v>0</v>
      </c>
      <c r="AQ637">
        <f t="shared" si="223"/>
        <v>1</v>
      </c>
      <c r="AR637" t="str">
        <f t="shared" si="223"/>
        <v/>
      </c>
      <c r="AS637" t="e">
        <f t="shared" si="217"/>
        <v>#VALUE!</v>
      </c>
      <c r="AT637" s="45" t="e">
        <f t="shared" si="224"/>
        <v>#VALUE!</v>
      </c>
      <c r="AU637">
        <f>VLOOKUP(AQ637,Home!$C$8:$J$207,8,FALSE)</f>
        <v>0</v>
      </c>
    </row>
    <row r="638" spans="1:47" x14ac:dyDescent="0.25">
      <c r="A638" s="6">
        <f t="shared" si="209"/>
        <v>0</v>
      </c>
      <c r="B638" s="6">
        <f t="shared" si="218"/>
        <v>0</v>
      </c>
      <c r="C638" s="6" t="str">
        <f t="shared" si="210"/>
        <v/>
      </c>
      <c r="D638" s="7">
        <f t="shared" si="211"/>
        <v>0</v>
      </c>
      <c r="E638" s="7">
        <f t="shared" si="219"/>
        <v>0</v>
      </c>
      <c r="F638" s="7" t="str">
        <f t="shared" si="212"/>
        <v/>
      </c>
      <c r="G638" s="6">
        <f t="shared" si="213"/>
        <v>0</v>
      </c>
      <c r="H638" s="6">
        <f t="shared" si="220"/>
        <v>0</v>
      </c>
      <c r="I638" s="6" t="str">
        <f t="shared" si="221"/>
        <v/>
      </c>
      <c r="J638" s="11">
        <v>635</v>
      </c>
      <c r="K638" s="11">
        <f>IF(IFERROR(VLOOKUP(J638,Home!$A$8:$B$1048576,1,FALSE),0)=0,0,1)</f>
        <v>0</v>
      </c>
      <c r="L638" s="129" t="e">
        <f>IF(VLOOKUP(O638,Home!$C$8:$R$207,6,FALSE)="","",VLOOKUP(O638,Home!$C$8:$R$207,6,FALSE))</f>
        <v>#N/A</v>
      </c>
      <c r="M638" s="129" t="e">
        <f t="shared" si="206"/>
        <v>#N/A</v>
      </c>
      <c r="N638" s="11">
        <f>SUM($K$4:K638)</f>
        <v>200</v>
      </c>
      <c r="O638" s="11" t="str">
        <f>IF(P638="","",IF(IFERROR(VLOOKUP(N638,Home!$C$8:$R$1048576,1,FALSE),"")=0,"",IFERROR(VLOOKUP(N638,Home!$C$8:$R$1048576,1,FALSE),"")))</f>
        <v/>
      </c>
      <c r="P638" s="11" t="str">
        <f>IF(IFERROR(VLOOKUP(W638,Home!$C$8:$R$1048576,3,FALSE),"")=0,"",IFERROR(VLOOKUP(W638,Home!$C$8:$R$1048576,3,FALSE),""))</f>
        <v/>
      </c>
      <c r="Q638" s="11" t="str">
        <f t="shared" si="225"/>
        <v/>
      </c>
      <c r="R638" s="130" t="e">
        <f>VLOOKUP(Q638,'Baggrund til lister'!$G$4:$H$15,2,FALSE)</f>
        <v>#N/A</v>
      </c>
      <c r="S638" s="11" t="str">
        <f t="shared" si="207"/>
        <v/>
      </c>
      <c r="T638" s="11" t="str">
        <f>IF(IFERROR(VLOOKUP(N638,Home!$C$8:$R$1048576,11,FALSE),"")=0,"",IFERROR(VLOOKUP(N638,Home!$C$8:$R$1048576,11,FALSE),""))</f>
        <v/>
      </c>
      <c r="U638" s="11" t="str">
        <f>IF(IFERROR(VLOOKUP(O638,Home!$C$8:$R$1048576,12,FALSE),"")=0,"",IFERROR(VLOOKUP(O638,Home!$C$8:$R$1048576,12,FALSE),""))</f>
        <v/>
      </c>
      <c r="V638" s="11" t="str">
        <f>IF(IFERROR(VLOOKUP(O638,Home!$C$8:$R$1048576,8,FALSE),"")=0,"",IFERROR(VLOOKUP(O638,Home!$C$8:$R$1048576,8,FALSE),""))</f>
        <v/>
      </c>
      <c r="W638" s="11" t="str">
        <f>IF(OR(VLOOKUP(N638,Home!$C$7:$I$207,6,FALSE)="",VLOOKUP(N638,Home!$C$7:$I$207,7,FALSE)=""),"FEJL",SUM(Baggrundsark!$K$4:K638))</f>
        <v>FEJL</v>
      </c>
      <c r="Y638">
        <v>635</v>
      </c>
      <c r="Z638" s="1"/>
      <c r="AC638" s="44"/>
      <c r="AD638">
        <f t="shared" si="214"/>
        <v>0</v>
      </c>
      <c r="AE638">
        <f>SUM($AD$4:AD638)</f>
        <v>1</v>
      </c>
      <c r="AF638" s="103" t="str">
        <f>IFERROR(VLOOKUP(AN638,Home!$C$8:$E$207,3,FALSE),"")</f>
        <v/>
      </c>
      <c r="AG638" s="103" t="str">
        <f>IFERROR(VLOOKUP(AN638,Home!$C$8:$E$207,2,FALSE),"")</f>
        <v/>
      </c>
      <c r="AH638" s="104" t="str">
        <f>IF(VLOOKUP(AE638,Home!$C$8:$I$207,6,FALSE)="","",VLOOKUP(AE638,Home!$C$8:$I$207,6,FALSE))</f>
        <v/>
      </c>
      <c r="AI638" s="104" t="e">
        <f t="shared" si="222"/>
        <v>#VALUE!</v>
      </c>
      <c r="AJ638" s="105" t="e">
        <f t="shared" si="215"/>
        <v>#VALUE!</v>
      </c>
      <c r="AK638" s="103" t="e">
        <f t="shared" si="208"/>
        <v>#VALUE!</v>
      </c>
      <c r="AL638" s="103" t="e">
        <f t="shared" si="216"/>
        <v>#VALUE!</v>
      </c>
      <c r="AN638" t="str">
        <f>IF(OR(VLOOKUP(AE638,Home!$C$8:$I$207,6,FALSE)="",VLOOKUP(AE638,Home!$C$8:$I$207,7,FALSE)=""),"FEJL",Baggrundsark!AE638)</f>
        <v>FEJL</v>
      </c>
      <c r="AO638">
        <f>IF(VLOOKUP(AE638,Home!$C$8:$N$207,12,FALSE)="Timelønnet",1,0)</f>
        <v>0</v>
      </c>
      <c r="AP638">
        <f>SUM($AO$4:AO638)*AO638</f>
        <v>0</v>
      </c>
      <c r="AQ638">
        <f t="shared" si="223"/>
        <v>1</v>
      </c>
      <c r="AR638" t="str">
        <f t="shared" si="223"/>
        <v/>
      </c>
      <c r="AS638" t="e">
        <f t="shared" si="217"/>
        <v>#VALUE!</v>
      </c>
      <c r="AT638" s="45" t="e">
        <f t="shared" si="224"/>
        <v>#VALUE!</v>
      </c>
      <c r="AU638">
        <f>VLOOKUP(AQ638,Home!$C$8:$J$207,8,FALSE)</f>
        <v>0</v>
      </c>
    </row>
    <row r="639" spans="1:47" x14ac:dyDescent="0.25">
      <c r="A639" s="6">
        <f t="shared" si="209"/>
        <v>0</v>
      </c>
      <c r="B639" s="6">
        <f t="shared" si="218"/>
        <v>0</v>
      </c>
      <c r="C639" s="6" t="str">
        <f t="shared" si="210"/>
        <v/>
      </c>
      <c r="D639" s="7">
        <f t="shared" si="211"/>
        <v>0</v>
      </c>
      <c r="E639" s="7">
        <f t="shared" si="219"/>
        <v>0</v>
      </c>
      <c r="F639" s="7" t="str">
        <f t="shared" si="212"/>
        <v/>
      </c>
      <c r="G639" s="6">
        <f t="shared" si="213"/>
        <v>0</v>
      </c>
      <c r="H639" s="6">
        <f t="shared" si="220"/>
        <v>0</v>
      </c>
      <c r="I639" s="6" t="str">
        <f t="shared" si="221"/>
        <v/>
      </c>
      <c r="J639" s="11">
        <v>636</v>
      </c>
      <c r="K639" s="11">
        <f>IF(IFERROR(VLOOKUP(J639,Home!$A$8:$B$1048576,1,FALSE),0)=0,0,1)</f>
        <v>0</v>
      </c>
      <c r="L639" s="129" t="e">
        <f>IF(VLOOKUP(O639,Home!$C$8:$R$207,6,FALSE)="","",VLOOKUP(O639,Home!$C$8:$R$207,6,FALSE))</f>
        <v>#N/A</v>
      </c>
      <c r="M639" s="129" t="e">
        <f t="shared" si="206"/>
        <v>#N/A</v>
      </c>
      <c r="N639" s="11">
        <f>SUM($K$4:K639)</f>
        <v>200</v>
      </c>
      <c r="O639" s="11" t="str">
        <f>IF(P639="","",IF(IFERROR(VLOOKUP(N639,Home!$C$8:$R$1048576,1,FALSE),"")=0,"",IFERROR(VLOOKUP(N639,Home!$C$8:$R$1048576,1,FALSE),"")))</f>
        <v/>
      </c>
      <c r="P639" s="11" t="str">
        <f>IF(IFERROR(VLOOKUP(W639,Home!$C$8:$R$1048576,3,FALSE),"")=0,"",IFERROR(VLOOKUP(W639,Home!$C$8:$R$1048576,3,FALSE),""))</f>
        <v/>
      </c>
      <c r="Q639" s="11" t="str">
        <f t="shared" si="225"/>
        <v/>
      </c>
      <c r="R639" s="130" t="e">
        <f>VLOOKUP(Q639,'Baggrund til lister'!$G$4:$H$15,2,FALSE)</f>
        <v>#N/A</v>
      </c>
      <c r="S639" s="11" t="str">
        <f t="shared" si="207"/>
        <v/>
      </c>
      <c r="T639" s="11" t="str">
        <f>IF(IFERROR(VLOOKUP(N639,Home!$C$8:$R$1048576,11,FALSE),"")=0,"",IFERROR(VLOOKUP(N639,Home!$C$8:$R$1048576,11,FALSE),""))</f>
        <v/>
      </c>
      <c r="U639" s="11" t="str">
        <f>IF(IFERROR(VLOOKUP(O639,Home!$C$8:$R$1048576,12,FALSE),"")=0,"",IFERROR(VLOOKUP(O639,Home!$C$8:$R$1048576,12,FALSE),""))</f>
        <v/>
      </c>
      <c r="V639" s="11" t="str">
        <f>IF(IFERROR(VLOOKUP(O639,Home!$C$8:$R$1048576,8,FALSE),"")=0,"",IFERROR(VLOOKUP(O639,Home!$C$8:$R$1048576,8,FALSE),""))</f>
        <v/>
      </c>
      <c r="W639" s="11" t="str">
        <f>IF(OR(VLOOKUP(N639,Home!$C$7:$I$207,6,FALSE)="",VLOOKUP(N639,Home!$C$7:$I$207,7,FALSE)=""),"FEJL",SUM(Baggrundsark!$K$4:K639))</f>
        <v>FEJL</v>
      </c>
      <c r="Y639">
        <v>636</v>
      </c>
      <c r="Z639" s="1"/>
      <c r="AC639" s="44"/>
      <c r="AD639">
        <f t="shared" si="214"/>
        <v>0</v>
      </c>
      <c r="AE639">
        <f>SUM($AD$4:AD639)</f>
        <v>1</v>
      </c>
      <c r="AF639" s="103" t="str">
        <f>IFERROR(VLOOKUP(AN639,Home!$C$8:$E$207,3,FALSE),"")</f>
        <v/>
      </c>
      <c r="AG639" s="103" t="str">
        <f>IFERROR(VLOOKUP(AN639,Home!$C$8:$E$207,2,FALSE),"")</f>
        <v/>
      </c>
      <c r="AH639" s="104" t="str">
        <f>IF(VLOOKUP(AE639,Home!$C$8:$I$207,6,FALSE)="","",VLOOKUP(AE639,Home!$C$8:$I$207,6,FALSE))</f>
        <v/>
      </c>
      <c r="AI639" s="104" t="e">
        <f t="shared" si="222"/>
        <v>#VALUE!</v>
      </c>
      <c r="AJ639" s="105" t="e">
        <f t="shared" si="215"/>
        <v>#VALUE!</v>
      </c>
      <c r="AK639" s="103" t="e">
        <f t="shared" si="208"/>
        <v>#VALUE!</v>
      </c>
      <c r="AL639" s="103" t="e">
        <f t="shared" si="216"/>
        <v>#VALUE!</v>
      </c>
      <c r="AN639" t="str">
        <f>IF(OR(VLOOKUP(AE639,Home!$C$8:$I$207,6,FALSE)="",VLOOKUP(AE639,Home!$C$8:$I$207,7,FALSE)=""),"FEJL",Baggrundsark!AE639)</f>
        <v>FEJL</v>
      </c>
      <c r="AO639">
        <f>IF(VLOOKUP(AE639,Home!$C$8:$N$207,12,FALSE)="Timelønnet",1,0)</f>
        <v>0</v>
      </c>
      <c r="AP639">
        <f>SUM($AO$4:AO639)*AO639</f>
        <v>0</v>
      </c>
      <c r="AQ639">
        <f t="shared" si="223"/>
        <v>1</v>
      </c>
      <c r="AR639" t="str">
        <f t="shared" si="223"/>
        <v/>
      </c>
      <c r="AS639" t="e">
        <f t="shared" si="217"/>
        <v>#VALUE!</v>
      </c>
      <c r="AT639" s="45" t="e">
        <f t="shared" si="224"/>
        <v>#VALUE!</v>
      </c>
      <c r="AU639">
        <f>VLOOKUP(AQ639,Home!$C$8:$J$207,8,FALSE)</f>
        <v>0</v>
      </c>
    </row>
    <row r="640" spans="1:47" x14ac:dyDescent="0.25">
      <c r="A640" s="6">
        <f t="shared" si="209"/>
        <v>0</v>
      </c>
      <c r="B640" s="6">
        <f t="shared" si="218"/>
        <v>0</v>
      </c>
      <c r="C640" s="6" t="str">
        <f t="shared" si="210"/>
        <v/>
      </c>
      <c r="D640" s="7">
        <f t="shared" si="211"/>
        <v>0</v>
      </c>
      <c r="E640" s="7">
        <f t="shared" si="219"/>
        <v>0</v>
      </c>
      <c r="F640" s="7" t="str">
        <f t="shared" si="212"/>
        <v/>
      </c>
      <c r="G640" s="6">
        <f t="shared" si="213"/>
        <v>0</v>
      </c>
      <c r="H640" s="6">
        <f t="shared" si="220"/>
        <v>0</v>
      </c>
      <c r="I640" s="6" t="str">
        <f t="shared" si="221"/>
        <v/>
      </c>
      <c r="J640" s="11">
        <v>637</v>
      </c>
      <c r="K640" s="11">
        <f>IF(IFERROR(VLOOKUP(J640,Home!$A$8:$B$1048576,1,FALSE),0)=0,0,1)</f>
        <v>0</v>
      </c>
      <c r="L640" s="129" t="e">
        <f>IF(VLOOKUP(O640,Home!$C$8:$R$207,6,FALSE)="","",VLOOKUP(O640,Home!$C$8:$R$207,6,FALSE))</f>
        <v>#N/A</v>
      </c>
      <c r="M640" s="129" t="e">
        <f t="shared" si="206"/>
        <v>#N/A</v>
      </c>
      <c r="N640" s="11">
        <f>SUM($K$4:K640)</f>
        <v>200</v>
      </c>
      <c r="O640" s="11" t="str">
        <f>IF(P640="","",IF(IFERROR(VLOOKUP(N640,Home!$C$8:$R$1048576,1,FALSE),"")=0,"",IFERROR(VLOOKUP(N640,Home!$C$8:$R$1048576,1,FALSE),"")))</f>
        <v/>
      </c>
      <c r="P640" s="11" t="str">
        <f>IF(IFERROR(VLOOKUP(W640,Home!$C$8:$R$1048576,3,FALSE),"")=0,"",IFERROR(VLOOKUP(W640,Home!$C$8:$R$1048576,3,FALSE),""))</f>
        <v/>
      </c>
      <c r="Q640" s="11" t="str">
        <f t="shared" si="225"/>
        <v/>
      </c>
      <c r="R640" s="130" t="e">
        <f>VLOOKUP(Q640,'Baggrund til lister'!$G$4:$H$15,2,FALSE)</f>
        <v>#N/A</v>
      </c>
      <c r="S640" s="11" t="str">
        <f t="shared" si="207"/>
        <v/>
      </c>
      <c r="T640" s="11" t="str">
        <f>IF(IFERROR(VLOOKUP(N640,Home!$C$8:$R$1048576,11,FALSE),"")=0,"",IFERROR(VLOOKUP(N640,Home!$C$8:$R$1048576,11,FALSE),""))</f>
        <v/>
      </c>
      <c r="U640" s="11" t="str">
        <f>IF(IFERROR(VLOOKUP(O640,Home!$C$8:$R$1048576,12,FALSE),"")=0,"",IFERROR(VLOOKUP(O640,Home!$C$8:$R$1048576,12,FALSE),""))</f>
        <v/>
      </c>
      <c r="V640" s="11" t="str">
        <f>IF(IFERROR(VLOOKUP(O640,Home!$C$8:$R$1048576,8,FALSE),"")=0,"",IFERROR(VLOOKUP(O640,Home!$C$8:$R$1048576,8,FALSE),""))</f>
        <v/>
      </c>
      <c r="W640" s="11" t="str">
        <f>IF(OR(VLOOKUP(N640,Home!$C$7:$I$207,6,FALSE)="",VLOOKUP(N640,Home!$C$7:$I$207,7,FALSE)=""),"FEJL",SUM(Baggrundsark!$K$4:K640))</f>
        <v>FEJL</v>
      </c>
      <c r="Y640">
        <v>637</v>
      </c>
      <c r="Z640" s="1"/>
      <c r="AC640" s="44"/>
      <c r="AD640">
        <f t="shared" si="214"/>
        <v>0</v>
      </c>
      <c r="AE640">
        <f>SUM($AD$4:AD640)</f>
        <v>1</v>
      </c>
      <c r="AF640" s="103" t="str">
        <f>IFERROR(VLOOKUP(AN640,Home!$C$8:$E$207,3,FALSE),"")</f>
        <v/>
      </c>
      <c r="AG640" s="103" t="str">
        <f>IFERROR(VLOOKUP(AN640,Home!$C$8:$E$207,2,FALSE),"")</f>
        <v/>
      </c>
      <c r="AH640" s="104" t="str">
        <f>IF(VLOOKUP(AE640,Home!$C$8:$I$207,6,FALSE)="","",VLOOKUP(AE640,Home!$C$8:$I$207,6,FALSE))</f>
        <v/>
      </c>
      <c r="AI640" s="104" t="e">
        <f t="shared" si="222"/>
        <v>#VALUE!</v>
      </c>
      <c r="AJ640" s="105" t="e">
        <f t="shared" si="215"/>
        <v>#VALUE!</v>
      </c>
      <c r="AK640" s="103" t="e">
        <f t="shared" si="208"/>
        <v>#VALUE!</v>
      </c>
      <c r="AL640" s="103" t="e">
        <f t="shared" si="216"/>
        <v>#VALUE!</v>
      </c>
      <c r="AN640" t="str">
        <f>IF(OR(VLOOKUP(AE640,Home!$C$8:$I$207,6,FALSE)="",VLOOKUP(AE640,Home!$C$8:$I$207,7,FALSE)=""),"FEJL",Baggrundsark!AE640)</f>
        <v>FEJL</v>
      </c>
      <c r="AO640">
        <f>IF(VLOOKUP(AE640,Home!$C$8:$N$207,12,FALSE)="Timelønnet",1,0)</f>
        <v>0</v>
      </c>
      <c r="AP640">
        <f>SUM($AO$4:AO640)*AO640</f>
        <v>0</v>
      </c>
      <c r="AQ640">
        <f t="shared" si="223"/>
        <v>1</v>
      </c>
      <c r="AR640" t="str">
        <f t="shared" si="223"/>
        <v/>
      </c>
      <c r="AS640" t="e">
        <f t="shared" si="217"/>
        <v>#VALUE!</v>
      </c>
      <c r="AT640" s="45" t="e">
        <f t="shared" si="224"/>
        <v>#VALUE!</v>
      </c>
      <c r="AU640">
        <f>VLOOKUP(AQ640,Home!$C$8:$J$207,8,FALSE)</f>
        <v>0</v>
      </c>
    </row>
    <row r="641" spans="1:47" x14ac:dyDescent="0.25">
      <c r="A641" s="6">
        <f t="shared" si="209"/>
        <v>0</v>
      </c>
      <c r="B641" s="6">
        <f t="shared" si="218"/>
        <v>0</v>
      </c>
      <c r="C641" s="6" t="str">
        <f t="shared" si="210"/>
        <v/>
      </c>
      <c r="D641" s="7">
        <f t="shared" si="211"/>
        <v>0</v>
      </c>
      <c r="E641" s="7">
        <f t="shared" si="219"/>
        <v>0</v>
      </c>
      <c r="F641" s="7" t="str">
        <f t="shared" si="212"/>
        <v/>
      </c>
      <c r="G641" s="6">
        <f t="shared" si="213"/>
        <v>0</v>
      </c>
      <c r="H641" s="6">
        <f t="shared" si="220"/>
        <v>0</v>
      </c>
      <c r="I641" s="6" t="str">
        <f t="shared" si="221"/>
        <v/>
      </c>
      <c r="J641" s="11">
        <v>638</v>
      </c>
      <c r="K641" s="11">
        <f>IF(IFERROR(VLOOKUP(J641,Home!$A$8:$B$1048576,1,FALSE),0)=0,0,1)</f>
        <v>0</v>
      </c>
      <c r="L641" s="129" t="e">
        <f>IF(VLOOKUP(O641,Home!$C$8:$R$207,6,FALSE)="","",VLOOKUP(O641,Home!$C$8:$R$207,6,FALSE))</f>
        <v>#N/A</v>
      </c>
      <c r="M641" s="129" t="e">
        <f t="shared" si="206"/>
        <v>#N/A</v>
      </c>
      <c r="N641" s="11">
        <f>SUM($K$4:K641)</f>
        <v>200</v>
      </c>
      <c r="O641" s="11" t="str">
        <f>IF(P641="","",IF(IFERROR(VLOOKUP(N641,Home!$C$8:$R$1048576,1,FALSE),"")=0,"",IFERROR(VLOOKUP(N641,Home!$C$8:$R$1048576,1,FALSE),"")))</f>
        <v/>
      </c>
      <c r="P641" s="11" t="str">
        <f>IF(IFERROR(VLOOKUP(W641,Home!$C$8:$R$1048576,3,FALSE),"")=0,"",IFERROR(VLOOKUP(W641,Home!$C$8:$R$1048576,3,FALSE),""))</f>
        <v/>
      </c>
      <c r="Q641" s="11" t="str">
        <f t="shared" si="225"/>
        <v/>
      </c>
      <c r="R641" s="130" t="e">
        <f>VLOOKUP(Q641,'Baggrund til lister'!$G$4:$H$15,2,FALSE)</f>
        <v>#N/A</v>
      </c>
      <c r="S641" s="11" t="str">
        <f t="shared" si="207"/>
        <v/>
      </c>
      <c r="T641" s="11" t="str">
        <f>IF(IFERROR(VLOOKUP(N641,Home!$C$8:$R$1048576,11,FALSE),"")=0,"",IFERROR(VLOOKUP(N641,Home!$C$8:$R$1048576,11,FALSE),""))</f>
        <v/>
      </c>
      <c r="U641" s="11" t="str">
        <f>IF(IFERROR(VLOOKUP(O641,Home!$C$8:$R$1048576,12,FALSE),"")=0,"",IFERROR(VLOOKUP(O641,Home!$C$8:$R$1048576,12,FALSE),""))</f>
        <v/>
      </c>
      <c r="V641" s="11" t="str">
        <f>IF(IFERROR(VLOOKUP(O641,Home!$C$8:$R$1048576,8,FALSE),"")=0,"",IFERROR(VLOOKUP(O641,Home!$C$8:$R$1048576,8,FALSE),""))</f>
        <v/>
      </c>
      <c r="W641" s="11" t="str">
        <f>IF(OR(VLOOKUP(N641,Home!$C$7:$I$207,6,FALSE)="",VLOOKUP(N641,Home!$C$7:$I$207,7,FALSE)=""),"FEJL",SUM(Baggrundsark!$K$4:K641))</f>
        <v>FEJL</v>
      </c>
      <c r="Y641">
        <v>638</v>
      </c>
      <c r="Z641" s="1"/>
      <c r="AC641" s="44"/>
      <c r="AD641">
        <f t="shared" si="214"/>
        <v>0</v>
      </c>
      <c r="AE641">
        <f>SUM($AD$4:AD641)</f>
        <v>1</v>
      </c>
      <c r="AF641" s="103" t="str">
        <f>IFERROR(VLOOKUP(AN641,Home!$C$8:$E$207,3,FALSE),"")</f>
        <v/>
      </c>
      <c r="AG641" s="103" t="str">
        <f>IFERROR(VLOOKUP(AN641,Home!$C$8:$E$207,2,FALSE),"")</f>
        <v/>
      </c>
      <c r="AH641" s="104" t="str">
        <f>IF(VLOOKUP(AE641,Home!$C$8:$I$207,6,FALSE)="","",VLOOKUP(AE641,Home!$C$8:$I$207,6,FALSE))</f>
        <v/>
      </c>
      <c r="AI641" s="104" t="e">
        <f t="shared" si="222"/>
        <v>#VALUE!</v>
      </c>
      <c r="AJ641" s="105" t="e">
        <f t="shared" si="215"/>
        <v>#VALUE!</v>
      </c>
      <c r="AK641" s="103" t="e">
        <f t="shared" si="208"/>
        <v>#VALUE!</v>
      </c>
      <c r="AL641" s="103" t="e">
        <f t="shared" si="216"/>
        <v>#VALUE!</v>
      </c>
      <c r="AN641" t="str">
        <f>IF(OR(VLOOKUP(AE641,Home!$C$8:$I$207,6,FALSE)="",VLOOKUP(AE641,Home!$C$8:$I$207,7,FALSE)=""),"FEJL",Baggrundsark!AE641)</f>
        <v>FEJL</v>
      </c>
      <c r="AO641">
        <f>IF(VLOOKUP(AE641,Home!$C$8:$N$207,12,FALSE)="Timelønnet",1,0)</f>
        <v>0</v>
      </c>
      <c r="AP641">
        <f>SUM($AO$4:AO641)*AO641</f>
        <v>0</v>
      </c>
      <c r="AQ641">
        <f t="shared" si="223"/>
        <v>1</v>
      </c>
      <c r="AR641" t="str">
        <f t="shared" si="223"/>
        <v/>
      </c>
      <c r="AS641" t="e">
        <f t="shared" si="217"/>
        <v>#VALUE!</v>
      </c>
      <c r="AT641" s="45" t="e">
        <f t="shared" si="224"/>
        <v>#VALUE!</v>
      </c>
      <c r="AU641">
        <f>VLOOKUP(AQ641,Home!$C$8:$J$207,8,FALSE)</f>
        <v>0</v>
      </c>
    </row>
    <row r="642" spans="1:47" x14ac:dyDescent="0.25">
      <c r="A642" s="6">
        <f t="shared" si="209"/>
        <v>0</v>
      </c>
      <c r="B642" s="6">
        <f t="shared" si="218"/>
        <v>0</v>
      </c>
      <c r="C642" s="6" t="str">
        <f t="shared" si="210"/>
        <v/>
      </c>
      <c r="D642" s="7">
        <f t="shared" si="211"/>
        <v>0</v>
      </c>
      <c r="E642" s="7">
        <f t="shared" si="219"/>
        <v>0</v>
      </c>
      <c r="F642" s="7" t="str">
        <f t="shared" si="212"/>
        <v/>
      </c>
      <c r="G642" s="6">
        <f t="shared" si="213"/>
        <v>0</v>
      </c>
      <c r="H642" s="6">
        <f t="shared" si="220"/>
        <v>0</v>
      </c>
      <c r="I642" s="6" t="str">
        <f t="shared" si="221"/>
        <v/>
      </c>
      <c r="J642" s="11">
        <v>639</v>
      </c>
      <c r="K642" s="11">
        <f>IF(IFERROR(VLOOKUP(J642,Home!$A$8:$B$1048576,1,FALSE),0)=0,0,1)</f>
        <v>0</v>
      </c>
      <c r="L642" s="129" t="e">
        <f>IF(VLOOKUP(O642,Home!$C$8:$R$207,6,FALSE)="","",VLOOKUP(O642,Home!$C$8:$R$207,6,FALSE))</f>
        <v>#N/A</v>
      </c>
      <c r="M642" s="129" t="e">
        <f t="shared" si="206"/>
        <v>#N/A</v>
      </c>
      <c r="N642" s="11">
        <f>SUM($K$4:K642)</f>
        <v>200</v>
      </c>
      <c r="O642" s="11" t="str">
        <f>IF(P642="","",IF(IFERROR(VLOOKUP(N642,Home!$C$8:$R$1048576,1,FALSE),"")=0,"",IFERROR(VLOOKUP(N642,Home!$C$8:$R$1048576,1,FALSE),"")))</f>
        <v/>
      </c>
      <c r="P642" s="11" t="str">
        <f>IF(IFERROR(VLOOKUP(W642,Home!$C$8:$R$1048576,3,FALSE),"")=0,"",IFERROR(VLOOKUP(W642,Home!$C$8:$R$1048576,3,FALSE),""))</f>
        <v/>
      </c>
      <c r="Q642" s="11" t="str">
        <f t="shared" si="225"/>
        <v/>
      </c>
      <c r="R642" s="130" t="e">
        <f>VLOOKUP(Q642,'Baggrund til lister'!$G$4:$H$15,2,FALSE)</f>
        <v>#N/A</v>
      </c>
      <c r="S642" s="11" t="str">
        <f t="shared" si="207"/>
        <v/>
      </c>
      <c r="T642" s="11" t="str">
        <f>IF(IFERROR(VLOOKUP(N642,Home!$C$8:$R$1048576,11,FALSE),"")=0,"",IFERROR(VLOOKUP(N642,Home!$C$8:$R$1048576,11,FALSE),""))</f>
        <v/>
      </c>
      <c r="U642" s="11" t="str">
        <f>IF(IFERROR(VLOOKUP(O642,Home!$C$8:$R$1048576,12,FALSE),"")=0,"",IFERROR(VLOOKUP(O642,Home!$C$8:$R$1048576,12,FALSE),""))</f>
        <v/>
      </c>
      <c r="V642" s="11" t="str">
        <f>IF(IFERROR(VLOOKUP(O642,Home!$C$8:$R$1048576,8,FALSE),"")=0,"",IFERROR(VLOOKUP(O642,Home!$C$8:$R$1048576,8,FALSE),""))</f>
        <v/>
      </c>
      <c r="W642" s="11" t="str">
        <f>IF(OR(VLOOKUP(N642,Home!$C$7:$I$207,6,FALSE)="",VLOOKUP(N642,Home!$C$7:$I$207,7,FALSE)=""),"FEJL",SUM(Baggrundsark!$K$4:K642))</f>
        <v>FEJL</v>
      </c>
      <c r="Y642">
        <v>639</v>
      </c>
      <c r="Z642" s="1"/>
      <c r="AC642" s="44"/>
      <c r="AD642">
        <f t="shared" si="214"/>
        <v>0</v>
      </c>
      <c r="AE642">
        <f>SUM($AD$4:AD642)</f>
        <v>1</v>
      </c>
      <c r="AF642" s="103" t="str">
        <f>IFERROR(VLOOKUP(AN642,Home!$C$8:$E$207,3,FALSE),"")</f>
        <v/>
      </c>
      <c r="AG642" s="103" t="str">
        <f>IFERROR(VLOOKUP(AN642,Home!$C$8:$E$207,2,FALSE),"")</f>
        <v/>
      </c>
      <c r="AH642" s="104" t="str">
        <f>IF(VLOOKUP(AE642,Home!$C$8:$I$207,6,FALSE)="","",VLOOKUP(AE642,Home!$C$8:$I$207,6,FALSE))</f>
        <v/>
      </c>
      <c r="AI642" s="104" t="e">
        <f t="shared" si="222"/>
        <v>#VALUE!</v>
      </c>
      <c r="AJ642" s="105" t="e">
        <f t="shared" si="215"/>
        <v>#VALUE!</v>
      </c>
      <c r="AK642" s="103" t="e">
        <f t="shared" si="208"/>
        <v>#VALUE!</v>
      </c>
      <c r="AL642" s="103" t="e">
        <f t="shared" si="216"/>
        <v>#VALUE!</v>
      </c>
      <c r="AN642" t="str">
        <f>IF(OR(VLOOKUP(AE642,Home!$C$8:$I$207,6,FALSE)="",VLOOKUP(AE642,Home!$C$8:$I$207,7,FALSE)=""),"FEJL",Baggrundsark!AE642)</f>
        <v>FEJL</v>
      </c>
      <c r="AO642">
        <f>IF(VLOOKUP(AE642,Home!$C$8:$N$207,12,FALSE)="Timelønnet",1,0)</f>
        <v>0</v>
      </c>
      <c r="AP642">
        <f>SUM($AO$4:AO642)*AO642</f>
        <v>0</v>
      </c>
      <c r="AQ642">
        <f t="shared" si="223"/>
        <v>1</v>
      </c>
      <c r="AR642" t="str">
        <f t="shared" si="223"/>
        <v/>
      </c>
      <c r="AS642" t="e">
        <f t="shared" si="217"/>
        <v>#VALUE!</v>
      </c>
      <c r="AT642" s="45" t="e">
        <f t="shared" si="224"/>
        <v>#VALUE!</v>
      </c>
      <c r="AU642">
        <f>VLOOKUP(AQ642,Home!$C$8:$J$207,8,FALSE)</f>
        <v>0</v>
      </c>
    </row>
    <row r="643" spans="1:47" x14ac:dyDescent="0.25">
      <c r="A643" s="6">
        <f t="shared" si="209"/>
        <v>0</v>
      </c>
      <c r="B643" s="6">
        <f t="shared" si="218"/>
        <v>0</v>
      </c>
      <c r="C643" s="6" t="str">
        <f t="shared" si="210"/>
        <v/>
      </c>
      <c r="D643" s="7">
        <f t="shared" si="211"/>
        <v>0</v>
      </c>
      <c r="E643" s="7">
        <f t="shared" si="219"/>
        <v>0</v>
      </c>
      <c r="F643" s="7" t="str">
        <f t="shared" si="212"/>
        <v/>
      </c>
      <c r="G643" s="6">
        <f t="shared" si="213"/>
        <v>0</v>
      </c>
      <c r="H643" s="6">
        <f t="shared" si="220"/>
        <v>0</v>
      </c>
      <c r="I643" s="6" t="str">
        <f t="shared" si="221"/>
        <v/>
      </c>
      <c r="J643" s="11">
        <v>640</v>
      </c>
      <c r="K643" s="11">
        <f>IF(IFERROR(VLOOKUP(J643,Home!$A$8:$B$1048576,1,FALSE),0)=0,0,1)</f>
        <v>0</v>
      </c>
      <c r="L643" s="129" t="e">
        <f>IF(VLOOKUP(O643,Home!$C$8:$R$207,6,FALSE)="","",VLOOKUP(O643,Home!$C$8:$R$207,6,FALSE))</f>
        <v>#N/A</v>
      </c>
      <c r="M643" s="129" t="e">
        <f t="shared" si="206"/>
        <v>#N/A</v>
      </c>
      <c r="N643" s="11">
        <f>SUM($K$4:K643)</f>
        <v>200</v>
      </c>
      <c r="O643" s="11" t="str">
        <f>IF(P643="","",IF(IFERROR(VLOOKUP(N643,Home!$C$8:$R$1048576,1,FALSE),"")=0,"",IFERROR(VLOOKUP(N643,Home!$C$8:$R$1048576,1,FALSE),"")))</f>
        <v/>
      </c>
      <c r="P643" s="11" t="str">
        <f>IF(IFERROR(VLOOKUP(W643,Home!$C$8:$R$1048576,3,FALSE),"")=0,"",IFERROR(VLOOKUP(W643,Home!$C$8:$R$1048576,3,FALSE),""))</f>
        <v/>
      </c>
      <c r="Q643" s="11" t="str">
        <f t="shared" si="225"/>
        <v/>
      </c>
      <c r="R643" s="130" t="e">
        <f>VLOOKUP(Q643,'Baggrund til lister'!$G$4:$H$15,2,FALSE)</f>
        <v>#N/A</v>
      </c>
      <c r="S643" s="11" t="str">
        <f t="shared" si="207"/>
        <v/>
      </c>
      <c r="T643" s="11" t="str">
        <f>IF(IFERROR(VLOOKUP(N643,Home!$C$8:$R$1048576,11,FALSE),"")=0,"",IFERROR(VLOOKUP(N643,Home!$C$8:$R$1048576,11,FALSE),""))</f>
        <v/>
      </c>
      <c r="U643" s="11" t="str">
        <f>IF(IFERROR(VLOOKUP(O643,Home!$C$8:$R$1048576,12,FALSE),"")=0,"",IFERROR(VLOOKUP(O643,Home!$C$8:$R$1048576,12,FALSE),""))</f>
        <v/>
      </c>
      <c r="V643" s="11" t="str">
        <f>IF(IFERROR(VLOOKUP(O643,Home!$C$8:$R$1048576,8,FALSE),"")=0,"",IFERROR(VLOOKUP(O643,Home!$C$8:$R$1048576,8,FALSE),""))</f>
        <v/>
      </c>
      <c r="W643" s="11" t="str">
        <f>IF(OR(VLOOKUP(N643,Home!$C$7:$I$207,6,FALSE)="",VLOOKUP(N643,Home!$C$7:$I$207,7,FALSE)=""),"FEJL",SUM(Baggrundsark!$K$4:K643))</f>
        <v>FEJL</v>
      </c>
      <c r="Y643">
        <v>640</v>
      </c>
      <c r="Z643" s="1"/>
      <c r="AC643" s="44"/>
      <c r="AD643">
        <f t="shared" si="214"/>
        <v>0</v>
      </c>
      <c r="AE643">
        <f>SUM($AD$4:AD643)</f>
        <v>1</v>
      </c>
      <c r="AF643" s="103" t="str">
        <f>IFERROR(VLOOKUP(AN643,Home!$C$8:$E$207,3,FALSE),"")</f>
        <v/>
      </c>
      <c r="AG643" s="103" t="str">
        <f>IFERROR(VLOOKUP(AN643,Home!$C$8:$E$207,2,FALSE),"")</f>
        <v/>
      </c>
      <c r="AH643" s="104" t="str">
        <f>IF(VLOOKUP(AE643,Home!$C$8:$I$207,6,FALSE)="","",VLOOKUP(AE643,Home!$C$8:$I$207,6,FALSE))</f>
        <v/>
      </c>
      <c r="AI643" s="104" t="e">
        <f t="shared" si="222"/>
        <v>#VALUE!</v>
      </c>
      <c r="AJ643" s="105" t="e">
        <f t="shared" si="215"/>
        <v>#VALUE!</v>
      </c>
      <c r="AK643" s="103" t="e">
        <f t="shared" si="208"/>
        <v>#VALUE!</v>
      </c>
      <c r="AL643" s="103" t="e">
        <f t="shared" si="216"/>
        <v>#VALUE!</v>
      </c>
      <c r="AN643" t="str">
        <f>IF(OR(VLOOKUP(AE643,Home!$C$8:$I$207,6,FALSE)="",VLOOKUP(AE643,Home!$C$8:$I$207,7,FALSE)=""),"FEJL",Baggrundsark!AE643)</f>
        <v>FEJL</v>
      </c>
      <c r="AO643">
        <f>IF(VLOOKUP(AE643,Home!$C$8:$N$207,12,FALSE)="Timelønnet",1,0)</f>
        <v>0</v>
      </c>
      <c r="AP643">
        <f>SUM($AO$4:AO643)*AO643</f>
        <v>0</v>
      </c>
      <c r="AQ643">
        <f t="shared" si="223"/>
        <v>1</v>
      </c>
      <c r="AR643" t="str">
        <f t="shared" si="223"/>
        <v/>
      </c>
      <c r="AS643" t="e">
        <f t="shared" si="217"/>
        <v>#VALUE!</v>
      </c>
      <c r="AT643" s="45" t="e">
        <f t="shared" si="224"/>
        <v>#VALUE!</v>
      </c>
      <c r="AU643">
        <f>VLOOKUP(AQ643,Home!$C$8:$J$207,8,FALSE)</f>
        <v>0</v>
      </c>
    </row>
    <row r="644" spans="1:47" x14ac:dyDescent="0.25">
      <c r="A644" s="6">
        <f t="shared" si="209"/>
        <v>0</v>
      </c>
      <c r="B644" s="6">
        <f t="shared" si="218"/>
        <v>0</v>
      </c>
      <c r="C644" s="6" t="str">
        <f t="shared" si="210"/>
        <v/>
      </c>
      <c r="D644" s="7">
        <f t="shared" si="211"/>
        <v>0</v>
      </c>
      <c r="E644" s="7">
        <f t="shared" si="219"/>
        <v>0</v>
      </c>
      <c r="F644" s="7" t="str">
        <f t="shared" si="212"/>
        <v/>
      </c>
      <c r="G644" s="6">
        <f t="shared" si="213"/>
        <v>0</v>
      </c>
      <c r="H644" s="6">
        <f t="shared" si="220"/>
        <v>0</v>
      </c>
      <c r="I644" s="6" t="str">
        <f t="shared" si="221"/>
        <v/>
      </c>
      <c r="J644" s="11">
        <v>641</v>
      </c>
      <c r="K644" s="11">
        <f>IF(IFERROR(VLOOKUP(J644,Home!$A$8:$B$1048576,1,FALSE),0)=0,0,1)</f>
        <v>0</v>
      </c>
      <c r="L644" s="129" t="e">
        <f>IF(VLOOKUP(O644,Home!$C$8:$R$207,6,FALSE)="","",VLOOKUP(O644,Home!$C$8:$R$207,6,FALSE))</f>
        <v>#N/A</v>
      </c>
      <c r="M644" s="129" t="e">
        <f t="shared" ref="M644:M707" si="226">IF(O644=O643,EDATE(M643,1),L644)</f>
        <v>#N/A</v>
      </c>
      <c r="N644" s="11">
        <f>SUM($K$4:K644)</f>
        <v>200</v>
      </c>
      <c r="O644" s="11" t="str">
        <f>IF(P644="","",IF(IFERROR(VLOOKUP(N644,Home!$C$8:$R$1048576,1,FALSE),"")=0,"",IFERROR(VLOOKUP(N644,Home!$C$8:$R$1048576,1,FALSE),"")))</f>
        <v/>
      </c>
      <c r="P644" s="11" t="str">
        <f>IF(IFERROR(VLOOKUP(W644,Home!$C$8:$R$1048576,3,FALSE),"")=0,"",IFERROR(VLOOKUP(W644,Home!$C$8:$R$1048576,3,FALSE),""))</f>
        <v/>
      </c>
      <c r="Q644" s="11" t="str">
        <f t="shared" si="225"/>
        <v/>
      </c>
      <c r="R644" s="130" t="e">
        <f>VLOOKUP(Q644,'Baggrund til lister'!$G$4:$H$15,2,FALSE)</f>
        <v>#N/A</v>
      </c>
      <c r="S644" s="11" t="str">
        <f t="shared" ref="S644:S707" si="227">IFERROR(YEAR(M644),"")</f>
        <v/>
      </c>
      <c r="T644" s="11" t="str">
        <f>IF(IFERROR(VLOOKUP(N644,Home!$C$8:$R$1048576,11,FALSE),"")=0,"",IFERROR(VLOOKUP(N644,Home!$C$8:$R$1048576,11,FALSE),""))</f>
        <v/>
      </c>
      <c r="U644" s="11" t="str">
        <f>IF(IFERROR(VLOOKUP(O644,Home!$C$8:$R$1048576,12,FALSE),"")=0,"",IFERROR(VLOOKUP(O644,Home!$C$8:$R$1048576,12,FALSE),""))</f>
        <v/>
      </c>
      <c r="V644" s="11" t="str">
        <f>IF(IFERROR(VLOOKUP(O644,Home!$C$8:$R$1048576,8,FALSE),"")=0,"",IFERROR(VLOOKUP(O644,Home!$C$8:$R$1048576,8,FALSE),""))</f>
        <v/>
      </c>
      <c r="W644" s="11" t="str">
        <f>IF(OR(VLOOKUP(N644,Home!$C$7:$I$207,6,FALSE)="",VLOOKUP(N644,Home!$C$7:$I$207,7,FALSE)=""),"FEJL",SUM(Baggrundsark!$K$4:K644))</f>
        <v>FEJL</v>
      </c>
      <c r="Y644">
        <v>641</v>
      </c>
      <c r="Z644" s="1"/>
      <c r="AC644" s="44"/>
      <c r="AD644">
        <f t="shared" si="214"/>
        <v>0</v>
      </c>
      <c r="AE644">
        <f>SUM($AD$4:AD644)</f>
        <v>1</v>
      </c>
      <c r="AF644" s="103" t="str">
        <f>IFERROR(VLOOKUP(AN644,Home!$C$8:$E$207,3,FALSE),"")</f>
        <v/>
      </c>
      <c r="AG644" s="103" t="str">
        <f>IFERROR(VLOOKUP(AN644,Home!$C$8:$E$207,2,FALSE),"")</f>
        <v/>
      </c>
      <c r="AH644" s="104" t="str">
        <f>IF(VLOOKUP(AE644,Home!$C$8:$I$207,6,FALSE)="","",VLOOKUP(AE644,Home!$C$8:$I$207,6,FALSE))</f>
        <v/>
      </c>
      <c r="AI644" s="104" t="e">
        <f t="shared" si="222"/>
        <v>#VALUE!</v>
      </c>
      <c r="AJ644" s="105" t="e">
        <f t="shared" si="215"/>
        <v>#VALUE!</v>
      </c>
      <c r="AK644" s="103" t="e">
        <f t="shared" ref="AK644:AK707" si="228">YEAR(AI644)</f>
        <v>#VALUE!</v>
      </c>
      <c r="AL644" s="103" t="e">
        <f t="shared" si="216"/>
        <v>#VALUE!</v>
      </c>
      <c r="AN644" t="str">
        <f>IF(OR(VLOOKUP(AE644,Home!$C$8:$I$207,6,FALSE)="",VLOOKUP(AE644,Home!$C$8:$I$207,7,FALSE)=""),"FEJL",Baggrundsark!AE644)</f>
        <v>FEJL</v>
      </c>
      <c r="AO644">
        <f>IF(VLOOKUP(AE644,Home!$C$8:$N$207,12,FALSE)="Timelønnet",1,0)</f>
        <v>0</v>
      </c>
      <c r="AP644">
        <f>SUM($AO$4:AO644)*AO644</f>
        <v>0</v>
      </c>
      <c r="AQ644">
        <f t="shared" si="223"/>
        <v>1</v>
      </c>
      <c r="AR644" t="str">
        <f t="shared" si="223"/>
        <v/>
      </c>
      <c r="AS644" t="e">
        <f t="shared" si="217"/>
        <v>#VALUE!</v>
      </c>
      <c r="AT644" s="45" t="e">
        <f t="shared" si="224"/>
        <v>#VALUE!</v>
      </c>
      <c r="AU644">
        <f>VLOOKUP(AQ644,Home!$C$8:$J$207,8,FALSE)</f>
        <v>0</v>
      </c>
    </row>
    <row r="645" spans="1:47" x14ac:dyDescent="0.25">
      <c r="A645" s="6">
        <f t="shared" ref="A645:A708" si="229">IF(U645="Kontraktansat",1,0)</f>
        <v>0</v>
      </c>
      <c r="B645" s="6">
        <f t="shared" si="218"/>
        <v>0</v>
      </c>
      <c r="C645" s="6" t="str">
        <f t="shared" ref="C645:C708" si="230">IF(B645=B644,"",B645)</f>
        <v/>
      </c>
      <c r="D645" s="7">
        <f t="shared" ref="D645:D708" si="231">IF(U645="Månedslønnet",1,0)</f>
        <v>0</v>
      </c>
      <c r="E645" s="7">
        <f t="shared" si="219"/>
        <v>0</v>
      </c>
      <c r="F645" s="7" t="str">
        <f t="shared" ref="F645:F708" si="232">IF(E645=E644,"",E645)</f>
        <v/>
      </c>
      <c r="G645" s="6">
        <f t="shared" ref="G645:G708" si="233">IF(U645="Standardsats",1,0)</f>
        <v>0</v>
      </c>
      <c r="H645" s="6">
        <f t="shared" si="220"/>
        <v>0</v>
      </c>
      <c r="I645" s="6" t="str">
        <f t="shared" si="221"/>
        <v/>
      </c>
      <c r="J645" s="11">
        <v>642</v>
      </c>
      <c r="K645" s="11">
        <f>IF(IFERROR(VLOOKUP(J645,Home!$A$8:$B$1048576,1,FALSE),0)=0,0,1)</f>
        <v>0</v>
      </c>
      <c r="L645" s="129" t="e">
        <f>IF(VLOOKUP(O645,Home!$C$8:$R$207,6,FALSE)="","",VLOOKUP(O645,Home!$C$8:$R$207,6,FALSE))</f>
        <v>#N/A</v>
      </c>
      <c r="M645" s="129" t="e">
        <f t="shared" si="226"/>
        <v>#N/A</v>
      </c>
      <c r="N645" s="11">
        <f>SUM($K$4:K645)</f>
        <v>200</v>
      </c>
      <c r="O645" s="11" t="str">
        <f>IF(P645="","",IF(IFERROR(VLOOKUP(N645,Home!$C$8:$R$1048576,1,FALSE),"")=0,"",IFERROR(VLOOKUP(N645,Home!$C$8:$R$1048576,1,FALSE),"")))</f>
        <v/>
      </c>
      <c r="P645" s="11" t="str">
        <f>IF(IFERROR(VLOOKUP(W645,Home!$C$8:$R$1048576,3,FALSE),"")=0,"",IFERROR(VLOOKUP(W645,Home!$C$8:$R$1048576,3,FALSE),""))</f>
        <v/>
      </c>
      <c r="Q645" s="11" t="str">
        <f t="shared" si="225"/>
        <v/>
      </c>
      <c r="R645" s="130" t="e">
        <f>VLOOKUP(Q645,'Baggrund til lister'!$G$4:$H$15,2,FALSE)</f>
        <v>#N/A</v>
      </c>
      <c r="S645" s="11" t="str">
        <f t="shared" si="227"/>
        <v/>
      </c>
      <c r="T645" s="11" t="str">
        <f>IF(IFERROR(VLOOKUP(N645,Home!$C$8:$R$1048576,11,FALSE),"")=0,"",IFERROR(VLOOKUP(N645,Home!$C$8:$R$1048576,11,FALSE),""))</f>
        <v/>
      </c>
      <c r="U645" s="11" t="str">
        <f>IF(IFERROR(VLOOKUP(O645,Home!$C$8:$R$1048576,12,FALSE),"")=0,"",IFERROR(VLOOKUP(O645,Home!$C$8:$R$1048576,12,FALSE),""))</f>
        <v/>
      </c>
      <c r="V645" s="11" t="str">
        <f>IF(IFERROR(VLOOKUP(O645,Home!$C$8:$R$1048576,8,FALSE),"")=0,"",IFERROR(VLOOKUP(O645,Home!$C$8:$R$1048576,8,FALSE),""))</f>
        <v/>
      </c>
      <c r="W645" s="11" t="str">
        <f>IF(OR(VLOOKUP(N645,Home!$C$7:$I$207,6,FALSE)="",VLOOKUP(N645,Home!$C$7:$I$207,7,FALSE)=""),"FEJL",SUM(Baggrundsark!$K$4:K645))</f>
        <v>FEJL</v>
      </c>
      <c r="Y645">
        <v>642</v>
      </c>
      <c r="Z645" s="1"/>
      <c r="AC645" s="44"/>
      <c r="AD645">
        <f t="shared" ref="AD645:AD708" si="234">IF(IFERROR(VLOOKUP(Y645,$AC$4:$AC$203,1,FALSE),0)=0,0,1)</f>
        <v>0</v>
      </c>
      <c r="AE645">
        <f>SUM($AD$4:AD645)</f>
        <v>1</v>
      </c>
      <c r="AF645" s="103" t="str">
        <f>IFERROR(VLOOKUP(AN645,Home!$C$8:$E$207,3,FALSE),"")</f>
        <v/>
      </c>
      <c r="AG645" s="103" t="str">
        <f>IFERROR(VLOOKUP(AN645,Home!$C$8:$E$207,2,FALSE),"")</f>
        <v/>
      </c>
      <c r="AH645" s="104" t="str">
        <f>IF(VLOOKUP(AE645,Home!$C$8:$I$207,6,FALSE)="","",VLOOKUP(AE645,Home!$C$8:$I$207,6,FALSE))</f>
        <v/>
      </c>
      <c r="AI645" s="104" t="e">
        <f t="shared" si="222"/>
        <v>#VALUE!</v>
      </c>
      <c r="AJ645" s="105" t="e">
        <f t="shared" ref="AJ645:AJ708" si="235">1+INT((AI645-DATE(YEAR(AI645+4-WEEKDAY(AI645+6)),1,5)+WEEKDAY(DATE(YEAR(AI645+4-WEEKDAY(AI645+6)),1,3)))/7)</f>
        <v>#VALUE!</v>
      </c>
      <c r="AK645" s="103" t="e">
        <f t="shared" si="228"/>
        <v>#VALUE!</v>
      </c>
      <c r="AL645" s="103" t="e">
        <f t="shared" ref="AL645:AL708" si="236">AK645&amp;" "&amp;AJ645</f>
        <v>#VALUE!</v>
      </c>
      <c r="AN645" t="str">
        <f>IF(OR(VLOOKUP(AE645,Home!$C$8:$I$207,6,FALSE)="",VLOOKUP(AE645,Home!$C$8:$I$207,7,FALSE)=""),"FEJL",Baggrundsark!AE645)</f>
        <v>FEJL</v>
      </c>
      <c r="AO645">
        <f>IF(VLOOKUP(AE645,Home!$C$8:$N$207,12,FALSE)="Timelønnet",1,0)</f>
        <v>0</v>
      </c>
      <c r="AP645">
        <f>SUM($AO$4:AO645)*AO645</f>
        <v>0</v>
      </c>
      <c r="AQ645">
        <f t="shared" si="223"/>
        <v>1</v>
      </c>
      <c r="AR645" t="str">
        <f t="shared" si="223"/>
        <v/>
      </c>
      <c r="AS645" t="e">
        <f t="shared" ref="AS645:AS708" si="237">VLOOKUP(AL645,$BB$4:$BC$476,2,FALSE)</f>
        <v>#VALUE!</v>
      </c>
      <c r="AT645" s="45" t="e">
        <f t="shared" si="224"/>
        <v>#VALUE!</v>
      </c>
      <c r="AU645">
        <f>VLOOKUP(AQ645,Home!$C$8:$J$207,8,FALSE)</f>
        <v>0</v>
      </c>
    </row>
    <row r="646" spans="1:47" x14ac:dyDescent="0.25">
      <c r="A646" s="6">
        <f t="shared" si="229"/>
        <v>0</v>
      </c>
      <c r="B646" s="6">
        <f t="shared" ref="B646:B709" si="238">A646+B645</f>
        <v>0</v>
      </c>
      <c r="C646" s="6" t="str">
        <f t="shared" si="230"/>
        <v/>
      </c>
      <c r="D646" s="7">
        <f t="shared" si="231"/>
        <v>0</v>
      </c>
      <c r="E646" s="7">
        <f t="shared" ref="E646:E709" si="239">D646+E645</f>
        <v>0</v>
      </c>
      <c r="F646" s="7" t="str">
        <f t="shared" si="232"/>
        <v/>
      </c>
      <c r="G646" s="6">
        <f t="shared" si="233"/>
        <v>0</v>
      </c>
      <c r="H646" s="6">
        <f t="shared" ref="H646:H709" si="240">G646+H645</f>
        <v>0</v>
      </c>
      <c r="I646" s="6" t="str">
        <f t="shared" ref="I646:I709" si="241">IF(H646=H645,"",H646)</f>
        <v/>
      </c>
      <c r="J646" s="11">
        <v>643</v>
      </c>
      <c r="K646" s="11">
        <f>IF(IFERROR(VLOOKUP(J646,Home!$A$8:$B$1048576,1,FALSE),0)=0,0,1)</f>
        <v>0</v>
      </c>
      <c r="L646" s="129" t="e">
        <f>IF(VLOOKUP(O646,Home!$C$8:$R$207,6,FALSE)="","",VLOOKUP(O646,Home!$C$8:$R$207,6,FALSE))</f>
        <v>#N/A</v>
      </c>
      <c r="M646" s="129" t="e">
        <f t="shared" si="226"/>
        <v>#N/A</v>
      </c>
      <c r="N646" s="11">
        <f>SUM($K$4:K646)</f>
        <v>200</v>
      </c>
      <c r="O646" s="11" t="str">
        <f>IF(P646="","",IF(IFERROR(VLOOKUP(N646,Home!$C$8:$R$1048576,1,FALSE),"")=0,"",IFERROR(VLOOKUP(N646,Home!$C$8:$R$1048576,1,FALSE),"")))</f>
        <v/>
      </c>
      <c r="P646" s="11" t="str">
        <f>IF(IFERROR(VLOOKUP(W646,Home!$C$8:$R$1048576,3,FALSE),"")=0,"",IFERROR(VLOOKUP(W646,Home!$C$8:$R$1048576,3,FALSE),""))</f>
        <v/>
      </c>
      <c r="Q646" s="11" t="str">
        <f t="shared" si="225"/>
        <v/>
      </c>
      <c r="R646" s="130" t="e">
        <f>VLOOKUP(Q646,'Baggrund til lister'!$G$4:$H$15,2,FALSE)</f>
        <v>#N/A</v>
      </c>
      <c r="S646" s="11" t="str">
        <f t="shared" si="227"/>
        <v/>
      </c>
      <c r="T646" s="11" t="str">
        <f>IF(IFERROR(VLOOKUP(N646,Home!$C$8:$R$1048576,11,FALSE),"")=0,"",IFERROR(VLOOKUP(N646,Home!$C$8:$R$1048576,11,FALSE),""))</f>
        <v/>
      </c>
      <c r="U646" s="11" t="str">
        <f>IF(IFERROR(VLOOKUP(O646,Home!$C$8:$R$1048576,12,FALSE),"")=0,"",IFERROR(VLOOKUP(O646,Home!$C$8:$R$1048576,12,FALSE),""))</f>
        <v/>
      </c>
      <c r="V646" s="11" t="str">
        <f>IF(IFERROR(VLOOKUP(O646,Home!$C$8:$R$1048576,8,FALSE),"")=0,"",IFERROR(VLOOKUP(O646,Home!$C$8:$R$1048576,8,FALSE),""))</f>
        <v/>
      </c>
      <c r="W646" s="11" t="str">
        <f>IF(OR(VLOOKUP(N646,Home!$C$7:$I$207,6,FALSE)="",VLOOKUP(N646,Home!$C$7:$I$207,7,FALSE)=""),"FEJL",SUM(Baggrundsark!$K$4:K646))</f>
        <v>FEJL</v>
      </c>
      <c r="Y646">
        <v>643</v>
      </c>
      <c r="Z646" s="1"/>
      <c r="AC646" s="44"/>
      <c r="AD646">
        <f t="shared" si="234"/>
        <v>0</v>
      </c>
      <c r="AE646">
        <f>SUM($AD$4:AD646)</f>
        <v>1</v>
      </c>
      <c r="AF646" s="103" t="str">
        <f>IFERROR(VLOOKUP(AN646,Home!$C$8:$E$207,3,FALSE),"")</f>
        <v/>
      </c>
      <c r="AG646" s="103" t="str">
        <f>IFERROR(VLOOKUP(AN646,Home!$C$8:$E$207,2,FALSE),"")</f>
        <v/>
      </c>
      <c r="AH646" s="104" t="str">
        <f>IF(VLOOKUP(AE646,Home!$C$8:$I$207,6,FALSE)="","",VLOOKUP(AE646,Home!$C$8:$I$207,6,FALSE))</f>
        <v/>
      </c>
      <c r="AI646" s="104" t="e">
        <f t="shared" ref="AI646:AI709" si="242">IF(AG646=AG645,AI645+14,AH646)</f>
        <v>#VALUE!</v>
      </c>
      <c r="AJ646" s="105" t="e">
        <f t="shared" si="235"/>
        <v>#VALUE!</v>
      </c>
      <c r="AK646" s="103" t="e">
        <f t="shared" si="228"/>
        <v>#VALUE!</v>
      </c>
      <c r="AL646" s="103" t="e">
        <f t="shared" si="236"/>
        <v>#VALUE!</v>
      </c>
      <c r="AN646" t="str">
        <f>IF(OR(VLOOKUP(AE646,Home!$C$8:$I$207,6,FALSE)="",VLOOKUP(AE646,Home!$C$8:$I$207,7,FALSE)=""),"FEJL",Baggrundsark!AE646)</f>
        <v>FEJL</v>
      </c>
      <c r="AO646">
        <f>IF(VLOOKUP(AE646,Home!$C$8:$N$207,12,FALSE)="Timelønnet",1,0)</f>
        <v>0</v>
      </c>
      <c r="AP646">
        <f>SUM($AO$4:AO646)*AO646</f>
        <v>0</v>
      </c>
      <c r="AQ646">
        <f t="shared" si="223"/>
        <v>1</v>
      </c>
      <c r="AR646" t="str">
        <f t="shared" si="223"/>
        <v/>
      </c>
      <c r="AS646" t="e">
        <f t="shared" si="237"/>
        <v>#VALUE!</v>
      </c>
      <c r="AT646" s="45" t="e">
        <f t="shared" si="224"/>
        <v>#VALUE!</v>
      </c>
      <c r="AU646">
        <f>VLOOKUP(AQ646,Home!$C$8:$J$207,8,FALSE)</f>
        <v>0</v>
      </c>
    </row>
    <row r="647" spans="1:47" x14ac:dyDescent="0.25">
      <c r="A647" s="6">
        <f t="shared" si="229"/>
        <v>0</v>
      </c>
      <c r="B647" s="6">
        <f t="shared" si="238"/>
        <v>0</v>
      </c>
      <c r="C647" s="6" t="str">
        <f t="shared" si="230"/>
        <v/>
      </c>
      <c r="D647" s="7">
        <f t="shared" si="231"/>
        <v>0</v>
      </c>
      <c r="E647" s="7">
        <f t="shared" si="239"/>
        <v>0</v>
      </c>
      <c r="F647" s="7" t="str">
        <f t="shared" si="232"/>
        <v/>
      </c>
      <c r="G647" s="6">
        <f t="shared" si="233"/>
        <v>0</v>
      </c>
      <c r="H647" s="6">
        <f t="shared" si="240"/>
        <v>0</v>
      </c>
      <c r="I647" s="6" t="str">
        <f t="shared" si="241"/>
        <v/>
      </c>
      <c r="J647" s="11">
        <v>644</v>
      </c>
      <c r="K647" s="11">
        <f>IF(IFERROR(VLOOKUP(J647,Home!$A$8:$B$1048576,1,FALSE),0)=0,0,1)</f>
        <v>0</v>
      </c>
      <c r="L647" s="129" t="e">
        <f>IF(VLOOKUP(O647,Home!$C$8:$R$207,6,FALSE)="","",VLOOKUP(O647,Home!$C$8:$R$207,6,FALSE))</f>
        <v>#N/A</v>
      </c>
      <c r="M647" s="129" t="e">
        <f t="shared" si="226"/>
        <v>#N/A</v>
      </c>
      <c r="N647" s="11">
        <f>SUM($K$4:K647)</f>
        <v>200</v>
      </c>
      <c r="O647" s="11" t="str">
        <f>IF(P647="","",IF(IFERROR(VLOOKUP(N647,Home!$C$8:$R$1048576,1,FALSE),"")=0,"",IFERROR(VLOOKUP(N647,Home!$C$8:$R$1048576,1,FALSE),"")))</f>
        <v/>
      </c>
      <c r="P647" s="11" t="str">
        <f>IF(IFERROR(VLOOKUP(W647,Home!$C$8:$R$1048576,3,FALSE),"")=0,"",IFERROR(VLOOKUP(W647,Home!$C$8:$R$1048576,3,FALSE),""))</f>
        <v/>
      </c>
      <c r="Q647" s="11" t="str">
        <f t="shared" si="225"/>
        <v/>
      </c>
      <c r="R647" s="130" t="e">
        <f>VLOOKUP(Q647,'Baggrund til lister'!$G$4:$H$15,2,FALSE)</f>
        <v>#N/A</v>
      </c>
      <c r="S647" s="11" t="str">
        <f t="shared" si="227"/>
        <v/>
      </c>
      <c r="T647" s="11" t="str">
        <f>IF(IFERROR(VLOOKUP(N647,Home!$C$8:$R$1048576,11,FALSE),"")=0,"",IFERROR(VLOOKUP(N647,Home!$C$8:$R$1048576,11,FALSE),""))</f>
        <v/>
      </c>
      <c r="U647" s="11" t="str">
        <f>IF(IFERROR(VLOOKUP(O647,Home!$C$8:$R$1048576,12,FALSE),"")=0,"",IFERROR(VLOOKUP(O647,Home!$C$8:$R$1048576,12,FALSE),""))</f>
        <v/>
      </c>
      <c r="V647" s="11" t="str">
        <f>IF(IFERROR(VLOOKUP(O647,Home!$C$8:$R$1048576,8,FALSE),"")=0,"",IFERROR(VLOOKUP(O647,Home!$C$8:$R$1048576,8,FALSE),""))</f>
        <v/>
      </c>
      <c r="W647" s="11" t="str">
        <f>IF(OR(VLOOKUP(N647,Home!$C$7:$I$207,6,FALSE)="",VLOOKUP(N647,Home!$C$7:$I$207,7,FALSE)=""),"FEJL",SUM(Baggrundsark!$K$4:K647))</f>
        <v>FEJL</v>
      </c>
      <c r="Y647">
        <v>644</v>
      </c>
      <c r="Z647" s="1"/>
      <c r="AC647" s="44"/>
      <c r="AD647">
        <f t="shared" si="234"/>
        <v>0</v>
      </c>
      <c r="AE647">
        <f>SUM($AD$4:AD647)</f>
        <v>1</v>
      </c>
      <c r="AF647" s="103" t="str">
        <f>IFERROR(VLOOKUP(AN647,Home!$C$8:$E$207,3,FALSE),"")</f>
        <v/>
      </c>
      <c r="AG647" s="103" t="str">
        <f>IFERROR(VLOOKUP(AN647,Home!$C$8:$E$207,2,FALSE),"")</f>
        <v/>
      </c>
      <c r="AH647" s="104" t="str">
        <f>IF(VLOOKUP(AE647,Home!$C$8:$I$207,6,FALSE)="","",VLOOKUP(AE647,Home!$C$8:$I$207,6,FALSE))</f>
        <v/>
      </c>
      <c r="AI647" s="104" t="e">
        <f t="shared" si="242"/>
        <v>#VALUE!</v>
      </c>
      <c r="AJ647" s="105" t="e">
        <f t="shared" si="235"/>
        <v>#VALUE!</v>
      </c>
      <c r="AK647" s="103" t="e">
        <f t="shared" si="228"/>
        <v>#VALUE!</v>
      </c>
      <c r="AL647" s="103" t="e">
        <f t="shared" si="236"/>
        <v>#VALUE!</v>
      </c>
      <c r="AN647" t="str">
        <f>IF(OR(VLOOKUP(AE647,Home!$C$8:$I$207,6,FALSE)="",VLOOKUP(AE647,Home!$C$8:$I$207,7,FALSE)=""),"FEJL",Baggrundsark!AE647)</f>
        <v>FEJL</v>
      </c>
      <c r="AO647">
        <f>IF(VLOOKUP(AE647,Home!$C$8:$N$207,12,FALSE)="Timelønnet",1,0)</f>
        <v>0</v>
      </c>
      <c r="AP647">
        <f>SUM($AO$4:AO647)*AO647</f>
        <v>0</v>
      </c>
      <c r="AQ647">
        <f t="shared" si="223"/>
        <v>1</v>
      </c>
      <c r="AR647" t="str">
        <f t="shared" si="223"/>
        <v/>
      </c>
      <c r="AS647" t="e">
        <f t="shared" si="237"/>
        <v>#VALUE!</v>
      </c>
      <c r="AT647" s="45" t="e">
        <f t="shared" si="224"/>
        <v>#VALUE!</v>
      </c>
      <c r="AU647">
        <f>VLOOKUP(AQ647,Home!$C$8:$J$207,8,FALSE)</f>
        <v>0</v>
      </c>
    </row>
    <row r="648" spans="1:47" x14ac:dyDescent="0.25">
      <c r="A648" s="6">
        <f t="shared" si="229"/>
        <v>0</v>
      </c>
      <c r="B648" s="6">
        <f t="shared" si="238"/>
        <v>0</v>
      </c>
      <c r="C648" s="6" t="str">
        <f t="shared" si="230"/>
        <v/>
      </c>
      <c r="D648" s="7">
        <f t="shared" si="231"/>
        <v>0</v>
      </c>
      <c r="E648" s="7">
        <f t="shared" si="239"/>
        <v>0</v>
      </c>
      <c r="F648" s="7" t="str">
        <f t="shared" si="232"/>
        <v/>
      </c>
      <c r="G648" s="6">
        <f t="shared" si="233"/>
        <v>0</v>
      </c>
      <c r="H648" s="6">
        <f t="shared" si="240"/>
        <v>0</v>
      </c>
      <c r="I648" s="6" t="str">
        <f t="shared" si="241"/>
        <v/>
      </c>
      <c r="J648" s="11">
        <v>645</v>
      </c>
      <c r="K648" s="11">
        <f>IF(IFERROR(VLOOKUP(J648,Home!$A$8:$B$1048576,1,FALSE),0)=0,0,1)</f>
        <v>0</v>
      </c>
      <c r="L648" s="129" t="e">
        <f>IF(VLOOKUP(O648,Home!$C$8:$R$207,6,FALSE)="","",VLOOKUP(O648,Home!$C$8:$R$207,6,FALSE))</f>
        <v>#N/A</v>
      </c>
      <c r="M648" s="129" t="e">
        <f t="shared" si="226"/>
        <v>#N/A</v>
      </c>
      <c r="N648" s="11">
        <f>SUM($K$4:K648)</f>
        <v>200</v>
      </c>
      <c r="O648" s="11" t="str">
        <f>IF(P648="","",IF(IFERROR(VLOOKUP(N648,Home!$C$8:$R$1048576,1,FALSE),"")=0,"",IFERROR(VLOOKUP(N648,Home!$C$8:$R$1048576,1,FALSE),"")))</f>
        <v/>
      </c>
      <c r="P648" s="11" t="str">
        <f>IF(IFERROR(VLOOKUP(W648,Home!$C$8:$R$1048576,3,FALSE),"")=0,"",IFERROR(VLOOKUP(W648,Home!$C$8:$R$1048576,3,FALSE),""))</f>
        <v/>
      </c>
      <c r="Q648" s="11" t="str">
        <f t="shared" si="225"/>
        <v/>
      </c>
      <c r="R648" s="130" t="e">
        <f>VLOOKUP(Q648,'Baggrund til lister'!$G$4:$H$15,2,FALSE)</f>
        <v>#N/A</v>
      </c>
      <c r="S648" s="11" t="str">
        <f t="shared" si="227"/>
        <v/>
      </c>
      <c r="T648" s="11" t="str">
        <f>IF(IFERROR(VLOOKUP(N648,Home!$C$8:$R$1048576,11,FALSE),"")=0,"",IFERROR(VLOOKUP(N648,Home!$C$8:$R$1048576,11,FALSE),""))</f>
        <v/>
      </c>
      <c r="U648" s="11" t="str">
        <f>IF(IFERROR(VLOOKUP(O648,Home!$C$8:$R$1048576,12,FALSE),"")=0,"",IFERROR(VLOOKUP(O648,Home!$C$8:$R$1048576,12,FALSE),""))</f>
        <v/>
      </c>
      <c r="V648" s="11" t="str">
        <f>IF(IFERROR(VLOOKUP(O648,Home!$C$8:$R$1048576,8,FALSE),"")=0,"",IFERROR(VLOOKUP(O648,Home!$C$8:$R$1048576,8,FALSE),""))</f>
        <v/>
      </c>
      <c r="W648" s="11" t="str">
        <f>IF(OR(VLOOKUP(N648,Home!$C$7:$I$207,6,FALSE)="",VLOOKUP(N648,Home!$C$7:$I$207,7,FALSE)=""),"FEJL",SUM(Baggrundsark!$K$4:K648))</f>
        <v>FEJL</v>
      </c>
      <c r="Y648">
        <v>645</v>
      </c>
      <c r="Z648" s="1"/>
      <c r="AC648" s="44"/>
      <c r="AD648">
        <f t="shared" si="234"/>
        <v>0</v>
      </c>
      <c r="AE648">
        <f>SUM($AD$4:AD648)</f>
        <v>1</v>
      </c>
      <c r="AF648" s="103" t="str">
        <f>IFERROR(VLOOKUP(AN648,Home!$C$8:$E$207,3,FALSE),"")</f>
        <v/>
      </c>
      <c r="AG648" s="103" t="str">
        <f>IFERROR(VLOOKUP(AN648,Home!$C$8:$E$207,2,FALSE),"")</f>
        <v/>
      </c>
      <c r="AH648" s="104" t="str">
        <f>IF(VLOOKUP(AE648,Home!$C$8:$I$207,6,FALSE)="","",VLOOKUP(AE648,Home!$C$8:$I$207,6,FALSE))</f>
        <v/>
      </c>
      <c r="AI648" s="104" t="e">
        <f t="shared" si="242"/>
        <v>#VALUE!</v>
      </c>
      <c r="AJ648" s="105" t="e">
        <f t="shared" si="235"/>
        <v>#VALUE!</v>
      </c>
      <c r="AK648" s="103" t="e">
        <f t="shared" si="228"/>
        <v>#VALUE!</v>
      </c>
      <c r="AL648" s="103" t="e">
        <f t="shared" si="236"/>
        <v>#VALUE!</v>
      </c>
      <c r="AN648" t="str">
        <f>IF(OR(VLOOKUP(AE648,Home!$C$8:$I$207,6,FALSE)="",VLOOKUP(AE648,Home!$C$8:$I$207,7,FALSE)=""),"FEJL",Baggrundsark!AE648)</f>
        <v>FEJL</v>
      </c>
      <c r="AO648">
        <f>IF(VLOOKUP(AE648,Home!$C$8:$N$207,12,FALSE)="Timelønnet",1,0)</f>
        <v>0</v>
      </c>
      <c r="AP648">
        <f>SUM($AO$4:AO648)*AO648</f>
        <v>0</v>
      </c>
      <c r="AQ648">
        <f t="shared" si="223"/>
        <v>1</v>
      </c>
      <c r="AR648" t="str">
        <f t="shared" si="223"/>
        <v/>
      </c>
      <c r="AS648" t="e">
        <f t="shared" si="237"/>
        <v>#VALUE!</v>
      </c>
      <c r="AT648" s="45" t="e">
        <f t="shared" si="224"/>
        <v>#VALUE!</v>
      </c>
      <c r="AU648">
        <f>VLOOKUP(AQ648,Home!$C$8:$J$207,8,FALSE)</f>
        <v>0</v>
      </c>
    </row>
    <row r="649" spans="1:47" x14ac:dyDescent="0.25">
      <c r="A649" s="6">
        <f t="shared" si="229"/>
        <v>0</v>
      </c>
      <c r="B649" s="6">
        <f t="shared" si="238"/>
        <v>0</v>
      </c>
      <c r="C649" s="6" t="str">
        <f t="shared" si="230"/>
        <v/>
      </c>
      <c r="D649" s="7">
        <f t="shared" si="231"/>
        <v>0</v>
      </c>
      <c r="E649" s="7">
        <f t="shared" si="239"/>
        <v>0</v>
      </c>
      <c r="F649" s="7" t="str">
        <f t="shared" si="232"/>
        <v/>
      </c>
      <c r="G649" s="6">
        <f t="shared" si="233"/>
        <v>0</v>
      </c>
      <c r="H649" s="6">
        <f t="shared" si="240"/>
        <v>0</v>
      </c>
      <c r="I649" s="6" t="str">
        <f t="shared" si="241"/>
        <v/>
      </c>
      <c r="J649" s="11">
        <v>646</v>
      </c>
      <c r="K649" s="11">
        <f>IF(IFERROR(VLOOKUP(J649,Home!$A$8:$B$1048576,1,FALSE),0)=0,0,1)</f>
        <v>0</v>
      </c>
      <c r="L649" s="129" t="e">
        <f>IF(VLOOKUP(O649,Home!$C$8:$R$207,6,FALSE)="","",VLOOKUP(O649,Home!$C$8:$R$207,6,FALSE))</f>
        <v>#N/A</v>
      </c>
      <c r="M649" s="129" t="e">
        <f t="shared" si="226"/>
        <v>#N/A</v>
      </c>
      <c r="N649" s="11">
        <f>SUM($K$4:K649)</f>
        <v>200</v>
      </c>
      <c r="O649" s="11" t="str">
        <f>IF(P649="","",IF(IFERROR(VLOOKUP(N649,Home!$C$8:$R$1048576,1,FALSE),"")=0,"",IFERROR(VLOOKUP(N649,Home!$C$8:$R$1048576,1,FALSE),"")))</f>
        <v/>
      </c>
      <c r="P649" s="11" t="str">
        <f>IF(IFERROR(VLOOKUP(W649,Home!$C$8:$R$1048576,3,FALSE),"")=0,"",IFERROR(VLOOKUP(W649,Home!$C$8:$R$1048576,3,FALSE),""))</f>
        <v/>
      </c>
      <c r="Q649" s="11" t="str">
        <f t="shared" si="225"/>
        <v/>
      </c>
      <c r="R649" s="130" t="e">
        <f>VLOOKUP(Q649,'Baggrund til lister'!$G$4:$H$15,2,FALSE)</f>
        <v>#N/A</v>
      </c>
      <c r="S649" s="11" t="str">
        <f t="shared" si="227"/>
        <v/>
      </c>
      <c r="T649" s="11" t="str">
        <f>IF(IFERROR(VLOOKUP(N649,Home!$C$8:$R$1048576,11,FALSE),"")=0,"",IFERROR(VLOOKUP(N649,Home!$C$8:$R$1048576,11,FALSE),""))</f>
        <v/>
      </c>
      <c r="U649" s="11" t="str">
        <f>IF(IFERROR(VLOOKUP(O649,Home!$C$8:$R$1048576,12,FALSE),"")=0,"",IFERROR(VLOOKUP(O649,Home!$C$8:$R$1048576,12,FALSE),""))</f>
        <v/>
      </c>
      <c r="V649" s="11" t="str">
        <f>IF(IFERROR(VLOOKUP(O649,Home!$C$8:$R$1048576,8,FALSE),"")=0,"",IFERROR(VLOOKUP(O649,Home!$C$8:$R$1048576,8,FALSE),""))</f>
        <v/>
      </c>
      <c r="W649" s="11" t="str">
        <f>IF(OR(VLOOKUP(N649,Home!$C$7:$I$207,6,FALSE)="",VLOOKUP(N649,Home!$C$7:$I$207,7,FALSE)=""),"FEJL",SUM(Baggrundsark!$K$4:K649))</f>
        <v>FEJL</v>
      </c>
      <c r="Y649">
        <v>646</v>
      </c>
      <c r="Z649" s="1"/>
      <c r="AC649" s="44"/>
      <c r="AD649">
        <f t="shared" si="234"/>
        <v>0</v>
      </c>
      <c r="AE649">
        <f>SUM($AD$4:AD649)</f>
        <v>1</v>
      </c>
      <c r="AF649" s="103" t="str">
        <f>IFERROR(VLOOKUP(AN649,Home!$C$8:$E$207,3,FALSE),"")</f>
        <v/>
      </c>
      <c r="AG649" s="103" t="str">
        <f>IFERROR(VLOOKUP(AN649,Home!$C$8:$E$207,2,FALSE),"")</f>
        <v/>
      </c>
      <c r="AH649" s="104" t="str">
        <f>IF(VLOOKUP(AE649,Home!$C$8:$I$207,6,FALSE)="","",VLOOKUP(AE649,Home!$C$8:$I$207,6,FALSE))</f>
        <v/>
      </c>
      <c r="AI649" s="104" t="e">
        <f t="shared" si="242"/>
        <v>#VALUE!</v>
      </c>
      <c r="AJ649" s="105" t="e">
        <f t="shared" si="235"/>
        <v>#VALUE!</v>
      </c>
      <c r="AK649" s="103" t="e">
        <f t="shared" si="228"/>
        <v>#VALUE!</v>
      </c>
      <c r="AL649" s="103" t="e">
        <f t="shared" si="236"/>
        <v>#VALUE!</v>
      </c>
      <c r="AN649" t="str">
        <f>IF(OR(VLOOKUP(AE649,Home!$C$8:$I$207,6,FALSE)="",VLOOKUP(AE649,Home!$C$8:$I$207,7,FALSE)=""),"FEJL",Baggrundsark!AE649)</f>
        <v>FEJL</v>
      </c>
      <c r="AO649">
        <f>IF(VLOOKUP(AE649,Home!$C$8:$N$207,12,FALSE)="Timelønnet",1,0)</f>
        <v>0</v>
      </c>
      <c r="AP649">
        <f>SUM($AO$4:AO649)*AO649</f>
        <v>0</v>
      </c>
      <c r="AQ649">
        <f t="shared" si="223"/>
        <v>1</v>
      </c>
      <c r="AR649" t="str">
        <f t="shared" si="223"/>
        <v/>
      </c>
      <c r="AS649" t="e">
        <f t="shared" si="237"/>
        <v>#VALUE!</v>
      </c>
      <c r="AT649" s="45" t="e">
        <f t="shared" si="224"/>
        <v>#VALUE!</v>
      </c>
      <c r="AU649">
        <f>VLOOKUP(AQ649,Home!$C$8:$J$207,8,FALSE)</f>
        <v>0</v>
      </c>
    </row>
    <row r="650" spans="1:47" x14ac:dyDescent="0.25">
      <c r="A650" s="6">
        <f t="shared" si="229"/>
        <v>0</v>
      </c>
      <c r="B650" s="6">
        <f t="shared" si="238"/>
        <v>0</v>
      </c>
      <c r="C650" s="6" t="str">
        <f t="shared" si="230"/>
        <v/>
      </c>
      <c r="D650" s="7">
        <f t="shared" si="231"/>
        <v>0</v>
      </c>
      <c r="E650" s="7">
        <f t="shared" si="239"/>
        <v>0</v>
      </c>
      <c r="F650" s="7" t="str">
        <f t="shared" si="232"/>
        <v/>
      </c>
      <c r="G650" s="6">
        <f t="shared" si="233"/>
        <v>0</v>
      </c>
      <c r="H650" s="6">
        <f t="shared" si="240"/>
        <v>0</v>
      </c>
      <c r="I650" s="6" t="str">
        <f t="shared" si="241"/>
        <v/>
      </c>
      <c r="J650" s="11">
        <v>647</v>
      </c>
      <c r="K650" s="11">
        <f>IF(IFERROR(VLOOKUP(J650,Home!$A$8:$B$1048576,1,FALSE),0)=0,0,1)</f>
        <v>0</v>
      </c>
      <c r="L650" s="129" t="e">
        <f>IF(VLOOKUP(O650,Home!$C$8:$R$207,6,FALSE)="","",VLOOKUP(O650,Home!$C$8:$R$207,6,FALSE))</f>
        <v>#N/A</v>
      </c>
      <c r="M650" s="129" t="e">
        <f t="shared" si="226"/>
        <v>#N/A</v>
      </c>
      <c r="N650" s="11">
        <f>SUM($K$4:K650)</f>
        <v>200</v>
      </c>
      <c r="O650" s="11" t="str">
        <f>IF(P650="","",IF(IFERROR(VLOOKUP(N650,Home!$C$8:$R$1048576,1,FALSE),"")=0,"",IFERROR(VLOOKUP(N650,Home!$C$8:$R$1048576,1,FALSE),"")))</f>
        <v/>
      </c>
      <c r="P650" s="11" t="str">
        <f>IF(IFERROR(VLOOKUP(W650,Home!$C$8:$R$1048576,3,FALSE),"")=0,"",IFERROR(VLOOKUP(W650,Home!$C$8:$R$1048576,3,FALSE),""))</f>
        <v/>
      </c>
      <c r="Q650" s="11" t="str">
        <f t="shared" si="225"/>
        <v/>
      </c>
      <c r="R650" s="130" t="e">
        <f>VLOOKUP(Q650,'Baggrund til lister'!$G$4:$H$15,2,FALSE)</f>
        <v>#N/A</v>
      </c>
      <c r="S650" s="11" t="str">
        <f t="shared" si="227"/>
        <v/>
      </c>
      <c r="T650" s="11" t="str">
        <f>IF(IFERROR(VLOOKUP(N650,Home!$C$8:$R$1048576,11,FALSE),"")=0,"",IFERROR(VLOOKUP(N650,Home!$C$8:$R$1048576,11,FALSE),""))</f>
        <v/>
      </c>
      <c r="U650" s="11" t="str">
        <f>IF(IFERROR(VLOOKUP(O650,Home!$C$8:$R$1048576,12,FALSE),"")=0,"",IFERROR(VLOOKUP(O650,Home!$C$8:$R$1048576,12,FALSE),""))</f>
        <v/>
      </c>
      <c r="V650" s="11" t="str">
        <f>IF(IFERROR(VLOOKUP(O650,Home!$C$8:$R$1048576,8,FALSE),"")=0,"",IFERROR(VLOOKUP(O650,Home!$C$8:$R$1048576,8,FALSE),""))</f>
        <v/>
      </c>
      <c r="W650" s="11" t="str">
        <f>IF(OR(VLOOKUP(N650,Home!$C$7:$I$207,6,FALSE)="",VLOOKUP(N650,Home!$C$7:$I$207,7,FALSE)=""),"FEJL",SUM(Baggrundsark!$K$4:K650))</f>
        <v>FEJL</v>
      </c>
      <c r="Y650">
        <v>647</v>
      </c>
      <c r="Z650" s="1"/>
      <c r="AC650" s="44"/>
      <c r="AD650">
        <f t="shared" si="234"/>
        <v>0</v>
      </c>
      <c r="AE650">
        <f>SUM($AD$4:AD650)</f>
        <v>1</v>
      </c>
      <c r="AF650" s="103" t="str">
        <f>IFERROR(VLOOKUP(AN650,Home!$C$8:$E$207,3,FALSE),"")</f>
        <v/>
      </c>
      <c r="AG650" s="103" t="str">
        <f>IFERROR(VLOOKUP(AN650,Home!$C$8:$E$207,2,FALSE),"")</f>
        <v/>
      </c>
      <c r="AH650" s="104" t="str">
        <f>IF(VLOOKUP(AE650,Home!$C$8:$I$207,6,FALSE)="","",VLOOKUP(AE650,Home!$C$8:$I$207,6,FALSE))</f>
        <v/>
      </c>
      <c r="AI650" s="104" t="e">
        <f t="shared" si="242"/>
        <v>#VALUE!</v>
      </c>
      <c r="AJ650" s="105" t="e">
        <f t="shared" si="235"/>
        <v>#VALUE!</v>
      </c>
      <c r="AK650" s="103" t="e">
        <f t="shared" si="228"/>
        <v>#VALUE!</v>
      </c>
      <c r="AL650" s="103" t="e">
        <f t="shared" si="236"/>
        <v>#VALUE!</v>
      </c>
      <c r="AN650" t="str">
        <f>IF(OR(VLOOKUP(AE650,Home!$C$8:$I$207,6,FALSE)="",VLOOKUP(AE650,Home!$C$8:$I$207,7,FALSE)=""),"FEJL",Baggrundsark!AE650)</f>
        <v>FEJL</v>
      </c>
      <c r="AO650">
        <f>IF(VLOOKUP(AE650,Home!$C$8:$N$207,12,FALSE)="Timelønnet",1,0)</f>
        <v>0</v>
      </c>
      <c r="AP650">
        <f>SUM($AO$4:AO650)*AO650</f>
        <v>0</v>
      </c>
      <c r="AQ650">
        <f t="shared" si="223"/>
        <v>1</v>
      </c>
      <c r="AR650" t="str">
        <f t="shared" si="223"/>
        <v/>
      </c>
      <c r="AS650" t="e">
        <f t="shared" si="237"/>
        <v>#VALUE!</v>
      </c>
      <c r="AT650" s="45" t="e">
        <f t="shared" si="224"/>
        <v>#VALUE!</v>
      </c>
      <c r="AU650">
        <f>VLOOKUP(AQ650,Home!$C$8:$J$207,8,FALSE)</f>
        <v>0</v>
      </c>
    </row>
    <row r="651" spans="1:47" x14ac:dyDescent="0.25">
      <c r="A651" s="6">
        <f t="shared" si="229"/>
        <v>0</v>
      </c>
      <c r="B651" s="6">
        <f t="shared" si="238"/>
        <v>0</v>
      </c>
      <c r="C651" s="6" t="str">
        <f t="shared" si="230"/>
        <v/>
      </c>
      <c r="D651" s="7">
        <f t="shared" si="231"/>
        <v>0</v>
      </c>
      <c r="E651" s="7">
        <f t="shared" si="239"/>
        <v>0</v>
      </c>
      <c r="F651" s="7" t="str">
        <f t="shared" si="232"/>
        <v/>
      </c>
      <c r="G651" s="6">
        <f t="shared" si="233"/>
        <v>0</v>
      </c>
      <c r="H651" s="6">
        <f t="shared" si="240"/>
        <v>0</v>
      </c>
      <c r="I651" s="6" t="str">
        <f t="shared" si="241"/>
        <v/>
      </c>
      <c r="J651" s="11">
        <v>648</v>
      </c>
      <c r="K651" s="11">
        <f>IF(IFERROR(VLOOKUP(J651,Home!$A$8:$B$1048576,1,FALSE),0)=0,0,1)</f>
        <v>0</v>
      </c>
      <c r="L651" s="129" t="e">
        <f>IF(VLOOKUP(O651,Home!$C$8:$R$207,6,FALSE)="","",VLOOKUP(O651,Home!$C$8:$R$207,6,FALSE))</f>
        <v>#N/A</v>
      </c>
      <c r="M651" s="129" t="e">
        <f t="shared" si="226"/>
        <v>#N/A</v>
      </c>
      <c r="N651" s="11">
        <f>SUM($K$4:K651)</f>
        <v>200</v>
      </c>
      <c r="O651" s="11" t="str">
        <f>IF(P651="","",IF(IFERROR(VLOOKUP(N651,Home!$C$8:$R$1048576,1,FALSE),"")=0,"",IFERROR(VLOOKUP(N651,Home!$C$8:$R$1048576,1,FALSE),"")))</f>
        <v/>
      </c>
      <c r="P651" s="11" t="str">
        <f>IF(IFERROR(VLOOKUP(W651,Home!$C$8:$R$1048576,3,FALSE),"")=0,"",IFERROR(VLOOKUP(W651,Home!$C$8:$R$1048576,3,FALSE),""))</f>
        <v/>
      </c>
      <c r="Q651" s="11" t="str">
        <f t="shared" si="225"/>
        <v/>
      </c>
      <c r="R651" s="130" t="e">
        <f>VLOOKUP(Q651,'Baggrund til lister'!$G$4:$H$15,2,FALSE)</f>
        <v>#N/A</v>
      </c>
      <c r="S651" s="11" t="str">
        <f t="shared" si="227"/>
        <v/>
      </c>
      <c r="T651" s="11" t="str">
        <f>IF(IFERROR(VLOOKUP(N651,Home!$C$8:$R$1048576,11,FALSE),"")=0,"",IFERROR(VLOOKUP(N651,Home!$C$8:$R$1048576,11,FALSE),""))</f>
        <v/>
      </c>
      <c r="U651" s="11" t="str">
        <f>IF(IFERROR(VLOOKUP(O651,Home!$C$8:$R$1048576,12,FALSE),"")=0,"",IFERROR(VLOOKUP(O651,Home!$C$8:$R$1048576,12,FALSE),""))</f>
        <v/>
      </c>
      <c r="V651" s="11" t="str">
        <f>IF(IFERROR(VLOOKUP(O651,Home!$C$8:$R$1048576,8,FALSE),"")=0,"",IFERROR(VLOOKUP(O651,Home!$C$8:$R$1048576,8,FALSE),""))</f>
        <v/>
      </c>
      <c r="W651" s="11" t="str">
        <f>IF(OR(VLOOKUP(N651,Home!$C$7:$I$207,6,FALSE)="",VLOOKUP(N651,Home!$C$7:$I$207,7,FALSE)=""),"FEJL",SUM(Baggrundsark!$K$4:K651))</f>
        <v>FEJL</v>
      </c>
      <c r="Y651">
        <v>648</v>
      </c>
      <c r="Z651" s="1"/>
      <c r="AC651" s="44"/>
      <c r="AD651">
        <f t="shared" si="234"/>
        <v>0</v>
      </c>
      <c r="AE651">
        <f>SUM($AD$4:AD651)</f>
        <v>1</v>
      </c>
      <c r="AF651" s="103" t="str">
        <f>IFERROR(VLOOKUP(AN651,Home!$C$8:$E$207,3,FALSE),"")</f>
        <v/>
      </c>
      <c r="AG651" s="103" t="str">
        <f>IFERROR(VLOOKUP(AN651,Home!$C$8:$E$207,2,FALSE),"")</f>
        <v/>
      </c>
      <c r="AH651" s="104" t="str">
        <f>IF(VLOOKUP(AE651,Home!$C$8:$I$207,6,FALSE)="","",VLOOKUP(AE651,Home!$C$8:$I$207,6,FALSE))</f>
        <v/>
      </c>
      <c r="AI651" s="104" t="e">
        <f t="shared" si="242"/>
        <v>#VALUE!</v>
      </c>
      <c r="AJ651" s="105" t="e">
        <f t="shared" si="235"/>
        <v>#VALUE!</v>
      </c>
      <c r="AK651" s="103" t="e">
        <f t="shared" si="228"/>
        <v>#VALUE!</v>
      </c>
      <c r="AL651" s="103" t="e">
        <f t="shared" si="236"/>
        <v>#VALUE!</v>
      </c>
      <c r="AN651" t="str">
        <f>IF(OR(VLOOKUP(AE651,Home!$C$8:$I$207,6,FALSE)="",VLOOKUP(AE651,Home!$C$8:$I$207,7,FALSE)=""),"FEJL",Baggrundsark!AE651)</f>
        <v>FEJL</v>
      </c>
      <c r="AO651">
        <f>IF(VLOOKUP(AE651,Home!$C$8:$N$207,12,FALSE)="Timelønnet",1,0)</f>
        <v>0</v>
      </c>
      <c r="AP651">
        <f>SUM($AO$4:AO651)*AO651</f>
        <v>0</v>
      </c>
      <c r="AQ651">
        <f t="shared" si="223"/>
        <v>1</v>
      </c>
      <c r="AR651" t="str">
        <f t="shared" si="223"/>
        <v/>
      </c>
      <c r="AS651" t="e">
        <f t="shared" si="237"/>
        <v>#VALUE!</v>
      </c>
      <c r="AT651" s="45" t="e">
        <f t="shared" si="224"/>
        <v>#VALUE!</v>
      </c>
      <c r="AU651">
        <f>VLOOKUP(AQ651,Home!$C$8:$J$207,8,FALSE)</f>
        <v>0</v>
      </c>
    </row>
    <row r="652" spans="1:47" x14ac:dyDescent="0.25">
      <c r="A652" s="6">
        <f t="shared" si="229"/>
        <v>0</v>
      </c>
      <c r="B652" s="6">
        <f t="shared" si="238"/>
        <v>0</v>
      </c>
      <c r="C652" s="6" t="str">
        <f t="shared" si="230"/>
        <v/>
      </c>
      <c r="D652" s="7">
        <f t="shared" si="231"/>
        <v>0</v>
      </c>
      <c r="E652" s="7">
        <f t="shared" si="239"/>
        <v>0</v>
      </c>
      <c r="F652" s="7" t="str">
        <f t="shared" si="232"/>
        <v/>
      </c>
      <c r="G652" s="6">
        <f t="shared" si="233"/>
        <v>0</v>
      </c>
      <c r="H652" s="6">
        <f t="shared" si="240"/>
        <v>0</v>
      </c>
      <c r="I652" s="6" t="str">
        <f t="shared" si="241"/>
        <v/>
      </c>
      <c r="J652" s="11">
        <v>649</v>
      </c>
      <c r="K652" s="11">
        <f>IF(IFERROR(VLOOKUP(J652,Home!$A$8:$B$1048576,1,FALSE),0)=0,0,1)</f>
        <v>0</v>
      </c>
      <c r="L652" s="129" t="e">
        <f>IF(VLOOKUP(O652,Home!$C$8:$R$207,6,FALSE)="","",VLOOKUP(O652,Home!$C$8:$R$207,6,FALSE))</f>
        <v>#N/A</v>
      </c>
      <c r="M652" s="129" t="e">
        <f t="shared" si="226"/>
        <v>#N/A</v>
      </c>
      <c r="N652" s="11">
        <f>SUM($K$4:K652)</f>
        <v>200</v>
      </c>
      <c r="O652" s="11" t="str">
        <f>IF(P652="","",IF(IFERROR(VLOOKUP(N652,Home!$C$8:$R$1048576,1,FALSE),"")=0,"",IFERROR(VLOOKUP(N652,Home!$C$8:$R$1048576,1,FALSE),"")))</f>
        <v/>
      </c>
      <c r="P652" s="11" t="str">
        <f>IF(IFERROR(VLOOKUP(W652,Home!$C$8:$R$1048576,3,FALSE),"")=0,"",IFERROR(VLOOKUP(W652,Home!$C$8:$R$1048576,3,FALSE),""))</f>
        <v/>
      </c>
      <c r="Q652" s="11" t="str">
        <f t="shared" si="225"/>
        <v/>
      </c>
      <c r="R652" s="130" t="e">
        <f>VLOOKUP(Q652,'Baggrund til lister'!$G$4:$H$15,2,FALSE)</f>
        <v>#N/A</v>
      </c>
      <c r="S652" s="11" t="str">
        <f t="shared" si="227"/>
        <v/>
      </c>
      <c r="T652" s="11" t="str">
        <f>IF(IFERROR(VLOOKUP(N652,Home!$C$8:$R$1048576,11,FALSE),"")=0,"",IFERROR(VLOOKUP(N652,Home!$C$8:$R$1048576,11,FALSE),""))</f>
        <v/>
      </c>
      <c r="U652" s="11" t="str">
        <f>IF(IFERROR(VLOOKUP(O652,Home!$C$8:$R$1048576,12,FALSE),"")=0,"",IFERROR(VLOOKUP(O652,Home!$C$8:$R$1048576,12,FALSE),""))</f>
        <v/>
      </c>
      <c r="V652" s="11" t="str">
        <f>IF(IFERROR(VLOOKUP(O652,Home!$C$8:$R$1048576,8,FALSE),"")=0,"",IFERROR(VLOOKUP(O652,Home!$C$8:$R$1048576,8,FALSE),""))</f>
        <v/>
      </c>
      <c r="W652" s="11" t="str">
        <f>IF(OR(VLOOKUP(N652,Home!$C$7:$I$207,6,FALSE)="",VLOOKUP(N652,Home!$C$7:$I$207,7,FALSE)=""),"FEJL",SUM(Baggrundsark!$K$4:K652))</f>
        <v>FEJL</v>
      </c>
      <c r="Y652">
        <v>649</v>
      </c>
      <c r="Z652" s="1"/>
      <c r="AC652" s="44"/>
      <c r="AD652">
        <f t="shared" si="234"/>
        <v>0</v>
      </c>
      <c r="AE652">
        <f>SUM($AD$4:AD652)</f>
        <v>1</v>
      </c>
      <c r="AF652" s="103" t="str">
        <f>IFERROR(VLOOKUP(AN652,Home!$C$8:$E$207,3,FALSE),"")</f>
        <v/>
      </c>
      <c r="AG652" s="103" t="str">
        <f>IFERROR(VLOOKUP(AN652,Home!$C$8:$E$207,2,FALSE),"")</f>
        <v/>
      </c>
      <c r="AH652" s="104" t="str">
        <f>IF(VLOOKUP(AE652,Home!$C$8:$I$207,6,FALSE)="","",VLOOKUP(AE652,Home!$C$8:$I$207,6,FALSE))</f>
        <v/>
      </c>
      <c r="AI652" s="104" t="e">
        <f t="shared" si="242"/>
        <v>#VALUE!</v>
      </c>
      <c r="AJ652" s="105" t="e">
        <f t="shared" si="235"/>
        <v>#VALUE!</v>
      </c>
      <c r="AK652" s="103" t="e">
        <f t="shared" si="228"/>
        <v>#VALUE!</v>
      </c>
      <c r="AL652" s="103" t="e">
        <f t="shared" si="236"/>
        <v>#VALUE!</v>
      </c>
      <c r="AN652" t="str">
        <f>IF(OR(VLOOKUP(AE652,Home!$C$8:$I$207,6,FALSE)="",VLOOKUP(AE652,Home!$C$8:$I$207,7,FALSE)=""),"FEJL",Baggrundsark!AE652)</f>
        <v>FEJL</v>
      </c>
      <c r="AO652">
        <f>IF(VLOOKUP(AE652,Home!$C$8:$N$207,12,FALSE)="Timelønnet",1,0)</f>
        <v>0</v>
      </c>
      <c r="AP652">
        <f>SUM($AO$4:AO652)*AO652</f>
        <v>0</v>
      </c>
      <c r="AQ652">
        <f t="shared" si="223"/>
        <v>1</v>
      </c>
      <c r="AR652" t="str">
        <f t="shared" si="223"/>
        <v/>
      </c>
      <c r="AS652" t="e">
        <f t="shared" si="237"/>
        <v>#VALUE!</v>
      </c>
      <c r="AT652" s="45" t="e">
        <f t="shared" si="224"/>
        <v>#VALUE!</v>
      </c>
      <c r="AU652">
        <f>VLOOKUP(AQ652,Home!$C$8:$J$207,8,FALSE)</f>
        <v>0</v>
      </c>
    </row>
    <row r="653" spans="1:47" x14ac:dyDescent="0.25">
      <c r="A653" s="6">
        <f t="shared" si="229"/>
        <v>0</v>
      </c>
      <c r="B653" s="6">
        <f t="shared" si="238"/>
        <v>0</v>
      </c>
      <c r="C653" s="6" t="str">
        <f t="shared" si="230"/>
        <v/>
      </c>
      <c r="D653" s="7">
        <f t="shared" si="231"/>
        <v>0</v>
      </c>
      <c r="E653" s="7">
        <f t="shared" si="239"/>
        <v>0</v>
      </c>
      <c r="F653" s="7" t="str">
        <f t="shared" si="232"/>
        <v/>
      </c>
      <c r="G653" s="6">
        <f t="shared" si="233"/>
        <v>0</v>
      </c>
      <c r="H653" s="6">
        <f t="shared" si="240"/>
        <v>0</v>
      </c>
      <c r="I653" s="6" t="str">
        <f t="shared" si="241"/>
        <v/>
      </c>
      <c r="J653" s="11">
        <v>650</v>
      </c>
      <c r="K653" s="11">
        <f>IF(IFERROR(VLOOKUP(J653,Home!$A$8:$B$1048576,1,FALSE),0)=0,0,1)</f>
        <v>0</v>
      </c>
      <c r="L653" s="129" t="e">
        <f>IF(VLOOKUP(O653,Home!$C$8:$R$207,6,FALSE)="","",VLOOKUP(O653,Home!$C$8:$R$207,6,FALSE))</f>
        <v>#N/A</v>
      </c>
      <c r="M653" s="129" t="e">
        <f t="shared" si="226"/>
        <v>#N/A</v>
      </c>
      <c r="N653" s="11">
        <f>SUM($K$4:K653)</f>
        <v>200</v>
      </c>
      <c r="O653" s="11" t="str">
        <f>IF(P653="","",IF(IFERROR(VLOOKUP(N653,Home!$C$8:$R$1048576,1,FALSE),"")=0,"",IFERROR(VLOOKUP(N653,Home!$C$8:$R$1048576,1,FALSE),"")))</f>
        <v/>
      </c>
      <c r="P653" s="11" t="str">
        <f>IF(IFERROR(VLOOKUP(W653,Home!$C$8:$R$1048576,3,FALSE),"")=0,"",IFERROR(VLOOKUP(W653,Home!$C$8:$R$1048576,3,FALSE),""))</f>
        <v/>
      </c>
      <c r="Q653" s="11" t="str">
        <f t="shared" si="225"/>
        <v/>
      </c>
      <c r="R653" s="130" t="e">
        <f>VLOOKUP(Q653,'Baggrund til lister'!$G$4:$H$15,2,FALSE)</f>
        <v>#N/A</v>
      </c>
      <c r="S653" s="11" t="str">
        <f t="shared" si="227"/>
        <v/>
      </c>
      <c r="T653" s="11" t="str">
        <f>IF(IFERROR(VLOOKUP(N653,Home!$C$8:$R$1048576,11,FALSE),"")=0,"",IFERROR(VLOOKUP(N653,Home!$C$8:$R$1048576,11,FALSE),""))</f>
        <v/>
      </c>
      <c r="U653" s="11" t="str">
        <f>IF(IFERROR(VLOOKUP(O653,Home!$C$8:$R$1048576,12,FALSE),"")=0,"",IFERROR(VLOOKUP(O653,Home!$C$8:$R$1048576,12,FALSE),""))</f>
        <v/>
      </c>
      <c r="V653" s="11" t="str">
        <f>IF(IFERROR(VLOOKUP(O653,Home!$C$8:$R$1048576,8,FALSE),"")=0,"",IFERROR(VLOOKUP(O653,Home!$C$8:$R$1048576,8,FALSE),""))</f>
        <v/>
      </c>
      <c r="W653" s="11" t="str">
        <f>IF(OR(VLOOKUP(N653,Home!$C$7:$I$207,6,FALSE)="",VLOOKUP(N653,Home!$C$7:$I$207,7,FALSE)=""),"FEJL",SUM(Baggrundsark!$K$4:K653))</f>
        <v>FEJL</v>
      </c>
      <c r="Y653">
        <v>650</v>
      </c>
      <c r="Z653" s="1"/>
      <c r="AC653" s="44"/>
      <c r="AD653">
        <f t="shared" si="234"/>
        <v>0</v>
      </c>
      <c r="AE653">
        <f>SUM($AD$4:AD653)</f>
        <v>1</v>
      </c>
      <c r="AF653" s="103" t="str">
        <f>IFERROR(VLOOKUP(AN653,Home!$C$8:$E$207,3,FALSE),"")</f>
        <v/>
      </c>
      <c r="AG653" s="103" t="str">
        <f>IFERROR(VLOOKUP(AN653,Home!$C$8:$E$207,2,FALSE),"")</f>
        <v/>
      </c>
      <c r="AH653" s="104" t="str">
        <f>IF(VLOOKUP(AE653,Home!$C$8:$I$207,6,FALSE)="","",VLOOKUP(AE653,Home!$C$8:$I$207,6,FALSE))</f>
        <v/>
      </c>
      <c r="AI653" s="104" t="e">
        <f t="shared" si="242"/>
        <v>#VALUE!</v>
      </c>
      <c r="AJ653" s="105" t="e">
        <f t="shared" si="235"/>
        <v>#VALUE!</v>
      </c>
      <c r="AK653" s="103" t="e">
        <f t="shared" si="228"/>
        <v>#VALUE!</v>
      </c>
      <c r="AL653" s="103" t="e">
        <f t="shared" si="236"/>
        <v>#VALUE!</v>
      </c>
      <c r="AN653" t="str">
        <f>IF(OR(VLOOKUP(AE653,Home!$C$8:$I$207,6,FALSE)="",VLOOKUP(AE653,Home!$C$8:$I$207,7,FALSE)=""),"FEJL",Baggrundsark!AE653)</f>
        <v>FEJL</v>
      </c>
      <c r="AO653">
        <f>IF(VLOOKUP(AE653,Home!$C$8:$N$207,12,FALSE)="Timelønnet",1,0)</f>
        <v>0</v>
      </c>
      <c r="AP653">
        <f>SUM($AO$4:AO653)*AO653</f>
        <v>0</v>
      </c>
      <c r="AQ653">
        <f t="shared" si="223"/>
        <v>1</v>
      </c>
      <c r="AR653" t="str">
        <f t="shared" si="223"/>
        <v/>
      </c>
      <c r="AS653" t="e">
        <f t="shared" si="237"/>
        <v>#VALUE!</v>
      </c>
      <c r="AT653" s="45" t="e">
        <f t="shared" si="224"/>
        <v>#VALUE!</v>
      </c>
      <c r="AU653">
        <f>VLOOKUP(AQ653,Home!$C$8:$J$207,8,FALSE)</f>
        <v>0</v>
      </c>
    </row>
    <row r="654" spans="1:47" x14ac:dyDescent="0.25">
      <c r="A654" s="6">
        <f t="shared" si="229"/>
        <v>0</v>
      </c>
      <c r="B654" s="6">
        <f t="shared" si="238"/>
        <v>0</v>
      </c>
      <c r="C654" s="6" t="str">
        <f t="shared" si="230"/>
        <v/>
      </c>
      <c r="D654" s="7">
        <f t="shared" si="231"/>
        <v>0</v>
      </c>
      <c r="E654" s="7">
        <f t="shared" si="239"/>
        <v>0</v>
      </c>
      <c r="F654" s="7" t="str">
        <f t="shared" si="232"/>
        <v/>
      </c>
      <c r="G654" s="6">
        <f t="shared" si="233"/>
        <v>0</v>
      </c>
      <c r="H654" s="6">
        <f t="shared" si="240"/>
        <v>0</v>
      </c>
      <c r="I654" s="6" t="str">
        <f t="shared" si="241"/>
        <v/>
      </c>
      <c r="J654" s="11">
        <v>651</v>
      </c>
      <c r="K654" s="11">
        <f>IF(IFERROR(VLOOKUP(J654,Home!$A$8:$B$1048576,1,FALSE),0)=0,0,1)</f>
        <v>0</v>
      </c>
      <c r="L654" s="129" t="e">
        <f>IF(VLOOKUP(O654,Home!$C$8:$R$207,6,FALSE)="","",VLOOKUP(O654,Home!$C$8:$R$207,6,FALSE))</f>
        <v>#N/A</v>
      </c>
      <c r="M654" s="129" t="e">
        <f t="shared" si="226"/>
        <v>#N/A</v>
      </c>
      <c r="N654" s="11">
        <f>SUM($K$4:K654)</f>
        <v>200</v>
      </c>
      <c r="O654" s="11" t="str">
        <f>IF(P654="","",IF(IFERROR(VLOOKUP(N654,Home!$C$8:$R$1048576,1,FALSE),"")=0,"",IFERROR(VLOOKUP(N654,Home!$C$8:$R$1048576,1,FALSE),"")))</f>
        <v/>
      </c>
      <c r="P654" s="11" t="str">
        <f>IF(IFERROR(VLOOKUP(W654,Home!$C$8:$R$1048576,3,FALSE),"")=0,"",IFERROR(VLOOKUP(W654,Home!$C$8:$R$1048576,3,FALSE),""))</f>
        <v/>
      </c>
      <c r="Q654" s="11" t="str">
        <f t="shared" si="225"/>
        <v/>
      </c>
      <c r="R654" s="130" t="e">
        <f>VLOOKUP(Q654,'Baggrund til lister'!$G$4:$H$15,2,FALSE)</f>
        <v>#N/A</v>
      </c>
      <c r="S654" s="11" t="str">
        <f t="shared" si="227"/>
        <v/>
      </c>
      <c r="T654" s="11" t="str">
        <f>IF(IFERROR(VLOOKUP(N654,Home!$C$8:$R$1048576,11,FALSE),"")=0,"",IFERROR(VLOOKUP(N654,Home!$C$8:$R$1048576,11,FALSE),""))</f>
        <v/>
      </c>
      <c r="U654" s="11" t="str">
        <f>IF(IFERROR(VLOOKUP(O654,Home!$C$8:$R$1048576,12,FALSE),"")=0,"",IFERROR(VLOOKUP(O654,Home!$C$8:$R$1048576,12,FALSE),""))</f>
        <v/>
      </c>
      <c r="V654" s="11" t="str">
        <f>IF(IFERROR(VLOOKUP(O654,Home!$C$8:$R$1048576,8,FALSE),"")=0,"",IFERROR(VLOOKUP(O654,Home!$C$8:$R$1048576,8,FALSE),""))</f>
        <v/>
      </c>
      <c r="W654" s="11" t="str">
        <f>IF(OR(VLOOKUP(N654,Home!$C$7:$I$207,6,FALSE)="",VLOOKUP(N654,Home!$C$7:$I$207,7,FALSE)=""),"FEJL",SUM(Baggrundsark!$K$4:K654))</f>
        <v>FEJL</v>
      </c>
      <c r="Y654">
        <v>651</v>
      </c>
      <c r="Z654" s="1"/>
      <c r="AC654" s="44"/>
      <c r="AD654">
        <f t="shared" si="234"/>
        <v>0</v>
      </c>
      <c r="AE654">
        <f>SUM($AD$4:AD654)</f>
        <v>1</v>
      </c>
      <c r="AF654" s="103" t="str">
        <f>IFERROR(VLOOKUP(AN654,Home!$C$8:$E$207,3,FALSE),"")</f>
        <v/>
      </c>
      <c r="AG654" s="103" t="str">
        <f>IFERROR(VLOOKUP(AN654,Home!$C$8:$E$207,2,FALSE),"")</f>
        <v/>
      </c>
      <c r="AH654" s="104" t="str">
        <f>IF(VLOOKUP(AE654,Home!$C$8:$I$207,6,FALSE)="","",VLOOKUP(AE654,Home!$C$8:$I$207,6,FALSE))</f>
        <v/>
      </c>
      <c r="AI654" s="104" t="e">
        <f t="shared" si="242"/>
        <v>#VALUE!</v>
      </c>
      <c r="AJ654" s="105" t="e">
        <f t="shared" si="235"/>
        <v>#VALUE!</v>
      </c>
      <c r="AK654" s="103" t="e">
        <f t="shared" si="228"/>
        <v>#VALUE!</v>
      </c>
      <c r="AL654" s="103" t="e">
        <f t="shared" si="236"/>
        <v>#VALUE!</v>
      </c>
      <c r="AN654" t="str">
        <f>IF(OR(VLOOKUP(AE654,Home!$C$8:$I$207,6,FALSE)="",VLOOKUP(AE654,Home!$C$8:$I$207,7,FALSE)=""),"FEJL",Baggrundsark!AE654)</f>
        <v>FEJL</v>
      </c>
      <c r="AO654">
        <f>IF(VLOOKUP(AE654,Home!$C$8:$N$207,12,FALSE)="Timelønnet",1,0)</f>
        <v>0</v>
      </c>
      <c r="AP654">
        <f>SUM($AO$4:AO654)*AO654</f>
        <v>0</v>
      </c>
      <c r="AQ654">
        <f t="shared" si="223"/>
        <v>1</v>
      </c>
      <c r="AR654" t="str">
        <f t="shared" si="223"/>
        <v/>
      </c>
      <c r="AS654" t="e">
        <f t="shared" si="237"/>
        <v>#VALUE!</v>
      </c>
      <c r="AT654" s="45" t="e">
        <f t="shared" si="224"/>
        <v>#VALUE!</v>
      </c>
      <c r="AU654">
        <f>VLOOKUP(AQ654,Home!$C$8:$J$207,8,FALSE)</f>
        <v>0</v>
      </c>
    </row>
    <row r="655" spans="1:47" x14ac:dyDescent="0.25">
      <c r="A655" s="6">
        <f t="shared" si="229"/>
        <v>0</v>
      </c>
      <c r="B655" s="6">
        <f t="shared" si="238"/>
        <v>0</v>
      </c>
      <c r="C655" s="6" t="str">
        <f t="shared" si="230"/>
        <v/>
      </c>
      <c r="D655" s="7">
        <f t="shared" si="231"/>
        <v>0</v>
      </c>
      <c r="E655" s="7">
        <f t="shared" si="239"/>
        <v>0</v>
      </c>
      <c r="F655" s="7" t="str">
        <f t="shared" si="232"/>
        <v/>
      </c>
      <c r="G655" s="6">
        <f t="shared" si="233"/>
        <v>0</v>
      </c>
      <c r="H655" s="6">
        <f t="shared" si="240"/>
        <v>0</v>
      </c>
      <c r="I655" s="6" t="str">
        <f t="shared" si="241"/>
        <v/>
      </c>
      <c r="J655" s="11">
        <v>652</v>
      </c>
      <c r="K655" s="11">
        <f>IF(IFERROR(VLOOKUP(J655,Home!$A$8:$B$1048576,1,FALSE),0)=0,0,1)</f>
        <v>0</v>
      </c>
      <c r="L655" s="129" t="e">
        <f>IF(VLOOKUP(O655,Home!$C$8:$R$207,6,FALSE)="","",VLOOKUP(O655,Home!$C$8:$R$207,6,FALSE))</f>
        <v>#N/A</v>
      </c>
      <c r="M655" s="129" t="e">
        <f t="shared" si="226"/>
        <v>#N/A</v>
      </c>
      <c r="N655" s="11">
        <f>SUM($K$4:K655)</f>
        <v>200</v>
      </c>
      <c r="O655" s="11" t="str">
        <f>IF(P655="","",IF(IFERROR(VLOOKUP(N655,Home!$C$8:$R$1048576,1,FALSE),"")=0,"",IFERROR(VLOOKUP(N655,Home!$C$8:$R$1048576,1,FALSE),"")))</f>
        <v/>
      </c>
      <c r="P655" s="11" t="str">
        <f>IF(IFERROR(VLOOKUP(W655,Home!$C$8:$R$1048576,3,FALSE),"")=0,"",IFERROR(VLOOKUP(W655,Home!$C$8:$R$1048576,3,FALSE),""))</f>
        <v/>
      </c>
      <c r="Q655" s="11" t="str">
        <f t="shared" si="225"/>
        <v/>
      </c>
      <c r="R655" s="130" t="e">
        <f>VLOOKUP(Q655,'Baggrund til lister'!$G$4:$H$15,2,FALSE)</f>
        <v>#N/A</v>
      </c>
      <c r="S655" s="11" t="str">
        <f t="shared" si="227"/>
        <v/>
      </c>
      <c r="T655" s="11" t="str">
        <f>IF(IFERROR(VLOOKUP(N655,Home!$C$8:$R$1048576,11,FALSE),"")=0,"",IFERROR(VLOOKUP(N655,Home!$C$8:$R$1048576,11,FALSE),""))</f>
        <v/>
      </c>
      <c r="U655" s="11" t="str">
        <f>IF(IFERROR(VLOOKUP(O655,Home!$C$8:$R$1048576,12,FALSE),"")=0,"",IFERROR(VLOOKUP(O655,Home!$C$8:$R$1048576,12,FALSE),""))</f>
        <v/>
      </c>
      <c r="V655" s="11" t="str">
        <f>IF(IFERROR(VLOOKUP(O655,Home!$C$8:$R$1048576,8,FALSE),"")=0,"",IFERROR(VLOOKUP(O655,Home!$C$8:$R$1048576,8,FALSE),""))</f>
        <v/>
      </c>
      <c r="W655" s="11" t="str">
        <f>IF(OR(VLOOKUP(N655,Home!$C$7:$I$207,6,FALSE)="",VLOOKUP(N655,Home!$C$7:$I$207,7,FALSE)=""),"FEJL",SUM(Baggrundsark!$K$4:K655))</f>
        <v>FEJL</v>
      </c>
      <c r="Y655">
        <v>652</v>
      </c>
      <c r="Z655" s="1"/>
      <c r="AC655" s="44"/>
      <c r="AD655">
        <f t="shared" si="234"/>
        <v>0</v>
      </c>
      <c r="AE655">
        <f>SUM($AD$4:AD655)</f>
        <v>1</v>
      </c>
      <c r="AF655" s="103" t="str">
        <f>IFERROR(VLOOKUP(AN655,Home!$C$8:$E$207,3,FALSE),"")</f>
        <v/>
      </c>
      <c r="AG655" s="103" t="str">
        <f>IFERROR(VLOOKUP(AN655,Home!$C$8:$E$207,2,FALSE),"")</f>
        <v/>
      </c>
      <c r="AH655" s="104" t="str">
        <f>IF(VLOOKUP(AE655,Home!$C$8:$I$207,6,FALSE)="","",VLOOKUP(AE655,Home!$C$8:$I$207,6,FALSE))</f>
        <v/>
      </c>
      <c r="AI655" s="104" t="e">
        <f t="shared" si="242"/>
        <v>#VALUE!</v>
      </c>
      <c r="AJ655" s="105" t="e">
        <f t="shared" si="235"/>
        <v>#VALUE!</v>
      </c>
      <c r="AK655" s="103" t="e">
        <f t="shared" si="228"/>
        <v>#VALUE!</v>
      </c>
      <c r="AL655" s="103" t="e">
        <f t="shared" si="236"/>
        <v>#VALUE!</v>
      </c>
      <c r="AN655" t="str">
        <f>IF(OR(VLOOKUP(AE655,Home!$C$8:$I$207,6,FALSE)="",VLOOKUP(AE655,Home!$C$8:$I$207,7,FALSE)=""),"FEJL",Baggrundsark!AE655)</f>
        <v>FEJL</v>
      </c>
      <c r="AO655">
        <f>IF(VLOOKUP(AE655,Home!$C$8:$N$207,12,FALSE)="Timelønnet",1,0)</f>
        <v>0</v>
      </c>
      <c r="AP655">
        <f>SUM($AO$4:AO655)*AO655</f>
        <v>0</v>
      </c>
      <c r="AQ655">
        <f t="shared" si="223"/>
        <v>1</v>
      </c>
      <c r="AR655" t="str">
        <f t="shared" si="223"/>
        <v/>
      </c>
      <c r="AS655" t="e">
        <f t="shared" si="237"/>
        <v>#VALUE!</v>
      </c>
      <c r="AT655" s="45" t="e">
        <f t="shared" si="224"/>
        <v>#VALUE!</v>
      </c>
      <c r="AU655">
        <f>VLOOKUP(AQ655,Home!$C$8:$J$207,8,FALSE)</f>
        <v>0</v>
      </c>
    </row>
    <row r="656" spans="1:47" x14ac:dyDescent="0.25">
      <c r="A656" s="6">
        <f t="shared" si="229"/>
        <v>0</v>
      </c>
      <c r="B656" s="6">
        <f t="shared" si="238"/>
        <v>0</v>
      </c>
      <c r="C656" s="6" t="str">
        <f t="shared" si="230"/>
        <v/>
      </c>
      <c r="D656" s="7">
        <f t="shared" si="231"/>
        <v>0</v>
      </c>
      <c r="E656" s="7">
        <f t="shared" si="239"/>
        <v>0</v>
      </c>
      <c r="F656" s="7" t="str">
        <f t="shared" si="232"/>
        <v/>
      </c>
      <c r="G656" s="6">
        <f t="shared" si="233"/>
        <v>0</v>
      </c>
      <c r="H656" s="6">
        <f t="shared" si="240"/>
        <v>0</v>
      </c>
      <c r="I656" s="6" t="str">
        <f t="shared" si="241"/>
        <v/>
      </c>
      <c r="J656" s="11">
        <v>653</v>
      </c>
      <c r="K656" s="11">
        <f>IF(IFERROR(VLOOKUP(J656,Home!$A$8:$B$1048576,1,FALSE),0)=0,0,1)</f>
        <v>0</v>
      </c>
      <c r="L656" s="129" t="e">
        <f>IF(VLOOKUP(O656,Home!$C$8:$R$207,6,FALSE)="","",VLOOKUP(O656,Home!$C$8:$R$207,6,FALSE))</f>
        <v>#N/A</v>
      </c>
      <c r="M656" s="129" t="e">
        <f t="shared" si="226"/>
        <v>#N/A</v>
      </c>
      <c r="N656" s="11">
        <f>SUM($K$4:K656)</f>
        <v>200</v>
      </c>
      <c r="O656" s="11" t="str">
        <f>IF(P656="","",IF(IFERROR(VLOOKUP(N656,Home!$C$8:$R$1048576,1,FALSE),"")=0,"",IFERROR(VLOOKUP(N656,Home!$C$8:$R$1048576,1,FALSE),"")))</f>
        <v/>
      </c>
      <c r="P656" s="11" t="str">
        <f>IF(IFERROR(VLOOKUP(W656,Home!$C$8:$R$1048576,3,FALSE),"")=0,"",IFERROR(VLOOKUP(W656,Home!$C$8:$R$1048576,3,FALSE),""))</f>
        <v/>
      </c>
      <c r="Q656" s="11" t="str">
        <f t="shared" si="225"/>
        <v/>
      </c>
      <c r="R656" s="130" t="e">
        <f>VLOOKUP(Q656,'Baggrund til lister'!$G$4:$H$15,2,FALSE)</f>
        <v>#N/A</v>
      </c>
      <c r="S656" s="11" t="str">
        <f t="shared" si="227"/>
        <v/>
      </c>
      <c r="T656" s="11" t="str">
        <f>IF(IFERROR(VLOOKUP(N656,Home!$C$8:$R$1048576,11,FALSE),"")=0,"",IFERROR(VLOOKUP(N656,Home!$C$8:$R$1048576,11,FALSE),""))</f>
        <v/>
      </c>
      <c r="U656" s="11" t="str">
        <f>IF(IFERROR(VLOOKUP(O656,Home!$C$8:$R$1048576,12,FALSE),"")=0,"",IFERROR(VLOOKUP(O656,Home!$C$8:$R$1048576,12,FALSE),""))</f>
        <v/>
      </c>
      <c r="V656" s="11" t="str">
        <f>IF(IFERROR(VLOOKUP(O656,Home!$C$8:$R$1048576,8,FALSE),"")=0,"",IFERROR(VLOOKUP(O656,Home!$C$8:$R$1048576,8,FALSE),""))</f>
        <v/>
      </c>
      <c r="W656" s="11" t="str">
        <f>IF(OR(VLOOKUP(N656,Home!$C$7:$I$207,6,FALSE)="",VLOOKUP(N656,Home!$C$7:$I$207,7,FALSE)=""),"FEJL",SUM(Baggrundsark!$K$4:K656))</f>
        <v>FEJL</v>
      </c>
      <c r="Y656">
        <v>653</v>
      </c>
      <c r="Z656" s="1"/>
      <c r="AC656" s="44"/>
      <c r="AD656">
        <f t="shared" si="234"/>
        <v>0</v>
      </c>
      <c r="AE656">
        <f>SUM($AD$4:AD656)</f>
        <v>1</v>
      </c>
      <c r="AF656" s="103" t="str">
        <f>IFERROR(VLOOKUP(AN656,Home!$C$8:$E$207,3,FALSE),"")</f>
        <v/>
      </c>
      <c r="AG656" s="103" t="str">
        <f>IFERROR(VLOOKUP(AN656,Home!$C$8:$E$207,2,FALSE),"")</f>
        <v/>
      </c>
      <c r="AH656" s="104" t="str">
        <f>IF(VLOOKUP(AE656,Home!$C$8:$I$207,6,FALSE)="","",VLOOKUP(AE656,Home!$C$8:$I$207,6,FALSE))</f>
        <v/>
      </c>
      <c r="AI656" s="104" t="e">
        <f t="shared" si="242"/>
        <v>#VALUE!</v>
      </c>
      <c r="AJ656" s="105" t="e">
        <f t="shared" si="235"/>
        <v>#VALUE!</v>
      </c>
      <c r="AK656" s="103" t="e">
        <f t="shared" si="228"/>
        <v>#VALUE!</v>
      </c>
      <c r="AL656" s="103" t="e">
        <f t="shared" si="236"/>
        <v>#VALUE!</v>
      </c>
      <c r="AN656" t="str">
        <f>IF(OR(VLOOKUP(AE656,Home!$C$8:$I$207,6,FALSE)="",VLOOKUP(AE656,Home!$C$8:$I$207,7,FALSE)=""),"FEJL",Baggrundsark!AE656)</f>
        <v>FEJL</v>
      </c>
      <c r="AO656">
        <f>IF(VLOOKUP(AE656,Home!$C$8:$N$207,12,FALSE)="Timelønnet",1,0)</f>
        <v>0</v>
      </c>
      <c r="AP656">
        <f>SUM($AO$4:AO656)*AO656</f>
        <v>0</v>
      </c>
      <c r="AQ656">
        <f t="shared" si="223"/>
        <v>1</v>
      </c>
      <c r="AR656" t="str">
        <f t="shared" si="223"/>
        <v/>
      </c>
      <c r="AS656" t="e">
        <f t="shared" si="237"/>
        <v>#VALUE!</v>
      </c>
      <c r="AT656" s="45" t="e">
        <f t="shared" si="224"/>
        <v>#VALUE!</v>
      </c>
      <c r="AU656">
        <f>VLOOKUP(AQ656,Home!$C$8:$J$207,8,FALSE)</f>
        <v>0</v>
      </c>
    </row>
    <row r="657" spans="1:47" x14ac:dyDescent="0.25">
      <c r="A657" s="6">
        <f t="shared" si="229"/>
        <v>0</v>
      </c>
      <c r="B657" s="6">
        <f t="shared" si="238"/>
        <v>0</v>
      </c>
      <c r="C657" s="6" t="str">
        <f t="shared" si="230"/>
        <v/>
      </c>
      <c r="D657" s="7">
        <f t="shared" si="231"/>
        <v>0</v>
      </c>
      <c r="E657" s="7">
        <f t="shared" si="239"/>
        <v>0</v>
      </c>
      <c r="F657" s="7" t="str">
        <f t="shared" si="232"/>
        <v/>
      </c>
      <c r="G657" s="6">
        <f t="shared" si="233"/>
        <v>0</v>
      </c>
      <c r="H657" s="6">
        <f t="shared" si="240"/>
        <v>0</v>
      </c>
      <c r="I657" s="6" t="str">
        <f t="shared" si="241"/>
        <v/>
      </c>
      <c r="J657" s="11">
        <v>654</v>
      </c>
      <c r="K657" s="11">
        <f>IF(IFERROR(VLOOKUP(J657,Home!$A$8:$B$1048576,1,FALSE),0)=0,0,1)</f>
        <v>0</v>
      </c>
      <c r="L657" s="129" t="e">
        <f>IF(VLOOKUP(O657,Home!$C$8:$R$207,6,FALSE)="","",VLOOKUP(O657,Home!$C$8:$R$207,6,FALSE))</f>
        <v>#N/A</v>
      </c>
      <c r="M657" s="129" t="e">
        <f t="shared" si="226"/>
        <v>#N/A</v>
      </c>
      <c r="N657" s="11">
        <f>SUM($K$4:K657)</f>
        <v>200</v>
      </c>
      <c r="O657" s="11" t="str">
        <f>IF(P657="","",IF(IFERROR(VLOOKUP(N657,Home!$C$8:$R$1048576,1,FALSE),"")=0,"",IFERROR(VLOOKUP(N657,Home!$C$8:$R$1048576,1,FALSE),"")))</f>
        <v/>
      </c>
      <c r="P657" s="11" t="str">
        <f>IF(IFERROR(VLOOKUP(W657,Home!$C$8:$R$1048576,3,FALSE),"")=0,"",IFERROR(VLOOKUP(W657,Home!$C$8:$R$1048576,3,FALSE),""))</f>
        <v/>
      </c>
      <c r="Q657" s="11" t="str">
        <f t="shared" si="225"/>
        <v/>
      </c>
      <c r="R657" s="130" t="e">
        <f>VLOOKUP(Q657,'Baggrund til lister'!$G$4:$H$15,2,FALSE)</f>
        <v>#N/A</v>
      </c>
      <c r="S657" s="11" t="str">
        <f t="shared" si="227"/>
        <v/>
      </c>
      <c r="T657" s="11" t="str">
        <f>IF(IFERROR(VLOOKUP(N657,Home!$C$8:$R$1048576,11,FALSE),"")=0,"",IFERROR(VLOOKUP(N657,Home!$C$8:$R$1048576,11,FALSE),""))</f>
        <v/>
      </c>
      <c r="U657" s="11" t="str">
        <f>IF(IFERROR(VLOOKUP(O657,Home!$C$8:$R$1048576,12,FALSE),"")=0,"",IFERROR(VLOOKUP(O657,Home!$C$8:$R$1048576,12,FALSE),""))</f>
        <v/>
      </c>
      <c r="V657" s="11" t="str">
        <f>IF(IFERROR(VLOOKUP(O657,Home!$C$8:$R$1048576,8,FALSE),"")=0,"",IFERROR(VLOOKUP(O657,Home!$C$8:$R$1048576,8,FALSE),""))</f>
        <v/>
      </c>
      <c r="W657" s="11" t="str">
        <f>IF(OR(VLOOKUP(N657,Home!$C$7:$I$207,6,FALSE)="",VLOOKUP(N657,Home!$C$7:$I$207,7,FALSE)=""),"FEJL",SUM(Baggrundsark!$K$4:K657))</f>
        <v>FEJL</v>
      </c>
      <c r="Y657">
        <v>654</v>
      </c>
      <c r="Z657" s="1"/>
      <c r="AC657" s="44"/>
      <c r="AD657">
        <f t="shared" si="234"/>
        <v>0</v>
      </c>
      <c r="AE657">
        <f>SUM($AD$4:AD657)</f>
        <v>1</v>
      </c>
      <c r="AF657" s="103" t="str">
        <f>IFERROR(VLOOKUP(AN657,Home!$C$8:$E$207,3,FALSE),"")</f>
        <v/>
      </c>
      <c r="AG657" s="103" t="str">
        <f>IFERROR(VLOOKUP(AN657,Home!$C$8:$E$207,2,FALSE),"")</f>
        <v/>
      </c>
      <c r="AH657" s="104" t="str">
        <f>IF(VLOOKUP(AE657,Home!$C$8:$I$207,6,FALSE)="","",VLOOKUP(AE657,Home!$C$8:$I$207,6,FALSE))</f>
        <v/>
      </c>
      <c r="AI657" s="104" t="e">
        <f t="shared" si="242"/>
        <v>#VALUE!</v>
      </c>
      <c r="AJ657" s="105" t="e">
        <f t="shared" si="235"/>
        <v>#VALUE!</v>
      </c>
      <c r="AK657" s="103" t="e">
        <f t="shared" si="228"/>
        <v>#VALUE!</v>
      </c>
      <c r="AL657" s="103" t="e">
        <f t="shared" si="236"/>
        <v>#VALUE!</v>
      </c>
      <c r="AN657" t="str">
        <f>IF(OR(VLOOKUP(AE657,Home!$C$8:$I$207,6,FALSE)="",VLOOKUP(AE657,Home!$C$8:$I$207,7,FALSE)=""),"FEJL",Baggrundsark!AE657)</f>
        <v>FEJL</v>
      </c>
      <c r="AO657">
        <f>IF(VLOOKUP(AE657,Home!$C$8:$N$207,12,FALSE)="Timelønnet",1,0)</f>
        <v>0</v>
      </c>
      <c r="AP657">
        <f>SUM($AO$4:AO657)*AO657</f>
        <v>0</v>
      </c>
      <c r="AQ657">
        <f t="shared" si="223"/>
        <v>1</v>
      </c>
      <c r="AR657" t="str">
        <f t="shared" si="223"/>
        <v/>
      </c>
      <c r="AS657" t="e">
        <f t="shared" si="237"/>
        <v>#VALUE!</v>
      </c>
      <c r="AT657" s="45" t="e">
        <f t="shared" si="224"/>
        <v>#VALUE!</v>
      </c>
      <c r="AU657">
        <f>VLOOKUP(AQ657,Home!$C$8:$J$207,8,FALSE)</f>
        <v>0</v>
      </c>
    </row>
    <row r="658" spans="1:47" x14ac:dyDescent="0.25">
      <c r="A658" s="6">
        <f t="shared" si="229"/>
        <v>0</v>
      </c>
      <c r="B658" s="6">
        <f t="shared" si="238"/>
        <v>0</v>
      </c>
      <c r="C658" s="6" t="str">
        <f t="shared" si="230"/>
        <v/>
      </c>
      <c r="D658" s="7">
        <f t="shared" si="231"/>
        <v>0</v>
      </c>
      <c r="E658" s="7">
        <f t="shared" si="239"/>
        <v>0</v>
      </c>
      <c r="F658" s="7" t="str">
        <f t="shared" si="232"/>
        <v/>
      </c>
      <c r="G658" s="6">
        <f t="shared" si="233"/>
        <v>0</v>
      </c>
      <c r="H658" s="6">
        <f t="shared" si="240"/>
        <v>0</v>
      </c>
      <c r="I658" s="6" t="str">
        <f t="shared" si="241"/>
        <v/>
      </c>
      <c r="J658" s="11">
        <v>655</v>
      </c>
      <c r="K658" s="11">
        <f>IF(IFERROR(VLOOKUP(J658,Home!$A$8:$B$1048576,1,FALSE),0)=0,0,1)</f>
        <v>0</v>
      </c>
      <c r="L658" s="129" t="e">
        <f>IF(VLOOKUP(O658,Home!$C$8:$R$207,6,FALSE)="","",VLOOKUP(O658,Home!$C$8:$R$207,6,FALSE))</f>
        <v>#N/A</v>
      </c>
      <c r="M658" s="129" t="e">
        <f t="shared" si="226"/>
        <v>#N/A</v>
      </c>
      <c r="N658" s="11">
        <f>SUM($K$4:K658)</f>
        <v>200</v>
      </c>
      <c r="O658" s="11" t="str">
        <f>IF(P658="","",IF(IFERROR(VLOOKUP(N658,Home!$C$8:$R$1048576,1,FALSE),"")=0,"",IFERROR(VLOOKUP(N658,Home!$C$8:$R$1048576,1,FALSE),"")))</f>
        <v/>
      </c>
      <c r="P658" s="11" t="str">
        <f>IF(IFERROR(VLOOKUP(W658,Home!$C$8:$R$1048576,3,FALSE),"")=0,"",IFERROR(VLOOKUP(W658,Home!$C$8:$R$1048576,3,FALSE),""))</f>
        <v/>
      </c>
      <c r="Q658" s="11" t="str">
        <f t="shared" si="225"/>
        <v/>
      </c>
      <c r="R658" s="130" t="e">
        <f>VLOOKUP(Q658,'Baggrund til lister'!$G$4:$H$15,2,FALSE)</f>
        <v>#N/A</v>
      </c>
      <c r="S658" s="11" t="str">
        <f t="shared" si="227"/>
        <v/>
      </c>
      <c r="T658" s="11" t="str">
        <f>IF(IFERROR(VLOOKUP(N658,Home!$C$8:$R$1048576,11,FALSE),"")=0,"",IFERROR(VLOOKUP(N658,Home!$C$8:$R$1048576,11,FALSE),""))</f>
        <v/>
      </c>
      <c r="U658" s="11" t="str">
        <f>IF(IFERROR(VLOOKUP(O658,Home!$C$8:$R$1048576,12,FALSE),"")=0,"",IFERROR(VLOOKUP(O658,Home!$C$8:$R$1048576,12,FALSE),""))</f>
        <v/>
      </c>
      <c r="V658" s="11" t="str">
        <f>IF(IFERROR(VLOOKUP(O658,Home!$C$8:$R$1048576,8,FALSE),"")=0,"",IFERROR(VLOOKUP(O658,Home!$C$8:$R$1048576,8,FALSE),""))</f>
        <v/>
      </c>
      <c r="W658" s="11" t="str">
        <f>IF(OR(VLOOKUP(N658,Home!$C$7:$I$207,6,FALSE)="",VLOOKUP(N658,Home!$C$7:$I$207,7,FALSE)=""),"FEJL",SUM(Baggrundsark!$K$4:K658))</f>
        <v>FEJL</v>
      </c>
      <c r="Y658">
        <v>655</v>
      </c>
      <c r="Z658" s="1"/>
      <c r="AC658" s="44"/>
      <c r="AD658">
        <f t="shared" si="234"/>
        <v>0</v>
      </c>
      <c r="AE658">
        <f>SUM($AD$4:AD658)</f>
        <v>1</v>
      </c>
      <c r="AF658" s="103" t="str">
        <f>IFERROR(VLOOKUP(AN658,Home!$C$8:$E$207,3,FALSE),"")</f>
        <v/>
      </c>
      <c r="AG658" s="103" t="str">
        <f>IFERROR(VLOOKUP(AN658,Home!$C$8:$E$207,2,FALSE),"")</f>
        <v/>
      </c>
      <c r="AH658" s="104" t="str">
        <f>IF(VLOOKUP(AE658,Home!$C$8:$I$207,6,FALSE)="","",VLOOKUP(AE658,Home!$C$8:$I$207,6,FALSE))</f>
        <v/>
      </c>
      <c r="AI658" s="104" t="e">
        <f t="shared" si="242"/>
        <v>#VALUE!</v>
      </c>
      <c r="AJ658" s="105" t="e">
        <f t="shared" si="235"/>
        <v>#VALUE!</v>
      </c>
      <c r="AK658" s="103" t="e">
        <f t="shared" si="228"/>
        <v>#VALUE!</v>
      </c>
      <c r="AL658" s="103" t="e">
        <f t="shared" si="236"/>
        <v>#VALUE!</v>
      </c>
      <c r="AN658" t="str">
        <f>IF(OR(VLOOKUP(AE658,Home!$C$8:$I$207,6,FALSE)="",VLOOKUP(AE658,Home!$C$8:$I$207,7,FALSE)=""),"FEJL",Baggrundsark!AE658)</f>
        <v>FEJL</v>
      </c>
      <c r="AO658">
        <f>IF(VLOOKUP(AE658,Home!$C$8:$N$207,12,FALSE)="Timelønnet",1,0)</f>
        <v>0</v>
      </c>
      <c r="AP658">
        <f>SUM($AO$4:AO658)*AO658</f>
        <v>0</v>
      </c>
      <c r="AQ658">
        <f t="shared" si="223"/>
        <v>1</v>
      </c>
      <c r="AR658" t="str">
        <f t="shared" si="223"/>
        <v/>
      </c>
      <c r="AS658" t="e">
        <f t="shared" si="237"/>
        <v>#VALUE!</v>
      </c>
      <c r="AT658" s="45" t="e">
        <f t="shared" si="224"/>
        <v>#VALUE!</v>
      </c>
      <c r="AU658">
        <f>VLOOKUP(AQ658,Home!$C$8:$J$207,8,FALSE)</f>
        <v>0</v>
      </c>
    </row>
    <row r="659" spans="1:47" x14ac:dyDescent="0.25">
      <c r="A659" s="6">
        <f t="shared" si="229"/>
        <v>0</v>
      </c>
      <c r="B659" s="6">
        <f t="shared" si="238"/>
        <v>0</v>
      </c>
      <c r="C659" s="6" t="str">
        <f t="shared" si="230"/>
        <v/>
      </c>
      <c r="D659" s="7">
        <f t="shared" si="231"/>
        <v>0</v>
      </c>
      <c r="E659" s="7">
        <f t="shared" si="239"/>
        <v>0</v>
      </c>
      <c r="F659" s="7" t="str">
        <f t="shared" si="232"/>
        <v/>
      </c>
      <c r="G659" s="6">
        <f t="shared" si="233"/>
        <v>0</v>
      </c>
      <c r="H659" s="6">
        <f t="shared" si="240"/>
        <v>0</v>
      </c>
      <c r="I659" s="6" t="str">
        <f t="shared" si="241"/>
        <v/>
      </c>
      <c r="J659" s="11">
        <v>656</v>
      </c>
      <c r="K659" s="11">
        <f>IF(IFERROR(VLOOKUP(J659,Home!$A$8:$B$1048576,1,FALSE),0)=0,0,1)</f>
        <v>0</v>
      </c>
      <c r="L659" s="129" t="e">
        <f>IF(VLOOKUP(O659,Home!$C$8:$R$207,6,FALSE)="","",VLOOKUP(O659,Home!$C$8:$R$207,6,FALSE))</f>
        <v>#N/A</v>
      </c>
      <c r="M659" s="129" t="e">
        <f t="shared" si="226"/>
        <v>#N/A</v>
      </c>
      <c r="N659" s="11">
        <f>SUM($K$4:K659)</f>
        <v>200</v>
      </c>
      <c r="O659" s="11" t="str">
        <f>IF(P659="","",IF(IFERROR(VLOOKUP(N659,Home!$C$8:$R$1048576,1,FALSE),"")=0,"",IFERROR(VLOOKUP(N659,Home!$C$8:$R$1048576,1,FALSE),"")))</f>
        <v/>
      </c>
      <c r="P659" s="11" t="str">
        <f>IF(IFERROR(VLOOKUP(W659,Home!$C$8:$R$1048576,3,FALSE),"")=0,"",IFERROR(VLOOKUP(W659,Home!$C$8:$R$1048576,3,FALSE),""))</f>
        <v/>
      </c>
      <c r="Q659" s="11" t="str">
        <f t="shared" si="225"/>
        <v/>
      </c>
      <c r="R659" s="130" t="e">
        <f>VLOOKUP(Q659,'Baggrund til lister'!$G$4:$H$15,2,FALSE)</f>
        <v>#N/A</v>
      </c>
      <c r="S659" s="11" t="str">
        <f t="shared" si="227"/>
        <v/>
      </c>
      <c r="T659" s="11" t="str">
        <f>IF(IFERROR(VLOOKUP(N659,Home!$C$8:$R$1048576,11,FALSE),"")=0,"",IFERROR(VLOOKUP(N659,Home!$C$8:$R$1048576,11,FALSE),""))</f>
        <v/>
      </c>
      <c r="U659" s="11" t="str">
        <f>IF(IFERROR(VLOOKUP(O659,Home!$C$8:$R$1048576,12,FALSE),"")=0,"",IFERROR(VLOOKUP(O659,Home!$C$8:$R$1048576,12,FALSE),""))</f>
        <v/>
      </c>
      <c r="V659" s="11" t="str">
        <f>IF(IFERROR(VLOOKUP(O659,Home!$C$8:$R$1048576,8,FALSE),"")=0,"",IFERROR(VLOOKUP(O659,Home!$C$8:$R$1048576,8,FALSE),""))</f>
        <v/>
      </c>
      <c r="W659" s="11" t="str">
        <f>IF(OR(VLOOKUP(N659,Home!$C$7:$I$207,6,FALSE)="",VLOOKUP(N659,Home!$C$7:$I$207,7,FALSE)=""),"FEJL",SUM(Baggrundsark!$K$4:K659))</f>
        <v>FEJL</v>
      </c>
      <c r="Y659">
        <v>656</v>
      </c>
      <c r="Z659" s="1"/>
      <c r="AC659" s="44"/>
      <c r="AD659">
        <f t="shared" si="234"/>
        <v>0</v>
      </c>
      <c r="AE659">
        <f>SUM($AD$4:AD659)</f>
        <v>1</v>
      </c>
      <c r="AF659" s="103" t="str">
        <f>IFERROR(VLOOKUP(AN659,Home!$C$8:$E$207,3,FALSE),"")</f>
        <v/>
      </c>
      <c r="AG659" s="103" t="str">
        <f>IFERROR(VLOOKUP(AN659,Home!$C$8:$E$207,2,FALSE),"")</f>
        <v/>
      </c>
      <c r="AH659" s="104" t="str">
        <f>IF(VLOOKUP(AE659,Home!$C$8:$I$207,6,FALSE)="","",VLOOKUP(AE659,Home!$C$8:$I$207,6,FALSE))</f>
        <v/>
      </c>
      <c r="AI659" s="104" t="e">
        <f t="shared" si="242"/>
        <v>#VALUE!</v>
      </c>
      <c r="AJ659" s="105" t="e">
        <f t="shared" si="235"/>
        <v>#VALUE!</v>
      </c>
      <c r="AK659" s="103" t="e">
        <f t="shared" si="228"/>
        <v>#VALUE!</v>
      </c>
      <c r="AL659" s="103" t="e">
        <f t="shared" si="236"/>
        <v>#VALUE!</v>
      </c>
      <c r="AN659" t="str">
        <f>IF(OR(VLOOKUP(AE659,Home!$C$8:$I$207,6,FALSE)="",VLOOKUP(AE659,Home!$C$8:$I$207,7,FALSE)=""),"FEJL",Baggrundsark!AE659)</f>
        <v>FEJL</v>
      </c>
      <c r="AO659">
        <f>IF(VLOOKUP(AE659,Home!$C$8:$N$207,12,FALSE)="Timelønnet",1,0)</f>
        <v>0</v>
      </c>
      <c r="AP659">
        <f>SUM($AO$4:AO659)*AO659</f>
        <v>0</v>
      </c>
      <c r="AQ659">
        <f t="shared" si="223"/>
        <v>1</v>
      </c>
      <c r="AR659" t="str">
        <f t="shared" si="223"/>
        <v/>
      </c>
      <c r="AS659" t="e">
        <f t="shared" si="237"/>
        <v>#VALUE!</v>
      </c>
      <c r="AT659" s="45" t="e">
        <f t="shared" si="224"/>
        <v>#VALUE!</v>
      </c>
      <c r="AU659">
        <f>VLOOKUP(AQ659,Home!$C$8:$J$207,8,FALSE)</f>
        <v>0</v>
      </c>
    </row>
    <row r="660" spans="1:47" x14ac:dyDescent="0.25">
      <c r="A660" s="6">
        <f t="shared" si="229"/>
        <v>0</v>
      </c>
      <c r="B660" s="6">
        <f t="shared" si="238"/>
        <v>0</v>
      </c>
      <c r="C660" s="6" t="str">
        <f t="shared" si="230"/>
        <v/>
      </c>
      <c r="D660" s="7">
        <f t="shared" si="231"/>
        <v>0</v>
      </c>
      <c r="E660" s="7">
        <f t="shared" si="239"/>
        <v>0</v>
      </c>
      <c r="F660" s="7" t="str">
        <f t="shared" si="232"/>
        <v/>
      </c>
      <c r="G660" s="6">
        <f t="shared" si="233"/>
        <v>0</v>
      </c>
      <c r="H660" s="6">
        <f t="shared" si="240"/>
        <v>0</v>
      </c>
      <c r="I660" s="6" t="str">
        <f t="shared" si="241"/>
        <v/>
      </c>
      <c r="J660" s="11">
        <v>657</v>
      </c>
      <c r="K660" s="11">
        <f>IF(IFERROR(VLOOKUP(J660,Home!$A$8:$B$1048576,1,FALSE),0)=0,0,1)</f>
        <v>0</v>
      </c>
      <c r="L660" s="129" t="e">
        <f>IF(VLOOKUP(O660,Home!$C$8:$R$207,6,FALSE)="","",VLOOKUP(O660,Home!$C$8:$R$207,6,FALSE))</f>
        <v>#N/A</v>
      </c>
      <c r="M660" s="129" t="e">
        <f t="shared" si="226"/>
        <v>#N/A</v>
      </c>
      <c r="N660" s="11">
        <f>SUM($K$4:K660)</f>
        <v>200</v>
      </c>
      <c r="O660" s="11" t="str">
        <f>IF(P660="","",IF(IFERROR(VLOOKUP(N660,Home!$C$8:$R$1048576,1,FALSE),"")=0,"",IFERROR(VLOOKUP(N660,Home!$C$8:$R$1048576,1,FALSE),"")))</f>
        <v/>
      </c>
      <c r="P660" s="11" t="str">
        <f>IF(IFERROR(VLOOKUP(W660,Home!$C$8:$R$1048576,3,FALSE),"")=0,"",IFERROR(VLOOKUP(W660,Home!$C$8:$R$1048576,3,FALSE),""))</f>
        <v/>
      </c>
      <c r="Q660" s="11" t="str">
        <f t="shared" si="225"/>
        <v/>
      </c>
      <c r="R660" s="130" t="e">
        <f>VLOOKUP(Q660,'Baggrund til lister'!$G$4:$H$15,2,FALSE)</f>
        <v>#N/A</v>
      </c>
      <c r="S660" s="11" t="str">
        <f t="shared" si="227"/>
        <v/>
      </c>
      <c r="T660" s="11" t="str">
        <f>IF(IFERROR(VLOOKUP(N660,Home!$C$8:$R$1048576,11,FALSE),"")=0,"",IFERROR(VLOOKUP(N660,Home!$C$8:$R$1048576,11,FALSE),""))</f>
        <v/>
      </c>
      <c r="U660" s="11" t="str">
        <f>IF(IFERROR(VLOOKUP(O660,Home!$C$8:$R$1048576,12,FALSE),"")=0,"",IFERROR(VLOOKUP(O660,Home!$C$8:$R$1048576,12,FALSE),""))</f>
        <v/>
      </c>
      <c r="V660" s="11" t="str">
        <f>IF(IFERROR(VLOOKUP(O660,Home!$C$8:$R$1048576,8,FALSE),"")=0,"",IFERROR(VLOOKUP(O660,Home!$C$8:$R$1048576,8,FALSE),""))</f>
        <v/>
      </c>
      <c r="W660" s="11" t="str">
        <f>IF(OR(VLOOKUP(N660,Home!$C$7:$I$207,6,FALSE)="",VLOOKUP(N660,Home!$C$7:$I$207,7,FALSE)=""),"FEJL",SUM(Baggrundsark!$K$4:K660))</f>
        <v>FEJL</v>
      </c>
      <c r="Y660">
        <v>657</v>
      </c>
      <c r="Z660" s="1"/>
      <c r="AC660" s="44"/>
      <c r="AD660">
        <f t="shared" si="234"/>
        <v>0</v>
      </c>
      <c r="AE660">
        <f>SUM($AD$4:AD660)</f>
        <v>1</v>
      </c>
      <c r="AF660" s="103" t="str">
        <f>IFERROR(VLOOKUP(AN660,Home!$C$8:$E$207,3,FALSE),"")</f>
        <v/>
      </c>
      <c r="AG660" s="103" t="str">
        <f>IFERROR(VLOOKUP(AN660,Home!$C$8:$E$207,2,FALSE),"")</f>
        <v/>
      </c>
      <c r="AH660" s="104" t="str">
        <f>IF(VLOOKUP(AE660,Home!$C$8:$I$207,6,FALSE)="","",VLOOKUP(AE660,Home!$C$8:$I$207,6,FALSE))</f>
        <v/>
      </c>
      <c r="AI660" s="104" t="e">
        <f t="shared" si="242"/>
        <v>#VALUE!</v>
      </c>
      <c r="AJ660" s="105" t="e">
        <f t="shared" si="235"/>
        <v>#VALUE!</v>
      </c>
      <c r="AK660" s="103" t="e">
        <f t="shared" si="228"/>
        <v>#VALUE!</v>
      </c>
      <c r="AL660" s="103" t="e">
        <f t="shared" si="236"/>
        <v>#VALUE!</v>
      </c>
      <c r="AN660" t="str">
        <f>IF(OR(VLOOKUP(AE660,Home!$C$8:$I$207,6,FALSE)="",VLOOKUP(AE660,Home!$C$8:$I$207,7,FALSE)=""),"FEJL",Baggrundsark!AE660)</f>
        <v>FEJL</v>
      </c>
      <c r="AO660">
        <f>IF(VLOOKUP(AE660,Home!$C$8:$N$207,12,FALSE)="Timelønnet",1,0)</f>
        <v>0</v>
      </c>
      <c r="AP660">
        <f>SUM($AO$4:AO660)*AO660</f>
        <v>0</v>
      </c>
      <c r="AQ660">
        <f t="shared" si="223"/>
        <v>1</v>
      </c>
      <c r="AR660" t="str">
        <f t="shared" si="223"/>
        <v/>
      </c>
      <c r="AS660" t="e">
        <f t="shared" si="237"/>
        <v>#VALUE!</v>
      </c>
      <c r="AT660" s="45" t="e">
        <f t="shared" si="224"/>
        <v>#VALUE!</v>
      </c>
      <c r="AU660">
        <f>VLOOKUP(AQ660,Home!$C$8:$J$207,8,FALSE)</f>
        <v>0</v>
      </c>
    </row>
    <row r="661" spans="1:47" x14ac:dyDescent="0.25">
      <c r="A661" s="6">
        <f t="shared" si="229"/>
        <v>0</v>
      </c>
      <c r="B661" s="6">
        <f t="shared" si="238"/>
        <v>0</v>
      </c>
      <c r="C661" s="6" t="str">
        <f t="shared" si="230"/>
        <v/>
      </c>
      <c r="D661" s="7">
        <f t="shared" si="231"/>
        <v>0</v>
      </c>
      <c r="E661" s="7">
        <f t="shared" si="239"/>
        <v>0</v>
      </c>
      <c r="F661" s="7" t="str">
        <f t="shared" si="232"/>
        <v/>
      </c>
      <c r="G661" s="6">
        <f t="shared" si="233"/>
        <v>0</v>
      </c>
      <c r="H661" s="6">
        <f t="shared" si="240"/>
        <v>0</v>
      </c>
      <c r="I661" s="6" t="str">
        <f t="shared" si="241"/>
        <v/>
      </c>
      <c r="J661" s="11">
        <v>658</v>
      </c>
      <c r="K661" s="11">
        <f>IF(IFERROR(VLOOKUP(J661,Home!$A$8:$B$1048576,1,FALSE),0)=0,0,1)</f>
        <v>0</v>
      </c>
      <c r="L661" s="129" t="e">
        <f>IF(VLOOKUP(O661,Home!$C$8:$R$207,6,FALSE)="","",VLOOKUP(O661,Home!$C$8:$R$207,6,FALSE))</f>
        <v>#N/A</v>
      </c>
      <c r="M661" s="129" t="e">
        <f t="shared" si="226"/>
        <v>#N/A</v>
      </c>
      <c r="N661" s="11">
        <f>SUM($K$4:K661)</f>
        <v>200</v>
      </c>
      <c r="O661" s="11" t="str">
        <f>IF(P661="","",IF(IFERROR(VLOOKUP(N661,Home!$C$8:$R$1048576,1,FALSE),"")=0,"",IFERROR(VLOOKUP(N661,Home!$C$8:$R$1048576,1,FALSE),"")))</f>
        <v/>
      </c>
      <c r="P661" s="11" t="str">
        <f>IF(IFERROR(VLOOKUP(W661,Home!$C$8:$R$1048576,3,FALSE),"")=0,"",IFERROR(VLOOKUP(W661,Home!$C$8:$R$1048576,3,FALSE),""))</f>
        <v/>
      </c>
      <c r="Q661" s="11" t="str">
        <f t="shared" si="225"/>
        <v/>
      </c>
      <c r="R661" s="130" t="e">
        <f>VLOOKUP(Q661,'Baggrund til lister'!$G$4:$H$15,2,FALSE)</f>
        <v>#N/A</v>
      </c>
      <c r="S661" s="11" t="str">
        <f t="shared" si="227"/>
        <v/>
      </c>
      <c r="T661" s="11" t="str">
        <f>IF(IFERROR(VLOOKUP(N661,Home!$C$8:$R$1048576,11,FALSE),"")=0,"",IFERROR(VLOOKUP(N661,Home!$C$8:$R$1048576,11,FALSE),""))</f>
        <v/>
      </c>
      <c r="U661" s="11" t="str">
        <f>IF(IFERROR(VLOOKUP(O661,Home!$C$8:$R$1048576,12,FALSE),"")=0,"",IFERROR(VLOOKUP(O661,Home!$C$8:$R$1048576,12,FALSE),""))</f>
        <v/>
      </c>
      <c r="V661" s="11" t="str">
        <f>IF(IFERROR(VLOOKUP(O661,Home!$C$8:$R$1048576,8,FALSE),"")=0,"",IFERROR(VLOOKUP(O661,Home!$C$8:$R$1048576,8,FALSE),""))</f>
        <v/>
      </c>
      <c r="W661" s="11" t="str">
        <f>IF(OR(VLOOKUP(N661,Home!$C$7:$I$207,6,FALSE)="",VLOOKUP(N661,Home!$C$7:$I$207,7,FALSE)=""),"FEJL",SUM(Baggrundsark!$K$4:K661))</f>
        <v>FEJL</v>
      </c>
      <c r="Y661">
        <v>658</v>
      </c>
      <c r="Z661" s="1"/>
      <c r="AC661" s="44"/>
      <c r="AD661">
        <f t="shared" si="234"/>
        <v>0</v>
      </c>
      <c r="AE661">
        <f>SUM($AD$4:AD661)</f>
        <v>1</v>
      </c>
      <c r="AF661" s="103" t="str">
        <f>IFERROR(VLOOKUP(AN661,Home!$C$8:$E$207,3,FALSE),"")</f>
        <v/>
      </c>
      <c r="AG661" s="103" t="str">
        <f>IFERROR(VLOOKUP(AN661,Home!$C$8:$E$207,2,FALSE),"")</f>
        <v/>
      </c>
      <c r="AH661" s="104" t="str">
        <f>IF(VLOOKUP(AE661,Home!$C$8:$I$207,6,FALSE)="","",VLOOKUP(AE661,Home!$C$8:$I$207,6,FALSE))</f>
        <v/>
      </c>
      <c r="AI661" s="104" t="e">
        <f t="shared" si="242"/>
        <v>#VALUE!</v>
      </c>
      <c r="AJ661" s="105" t="e">
        <f t="shared" si="235"/>
        <v>#VALUE!</v>
      </c>
      <c r="AK661" s="103" t="e">
        <f t="shared" si="228"/>
        <v>#VALUE!</v>
      </c>
      <c r="AL661" s="103" t="e">
        <f t="shared" si="236"/>
        <v>#VALUE!</v>
      </c>
      <c r="AN661" t="str">
        <f>IF(OR(VLOOKUP(AE661,Home!$C$8:$I$207,6,FALSE)="",VLOOKUP(AE661,Home!$C$8:$I$207,7,FALSE)=""),"FEJL",Baggrundsark!AE661)</f>
        <v>FEJL</v>
      </c>
      <c r="AO661">
        <f>IF(VLOOKUP(AE661,Home!$C$8:$N$207,12,FALSE)="Timelønnet",1,0)</f>
        <v>0</v>
      </c>
      <c r="AP661">
        <f>SUM($AO$4:AO661)*AO661</f>
        <v>0</v>
      </c>
      <c r="AQ661">
        <f t="shared" si="223"/>
        <v>1</v>
      </c>
      <c r="AR661" t="str">
        <f t="shared" si="223"/>
        <v/>
      </c>
      <c r="AS661" t="e">
        <f t="shared" si="237"/>
        <v>#VALUE!</v>
      </c>
      <c r="AT661" s="45" t="e">
        <f t="shared" si="224"/>
        <v>#VALUE!</v>
      </c>
      <c r="AU661">
        <f>VLOOKUP(AQ661,Home!$C$8:$J$207,8,FALSE)</f>
        <v>0</v>
      </c>
    </row>
    <row r="662" spans="1:47" x14ac:dyDescent="0.25">
      <c r="A662" s="6">
        <f t="shared" si="229"/>
        <v>0</v>
      </c>
      <c r="B662" s="6">
        <f t="shared" si="238"/>
        <v>0</v>
      </c>
      <c r="C662" s="6" t="str">
        <f t="shared" si="230"/>
        <v/>
      </c>
      <c r="D662" s="7">
        <f t="shared" si="231"/>
        <v>0</v>
      </c>
      <c r="E662" s="7">
        <f t="shared" si="239"/>
        <v>0</v>
      </c>
      <c r="F662" s="7" t="str">
        <f t="shared" si="232"/>
        <v/>
      </c>
      <c r="G662" s="6">
        <f t="shared" si="233"/>
        <v>0</v>
      </c>
      <c r="H662" s="6">
        <f t="shared" si="240"/>
        <v>0</v>
      </c>
      <c r="I662" s="6" t="str">
        <f t="shared" si="241"/>
        <v/>
      </c>
      <c r="J662" s="11">
        <v>659</v>
      </c>
      <c r="K662" s="11">
        <f>IF(IFERROR(VLOOKUP(J662,Home!$A$8:$B$1048576,1,FALSE),0)=0,0,1)</f>
        <v>0</v>
      </c>
      <c r="L662" s="129" t="e">
        <f>IF(VLOOKUP(O662,Home!$C$8:$R$207,6,FALSE)="","",VLOOKUP(O662,Home!$C$8:$R$207,6,FALSE))</f>
        <v>#N/A</v>
      </c>
      <c r="M662" s="129" t="e">
        <f t="shared" si="226"/>
        <v>#N/A</v>
      </c>
      <c r="N662" s="11">
        <f>SUM($K$4:K662)</f>
        <v>200</v>
      </c>
      <c r="O662" s="11" t="str">
        <f>IF(P662="","",IF(IFERROR(VLOOKUP(N662,Home!$C$8:$R$1048576,1,FALSE),"")=0,"",IFERROR(VLOOKUP(N662,Home!$C$8:$R$1048576,1,FALSE),"")))</f>
        <v/>
      </c>
      <c r="P662" s="11" t="str">
        <f>IF(IFERROR(VLOOKUP(W662,Home!$C$8:$R$1048576,3,FALSE),"")=0,"",IFERROR(VLOOKUP(W662,Home!$C$8:$R$1048576,3,FALSE),""))</f>
        <v/>
      </c>
      <c r="Q662" s="11" t="str">
        <f t="shared" si="225"/>
        <v/>
      </c>
      <c r="R662" s="130" t="e">
        <f>VLOOKUP(Q662,'Baggrund til lister'!$G$4:$H$15,2,FALSE)</f>
        <v>#N/A</v>
      </c>
      <c r="S662" s="11" t="str">
        <f t="shared" si="227"/>
        <v/>
      </c>
      <c r="T662" s="11" t="str">
        <f>IF(IFERROR(VLOOKUP(N662,Home!$C$8:$R$1048576,11,FALSE),"")=0,"",IFERROR(VLOOKUP(N662,Home!$C$8:$R$1048576,11,FALSE),""))</f>
        <v/>
      </c>
      <c r="U662" s="11" t="str">
        <f>IF(IFERROR(VLOOKUP(O662,Home!$C$8:$R$1048576,12,FALSE),"")=0,"",IFERROR(VLOOKUP(O662,Home!$C$8:$R$1048576,12,FALSE),""))</f>
        <v/>
      </c>
      <c r="V662" s="11" t="str">
        <f>IF(IFERROR(VLOOKUP(O662,Home!$C$8:$R$1048576,8,FALSE),"")=0,"",IFERROR(VLOOKUP(O662,Home!$C$8:$R$1048576,8,FALSE),""))</f>
        <v/>
      </c>
      <c r="W662" s="11" t="str">
        <f>IF(OR(VLOOKUP(N662,Home!$C$7:$I$207,6,FALSE)="",VLOOKUP(N662,Home!$C$7:$I$207,7,FALSE)=""),"FEJL",SUM(Baggrundsark!$K$4:K662))</f>
        <v>FEJL</v>
      </c>
      <c r="Y662">
        <v>659</v>
      </c>
      <c r="Z662" s="1"/>
      <c r="AC662" s="44"/>
      <c r="AD662">
        <f t="shared" si="234"/>
        <v>0</v>
      </c>
      <c r="AE662">
        <f>SUM($AD$4:AD662)</f>
        <v>1</v>
      </c>
      <c r="AF662" s="103" t="str">
        <f>IFERROR(VLOOKUP(AN662,Home!$C$8:$E$207,3,FALSE),"")</f>
        <v/>
      </c>
      <c r="AG662" s="103" t="str">
        <f>IFERROR(VLOOKUP(AN662,Home!$C$8:$E$207,2,FALSE),"")</f>
        <v/>
      </c>
      <c r="AH662" s="104" t="str">
        <f>IF(VLOOKUP(AE662,Home!$C$8:$I$207,6,FALSE)="","",VLOOKUP(AE662,Home!$C$8:$I$207,6,FALSE))</f>
        <v/>
      </c>
      <c r="AI662" s="104" t="e">
        <f t="shared" si="242"/>
        <v>#VALUE!</v>
      </c>
      <c r="AJ662" s="105" t="e">
        <f t="shared" si="235"/>
        <v>#VALUE!</v>
      </c>
      <c r="AK662" s="103" t="e">
        <f t="shared" si="228"/>
        <v>#VALUE!</v>
      </c>
      <c r="AL662" s="103" t="e">
        <f t="shared" si="236"/>
        <v>#VALUE!</v>
      </c>
      <c r="AN662" t="str">
        <f>IF(OR(VLOOKUP(AE662,Home!$C$8:$I$207,6,FALSE)="",VLOOKUP(AE662,Home!$C$8:$I$207,7,FALSE)=""),"FEJL",Baggrundsark!AE662)</f>
        <v>FEJL</v>
      </c>
      <c r="AO662">
        <f>IF(VLOOKUP(AE662,Home!$C$8:$N$207,12,FALSE)="Timelønnet",1,0)</f>
        <v>0</v>
      </c>
      <c r="AP662">
        <f>SUM($AO$4:AO662)*AO662</f>
        <v>0</v>
      </c>
      <c r="AQ662">
        <f t="shared" si="223"/>
        <v>1</v>
      </c>
      <c r="AR662" t="str">
        <f t="shared" si="223"/>
        <v/>
      </c>
      <c r="AS662" t="e">
        <f t="shared" si="237"/>
        <v>#VALUE!</v>
      </c>
      <c r="AT662" s="45" t="e">
        <f t="shared" si="224"/>
        <v>#VALUE!</v>
      </c>
      <c r="AU662">
        <f>VLOOKUP(AQ662,Home!$C$8:$J$207,8,FALSE)</f>
        <v>0</v>
      </c>
    </row>
    <row r="663" spans="1:47" x14ac:dyDescent="0.25">
      <c r="A663" s="6">
        <f t="shared" si="229"/>
        <v>0</v>
      </c>
      <c r="B663" s="6">
        <f t="shared" si="238"/>
        <v>0</v>
      </c>
      <c r="C663" s="6" t="str">
        <f t="shared" si="230"/>
        <v/>
      </c>
      <c r="D663" s="7">
        <f t="shared" si="231"/>
        <v>0</v>
      </c>
      <c r="E663" s="7">
        <f t="shared" si="239"/>
        <v>0</v>
      </c>
      <c r="F663" s="7" t="str">
        <f t="shared" si="232"/>
        <v/>
      </c>
      <c r="G663" s="6">
        <f t="shared" si="233"/>
        <v>0</v>
      </c>
      <c r="H663" s="6">
        <f t="shared" si="240"/>
        <v>0</v>
      </c>
      <c r="I663" s="6" t="str">
        <f t="shared" si="241"/>
        <v/>
      </c>
      <c r="J663" s="11">
        <v>660</v>
      </c>
      <c r="K663" s="11">
        <f>IF(IFERROR(VLOOKUP(J663,Home!$A$8:$B$1048576,1,FALSE),0)=0,0,1)</f>
        <v>0</v>
      </c>
      <c r="L663" s="129" t="e">
        <f>IF(VLOOKUP(O663,Home!$C$8:$R$207,6,FALSE)="","",VLOOKUP(O663,Home!$C$8:$R$207,6,FALSE))</f>
        <v>#N/A</v>
      </c>
      <c r="M663" s="129" t="e">
        <f t="shared" si="226"/>
        <v>#N/A</v>
      </c>
      <c r="N663" s="11">
        <f>SUM($K$4:K663)</f>
        <v>200</v>
      </c>
      <c r="O663" s="11" t="str">
        <f>IF(P663="","",IF(IFERROR(VLOOKUP(N663,Home!$C$8:$R$1048576,1,FALSE),"")=0,"",IFERROR(VLOOKUP(N663,Home!$C$8:$R$1048576,1,FALSE),"")))</f>
        <v/>
      </c>
      <c r="P663" s="11" t="str">
        <f>IF(IFERROR(VLOOKUP(W663,Home!$C$8:$R$1048576,3,FALSE),"")=0,"",IFERROR(VLOOKUP(W663,Home!$C$8:$R$1048576,3,FALSE),""))</f>
        <v/>
      </c>
      <c r="Q663" s="11" t="str">
        <f t="shared" si="225"/>
        <v/>
      </c>
      <c r="R663" s="130" t="e">
        <f>VLOOKUP(Q663,'Baggrund til lister'!$G$4:$H$15,2,FALSE)</f>
        <v>#N/A</v>
      </c>
      <c r="S663" s="11" t="str">
        <f t="shared" si="227"/>
        <v/>
      </c>
      <c r="T663" s="11" t="str">
        <f>IF(IFERROR(VLOOKUP(N663,Home!$C$8:$R$1048576,11,FALSE),"")=0,"",IFERROR(VLOOKUP(N663,Home!$C$8:$R$1048576,11,FALSE),""))</f>
        <v/>
      </c>
      <c r="U663" s="11" t="str">
        <f>IF(IFERROR(VLOOKUP(O663,Home!$C$8:$R$1048576,12,FALSE),"")=0,"",IFERROR(VLOOKUP(O663,Home!$C$8:$R$1048576,12,FALSE),""))</f>
        <v/>
      </c>
      <c r="V663" s="11" t="str">
        <f>IF(IFERROR(VLOOKUP(O663,Home!$C$8:$R$1048576,8,FALSE),"")=0,"",IFERROR(VLOOKUP(O663,Home!$C$8:$R$1048576,8,FALSE),""))</f>
        <v/>
      </c>
      <c r="W663" s="11" t="str">
        <f>IF(OR(VLOOKUP(N663,Home!$C$7:$I$207,6,FALSE)="",VLOOKUP(N663,Home!$C$7:$I$207,7,FALSE)=""),"FEJL",SUM(Baggrundsark!$K$4:K663))</f>
        <v>FEJL</v>
      </c>
      <c r="Y663">
        <v>660</v>
      </c>
      <c r="Z663" s="1"/>
      <c r="AC663" s="44"/>
      <c r="AD663">
        <f t="shared" si="234"/>
        <v>0</v>
      </c>
      <c r="AE663">
        <f>SUM($AD$4:AD663)</f>
        <v>1</v>
      </c>
      <c r="AF663" s="103" t="str">
        <f>IFERROR(VLOOKUP(AN663,Home!$C$8:$E$207,3,FALSE),"")</f>
        <v/>
      </c>
      <c r="AG663" s="103" t="str">
        <f>IFERROR(VLOOKUP(AN663,Home!$C$8:$E$207,2,FALSE),"")</f>
        <v/>
      </c>
      <c r="AH663" s="104" t="str">
        <f>IF(VLOOKUP(AE663,Home!$C$8:$I$207,6,FALSE)="","",VLOOKUP(AE663,Home!$C$8:$I$207,6,FALSE))</f>
        <v/>
      </c>
      <c r="AI663" s="104" t="e">
        <f t="shared" si="242"/>
        <v>#VALUE!</v>
      </c>
      <c r="AJ663" s="105" t="e">
        <f t="shared" si="235"/>
        <v>#VALUE!</v>
      </c>
      <c r="AK663" s="103" t="e">
        <f t="shared" si="228"/>
        <v>#VALUE!</v>
      </c>
      <c r="AL663" s="103" t="e">
        <f t="shared" si="236"/>
        <v>#VALUE!</v>
      </c>
      <c r="AN663" t="str">
        <f>IF(OR(VLOOKUP(AE663,Home!$C$8:$I$207,6,FALSE)="",VLOOKUP(AE663,Home!$C$8:$I$207,7,FALSE)=""),"FEJL",Baggrundsark!AE663)</f>
        <v>FEJL</v>
      </c>
      <c r="AO663">
        <f>IF(VLOOKUP(AE663,Home!$C$8:$N$207,12,FALSE)="Timelønnet",1,0)</f>
        <v>0</v>
      </c>
      <c r="AP663">
        <f>SUM($AO$4:AO663)*AO663</f>
        <v>0</v>
      </c>
      <c r="AQ663">
        <f t="shared" si="223"/>
        <v>1</v>
      </c>
      <c r="AR663" t="str">
        <f t="shared" si="223"/>
        <v/>
      </c>
      <c r="AS663" t="e">
        <f t="shared" si="237"/>
        <v>#VALUE!</v>
      </c>
      <c r="AT663" s="45" t="e">
        <f t="shared" si="224"/>
        <v>#VALUE!</v>
      </c>
      <c r="AU663">
        <f>VLOOKUP(AQ663,Home!$C$8:$J$207,8,FALSE)</f>
        <v>0</v>
      </c>
    </row>
    <row r="664" spans="1:47" x14ac:dyDescent="0.25">
      <c r="A664" s="6">
        <f t="shared" si="229"/>
        <v>0</v>
      </c>
      <c r="B664" s="6">
        <f t="shared" si="238"/>
        <v>0</v>
      </c>
      <c r="C664" s="6" t="str">
        <f t="shared" si="230"/>
        <v/>
      </c>
      <c r="D664" s="7">
        <f t="shared" si="231"/>
        <v>0</v>
      </c>
      <c r="E664" s="7">
        <f t="shared" si="239"/>
        <v>0</v>
      </c>
      <c r="F664" s="7" t="str">
        <f t="shared" si="232"/>
        <v/>
      </c>
      <c r="G664" s="6">
        <f t="shared" si="233"/>
        <v>0</v>
      </c>
      <c r="H664" s="6">
        <f t="shared" si="240"/>
        <v>0</v>
      </c>
      <c r="I664" s="6" t="str">
        <f t="shared" si="241"/>
        <v/>
      </c>
      <c r="J664" s="11">
        <v>661</v>
      </c>
      <c r="K664" s="11">
        <f>IF(IFERROR(VLOOKUP(J664,Home!$A$8:$B$1048576,1,FALSE),0)=0,0,1)</f>
        <v>0</v>
      </c>
      <c r="L664" s="129" t="e">
        <f>IF(VLOOKUP(O664,Home!$C$8:$R$207,6,FALSE)="","",VLOOKUP(O664,Home!$C$8:$R$207,6,FALSE))</f>
        <v>#N/A</v>
      </c>
      <c r="M664" s="129" t="e">
        <f t="shared" si="226"/>
        <v>#N/A</v>
      </c>
      <c r="N664" s="11">
        <f>SUM($K$4:K664)</f>
        <v>200</v>
      </c>
      <c r="O664" s="11" t="str">
        <f>IF(P664="","",IF(IFERROR(VLOOKUP(N664,Home!$C$8:$R$1048576,1,FALSE),"")=0,"",IFERROR(VLOOKUP(N664,Home!$C$8:$R$1048576,1,FALSE),"")))</f>
        <v/>
      </c>
      <c r="P664" s="11" t="str">
        <f>IF(IFERROR(VLOOKUP(W664,Home!$C$8:$R$1048576,3,FALSE),"")=0,"",IFERROR(VLOOKUP(W664,Home!$C$8:$R$1048576,3,FALSE),""))</f>
        <v/>
      </c>
      <c r="Q664" s="11" t="str">
        <f t="shared" si="225"/>
        <v/>
      </c>
      <c r="R664" s="130" t="e">
        <f>VLOOKUP(Q664,'Baggrund til lister'!$G$4:$H$15,2,FALSE)</f>
        <v>#N/A</v>
      </c>
      <c r="S664" s="11" t="str">
        <f t="shared" si="227"/>
        <v/>
      </c>
      <c r="T664" s="11" t="str">
        <f>IF(IFERROR(VLOOKUP(N664,Home!$C$8:$R$1048576,11,FALSE),"")=0,"",IFERROR(VLOOKUP(N664,Home!$C$8:$R$1048576,11,FALSE),""))</f>
        <v/>
      </c>
      <c r="U664" s="11" t="str">
        <f>IF(IFERROR(VLOOKUP(O664,Home!$C$8:$R$1048576,12,FALSE),"")=0,"",IFERROR(VLOOKUP(O664,Home!$C$8:$R$1048576,12,FALSE),""))</f>
        <v/>
      </c>
      <c r="V664" s="11" t="str">
        <f>IF(IFERROR(VLOOKUP(O664,Home!$C$8:$R$1048576,8,FALSE),"")=0,"",IFERROR(VLOOKUP(O664,Home!$C$8:$R$1048576,8,FALSE),""))</f>
        <v/>
      </c>
      <c r="W664" s="11" t="str">
        <f>IF(OR(VLOOKUP(N664,Home!$C$7:$I$207,6,FALSE)="",VLOOKUP(N664,Home!$C$7:$I$207,7,FALSE)=""),"FEJL",SUM(Baggrundsark!$K$4:K664))</f>
        <v>FEJL</v>
      </c>
      <c r="Y664">
        <v>661</v>
      </c>
      <c r="Z664" s="1"/>
      <c r="AC664" s="44"/>
      <c r="AD664">
        <f t="shared" si="234"/>
        <v>0</v>
      </c>
      <c r="AE664">
        <f>SUM($AD$4:AD664)</f>
        <v>1</v>
      </c>
      <c r="AF664" s="103" t="str">
        <f>IFERROR(VLOOKUP(AN664,Home!$C$8:$E$207,3,FALSE),"")</f>
        <v/>
      </c>
      <c r="AG664" s="103" t="str">
        <f>IFERROR(VLOOKUP(AN664,Home!$C$8:$E$207,2,FALSE),"")</f>
        <v/>
      </c>
      <c r="AH664" s="104" t="str">
        <f>IF(VLOOKUP(AE664,Home!$C$8:$I$207,6,FALSE)="","",VLOOKUP(AE664,Home!$C$8:$I$207,6,FALSE))</f>
        <v/>
      </c>
      <c r="AI664" s="104" t="e">
        <f t="shared" si="242"/>
        <v>#VALUE!</v>
      </c>
      <c r="AJ664" s="105" t="e">
        <f t="shared" si="235"/>
        <v>#VALUE!</v>
      </c>
      <c r="AK664" s="103" t="e">
        <f t="shared" si="228"/>
        <v>#VALUE!</v>
      </c>
      <c r="AL664" s="103" t="e">
        <f t="shared" si="236"/>
        <v>#VALUE!</v>
      </c>
      <c r="AN664" t="str">
        <f>IF(OR(VLOOKUP(AE664,Home!$C$8:$I$207,6,FALSE)="",VLOOKUP(AE664,Home!$C$8:$I$207,7,FALSE)=""),"FEJL",Baggrundsark!AE664)</f>
        <v>FEJL</v>
      </c>
      <c r="AO664">
        <f>IF(VLOOKUP(AE664,Home!$C$8:$N$207,12,FALSE)="Timelønnet",1,0)</f>
        <v>0</v>
      </c>
      <c r="AP664">
        <f>SUM($AO$4:AO664)*AO664</f>
        <v>0</v>
      </c>
      <c r="AQ664">
        <f t="shared" si="223"/>
        <v>1</v>
      </c>
      <c r="AR664" t="str">
        <f t="shared" si="223"/>
        <v/>
      </c>
      <c r="AS664" t="e">
        <f t="shared" si="237"/>
        <v>#VALUE!</v>
      </c>
      <c r="AT664" s="45" t="e">
        <f t="shared" si="224"/>
        <v>#VALUE!</v>
      </c>
      <c r="AU664">
        <f>VLOOKUP(AQ664,Home!$C$8:$J$207,8,FALSE)</f>
        <v>0</v>
      </c>
    </row>
    <row r="665" spans="1:47" x14ac:dyDescent="0.25">
      <c r="A665" s="6">
        <f t="shared" si="229"/>
        <v>0</v>
      </c>
      <c r="B665" s="6">
        <f t="shared" si="238"/>
        <v>0</v>
      </c>
      <c r="C665" s="6" t="str">
        <f t="shared" si="230"/>
        <v/>
      </c>
      <c r="D665" s="7">
        <f t="shared" si="231"/>
        <v>0</v>
      </c>
      <c r="E665" s="7">
        <f t="shared" si="239"/>
        <v>0</v>
      </c>
      <c r="F665" s="7" t="str">
        <f t="shared" si="232"/>
        <v/>
      </c>
      <c r="G665" s="6">
        <f t="shared" si="233"/>
        <v>0</v>
      </c>
      <c r="H665" s="6">
        <f t="shared" si="240"/>
        <v>0</v>
      </c>
      <c r="I665" s="6" t="str">
        <f t="shared" si="241"/>
        <v/>
      </c>
      <c r="J665" s="11">
        <v>662</v>
      </c>
      <c r="K665" s="11">
        <f>IF(IFERROR(VLOOKUP(J665,Home!$A$8:$B$1048576,1,FALSE),0)=0,0,1)</f>
        <v>0</v>
      </c>
      <c r="L665" s="129" t="e">
        <f>IF(VLOOKUP(O665,Home!$C$8:$R$207,6,FALSE)="","",VLOOKUP(O665,Home!$C$8:$R$207,6,FALSE))</f>
        <v>#N/A</v>
      </c>
      <c r="M665" s="129" t="e">
        <f t="shared" si="226"/>
        <v>#N/A</v>
      </c>
      <c r="N665" s="11">
        <f>SUM($K$4:K665)</f>
        <v>200</v>
      </c>
      <c r="O665" s="11" t="str">
        <f>IF(P665="","",IF(IFERROR(VLOOKUP(N665,Home!$C$8:$R$1048576,1,FALSE),"")=0,"",IFERROR(VLOOKUP(N665,Home!$C$8:$R$1048576,1,FALSE),"")))</f>
        <v/>
      </c>
      <c r="P665" s="11" t="str">
        <f>IF(IFERROR(VLOOKUP(W665,Home!$C$8:$R$1048576,3,FALSE),"")=0,"",IFERROR(VLOOKUP(W665,Home!$C$8:$R$1048576,3,FALSE),""))</f>
        <v/>
      </c>
      <c r="Q665" s="11" t="str">
        <f t="shared" si="225"/>
        <v/>
      </c>
      <c r="R665" s="130" t="e">
        <f>VLOOKUP(Q665,'Baggrund til lister'!$G$4:$H$15,2,FALSE)</f>
        <v>#N/A</v>
      </c>
      <c r="S665" s="11" t="str">
        <f t="shared" si="227"/>
        <v/>
      </c>
      <c r="T665" s="11" t="str">
        <f>IF(IFERROR(VLOOKUP(N665,Home!$C$8:$R$1048576,11,FALSE),"")=0,"",IFERROR(VLOOKUP(N665,Home!$C$8:$R$1048576,11,FALSE),""))</f>
        <v/>
      </c>
      <c r="U665" s="11" t="str">
        <f>IF(IFERROR(VLOOKUP(O665,Home!$C$8:$R$1048576,12,FALSE),"")=0,"",IFERROR(VLOOKUP(O665,Home!$C$8:$R$1048576,12,FALSE),""))</f>
        <v/>
      </c>
      <c r="V665" s="11" t="str">
        <f>IF(IFERROR(VLOOKUP(O665,Home!$C$8:$R$1048576,8,FALSE),"")=0,"",IFERROR(VLOOKUP(O665,Home!$C$8:$R$1048576,8,FALSE),""))</f>
        <v/>
      </c>
      <c r="W665" s="11" t="str">
        <f>IF(OR(VLOOKUP(N665,Home!$C$7:$I$207,6,FALSE)="",VLOOKUP(N665,Home!$C$7:$I$207,7,FALSE)=""),"FEJL",SUM(Baggrundsark!$K$4:K665))</f>
        <v>FEJL</v>
      </c>
      <c r="Y665">
        <v>662</v>
      </c>
      <c r="Z665" s="1"/>
      <c r="AC665" s="44"/>
      <c r="AD665">
        <f t="shared" si="234"/>
        <v>0</v>
      </c>
      <c r="AE665">
        <f>SUM($AD$4:AD665)</f>
        <v>1</v>
      </c>
      <c r="AF665" s="103" t="str">
        <f>IFERROR(VLOOKUP(AN665,Home!$C$8:$E$207,3,FALSE),"")</f>
        <v/>
      </c>
      <c r="AG665" s="103" t="str">
        <f>IFERROR(VLOOKUP(AN665,Home!$C$8:$E$207,2,FALSE),"")</f>
        <v/>
      </c>
      <c r="AH665" s="104" t="str">
        <f>IF(VLOOKUP(AE665,Home!$C$8:$I$207,6,FALSE)="","",VLOOKUP(AE665,Home!$C$8:$I$207,6,FALSE))</f>
        <v/>
      </c>
      <c r="AI665" s="104" t="e">
        <f t="shared" si="242"/>
        <v>#VALUE!</v>
      </c>
      <c r="AJ665" s="105" t="e">
        <f t="shared" si="235"/>
        <v>#VALUE!</v>
      </c>
      <c r="AK665" s="103" t="e">
        <f t="shared" si="228"/>
        <v>#VALUE!</v>
      </c>
      <c r="AL665" s="103" t="e">
        <f t="shared" si="236"/>
        <v>#VALUE!</v>
      </c>
      <c r="AN665" t="str">
        <f>IF(OR(VLOOKUP(AE665,Home!$C$8:$I$207,6,FALSE)="",VLOOKUP(AE665,Home!$C$8:$I$207,7,FALSE)=""),"FEJL",Baggrundsark!AE665)</f>
        <v>FEJL</v>
      </c>
      <c r="AO665">
        <f>IF(VLOOKUP(AE665,Home!$C$8:$N$207,12,FALSE)="Timelønnet",1,0)</f>
        <v>0</v>
      </c>
      <c r="AP665">
        <f>SUM($AO$4:AO665)*AO665</f>
        <v>0</v>
      </c>
      <c r="AQ665">
        <f t="shared" si="223"/>
        <v>1</v>
      </c>
      <c r="AR665" t="str">
        <f t="shared" si="223"/>
        <v/>
      </c>
      <c r="AS665" t="e">
        <f t="shared" si="237"/>
        <v>#VALUE!</v>
      </c>
      <c r="AT665" s="45" t="e">
        <f t="shared" si="224"/>
        <v>#VALUE!</v>
      </c>
      <c r="AU665">
        <f>VLOOKUP(AQ665,Home!$C$8:$J$207,8,FALSE)</f>
        <v>0</v>
      </c>
    </row>
    <row r="666" spans="1:47" x14ac:dyDescent="0.25">
      <c r="A666" s="6">
        <f t="shared" si="229"/>
        <v>0</v>
      </c>
      <c r="B666" s="6">
        <f t="shared" si="238"/>
        <v>0</v>
      </c>
      <c r="C666" s="6" t="str">
        <f t="shared" si="230"/>
        <v/>
      </c>
      <c r="D666" s="7">
        <f t="shared" si="231"/>
        <v>0</v>
      </c>
      <c r="E666" s="7">
        <f t="shared" si="239"/>
        <v>0</v>
      </c>
      <c r="F666" s="7" t="str">
        <f t="shared" si="232"/>
        <v/>
      </c>
      <c r="G666" s="6">
        <f t="shared" si="233"/>
        <v>0</v>
      </c>
      <c r="H666" s="6">
        <f t="shared" si="240"/>
        <v>0</v>
      </c>
      <c r="I666" s="6" t="str">
        <f t="shared" si="241"/>
        <v/>
      </c>
      <c r="J666" s="11">
        <v>663</v>
      </c>
      <c r="K666" s="11">
        <f>IF(IFERROR(VLOOKUP(J666,Home!$A$8:$B$1048576,1,FALSE),0)=0,0,1)</f>
        <v>0</v>
      </c>
      <c r="L666" s="129" t="e">
        <f>IF(VLOOKUP(O666,Home!$C$8:$R$207,6,FALSE)="","",VLOOKUP(O666,Home!$C$8:$R$207,6,FALSE))</f>
        <v>#N/A</v>
      </c>
      <c r="M666" s="129" t="e">
        <f t="shared" si="226"/>
        <v>#N/A</v>
      </c>
      <c r="N666" s="11">
        <f>SUM($K$4:K666)</f>
        <v>200</v>
      </c>
      <c r="O666" s="11" t="str">
        <f>IF(P666="","",IF(IFERROR(VLOOKUP(N666,Home!$C$8:$R$1048576,1,FALSE),"")=0,"",IFERROR(VLOOKUP(N666,Home!$C$8:$R$1048576,1,FALSE),"")))</f>
        <v/>
      </c>
      <c r="P666" s="11" t="str">
        <f>IF(IFERROR(VLOOKUP(W666,Home!$C$8:$R$1048576,3,FALSE),"")=0,"",IFERROR(VLOOKUP(W666,Home!$C$8:$R$1048576,3,FALSE),""))</f>
        <v/>
      </c>
      <c r="Q666" s="11" t="str">
        <f t="shared" si="225"/>
        <v/>
      </c>
      <c r="R666" s="130" t="e">
        <f>VLOOKUP(Q666,'Baggrund til lister'!$G$4:$H$15,2,FALSE)</f>
        <v>#N/A</v>
      </c>
      <c r="S666" s="11" t="str">
        <f t="shared" si="227"/>
        <v/>
      </c>
      <c r="T666" s="11" t="str">
        <f>IF(IFERROR(VLOOKUP(N666,Home!$C$8:$R$1048576,11,FALSE),"")=0,"",IFERROR(VLOOKUP(N666,Home!$C$8:$R$1048576,11,FALSE),""))</f>
        <v/>
      </c>
      <c r="U666" s="11" t="str">
        <f>IF(IFERROR(VLOOKUP(O666,Home!$C$8:$R$1048576,12,FALSE),"")=0,"",IFERROR(VLOOKUP(O666,Home!$C$8:$R$1048576,12,FALSE),""))</f>
        <v/>
      </c>
      <c r="V666" s="11" t="str">
        <f>IF(IFERROR(VLOOKUP(O666,Home!$C$8:$R$1048576,8,FALSE),"")=0,"",IFERROR(VLOOKUP(O666,Home!$C$8:$R$1048576,8,FALSE),""))</f>
        <v/>
      </c>
      <c r="W666" s="11" t="str">
        <f>IF(OR(VLOOKUP(N666,Home!$C$7:$I$207,6,FALSE)="",VLOOKUP(N666,Home!$C$7:$I$207,7,FALSE)=""),"FEJL",SUM(Baggrundsark!$K$4:K666))</f>
        <v>FEJL</v>
      </c>
      <c r="Y666">
        <v>663</v>
      </c>
      <c r="Z666" s="1"/>
      <c r="AC666" s="44"/>
      <c r="AD666">
        <f t="shared" si="234"/>
        <v>0</v>
      </c>
      <c r="AE666">
        <f>SUM($AD$4:AD666)</f>
        <v>1</v>
      </c>
      <c r="AF666" s="103" t="str">
        <f>IFERROR(VLOOKUP(AN666,Home!$C$8:$E$207,3,FALSE),"")</f>
        <v/>
      </c>
      <c r="AG666" s="103" t="str">
        <f>IFERROR(VLOOKUP(AN666,Home!$C$8:$E$207,2,FALSE),"")</f>
        <v/>
      </c>
      <c r="AH666" s="104" t="str">
        <f>IF(VLOOKUP(AE666,Home!$C$8:$I$207,6,FALSE)="","",VLOOKUP(AE666,Home!$C$8:$I$207,6,FALSE))</f>
        <v/>
      </c>
      <c r="AI666" s="104" t="e">
        <f t="shared" si="242"/>
        <v>#VALUE!</v>
      </c>
      <c r="AJ666" s="105" t="e">
        <f t="shared" si="235"/>
        <v>#VALUE!</v>
      </c>
      <c r="AK666" s="103" t="e">
        <f t="shared" si="228"/>
        <v>#VALUE!</v>
      </c>
      <c r="AL666" s="103" t="e">
        <f t="shared" si="236"/>
        <v>#VALUE!</v>
      </c>
      <c r="AN666" t="str">
        <f>IF(OR(VLOOKUP(AE666,Home!$C$8:$I$207,6,FALSE)="",VLOOKUP(AE666,Home!$C$8:$I$207,7,FALSE)=""),"FEJL",Baggrundsark!AE666)</f>
        <v>FEJL</v>
      </c>
      <c r="AO666">
        <f>IF(VLOOKUP(AE666,Home!$C$8:$N$207,12,FALSE)="Timelønnet",1,0)</f>
        <v>0</v>
      </c>
      <c r="AP666">
        <f>SUM($AO$4:AO666)*AO666</f>
        <v>0</v>
      </c>
      <c r="AQ666">
        <f t="shared" si="223"/>
        <v>1</v>
      </c>
      <c r="AR666" t="str">
        <f t="shared" si="223"/>
        <v/>
      </c>
      <c r="AS666" t="e">
        <f t="shared" si="237"/>
        <v>#VALUE!</v>
      </c>
      <c r="AT666" s="45" t="e">
        <f t="shared" si="224"/>
        <v>#VALUE!</v>
      </c>
      <c r="AU666">
        <f>VLOOKUP(AQ666,Home!$C$8:$J$207,8,FALSE)</f>
        <v>0</v>
      </c>
    </row>
    <row r="667" spans="1:47" x14ac:dyDescent="0.25">
      <c r="A667" s="6">
        <f t="shared" si="229"/>
        <v>0</v>
      </c>
      <c r="B667" s="6">
        <f t="shared" si="238"/>
        <v>0</v>
      </c>
      <c r="C667" s="6" t="str">
        <f t="shared" si="230"/>
        <v/>
      </c>
      <c r="D667" s="7">
        <f t="shared" si="231"/>
        <v>0</v>
      </c>
      <c r="E667" s="7">
        <f t="shared" si="239"/>
        <v>0</v>
      </c>
      <c r="F667" s="7" t="str">
        <f t="shared" si="232"/>
        <v/>
      </c>
      <c r="G667" s="6">
        <f t="shared" si="233"/>
        <v>0</v>
      </c>
      <c r="H667" s="6">
        <f t="shared" si="240"/>
        <v>0</v>
      </c>
      <c r="I667" s="6" t="str">
        <f t="shared" si="241"/>
        <v/>
      </c>
      <c r="J667" s="11">
        <v>664</v>
      </c>
      <c r="K667" s="11">
        <f>IF(IFERROR(VLOOKUP(J667,Home!$A$8:$B$1048576,1,FALSE),0)=0,0,1)</f>
        <v>0</v>
      </c>
      <c r="L667" s="129" t="e">
        <f>IF(VLOOKUP(O667,Home!$C$8:$R$207,6,FALSE)="","",VLOOKUP(O667,Home!$C$8:$R$207,6,FALSE))</f>
        <v>#N/A</v>
      </c>
      <c r="M667" s="129" t="e">
        <f t="shared" si="226"/>
        <v>#N/A</v>
      </c>
      <c r="N667" s="11">
        <f>SUM($K$4:K667)</f>
        <v>200</v>
      </c>
      <c r="O667" s="11" t="str">
        <f>IF(P667="","",IF(IFERROR(VLOOKUP(N667,Home!$C$8:$R$1048576,1,FALSE),"")=0,"",IFERROR(VLOOKUP(N667,Home!$C$8:$R$1048576,1,FALSE),"")))</f>
        <v/>
      </c>
      <c r="P667" s="11" t="str">
        <f>IF(IFERROR(VLOOKUP(W667,Home!$C$8:$R$1048576,3,FALSE),"")=0,"",IFERROR(VLOOKUP(W667,Home!$C$8:$R$1048576,3,FALSE),""))</f>
        <v/>
      </c>
      <c r="Q667" s="11" t="str">
        <f t="shared" si="225"/>
        <v/>
      </c>
      <c r="R667" s="130" t="e">
        <f>VLOOKUP(Q667,'Baggrund til lister'!$G$4:$H$15,2,FALSE)</f>
        <v>#N/A</v>
      </c>
      <c r="S667" s="11" t="str">
        <f t="shared" si="227"/>
        <v/>
      </c>
      <c r="T667" s="11" t="str">
        <f>IF(IFERROR(VLOOKUP(N667,Home!$C$8:$R$1048576,11,FALSE),"")=0,"",IFERROR(VLOOKUP(N667,Home!$C$8:$R$1048576,11,FALSE),""))</f>
        <v/>
      </c>
      <c r="U667" s="11" t="str">
        <f>IF(IFERROR(VLOOKUP(O667,Home!$C$8:$R$1048576,12,FALSE),"")=0,"",IFERROR(VLOOKUP(O667,Home!$C$8:$R$1048576,12,FALSE),""))</f>
        <v/>
      </c>
      <c r="V667" s="11" t="str">
        <f>IF(IFERROR(VLOOKUP(O667,Home!$C$8:$R$1048576,8,FALSE),"")=0,"",IFERROR(VLOOKUP(O667,Home!$C$8:$R$1048576,8,FALSE),""))</f>
        <v/>
      </c>
      <c r="W667" s="11" t="str">
        <f>IF(OR(VLOOKUP(N667,Home!$C$7:$I$207,6,FALSE)="",VLOOKUP(N667,Home!$C$7:$I$207,7,FALSE)=""),"FEJL",SUM(Baggrundsark!$K$4:K667))</f>
        <v>FEJL</v>
      </c>
      <c r="Y667">
        <v>664</v>
      </c>
      <c r="Z667" s="1"/>
      <c r="AC667" s="44"/>
      <c r="AD667">
        <f t="shared" si="234"/>
        <v>0</v>
      </c>
      <c r="AE667">
        <f>SUM($AD$4:AD667)</f>
        <v>1</v>
      </c>
      <c r="AF667" s="103" t="str">
        <f>IFERROR(VLOOKUP(AN667,Home!$C$8:$E$207,3,FALSE),"")</f>
        <v/>
      </c>
      <c r="AG667" s="103" t="str">
        <f>IFERROR(VLOOKUP(AN667,Home!$C$8:$E$207,2,FALSE),"")</f>
        <v/>
      </c>
      <c r="AH667" s="104" t="str">
        <f>IF(VLOOKUP(AE667,Home!$C$8:$I$207,6,FALSE)="","",VLOOKUP(AE667,Home!$C$8:$I$207,6,FALSE))</f>
        <v/>
      </c>
      <c r="AI667" s="104" t="e">
        <f t="shared" si="242"/>
        <v>#VALUE!</v>
      </c>
      <c r="AJ667" s="105" t="e">
        <f t="shared" si="235"/>
        <v>#VALUE!</v>
      </c>
      <c r="AK667" s="103" t="e">
        <f t="shared" si="228"/>
        <v>#VALUE!</v>
      </c>
      <c r="AL667" s="103" t="e">
        <f t="shared" si="236"/>
        <v>#VALUE!</v>
      </c>
      <c r="AN667" t="str">
        <f>IF(OR(VLOOKUP(AE667,Home!$C$8:$I$207,6,FALSE)="",VLOOKUP(AE667,Home!$C$8:$I$207,7,FALSE)=""),"FEJL",Baggrundsark!AE667)</f>
        <v>FEJL</v>
      </c>
      <c r="AO667">
        <f>IF(VLOOKUP(AE667,Home!$C$8:$N$207,12,FALSE)="Timelønnet",1,0)</f>
        <v>0</v>
      </c>
      <c r="AP667">
        <f>SUM($AO$4:AO667)*AO667</f>
        <v>0</v>
      </c>
      <c r="AQ667">
        <f t="shared" ref="AQ667:AR730" si="243">AE667</f>
        <v>1</v>
      </c>
      <c r="AR667" t="str">
        <f t="shared" si="243"/>
        <v/>
      </c>
      <c r="AS667" t="e">
        <f t="shared" si="237"/>
        <v>#VALUE!</v>
      </c>
      <c r="AT667" s="45" t="e">
        <f t="shared" ref="AT667:AT730" si="244">AK667</f>
        <v>#VALUE!</v>
      </c>
      <c r="AU667">
        <f>VLOOKUP(AQ667,Home!$C$8:$J$207,8,FALSE)</f>
        <v>0</v>
      </c>
    </row>
    <row r="668" spans="1:47" x14ac:dyDescent="0.25">
      <c r="A668" s="6">
        <f t="shared" si="229"/>
        <v>0</v>
      </c>
      <c r="B668" s="6">
        <f t="shared" si="238"/>
        <v>0</v>
      </c>
      <c r="C668" s="6" t="str">
        <f t="shared" si="230"/>
        <v/>
      </c>
      <c r="D668" s="7">
        <f t="shared" si="231"/>
        <v>0</v>
      </c>
      <c r="E668" s="7">
        <f t="shared" si="239"/>
        <v>0</v>
      </c>
      <c r="F668" s="7" t="str">
        <f t="shared" si="232"/>
        <v/>
      </c>
      <c r="G668" s="6">
        <f t="shared" si="233"/>
        <v>0</v>
      </c>
      <c r="H668" s="6">
        <f t="shared" si="240"/>
        <v>0</v>
      </c>
      <c r="I668" s="6" t="str">
        <f t="shared" si="241"/>
        <v/>
      </c>
      <c r="J668" s="11">
        <v>665</v>
      </c>
      <c r="K668" s="11">
        <f>IF(IFERROR(VLOOKUP(J668,Home!$A$8:$B$1048576,1,FALSE),0)=0,0,1)</f>
        <v>0</v>
      </c>
      <c r="L668" s="129" t="e">
        <f>IF(VLOOKUP(O668,Home!$C$8:$R$207,6,FALSE)="","",VLOOKUP(O668,Home!$C$8:$R$207,6,FALSE))</f>
        <v>#N/A</v>
      </c>
      <c r="M668" s="129" t="e">
        <f t="shared" si="226"/>
        <v>#N/A</v>
      </c>
      <c r="N668" s="11">
        <f>SUM($K$4:K668)</f>
        <v>200</v>
      </c>
      <c r="O668" s="11" t="str">
        <f>IF(P668="","",IF(IFERROR(VLOOKUP(N668,Home!$C$8:$R$1048576,1,FALSE),"")=0,"",IFERROR(VLOOKUP(N668,Home!$C$8:$R$1048576,1,FALSE),"")))</f>
        <v/>
      </c>
      <c r="P668" s="11" t="str">
        <f>IF(IFERROR(VLOOKUP(W668,Home!$C$8:$R$1048576,3,FALSE),"")=0,"",IFERROR(VLOOKUP(W668,Home!$C$8:$R$1048576,3,FALSE),""))</f>
        <v/>
      </c>
      <c r="Q668" s="11" t="str">
        <f t="shared" si="225"/>
        <v/>
      </c>
      <c r="R668" s="130" t="e">
        <f>VLOOKUP(Q668,'Baggrund til lister'!$G$4:$H$15,2,FALSE)</f>
        <v>#N/A</v>
      </c>
      <c r="S668" s="11" t="str">
        <f t="shared" si="227"/>
        <v/>
      </c>
      <c r="T668" s="11" t="str">
        <f>IF(IFERROR(VLOOKUP(N668,Home!$C$8:$R$1048576,11,FALSE),"")=0,"",IFERROR(VLOOKUP(N668,Home!$C$8:$R$1048576,11,FALSE),""))</f>
        <v/>
      </c>
      <c r="U668" s="11" t="str">
        <f>IF(IFERROR(VLOOKUP(O668,Home!$C$8:$R$1048576,12,FALSE),"")=0,"",IFERROR(VLOOKUP(O668,Home!$C$8:$R$1048576,12,FALSE),""))</f>
        <v/>
      </c>
      <c r="V668" s="11" t="str">
        <f>IF(IFERROR(VLOOKUP(O668,Home!$C$8:$R$1048576,8,FALSE),"")=0,"",IFERROR(VLOOKUP(O668,Home!$C$8:$R$1048576,8,FALSE),""))</f>
        <v/>
      </c>
      <c r="W668" s="11" t="str">
        <f>IF(OR(VLOOKUP(N668,Home!$C$7:$I$207,6,FALSE)="",VLOOKUP(N668,Home!$C$7:$I$207,7,FALSE)=""),"FEJL",SUM(Baggrundsark!$K$4:K668))</f>
        <v>FEJL</v>
      </c>
      <c r="Y668">
        <v>665</v>
      </c>
      <c r="Z668" s="1"/>
      <c r="AC668" s="44"/>
      <c r="AD668">
        <f t="shared" si="234"/>
        <v>0</v>
      </c>
      <c r="AE668">
        <f>SUM($AD$4:AD668)</f>
        <v>1</v>
      </c>
      <c r="AF668" s="103" t="str">
        <f>IFERROR(VLOOKUP(AN668,Home!$C$8:$E$207,3,FALSE),"")</f>
        <v/>
      </c>
      <c r="AG668" s="103" t="str">
        <f>IFERROR(VLOOKUP(AN668,Home!$C$8:$E$207,2,FALSE),"")</f>
        <v/>
      </c>
      <c r="AH668" s="104" t="str">
        <f>IF(VLOOKUP(AE668,Home!$C$8:$I$207,6,FALSE)="","",VLOOKUP(AE668,Home!$C$8:$I$207,6,FALSE))</f>
        <v/>
      </c>
      <c r="AI668" s="104" t="e">
        <f t="shared" si="242"/>
        <v>#VALUE!</v>
      </c>
      <c r="AJ668" s="105" t="e">
        <f t="shared" si="235"/>
        <v>#VALUE!</v>
      </c>
      <c r="AK668" s="103" t="e">
        <f t="shared" si="228"/>
        <v>#VALUE!</v>
      </c>
      <c r="AL668" s="103" t="e">
        <f t="shared" si="236"/>
        <v>#VALUE!</v>
      </c>
      <c r="AN668" t="str">
        <f>IF(OR(VLOOKUP(AE668,Home!$C$8:$I$207,6,FALSE)="",VLOOKUP(AE668,Home!$C$8:$I$207,7,FALSE)=""),"FEJL",Baggrundsark!AE668)</f>
        <v>FEJL</v>
      </c>
      <c r="AO668">
        <f>IF(VLOOKUP(AE668,Home!$C$8:$N$207,12,FALSE)="Timelønnet",1,0)</f>
        <v>0</v>
      </c>
      <c r="AP668">
        <f>SUM($AO$4:AO668)*AO668</f>
        <v>0</v>
      </c>
      <c r="AQ668">
        <f t="shared" si="243"/>
        <v>1</v>
      </c>
      <c r="AR668" t="str">
        <f t="shared" si="243"/>
        <v/>
      </c>
      <c r="AS668" t="e">
        <f t="shared" si="237"/>
        <v>#VALUE!</v>
      </c>
      <c r="AT668" s="45" t="e">
        <f t="shared" si="244"/>
        <v>#VALUE!</v>
      </c>
      <c r="AU668">
        <f>VLOOKUP(AQ668,Home!$C$8:$J$207,8,FALSE)</f>
        <v>0</v>
      </c>
    </row>
    <row r="669" spans="1:47" x14ac:dyDescent="0.25">
      <c r="A669" s="6">
        <f t="shared" si="229"/>
        <v>0</v>
      </c>
      <c r="B669" s="6">
        <f t="shared" si="238"/>
        <v>0</v>
      </c>
      <c r="C669" s="6" t="str">
        <f t="shared" si="230"/>
        <v/>
      </c>
      <c r="D669" s="7">
        <f t="shared" si="231"/>
        <v>0</v>
      </c>
      <c r="E669" s="7">
        <f t="shared" si="239"/>
        <v>0</v>
      </c>
      <c r="F669" s="7" t="str">
        <f t="shared" si="232"/>
        <v/>
      </c>
      <c r="G669" s="6">
        <f t="shared" si="233"/>
        <v>0</v>
      </c>
      <c r="H669" s="6">
        <f t="shared" si="240"/>
        <v>0</v>
      </c>
      <c r="I669" s="6" t="str">
        <f t="shared" si="241"/>
        <v/>
      </c>
      <c r="J669" s="11">
        <v>666</v>
      </c>
      <c r="K669" s="11">
        <f>IF(IFERROR(VLOOKUP(J669,Home!$A$8:$B$1048576,1,FALSE),0)=0,0,1)</f>
        <v>0</v>
      </c>
      <c r="L669" s="129" t="e">
        <f>IF(VLOOKUP(O669,Home!$C$8:$R$207,6,FALSE)="","",VLOOKUP(O669,Home!$C$8:$R$207,6,FALSE))</f>
        <v>#N/A</v>
      </c>
      <c r="M669" s="129" t="e">
        <f t="shared" si="226"/>
        <v>#N/A</v>
      </c>
      <c r="N669" s="11">
        <f>SUM($K$4:K669)</f>
        <v>200</v>
      </c>
      <c r="O669" s="11" t="str">
        <f>IF(P669="","",IF(IFERROR(VLOOKUP(N669,Home!$C$8:$R$1048576,1,FALSE),"")=0,"",IFERROR(VLOOKUP(N669,Home!$C$8:$R$1048576,1,FALSE),"")))</f>
        <v/>
      </c>
      <c r="P669" s="11" t="str">
        <f>IF(IFERROR(VLOOKUP(W669,Home!$C$8:$R$1048576,3,FALSE),"")=0,"",IFERROR(VLOOKUP(W669,Home!$C$8:$R$1048576,3,FALSE),""))</f>
        <v/>
      </c>
      <c r="Q669" s="11" t="str">
        <f t="shared" si="225"/>
        <v/>
      </c>
      <c r="R669" s="130" t="e">
        <f>VLOOKUP(Q669,'Baggrund til lister'!$G$4:$H$15,2,FALSE)</f>
        <v>#N/A</v>
      </c>
      <c r="S669" s="11" t="str">
        <f t="shared" si="227"/>
        <v/>
      </c>
      <c r="T669" s="11" t="str">
        <f>IF(IFERROR(VLOOKUP(N669,Home!$C$8:$R$1048576,11,FALSE),"")=0,"",IFERROR(VLOOKUP(N669,Home!$C$8:$R$1048576,11,FALSE),""))</f>
        <v/>
      </c>
      <c r="U669" s="11" t="str">
        <f>IF(IFERROR(VLOOKUP(O669,Home!$C$8:$R$1048576,12,FALSE),"")=0,"",IFERROR(VLOOKUP(O669,Home!$C$8:$R$1048576,12,FALSE),""))</f>
        <v/>
      </c>
      <c r="V669" s="11" t="str">
        <f>IF(IFERROR(VLOOKUP(O669,Home!$C$8:$R$1048576,8,FALSE),"")=0,"",IFERROR(VLOOKUP(O669,Home!$C$8:$R$1048576,8,FALSE),""))</f>
        <v/>
      </c>
      <c r="W669" s="11" t="str">
        <f>IF(OR(VLOOKUP(N669,Home!$C$7:$I$207,6,FALSE)="",VLOOKUP(N669,Home!$C$7:$I$207,7,FALSE)=""),"FEJL",SUM(Baggrundsark!$K$4:K669))</f>
        <v>FEJL</v>
      </c>
      <c r="Y669">
        <v>666</v>
      </c>
      <c r="Z669" s="1"/>
      <c r="AC669" s="44"/>
      <c r="AD669">
        <f t="shared" si="234"/>
        <v>0</v>
      </c>
      <c r="AE669">
        <f>SUM($AD$4:AD669)</f>
        <v>1</v>
      </c>
      <c r="AF669" s="103" t="str">
        <f>IFERROR(VLOOKUP(AN669,Home!$C$8:$E$207,3,FALSE),"")</f>
        <v/>
      </c>
      <c r="AG669" s="103" t="str">
        <f>IFERROR(VLOOKUP(AN669,Home!$C$8:$E$207,2,FALSE),"")</f>
        <v/>
      </c>
      <c r="AH669" s="104" t="str">
        <f>IF(VLOOKUP(AE669,Home!$C$8:$I$207,6,FALSE)="","",VLOOKUP(AE669,Home!$C$8:$I$207,6,FALSE))</f>
        <v/>
      </c>
      <c r="AI669" s="104" t="e">
        <f t="shared" si="242"/>
        <v>#VALUE!</v>
      </c>
      <c r="AJ669" s="105" t="e">
        <f t="shared" si="235"/>
        <v>#VALUE!</v>
      </c>
      <c r="AK669" s="103" t="e">
        <f t="shared" si="228"/>
        <v>#VALUE!</v>
      </c>
      <c r="AL669" s="103" t="e">
        <f t="shared" si="236"/>
        <v>#VALUE!</v>
      </c>
      <c r="AN669" t="str">
        <f>IF(OR(VLOOKUP(AE669,Home!$C$8:$I$207,6,FALSE)="",VLOOKUP(AE669,Home!$C$8:$I$207,7,FALSE)=""),"FEJL",Baggrundsark!AE669)</f>
        <v>FEJL</v>
      </c>
      <c r="AO669">
        <f>IF(VLOOKUP(AE669,Home!$C$8:$N$207,12,FALSE)="Timelønnet",1,0)</f>
        <v>0</v>
      </c>
      <c r="AP669">
        <f>SUM($AO$4:AO669)*AO669</f>
        <v>0</v>
      </c>
      <c r="AQ669">
        <f t="shared" si="243"/>
        <v>1</v>
      </c>
      <c r="AR669" t="str">
        <f t="shared" si="243"/>
        <v/>
      </c>
      <c r="AS669" t="e">
        <f t="shared" si="237"/>
        <v>#VALUE!</v>
      </c>
      <c r="AT669" s="45" t="e">
        <f t="shared" si="244"/>
        <v>#VALUE!</v>
      </c>
      <c r="AU669">
        <f>VLOOKUP(AQ669,Home!$C$8:$J$207,8,FALSE)</f>
        <v>0</v>
      </c>
    </row>
    <row r="670" spans="1:47" x14ac:dyDescent="0.25">
      <c r="A670" s="6">
        <f t="shared" si="229"/>
        <v>0</v>
      </c>
      <c r="B670" s="6">
        <f t="shared" si="238"/>
        <v>0</v>
      </c>
      <c r="C670" s="6" t="str">
        <f t="shared" si="230"/>
        <v/>
      </c>
      <c r="D670" s="7">
        <f t="shared" si="231"/>
        <v>0</v>
      </c>
      <c r="E670" s="7">
        <f t="shared" si="239"/>
        <v>0</v>
      </c>
      <c r="F670" s="7" t="str">
        <f t="shared" si="232"/>
        <v/>
      </c>
      <c r="G670" s="6">
        <f t="shared" si="233"/>
        <v>0</v>
      </c>
      <c r="H670" s="6">
        <f t="shared" si="240"/>
        <v>0</v>
      </c>
      <c r="I670" s="6" t="str">
        <f t="shared" si="241"/>
        <v/>
      </c>
      <c r="J670" s="11">
        <v>667</v>
      </c>
      <c r="K670" s="11">
        <f>IF(IFERROR(VLOOKUP(J670,Home!$A$8:$B$1048576,1,FALSE),0)=0,0,1)</f>
        <v>0</v>
      </c>
      <c r="L670" s="129" t="e">
        <f>IF(VLOOKUP(O670,Home!$C$8:$R$207,6,FALSE)="","",VLOOKUP(O670,Home!$C$8:$R$207,6,FALSE))</f>
        <v>#N/A</v>
      </c>
      <c r="M670" s="129" t="e">
        <f t="shared" si="226"/>
        <v>#N/A</v>
      </c>
      <c r="N670" s="11">
        <f>SUM($K$4:K670)</f>
        <v>200</v>
      </c>
      <c r="O670" s="11" t="str">
        <f>IF(P670="","",IF(IFERROR(VLOOKUP(N670,Home!$C$8:$R$1048576,1,FALSE),"")=0,"",IFERROR(VLOOKUP(N670,Home!$C$8:$R$1048576,1,FALSE),"")))</f>
        <v/>
      </c>
      <c r="P670" s="11" t="str">
        <f>IF(IFERROR(VLOOKUP(W670,Home!$C$8:$R$1048576,3,FALSE),"")=0,"",IFERROR(VLOOKUP(W670,Home!$C$8:$R$1048576,3,FALSE),""))</f>
        <v/>
      </c>
      <c r="Q670" s="11" t="str">
        <f t="shared" si="225"/>
        <v/>
      </c>
      <c r="R670" s="130" t="e">
        <f>VLOOKUP(Q670,'Baggrund til lister'!$G$4:$H$15,2,FALSE)</f>
        <v>#N/A</v>
      </c>
      <c r="S670" s="11" t="str">
        <f t="shared" si="227"/>
        <v/>
      </c>
      <c r="T670" s="11" t="str">
        <f>IF(IFERROR(VLOOKUP(N670,Home!$C$8:$R$1048576,11,FALSE),"")=0,"",IFERROR(VLOOKUP(N670,Home!$C$8:$R$1048576,11,FALSE),""))</f>
        <v/>
      </c>
      <c r="U670" s="11" t="str">
        <f>IF(IFERROR(VLOOKUP(O670,Home!$C$8:$R$1048576,12,FALSE),"")=0,"",IFERROR(VLOOKUP(O670,Home!$C$8:$R$1048576,12,FALSE),""))</f>
        <v/>
      </c>
      <c r="V670" s="11" t="str">
        <f>IF(IFERROR(VLOOKUP(O670,Home!$C$8:$R$1048576,8,FALSE),"")=0,"",IFERROR(VLOOKUP(O670,Home!$C$8:$R$1048576,8,FALSE),""))</f>
        <v/>
      </c>
      <c r="W670" s="11" t="str">
        <f>IF(OR(VLOOKUP(N670,Home!$C$7:$I$207,6,FALSE)="",VLOOKUP(N670,Home!$C$7:$I$207,7,FALSE)=""),"FEJL",SUM(Baggrundsark!$K$4:K670))</f>
        <v>FEJL</v>
      </c>
      <c r="Y670">
        <v>667</v>
      </c>
      <c r="Z670" s="1"/>
      <c r="AC670" s="44"/>
      <c r="AD670">
        <f t="shared" si="234"/>
        <v>0</v>
      </c>
      <c r="AE670">
        <f>SUM($AD$4:AD670)</f>
        <v>1</v>
      </c>
      <c r="AF670" s="103" t="str">
        <f>IFERROR(VLOOKUP(AN670,Home!$C$8:$E$207,3,FALSE),"")</f>
        <v/>
      </c>
      <c r="AG670" s="103" t="str">
        <f>IFERROR(VLOOKUP(AN670,Home!$C$8:$E$207,2,FALSE),"")</f>
        <v/>
      </c>
      <c r="AH670" s="104" t="str">
        <f>IF(VLOOKUP(AE670,Home!$C$8:$I$207,6,FALSE)="","",VLOOKUP(AE670,Home!$C$8:$I$207,6,FALSE))</f>
        <v/>
      </c>
      <c r="AI670" s="104" t="e">
        <f t="shared" si="242"/>
        <v>#VALUE!</v>
      </c>
      <c r="AJ670" s="105" t="e">
        <f t="shared" si="235"/>
        <v>#VALUE!</v>
      </c>
      <c r="AK670" s="103" t="e">
        <f t="shared" si="228"/>
        <v>#VALUE!</v>
      </c>
      <c r="AL670" s="103" t="e">
        <f t="shared" si="236"/>
        <v>#VALUE!</v>
      </c>
      <c r="AN670" t="str">
        <f>IF(OR(VLOOKUP(AE670,Home!$C$8:$I$207,6,FALSE)="",VLOOKUP(AE670,Home!$C$8:$I$207,7,FALSE)=""),"FEJL",Baggrundsark!AE670)</f>
        <v>FEJL</v>
      </c>
      <c r="AO670">
        <f>IF(VLOOKUP(AE670,Home!$C$8:$N$207,12,FALSE)="Timelønnet",1,0)</f>
        <v>0</v>
      </c>
      <c r="AP670">
        <f>SUM($AO$4:AO670)*AO670</f>
        <v>0</v>
      </c>
      <c r="AQ670">
        <f t="shared" si="243"/>
        <v>1</v>
      </c>
      <c r="AR670" t="str">
        <f t="shared" si="243"/>
        <v/>
      </c>
      <c r="AS670" t="e">
        <f t="shared" si="237"/>
        <v>#VALUE!</v>
      </c>
      <c r="AT670" s="45" t="e">
        <f t="shared" si="244"/>
        <v>#VALUE!</v>
      </c>
      <c r="AU670">
        <f>VLOOKUP(AQ670,Home!$C$8:$J$207,8,FALSE)</f>
        <v>0</v>
      </c>
    </row>
    <row r="671" spans="1:47" x14ac:dyDescent="0.25">
      <c r="A671" s="6">
        <f t="shared" si="229"/>
        <v>0</v>
      </c>
      <c r="B671" s="6">
        <f t="shared" si="238"/>
        <v>0</v>
      </c>
      <c r="C671" s="6" t="str">
        <f t="shared" si="230"/>
        <v/>
      </c>
      <c r="D671" s="7">
        <f t="shared" si="231"/>
        <v>0</v>
      </c>
      <c r="E671" s="7">
        <f t="shared" si="239"/>
        <v>0</v>
      </c>
      <c r="F671" s="7" t="str">
        <f t="shared" si="232"/>
        <v/>
      </c>
      <c r="G671" s="6">
        <f t="shared" si="233"/>
        <v>0</v>
      </c>
      <c r="H671" s="6">
        <f t="shared" si="240"/>
        <v>0</v>
      </c>
      <c r="I671" s="6" t="str">
        <f t="shared" si="241"/>
        <v/>
      </c>
      <c r="J671" s="11">
        <v>668</v>
      </c>
      <c r="K671" s="11">
        <f>IF(IFERROR(VLOOKUP(J671,Home!$A$8:$B$1048576,1,FALSE),0)=0,0,1)</f>
        <v>0</v>
      </c>
      <c r="L671" s="129" t="e">
        <f>IF(VLOOKUP(O671,Home!$C$8:$R$207,6,FALSE)="","",VLOOKUP(O671,Home!$C$8:$R$207,6,FALSE))</f>
        <v>#N/A</v>
      </c>
      <c r="M671" s="129" t="e">
        <f t="shared" si="226"/>
        <v>#N/A</v>
      </c>
      <c r="N671" s="11">
        <f>SUM($K$4:K671)</f>
        <v>200</v>
      </c>
      <c r="O671" s="11" t="str">
        <f>IF(P671="","",IF(IFERROR(VLOOKUP(N671,Home!$C$8:$R$1048576,1,FALSE),"")=0,"",IFERROR(VLOOKUP(N671,Home!$C$8:$R$1048576,1,FALSE),"")))</f>
        <v/>
      </c>
      <c r="P671" s="11" t="str">
        <f>IF(IFERROR(VLOOKUP(W671,Home!$C$8:$R$1048576,3,FALSE),"")=0,"",IFERROR(VLOOKUP(W671,Home!$C$8:$R$1048576,3,FALSE),""))</f>
        <v/>
      </c>
      <c r="Q671" s="11" t="str">
        <f t="shared" si="225"/>
        <v/>
      </c>
      <c r="R671" s="130" t="e">
        <f>VLOOKUP(Q671,'Baggrund til lister'!$G$4:$H$15,2,FALSE)</f>
        <v>#N/A</v>
      </c>
      <c r="S671" s="11" t="str">
        <f t="shared" si="227"/>
        <v/>
      </c>
      <c r="T671" s="11" t="str">
        <f>IF(IFERROR(VLOOKUP(N671,Home!$C$8:$R$1048576,11,FALSE),"")=0,"",IFERROR(VLOOKUP(N671,Home!$C$8:$R$1048576,11,FALSE),""))</f>
        <v/>
      </c>
      <c r="U671" s="11" t="str">
        <f>IF(IFERROR(VLOOKUP(O671,Home!$C$8:$R$1048576,12,FALSE),"")=0,"",IFERROR(VLOOKUP(O671,Home!$C$8:$R$1048576,12,FALSE),""))</f>
        <v/>
      </c>
      <c r="V671" s="11" t="str">
        <f>IF(IFERROR(VLOOKUP(O671,Home!$C$8:$R$1048576,8,FALSE),"")=0,"",IFERROR(VLOOKUP(O671,Home!$C$8:$R$1048576,8,FALSE),""))</f>
        <v/>
      </c>
      <c r="W671" s="11" t="str">
        <f>IF(OR(VLOOKUP(N671,Home!$C$7:$I$207,6,FALSE)="",VLOOKUP(N671,Home!$C$7:$I$207,7,FALSE)=""),"FEJL",SUM(Baggrundsark!$K$4:K671))</f>
        <v>FEJL</v>
      </c>
      <c r="Y671">
        <v>668</v>
      </c>
      <c r="Z671" s="1"/>
      <c r="AC671" s="44"/>
      <c r="AD671">
        <f t="shared" si="234"/>
        <v>0</v>
      </c>
      <c r="AE671">
        <f>SUM($AD$4:AD671)</f>
        <v>1</v>
      </c>
      <c r="AF671" s="103" t="str">
        <f>IFERROR(VLOOKUP(AN671,Home!$C$8:$E$207,3,FALSE),"")</f>
        <v/>
      </c>
      <c r="AG671" s="103" t="str">
        <f>IFERROR(VLOOKUP(AN671,Home!$C$8:$E$207,2,FALSE),"")</f>
        <v/>
      </c>
      <c r="AH671" s="104" t="str">
        <f>IF(VLOOKUP(AE671,Home!$C$8:$I$207,6,FALSE)="","",VLOOKUP(AE671,Home!$C$8:$I$207,6,FALSE))</f>
        <v/>
      </c>
      <c r="AI671" s="104" t="e">
        <f t="shared" si="242"/>
        <v>#VALUE!</v>
      </c>
      <c r="AJ671" s="105" t="e">
        <f t="shared" si="235"/>
        <v>#VALUE!</v>
      </c>
      <c r="AK671" s="103" t="e">
        <f t="shared" si="228"/>
        <v>#VALUE!</v>
      </c>
      <c r="AL671" s="103" t="e">
        <f t="shared" si="236"/>
        <v>#VALUE!</v>
      </c>
      <c r="AN671" t="str">
        <f>IF(OR(VLOOKUP(AE671,Home!$C$8:$I$207,6,FALSE)="",VLOOKUP(AE671,Home!$C$8:$I$207,7,FALSE)=""),"FEJL",Baggrundsark!AE671)</f>
        <v>FEJL</v>
      </c>
      <c r="AO671">
        <f>IF(VLOOKUP(AE671,Home!$C$8:$N$207,12,FALSE)="Timelønnet",1,0)</f>
        <v>0</v>
      </c>
      <c r="AP671">
        <f>SUM($AO$4:AO671)*AO671</f>
        <v>0</v>
      </c>
      <c r="AQ671">
        <f t="shared" si="243"/>
        <v>1</v>
      </c>
      <c r="AR671" t="str">
        <f t="shared" si="243"/>
        <v/>
      </c>
      <c r="AS671" t="e">
        <f t="shared" si="237"/>
        <v>#VALUE!</v>
      </c>
      <c r="AT671" s="45" t="e">
        <f t="shared" si="244"/>
        <v>#VALUE!</v>
      </c>
      <c r="AU671">
        <f>VLOOKUP(AQ671,Home!$C$8:$J$207,8,FALSE)</f>
        <v>0</v>
      </c>
    </row>
    <row r="672" spans="1:47" x14ac:dyDescent="0.25">
      <c r="A672" s="6">
        <f t="shared" si="229"/>
        <v>0</v>
      </c>
      <c r="B672" s="6">
        <f t="shared" si="238"/>
        <v>0</v>
      </c>
      <c r="C672" s="6" t="str">
        <f t="shared" si="230"/>
        <v/>
      </c>
      <c r="D672" s="7">
        <f t="shared" si="231"/>
        <v>0</v>
      </c>
      <c r="E672" s="7">
        <f t="shared" si="239"/>
        <v>0</v>
      </c>
      <c r="F672" s="7" t="str">
        <f t="shared" si="232"/>
        <v/>
      </c>
      <c r="G672" s="6">
        <f t="shared" si="233"/>
        <v>0</v>
      </c>
      <c r="H672" s="6">
        <f t="shared" si="240"/>
        <v>0</v>
      </c>
      <c r="I672" s="6" t="str">
        <f t="shared" si="241"/>
        <v/>
      </c>
      <c r="J672" s="11">
        <v>669</v>
      </c>
      <c r="K672" s="11">
        <f>IF(IFERROR(VLOOKUP(J672,Home!$A$8:$B$1048576,1,FALSE),0)=0,0,1)</f>
        <v>0</v>
      </c>
      <c r="L672" s="129" t="e">
        <f>IF(VLOOKUP(O672,Home!$C$8:$R$207,6,FALSE)="","",VLOOKUP(O672,Home!$C$8:$R$207,6,FALSE))</f>
        <v>#N/A</v>
      </c>
      <c r="M672" s="129" t="e">
        <f t="shared" si="226"/>
        <v>#N/A</v>
      </c>
      <c r="N672" s="11">
        <f>SUM($K$4:K672)</f>
        <v>200</v>
      </c>
      <c r="O672" s="11" t="str">
        <f>IF(P672="","",IF(IFERROR(VLOOKUP(N672,Home!$C$8:$R$1048576,1,FALSE),"")=0,"",IFERROR(VLOOKUP(N672,Home!$C$8:$R$1048576,1,FALSE),"")))</f>
        <v/>
      </c>
      <c r="P672" s="11" t="str">
        <f>IF(IFERROR(VLOOKUP(W672,Home!$C$8:$R$1048576,3,FALSE),"")=0,"",IFERROR(VLOOKUP(W672,Home!$C$8:$R$1048576,3,FALSE),""))</f>
        <v/>
      </c>
      <c r="Q672" s="11" t="str">
        <f t="shared" si="225"/>
        <v/>
      </c>
      <c r="R672" s="130" t="e">
        <f>VLOOKUP(Q672,'Baggrund til lister'!$G$4:$H$15,2,FALSE)</f>
        <v>#N/A</v>
      </c>
      <c r="S672" s="11" t="str">
        <f t="shared" si="227"/>
        <v/>
      </c>
      <c r="T672" s="11" t="str">
        <f>IF(IFERROR(VLOOKUP(N672,Home!$C$8:$R$1048576,11,FALSE),"")=0,"",IFERROR(VLOOKUP(N672,Home!$C$8:$R$1048576,11,FALSE),""))</f>
        <v/>
      </c>
      <c r="U672" s="11" t="str">
        <f>IF(IFERROR(VLOOKUP(O672,Home!$C$8:$R$1048576,12,FALSE),"")=0,"",IFERROR(VLOOKUP(O672,Home!$C$8:$R$1048576,12,FALSE),""))</f>
        <v/>
      </c>
      <c r="V672" s="11" t="str">
        <f>IF(IFERROR(VLOOKUP(O672,Home!$C$8:$R$1048576,8,FALSE),"")=0,"",IFERROR(VLOOKUP(O672,Home!$C$8:$R$1048576,8,FALSE),""))</f>
        <v/>
      </c>
      <c r="W672" s="11" t="str">
        <f>IF(OR(VLOOKUP(N672,Home!$C$7:$I$207,6,FALSE)="",VLOOKUP(N672,Home!$C$7:$I$207,7,FALSE)=""),"FEJL",SUM(Baggrundsark!$K$4:K672))</f>
        <v>FEJL</v>
      </c>
      <c r="Y672">
        <v>669</v>
      </c>
      <c r="Z672" s="1"/>
      <c r="AC672" s="44"/>
      <c r="AD672">
        <f t="shared" si="234"/>
        <v>0</v>
      </c>
      <c r="AE672">
        <f>SUM($AD$4:AD672)</f>
        <v>1</v>
      </c>
      <c r="AF672" s="103" t="str">
        <f>IFERROR(VLOOKUP(AN672,Home!$C$8:$E$207,3,FALSE),"")</f>
        <v/>
      </c>
      <c r="AG672" s="103" t="str">
        <f>IFERROR(VLOOKUP(AN672,Home!$C$8:$E$207,2,FALSE),"")</f>
        <v/>
      </c>
      <c r="AH672" s="104" t="str">
        <f>IF(VLOOKUP(AE672,Home!$C$8:$I$207,6,FALSE)="","",VLOOKUP(AE672,Home!$C$8:$I$207,6,FALSE))</f>
        <v/>
      </c>
      <c r="AI672" s="104" t="e">
        <f t="shared" si="242"/>
        <v>#VALUE!</v>
      </c>
      <c r="AJ672" s="105" t="e">
        <f t="shared" si="235"/>
        <v>#VALUE!</v>
      </c>
      <c r="AK672" s="103" t="e">
        <f t="shared" si="228"/>
        <v>#VALUE!</v>
      </c>
      <c r="AL672" s="103" t="e">
        <f t="shared" si="236"/>
        <v>#VALUE!</v>
      </c>
      <c r="AN672" t="str">
        <f>IF(OR(VLOOKUP(AE672,Home!$C$8:$I$207,6,FALSE)="",VLOOKUP(AE672,Home!$C$8:$I$207,7,FALSE)=""),"FEJL",Baggrundsark!AE672)</f>
        <v>FEJL</v>
      </c>
      <c r="AO672">
        <f>IF(VLOOKUP(AE672,Home!$C$8:$N$207,12,FALSE)="Timelønnet",1,0)</f>
        <v>0</v>
      </c>
      <c r="AP672">
        <f>SUM($AO$4:AO672)*AO672</f>
        <v>0</v>
      </c>
      <c r="AQ672">
        <f t="shared" si="243"/>
        <v>1</v>
      </c>
      <c r="AR672" t="str">
        <f t="shared" si="243"/>
        <v/>
      </c>
      <c r="AS672" t="e">
        <f t="shared" si="237"/>
        <v>#VALUE!</v>
      </c>
      <c r="AT672" s="45" t="e">
        <f t="shared" si="244"/>
        <v>#VALUE!</v>
      </c>
      <c r="AU672">
        <f>VLOOKUP(AQ672,Home!$C$8:$J$207,8,FALSE)</f>
        <v>0</v>
      </c>
    </row>
    <row r="673" spans="1:47" x14ac:dyDescent="0.25">
      <c r="A673" s="6">
        <f t="shared" si="229"/>
        <v>0</v>
      </c>
      <c r="B673" s="6">
        <f t="shared" si="238"/>
        <v>0</v>
      </c>
      <c r="C673" s="6" t="str">
        <f t="shared" si="230"/>
        <v/>
      </c>
      <c r="D673" s="7">
        <f t="shared" si="231"/>
        <v>0</v>
      </c>
      <c r="E673" s="7">
        <f t="shared" si="239"/>
        <v>0</v>
      </c>
      <c r="F673" s="7" t="str">
        <f t="shared" si="232"/>
        <v/>
      </c>
      <c r="G673" s="6">
        <f t="shared" si="233"/>
        <v>0</v>
      </c>
      <c r="H673" s="6">
        <f t="shared" si="240"/>
        <v>0</v>
      </c>
      <c r="I673" s="6" t="str">
        <f t="shared" si="241"/>
        <v/>
      </c>
      <c r="J673" s="11">
        <v>670</v>
      </c>
      <c r="K673" s="11">
        <f>IF(IFERROR(VLOOKUP(J673,Home!$A$8:$B$1048576,1,FALSE),0)=0,0,1)</f>
        <v>0</v>
      </c>
      <c r="L673" s="129" t="e">
        <f>IF(VLOOKUP(O673,Home!$C$8:$R$207,6,FALSE)="","",VLOOKUP(O673,Home!$C$8:$R$207,6,FALSE))</f>
        <v>#N/A</v>
      </c>
      <c r="M673" s="129" t="e">
        <f t="shared" si="226"/>
        <v>#N/A</v>
      </c>
      <c r="N673" s="11">
        <f>SUM($K$4:K673)</f>
        <v>200</v>
      </c>
      <c r="O673" s="11" t="str">
        <f>IF(P673="","",IF(IFERROR(VLOOKUP(N673,Home!$C$8:$R$1048576,1,FALSE),"")=0,"",IFERROR(VLOOKUP(N673,Home!$C$8:$R$1048576,1,FALSE),"")))</f>
        <v/>
      </c>
      <c r="P673" s="11" t="str">
        <f>IF(IFERROR(VLOOKUP(W673,Home!$C$8:$R$1048576,3,FALSE),"")=0,"",IFERROR(VLOOKUP(W673,Home!$C$8:$R$1048576,3,FALSE),""))</f>
        <v/>
      </c>
      <c r="Q673" s="11" t="str">
        <f t="shared" si="225"/>
        <v/>
      </c>
      <c r="R673" s="130" t="e">
        <f>VLOOKUP(Q673,'Baggrund til lister'!$G$4:$H$15,2,FALSE)</f>
        <v>#N/A</v>
      </c>
      <c r="S673" s="11" t="str">
        <f t="shared" si="227"/>
        <v/>
      </c>
      <c r="T673" s="11" t="str">
        <f>IF(IFERROR(VLOOKUP(N673,Home!$C$8:$R$1048576,11,FALSE),"")=0,"",IFERROR(VLOOKUP(N673,Home!$C$8:$R$1048576,11,FALSE),""))</f>
        <v/>
      </c>
      <c r="U673" s="11" t="str">
        <f>IF(IFERROR(VLOOKUP(O673,Home!$C$8:$R$1048576,12,FALSE),"")=0,"",IFERROR(VLOOKUP(O673,Home!$C$8:$R$1048576,12,FALSE),""))</f>
        <v/>
      </c>
      <c r="V673" s="11" t="str">
        <f>IF(IFERROR(VLOOKUP(O673,Home!$C$8:$R$1048576,8,FALSE),"")=0,"",IFERROR(VLOOKUP(O673,Home!$C$8:$R$1048576,8,FALSE),""))</f>
        <v/>
      </c>
      <c r="W673" s="11" t="str">
        <f>IF(OR(VLOOKUP(N673,Home!$C$7:$I$207,6,FALSE)="",VLOOKUP(N673,Home!$C$7:$I$207,7,FALSE)=""),"FEJL",SUM(Baggrundsark!$K$4:K673))</f>
        <v>FEJL</v>
      </c>
      <c r="Y673">
        <v>670</v>
      </c>
      <c r="Z673" s="1"/>
      <c r="AC673" s="44"/>
      <c r="AD673">
        <f t="shared" si="234"/>
        <v>0</v>
      </c>
      <c r="AE673">
        <f>SUM($AD$4:AD673)</f>
        <v>1</v>
      </c>
      <c r="AF673" s="103" t="str">
        <f>IFERROR(VLOOKUP(AN673,Home!$C$8:$E$207,3,FALSE),"")</f>
        <v/>
      </c>
      <c r="AG673" s="103" t="str">
        <f>IFERROR(VLOOKUP(AN673,Home!$C$8:$E$207,2,FALSE),"")</f>
        <v/>
      </c>
      <c r="AH673" s="104" t="str">
        <f>IF(VLOOKUP(AE673,Home!$C$8:$I$207,6,FALSE)="","",VLOOKUP(AE673,Home!$C$8:$I$207,6,FALSE))</f>
        <v/>
      </c>
      <c r="AI673" s="104" t="e">
        <f t="shared" si="242"/>
        <v>#VALUE!</v>
      </c>
      <c r="AJ673" s="105" t="e">
        <f t="shared" si="235"/>
        <v>#VALUE!</v>
      </c>
      <c r="AK673" s="103" t="e">
        <f t="shared" si="228"/>
        <v>#VALUE!</v>
      </c>
      <c r="AL673" s="103" t="e">
        <f t="shared" si="236"/>
        <v>#VALUE!</v>
      </c>
      <c r="AN673" t="str">
        <f>IF(OR(VLOOKUP(AE673,Home!$C$8:$I$207,6,FALSE)="",VLOOKUP(AE673,Home!$C$8:$I$207,7,FALSE)=""),"FEJL",Baggrundsark!AE673)</f>
        <v>FEJL</v>
      </c>
      <c r="AO673">
        <f>IF(VLOOKUP(AE673,Home!$C$8:$N$207,12,FALSE)="Timelønnet",1,0)</f>
        <v>0</v>
      </c>
      <c r="AP673">
        <f>SUM($AO$4:AO673)*AO673</f>
        <v>0</v>
      </c>
      <c r="AQ673">
        <f t="shared" si="243"/>
        <v>1</v>
      </c>
      <c r="AR673" t="str">
        <f t="shared" si="243"/>
        <v/>
      </c>
      <c r="AS673" t="e">
        <f t="shared" si="237"/>
        <v>#VALUE!</v>
      </c>
      <c r="AT673" s="45" t="e">
        <f t="shared" si="244"/>
        <v>#VALUE!</v>
      </c>
      <c r="AU673">
        <f>VLOOKUP(AQ673,Home!$C$8:$J$207,8,FALSE)</f>
        <v>0</v>
      </c>
    </row>
    <row r="674" spans="1:47" x14ac:dyDescent="0.25">
      <c r="A674" s="6">
        <f t="shared" si="229"/>
        <v>0</v>
      </c>
      <c r="B674" s="6">
        <f t="shared" si="238"/>
        <v>0</v>
      </c>
      <c r="C674" s="6" t="str">
        <f t="shared" si="230"/>
        <v/>
      </c>
      <c r="D674" s="7">
        <f t="shared" si="231"/>
        <v>0</v>
      </c>
      <c r="E674" s="7">
        <f t="shared" si="239"/>
        <v>0</v>
      </c>
      <c r="F674" s="7" t="str">
        <f t="shared" si="232"/>
        <v/>
      </c>
      <c r="G674" s="6">
        <f t="shared" si="233"/>
        <v>0</v>
      </c>
      <c r="H674" s="6">
        <f t="shared" si="240"/>
        <v>0</v>
      </c>
      <c r="I674" s="6" t="str">
        <f t="shared" si="241"/>
        <v/>
      </c>
      <c r="J674" s="11">
        <v>671</v>
      </c>
      <c r="K674" s="11">
        <f>IF(IFERROR(VLOOKUP(J674,Home!$A$8:$B$1048576,1,FALSE),0)=0,0,1)</f>
        <v>0</v>
      </c>
      <c r="L674" s="129" t="e">
        <f>IF(VLOOKUP(O674,Home!$C$8:$R$207,6,FALSE)="","",VLOOKUP(O674,Home!$C$8:$R$207,6,FALSE))</f>
        <v>#N/A</v>
      </c>
      <c r="M674" s="129" t="e">
        <f t="shared" si="226"/>
        <v>#N/A</v>
      </c>
      <c r="N674" s="11">
        <f>SUM($K$4:K674)</f>
        <v>200</v>
      </c>
      <c r="O674" s="11" t="str">
        <f>IF(P674="","",IF(IFERROR(VLOOKUP(N674,Home!$C$8:$R$1048576,1,FALSE),"")=0,"",IFERROR(VLOOKUP(N674,Home!$C$8:$R$1048576,1,FALSE),"")))</f>
        <v/>
      </c>
      <c r="P674" s="11" t="str">
        <f>IF(IFERROR(VLOOKUP(W674,Home!$C$8:$R$1048576,3,FALSE),"")=0,"",IFERROR(VLOOKUP(W674,Home!$C$8:$R$1048576,3,FALSE),""))</f>
        <v/>
      </c>
      <c r="Q674" s="11" t="str">
        <f t="shared" si="225"/>
        <v/>
      </c>
      <c r="R674" s="130" t="e">
        <f>VLOOKUP(Q674,'Baggrund til lister'!$G$4:$H$15,2,FALSE)</f>
        <v>#N/A</v>
      </c>
      <c r="S674" s="11" t="str">
        <f t="shared" si="227"/>
        <v/>
      </c>
      <c r="T674" s="11" t="str">
        <f>IF(IFERROR(VLOOKUP(N674,Home!$C$8:$R$1048576,11,FALSE),"")=0,"",IFERROR(VLOOKUP(N674,Home!$C$8:$R$1048576,11,FALSE),""))</f>
        <v/>
      </c>
      <c r="U674" s="11" t="str">
        <f>IF(IFERROR(VLOOKUP(O674,Home!$C$8:$R$1048576,12,FALSE),"")=0,"",IFERROR(VLOOKUP(O674,Home!$C$8:$R$1048576,12,FALSE),""))</f>
        <v/>
      </c>
      <c r="V674" s="11" t="str">
        <f>IF(IFERROR(VLOOKUP(O674,Home!$C$8:$R$1048576,8,FALSE),"")=0,"",IFERROR(VLOOKUP(O674,Home!$C$8:$R$1048576,8,FALSE),""))</f>
        <v/>
      </c>
      <c r="W674" s="11" t="str">
        <f>IF(OR(VLOOKUP(N674,Home!$C$7:$I$207,6,FALSE)="",VLOOKUP(N674,Home!$C$7:$I$207,7,FALSE)=""),"FEJL",SUM(Baggrundsark!$K$4:K674))</f>
        <v>FEJL</v>
      </c>
      <c r="Y674">
        <v>671</v>
      </c>
      <c r="Z674" s="1"/>
      <c r="AC674" s="44"/>
      <c r="AD674">
        <f t="shared" si="234"/>
        <v>0</v>
      </c>
      <c r="AE674">
        <f>SUM($AD$4:AD674)</f>
        <v>1</v>
      </c>
      <c r="AF674" s="103" t="str">
        <f>IFERROR(VLOOKUP(AN674,Home!$C$8:$E$207,3,FALSE),"")</f>
        <v/>
      </c>
      <c r="AG674" s="103" t="str">
        <f>IFERROR(VLOOKUP(AN674,Home!$C$8:$E$207,2,FALSE),"")</f>
        <v/>
      </c>
      <c r="AH674" s="104" t="str">
        <f>IF(VLOOKUP(AE674,Home!$C$8:$I$207,6,FALSE)="","",VLOOKUP(AE674,Home!$C$8:$I$207,6,FALSE))</f>
        <v/>
      </c>
      <c r="AI674" s="104" t="e">
        <f t="shared" si="242"/>
        <v>#VALUE!</v>
      </c>
      <c r="AJ674" s="105" t="e">
        <f t="shared" si="235"/>
        <v>#VALUE!</v>
      </c>
      <c r="AK674" s="103" t="e">
        <f t="shared" si="228"/>
        <v>#VALUE!</v>
      </c>
      <c r="AL674" s="103" t="e">
        <f t="shared" si="236"/>
        <v>#VALUE!</v>
      </c>
      <c r="AN674" t="str">
        <f>IF(OR(VLOOKUP(AE674,Home!$C$8:$I$207,6,FALSE)="",VLOOKUP(AE674,Home!$C$8:$I$207,7,FALSE)=""),"FEJL",Baggrundsark!AE674)</f>
        <v>FEJL</v>
      </c>
      <c r="AO674">
        <f>IF(VLOOKUP(AE674,Home!$C$8:$N$207,12,FALSE)="Timelønnet",1,0)</f>
        <v>0</v>
      </c>
      <c r="AP674">
        <f>SUM($AO$4:AO674)*AO674</f>
        <v>0</v>
      </c>
      <c r="AQ674">
        <f t="shared" si="243"/>
        <v>1</v>
      </c>
      <c r="AR674" t="str">
        <f t="shared" si="243"/>
        <v/>
      </c>
      <c r="AS674" t="e">
        <f t="shared" si="237"/>
        <v>#VALUE!</v>
      </c>
      <c r="AT674" s="45" t="e">
        <f t="shared" si="244"/>
        <v>#VALUE!</v>
      </c>
      <c r="AU674">
        <f>VLOOKUP(AQ674,Home!$C$8:$J$207,8,FALSE)</f>
        <v>0</v>
      </c>
    </row>
    <row r="675" spans="1:47" x14ac:dyDescent="0.25">
      <c r="A675" s="6">
        <f t="shared" si="229"/>
        <v>0</v>
      </c>
      <c r="B675" s="6">
        <f t="shared" si="238"/>
        <v>0</v>
      </c>
      <c r="C675" s="6" t="str">
        <f t="shared" si="230"/>
        <v/>
      </c>
      <c r="D675" s="7">
        <f t="shared" si="231"/>
        <v>0</v>
      </c>
      <c r="E675" s="7">
        <f t="shared" si="239"/>
        <v>0</v>
      </c>
      <c r="F675" s="7" t="str">
        <f t="shared" si="232"/>
        <v/>
      </c>
      <c r="G675" s="6">
        <f t="shared" si="233"/>
        <v>0</v>
      </c>
      <c r="H675" s="6">
        <f t="shared" si="240"/>
        <v>0</v>
      </c>
      <c r="I675" s="6" t="str">
        <f t="shared" si="241"/>
        <v/>
      </c>
      <c r="J675" s="11">
        <v>672</v>
      </c>
      <c r="K675" s="11">
        <f>IF(IFERROR(VLOOKUP(J675,Home!$A$8:$B$1048576,1,FALSE),0)=0,0,1)</f>
        <v>0</v>
      </c>
      <c r="L675" s="129" t="e">
        <f>IF(VLOOKUP(O675,Home!$C$8:$R$207,6,FALSE)="","",VLOOKUP(O675,Home!$C$8:$R$207,6,FALSE))</f>
        <v>#N/A</v>
      </c>
      <c r="M675" s="129" t="e">
        <f t="shared" si="226"/>
        <v>#N/A</v>
      </c>
      <c r="N675" s="11">
        <f>SUM($K$4:K675)</f>
        <v>200</v>
      </c>
      <c r="O675" s="11" t="str">
        <f>IF(P675="","",IF(IFERROR(VLOOKUP(N675,Home!$C$8:$R$1048576,1,FALSE),"")=0,"",IFERROR(VLOOKUP(N675,Home!$C$8:$R$1048576,1,FALSE),"")))</f>
        <v/>
      </c>
      <c r="P675" s="11" t="str">
        <f>IF(IFERROR(VLOOKUP(W675,Home!$C$8:$R$1048576,3,FALSE),"")=0,"",IFERROR(VLOOKUP(W675,Home!$C$8:$R$1048576,3,FALSE),""))</f>
        <v/>
      </c>
      <c r="Q675" s="11" t="str">
        <f t="shared" si="225"/>
        <v/>
      </c>
      <c r="R675" s="130" t="e">
        <f>VLOOKUP(Q675,'Baggrund til lister'!$G$4:$H$15,2,FALSE)</f>
        <v>#N/A</v>
      </c>
      <c r="S675" s="11" t="str">
        <f t="shared" si="227"/>
        <v/>
      </c>
      <c r="T675" s="11" t="str">
        <f>IF(IFERROR(VLOOKUP(N675,Home!$C$8:$R$1048576,11,FALSE),"")=0,"",IFERROR(VLOOKUP(N675,Home!$C$8:$R$1048576,11,FALSE),""))</f>
        <v/>
      </c>
      <c r="U675" s="11" t="str">
        <f>IF(IFERROR(VLOOKUP(O675,Home!$C$8:$R$1048576,12,FALSE),"")=0,"",IFERROR(VLOOKUP(O675,Home!$C$8:$R$1048576,12,FALSE),""))</f>
        <v/>
      </c>
      <c r="V675" s="11" t="str">
        <f>IF(IFERROR(VLOOKUP(O675,Home!$C$8:$R$1048576,8,FALSE),"")=0,"",IFERROR(VLOOKUP(O675,Home!$C$8:$R$1048576,8,FALSE),""))</f>
        <v/>
      </c>
      <c r="W675" s="11" t="str">
        <f>IF(OR(VLOOKUP(N675,Home!$C$7:$I$207,6,FALSE)="",VLOOKUP(N675,Home!$C$7:$I$207,7,FALSE)=""),"FEJL",SUM(Baggrundsark!$K$4:K675))</f>
        <v>FEJL</v>
      </c>
      <c r="Y675">
        <v>672</v>
      </c>
      <c r="Z675" s="1"/>
      <c r="AC675" s="44"/>
      <c r="AD675">
        <f t="shared" si="234"/>
        <v>0</v>
      </c>
      <c r="AE675">
        <f>SUM($AD$4:AD675)</f>
        <v>1</v>
      </c>
      <c r="AF675" s="103" t="str">
        <f>IFERROR(VLOOKUP(AN675,Home!$C$8:$E$207,3,FALSE),"")</f>
        <v/>
      </c>
      <c r="AG675" s="103" t="str">
        <f>IFERROR(VLOOKUP(AN675,Home!$C$8:$E$207,2,FALSE),"")</f>
        <v/>
      </c>
      <c r="AH675" s="104" t="str">
        <f>IF(VLOOKUP(AE675,Home!$C$8:$I$207,6,FALSE)="","",VLOOKUP(AE675,Home!$C$8:$I$207,6,FALSE))</f>
        <v/>
      </c>
      <c r="AI675" s="104" t="e">
        <f t="shared" si="242"/>
        <v>#VALUE!</v>
      </c>
      <c r="AJ675" s="105" t="e">
        <f t="shared" si="235"/>
        <v>#VALUE!</v>
      </c>
      <c r="AK675" s="103" t="e">
        <f t="shared" si="228"/>
        <v>#VALUE!</v>
      </c>
      <c r="AL675" s="103" t="e">
        <f t="shared" si="236"/>
        <v>#VALUE!</v>
      </c>
      <c r="AN675" t="str">
        <f>IF(OR(VLOOKUP(AE675,Home!$C$8:$I$207,6,FALSE)="",VLOOKUP(AE675,Home!$C$8:$I$207,7,FALSE)=""),"FEJL",Baggrundsark!AE675)</f>
        <v>FEJL</v>
      </c>
      <c r="AO675">
        <f>IF(VLOOKUP(AE675,Home!$C$8:$N$207,12,FALSE)="Timelønnet",1,0)</f>
        <v>0</v>
      </c>
      <c r="AP675">
        <f>SUM($AO$4:AO675)*AO675</f>
        <v>0</v>
      </c>
      <c r="AQ675">
        <f t="shared" si="243"/>
        <v>1</v>
      </c>
      <c r="AR675" t="str">
        <f t="shared" si="243"/>
        <v/>
      </c>
      <c r="AS675" t="e">
        <f t="shared" si="237"/>
        <v>#VALUE!</v>
      </c>
      <c r="AT675" s="45" t="e">
        <f t="shared" si="244"/>
        <v>#VALUE!</v>
      </c>
      <c r="AU675">
        <f>VLOOKUP(AQ675,Home!$C$8:$J$207,8,FALSE)</f>
        <v>0</v>
      </c>
    </row>
    <row r="676" spans="1:47" x14ac:dyDescent="0.25">
      <c r="A676" s="6">
        <f t="shared" si="229"/>
        <v>0</v>
      </c>
      <c r="B676" s="6">
        <f t="shared" si="238"/>
        <v>0</v>
      </c>
      <c r="C676" s="6" t="str">
        <f t="shared" si="230"/>
        <v/>
      </c>
      <c r="D676" s="7">
        <f t="shared" si="231"/>
        <v>0</v>
      </c>
      <c r="E676" s="7">
        <f t="shared" si="239"/>
        <v>0</v>
      </c>
      <c r="F676" s="7" t="str">
        <f t="shared" si="232"/>
        <v/>
      </c>
      <c r="G676" s="6">
        <f t="shared" si="233"/>
        <v>0</v>
      </c>
      <c r="H676" s="6">
        <f t="shared" si="240"/>
        <v>0</v>
      </c>
      <c r="I676" s="6" t="str">
        <f t="shared" si="241"/>
        <v/>
      </c>
      <c r="J676" s="11">
        <v>673</v>
      </c>
      <c r="K676" s="11">
        <f>IF(IFERROR(VLOOKUP(J676,Home!$A$8:$B$1048576,1,FALSE),0)=0,0,1)</f>
        <v>0</v>
      </c>
      <c r="L676" s="129" t="e">
        <f>IF(VLOOKUP(O676,Home!$C$8:$R$207,6,FALSE)="","",VLOOKUP(O676,Home!$C$8:$R$207,6,FALSE))</f>
        <v>#N/A</v>
      </c>
      <c r="M676" s="129" t="e">
        <f t="shared" si="226"/>
        <v>#N/A</v>
      </c>
      <c r="N676" s="11">
        <f>SUM($K$4:K676)</f>
        <v>200</v>
      </c>
      <c r="O676" s="11" t="str">
        <f>IF(P676="","",IF(IFERROR(VLOOKUP(N676,Home!$C$8:$R$1048576,1,FALSE),"")=0,"",IFERROR(VLOOKUP(N676,Home!$C$8:$R$1048576,1,FALSE),"")))</f>
        <v/>
      </c>
      <c r="P676" s="11" t="str">
        <f>IF(IFERROR(VLOOKUP(W676,Home!$C$8:$R$1048576,3,FALSE),"")=0,"",IFERROR(VLOOKUP(W676,Home!$C$8:$R$1048576,3,FALSE),""))</f>
        <v/>
      </c>
      <c r="Q676" s="11" t="str">
        <f t="shared" si="225"/>
        <v/>
      </c>
      <c r="R676" s="130" t="e">
        <f>VLOOKUP(Q676,'Baggrund til lister'!$G$4:$H$15,2,FALSE)</f>
        <v>#N/A</v>
      </c>
      <c r="S676" s="11" t="str">
        <f t="shared" si="227"/>
        <v/>
      </c>
      <c r="T676" s="11" t="str">
        <f>IF(IFERROR(VLOOKUP(N676,Home!$C$8:$R$1048576,11,FALSE),"")=0,"",IFERROR(VLOOKUP(N676,Home!$C$8:$R$1048576,11,FALSE),""))</f>
        <v/>
      </c>
      <c r="U676" s="11" t="str">
        <f>IF(IFERROR(VLOOKUP(O676,Home!$C$8:$R$1048576,12,FALSE),"")=0,"",IFERROR(VLOOKUP(O676,Home!$C$8:$R$1048576,12,FALSE),""))</f>
        <v/>
      </c>
      <c r="V676" s="11" t="str">
        <f>IF(IFERROR(VLOOKUP(O676,Home!$C$8:$R$1048576,8,FALSE),"")=0,"",IFERROR(VLOOKUP(O676,Home!$C$8:$R$1048576,8,FALSE),""))</f>
        <v/>
      </c>
      <c r="W676" s="11" t="str">
        <f>IF(OR(VLOOKUP(N676,Home!$C$7:$I$207,6,FALSE)="",VLOOKUP(N676,Home!$C$7:$I$207,7,FALSE)=""),"FEJL",SUM(Baggrundsark!$K$4:K676))</f>
        <v>FEJL</v>
      </c>
      <c r="Y676">
        <v>673</v>
      </c>
      <c r="Z676" s="1"/>
      <c r="AC676" s="44"/>
      <c r="AD676">
        <f t="shared" si="234"/>
        <v>0</v>
      </c>
      <c r="AE676">
        <f>SUM($AD$4:AD676)</f>
        <v>1</v>
      </c>
      <c r="AF676" s="103" t="str">
        <f>IFERROR(VLOOKUP(AN676,Home!$C$8:$E$207,3,FALSE),"")</f>
        <v/>
      </c>
      <c r="AG676" s="103" t="str">
        <f>IFERROR(VLOOKUP(AN676,Home!$C$8:$E$207,2,FALSE),"")</f>
        <v/>
      </c>
      <c r="AH676" s="104" t="str">
        <f>IF(VLOOKUP(AE676,Home!$C$8:$I$207,6,FALSE)="","",VLOOKUP(AE676,Home!$C$8:$I$207,6,FALSE))</f>
        <v/>
      </c>
      <c r="AI676" s="104" t="e">
        <f t="shared" si="242"/>
        <v>#VALUE!</v>
      </c>
      <c r="AJ676" s="105" t="e">
        <f t="shared" si="235"/>
        <v>#VALUE!</v>
      </c>
      <c r="AK676" s="103" t="e">
        <f t="shared" si="228"/>
        <v>#VALUE!</v>
      </c>
      <c r="AL676" s="103" t="e">
        <f t="shared" si="236"/>
        <v>#VALUE!</v>
      </c>
      <c r="AN676" t="str">
        <f>IF(OR(VLOOKUP(AE676,Home!$C$8:$I$207,6,FALSE)="",VLOOKUP(AE676,Home!$C$8:$I$207,7,FALSE)=""),"FEJL",Baggrundsark!AE676)</f>
        <v>FEJL</v>
      </c>
      <c r="AO676">
        <f>IF(VLOOKUP(AE676,Home!$C$8:$N$207,12,FALSE)="Timelønnet",1,0)</f>
        <v>0</v>
      </c>
      <c r="AP676">
        <f>SUM($AO$4:AO676)*AO676</f>
        <v>0</v>
      </c>
      <c r="AQ676">
        <f t="shared" si="243"/>
        <v>1</v>
      </c>
      <c r="AR676" t="str">
        <f t="shared" si="243"/>
        <v/>
      </c>
      <c r="AS676" t="e">
        <f t="shared" si="237"/>
        <v>#VALUE!</v>
      </c>
      <c r="AT676" s="45" t="e">
        <f t="shared" si="244"/>
        <v>#VALUE!</v>
      </c>
      <c r="AU676">
        <f>VLOOKUP(AQ676,Home!$C$8:$J$207,8,FALSE)</f>
        <v>0</v>
      </c>
    </row>
    <row r="677" spans="1:47" x14ac:dyDescent="0.25">
      <c r="A677" s="6">
        <f t="shared" si="229"/>
        <v>0</v>
      </c>
      <c r="B677" s="6">
        <f t="shared" si="238"/>
        <v>0</v>
      </c>
      <c r="C677" s="6" t="str">
        <f t="shared" si="230"/>
        <v/>
      </c>
      <c r="D677" s="7">
        <f t="shared" si="231"/>
        <v>0</v>
      </c>
      <c r="E677" s="7">
        <f t="shared" si="239"/>
        <v>0</v>
      </c>
      <c r="F677" s="7" t="str">
        <f t="shared" si="232"/>
        <v/>
      </c>
      <c r="G677" s="6">
        <f t="shared" si="233"/>
        <v>0</v>
      </c>
      <c r="H677" s="6">
        <f t="shared" si="240"/>
        <v>0</v>
      </c>
      <c r="I677" s="6" t="str">
        <f t="shared" si="241"/>
        <v/>
      </c>
      <c r="J677" s="11">
        <v>674</v>
      </c>
      <c r="K677" s="11">
        <f>IF(IFERROR(VLOOKUP(J677,Home!$A$8:$B$1048576,1,FALSE),0)=0,0,1)</f>
        <v>0</v>
      </c>
      <c r="L677" s="129" t="e">
        <f>IF(VLOOKUP(O677,Home!$C$8:$R$207,6,FALSE)="","",VLOOKUP(O677,Home!$C$8:$R$207,6,FALSE))</f>
        <v>#N/A</v>
      </c>
      <c r="M677" s="129" t="e">
        <f t="shared" si="226"/>
        <v>#N/A</v>
      </c>
      <c r="N677" s="11">
        <f>SUM($K$4:K677)</f>
        <v>200</v>
      </c>
      <c r="O677" s="11" t="str">
        <f>IF(P677="","",IF(IFERROR(VLOOKUP(N677,Home!$C$8:$R$1048576,1,FALSE),"")=0,"",IFERROR(VLOOKUP(N677,Home!$C$8:$R$1048576,1,FALSE),"")))</f>
        <v/>
      </c>
      <c r="P677" s="11" t="str">
        <f>IF(IFERROR(VLOOKUP(W677,Home!$C$8:$R$1048576,3,FALSE),"")=0,"",IFERROR(VLOOKUP(W677,Home!$C$8:$R$1048576,3,FALSE),""))</f>
        <v/>
      </c>
      <c r="Q677" s="11" t="str">
        <f t="shared" si="225"/>
        <v/>
      </c>
      <c r="R677" s="130" t="e">
        <f>VLOOKUP(Q677,'Baggrund til lister'!$G$4:$H$15,2,FALSE)</f>
        <v>#N/A</v>
      </c>
      <c r="S677" s="11" t="str">
        <f t="shared" si="227"/>
        <v/>
      </c>
      <c r="T677" s="11" t="str">
        <f>IF(IFERROR(VLOOKUP(N677,Home!$C$8:$R$1048576,11,FALSE),"")=0,"",IFERROR(VLOOKUP(N677,Home!$C$8:$R$1048576,11,FALSE),""))</f>
        <v/>
      </c>
      <c r="U677" s="11" t="str">
        <f>IF(IFERROR(VLOOKUP(O677,Home!$C$8:$R$1048576,12,FALSE),"")=0,"",IFERROR(VLOOKUP(O677,Home!$C$8:$R$1048576,12,FALSE),""))</f>
        <v/>
      </c>
      <c r="V677" s="11" t="str">
        <f>IF(IFERROR(VLOOKUP(O677,Home!$C$8:$R$1048576,8,FALSE),"")=0,"",IFERROR(VLOOKUP(O677,Home!$C$8:$R$1048576,8,FALSE),""))</f>
        <v/>
      </c>
      <c r="W677" s="11" t="str">
        <f>IF(OR(VLOOKUP(N677,Home!$C$7:$I$207,6,FALSE)="",VLOOKUP(N677,Home!$C$7:$I$207,7,FALSE)=""),"FEJL",SUM(Baggrundsark!$K$4:K677))</f>
        <v>FEJL</v>
      </c>
      <c r="Y677">
        <v>674</v>
      </c>
      <c r="Z677" s="1"/>
      <c r="AC677" s="44"/>
      <c r="AD677">
        <f t="shared" si="234"/>
        <v>0</v>
      </c>
      <c r="AE677">
        <f>SUM($AD$4:AD677)</f>
        <v>1</v>
      </c>
      <c r="AF677" s="103" t="str">
        <f>IFERROR(VLOOKUP(AN677,Home!$C$8:$E$207,3,FALSE),"")</f>
        <v/>
      </c>
      <c r="AG677" s="103" t="str">
        <f>IFERROR(VLOOKUP(AN677,Home!$C$8:$E$207,2,FALSE),"")</f>
        <v/>
      </c>
      <c r="AH677" s="104" t="str">
        <f>IF(VLOOKUP(AE677,Home!$C$8:$I$207,6,FALSE)="","",VLOOKUP(AE677,Home!$C$8:$I$207,6,FALSE))</f>
        <v/>
      </c>
      <c r="AI677" s="104" t="e">
        <f t="shared" si="242"/>
        <v>#VALUE!</v>
      </c>
      <c r="AJ677" s="105" t="e">
        <f t="shared" si="235"/>
        <v>#VALUE!</v>
      </c>
      <c r="AK677" s="103" t="e">
        <f t="shared" si="228"/>
        <v>#VALUE!</v>
      </c>
      <c r="AL677" s="103" t="e">
        <f t="shared" si="236"/>
        <v>#VALUE!</v>
      </c>
      <c r="AN677" t="str">
        <f>IF(OR(VLOOKUP(AE677,Home!$C$8:$I$207,6,FALSE)="",VLOOKUP(AE677,Home!$C$8:$I$207,7,FALSE)=""),"FEJL",Baggrundsark!AE677)</f>
        <v>FEJL</v>
      </c>
      <c r="AO677">
        <f>IF(VLOOKUP(AE677,Home!$C$8:$N$207,12,FALSE)="Timelønnet",1,0)</f>
        <v>0</v>
      </c>
      <c r="AP677">
        <f>SUM($AO$4:AO677)*AO677</f>
        <v>0</v>
      </c>
      <c r="AQ677">
        <f t="shared" si="243"/>
        <v>1</v>
      </c>
      <c r="AR677" t="str">
        <f t="shared" si="243"/>
        <v/>
      </c>
      <c r="AS677" t="e">
        <f t="shared" si="237"/>
        <v>#VALUE!</v>
      </c>
      <c r="AT677" s="45" t="e">
        <f t="shared" si="244"/>
        <v>#VALUE!</v>
      </c>
      <c r="AU677">
        <f>VLOOKUP(AQ677,Home!$C$8:$J$207,8,FALSE)</f>
        <v>0</v>
      </c>
    </row>
    <row r="678" spans="1:47" x14ac:dyDescent="0.25">
      <c r="A678" s="6">
        <f t="shared" si="229"/>
        <v>0</v>
      </c>
      <c r="B678" s="6">
        <f t="shared" si="238"/>
        <v>0</v>
      </c>
      <c r="C678" s="6" t="str">
        <f t="shared" si="230"/>
        <v/>
      </c>
      <c r="D678" s="7">
        <f t="shared" si="231"/>
        <v>0</v>
      </c>
      <c r="E678" s="7">
        <f t="shared" si="239"/>
        <v>0</v>
      </c>
      <c r="F678" s="7" t="str">
        <f t="shared" si="232"/>
        <v/>
      </c>
      <c r="G678" s="6">
        <f t="shared" si="233"/>
        <v>0</v>
      </c>
      <c r="H678" s="6">
        <f t="shared" si="240"/>
        <v>0</v>
      </c>
      <c r="I678" s="6" t="str">
        <f t="shared" si="241"/>
        <v/>
      </c>
      <c r="J678" s="11">
        <v>675</v>
      </c>
      <c r="K678" s="11">
        <f>IF(IFERROR(VLOOKUP(J678,Home!$A$8:$B$1048576,1,FALSE),0)=0,0,1)</f>
        <v>0</v>
      </c>
      <c r="L678" s="129" t="e">
        <f>IF(VLOOKUP(O678,Home!$C$8:$R$207,6,FALSE)="","",VLOOKUP(O678,Home!$C$8:$R$207,6,FALSE))</f>
        <v>#N/A</v>
      </c>
      <c r="M678" s="129" t="e">
        <f t="shared" si="226"/>
        <v>#N/A</v>
      </c>
      <c r="N678" s="11">
        <f>SUM($K$4:K678)</f>
        <v>200</v>
      </c>
      <c r="O678" s="11" t="str">
        <f>IF(P678="","",IF(IFERROR(VLOOKUP(N678,Home!$C$8:$R$1048576,1,FALSE),"")=0,"",IFERROR(VLOOKUP(N678,Home!$C$8:$R$1048576,1,FALSE),"")))</f>
        <v/>
      </c>
      <c r="P678" s="11" t="str">
        <f>IF(IFERROR(VLOOKUP(W678,Home!$C$8:$R$1048576,3,FALSE),"")=0,"",IFERROR(VLOOKUP(W678,Home!$C$8:$R$1048576,3,FALSE),""))</f>
        <v/>
      </c>
      <c r="Q678" s="11" t="str">
        <f t="shared" si="225"/>
        <v/>
      </c>
      <c r="R678" s="130" t="e">
        <f>VLOOKUP(Q678,'Baggrund til lister'!$G$4:$H$15,2,FALSE)</f>
        <v>#N/A</v>
      </c>
      <c r="S678" s="11" t="str">
        <f t="shared" si="227"/>
        <v/>
      </c>
      <c r="T678" s="11" t="str">
        <f>IF(IFERROR(VLOOKUP(N678,Home!$C$8:$R$1048576,11,FALSE),"")=0,"",IFERROR(VLOOKUP(N678,Home!$C$8:$R$1048576,11,FALSE),""))</f>
        <v/>
      </c>
      <c r="U678" s="11" t="str">
        <f>IF(IFERROR(VLOOKUP(O678,Home!$C$8:$R$1048576,12,FALSE),"")=0,"",IFERROR(VLOOKUP(O678,Home!$C$8:$R$1048576,12,FALSE),""))</f>
        <v/>
      </c>
      <c r="V678" s="11" t="str">
        <f>IF(IFERROR(VLOOKUP(O678,Home!$C$8:$R$1048576,8,FALSE),"")=0,"",IFERROR(VLOOKUP(O678,Home!$C$8:$R$1048576,8,FALSE),""))</f>
        <v/>
      </c>
      <c r="W678" s="11" t="str">
        <f>IF(OR(VLOOKUP(N678,Home!$C$7:$I$207,6,FALSE)="",VLOOKUP(N678,Home!$C$7:$I$207,7,FALSE)=""),"FEJL",SUM(Baggrundsark!$K$4:K678))</f>
        <v>FEJL</v>
      </c>
      <c r="Y678">
        <v>675</v>
      </c>
      <c r="Z678" s="1"/>
      <c r="AC678" s="44"/>
      <c r="AD678">
        <f t="shared" si="234"/>
        <v>0</v>
      </c>
      <c r="AE678">
        <f>SUM($AD$4:AD678)</f>
        <v>1</v>
      </c>
      <c r="AF678" s="103" t="str">
        <f>IFERROR(VLOOKUP(AN678,Home!$C$8:$E$207,3,FALSE),"")</f>
        <v/>
      </c>
      <c r="AG678" s="103" t="str">
        <f>IFERROR(VLOOKUP(AN678,Home!$C$8:$E$207,2,FALSE),"")</f>
        <v/>
      </c>
      <c r="AH678" s="104" t="str">
        <f>IF(VLOOKUP(AE678,Home!$C$8:$I$207,6,FALSE)="","",VLOOKUP(AE678,Home!$C$8:$I$207,6,FALSE))</f>
        <v/>
      </c>
      <c r="AI678" s="104" t="e">
        <f t="shared" si="242"/>
        <v>#VALUE!</v>
      </c>
      <c r="AJ678" s="105" t="e">
        <f t="shared" si="235"/>
        <v>#VALUE!</v>
      </c>
      <c r="AK678" s="103" t="e">
        <f t="shared" si="228"/>
        <v>#VALUE!</v>
      </c>
      <c r="AL678" s="103" t="e">
        <f t="shared" si="236"/>
        <v>#VALUE!</v>
      </c>
      <c r="AN678" t="str">
        <f>IF(OR(VLOOKUP(AE678,Home!$C$8:$I$207,6,FALSE)="",VLOOKUP(AE678,Home!$C$8:$I$207,7,FALSE)=""),"FEJL",Baggrundsark!AE678)</f>
        <v>FEJL</v>
      </c>
      <c r="AO678">
        <f>IF(VLOOKUP(AE678,Home!$C$8:$N$207,12,FALSE)="Timelønnet",1,0)</f>
        <v>0</v>
      </c>
      <c r="AP678">
        <f>SUM($AO$4:AO678)*AO678</f>
        <v>0</v>
      </c>
      <c r="AQ678">
        <f t="shared" si="243"/>
        <v>1</v>
      </c>
      <c r="AR678" t="str">
        <f t="shared" si="243"/>
        <v/>
      </c>
      <c r="AS678" t="e">
        <f t="shared" si="237"/>
        <v>#VALUE!</v>
      </c>
      <c r="AT678" s="45" t="e">
        <f t="shared" si="244"/>
        <v>#VALUE!</v>
      </c>
      <c r="AU678">
        <f>VLOOKUP(AQ678,Home!$C$8:$J$207,8,FALSE)</f>
        <v>0</v>
      </c>
    </row>
    <row r="679" spans="1:47" x14ac:dyDescent="0.25">
      <c r="A679" s="6">
        <f t="shared" si="229"/>
        <v>0</v>
      </c>
      <c r="B679" s="6">
        <f t="shared" si="238"/>
        <v>0</v>
      </c>
      <c r="C679" s="6" t="str">
        <f t="shared" si="230"/>
        <v/>
      </c>
      <c r="D679" s="7">
        <f t="shared" si="231"/>
        <v>0</v>
      </c>
      <c r="E679" s="7">
        <f t="shared" si="239"/>
        <v>0</v>
      </c>
      <c r="F679" s="7" t="str">
        <f t="shared" si="232"/>
        <v/>
      </c>
      <c r="G679" s="6">
        <f t="shared" si="233"/>
        <v>0</v>
      </c>
      <c r="H679" s="6">
        <f t="shared" si="240"/>
        <v>0</v>
      </c>
      <c r="I679" s="6" t="str">
        <f t="shared" si="241"/>
        <v/>
      </c>
      <c r="J679" s="11">
        <v>676</v>
      </c>
      <c r="K679" s="11">
        <f>IF(IFERROR(VLOOKUP(J679,Home!$A$8:$B$1048576,1,FALSE),0)=0,0,1)</f>
        <v>0</v>
      </c>
      <c r="L679" s="129" t="e">
        <f>IF(VLOOKUP(O679,Home!$C$8:$R$207,6,FALSE)="","",VLOOKUP(O679,Home!$C$8:$R$207,6,FALSE))</f>
        <v>#N/A</v>
      </c>
      <c r="M679" s="129" t="e">
        <f t="shared" si="226"/>
        <v>#N/A</v>
      </c>
      <c r="N679" s="11">
        <f>SUM($K$4:K679)</f>
        <v>200</v>
      </c>
      <c r="O679" s="11" t="str">
        <f>IF(P679="","",IF(IFERROR(VLOOKUP(N679,Home!$C$8:$R$1048576,1,FALSE),"")=0,"",IFERROR(VLOOKUP(N679,Home!$C$8:$R$1048576,1,FALSE),"")))</f>
        <v/>
      </c>
      <c r="P679" s="11" t="str">
        <f>IF(IFERROR(VLOOKUP(W679,Home!$C$8:$R$1048576,3,FALSE),"")=0,"",IFERROR(VLOOKUP(W679,Home!$C$8:$R$1048576,3,FALSE),""))</f>
        <v/>
      </c>
      <c r="Q679" s="11" t="str">
        <f t="shared" si="225"/>
        <v/>
      </c>
      <c r="R679" s="130" t="e">
        <f>VLOOKUP(Q679,'Baggrund til lister'!$G$4:$H$15,2,FALSE)</f>
        <v>#N/A</v>
      </c>
      <c r="S679" s="11" t="str">
        <f t="shared" si="227"/>
        <v/>
      </c>
      <c r="T679" s="11" t="str">
        <f>IF(IFERROR(VLOOKUP(N679,Home!$C$8:$R$1048576,11,FALSE),"")=0,"",IFERROR(VLOOKUP(N679,Home!$C$8:$R$1048576,11,FALSE),""))</f>
        <v/>
      </c>
      <c r="U679" s="11" t="str">
        <f>IF(IFERROR(VLOOKUP(O679,Home!$C$8:$R$1048576,12,FALSE),"")=0,"",IFERROR(VLOOKUP(O679,Home!$C$8:$R$1048576,12,FALSE),""))</f>
        <v/>
      </c>
      <c r="V679" s="11" t="str">
        <f>IF(IFERROR(VLOOKUP(O679,Home!$C$8:$R$1048576,8,FALSE),"")=0,"",IFERROR(VLOOKUP(O679,Home!$C$8:$R$1048576,8,FALSE),""))</f>
        <v/>
      </c>
      <c r="W679" s="11" t="str">
        <f>IF(OR(VLOOKUP(N679,Home!$C$7:$I$207,6,FALSE)="",VLOOKUP(N679,Home!$C$7:$I$207,7,FALSE)=""),"FEJL",SUM(Baggrundsark!$K$4:K679))</f>
        <v>FEJL</v>
      </c>
      <c r="Y679">
        <v>676</v>
      </c>
      <c r="Z679" s="1"/>
      <c r="AC679" s="44"/>
      <c r="AD679">
        <f t="shared" si="234"/>
        <v>0</v>
      </c>
      <c r="AE679">
        <f>SUM($AD$4:AD679)</f>
        <v>1</v>
      </c>
      <c r="AF679" s="103" t="str">
        <f>IFERROR(VLOOKUP(AN679,Home!$C$8:$E$207,3,FALSE),"")</f>
        <v/>
      </c>
      <c r="AG679" s="103" t="str">
        <f>IFERROR(VLOOKUP(AN679,Home!$C$8:$E$207,2,FALSE),"")</f>
        <v/>
      </c>
      <c r="AH679" s="104" t="str">
        <f>IF(VLOOKUP(AE679,Home!$C$8:$I$207,6,FALSE)="","",VLOOKUP(AE679,Home!$C$8:$I$207,6,FALSE))</f>
        <v/>
      </c>
      <c r="AI679" s="104" t="e">
        <f t="shared" si="242"/>
        <v>#VALUE!</v>
      </c>
      <c r="AJ679" s="105" t="e">
        <f t="shared" si="235"/>
        <v>#VALUE!</v>
      </c>
      <c r="AK679" s="103" t="e">
        <f t="shared" si="228"/>
        <v>#VALUE!</v>
      </c>
      <c r="AL679" s="103" t="e">
        <f t="shared" si="236"/>
        <v>#VALUE!</v>
      </c>
      <c r="AN679" t="str">
        <f>IF(OR(VLOOKUP(AE679,Home!$C$8:$I$207,6,FALSE)="",VLOOKUP(AE679,Home!$C$8:$I$207,7,FALSE)=""),"FEJL",Baggrundsark!AE679)</f>
        <v>FEJL</v>
      </c>
      <c r="AO679">
        <f>IF(VLOOKUP(AE679,Home!$C$8:$N$207,12,FALSE)="Timelønnet",1,0)</f>
        <v>0</v>
      </c>
      <c r="AP679">
        <f>SUM($AO$4:AO679)*AO679</f>
        <v>0</v>
      </c>
      <c r="AQ679">
        <f t="shared" si="243"/>
        <v>1</v>
      </c>
      <c r="AR679" t="str">
        <f t="shared" si="243"/>
        <v/>
      </c>
      <c r="AS679" t="e">
        <f t="shared" si="237"/>
        <v>#VALUE!</v>
      </c>
      <c r="AT679" s="45" t="e">
        <f t="shared" si="244"/>
        <v>#VALUE!</v>
      </c>
      <c r="AU679">
        <f>VLOOKUP(AQ679,Home!$C$8:$J$207,8,FALSE)</f>
        <v>0</v>
      </c>
    </row>
    <row r="680" spans="1:47" x14ac:dyDescent="0.25">
      <c r="A680" s="6">
        <f t="shared" si="229"/>
        <v>0</v>
      </c>
      <c r="B680" s="6">
        <f t="shared" si="238"/>
        <v>0</v>
      </c>
      <c r="C680" s="6" t="str">
        <f t="shared" si="230"/>
        <v/>
      </c>
      <c r="D680" s="7">
        <f t="shared" si="231"/>
        <v>0</v>
      </c>
      <c r="E680" s="7">
        <f t="shared" si="239"/>
        <v>0</v>
      </c>
      <c r="F680" s="7" t="str">
        <f t="shared" si="232"/>
        <v/>
      </c>
      <c r="G680" s="6">
        <f t="shared" si="233"/>
        <v>0</v>
      </c>
      <c r="H680" s="6">
        <f t="shared" si="240"/>
        <v>0</v>
      </c>
      <c r="I680" s="6" t="str">
        <f t="shared" si="241"/>
        <v/>
      </c>
      <c r="J680" s="11">
        <v>677</v>
      </c>
      <c r="K680" s="11">
        <f>IF(IFERROR(VLOOKUP(J680,Home!$A$8:$B$1048576,1,FALSE),0)=0,0,1)</f>
        <v>0</v>
      </c>
      <c r="L680" s="129" t="e">
        <f>IF(VLOOKUP(O680,Home!$C$8:$R$207,6,FALSE)="","",VLOOKUP(O680,Home!$C$8:$R$207,6,FALSE))</f>
        <v>#N/A</v>
      </c>
      <c r="M680" s="129" t="e">
        <f t="shared" si="226"/>
        <v>#N/A</v>
      </c>
      <c r="N680" s="11">
        <f>SUM($K$4:K680)</f>
        <v>200</v>
      </c>
      <c r="O680" s="11" t="str">
        <f>IF(P680="","",IF(IFERROR(VLOOKUP(N680,Home!$C$8:$R$1048576,1,FALSE),"")=0,"",IFERROR(VLOOKUP(N680,Home!$C$8:$R$1048576,1,FALSE),"")))</f>
        <v/>
      </c>
      <c r="P680" s="11" t="str">
        <f>IF(IFERROR(VLOOKUP(W680,Home!$C$8:$R$1048576,3,FALSE),"")=0,"",IFERROR(VLOOKUP(W680,Home!$C$8:$R$1048576,3,FALSE),""))</f>
        <v/>
      </c>
      <c r="Q680" s="11" t="str">
        <f t="shared" si="225"/>
        <v/>
      </c>
      <c r="R680" s="130" t="e">
        <f>VLOOKUP(Q680,'Baggrund til lister'!$G$4:$H$15,2,FALSE)</f>
        <v>#N/A</v>
      </c>
      <c r="S680" s="11" t="str">
        <f t="shared" si="227"/>
        <v/>
      </c>
      <c r="T680" s="11" t="str">
        <f>IF(IFERROR(VLOOKUP(N680,Home!$C$8:$R$1048576,11,FALSE),"")=0,"",IFERROR(VLOOKUP(N680,Home!$C$8:$R$1048576,11,FALSE),""))</f>
        <v/>
      </c>
      <c r="U680" s="11" t="str">
        <f>IF(IFERROR(VLOOKUP(O680,Home!$C$8:$R$1048576,12,FALSE),"")=0,"",IFERROR(VLOOKUP(O680,Home!$C$8:$R$1048576,12,FALSE),""))</f>
        <v/>
      </c>
      <c r="V680" s="11" t="str">
        <f>IF(IFERROR(VLOOKUP(O680,Home!$C$8:$R$1048576,8,FALSE),"")=0,"",IFERROR(VLOOKUP(O680,Home!$C$8:$R$1048576,8,FALSE),""))</f>
        <v/>
      </c>
      <c r="W680" s="11" t="str">
        <f>IF(OR(VLOOKUP(N680,Home!$C$7:$I$207,6,FALSE)="",VLOOKUP(N680,Home!$C$7:$I$207,7,FALSE)=""),"FEJL",SUM(Baggrundsark!$K$4:K680))</f>
        <v>FEJL</v>
      </c>
      <c r="Y680">
        <v>677</v>
      </c>
      <c r="Z680" s="1"/>
      <c r="AC680" s="44"/>
      <c r="AD680">
        <f t="shared" si="234"/>
        <v>0</v>
      </c>
      <c r="AE680">
        <f>SUM($AD$4:AD680)</f>
        <v>1</v>
      </c>
      <c r="AF680" s="103" t="str">
        <f>IFERROR(VLOOKUP(AN680,Home!$C$8:$E$207,3,FALSE),"")</f>
        <v/>
      </c>
      <c r="AG680" s="103" t="str">
        <f>IFERROR(VLOOKUP(AN680,Home!$C$8:$E$207,2,FALSE),"")</f>
        <v/>
      </c>
      <c r="AH680" s="104" t="str">
        <f>IF(VLOOKUP(AE680,Home!$C$8:$I$207,6,FALSE)="","",VLOOKUP(AE680,Home!$C$8:$I$207,6,FALSE))</f>
        <v/>
      </c>
      <c r="AI680" s="104" t="e">
        <f t="shared" si="242"/>
        <v>#VALUE!</v>
      </c>
      <c r="AJ680" s="105" t="e">
        <f t="shared" si="235"/>
        <v>#VALUE!</v>
      </c>
      <c r="AK680" s="103" t="e">
        <f t="shared" si="228"/>
        <v>#VALUE!</v>
      </c>
      <c r="AL680" s="103" t="e">
        <f t="shared" si="236"/>
        <v>#VALUE!</v>
      </c>
      <c r="AN680" t="str">
        <f>IF(OR(VLOOKUP(AE680,Home!$C$8:$I$207,6,FALSE)="",VLOOKUP(AE680,Home!$C$8:$I$207,7,FALSE)=""),"FEJL",Baggrundsark!AE680)</f>
        <v>FEJL</v>
      </c>
      <c r="AO680">
        <f>IF(VLOOKUP(AE680,Home!$C$8:$N$207,12,FALSE)="Timelønnet",1,0)</f>
        <v>0</v>
      </c>
      <c r="AP680">
        <f>SUM($AO$4:AO680)*AO680</f>
        <v>0</v>
      </c>
      <c r="AQ680">
        <f t="shared" si="243"/>
        <v>1</v>
      </c>
      <c r="AR680" t="str">
        <f t="shared" si="243"/>
        <v/>
      </c>
      <c r="AS680" t="e">
        <f t="shared" si="237"/>
        <v>#VALUE!</v>
      </c>
      <c r="AT680" s="45" t="e">
        <f t="shared" si="244"/>
        <v>#VALUE!</v>
      </c>
      <c r="AU680">
        <f>VLOOKUP(AQ680,Home!$C$8:$J$207,8,FALSE)</f>
        <v>0</v>
      </c>
    </row>
    <row r="681" spans="1:47" x14ac:dyDescent="0.25">
      <c r="A681" s="6">
        <f t="shared" si="229"/>
        <v>0</v>
      </c>
      <c r="B681" s="6">
        <f t="shared" si="238"/>
        <v>0</v>
      </c>
      <c r="C681" s="6" t="str">
        <f t="shared" si="230"/>
        <v/>
      </c>
      <c r="D681" s="7">
        <f t="shared" si="231"/>
        <v>0</v>
      </c>
      <c r="E681" s="7">
        <f t="shared" si="239"/>
        <v>0</v>
      </c>
      <c r="F681" s="7" t="str">
        <f t="shared" si="232"/>
        <v/>
      </c>
      <c r="G681" s="6">
        <f t="shared" si="233"/>
        <v>0</v>
      </c>
      <c r="H681" s="6">
        <f t="shared" si="240"/>
        <v>0</v>
      </c>
      <c r="I681" s="6" t="str">
        <f t="shared" si="241"/>
        <v/>
      </c>
      <c r="J681" s="11">
        <v>678</v>
      </c>
      <c r="K681" s="11">
        <f>IF(IFERROR(VLOOKUP(J681,Home!$A$8:$B$1048576,1,FALSE),0)=0,0,1)</f>
        <v>0</v>
      </c>
      <c r="L681" s="129" t="e">
        <f>IF(VLOOKUP(O681,Home!$C$8:$R$207,6,FALSE)="","",VLOOKUP(O681,Home!$C$8:$R$207,6,FALSE))</f>
        <v>#N/A</v>
      </c>
      <c r="M681" s="129" t="e">
        <f t="shared" si="226"/>
        <v>#N/A</v>
      </c>
      <c r="N681" s="11">
        <f>SUM($K$4:K681)</f>
        <v>200</v>
      </c>
      <c r="O681" s="11" t="str">
        <f>IF(P681="","",IF(IFERROR(VLOOKUP(N681,Home!$C$8:$R$1048576,1,FALSE),"")=0,"",IFERROR(VLOOKUP(N681,Home!$C$8:$R$1048576,1,FALSE),"")))</f>
        <v/>
      </c>
      <c r="P681" s="11" t="str">
        <f>IF(IFERROR(VLOOKUP(W681,Home!$C$8:$R$1048576,3,FALSE),"")=0,"",IFERROR(VLOOKUP(W681,Home!$C$8:$R$1048576,3,FALSE),""))</f>
        <v/>
      </c>
      <c r="Q681" s="11" t="str">
        <f t="shared" si="225"/>
        <v/>
      </c>
      <c r="R681" s="130" t="e">
        <f>VLOOKUP(Q681,'Baggrund til lister'!$G$4:$H$15,2,FALSE)</f>
        <v>#N/A</v>
      </c>
      <c r="S681" s="11" t="str">
        <f t="shared" si="227"/>
        <v/>
      </c>
      <c r="T681" s="11" t="str">
        <f>IF(IFERROR(VLOOKUP(N681,Home!$C$8:$R$1048576,11,FALSE),"")=0,"",IFERROR(VLOOKUP(N681,Home!$C$8:$R$1048576,11,FALSE),""))</f>
        <v/>
      </c>
      <c r="U681" s="11" t="str">
        <f>IF(IFERROR(VLOOKUP(O681,Home!$C$8:$R$1048576,12,FALSE),"")=0,"",IFERROR(VLOOKUP(O681,Home!$C$8:$R$1048576,12,FALSE),""))</f>
        <v/>
      </c>
      <c r="V681" s="11" t="str">
        <f>IF(IFERROR(VLOOKUP(O681,Home!$C$8:$R$1048576,8,FALSE),"")=0,"",IFERROR(VLOOKUP(O681,Home!$C$8:$R$1048576,8,FALSE),""))</f>
        <v/>
      </c>
      <c r="W681" s="11" t="str">
        <f>IF(OR(VLOOKUP(N681,Home!$C$7:$I$207,6,FALSE)="",VLOOKUP(N681,Home!$C$7:$I$207,7,FALSE)=""),"FEJL",SUM(Baggrundsark!$K$4:K681))</f>
        <v>FEJL</v>
      </c>
      <c r="Y681">
        <v>678</v>
      </c>
      <c r="Z681" s="1"/>
      <c r="AC681" s="44"/>
      <c r="AD681">
        <f t="shared" si="234"/>
        <v>0</v>
      </c>
      <c r="AE681">
        <f>SUM($AD$4:AD681)</f>
        <v>1</v>
      </c>
      <c r="AF681" s="103" t="str">
        <f>IFERROR(VLOOKUP(AN681,Home!$C$8:$E$207,3,FALSE),"")</f>
        <v/>
      </c>
      <c r="AG681" s="103" t="str">
        <f>IFERROR(VLOOKUP(AN681,Home!$C$8:$E$207,2,FALSE),"")</f>
        <v/>
      </c>
      <c r="AH681" s="104" t="str">
        <f>IF(VLOOKUP(AE681,Home!$C$8:$I$207,6,FALSE)="","",VLOOKUP(AE681,Home!$C$8:$I$207,6,FALSE))</f>
        <v/>
      </c>
      <c r="AI681" s="104" t="e">
        <f t="shared" si="242"/>
        <v>#VALUE!</v>
      </c>
      <c r="AJ681" s="105" t="e">
        <f t="shared" si="235"/>
        <v>#VALUE!</v>
      </c>
      <c r="AK681" s="103" t="e">
        <f t="shared" si="228"/>
        <v>#VALUE!</v>
      </c>
      <c r="AL681" s="103" t="e">
        <f t="shared" si="236"/>
        <v>#VALUE!</v>
      </c>
      <c r="AN681" t="str">
        <f>IF(OR(VLOOKUP(AE681,Home!$C$8:$I$207,6,FALSE)="",VLOOKUP(AE681,Home!$C$8:$I$207,7,FALSE)=""),"FEJL",Baggrundsark!AE681)</f>
        <v>FEJL</v>
      </c>
      <c r="AO681">
        <f>IF(VLOOKUP(AE681,Home!$C$8:$N$207,12,FALSE)="Timelønnet",1,0)</f>
        <v>0</v>
      </c>
      <c r="AP681">
        <f>SUM($AO$4:AO681)*AO681</f>
        <v>0</v>
      </c>
      <c r="AQ681">
        <f t="shared" si="243"/>
        <v>1</v>
      </c>
      <c r="AR681" t="str">
        <f t="shared" si="243"/>
        <v/>
      </c>
      <c r="AS681" t="e">
        <f t="shared" si="237"/>
        <v>#VALUE!</v>
      </c>
      <c r="AT681" s="45" t="e">
        <f t="shared" si="244"/>
        <v>#VALUE!</v>
      </c>
      <c r="AU681">
        <f>VLOOKUP(AQ681,Home!$C$8:$J$207,8,FALSE)</f>
        <v>0</v>
      </c>
    </row>
    <row r="682" spans="1:47" x14ac:dyDescent="0.25">
      <c r="A682" s="6">
        <f t="shared" si="229"/>
        <v>0</v>
      </c>
      <c r="B682" s="6">
        <f t="shared" si="238"/>
        <v>0</v>
      </c>
      <c r="C682" s="6" t="str">
        <f t="shared" si="230"/>
        <v/>
      </c>
      <c r="D682" s="7">
        <f t="shared" si="231"/>
        <v>0</v>
      </c>
      <c r="E682" s="7">
        <f t="shared" si="239"/>
        <v>0</v>
      </c>
      <c r="F682" s="7" t="str">
        <f t="shared" si="232"/>
        <v/>
      </c>
      <c r="G682" s="6">
        <f t="shared" si="233"/>
        <v>0</v>
      </c>
      <c r="H682" s="6">
        <f t="shared" si="240"/>
        <v>0</v>
      </c>
      <c r="I682" s="6" t="str">
        <f t="shared" si="241"/>
        <v/>
      </c>
      <c r="J682" s="11">
        <v>679</v>
      </c>
      <c r="K682" s="11">
        <f>IF(IFERROR(VLOOKUP(J682,Home!$A$8:$B$1048576,1,FALSE),0)=0,0,1)</f>
        <v>0</v>
      </c>
      <c r="L682" s="129" t="e">
        <f>IF(VLOOKUP(O682,Home!$C$8:$R$207,6,FALSE)="","",VLOOKUP(O682,Home!$C$8:$R$207,6,FALSE))</f>
        <v>#N/A</v>
      </c>
      <c r="M682" s="129" t="e">
        <f t="shared" si="226"/>
        <v>#N/A</v>
      </c>
      <c r="N682" s="11">
        <f>SUM($K$4:K682)</f>
        <v>200</v>
      </c>
      <c r="O682" s="11" t="str">
        <f>IF(P682="","",IF(IFERROR(VLOOKUP(N682,Home!$C$8:$R$1048576,1,FALSE),"")=0,"",IFERROR(VLOOKUP(N682,Home!$C$8:$R$1048576,1,FALSE),"")))</f>
        <v/>
      </c>
      <c r="P682" s="11" t="str">
        <f>IF(IFERROR(VLOOKUP(W682,Home!$C$8:$R$1048576,3,FALSE),"")=0,"",IFERROR(VLOOKUP(W682,Home!$C$8:$R$1048576,3,FALSE),""))</f>
        <v/>
      </c>
      <c r="Q682" s="11" t="str">
        <f t="shared" si="225"/>
        <v/>
      </c>
      <c r="R682" s="130" t="e">
        <f>VLOOKUP(Q682,'Baggrund til lister'!$G$4:$H$15,2,FALSE)</f>
        <v>#N/A</v>
      </c>
      <c r="S682" s="11" t="str">
        <f t="shared" si="227"/>
        <v/>
      </c>
      <c r="T682" s="11" t="str">
        <f>IF(IFERROR(VLOOKUP(N682,Home!$C$8:$R$1048576,11,FALSE),"")=0,"",IFERROR(VLOOKUP(N682,Home!$C$8:$R$1048576,11,FALSE),""))</f>
        <v/>
      </c>
      <c r="U682" s="11" t="str">
        <f>IF(IFERROR(VLOOKUP(O682,Home!$C$8:$R$1048576,12,FALSE),"")=0,"",IFERROR(VLOOKUP(O682,Home!$C$8:$R$1048576,12,FALSE),""))</f>
        <v/>
      </c>
      <c r="V682" s="11" t="str">
        <f>IF(IFERROR(VLOOKUP(O682,Home!$C$8:$R$1048576,8,FALSE),"")=0,"",IFERROR(VLOOKUP(O682,Home!$C$8:$R$1048576,8,FALSE),""))</f>
        <v/>
      </c>
      <c r="W682" s="11" t="str">
        <f>IF(OR(VLOOKUP(N682,Home!$C$7:$I$207,6,FALSE)="",VLOOKUP(N682,Home!$C$7:$I$207,7,FALSE)=""),"FEJL",SUM(Baggrundsark!$K$4:K682))</f>
        <v>FEJL</v>
      </c>
      <c r="Y682">
        <v>679</v>
      </c>
      <c r="Z682" s="1"/>
      <c r="AC682" s="44"/>
      <c r="AD682">
        <f t="shared" si="234"/>
        <v>0</v>
      </c>
      <c r="AE682">
        <f>SUM($AD$4:AD682)</f>
        <v>1</v>
      </c>
      <c r="AF682" s="103" t="str">
        <f>IFERROR(VLOOKUP(AN682,Home!$C$8:$E$207,3,FALSE),"")</f>
        <v/>
      </c>
      <c r="AG682" s="103" t="str">
        <f>IFERROR(VLOOKUP(AN682,Home!$C$8:$E$207,2,FALSE),"")</f>
        <v/>
      </c>
      <c r="AH682" s="104" t="str">
        <f>IF(VLOOKUP(AE682,Home!$C$8:$I$207,6,FALSE)="","",VLOOKUP(AE682,Home!$C$8:$I$207,6,FALSE))</f>
        <v/>
      </c>
      <c r="AI682" s="104" t="e">
        <f t="shared" si="242"/>
        <v>#VALUE!</v>
      </c>
      <c r="AJ682" s="105" t="e">
        <f t="shared" si="235"/>
        <v>#VALUE!</v>
      </c>
      <c r="AK682" s="103" t="e">
        <f t="shared" si="228"/>
        <v>#VALUE!</v>
      </c>
      <c r="AL682" s="103" t="e">
        <f t="shared" si="236"/>
        <v>#VALUE!</v>
      </c>
      <c r="AN682" t="str">
        <f>IF(OR(VLOOKUP(AE682,Home!$C$8:$I$207,6,FALSE)="",VLOOKUP(AE682,Home!$C$8:$I$207,7,FALSE)=""),"FEJL",Baggrundsark!AE682)</f>
        <v>FEJL</v>
      </c>
      <c r="AO682">
        <f>IF(VLOOKUP(AE682,Home!$C$8:$N$207,12,FALSE)="Timelønnet",1,0)</f>
        <v>0</v>
      </c>
      <c r="AP682">
        <f>SUM($AO$4:AO682)*AO682</f>
        <v>0</v>
      </c>
      <c r="AQ682">
        <f t="shared" si="243"/>
        <v>1</v>
      </c>
      <c r="AR682" t="str">
        <f t="shared" si="243"/>
        <v/>
      </c>
      <c r="AS682" t="e">
        <f t="shared" si="237"/>
        <v>#VALUE!</v>
      </c>
      <c r="AT682" s="45" t="e">
        <f t="shared" si="244"/>
        <v>#VALUE!</v>
      </c>
      <c r="AU682">
        <f>VLOOKUP(AQ682,Home!$C$8:$J$207,8,FALSE)</f>
        <v>0</v>
      </c>
    </row>
    <row r="683" spans="1:47" x14ac:dyDescent="0.25">
      <c r="A683" s="6">
        <f t="shared" si="229"/>
        <v>0</v>
      </c>
      <c r="B683" s="6">
        <f t="shared" si="238"/>
        <v>0</v>
      </c>
      <c r="C683" s="6" t="str">
        <f t="shared" si="230"/>
        <v/>
      </c>
      <c r="D683" s="7">
        <f t="shared" si="231"/>
        <v>0</v>
      </c>
      <c r="E683" s="7">
        <f t="shared" si="239"/>
        <v>0</v>
      </c>
      <c r="F683" s="7" t="str">
        <f t="shared" si="232"/>
        <v/>
      </c>
      <c r="G683" s="6">
        <f t="shared" si="233"/>
        <v>0</v>
      </c>
      <c r="H683" s="6">
        <f t="shared" si="240"/>
        <v>0</v>
      </c>
      <c r="I683" s="6" t="str">
        <f t="shared" si="241"/>
        <v/>
      </c>
      <c r="J683" s="11">
        <v>680</v>
      </c>
      <c r="K683" s="11">
        <f>IF(IFERROR(VLOOKUP(J683,Home!$A$8:$B$1048576,1,FALSE),0)=0,0,1)</f>
        <v>0</v>
      </c>
      <c r="L683" s="129" t="e">
        <f>IF(VLOOKUP(O683,Home!$C$8:$R$207,6,FALSE)="","",VLOOKUP(O683,Home!$C$8:$R$207,6,FALSE))</f>
        <v>#N/A</v>
      </c>
      <c r="M683" s="129" t="e">
        <f t="shared" si="226"/>
        <v>#N/A</v>
      </c>
      <c r="N683" s="11">
        <f>SUM($K$4:K683)</f>
        <v>200</v>
      </c>
      <c r="O683" s="11" t="str">
        <f>IF(P683="","",IF(IFERROR(VLOOKUP(N683,Home!$C$8:$R$1048576,1,FALSE),"")=0,"",IFERROR(VLOOKUP(N683,Home!$C$8:$R$1048576,1,FALSE),"")))</f>
        <v/>
      </c>
      <c r="P683" s="11" t="str">
        <f>IF(IFERROR(VLOOKUP(W683,Home!$C$8:$R$1048576,3,FALSE),"")=0,"",IFERROR(VLOOKUP(W683,Home!$C$8:$R$1048576,3,FALSE),""))</f>
        <v/>
      </c>
      <c r="Q683" s="11" t="str">
        <f t="shared" si="225"/>
        <v/>
      </c>
      <c r="R683" s="130" t="e">
        <f>VLOOKUP(Q683,'Baggrund til lister'!$G$4:$H$15,2,FALSE)</f>
        <v>#N/A</v>
      </c>
      <c r="S683" s="11" t="str">
        <f t="shared" si="227"/>
        <v/>
      </c>
      <c r="T683" s="11" t="str">
        <f>IF(IFERROR(VLOOKUP(N683,Home!$C$8:$R$1048576,11,FALSE),"")=0,"",IFERROR(VLOOKUP(N683,Home!$C$8:$R$1048576,11,FALSE),""))</f>
        <v/>
      </c>
      <c r="U683" s="11" t="str">
        <f>IF(IFERROR(VLOOKUP(O683,Home!$C$8:$R$1048576,12,FALSE),"")=0,"",IFERROR(VLOOKUP(O683,Home!$C$8:$R$1048576,12,FALSE),""))</f>
        <v/>
      </c>
      <c r="V683" s="11" t="str">
        <f>IF(IFERROR(VLOOKUP(O683,Home!$C$8:$R$1048576,8,FALSE),"")=0,"",IFERROR(VLOOKUP(O683,Home!$C$8:$R$1048576,8,FALSE),""))</f>
        <v/>
      </c>
      <c r="W683" s="11" t="str">
        <f>IF(OR(VLOOKUP(N683,Home!$C$7:$I$207,6,FALSE)="",VLOOKUP(N683,Home!$C$7:$I$207,7,FALSE)=""),"FEJL",SUM(Baggrundsark!$K$4:K683))</f>
        <v>FEJL</v>
      </c>
      <c r="Y683">
        <v>680</v>
      </c>
      <c r="Z683" s="1"/>
      <c r="AC683" s="44"/>
      <c r="AD683">
        <f t="shared" si="234"/>
        <v>0</v>
      </c>
      <c r="AE683">
        <f>SUM($AD$4:AD683)</f>
        <v>1</v>
      </c>
      <c r="AF683" s="103" t="str">
        <f>IFERROR(VLOOKUP(AN683,Home!$C$8:$E$207,3,FALSE),"")</f>
        <v/>
      </c>
      <c r="AG683" s="103" t="str">
        <f>IFERROR(VLOOKUP(AN683,Home!$C$8:$E$207,2,FALSE),"")</f>
        <v/>
      </c>
      <c r="AH683" s="104" t="str">
        <f>IF(VLOOKUP(AE683,Home!$C$8:$I$207,6,FALSE)="","",VLOOKUP(AE683,Home!$C$8:$I$207,6,FALSE))</f>
        <v/>
      </c>
      <c r="AI683" s="104" t="e">
        <f t="shared" si="242"/>
        <v>#VALUE!</v>
      </c>
      <c r="AJ683" s="105" t="e">
        <f t="shared" si="235"/>
        <v>#VALUE!</v>
      </c>
      <c r="AK683" s="103" t="e">
        <f t="shared" si="228"/>
        <v>#VALUE!</v>
      </c>
      <c r="AL683" s="103" t="e">
        <f t="shared" si="236"/>
        <v>#VALUE!</v>
      </c>
      <c r="AN683" t="str">
        <f>IF(OR(VLOOKUP(AE683,Home!$C$8:$I$207,6,FALSE)="",VLOOKUP(AE683,Home!$C$8:$I$207,7,FALSE)=""),"FEJL",Baggrundsark!AE683)</f>
        <v>FEJL</v>
      </c>
      <c r="AO683">
        <f>IF(VLOOKUP(AE683,Home!$C$8:$N$207,12,FALSE)="Timelønnet",1,0)</f>
        <v>0</v>
      </c>
      <c r="AP683">
        <f>SUM($AO$4:AO683)*AO683</f>
        <v>0</v>
      </c>
      <c r="AQ683">
        <f t="shared" si="243"/>
        <v>1</v>
      </c>
      <c r="AR683" t="str">
        <f t="shared" si="243"/>
        <v/>
      </c>
      <c r="AS683" t="e">
        <f t="shared" si="237"/>
        <v>#VALUE!</v>
      </c>
      <c r="AT683" s="45" t="e">
        <f t="shared" si="244"/>
        <v>#VALUE!</v>
      </c>
      <c r="AU683">
        <f>VLOOKUP(AQ683,Home!$C$8:$J$207,8,FALSE)</f>
        <v>0</v>
      </c>
    </row>
    <row r="684" spans="1:47" x14ac:dyDescent="0.25">
      <c r="A684" s="6">
        <f t="shared" si="229"/>
        <v>0</v>
      </c>
      <c r="B684" s="6">
        <f t="shared" si="238"/>
        <v>0</v>
      </c>
      <c r="C684" s="6" t="str">
        <f t="shared" si="230"/>
        <v/>
      </c>
      <c r="D684" s="7">
        <f t="shared" si="231"/>
        <v>0</v>
      </c>
      <c r="E684" s="7">
        <f t="shared" si="239"/>
        <v>0</v>
      </c>
      <c r="F684" s="7" t="str">
        <f t="shared" si="232"/>
        <v/>
      </c>
      <c r="G684" s="6">
        <f t="shared" si="233"/>
        <v>0</v>
      </c>
      <c r="H684" s="6">
        <f t="shared" si="240"/>
        <v>0</v>
      </c>
      <c r="I684" s="6" t="str">
        <f t="shared" si="241"/>
        <v/>
      </c>
      <c r="J684" s="11">
        <v>681</v>
      </c>
      <c r="K684" s="11">
        <f>IF(IFERROR(VLOOKUP(J684,Home!$A$8:$B$1048576,1,FALSE),0)=0,0,1)</f>
        <v>0</v>
      </c>
      <c r="L684" s="129" t="e">
        <f>IF(VLOOKUP(O684,Home!$C$8:$R$207,6,FALSE)="","",VLOOKUP(O684,Home!$C$8:$R$207,6,FALSE))</f>
        <v>#N/A</v>
      </c>
      <c r="M684" s="129" t="e">
        <f t="shared" si="226"/>
        <v>#N/A</v>
      </c>
      <c r="N684" s="11">
        <f>SUM($K$4:K684)</f>
        <v>200</v>
      </c>
      <c r="O684" s="11" t="str">
        <f>IF(P684="","",IF(IFERROR(VLOOKUP(N684,Home!$C$8:$R$1048576,1,FALSE),"")=0,"",IFERROR(VLOOKUP(N684,Home!$C$8:$R$1048576,1,FALSE),"")))</f>
        <v/>
      </c>
      <c r="P684" s="11" t="str">
        <f>IF(IFERROR(VLOOKUP(W684,Home!$C$8:$R$1048576,3,FALSE),"")=0,"",IFERROR(VLOOKUP(W684,Home!$C$8:$R$1048576,3,FALSE),""))</f>
        <v/>
      </c>
      <c r="Q684" s="11" t="str">
        <f t="shared" si="225"/>
        <v/>
      </c>
      <c r="R684" s="130" t="e">
        <f>VLOOKUP(Q684,'Baggrund til lister'!$G$4:$H$15,2,FALSE)</f>
        <v>#N/A</v>
      </c>
      <c r="S684" s="11" t="str">
        <f t="shared" si="227"/>
        <v/>
      </c>
      <c r="T684" s="11" t="str">
        <f>IF(IFERROR(VLOOKUP(N684,Home!$C$8:$R$1048576,11,FALSE),"")=0,"",IFERROR(VLOOKUP(N684,Home!$C$8:$R$1048576,11,FALSE),""))</f>
        <v/>
      </c>
      <c r="U684" s="11" t="str">
        <f>IF(IFERROR(VLOOKUP(O684,Home!$C$8:$R$1048576,12,FALSE),"")=0,"",IFERROR(VLOOKUP(O684,Home!$C$8:$R$1048576,12,FALSE),""))</f>
        <v/>
      </c>
      <c r="V684" s="11" t="str">
        <f>IF(IFERROR(VLOOKUP(O684,Home!$C$8:$R$1048576,8,FALSE),"")=0,"",IFERROR(VLOOKUP(O684,Home!$C$8:$R$1048576,8,FALSE),""))</f>
        <v/>
      </c>
      <c r="W684" s="11" t="str">
        <f>IF(OR(VLOOKUP(N684,Home!$C$7:$I$207,6,FALSE)="",VLOOKUP(N684,Home!$C$7:$I$207,7,FALSE)=""),"FEJL",SUM(Baggrundsark!$K$4:K684))</f>
        <v>FEJL</v>
      </c>
      <c r="Y684">
        <v>681</v>
      </c>
      <c r="Z684" s="1"/>
      <c r="AC684" s="44"/>
      <c r="AD684">
        <f t="shared" si="234"/>
        <v>0</v>
      </c>
      <c r="AE684">
        <f>SUM($AD$4:AD684)</f>
        <v>1</v>
      </c>
      <c r="AF684" s="103" t="str">
        <f>IFERROR(VLOOKUP(AN684,Home!$C$8:$E$207,3,FALSE),"")</f>
        <v/>
      </c>
      <c r="AG684" s="103" t="str">
        <f>IFERROR(VLOOKUP(AN684,Home!$C$8:$E$207,2,FALSE),"")</f>
        <v/>
      </c>
      <c r="AH684" s="104" t="str">
        <f>IF(VLOOKUP(AE684,Home!$C$8:$I$207,6,FALSE)="","",VLOOKUP(AE684,Home!$C$8:$I$207,6,FALSE))</f>
        <v/>
      </c>
      <c r="AI684" s="104" t="e">
        <f t="shared" si="242"/>
        <v>#VALUE!</v>
      </c>
      <c r="AJ684" s="105" t="e">
        <f t="shared" si="235"/>
        <v>#VALUE!</v>
      </c>
      <c r="AK684" s="103" t="e">
        <f t="shared" si="228"/>
        <v>#VALUE!</v>
      </c>
      <c r="AL684" s="103" t="e">
        <f t="shared" si="236"/>
        <v>#VALUE!</v>
      </c>
      <c r="AN684" t="str">
        <f>IF(OR(VLOOKUP(AE684,Home!$C$8:$I$207,6,FALSE)="",VLOOKUP(AE684,Home!$C$8:$I$207,7,FALSE)=""),"FEJL",Baggrundsark!AE684)</f>
        <v>FEJL</v>
      </c>
      <c r="AO684">
        <f>IF(VLOOKUP(AE684,Home!$C$8:$N$207,12,FALSE)="Timelønnet",1,0)</f>
        <v>0</v>
      </c>
      <c r="AP684">
        <f>SUM($AO$4:AO684)*AO684</f>
        <v>0</v>
      </c>
      <c r="AQ684">
        <f t="shared" si="243"/>
        <v>1</v>
      </c>
      <c r="AR684" t="str">
        <f t="shared" si="243"/>
        <v/>
      </c>
      <c r="AS684" t="e">
        <f t="shared" si="237"/>
        <v>#VALUE!</v>
      </c>
      <c r="AT684" s="45" t="e">
        <f t="shared" si="244"/>
        <v>#VALUE!</v>
      </c>
      <c r="AU684">
        <f>VLOOKUP(AQ684,Home!$C$8:$J$207,8,FALSE)</f>
        <v>0</v>
      </c>
    </row>
    <row r="685" spans="1:47" x14ac:dyDescent="0.25">
      <c r="A685" s="6">
        <f t="shared" si="229"/>
        <v>0</v>
      </c>
      <c r="B685" s="6">
        <f t="shared" si="238"/>
        <v>0</v>
      </c>
      <c r="C685" s="6" t="str">
        <f t="shared" si="230"/>
        <v/>
      </c>
      <c r="D685" s="7">
        <f t="shared" si="231"/>
        <v>0</v>
      </c>
      <c r="E685" s="7">
        <f t="shared" si="239"/>
        <v>0</v>
      </c>
      <c r="F685" s="7" t="str">
        <f t="shared" si="232"/>
        <v/>
      </c>
      <c r="G685" s="6">
        <f t="shared" si="233"/>
        <v>0</v>
      </c>
      <c r="H685" s="6">
        <f t="shared" si="240"/>
        <v>0</v>
      </c>
      <c r="I685" s="6" t="str">
        <f t="shared" si="241"/>
        <v/>
      </c>
      <c r="J685" s="11">
        <v>682</v>
      </c>
      <c r="K685" s="11">
        <f>IF(IFERROR(VLOOKUP(J685,Home!$A$8:$B$1048576,1,FALSE),0)=0,0,1)</f>
        <v>0</v>
      </c>
      <c r="L685" s="129" t="e">
        <f>IF(VLOOKUP(O685,Home!$C$8:$R$207,6,FALSE)="","",VLOOKUP(O685,Home!$C$8:$R$207,6,FALSE))</f>
        <v>#N/A</v>
      </c>
      <c r="M685" s="129" t="e">
        <f t="shared" si="226"/>
        <v>#N/A</v>
      </c>
      <c r="N685" s="11">
        <f>SUM($K$4:K685)</f>
        <v>200</v>
      </c>
      <c r="O685" s="11" t="str">
        <f>IF(P685="","",IF(IFERROR(VLOOKUP(N685,Home!$C$8:$R$1048576,1,FALSE),"")=0,"",IFERROR(VLOOKUP(N685,Home!$C$8:$R$1048576,1,FALSE),"")))</f>
        <v/>
      </c>
      <c r="P685" s="11" t="str">
        <f>IF(IFERROR(VLOOKUP(W685,Home!$C$8:$R$1048576,3,FALSE),"")=0,"",IFERROR(VLOOKUP(W685,Home!$C$8:$R$1048576,3,FALSE),""))</f>
        <v/>
      </c>
      <c r="Q685" s="11" t="str">
        <f t="shared" si="225"/>
        <v/>
      </c>
      <c r="R685" s="130" t="e">
        <f>VLOOKUP(Q685,'Baggrund til lister'!$G$4:$H$15,2,FALSE)</f>
        <v>#N/A</v>
      </c>
      <c r="S685" s="11" t="str">
        <f t="shared" si="227"/>
        <v/>
      </c>
      <c r="T685" s="11" t="str">
        <f>IF(IFERROR(VLOOKUP(N685,Home!$C$8:$R$1048576,11,FALSE),"")=0,"",IFERROR(VLOOKUP(N685,Home!$C$8:$R$1048576,11,FALSE),""))</f>
        <v/>
      </c>
      <c r="U685" s="11" t="str">
        <f>IF(IFERROR(VLOOKUP(O685,Home!$C$8:$R$1048576,12,FALSE),"")=0,"",IFERROR(VLOOKUP(O685,Home!$C$8:$R$1048576,12,FALSE),""))</f>
        <v/>
      </c>
      <c r="V685" s="11" t="str">
        <f>IF(IFERROR(VLOOKUP(O685,Home!$C$8:$R$1048576,8,FALSE),"")=0,"",IFERROR(VLOOKUP(O685,Home!$C$8:$R$1048576,8,FALSE),""))</f>
        <v/>
      </c>
      <c r="W685" s="11" t="str">
        <f>IF(OR(VLOOKUP(N685,Home!$C$7:$I$207,6,FALSE)="",VLOOKUP(N685,Home!$C$7:$I$207,7,FALSE)=""),"FEJL",SUM(Baggrundsark!$K$4:K685))</f>
        <v>FEJL</v>
      </c>
      <c r="Y685">
        <v>682</v>
      </c>
      <c r="Z685" s="1"/>
      <c r="AC685" s="44"/>
      <c r="AD685">
        <f t="shared" si="234"/>
        <v>0</v>
      </c>
      <c r="AE685">
        <f>SUM($AD$4:AD685)</f>
        <v>1</v>
      </c>
      <c r="AF685" s="103" t="str">
        <f>IFERROR(VLOOKUP(AN685,Home!$C$8:$E$207,3,FALSE),"")</f>
        <v/>
      </c>
      <c r="AG685" s="103" t="str">
        <f>IFERROR(VLOOKUP(AN685,Home!$C$8:$E$207,2,FALSE),"")</f>
        <v/>
      </c>
      <c r="AH685" s="104" t="str">
        <f>IF(VLOOKUP(AE685,Home!$C$8:$I$207,6,FALSE)="","",VLOOKUP(AE685,Home!$C$8:$I$207,6,FALSE))</f>
        <v/>
      </c>
      <c r="AI685" s="104" t="e">
        <f t="shared" si="242"/>
        <v>#VALUE!</v>
      </c>
      <c r="AJ685" s="105" t="e">
        <f t="shared" si="235"/>
        <v>#VALUE!</v>
      </c>
      <c r="AK685" s="103" t="e">
        <f t="shared" si="228"/>
        <v>#VALUE!</v>
      </c>
      <c r="AL685" s="103" t="e">
        <f t="shared" si="236"/>
        <v>#VALUE!</v>
      </c>
      <c r="AN685" t="str">
        <f>IF(OR(VLOOKUP(AE685,Home!$C$8:$I$207,6,FALSE)="",VLOOKUP(AE685,Home!$C$8:$I$207,7,FALSE)=""),"FEJL",Baggrundsark!AE685)</f>
        <v>FEJL</v>
      </c>
      <c r="AO685">
        <f>IF(VLOOKUP(AE685,Home!$C$8:$N$207,12,FALSE)="Timelønnet",1,0)</f>
        <v>0</v>
      </c>
      <c r="AP685">
        <f>SUM($AO$4:AO685)*AO685</f>
        <v>0</v>
      </c>
      <c r="AQ685">
        <f t="shared" si="243"/>
        <v>1</v>
      </c>
      <c r="AR685" t="str">
        <f t="shared" si="243"/>
        <v/>
      </c>
      <c r="AS685" t="e">
        <f t="shared" si="237"/>
        <v>#VALUE!</v>
      </c>
      <c r="AT685" s="45" t="e">
        <f t="shared" si="244"/>
        <v>#VALUE!</v>
      </c>
      <c r="AU685">
        <f>VLOOKUP(AQ685,Home!$C$8:$J$207,8,FALSE)</f>
        <v>0</v>
      </c>
    </row>
    <row r="686" spans="1:47" x14ac:dyDescent="0.25">
      <c r="A686" s="6">
        <f t="shared" si="229"/>
        <v>0</v>
      </c>
      <c r="B686" s="6">
        <f t="shared" si="238"/>
        <v>0</v>
      </c>
      <c r="C686" s="6" t="str">
        <f t="shared" si="230"/>
        <v/>
      </c>
      <c r="D686" s="7">
        <f t="shared" si="231"/>
        <v>0</v>
      </c>
      <c r="E686" s="7">
        <f t="shared" si="239"/>
        <v>0</v>
      </c>
      <c r="F686" s="7" t="str">
        <f t="shared" si="232"/>
        <v/>
      </c>
      <c r="G686" s="6">
        <f t="shared" si="233"/>
        <v>0</v>
      </c>
      <c r="H686" s="6">
        <f t="shared" si="240"/>
        <v>0</v>
      </c>
      <c r="I686" s="6" t="str">
        <f t="shared" si="241"/>
        <v/>
      </c>
      <c r="J686" s="11">
        <v>683</v>
      </c>
      <c r="K686" s="11">
        <f>IF(IFERROR(VLOOKUP(J686,Home!$A$8:$B$1048576,1,FALSE),0)=0,0,1)</f>
        <v>0</v>
      </c>
      <c r="L686" s="129" t="e">
        <f>IF(VLOOKUP(O686,Home!$C$8:$R$207,6,FALSE)="","",VLOOKUP(O686,Home!$C$8:$R$207,6,FALSE))</f>
        <v>#N/A</v>
      </c>
      <c r="M686" s="129" t="e">
        <f t="shared" si="226"/>
        <v>#N/A</v>
      </c>
      <c r="N686" s="11">
        <f>SUM($K$4:K686)</f>
        <v>200</v>
      </c>
      <c r="O686" s="11" t="str">
        <f>IF(P686="","",IF(IFERROR(VLOOKUP(N686,Home!$C$8:$R$1048576,1,FALSE),"")=0,"",IFERROR(VLOOKUP(N686,Home!$C$8:$R$1048576,1,FALSE),"")))</f>
        <v/>
      </c>
      <c r="P686" s="11" t="str">
        <f>IF(IFERROR(VLOOKUP(W686,Home!$C$8:$R$1048576,3,FALSE),"")=0,"",IFERROR(VLOOKUP(W686,Home!$C$8:$R$1048576,3,FALSE),""))</f>
        <v/>
      </c>
      <c r="Q686" s="11" t="str">
        <f t="shared" si="225"/>
        <v/>
      </c>
      <c r="R686" s="130" t="e">
        <f>VLOOKUP(Q686,'Baggrund til lister'!$G$4:$H$15,2,FALSE)</f>
        <v>#N/A</v>
      </c>
      <c r="S686" s="11" t="str">
        <f t="shared" si="227"/>
        <v/>
      </c>
      <c r="T686" s="11" t="str">
        <f>IF(IFERROR(VLOOKUP(N686,Home!$C$8:$R$1048576,11,FALSE),"")=0,"",IFERROR(VLOOKUP(N686,Home!$C$8:$R$1048576,11,FALSE),""))</f>
        <v/>
      </c>
      <c r="U686" s="11" t="str">
        <f>IF(IFERROR(VLOOKUP(O686,Home!$C$8:$R$1048576,12,FALSE),"")=0,"",IFERROR(VLOOKUP(O686,Home!$C$8:$R$1048576,12,FALSE),""))</f>
        <v/>
      </c>
      <c r="V686" s="11" t="str">
        <f>IF(IFERROR(VLOOKUP(O686,Home!$C$8:$R$1048576,8,FALSE),"")=0,"",IFERROR(VLOOKUP(O686,Home!$C$8:$R$1048576,8,FALSE),""))</f>
        <v/>
      </c>
      <c r="W686" s="11" t="str">
        <f>IF(OR(VLOOKUP(N686,Home!$C$7:$I$207,6,FALSE)="",VLOOKUP(N686,Home!$C$7:$I$207,7,FALSE)=""),"FEJL",SUM(Baggrundsark!$K$4:K686))</f>
        <v>FEJL</v>
      </c>
      <c r="Y686">
        <v>683</v>
      </c>
      <c r="Z686" s="1"/>
      <c r="AC686" s="44"/>
      <c r="AD686">
        <f t="shared" si="234"/>
        <v>0</v>
      </c>
      <c r="AE686">
        <f>SUM($AD$4:AD686)</f>
        <v>1</v>
      </c>
      <c r="AF686" s="103" t="str">
        <f>IFERROR(VLOOKUP(AN686,Home!$C$8:$E$207,3,FALSE),"")</f>
        <v/>
      </c>
      <c r="AG686" s="103" t="str">
        <f>IFERROR(VLOOKUP(AN686,Home!$C$8:$E$207,2,FALSE),"")</f>
        <v/>
      </c>
      <c r="AH686" s="104" t="str">
        <f>IF(VLOOKUP(AE686,Home!$C$8:$I$207,6,FALSE)="","",VLOOKUP(AE686,Home!$C$8:$I$207,6,FALSE))</f>
        <v/>
      </c>
      <c r="AI686" s="104" t="e">
        <f t="shared" si="242"/>
        <v>#VALUE!</v>
      </c>
      <c r="AJ686" s="105" t="e">
        <f t="shared" si="235"/>
        <v>#VALUE!</v>
      </c>
      <c r="AK686" s="103" t="e">
        <f t="shared" si="228"/>
        <v>#VALUE!</v>
      </c>
      <c r="AL686" s="103" t="e">
        <f t="shared" si="236"/>
        <v>#VALUE!</v>
      </c>
      <c r="AN686" t="str">
        <f>IF(OR(VLOOKUP(AE686,Home!$C$8:$I$207,6,FALSE)="",VLOOKUP(AE686,Home!$C$8:$I$207,7,FALSE)=""),"FEJL",Baggrundsark!AE686)</f>
        <v>FEJL</v>
      </c>
      <c r="AO686">
        <f>IF(VLOOKUP(AE686,Home!$C$8:$N$207,12,FALSE)="Timelønnet",1,0)</f>
        <v>0</v>
      </c>
      <c r="AP686">
        <f>SUM($AO$4:AO686)*AO686</f>
        <v>0</v>
      </c>
      <c r="AQ686">
        <f t="shared" si="243"/>
        <v>1</v>
      </c>
      <c r="AR686" t="str">
        <f t="shared" si="243"/>
        <v/>
      </c>
      <c r="AS686" t="e">
        <f t="shared" si="237"/>
        <v>#VALUE!</v>
      </c>
      <c r="AT686" s="45" t="e">
        <f t="shared" si="244"/>
        <v>#VALUE!</v>
      </c>
      <c r="AU686">
        <f>VLOOKUP(AQ686,Home!$C$8:$J$207,8,FALSE)</f>
        <v>0</v>
      </c>
    </row>
    <row r="687" spans="1:47" x14ac:dyDescent="0.25">
      <c r="A687" s="6">
        <f t="shared" si="229"/>
        <v>0</v>
      </c>
      <c r="B687" s="6">
        <f t="shared" si="238"/>
        <v>0</v>
      </c>
      <c r="C687" s="6" t="str">
        <f t="shared" si="230"/>
        <v/>
      </c>
      <c r="D687" s="7">
        <f t="shared" si="231"/>
        <v>0</v>
      </c>
      <c r="E687" s="7">
        <f t="shared" si="239"/>
        <v>0</v>
      </c>
      <c r="F687" s="7" t="str">
        <f t="shared" si="232"/>
        <v/>
      </c>
      <c r="G687" s="6">
        <f t="shared" si="233"/>
        <v>0</v>
      </c>
      <c r="H687" s="6">
        <f t="shared" si="240"/>
        <v>0</v>
      </c>
      <c r="I687" s="6" t="str">
        <f t="shared" si="241"/>
        <v/>
      </c>
      <c r="J687" s="11">
        <v>684</v>
      </c>
      <c r="K687" s="11">
        <f>IF(IFERROR(VLOOKUP(J687,Home!$A$8:$B$1048576,1,FALSE),0)=0,0,1)</f>
        <v>0</v>
      </c>
      <c r="L687" s="129" t="e">
        <f>IF(VLOOKUP(O687,Home!$C$8:$R$207,6,FALSE)="","",VLOOKUP(O687,Home!$C$8:$R$207,6,FALSE))</f>
        <v>#N/A</v>
      </c>
      <c r="M687" s="129" t="e">
        <f t="shared" si="226"/>
        <v>#N/A</v>
      </c>
      <c r="N687" s="11">
        <f>SUM($K$4:K687)</f>
        <v>200</v>
      </c>
      <c r="O687" s="11" t="str">
        <f>IF(P687="","",IF(IFERROR(VLOOKUP(N687,Home!$C$8:$R$1048576,1,FALSE),"")=0,"",IFERROR(VLOOKUP(N687,Home!$C$8:$R$1048576,1,FALSE),"")))</f>
        <v/>
      </c>
      <c r="P687" s="11" t="str">
        <f>IF(IFERROR(VLOOKUP(W687,Home!$C$8:$R$1048576,3,FALSE),"")=0,"",IFERROR(VLOOKUP(W687,Home!$C$8:$R$1048576,3,FALSE),""))</f>
        <v/>
      </c>
      <c r="Q687" s="11" t="str">
        <f t="shared" si="225"/>
        <v/>
      </c>
      <c r="R687" s="130" t="e">
        <f>VLOOKUP(Q687,'Baggrund til lister'!$G$4:$H$15,2,FALSE)</f>
        <v>#N/A</v>
      </c>
      <c r="S687" s="11" t="str">
        <f t="shared" si="227"/>
        <v/>
      </c>
      <c r="T687" s="11" t="str">
        <f>IF(IFERROR(VLOOKUP(N687,Home!$C$8:$R$1048576,11,FALSE),"")=0,"",IFERROR(VLOOKUP(N687,Home!$C$8:$R$1048576,11,FALSE),""))</f>
        <v/>
      </c>
      <c r="U687" s="11" t="str">
        <f>IF(IFERROR(VLOOKUP(O687,Home!$C$8:$R$1048576,12,FALSE),"")=0,"",IFERROR(VLOOKUP(O687,Home!$C$8:$R$1048576,12,FALSE),""))</f>
        <v/>
      </c>
      <c r="V687" s="11" t="str">
        <f>IF(IFERROR(VLOOKUP(O687,Home!$C$8:$R$1048576,8,FALSE),"")=0,"",IFERROR(VLOOKUP(O687,Home!$C$8:$R$1048576,8,FALSE),""))</f>
        <v/>
      </c>
      <c r="W687" s="11" t="str">
        <f>IF(OR(VLOOKUP(N687,Home!$C$7:$I$207,6,FALSE)="",VLOOKUP(N687,Home!$C$7:$I$207,7,FALSE)=""),"FEJL",SUM(Baggrundsark!$K$4:K687))</f>
        <v>FEJL</v>
      </c>
      <c r="Y687">
        <v>684</v>
      </c>
      <c r="Z687" s="1"/>
      <c r="AC687" s="44"/>
      <c r="AD687">
        <f t="shared" si="234"/>
        <v>0</v>
      </c>
      <c r="AE687">
        <f>SUM($AD$4:AD687)</f>
        <v>1</v>
      </c>
      <c r="AF687" s="103" t="str">
        <f>IFERROR(VLOOKUP(AN687,Home!$C$8:$E$207,3,FALSE),"")</f>
        <v/>
      </c>
      <c r="AG687" s="103" t="str">
        <f>IFERROR(VLOOKUP(AN687,Home!$C$8:$E$207,2,FALSE),"")</f>
        <v/>
      </c>
      <c r="AH687" s="104" t="str">
        <f>IF(VLOOKUP(AE687,Home!$C$8:$I$207,6,FALSE)="","",VLOOKUP(AE687,Home!$C$8:$I$207,6,FALSE))</f>
        <v/>
      </c>
      <c r="AI687" s="104" t="e">
        <f t="shared" si="242"/>
        <v>#VALUE!</v>
      </c>
      <c r="AJ687" s="105" t="e">
        <f t="shared" si="235"/>
        <v>#VALUE!</v>
      </c>
      <c r="AK687" s="103" t="e">
        <f t="shared" si="228"/>
        <v>#VALUE!</v>
      </c>
      <c r="AL687" s="103" t="e">
        <f t="shared" si="236"/>
        <v>#VALUE!</v>
      </c>
      <c r="AN687" t="str">
        <f>IF(OR(VLOOKUP(AE687,Home!$C$8:$I$207,6,FALSE)="",VLOOKUP(AE687,Home!$C$8:$I$207,7,FALSE)=""),"FEJL",Baggrundsark!AE687)</f>
        <v>FEJL</v>
      </c>
      <c r="AO687">
        <f>IF(VLOOKUP(AE687,Home!$C$8:$N$207,12,FALSE)="Timelønnet",1,0)</f>
        <v>0</v>
      </c>
      <c r="AP687">
        <f>SUM($AO$4:AO687)*AO687</f>
        <v>0</v>
      </c>
      <c r="AQ687">
        <f t="shared" si="243"/>
        <v>1</v>
      </c>
      <c r="AR687" t="str">
        <f t="shared" si="243"/>
        <v/>
      </c>
      <c r="AS687" t="e">
        <f t="shared" si="237"/>
        <v>#VALUE!</v>
      </c>
      <c r="AT687" s="45" t="e">
        <f t="shared" si="244"/>
        <v>#VALUE!</v>
      </c>
      <c r="AU687">
        <f>VLOOKUP(AQ687,Home!$C$8:$J$207,8,FALSE)</f>
        <v>0</v>
      </c>
    </row>
    <row r="688" spans="1:47" x14ac:dyDescent="0.25">
      <c r="A688" s="6">
        <f t="shared" si="229"/>
        <v>0</v>
      </c>
      <c r="B688" s="6">
        <f t="shared" si="238"/>
        <v>0</v>
      </c>
      <c r="C688" s="6" t="str">
        <f t="shared" si="230"/>
        <v/>
      </c>
      <c r="D688" s="7">
        <f t="shared" si="231"/>
        <v>0</v>
      </c>
      <c r="E688" s="7">
        <f t="shared" si="239"/>
        <v>0</v>
      </c>
      <c r="F688" s="7" t="str">
        <f t="shared" si="232"/>
        <v/>
      </c>
      <c r="G688" s="6">
        <f t="shared" si="233"/>
        <v>0</v>
      </c>
      <c r="H688" s="6">
        <f t="shared" si="240"/>
        <v>0</v>
      </c>
      <c r="I688" s="6" t="str">
        <f t="shared" si="241"/>
        <v/>
      </c>
      <c r="J688" s="11">
        <v>685</v>
      </c>
      <c r="K688" s="11">
        <f>IF(IFERROR(VLOOKUP(J688,Home!$A$8:$B$1048576,1,FALSE),0)=0,0,1)</f>
        <v>0</v>
      </c>
      <c r="L688" s="129" t="e">
        <f>IF(VLOOKUP(O688,Home!$C$8:$R$207,6,FALSE)="","",VLOOKUP(O688,Home!$C$8:$R$207,6,FALSE))</f>
        <v>#N/A</v>
      </c>
      <c r="M688" s="129" t="e">
        <f t="shared" si="226"/>
        <v>#N/A</v>
      </c>
      <c r="N688" s="11">
        <f>SUM($K$4:K688)</f>
        <v>200</v>
      </c>
      <c r="O688" s="11" t="str">
        <f>IF(P688="","",IF(IFERROR(VLOOKUP(N688,Home!$C$8:$R$1048576,1,FALSE),"")=0,"",IFERROR(VLOOKUP(N688,Home!$C$8:$R$1048576,1,FALSE),"")))</f>
        <v/>
      </c>
      <c r="P688" s="11" t="str">
        <f>IF(IFERROR(VLOOKUP(W688,Home!$C$8:$R$1048576,3,FALSE),"")=0,"",IFERROR(VLOOKUP(W688,Home!$C$8:$R$1048576,3,FALSE),""))</f>
        <v/>
      </c>
      <c r="Q688" s="11" t="str">
        <f t="shared" si="225"/>
        <v/>
      </c>
      <c r="R688" s="130" t="e">
        <f>VLOOKUP(Q688,'Baggrund til lister'!$G$4:$H$15,2,FALSE)</f>
        <v>#N/A</v>
      </c>
      <c r="S688" s="11" t="str">
        <f t="shared" si="227"/>
        <v/>
      </c>
      <c r="T688" s="11" t="str">
        <f>IF(IFERROR(VLOOKUP(N688,Home!$C$8:$R$1048576,11,FALSE),"")=0,"",IFERROR(VLOOKUP(N688,Home!$C$8:$R$1048576,11,FALSE),""))</f>
        <v/>
      </c>
      <c r="U688" s="11" t="str">
        <f>IF(IFERROR(VLOOKUP(O688,Home!$C$8:$R$1048576,12,FALSE),"")=0,"",IFERROR(VLOOKUP(O688,Home!$C$8:$R$1048576,12,FALSE),""))</f>
        <v/>
      </c>
      <c r="V688" s="11" t="str">
        <f>IF(IFERROR(VLOOKUP(O688,Home!$C$8:$R$1048576,8,FALSE),"")=0,"",IFERROR(VLOOKUP(O688,Home!$C$8:$R$1048576,8,FALSE),""))</f>
        <v/>
      </c>
      <c r="W688" s="11" t="str">
        <f>IF(OR(VLOOKUP(N688,Home!$C$7:$I$207,6,FALSE)="",VLOOKUP(N688,Home!$C$7:$I$207,7,FALSE)=""),"FEJL",SUM(Baggrundsark!$K$4:K688))</f>
        <v>FEJL</v>
      </c>
      <c r="Y688">
        <v>685</v>
      </c>
      <c r="Z688" s="1"/>
      <c r="AC688" s="44"/>
      <c r="AD688">
        <f t="shared" si="234"/>
        <v>0</v>
      </c>
      <c r="AE688">
        <f>SUM($AD$4:AD688)</f>
        <v>1</v>
      </c>
      <c r="AF688" s="103" t="str">
        <f>IFERROR(VLOOKUP(AN688,Home!$C$8:$E$207,3,FALSE),"")</f>
        <v/>
      </c>
      <c r="AG688" s="103" t="str">
        <f>IFERROR(VLOOKUP(AN688,Home!$C$8:$E$207,2,FALSE),"")</f>
        <v/>
      </c>
      <c r="AH688" s="104" t="str">
        <f>IF(VLOOKUP(AE688,Home!$C$8:$I$207,6,FALSE)="","",VLOOKUP(AE688,Home!$C$8:$I$207,6,FALSE))</f>
        <v/>
      </c>
      <c r="AI688" s="104" t="e">
        <f t="shared" si="242"/>
        <v>#VALUE!</v>
      </c>
      <c r="AJ688" s="105" t="e">
        <f t="shared" si="235"/>
        <v>#VALUE!</v>
      </c>
      <c r="AK688" s="103" t="e">
        <f t="shared" si="228"/>
        <v>#VALUE!</v>
      </c>
      <c r="AL688" s="103" t="e">
        <f t="shared" si="236"/>
        <v>#VALUE!</v>
      </c>
      <c r="AN688" t="str">
        <f>IF(OR(VLOOKUP(AE688,Home!$C$8:$I$207,6,FALSE)="",VLOOKUP(AE688,Home!$C$8:$I$207,7,FALSE)=""),"FEJL",Baggrundsark!AE688)</f>
        <v>FEJL</v>
      </c>
      <c r="AO688">
        <f>IF(VLOOKUP(AE688,Home!$C$8:$N$207,12,FALSE)="Timelønnet",1,0)</f>
        <v>0</v>
      </c>
      <c r="AP688">
        <f>SUM($AO$4:AO688)*AO688</f>
        <v>0</v>
      </c>
      <c r="AQ688">
        <f t="shared" si="243"/>
        <v>1</v>
      </c>
      <c r="AR688" t="str">
        <f t="shared" si="243"/>
        <v/>
      </c>
      <c r="AS688" t="e">
        <f t="shared" si="237"/>
        <v>#VALUE!</v>
      </c>
      <c r="AT688" s="45" t="e">
        <f t="shared" si="244"/>
        <v>#VALUE!</v>
      </c>
      <c r="AU688">
        <f>VLOOKUP(AQ688,Home!$C$8:$J$207,8,FALSE)</f>
        <v>0</v>
      </c>
    </row>
    <row r="689" spans="1:47" x14ac:dyDescent="0.25">
      <c r="A689" s="6">
        <f t="shared" si="229"/>
        <v>0</v>
      </c>
      <c r="B689" s="6">
        <f t="shared" si="238"/>
        <v>0</v>
      </c>
      <c r="C689" s="6" t="str">
        <f t="shared" si="230"/>
        <v/>
      </c>
      <c r="D689" s="7">
        <f t="shared" si="231"/>
        <v>0</v>
      </c>
      <c r="E689" s="7">
        <f t="shared" si="239"/>
        <v>0</v>
      </c>
      <c r="F689" s="7" t="str">
        <f t="shared" si="232"/>
        <v/>
      </c>
      <c r="G689" s="6">
        <f t="shared" si="233"/>
        <v>0</v>
      </c>
      <c r="H689" s="6">
        <f t="shared" si="240"/>
        <v>0</v>
      </c>
      <c r="I689" s="6" t="str">
        <f t="shared" si="241"/>
        <v/>
      </c>
      <c r="J689" s="11">
        <v>686</v>
      </c>
      <c r="K689" s="11">
        <f>IF(IFERROR(VLOOKUP(J689,Home!$A$8:$B$1048576,1,FALSE),0)=0,0,1)</f>
        <v>0</v>
      </c>
      <c r="L689" s="129" t="e">
        <f>IF(VLOOKUP(O689,Home!$C$8:$R$207,6,FALSE)="","",VLOOKUP(O689,Home!$C$8:$R$207,6,FALSE))</f>
        <v>#N/A</v>
      </c>
      <c r="M689" s="129" t="e">
        <f t="shared" si="226"/>
        <v>#N/A</v>
      </c>
      <c r="N689" s="11">
        <f>SUM($K$4:K689)</f>
        <v>200</v>
      </c>
      <c r="O689" s="11" t="str">
        <f>IF(P689="","",IF(IFERROR(VLOOKUP(N689,Home!$C$8:$R$1048576,1,FALSE),"")=0,"",IFERROR(VLOOKUP(N689,Home!$C$8:$R$1048576,1,FALSE),"")))</f>
        <v/>
      </c>
      <c r="P689" s="11" t="str">
        <f>IF(IFERROR(VLOOKUP(W689,Home!$C$8:$R$1048576,3,FALSE),"")=0,"",IFERROR(VLOOKUP(W689,Home!$C$8:$R$1048576,3,FALSE),""))</f>
        <v/>
      </c>
      <c r="Q689" s="11" t="str">
        <f t="shared" si="225"/>
        <v/>
      </c>
      <c r="R689" s="130" t="e">
        <f>VLOOKUP(Q689,'Baggrund til lister'!$G$4:$H$15,2,FALSE)</f>
        <v>#N/A</v>
      </c>
      <c r="S689" s="11" t="str">
        <f t="shared" si="227"/>
        <v/>
      </c>
      <c r="T689" s="11" t="str">
        <f>IF(IFERROR(VLOOKUP(N689,Home!$C$8:$R$1048576,11,FALSE),"")=0,"",IFERROR(VLOOKUP(N689,Home!$C$8:$R$1048576,11,FALSE),""))</f>
        <v/>
      </c>
      <c r="U689" s="11" t="str">
        <f>IF(IFERROR(VLOOKUP(O689,Home!$C$8:$R$1048576,12,FALSE),"")=0,"",IFERROR(VLOOKUP(O689,Home!$C$8:$R$1048576,12,FALSE),""))</f>
        <v/>
      </c>
      <c r="V689" s="11" t="str">
        <f>IF(IFERROR(VLOOKUP(O689,Home!$C$8:$R$1048576,8,FALSE),"")=0,"",IFERROR(VLOOKUP(O689,Home!$C$8:$R$1048576,8,FALSE),""))</f>
        <v/>
      </c>
      <c r="W689" s="11" t="str">
        <f>IF(OR(VLOOKUP(N689,Home!$C$7:$I$207,6,FALSE)="",VLOOKUP(N689,Home!$C$7:$I$207,7,FALSE)=""),"FEJL",SUM(Baggrundsark!$K$4:K689))</f>
        <v>FEJL</v>
      </c>
      <c r="Y689">
        <v>686</v>
      </c>
      <c r="Z689" s="1"/>
      <c r="AC689" s="44"/>
      <c r="AD689">
        <f t="shared" si="234"/>
        <v>0</v>
      </c>
      <c r="AE689">
        <f>SUM($AD$4:AD689)</f>
        <v>1</v>
      </c>
      <c r="AF689" s="103" t="str">
        <f>IFERROR(VLOOKUP(AN689,Home!$C$8:$E$207,3,FALSE),"")</f>
        <v/>
      </c>
      <c r="AG689" s="103" t="str">
        <f>IFERROR(VLOOKUP(AN689,Home!$C$8:$E$207,2,FALSE),"")</f>
        <v/>
      </c>
      <c r="AH689" s="104" t="str">
        <f>IF(VLOOKUP(AE689,Home!$C$8:$I$207,6,FALSE)="","",VLOOKUP(AE689,Home!$C$8:$I$207,6,FALSE))</f>
        <v/>
      </c>
      <c r="AI689" s="104" t="e">
        <f t="shared" si="242"/>
        <v>#VALUE!</v>
      </c>
      <c r="AJ689" s="105" t="e">
        <f t="shared" si="235"/>
        <v>#VALUE!</v>
      </c>
      <c r="AK689" s="103" t="e">
        <f t="shared" si="228"/>
        <v>#VALUE!</v>
      </c>
      <c r="AL689" s="103" t="e">
        <f t="shared" si="236"/>
        <v>#VALUE!</v>
      </c>
      <c r="AN689" t="str">
        <f>IF(OR(VLOOKUP(AE689,Home!$C$8:$I$207,6,FALSE)="",VLOOKUP(AE689,Home!$C$8:$I$207,7,FALSE)=""),"FEJL",Baggrundsark!AE689)</f>
        <v>FEJL</v>
      </c>
      <c r="AO689">
        <f>IF(VLOOKUP(AE689,Home!$C$8:$N$207,12,FALSE)="Timelønnet",1,0)</f>
        <v>0</v>
      </c>
      <c r="AP689">
        <f>SUM($AO$4:AO689)*AO689</f>
        <v>0</v>
      </c>
      <c r="AQ689">
        <f t="shared" si="243"/>
        <v>1</v>
      </c>
      <c r="AR689" t="str">
        <f t="shared" si="243"/>
        <v/>
      </c>
      <c r="AS689" t="e">
        <f t="shared" si="237"/>
        <v>#VALUE!</v>
      </c>
      <c r="AT689" s="45" t="e">
        <f t="shared" si="244"/>
        <v>#VALUE!</v>
      </c>
      <c r="AU689">
        <f>VLOOKUP(AQ689,Home!$C$8:$J$207,8,FALSE)</f>
        <v>0</v>
      </c>
    </row>
    <row r="690" spans="1:47" x14ac:dyDescent="0.25">
      <c r="A690" s="6">
        <f t="shared" si="229"/>
        <v>0</v>
      </c>
      <c r="B690" s="6">
        <f t="shared" si="238"/>
        <v>0</v>
      </c>
      <c r="C690" s="6" t="str">
        <f t="shared" si="230"/>
        <v/>
      </c>
      <c r="D690" s="7">
        <f t="shared" si="231"/>
        <v>0</v>
      </c>
      <c r="E690" s="7">
        <f t="shared" si="239"/>
        <v>0</v>
      </c>
      <c r="F690" s="7" t="str">
        <f t="shared" si="232"/>
        <v/>
      </c>
      <c r="G690" s="6">
        <f t="shared" si="233"/>
        <v>0</v>
      </c>
      <c r="H690" s="6">
        <f t="shared" si="240"/>
        <v>0</v>
      </c>
      <c r="I690" s="6" t="str">
        <f t="shared" si="241"/>
        <v/>
      </c>
      <c r="J690" s="11">
        <v>687</v>
      </c>
      <c r="K690" s="11">
        <f>IF(IFERROR(VLOOKUP(J690,Home!$A$8:$B$1048576,1,FALSE),0)=0,0,1)</f>
        <v>0</v>
      </c>
      <c r="L690" s="129" t="e">
        <f>IF(VLOOKUP(O690,Home!$C$8:$R$207,6,FALSE)="","",VLOOKUP(O690,Home!$C$8:$R$207,6,FALSE))</f>
        <v>#N/A</v>
      </c>
      <c r="M690" s="129" t="e">
        <f t="shared" si="226"/>
        <v>#N/A</v>
      </c>
      <c r="N690" s="11">
        <f>SUM($K$4:K690)</f>
        <v>200</v>
      </c>
      <c r="O690" s="11" t="str">
        <f>IF(P690="","",IF(IFERROR(VLOOKUP(N690,Home!$C$8:$R$1048576,1,FALSE),"")=0,"",IFERROR(VLOOKUP(N690,Home!$C$8:$R$1048576,1,FALSE),"")))</f>
        <v/>
      </c>
      <c r="P690" s="11" t="str">
        <f>IF(IFERROR(VLOOKUP(W690,Home!$C$8:$R$1048576,3,FALSE),"")=0,"",IFERROR(VLOOKUP(W690,Home!$C$8:$R$1048576,3,FALSE),""))</f>
        <v/>
      </c>
      <c r="Q690" s="11" t="str">
        <f t="shared" si="225"/>
        <v/>
      </c>
      <c r="R690" s="130" t="e">
        <f>VLOOKUP(Q690,'Baggrund til lister'!$G$4:$H$15,2,FALSE)</f>
        <v>#N/A</v>
      </c>
      <c r="S690" s="11" t="str">
        <f t="shared" si="227"/>
        <v/>
      </c>
      <c r="T690" s="11" t="str">
        <f>IF(IFERROR(VLOOKUP(N690,Home!$C$8:$R$1048576,11,FALSE),"")=0,"",IFERROR(VLOOKUP(N690,Home!$C$8:$R$1048576,11,FALSE),""))</f>
        <v/>
      </c>
      <c r="U690" s="11" t="str">
        <f>IF(IFERROR(VLOOKUP(O690,Home!$C$8:$R$1048576,12,FALSE),"")=0,"",IFERROR(VLOOKUP(O690,Home!$C$8:$R$1048576,12,FALSE),""))</f>
        <v/>
      </c>
      <c r="V690" s="11" t="str">
        <f>IF(IFERROR(VLOOKUP(O690,Home!$C$8:$R$1048576,8,FALSE),"")=0,"",IFERROR(VLOOKUP(O690,Home!$C$8:$R$1048576,8,FALSE),""))</f>
        <v/>
      </c>
      <c r="W690" s="11" t="str">
        <f>IF(OR(VLOOKUP(N690,Home!$C$7:$I$207,6,FALSE)="",VLOOKUP(N690,Home!$C$7:$I$207,7,FALSE)=""),"FEJL",SUM(Baggrundsark!$K$4:K690))</f>
        <v>FEJL</v>
      </c>
      <c r="Y690">
        <v>687</v>
      </c>
      <c r="Z690" s="1"/>
      <c r="AC690" s="44"/>
      <c r="AD690">
        <f t="shared" si="234"/>
        <v>0</v>
      </c>
      <c r="AE690">
        <f>SUM($AD$4:AD690)</f>
        <v>1</v>
      </c>
      <c r="AF690" s="103" t="str">
        <f>IFERROR(VLOOKUP(AN690,Home!$C$8:$E$207,3,FALSE),"")</f>
        <v/>
      </c>
      <c r="AG690" s="103" t="str">
        <f>IFERROR(VLOOKUP(AN690,Home!$C$8:$E$207,2,FALSE),"")</f>
        <v/>
      </c>
      <c r="AH690" s="104" t="str">
        <f>IF(VLOOKUP(AE690,Home!$C$8:$I$207,6,FALSE)="","",VLOOKUP(AE690,Home!$C$8:$I$207,6,FALSE))</f>
        <v/>
      </c>
      <c r="AI690" s="104" t="e">
        <f t="shared" si="242"/>
        <v>#VALUE!</v>
      </c>
      <c r="AJ690" s="105" t="e">
        <f t="shared" si="235"/>
        <v>#VALUE!</v>
      </c>
      <c r="AK690" s="103" t="e">
        <f t="shared" si="228"/>
        <v>#VALUE!</v>
      </c>
      <c r="AL690" s="103" t="e">
        <f t="shared" si="236"/>
        <v>#VALUE!</v>
      </c>
      <c r="AN690" t="str">
        <f>IF(OR(VLOOKUP(AE690,Home!$C$8:$I$207,6,FALSE)="",VLOOKUP(AE690,Home!$C$8:$I$207,7,FALSE)=""),"FEJL",Baggrundsark!AE690)</f>
        <v>FEJL</v>
      </c>
      <c r="AO690">
        <f>IF(VLOOKUP(AE690,Home!$C$8:$N$207,12,FALSE)="Timelønnet",1,0)</f>
        <v>0</v>
      </c>
      <c r="AP690">
        <f>SUM($AO$4:AO690)*AO690</f>
        <v>0</v>
      </c>
      <c r="AQ690">
        <f t="shared" si="243"/>
        <v>1</v>
      </c>
      <c r="AR690" t="str">
        <f t="shared" si="243"/>
        <v/>
      </c>
      <c r="AS690" t="e">
        <f t="shared" si="237"/>
        <v>#VALUE!</v>
      </c>
      <c r="AT690" s="45" t="e">
        <f t="shared" si="244"/>
        <v>#VALUE!</v>
      </c>
      <c r="AU690">
        <f>VLOOKUP(AQ690,Home!$C$8:$J$207,8,FALSE)</f>
        <v>0</v>
      </c>
    </row>
    <row r="691" spans="1:47" x14ac:dyDescent="0.25">
      <c r="A691" s="6">
        <f t="shared" si="229"/>
        <v>0</v>
      </c>
      <c r="B691" s="6">
        <f t="shared" si="238"/>
        <v>0</v>
      </c>
      <c r="C691" s="6" t="str">
        <f t="shared" si="230"/>
        <v/>
      </c>
      <c r="D691" s="7">
        <f t="shared" si="231"/>
        <v>0</v>
      </c>
      <c r="E691" s="7">
        <f t="shared" si="239"/>
        <v>0</v>
      </c>
      <c r="F691" s="7" t="str">
        <f t="shared" si="232"/>
        <v/>
      </c>
      <c r="G691" s="6">
        <f t="shared" si="233"/>
        <v>0</v>
      </c>
      <c r="H691" s="6">
        <f t="shared" si="240"/>
        <v>0</v>
      </c>
      <c r="I691" s="6" t="str">
        <f t="shared" si="241"/>
        <v/>
      </c>
      <c r="J691" s="11">
        <v>688</v>
      </c>
      <c r="K691" s="11">
        <f>IF(IFERROR(VLOOKUP(J691,Home!$A$8:$B$1048576,1,FALSE),0)=0,0,1)</f>
        <v>0</v>
      </c>
      <c r="L691" s="129" t="e">
        <f>IF(VLOOKUP(O691,Home!$C$8:$R$207,6,FALSE)="","",VLOOKUP(O691,Home!$C$8:$R$207,6,FALSE))</f>
        <v>#N/A</v>
      </c>
      <c r="M691" s="129" t="e">
        <f t="shared" si="226"/>
        <v>#N/A</v>
      </c>
      <c r="N691" s="11">
        <f>SUM($K$4:K691)</f>
        <v>200</v>
      </c>
      <c r="O691" s="11" t="str">
        <f>IF(P691="","",IF(IFERROR(VLOOKUP(N691,Home!$C$8:$R$1048576,1,FALSE),"")=0,"",IFERROR(VLOOKUP(N691,Home!$C$8:$R$1048576,1,FALSE),"")))</f>
        <v/>
      </c>
      <c r="P691" s="11" t="str">
        <f>IF(IFERROR(VLOOKUP(W691,Home!$C$8:$R$1048576,3,FALSE),"")=0,"",IFERROR(VLOOKUP(W691,Home!$C$8:$R$1048576,3,FALSE),""))</f>
        <v/>
      </c>
      <c r="Q691" s="11" t="str">
        <f t="shared" si="225"/>
        <v/>
      </c>
      <c r="R691" s="130" t="e">
        <f>VLOOKUP(Q691,'Baggrund til lister'!$G$4:$H$15,2,FALSE)</f>
        <v>#N/A</v>
      </c>
      <c r="S691" s="11" t="str">
        <f t="shared" si="227"/>
        <v/>
      </c>
      <c r="T691" s="11" t="str">
        <f>IF(IFERROR(VLOOKUP(N691,Home!$C$8:$R$1048576,11,FALSE),"")=0,"",IFERROR(VLOOKUP(N691,Home!$C$8:$R$1048576,11,FALSE),""))</f>
        <v/>
      </c>
      <c r="U691" s="11" t="str">
        <f>IF(IFERROR(VLOOKUP(O691,Home!$C$8:$R$1048576,12,FALSE),"")=0,"",IFERROR(VLOOKUP(O691,Home!$C$8:$R$1048576,12,FALSE),""))</f>
        <v/>
      </c>
      <c r="V691" s="11" t="str">
        <f>IF(IFERROR(VLOOKUP(O691,Home!$C$8:$R$1048576,8,FALSE),"")=0,"",IFERROR(VLOOKUP(O691,Home!$C$8:$R$1048576,8,FALSE),""))</f>
        <v/>
      </c>
      <c r="W691" s="11" t="str">
        <f>IF(OR(VLOOKUP(N691,Home!$C$7:$I$207,6,FALSE)="",VLOOKUP(N691,Home!$C$7:$I$207,7,FALSE)=""),"FEJL",SUM(Baggrundsark!$K$4:K691))</f>
        <v>FEJL</v>
      </c>
      <c r="Y691">
        <v>688</v>
      </c>
      <c r="Z691" s="1"/>
      <c r="AC691" s="44"/>
      <c r="AD691">
        <f t="shared" si="234"/>
        <v>0</v>
      </c>
      <c r="AE691">
        <f>SUM($AD$4:AD691)</f>
        <v>1</v>
      </c>
      <c r="AF691" s="103" t="str">
        <f>IFERROR(VLOOKUP(AN691,Home!$C$8:$E$207,3,FALSE),"")</f>
        <v/>
      </c>
      <c r="AG691" s="103" t="str">
        <f>IFERROR(VLOOKUP(AN691,Home!$C$8:$E$207,2,FALSE),"")</f>
        <v/>
      </c>
      <c r="AH691" s="104" t="str">
        <f>IF(VLOOKUP(AE691,Home!$C$8:$I$207,6,FALSE)="","",VLOOKUP(AE691,Home!$C$8:$I$207,6,FALSE))</f>
        <v/>
      </c>
      <c r="AI691" s="104" t="e">
        <f t="shared" si="242"/>
        <v>#VALUE!</v>
      </c>
      <c r="AJ691" s="105" t="e">
        <f t="shared" si="235"/>
        <v>#VALUE!</v>
      </c>
      <c r="AK691" s="103" t="e">
        <f t="shared" si="228"/>
        <v>#VALUE!</v>
      </c>
      <c r="AL691" s="103" t="e">
        <f t="shared" si="236"/>
        <v>#VALUE!</v>
      </c>
      <c r="AN691" t="str">
        <f>IF(OR(VLOOKUP(AE691,Home!$C$8:$I$207,6,FALSE)="",VLOOKUP(AE691,Home!$C$8:$I$207,7,FALSE)=""),"FEJL",Baggrundsark!AE691)</f>
        <v>FEJL</v>
      </c>
      <c r="AO691">
        <f>IF(VLOOKUP(AE691,Home!$C$8:$N$207,12,FALSE)="Timelønnet",1,0)</f>
        <v>0</v>
      </c>
      <c r="AP691">
        <f>SUM($AO$4:AO691)*AO691</f>
        <v>0</v>
      </c>
      <c r="AQ691">
        <f t="shared" si="243"/>
        <v>1</v>
      </c>
      <c r="AR691" t="str">
        <f t="shared" si="243"/>
        <v/>
      </c>
      <c r="AS691" t="e">
        <f t="shared" si="237"/>
        <v>#VALUE!</v>
      </c>
      <c r="AT691" s="45" t="e">
        <f t="shared" si="244"/>
        <v>#VALUE!</v>
      </c>
      <c r="AU691">
        <f>VLOOKUP(AQ691,Home!$C$8:$J$207,8,FALSE)</f>
        <v>0</v>
      </c>
    </row>
    <row r="692" spans="1:47" x14ac:dyDescent="0.25">
      <c r="A692" s="6">
        <f t="shared" si="229"/>
        <v>0</v>
      </c>
      <c r="B692" s="6">
        <f t="shared" si="238"/>
        <v>0</v>
      </c>
      <c r="C692" s="6" t="str">
        <f t="shared" si="230"/>
        <v/>
      </c>
      <c r="D692" s="7">
        <f t="shared" si="231"/>
        <v>0</v>
      </c>
      <c r="E692" s="7">
        <f t="shared" si="239"/>
        <v>0</v>
      </c>
      <c r="F692" s="7" t="str">
        <f t="shared" si="232"/>
        <v/>
      </c>
      <c r="G692" s="6">
        <f t="shared" si="233"/>
        <v>0</v>
      </c>
      <c r="H692" s="6">
        <f t="shared" si="240"/>
        <v>0</v>
      </c>
      <c r="I692" s="6" t="str">
        <f t="shared" si="241"/>
        <v/>
      </c>
      <c r="J692" s="11">
        <v>689</v>
      </c>
      <c r="K692" s="11">
        <f>IF(IFERROR(VLOOKUP(J692,Home!$A$8:$B$1048576,1,FALSE),0)=0,0,1)</f>
        <v>0</v>
      </c>
      <c r="L692" s="129" t="e">
        <f>IF(VLOOKUP(O692,Home!$C$8:$R$207,6,FALSE)="","",VLOOKUP(O692,Home!$C$8:$R$207,6,FALSE))</f>
        <v>#N/A</v>
      </c>
      <c r="M692" s="129" t="e">
        <f t="shared" si="226"/>
        <v>#N/A</v>
      </c>
      <c r="N692" s="11">
        <f>SUM($K$4:K692)</f>
        <v>200</v>
      </c>
      <c r="O692" s="11" t="str">
        <f>IF(P692="","",IF(IFERROR(VLOOKUP(N692,Home!$C$8:$R$1048576,1,FALSE),"")=0,"",IFERROR(VLOOKUP(N692,Home!$C$8:$R$1048576,1,FALSE),"")))</f>
        <v/>
      </c>
      <c r="P692" s="11" t="str">
        <f>IF(IFERROR(VLOOKUP(W692,Home!$C$8:$R$1048576,3,FALSE),"")=0,"",IFERROR(VLOOKUP(W692,Home!$C$8:$R$1048576,3,FALSE),""))</f>
        <v/>
      </c>
      <c r="Q692" s="11" t="str">
        <f t="shared" si="225"/>
        <v/>
      </c>
      <c r="R692" s="130" t="e">
        <f>VLOOKUP(Q692,'Baggrund til lister'!$G$4:$H$15,2,FALSE)</f>
        <v>#N/A</v>
      </c>
      <c r="S692" s="11" t="str">
        <f t="shared" si="227"/>
        <v/>
      </c>
      <c r="T692" s="11" t="str">
        <f>IF(IFERROR(VLOOKUP(N692,Home!$C$8:$R$1048576,11,FALSE),"")=0,"",IFERROR(VLOOKUP(N692,Home!$C$8:$R$1048576,11,FALSE),""))</f>
        <v/>
      </c>
      <c r="U692" s="11" t="str">
        <f>IF(IFERROR(VLOOKUP(O692,Home!$C$8:$R$1048576,12,FALSE),"")=0,"",IFERROR(VLOOKUP(O692,Home!$C$8:$R$1048576,12,FALSE),""))</f>
        <v/>
      </c>
      <c r="V692" s="11" t="str">
        <f>IF(IFERROR(VLOOKUP(O692,Home!$C$8:$R$1048576,8,FALSE),"")=0,"",IFERROR(VLOOKUP(O692,Home!$C$8:$R$1048576,8,FALSE),""))</f>
        <v/>
      </c>
      <c r="W692" s="11" t="str">
        <f>IF(OR(VLOOKUP(N692,Home!$C$7:$I$207,6,FALSE)="",VLOOKUP(N692,Home!$C$7:$I$207,7,FALSE)=""),"FEJL",SUM(Baggrundsark!$K$4:K692))</f>
        <v>FEJL</v>
      </c>
      <c r="Y692">
        <v>689</v>
      </c>
      <c r="Z692" s="1"/>
      <c r="AC692" s="44"/>
      <c r="AD692">
        <f t="shared" si="234"/>
        <v>0</v>
      </c>
      <c r="AE692">
        <f>SUM($AD$4:AD692)</f>
        <v>1</v>
      </c>
      <c r="AF692" s="103" t="str">
        <f>IFERROR(VLOOKUP(AN692,Home!$C$8:$E$207,3,FALSE),"")</f>
        <v/>
      </c>
      <c r="AG692" s="103" t="str">
        <f>IFERROR(VLOOKUP(AN692,Home!$C$8:$E$207,2,FALSE),"")</f>
        <v/>
      </c>
      <c r="AH692" s="104" t="str">
        <f>IF(VLOOKUP(AE692,Home!$C$8:$I$207,6,FALSE)="","",VLOOKUP(AE692,Home!$C$8:$I$207,6,FALSE))</f>
        <v/>
      </c>
      <c r="AI692" s="104" t="e">
        <f t="shared" si="242"/>
        <v>#VALUE!</v>
      </c>
      <c r="AJ692" s="105" t="e">
        <f t="shared" si="235"/>
        <v>#VALUE!</v>
      </c>
      <c r="AK692" s="103" t="e">
        <f t="shared" si="228"/>
        <v>#VALUE!</v>
      </c>
      <c r="AL692" s="103" t="e">
        <f t="shared" si="236"/>
        <v>#VALUE!</v>
      </c>
      <c r="AN692" t="str">
        <f>IF(OR(VLOOKUP(AE692,Home!$C$8:$I$207,6,FALSE)="",VLOOKUP(AE692,Home!$C$8:$I$207,7,FALSE)=""),"FEJL",Baggrundsark!AE692)</f>
        <v>FEJL</v>
      </c>
      <c r="AO692">
        <f>IF(VLOOKUP(AE692,Home!$C$8:$N$207,12,FALSE)="Timelønnet",1,0)</f>
        <v>0</v>
      </c>
      <c r="AP692">
        <f>SUM($AO$4:AO692)*AO692</f>
        <v>0</v>
      </c>
      <c r="AQ692">
        <f t="shared" si="243"/>
        <v>1</v>
      </c>
      <c r="AR692" t="str">
        <f t="shared" si="243"/>
        <v/>
      </c>
      <c r="AS692" t="e">
        <f t="shared" si="237"/>
        <v>#VALUE!</v>
      </c>
      <c r="AT692" s="45" t="e">
        <f t="shared" si="244"/>
        <v>#VALUE!</v>
      </c>
      <c r="AU692">
        <f>VLOOKUP(AQ692,Home!$C$8:$J$207,8,FALSE)</f>
        <v>0</v>
      </c>
    </row>
    <row r="693" spans="1:47" x14ac:dyDescent="0.25">
      <c r="A693" s="6">
        <f t="shared" si="229"/>
        <v>0</v>
      </c>
      <c r="B693" s="6">
        <f t="shared" si="238"/>
        <v>0</v>
      </c>
      <c r="C693" s="6" t="str">
        <f t="shared" si="230"/>
        <v/>
      </c>
      <c r="D693" s="7">
        <f t="shared" si="231"/>
        <v>0</v>
      </c>
      <c r="E693" s="7">
        <f t="shared" si="239"/>
        <v>0</v>
      </c>
      <c r="F693" s="7" t="str">
        <f t="shared" si="232"/>
        <v/>
      </c>
      <c r="G693" s="6">
        <f t="shared" si="233"/>
        <v>0</v>
      </c>
      <c r="H693" s="6">
        <f t="shared" si="240"/>
        <v>0</v>
      </c>
      <c r="I693" s="6" t="str">
        <f t="shared" si="241"/>
        <v/>
      </c>
      <c r="J693" s="11">
        <v>690</v>
      </c>
      <c r="K693" s="11">
        <f>IF(IFERROR(VLOOKUP(J693,Home!$A$8:$B$1048576,1,FALSE),0)=0,0,1)</f>
        <v>0</v>
      </c>
      <c r="L693" s="129" t="e">
        <f>IF(VLOOKUP(O693,Home!$C$8:$R$207,6,FALSE)="","",VLOOKUP(O693,Home!$C$8:$R$207,6,FALSE))</f>
        <v>#N/A</v>
      </c>
      <c r="M693" s="129" t="e">
        <f t="shared" si="226"/>
        <v>#N/A</v>
      </c>
      <c r="N693" s="11">
        <f>SUM($K$4:K693)</f>
        <v>200</v>
      </c>
      <c r="O693" s="11" t="str">
        <f>IF(P693="","",IF(IFERROR(VLOOKUP(N693,Home!$C$8:$R$1048576,1,FALSE),"")=0,"",IFERROR(VLOOKUP(N693,Home!$C$8:$R$1048576,1,FALSE),"")))</f>
        <v/>
      </c>
      <c r="P693" s="11" t="str">
        <f>IF(IFERROR(VLOOKUP(W693,Home!$C$8:$R$1048576,3,FALSE),"")=0,"",IFERROR(VLOOKUP(W693,Home!$C$8:$R$1048576,3,FALSE),""))</f>
        <v/>
      </c>
      <c r="Q693" s="11" t="str">
        <f t="shared" si="225"/>
        <v/>
      </c>
      <c r="R693" s="130" t="e">
        <f>VLOOKUP(Q693,'Baggrund til lister'!$G$4:$H$15,2,FALSE)</f>
        <v>#N/A</v>
      </c>
      <c r="S693" s="11" t="str">
        <f t="shared" si="227"/>
        <v/>
      </c>
      <c r="T693" s="11" t="str">
        <f>IF(IFERROR(VLOOKUP(N693,Home!$C$8:$R$1048576,11,FALSE),"")=0,"",IFERROR(VLOOKUP(N693,Home!$C$8:$R$1048576,11,FALSE),""))</f>
        <v/>
      </c>
      <c r="U693" s="11" t="str">
        <f>IF(IFERROR(VLOOKUP(O693,Home!$C$8:$R$1048576,12,FALSE),"")=0,"",IFERROR(VLOOKUP(O693,Home!$C$8:$R$1048576,12,FALSE),""))</f>
        <v/>
      </c>
      <c r="V693" s="11" t="str">
        <f>IF(IFERROR(VLOOKUP(O693,Home!$C$8:$R$1048576,8,FALSE),"")=0,"",IFERROR(VLOOKUP(O693,Home!$C$8:$R$1048576,8,FALSE),""))</f>
        <v/>
      </c>
      <c r="W693" s="11" t="str">
        <f>IF(OR(VLOOKUP(N693,Home!$C$7:$I$207,6,FALSE)="",VLOOKUP(N693,Home!$C$7:$I$207,7,FALSE)=""),"FEJL",SUM(Baggrundsark!$K$4:K693))</f>
        <v>FEJL</v>
      </c>
      <c r="Y693">
        <v>690</v>
      </c>
      <c r="Z693" s="1"/>
      <c r="AC693" s="44"/>
      <c r="AD693">
        <f t="shared" si="234"/>
        <v>0</v>
      </c>
      <c r="AE693">
        <f>SUM($AD$4:AD693)</f>
        <v>1</v>
      </c>
      <c r="AF693" s="103" t="str">
        <f>IFERROR(VLOOKUP(AN693,Home!$C$8:$E$207,3,FALSE),"")</f>
        <v/>
      </c>
      <c r="AG693" s="103" t="str">
        <f>IFERROR(VLOOKUP(AN693,Home!$C$8:$E$207,2,FALSE),"")</f>
        <v/>
      </c>
      <c r="AH693" s="104" t="str">
        <f>IF(VLOOKUP(AE693,Home!$C$8:$I$207,6,FALSE)="","",VLOOKUP(AE693,Home!$C$8:$I$207,6,FALSE))</f>
        <v/>
      </c>
      <c r="AI693" s="104" t="e">
        <f t="shared" si="242"/>
        <v>#VALUE!</v>
      </c>
      <c r="AJ693" s="105" t="e">
        <f t="shared" si="235"/>
        <v>#VALUE!</v>
      </c>
      <c r="AK693" s="103" t="e">
        <f t="shared" si="228"/>
        <v>#VALUE!</v>
      </c>
      <c r="AL693" s="103" t="e">
        <f t="shared" si="236"/>
        <v>#VALUE!</v>
      </c>
      <c r="AN693" t="str">
        <f>IF(OR(VLOOKUP(AE693,Home!$C$8:$I$207,6,FALSE)="",VLOOKUP(AE693,Home!$C$8:$I$207,7,FALSE)=""),"FEJL",Baggrundsark!AE693)</f>
        <v>FEJL</v>
      </c>
      <c r="AO693">
        <f>IF(VLOOKUP(AE693,Home!$C$8:$N$207,12,FALSE)="Timelønnet",1,0)</f>
        <v>0</v>
      </c>
      <c r="AP693">
        <f>SUM($AO$4:AO693)*AO693</f>
        <v>0</v>
      </c>
      <c r="AQ693">
        <f t="shared" si="243"/>
        <v>1</v>
      </c>
      <c r="AR693" t="str">
        <f t="shared" si="243"/>
        <v/>
      </c>
      <c r="AS693" t="e">
        <f t="shared" si="237"/>
        <v>#VALUE!</v>
      </c>
      <c r="AT693" s="45" t="e">
        <f t="shared" si="244"/>
        <v>#VALUE!</v>
      </c>
      <c r="AU693">
        <f>VLOOKUP(AQ693,Home!$C$8:$J$207,8,FALSE)</f>
        <v>0</v>
      </c>
    </row>
    <row r="694" spans="1:47" x14ac:dyDescent="0.25">
      <c r="A694" s="6">
        <f t="shared" si="229"/>
        <v>0</v>
      </c>
      <c r="B694" s="6">
        <f t="shared" si="238"/>
        <v>0</v>
      </c>
      <c r="C694" s="6" t="str">
        <f t="shared" si="230"/>
        <v/>
      </c>
      <c r="D694" s="7">
        <f t="shared" si="231"/>
        <v>0</v>
      </c>
      <c r="E694" s="7">
        <f t="shared" si="239"/>
        <v>0</v>
      </c>
      <c r="F694" s="7" t="str">
        <f t="shared" si="232"/>
        <v/>
      </c>
      <c r="G694" s="6">
        <f t="shared" si="233"/>
        <v>0</v>
      </c>
      <c r="H694" s="6">
        <f t="shared" si="240"/>
        <v>0</v>
      </c>
      <c r="I694" s="6" t="str">
        <f t="shared" si="241"/>
        <v/>
      </c>
      <c r="J694" s="11">
        <v>691</v>
      </c>
      <c r="K694" s="11">
        <f>IF(IFERROR(VLOOKUP(J694,Home!$A$8:$B$1048576,1,FALSE),0)=0,0,1)</f>
        <v>0</v>
      </c>
      <c r="L694" s="129" t="e">
        <f>IF(VLOOKUP(O694,Home!$C$8:$R$207,6,FALSE)="","",VLOOKUP(O694,Home!$C$8:$R$207,6,FALSE))</f>
        <v>#N/A</v>
      </c>
      <c r="M694" s="129" t="e">
        <f t="shared" si="226"/>
        <v>#N/A</v>
      </c>
      <c r="N694" s="11">
        <f>SUM($K$4:K694)</f>
        <v>200</v>
      </c>
      <c r="O694" s="11" t="str">
        <f>IF(P694="","",IF(IFERROR(VLOOKUP(N694,Home!$C$8:$R$1048576,1,FALSE),"")=0,"",IFERROR(VLOOKUP(N694,Home!$C$8:$R$1048576,1,FALSE),"")))</f>
        <v/>
      </c>
      <c r="P694" s="11" t="str">
        <f>IF(IFERROR(VLOOKUP(W694,Home!$C$8:$R$1048576,3,FALSE),"")=0,"",IFERROR(VLOOKUP(W694,Home!$C$8:$R$1048576,3,FALSE),""))</f>
        <v/>
      </c>
      <c r="Q694" s="11" t="str">
        <f t="shared" si="225"/>
        <v/>
      </c>
      <c r="R694" s="130" t="e">
        <f>VLOOKUP(Q694,'Baggrund til lister'!$G$4:$H$15,2,FALSE)</f>
        <v>#N/A</v>
      </c>
      <c r="S694" s="11" t="str">
        <f t="shared" si="227"/>
        <v/>
      </c>
      <c r="T694" s="11" t="str">
        <f>IF(IFERROR(VLOOKUP(N694,Home!$C$8:$R$1048576,11,FALSE),"")=0,"",IFERROR(VLOOKUP(N694,Home!$C$8:$R$1048576,11,FALSE),""))</f>
        <v/>
      </c>
      <c r="U694" s="11" t="str">
        <f>IF(IFERROR(VLOOKUP(O694,Home!$C$8:$R$1048576,12,FALSE),"")=0,"",IFERROR(VLOOKUP(O694,Home!$C$8:$R$1048576,12,FALSE),""))</f>
        <v/>
      </c>
      <c r="V694" s="11" t="str">
        <f>IF(IFERROR(VLOOKUP(O694,Home!$C$8:$R$1048576,8,FALSE),"")=0,"",IFERROR(VLOOKUP(O694,Home!$C$8:$R$1048576,8,FALSE),""))</f>
        <v/>
      </c>
      <c r="W694" s="11" t="str">
        <f>IF(OR(VLOOKUP(N694,Home!$C$7:$I$207,6,FALSE)="",VLOOKUP(N694,Home!$C$7:$I$207,7,FALSE)=""),"FEJL",SUM(Baggrundsark!$K$4:K694))</f>
        <v>FEJL</v>
      </c>
      <c r="Y694">
        <v>691</v>
      </c>
      <c r="Z694" s="1"/>
      <c r="AC694" s="44"/>
      <c r="AD694">
        <f t="shared" si="234"/>
        <v>0</v>
      </c>
      <c r="AE694">
        <f>SUM($AD$4:AD694)</f>
        <v>1</v>
      </c>
      <c r="AF694" s="103" t="str">
        <f>IFERROR(VLOOKUP(AN694,Home!$C$8:$E$207,3,FALSE),"")</f>
        <v/>
      </c>
      <c r="AG694" s="103" t="str">
        <f>IFERROR(VLOOKUP(AN694,Home!$C$8:$E$207,2,FALSE),"")</f>
        <v/>
      </c>
      <c r="AH694" s="104" t="str">
        <f>IF(VLOOKUP(AE694,Home!$C$8:$I$207,6,FALSE)="","",VLOOKUP(AE694,Home!$C$8:$I$207,6,FALSE))</f>
        <v/>
      </c>
      <c r="AI694" s="104" t="e">
        <f t="shared" si="242"/>
        <v>#VALUE!</v>
      </c>
      <c r="AJ694" s="105" t="e">
        <f t="shared" si="235"/>
        <v>#VALUE!</v>
      </c>
      <c r="AK694" s="103" t="e">
        <f t="shared" si="228"/>
        <v>#VALUE!</v>
      </c>
      <c r="AL694" s="103" t="e">
        <f t="shared" si="236"/>
        <v>#VALUE!</v>
      </c>
      <c r="AN694" t="str">
        <f>IF(OR(VLOOKUP(AE694,Home!$C$8:$I$207,6,FALSE)="",VLOOKUP(AE694,Home!$C$8:$I$207,7,FALSE)=""),"FEJL",Baggrundsark!AE694)</f>
        <v>FEJL</v>
      </c>
      <c r="AO694">
        <f>IF(VLOOKUP(AE694,Home!$C$8:$N$207,12,FALSE)="Timelønnet",1,0)</f>
        <v>0</v>
      </c>
      <c r="AP694">
        <f>SUM($AO$4:AO694)*AO694</f>
        <v>0</v>
      </c>
      <c r="AQ694">
        <f t="shared" si="243"/>
        <v>1</v>
      </c>
      <c r="AR694" t="str">
        <f t="shared" si="243"/>
        <v/>
      </c>
      <c r="AS694" t="e">
        <f t="shared" si="237"/>
        <v>#VALUE!</v>
      </c>
      <c r="AT694" s="45" t="e">
        <f t="shared" si="244"/>
        <v>#VALUE!</v>
      </c>
      <c r="AU694">
        <f>VLOOKUP(AQ694,Home!$C$8:$J$207,8,FALSE)</f>
        <v>0</v>
      </c>
    </row>
    <row r="695" spans="1:47" x14ac:dyDescent="0.25">
      <c r="A695" s="6">
        <f t="shared" si="229"/>
        <v>0</v>
      </c>
      <c r="B695" s="6">
        <f t="shared" si="238"/>
        <v>0</v>
      </c>
      <c r="C695" s="6" t="str">
        <f t="shared" si="230"/>
        <v/>
      </c>
      <c r="D695" s="7">
        <f t="shared" si="231"/>
        <v>0</v>
      </c>
      <c r="E695" s="7">
        <f t="shared" si="239"/>
        <v>0</v>
      </c>
      <c r="F695" s="7" t="str">
        <f t="shared" si="232"/>
        <v/>
      </c>
      <c r="G695" s="6">
        <f t="shared" si="233"/>
        <v>0</v>
      </c>
      <c r="H695" s="6">
        <f t="shared" si="240"/>
        <v>0</v>
      </c>
      <c r="I695" s="6" t="str">
        <f t="shared" si="241"/>
        <v/>
      </c>
      <c r="J695" s="11">
        <v>692</v>
      </c>
      <c r="K695" s="11">
        <f>IF(IFERROR(VLOOKUP(J695,Home!$A$8:$B$1048576,1,FALSE),0)=0,0,1)</f>
        <v>0</v>
      </c>
      <c r="L695" s="129" t="e">
        <f>IF(VLOOKUP(O695,Home!$C$8:$R$207,6,FALSE)="","",VLOOKUP(O695,Home!$C$8:$R$207,6,FALSE))</f>
        <v>#N/A</v>
      </c>
      <c r="M695" s="129" t="e">
        <f t="shared" si="226"/>
        <v>#N/A</v>
      </c>
      <c r="N695" s="11">
        <f>SUM($K$4:K695)</f>
        <v>200</v>
      </c>
      <c r="O695" s="11" t="str">
        <f>IF(P695="","",IF(IFERROR(VLOOKUP(N695,Home!$C$8:$R$1048576,1,FALSE),"")=0,"",IFERROR(VLOOKUP(N695,Home!$C$8:$R$1048576,1,FALSE),"")))</f>
        <v/>
      </c>
      <c r="P695" s="11" t="str">
        <f>IF(IFERROR(VLOOKUP(W695,Home!$C$8:$R$1048576,3,FALSE),"")=0,"",IFERROR(VLOOKUP(W695,Home!$C$8:$R$1048576,3,FALSE),""))</f>
        <v/>
      </c>
      <c r="Q695" s="11" t="str">
        <f t="shared" si="225"/>
        <v/>
      </c>
      <c r="R695" s="130" t="e">
        <f>VLOOKUP(Q695,'Baggrund til lister'!$G$4:$H$15,2,FALSE)</f>
        <v>#N/A</v>
      </c>
      <c r="S695" s="11" t="str">
        <f t="shared" si="227"/>
        <v/>
      </c>
      <c r="T695" s="11" t="str">
        <f>IF(IFERROR(VLOOKUP(N695,Home!$C$8:$R$1048576,11,FALSE),"")=0,"",IFERROR(VLOOKUP(N695,Home!$C$8:$R$1048576,11,FALSE),""))</f>
        <v/>
      </c>
      <c r="U695" s="11" t="str">
        <f>IF(IFERROR(VLOOKUP(O695,Home!$C$8:$R$1048576,12,FALSE),"")=0,"",IFERROR(VLOOKUP(O695,Home!$C$8:$R$1048576,12,FALSE),""))</f>
        <v/>
      </c>
      <c r="V695" s="11" t="str">
        <f>IF(IFERROR(VLOOKUP(O695,Home!$C$8:$R$1048576,8,FALSE),"")=0,"",IFERROR(VLOOKUP(O695,Home!$C$8:$R$1048576,8,FALSE),""))</f>
        <v/>
      </c>
      <c r="W695" s="11" t="str">
        <f>IF(OR(VLOOKUP(N695,Home!$C$7:$I$207,6,FALSE)="",VLOOKUP(N695,Home!$C$7:$I$207,7,FALSE)=""),"FEJL",SUM(Baggrundsark!$K$4:K695))</f>
        <v>FEJL</v>
      </c>
      <c r="Y695">
        <v>692</v>
      </c>
      <c r="Z695" s="1"/>
      <c r="AC695" s="44"/>
      <c r="AD695">
        <f t="shared" si="234"/>
        <v>0</v>
      </c>
      <c r="AE695">
        <f>SUM($AD$4:AD695)</f>
        <v>1</v>
      </c>
      <c r="AF695" s="103" t="str">
        <f>IFERROR(VLOOKUP(AN695,Home!$C$8:$E$207,3,FALSE),"")</f>
        <v/>
      </c>
      <c r="AG695" s="103" t="str">
        <f>IFERROR(VLOOKUP(AN695,Home!$C$8:$E$207,2,FALSE),"")</f>
        <v/>
      </c>
      <c r="AH695" s="104" t="str">
        <f>IF(VLOOKUP(AE695,Home!$C$8:$I$207,6,FALSE)="","",VLOOKUP(AE695,Home!$C$8:$I$207,6,FALSE))</f>
        <v/>
      </c>
      <c r="AI695" s="104" t="e">
        <f t="shared" si="242"/>
        <v>#VALUE!</v>
      </c>
      <c r="AJ695" s="105" t="e">
        <f t="shared" si="235"/>
        <v>#VALUE!</v>
      </c>
      <c r="AK695" s="103" t="e">
        <f t="shared" si="228"/>
        <v>#VALUE!</v>
      </c>
      <c r="AL695" s="103" t="e">
        <f t="shared" si="236"/>
        <v>#VALUE!</v>
      </c>
      <c r="AN695" t="str">
        <f>IF(OR(VLOOKUP(AE695,Home!$C$8:$I$207,6,FALSE)="",VLOOKUP(AE695,Home!$C$8:$I$207,7,FALSE)=""),"FEJL",Baggrundsark!AE695)</f>
        <v>FEJL</v>
      </c>
      <c r="AO695">
        <f>IF(VLOOKUP(AE695,Home!$C$8:$N$207,12,FALSE)="Timelønnet",1,0)</f>
        <v>0</v>
      </c>
      <c r="AP695">
        <f>SUM($AO$4:AO695)*AO695</f>
        <v>0</v>
      </c>
      <c r="AQ695">
        <f t="shared" si="243"/>
        <v>1</v>
      </c>
      <c r="AR695" t="str">
        <f t="shared" si="243"/>
        <v/>
      </c>
      <c r="AS695" t="e">
        <f t="shared" si="237"/>
        <v>#VALUE!</v>
      </c>
      <c r="AT695" s="45" t="e">
        <f t="shared" si="244"/>
        <v>#VALUE!</v>
      </c>
      <c r="AU695">
        <f>VLOOKUP(AQ695,Home!$C$8:$J$207,8,FALSE)</f>
        <v>0</v>
      </c>
    </row>
    <row r="696" spans="1:47" x14ac:dyDescent="0.25">
      <c r="A696" s="6">
        <f t="shared" si="229"/>
        <v>0</v>
      </c>
      <c r="B696" s="6">
        <f t="shared" si="238"/>
        <v>0</v>
      </c>
      <c r="C696" s="6" t="str">
        <f t="shared" si="230"/>
        <v/>
      </c>
      <c r="D696" s="7">
        <f t="shared" si="231"/>
        <v>0</v>
      </c>
      <c r="E696" s="7">
        <f t="shared" si="239"/>
        <v>0</v>
      </c>
      <c r="F696" s="7" t="str">
        <f t="shared" si="232"/>
        <v/>
      </c>
      <c r="G696" s="6">
        <f t="shared" si="233"/>
        <v>0</v>
      </c>
      <c r="H696" s="6">
        <f t="shared" si="240"/>
        <v>0</v>
      </c>
      <c r="I696" s="6" t="str">
        <f t="shared" si="241"/>
        <v/>
      </c>
      <c r="J696" s="11">
        <v>693</v>
      </c>
      <c r="K696" s="11">
        <f>IF(IFERROR(VLOOKUP(J696,Home!$A$8:$B$1048576,1,FALSE),0)=0,0,1)</f>
        <v>0</v>
      </c>
      <c r="L696" s="129" t="e">
        <f>IF(VLOOKUP(O696,Home!$C$8:$R$207,6,FALSE)="","",VLOOKUP(O696,Home!$C$8:$R$207,6,FALSE))</f>
        <v>#N/A</v>
      </c>
      <c r="M696" s="129" t="e">
        <f t="shared" si="226"/>
        <v>#N/A</v>
      </c>
      <c r="N696" s="11">
        <f>SUM($K$4:K696)</f>
        <v>200</v>
      </c>
      <c r="O696" s="11" t="str">
        <f>IF(P696="","",IF(IFERROR(VLOOKUP(N696,Home!$C$8:$R$1048576,1,FALSE),"")=0,"",IFERROR(VLOOKUP(N696,Home!$C$8:$R$1048576,1,FALSE),"")))</f>
        <v/>
      </c>
      <c r="P696" s="11" t="str">
        <f>IF(IFERROR(VLOOKUP(W696,Home!$C$8:$R$1048576,3,FALSE),"")=0,"",IFERROR(VLOOKUP(W696,Home!$C$8:$R$1048576,3,FALSE),""))</f>
        <v/>
      </c>
      <c r="Q696" s="11" t="str">
        <f t="shared" si="225"/>
        <v/>
      </c>
      <c r="R696" s="130" t="e">
        <f>VLOOKUP(Q696,'Baggrund til lister'!$G$4:$H$15,2,FALSE)</f>
        <v>#N/A</v>
      </c>
      <c r="S696" s="11" t="str">
        <f t="shared" si="227"/>
        <v/>
      </c>
      <c r="T696" s="11" t="str">
        <f>IF(IFERROR(VLOOKUP(N696,Home!$C$8:$R$1048576,11,FALSE),"")=0,"",IFERROR(VLOOKUP(N696,Home!$C$8:$R$1048576,11,FALSE),""))</f>
        <v/>
      </c>
      <c r="U696" s="11" t="str">
        <f>IF(IFERROR(VLOOKUP(O696,Home!$C$8:$R$1048576,12,FALSE),"")=0,"",IFERROR(VLOOKUP(O696,Home!$C$8:$R$1048576,12,FALSE),""))</f>
        <v/>
      </c>
      <c r="V696" s="11" t="str">
        <f>IF(IFERROR(VLOOKUP(O696,Home!$C$8:$R$1048576,8,FALSE),"")=0,"",IFERROR(VLOOKUP(O696,Home!$C$8:$R$1048576,8,FALSE),""))</f>
        <v/>
      </c>
      <c r="W696" s="11" t="str">
        <f>IF(OR(VLOOKUP(N696,Home!$C$7:$I$207,6,FALSE)="",VLOOKUP(N696,Home!$C$7:$I$207,7,FALSE)=""),"FEJL",SUM(Baggrundsark!$K$4:K696))</f>
        <v>FEJL</v>
      </c>
      <c r="Y696">
        <v>693</v>
      </c>
      <c r="Z696" s="1"/>
      <c r="AC696" s="44"/>
      <c r="AD696">
        <f t="shared" si="234"/>
        <v>0</v>
      </c>
      <c r="AE696">
        <f>SUM($AD$4:AD696)</f>
        <v>1</v>
      </c>
      <c r="AF696" s="103" t="str">
        <f>IFERROR(VLOOKUP(AN696,Home!$C$8:$E$207,3,FALSE),"")</f>
        <v/>
      </c>
      <c r="AG696" s="103" t="str">
        <f>IFERROR(VLOOKUP(AN696,Home!$C$8:$E$207,2,FALSE),"")</f>
        <v/>
      </c>
      <c r="AH696" s="104" t="str">
        <f>IF(VLOOKUP(AE696,Home!$C$8:$I$207,6,FALSE)="","",VLOOKUP(AE696,Home!$C$8:$I$207,6,FALSE))</f>
        <v/>
      </c>
      <c r="AI696" s="104" t="e">
        <f t="shared" si="242"/>
        <v>#VALUE!</v>
      </c>
      <c r="AJ696" s="105" t="e">
        <f t="shared" si="235"/>
        <v>#VALUE!</v>
      </c>
      <c r="AK696" s="103" t="e">
        <f t="shared" si="228"/>
        <v>#VALUE!</v>
      </c>
      <c r="AL696" s="103" t="e">
        <f t="shared" si="236"/>
        <v>#VALUE!</v>
      </c>
      <c r="AN696" t="str">
        <f>IF(OR(VLOOKUP(AE696,Home!$C$8:$I$207,6,FALSE)="",VLOOKUP(AE696,Home!$C$8:$I$207,7,FALSE)=""),"FEJL",Baggrundsark!AE696)</f>
        <v>FEJL</v>
      </c>
      <c r="AO696">
        <f>IF(VLOOKUP(AE696,Home!$C$8:$N$207,12,FALSE)="Timelønnet",1,0)</f>
        <v>0</v>
      </c>
      <c r="AP696">
        <f>SUM($AO$4:AO696)*AO696</f>
        <v>0</v>
      </c>
      <c r="AQ696">
        <f t="shared" si="243"/>
        <v>1</v>
      </c>
      <c r="AR696" t="str">
        <f t="shared" si="243"/>
        <v/>
      </c>
      <c r="AS696" t="e">
        <f t="shared" si="237"/>
        <v>#VALUE!</v>
      </c>
      <c r="AT696" s="45" t="e">
        <f t="shared" si="244"/>
        <v>#VALUE!</v>
      </c>
      <c r="AU696">
        <f>VLOOKUP(AQ696,Home!$C$8:$J$207,8,FALSE)</f>
        <v>0</v>
      </c>
    </row>
    <row r="697" spans="1:47" x14ac:dyDescent="0.25">
      <c r="A697" s="6">
        <f t="shared" si="229"/>
        <v>0</v>
      </c>
      <c r="B697" s="6">
        <f t="shared" si="238"/>
        <v>0</v>
      </c>
      <c r="C697" s="6" t="str">
        <f t="shared" si="230"/>
        <v/>
      </c>
      <c r="D697" s="7">
        <f t="shared" si="231"/>
        <v>0</v>
      </c>
      <c r="E697" s="7">
        <f t="shared" si="239"/>
        <v>0</v>
      </c>
      <c r="F697" s="7" t="str">
        <f t="shared" si="232"/>
        <v/>
      </c>
      <c r="G697" s="6">
        <f t="shared" si="233"/>
        <v>0</v>
      </c>
      <c r="H697" s="6">
        <f t="shared" si="240"/>
        <v>0</v>
      </c>
      <c r="I697" s="6" t="str">
        <f t="shared" si="241"/>
        <v/>
      </c>
      <c r="J697" s="11">
        <v>694</v>
      </c>
      <c r="K697" s="11">
        <f>IF(IFERROR(VLOOKUP(J697,Home!$A$8:$B$1048576,1,FALSE),0)=0,0,1)</f>
        <v>0</v>
      </c>
      <c r="L697" s="129" t="e">
        <f>IF(VLOOKUP(O697,Home!$C$8:$R$207,6,FALSE)="","",VLOOKUP(O697,Home!$C$8:$R$207,6,FALSE))</f>
        <v>#N/A</v>
      </c>
      <c r="M697" s="129" t="e">
        <f t="shared" si="226"/>
        <v>#N/A</v>
      </c>
      <c r="N697" s="11">
        <f>SUM($K$4:K697)</f>
        <v>200</v>
      </c>
      <c r="O697" s="11" t="str">
        <f>IF(P697="","",IF(IFERROR(VLOOKUP(N697,Home!$C$8:$R$1048576,1,FALSE),"")=0,"",IFERROR(VLOOKUP(N697,Home!$C$8:$R$1048576,1,FALSE),"")))</f>
        <v/>
      </c>
      <c r="P697" s="11" t="str">
        <f>IF(IFERROR(VLOOKUP(W697,Home!$C$8:$R$1048576,3,FALSE),"")=0,"",IFERROR(VLOOKUP(W697,Home!$C$8:$R$1048576,3,FALSE),""))</f>
        <v/>
      </c>
      <c r="Q697" s="11" t="str">
        <f t="shared" ref="Q697:Q760" si="245">IFERROR(MONTH(M697),"")</f>
        <v/>
      </c>
      <c r="R697" s="130" t="e">
        <f>VLOOKUP(Q697,'Baggrund til lister'!$G$4:$H$15,2,FALSE)</f>
        <v>#N/A</v>
      </c>
      <c r="S697" s="11" t="str">
        <f t="shared" si="227"/>
        <v/>
      </c>
      <c r="T697" s="11" t="str">
        <f>IF(IFERROR(VLOOKUP(N697,Home!$C$8:$R$1048576,11,FALSE),"")=0,"",IFERROR(VLOOKUP(N697,Home!$C$8:$R$1048576,11,FALSE),""))</f>
        <v/>
      </c>
      <c r="U697" s="11" t="str">
        <f>IF(IFERROR(VLOOKUP(O697,Home!$C$8:$R$1048576,12,FALSE),"")=0,"",IFERROR(VLOOKUP(O697,Home!$C$8:$R$1048576,12,FALSE),""))</f>
        <v/>
      </c>
      <c r="V697" s="11" t="str">
        <f>IF(IFERROR(VLOOKUP(O697,Home!$C$8:$R$1048576,8,FALSE),"")=0,"",IFERROR(VLOOKUP(O697,Home!$C$8:$R$1048576,8,FALSE),""))</f>
        <v/>
      </c>
      <c r="W697" s="11" t="str">
        <f>IF(OR(VLOOKUP(N697,Home!$C$7:$I$207,6,FALSE)="",VLOOKUP(N697,Home!$C$7:$I$207,7,FALSE)=""),"FEJL",SUM(Baggrundsark!$K$4:K697))</f>
        <v>FEJL</v>
      </c>
      <c r="Y697">
        <v>694</v>
      </c>
      <c r="Z697" s="1"/>
      <c r="AC697" s="44"/>
      <c r="AD697">
        <f t="shared" si="234"/>
        <v>0</v>
      </c>
      <c r="AE697">
        <f>SUM($AD$4:AD697)</f>
        <v>1</v>
      </c>
      <c r="AF697" s="103" t="str">
        <f>IFERROR(VLOOKUP(AN697,Home!$C$8:$E$207,3,FALSE),"")</f>
        <v/>
      </c>
      <c r="AG697" s="103" t="str">
        <f>IFERROR(VLOOKUP(AN697,Home!$C$8:$E$207,2,FALSE),"")</f>
        <v/>
      </c>
      <c r="AH697" s="104" t="str">
        <f>IF(VLOOKUP(AE697,Home!$C$8:$I$207,6,FALSE)="","",VLOOKUP(AE697,Home!$C$8:$I$207,6,FALSE))</f>
        <v/>
      </c>
      <c r="AI697" s="104" t="e">
        <f t="shared" si="242"/>
        <v>#VALUE!</v>
      </c>
      <c r="AJ697" s="105" t="e">
        <f t="shared" si="235"/>
        <v>#VALUE!</v>
      </c>
      <c r="AK697" s="103" t="e">
        <f t="shared" si="228"/>
        <v>#VALUE!</v>
      </c>
      <c r="AL697" s="103" t="e">
        <f t="shared" si="236"/>
        <v>#VALUE!</v>
      </c>
      <c r="AN697" t="str">
        <f>IF(OR(VLOOKUP(AE697,Home!$C$8:$I$207,6,FALSE)="",VLOOKUP(AE697,Home!$C$8:$I$207,7,FALSE)=""),"FEJL",Baggrundsark!AE697)</f>
        <v>FEJL</v>
      </c>
      <c r="AO697">
        <f>IF(VLOOKUP(AE697,Home!$C$8:$N$207,12,FALSE)="Timelønnet",1,0)</f>
        <v>0</v>
      </c>
      <c r="AP697">
        <f>SUM($AO$4:AO697)*AO697</f>
        <v>0</v>
      </c>
      <c r="AQ697">
        <f t="shared" si="243"/>
        <v>1</v>
      </c>
      <c r="AR697" t="str">
        <f t="shared" si="243"/>
        <v/>
      </c>
      <c r="AS697" t="e">
        <f t="shared" si="237"/>
        <v>#VALUE!</v>
      </c>
      <c r="AT697" s="45" t="e">
        <f t="shared" si="244"/>
        <v>#VALUE!</v>
      </c>
      <c r="AU697">
        <f>VLOOKUP(AQ697,Home!$C$8:$J$207,8,FALSE)</f>
        <v>0</v>
      </c>
    </row>
    <row r="698" spans="1:47" x14ac:dyDescent="0.25">
      <c r="A698" s="6">
        <f t="shared" si="229"/>
        <v>0</v>
      </c>
      <c r="B698" s="6">
        <f t="shared" si="238"/>
        <v>0</v>
      </c>
      <c r="C698" s="6" t="str">
        <f t="shared" si="230"/>
        <v/>
      </c>
      <c r="D698" s="7">
        <f t="shared" si="231"/>
        <v>0</v>
      </c>
      <c r="E698" s="7">
        <f t="shared" si="239"/>
        <v>0</v>
      </c>
      <c r="F698" s="7" t="str">
        <f t="shared" si="232"/>
        <v/>
      </c>
      <c r="G698" s="6">
        <f t="shared" si="233"/>
        <v>0</v>
      </c>
      <c r="H698" s="6">
        <f t="shared" si="240"/>
        <v>0</v>
      </c>
      <c r="I698" s="6" t="str">
        <f t="shared" si="241"/>
        <v/>
      </c>
      <c r="J698" s="11">
        <v>695</v>
      </c>
      <c r="K698" s="11">
        <f>IF(IFERROR(VLOOKUP(J698,Home!$A$8:$B$1048576,1,FALSE),0)=0,0,1)</f>
        <v>0</v>
      </c>
      <c r="L698" s="129" t="e">
        <f>IF(VLOOKUP(O698,Home!$C$8:$R$207,6,FALSE)="","",VLOOKUP(O698,Home!$C$8:$R$207,6,FALSE))</f>
        <v>#N/A</v>
      </c>
      <c r="M698" s="129" t="e">
        <f t="shared" si="226"/>
        <v>#N/A</v>
      </c>
      <c r="N698" s="11">
        <f>SUM($K$4:K698)</f>
        <v>200</v>
      </c>
      <c r="O698" s="11" t="str">
        <f>IF(P698="","",IF(IFERROR(VLOOKUP(N698,Home!$C$8:$R$1048576,1,FALSE),"")=0,"",IFERROR(VLOOKUP(N698,Home!$C$8:$R$1048576,1,FALSE),"")))</f>
        <v/>
      </c>
      <c r="P698" s="11" t="str">
        <f>IF(IFERROR(VLOOKUP(W698,Home!$C$8:$R$1048576,3,FALSE),"")=0,"",IFERROR(VLOOKUP(W698,Home!$C$8:$R$1048576,3,FALSE),""))</f>
        <v/>
      </c>
      <c r="Q698" s="11" t="str">
        <f t="shared" si="245"/>
        <v/>
      </c>
      <c r="R698" s="130" t="e">
        <f>VLOOKUP(Q698,'Baggrund til lister'!$G$4:$H$15,2,FALSE)</f>
        <v>#N/A</v>
      </c>
      <c r="S698" s="11" t="str">
        <f t="shared" si="227"/>
        <v/>
      </c>
      <c r="T698" s="11" t="str">
        <f>IF(IFERROR(VLOOKUP(N698,Home!$C$8:$R$1048576,11,FALSE),"")=0,"",IFERROR(VLOOKUP(N698,Home!$C$8:$R$1048576,11,FALSE),""))</f>
        <v/>
      </c>
      <c r="U698" s="11" t="str">
        <f>IF(IFERROR(VLOOKUP(O698,Home!$C$8:$R$1048576,12,FALSE),"")=0,"",IFERROR(VLOOKUP(O698,Home!$C$8:$R$1048576,12,FALSE),""))</f>
        <v/>
      </c>
      <c r="V698" s="11" t="str">
        <f>IF(IFERROR(VLOOKUP(O698,Home!$C$8:$R$1048576,8,FALSE),"")=0,"",IFERROR(VLOOKUP(O698,Home!$C$8:$R$1048576,8,FALSE),""))</f>
        <v/>
      </c>
      <c r="W698" s="11" t="str">
        <f>IF(OR(VLOOKUP(N698,Home!$C$7:$I$207,6,FALSE)="",VLOOKUP(N698,Home!$C$7:$I$207,7,FALSE)=""),"FEJL",SUM(Baggrundsark!$K$4:K698))</f>
        <v>FEJL</v>
      </c>
      <c r="Y698">
        <v>695</v>
      </c>
      <c r="Z698" s="1"/>
      <c r="AC698" s="44"/>
      <c r="AD698">
        <f t="shared" si="234"/>
        <v>0</v>
      </c>
      <c r="AE698">
        <f>SUM($AD$4:AD698)</f>
        <v>1</v>
      </c>
      <c r="AF698" s="103" t="str">
        <f>IFERROR(VLOOKUP(AN698,Home!$C$8:$E$207,3,FALSE),"")</f>
        <v/>
      </c>
      <c r="AG698" s="103" t="str">
        <f>IFERROR(VLOOKUP(AN698,Home!$C$8:$E$207,2,FALSE),"")</f>
        <v/>
      </c>
      <c r="AH698" s="104" t="str">
        <f>IF(VLOOKUP(AE698,Home!$C$8:$I$207,6,FALSE)="","",VLOOKUP(AE698,Home!$C$8:$I$207,6,FALSE))</f>
        <v/>
      </c>
      <c r="AI698" s="104" t="e">
        <f t="shared" si="242"/>
        <v>#VALUE!</v>
      </c>
      <c r="AJ698" s="105" t="e">
        <f t="shared" si="235"/>
        <v>#VALUE!</v>
      </c>
      <c r="AK698" s="103" t="e">
        <f t="shared" si="228"/>
        <v>#VALUE!</v>
      </c>
      <c r="AL698" s="103" t="e">
        <f t="shared" si="236"/>
        <v>#VALUE!</v>
      </c>
      <c r="AN698" t="str">
        <f>IF(OR(VLOOKUP(AE698,Home!$C$8:$I$207,6,FALSE)="",VLOOKUP(AE698,Home!$C$8:$I$207,7,FALSE)=""),"FEJL",Baggrundsark!AE698)</f>
        <v>FEJL</v>
      </c>
      <c r="AO698">
        <f>IF(VLOOKUP(AE698,Home!$C$8:$N$207,12,FALSE)="Timelønnet",1,0)</f>
        <v>0</v>
      </c>
      <c r="AP698">
        <f>SUM($AO$4:AO698)*AO698</f>
        <v>0</v>
      </c>
      <c r="AQ698">
        <f t="shared" si="243"/>
        <v>1</v>
      </c>
      <c r="AR698" t="str">
        <f t="shared" si="243"/>
        <v/>
      </c>
      <c r="AS698" t="e">
        <f t="shared" si="237"/>
        <v>#VALUE!</v>
      </c>
      <c r="AT698" s="45" t="e">
        <f t="shared" si="244"/>
        <v>#VALUE!</v>
      </c>
      <c r="AU698">
        <f>VLOOKUP(AQ698,Home!$C$8:$J$207,8,FALSE)</f>
        <v>0</v>
      </c>
    </row>
    <row r="699" spans="1:47" x14ac:dyDescent="0.25">
      <c r="A699" s="6">
        <f t="shared" si="229"/>
        <v>0</v>
      </c>
      <c r="B699" s="6">
        <f t="shared" si="238"/>
        <v>0</v>
      </c>
      <c r="C699" s="6" t="str">
        <f t="shared" si="230"/>
        <v/>
      </c>
      <c r="D699" s="7">
        <f t="shared" si="231"/>
        <v>0</v>
      </c>
      <c r="E699" s="7">
        <f t="shared" si="239"/>
        <v>0</v>
      </c>
      <c r="F699" s="7" t="str">
        <f t="shared" si="232"/>
        <v/>
      </c>
      <c r="G699" s="6">
        <f t="shared" si="233"/>
        <v>0</v>
      </c>
      <c r="H699" s="6">
        <f t="shared" si="240"/>
        <v>0</v>
      </c>
      <c r="I699" s="6" t="str">
        <f t="shared" si="241"/>
        <v/>
      </c>
      <c r="J699" s="11">
        <v>696</v>
      </c>
      <c r="K699" s="11">
        <f>IF(IFERROR(VLOOKUP(J699,Home!$A$8:$B$1048576,1,FALSE),0)=0,0,1)</f>
        <v>0</v>
      </c>
      <c r="L699" s="129" t="e">
        <f>IF(VLOOKUP(O699,Home!$C$8:$R$207,6,FALSE)="","",VLOOKUP(O699,Home!$C$8:$R$207,6,FALSE))</f>
        <v>#N/A</v>
      </c>
      <c r="M699" s="129" t="e">
        <f t="shared" si="226"/>
        <v>#N/A</v>
      </c>
      <c r="N699" s="11">
        <f>SUM($K$4:K699)</f>
        <v>200</v>
      </c>
      <c r="O699" s="11" t="str">
        <f>IF(P699="","",IF(IFERROR(VLOOKUP(N699,Home!$C$8:$R$1048576,1,FALSE),"")=0,"",IFERROR(VLOOKUP(N699,Home!$C$8:$R$1048576,1,FALSE),"")))</f>
        <v/>
      </c>
      <c r="P699" s="11" t="str">
        <f>IF(IFERROR(VLOOKUP(W699,Home!$C$8:$R$1048576,3,FALSE),"")=0,"",IFERROR(VLOOKUP(W699,Home!$C$8:$R$1048576,3,FALSE),""))</f>
        <v/>
      </c>
      <c r="Q699" s="11" t="str">
        <f t="shared" si="245"/>
        <v/>
      </c>
      <c r="R699" s="130" t="e">
        <f>VLOOKUP(Q699,'Baggrund til lister'!$G$4:$H$15,2,FALSE)</f>
        <v>#N/A</v>
      </c>
      <c r="S699" s="11" t="str">
        <f t="shared" si="227"/>
        <v/>
      </c>
      <c r="T699" s="11" t="str">
        <f>IF(IFERROR(VLOOKUP(N699,Home!$C$8:$R$1048576,11,FALSE),"")=0,"",IFERROR(VLOOKUP(N699,Home!$C$8:$R$1048576,11,FALSE),""))</f>
        <v/>
      </c>
      <c r="U699" s="11" t="str">
        <f>IF(IFERROR(VLOOKUP(O699,Home!$C$8:$R$1048576,12,FALSE),"")=0,"",IFERROR(VLOOKUP(O699,Home!$C$8:$R$1048576,12,FALSE),""))</f>
        <v/>
      </c>
      <c r="V699" s="11" t="str">
        <f>IF(IFERROR(VLOOKUP(O699,Home!$C$8:$R$1048576,8,FALSE),"")=0,"",IFERROR(VLOOKUP(O699,Home!$C$8:$R$1048576,8,FALSE),""))</f>
        <v/>
      </c>
      <c r="W699" s="11" t="str">
        <f>IF(OR(VLOOKUP(N699,Home!$C$7:$I$207,6,FALSE)="",VLOOKUP(N699,Home!$C$7:$I$207,7,FALSE)=""),"FEJL",SUM(Baggrundsark!$K$4:K699))</f>
        <v>FEJL</v>
      </c>
      <c r="Y699">
        <v>696</v>
      </c>
      <c r="Z699" s="1"/>
      <c r="AC699" s="44"/>
      <c r="AD699">
        <f t="shared" si="234"/>
        <v>0</v>
      </c>
      <c r="AE699">
        <f>SUM($AD$4:AD699)</f>
        <v>1</v>
      </c>
      <c r="AF699" s="103" t="str">
        <f>IFERROR(VLOOKUP(AN699,Home!$C$8:$E$207,3,FALSE),"")</f>
        <v/>
      </c>
      <c r="AG699" s="103" t="str">
        <f>IFERROR(VLOOKUP(AN699,Home!$C$8:$E$207,2,FALSE),"")</f>
        <v/>
      </c>
      <c r="AH699" s="104" t="str">
        <f>IF(VLOOKUP(AE699,Home!$C$8:$I$207,6,FALSE)="","",VLOOKUP(AE699,Home!$C$8:$I$207,6,FALSE))</f>
        <v/>
      </c>
      <c r="AI699" s="104" t="e">
        <f t="shared" si="242"/>
        <v>#VALUE!</v>
      </c>
      <c r="AJ699" s="105" t="e">
        <f t="shared" si="235"/>
        <v>#VALUE!</v>
      </c>
      <c r="AK699" s="103" t="e">
        <f t="shared" si="228"/>
        <v>#VALUE!</v>
      </c>
      <c r="AL699" s="103" t="e">
        <f t="shared" si="236"/>
        <v>#VALUE!</v>
      </c>
      <c r="AN699" t="str">
        <f>IF(OR(VLOOKUP(AE699,Home!$C$8:$I$207,6,FALSE)="",VLOOKUP(AE699,Home!$C$8:$I$207,7,FALSE)=""),"FEJL",Baggrundsark!AE699)</f>
        <v>FEJL</v>
      </c>
      <c r="AO699">
        <f>IF(VLOOKUP(AE699,Home!$C$8:$N$207,12,FALSE)="Timelønnet",1,0)</f>
        <v>0</v>
      </c>
      <c r="AP699">
        <f>SUM($AO$4:AO699)*AO699</f>
        <v>0</v>
      </c>
      <c r="AQ699">
        <f t="shared" si="243"/>
        <v>1</v>
      </c>
      <c r="AR699" t="str">
        <f t="shared" si="243"/>
        <v/>
      </c>
      <c r="AS699" t="e">
        <f t="shared" si="237"/>
        <v>#VALUE!</v>
      </c>
      <c r="AT699" s="45" t="e">
        <f t="shared" si="244"/>
        <v>#VALUE!</v>
      </c>
      <c r="AU699">
        <f>VLOOKUP(AQ699,Home!$C$8:$J$207,8,FALSE)</f>
        <v>0</v>
      </c>
    </row>
    <row r="700" spans="1:47" x14ac:dyDescent="0.25">
      <c r="A700" s="6">
        <f t="shared" si="229"/>
        <v>0</v>
      </c>
      <c r="B700" s="6">
        <f t="shared" si="238"/>
        <v>0</v>
      </c>
      <c r="C700" s="6" t="str">
        <f t="shared" si="230"/>
        <v/>
      </c>
      <c r="D700" s="7">
        <f t="shared" si="231"/>
        <v>0</v>
      </c>
      <c r="E700" s="7">
        <f t="shared" si="239"/>
        <v>0</v>
      </c>
      <c r="F700" s="7" t="str">
        <f t="shared" si="232"/>
        <v/>
      </c>
      <c r="G700" s="6">
        <f t="shared" si="233"/>
        <v>0</v>
      </c>
      <c r="H700" s="6">
        <f t="shared" si="240"/>
        <v>0</v>
      </c>
      <c r="I700" s="6" t="str">
        <f t="shared" si="241"/>
        <v/>
      </c>
      <c r="J700" s="11">
        <v>697</v>
      </c>
      <c r="K700" s="11">
        <f>IF(IFERROR(VLOOKUP(J700,Home!$A$8:$B$1048576,1,FALSE),0)=0,0,1)</f>
        <v>0</v>
      </c>
      <c r="L700" s="129" t="e">
        <f>IF(VLOOKUP(O700,Home!$C$8:$R$207,6,FALSE)="","",VLOOKUP(O700,Home!$C$8:$R$207,6,FALSE))</f>
        <v>#N/A</v>
      </c>
      <c r="M700" s="129" t="e">
        <f t="shared" si="226"/>
        <v>#N/A</v>
      </c>
      <c r="N700" s="11">
        <f>SUM($K$4:K700)</f>
        <v>200</v>
      </c>
      <c r="O700" s="11" t="str">
        <f>IF(P700="","",IF(IFERROR(VLOOKUP(N700,Home!$C$8:$R$1048576,1,FALSE),"")=0,"",IFERROR(VLOOKUP(N700,Home!$C$8:$R$1048576,1,FALSE),"")))</f>
        <v/>
      </c>
      <c r="P700" s="11" t="str">
        <f>IF(IFERROR(VLOOKUP(W700,Home!$C$8:$R$1048576,3,FALSE),"")=0,"",IFERROR(VLOOKUP(W700,Home!$C$8:$R$1048576,3,FALSE),""))</f>
        <v/>
      </c>
      <c r="Q700" s="11" t="str">
        <f t="shared" si="245"/>
        <v/>
      </c>
      <c r="R700" s="130" t="e">
        <f>VLOOKUP(Q700,'Baggrund til lister'!$G$4:$H$15,2,FALSE)</f>
        <v>#N/A</v>
      </c>
      <c r="S700" s="11" t="str">
        <f t="shared" si="227"/>
        <v/>
      </c>
      <c r="T700" s="11" t="str">
        <f>IF(IFERROR(VLOOKUP(N700,Home!$C$8:$R$1048576,11,FALSE),"")=0,"",IFERROR(VLOOKUP(N700,Home!$C$8:$R$1048576,11,FALSE),""))</f>
        <v/>
      </c>
      <c r="U700" s="11" t="str">
        <f>IF(IFERROR(VLOOKUP(O700,Home!$C$8:$R$1048576,12,FALSE),"")=0,"",IFERROR(VLOOKUP(O700,Home!$C$8:$R$1048576,12,FALSE),""))</f>
        <v/>
      </c>
      <c r="V700" s="11" t="str">
        <f>IF(IFERROR(VLOOKUP(O700,Home!$C$8:$R$1048576,8,FALSE),"")=0,"",IFERROR(VLOOKUP(O700,Home!$C$8:$R$1048576,8,FALSE),""))</f>
        <v/>
      </c>
      <c r="W700" s="11" t="str">
        <f>IF(OR(VLOOKUP(N700,Home!$C$7:$I$207,6,FALSE)="",VLOOKUP(N700,Home!$C$7:$I$207,7,FALSE)=""),"FEJL",SUM(Baggrundsark!$K$4:K700))</f>
        <v>FEJL</v>
      </c>
      <c r="Y700">
        <v>697</v>
      </c>
      <c r="Z700" s="1"/>
      <c r="AC700" s="44"/>
      <c r="AD700">
        <f t="shared" si="234"/>
        <v>0</v>
      </c>
      <c r="AE700">
        <f>SUM($AD$4:AD700)</f>
        <v>1</v>
      </c>
      <c r="AF700" s="103" t="str">
        <f>IFERROR(VLOOKUP(AN700,Home!$C$8:$E$207,3,FALSE),"")</f>
        <v/>
      </c>
      <c r="AG700" s="103" t="str">
        <f>IFERROR(VLOOKUP(AN700,Home!$C$8:$E$207,2,FALSE),"")</f>
        <v/>
      </c>
      <c r="AH700" s="104" t="str">
        <f>IF(VLOOKUP(AE700,Home!$C$8:$I$207,6,FALSE)="","",VLOOKUP(AE700,Home!$C$8:$I$207,6,FALSE))</f>
        <v/>
      </c>
      <c r="AI700" s="104" t="e">
        <f t="shared" si="242"/>
        <v>#VALUE!</v>
      </c>
      <c r="AJ700" s="105" t="e">
        <f t="shared" si="235"/>
        <v>#VALUE!</v>
      </c>
      <c r="AK700" s="103" t="e">
        <f t="shared" si="228"/>
        <v>#VALUE!</v>
      </c>
      <c r="AL700" s="103" t="e">
        <f t="shared" si="236"/>
        <v>#VALUE!</v>
      </c>
      <c r="AN700" t="str">
        <f>IF(OR(VLOOKUP(AE700,Home!$C$8:$I$207,6,FALSE)="",VLOOKUP(AE700,Home!$C$8:$I$207,7,FALSE)=""),"FEJL",Baggrundsark!AE700)</f>
        <v>FEJL</v>
      </c>
      <c r="AO700">
        <f>IF(VLOOKUP(AE700,Home!$C$8:$N$207,12,FALSE)="Timelønnet",1,0)</f>
        <v>0</v>
      </c>
      <c r="AP700">
        <f>SUM($AO$4:AO700)*AO700</f>
        <v>0</v>
      </c>
      <c r="AQ700">
        <f t="shared" si="243"/>
        <v>1</v>
      </c>
      <c r="AR700" t="str">
        <f t="shared" si="243"/>
        <v/>
      </c>
      <c r="AS700" t="e">
        <f t="shared" si="237"/>
        <v>#VALUE!</v>
      </c>
      <c r="AT700" s="45" t="e">
        <f t="shared" si="244"/>
        <v>#VALUE!</v>
      </c>
      <c r="AU700">
        <f>VLOOKUP(AQ700,Home!$C$8:$J$207,8,FALSE)</f>
        <v>0</v>
      </c>
    </row>
    <row r="701" spans="1:47" x14ac:dyDescent="0.25">
      <c r="A701" s="6">
        <f t="shared" si="229"/>
        <v>0</v>
      </c>
      <c r="B701" s="6">
        <f t="shared" si="238"/>
        <v>0</v>
      </c>
      <c r="C701" s="6" t="str">
        <f t="shared" si="230"/>
        <v/>
      </c>
      <c r="D701" s="7">
        <f t="shared" si="231"/>
        <v>0</v>
      </c>
      <c r="E701" s="7">
        <f t="shared" si="239"/>
        <v>0</v>
      </c>
      <c r="F701" s="7" t="str">
        <f t="shared" si="232"/>
        <v/>
      </c>
      <c r="G701" s="6">
        <f t="shared" si="233"/>
        <v>0</v>
      </c>
      <c r="H701" s="6">
        <f t="shared" si="240"/>
        <v>0</v>
      </c>
      <c r="I701" s="6" t="str">
        <f t="shared" si="241"/>
        <v/>
      </c>
      <c r="J701" s="11">
        <v>698</v>
      </c>
      <c r="K701" s="11">
        <f>IF(IFERROR(VLOOKUP(J701,Home!$A$8:$B$1048576,1,FALSE),0)=0,0,1)</f>
        <v>0</v>
      </c>
      <c r="L701" s="129" t="e">
        <f>IF(VLOOKUP(O701,Home!$C$8:$R$207,6,FALSE)="","",VLOOKUP(O701,Home!$C$8:$R$207,6,FALSE))</f>
        <v>#N/A</v>
      </c>
      <c r="M701" s="129" t="e">
        <f t="shared" si="226"/>
        <v>#N/A</v>
      </c>
      <c r="N701" s="11">
        <f>SUM($K$4:K701)</f>
        <v>200</v>
      </c>
      <c r="O701" s="11" t="str">
        <f>IF(P701="","",IF(IFERROR(VLOOKUP(N701,Home!$C$8:$R$1048576,1,FALSE),"")=0,"",IFERROR(VLOOKUP(N701,Home!$C$8:$R$1048576,1,FALSE),"")))</f>
        <v/>
      </c>
      <c r="P701" s="11" t="str">
        <f>IF(IFERROR(VLOOKUP(W701,Home!$C$8:$R$1048576,3,FALSE),"")=0,"",IFERROR(VLOOKUP(W701,Home!$C$8:$R$1048576,3,FALSE),""))</f>
        <v/>
      </c>
      <c r="Q701" s="11" t="str">
        <f t="shared" si="245"/>
        <v/>
      </c>
      <c r="R701" s="130" t="e">
        <f>VLOOKUP(Q701,'Baggrund til lister'!$G$4:$H$15,2,FALSE)</f>
        <v>#N/A</v>
      </c>
      <c r="S701" s="11" t="str">
        <f t="shared" si="227"/>
        <v/>
      </c>
      <c r="T701" s="11" t="str">
        <f>IF(IFERROR(VLOOKUP(N701,Home!$C$8:$R$1048576,11,FALSE),"")=0,"",IFERROR(VLOOKUP(N701,Home!$C$8:$R$1048576,11,FALSE),""))</f>
        <v/>
      </c>
      <c r="U701" s="11" t="str">
        <f>IF(IFERROR(VLOOKUP(O701,Home!$C$8:$R$1048576,12,FALSE),"")=0,"",IFERROR(VLOOKUP(O701,Home!$C$8:$R$1048576,12,FALSE),""))</f>
        <v/>
      </c>
      <c r="V701" s="11" t="str">
        <f>IF(IFERROR(VLOOKUP(O701,Home!$C$8:$R$1048576,8,FALSE),"")=0,"",IFERROR(VLOOKUP(O701,Home!$C$8:$R$1048576,8,FALSE),""))</f>
        <v/>
      </c>
      <c r="W701" s="11" t="str">
        <f>IF(OR(VLOOKUP(N701,Home!$C$7:$I$207,6,FALSE)="",VLOOKUP(N701,Home!$C$7:$I$207,7,FALSE)=""),"FEJL",SUM(Baggrundsark!$K$4:K701))</f>
        <v>FEJL</v>
      </c>
      <c r="Y701">
        <v>698</v>
      </c>
      <c r="Z701" s="1"/>
      <c r="AC701" s="44"/>
      <c r="AD701">
        <f t="shared" si="234"/>
        <v>0</v>
      </c>
      <c r="AE701">
        <f>SUM($AD$4:AD701)</f>
        <v>1</v>
      </c>
      <c r="AF701" s="103" t="str">
        <f>IFERROR(VLOOKUP(AN701,Home!$C$8:$E$207,3,FALSE),"")</f>
        <v/>
      </c>
      <c r="AG701" s="103" t="str">
        <f>IFERROR(VLOOKUP(AN701,Home!$C$8:$E$207,2,FALSE),"")</f>
        <v/>
      </c>
      <c r="AH701" s="104" t="str">
        <f>IF(VLOOKUP(AE701,Home!$C$8:$I$207,6,FALSE)="","",VLOOKUP(AE701,Home!$C$8:$I$207,6,FALSE))</f>
        <v/>
      </c>
      <c r="AI701" s="104" t="e">
        <f t="shared" si="242"/>
        <v>#VALUE!</v>
      </c>
      <c r="AJ701" s="105" t="e">
        <f t="shared" si="235"/>
        <v>#VALUE!</v>
      </c>
      <c r="AK701" s="103" t="e">
        <f t="shared" si="228"/>
        <v>#VALUE!</v>
      </c>
      <c r="AL701" s="103" t="e">
        <f t="shared" si="236"/>
        <v>#VALUE!</v>
      </c>
      <c r="AN701" t="str">
        <f>IF(OR(VLOOKUP(AE701,Home!$C$8:$I$207,6,FALSE)="",VLOOKUP(AE701,Home!$C$8:$I$207,7,FALSE)=""),"FEJL",Baggrundsark!AE701)</f>
        <v>FEJL</v>
      </c>
      <c r="AO701">
        <f>IF(VLOOKUP(AE701,Home!$C$8:$N$207,12,FALSE)="Timelønnet",1,0)</f>
        <v>0</v>
      </c>
      <c r="AP701">
        <f>SUM($AO$4:AO701)*AO701</f>
        <v>0</v>
      </c>
      <c r="AQ701">
        <f t="shared" si="243"/>
        <v>1</v>
      </c>
      <c r="AR701" t="str">
        <f t="shared" si="243"/>
        <v/>
      </c>
      <c r="AS701" t="e">
        <f t="shared" si="237"/>
        <v>#VALUE!</v>
      </c>
      <c r="AT701" s="45" t="e">
        <f t="shared" si="244"/>
        <v>#VALUE!</v>
      </c>
      <c r="AU701">
        <f>VLOOKUP(AQ701,Home!$C$8:$J$207,8,FALSE)</f>
        <v>0</v>
      </c>
    </row>
    <row r="702" spans="1:47" x14ac:dyDescent="0.25">
      <c r="A702" s="6">
        <f t="shared" si="229"/>
        <v>0</v>
      </c>
      <c r="B702" s="6">
        <f t="shared" si="238"/>
        <v>0</v>
      </c>
      <c r="C702" s="6" t="str">
        <f t="shared" si="230"/>
        <v/>
      </c>
      <c r="D702" s="7">
        <f t="shared" si="231"/>
        <v>0</v>
      </c>
      <c r="E702" s="7">
        <f t="shared" si="239"/>
        <v>0</v>
      </c>
      <c r="F702" s="7" t="str">
        <f t="shared" si="232"/>
        <v/>
      </c>
      <c r="G702" s="6">
        <f t="shared" si="233"/>
        <v>0</v>
      </c>
      <c r="H702" s="6">
        <f t="shared" si="240"/>
        <v>0</v>
      </c>
      <c r="I702" s="6" t="str">
        <f t="shared" si="241"/>
        <v/>
      </c>
      <c r="J702" s="11">
        <v>699</v>
      </c>
      <c r="K702" s="11">
        <f>IF(IFERROR(VLOOKUP(J702,Home!$A$8:$B$1048576,1,FALSE),0)=0,0,1)</f>
        <v>0</v>
      </c>
      <c r="L702" s="129" t="e">
        <f>IF(VLOOKUP(O702,Home!$C$8:$R$207,6,FALSE)="","",VLOOKUP(O702,Home!$C$8:$R$207,6,FALSE))</f>
        <v>#N/A</v>
      </c>
      <c r="M702" s="129" t="e">
        <f t="shared" si="226"/>
        <v>#N/A</v>
      </c>
      <c r="N702" s="11">
        <f>SUM($K$4:K702)</f>
        <v>200</v>
      </c>
      <c r="O702" s="11" t="str">
        <f>IF(P702="","",IF(IFERROR(VLOOKUP(N702,Home!$C$8:$R$1048576,1,FALSE),"")=0,"",IFERROR(VLOOKUP(N702,Home!$C$8:$R$1048576,1,FALSE),"")))</f>
        <v/>
      </c>
      <c r="P702" s="11" t="str">
        <f>IF(IFERROR(VLOOKUP(W702,Home!$C$8:$R$1048576,3,FALSE),"")=0,"",IFERROR(VLOOKUP(W702,Home!$C$8:$R$1048576,3,FALSE),""))</f>
        <v/>
      </c>
      <c r="Q702" s="11" t="str">
        <f t="shared" si="245"/>
        <v/>
      </c>
      <c r="R702" s="130" t="e">
        <f>VLOOKUP(Q702,'Baggrund til lister'!$G$4:$H$15,2,FALSE)</f>
        <v>#N/A</v>
      </c>
      <c r="S702" s="11" t="str">
        <f t="shared" si="227"/>
        <v/>
      </c>
      <c r="T702" s="11" t="str">
        <f>IF(IFERROR(VLOOKUP(N702,Home!$C$8:$R$1048576,11,FALSE),"")=0,"",IFERROR(VLOOKUP(N702,Home!$C$8:$R$1048576,11,FALSE),""))</f>
        <v/>
      </c>
      <c r="U702" s="11" t="str">
        <f>IF(IFERROR(VLOOKUP(O702,Home!$C$8:$R$1048576,12,FALSE),"")=0,"",IFERROR(VLOOKUP(O702,Home!$C$8:$R$1048576,12,FALSE),""))</f>
        <v/>
      </c>
      <c r="V702" s="11" t="str">
        <f>IF(IFERROR(VLOOKUP(O702,Home!$C$8:$R$1048576,8,FALSE),"")=0,"",IFERROR(VLOOKUP(O702,Home!$C$8:$R$1048576,8,FALSE),""))</f>
        <v/>
      </c>
      <c r="W702" s="11" t="str">
        <f>IF(OR(VLOOKUP(N702,Home!$C$7:$I$207,6,FALSE)="",VLOOKUP(N702,Home!$C$7:$I$207,7,FALSE)=""),"FEJL",SUM(Baggrundsark!$K$4:K702))</f>
        <v>FEJL</v>
      </c>
      <c r="Y702">
        <v>699</v>
      </c>
      <c r="Z702" s="1"/>
      <c r="AC702" s="44"/>
      <c r="AD702">
        <f t="shared" si="234"/>
        <v>0</v>
      </c>
      <c r="AE702">
        <f>SUM($AD$4:AD702)</f>
        <v>1</v>
      </c>
      <c r="AF702" s="103" t="str">
        <f>IFERROR(VLOOKUP(AN702,Home!$C$8:$E$207,3,FALSE),"")</f>
        <v/>
      </c>
      <c r="AG702" s="103" t="str">
        <f>IFERROR(VLOOKUP(AN702,Home!$C$8:$E$207,2,FALSE),"")</f>
        <v/>
      </c>
      <c r="AH702" s="104" t="str">
        <f>IF(VLOOKUP(AE702,Home!$C$8:$I$207,6,FALSE)="","",VLOOKUP(AE702,Home!$C$8:$I$207,6,FALSE))</f>
        <v/>
      </c>
      <c r="AI702" s="104" t="e">
        <f t="shared" si="242"/>
        <v>#VALUE!</v>
      </c>
      <c r="AJ702" s="105" t="e">
        <f t="shared" si="235"/>
        <v>#VALUE!</v>
      </c>
      <c r="AK702" s="103" t="e">
        <f t="shared" si="228"/>
        <v>#VALUE!</v>
      </c>
      <c r="AL702" s="103" t="e">
        <f t="shared" si="236"/>
        <v>#VALUE!</v>
      </c>
      <c r="AN702" t="str">
        <f>IF(OR(VLOOKUP(AE702,Home!$C$8:$I$207,6,FALSE)="",VLOOKUP(AE702,Home!$C$8:$I$207,7,FALSE)=""),"FEJL",Baggrundsark!AE702)</f>
        <v>FEJL</v>
      </c>
      <c r="AO702">
        <f>IF(VLOOKUP(AE702,Home!$C$8:$N$207,12,FALSE)="Timelønnet",1,0)</f>
        <v>0</v>
      </c>
      <c r="AP702">
        <f>SUM($AO$4:AO702)*AO702</f>
        <v>0</v>
      </c>
      <c r="AQ702">
        <f t="shared" si="243"/>
        <v>1</v>
      </c>
      <c r="AR702" t="str">
        <f t="shared" si="243"/>
        <v/>
      </c>
      <c r="AS702" t="e">
        <f t="shared" si="237"/>
        <v>#VALUE!</v>
      </c>
      <c r="AT702" s="45" t="e">
        <f t="shared" si="244"/>
        <v>#VALUE!</v>
      </c>
      <c r="AU702">
        <f>VLOOKUP(AQ702,Home!$C$8:$J$207,8,FALSE)</f>
        <v>0</v>
      </c>
    </row>
    <row r="703" spans="1:47" x14ac:dyDescent="0.25">
      <c r="A703" s="6">
        <f t="shared" si="229"/>
        <v>0</v>
      </c>
      <c r="B703" s="6">
        <f t="shared" si="238"/>
        <v>0</v>
      </c>
      <c r="C703" s="6" t="str">
        <f t="shared" si="230"/>
        <v/>
      </c>
      <c r="D703" s="7">
        <f t="shared" si="231"/>
        <v>0</v>
      </c>
      <c r="E703" s="7">
        <f t="shared" si="239"/>
        <v>0</v>
      </c>
      <c r="F703" s="7" t="str">
        <f t="shared" si="232"/>
        <v/>
      </c>
      <c r="G703" s="6">
        <f t="shared" si="233"/>
        <v>0</v>
      </c>
      <c r="H703" s="6">
        <f t="shared" si="240"/>
        <v>0</v>
      </c>
      <c r="I703" s="6" t="str">
        <f t="shared" si="241"/>
        <v/>
      </c>
      <c r="J703" s="11">
        <v>700</v>
      </c>
      <c r="K703" s="11">
        <f>IF(IFERROR(VLOOKUP(J703,Home!$A$8:$B$1048576,1,FALSE),0)=0,0,1)</f>
        <v>0</v>
      </c>
      <c r="L703" s="129" t="e">
        <f>IF(VLOOKUP(O703,Home!$C$8:$R$207,6,FALSE)="","",VLOOKUP(O703,Home!$C$8:$R$207,6,FALSE))</f>
        <v>#N/A</v>
      </c>
      <c r="M703" s="129" t="e">
        <f t="shared" si="226"/>
        <v>#N/A</v>
      </c>
      <c r="N703" s="11">
        <f>SUM($K$4:K703)</f>
        <v>200</v>
      </c>
      <c r="O703" s="11" t="str">
        <f>IF(P703="","",IF(IFERROR(VLOOKUP(N703,Home!$C$8:$R$1048576,1,FALSE),"")=0,"",IFERROR(VLOOKUP(N703,Home!$C$8:$R$1048576,1,FALSE),"")))</f>
        <v/>
      </c>
      <c r="P703" s="11" t="str">
        <f>IF(IFERROR(VLOOKUP(W703,Home!$C$8:$R$1048576,3,FALSE),"")=0,"",IFERROR(VLOOKUP(W703,Home!$C$8:$R$1048576,3,FALSE),""))</f>
        <v/>
      </c>
      <c r="Q703" s="11" t="str">
        <f t="shared" si="245"/>
        <v/>
      </c>
      <c r="R703" s="130" t="e">
        <f>VLOOKUP(Q703,'Baggrund til lister'!$G$4:$H$15,2,FALSE)</f>
        <v>#N/A</v>
      </c>
      <c r="S703" s="11" t="str">
        <f t="shared" si="227"/>
        <v/>
      </c>
      <c r="T703" s="11" t="str">
        <f>IF(IFERROR(VLOOKUP(N703,Home!$C$8:$R$1048576,11,FALSE),"")=0,"",IFERROR(VLOOKUP(N703,Home!$C$8:$R$1048576,11,FALSE),""))</f>
        <v/>
      </c>
      <c r="U703" s="11" t="str">
        <f>IF(IFERROR(VLOOKUP(O703,Home!$C$8:$R$1048576,12,FALSE),"")=0,"",IFERROR(VLOOKUP(O703,Home!$C$8:$R$1048576,12,FALSE),""))</f>
        <v/>
      </c>
      <c r="V703" s="11" t="str">
        <f>IF(IFERROR(VLOOKUP(O703,Home!$C$8:$R$1048576,8,FALSE),"")=0,"",IFERROR(VLOOKUP(O703,Home!$C$8:$R$1048576,8,FALSE),""))</f>
        <v/>
      </c>
      <c r="W703" s="11" t="str">
        <f>IF(OR(VLOOKUP(N703,Home!$C$7:$I$207,6,FALSE)="",VLOOKUP(N703,Home!$C$7:$I$207,7,FALSE)=""),"FEJL",SUM(Baggrundsark!$K$4:K703))</f>
        <v>FEJL</v>
      </c>
      <c r="Y703">
        <v>700</v>
      </c>
      <c r="Z703" s="1"/>
      <c r="AC703" s="44"/>
      <c r="AD703">
        <f t="shared" si="234"/>
        <v>0</v>
      </c>
      <c r="AE703">
        <f>SUM($AD$4:AD703)</f>
        <v>1</v>
      </c>
      <c r="AF703" s="103" t="str">
        <f>IFERROR(VLOOKUP(AN703,Home!$C$8:$E$207,3,FALSE),"")</f>
        <v/>
      </c>
      <c r="AG703" s="103" t="str">
        <f>IFERROR(VLOOKUP(AN703,Home!$C$8:$E$207,2,FALSE),"")</f>
        <v/>
      </c>
      <c r="AH703" s="104" t="str">
        <f>IF(VLOOKUP(AE703,Home!$C$8:$I$207,6,FALSE)="","",VLOOKUP(AE703,Home!$C$8:$I$207,6,FALSE))</f>
        <v/>
      </c>
      <c r="AI703" s="104" t="e">
        <f t="shared" si="242"/>
        <v>#VALUE!</v>
      </c>
      <c r="AJ703" s="105" t="e">
        <f t="shared" si="235"/>
        <v>#VALUE!</v>
      </c>
      <c r="AK703" s="103" t="e">
        <f t="shared" si="228"/>
        <v>#VALUE!</v>
      </c>
      <c r="AL703" s="103" t="e">
        <f t="shared" si="236"/>
        <v>#VALUE!</v>
      </c>
      <c r="AN703" t="str">
        <f>IF(OR(VLOOKUP(AE703,Home!$C$8:$I$207,6,FALSE)="",VLOOKUP(AE703,Home!$C$8:$I$207,7,FALSE)=""),"FEJL",Baggrundsark!AE703)</f>
        <v>FEJL</v>
      </c>
      <c r="AO703">
        <f>IF(VLOOKUP(AE703,Home!$C$8:$N$207,12,FALSE)="Timelønnet",1,0)</f>
        <v>0</v>
      </c>
      <c r="AP703">
        <f>SUM($AO$4:AO703)*AO703</f>
        <v>0</v>
      </c>
      <c r="AQ703">
        <f t="shared" si="243"/>
        <v>1</v>
      </c>
      <c r="AR703" t="str">
        <f t="shared" si="243"/>
        <v/>
      </c>
      <c r="AS703" t="e">
        <f t="shared" si="237"/>
        <v>#VALUE!</v>
      </c>
      <c r="AT703" s="45" t="e">
        <f t="shared" si="244"/>
        <v>#VALUE!</v>
      </c>
      <c r="AU703">
        <f>VLOOKUP(AQ703,Home!$C$8:$J$207,8,FALSE)</f>
        <v>0</v>
      </c>
    </row>
    <row r="704" spans="1:47" x14ac:dyDescent="0.25">
      <c r="A704" s="6">
        <f t="shared" si="229"/>
        <v>0</v>
      </c>
      <c r="B704" s="6">
        <f t="shared" si="238"/>
        <v>0</v>
      </c>
      <c r="C704" s="6" t="str">
        <f t="shared" si="230"/>
        <v/>
      </c>
      <c r="D704" s="7">
        <f t="shared" si="231"/>
        <v>0</v>
      </c>
      <c r="E704" s="7">
        <f t="shared" si="239"/>
        <v>0</v>
      </c>
      <c r="F704" s="7" t="str">
        <f t="shared" si="232"/>
        <v/>
      </c>
      <c r="G704" s="6">
        <f t="shared" si="233"/>
        <v>0</v>
      </c>
      <c r="H704" s="6">
        <f t="shared" si="240"/>
        <v>0</v>
      </c>
      <c r="I704" s="6" t="str">
        <f t="shared" si="241"/>
        <v/>
      </c>
      <c r="J704" s="11">
        <v>701</v>
      </c>
      <c r="K704" s="11">
        <f>IF(IFERROR(VLOOKUP(J704,Home!$A$8:$B$1048576,1,FALSE),0)=0,0,1)</f>
        <v>0</v>
      </c>
      <c r="L704" s="129" t="e">
        <f>IF(VLOOKUP(O704,Home!$C$8:$R$207,6,FALSE)="","",VLOOKUP(O704,Home!$C$8:$R$207,6,FALSE))</f>
        <v>#N/A</v>
      </c>
      <c r="M704" s="129" t="e">
        <f t="shared" si="226"/>
        <v>#N/A</v>
      </c>
      <c r="N704" s="11">
        <f>SUM($K$4:K704)</f>
        <v>200</v>
      </c>
      <c r="O704" s="11" t="str">
        <f>IF(P704="","",IF(IFERROR(VLOOKUP(N704,Home!$C$8:$R$1048576,1,FALSE),"")=0,"",IFERROR(VLOOKUP(N704,Home!$C$8:$R$1048576,1,FALSE),"")))</f>
        <v/>
      </c>
      <c r="P704" s="11" t="str">
        <f>IF(IFERROR(VLOOKUP(W704,Home!$C$8:$R$1048576,3,FALSE),"")=0,"",IFERROR(VLOOKUP(W704,Home!$C$8:$R$1048576,3,FALSE),""))</f>
        <v/>
      </c>
      <c r="Q704" s="11" t="str">
        <f t="shared" si="245"/>
        <v/>
      </c>
      <c r="R704" s="130" t="e">
        <f>VLOOKUP(Q704,'Baggrund til lister'!$G$4:$H$15,2,FALSE)</f>
        <v>#N/A</v>
      </c>
      <c r="S704" s="11" t="str">
        <f t="shared" si="227"/>
        <v/>
      </c>
      <c r="T704" s="11" t="str">
        <f>IF(IFERROR(VLOOKUP(N704,Home!$C$8:$R$1048576,11,FALSE),"")=0,"",IFERROR(VLOOKUP(N704,Home!$C$8:$R$1048576,11,FALSE),""))</f>
        <v/>
      </c>
      <c r="U704" s="11" t="str">
        <f>IF(IFERROR(VLOOKUP(O704,Home!$C$8:$R$1048576,12,FALSE),"")=0,"",IFERROR(VLOOKUP(O704,Home!$C$8:$R$1048576,12,FALSE),""))</f>
        <v/>
      </c>
      <c r="V704" s="11" t="str">
        <f>IF(IFERROR(VLOOKUP(O704,Home!$C$8:$R$1048576,8,FALSE),"")=0,"",IFERROR(VLOOKUP(O704,Home!$C$8:$R$1048576,8,FALSE),""))</f>
        <v/>
      </c>
      <c r="W704" s="11" t="str">
        <f>IF(OR(VLOOKUP(N704,Home!$C$7:$I$207,6,FALSE)="",VLOOKUP(N704,Home!$C$7:$I$207,7,FALSE)=""),"FEJL",SUM(Baggrundsark!$K$4:K704))</f>
        <v>FEJL</v>
      </c>
      <c r="Y704">
        <v>701</v>
      </c>
      <c r="Z704" s="1"/>
      <c r="AC704" s="44"/>
      <c r="AD704">
        <f t="shared" si="234"/>
        <v>0</v>
      </c>
      <c r="AE704">
        <f>SUM($AD$4:AD704)</f>
        <v>1</v>
      </c>
      <c r="AF704" s="103" t="str">
        <f>IFERROR(VLOOKUP(AN704,Home!$C$8:$E$207,3,FALSE),"")</f>
        <v/>
      </c>
      <c r="AG704" s="103" t="str">
        <f>IFERROR(VLOOKUP(AN704,Home!$C$8:$E$207,2,FALSE),"")</f>
        <v/>
      </c>
      <c r="AH704" s="104" t="str">
        <f>IF(VLOOKUP(AE704,Home!$C$8:$I$207,6,FALSE)="","",VLOOKUP(AE704,Home!$C$8:$I$207,6,FALSE))</f>
        <v/>
      </c>
      <c r="AI704" s="104" t="e">
        <f t="shared" si="242"/>
        <v>#VALUE!</v>
      </c>
      <c r="AJ704" s="105" t="e">
        <f t="shared" si="235"/>
        <v>#VALUE!</v>
      </c>
      <c r="AK704" s="103" t="e">
        <f t="shared" si="228"/>
        <v>#VALUE!</v>
      </c>
      <c r="AL704" s="103" t="e">
        <f t="shared" si="236"/>
        <v>#VALUE!</v>
      </c>
      <c r="AN704" t="str">
        <f>IF(OR(VLOOKUP(AE704,Home!$C$8:$I$207,6,FALSE)="",VLOOKUP(AE704,Home!$C$8:$I$207,7,FALSE)=""),"FEJL",Baggrundsark!AE704)</f>
        <v>FEJL</v>
      </c>
      <c r="AO704">
        <f>IF(VLOOKUP(AE704,Home!$C$8:$N$207,12,FALSE)="Timelønnet",1,0)</f>
        <v>0</v>
      </c>
      <c r="AP704">
        <f>SUM($AO$4:AO704)*AO704</f>
        <v>0</v>
      </c>
      <c r="AQ704">
        <f t="shared" si="243"/>
        <v>1</v>
      </c>
      <c r="AR704" t="str">
        <f t="shared" si="243"/>
        <v/>
      </c>
      <c r="AS704" t="e">
        <f t="shared" si="237"/>
        <v>#VALUE!</v>
      </c>
      <c r="AT704" s="45" t="e">
        <f t="shared" si="244"/>
        <v>#VALUE!</v>
      </c>
      <c r="AU704">
        <f>VLOOKUP(AQ704,Home!$C$8:$J$207,8,FALSE)</f>
        <v>0</v>
      </c>
    </row>
    <row r="705" spans="1:47" x14ac:dyDescent="0.25">
      <c r="A705" s="6">
        <f t="shared" si="229"/>
        <v>0</v>
      </c>
      <c r="B705" s="6">
        <f t="shared" si="238"/>
        <v>0</v>
      </c>
      <c r="C705" s="6" t="str">
        <f t="shared" si="230"/>
        <v/>
      </c>
      <c r="D705" s="7">
        <f t="shared" si="231"/>
        <v>0</v>
      </c>
      <c r="E705" s="7">
        <f t="shared" si="239"/>
        <v>0</v>
      </c>
      <c r="F705" s="7" t="str">
        <f t="shared" si="232"/>
        <v/>
      </c>
      <c r="G705" s="6">
        <f t="shared" si="233"/>
        <v>0</v>
      </c>
      <c r="H705" s="6">
        <f t="shared" si="240"/>
        <v>0</v>
      </c>
      <c r="I705" s="6" t="str">
        <f t="shared" si="241"/>
        <v/>
      </c>
      <c r="J705" s="11">
        <v>702</v>
      </c>
      <c r="K705" s="11">
        <f>IF(IFERROR(VLOOKUP(J705,Home!$A$8:$B$1048576,1,FALSE),0)=0,0,1)</f>
        <v>0</v>
      </c>
      <c r="L705" s="129" t="e">
        <f>IF(VLOOKUP(O705,Home!$C$8:$R$207,6,FALSE)="","",VLOOKUP(O705,Home!$C$8:$R$207,6,FALSE))</f>
        <v>#N/A</v>
      </c>
      <c r="M705" s="129" t="e">
        <f t="shared" si="226"/>
        <v>#N/A</v>
      </c>
      <c r="N705" s="11">
        <f>SUM($K$4:K705)</f>
        <v>200</v>
      </c>
      <c r="O705" s="11" t="str">
        <f>IF(P705="","",IF(IFERROR(VLOOKUP(N705,Home!$C$8:$R$1048576,1,FALSE),"")=0,"",IFERROR(VLOOKUP(N705,Home!$C$8:$R$1048576,1,FALSE),"")))</f>
        <v/>
      </c>
      <c r="P705" s="11" t="str">
        <f>IF(IFERROR(VLOOKUP(W705,Home!$C$8:$R$1048576,3,FALSE),"")=0,"",IFERROR(VLOOKUP(W705,Home!$C$8:$R$1048576,3,FALSE),""))</f>
        <v/>
      </c>
      <c r="Q705" s="11" t="str">
        <f t="shared" si="245"/>
        <v/>
      </c>
      <c r="R705" s="130" t="e">
        <f>VLOOKUP(Q705,'Baggrund til lister'!$G$4:$H$15,2,FALSE)</f>
        <v>#N/A</v>
      </c>
      <c r="S705" s="11" t="str">
        <f t="shared" si="227"/>
        <v/>
      </c>
      <c r="T705" s="11" t="str">
        <f>IF(IFERROR(VLOOKUP(N705,Home!$C$8:$R$1048576,11,FALSE),"")=0,"",IFERROR(VLOOKUP(N705,Home!$C$8:$R$1048576,11,FALSE),""))</f>
        <v/>
      </c>
      <c r="U705" s="11" t="str">
        <f>IF(IFERROR(VLOOKUP(O705,Home!$C$8:$R$1048576,12,FALSE),"")=0,"",IFERROR(VLOOKUP(O705,Home!$C$8:$R$1048576,12,FALSE),""))</f>
        <v/>
      </c>
      <c r="V705" s="11" t="str">
        <f>IF(IFERROR(VLOOKUP(O705,Home!$C$8:$R$1048576,8,FALSE),"")=0,"",IFERROR(VLOOKUP(O705,Home!$C$8:$R$1048576,8,FALSE),""))</f>
        <v/>
      </c>
      <c r="W705" s="11" t="str">
        <f>IF(OR(VLOOKUP(N705,Home!$C$7:$I$207,6,FALSE)="",VLOOKUP(N705,Home!$C$7:$I$207,7,FALSE)=""),"FEJL",SUM(Baggrundsark!$K$4:K705))</f>
        <v>FEJL</v>
      </c>
      <c r="Y705">
        <v>702</v>
      </c>
      <c r="Z705" s="1"/>
      <c r="AC705" s="44"/>
      <c r="AD705">
        <f t="shared" si="234"/>
        <v>0</v>
      </c>
      <c r="AE705">
        <f>SUM($AD$4:AD705)</f>
        <v>1</v>
      </c>
      <c r="AF705" s="103" t="str">
        <f>IFERROR(VLOOKUP(AN705,Home!$C$8:$E$207,3,FALSE),"")</f>
        <v/>
      </c>
      <c r="AG705" s="103" t="str">
        <f>IFERROR(VLOOKUP(AN705,Home!$C$8:$E$207,2,FALSE),"")</f>
        <v/>
      </c>
      <c r="AH705" s="104" t="str">
        <f>IF(VLOOKUP(AE705,Home!$C$8:$I$207,6,FALSE)="","",VLOOKUP(AE705,Home!$C$8:$I$207,6,FALSE))</f>
        <v/>
      </c>
      <c r="AI705" s="104" t="e">
        <f t="shared" si="242"/>
        <v>#VALUE!</v>
      </c>
      <c r="AJ705" s="105" t="e">
        <f t="shared" si="235"/>
        <v>#VALUE!</v>
      </c>
      <c r="AK705" s="103" t="e">
        <f t="shared" si="228"/>
        <v>#VALUE!</v>
      </c>
      <c r="AL705" s="103" t="e">
        <f t="shared" si="236"/>
        <v>#VALUE!</v>
      </c>
      <c r="AN705" t="str">
        <f>IF(OR(VLOOKUP(AE705,Home!$C$8:$I$207,6,FALSE)="",VLOOKUP(AE705,Home!$C$8:$I$207,7,FALSE)=""),"FEJL",Baggrundsark!AE705)</f>
        <v>FEJL</v>
      </c>
      <c r="AO705">
        <f>IF(VLOOKUP(AE705,Home!$C$8:$N$207,12,FALSE)="Timelønnet",1,0)</f>
        <v>0</v>
      </c>
      <c r="AP705">
        <f>SUM($AO$4:AO705)*AO705</f>
        <v>0</v>
      </c>
      <c r="AQ705">
        <f t="shared" si="243"/>
        <v>1</v>
      </c>
      <c r="AR705" t="str">
        <f t="shared" si="243"/>
        <v/>
      </c>
      <c r="AS705" t="e">
        <f t="shared" si="237"/>
        <v>#VALUE!</v>
      </c>
      <c r="AT705" s="45" t="e">
        <f t="shared" si="244"/>
        <v>#VALUE!</v>
      </c>
      <c r="AU705">
        <f>VLOOKUP(AQ705,Home!$C$8:$J$207,8,FALSE)</f>
        <v>0</v>
      </c>
    </row>
    <row r="706" spans="1:47" x14ac:dyDescent="0.25">
      <c r="A706" s="6">
        <f t="shared" si="229"/>
        <v>0</v>
      </c>
      <c r="B706" s="6">
        <f t="shared" si="238"/>
        <v>0</v>
      </c>
      <c r="C706" s="6" t="str">
        <f t="shared" si="230"/>
        <v/>
      </c>
      <c r="D706" s="7">
        <f t="shared" si="231"/>
        <v>0</v>
      </c>
      <c r="E706" s="7">
        <f t="shared" si="239"/>
        <v>0</v>
      </c>
      <c r="F706" s="7" t="str">
        <f t="shared" si="232"/>
        <v/>
      </c>
      <c r="G706" s="6">
        <f t="shared" si="233"/>
        <v>0</v>
      </c>
      <c r="H706" s="6">
        <f t="shared" si="240"/>
        <v>0</v>
      </c>
      <c r="I706" s="6" t="str">
        <f t="shared" si="241"/>
        <v/>
      </c>
      <c r="J706" s="11">
        <v>703</v>
      </c>
      <c r="K706" s="11">
        <f>IF(IFERROR(VLOOKUP(J706,Home!$A$8:$B$1048576,1,FALSE),0)=0,0,1)</f>
        <v>0</v>
      </c>
      <c r="L706" s="129" t="e">
        <f>IF(VLOOKUP(O706,Home!$C$8:$R$207,6,FALSE)="","",VLOOKUP(O706,Home!$C$8:$R$207,6,FALSE))</f>
        <v>#N/A</v>
      </c>
      <c r="M706" s="129" t="e">
        <f t="shared" si="226"/>
        <v>#N/A</v>
      </c>
      <c r="N706" s="11">
        <f>SUM($K$4:K706)</f>
        <v>200</v>
      </c>
      <c r="O706" s="11" t="str">
        <f>IF(P706="","",IF(IFERROR(VLOOKUP(N706,Home!$C$8:$R$1048576,1,FALSE),"")=0,"",IFERROR(VLOOKUP(N706,Home!$C$8:$R$1048576,1,FALSE),"")))</f>
        <v/>
      </c>
      <c r="P706" s="11" t="str">
        <f>IF(IFERROR(VLOOKUP(W706,Home!$C$8:$R$1048576,3,FALSE),"")=0,"",IFERROR(VLOOKUP(W706,Home!$C$8:$R$1048576,3,FALSE),""))</f>
        <v/>
      </c>
      <c r="Q706" s="11" t="str">
        <f t="shared" si="245"/>
        <v/>
      </c>
      <c r="R706" s="130" t="e">
        <f>VLOOKUP(Q706,'Baggrund til lister'!$G$4:$H$15,2,FALSE)</f>
        <v>#N/A</v>
      </c>
      <c r="S706" s="11" t="str">
        <f t="shared" si="227"/>
        <v/>
      </c>
      <c r="T706" s="11" t="str">
        <f>IF(IFERROR(VLOOKUP(N706,Home!$C$8:$R$1048576,11,FALSE),"")=0,"",IFERROR(VLOOKUP(N706,Home!$C$8:$R$1048576,11,FALSE),""))</f>
        <v/>
      </c>
      <c r="U706" s="11" t="str">
        <f>IF(IFERROR(VLOOKUP(O706,Home!$C$8:$R$1048576,12,FALSE),"")=0,"",IFERROR(VLOOKUP(O706,Home!$C$8:$R$1048576,12,FALSE),""))</f>
        <v/>
      </c>
      <c r="V706" s="11" t="str">
        <f>IF(IFERROR(VLOOKUP(O706,Home!$C$8:$R$1048576,8,FALSE),"")=0,"",IFERROR(VLOOKUP(O706,Home!$C$8:$R$1048576,8,FALSE),""))</f>
        <v/>
      </c>
      <c r="W706" s="11" t="str">
        <f>IF(OR(VLOOKUP(N706,Home!$C$7:$I$207,6,FALSE)="",VLOOKUP(N706,Home!$C$7:$I$207,7,FALSE)=""),"FEJL",SUM(Baggrundsark!$K$4:K706))</f>
        <v>FEJL</v>
      </c>
      <c r="Y706">
        <v>703</v>
      </c>
      <c r="Z706" s="1"/>
      <c r="AC706" s="44"/>
      <c r="AD706">
        <f t="shared" si="234"/>
        <v>0</v>
      </c>
      <c r="AE706">
        <f>SUM($AD$4:AD706)</f>
        <v>1</v>
      </c>
      <c r="AF706" s="103" t="str">
        <f>IFERROR(VLOOKUP(AN706,Home!$C$8:$E$207,3,FALSE),"")</f>
        <v/>
      </c>
      <c r="AG706" s="103" t="str">
        <f>IFERROR(VLOOKUP(AN706,Home!$C$8:$E$207,2,FALSE),"")</f>
        <v/>
      </c>
      <c r="AH706" s="104" t="str">
        <f>IF(VLOOKUP(AE706,Home!$C$8:$I$207,6,FALSE)="","",VLOOKUP(AE706,Home!$C$8:$I$207,6,FALSE))</f>
        <v/>
      </c>
      <c r="AI706" s="104" t="e">
        <f t="shared" si="242"/>
        <v>#VALUE!</v>
      </c>
      <c r="AJ706" s="105" t="e">
        <f t="shared" si="235"/>
        <v>#VALUE!</v>
      </c>
      <c r="AK706" s="103" t="e">
        <f t="shared" si="228"/>
        <v>#VALUE!</v>
      </c>
      <c r="AL706" s="103" t="e">
        <f t="shared" si="236"/>
        <v>#VALUE!</v>
      </c>
      <c r="AN706" t="str">
        <f>IF(OR(VLOOKUP(AE706,Home!$C$8:$I$207,6,FALSE)="",VLOOKUP(AE706,Home!$C$8:$I$207,7,FALSE)=""),"FEJL",Baggrundsark!AE706)</f>
        <v>FEJL</v>
      </c>
      <c r="AO706">
        <f>IF(VLOOKUP(AE706,Home!$C$8:$N$207,12,FALSE)="Timelønnet",1,0)</f>
        <v>0</v>
      </c>
      <c r="AP706">
        <f>SUM($AO$4:AO706)*AO706</f>
        <v>0</v>
      </c>
      <c r="AQ706">
        <f t="shared" si="243"/>
        <v>1</v>
      </c>
      <c r="AR706" t="str">
        <f t="shared" si="243"/>
        <v/>
      </c>
      <c r="AS706" t="e">
        <f t="shared" si="237"/>
        <v>#VALUE!</v>
      </c>
      <c r="AT706" s="45" t="e">
        <f t="shared" si="244"/>
        <v>#VALUE!</v>
      </c>
      <c r="AU706">
        <f>VLOOKUP(AQ706,Home!$C$8:$J$207,8,FALSE)</f>
        <v>0</v>
      </c>
    </row>
    <row r="707" spans="1:47" x14ac:dyDescent="0.25">
      <c r="A707" s="6">
        <f t="shared" si="229"/>
        <v>0</v>
      </c>
      <c r="B707" s="6">
        <f t="shared" si="238"/>
        <v>0</v>
      </c>
      <c r="C707" s="6" t="str">
        <f t="shared" si="230"/>
        <v/>
      </c>
      <c r="D707" s="7">
        <f t="shared" si="231"/>
        <v>0</v>
      </c>
      <c r="E707" s="7">
        <f t="shared" si="239"/>
        <v>0</v>
      </c>
      <c r="F707" s="7" t="str">
        <f t="shared" si="232"/>
        <v/>
      </c>
      <c r="G707" s="6">
        <f t="shared" si="233"/>
        <v>0</v>
      </c>
      <c r="H707" s="6">
        <f t="shared" si="240"/>
        <v>0</v>
      </c>
      <c r="I707" s="6" t="str">
        <f t="shared" si="241"/>
        <v/>
      </c>
      <c r="J707" s="11">
        <v>704</v>
      </c>
      <c r="K707" s="11">
        <f>IF(IFERROR(VLOOKUP(J707,Home!$A$8:$B$1048576,1,FALSE),0)=0,0,1)</f>
        <v>0</v>
      </c>
      <c r="L707" s="129" t="e">
        <f>IF(VLOOKUP(O707,Home!$C$8:$R$207,6,FALSE)="","",VLOOKUP(O707,Home!$C$8:$R$207,6,FALSE))</f>
        <v>#N/A</v>
      </c>
      <c r="M707" s="129" t="e">
        <f t="shared" si="226"/>
        <v>#N/A</v>
      </c>
      <c r="N707" s="11">
        <f>SUM($K$4:K707)</f>
        <v>200</v>
      </c>
      <c r="O707" s="11" t="str">
        <f>IF(P707="","",IF(IFERROR(VLOOKUP(N707,Home!$C$8:$R$1048576,1,FALSE),"")=0,"",IFERROR(VLOOKUP(N707,Home!$C$8:$R$1048576,1,FALSE),"")))</f>
        <v/>
      </c>
      <c r="P707" s="11" t="str">
        <f>IF(IFERROR(VLOOKUP(W707,Home!$C$8:$R$1048576,3,FALSE),"")=0,"",IFERROR(VLOOKUP(W707,Home!$C$8:$R$1048576,3,FALSE),""))</f>
        <v/>
      </c>
      <c r="Q707" s="11" t="str">
        <f t="shared" si="245"/>
        <v/>
      </c>
      <c r="R707" s="130" t="e">
        <f>VLOOKUP(Q707,'Baggrund til lister'!$G$4:$H$15,2,FALSE)</f>
        <v>#N/A</v>
      </c>
      <c r="S707" s="11" t="str">
        <f t="shared" si="227"/>
        <v/>
      </c>
      <c r="T707" s="11" t="str">
        <f>IF(IFERROR(VLOOKUP(N707,Home!$C$8:$R$1048576,11,FALSE),"")=0,"",IFERROR(VLOOKUP(N707,Home!$C$8:$R$1048576,11,FALSE),""))</f>
        <v/>
      </c>
      <c r="U707" s="11" t="str">
        <f>IF(IFERROR(VLOOKUP(O707,Home!$C$8:$R$1048576,12,FALSE),"")=0,"",IFERROR(VLOOKUP(O707,Home!$C$8:$R$1048576,12,FALSE),""))</f>
        <v/>
      </c>
      <c r="V707" s="11" t="str">
        <f>IF(IFERROR(VLOOKUP(O707,Home!$C$8:$R$1048576,8,FALSE),"")=0,"",IFERROR(VLOOKUP(O707,Home!$C$8:$R$1048576,8,FALSE),""))</f>
        <v/>
      </c>
      <c r="W707" s="11" t="str">
        <f>IF(OR(VLOOKUP(N707,Home!$C$7:$I$207,6,FALSE)="",VLOOKUP(N707,Home!$C$7:$I$207,7,FALSE)=""),"FEJL",SUM(Baggrundsark!$K$4:K707))</f>
        <v>FEJL</v>
      </c>
      <c r="Y707">
        <v>704</v>
      </c>
      <c r="Z707" s="1"/>
      <c r="AC707" s="44"/>
      <c r="AD707">
        <f t="shared" si="234"/>
        <v>0</v>
      </c>
      <c r="AE707">
        <f>SUM($AD$4:AD707)</f>
        <v>1</v>
      </c>
      <c r="AF707" s="103" t="str">
        <f>IFERROR(VLOOKUP(AN707,Home!$C$8:$E$207,3,FALSE),"")</f>
        <v/>
      </c>
      <c r="AG707" s="103" t="str">
        <f>IFERROR(VLOOKUP(AN707,Home!$C$8:$E$207,2,FALSE),"")</f>
        <v/>
      </c>
      <c r="AH707" s="104" t="str">
        <f>IF(VLOOKUP(AE707,Home!$C$8:$I$207,6,FALSE)="","",VLOOKUP(AE707,Home!$C$8:$I$207,6,FALSE))</f>
        <v/>
      </c>
      <c r="AI707" s="104" t="e">
        <f t="shared" si="242"/>
        <v>#VALUE!</v>
      </c>
      <c r="AJ707" s="105" t="e">
        <f t="shared" si="235"/>
        <v>#VALUE!</v>
      </c>
      <c r="AK707" s="103" t="e">
        <f t="shared" si="228"/>
        <v>#VALUE!</v>
      </c>
      <c r="AL707" s="103" t="e">
        <f t="shared" si="236"/>
        <v>#VALUE!</v>
      </c>
      <c r="AN707" t="str">
        <f>IF(OR(VLOOKUP(AE707,Home!$C$8:$I$207,6,FALSE)="",VLOOKUP(AE707,Home!$C$8:$I$207,7,FALSE)=""),"FEJL",Baggrundsark!AE707)</f>
        <v>FEJL</v>
      </c>
      <c r="AO707">
        <f>IF(VLOOKUP(AE707,Home!$C$8:$N$207,12,FALSE)="Timelønnet",1,0)</f>
        <v>0</v>
      </c>
      <c r="AP707">
        <f>SUM($AO$4:AO707)*AO707</f>
        <v>0</v>
      </c>
      <c r="AQ707">
        <f t="shared" si="243"/>
        <v>1</v>
      </c>
      <c r="AR707" t="str">
        <f t="shared" si="243"/>
        <v/>
      </c>
      <c r="AS707" t="e">
        <f t="shared" si="237"/>
        <v>#VALUE!</v>
      </c>
      <c r="AT707" s="45" t="e">
        <f t="shared" si="244"/>
        <v>#VALUE!</v>
      </c>
      <c r="AU707">
        <f>VLOOKUP(AQ707,Home!$C$8:$J$207,8,FALSE)</f>
        <v>0</v>
      </c>
    </row>
    <row r="708" spans="1:47" x14ac:dyDescent="0.25">
      <c r="A708" s="6">
        <f t="shared" si="229"/>
        <v>0</v>
      </c>
      <c r="B708" s="6">
        <f t="shared" si="238"/>
        <v>0</v>
      </c>
      <c r="C708" s="6" t="str">
        <f t="shared" si="230"/>
        <v/>
      </c>
      <c r="D708" s="7">
        <f t="shared" si="231"/>
        <v>0</v>
      </c>
      <c r="E708" s="7">
        <f t="shared" si="239"/>
        <v>0</v>
      </c>
      <c r="F708" s="7" t="str">
        <f t="shared" si="232"/>
        <v/>
      </c>
      <c r="G708" s="6">
        <f t="shared" si="233"/>
        <v>0</v>
      </c>
      <c r="H708" s="6">
        <f t="shared" si="240"/>
        <v>0</v>
      </c>
      <c r="I708" s="6" t="str">
        <f t="shared" si="241"/>
        <v/>
      </c>
      <c r="J708" s="11">
        <v>705</v>
      </c>
      <c r="K708" s="11">
        <f>IF(IFERROR(VLOOKUP(J708,Home!$A$8:$B$1048576,1,FALSE),0)=0,0,1)</f>
        <v>0</v>
      </c>
      <c r="L708" s="129" t="e">
        <f>IF(VLOOKUP(O708,Home!$C$8:$R$207,6,FALSE)="","",VLOOKUP(O708,Home!$C$8:$R$207,6,FALSE))</f>
        <v>#N/A</v>
      </c>
      <c r="M708" s="129" t="e">
        <f t="shared" ref="M708:M771" si="246">IF(O708=O707,EDATE(M707,1),L708)</f>
        <v>#N/A</v>
      </c>
      <c r="N708" s="11">
        <f>SUM($K$4:K708)</f>
        <v>200</v>
      </c>
      <c r="O708" s="11" t="str">
        <f>IF(P708="","",IF(IFERROR(VLOOKUP(N708,Home!$C$8:$R$1048576,1,FALSE),"")=0,"",IFERROR(VLOOKUP(N708,Home!$C$8:$R$1048576,1,FALSE),"")))</f>
        <v/>
      </c>
      <c r="P708" s="11" t="str">
        <f>IF(IFERROR(VLOOKUP(W708,Home!$C$8:$R$1048576,3,FALSE),"")=0,"",IFERROR(VLOOKUP(W708,Home!$C$8:$R$1048576,3,FALSE),""))</f>
        <v/>
      </c>
      <c r="Q708" s="11" t="str">
        <f t="shared" si="245"/>
        <v/>
      </c>
      <c r="R708" s="130" t="e">
        <f>VLOOKUP(Q708,'Baggrund til lister'!$G$4:$H$15,2,FALSE)</f>
        <v>#N/A</v>
      </c>
      <c r="S708" s="11" t="str">
        <f t="shared" ref="S708:S771" si="247">IFERROR(YEAR(M708),"")</f>
        <v/>
      </c>
      <c r="T708" s="11" t="str">
        <f>IF(IFERROR(VLOOKUP(N708,Home!$C$8:$R$1048576,11,FALSE),"")=0,"",IFERROR(VLOOKUP(N708,Home!$C$8:$R$1048576,11,FALSE),""))</f>
        <v/>
      </c>
      <c r="U708" s="11" t="str">
        <f>IF(IFERROR(VLOOKUP(O708,Home!$C$8:$R$1048576,12,FALSE),"")=0,"",IFERROR(VLOOKUP(O708,Home!$C$8:$R$1048576,12,FALSE),""))</f>
        <v/>
      </c>
      <c r="V708" s="11" t="str">
        <f>IF(IFERROR(VLOOKUP(O708,Home!$C$8:$R$1048576,8,FALSE),"")=0,"",IFERROR(VLOOKUP(O708,Home!$C$8:$R$1048576,8,FALSE),""))</f>
        <v/>
      </c>
      <c r="W708" s="11" t="str">
        <f>IF(OR(VLOOKUP(N708,Home!$C$7:$I$207,6,FALSE)="",VLOOKUP(N708,Home!$C$7:$I$207,7,FALSE)=""),"FEJL",SUM(Baggrundsark!$K$4:K708))</f>
        <v>FEJL</v>
      </c>
      <c r="Y708">
        <v>705</v>
      </c>
      <c r="Z708" s="1"/>
      <c r="AC708" s="44"/>
      <c r="AD708">
        <f t="shared" si="234"/>
        <v>0</v>
      </c>
      <c r="AE708">
        <f>SUM($AD$4:AD708)</f>
        <v>1</v>
      </c>
      <c r="AF708" s="103" t="str">
        <f>IFERROR(VLOOKUP(AN708,Home!$C$8:$E$207,3,FALSE),"")</f>
        <v/>
      </c>
      <c r="AG708" s="103" t="str">
        <f>IFERROR(VLOOKUP(AN708,Home!$C$8:$E$207,2,FALSE),"")</f>
        <v/>
      </c>
      <c r="AH708" s="104" t="str">
        <f>IF(VLOOKUP(AE708,Home!$C$8:$I$207,6,FALSE)="","",VLOOKUP(AE708,Home!$C$8:$I$207,6,FALSE))</f>
        <v/>
      </c>
      <c r="AI708" s="104" t="e">
        <f t="shared" si="242"/>
        <v>#VALUE!</v>
      </c>
      <c r="AJ708" s="105" t="e">
        <f t="shared" si="235"/>
        <v>#VALUE!</v>
      </c>
      <c r="AK708" s="103" t="e">
        <f t="shared" ref="AK708:AK771" si="248">YEAR(AI708)</f>
        <v>#VALUE!</v>
      </c>
      <c r="AL708" s="103" t="e">
        <f t="shared" si="236"/>
        <v>#VALUE!</v>
      </c>
      <c r="AN708" t="str">
        <f>IF(OR(VLOOKUP(AE708,Home!$C$8:$I$207,6,FALSE)="",VLOOKUP(AE708,Home!$C$8:$I$207,7,FALSE)=""),"FEJL",Baggrundsark!AE708)</f>
        <v>FEJL</v>
      </c>
      <c r="AO708">
        <f>IF(VLOOKUP(AE708,Home!$C$8:$N$207,12,FALSE)="Timelønnet",1,0)</f>
        <v>0</v>
      </c>
      <c r="AP708">
        <f>SUM($AO$4:AO708)*AO708</f>
        <v>0</v>
      </c>
      <c r="AQ708">
        <f t="shared" si="243"/>
        <v>1</v>
      </c>
      <c r="AR708" t="str">
        <f t="shared" si="243"/>
        <v/>
      </c>
      <c r="AS708" t="e">
        <f t="shared" si="237"/>
        <v>#VALUE!</v>
      </c>
      <c r="AT708" s="45" t="e">
        <f t="shared" si="244"/>
        <v>#VALUE!</v>
      </c>
      <c r="AU708">
        <f>VLOOKUP(AQ708,Home!$C$8:$J$207,8,FALSE)</f>
        <v>0</v>
      </c>
    </row>
    <row r="709" spans="1:47" x14ac:dyDescent="0.25">
      <c r="A709" s="6">
        <f t="shared" ref="A709:A772" si="249">IF(U709="Kontraktansat",1,0)</f>
        <v>0</v>
      </c>
      <c r="B709" s="6">
        <f t="shared" si="238"/>
        <v>0</v>
      </c>
      <c r="C709" s="6" t="str">
        <f t="shared" ref="C709:C772" si="250">IF(B709=B708,"",B709)</f>
        <v/>
      </c>
      <c r="D709" s="7">
        <f t="shared" ref="D709:D772" si="251">IF(U709="Månedslønnet",1,0)</f>
        <v>0</v>
      </c>
      <c r="E709" s="7">
        <f t="shared" si="239"/>
        <v>0</v>
      </c>
      <c r="F709" s="7" t="str">
        <f t="shared" ref="F709:F772" si="252">IF(E709=E708,"",E709)</f>
        <v/>
      </c>
      <c r="G709" s="6">
        <f t="shared" ref="G709:G772" si="253">IF(U709="Standardsats",1,0)</f>
        <v>0</v>
      </c>
      <c r="H709" s="6">
        <f t="shared" si="240"/>
        <v>0</v>
      </c>
      <c r="I709" s="6" t="str">
        <f t="shared" si="241"/>
        <v/>
      </c>
      <c r="J709" s="11">
        <v>706</v>
      </c>
      <c r="K709" s="11">
        <f>IF(IFERROR(VLOOKUP(J709,Home!$A$8:$B$1048576,1,FALSE),0)=0,0,1)</f>
        <v>0</v>
      </c>
      <c r="L709" s="129" t="e">
        <f>IF(VLOOKUP(O709,Home!$C$8:$R$207,6,FALSE)="","",VLOOKUP(O709,Home!$C$8:$R$207,6,FALSE))</f>
        <v>#N/A</v>
      </c>
      <c r="M709" s="129" t="e">
        <f t="shared" si="246"/>
        <v>#N/A</v>
      </c>
      <c r="N709" s="11">
        <f>SUM($K$4:K709)</f>
        <v>200</v>
      </c>
      <c r="O709" s="11" t="str">
        <f>IF(P709="","",IF(IFERROR(VLOOKUP(N709,Home!$C$8:$R$1048576,1,FALSE),"")=0,"",IFERROR(VLOOKUP(N709,Home!$C$8:$R$1048576,1,FALSE),"")))</f>
        <v/>
      </c>
      <c r="P709" s="11" t="str">
        <f>IF(IFERROR(VLOOKUP(W709,Home!$C$8:$R$1048576,3,FALSE),"")=0,"",IFERROR(VLOOKUP(W709,Home!$C$8:$R$1048576,3,FALSE),""))</f>
        <v/>
      </c>
      <c r="Q709" s="11" t="str">
        <f t="shared" si="245"/>
        <v/>
      </c>
      <c r="R709" s="130" t="e">
        <f>VLOOKUP(Q709,'Baggrund til lister'!$G$4:$H$15,2,FALSE)</f>
        <v>#N/A</v>
      </c>
      <c r="S709" s="11" t="str">
        <f t="shared" si="247"/>
        <v/>
      </c>
      <c r="T709" s="11" t="str">
        <f>IF(IFERROR(VLOOKUP(N709,Home!$C$8:$R$1048576,11,FALSE),"")=0,"",IFERROR(VLOOKUP(N709,Home!$C$8:$R$1048576,11,FALSE),""))</f>
        <v/>
      </c>
      <c r="U709" s="11" t="str">
        <f>IF(IFERROR(VLOOKUP(O709,Home!$C$8:$R$1048576,12,FALSE),"")=0,"",IFERROR(VLOOKUP(O709,Home!$C$8:$R$1048576,12,FALSE),""))</f>
        <v/>
      </c>
      <c r="V709" s="11" t="str">
        <f>IF(IFERROR(VLOOKUP(O709,Home!$C$8:$R$1048576,8,FALSE),"")=0,"",IFERROR(VLOOKUP(O709,Home!$C$8:$R$1048576,8,FALSE),""))</f>
        <v/>
      </c>
      <c r="W709" s="11" t="str">
        <f>IF(OR(VLOOKUP(N709,Home!$C$7:$I$207,6,FALSE)="",VLOOKUP(N709,Home!$C$7:$I$207,7,FALSE)=""),"FEJL",SUM(Baggrundsark!$K$4:K709))</f>
        <v>FEJL</v>
      </c>
      <c r="Y709">
        <v>706</v>
      </c>
      <c r="Z709" s="1"/>
      <c r="AC709" s="44"/>
      <c r="AD709">
        <f t="shared" ref="AD709:AD772" si="254">IF(IFERROR(VLOOKUP(Y709,$AC$4:$AC$203,1,FALSE),0)=0,0,1)</f>
        <v>0</v>
      </c>
      <c r="AE709">
        <f>SUM($AD$4:AD709)</f>
        <v>1</v>
      </c>
      <c r="AF709" s="103" t="str">
        <f>IFERROR(VLOOKUP(AN709,Home!$C$8:$E$207,3,FALSE),"")</f>
        <v/>
      </c>
      <c r="AG709" s="103" t="str">
        <f>IFERROR(VLOOKUP(AN709,Home!$C$8:$E$207,2,FALSE),"")</f>
        <v/>
      </c>
      <c r="AH709" s="104" t="str">
        <f>IF(VLOOKUP(AE709,Home!$C$8:$I$207,6,FALSE)="","",VLOOKUP(AE709,Home!$C$8:$I$207,6,FALSE))</f>
        <v/>
      </c>
      <c r="AI709" s="104" t="e">
        <f t="shared" si="242"/>
        <v>#VALUE!</v>
      </c>
      <c r="AJ709" s="105" t="e">
        <f t="shared" ref="AJ709:AJ772" si="255">1+INT((AI709-DATE(YEAR(AI709+4-WEEKDAY(AI709+6)),1,5)+WEEKDAY(DATE(YEAR(AI709+4-WEEKDAY(AI709+6)),1,3)))/7)</f>
        <v>#VALUE!</v>
      </c>
      <c r="AK709" s="103" t="e">
        <f t="shared" si="248"/>
        <v>#VALUE!</v>
      </c>
      <c r="AL709" s="103" t="e">
        <f t="shared" ref="AL709:AL772" si="256">AK709&amp;" "&amp;AJ709</f>
        <v>#VALUE!</v>
      </c>
      <c r="AN709" t="str">
        <f>IF(OR(VLOOKUP(AE709,Home!$C$8:$I$207,6,FALSE)="",VLOOKUP(AE709,Home!$C$8:$I$207,7,FALSE)=""),"FEJL",Baggrundsark!AE709)</f>
        <v>FEJL</v>
      </c>
      <c r="AO709">
        <f>IF(VLOOKUP(AE709,Home!$C$8:$N$207,12,FALSE)="Timelønnet",1,0)</f>
        <v>0</v>
      </c>
      <c r="AP709">
        <f>SUM($AO$4:AO709)*AO709</f>
        <v>0</v>
      </c>
      <c r="AQ709">
        <f t="shared" si="243"/>
        <v>1</v>
      </c>
      <c r="AR709" t="str">
        <f t="shared" si="243"/>
        <v/>
      </c>
      <c r="AS709" t="e">
        <f t="shared" ref="AS709:AS772" si="257">VLOOKUP(AL709,$BB$4:$BC$476,2,FALSE)</f>
        <v>#VALUE!</v>
      </c>
      <c r="AT709" s="45" t="e">
        <f t="shared" si="244"/>
        <v>#VALUE!</v>
      </c>
      <c r="AU709">
        <f>VLOOKUP(AQ709,Home!$C$8:$J$207,8,FALSE)</f>
        <v>0</v>
      </c>
    </row>
    <row r="710" spans="1:47" x14ac:dyDescent="0.25">
      <c r="A710" s="6">
        <f t="shared" si="249"/>
        <v>0</v>
      </c>
      <c r="B710" s="6">
        <f t="shared" ref="B710:B773" si="258">A710+B709</f>
        <v>0</v>
      </c>
      <c r="C710" s="6" t="str">
        <f t="shared" si="250"/>
        <v/>
      </c>
      <c r="D710" s="7">
        <f t="shared" si="251"/>
        <v>0</v>
      </c>
      <c r="E710" s="7">
        <f t="shared" ref="E710:E773" si="259">D710+E709</f>
        <v>0</v>
      </c>
      <c r="F710" s="7" t="str">
        <f t="shared" si="252"/>
        <v/>
      </c>
      <c r="G710" s="6">
        <f t="shared" si="253"/>
        <v>0</v>
      </c>
      <c r="H710" s="6">
        <f t="shared" ref="H710:H773" si="260">G710+H709</f>
        <v>0</v>
      </c>
      <c r="I710" s="6" t="str">
        <f t="shared" ref="I710:I773" si="261">IF(H710=H709,"",H710)</f>
        <v/>
      </c>
      <c r="J710" s="11">
        <v>707</v>
      </c>
      <c r="K710" s="11">
        <f>IF(IFERROR(VLOOKUP(J710,Home!$A$8:$B$1048576,1,FALSE),0)=0,0,1)</f>
        <v>0</v>
      </c>
      <c r="L710" s="129" t="e">
        <f>IF(VLOOKUP(O710,Home!$C$8:$R$207,6,FALSE)="","",VLOOKUP(O710,Home!$C$8:$R$207,6,FALSE))</f>
        <v>#N/A</v>
      </c>
      <c r="M710" s="129" t="e">
        <f t="shared" si="246"/>
        <v>#N/A</v>
      </c>
      <c r="N710" s="11">
        <f>SUM($K$4:K710)</f>
        <v>200</v>
      </c>
      <c r="O710" s="11" t="str">
        <f>IF(P710="","",IF(IFERROR(VLOOKUP(N710,Home!$C$8:$R$1048576,1,FALSE),"")=0,"",IFERROR(VLOOKUP(N710,Home!$C$8:$R$1048576,1,FALSE),"")))</f>
        <v/>
      </c>
      <c r="P710" s="11" t="str">
        <f>IF(IFERROR(VLOOKUP(W710,Home!$C$8:$R$1048576,3,FALSE),"")=0,"",IFERROR(VLOOKUP(W710,Home!$C$8:$R$1048576,3,FALSE),""))</f>
        <v/>
      </c>
      <c r="Q710" s="11" t="str">
        <f t="shared" si="245"/>
        <v/>
      </c>
      <c r="R710" s="130" t="e">
        <f>VLOOKUP(Q710,'Baggrund til lister'!$G$4:$H$15,2,FALSE)</f>
        <v>#N/A</v>
      </c>
      <c r="S710" s="11" t="str">
        <f t="shared" si="247"/>
        <v/>
      </c>
      <c r="T710" s="11" t="str">
        <f>IF(IFERROR(VLOOKUP(N710,Home!$C$8:$R$1048576,11,FALSE),"")=0,"",IFERROR(VLOOKUP(N710,Home!$C$8:$R$1048576,11,FALSE),""))</f>
        <v/>
      </c>
      <c r="U710" s="11" t="str">
        <f>IF(IFERROR(VLOOKUP(O710,Home!$C$8:$R$1048576,12,FALSE),"")=0,"",IFERROR(VLOOKUP(O710,Home!$C$8:$R$1048576,12,FALSE),""))</f>
        <v/>
      </c>
      <c r="V710" s="11" t="str">
        <f>IF(IFERROR(VLOOKUP(O710,Home!$C$8:$R$1048576,8,FALSE),"")=0,"",IFERROR(VLOOKUP(O710,Home!$C$8:$R$1048576,8,FALSE),""))</f>
        <v/>
      </c>
      <c r="W710" s="11" t="str">
        <f>IF(OR(VLOOKUP(N710,Home!$C$7:$I$207,6,FALSE)="",VLOOKUP(N710,Home!$C$7:$I$207,7,FALSE)=""),"FEJL",SUM(Baggrundsark!$K$4:K710))</f>
        <v>FEJL</v>
      </c>
      <c r="Y710">
        <v>707</v>
      </c>
      <c r="Z710" s="1"/>
      <c r="AC710" s="44"/>
      <c r="AD710">
        <f t="shared" si="254"/>
        <v>0</v>
      </c>
      <c r="AE710">
        <f>SUM($AD$4:AD710)</f>
        <v>1</v>
      </c>
      <c r="AF710" s="103" t="str">
        <f>IFERROR(VLOOKUP(AN710,Home!$C$8:$E$207,3,FALSE),"")</f>
        <v/>
      </c>
      <c r="AG710" s="103" t="str">
        <f>IFERROR(VLOOKUP(AN710,Home!$C$8:$E$207,2,FALSE),"")</f>
        <v/>
      </c>
      <c r="AH710" s="104" t="str">
        <f>IF(VLOOKUP(AE710,Home!$C$8:$I$207,6,FALSE)="","",VLOOKUP(AE710,Home!$C$8:$I$207,6,FALSE))</f>
        <v/>
      </c>
      <c r="AI710" s="104" t="e">
        <f t="shared" ref="AI710:AI773" si="262">IF(AG710=AG709,AI709+14,AH710)</f>
        <v>#VALUE!</v>
      </c>
      <c r="AJ710" s="105" t="e">
        <f t="shared" si="255"/>
        <v>#VALUE!</v>
      </c>
      <c r="AK710" s="103" t="e">
        <f t="shared" si="248"/>
        <v>#VALUE!</v>
      </c>
      <c r="AL710" s="103" t="e">
        <f t="shared" si="256"/>
        <v>#VALUE!</v>
      </c>
      <c r="AN710" t="str">
        <f>IF(OR(VLOOKUP(AE710,Home!$C$8:$I$207,6,FALSE)="",VLOOKUP(AE710,Home!$C$8:$I$207,7,FALSE)=""),"FEJL",Baggrundsark!AE710)</f>
        <v>FEJL</v>
      </c>
      <c r="AO710">
        <f>IF(VLOOKUP(AE710,Home!$C$8:$N$207,12,FALSE)="Timelønnet",1,0)</f>
        <v>0</v>
      </c>
      <c r="AP710">
        <f>SUM($AO$4:AO710)*AO710</f>
        <v>0</v>
      </c>
      <c r="AQ710">
        <f t="shared" si="243"/>
        <v>1</v>
      </c>
      <c r="AR710" t="str">
        <f t="shared" si="243"/>
        <v/>
      </c>
      <c r="AS710" t="e">
        <f t="shared" si="257"/>
        <v>#VALUE!</v>
      </c>
      <c r="AT710" s="45" t="e">
        <f t="shared" si="244"/>
        <v>#VALUE!</v>
      </c>
      <c r="AU710">
        <f>VLOOKUP(AQ710,Home!$C$8:$J$207,8,FALSE)</f>
        <v>0</v>
      </c>
    </row>
    <row r="711" spans="1:47" x14ac:dyDescent="0.25">
      <c r="A711" s="6">
        <f t="shared" si="249"/>
        <v>0</v>
      </c>
      <c r="B711" s="6">
        <f t="shared" si="258"/>
        <v>0</v>
      </c>
      <c r="C711" s="6" t="str">
        <f t="shared" si="250"/>
        <v/>
      </c>
      <c r="D711" s="7">
        <f t="shared" si="251"/>
        <v>0</v>
      </c>
      <c r="E711" s="7">
        <f t="shared" si="259"/>
        <v>0</v>
      </c>
      <c r="F711" s="7" t="str">
        <f t="shared" si="252"/>
        <v/>
      </c>
      <c r="G711" s="6">
        <f t="shared" si="253"/>
        <v>0</v>
      </c>
      <c r="H711" s="6">
        <f t="shared" si="260"/>
        <v>0</v>
      </c>
      <c r="I711" s="6" t="str">
        <f t="shared" si="261"/>
        <v/>
      </c>
      <c r="J711" s="11">
        <v>708</v>
      </c>
      <c r="K711" s="11">
        <f>IF(IFERROR(VLOOKUP(J711,Home!$A$8:$B$1048576,1,FALSE),0)=0,0,1)</f>
        <v>0</v>
      </c>
      <c r="L711" s="129" t="e">
        <f>IF(VLOOKUP(O711,Home!$C$8:$R$207,6,FALSE)="","",VLOOKUP(O711,Home!$C$8:$R$207,6,FALSE))</f>
        <v>#N/A</v>
      </c>
      <c r="M711" s="129" t="e">
        <f t="shared" si="246"/>
        <v>#N/A</v>
      </c>
      <c r="N711" s="11">
        <f>SUM($K$4:K711)</f>
        <v>200</v>
      </c>
      <c r="O711" s="11" t="str">
        <f>IF(P711="","",IF(IFERROR(VLOOKUP(N711,Home!$C$8:$R$1048576,1,FALSE),"")=0,"",IFERROR(VLOOKUP(N711,Home!$C$8:$R$1048576,1,FALSE),"")))</f>
        <v/>
      </c>
      <c r="P711" s="11" t="str">
        <f>IF(IFERROR(VLOOKUP(W711,Home!$C$8:$R$1048576,3,FALSE),"")=0,"",IFERROR(VLOOKUP(W711,Home!$C$8:$R$1048576,3,FALSE),""))</f>
        <v/>
      </c>
      <c r="Q711" s="11" t="str">
        <f t="shared" si="245"/>
        <v/>
      </c>
      <c r="R711" s="130" t="e">
        <f>VLOOKUP(Q711,'Baggrund til lister'!$G$4:$H$15,2,FALSE)</f>
        <v>#N/A</v>
      </c>
      <c r="S711" s="11" t="str">
        <f t="shared" si="247"/>
        <v/>
      </c>
      <c r="T711" s="11" t="str">
        <f>IF(IFERROR(VLOOKUP(N711,Home!$C$8:$R$1048576,11,FALSE),"")=0,"",IFERROR(VLOOKUP(N711,Home!$C$8:$R$1048576,11,FALSE),""))</f>
        <v/>
      </c>
      <c r="U711" s="11" t="str">
        <f>IF(IFERROR(VLOOKUP(O711,Home!$C$8:$R$1048576,12,FALSE),"")=0,"",IFERROR(VLOOKUP(O711,Home!$C$8:$R$1048576,12,FALSE),""))</f>
        <v/>
      </c>
      <c r="V711" s="11" t="str">
        <f>IF(IFERROR(VLOOKUP(O711,Home!$C$8:$R$1048576,8,FALSE),"")=0,"",IFERROR(VLOOKUP(O711,Home!$C$8:$R$1048576,8,FALSE),""))</f>
        <v/>
      </c>
      <c r="W711" s="11" t="str">
        <f>IF(OR(VLOOKUP(N711,Home!$C$7:$I$207,6,FALSE)="",VLOOKUP(N711,Home!$C$7:$I$207,7,FALSE)=""),"FEJL",SUM(Baggrundsark!$K$4:K711))</f>
        <v>FEJL</v>
      </c>
      <c r="Y711">
        <v>708</v>
      </c>
      <c r="Z711" s="1"/>
      <c r="AC711" s="44"/>
      <c r="AD711">
        <f t="shared" si="254"/>
        <v>0</v>
      </c>
      <c r="AE711">
        <f>SUM($AD$4:AD711)</f>
        <v>1</v>
      </c>
      <c r="AF711" s="103" t="str">
        <f>IFERROR(VLOOKUP(AN711,Home!$C$8:$E$207,3,FALSE),"")</f>
        <v/>
      </c>
      <c r="AG711" s="103" t="str">
        <f>IFERROR(VLOOKUP(AN711,Home!$C$8:$E$207,2,FALSE),"")</f>
        <v/>
      </c>
      <c r="AH711" s="104" t="str">
        <f>IF(VLOOKUP(AE711,Home!$C$8:$I$207,6,FALSE)="","",VLOOKUP(AE711,Home!$C$8:$I$207,6,FALSE))</f>
        <v/>
      </c>
      <c r="AI711" s="104" t="e">
        <f t="shared" si="262"/>
        <v>#VALUE!</v>
      </c>
      <c r="AJ711" s="105" t="e">
        <f t="shared" si="255"/>
        <v>#VALUE!</v>
      </c>
      <c r="AK711" s="103" t="e">
        <f t="shared" si="248"/>
        <v>#VALUE!</v>
      </c>
      <c r="AL711" s="103" t="e">
        <f t="shared" si="256"/>
        <v>#VALUE!</v>
      </c>
      <c r="AN711" t="str">
        <f>IF(OR(VLOOKUP(AE711,Home!$C$8:$I$207,6,FALSE)="",VLOOKUP(AE711,Home!$C$8:$I$207,7,FALSE)=""),"FEJL",Baggrundsark!AE711)</f>
        <v>FEJL</v>
      </c>
      <c r="AO711">
        <f>IF(VLOOKUP(AE711,Home!$C$8:$N$207,12,FALSE)="Timelønnet",1,0)</f>
        <v>0</v>
      </c>
      <c r="AP711">
        <f>SUM($AO$4:AO711)*AO711</f>
        <v>0</v>
      </c>
      <c r="AQ711">
        <f t="shared" si="243"/>
        <v>1</v>
      </c>
      <c r="AR711" t="str">
        <f t="shared" si="243"/>
        <v/>
      </c>
      <c r="AS711" t="e">
        <f t="shared" si="257"/>
        <v>#VALUE!</v>
      </c>
      <c r="AT711" s="45" t="e">
        <f t="shared" si="244"/>
        <v>#VALUE!</v>
      </c>
      <c r="AU711">
        <f>VLOOKUP(AQ711,Home!$C$8:$J$207,8,FALSE)</f>
        <v>0</v>
      </c>
    </row>
    <row r="712" spans="1:47" x14ac:dyDescent="0.25">
      <c r="A712" s="6">
        <f t="shared" si="249"/>
        <v>0</v>
      </c>
      <c r="B712" s="6">
        <f t="shared" si="258"/>
        <v>0</v>
      </c>
      <c r="C712" s="6" t="str">
        <f t="shared" si="250"/>
        <v/>
      </c>
      <c r="D712" s="7">
        <f t="shared" si="251"/>
        <v>0</v>
      </c>
      <c r="E712" s="7">
        <f t="shared" si="259"/>
        <v>0</v>
      </c>
      <c r="F712" s="7" t="str">
        <f t="shared" si="252"/>
        <v/>
      </c>
      <c r="G712" s="6">
        <f t="shared" si="253"/>
        <v>0</v>
      </c>
      <c r="H712" s="6">
        <f t="shared" si="260"/>
        <v>0</v>
      </c>
      <c r="I712" s="6" t="str">
        <f t="shared" si="261"/>
        <v/>
      </c>
      <c r="J712" s="11">
        <v>709</v>
      </c>
      <c r="K712" s="11">
        <f>IF(IFERROR(VLOOKUP(J712,Home!$A$8:$B$1048576,1,FALSE),0)=0,0,1)</f>
        <v>0</v>
      </c>
      <c r="L712" s="129" t="e">
        <f>IF(VLOOKUP(O712,Home!$C$8:$R$207,6,FALSE)="","",VLOOKUP(O712,Home!$C$8:$R$207,6,FALSE))</f>
        <v>#N/A</v>
      </c>
      <c r="M712" s="129" t="e">
        <f t="shared" si="246"/>
        <v>#N/A</v>
      </c>
      <c r="N712" s="11">
        <f>SUM($K$4:K712)</f>
        <v>200</v>
      </c>
      <c r="O712" s="11" t="str">
        <f>IF(P712="","",IF(IFERROR(VLOOKUP(N712,Home!$C$8:$R$1048576,1,FALSE),"")=0,"",IFERROR(VLOOKUP(N712,Home!$C$8:$R$1048576,1,FALSE),"")))</f>
        <v/>
      </c>
      <c r="P712" s="11" t="str">
        <f>IF(IFERROR(VLOOKUP(W712,Home!$C$8:$R$1048576,3,FALSE),"")=0,"",IFERROR(VLOOKUP(W712,Home!$C$8:$R$1048576,3,FALSE),""))</f>
        <v/>
      </c>
      <c r="Q712" s="11" t="str">
        <f t="shared" si="245"/>
        <v/>
      </c>
      <c r="R712" s="130" t="e">
        <f>VLOOKUP(Q712,'Baggrund til lister'!$G$4:$H$15,2,FALSE)</f>
        <v>#N/A</v>
      </c>
      <c r="S712" s="11" t="str">
        <f t="shared" si="247"/>
        <v/>
      </c>
      <c r="T712" s="11" t="str">
        <f>IF(IFERROR(VLOOKUP(N712,Home!$C$8:$R$1048576,11,FALSE),"")=0,"",IFERROR(VLOOKUP(N712,Home!$C$8:$R$1048576,11,FALSE),""))</f>
        <v/>
      </c>
      <c r="U712" s="11" t="str">
        <f>IF(IFERROR(VLOOKUP(O712,Home!$C$8:$R$1048576,12,FALSE),"")=0,"",IFERROR(VLOOKUP(O712,Home!$C$8:$R$1048576,12,FALSE),""))</f>
        <v/>
      </c>
      <c r="V712" s="11" t="str">
        <f>IF(IFERROR(VLOOKUP(O712,Home!$C$8:$R$1048576,8,FALSE),"")=0,"",IFERROR(VLOOKUP(O712,Home!$C$8:$R$1048576,8,FALSE),""))</f>
        <v/>
      </c>
      <c r="W712" s="11" t="str">
        <f>IF(OR(VLOOKUP(N712,Home!$C$7:$I$207,6,FALSE)="",VLOOKUP(N712,Home!$C$7:$I$207,7,FALSE)=""),"FEJL",SUM(Baggrundsark!$K$4:K712))</f>
        <v>FEJL</v>
      </c>
      <c r="Y712">
        <v>709</v>
      </c>
      <c r="Z712" s="1"/>
      <c r="AC712" s="44"/>
      <c r="AD712">
        <f t="shared" si="254"/>
        <v>0</v>
      </c>
      <c r="AE712">
        <f>SUM($AD$4:AD712)</f>
        <v>1</v>
      </c>
      <c r="AF712" s="103" t="str">
        <f>IFERROR(VLOOKUP(AN712,Home!$C$8:$E$207,3,FALSE),"")</f>
        <v/>
      </c>
      <c r="AG712" s="103" t="str">
        <f>IFERROR(VLOOKUP(AN712,Home!$C$8:$E$207,2,FALSE),"")</f>
        <v/>
      </c>
      <c r="AH712" s="104" t="str">
        <f>IF(VLOOKUP(AE712,Home!$C$8:$I$207,6,FALSE)="","",VLOOKUP(AE712,Home!$C$8:$I$207,6,FALSE))</f>
        <v/>
      </c>
      <c r="AI712" s="104" t="e">
        <f t="shared" si="262"/>
        <v>#VALUE!</v>
      </c>
      <c r="AJ712" s="105" t="e">
        <f t="shared" si="255"/>
        <v>#VALUE!</v>
      </c>
      <c r="AK712" s="103" t="e">
        <f t="shared" si="248"/>
        <v>#VALUE!</v>
      </c>
      <c r="AL712" s="103" t="e">
        <f t="shared" si="256"/>
        <v>#VALUE!</v>
      </c>
      <c r="AN712" t="str">
        <f>IF(OR(VLOOKUP(AE712,Home!$C$8:$I$207,6,FALSE)="",VLOOKUP(AE712,Home!$C$8:$I$207,7,FALSE)=""),"FEJL",Baggrundsark!AE712)</f>
        <v>FEJL</v>
      </c>
      <c r="AO712">
        <f>IF(VLOOKUP(AE712,Home!$C$8:$N$207,12,FALSE)="Timelønnet",1,0)</f>
        <v>0</v>
      </c>
      <c r="AP712">
        <f>SUM($AO$4:AO712)*AO712</f>
        <v>0</v>
      </c>
      <c r="AQ712">
        <f t="shared" si="243"/>
        <v>1</v>
      </c>
      <c r="AR712" t="str">
        <f t="shared" si="243"/>
        <v/>
      </c>
      <c r="AS712" t="e">
        <f t="shared" si="257"/>
        <v>#VALUE!</v>
      </c>
      <c r="AT712" s="45" t="e">
        <f t="shared" si="244"/>
        <v>#VALUE!</v>
      </c>
      <c r="AU712">
        <f>VLOOKUP(AQ712,Home!$C$8:$J$207,8,FALSE)</f>
        <v>0</v>
      </c>
    </row>
    <row r="713" spans="1:47" x14ac:dyDescent="0.25">
      <c r="A713" s="6">
        <f t="shared" si="249"/>
        <v>0</v>
      </c>
      <c r="B713" s="6">
        <f t="shared" si="258"/>
        <v>0</v>
      </c>
      <c r="C713" s="6" t="str">
        <f t="shared" si="250"/>
        <v/>
      </c>
      <c r="D713" s="7">
        <f t="shared" si="251"/>
        <v>0</v>
      </c>
      <c r="E713" s="7">
        <f t="shared" si="259"/>
        <v>0</v>
      </c>
      <c r="F713" s="7" t="str">
        <f t="shared" si="252"/>
        <v/>
      </c>
      <c r="G713" s="6">
        <f t="shared" si="253"/>
        <v>0</v>
      </c>
      <c r="H713" s="6">
        <f t="shared" si="260"/>
        <v>0</v>
      </c>
      <c r="I713" s="6" t="str">
        <f t="shared" si="261"/>
        <v/>
      </c>
      <c r="J713" s="11">
        <v>710</v>
      </c>
      <c r="K713" s="11">
        <f>IF(IFERROR(VLOOKUP(J713,Home!$A$8:$B$1048576,1,FALSE),0)=0,0,1)</f>
        <v>0</v>
      </c>
      <c r="L713" s="129" t="e">
        <f>IF(VLOOKUP(O713,Home!$C$8:$R$207,6,FALSE)="","",VLOOKUP(O713,Home!$C$8:$R$207,6,FALSE))</f>
        <v>#N/A</v>
      </c>
      <c r="M713" s="129" t="e">
        <f t="shared" si="246"/>
        <v>#N/A</v>
      </c>
      <c r="N713" s="11">
        <f>SUM($K$4:K713)</f>
        <v>200</v>
      </c>
      <c r="O713" s="11" t="str">
        <f>IF(P713="","",IF(IFERROR(VLOOKUP(N713,Home!$C$8:$R$1048576,1,FALSE),"")=0,"",IFERROR(VLOOKUP(N713,Home!$C$8:$R$1048576,1,FALSE),"")))</f>
        <v/>
      </c>
      <c r="P713" s="11" t="str">
        <f>IF(IFERROR(VLOOKUP(W713,Home!$C$8:$R$1048576,3,FALSE),"")=0,"",IFERROR(VLOOKUP(W713,Home!$C$8:$R$1048576,3,FALSE),""))</f>
        <v/>
      </c>
      <c r="Q713" s="11" t="str">
        <f t="shared" si="245"/>
        <v/>
      </c>
      <c r="R713" s="130" t="e">
        <f>VLOOKUP(Q713,'Baggrund til lister'!$G$4:$H$15,2,FALSE)</f>
        <v>#N/A</v>
      </c>
      <c r="S713" s="11" t="str">
        <f t="shared" si="247"/>
        <v/>
      </c>
      <c r="T713" s="11" t="str">
        <f>IF(IFERROR(VLOOKUP(N713,Home!$C$8:$R$1048576,11,FALSE),"")=0,"",IFERROR(VLOOKUP(N713,Home!$C$8:$R$1048576,11,FALSE),""))</f>
        <v/>
      </c>
      <c r="U713" s="11" t="str">
        <f>IF(IFERROR(VLOOKUP(O713,Home!$C$8:$R$1048576,12,FALSE),"")=0,"",IFERROR(VLOOKUP(O713,Home!$C$8:$R$1048576,12,FALSE),""))</f>
        <v/>
      </c>
      <c r="V713" s="11" t="str">
        <f>IF(IFERROR(VLOOKUP(O713,Home!$C$8:$R$1048576,8,FALSE),"")=0,"",IFERROR(VLOOKUP(O713,Home!$C$8:$R$1048576,8,FALSE),""))</f>
        <v/>
      </c>
      <c r="W713" s="11" t="str">
        <f>IF(OR(VLOOKUP(N713,Home!$C$7:$I$207,6,FALSE)="",VLOOKUP(N713,Home!$C$7:$I$207,7,FALSE)=""),"FEJL",SUM(Baggrundsark!$K$4:K713))</f>
        <v>FEJL</v>
      </c>
      <c r="Y713">
        <v>710</v>
      </c>
      <c r="Z713" s="1"/>
      <c r="AC713" s="44"/>
      <c r="AD713">
        <f t="shared" si="254"/>
        <v>0</v>
      </c>
      <c r="AE713">
        <f>SUM($AD$4:AD713)</f>
        <v>1</v>
      </c>
      <c r="AF713" s="103" t="str">
        <f>IFERROR(VLOOKUP(AN713,Home!$C$8:$E$207,3,FALSE),"")</f>
        <v/>
      </c>
      <c r="AG713" s="103" t="str">
        <f>IFERROR(VLOOKUP(AN713,Home!$C$8:$E$207,2,FALSE),"")</f>
        <v/>
      </c>
      <c r="AH713" s="104" t="str">
        <f>IF(VLOOKUP(AE713,Home!$C$8:$I$207,6,FALSE)="","",VLOOKUP(AE713,Home!$C$8:$I$207,6,FALSE))</f>
        <v/>
      </c>
      <c r="AI713" s="104" t="e">
        <f t="shared" si="262"/>
        <v>#VALUE!</v>
      </c>
      <c r="AJ713" s="105" t="e">
        <f t="shared" si="255"/>
        <v>#VALUE!</v>
      </c>
      <c r="AK713" s="103" t="e">
        <f t="shared" si="248"/>
        <v>#VALUE!</v>
      </c>
      <c r="AL713" s="103" t="e">
        <f t="shared" si="256"/>
        <v>#VALUE!</v>
      </c>
      <c r="AN713" t="str">
        <f>IF(OR(VLOOKUP(AE713,Home!$C$8:$I$207,6,FALSE)="",VLOOKUP(AE713,Home!$C$8:$I$207,7,FALSE)=""),"FEJL",Baggrundsark!AE713)</f>
        <v>FEJL</v>
      </c>
      <c r="AO713">
        <f>IF(VLOOKUP(AE713,Home!$C$8:$N$207,12,FALSE)="Timelønnet",1,0)</f>
        <v>0</v>
      </c>
      <c r="AP713">
        <f>SUM($AO$4:AO713)*AO713</f>
        <v>0</v>
      </c>
      <c r="AQ713">
        <f t="shared" si="243"/>
        <v>1</v>
      </c>
      <c r="AR713" t="str">
        <f t="shared" si="243"/>
        <v/>
      </c>
      <c r="AS713" t="e">
        <f t="shared" si="257"/>
        <v>#VALUE!</v>
      </c>
      <c r="AT713" s="45" t="e">
        <f t="shared" si="244"/>
        <v>#VALUE!</v>
      </c>
      <c r="AU713">
        <f>VLOOKUP(AQ713,Home!$C$8:$J$207,8,FALSE)</f>
        <v>0</v>
      </c>
    </row>
    <row r="714" spans="1:47" x14ac:dyDescent="0.25">
      <c r="A714" s="6">
        <f t="shared" si="249"/>
        <v>0</v>
      </c>
      <c r="B714" s="6">
        <f t="shared" si="258"/>
        <v>0</v>
      </c>
      <c r="C714" s="6" t="str">
        <f t="shared" si="250"/>
        <v/>
      </c>
      <c r="D714" s="7">
        <f t="shared" si="251"/>
        <v>0</v>
      </c>
      <c r="E714" s="7">
        <f t="shared" si="259"/>
        <v>0</v>
      </c>
      <c r="F714" s="7" t="str">
        <f t="shared" si="252"/>
        <v/>
      </c>
      <c r="G714" s="6">
        <f t="shared" si="253"/>
        <v>0</v>
      </c>
      <c r="H714" s="6">
        <f t="shared" si="260"/>
        <v>0</v>
      </c>
      <c r="I714" s="6" t="str">
        <f t="shared" si="261"/>
        <v/>
      </c>
      <c r="J714" s="11">
        <v>711</v>
      </c>
      <c r="K714" s="11">
        <f>IF(IFERROR(VLOOKUP(J714,Home!$A$8:$B$1048576,1,FALSE),0)=0,0,1)</f>
        <v>0</v>
      </c>
      <c r="L714" s="129" t="e">
        <f>IF(VLOOKUP(O714,Home!$C$8:$R$207,6,FALSE)="","",VLOOKUP(O714,Home!$C$8:$R$207,6,FALSE))</f>
        <v>#N/A</v>
      </c>
      <c r="M714" s="129" t="e">
        <f t="shared" si="246"/>
        <v>#N/A</v>
      </c>
      <c r="N714" s="11">
        <f>SUM($K$4:K714)</f>
        <v>200</v>
      </c>
      <c r="O714" s="11" t="str">
        <f>IF(P714="","",IF(IFERROR(VLOOKUP(N714,Home!$C$8:$R$1048576,1,FALSE),"")=0,"",IFERROR(VLOOKUP(N714,Home!$C$8:$R$1048576,1,FALSE),"")))</f>
        <v/>
      </c>
      <c r="P714" s="11" t="str">
        <f>IF(IFERROR(VLOOKUP(W714,Home!$C$8:$R$1048576,3,FALSE),"")=0,"",IFERROR(VLOOKUP(W714,Home!$C$8:$R$1048576,3,FALSE),""))</f>
        <v/>
      </c>
      <c r="Q714" s="11" t="str">
        <f t="shared" si="245"/>
        <v/>
      </c>
      <c r="R714" s="130" t="e">
        <f>VLOOKUP(Q714,'Baggrund til lister'!$G$4:$H$15,2,FALSE)</f>
        <v>#N/A</v>
      </c>
      <c r="S714" s="11" t="str">
        <f t="shared" si="247"/>
        <v/>
      </c>
      <c r="T714" s="11" t="str">
        <f>IF(IFERROR(VLOOKUP(N714,Home!$C$8:$R$1048576,11,FALSE),"")=0,"",IFERROR(VLOOKUP(N714,Home!$C$8:$R$1048576,11,FALSE),""))</f>
        <v/>
      </c>
      <c r="U714" s="11" t="str">
        <f>IF(IFERROR(VLOOKUP(O714,Home!$C$8:$R$1048576,12,FALSE),"")=0,"",IFERROR(VLOOKUP(O714,Home!$C$8:$R$1048576,12,FALSE),""))</f>
        <v/>
      </c>
      <c r="V714" s="11" t="str">
        <f>IF(IFERROR(VLOOKUP(O714,Home!$C$8:$R$1048576,8,FALSE),"")=0,"",IFERROR(VLOOKUP(O714,Home!$C$8:$R$1048576,8,FALSE),""))</f>
        <v/>
      </c>
      <c r="W714" s="11" t="str">
        <f>IF(OR(VLOOKUP(N714,Home!$C$7:$I$207,6,FALSE)="",VLOOKUP(N714,Home!$C$7:$I$207,7,FALSE)=""),"FEJL",SUM(Baggrundsark!$K$4:K714))</f>
        <v>FEJL</v>
      </c>
      <c r="Y714">
        <v>711</v>
      </c>
      <c r="Z714" s="1"/>
      <c r="AC714" s="44"/>
      <c r="AD714">
        <f t="shared" si="254"/>
        <v>0</v>
      </c>
      <c r="AE714">
        <f>SUM($AD$4:AD714)</f>
        <v>1</v>
      </c>
      <c r="AF714" s="103" t="str">
        <f>IFERROR(VLOOKUP(AN714,Home!$C$8:$E$207,3,FALSE),"")</f>
        <v/>
      </c>
      <c r="AG714" s="103" t="str">
        <f>IFERROR(VLOOKUP(AN714,Home!$C$8:$E$207,2,FALSE),"")</f>
        <v/>
      </c>
      <c r="AH714" s="104" t="str">
        <f>IF(VLOOKUP(AE714,Home!$C$8:$I$207,6,FALSE)="","",VLOOKUP(AE714,Home!$C$8:$I$207,6,FALSE))</f>
        <v/>
      </c>
      <c r="AI714" s="104" t="e">
        <f t="shared" si="262"/>
        <v>#VALUE!</v>
      </c>
      <c r="AJ714" s="105" t="e">
        <f t="shared" si="255"/>
        <v>#VALUE!</v>
      </c>
      <c r="AK714" s="103" t="e">
        <f t="shared" si="248"/>
        <v>#VALUE!</v>
      </c>
      <c r="AL714" s="103" t="e">
        <f t="shared" si="256"/>
        <v>#VALUE!</v>
      </c>
      <c r="AN714" t="str">
        <f>IF(OR(VLOOKUP(AE714,Home!$C$8:$I$207,6,FALSE)="",VLOOKUP(AE714,Home!$C$8:$I$207,7,FALSE)=""),"FEJL",Baggrundsark!AE714)</f>
        <v>FEJL</v>
      </c>
      <c r="AO714">
        <f>IF(VLOOKUP(AE714,Home!$C$8:$N$207,12,FALSE)="Timelønnet",1,0)</f>
        <v>0</v>
      </c>
      <c r="AP714">
        <f>SUM($AO$4:AO714)*AO714</f>
        <v>0</v>
      </c>
      <c r="AQ714">
        <f t="shared" si="243"/>
        <v>1</v>
      </c>
      <c r="AR714" t="str">
        <f t="shared" si="243"/>
        <v/>
      </c>
      <c r="AS714" t="e">
        <f t="shared" si="257"/>
        <v>#VALUE!</v>
      </c>
      <c r="AT714" s="45" t="e">
        <f t="shared" si="244"/>
        <v>#VALUE!</v>
      </c>
      <c r="AU714">
        <f>VLOOKUP(AQ714,Home!$C$8:$J$207,8,FALSE)</f>
        <v>0</v>
      </c>
    </row>
    <row r="715" spans="1:47" x14ac:dyDescent="0.25">
      <c r="A715" s="6">
        <f t="shared" si="249"/>
        <v>0</v>
      </c>
      <c r="B715" s="6">
        <f t="shared" si="258"/>
        <v>0</v>
      </c>
      <c r="C715" s="6" t="str">
        <f t="shared" si="250"/>
        <v/>
      </c>
      <c r="D715" s="7">
        <f t="shared" si="251"/>
        <v>0</v>
      </c>
      <c r="E715" s="7">
        <f t="shared" si="259"/>
        <v>0</v>
      </c>
      <c r="F715" s="7" t="str">
        <f t="shared" si="252"/>
        <v/>
      </c>
      <c r="G715" s="6">
        <f t="shared" si="253"/>
        <v>0</v>
      </c>
      <c r="H715" s="6">
        <f t="shared" si="260"/>
        <v>0</v>
      </c>
      <c r="I715" s="6" t="str">
        <f t="shared" si="261"/>
        <v/>
      </c>
      <c r="J715" s="11">
        <v>712</v>
      </c>
      <c r="K715" s="11">
        <f>IF(IFERROR(VLOOKUP(J715,Home!$A$8:$B$1048576,1,FALSE),0)=0,0,1)</f>
        <v>0</v>
      </c>
      <c r="L715" s="129" t="e">
        <f>IF(VLOOKUP(O715,Home!$C$8:$R$207,6,FALSE)="","",VLOOKUP(O715,Home!$C$8:$R$207,6,FALSE))</f>
        <v>#N/A</v>
      </c>
      <c r="M715" s="129" t="e">
        <f t="shared" si="246"/>
        <v>#N/A</v>
      </c>
      <c r="N715" s="11">
        <f>SUM($K$4:K715)</f>
        <v>200</v>
      </c>
      <c r="O715" s="11" t="str">
        <f>IF(P715="","",IF(IFERROR(VLOOKUP(N715,Home!$C$8:$R$1048576,1,FALSE),"")=0,"",IFERROR(VLOOKUP(N715,Home!$C$8:$R$1048576,1,FALSE),"")))</f>
        <v/>
      </c>
      <c r="P715" s="11" t="str">
        <f>IF(IFERROR(VLOOKUP(W715,Home!$C$8:$R$1048576,3,FALSE),"")=0,"",IFERROR(VLOOKUP(W715,Home!$C$8:$R$1048576,3,FALSE),""))</f>
        <v/>
      </c>
      <c r="Q715" s="11" t="str">
        <f t="shared" si="245"/>
        <v/>
      </c>
      <c r="R715" s="130" t="e">
        <f>VLOOKUP(Q715,'Baggrund til lister'!$G$4:$H$15,2,FALSE)</f>
        <v>#N/A</v>
      </c>
      <c r="S715" s="11" t="str">
        <f t="shared" si="247"/>
        <v/>
      </c>
      <c r="T715" s="11" t="str">
        <f>IF(IFERROR(VLOOKUP(N715,Home!$C$8:$R$1048576,11,FALSE),"")=0,"",IFERROR(VLOOKUP(N715,Home!$C$8:$R$1048576,11,FALSE),""))</f>
        <v/>
      </c>
      <c r="U715" s="11" t="str">
        <f>IF(IFERROR(VLOOKUP(O715,Home!$C$8:$R$1048576,12,FALSE),"")=0,"",IFERROR(VLOOKUP(O715,Home!$C$8:$R$1048576,12,FALSE),""))</f>
        <v/>
      </c>
      <c r="V715" s="11" t="str">
        <f>IF(IFERROR(VLOOKUP(O715,Home!$C$8:$R$1048576,8,FALSE),"")=0,"",IFERROR(VLOOKUP(O715,Home!$C$8:$R$1048576,8,FALSE),""))</f>
        <v/>
      </c>
      <c r="W715" s="11" t="str">
        <f>IF(OR(VLOOKUP(N715,Home!$C$7:$I$207,6,FALSE)="",VLOOKUP(N715,Home!$C$7:$I$207,7,FALSE)=""),"FEJL",SUM(Baggrundsark!$K$4:K715))</f>
        <v>FEJL</v>
      </c>
      <c r="Y715">
        <v>712</v>
      </c>
      <c r="Z715" s="1"/>
      <c r="AC715" s="44"/>
      <c r="AD715">
        <f t="shared" si="254"/>
        <v>0</v>
      </c>
      <c r="AE715">
        <f>SUM($AD$4:AD715)</f>
        <v>1</v>
      </c>
      <c r="AF715" s="103" t="str">
        <f>IFERROR(VLOOKUP(AN715,Home!$C$8:$E$207,3,FALSE),"")</f>
        <v/>
      </c>
      <c r="AG715" s="103" t="str">
        <f>IFERROR(VLOOKUP(AN715,Home!$C$8:$E$207,2,FALSE),"")</f>
        <v/>
      </c>
      <c r="AH715" s="104" t="str">
        <f>IF(VLOOKUP(AE715,Home!$C$8:$I$207,6,FALSE)="","",VLOOKUP(AE715,Home!$C$8:$I$207,6,FALSE))</f>
        <v/>
      </c>
      <c r="AI715" s="104" t="e">
        <f t="shared" si="262"/>
        <v>#VALUE!</v>
      </c>
      <c r="AJ715" s="105" t="e">
        <f t="shared" si="255"/>
        <v>#VALUE!</v>
      </c>
      <c r="AK715" s="103" t="e">
        <f t="shared" si="248"/>
        <v>#VALUE!</v>
      </c>
      <c r="AL715" s="103" t="e">
        <f t="shared" si="256"/>
        <v>#VALUE!</v>
      </c>
      <c r="AN715" t="str">
        <f>IF(OR(VLOOKUP(AE715,Home!$C$8:$I$207,6,FALSE)="",VLOOKUP(AE715,Home!$C$8:$I$207,7,FALSE)=""),"FEJL",Baggrundsark!AE715)</f>
        <v>FEJL</v>
      </c>
      <c r="AO715">
        <f>IF(VLOOKUP(AE715,Home!$C$8:$N$207,12,FALSE)="Timelønnet",1,0)</f>
        <v>0</v>
      </c>
      <c r="AP715">
        <f>SUM($AO$4:AO715)*AO715</f>
        <v>0</v>
      </c>
      <c r="AQ715">
        <f t="shared" si="243"/>
        <v>1</v>
      </c>
      <c r="AR715" t="str">
        <f t="shared" si="243"/>
        <v/>
      </c>
      <c r="AS715" t="e">
        <f t="shared" si="257"/>
        <v>#VALUE!</v>
      </c>
      <c r="AT715" s="45" t="e">
        <f t="shared" si="244"/>
        <v>#VALUE!</v>
      </c>
      <c r="AU715">
        <f>VLOOKUP(AQ715,Home!$C$8:$J$207,8,FALSE)</f>
        <v>0</v>
      </c>
    </row>
    <row r="716" spans="1:47" x14ac:dyDescent="0.25">
      <c r="A716" s="6">
        <f t="shared" si="249"/>
        <v>0</v>
      </c>
      <c r="B716" s="6">
        <f t="shared" si="258"/>
        <v>0</v>
      </c>
      <c r="C716" s="6" t="str">
        <f t="shared" si="250"/>
        <v/>
      </c>
      <c r="D716" s="7">
        <f t="shared" si="251"/>
        <v>0</v>
      </c>
      <c r="E716" s="7">
        <f t="shared" si="259"/>
        <v>0</v>
      </c>
      <c r="F716" s="7" t="str">
        <f t="shared" si="252"/>
        <v/>
      </c>
      <c r="G716" s="6">
        <f t="shared" si="253"/>
        <v>0</v>
      </c>
      <c r="H716" s="6">
        <f t="shared" si="260"/>
        <v>0</v>
      </c>
      <c r="I716" s="6" t="str">
        <f t="shared" si="261"/>
        <v/>
      </c>
      <c r="J716" s="11">
        <v>713</v>
      </c>
      <c r="K716" s="11">
        <f>IF(IFERROR(VLOOKUP(J716,Home!$A$8:$B$1048576,1,FALSE),0)=0,0,1)</f>
        <v>0</v>
      </c>
      <c r="L716" s="129" t="e">
        <f>IF(VLOOKUP(O716,Home!$C$8:$R$207,6,FALSE)="","",VLOOKUP(O716,Home!$C$8:$R$207,6,FALSE))</f>
        <v>#N/A</v>
      </c>
      <c r="M716" s="129" t="e">
        <f t="shared" si="246"/>
        <v>#N/A</v>
      </c>
      <c r="N716" s="11">
        <f>SUM($K$4:K716)</f>
        <v>200</v>
      </c>
      <c r="O716" s="11" t="str">
        <f>IF(P716="","",IF(IFERROR(VLOOKUP(N716,Home!$C$8:$R$1048576,1,FALSE),"")=0,"",IFERROR(VLOOKUP(N716,Home!$C$8:$R$1048576,1,FALSE),"")))</f>
        <v/>
      </c>
      <c r="P716" s="11" t="str">
        <f>IF(IFERROR(VLOOKUP(W716,Home!$C$8:$R$1048576,3,FALSE),"")=0,"",IFERROR(VLOOKUP(W716,Home!$C$8:$R$1048576,3,FALSE),""))</f>
        <v/>
      </c>
      <c r="Q716" s="11" t="str">
        <f t="shared" si="245"/>
        <v/>
      </c>
      <c r="R716" s="130" t="e">
        <f>VLOOKUP(Q716,'Baggrund til lister'!$G$4:$H$15,2,FALSE)</f>
        <v>#N/A</v>
      </c>
      <c r="S716" s="11" t="str">
        <f t="shared" si="247"/>
        <v/>
      </c>
      <c r="T716" s="11" t="str">
        <f>IF(IFERROR(VLOOKUP(N716,Home!$C$8:$R$1048576,11,FALSE),"")=0,"",IFERROR(VLOOKUP(N716,Home!$C$8:$R$1048576,11,FALSE),""))</f>
        <v/>
      </c>
      <c r="U716" s="11" t="str">
        <f>IF(IFERROR(VLOOKUP(O716,Home!$C$8:$R$1048576,12,FALSE),"")=0,"",IFERROR(VLOOKUP(O716,Home!$C$8:$R$1048576,12,FALSE),""))</f>
        <v/>
      </c>
      <c r="V716" s="11" t="str">
        <f>IF(IFERROR(VLOOKUP(O716,Home!$C$8:$R$1048576,8,FALSE),"")=0,"",IFERROR(VLOOKUP(O716,Home!$C$8:$R$1048576,8,FALSE),""))</f>
        <v/>
      </c>
      <c r="W716" s="11" t="str">
        <f>IF(OR(VLOOKUP(N716,Home!$C$7:$I$207,6,FALSE)="",VLOOKUP(N716,Home!$C$7:$I$207,7,FALSE)=""),"FEJL",SUM(Baggrundsark!$K$4:K716))</f>
        <v>FEJL</v>
      </c>
      <c r="Y716">
        <v>713</v>
      </c>
      <c r="Z716" s="1"/>
      <c r="AC716" s="44"/>
      <c r="AD716">
        <f t="shared" si="254"/>
        <v>0</v>
      </c>
      <c r="AE716">
        <f>SUM($AD$4:AD716)</f>
        <v>1</v>
      </c>
      <c r="AF716" s="103" t="str">
        <f>IFERROR(VLOOKUP(AN716,Home!$C$8:$E$207,3,FALSE),"")</f>
        <v/>
      </c>
      <c r="AG716" s="103" t="str">
        <f>IFERROR(VLOOKUP(AN716,Home!$C$8:$E$207,2,FALSE),"")</f>
        <v/>
      </c>
      <c r="AH716" s="104" t="str">
        <f>IF(VLOOKUP(AE716,Home!$C$8:$I$207,6,FALSE)="","",VLOOKUP(AE716,Home!$C$8:$I$207,6,FALSE))</f>
        <v/>
      </c>
      <c r="AI716" s="104" t="e">
        <f t="shared" si="262"/>
        <v>#VALUE!</v>
      </c>
      <c r="AJ716" s="105" t="e">
        <f t="shared" si="255"/>
        <v>#VALUE!</v>
      </c>
      <c r="AK716" s="103" t="e">
        <f t="shared" si="248"/>
        <v>#VALUE!</v>
      </c>
      <c r="AL716" s="103" t="e">
        <f t="shared" si="256"/>
        <v>#VALUE!</v>
      </c>
      <c r="AN716" t="str">
        <f>IF(OR(VLOOKUP(AE716,Home!$C$8:$I$207,6,FALSE)="",VLOOKUP(AE716,Home!$C$8:$I$207,7,FALSE)=""),"FEJL",Baggrundsark!AE716)</f>
        <v>FEJL</v>
      </c>
      <c r="AO716">
        <f>IF(VLOOKUP(AE716,Home!$C$8:$N$207,12,FALSE)="Timelønnet",1,0)</f>
        <v>0</v>
      </c>
      <c r="AP716">
        <f>SUM($AO$4:AO716)*AO716</f>
        <v>0</v>
      </c>
      <c r="AQ716">
        <f t="shared" si="243"/>
        <v>1</v>
      </c>
      <c r="AR716" t="str">
        <f t="shared" si="243"/>
        <v/>
      </c>
      <c r="AS716" t="e">
        <f t="shared" si="257"/>
        <v>#VALUE!</v>
      </c>
      <c r="AT716" s="45" t="e">
        <f t="shared" si="244"/>
        <v>#VALUE!</v>
      </c>
      <c r="AU716">
        <f>VLOOKUP(AQ716,Home!$C$8:$J$207,8,FALSE)</f>
        <v>0</v>
      </c>
    </row>
    <row r="717" spans="1:47" x14ac:dyDescent="0.25">
      <c r="A717" s="6">
        <f t="shared" si="249"/>
        <v>0</v>
      </c>
      <c r="B717" s="6">
        <f t="shared" si="258"/>
        <v>0</v>
      </c>
      <c r="C717" s="6" t="str">
        <f t="shared" si="250"/>
        <v/>
      </c>
      <c r="D717" s="7">
        <f t="shared" si="251"/>
        <v>0</v>
      </c>
      <c r="E717" s="7">
        <f t="shared" si="259"/>
        <v>0</v>
      </c>
      <c r="F717" s="7" t="str">
        <f t="shared" si="252"/>
        <v/>
      </c>
      <c r="G717" s="6">
        <f t="shared" si="253"/>
        <v>0</v>
      </c>
      <c r="H717" s="6">
        <f t="shared" si="260"/>
        <v>0</v>
      </c>
      <c r="I717" s="6" t="str">
        <f t="shared" si="261"/>
        <v/>
      </c>
      <c r="J717" s="11">
        <v>714</v>
      </c>
      <c r="K717" s="11">
        <f>IF(IFERROR(VLOOKUP(J717,Home!$A$8:$B$1048576,1,FALSE),0)=0,0,1)</f>
        <v>0</v>
      </c>
      <c r="L717" s="129" t="e">
        <f>IF(VLOOKUP(O717,Home!$C$8:$R$207,6,FALSE)="","",VLOOKUP(O717,Home!$C$8:$R$207,6,FALSE))</f>
        <v>#N/A</v>
      </c>
      <c r="M717" s="129" t="e">
        <f t="shared" si="246"/>
        <v>#N/A</v>
      </c>
      <c r="N717" s="11">
        <f>SUM($K$4:K717)</f>
        <v>200</v>
      </c>
      <c r="O717" s="11" t="str">
        <f>IF(P717="","",IF(IFERROR(VLOOKUP(N717,Home!$C$8:$R$1048576,1,FALSE),"")=0,"",IFERROR(VLOOKUP(N717,Home!$C$8:$R$1048576,1,FALSE),"")))</f>
        <v/>
      </c>
      <c r="P717" s="11" t="str">
        <f>IF(IFERROR(VLOOKUP(W717,Home!$C$8:$R$1048576,3,FALSE),"")=0,"",IFERROR(VLOOKUP(W717,Home!$C$8:$R$1048576,3,FALSE),""))</f>
        <v/>
      </c>
      <c r="Q717" s="11" t="str">
        <f t="shared" si="245"/>
        <v/>
      </c>
      <c r="R717" s="130" t="e">
        <f>VLOOKUP(Q717,'Baggrund til lister'!$G$4:$H$15,2,FALSE)</f>
        <v>#N/A</v>
      </c>
      <c r="S717" s="11" t="str">
        <f t="shared" si="247"/>
        <v/>
      </c>
      <c r="T717" s="11" t="str">
        <f>IF(IFERROR(VLOOKUP(N717,Home!$C$8:$R$1048576,11,FALSE),"")=0,"",IFERROR(VLOOKUP(N717,Home!$C$8:$R$1048576,11,FALSE),""))</f>
        <v/>
      </c>
      <c r="U717" s="11" t="str">
        <f>IF(IFERROR(VLOOKUP(O717,Home!$C$8:$R$1048576,12,FALSE),"")=0,"",IFERROR(VLOOKUP(O717,Home!$C$8:$R$1048576,12,FALSE),""))</f>
        <v/>
      </c>
      <c r="V717" s="11" t="str">
        <f>IF(IFERROR(VLOOKUP(O717,Home!$C$8:$R$1048576,8,FALSE),"")=0,"",IFERROR(VLOOKUP(O717,Home!$C$8:$R$1048576,8,FALSE),""))</f>
        <v/>
      </c>
      <c r="W717" s="11" t="str">
        <f>IF(OR(VLOOKUP(N717,Home!$C$7:$I$207,6,FALSE)="",VLOOKUP(N717,Home!$C$7:$I$207,7,FALSE)=""),"FEJL",SUM(Baggrundsark!$K$4:K717))</f>
        <v>FEJL</v>
      </c>
      <c r="Y717">
        <v>714</v>
      </c>
      <c r="Z717" s="1"/>
      <c r="AC717" s="44"/>
      <c r="AD717">
        <f t="shared" si="254"/>
        <v>0</v>
      </c>
      <c r="AE717">
        <f>SUM($AD$4:AD717)</f>
        <v>1</v>
      </c>
      <c r="AF717" s="103" t="str">
        <f>IFERROR(VLOOKUP(AN717,Home!$C$8:$E$207,3,FALSE),"")</f>
        <v/>
      </c>
      <c r="AG717" s="103" t="str">
        <f>IFERROR(VLOOKUP(AN717,Home!$C$8:$E$207,2,FALSE),"")</f>
        <v/>
      </c>
      <c r="AH717" s="104" t="str">
        <f>IF(VLOOKUP(AE717,Home!$C$8:$I$207,6,FALSE)="","",VLOOKUP(AE717,Home!$C$8:$I$207,6,FALSE))</f>
        <v/>
      </c>
      <c r="AI717" s="104" t="e">
        <f t="shared" si="262"/>
        <v>#VALUE!</v>
      </c>
      <c r="AJ717" s="105" t="e">
        <f t="shared" si="255"/>
        <v>#VALUE!</v>
      </c>
      <c r="AK717" s="103" t="e">
        <f t="shared" si="248"/>
        <v>#VALUE!</v>
      </c>
      <c r="AL717" s="103" t="e">
        <f t="shared" si="256"/>
        <v>#VALUE!</v>
      </c>
      <c r="AN717" t="str">
        <f>IF(OR(VLOOKUP(AE717,Home!$C$8:$I$207,6,FALSE)="",VLOOKUP(AE717,Home!$C$8:$I$207,7,FALSE)=""),"FEJL",Baggrundsark!AE717)</f>
        <v>FEJL</v>
      </c>
      <c r="AO717">
        <f>IF(VLOOKUP(AE717,Home!$C$8:$N$207,12,FALSE)="Timelønnet",1,0)</f>
        <v>0</v>
      </c>
      <c r="AP717">
        <f>SUM($AO$4:AO717)*AO717</f>
        <v>0</v>
      </c>
      <c r="AQ717">
        <f t="shared" si="243"/>
        <v>1</v>
      </c>
      <c r="AR717" t="str">
        <f t="shared" si="243"/>
        <v/>
      </c>
      <c r="AS717" t="e">
        <f t="shared" si="257"/>
        <v>#VALUE!</v>
      </c>
      <c r="AT717" s="45" t="e">
        <f t="shared" si="244"/>
        <v>#VALUE!</v>
      </c>
      <c r="AU717">
        <f>VLOOKUP(AQ717,Home!$C$8:$J$207,8,FALSE)</f>
        <v>0</v>
      </c>
    </row>
    <row r="718" spans="1:47" x14ac:dyDescent="0.25">
      <c r="A718" s="6">
        <f t="shared" si="249"/>
        <v>0</v>
      </c>
      <c r="B718" s="6">
        <f t="shared" si="258"/>
        <v>0</v>
      </c>
      <c r="C718" s="6" t="str">
        <f t="shared" si="250"/>
        <v/>
      </c>
      <c r="D718" s="7">
        <f t="shared" si="251"/>
        <v>0</v>
      </c>
      <c r="E718" s="7">
        <f t="shared" si="259"/>
        <v>0</v>
      </c>
      <c r="F718" s="7" t="str">
        <f t="shared" si="252"/>
        <v/>
      </c>
      <c r="G718" s="6">
        <f t="shared" si="253"/>
        <v>0</v>
      </c>
      <c r="H718" s="6">
        <f t="shared" si="260"/>
        <v>0</v>
      </c>
      <c r="I718" s="6" t="str">
        <f t="shared" si="261"/>
        <v/>
      </c>
      <c r="J718" s="11">
        <v>715</v>
      </c>
      <c r="K718" s="11">
        <f>IF(IFERROR(VLOOKUP(J718,Home!$A$8:$B$1048576,1,FALSE),0)=0,0,1)</f>
        <v>0</v>
      </c>
      <c r="L718" s="129" t="e">
        <f>IF(VLOOKUP(O718,Home!$C$8:$R$207,6,FALSE)="","",VLOOKUP(O718,Home!$C$8:$R$207,6,FALSE))</f>
        <v>#N/A</v>
      </c>
      <c r="M718" s="129" t="e">
        <f t="shared" si="246"/>
        <v>#N/A</v>
      </c>
      <c r="N718" s="11">
        <f>SUM($K$4:K718)</f>
        <v>200</v>
      </c>
      <c r="O718" s="11" t="str">
        <f>IF(P718="","",IF(IFERROR(VLOOKUP(N718,Home!$C$8:$R$1048576,1,FALSE),"")=0,"",IFERROR(VLOOKUP(N718,Home!$C$8:$R$1048576,1,FALSE),"")))</f>
        <v/>
      </c>
      <c r="P718" s="11" t="str">
        <f>IF(IFERROR(VLOOKUP(W718,Home!$C$8:$R$1048576,3,FALSE),"")=0,"",IFERROR(VLOOKUP(W718,Home!$C$8:$R$1048576,3,FALSE),""))</f>
        <v/>
      </c>
      <c r="Q718" s="11" t="str">
        <f t="shared" si="245"/>
        <v/>
      </c>
      <c r="R718" s="130" t="e">
        <f>VLOOKUP(Q718,'Baggrund til lister'!$G$4:$H$15,2,FALSE)</f>
        <v>#N/A</v>
      </c>
      <c r="S718" s="11" t="str">
        <f t="shared" si="247"/>
        <v/>
      </c>
      <c r="T718" s="11" t="str">
        <f>IF(IFERROR(VLOOKUP(N718,Home!$C$8:$R$1048576,11,FALSE),"")=0,"",IFERROR(VLOOKUP(N718,Home!$C$8:$R$1048576,11,FALSE),""))</f>
        <v/>
      </c>
      <c r="U718" s="11" t="str">
        <f>IF(IFERROR(VLOOKUP(O718,Home!$C$8:$R$1048576,12,FALSE),"")=0,"",IFERROR(VLOOKUP(O718,Home!$C$8:$R$1048576,12,FALSE),""))</f>
        <v/>
      </c>
      <c r="V718" s="11" t="str">
        <f>IF(IFERROR(VLOOKUP(O718,Home!$C$8:$R$1048576,8,FALSE),"")=0,"",IFERROR(VLOOKUP(O718,Home!$C$8:$R$1048576,8,FALSE),""))</f>
        <v/>
      </c>
      <c r="W718" s="11" t="str">
        <f>IF(OR(VLOOKUP(N718,Home!$C$7:$I$207,6,FALSE)="",VLOOKUP(N718,Home!$C$7:$I$207,7,FALSE)=""),"FEJL",SUM(Baggrundsark!$K$4:K718))</f>
        <v>FEJL</v>
      </c>
      <c r="Y718">
        <v>715</v>
      </c>
      <c r="Z718" s="1"/>
      <c r="AC718" s="44"/>
      <c r="AD718">
        <f t="shared" si="254"/>
        <v>0</v>
      </c>
      <c r="AE718">
        <f>SUM($AD$4:AD718)</f>
        <v>1</v>
      </c>
      <c r="AF718" s="103" t="str">
        <f>IFERROR(VLOOKUP(AN718,Home!$C$8:$E$207,3,FALSE),"")</f>
        <v/>
      </c>
      <c r="AG718" s="103" t="str">
        <f>IFERROR(VLOOKUP(AN718,Home!$C$8:$E$207,2,FALSE),"")</f>
        <v/>
      </c>
      <c r="AH718" s="104" t="str">
        <f>IF(VLOOKUP(AE718,Home!$C$8:$I$207,6,FALSE)="","",VLOOKUP(AE718,Home!$C$8:$I$207,6,FALSE))</f>
        <v/>
      </c>
      <c r="AI718" s="104" t="e">
        <f t="shared" si="262"/>
        <v>#VALUE!</v>
      </c>
      <c r="AJ718" s="105" t="e">
        <f t="shared" si="255"/>
        <v>#VALUE!</v>
      </c>
      <c r="AK718" s="103" t="e">
        <f t="shared" si="248"/>
        <v>#VALUE!</v>
      </c>
      <c r="AL718" s="103" t="e">
        <f t="shared" si="256"/>
        <v>#VALUE!</v>
      </c>
      <c r="AN718" t="str">
        <f>IF(OR(VLOOKUP(AE718,Home!$C$8:$I$207,6,FALSE)="",VLOOKUP(AE718,Home!$C$8:$I$207,7,FALSE)=""),"FEJL",Baggrundsark!AE718)</f>
        <v>FEJL</v>
      </c>
      <c r="AO718">
        <f>IF(VLOOKUP(AE718,Home!$C$8:$N$207,12,FALSE)="Timelønnet",1,0)</f>
        <v>0</v>
      </c>
      <c r="AP718">
        <f>SUM($AO$4:AO718)*AO718</f>
        <v>0</v>
      </c>
      <c r="AQ718">
        <f t="shared" si="243"/>
        <v>1</v>
      </c>
      <c r="AR718" t="str">
        <f t="shared" si="243"/>
        <v/>
      </c>
      <c r="AS718" t="e">
        <f t="shared" si="257"/>
        <v>#VALUE!</v>
      </c>
      <c r="AT718" s="45" t="e">
        <f t="shared" si="244"/>
        <v>#VALUE!</v>
      </c>
      <c r="AU718">
        <f>VLOOKUP(AQ718,Home!$C$8:$J$207,8,FALSE)</f>
        <v>0</v>
      </c>
    </row>
    <row r="719" spans="1:47" x14ac:dyDescent="0.25">
      <c r="A719" s="6">
        <f t="shared" si="249"/>
        <v>0</v>
      </c>
      <c r="B719" s="6">
        <f t="shared" si="258"/>
        <v>0</v>
      </c>
      <c r="C719" s="6" t="str">
        <f t="shared" si="250"/>
        <v/>
      </c>
      <c r="D719" s="7">
        <f t="shared" si="251"/>
        <v>0</v>
      </c>
      <c r="E719" s="7">
        <f t="shared" si="259"/>
        <v>0</v>
      </c>
      <c r="F719" s="7" t="str">
        <f t="shared" si="252"/>
        <v/>
      </c>
      <c r="G719" s="6">
        <f t="shared" si="253"/>
        <v>0</v>
      </c>
      <c r="H719" s="6">
        <f t="shared" si="260"/>
        <v>0</v>
      </c>
      <c r="I719" s="6" t="str">
        <f t="shared" si="261"/>
        <v/>
      </c>
      <c r="J719" s="11">
        <v>716</v>
      </c>
      <c r="K719" s="11">
        <f>IF(IFERROR(VLOOKUP(J719,Home!$A$8:$B$1048576,1,FALSE),0)=0,0,1)</f>
        <v>0</v>
      </c>
      <c r="L719" s="129" t="e">
        <f>IF(VLOOKUP(O719,Home!$C$8:$R$207,6,FALSE)="","",VLOOKUP(O719,Home!$C$8:$R$207,6,FALSE))</f>
        <v>#N/A</v>
      </c>
      <c r="M719" s="129" t="e">
        <f t="shared" si="246"/>
        <v>#N/A</v>
      </c>
      <c r="N719" s="11">
        <f>SUM($K$4:K719)</f>
        <v>200</v>
      </c>
      <c r="O719" s="11" t="str">
        <f>IF(P719="","",IF(IFERROR(VLOOKUP(N719,Home!$C$8:$R$1048576,1,FALSE),"")=0,"",IFERROR(VLOOKUP(N719,Home!$C$8:$R$1048576,1,FALSE),"")))</f>
        <v/>
      </c>
      <c r="P719" s="11" t="str">
        <f>IF(IFERROR(VLOOKUP(W719,Home!$C$8:$R$1048576,3,FALSE),"")=0,"",IFERROR(VLOOKUP(W719,Home!$C$8:$R$1048576,3,FALSE),""))</f>
        <v/>
      </c>
      <c r="Q719" s="11" t="str">
        <f t="shared" si="245"/>
        <v/>
      </c>
      <c r="R719" s="130" t="e">
        <f>VLOOKUP(Q719,'Baggrund til lister'!$G$4:$H$15,2,FALSE)</f>
        <v>#N/A</v>
      </c>
      <c r="S719" s="11" t="str">
        <f t="shared" si="247"/>
        <v/>
      </c>
      <c r="T719" s="11" t="str">
        <f>IF(IFERROR(VLOOKUP(N719,Home!$C$8:$R$1048576,11,FALSE),"")=0,"",IFERROR(VLOOKUP(N719,Home!$C$8:$R$1048576,11,FALSE),""))</f>
        <v/>
      </c>
      <c r="U719" s="11" t="str">
        <f>IF(IFERROR(VLOOKUP(O719,Home!$C$8:$R$1048576,12,FALSE),"")=0,"",IFERROR(VLOOKUP(O719,Home!$C$8:$R$1048576,12,FALSE),""))</f>
        <v/>
      </c>
      <c r="V719" s="11" t="str">
        <f>IF(IFERROR(VLOOKUP(O719,Home!$C$8:$R$1048576,8,FALSE),"")=0,"",IFERROR(VLOOKUP(O719,Home!$C$8:$R$1048576,8,FALSE),""))</f>
        <v/>
      </c>
      <c r="W719" s="11" t="str">
        <f>IF(OR(VLOOKUP(N719,Home!$C$7:$I$207,6,FALSE)="",VLOOKUP(N719,Home!$C$7:$I$207,7,FALSE)=""),"FEJL",SUM(Baggrundsark!$K$4:K719))</f>
        <v>FEJL</v>
      </c>
      <c r="Y719">
        <v>716</v>
      </c>
      <c r="Z719" s="1"/>
      <c r="AC719" s="44"/>
      <c r="AD719">
        <f t="shared" si="254"/>
        <v>0</v>
      </c>
      <c r="AE719">
        <f>SUM($AD$4:AD719)</f>
        <v>1</v>
      </c>
      <c r="AF719" s="103" t="str">
        <f>IFERROR(VLOOKUP(AN719,Home!$C$8:$E$207,3,FALSE),"")</f>
        <v/>
      </c>
      <c r="AG719" s="103" t="str">
        <f>IFERROR(VLOOKUP(AN719,Home!$C$8:$E$207,2,FALSE),"")</f>
        <v/>
      </c>
      <c r="AH719" s="104" t="str">
        <f>IF(VLOOKUP(AE719,Home!$C$8:$I$207,6,FALSE)="","",VLOOKUP(AE719,Home!$C$8:$I$207,6,FALSE))</f>
        <v/>
      </c>
      <c r="AI719" s="104" t="e">
        <f t="shared" si="262"/>
        <v>#VALUE!</v>
      </c>
      <c r="AJ719" s="105" t="e">
        <f t="shared" si="255"/>
        <v>#VALUE!</v>
      </c>
      <c r="AK719" s="103" t="e">
        <f t="shared" si="248"/>
        <v>#VALUE!</v>
      </c>
      <c r="AL719" s="103" t="e">
        <f t="shared" si="256"/>
        <v>#VALUE!</v>
      </c>
      <c r="AN719" t="str">
        <f>IF(OR(VLOOKUP(AE719,Home!$C$8:$I$207,6,FALSE)="",VLOOKUP(AE719,Home!$C$8:$I$207,7,FALSE)=""),"FEJL",Baggrundsark!AE719)</f>
        <v>FEJL</v>
      </c>
      <c r="AO719">
        <f>IF(VLOOKUP(AE719,Home!$C$8:$N$207,12,FALSE)="Timelønnet",1,0)</f>
        <v>0</v>
      </c>
      <c r="AP719">
        <f>SUM($AO$4:AO719)*AO719</f>
        <v>0</v>
      </c>
      <c r="AQ719">
        <f t="shared" si="243"/>
        <v>1</v>
      </c>
      <c r="AR719" t="str">
        <f t="shared" si="243"/>
        <v/>
      </c>
      <c r="AS719" t="e">
        <f t="shared" si="257"/>
        <v>#VALUE!</v>
      </c>
      <c r="AT719" s="45" t="e">
        <f t="shared" si="244"/>
        <v>#VALUE!</v>
      </c>
      <c r="AU719">
        <f>VLOOKUP(AQ719,Home!$C$8:$J$207,8,FALSE)</f>
        <v>0</v>
      </c>
    </row>
    <row r="720" spans="1:47" x14ac:dyDescent="0.25">
      <c r="A720" s="6">
        <f t="shared" si="249"/>
        <v>0</v>
      </c>
      <c r="B720" s="6">
        <f t="shared" si="258"/>
        <v>0</v>
      </c>
      <c r="C720" s="6" t="str">
        <f t="shared" si="250"/>
        <v/>
      </c>
      <c r="D720" s="7">
        <f t="shared" si="251"/>
        <v>0</v>
      </c>
      <c r="E720" s="7">
        <f t="shared" si="259"/>
        <v>0</v>
      </c>
      <c r="F720" s="7" t="str">
        <f t="shared" si="252"/>
        <v/>
      </c>
      <c r="G720" s="6">
        <f t="shared" si="253"/>
        <v>0</v>
      </c>
      <c r="H720" s="6">
        <f t="shared" si="260"/>
        <v>0</v>
      </c>
      <c r="I720" s="6" t="str">
        <f t="shared" si="261"/>
        <v/>
      </c>
      <c r="J720" s="11">
        <v>717</v>
      </c>
      <c r="K720" s="11">
        <f>IF(IFERROR(VLOOKUP(J720,Home!$A$8:$B$1048576,1,FALSE),0)=0,0,1)</f>
        <v>0</v>
      </c>
      <c r="L720" s="129" t="e">
        <f>IF(VLOOKUP(O720,Home!$C$8:$R$207,6,FALSE)="","",VLOOKUP(O720,Home!$C$8:$R$207,6,FALSE))</f>
        <v>#N/A</v>
      </c>
      <c r="M720" s="129" t="e">
        <f t="shared" si="246"/>
        <v>#N/A</v>
      </c>
      <c r="N720" s="11">
        <f>SUM($K$4:K720)</f>
        <v>200</v>
      </c>
      <c r="O720" s="11" t="str">
        <f>IF(P720="","",IF(IFERROR(VLOOKUP(N720,Home!$C$8:$R$1048576,1,FALSE),"")=0,"",IFERROR(VLOOKUP(N720,Home!$C$8:$R$1048576,1,FALSE),"")))</f>
        <v/>
      </c>
      <c r="P720" s="11" t="str">
        <f>IF(IFERROR(VLOOKUP(W720,Home!$C$8:$R$1048576,3,FALSE),"")=0,"",IFERROR(VLOOKUP(W720,Home!$C$8:$R$1048576,3,FALSE),""))</f>
        <v/>
      </c>
      <c r="Q720" s="11" t="str">
        <f t="shared" si="245"/>
        <v/>
      </c>
      <c r="R720" s="130" t="e">
        <f>VLOOKUP(Q720,'Baggrund til lister'!$G$4:$H$15,2,FALSE)</f>
        <v>#N/A</v>
      </c>
      <c r="S720" s="11" t="str">
        <f t="shared" si="247"/>
        <v/>
      </c>
      <c r="T720" s="11" t="str">
        <f>IF(IFERROR(VLOOKUP(N720,Home!$C$8:$R$1048576,11,FALSE),"")=0,"",IFERROR(VLOOKUP(N720,Home!$C$8:$R$1048576,11,FALSE),""))</f>
        <v/>
      </c>
      <c r="U720" s="11" t="str">
        <f>IF(IFERROR(VLOOKUP(O720,Home!$C$8:$R$1048576,12,FALSE),"")=0,"",IFERROR(VLOOKUP(O720,Home!$C$8:$R$1048576,12,FALSE),""))</f>
        <v/>
      </c>
      <c r="V720" s="11" t="str">
        <f>IF(IFERROR(VLOOKUP(O720,Home!$C$8:$R$1048576,8,FALSE),"")=0,"",IFERROR(VLOOKUP(O720,Home!$C$8:$R$1048576,8,FALSE),""))</f>
        <v/>
      </c>
      <c r="W720" s="11" t="str">
        <f>IF(OR(VLOOKUP(N720,Home!$C$7:$I$207,6,FALSE)="",VLOOKUP(N720,Home!$C$7:$I$207,7,FALSE)=""),"FEJL",SUM(Baggrundsark!$K$4:K720))</f>
        <v>FEJL</v>
      </c>
      <c r="Y720">
        <v>717</v>
      </c>
      <c r="Z720" s="1"/>
      <c r="AC720" s="44"/>
      <c r="AD720">
        <f t="shared" si="254"/>
        <v>0</v>
      </c>
      <c r="AE720">
        <f>SUM($AD$4:AD720)</f>
        <v>1</v>
      </c>
      <c r="AF720" s="103" t="str">
        <f>IFERROR(VLOOKUP(AN720,Home!$C$8:$E$207,3,FALSE),"")</f>
        <v/>
      </c>
      <c r="AG720" s="103" t="str">
        <f>IFERROR(VLOOKUP(AN720,Home!$C$8:$E$207,2,FALSE),"")</f>
        <v/>
      </c>
      <c r="AH720" s="104" t="str">
        <f>IF(VLOOKUP(AE720,Home!$C$8:$I$207,6,FALSE)="","",VLOOKUP(AE720,Home!$C$8:$I$207,6,FALSE))</f>
        <v/>
      </c>
      <c r="AI720" s="104" t="e">
        <f t="shared" si="262"/>
        <v>#VALUE!</v>
      </c>
      <c r="AJ720" s="105" t="e">
        <f t="shared" si="255"/>
        <v>#VALUE!</v>
      </c>
      <c r="AK720" s="103" t="e">
        <f t="shared" si="248"/>
        <v>#VALUE!</v>
      </c>
      <c r="AL720" s="103" t="e">
        <f t="shared" si="256"/>
        <v>#VALUE!</v>
      </c>
      <c r="AN720" t="str">
        <f>IF(OR(VLOOKUP(AE720,Home!$C$8:$I$207,6,FALSE)="",VLOOKUP(AE720,Home!$C$8:$I$207,7,FALSE)=""),"FEJL",Baggrundsark!AE720)</f>
        <v>FEJL</v>
      </c>
      <c r="AO720">
        <f>IF(VLOOKUP(AE720,Home!$C$8:$N$207,12,FALSE)="Timelønnet",1,0)</f>
        <v>0</v>
      </c>
      <c r="AP720">
        <f>SUM($AO$4:AO720)*AO720</f>
        <v>0</v>
      </c>
      <c r="AQ720">
        <f t="shared" si="243"/>
        <v>1</v>
      </c>
      <c r="AR720" t="str">
        <f t="shared" si="243"/>
        <v/>
      </c>
      <c r="AS720" t="e">
        <f t="shared" si="257"/>
        <v>#VALUE!</v>
      </c>
      <c r="AT720" s="45" t="e">
        <f t="shared" si="244"/>
        <v>#VALUE!</v>
      </c>
      <c r="AU720">
        <f>VLOOKUP(AQ720,Home!$C$8:$J$207,8,FALSE)</f>
        <v>0</v>
      </c>
    </row>
    <row r="721" spans="1:47" x14ac:dyDescent="0.25">
      <c r="A721" s="6">
        <f t="shared" si="249"/>
        <v>0</v>
      </c>
      <c r="B721" s="6">
        <f t="shared" si="258"/>
        <v>0</v>
      </c>
      <c r="C721" s="6" t="str">
        <f t="shared" si="250"/>
        <v/>
      </c>
      <c r="D721" s="7">
        <f t="shared" si="251"/>
        <v>0</v>
      </c>
      <c r="E721" s="7">
        <f t="shared" si="259"/>
        <v>0</v>
      </c>
      <c r="F721" s="7" t="str">
        <f t="shared" si="252"/>
        <v/>
      </c>
      <c r="G721" s="6">
        <f t="shared" si="253"/>
        <v>0</v>
      </c>
      <c r="H721" s="6">
        <f t="shared" si="260"/>
        <v>0</v>
      </c>
      <c r="I721" s="6" t="str">
        <f t="shared" si="261"/>
        <v/>
      </c>
      <c r="J721" s="11">
        <v>718</v>
      </c>
      <c r="K721" s="11">
        <f>IF(IFERROR(VLOOKUP(J721,Home!$A$8:$B$1048576,1,FALSE),0)=0,0,1)</f>
        <v>0</v>
      </c>
      <c r="L721" s="129" t="e">
        <f>IF(VLOOKUP(O721,Home!$C$8:$R$207,6,FALSE)="","",VLOOKUP(O721,Home!$C$8:$R$207,6,FALSE))</f>
        <v>#N/A</v>
      </c>
      <c r="M721" s="129" t="e">
        <f t="shared" si="246"/>
        <v>#N/A</v>
      </c>
      <c r="N721" s="11">
        <f>SUM($K$4:K721)</f>
        <v>200</v>
      </c>
      <c r="O721" s="11" t="str">
        <f>IF(P721="","",IF(IFERROR(VLOOKUP(N721,Home!$C$8:$R$1048576,1,FALSE),"")=0,"",IFERROR(VLOOKUP(N721,Home!$C$8:$R$1048576,1,FALSE),"")))</f>
        <v/>
      </c>
      <c r="P721" s="11" t="str">
        <f>IF(IFERROR(VLOOKUP(W721,Home!$C$8:$R$1048576,3,FALSE),"")=0,"",IFERROR(VLOOKUP(W721,Home!$C$8:$R$1048576,3,FALSE),""))</f>
        <v/>
      </c>
      <c r="Q721" s="11" t="str">
        <f t="shared" si="245"/>
        <v/>
      </c>
      <c r="R721" s="130" t="e">
        <f>VLOOKUP(Q721,'Baggrund til lister'!$G$4:$H$15,2,FALSE)</f>
        <v>#N/A</v>
      </c>
      <c r="S721" s="11" t="str">
        <f t="shared" si="247"/>
        <v/>
      </c>
      <c r="T721" s="11" t="str">
        <f>IF(IFERROR(VLOOKUP(N721,Home!$C$8:$R$1048576,11,FALSE),"")=0,"",IFERROR(VLOOKUP(N721,Home!$C$8:$R$1048576,11,FALSE),""))</f>
        <v/>
      </c>
      <c r="U721" s="11" t="str">
        <f>IF(IFERROR(VLOOKUP(O721,Home!$C$8:$R$1048576,12,FALSE),"")=0,"",IFERROR(VLOOKUP(O721,Home!$C$8:$R$1048576,12,FALSE),""))</f>
        <v/>
      </c>
      <c r="V721" s="11" t="str">
        <f>IF(IFERROR(VLOOKUP(O721,Home!$C$8:$R$1048576,8,FALSE),"")=0,"",IFERROR(VLOOKUP(O721,Home!$C$8:$R$1048576,8,FALSE),""))</f>
        <v/>
      </c>
      <c r="W721" s="11" t="str">
        <f>IF(OR(VLOOKUP(N721,Home!$C$7:$I$207,6,FALSE)="",VLOOKUP(N721,Home!$C$7:$I$207,7,FALSE)=""),"FEJL",SUM(Baggrundsark!$K$4:K721))</f>
        <v>FEJL</v>
      </c>
      <c r="Y721">
        <v>718</v>
      </c>
      <c r="Z721" s="1"/>
      <c r="AC721" s="44"/>
      <c r="AD721">
        <f t="shared" si="254"/>
        <v>0</v>
      </c>
      <c r="AE721">
        <f>SUM($AD$4:AD721)</f>
        <v>1</v>
      </c>
      <c r="AF721" s="103" t="str">
        <f>IFERROR(VLOOKUP(AN721,Home!$C$8:$E$207,3,FALSE),"")</f>
        <v/>
      </c>
      <c r="AG721" s="103" t="str">
        <f>IFERROR(VLOOKUP(AN721,Home!$C$8:$E$207,2,FALSE),"")</f>
        <v/>
      </c>
      <c r="AH721" s="104" t="str">
        <f>IF(VLOOKUP(AE721,Home!$C$8:$I$207,6,FALSE)="","",VLOOKUP(AE721,Home!$C$8:$I$207,6,FALSE))</f>
        <v/>
      </c>
      <c r="AI721" s="104" t="e">
        <f t="shared" si="262"/>
        <v>#VALUE!</v>
      </c>
      <c r="AJ721" s="105" t="e">
        <f t="shared" si="255"/>
        <v>#VALUE!</v>
      </c>
      <c r="AK721" s="103" t="e">
        <f t="shared" si="248"/>
        <v>#VALUE!</v>
      </c>
      <c r="AL721" s="103" t="e">
        <f t="shared" si="256"/>
        <v>#VALUE!</v>
      </c>
      <c r="AN721" t="str">
        <f>IF(OR(VLOOKUP(AE721,Home!$C$8:$I$207,6,FALSE)="",VLOOKUP(AE721,Home!$C$8:$I$207,7,FALSE)=""),"FEJL",Baggrundsark!AE721)</f>
        <v>FEJL</v>
      </c>
      <c r="AO721">
        <f>IF(VLOOKUP(AE721,Home!$C$8:$N$207,12,FALSE)="Timelønnet",1,0)</f>
        <v>0</v>
      </c>
      <c r="AP721">
        <f>SUM($AO$4:AO721)*AO721</f>
        <v>0</v>
      </c>
      <c r="AQ721">
        <f t="shared" si="243"/>
        <v>1</v>
      </c>
      <c r="AR721" t="str">
        <f t="shared" si="243"/>
        <v/>
      </c>
      <c r="AS721" t="e">
        <f t="shared" si="257"/>
        <v>#VALUE!</v>
      </c>
      <c r="AT721" s="45" t="e">
        <f t="shared" si="244"/>
        <v>#VALUE!</v>
      </c>
      <c r="AU721">
        <f>VLOOKUP(AQ721,Home!$C$8:$J$207,8,FALSE)</f>
        <v>0</v>
      </c>
    </row>
    <row r="722" spans="1:47" x14ac:dyDescent="0.25">
      <c r="A722" s="6">
        <f t="shared" si="249"/>
        <v>0</v>
      </c>
      <c r="B722" s="6">
        <f t="shared" si="258"/>
        <v>0</v>
      </c>
      <c r="C722" s="6" t="str">
        <f t="shared" si="250"/>
        <v/>
      </c>
      <c r="D722" s="7">
        <f t="shared" si="251"/>
        <v>0</v>
      </c>
      <c r="E722" s="7">
        <f t="shared" si="259"/>
        <v>0</v>
      </c>
      <c r="F722" s="7" t="str">
        <f t="shared" si="252"/>
        <v/>
      </c>
      <c r="G722" s="6">
        <f t="shared" si="253"/>
        <v>0</v>
      </c>
      <c r="H722" s="6">
        <f t="shared" si="260"/>
        <v>0</v>
      </c>
      <c r="I722" s="6" t="str">
        <f t="shared" si="261"/>
        <v/>
      </c>
      <c r="J722" s="11">
        <v>719</v>
      </c>
      <c r="K722" s="11">
        <f>IF(IFERROR(VLOOKUP(J722,Home!$A$8:$B$1048576,1,FALSE),0)=0,0,1)</f>
        <v>0</v>
      </c>
      <c r="L722" s="129" t="e">
        <f>IF(VLOOKUP(O722,Home!$C$8:$R$207,6,FALSE)="","",VLOOKUP(O722,Home!$C$8:$R$207,6,FALSE))</f>
        <v>#N/A</v>
      </c>
      <c r="M722" s="129" t="e">
        <f t="shared" si="246"/>
        <v>#N/A</v>
      </c>
      <c r="N722" s="11">
        <f>SUM($K$4:K722)</f>
        <v>200</v>
      </c>
      <c r="O722" s="11" t="str">
        <f>IF(P722="","",IF(IFERROR(VLOOKUP(N722,Home!$C$8:$R$1048576,1,FALSE),"")=0,"",IFERROR(VLOOKUP(N722,Home!$C$8:$R$1048576,1,FALSE),"")))</f>
        <v/>
      </c>
      <c r="P722" s="11" t="str">
        <f>IF(IFERROR(VLOOKUP(W722,Home!$C$8:$R$1048576,3,FALSE),"")=0,"",IFERROR(VLOOKUP(W722,Home!$C$8:$R$1048576,3,FALSE),""))</f>
        <v/>
      </c>
      <c r="Q722" s="11" t="str">
        <f t="shared" si="245"/>
        <v/>
      </c>
      <c r="R722" s="130" t="e">
        <f>VLOOKUP(Q722,'Baggrund til lister'!$G$4:$H$15,2,FALSE)</f>
        <v>#N/A</v>
      </c>
      <c r="S722" s="11" t="str">
        <f t="shared" si="247"/>
        <v/>
      </c>
      <c r="T722" s="11" t="str">
        <f>IF(IFERROR(VLOOKUP(N722,Home!$C$8:$R$1048576,11,FALSE),"")=0,"",IFERROR(VLOOKUP(N722,Home!$C$8:$R$1048576,11,FALSE),""))</f>
        <v/>
      </c>
      <c r="U722" s="11" t="str">
        <f>IF(IFERROR(VLOOKUP(O722,Home!$C$8:$R$1048576,12,FALSE),"")=0,"",IFERROR(VLOOKUP(O722,Home!$C$8:$R$1048576,12,FALSE),""))</f>
        <v/>
      </c>
      <c r="V722" s="11" t="str">
        <f>IF(IFERROR(VLOOKUP(O722,Home!$C$8:$R$1048576,8,FALSE),"")=0,"",IFERROR(VLOOKUP(O722,Home!$C$8:$R$1048576,8,FALSE),""))</f>
        <v/>
      </c>
      <c r="W722" s="11" t="str">
        <f>IF(OR(VLOOKUP(N722,Home!$C$7:$I$207,6,FALSE)="",VLOOKUP(N722,Home!$C$7:$I$207,7,FALSE)=""),"FEJL",SUM(Baggrundsark!$K$4:K722))</f>
        <v>FEJL</v>
      </c>
      <c r="Y722">
        <v>719</v>
      </c>
      <c r="Z722" s="1"/>
      <c r="AC722" s="44"/>
      <c r="AD722">
        <f t="shared" si="254"/>
        <v>0</v>
      </c>
      <c r="AE722">
        <f>SUM($AD$4:AD722)</f>
        <v>1</v>
      </c>
      <c r="AF722" s="103" t="str">
        <f>IFERROR(VLOOKUP(AN722,Home!$C$8:$E$207,3,FALSE),"")</f>
        <v/>
      </c>
      <c r="AG722" s="103" t="str">
        <f>IFERROR(VLOOKUP(AN722,Home!$C$8:$E$207,2,FALSE),"")</f>
        <v/>
      </c>
      <c r="AH722" s="104" t="str">
        <f>IF(VLOOKUP(AE722,Home!$C$8:$I$207,6,FALSE)="","",VLOOKUP(AE722,Home!$C$8:$I$207,6,FALSE))</f>
        <v/>
      </c>
      <c r="AI722" s="104" t="e">
        <f t="shared" si="262"/>
        <v>#VALUE!</v>
      </c>
      <c r="AJ722" s="105" t="e">
        <f t="shared" si="255"/>
        <v>#VALUE!</v>
      </c>
      <c r="AK722" s="103" t="e">
        <f t="shared" si="248"/>
        <v>#VALUE!</v>
      </c>
      <c r="AL722" s="103" t="e">
        <f t="shared" si="256"/>
        <v>#VALUE!</v>
      </c>
      <c r="AN722" t="str">
        <f>IF(OR(VLOOKUP(AE722,Home!$C$8:$I$207,6,FALSE)="",VLOOKUP(AE722,Home!$C$8:$I$207,7,FALSE)=""),"FEJL",Baggrundsark!AE722)</f>
        <v>FEJL</v>
      </c>
      <c r="AO722">
        <f>IF(VLOOKUP(AE722,Home!$C$8:$N$207,12,FALSE)="Timelønnet",1,0)</f>
        <v>0</v>
      </c>
      <c r="AP722">
        <f>SUM($AO$4:AO722)*AO722</f>
        <v>0</v>
      </c>
      <c r="AQ722">
        <f t="shared" si="243"/>
        <v>1</v>
      </c>
      <c r="AR722" t="str">
        <f t="shared" si="243"/>
        <v/>
      </c>
      <c r="AS722" t="e">
        <f t="shared" si="257"/>
        <v>#VALUE!</v>
      </c>
      <c r="AT722" s="45" t="e">
        <f t="shared" si="244"/>
        <v>#VALUE!</v>
      </c>
      <c r="AU722">
        <f>VLOOKUP(AQ722,Home!$C$8:$J$207,8,FALSE)</f>
        <v>0</v>
      </c>
    </row>
    <row r="723" spans="1:47" x14ac:dyDescent="0.25">
      <c r="A723" s="6">
        <f t="shared" si="249"/>
        <v>0</v>
      </c>
      <c r="B723" s="6">
        <f t="shared" si="258"/>
        <v>0</v>
      </c>
      <c r="C723" s="6" t="str">
        <f t="shared" si="250"/>
        <v/>
      </c>
      <c r="D723" s="7">
        <f t="shared" si="251"/>
        <v>0</v>
      </c>
      <c r="E723" s="7">
        <f t="shared" si="259"/>
        <v>0</v>
      </c>
      <c r="F723" s="7" t="str">
        <f t="shared" si="252"/>
        <v/>
      </c>
      <c r="G723" s="6">
        <f t="shared" si="253"/>
        <v>0</v>
      </c>
      <c r="H723" s="6">
        <f t="shared" si="260"/>
        <v>0</v>
      </c>
      <c r="I723" s="6" t="str">
        <f t="shared" si="261"/>
        <v/>
      </c>
      <c r="J723" s="11">
        <v>720</v>
      </c>
      <c r="K723" s="11">
        <f>IF(IFERROR(VLOOKUP(J723,Home!$A$8:$B$1048576,1,FALSE),0)=0,0,1)</f>
        <v>0</v>
      </c>
      <c r="L723" s="129" t="e">
        <f>IF(VLOOKUP(O723,Home!$C$8:$R$207,6,FALSE)="","",VLOOKUP(O723,Home!$C$8:$R$207,6,FALSE))</f>
        <v>#N/A</v>
      </c>
      <c r="M723" s="129" t="e">
        <f t="shared" si="246"/>
        <v>#N/A</v>
      </c>
      <c r="N723" s="11">
        <f>SUM($K$4:K723)</f>
        <v>200</v>
      </c>
      <c r="O723" s="11" t="str">
        <f>IF(P723="","",IF(IFERROR(VLOOKUP(N723,Home!$C$8:$R$1048576,1,FALSE),"")=0,"",IFERROR(VLOOKUP(N723,Home!$C$8:$R$1048576,1,FALSE),"")))</f>
        <v/>
      </c>
      <c r="P723" s="11" t="str">
        <f>IF(IFERROR(VLOOKUP(W723,Home!$C$8:$R$1048576,3,FALSE),"")=0,"",IFERROR(VLOOKUP(W723,Home!$C$8:$R$1048576,3,FALSE),""))</f>
        <v/>
      </c>
      <c r="Q723" s="11" t="str">
        <f t="shared" si="245"/>
        <v/>
      </c>
      <c r="R723" s="130" t="e">
        <f>VLOOKUP(Q723,'Baggrund til lister'!$G$4:$H$15,2,FALSE)</f>
        <v>#N/A</v>
      </c>
      <c r="S723" s="11" t="str">
        <f t="shared" si="247"/>
        <v/>
      </c>
      <c r="T723" s="11" t="str">
        <f>IF(IFERROR(VLOOKUP(N723,Home!$C$8:$R$1048576,11,FALSE),"")=0,"",IFERROR(VLOOKUP(N723,Home!$C$8:$R$1048576,11,FALSE),""))</f>
        <v/>
      </c>
      <c r="U723" s="11" t="str">
        <f>IF(IFERROR(VLOOKUP(O723,Home!$C$8:$R$1048576,12,FALSE),"")=0,"",IFERROR(VLOOKUP(O723,Home!$C$8:$R$1048576,12,FALSE),""))</f>
        <v/>
      </c>
      <c r="V723" s="11" t="str">
        <f>IF(IFERROR(VLOOKUP(O723,Home!$C$8:$R$1048576,8,FALSE),"")=0,"",IFERROR(VLOOKUP(O723,Home!$C$8:$R$1048576,8,FALSE),""))</f>
        <v/>
      </c>
      <c r="W723" s="11" t="str">
        <f>IF(OR(VLOOKUP(N723,Home!$C$7:$I$207,6,FALSE)="",VLOOKUP(N723,Home!$C$7:$I$207,7,FALSE)=""),"FEJL",SUM(Baggrundsark!$K$4:K723))</f>
        <v>FEJL</v>
      </c>
      <c r="Y723">
        <v>720</v>
      </c>
      <c r="Z723" s="1"/>
      <c r="AC723" s="44"/>
      <c r="AD723">
        <f t="shared" si="254"/>
        <v>0</v>
      </c>
      <c r="AE723">
        <f>SUM($AD$4:AD723)</f>
        <v>1</v>
      </c>
      <c r="AF723" s="103" t="str">
        <f>IFERROR(VLOOKUP(AN723,Home!$C$8:$E$207,3,FALSE),"")</f>
        <v/>
      </c>
      <c r="AG723" s="103" t="str">
        <f>IFERROR(VLOOKUP(AN723,Home!$C$8:$E$207,2,FALSE),"")</f>
        <v/>
      </c>
      <c r="AH723" s="104" t="str">
        <f>IF(VLOOKUP(AE723,Home!$C$8:$I$207,6,FALSE)="","",VLOOKUP(AE723,Home!$C$8:$I$207,6,FALSE))</f>
        <v/>
      </c>
      <c r="AI723" s="104" t="e">
        <f t="shared" si="262"/>
        <v>#VALUE!</v>
      </c>
      <c r="AJ723" s="105" t="e">
        <f t="shared" si="255"/>
        <v>#VALUE!</v>
      </c>
      <c r="AK723" s="103" t="e">
        <f t="shared" si="248"/>
        <v>#VALUE!</v>
      </c>
      <c r="AL723" s="103" t="e">
        <f t="shared" si="256"/>
        <v>#VALUE!</v>
      </c>
      <c r="AN723" t="str">
        <f>IF(OR(VLOOKUP(AE723,Home!$C$8:$I$207,6,FALSE)="",VLOOKUP(AE723,Home!$C$8:$I$207,7,FALSE)=""),"FEJL",Baggrundsark!AE723)</f>
        <v>FEJL</v>
      </c>
      <c r="AO723">
        <f>IF(VLOOKUP(AE723,Home!$C$8:$N$207,12,FALSE)="Timelønnet",1,0)</f>
        <v>0</v>
      </c>
      <c r="AP723">
        <f>SUM($AO$4:AO723)*AO723</f>
        <v>0</v>
      </c>
      <c r="AQ723">
        <f t="shared" si="243"/>
        <v>1</v>
      </c>
      <c r="AR723" t="str">
        <f t="shared" si="243"/>
        <v/>
      </c>
      <c r="AS723" t="e">
        <f t="shared" si="257"/>
        <v>#VALUE!</v>
      </c>
      <c r="AT723" s="45" t="e">
        <f t="shared" si="244"/>
        <v>#VALUE!</v>
      </c>
      <c r="AU723">
        <f>VLOOKUP(AQ723,Home!$C$8:$J$207,8,FALSE)</f>
        <v>0</v>
      </c>
    </row>
    <row r="724" spans="1:47" x14ac:dyDescent="0.25">
      <c r="A724" s="6">
        <f t="shared" si="249"/>
        <v>0</v>
      </c>
      <c r="B724" s="6">
        <f t="shared" si="258"/>
        <v>0</v>
      </c>
      <c r="C724" s="6" t="str">
        <f t="shared" si="250"/>
        <v/>
      </c>
      <c r="D724" s="7">
        <f t="shared" si="251"/>
        <v>0</v>
      </c>
      <c r="E724" s="7">
        <f t="shared" si="259"/>
        <v>0</v>
      </c>
      <c r="F724" s="7" t="str">
        <f t="shared" si="252"/>
        <v/>
      </c>
      <c r="G724" s="6">
        <f t="shared" si="253"/>
        <v>0</v>
      </c>
      <c r="H724" s="6">
        <f t="shared" si="260"/>
        <v>0</v>
      </c>
      <c r="I724" s="6" t="str">
        <f t="shared" si="261"/>
        <v/>
      </c>
      <c r="J724" s="11">
        <v>721</v>
      </c>
      <c r="K724" s="11">
        <f>IF(IFERROR(VLOOKUP(J724,Home!$A$8:$B$1048576,1,FALSE),0)=0,0,1)</f>
        <v>0</v>
      </c>
      <c r="L724" s="129" t="e">
        <f>IF(VLOOKUP(O724,Home!$C$8:$R$207,6,FALSE)="","",VLOOKUP(O724,Home!$C$8:$R$207,6,FALSE))</f>
        <v>#N/A</v>
      </c>
      <c r="M724" s="129" t="e">
        <f t="shared" si="246"/>
        <v>#N/A</v>
      </c>
      <c r="N724" s="11">
        <f>SUM($K$4:K724)</f>
        <v>200</v>
      </c>
      <c r="O724" s="11" t="str">
        <f>IF(P724="","",IF(IFERROR(VLOOKUP(N724,Home!$C$8:$R$1048576,1,FALSE),"")=0,"",IFERROR(VLOOKUP(N724,Home!$C$8:$R$1048576,1,FALSE),"")))</f>
        <v/>
      </c>
      <c r="P724" s="11" t="str">
        <f>IF(IFERROR(VLOOKUP(W724,Home!$C$8:$R$1048576,3,FALSE),"")=0,"",IFERROR(VLOOKUP(W724,Home!$C$8:$R$1048576,3,FALSE),""))</f>
        <v/>
      </c>
      <c r="Q724" s="11" t="str">
        <f t="shared" si="245"/>
        <v/>
      </c>
      <c r="R724" s="130" t="e">
        <f>VLOOKUP(Q724,'Baggrund til lister'!$G$4:$H$15,2,FALSE)</f>
        <v>#N/A</v>
      </c>
      <c r="S724" s="11" t="str">
        <f t="shared" si="247"/>
        <v/>
      </c>
      <c r="T724" s="11" t="str">
        <f>IF(IFERROR(VLOOKUP(N724,Home!$C$8:$R$1048576,11,FALSE),"")=0,"",IFERROR(VLOOKUP(N724,Home!$C$8:$R$1048576,11,FALSE),""))</f>
        <v/>
      </c>
      <c r="U724" s="11" t="str">
        <f>IF(IFERROR(VLOOKUP(O724,Home!$C$8:$R$1048576,12,FALSE),"")=0,"",IFERROR(VLOOKUP(O724,Home!$C$8:$R$1048576,12,FALSE),""))</f>
        <v/>
      </c>
      <c r="V724" s="11" t="str">
        <f>IF(IFERROR(VLOOKUP(O724,Home!$C$8:$R$1048576,8,FALSE),"")=0,"",IFERROR(VLOOKUP(O724,Home!$C$8:$R$1048576,8,FALSE),""))</f>
        <v/>
      </c>
      <c r="W724" s="11" t="str">
        <f>IF(OR(VLOOKUP(N724,Home!$C$7:$I$207,6,FALSE)="",VLOOKUP(N724,Home!$C$7:$I$207,7,FALSE)=""),"FEJL",SUM(Baggrundsark!$K$4:K724))</f>
        <v>FEJL</v>
      </c>
      <c r="Y724">
        <v>721</v>
      </c>
      <c r="Z724" s="1"/>
      <c r="AC724" s="44"/>
      <c r="AD724">
        <f t="shared" si="254"/>
        <v>0</v>
      </c>
      <c r="AE724">
        <f>SUM($AD$4:AD724)</f>
        <v>1</v>
      </c>
      <c r="AF724" s="103" t="str">
        <f>IFERROR(VLOOKUP(AN724,Home!$C$8:$E$207,3,FALSE),"")</f>
        <v/>
      </c>
      <c r="AG724" s="103" t="str">
        <f>IFERROR(VLOOKUP(AN724,Home!$C$8:$E$207,2,FALSE),"")</f>
        <v/>
      </c>
      <c r="AH724" s="104" t="str">
        <f>IF(VLOOKUP(AE724,Home!$C$8:$I$207,6,FALSE)="","",VLOOKUP(AE724,Home!$C$8:$I$207,6,FALSE))</f>
        <v/>
      </c>
      <c r="AI724" s="104" t="e">
        <f t="shared" si="262"/>
        <v>#VALUE!</v>
      </c>
      <c r="AJ724" s="105" t="e">
        <f t="shared" si="255"/>
        <v>#VALUE!</v>
      </c>
      <c r="AK724" s="103" t="e">
        <f t="shared" si="248"/>
        <v>#VALUE!</v>
      </c>
      <c r="AL724" s="103" t="e">
        <f t="shared" si="256"/>
        <v>#VALUE!</v>
      </c>
      <c r="AN724" t="str">
        <f>IF(OR(VLOOKUP(AE724,Home!$C$8:$I$207,6,FALSE)="",VLOOKUP(AE724,Home!$C$8:$I$207,7,FALSE)=""),"FEJL",Baggrundsark!AE724)</f>
        <v>FEJL</v>
      </c>
      <c r="AO724">
        <f>IF(VLOOKUP(AE724,Home!$C$8:$N$207,12,FALSE)="Timelønnet",1,0)</f>
        <v>0</v>
      </c>
      <c r="AP724">
        <f>SUM($AO$4:AO724)*AO724</f>
        <v>0</v>
      </c>
      <c r="AQ724">
        <f t="shared" si="243"/>
        <v>1</v>
      </c>
      <c r="AR724" t="str">
        <f t="shared" si="243"/>
        <v/>
      </c>
      <c r="AS724" t="e">
        <f t="shared" si="257"/>
        <v>#VALUE!</v>
      </c>
      <c r="AT724" s="45" t="e">
        <f t="shared" si="244"/>
        <v>#VALUE!</v>
      </c>
      <c r="AU724">
        <f>VLOOKUP(AQ724,Home!$C$8:$J$207,8,FALSE)</f>
        <v>0</v>
      </c>
    </row>
    <row r="725" spans="1:47" x14ac:dyDescent="0.25">
      <c r="A725" s="6">
        <f t="shared" si="249"/>
        <v>0</v>
      </c>
      <c r="B725" s="6">
        <f t="shared" si="258"/>
        <v>0</v>
      </c>
      <c r="C725" s="6" t="str">
        <f t="shared" si="250"/>
        <v/>
      </c>
      <c r="D725" s="7">
        <f t="shared" si="251"/>
        <v>0</v>
      </c>
      <c r="E725" s="7">
        <f t="shared" si="259"/>
        <v>0</v>
      </c>
      <c r="F725" s="7" t="str">
        <f t="shared" si="252"/>
        <v/>
      </c>
      <c r="G725" s="6">
        <f t="shared" si="253"/>
        <v>0</v>
      </c>
      <c r="H725" s="6">
        <f t="shared" si="260"/>
        <v>0</v>
      </c>
      <c r="I725" s="6" t="str">
        <f t="shared" si="261"/>
        <v/>
      </c>
      <c r="J725" s="11">
        <v>722</v>
      </c>
      <c r="K725" s="11">
        <f>IF(IFERROR(VLOOKUP(J725,Home!$A$8:$B$1048576,1,FALSE),0)=0,0,1)</f>
        <v>0</v>
      </c>
      <c r="L725" s="129" t="e">
        <f>IF(VLOOKUP(O725,Home!$C$8:$R$207,6,FALSE)="","",VLOOKUP(O725,Home!$C$8:$R$207,6,FALSE))</f>
        <v>#N/A</v>
      </c>
      <c r="M725" s="129" t="e">
        <f t="shared" si="246"/>
        <v>#N/A</v>
      </c>
      <c r="N725" s="11">
        <f>SUM($K$4:K725)</f>
        <v>200</v>
      </c>
      <c r="O725" s="11" t="str">
        <f>IF(P725="","",IF(IFERROR(VLOOKUP(N725,Home!$C$8:$R$1048576,1,FALSE),"")=0,"",IFERROR(VLOOKUP(N725,Home!$C$8:$R$1048576,1,FALSE),"")))</f>
        <v/>
      </c>
      <c r="P725" s="11" t="str">
        <f>IF(IFERROR(VLOOKUP(W725,Home!$C$8:$R$1048576,3,FALSE),"")=0,"",IFERROR(VLOOKUP(W725,Home!$C$8:$R$1048576,3,FALSE),""))</f>
        <v/>
      </c>
      <c r="Q725" s="11" t="str">
        <f t="shared" si="245"/>
        <v/>
      </c>
      <c r="R725" s="130" t="e">
        <f>VLOOKUP(Q725,'Baggrund til lister'!$G$4:$H$15,2,FALSE)</f>
        <v>#N/A</v>
      </c>
      <c r="S725" s="11" t="str">
        <f t="shared" si="247"/>
        <v/>
      </c>
      <c r="T725" s="11" t="str">
        <f>IF(IFERROR(VLOOKUP(N725,Home!$C$8:$R$1048576,11,FALSE),"")=0,"",IFERROR(VLOOKUP(N725,Home!$C$8:$R$1048576,11,FALSE),""))</f>
        <v/>
      </c>
      <c r="U725" s="11" t="str">
        <f>IF(IFERROR(VLOOKUP(O725,Home!$C$8:$R$1048576,12,FALSE),"")=0,"",IFERROR(VLOOKUP(O725,Home!$C$8:$R$1048576,12,FALSE),""))</f>
        <v/>
      </c>
      <c r="V725" s="11" t="str">
        <f>IF(IFERROR(VLOOKUP(O725,Home!$C$8:$R$1048576,8,FALSE),"")=0,"",IFERROR(VLOOKUP(O725,Home!$C$8:$R$1048576,8,FALSE),""))</f>
        <v/>
      </c>
      <c r="W725" s="11" t="str">
        <f>IF(OR(VLOOKUP(N725,Home!$C$7:$I$207,6,FALSE)="",VLOOKUP(N725,Home!$C$7:$I$207,7,FALSE)=""),"FEJL",SUM(Baggrundsark!$K$4:K725))</f>
        <v>FEJL</v>
      </c>
      <c r="Y725">
        <v>722</v>
      </c>
      <c r="Z725" s="1"/>
      <c r="AC725" s="44"/>
      <c r="AD725">
        <f t="shared" si="254"/>
        <v>0</v>
      </c>
      <c r="AE725">
        <f>SUM($AD$4:AD725)</f>
        <v>1</v>
      </c>
      <c r="AF725" s="103" t="str">
        <f>IFERROR(VLOOKUP(AN725,Home!$C$8:$E$207,3,FALSE),"")</f>
        <v/>
      </c>
      <c r="AG725" s="103" t="str">
        <f>IFERROR(VLOOKUP(AN725,Home!$C$8:$E$207,2,FALSE),"")</f>
        <v/>
      </c>
      <c r="AH725" s="104" t="str">
        <f>IF(VLOOKUP(AE725,Home!$C$8:$I$207,6,FALSE)="","",VLOOKUP(AE725,Home!$C$8:$I$207,6,FALSE))</f>
        <v/>
      </c>
      <c r="AI725" s="104" t="e">
        <f t="shared" si="262"/>
        <v>#VALUE!</v>
      </c>
      <c r="AJ725" s="105" t="e">
        <f t="shared" si="255"/>
        <v>#VALUE!</v>
      </c>
      <c r="AK725" s="103" t="e">
        <f t="shared" si="248"/>
        <v>#VALUE!</v>
      </c>
      <c r="AL725" s="103" t="e">
        <f t="shared" si="256"/>
        <v>#VALUE!</v>
      </c>
      <c r="AN725" t="str">
        <f>IF(OR(VLOOKUP(AE725,Home!$C$8:$I$207,6,FALSE)="",VLOOKUP(AE725,Home!$C$8:$I$207,7,FALSE)=""),"FEJL",Baggrundsark!AE725)</f>
        <v>FEJL</v>
      </c>
      <c r="AO725">
        <f>IF(VLOOKUP(AE725,Home!$C$8:$N$207,12,FALSE)="Timelønnet",1,0)</f>
        <v>0</v>
      </c>
      <c r="AP725">
        <f>SUM($AO$4:AO725)*AO725</f>
        <v>0</v>
      </c>
      <c r="AQ725">
        <f t="shared" si="243"/>
        <v>1</v>
      </c>
      <c r="AR725" t="str">
        <f t="shared" si="243"/>
        <v/>
      </c>
      <c r="AS725" t="e">
        <f t="shared" si="257"/>
        <v>#VALUE!</v>
      </c>
      <c r="AT725" s="45" t="e">
        <f t="shared" si="244"/>
        <v>#VALUE!</v>
      </c>
      <c r="AU725">
        <f>VLOOKUP(AQ725,Home!$C$8:$J$207,8,FALSE)</f>
        <v>0</v>
      </c>
    </row>
    <row r="726" spans="1:47" x14ac:dyDescent="0.25">
      <c r="A726" s="6">
        <f t="shared" si="249"/>
        <v>0</v>
      </c>
      <c r="B726" s="6">
        <f t="shared" si="258"/>
        <v>0</v>
      </c>
      <c r="C726" s="6" t="str">
        <f t="shared" si="250"/>
        <v/>
      </c>
      <c r="D726" s="7">
        <f t="shared" si="251"/>
        <v>0</v>
      </c>
      <c r="E726" s="7">
        <f t="shared" si="259"/>
        <v>0</v>
      </c>
      <c r="F726" s="7" t="str">
        <f t="shared" si="252"/>
        <v/>
      </c>
      <c r="G726" s="6">
        <f t="shared" si="253"/>
        <v>0</v>
      </c>
      <c r="H726" s="6">
        <f t="shared" si="260"/>
        <v>0</v>
      </c>
      <c r="I726" s="6" t="str">
        <f t="shared" si="261"/>
        <v/>
      </c>
      <c r="J726" s="11">
        <v>723</v>
      </c>
      <c r="K726" s="11">
        <f>IF(IFERROR(VLOOKUP(J726,Home!$A$8:$B$1048576,1,FALSE),0)=0,0,1)</f>
        <v>0</v>
      </c>
      <c r="L726" s="129" t="e">
        <f>IF(VLOOKUP(O726,Home!$C$8:$R$207,6,FALSE)="","",VLOOKUP(O726,Home!$C$8:$R$207,6,FALSE))</f>
        <v>#N/A</v>
      </c>
      <c r="M726" s="129" t="e">
        <f t="shared" si="246"/>
        <v>#N/A</v>
      </c>
      <c r="N726" s="11">
        <f>SUM($K$4:K726)</f>
        <v>200</v>
      </c>
      <c r="O726" s="11" t="str">
        <f>IF(P726="","",IF(IFERROR(VLOOKUP(N726,Home!$C$8:$R$1048576,1,FALSE),"")=0,"",IFERROR(VLOOKUP(N726,Home!$C$8:$R$1048576,1,FALSE),"")))</f>
        <v/>
      </c>
      <c r="P726" s="11" t="str">
        <f>IF(IFERROR(VLOOKUP(W726,Home!$C$8:$R$1048576,3,FALSE),"")=0,"",IFERROR(VLOOKUP(W726,Home!$C$8:$R$1048576,3,FALSE),""))</f>
        <v/>
      </c>
      <c r="Q726" s="11" t="str">
        <f t="shared" si="245"/>
        <v/>
      </c>
      <c r="R726" s="130" t="e">
        <f>VLOOKUP(Q726,'Baggrund til lister'!$G$4:$H$15,2,FALSE)</f>
        <v>#N/A</v>
      </c>
      <c r="S726" s="11" t="str">
        <f t="shared" si="247"/>
        <v/>
      </c>
      <c r="T726" s="11" t="str">
        <f>IF(IFERROR(VLOOKUP(N726,Home!$C$8:$R$1048576,11,FALSE),"")=0,"",IFERROR(VLOOKUP(N726,Home!$C$8:$R$1048576,11,FALSE),""))</f>
        <v/>
      </c>
      <c r="U726" s="11" t="str">
        <f>IF(IFERROR(VLOOKUP(O726,Home!$C$8:$R$1048576,12,FALSE),"")=0,"",IFERROR(VLOOKUP(O726,Home!$C$8:$R$1048576,12,FALSE),""))</f>
        <v/>
      </c>
      <c r="V726" s="11" t="str">
        <f>IF(IFERROR(VLOOKUP(O726,Home!$C$8:$R$1048576,8,FALSE),"")=0,"",IFERROR(VLOOKUP(O726,Home!$C$8:$R$1048576,8,FALSE),""))</f>
        <v/>
      </c>
      <c r="W726" s="11" t="str">
        <f>IF(OR(VLOOKUP(N726,Home!$C$7:$I$207,6,FALSE)="",VLOOKUP(N726,Home!$C$7:$I$207,7,FALSE)=""),"FEJL",SUM(Baggrundsark!$K$4:K726))</f>
        <v>FEJL</v>
      </c>
      <c r="Y726">
        <v>723</v>
      </c>
      <c r="Z726" s="1"/>
      <c r="AC726" s="44"/>
      <c r="AD726">
        <f t="shared" si="254"/>
        <v>0</v>
      </c>
      <c r="AE726">
        <f>SUM($AD$4:AD726)</f>
        <v>1</v>
      </c>
      <c r="AF726" s="103" t="str">
        <f>IFERROR(VLOOKUP(AN726,Home!$C$8:$E$207,3,FALSE),"")</f>
        <v/>
      </c>
      <c r="AG726" s="103" t="str">
        <f>IFERROR(VLOOKUP(AN726,Home!$C$8:$E$207,2,FALSE),"")</f>
        <v/>
      </c>
      <c r="AH726" s="104" t="str">
        <f>IF(VLOOKUP(AE726,Home!$C$8:$I$207,6,FALSE)="","",VLOOKUP(AE726,Home!$C$8:$I$207,6,FALSE))</f>
        <v/>
      </c>
      <c r="AI726" s="104" t="e">
        <f t="shared" si="262"/>
        <v>#VALUE!</v>
      </c>
      <c r="AJ726" s="105" t="e">
        <f t="shared" si="255"/>
        <v>#VALUE!</v>
      </c>
      <c r="AK726" s="103" t="e">
        <f t="shared" si="248"/>
        <v>#VALUE!</v>
      </c>
      <c r="AL726" s="103" t="e">
        <f t="shared" si="256"/>
        <v>#VALUE!</v>
      </c>
      <c r="AN726" t="str">
        <f>IF(OR(VLOOKUP(AE726,Home!$C$8:$I$207,6,FALSE)="",VLOOKUP(AE726,Home!$C$8:$I$207,7,FALSE)=""),"FEJL",Baggrundsark!AE726)</f>
        <v>FEJL</v>
      </c>
      <c r="AO726">
        <f>IF(VLOOKUP(AE726,Home!$C$8:$N$207,12,FALSE)="Timelønnet",1,0)</f>
        <v>0</v>
      </c>
      <c r="AP726">
        <f>SUM($AO$4:AO726)*AO726</f>
        <v>0</v>
      </c>
      <c r="AQ726">
        <f t="shared" si="243"/>
        <v>1</v>
      </c>
      <c r="AR726" t="str">
        <f t="shared" si="243"/>
        <v/>
      </c>
      <c r="AS726" t="e">
        <f t="shared" si="257"/>
        <v>#VALUE!</v>
      </c>
      <c r="AT726" s="45" t="e">
        <f t="shared" si="244"/>
        <v>#VALUE!</v>
      </c>
      <c r="AU726">
        <f>VLOOKUP(AQ726,Home!$C$8:$J$207,8,FALSE)</f>
        <v>0</v>
      </c>
    </row>
    <row r="727" spans="1:47" x14ac:dyDescent="0.25">
      <c r="A727" s="6">
        <f t="shared" si="249"/>
        <v>0</v>
      </c>
      <c r="B727" s="6">
        <f t="shared" si="258"/>
        <v>0</v>
      </c>
      <c r="C727" s="6" t="str">
        <f t="shared" si="250"/>
        <v/>
      </c>
      <c r="D727" s="7">
        <f t="shared" si="251"/>
        <v>0</v>
      </c>
      <c r="E727" s="7">
        <f t="shared" si="259"/>
        <v>0</v>
      </c>
      <c r="F727" s="7" t="str">
        <f t="shared" si="252"/>
        <v/>
      </c>
      <c r="G727" s="6">
        <f t="shared" si="253"/>
        <v>0</v>
      </c>
      <c r="H727" s="6">
        <f t="shared" si="260"/>
        <v>0</v>
      </c>
      <c r="I727" s="6" t="str">
        <f t="shared" si="261"/>
        <v/>
      </c>
      <c r="J727" s="11">
        <v>724</v>
      </c>
      <c r="K727" s="11">
        <f>IF(IFERROR(VLOOKUP(J727,Home!$A$8:$B$1048576,1,FALSE),0)=0,0,1)</f>
        <v>0</v>
      </c>
      <c r="L727" s="129" t="e">
        <f>IF(VLOOKUP(O727,Home!$C$8:$R$207,6,FALSE)="","",VLOOKUP(O727,Home!$C$8:$R$207,6,FALSE))</f>
        <v>#N/A</v>
      </c>
      <c r="M727" s="129" t="e">
        <f t="shared" si="246"/>
        <v>#N/A</v>
      </c>
      <c r="N727" s="11">
        <f>SUM($K$4:K727)</f>
        <v>200</v>
      </c>
      <c r="O727" s="11" t="str">
        <f>IF(P727="","",IF(IFERROR(VLOOKUP(N727,Home!$C$8:$R$1048576,1,FALSE),"")=0,"",IFERROR(VLOOKUP(N727,Home!$C$8:$R$1048576,1,FALSE),"")))</f>
        <v/>
      </c>
      <c r="P727" s="11" t="str">
        <f>IF(IFERROR(VLOOKUP(W727,Home!$C$8:$R$1048576,3,FALSE),"")=0,"",IFERROR(VLOOKUP(W727,Home!$C$8:$R$1048576,3,FALSE),""))</f>
        <v/>
      </c>
      <c r="Q727" s="11" t="str">
        <f t="shared" si="245"/>
        <v/>
      </c>
      <c r="R727" s="130" t="e">
        <f>VLOOKUP(Q727,'Baggrund til lister'!$G$4:$H$15,2,FALSE)</f>
        <v>#N/A</v>
      </c>
      <c r="S727" s="11" t="str">
        <f t="shared" si="247"/>
        <v/>
      </c>
      <c r="T727" s="11" t="str">
        <f>IF(IFERROR(VLOOKUP(N727,Home!$C$8:$R$1048576,11,FALSE),"")=0,"",IFERROR(VLOOKUP(N727,Home!$C$8:$R$1048576,11,FALSE),""))</f>
        <v/>
      </c>
      <c r="U727" s="11" t="str">
        <f>IF(IFERROR(VLOOKUP(O727,Home!$C$8:$R$1048576,12,FALSE),"")=0,"",IFERROR(VLOOKUP(O727,Home!$C$8:$R$1048576,12,FALSE),""))</f>
        <v/>
      </c>
      <c r="V727" s="11" t="str">
        <f>IF(IFERROR(VLOOKUP(O727,Home!$C$8:$R$1048576,8,FALSE),"")=0,"",IFERROR(VLOOKUP(O727,Home!$C$8:$R$1048576,8,FALSE),""))</f>
        <v/>
      </c>
      <c r="W727" s="11" t="str">
        <f>IF(OR(VLOOKUP(N727,Home!$C$7:$I$207,6,FALSE)="",VLOOKUP(N727,Home!$C$7:$I$207,7,FALSE)=""),"FEJL",SUM(Baggrundsark!$K$4:K727))</f>
        <v>FEJL</v>
      </c>
      <c r="Y727">
        <v>724</v>
      </c>
      <c r="Z727" s="1"/>
      <c r="AC727" s="44"/>
      <c r="AD727">
        <f t="shared" si="254"/>
        <v>0</v>
      </c>
      <c r="AE727">
        <f>SUM($AD$4:AD727)</f>
        <v>1</v>
      </c>
      <c r="AF727" s="103" t="str">
        <f>IFERROR(VLOOKUP(AN727,Home!$C$8:$E$207,3,FALSE),"")</f>
        <v/>
      </c>
      <c r="AG727" s="103" t="str">
        <f>IFERROR(VLOOKUP(AN727,Home!$C$8:$E$207,2,FALSE),"")</f>
        <v/>
      </c>
      <c r="AH727" s="104" t="str">
        <f>IF(VLOOKUP(AE727,Home!$C$8:$I$207,6,FALSE)="","",VLOOKUP(AE727,Home!$C$8:$I$207,6,FALSE))</f>
        <v/>
      </c>
      <c r="AI727" s="104" t="e">
        <f t="shared" si="262"/>
        <v>#VALUE!</v>
      </c>
      <c r="AJ727" s="105" t="e">
        <f t="shared" si="255"/>
        <v>#VALUE!</v>
      </c>
      <c r="AK727" s="103" t="e">
        <f t="shared" si="248"/>
        <v>#VALUE!</v>
      </c>
      <c r="AL727" s="103" t="e">
        <f t="shared" si="256"/>
        <v>#VALUE!</v>
      </c>
      <c r="AN727" t="str">
        <f>IF(OR(VLOOKUP(AE727,Home!$C$8:$I$207,6,FALSE)="",VLOOKUP(AE727,Home!$C$8:$I$207,7,FALSE)=""),"FEJL",Baggrundsark!AE727)</f>
        <v>FEJL</v>
      </c>
      <c r="AO727">
        <f>IF(VLOOKUP(AE727,Home!$C$8:$N$207,12,FALSE)="Timelønnet",1,0)</f>
        <v>0</v>
      </c>
      <c r="AP727">
        <f>SUM($AO$4:AO727)*AO727</f>
        <v>0</v>
      </c>
      <c r="AQ727">
        <f t="shared" si="243"/>
        <v>1</v>
      </c>
      <c r="AR727" t="str">
        <f t="shared" si="243"/>
        <v/>
      </c>
      <c r="AS727" t="e">
        <f t="shared" si="257"/>
        <v>#VALUE!</v>
      </c>
      <c r="AT727" s="45" t="e">
        <f t="shared" si="244"/>
        <v>#VALUE!</v>
      </c>
      <c r="AU727">
        <f>VLOOKUP(AQ727,Home!$C$8:$J$207,8,FALSE)</f>
        <v>0</v>
      </c>
    </row>
    <row r="728" spans="1:47" x14ac:dyDescent="0.25">
      <c r="A728" s="6">
        <f t="shared" si="249"/>
        <v>0</v>
      </c>
      <c r="B728" s="6">
        <f t="shared" si="258"/>
        <v>0</v>
      </c>
      <c r="C728" s="6" t="str">
        <f t="shared" si="250"/>
        <v/>
      </c>
      <c r="D728" s="7">
        <f t="shared" si="251"/>
        <v>0</v>
      </c>
      <c r="E728" s="7">
        <f t="shared" si="259"/>
        <v>0</v>
      </c>
      <c r="F728" s="7" t="str">
        <f t="shared" si="252"/>
        <v/>
      </c>
      <c r="G728" s="6">
        <f t="shared" si="253"/>
        <v>0</v>
      </c>
      <c r="H728" s="6">
        <f t="shared" si="260"/>
        <v>0</v>
      </c>
      <c r="I728" s="6" t="str">
        <f t="shared" si="261"/>
        <v/>
      </c>
      <c r="J728" s="11">
        <v>725</v>
      </c>
      <c r="K728" s="11">
        <f>IF(IFERROR(VLOOKUP(J728,Home!$A$8:$B$1048576,1,FALSE),0)=0,0,1)</f>
        <v>0</v>
      </c>
      <c r="L728" s="129" t="e">
        <f>IF(VLOOKUP(O728,Home!$C$8:$R$207,6,FALSE)="","",VLOOKUP(O728,Home!$C$8:$R$207,6,FALSE))</f>
        <v>#N/A</v>
      </c>
      <c r="M728" s="129" t="e">
        <f t="shared" si="246"/>
        <v>#N/A</v>
      </c>
      <c r="N728" s="11">
        <f>SUM($K$4:K728)</f>
        <v>200</v>
      </c>
      <c r="O728" s="11" t="str">
        <f>IF(P728="","",IF(IFERROR(VLOOKUP(N728,Home!$C$8:$R$1048576,1,FALSE),"")=0,"",IFERROR(VLOOKUP(N728,Home!$C$8:$R$1048576,1,FALSE),"")))</f>
        <v/>
      </c>
      <c r="P728" s="11" t="str">
        <f>IF(IFERROR(VLOOKUP(W728,Home!$C$8:$R$1048576,3,FALSE),"")=0,"",IFERROR(VLOOKUP(W728,Home!$C$8:$R$1048576,3,FALSE),""))</f>
        <v/>
      </c>
      <c r="Q728" s="11" t="str">
        <f t="shared" si="245"/>
        <v/>
      </c>
      <c r="R728" s="130" t="e">
        <f>VLOOKUP(Q728,'Baggrund til lister'!$G$4:$H$15,2,FALSE)</f>
        <v>#N/A</v>
      </c>
      <c r="S728" s="11" t="str">
        <f t="shared" si="247"/>
        <v/>
      </c>
      <c r="T728" s="11" t="str">
        <f>IF(IFERROR(VLOOKUP(N728,Home!$C$8:$R$1048576,11,FALSE),"")=0,"",IFERROR(VLOOKUP(N728,Home!$C$8:$R$1048576,11,FALSE),""))</f>
        <v/>
      </c>
      <c r="U728" s="11" t="str">
        <f>IF(IFERROR(VLOOKUP(O728,Home!$C$8:$R$1048576,12,FALSE),"")=0,"",IFERROR(VLOOKUP(O728,Home!$C$8:$R$1048576,12,FALSE),""))</f>
        <v/>
      </c>
      <c r="V728" s="11" t="str">
        <f>IF(IFERROR(VLOOKUP(O728,Home!$C$8:$R$1048576,8,FALSE),"")=0,"",IFERROR(VLOOKUP(O728,Home!$C$8:$R$1048576,8,FALSE),""))</f>
        <v/>
      </c>
      <c r="W728" s="11" t="str">
        <f>IF(OR(VLOOKUP(N728,Home!$C$7:$I$207,6,FALSE)="",VLOOKUP(N728,Home!$C$7:$I$207,7,FALSE)=""),"FEJL",SUM(Baggrundsark!$K$4:K728))</f>
        <v>FEJL</v>
      </c>
      <c r="Y728">
        <v>725</v>
      </c>
      <c r="Z728" s="1"/>
      <c r="AC728" s="44"/>
      <c r="AD728">
        <f t="shared" si="254"/>
        <v>0</v>
      </c>
      <c r="AE728">
        <f>SUM($AD$4:AD728)</f>
        <v>1</v>
      </c>
      <c r="AF728" s="103" t="str">
        <f>IFERROR(VLOOKUP(AN728,Home!$C$8:$E$207,3,FALSE),"")</f>
        <v/>
      </c>
      <c r="AG728" s="103" t="str">
        <f>IFERROR(VLOOKUP(AN728,Home!$C$8:$E$207,2,FALSE),"")</f>
        <v/>
      </c>
      <c r="AH728" s="104" t="str">
        <f>IF(VLOOKUP(AE728,Home!$C$8:$I$207,6,FALSE)="","",VLOOKUP(AE728,Home!$C$8:$I$207,6,FALSE))</f>
        <v/>
      </c>
      <c r="AI728" s="104" t="e">
        <f t="shared" si="262"/>
        <v>#VALUE!</v>
      </c>
      <c r="AJ728" s="105" t="e">
        <f t="shared" si="255"/>
        <v>#VALUE!</v>
      </c>
      <c r="AK728" s="103" t="e">
        <f t="shared" si="248"/>
        <v>#VALUE!</v>
      </c>
      <c r="AL728" s="103" t="e">
        <f t="shared" si="256"/>
        <v>#VALUE!</v>
      </c>
      <c r="AN728" t="str">
        <f>IF(OR(VLOOKUP(AE728,Home!$C$8:$I$207,6,FALSE)="",VLOOKUP(AE728,Home!$C$8:$I$207,7,FALSE)=""),"FEJL",Baggrundsark!AE728)</f>
        <v>FEJL</v>
      </c>
      <c r="AO728">
        <f>IF(VLOOKUP(AE728,Home!$C$8:$N$207,12,FALSE)="Timelønnet",1,0)</f>
        <v>0</v>
      </c>
      <c r="AP728">
        <f>SUM($AO$4:AO728)*AO728</f>
        <v>0</v>
      </c>
      <c r="AQ728">
        <f t="shared" si="243"/>
        <v>1</v>
      </c>
      <c r="AR728" t="str">
        <f t="shared" si="243"/>
        <v/>
      </c>
      <c r="AS728" t="e">
        <f t="shared" si="257"/>
        <v>#VALUE!</v>
      </c>
      <c r="AT728" s="45" t="e">
        <f t="shared" si="244"/>
        <v>#VALUE!</v>
      </c>
      <c r="AU728">
        <f>VLOOKUP(AQ728,Home!$C$8:$J$207,8,FALSE)</f>
        <v>0</v>
      </c>
    </row>
    <row r="729" spans="1:47" x14ac:dyDescent="0.25">
      <c r="A729" s="6">
        <f t="shared" si="249"/>
        <v>0</v>
      </c>
      <c r="B729" s="6">
        <f t="shared" si="258"/>
        <v>0</v>
      </c>
      <c r="C729" s="6" t="str">
        <f t="shared" si="250"/>
        <v/>
      </c>
      <c r="D729" s="7">
        <f t="shared" si="251"/>
        <v>0</v>
      </c>
      <c r="E729" s="7">
        <f t="shared" si="259"/>
        <v>0</v>
      </c>
      <c r="F729" s="7" t="str">
        <f t="shared" si="252"/>
        <v/>
      </c>
      <c r="G729" s="6">
        <f t="shared" si="253"/>
        <v>0</v>
      </c>
      <c r="H729" s="6">
        <f t="shared" si="260"/>
        <v>0</v>
      </c>
      <c r="I729" s="6" t="str">
        <f t="shared" si="261"/>
        <v/>
      </c>
      <c r="J729" s="11">
        <v>726</v>
      </c>
      <c r="K729" s="11">
        <f>IF(IFERROR(VLOOKUP(J729,Home!$A$8:$B$1048576,1,FALSE),0)=0,0,1)</f>
        <v>0</v>
      </c>
      <c r="L729" s="129" t="e">
        <f>IF(VLOOKUP(O729,Home!$C$8:$R$207,6,FALSE)="","",VLOOKUP(O729,Home!$C$8:$R$207,6,FALSE))</f>
        <v>#N/A</v>
      </c>
      <c r="M729" s="129" t="e">
        <f t="shared" si="246"/>
        <v>#N/A</v>
      </c>
      <c r="N729" s="11">
        <f>SUM($K$4:K729)</f>
        <v>200</v>
      </c>
      <c r="O729" s="11" t="str">
        <f>IF(P729="","",IF(IFERROR(VLOOKUP(N729,Home!$C$8:$R$1048576,1,FALSE),"")=0,"",IFERROR(VLOOKUP(N729,Home!$C$8:$R$1048576,1,FALSE),"")))</f>
        <v/>
      </c>
      <c r="P729" s="11" t="str">
        <f>IF(IFERROR(VLOOKUP(W729,Home!$C$8:$R$1048576,3,FALSE),"")=0,"",IFERROR(VLOOKUP(W729,Home!$C$8:$R$1048576,3,FALSE),""))</f>
        <v/>
      </c>
      <c r="Q729" s="11" t="str">
        <f t="shared" si="245"/>
        <v/>
      </c>
      <c r="R729" s="130" t="e">
        <f>VLOOKUP(Q729,'Baggrund til lister'!$G$4:$H$15,2,FALSE)</f>
        <v>#N/A</v>
      </c>
      <c r="S729" s="11" t="str">
        <f t="shared" si="247"/>
        <v/>
      </c>
      <c r="T729" s="11" t="str">
        <f>IF(IFERROR(VLOOKUP(N729,Home!$C$8:$R$1048576,11,FALSE),"")=0,"",IFERROR(VLOOKUP(N729,Home!$C$8:$R$1048576,11,FALSE),""))</f>
        <v/>
      </c>
      <c r="U729" s="11" t="str">
        <f>IF(IFERROR(VLOOKUP(O729,Home!$C$8:$R$1048576,12,FALSE),"")=0,"",IFERROR(VLOOKUP(O729,Home!$C$8:$R$1048576,12,FALSE),""))</f>
        <v/>
      </c>
      <c r="V729" s="11" t="str">
        <f>IF(IFERROR(VLOOKUP(O729,Home!$C$8:$R$1048576,8,FALSE),"")=0,"",IFERROR(VLOOKUP(O729,Home!$C$8:$R$1048576,8,FALSE),""))</f>
        <v/>
      </c>
      <c r="W729" s="11" t="str">
        <f>IF(OR(VLOOKUP(N729,Home!$C$7:$I$207,6,FALSE)="",VLOOKUP(N729,Home!$C$7:$I$207,7,FALSE)=""),"FEJL",SUM(Baggrundsark!$K$4:K729))</f>
        <v>FEJL</v>
      </c>
      <c r="Y729">
        <v>726</v>
      </c>
      <c r="Z729" s="1"/>
      <c r="AC729" s="44"/>
      <c r="AD729">
        <f t="shared" si="254"/>
        <v>0</v>
      </c>
      <c r="AE729">
        <f>SUM($AD$4:AD729)</f>
        <v>1</v>
      </c>
      <c r="AF729" s="103" t="str">
        <f>IFERROR(VLOOKUP(AN729,Home!$C$8:$E$207,3,FALSE),"")</f>
        <v/>
      </c>
      <c r="AG729" s="103" t="str">
        <f>IFERROR(VLOOKUP(AN729,Home!$C$8:$E$207,2,FALSE),"")</f>
        <v/>
      </c>
      <c r="AH729" s="104" t="str">
        <f>IF(VLOOKUP(AE729,Home!$C$8:$I$207,6,FALSE)="","",VLOOKUP(AE729,Home!$C$8:$I$207,6,FALSE))</f>
        <v/>
      </c>
      <c r="AI729" s="104" t="e">
        <f t="shared" si="262"/>
        <v>#VALUE!</v>
      </c>
      <c r="AJ729" s="105" t="e">
        <f t="shared" si="255"/>
        <v>#VALUE!</v>
      </c>
      <c r="AK729" s="103" t="e">
        <f t="shared" si="248"/>
        <v>#VALUE!</v>
      </c>
      <c r="AL729" s="103" t="e">
        <f t="shared" si="256"/>
        <v>#VALUE!</v>
      </c>
      <c r="AN729" t="str">
        <f>IF(OR(VLOOKUP(AE729,Home!$C$8:$I$207,6,FALSE)="",VLOOKUP(AE729,Home!$C$8:$I$207,7,FALSE)=""),"FEJL",Baggrundsark!AE729)</f>
        <v>FEJL</v>
      </c>
      <c r="AO729">
        <f>IF(VLOOKUP(AE729,Home!$C$8:$N$207,12,FALSE)="Timelønnet",1,0)</f>
        <v>0</v>
      </c>
      <c r="AP729">
        <f>SUM($AO$4:AO729)*AO729</f>
        <v>0</v>
      </c>
      <c r="AQ729">
        <f t="shared" si="243"/>
        <v>1</v>
      </c>
      <c r="AR729" t="str">
        <f t="shared" si="243"/>
        <v/>
      </c>
      <c r="AS729" t="e">
        <f t="shared" si="257"/>
        <v>#VALUE!</v>
      </c>
      <c r="AT729" s="45" t="e">
        <f t="shared" si="244"/>
        <v>#VALUE!</v>
      </c>
      <c r="AU729">
        <f>VLOOKUP(AQ729,Home!$C$8:$J$207,8,FALSE)</f>
        <v>0</v>
      </c>
    </row>
    <row r="730" spans="1:47" x14ac:dyDescent="0.25">
      <c r="A730" s="6">
        <f t="shared" si="249"/>
        <v>0</v>
      </c>
      <c r="B730" s="6">
        <f t="shared" si="258"/>
        <v>0</v>
      </c>
      <c r="C730" s="6" t="str">
        <f t="shared" si="250"/>
        <v/>
      </c>
      <c r="D730" s="7">
        <f t="shared" si="251"/>
        <v>0</v>
      </c>
      <c r="E730" s="7">
        <f t="shared" si="259"/>
        <v>0</v>
      </c>
      <c r="F730" s="7" t="str">
        <f t="shared" si="252"/>
        <v/>
      </c>
      <c r="G730" s="6">
        <f t="shared" si="253"/>
        <v>0</v>
      </c>
      <c r="H730" s="6">
        <f t="shared" si="260"/>
        <v>0</v>
      </c>
      <c r="I730" s="6" t="str">
        <f t="shared" si="261"/>
        <v/>
      </c>
      <c r="J730" s="11">
        <v>727</v>
      </c>
      <c r="K730" s="11">
        <f>IF(IFERROR(VLOOKUP(J730,Home!$A$8:$B$1048576,1,FALSE),0)=0,0,1)</f>
        <v>0</v>
      </c>
      <c r="L730" s="129" t="e">
        <f>IF(VLOOKUP(O730,Home!$C$8:$R$207,6,FALSE)="","",VLOOKUP(O730,Home!$C$8:$R$207,6,FALSE))</f>
        <v>#N/A</v>
      </c>
      <c r="M730" s="129" t="e">
        <f t="shared" si="246"/>
        <v>#N/A</v>
      </c>
      <c r="N730" s="11">
        <f>SUM($K$4:K730)</f>
        <v>200</v>
      </c>
      <c r="O730" s="11" t="str">
        <f>IF(P730="","",IF(IFERROR(VLOOKUP(N730,Home!$C$8:$R$1048576,1,FALSE),"")=0,"",IFERROR(VLOOKUP(N730,Home!$C$8:$R$1048576,1,FALSE),"")))</f>
        <v/>
      </c>
      <c r="P730" s="11" t="str">
        <f>IF(IFERROR(VLOOKUP(W730,Home!$C$8:$R$1048576,3,FALSE),"")=0,"",IFERROR(VLOOKUP(W730,Home!$C$8:$R$1048576,3,FALSE),""))</f>
        <v/>
      </c>
      <c r="Q730" s="11" t="str">
        <f t="shared" si="245"/>
        <v/>
      </c>
      <c r="R730" s="130" t="e">
        <f>VLOOKUP(Q730,'Baggrund til lister'!$G$4:$H$15,2,FALSE)</f>
        <v>#N/A</v>
      </c>
      <c r="S730" s="11" t="str">
        <f t="shared" si="247"/>
        <v/>
      </c>
      <c r="T730" s="11" t="str">
        <f>IF(IFERROR(VLOOKUP(N730,Home!$C$8:$R$1048576,11,FALSE),"")=0,"",IFERROR(VLOOKUP(N730,Home!$C$8:$R$1048576,11,FALSE),""))</f>
        <v/>
      </c>
      <c r="U730" s="11" t="str">
        <f>IF(IFERROR(VLOOKUP(O730,Home!$C$8:$R$1048576,12,FALSE),"")=0,"",IFERROR(VLOOKUP(O730,Home!$C$8:$R$1048576,12,FALSE),""))</f>
        <v/>
      </c>
      <c r="V730" s="11" t="str">
        <f>IF(IFERROR(VLOOKUP(O730,Home!$C$8:$R$1048576,8,FALSE),"")=0,"",IFERROR(VLOOKUP(O730,Home!$C$8:$R$1048576,8,FALSE),""))</f>
        <v/>
      </c>
      <c r="W730" s="11" t="str">
        <f>IF(OR(VLOOKUP(N730,Home!$C$7:$I$207,6,FALSE)="",VLOOKUP(N730,Home!$C$7:$I$207,7,FALSE)=""),"FEJL",SUM(Baggrundsark!$K$4:K730))</f>
        <v>FEJL</v>
      </c>
      <c r="Y730">
        <v>727</v>
      </c>
      <c r="Z730" s="1"/>
      <c r="AC730" s="44"/>
      <c r="AD730">
        <f t="shared" si="254"/>
        <v>0</v>
      </c>
      <c r="AE730">
        <f>SUM($AD$4:AD730)</f>
        <v>1</v>
      </c>
      <c r="AF730" s="103" t="str">
        <f>IFERROR(VLOOKUP(AN730,Home!$C$8:$E$207,3,FALSE),"")</f>
        <v/>
      </c>
      <c r="AG730" s="103" t="str">
        <f>IFERROR(VLOOKUP(AN730,Home!$C$8:$E$207,2,FALSE),"")</f>
        <v/>
      </c>
      <c r="AH730" s="104" t="str">
        <f>IF(VLOOKUP(AE730,Home!$C$8:$I$207,6,FALSE)="","",VLOOKUP(AE730,Home!$C$8:$I$207,6,FALSE))</f>
        <v/>
      </c>
      <c r="AI730" s="104" t="e">
        <f t="shared" si="262"/>
        <v>#VALUE!</v>
      </c>
      <c r="AJ730" s="105" t="e">
        <f t="shared" si="255"/>
        <v>#VALUE!</v>
      </c>
      <c r="AK730" s="103" t="e">
        <f t="shared" si="248"/>
        <v>#VALUE!</v>
      </c>
      <c r="AL730" s="103" t="e">
        <f t="shared" si="256"/>
        <v>#VALUE!</v>
      </c>
      <c r="AN730" t="str">
        <f>IF(OR(VLOOKUP(AE730,Home!$C$8:$I$207,6,FALSE)="",VLOOKUP(AE730,Home!$C$8:$I$207,7,FALSE)=""),"FEJL",Baggrundsark!AE730)</f>
        <v>FEJL</v>
      </c>
      <c r="AO730">
        <f>IF(VLOOKUP(AE730,Home!$C$8:$N$207,12,FALSE)="Timelønnet",1,0)</f>
        <v>0</v>
      </c>
      <c r="AP730">
        <f>SUM($AO$4:AO730)*AO730</f>
        <v>0</v>
      </c>
      <c r="AQ730">
        <f t="shared" si="243"/>
        <v>1</v>
      </c>
      <c r="AR730" t="str">
        <f t="shared" si="243"/>
        <v/>
      </c>
      <c r="AS730" t="e">
        <f t="shared" si="257"/>
        <v>#VALUE!</v>
      </c>
      <c r="AT730" s="45" t="e">
        <f t="shared" si="244"/>
        <v>#VALUE!</v>
      </c>
      <c r="AU730">
        <f>VLOOKUP(AQ730,Home!$C$8:$J$207,8,FALSE)</f>
        <v>0</v>
      </c>
    </row>
    <row r="731" spans="1:47" x14ac:dyDescent="0.25">
      <c r="A731" s="6">
        <f t="shared" si="249"/>
        <v>0</v>
      </c>
      <c r="B731" s="6">
        <f t="shared" si="258"/>
        <v>0</v>
      </c>
      <c r="C731" s="6" t="str">
        <f t="shared" si="250"/>
        <v/>
      </c>
      <c r="D731" s="7">
        <f t="shared" si="251"/>
        <v>0</v>
      </c>
      <c r="E731" s="7">
        <f t="shared" si="259"/>
        <v>0</v>
      </c>
      <c r="F731" s="7" t="str">
        <f t="shared" si="252"/>
        <v/>
      </c>
      <c r="G731" s="6">
        <f t="shared" si="253"/>
        <v>0</v>
      </c>
      <c r="H731" s="6">
        <f t="shared" si="260"/>
        <v>0</v>
      </c>
      <c r="I731" s="6" t="str">
        <f t="shared" si="261"/>
        <v/>
      </c>
      <c r="J731" s="11">
        <v>728</v>
      </c>
      <c r="K731" s="11">
        <f>IF(IFERROR(VLOOKUP(J731,Home!$A$8:$B$1048576,1,FALSE),0)=0,0,1)</f>
        <v>0</v>
      </c>
      <c r="L731" s="129" t="e">
        <f>IF(VLOOKUP(O731,Home!$C$8:$R$207,6,FALSE)="","",VLOOKUP(O731,Home!$C$8:$R$207,6,FALSE))</f>
        <v>#N/A</v>
      </c>
      <c r="M731" s="129" t="e">
        <f t="shared" si="246"/>
        <v>#N/A</v>
      </c>
      <c r="N731" s="11">
        <f>SUM($K$4:K731)</f>
        <v>200</v>
      </c>
      <c r="O731" s="11" t="str">
        <f>IF(P731="","",IF(IFERROR(VLOOKUP(N731,Home!$C$8:$R$1048576,1,FALSE),"")=0,"",IFERROR(VLOOKUP(N731,Home!$C$8:$R$1048576,1,FALSE),"")))</f>
        <v/>
      </c>
      <c r="P731" s="11" t="str">
        <f>IF(IFERROR(VLOOKUP(W731,Home!$C$8:$R$1048576,3,FALSE),"")=0,"",IFERROR(VLOOKUP(W731,Home!$C$8:$R$1048576,3,FALSE),""))</f>
        <v/>
      </c>
      <c r="Q731" s="11" t="str">
        <f t="shared" si="245"/>
        <v/>
      </c>
      <c r="R731" s="130" t="e">
        <f>VLOOKUP(Q731,'Baggrund til lister'!$G$4:$H$15,2,FALSE)</f>
        <v>#N/A</v>
      </c>
      <c r="S731" s="11" t="str">
        <f t="shared" si="247"/>
        <v/>
      </c>
      <c r="T731" s="11" t="str">
        <f>IF(IFERROR(VLOOKUP(N731,Home!$C$8:$R$1048576,11,FALSE),"")=0,"",IFERROR(VLOOKUP(N731,Home!$C$8:$R$1048576,11,FALSE),""))</f>
        <v/>
      </c>
      <c r="U731" s="11" t="str">
        <f>IF(IFERROR(VLOOKUP(O731,Home!$C$8:$R$1048576,12,FALSE),"")=0,"",IFERROR(VLOOKUP(O731,Home!$C$8:$R$1048576,12,FALSE),""))</f>
        <v/>
      </c>
      <c r="V731" s="11" t="str">
        <f>IF(IFERROR(VLOOKUP(O731,Home!$C$8:$R$1048576,8,FALSE),"")=0,"",IFERROR(VLOOKUP(O731,Home!$C$8:$R$1048576,8,FALSE),""))</f>
        <v/>
      </c>
      <c r="W731" s="11" t="str">
        <f>IF(OR(VLOOKUP(N731,Home!$C$7:$I$207,6,FALSE)="",VLOOKUP(N731,Home!$C$7:$I$207,7,FALSE)=""),"FEJL",SUM(Baggrundsark!$K$4:K731))</f>
        <v>FEJL</v>
      </c>
      <c r="Y731">
        <v>728</v>
      </c>
      <c r="Z731" s="1"/>
      <c r="AC731" s="44"/>
      <c r="AD731">
        <f t="shared" si="254"/>
        <v>0</v>
      </c>
      <c r="AE731">
        <f>SUM($AD$4:AD731)</f>
        <v>1</v>
      </c>
      <c r="AF731" s="103" t="str">
        <f>IFERROR(VLOOKUP(AN731,Home!$C$8:$E$207,3,FALSE),"")</f>
        <v/>
      </c>
      <c r="AG731" s="103" t="str">
        <f>IFERROR(VLOOKUP(AN731,Home!$C$8:$E$207,2,FALSE),"")</f>
        <v/>
      </c>
      <c r="AH731" s="104" t="str">
        <f>IF(VLOOKUP(AE731,Home!$C$8:$I$207,6,FALSE)="","",VLOOKUP(AE731,Home!$C$8:$I$207,6,FALSE))</f>
        <v/>
      </c>
      <c r="AI731" s="104" t="e">
        <f t="shared" si="262"/>
        <v>#VALUE!</v>
      </c>
      <c r="AJ731" s="105" t="e">
        <f t="shared" si="255"/>
        <v>#VALUE!</v>
      </c>
      <c r="AK731" s="103" t="e">
        <f t="shared" si="248"/>
        <v>#VALUE!</v>
      </c>
      <c r="AL731" s="103" t="e">
        <f t="shared" si="256"/>
        <v>#VALUE!</v>
      </c>
      <c r="AN731" t="str">
        <f>IF(OR(VLOOKUP(AE731,Home!$C$8:$I$207,6,FALSE)="",VLOOKUP(AE731,Home!$C$8:$I$207,7,FALSE)=""),"FEJL",Baggrundsark!AE731)</f>
        <v>FEJL</v>
      </c>
      <c r="AO731">
        <f>IF(VLOOKUP(AE731,Home!$C$8:$N$207,12,FALSE)="Timelønnet",1,0)</f>
        <v>0</v>
      </c>
      <c r="AP731">
        <f>SUM($AO$4:AO731)*AO731</f>
        <v>0</v>
      </c>
      <c r="AQ731">
        <f t="shared" ref="AQ731:AR794" si="263">AE731</f>
        <v>1</v>
      </c>
      <c r="AR731" t="str">
        <f t="shared" si="263"/>
        <v/>
      </c>
      <c r="AS731" t="e">
        <f t="shared" si="257"/>
        <v>#VALUE!</v>
      </c>
      <c r="AT731" s="45" t="e">
        <f t="shared" ref="AT731:AT794" si="264">AK731</f>
        <v>#VALUE!</v>
      </c>
      <c r="AU731">
        <f>VLOOKUP(AQ731,Home!$C$8:$J$207,8,FALSE)</f>
        <v>0</v>
      </c>
    </row>
    <row r="732" spans="1:47" x14ac:dyDescent="0.25">
      <c r="A732" s="6">
        <f t="shared" si="249"/>
        <v>0</v>
      </c>
      <c r="B732" s="6">
        <f t="shared" si="258"/>
        <v>0</v>
      </c>
      <c r="C732" s="6" t="str">
        <f t="shared" si="250"/>
        <v/>
      </c>
      <c r="D732" s="7">
        <f t="shared" si="251"/>
        <v>0</v>
      </c>
      <c r="E732" s="7">
        <f t="shared" si="259"/>
        <v>0</v>
      </c>
      <c r="F732" s="7" t="str">
        <f t="shared" si="252"/>
        <v/>
      </c>
      <c r="G732" s="6">
        <f t="shared" si="253"/>
        <v>0</v>
      </c>
      <c r="H732" s="6">
        <f t="shared" si="260"/>
        <v>0</v>
      </c>
      <c r="I732" s="6" t="str">
        <f t="shared" si="261"/>
        <v/>
      </c>
      <c r="J732" s="11">
        <v>729</v>
      </c>
      <c r="K732" s="11">
        <f>IF(IFERROR(VLOOKUP(J732,Home!$A$8:$B$1048576,1,FALSE),0)=0,0,1)</f>
        <v>0</v>
      </c>
      <c r="L732" s="129" t="e">
        <f>IF(VLOOKUP(O732,Home!$C$8:$R$207,6,FALSE)="","",VLOOKUP(O732,Home!$C$8:$R$207,6,FALSE))</f>
        <v>#N/A</v>
      </c>
      <c r="M732" s="129" t="e">
        <f t="shared" si="246"/>
        <v>#N/A</v>
      </c>
      <c r="N732" s="11">
        <f>SUM($K$4:K732)</f>
        <v>200</v>
      </c>
      <c r="O732" s="11" t="str">
        <f>IF(P732="","",IF(IFERROR(VLOOKUP(N732,Home!$C$8:$R$1048576,1,FALSE),"")=0,"",IFERROR(VLOOKUP(N732,Home!$C$8:$R$1048576,1,FALSE),"")))</f>
        <v/>
      </c>
      <c r="P732" s="11" t="str">
        <f>IF(IFERROR(VLOOKUP(W732,Home!$C$8:$R$1048576,3,FALSE),"")=0,"",IFERROR(VLOOKUP(W732,Home!$C$8:$R$1048576,3,FALSE),""))</f>
        <v/>
      </c>
      <c r="Q732" s="11" t="str">
        <f t="shared" si="245"/>
        <v/>
      </c>
      <c r="R732" s="130" t="e">
        <f>VLOOKUP(Q732,'Baggrund til lister'!$G$4:$H$15,2,FALSE)</f>
        <v>#N/A</v>
      </c>
      <c r="S732" s="11" t="str">
        <f t="shared" si="247"/>
        <v/>
      </c>
      <c r="T732" s="11" t="str">
        <f>IF(IFERROR(VLOOKUP(N732,Home!$C$8:$R$1048576,11,FALSE),"")=0,"",IFERROR(VLOOKUP(N732,Home!$C$8:$R$1048576,11,FALSE),""))</f>
        <v/>
      </c>
      <c r="U732" s="11" t="str">
        <f>IF(IFERROR(VLOOKUP(O732,Home!$C$8:$R$1048576,12,FALSE),"")=0,"",IFERROR(VLOOKUP(O732,Home!$C$8:$R$1048576,12,FALSE),""))</f>
        <v/>
      </c>
      <c r="V732" s="11" t="str">
        <f>IF(IFERROR(VLOOKUP(O732,Home!$C$8:$R$1048576,8,FALSE),"")=0,"",IFERROR(VLOOKUP(O732,Home!$C$8:$R$1048576,8,FALSE),""))</f>
        <v/>
      </c>
      <c r="W732" s="11" t="str">
        <f>IF(OR(VLOOKUP(N732,Home!$C$7:$I$207,6,FALSE)="",VLOOKUP(N732,Home!$C$7:$I$207,7,FALSE)=""),"FEJL",SUM(Baggrundsark!$K$4:K732))</f>
        <v>FEJL</v>
      </c>
      <c r="Y732">
        <v>729</v>
      </c>
      <c r="Z732" s="1"/>
      <c r="AC732" s="44"/>
      <c r="AD732">
        <f t="shared" si="254"/>
        <v>0</v>
      </c>
      <c r="AE732">
        <f>SUM($AD$4:AD732)</f>
        <v>1</v>
      </c>
      <c r="AF732" s="103" t="str">
        <f>IFERROR(VLOOKUP(AN732,Home!$C$8:$E$207,3,FALSE),"")</f>
        <v/>
      </c>
      <c r="AG732" s="103" t="str">
        <f>IFERROR(VLOOKUP(AN732,Home!$C$8:$E$207,2,FALSE),"")</f>
        <v/>
      </c>
      <c r="AH732" s="104" t="str">
        <f>IF(VLOOKUP(AE732,Home!$C$8:$I$207,6,FALSE)="","",VLOOKUP(AE732,Home!$C$8:$I$207,6,FALSE))</f>
        <v/>
      </c>
      <c r="AI732" s="104" t="e">
        <f t="shared" si="262"/>
        <v>#VALUE!</v>
      </c>
      <c r="AJ732" s="105" t="e">
        <f t="shared" si="255"/>
        <v>#VALUE!</v>
      </c>
      <c r="AK732" s="103" t="e">
        <f t="shared" si="248"/>
        <v>#VALUE!</v>
      </c>
      <c r="AL732" s="103" t="e">
        <f t="shared" si="256"/>
        <v>#VALUE!</v>
      </c>
      <c r="AN732" t="str">
        <f>IF(OR(VLOOKUP(AE732,Home!$C$8:$I$207,6,FALSE)="",VLOOKUP(AE732,Home!$C$8:$I$207,7,FALSE)=""),"FEJL",Baggrundsark!AE732)</f>
        <v>FEJL</v>
      </c>
      <c r="AO732">
        <f>IF(VLOOKUP(AE732,Home!$C$8:$N$207,12,FALSE)="Timelønnet",1,0)</f>
        <v>0</v>
      </c>
      <c r="AP732">
        <f>SUM($AO$4:AO732)*AO732</f>
        <v>0</v>
      </c>
      <c r="AQ732">
        <f t="shared" si="263"/>
        <v>1</v>
      </c>
      <c r="AR732" t="str">
        <f t="shared" si="263"/>
        <v/>
      </c>
      <c r="AS732" t="e">
        <f t="shared" si="257"/>
        <v>#VALUE!</v>
      </c>
      <c r="AT732" s="45" t="e">
        <f t="shared" si="264"/>
        <v>#VALUE!</v>
      </c>
      <c r="AU732">
        <f>VLOOKUP(AQ732,Home!$C$8:$J$207,8,FALSE)</f>
        <v>0</v>
      </c>
    </row>
    <row r="733" spans="1:47" x14ac:dyDescent="0.25">
      <c r="A733" s="6">
        <f t="shared" si="249"/>
        <v>0</v>
      </c>
      <c r="B733" s="6">
        <f t="shared" si="258"/>
        <v>0</v>
      </c>
      <c r="C733" s="6" t="str">
        <f t="shared" si="250"/>
        <v/>
      </c>
      <c r="D733" s="7">
        <f t="shared" si="251"/>
        <v>0</v>
      </c>
      <c r="E733" s="7">
        <f t="shared" si="259"/>
        <v>0</v>
      </c>
      <c r="F733" s="7" t="str">
        <f t="shared" si="252"/>
        <v/>
      </c>
      <c r="G733" s="6">
        <f t="shared" si="253"/>
        <v>0</v>
      </c>
      <c r="H733" s="6">
        <f t="shared" si="260"/>
        <v>0</v>
      </c>
      <c r="I733" s="6" t="str">
        <f t="shared" si="261"/>
        <v/>
      </c>
      <c r="J733" s="11">
        <v>730</v>
      </c>
      <c r="K733" s="11">
        <f>IF(IFERROR(VLOOKUP(J733,Home!$A$8:$B$1048576,1,FALSE),0)=0,0,1)</f>
        <v>0</v>
      </c>
      <c r="L733" s="129" t="e">
        <f>IF(VLOOKUP(O733,Home!$C$8:$R$207,6,FALSE)="","",VLOOKUP(O733,Home!$C$8:$R$207,6,FALSE))</f>
        <v>#N/A</v>
      </c>
      <c r="M733" s="129" t="e">
        <f t="shared" si="246"/>
        <v>#N/A</v>
      </c>
      <c r="N733" s="11">
        <f>SUM($K$4:K733)</f>
        <v>200</v>
      </c>
      <c r="O733" s="11" t="str">
        <f>IF(P733="","",IF(IFERROR(VLOOKUP(N733,Home!$C$8:$R$1048576,1,FALSE),"")=0,"",IFERROR(VLOOKUP(N733,Home!$C$8:$R$1048576,1,FALSE),"")))</f>
        <v/>
      </c>
      <c r="P733" s="11" t="str">
        <f>IF(IFERROR(VLOOKUP(W733,Home!$C$8:$R$1048576,3,FALSE),"")=0,"",IFERROR(VLOOKUP(W733,Home!$C$8:$R$1048576,3,FALSE),""))</f>
        <v/>
      </c>
      <c r="Q733" s="11" t="str">
        <f t="shared" si="245"/>
        <v/>
      </c>
      <c r="R733" s="130" t="e">
        <f>VLOOKUP(Q733,'Baggrund til lister'!$G$4:$H$15,2,FALSE)</f>
        <v>#N/A</v>
      </c>
      <c r="S733" s="11" t="str">
        <f t="shared" si="247"/>
        <v/>
      </c>
      <c r="T733" s="11" t="str">
        <f>IF(IFERROR(VLOOKUP(N733,Home!$C$8:$R$1048576,11,FALSE),"")=0,"",IFERROR(VLOOKUP(N733,Home!$C$8:$R$1048576,11,FALSE),""))</f>
        <v/>
      </c>
      <c r="U733" s="11" t="str">
        <f>IF(IFERROR(VLOOKUP(O733,Home!$C$8:$R$1048576,12,FALSE),"")=0,"",IFERROR(VLOOKUP(O733,Home!$C$8:$R$1048576,12,FALSE),""))</f>
        <v/>
      </c>
      <c r="V733" s="11" t="str">
        <f>IF(IFERROR(VLOOKUP(O733,Home!$C$8:$R$1048576,8,FALSE),"")=0,"",IFERROR(VLOOKUP(O733,Home!$C$8:$R$1048576,8,FALSE),""))</f>
        <v/>
      </c>
      <c r="W733" s="11" t="str">
        <f>IF(OR(VLOOKUP(N733,Home!$C$7:$I$207,6,FALSE)="",VLOOKUP(N733,Home!$C$7:$I$207,7,FALSE)=""),"FEJL",SUM(Baggrundsark!$K$4:K733))</f>
        <v>FEJL</v>
      </c>
      <c r="Y733">
        <v>730</v>
      </c>
      <c r="Z733" s="1"/>
      <c r="AC733" s="44"/>
      <c r="AD733">
        <f t="shared" si="254"/>
        <v>0</v>
      </c>
      <c r="AE733">
        <f>SUM($AD$4:AD733)</f>
        <v>1</v>
      </c>
      <c r="AF733" s="103" t="str">
        <f>IFERROR(VLOOKUP(AN733,Home!$C$8:$E$207,3,FALSE),"")</f>
        <v/>
      </c>
      <c r="AG733" s="103" t="str">
        <f>IFERROR(VLOOKUP(AN733,Home!$C$8:$E$207,2,FALSE),"")</f>
        <v/>
      </c>
      <c r="AH733" s="104" t="str">
        <f>IF(VLOOKUP(AE733,Home!$C$8:$I$207,6,FALSE)="","",VLOOKUP(AE733,Home!$C$8:$I$207,6,FALSE))</f>
        <v/>
      </c>
      <c r="AI733" s="104" t="e">
        <f t="shared" si="262"/>
        <v>#VALUE!</v>
      </c>
      <c r="AJ733" s="105" t="e">
        <f t="shared" si="255"/>
        <v>#VALUE!</v>
      </c>
      <c r="AK733" s="103" t="e">
        <f t="shared" si="248"/>
        <v>#VALUE!</v>
      </c>
      <c r="AL733" s="103" t="e">
        <f t="shared" si="256"/>
        <v>#VALUE!</v>
      </c>
      <c r="AN733" t="str">
        <f>IF(OR(VLOOKUP(AE733,Home!$C$8:$I$207,6,FALSE)="",VLOOKUP(AE733,Home!$C$8:$I$207,7,FALSE)=""),"FEJL",Baggrundsark!AE733)</f>
        <v>FEJL</v>
      </c>
      <c r="AO733">
        <f>IF(VLOOKUP(AE733,Home!$C$8:$N$207,12,FALSE)="Timelønnet",1,0)</f>
        <v>0</v>
      </c>
      <c r="AP733">
        <f>SUM($AO$4:AO733)*AO733</f>
        <v>0</v>
      </c>
      <c r="AQ733">
        <f t="shared" si="263"/>
        <v>1</v>
      </c>
      <c r="AR733" t="str">
        <f t="shared" si="263"/>
        <v/>
      </c>
      <c r="AS733" t="e">
        <f t="shared" si="257"/>
        <v>#VALUE!</v>
      </c>
      <c r="AT733" s="45" t="e">
        <f t="shared" si="264"/>
        <v>#VALUE!</v>
      </c>
      <c r="AU733">
        <f>VLOOKUP(AQ733,Home!$C$8:$J$207,8,FALSE)</f>
        <v>0</v>
      </c>
    </row>
    <row r="734" spans="1:47" x14ac:dyDescent="0.25">
      <c r="A734" s="6">
        <f t="shared" si="249"/>
        <v>0</v>
      </c>
      <c r="B734" s="6">
        <f t="shared" si="258"/>
        <v>0</v>
      </c>
      <c r="C734" s="6" t="str">
        <f t="shared" si="250"/>
        <v/>
      </c>
      <c r="D734" s="7">
        <f t="shared" si="251"/>
        <v>0</v>
      </c>
      <c r="E734" s="7">
        <f t="shared" si="259"/>
        <v>0</v>
      </c>
      <c r="F734" s="7" t="str">
        <f t="shared" si="252"/>
        <v/>
      </c>
      <c r="G734" s="6">
        <f t="shared" si="253"/>
        <v>0</v>
      </c>
      <c r="H734" s="6">
        <f t="shared" si="260"/>
        <v>0</v>
      </c>
      <c r="I734" s="6" t="str">
        <f t="shared" si="261"/>
        <v/>
      </c>
      <c r="J734" s="11">
        <v>731</v>
      </c>
      <c r="K734" s="11">
        <f>IF(IFERROR(VLOOKUP(J734,Home!$A$8:$B$1048576,1,FALSE),0)=0,0,1)</f>
        <v>0</v>
      </c>
      <c r="L734" s="129" t="e">
        <f>IF(VLOOKUP(O734,Home!$C$8:$R$207,6,FALSE)="","",VLOOKUP(O734,Home!$C$8:$R$207,6,FALSE))</f>
        <v>#N/A</v>
      </c>
      <c r="M734" s="129" t="e">
        <f t="shared" si="246"/>
        <v>#N/A</v>
      </c>
      <c r="N734" s="11">
        <f>SUM($K$4:K734)</f>
        <v>200</v>
      </c>
      <c r="O734" s="11" t="str">
        <f>IF(P734="","",IF(IFERROR(VLOOKUP(N734,Home!$C$8:$R$1048576,1,FALSE),"")=0,"",IFERROR(VLOOKUP(N734,Home!$C$8:$R$1048576,1,FALSE),"")))</f>
        <v/>
      </c>
      <c r="P734" s="11" t="str">
        <f>IF(IFERROR(VLOOKUP(W734,Home!$C$8:$R$1048576,3,FALSE),"")=0,"",IFERROR(VLOOKUP(W734,Home!$C$8:$R$1048576,3,FALSE),""))</f>
        <v/>
      </c>
      <c r="Q734" s="11" t="str">
        <f t="shared" si="245"/>
        <v/>
      </c>
      <c r="R734" s="130" t="e">
        <f>VLOOKUP(Q734,'Baggrund til lister'!$G$4:$H$15,2,FALSE)</f>
        <v>#N/A</v>
      </c>
      <c r="S734" s="11" t="str">
        <f t="shared" si="247"/>
        <v/>
      </c>
      <c r="T734" s="11" t="str">
        <f>IF(IFERROR(VLOOKUP(N734,Home!$C$8:$R$1048576,11,FALSE),"")=0,"",IFERROR(VLOOKUP(N734,Home!$C$8:$R$1048576,11,FALSE),""))</f>
        <v/>
      </c>
      <c r="U734" s="11" t="str">
        <f>IF(IFERROR(VLOOKUP(O734,Home!$C$8:$R$1048576,12,FALSE),"")=0,"",IFERROR(VLOOKUP(O734,Home!$C$8:$R$1048576,12,FALSE),""))</f>
        <v/>
      </c>
      <c r="V734" s="11" t="str">
        <f>IF(IFERROR(VLOOKUP(O734,Home!$C$8:$R$1048576,8,FALSE),"")=0,"",IFERROR(VLOOKUP(O734,Home!$C$8:$R$1048576,8,FALSE),""))</f>
        <v/>
      </c>
      <c r="W734" s="11" t="str">
        <f>IF(OR(VLOOKUP(N734,Home!$C$7:$I$207,6,FALSE)="",VLOOKUP(N734,Home!$C$7:$I$207,7,FALSE)=""),"FEJL",SUM(Baggrundsark!$K$4:K734))</f>
        <v>FEJL</v>
      </c>
      <c r="Y734">
        <v>731</v>
      </c>
      <c r="Z734" s="1"/>
      <c r="AC734" s="44"/>
      <c r="AD734">
        <f t="shared" si="254"/>
        <v>0</v>
      </c>
      <c r="AE734">
        <f>SUM($AD$4:AD734)</f>
        <v>1</v>
      </c>
      <c r="AF734" s="103" t="str">
        <f>IFERROR(VLOOKUP(AN734,Home!$C$8:$E$207,3,FALSE),"")</f>
        <v/>
      </c>
      <c r="AG734" s="103" t="str">
        <f>IFERROR(VLOOKUP(AN734,Home!$C$8:$E$207,2,FALSE),"")</f>
        <v/>
      </c>
      <c r="AH734" s="104" t="str">
        <f>IF(VLOOKUP(AE734,Home!$C$8:$I$207,6,FALSE)="","",VLOOKUP(AE734,Home!$C$8:$I$207,6,FALSE))</f>
        <v/>
      </c>
      <c r="AI734" s="104" t="e">
        <f t="shared" si="262"/>
        <v>#VALUE!</v>
      </c>
      <c r="AJ734" s="105" t="e">
        <f t="shared" si="255"/>
        <v>#VALUE!</v>
      </c>
      <c r="AK734" s="103" t="e">
        <f t="shared" si="248"/>
        <v>#VALUE!</v>
      </c>
      <c r="AL734" s="103" t="e">
        <f t="shared" si="256"/>
        <v>#VALUE!</v>
      </c>
      <c r="AN734" t="str">
        <f>IF(OR(VLOOKUP(AE734,Home!$C$8:$I$207,6,FALSE)="",VLOOKUP(AE734,Home!$C$8:$I$207,7,FALSE)=""),"FEJL",Baggrundsark!AE734)</f>
        <v>FEJL</v>
      </c>
      <c r="AO734">
        <f>IF(VLOOKUP(AE734,Home!$C$8:$N$207,12,FALSE)="Timelønnet",1,0)</f>
        <v>0</v>
      </c>
      <c r="AP734">
        <f>SUM($AO$4:AO734)*AO734</f>
        <v>0</v>
      </c>
      <c r="AQ734">
        <f t="shared" si="263"/>
        <v>1</v>
      </c>
      <c r="AR734" t="str">
        <f t="shared" si="263"/>
        <v/>
      </c>
      <c r="AS734" t="e">
        <f t="shared" si="257"/>
        <v>#VALUE!</v>
      </c>
      <c r="AT734" s="45" t="e">
        <f t="shared" si="264"/>
        <v>#VALUE!</v>
      </c>
      <c r="AU734">
        <f>VLOOKUP(AQ734,Home!$C$8:$J$207,8,FALSE)</f>
        <v>0</v>
      </c>
    </row>
    <row r="735" spans="1:47" x14ac:dyDescent="0.25">
      <c r="A735" s="6">
        <f t="shared" si="249"/>
        <v>0</v>
      </c>
      <c r="B735" s="6">
        <f t="shared" si="258"/>
        <v>0</v>
      </c>
      <c r="C735" s="6" t="str">
        <f t="shared" si="250"/>
        <v/>
      </c>
      <c r="D735" s="7">
        <f t="shared" si="251"/>
        <v>0</v>
      </c>
      <c r="E735" s="7">
        <f t="shared" si="259"/>
        <v>0</v>
      </c>
      <c r="F735" s="7" t="str">
        <f t="shared" si="252"/>
        <v/>
      </c>
      <c r="G735" s="6">
        <f t="shared" si="253"/>
        <v>0</v>
      </c>
      <c r="H735" s="6">
        <f t="shared" si="260"/>
        <v>0</v>
      </c>
      <c r="I735" s="6" t="str">
        <f t="shared" si="261"/>
        <v/>
      </c>
      <c r="J735" s="11">
        <v>732</v>
      </c>
      <c r="K735" s="11">
        <f>IF(IFERROR(VLOOKUP(J735,Home!$A$8:$B$1048576,1,FALSE),0)=0,0,1)</f>
        <v>0</v>
      </c>
      <c r="L735" s="129" t="e">
        <f>IF(VLOOKUP(O735,Home!$C$8:$R$207,6,FALSE)="","",VLOOKUP(O735,Home!$C$8:$R$207,6,FALSE))</f>
        <v>#N/A</v>
      </c>
      <c r="M735" s="129" t="e">
        <f t="shared" si="246"/>
        <v>#N/A</v>
      </c>
      <c r="N735" s="11">
        <f>SUM($K$4:K735)</f>
        <v>200</v>
      </c>
      <c r="O735" s="11" t="str">
        <f>IF(P735="","",IF(IFERROR(VLOOKUP(N735,Home!$C$8:$R$1048576,1,FALSE),"")=0,"",IFERROR(VLOOKUP(N735,Home!$C$8:$R$1048576,1,FALSE),"")))</f>
        <v/>
      </c>
      <c r="P735" s="11" t="str">
        <f>IF(IFERROR(VLOOKUP(W735,Home!$C$8:$R$1048576,3,FALSE),"")=0,"",IFERROR(VLOOKUP(W735,Home!$C$8:$R$1048576,3,FALSE),""))</f>
        <v/>
      </c>
      <c r="Q735" s="11" t="str">
        <f t="shared" si="245"/>
        <v/>
      </c>
      <c r="R735" s="130" t="e">
        <f>VLOOKUP(Q735,'Baggrund til lister'!$G$4:$H$15,2,FALSE)</f>
        <v>#N/A</v>
      </c>
      <c r="S735" s="11" t="str">
        <f t="shared" si="247"/>
        <v/>
      </c>
      <c r="T735" s="11" t="str">
        <f>IF(IFERROR(VLOOKUP(N735,Home!$C$8:$R$1048576,11,FALSE),"")=0,"",IFERROR(VLOOKUP(N735,Home!$C$8:$R$1048576,11,FALSE),""))</f>
        <v/>
      </c>
      <c r="U735" s="11" t="str">
        <f>IF(IFERROR(VLOOKUP(O735,Home!$C$8:$R$1048576,12,FALSE),"")=0,"",IFERROR(VLOOKUP(O735,Home!$C$8:$R$1048576,12,FALSE),""))</f>
        <v/>
      </c>
      <c r="V735" s="11" t="str">
        <f>IF(IFERROR(VLOOKUP(O735,Home!$C$8:$R$1048576,8,FALSE),"")=0,"",IFERROR(VLOOKUP(O735,Home!$C$8:$R$1048576,8,FALSE),""))</f>
        <v/>
      </c>
      <c r="W735" s="11" t="str">
        <f>IF(OR(VLOOKUP(N735,Home!$C$7:$I$207,6,FALSE)="",VLOOKUP(N735,Home!$C$7:$I$207,7,FALSE)=""),"FEJL",SUM(Baggrundsark!$K$4:K735))</f>
        <v>FEJL</v>
      </c>
      <c r="Y735">
        <v>732</v>
      </c>
      <c r="Z735" s="1"/>
      <c r="AC735" s="44"/>
      <c r="AD735">
        <f t="shared" si="254"/>
        <v>0</v>
      </c>
      <c r="AE735">
        <f>SUM($AD$4:AD735)</f>
        <v>1</v>
      </c>
      <c r="AF735" s="103" t="str">
        <f>IFERROR(VLOOKUP(AN735,Home!$C$8:$E$207,3,FALSE),"")</f>
        <v/>
      </c>
      <c r="AG735" s="103" t="str">
        <f>IFERROR(VLOOKUP(AN735,Home!$C$8:$E$207,2,FALSE),"")</f>
        <v/>
      </c>
      <c r="AH735" s="104" t="str">
        <f>IF(VLOOKUP(AE735,Home!$C$8:$I$207,6,FALSE)="","",VLOOKUP(AE735,Home!$C$8:$I$207,6,FALSE))</f>
        <v/>
      </c>
      <c r="AI735" s="104" t="e">
        <f t="shared" si="262"/>
        <v>#VALUE!</v>
      </c>
      <c r="AJ735" s="105" t="e">
        <f t="shared" si="255"/>
        <v>#VALUE!</v>
      </c>
      <c r="AK735" s="103" t="e">
        <f t="shared" si="248"/>
        <v>#VALUE!</v>
      </c>
      <c r="AL735" s="103" t="e">
        <f t="shared" si="256"/>
        <v>#VALUE!</v>
      </c>
      <c r="AN735" t="str">
        <f>IF(OR(VLOOKUP(AE735,Home!$C$8:$I$207,6,FALSE)="",VLOOKUP(AE735,Home!$C$8:$I$207,7,FALSE)=""),"FEJL",Baggrundsark!AE735)</f>
        <v>FEJL</v>
      </c>
      <c r="AO735">
        <f>IF(VLOOKUP(AE735,Home!$C$8:$N$207,12,FALSE)="Timelønnet",1,0)</f>
        <v>0</v>
      </c>
      <c r="AP735">
        <f>SUM($AO$4:AO735)*AO735</f>
        <v>0</v>
      </c>
      <c r="AQ735">
        <f t="shared" si="263"/>
        <v>1</v>
      </c>
      <c r="AR735" t="str">
        <f t="shared" si="263"/>
        <v/>
      </c>
      <c r="AS735" t="e">
        <f t="shared" si="257"/>
        <v>#VALUE!</v>
      </c>
      <c r="AT735" s="45" t="e">
        <f t="shared" si="264"/>
        <v>#VALUE!</v>
      </c>
      <c r="AU735">
        <f>VLOOKUP(AQ735,Home!$C$8:$J$207,8,FALSE)</f>
        <v>0</v>
      </c>
    </row>
    <row r="736" spans="1:47" x14ac:dyDescent="0.25">
      <c r="A736" s="6">
        <f t="shared" si="249"/>
        <v>0</v>
      </c>
      <c r="B736" s="6">
        <f t="shared" si="258"/>
        <v>0</v>
      </c>
      <c r="C736" s="6" t="str">
        <f t="shared" si="250"/>
        <v/>
      </c>
      <c r="D736" s="7">
        <f t="shared" si="251"/>
        <v>0</v>
      </c>
      <c r="E736" s="7">
        <f t="shared" si="259"/>
        <v>0</v>
      </c>
      <c r="F736" s="7" t="str">
        <f t="shared" si="252"/>
        <v/>
      </c>
      <c r="G736" s="6">
        <f t="shared" si="253"/>
        <v>0</v>
      </c>
      <c r="H736" s="6">
        <f t="shared" si="260"/>
        <v>0</v>
      </c>
      <c r="I736" s="6" t="str">
        <f t="shared" si="261"/>
        <v/>
      </c>
      <c r="J736" s="11">
        <v>733</v>
      </c>
      <c r="K736" s="11">
        <f>IF(IFERROR(VLOOKUP(J736,Home!$A$8:$B$1048576,1,FALSE),0)=0,0,1)</f>
        <v>0</v>
      </c>
      <c r="L736" s="129" t="e">
        <f>IF(VLOOKUP(O736,Home!$C$8:$R$207,6,FALSE)="","",VLOOKUP(O736,Home!$C$8:$R$207,6,FALSE))</f>
        <v>#N/A</v>
      </c>
      <c r="M736" s="129" t="e">
        <f t="shared" si="246"/>
        <v>#N/A</v>
      </c>
      <c r="N736" s="11">
        <f>SUM($K$4:K736)</f>
        <v>200</v>
      </c>
      <c r="O736" s="11" t="str">
        <f>IF(P736="","",IF(IFERROR(VLOOKUP(N736,Home!$C$8:$R$1048576,1,FALSE),"")=0,"",IFERROR(VLOOKUP(N736,Home!$C$8:$R$1048576,1,FALSE),"")))</f>
        <v/>
      </c>
      <c r="P736" s="11" t="str">
        <f>IF(IFERROR(VLOOKUP(W736,Home!$C$8:$R$1048576,3,FALSE),"")=0,"",IFERROR(VLOOKUP(W736,Home!$C$8:$R$1048576,3,FALSE),""))</f>
        <v/>
      </c>
      <c r="Q736" s="11" t="str">
        <f t="shared" si="245"/>
        <v/>
      </c>
      <c r="R736" s="130" t="e">
        <f>VLOOKUP(Q736,'Baggrund til lister'!$G$4:$H$15,2,FALSE)</f>
        <v>#N/A</v>
      </c>
      <c r="S736" s="11" t="str">
        <f t="shared" si="247"/>
        <v/>
      </c>
      <c r="T736" s="11" t="str">
        <f>IF(IFERROR(VLOOKUP(N736,Home!$C$8:$R$1048576,11,FALSE),"")=0,"",IFERROR(VLOOKUP(N736,Home!$C$8:$R$1048576,11,FALSE),""))</f>
        <v/>
      </c>
      <c r="U736" s="11" t="str">
        <f>IF(IFERROR(VLOOKUP(O736,Home!$C$8:$R$1048576,12,FALSE),"")=0,"",IFERROR(VLOOKUP(O736,Home!$C$8:$R$1048576,12,FALSE),""))</f>
        <v/>
      </c>
      <c r="V736" s="11" t="str">
        <f>IF(IFERROR(VLOOKUP(O736,Home!$C$8:$R$1048576,8,FALSE),"")=0,"",IFERROR(VLOOKUP(O736,Home!$C$8:$R$1048576,8,FALSE),""))</f>
        <v/>
      </c>
      <c r="W736" s="11" t="str">
        <f>IF(OR(VLOOKUP(N736,Home!$C$7:$I$207,6,FALSE)="",VLOOKUP(N736,Home!$C$7:$I$207,7,FALSE)=""),"FEJL",SUM(Baggrundsark!$K$4:K736))</f>
        <v>FEJL</v>
      </c>
      <c r="Y736">
        <v>733</v>
      </c>
      <c r="Z736" s="1"/>
      <c r="AC736" s="44"/>
      <c r="AD736">
        <f t="shared" si="254"/>
        <v>0</v>
      </c>
      <c r="AE736">
        <f>SUM($AD$4:AD736)</f>
        <v>1</v>
      </c>
      <c r="AF736" s="103" t="str">
        <f>IFERROR(VLOOKUP(AN736,Home!$C$8:$E$207,3,FALSE),"")</f>
        <v/>
      </c>
      <c r="AG736" s="103" t="str">
        <f>IFERROR(VLOOKUP(AN736,Home!$C$8:$E$207,2,FALSE),"")</f>
        <v/>
      </c>
      <c r="AH736" s="104" t="str">
        <f>IF(VLOOKUP(AE736,Home!$C$8:$I$207,6,FALSE)="","",VLOOKUP(AE736,Home!$C$8:$I$207,6,FALSE))</f>
        <v/>
      </c>
      <c r="AI736" s="104" t="e">
        <f t="shared" si="262"/>
        <v>#VALUE!</v>
      </c>
      <c r="AJ736" s="105" t="e">
        <f t="shared" si="255"/>
        <v>#VALUE!</v>
      </c>
      <c r="AK736" s="103" t="e">
        <f t="shared" si="248"/>
        <v>#VALUE!</v>
      </c>
      <c r="AL736" s="103" t="e">
        <f t="shared" si="256"/>
        <v>#VALUE!</v>
      </c>
      <c r="AN736" t="str">
        <f>IF(OR(VLOOKUP(AE736,Home!$C$8:$I$207,6,FALSE)="",VLOOKUP(AE736,Home!$C$8:$I$207,7,FALSE)=""),"FEJL",Baggrundsark!AE736)</f>
        <v>FEJL</v>
      </c>
      <c r="AO736">
        <f>IF(VLOOKUP(AE736,Home!$C$8:$N$207,12,FALSE)="Timelønnet",1,0)</f>
        <v>0</v>
      </c>
      <c r="AP736">
        <f>SUM($AO$4:AO736)*AO736</f>
        <v>0</v>
      </c>
      <c r="AQ736">
        <f t="shared" si="263"/>
        <v>1</v>
      </c>
      <c r="AR736" t="str">
        <f t="shared" si="263"/>
        <v/>
      </c>
      <c r="AS736" t="e">
        <f t="shared" si="257"/>
        <v>#VALUE!</v>
      </c>
      <c r="AT736" s="45" t="e">
        <f t="shared" si="264"/>
        <v>#VALUE!</v>
      </c>
      <c r="AU736">
        <f>VLOOKUP(AQ736,Home!$C$8:$J$207,8,FALSE)</f>
        <v>0</v>
      </c>
    </row>
    <row r="737" spans="1:47" x14ac:dyDescent="0.25">
      <c r="A737" s="6">
        <f t="shared" si="249"/>
        <v>0</v>
      </c>
      <c r="B737" s="6">
        <f t="shared" si="258"/>
        <v>0</v>
      </c>
      <c r="C737" s="6" t="str">
        <f t="shared" si="250"/>
        <v/>
      </c>
      <c r="D737" s="7">
        <f t="shared" si="251"/>
        <v>0</v>
      </c>
      <c r="E737" s="7">
        <f t="shared" si="259"/>
        <v>0</v>
      </c>
      <c r="F737" s="7" t="str">
        <f t="shared" si="252"/>
        <v/>
      </c>
      <c r="G737" s="6">
        <f t="shared" si="253"/>
        <v>0</v>
      </c>
      <c r="H737" s="6">
        <f t="shared" si="260"/>
        <v>0</v>
      </c>
      <c r="I737" s="6" t="str">
        <f t="shared" si="261"/>
        <v/>
      </c>
      <c r="J737" s="11">
        <v>734</v>
      </c>
      <c r="K737" s="11">
        <f>IF(IFERROR(VLOOKUP(J737,Home!$A$8:$B$1048576,1,FALSE),0)=0,0,1)</f>
        <v>0</v>
      </c>
      <c r="L737" s="129" t="e">
        <f>IF(VLOOKUP(O737,Home!$C$8:$R$207,6,FALSE)="","",VLOOKUP(O737,Home!$C$8:$R$207,6,FALSE))</f>
        <v>#N/A</v>
      </c>
      <c r="M737" s="129" t="e">
        <f t="shared" si="246"/>
        <v>#N/A</v>
      </c>
      <c r="N737" s="11">
        <f>SUM($K$4:K737)</f>
        <v>200</v>
      </c>
      <c r="O737" s="11" t="str">
        <f>IF(P737="","",IF(IFERROR(VLOOKUP(N737,Home!$C$8:$R$1048576,1,FALSE),"")=0,"",IFERROR(VLOOKUP(N737,Home!$C$8:$R$1048576,1,FALSE),"")))</f>
        <v/>
      </c>
      <c r="P737" s="11" t="str">
        <f>IF(IFERROR(VLOOKUP(W737,Home!$C$8:$R$1048576,3,FALSE),"")=0,"",IFERROR(VLOOKUP(W737,Home!$C$8:$R$1048576,3,FALSE),""))</f>
        <v/>
      </c>
      <c r="Q737" s="11" t="str">
        <f t="shared" si="245"/>
        <v/>
      </c>
      <c r="R737" s="130" t="e">
        <f>VLOOKUP(Q737,'Baggrund til lister'!$G$4:$H$15,2,FALSE)</f>
        <v>#N/A</v>
      </c>
      <c r="S737" s="11" t="str">
        <f t="shared" si="247"/>
        <v/>
      </c>
      <c r="T737" s="11" t="str">
        <f>IF(IFERROR(VLOOKUP(N737,Home!$C$8:$R$1048576,11,FALSE),"")=0,"",IFERROR(VLOOKUP(N737,Home!$C$8:$R$1048576,11,FALSE),""))</f>
        <v/>
      </c>
      <c r="U737" s="11" t="str">
        <f>IF(IFERROR(VLOOKUP(O737,Home!$C$8:$R$1048576,12,FALSE),"")=0,"",IFERROR(VLOOKUP(O737,Home!$C$8:$R$1048576,12,FALSE),""))</f>
        <v/>
      </c>
      <c r="V737" s="11" t="str">
        <f>IF(IFERROR(VLOOKUP(O737,Home!$C$8:$R$1048576,8,FALSE),"")=0,"",IFERROR(VLOOKUP(O737,Home!$C$8:$R$1048576,8,FALSE),""))</f>
        <v/>
      </c>
      <c r="W737" s="11" t="str">
        <f>IF(OR(VLOOKUP(N737,Home!$C$7:$I$207,6,FALSE)="",VLOOKUP(N737,Home!$C$7:$I$207,7,FALSE)=""),"FEJL",SUM(Baggrundsark!$K$4:K737))</f>
        <v>FEJL</v>
      </c>
      <c r="Y737">
        <v>734</v>
      </c>
      <c r="Z737" s="1"/>
      <c r="AC737" s="44"/>
      <c r="AD737">
        <f t="shared" si="254"/>
        <v>0</v>
      </c>
      <c r="AE737">
        <f>SUM($AD$4:AD737)</f>
        <v>1</v>
      </c>
      <c r="AF737" s="103" t="str">
        <f>IFERROR(VLOOKUP(AN737,Home!$C$8:$E$207,3,FALSE),"")</f>
        <v/>
      </c>
      <c r="AG737" s="103" t="str">
        <f>IFERROR(VLOOKUP(AN737,Home!$C$8:$E$207,2,FALSE),"")</f>
        <v/>
      </c>
      <c r="AH737" s="104" t="str">
        <f>IF(VLOOKUP(AE737,Home!$C$8:$I$207,6,FALSE)="","",VLOOKUP(AE737,Home!$C$8:$I$207,6,FALSE))</f>
        <v/>
      </c>
      <c r="AI737" s="104" t="e">
        <f t="shared" si="262"/>
        <v>#VALUE!</v>
      </c>
      <c r="AJ737" s="105" t="e">
        <f t="shared" si="255"/>
        <v>#VALUE!</v>
      </c>
      <c r="AK737" s="103" t="e">
        <f t="shared" si="248"/>
        <v>#VALUE!</v>
      </c>
      <c r="AL737" s="103" t="e">
        <f t="shared" si="256"/>
        <v>#VALUE!</v>
      </c>
      <c r="AN737" t="str">
        <f>IF(OR(VLOOKUP(AE737,Home!$C$8:$I$207,6,FALSE)="",VLOOKUP(AE737,Home!$C$8:$I$207,7,FALSE)=""),"FEJL",Baggrundsark!AE737)</f>
        <v>FEJL</v>
      </c>
      <c r="AO737">
        <f>IF(VLOOKUP(AE737,Home!$C$8:$N$207,12,FALSE)="Timelønnet",1,0)</f>
        <v>0</v>
      </c>
      <c r="AP737">
        <f>SUM($AO$4:AO737)*AO737</f>
        <v>0</v>
      </c>
      <c r="AQ737">
        <f t="shared" si="263"/>
        <v>1</v>
      </c>
      <c r="AR737" t="str">
        <f t="shared" si="263"/>
        <v/>
      </c>
      <c r="AS737" t="e">
        <f t="shared" si="257"/>
        <v>#VALUE!</v>
      </c>
      <c r="AT737" s="45" t="e">
        <f t="shared" si="264"/>
        <v>#VALUE!</v>
      </c>
      <c r="AU737">
        <f>VLOOKUP(AQ737,Home!$C$8:$J$207,8,FALSE)</f>
        <v>0</v>
      </c>
    </row>
    <row r="738" spans="1:47" x14ac:dyDescent="0.25">
      <c r="A738" s="6">
        <f t="shared" si="249"/>
        <v>0</v>
      </c>
      <c r="B738" s="6">
        <f t="shared" si="258"/>
        <v>0</v>
      </c>
      <c r="C738" s="6" t="str">
        <f t="shared" si="250"/>
        <v/>
      </c>
      <c r="D738" s="7">
        <f t="shared" si="251"/>
        <v>0</v>
      </c>
      <c r="E738" s="7">
        <f t="shared" si="259"/>
        <v>0</v>
      </c>
      <c r="F738" s="7" t="str">
        <f t="shared" si="252"/>
        <v/>
      </c>
      <c r="G738" s="6">
        <f t="shared" si="253"/>
        <v>0</v>
      </c>
      <c r="H738" s="6">
        <f t="shared" si="260"/>
        <v>0</v>
      </c>
      <c r="I738" s="6" t="str">
        <f t="shared" si="261"/>
        <v/>
      </c>
      <c r="J738" s="11">
        <v>735</v>
      </c>
      <c r="K738" s="11">
        <f>IF(IFERROR(VLOOKUP(J738,Home!$A$8:$B$1048576,1,FALSE),0)=0,0,1)</f>
        <v>0</v>
      </c>
      <c r="L738" s="129" t="e">
        <f>IF(VLOOKUP(O738,Home!$C$8:$R$207,6,FALSE)="","",VLOOKUP(O738,Home!$C$8:$R$207,6,FALSE))</f>
        <v>#N/A</v>
      </c>
      <c r="M738" s="129" t="e">
        <f t="shared" si="246"/>
        <v>#N/A</v>
      </c>
      <c r="N738" s="11">
        <f>SUM($K$4:K738)</f>
        <v>200</v>
      </c>
      <c r="O738" s="11" t="str">
        <f>IF(P738="","",IF(IFERROR(VLOOKUP(N738,Home!$C$8:$R$1048576,1,FALSE),"")=0,"",IFERROR(VLOOKUP(N738,Home!$C$8:$R$1048576,1,FALSE),"")))</f>
        <v/>
      </c>
      <c r="P738" s="11" t="str">
        <f>IF(IFERROR(VLOOKUP(W738,Home!$C$8:$R$1048576,3,FALSE),"")=0,"",IFERROR(VLOOKUP(W738,Home!$C$8:$R$1048576,3,FALSE),""))</f>
        <v/>
      </c>
      <c r="Q738" s="11" t="str">
        <f t="shared" si="245"/>
        <v/>
      </c>
      <c r="R738" s="130" t="e">
        <f>VLOOKUP(Q738,'Baggrund til lister'!$G$4:$H$15,2,FALSE)</f>
        <v>#N/A</v>
      </c>
      <c r="S738" s="11" t="str">
        <f t="shared" si="247"/>
        <v/>
      </c>
      <c r="T738" s="11" t="str">
        <f>IF(IFERROR(VLOOKUP(N738,Home!$C$8:$R$1048576,11,FALSE),"")=0,"",IFERROR(VLOOKUP(N738,Home!$C$8:$R$1048576,11,FALSE),""))</f>
        <v/>
      </c>
      <c r="U738" s="11" t="str">
        <f>IF(IFERROR(VLOOKUP(O738,Home!$C$8:$R$1048576,12,FALSE),"")=0,"",IFERROR(VLOOKUP(O738,Home!$C$8:$R$1048576,12,FALSE),""))</f>
        <v/>
      </c>
      <c r="V738" s="11" t="str">
        <f>IF(IFERROR(VLOOKUP(O738,Home!$C$8:$R$1048576,8,FALSE),"")=0,"",IFERROR(VLOOKUP(O738,Home!$C$8:$R$1048576,8,FALSE),""))</f>
        <v/>
      </c>
      <c r="W738" s="11" t="str">
        <f>IF(OR(VLOOKUP(N738,Home!$C$7:$I$207,6,FALSE)="",VLOOKUP(N738,Home!$C$7:$I$207,7,FALSE)=""),"FEJL",SUM(Baggrundsark!$K$4:K738))</f>
        <v>FEJL</v>
      </c>
      <c r="Y738">
        <v>735</v>
      </c>
      <c r="Z738" s="1"/>
      <c r="AC738" s="44"/>
      <c r="AD738">
        <f t="shared" si="254"/>
        <v>0</v>
      </c>
      <c r="AE738">
        <f>SUM($AD$4:AD738)</f>
        <v>1</v>
      </c>
      <c r="AF738" s="103" t="str">
        <f>IFERROR(VLOOKUP(AN738,Home!$C$8:$E$207,3,FALSE),"")</f>
        <v/>
      </c>
      <c r="AG738" s="103" t="str">
        <f>IFERROR(VLOOKUP(AN738,Home!$C$8:$E$207,2,FALSE),"")</f>
        <v/>
      </c>
      <c r="AH738" s="104" t="str">
        <f>IF(VLOOKUP(AE738,Home!$C$8:$I$207,6,FALSE)="","",VLOOKUP(AE738,Home!$C$8:$I$207,6,FALSE))</f>
        <v/>
      </c>
      <c r="AI738" s="104" t="e">
        <f t="shared" si="262"/>
        <v>#VALUE!</v>
      </c>
      <c r="AJ738" s="105" t="e">
        <f t="shared" si="255"/>
        <v>#VALUE!</v>
      </c>
      <c r="AK738" s="103" t="e">
        <f t="shared" si="248"/>
        <v>#VALUE!</v>
      </c>
      <c r="AL738" s="103" t="e">
        <f t="shared" si="256"/>
        <v>#VALUE!</v>
      </c>
      <c r="AN738" t="str">
        <f>IF(OR(VLOOKUP(AE738,Home!$C$8:$I$207,6,FALSE)="",VLOOKUP(AE738,Home!$C$8:$I$207,7,FALSE)=""),"FEJL",Baggrundsark!AE738)</f>
        <v>FEJL</v>
      </c>
      <c r="AO738">
        <f>IF(VLOOKUP(AE738,Home!$C$8:$N$207,12,FALSE)="Timelønnet",1,0)</f>
        <v>0</v>
      </c>
      <c r="AP738">
        <f>SUM($AO$4:AO738)*AO738</f>
        <v>0</v>
      </c>
      <c r="AQ738">
        <f t="shared" si="263"/>
        <v>1</v>
      </c>
      <c r="AR738" t="str">
        <f t="shared" si="263"/>
        <v/>
      </c>
      <c r="AS738" t="e">
        <f t="shared" si="257"/>
        <v>#VALUE!</v>
      </c>
      <c r="AT738" s="45" t="e">
        <f t="shared" si="264"/>
        <v>#VALUE!</v>
      </c>
      <c r="AU738">
        <f>VLOOKUP(AQ738,Home!$C$8:$J$207,8,FALSE)</f>
        <v>0</v>
      </c>
    </row>
    <row r="739" spans="1:47" x14ac:dyDescent="0.25">
      <c r="A739" s="6">
        <f t="shared" si="249"/>
        <v>0</v>
      </c>
      <c r="B739" s="6">
        <f t="shared" si="258"/>
        <v>0</v>
      </c>
      <c r="C739" s="6" t="str">
        <f t="shared" si="250"/>
        <v/>
      </c>
      <c r="D739" s="7">
        <f t="shared" si="251"/>
        <v>0</v>
      </c>
      <c r="E739" s="7">
        <f t="shared" si="259"/>
        <v>0</v>
      </c>
      <c r="F739" s="7" t="str">
        <f t="shared" si="252"/>
        <v/>
      </c>
      <c r="G739" s="6">
        <f t="shared" si="253"/>
        <v>0</v>
      </c>
      <c r="H739" s="6">
        <f t="shared" si="260"/>
        <v>0</v>
      </c>
      <c r="I739" s="6" t="str">
        <f t="shared" si="261"/>
        <v/>
      </c>
      <c r="J739" s="11">
        <v>736</v>
      </c>
      <c r="K739" s="11">
        <f>IF(IFERROR(VLOOKUP(J739,Home!$A$8:$B$1048576,1,FALSE),0)=0,0,1)</f>
        <v>0</v>
      </c>
      <c r="L739" s="129" t="e">
        <f>IF(VLOOKUP(O739,Home!$C$8:$R$207,6,FALSE)="","",VLOOKUP(O739,Home!$C$8:$R$207,6,FALSE))</f>
        <v>#N/A</v>
      </c>
      <c r="M739" s="129" t="e">
        <f t="shared" si="246"/>
        <v>#N/A</v>
      </c>
      <c r="N739" s="11">
        <f>SUM($K$4:K739)</f>
        <v>200</v>
      </c>
      <c r="O739" s="11" t="str">
        <f>IF(P739="","",IF(IFERROR(VLOOKUP(N739,Home!$C$8:$R$1048576,1,FALSE),"")=0,"",IFERROR(VLOOKUP(N739,Home!$C$8:$R$1048576,1,FALSE),"")))</f>
        <v/>
      </c>
      <c r="P739" s="11" t="str">
        <f>IF(IFERROR(VLOOKUP(W739,Home!$C$8:$R$1048576,3,FALSE),"")=0,"",IFERROR(VLOOKUP(W739,Home!$C$8:$R$1048576,3,FALSE),""))</f>
        <v/>
      </c>
      <c r="Q739" s="11" t="str">
        <f t="shared" si="245"/>
        <v/>
      </c>
      <c r="R739" s="130" t="e">
        <f>VLOOKUP(Q739,'Baggrund til lister'!$G$4:$H$15,2,FALSE)</f>
        <v>#N/A</v>
      </c>
      <c r="S739" s="11" t="str">
        <f t="shared" si="247"/>
        <v/>
      </c>
      <c r="T739" s="11" t="str">
        <f>IF(IFERROR(VLOOKUP(N739,Home!$C$8:$R$1048576,11,FALSE),"")=0,"",IFERROR(VLOOKUP(N739,Home!$C$8:$R$1048576,11,FALSE),""))</f>
        <v/>
      </c>
      <c r="U739" s="11" t="str">
        <f>IF(IFERROR(VLOOKUP(O739,Home!$C$8:$R$1048576,12,FALSE),"")=0,"",IFERROR(VLOOKUP(O739,Home!$C$8:$R$1048576,12,FALSE),""))</f>
        <v/>
      </c>
      <c r="V739" s="11" t="str">
        <f>IF(IFERROR(VLOOKUP(O739,Home!$C$8:$R$1048576,8,FALSE),"")=0,"",IFERROR(VLOOKUP(O739,Home!$C$8:$R$1048576,8,FALSE),""))</f>
        <v/>
      </c>
      <c r="W739" s="11" t="str">
        <f>IF(OR(VLOOKUP(N739,Home!$C$7:$I$207,6,FALSE)="",VLOOKUP(N739,Home!$C$7:$I$207,7,FALSE)=""),"FEJL",SUM(Baggrundsark!$K$4:K739))</f>
        <v>FEJL</v>
      </c>
      <c r="Y739">
        <v>736</v>
      </c>
      <c r="Z739" s="1"/>
      <c r="AC739" s="44"/>
      <c r="AD739">
        <f t="shared" si="254"/>
        <v>0</v>
      </c>
      <c r="AE739">
        <f>SUM($AD$4:AD739)</f>
        <v>1</v>
      </c>
      <c r="AF739" s="103" t="str">
        <f>IFERROR(VLOOKUP(AN739,Home!$C$8:$E$207,3,FALSE),"")</f>
        <v/>
      </c>
      <c r="AG739" s="103" t="str">
        <f>IFERROR(VLOOKUP(AN739,Home!$C$8:$E$207,2,FALSE),"")</f>
        <v/>
      </c>
      <c r="AH739" s="104" t="str">
        <f>IF(VLOOKUP(AE739,Home!$C$8:$I$207,6,FALSE)="","",VLOOKUP(AE739,Home!$C$8:$I$207,6,FALSE))</f>
        <v/>
      </c>
      <c r="AI739" s="104" t="e">
        <f t="shared" si="262"/>
        <v>#VALUE!</v>
      </c>
      <c r="AJ739" s="105" t="e">
        <f t="shared" si="255"/>
        <v>#VALUE!</v>
      </c>
      <c r="AK739" s="103" t="e">
        <f t="shared" si="248"/>
        <v>#VALUE!</v>
      </c>
      <c r="AL739" s="103" t="e">
        <f t="shared" si="256"/>
        <v>#VALUE!</v>
      </c>
      <c r="AN739" t="str">
        <f>IF(OR(VLOOKUP(AE739,Home!$C$8:$I$207,6,FALSE)="",VLOOKUP(AE739,Home!$C$8:$I$207,7,FALSE)=""),"FEJL",Baggrundsark!AE739)</f>
        <v>FEJL</v>
      </c>
      <c r="AO739">
        <f>IF(VLOOKUP(AE739,Home!$C$8:$N$207,12,FALSE)="Timelønnet",1,0)</f>
        <v>0</v>
      </c>
      <c r="AP739">
        <f>SUM($AO$4:AO739)*AO739</f>
        <v>0</v>
      </c>
      <c r="AQ739">
        <f t="shared" si="263"/>
        <v>1</v>
      </c>
      <c r="AR739" t="str">
        <f t="shared" si="263"/>
        <v/>
      </c>
      <c r="AS739" t="e">
        <f t="shared" si="257"/>
        <v>#VALUE!</v>
      </c>
      <c r="AT739" s="45" t="e">
        <f t="shared" si="264"/>
        <v>#VALUE!</v>
      </c>
      <c r="AU739">
        <f>VLOOKUP(AQ739,Home!$C$8:$J$207,8,FALSE)</f>
        <v>0</v>
      </c>
    </row>
    <row r="740" spans="1:47" x14ac:dyDescent="0.25">
      <c r="A740" s="6">
        <f t="shared" si="249"/>
        <v>0</v>
      </c>
      <c r="B740" s="6">
        <f t="shared" si="258"/>
        <v>0</v>
      </c>
      <c r="C740" s="6" t="str">
        <f t="shared" si="250"/>
        <v/>
      </c>
      <c r="D740" s="7">
        <f t="shared" si="251"/>
        <v>0</v>
      </c>
      <c r="E740" s="7">
        <f t="shared" si="259"/>
        <v>0</v>
      </c>
      <c r="F740" s="7" t="str">
        <f t="shared" si="252"/>
        <v/>
      </c>
      <c r="G740" s="6">
        <f t="shared" si="253"/>
        <v>0</v>
      </c>
      <c r="H740" s="6">
        <f t="shared" si="260"/>
        <v>0</v>
      </c>
      <c r="I740" s="6" t="str">
        <f t="shared" si="261"/>
        <v/>
      </c>
      <c r="J740" s="11">
        <v>737</v>
      </c>
      <c r="K740" s="11">
        <f>IF(IFERROR(VLOOKUP(J740,Home!$A$8:$B$1048576,1,FALSE),0)=0,0,1)</f>
        <v>0</v>
      </c>
      <c r="L740" s="129" t="e">
        <f>IF(VLOOKUP(O740,Home!$C$8:$R$207,6,FALSE)="","",VLOOKUP(O740,Home!$C$8:$R$207,6,FALSE))</f>
        <v>#N/A</v>
      </c>
      <c r="M740" s="129" t="e">
        <f t="shared" si="246"/>
        <v>#N/A</v>
      </c>
      <c r="N740" s="11">
        <f>SUM($K$4:K740)</f>
        <v>200</v>
      </c>
      <c r="O740" s="11" t="str">
        <f>IF(P740="","",IF(IFERROR(VLOOKUP(N740,Home!$C$8:$R$1048576,1,FALSE),"")=0,"",IFERROR(VLOOKUP(N740,Home!$C$8:$R$1048576,1,FALSE),"")))</f>
        <v/>
      </c>
      <c r="P740" s="11" t="str">
        <f>IF(IFERROR(VLOOKUP(W740,Home!$C$8:$R$1048576,3,FALSE),"")=0,"",IFERROR(VLOOKUP(W740,Home!$C$8:$R$1048576,3,FALSE),""))</f>
        <v/>
      </c>
      <c r="Q740" s="11" t="str">
        <f t="shared" si="245"/>
        <v/>
      </c>
      <c r="R740" s="130" t="e">
        <f>VLOOKUP(Q740,'Baggrund til lister'!$G$4:$H$15,2,FALSE)</f>
        <v>#N/A</v>
      </c>
      <c r="S740" s="11" t="str">
        <f t="shared" si="247"/>
        <v/>
      </c>
      <c r="T740" s="11" t="str">
        <f>IF(IFERROR(VLOOKUP(N740,Home!$C$8:$R$1048576,11,FALSE),"")=0,"",IFERROR(VLOOKUP(N740,Home!$C$8:$R$1048576,11,FALSE),""))</f>
        <v/>
      </c>
      <c r="U740" s="11" t="str">
        <f>IF(IFERROR(VLOOKUP(O740,Home!$C$8:$R$1048576,12,FALSE),"")=0,"",IFERROR(VLOOKUP(O740,Home!$C$8:$R$1048576,12,FALSE),""))</f>
        <v/>
      </c>
      <c r="V740" s="11" t="str">
        <f>IF(IFERROR(VLOOKUP(O740,Home!$C$8:$R$1048576,8,FALSE),"")=0,"",IFERROR(VLOOKUP(O740,Home!$C$8:$R$1048576,8,FALSE),""))</f>
        <v/>
      </c>
      <c r="W740" s="11" t="str">
        <f>IF(OR(VLOOKUP(N740,Home!$C$7:$I$207,6,FALSE)="",VLOOKUP(N740,Home!$C$7:$I$207,7,FALSE)=""),"FEJL",SUM(Baggrundsark!$K$4:K740))</f>
        <v>FEJL</v>
      </c>
      <c r="Y740">
        <v>737</v>
      </c>
      <c r="Z740" s="1"/>
      <c r="AC740" s="44"/>
      <c r="AD740">
        <f t="shared" si="254"/>
        <v>0</v>
      </c>
      <c r="AE740">
        <f>SUM($AD$4:AD740)</f>
        <v>1</v>
      </c>
      <c r="AF740" s="103" t="str">
        <f>IFERROR(VLOOKUP(AN740,Home!$C$8:$E$207,3,FALSE),"")</f>
        <v/>
      </c>
      <c r="AG740" s="103" t="str">
        <f>IFERROR(VLOOKUP(AN740,Home!$C$8:$E$207,2,FALSE),"")</f>
        <v/>
      </c>
      <c r="AH740" s="104" t="str">
        <f>IF(VLOOKUP(AE740,Home!$C$8:$I$207,6,FALSE)="","",VLOOKUP(AE740,Home!$C$8:$I$207,6,FALSE))</f>
        <v/>
      </c>
      <c r="AI740" s="104" t="e">
        <f t="shared" si="262"/>
        <v>#VALUE!</v>
      </c>
      <c r="AJ740" s="105" t="e">
        <f t="shared" si="255"/>
        <v>#VALUE!</v>
      </c>
      <c r="AK740" s="103" t="e">
        <f t="shared" si="248"/>
        <v>#VALUE!</v>
      </c>
      <c r="AL740" s="103" t="e">
        <f t="shared" si="256"/>
        <v>#VALUE!</v>
      </c>
      <c r="AN740" t="str">
        <f>IF(OR(VLOOKUP(AE740,Home!$C$8:$I$207,6,FALSE)="",VLOOKUP(AE740,Home!$C$8:$I$207,7,FALSE)=""),"FEJL",Baggrundsark!AE740)</f>
        <v>FEJL</v>
      </c>
      <c r="AO740">
        <f>IF(VLOOKUP(AE740,Home!$C$8:$N$207,12,FALSE)="Timelønnet",1,0)</f>
        <v>0</v>
      </c>
      <c r="AP740">
        <f>SUM($AO$4:AO740)*AO740</f>
        <v>0</v>
      </c>
      <c r="AQ740">
        <f t="shared" si="263"/>
        <v>1</v>
      </c>
      <c r="AR740" t="str">
        <f t="shared" si="263"/>
        <v/>
      </c>
      <c r="AS740" t="e">
        <f t="shared" si="257"/>
        <v>#VALUE!</v>
      </c>
      <c r="AT740" s="45" t="e">
        <f t="shared" si="264"/>
        <v>#VALUE!</v>
      </c>
      <c r="AU740">
        <f>VLOOKUP(AQ740,Home!$C$8:$J$207,8,FALSE)</f>
        <v>0</v>
      </c>
    </row>
    <row r="741" spans="1:47" x14ac:dyDescent="0.25">
      <c r="A741" s="6">
        <f t="shared" si="249"/>
        <v>0</v>
      </c>
      <c r="B741" s="6">
        <f t="shared" si="258"/>
        <v>0</v>
      </c>
      <c r="C741" s="6" t="str">
        <f t="shared" si="250"/>
        <v/>
      </c>
      <c r="D741" s="7">
        <f t="shared" si="251"/>
        <v>0</v>
      </c>
      <c r="E741" s="7">
        <f t="shared" si="259"/>
        <v>0</v>
      </c>
      <c r="F741" s="7" t="str">
        <f t="shared" si="252"/>
        <v/>
      </c>
      <c r="G741" s="6">
        <f t="shared" si="253"/>
        <v>0</v>
      </c>
      <c r="H741" s="6">
        <f t="shared" si="260"/>
        <v>0</v>
      </c>
      <c r="I741" s="6" t="str">
        <f t="shared" si="261"/>
        <v/>
      </c>
      <c r="J741" s="11">
        <v>738</v>
      </c>
      <c r="K741" s="11">
        <f>IF(IFERROR(VLOOKUP(J741,Home!$A$8:$B$1048576,1,FALSE),0)=0,0,1)</f>
        <v>0</v>
      </c>
      <c r="L741" s="129" t="e">
        <f>IF(VLOOKUP(O741,Home!$C$8:$R$207,6,FALSE)="","",VLOOKUP(O741,Home!$C$8:$R$207,6,FALSE))</f>
        <v>#N/A</v>
      </c>
      <c r="M741" s="129" t="e">
        <f t="shared" si="246"/>
        <v>#N/A</v>
      </c>
      <c r="N741" s="11">
        <f>SUM($K$4:K741)</f>
        <v>200</v>
      </c>
      <c r="O741" s="11" t="str">
        <f>IF(P741="","",IF(IFERROR(VLOOKUP(N741,Home!$C$8:$R$1048576,1,FALSE),"")=0,"",IFERROR(VLOOKUP(N741,Home!$C$8:$R$1048576,1,FALSE),"")))</f>
        <v/>
      </c>
      <c r="P741" s="11" t="str">
        <f>IF(IFERROR(VLOOKUP(W741,Home!$C$8:$R$1048576,3,FALSE),"")=0,"",IFERROR(VLOOKUP(W741,Home!$C$8:$R$1048576,3,FALSE),""))</f>
        <v/>
      </c>
      <c r="Q741" s="11" t="str">
        <f t="shared" si="245"/>
        <v/>
      </c>
      <c r="R741" s="130" t="e">
        <f>VLOOKUP(Q741,'Baggrund til lister'!$G$4:$H$15,2,FALSE)</f>
        <v>#N/A</v>
      </c>
      <c r="S741" s="11" t="str">
        <f t="shared" si="247"/>
        <v/>
      </c>
      <c r="T741" s="11" t="str">
        <f>IF(IFERROR(VLOOKUP(N741,Home!$C$8:$R$1048576,11,FALSE),"")=0,"",IFERROR(VLOOKUP(N741,Home!$C$8:$R$1048576,11,FALSE),""))</f>
        <v/>
      </c>
      <c r="U741" s="11" t="str">
        <f>IF(IFERROR(VLOOKUP(O741,Home!$C$8:$R$1048576,12,FALSE),"")=0,"",IFERROR(VLOOKUP(O741,Home!$C$8:$R$1048576,12,FALSE),""))</f>
        <v/>
      </c>
      <c r="V741" s="11" t="str">
        <f>IF(IFERROR(VLOOKUP(O741,Home!$C$8:$R$1048576,8,FALSE),"")=0,"",IFERROR(VLOOKUP(O741,Home!$C$8:$R$1048576,8,FALSE),""))</f>
        <v/>
      </c>
      <c r="W741" s="11" t="str">
        <f>IF(OR(VLOOKUP(N741,Home!$C$7:$I$207,6,FALSE)="",VLOOKUP(N741,Home!$C$7:$I$207,7,FALSE)=""),"FEJL",SUM(Baggrundsark!$K$4:K741))</f>
        <v>FEJL</v>
      </c>
      <c r="Y741">
        <v>738</v>
      </c>
      <c r="Z741" s="1"/>
      <c r="AC741" s="44"/>
      <c r="AD741">
        <f t="shared" si="254"/>
        <v>0</v>
      </c>
      <c r="AE741">
        <f>SUM($AD$4:AD741)</f>
        <v>1</v>
      </c>
      <c r="AF741" s="103" t="str">
        <f>IFERROR(VLOOKUP(AN741,Home!$C$8:$E$207,3,FALSE),"")</f>
        <v/>
      </c>
      <c r="AG741" s="103" t="str">
        <f>IFERROR(VLOOKUP(AN741,Home!$C$8:$E$207,2,FALSE),"")</f>
        <v/>
      </c>
      <c r="AH741" s="104" t="str">
        <f>IF(VLOOKUP(AE741,Home!$C$8:$I$207,6,FALSE)="","",VLOOKUP(AE741,Home!$C$8:$I$207,6,FALSE))</f>
        <v/>
      </c>
      <c r="AI741" s="104" t="e">
        <f t="shared" si="262"/>
        <v>#VALUE!</v>
      </c>
      <c r="AJ741" s="105" t="e">
        <f t="shared" si="255"/>
        <v>#VALUE!</v>
      </c>
      <c r="AK741" s="103" t="e">
        <f t="shared" si="248"/>
        <v>#VALUE!</v>
      </c>
      <c r="AL741" s="103" t="e">
        <f t="shared" si="256"/>
        <v>#VALUE!</v>
      </c>
      <c r="AN741" t="str">
        <f>IF(OR(VLOOKUP(AE741,Home!$C$8:$I$207,6,FALSE)="",VLOOKUP(AE741,Home!$C$8:$I$207,7,FALSE)=""),"FEJL",Baggrundsark!AE741)</f>
        <v>FEJL</v>
      </c>
      <c r="AO741">
        <f>IF(VLOOKUP(AE741,Home!$C$8:$N$207,12,FALSE)="Timelønnet",1,0)</f>
        <v>0</v>
      </c>
      <c r="AP741">
        <f>SUM($AO$4:AO741)*AO741</f>
        <v>0</v>
      </c>
      <c r="AQ741">
        <f t="shared" si="263"/>
        <v>1</v>
      </c>
      <c r="AR741" t="str">
        <f t="shared" si="263"/>
        <v/>
      </c>
      <c r="AS741" t="e">
        <f t="shared" si="257"/>
        <v>#VALUE!</v>
      </c>
      <c r="AT741" s="45" t="e">
        <f t="shared" si="264"/>
        <v>#VALUE!</v>
      </c>
      <c r="AU741">
        <f>VLOOKUP(AQ741,Home!$C$8:$J$207,8,FALSE)</f>
        <v>0</v>
      </c>
    </row>
    <row r="742" spans="1:47" x14ac:dyDescent="0.25">
      <c r="A742" s="6">
        <f t="shared" si="249"/>
        <v>0</v>
      </c>
      <c r="B742" s="6">
        <f t="shared" si="258"/>
        <v>0</v>
      </c>
      <c r="C742" s="6" t="str">
        <f t="shared" si="250"/>
        <v/>
      </c>
      <c r="D742" s="7">
        <f t="shared" si="251"/>
        <v>0</v>
      </c>
      <c r="E742" s="7">
        <f t="shared" si="259"/>
        <v>0</v>
      </c>
      <c r="F742" s="7" t="str">
        <f t="shared" si="252"/>
        <v/>
      </c>
      <c r="G742" s="6">
        <f t="shared" si="253"/>
        <v>0</v>
      </c>
      <c r="H742" s="6">
        <f t="shared" si="260"/>
        <v>0</v>
      </c>
      <c r="I742" s="6" t="str">
        <f t="shared" si="261"/>
        <v/>
      </c>
      <c r="J742" s="11">
        <v>739</v>
      </c>
      <c r="K742" s="11">
        <f>IF(IFERROR(VLOOKUP(J742,Home!$A$8:$B$1048576,1,FALSE),0)=0,0,1)</f>
        <v>0</v>
      </c>
      <c r="L742" s="129" t="e">
        <f>IF(VLOOKUP(O742,Home!$C$8:$R$207,6,FALSE)="","",VLOOKUP(O742,Home!$C$8:$R$207,6,FALSE))</f>
        <v>#N/A</v>
      </c>
      <c r="M742" s="129" t="e">
        <f t="shared" si="246"/>
        <v>#N/A</v>
      </c>
      <c r="N742" s="11">
        <f>SUM($K$4:K742)</f>
        <v>200</v>
      </c>
      <c r="O742" s="11" t="str">
        <f>IF(P742="","",IF(IFERROR(VLOOKUP(N742,Home!$C$8:$R$1048576,1,FALSE),"")=0,"",IFERROR(VLOOKUP(N742,Home!$C$8:$R$1048576,1,FALSE),"")))</f>
        <v/>
      </c>
      <c r="P742" s="11" t="str">
        <f>IF(IFERROR(VLOOKUP(W742,Home!$C$8:$R$1048576,3,FALSE),"")=0,"",IFERROR(VLOOKUP(W742,Home!$C$8:$R$1048576,3,FALSE),""))</f>
        <v/>
      </c>
      <c r="Q742" s="11" t="str">
        <f t="shared" si="245"/>
        <v/>
      </c>
      <c r="R742" s="130" t="e">
        <f>VLOOKUP(Q742,'Baggrund til lister'!$G$4:$H$15,2,FALSE)</f>
        <v>#N/A</v>
      </c>
      <c r="S742" s="11" t="str">
        <f t="shared" si="247"/>
        <v/>
      </c>
      <c r="T742" s="11" t="str">
        <f>IF(IFERROR(VLOOKUP(N742,Home!$C$8:$R$1048576,11,FALSE),"")=0,"",IFERROR(VLOOKUP(N742,Home!$C$8:$R$1048576,11,FALSE),""))</f>
        <v/>
      </c>
      <c r="U742" s="11" t="str">
        <f>IF(IFERROR(VLOOKUP(O742,Home!$C$8:$R$1048576,12,FALSE),"")=0,"",IFERROR(VLOOKUP(O742,Home!$C$8:$R$1048576,12,FALSE),""))</f>
        <v/>
      </c>
      <c r="V742" s="11" t="str">
        <f>IF(IFERROR(VLOOKUP(O742,Home!$C$8:$R$1048576,8,FALSE),"")=0,"",IFERROR(VLOOKUP(O742,Home!$C$8:$R$1048576,8,FALSE),""))</f>
        <v/>
      </c>
      <c r="W742" s="11" t="str">
        <f>IF(OR(VLOOKUP(N742,Home!$C$7:$I$207,6,FALSE)="",VLOOKUP(N742,Home!$C$7:$I$207,7,FALSE)=""),"FEJL",SUM(Baggrundsark!$K$4:K742))</f>
        <v>FEJL</v>
      </c>
      <c r="Y742">
        <v>739</v>
      </c>
      <c r="Z742" s="1"/>
      <c r="AC742" s="44"/>
      <c r="AD742">
        <f t="shared" si="254"/>
        <v>0</v>
      </c>
      <c r="AE742">
        <f>SUM($AD$4:AD742)</f>
        <v>1</v>
      </c>
      <c r="AF742" s="103" t="str">
        <f>IFERROR(VLOOKUP(AN742,Home!$C$8:$E$207,3,FALSE),"")</f>
        <v/>
      </c>
      <c r="AG742" s="103" t="str">
        <f>IFERROR(VLOOKUP(AN742,Home!$C$8:$E$207,2,FALSE),"")</f>
        <v/>
      </c>
      <c r="AH742" s="104" t="str">
        <f>IF(VLOOKUP(AE742,Home!$C$8:$I$207,6,FALSE)="","",VLOOKUP(AE742,Home!$C$8:$I$207,6,FALSE))</f>
        <v/>
      </c>
      <c r="AI742" s="104" t="e">
        <f t="shared" si="262"/>
        <v>#VALUE!</v>
      </c>
      <c r="AJ742" s="105" t="e">
        <f t="shared" si="255"/>
        <v>#VALUE!</v>
      </c>
      <c r="AK742" s="103" t="e">
        <f t="shared" si="248"/>
        <v>#VALUE!</v>
      </c>
      <c r="AL742" s="103" t="e">
        <f t="shared" si="256"/>
        <v>#VALUE!</v>
      </c>
      <c r="AN742" t="str">
        <f>IF(OR(VLOOKUP(AE742,Home!$C$8:$I$207,6,FALSE)="",VLOOKUP(AE742,Home!$C$8:$I$207,7,FALSE)=""),"FEJL",Baggrundsark!AE742)</f>
        <v>FEJL</v>
      </c>
      <c r="AO742">
        <f>IF(VLOOKUP(AE742,Home!$C$8:$N$207,12,FALSE)="Timelønnet",1,0)</f>
        <v>0</v>
      </c>
      <c r="AP742">
        <f>SUM($AO$4:AO742)*AO742</f>
        <v>0</v>
      </c>
      <c r="AQ742">
        <f t="shared" si="263"/>
        <v>1</v>
      </c>
      <c r="AR742" t="str">
        <f t="shared" si="263"/>
        <v/>
      </c>
      <c r="AS742" t="e">
        <f t="shared" si="257"/>
        <v>#VALUE!</v>
      </c>
      <c r="AT742" s="45" t="e">
        <f t="shared" si="264"/>
        <v>#VALUE!</v>
      </c>
      <c r="AU742">
        <f>VLOOKUP(AQ742,Home!$C$8:$J$207,8,FALSE)</f>
        <v>0</v>
      </c>
    </row>
    <row r="743" spans="1:47" x14ac:dyDescent="0.25">
      <c r="A743" s="6">
        <f t="shared" si="249"/>
        <v>0</v>
      </c>
      <c r="B743" s="6">
        <f t="shared" si="258"/>
        <v>0</v>
      </c>
      <c r="C743" s="6" t="str">
        <f t="shared" si="250"/>
        <v/>
      </c>
      <c r="D743" s="7">
        <f t="shared" si="251"/>
        <v>0</v>
      </c>
      <c r="E743" s="7">
        <f t="shared" si="259"/>
        <v>0</v>
      </c>
      <c r="F743" s="7" t="str">
        <f t="shared" si="252"/>
        <v/>
      </c>
      <c r="G743" s="6">
        <f t="shared" si="253"/>
        <v>0</v>
      </c>
      <c r="H743" s="6">
        <f t="shared" si="260"/>
        <v>0</v>
      </c>
      <c r="I743" s="6" t="str">
        <f t="shared" si="261"/>
        <v/>
      </c>
      <c r="J743" s="11">
        <v>740</v>
      </c>
      <c r="K743" s="11">
        <f>IF(IFERROR(VLOOKUP(J743,Home!$A$8:$B$1048576,1,FALSE),0)=0,0,1)</f>
        <v>0</v>
      </c>
      <c r="L743" s="129" t="e">
        <f>IF(VLOOKUP(O743,Home!$C$8:$R$207,6,FALSE)="","",VLOOKUP(O743,Home!$C$8:$R$207,6,FALSE))</f>
        <v>#N/A</v>
      </c>
      <c r="M743" s="129" t="e">
        <f t="shared" si="246"/>
        <v>#N/A</v>
      </c>
      <c r="N743" s="11">
        <f>SUM($K$4:K743)</f>
        <v>200</v>
      </c>
      <c r="O743" s="11" t="str">
        <f>IF(P743="","",IF(IFERROR(VLOOKUP(N743,Home!$C$8:$R$1048576,1,FALSE),"")=0,"",IFERROR(VLOOKUP(N743,Home!$C$8:$R$1048576,1,FALSE),"")))</f>
        <v/>
      </c>
      <c r="P743" s="11" t="str">
        <f>IF(IFERROR(VLOOKUP(W743,Home!$C$8:$R$1048576,3,FALSE),"")=0,"",IFERROR(VLOOKUP(W743,Home!$C$8:$R$1048576,3,FALSE),""))</f>
        <v/>
      </c>
      <c r="Q743" s="11" t="str">
        <f t="shared" si="245"/>
        <v/>
      </c>
      <c r="R743" s="130" t="e">
        <f>VLOOKUP(Q743,'Baggrund til lister'!$G$4:$H$15,2,FALSE)</f>
        <v>#N/A</v>
      </c>
      <c r="S743" s="11" t="str">
        <f t="shared" si="247"/>
        <v/>
      </c>
      <c r="T743" s="11" t="str">
        <f>IF(IFERROR(VLOOKUP(N743,Home!$C$8:$R$1048576,11,FALSE),"")=0,"",IFERROR(VLOOKUP(N743,Home!$C$8:$R$1048576,11,FALSE),""))</f>
        <v/>
      </c>
      <c r="U743" s="11" t="str">
        <f>IF(IFERROR(VLOOKUP(O743,Home!$C$8:$R$1048576,12,FALSE),"")=0,"",IFERROR(VLOOKUP(O743,Home!$C$8:$R$1048576,12,FALSE),""))</f>
        <v/>
      </c>
      <c r="V743" s="11" t="str">
        <f>IF(IFERROR(VLOOKUP(O743,Home!$C$8:$R$1048576,8,FALSE),"")=0,"",IFERROR(VLOOKUP(O743,Home!$C$8:$R$1048576,8,FALSE),""))</f>
        <v/>
      </c>
      <c r="W743" s="11" t="str">
        <f>IF(OR(VLOOKUP(N743,Home!$C$7:$I$207,6,FALSE)="",VLOOKUP(N743,Home!$C$7:$I$207,7,FALSE)=""),"FEJL",SUM(Baggrundsark!$K$4:K743))</f>
        <v>FEJL</v>
      </c>
      <c r="Y743">
        <v>740</v>
      </c>
      <c r="Z743" s="1"/>
      <c r="AC743" s="44"/>
      <c r="AD743">
        <f t="shared" si="254"/>
        <v>0</v>
      </c>
      <c r="AE743">
        <f>SUM($AD$4:AD743)</f>
        <v>1</v>
      </c>
      <c r="AF743" s="103" t="str">
        <f>IFERROR(VLOOKUP(AN743,Home!$C$8:$E$207,3,FALSE),"")</f>
        <v/>
      </c>
      <c r="AG743" s="103" t="str">
        <f>IFERROR(VLOOKUP(AN743,Home!$C$8:$E$207,2,FALSE),"")</f>
        <v/>
      </c>
      <c r="AH743" s="104" t="str">
        <f>IF(VLOOKUP(AE743,Home!$C$8:$I$207,6,FALSE)="","",VLOOKUP(AE743,Home!$C$8:$I$207,6,FALSE))</f>
        <v/>
      </c>
      <c r="AI743" s="104" t="e">
        <f t="shared" si="262"/>
        <v>#VALUE!</v>
      </c>
      <c r="AJ743" s="105" t="e">
        <f t="shared" si="255"/>
        <v>#VALUE!</v>
      </c>
      <c r="AK743" s="103" t="e">
        <f t="shared" si="248"/>
        <v>#VALUE!</v>
      </c>
      <c r="AL743" s="103" t="e">
        <f t="shared" si="256"/>
        <v>#VALUE!</v>
      </c>
      <c r="AN743" t="str">
        <f>IF(OR(VLOOKUP(AE743,Home!$C$8:$I$207,6,FALSE)="",VLOOKUP(AE743,Home!$C$8:$I$207,7,FALSE)=""),"FEJL",Baggrundsark!AE743)</f>
        <v>FEJL</v>
      </c>
      <c r="AO743">
        <f>IF(VLOOKUP(AE743,Home!$C$8:$N$207,12,FALSE)="Timelønnet",1,0)</f>
        <v>0</v>
      </c>
      <c r="AP743">
        <f>SUM($AO$4:AO743)*AO743</f>
        <v>0</v>
      </c>
      <c r="AQ743">
        <f t="shared" si="263"/>
        <v>1</v>
      </c>
      <c r="AR743" t="str">
        <f t="shared" si="263"/>
        <v/>
      </c>
      <c r="AS743" t="e">
        <f t="shared" si="257"/>
        <v>#VALUE!</v>
      </c>
      <c r="AT743" s="45" t="e">
        <f t="shared" si="264"/>
        <v>#VALUE!</v>
      </c>
      <c r="AU743">
        <f>VLOOKUP(AQ743,Home!$C$8:$J$207,8,FALSE)</f>
        <v>0</v>
      </c>
    </row>
    <row r="744" spans="1:47" x14ac:dyDescent="0.25">
      <c r="A744" s="6">
        <f t="shared" si="249"/>
        <v>0</v>
      </c>
      <c r="B744" s="6">
        <f t="shared" si="258"/>
        <v>0</v>
      </c>
      <c r="C744" s="6" t="str">
        <f t="shared" si="250"/>
        <v/>
      </c>
      <c r="D744" s="7">
        <f t="shared" si="251"/>
        <v>0</v>
      </c>
      <c r="E744" s="7">
        <f t="shared" si="259"/>
        <v>0</v>
      </c>
      <c r="F744" s="7" t="str">
        <f t="shared" si="252"/>
        <v/>
      </c>
      <c r="G744" s="6">
        <f t="shared" si="253"/>
        <v>0</v>
      </c>
      <c r="H744" s="6">
        <f t="shared" si="260"/>
        <v>0</v>
      </c>
      <c r="I744" s="6" t="str">
        <f t="shared" si="261"/>
        <v/>
      </c>
      <c r="J744" s="11">
        <v>741</v>
      </c>
      <c r="K744" s="11">
        <f>IF(IFERROR(VLOOKUP(J744,Home!$A$8:$B$1048576,1,FALSE),0)=0,0,1)</f>
        <v>0</v>
      </c>
      <c r="L744" s="129" t="e">
        <f>IF(VLOOKUP(O744,Home!$C$8:$R$207,6,FALSE)="","",VLOOKUP(O744,Home!$C$8:$R$207,6,FALSE))</f>
        <v>#N/A</v>
      </c>
      <c r="M744" s="129" t="e">
        <f t="shared" si="246"/>
        <v>#N/A</v>
      </c>
      <c r="N744" s="11">
        <f>SUM($K$4:K744)</f>
        <v>200</v>
      </c>
      <c r="O744" s="11" t="str">
        <f>IF(P744="","",IF(IFERROR(VLOOKUP(N744,Home!$C$8:$R$1048576,1,FALSE),"")=0,"",IFERROR(VLOOKUP(N744,Home!$C$8:$R$1048576,1,FALSE),"")))</f>
        <v/>
      </c>
      <c r="P744" s="11" t="str">
        <f>IF(IFERROR(VLOOKUP(W744,Home!$C$8:$R$1048576,3,FALSE),"")=0,"",IFERROR(VLOOKUP(W744,Home!$C$8:$R$1048576,3,FALSE),""))</f>
        <v/>
      </c>
      <c r="Q744" s="11" t="str">
        <f t="shared" si="245"/>
        <v/>
      </c>
      <c r="R744" s="130" t="e">
        <f>VLOOKUP(Q744,'Baggrund til lister'!$G$4:$H$15,2,FALSE)</f>
        <v>#N/A</v>
      </c>
      <c r="S744" s="11" t="str">
        <f t="shared" si="247"/>
        <v/>
      </c>
      <c r="T744" s="11" t="str">
        <f>IF(IFERROR(VLOOKUP(N744,Home!$C$8:$R$1048576,11,FALSE),"")=0,"",IFERROR(VLOOKUP(N744,Home!$C$8:$R$1048576,11,FALSE),""))</f>
        <v/>
      </c>
      <c r="U744" s="11" t="str">
        <f>IF(IFERROR(VLOOKUP(O744,Home!$C$8:$R$1048576,12,FALSE),"")=0,"",IFERROR(VLOOKUP(O744,Home!$C$8:$R$1048576,12,FALSE),""))</f>
        <v/>
      </c>
      <c r="V744" s="11" t="str">
        <f>IF(IFERROR(VLOOKUP(O744,Home!$C$8:$R$1048576,8,FALSE),"")=0,"",IFERROR(VLOOKUP(O744,Home!$C$8:$R$1048576,8,FALSE),""))</f>
        <v/>
      </c>
      <c r="W744" s="11" t="str">
        <f>IF(OR(VLOOKUP(N744,Home!$C$7:$I$207,6,FALSE)="",VLOOKUP(N744,Home!$C$7:$I$207,7,FALSE)=""),"FEJL",SUM(Baggrundsark!$K$4:K744))</f>
        <v>FEJL</v>
      </c>
      <c r="Y744">
        <v>741</v>
      </c>
      <c r="Z744" s="1"/>
      <c r="AC744" s="44"/>
      <c r="AD744">
        <f t="shared" si="254"/>
        <v>0</v>
      </c>
      <c r="AE744">
        <f>SUM($AD$4:AD744)</f>
        <v>1</v>
      </c>
      <c r="AF744" s="103" t="str">
        <f>IFERROR(VLOOKUP(AN744,Home!$C$8:$E$207,3,FALSE),"")</f>
        <v/>
      </c>
      <c r="AG744" s="103" t="str">
        <f>IFERROR(VLOOKUP(AN744,Home!$C$8:$E$207,2,FALSE),"")</f>
        <v/>
      </c>
      <c r="AH744" s="104" t="str">
        <f>IF(VLOOKUP(AE744,Home!$C$8:$I$207,6,FALSE)="","",VLOOKUP(AE744,Home!$C$8:$I$207,6,FALSE))</f>
        <v/>
      </c>
      <c r="AI744" s="104" t="e">
        <f t="shared" si="262"/>
        <v>#VALUE!</v>
      </c>
      <c r="AJ744" s="105" t="e">
        <f t="shared" si="255"/>
        <v>#VALUE!</v>
      </c>
      <c r="AK744" s="103" t="e">
        <f t="shared" si="248"/>
        <v>#VALUE!</v>
      </c>
      <c r="AL744" s="103" t="e">
        <f t="shared" si="256"/>
        <v>#VALUE!</v>
      </c>
      <c r="AN744" t="str">
        <f>IF(OR(VLOOKUP(AE744,Home!$C$8:$I$207,6,FALSE)="",VLOOKUP(AE744,Home!$C$8:$I$207,7,FALSE)=""),"FEJL",Baggrundsark!AE744)</f>
        <v>FEJL</v>
      </c>
      <c r="AO744">
        <f>IF(VLOOKUP(AE744,Home!$C$8:$N$207,12,FALSE)="Timelønnet",1,0)</f>
        <v>0</v>
      </c>
      <c r="AP744">
        <f>SUM($AO$4:AO744)*AO744</f>
        <v>0</v>
      </c>
      <c r="AQ744">
        <f t="shared" si="263"/>
        <v>1</v>
      </c>
      <c r="AR744" t="str">
        <f t="shared" si="263"/>
        <v/>
      </c>
      <c r="AS744" t="e">
        <f t="shared" si="257"/>
        <v>#VALUE!</v>
      </c>
      <c r="AT744" s="45" t="e">
        <f t="shared" si="264"/>
        <v>#VALUE!</v>
      </c>
      <c r="AU744">
        <f>VLOOKUP(AQ744,Home!$C$8:$J$207,8,FALSE)</f>
        <v>0</v>
      </c>
    </row>
    <row r="745" spans="1:47" x14ac:dyDescent="0.25">
      <c r="A745" s="6">
        <f t="shared" si="249"/>
        <v>0</v>
      </c>
      <c r="B745" s="6">
        <f t="shared" si="258"/>
        <v>0</v>
      </c>
      <c r="C745" s="6" t="str">
        <f t="shared" si="250"/>
        <v/>
      </c>
      <c r="D745" s="7">
        <f t="shared" si="251"/>
        <v>0</v>
      </c>
      <c r="E745" s="7">
        <f t="shared" si="259"/>
        <v>0</v>
      </c>
      <c r="F745" s="7" t="str">
        <f t="shared" si="252"/>
        <v/>
      </c>
      <c r="G745" s="6">
        <f t="shared" si="253"/>
        <v>0</v>
      </c>
      <c r="H745" s="6">
        <f t="shared" si="260"/>
        <v>0</v>
      </c>
      <c r="I745" s="6" t="str">
        <f t="shared" si="261"/>
        <v/>
      </c>
      <c r="J745" s="11">
        <v>742</v>
      </c>
      <c r="K745" s="11">
        <f>IF(IFERROR(VLOOKUP(J745,Home!$A$8:$B$1048576,1,FALSE),0)=0,0,1)</f>
        <v>0</v>
      </c>
      <c r="L745" s="129" t="e">
        <f>IF(VLOOKUP(O745,Home!$C$8:$R$207,6,FALSE)="","",VLOOKUP(O745,Home!$C$8:$R$207,6,FALSE))</f>
        <v>#N/A</v>
      </c>
      <c r="M745" s="129" t="e">
        <f t="shared" si="246"/>
        <v>#N/A</v>
      </c>
      <c r="N745" s="11">
        <f>SUM($K$4:K745)</f>
        <v>200</v>
      </c>
      <c r="O745" s="11" t="str">
        <f>IF(P745="","",IF(IFERROR(VLOOKUP(N745,Home!$C$8:$R$1048576,1,FALSE),"")=0,"",IFERROR(VLOOKUP(N745,Home!$C$8:$R$1048576,1,FALSE),"")))</f>
        <v/>
      </c>
      <c r="P745" s="11" t="str">
        <f>IF(IFERROR(VLOOKUP(W745,Home!$C$8:$R$1048576,3,FALSE),"")=0,"",IFERROR(VLOOKUP(W745,Home!$C$8:$R$1048576,3,FALSE),""))</f>
        <v/>
      </c>
      <c r="Q745" s="11" t="str">
        <f t="shared" si="245"/>
        <v/>
      </c>
      <c r="R745" s="130" t="e">
        <f>VLOOKUP(Q745,'Baggrund til lister'!$G$4:$H$15,2,FALSE)</f>
        <v>#N/A</v>
      </c>
      <c r="S745" s="11" t="str">
        <f t="shared" si="247"/>
        <v/>
      </c>
      <c r="T745" s="11" t="str">
        <f>IF(IFERROR(VLOOKUP(N745,Home!$C$8:$R$1048576,11,FALSE),"")=0,"",IFERROR(VLOOKUP(N745,Home!$C$8:$R$1048576,11,FALSE),""))</f>
        <v/>
      </c>
      <c r="U745" s="11" t="str">
        <f>IF(IFERROR(VLOOKUP(O745,Home!$C$8:$R$1048576,12,FALSE),"")=0,"",IFERROR(VLOOKUP(O745,Home!$C$8:$R$1048576,12,FALSE),""))</f>
        <v/>
      </c>
      <c r="V745" s="11" t="str">
        <f>IF(IFERROR(VLOOKUP(O745,Home!$C$8:$R$1048576,8,FALSE),"")=0,"",IFERROR(VLOOKUP(O745,Home!$C$8:$R$1048576,8,FALSE),""))</f>
        <v/>
      </c>
      <c r="W745" s="11" t="str">
        <f>IF(OR(VLOOKUP(N745,Home!$C$7:$I$207,6,FALSE)="",VLOOKUP(N745,Home!$C$7:$I$207,7,FALSE)=""),"FEJL",SUM(Baggrundsark!$K$4:K745))</f>
        <v>FEJL</v>
      </c>
      <c r="Y745">
        <v>742</v>
      </c>
      <c r="Z745" s="1"/>
      <c r="AC745" s="44"/>
      <c r="AD745">
        <f t="shared" si="254"/>
        <v>0</v>
      </c>
      <c r="AE745">
        <f>SUM($AD$4:AD745)</f>
        <v>1</v>
      </c>
      <c r="AF745" s="103" t="str">
        <f>IFERROR(VLOOKUP(AN745,Home!$C$8:$E$207,3,FALSE),"")</f>
        <v/>
      </c>
      <c r="AG745" s="103" t="str">
        <f>IFERROR(VLOOKUP(AN745,Home!$C$8:$E$207,2,FALSE),"")</f>
        <v/>
      </c>
      <c r="AH745" s="104" t="str">
        <f>IF(VLOOKUP(AE745,Home!$C$8:$I$207,6,FALSE)="","",VLOOKUP(AE745,Home!$C$8:$I$207,6,FALSE))</f>
        <v/>
      </c>
      <c r="AI745" s="104" t="e">
        <f t="shared" si="262"/>
        <v>#VALUE!</v>
      </c>
      <c r="AJ745" s="105" t="e">
        <f t="shared" si="255"/>
        <v>#VALUE!</v>
      </c>
      <c r="AK745" s="103" t="e">
        <f t="shared" si="248"/>
        <v>#VALUE!</v>
      </c>
      <c r="AL745" s="103" t="e">
        <f t="shared" si="256"/>
        <v>#VALUE!</v>
      </c>
      <c r="AN745" t="str">
        <f>IF(OR(VLOOKUP(AE745,Home!$C$8:$I$207,6,FALSE)="",VLOOKUP(AE745,Home!$C$8:$I$207,7,FALSE)=""),"FEJL",Baggrundsark!AE745)</f>
        <v>FEJL</v>
      </c>
      <c r="AO745">
        <f>IF(VLOOKUP(AE745,Home!$C$8:$N$207,12,FALSE)="Timelønnet",1,0)</f>
        <v>0</v>
      </c>
      <c r="AP745">
        <f>SUM($AO$4:AO745)*AO745</f>
        <v>0</v>
      </c>
      <c r="AQ745">
        <f t="shared" si="263"/>
        <v>1</v>
      </c>
      <c r="AR745" t="str">
        <f t="shared" si="263"/>
        <v/>
      </c>
      <c r="AS745" t="e">
        <f t="shared" si="257"/>
        <v>#VALUE!</v>
      </c>
      <c r="AT745" s="45" t="e">
        <f t="shared" si="264"/>
        <v>#VALUE!</v>
      </c>
      <c r="AU745">
        <f>VLOOKUP(AQ745,Home!$C$8:$J$207,8,FALSE)</f>
        <v>0</v>
      </c>
    </row>
    <row r="746" spans="1:47" x14ac:dyDescent="0.25">
      <c r="A746" s="6">
        <f t="shared" si="249"/>
        <v>0</v>
      </c>
      <c r="B746" s="6">
        <f t="shared" si="258"/>
        <v>0</v>
      </c>
      <c r="C746" s="6" t="str">
        <f t="shared" si="250"/>
        <v/>
      </c>
      <c r="D746" s="7">
        <f t="shared" si="251"/>
        <v>0</v>
      </c>
      <c r="E746" s="7">
        <f t="shared" si="259"/>
        <v>0</v>
      </c>
      <c r="F746" s="7" t="str">
        <f t="shared" si="252"/>
        <v/>
      </c>
      <c r="G746" s="6">
        <f t="shared" si="253"/>
        <v>0</v>
      </c>
      <c r="H746" s="6">
        <f t="shared" si="260"/>
        <v>0</v>
      </c>
      <c r="I746" s="6" t="str">
        <f t="shared" si="261"/>
        <v/>
      </c>
      <c r="J746" s="11">
        <v>743</v>
      </c>
      <c r="K746" s="11">
        <f>IF(IFERROR(VLOOKUP(J746,Home!$A$8:$B$1048576,1,FALSE),0)=0,0,1)</f>
        <v>0</v>
      </c>
      <c r="L746" s="129" t="e">
        <f>IF(VLOOKUP(O746,Home!$C$8:$R$207,6,FALSE)="","",VLOOKUP(O746,Home!$C$8:$R$207,6,FALSE))</f>
        <v>#N/A</v>
      </c>
      <c r="M746" s="129" t="e">
        <f t="shared" si="246"/>
        <v>#N/A</v>
      </c>
      <c r="N746" s="11">
        <f>SUM($K$4:K746)</f>
        <v>200</v>
      </c>
      <c r="O746" s="11" t="str">
        <f>IF(P746="","",IF(IFERROR(VLOOKUP(N746,Home!$C$8:$R$1048576,1,FALSE),"")=0,"",IFERROR(VLOOKUP(N746,Home!$C$8:$R$1048576,1,FALSE),"")))</f>
        <v/>
      </c>
      <c r="P746" s="11" t="str">
        <f>IF(IFERROR(VLOOKUP(W746,Home!$C$8:$R$1048576,3,FALSE),"")=0,"",IFERROR(VLOOKUP(W746,Home!$C$8:$R$1048576,3,FALSE),""))</f>
        <v/>
      </c>
      <c r="Q746" s="11" t="str">
        <f t="shared" si="245"/>
        <v/>
      </c>
      <c r="R746" s="130" t="e">
        <f>VLOOKUP(Q746,'Baggrund til lister'!$G$4:$H$15,2,FALSE)</f>
        <v>#N/A</v>
      </c>
      <c r="S746" s="11" t="str">
        <f t="shared" si="247"/>
        <v/>
      </c>
      <c r="T746" s="11" t="str">
        <f>IF(IFERROR(VLOOKUP(N746,Home!$C$8:$R$1048576,11,FALSE),"")=0,"",IFERROR(VLOOKUP(N746,Home!$C$8:$R$1048576,11,FALSE),""))</f>
        <v/>
      </c>
      <c r="U746" s="11" t="str">
        <f>IF(IFERROR(VLOOKUP(O746,Home!$C$8:$R$1048576,12,FALSE),"")=0,"",IFERROR(VLOOKUP(O746,Home!$C$8:$R$1048576,12,FALSE),""))</f>
        <v/>
      </c>
      <c r="V746" s="11" t="str">
        <f>IF(IFERROR(VLOOKUP(O746,Home!$C$8:$R$1048576,8,FALSE),"")=0,"",IFERROR(VLOOKUP(O746,Home!$C$8:$R$1048576,8,FALSE),""))</f>
        <v/>
      </c>
      <c r="W746" s="11" t="str">
        <f>IF(OR(VLOOKUP(N746,Home!$C$7:$I$207,6,FALSE)="",VLOOKUP(N746,Home!$C$7:$I$207,7,FALSE)=""),"FEJL",SUM(Baggrundsark!$K$4:K746))</f>
        <v>FEJL</v>
      </c>
      <c r="Y746">
        <v>743</v>
      </c>
      <c r="Z746" s="1"/>
      <c r="AC746" s="44"/>
      <c r="AD746">
        <f t="shared" si="254"/>
        <v>0</v>
      </c>
      <c r="AE746">
        <f>SUM($AD$4:AD746)</f>
        <v>1</v>
      </c>
      <c r="AF746" s="103" t="str">
        <f>IFERROR(VLOOKUP(AN746,Home!$C$8:$E$207,3,FALSE),"")</f>
        <v/>
      </c>
      <c r="AG746" s="103" t="str">
        <f>IFERROR(VLOOKUP(AN746,Home!$C$8:$E$207,2,FALSE),"")</f>
        <v/>
      </c>
      <c r="AH746" s="104" t="str">
        <f>IF(VLOOKUP(AE746,Home!$C$8:$I$207,6,FALSE)="","",VLOOKUP(AE746,Home!$C$8:$I$207,6,FALSE))</f>
        <v/>
      </c>
      <c r="AI746" s="104" t="e">
        <f t="shared" si="262"/>
        <v>#VALUE!</v>
      </c>
      <c r="AJ746" s="105" t="e">
        <f t="shared" si="255"/>
        <v>#VALUE!</v>
      </c>
      <c r="AK746" s="103" t="e">
        <f t="shared" si="248"/>
        <v>#VALUE!</v>
      </c>
      <c r="AL746" s="103" t="e">
        <f t="shared" si="256"/>
        <v>#VALUE!</v>
      </c>
      <c r="AN746" t="str">
        <f>IF(OR(VLOOKUP(AE746,Home!$C$8:$I$207,6,FALSE)="",VLOOKUP(AE746,Home!$C$8:$I$207,7,FALSE)=""),"FEJL",Baggrundsark!AE746)</f>
        <v>FEJL</v>
      </c>
      <c r="AO746">
        <f>IF(VLOOKUP(AE746,Home!$C$8:$N$207,12,FALSE)="Timelønnet",1,0)</f>
        <v>0</v>
      </c>
      <c r="AP746">
        <f>SUM($AO$4:AO746)*AO746</f>
        <v>0</v>
      </c>
      <c r="AQ746">
        <f t="shared" si="263"/>
        <v>1</v>
      </c>
      <c r="AR746" t="str">
        <f t="shared" si="263"/>
        <v/>
      </c>
      <c r="AS746" t="e">
        <f t="shared" si="257"/>
        <v>#VALUE!</v>
      </c>
      <c r="AT746" s="45" t="e">
        <f t="shared" si="264"/>
        <v>#VALUE!</v>
      </c>
      <c r="AU746">
        <f>VLOOKUP(AQ746,Home!$C$8:$J$207,8,FALSE)</f>
        <v>0</v>
      </c>
    </row>
    <row r="747" spans="1:47" x14ac:dyDescent="0.25">
      <c r="A747" s="6">
        <f t="shared" si="249"/>
        <v>0</v>
      </c>
      <c r="B747" s="6">
        <f t="shared" si="258"/>
        <v>0</v>
      </c>
      <c r="C747" s="6" t="str">
        <f t="shared" si="250"/>
        <v/>
      </c>
      <c r="D747" s="7">
        <f t="shared" si="251"/>
        <v>0</v>
      </c>
      <c r="E747" s="7">
        <f t="shared" si="259"/>
        <v>0</v>
      </c>
      <c r="F747" s="7" t="str">
        <f t="shared" si="252"/>
        <v/>
      </c>
      <c r="G747" s="6">
        <f t="shared" si="253"/>
        <v>0</v>
      </c>
      <c r="H747" s="6">
        <f t="shared" si="260"/>
        <v>0</v>
      </c>
      <c r="I747" s="6" t="str">
        <f t="shared" si="261"/>
        <v/>
      </c>
      <c r="J747" s="11">
        <v>744</v>
      </c>
      <c r="K747" s="11">
        <f>IF(IFERROR(VLOOKUP(J747,Home!$A$8:$B$1048576,1,FALSE),0)=0,0,1)</f>
        <v>0</v>
      </c>
      <c r="L747" s="129" t="e">
        <f>IF(VLOOKUP(O747,Home!$C$8:$R$207,6,FALSE)="","",VLOOKUP(O747,Home!$C$8:$R$207,6,FALSE))</f>
        <v>#N/A</v>
      </c>
      <c r="M747" s="129" t="e">
        <f t="shared" si="246"/>
        <v>#N/A</v>
      </c>
      <c r="N747" s="11">
        <f>SUM($K$4:K747)</f>
        <v>200</v>
      </c>
      <c r="O747" s="11" t="str">
        <f>IF(P747="","",IF(IFERROR(VLOOKUP(N747,Home!$C$8:$R$1048576,1,FALSE),"")=0,"",IFERROR(VLOOKUP(N747,Home!$C$8:$R$1048576,1,FALSE),"")))</f>
        <v/>
      </c>
      <c r="P747" s="11" t="str">
        <f>IF(IFERROR(VLOOKUP(W747,Home!$C$8:$R$1048576,3,FALSE),"")=0,"",IFERROR(VLOOKUP(W747,Home!$C$8:$R$1048576,3,FALSE),""))</f>
        <v/>
      </c>
      <c r="Q747" s="11" t="str">
        <f t="shared" si="245"/>
        <v/>
      </c>
      <c r="R747" s="130" t="e">
        <f>VLOOKUP(Q747,'Baggrund til lister'!$G$4:$H$15,2,FALSE)</f>
        <v>#N/A</v>
      </c>
      <c r="S747" s="11" t="str">
        <f t="shared" si="247"/>
        <v/>
      </c>
      <c r="T747" s="11" t="str">
        <f>IF(IFERROR(VLOOKUP(N747,Home!$C$8:$R$1048576,11,FALSE),"")=0,"",IFERROR(VLOOKUP(N747,Home!$C$8:$R$1048576,11,FALSE),""))</f>
        <v/>
      </c>
      <c r="U747" s="11" t="str">
        <f>IF(IFERROR(VLOOKUP(O747,Home!$C$8:$R$1048576,12,FALSE),"")=0,"",IFERROR(VLOOKUP(O747,Home!$C$8:$R$1048576,12,FALSE),""))</f>
        <v/>
      </c>
      <c r="V747" s="11" t="str">
        <f>IF(IFERROR(VLOOKUP(O747,Home!$C$8:$R$1048576,8,FALSE),"")=0,"",IFERROR(VLOOKUP(O747,Home!$C$8:$R$1048576,8,FALSE),""))</f>
        <v/>
      </c>
      <c r="W747" s="11" t="str">
        <f>IF(OR(VLOOKUP(N747,Home!$C$7:$I$207,6,FALSE)="",VLOOKUP(N747,Home!$C$7:$I$207,7,FALSE)=""),"FEJL",SUM(Baggrundsark!$K$4:K747))</f>
        <v>FEJL</v>
      </c>
      <c r="Y747">
        <v>744</v>
      </c>
      <c r="Z747" s="1"/>
      <c r="AC747" s="44"/>
      <c r="AD747">
        <f t="shared" si="254"/>
        <v>0</v>
      </c>
      <c r="AE747">
        <f>SUM($AD$4:AD747)</f>
        <v>1</v>
      </c>
      <c r="AF747" s="103" t="str">
        <f>IFERROR(VLOOKUP(AN747,Home!$C$8:$E$207,3,FALSE),"")</f>
        <v/>
      </c>
      <c r="AG747" s="103" t="str">
        <f>IFERROR(VLOOKUP(AN747,Home!$C$8:$E$207,2,FALSE),"")</f>
        <v/>
      </c>
      <c r="AH747" s="104" t="str">
        <f>IF(VLOOKUP(AE747,Home!$C$8:$I$207,6,FALSE)="","",VLOOKUP(AE747,Home!$C$8:$I$207,6,FALSE))</f>
        <v/>
      </c>
      <c r="AI747" s="104" t="e">
        <f t="shared" si="262"/>
        <v>#VALUE!</v>
      </c>
      <c r="AJ747" s="105" t="e">
        <f t="shared" si="255"/>
        <v>#VALUE!</v>
      </c>
      <c r="AK747" s="103" t="e">
        <f t="shared" si="248"/>
        <v>#VALUE!</v>
      </c>
      <c r="AL747" s="103" t="e">
        <f t="shared" si="256"/>
        <v>#VALUE!</v>
      </c>
      <c r="AN747" t="str">
        <f>IF(OR(VLOOKUP(AE747,Home!$C$8:$I$207,6,FALSE)="",VLOOKUP(AE747,Home!$C$8:$I$207,7,FALSE)=""),"FEJL",Baggrundsark!AE747)</f>
        <v>FEJL</v>
      </c>
      <c r="AO747">
        <f>IF(VLOOKUP(AE747,Home!$C$8:$N$207,12,FALSE)="Timelønnet",1,0)</f>
        <v>0</v>
      </c>
      <c r="AP747">
        <f>SUM($AO$4:AO747)*AO747</f>
        <v>0</v>
      </c>
      <c r="AQ747">
        <f t="shared" si="263"/>
        <v>1</v>
      </c>
      <c r="AR747" t="str">
        <f t="shared" si="263"/>
        <v/>
      </c>
      <c r="AS747" t="e">
        <f t="shared" si="257"/>
        <v>#VALUE!</v>
      </c>
      <c r="AT747" s="45" t="e">
        <f t="shared" si="264"/>
        <v>#VALUE!</v>
      </c>
      <c r="AU747">
        <f>VLOOKUP(AQ747,Home!$C$8:$J$207,8,FALSE)</f>
        <v>0</v>
      </c>
    </row>
    <row r="748" spans="1:47" x14ac:dyDescent="0.25">
      <c r="A748" s="6">
        <f t="shared" si="249"/>
        <v>0</v>
      </c>
      <c r="B748" s="6">
        <f t="shared" si="258"/>
        <v>0</v>
      </c>
      <c r="C748" s="6" t="str">
        <f t="shared" si="250"/>
        <v/>
      </c>
      <c r="D748" s="7">
        <f t="shared" si="251"/>
        <v>0</v>
      </c>
      <c r="E748" s="7">
        <f t="shared" si="259"/>
        <v>0</v>
      </c>
      <c r="F748" s="7" t="str">
        <f t="shared" si="252"/>
        <v/>
      </c>
      <c r="G748" s="6">
        <f t="shared" si="253"/>
        <v>0</v>
      </c>
      <c r="H748" s="6">
        <f t="shared" si="260"/>
        <v>0</v>
      </c>
      <c r="I748" s="6" t="str">
        <f t="shared" si="261"/>
        <v/>
      </c>
      <c r="J748" s="11">
        <v>745</v>
      </c>
      <c r="K748" s="11">
        <f>IF(IFERROR(VLOOKUP(J748,Home!$A$8:$B$1048576,1,FALSE),0)=0,0,1)</f>
        <v>0</v>
      </c>
      <c r="L748" s="129" t="e">
        <f>IF(VLOOKUP(O748,Home!$C$8:$R$207,6,FALSE)="","",VLOOKUP(O748,Home!$C$8:$R$207,6,FALSE))</f>
        <v>#N/A</v>
      </c>
      <c r="M748" s="129" t="e">
        <f t="shared" si="246"/>
        <v>#N/A</v>
      </c>
      <c r="N748" s="11">
        <f>SUM($K$4:K748)</f>
        <v>200</v>
      </c>
      <c r="O748" s="11" t="str">
        <f>IF(P748="","",IF(IFERROR(VLOOKUP(N748,Home!$C$8:$R$1048576,1,FALSE),"")=0,"",IFERROR(VLOOKUP(N748,Home!$C$8:$R$1048576,1,FALSE),"")))</f>
        <v/>
      </c>
      <c r="P748" s="11" t="str">
        <f>IF(IFERROR(VLOOKUP(W748,Home!$C$8:$R$1048576,3,FALSE),"")=0,"",IFERROR(VLOOKUP(W748,Home!$C$8:$R$1048576,3,FALSE),""))</f>
        <v/>
      </c>
      <c r="Q748" s="11" t="str">
        <f t="shared" si="245"/>
        <v/>
      </c>
      <c r="R748" s="130" t="e">
        <f>VLOOKUP(Q748,'Baggrund til lister'!$G$4:$H$15,2,FALSE)</f>
        <v>#N/A</v>
      </c>
      <c r="S748" s="11" t="str">
        <f t="shared" si="247"/>
        <v/>
      </c>
      <c r="T748" s="11" t="str">
        <f>IF(IFERROR(VLOOKUP(N748,Home!$C$8:$R$1048576,11,FALSE),"")=0,"",IFERROR(VLOOKUP(N748,Home!$C$8:$R$1048576,11,FALSE),""))</f>
        <v/>
      </c>
      <c r="U748" s="11" t="str">
        <f>IF(IFERROR(VLOOKUP(O748,Home!$C$8:$R$1048576,12,FALSE),"")=0,"",IFERROR(VLOOKUP(O748,Home!$C$8:$R$1048576,12,FALSE),""))</f>
        <v/>
      </c>
      <c r="V748" s="11" t="str">
        <f>IF(IFERROR(VLOOKUP(O748,Home!$C$8:$R$1048576,8,FALSE),"")=0,"",IFERROR(VLOOKUP(O748,Home!$C$8:$R$1048576,8,FALSE),""))</f>
        <v/>
      </c>
      <c r="W748" s="11" t="str">
        <f>IF(OR(VLOOKUP(N748,Home!$C$7:$I$207,6,FALSE)="",VLOOKUP(N748,Home!$C$7:$I$207,7,FALSE)=""),"FEJL",SUM(Baggrundsark!$K$4:K748))</f>
        <v>FEJL</v>
      </c>
      <c r="Y748">
        <v>745</v>
      </c>
      <c r="Z748" s="1"/>
      <c r="AC748" s="44"/>
      <c r="AD748">
        <f t="shared" si="254"/>
        <v>0</v>
      </c>
      <c r="AE748">
        <f>SUM($AD$4:AD748)</f>
        <v>1</v>
      </c>
      <c r="AF748" s="103" t="str">
        <f>IFERROR(VLOOKUP(AN748,Home!$C$8:$E$207,3,FALSE),"")</f>
        <v/>
      </c>
      <c r="AG748" s="103" t="str">
        <f>IFERROR(VLOOKUP(AN748,Home!$C$8:$E$207,2,FALSE),"")</f>
        <v/>
      </c>
      <c r="AH748" s="104" t="str">
        <f>IF(VLOOKUP(AE748,Home!$C$8:$I$207,6,FALSE)="","",VLOOKUP(AE748,Home!$C$8:$I$207,6,FALSE))</f>
        <v/>
      </c>
      <c r="AI748" s="104" t="e">
        <f t="shared" si="262"/>
        <v>#VALUE!</v>
      </c>
      <c r="AJ748" s="105" t="e">
        <f t="shared" si="255"/>
        <v>#VALUE!</v>
      </c>
      <c r="AK748" s="103" t="e">
        <f t="shared" si="248"/>
        <v>#VALUE!</v>
      </c>
      <c r="AL748" s="103" t="e">
        <f t="shared" si="256"/>
        <v>#VALUE!</v>
      </c>
      <c r="AN748" t="str">
        <f>IF(OR(VLOOKUP(AE748,Home!$C$8:$I$207,6,FALSE)="",VLOOKUP(AE748,Home!$C$8:$I$207,7,FALSE)=""),"FEJL",Baggrundsark!AE748)</f>
        <v>FEJL</v>
      </c>
      <c r="AO748">
        <f>IF(VLOOKUP(AE748,Home!$C$8:$N$207,12,FALSE)="Timelønnet",1,0)</f>
        <v>0</v>
      </c>
      <c r="AP748">
        <f>SUM($AO$4:AO748)*AO748</f>
        <v>0</v>
      </c>
      <c r="AQ748">
        <f t="shared" si="263"/>
        <v>1</v>
      </c>
      <c r="AR748" t="str">
        <f t="shared" si="263"/>
        <v/>
      </c>
      <c r="AS748" t="e">
        <f t="shared" si="257"/>
        <v>#VALUE!</v>
      </c>
      <c r="AT748" s="45" t="e">
        <f t="shared" si="264"/>
        <v>#VALUE!</v>
      </c>
      <c r="AU748">
        <f>VLOOKUP(AQ748,Home!$C$8:$J$207,8,FALSE)</f>
        <v>0</v>
      </c>
    </row>
    <row r="749" spans="1:47" x14ac:dyDescent="0.25">
      <c r="A749" s="6">
        <f t="shared" si="249"/>
        <v>0</v>
      </c>
      <c r="B749" s="6">
        <f t="shared" si="258"/>
        <v>0</v>
      </c>
      <c r="C749" s="6" t="str">
        <f t="shared" si="250"/>
        <v/>
      </c>
      <c r="D749" s="7">
        <f t="shared" si="251"/>
        <v>0</v>
      </c>
      <c r="E749" s="7">
        <f t="shared" si="259"/>
        <v>0</v>
      </c>
      <c r="F749" s="7" t="str">
        <f t="shared" si="252"/>
        <v/>
      </c>
      <c r="G749" s="6">
        <f t="shared" si="253"/>
        <v>0</v>
      </c>
      <c r="H749" s="6">
        <f t="shared" si="260"/>
        <v>0</v>
      </c>
      <c r="I749" s="6" t="str">
        <f t="shared" si="261"/>
        <v/>
      </c>
      <c r="J749" s="11">
        <v>746</v>
      </c>
      <c r="K749" s="11">
        <f>IF(IFERROR(VLOOKUP(J749,Home!$A$8:$B$1048576,1,FALSE),0)=0,0,1)</f>
        <v>0</v>
      </c>
      <c r="L749" s="129" t="e">
        <f>IF(VLOOKUP(O749,Home!$C$8:$R$207,6,FALSE)="","",VLOOKUP(O749,Home!$C$8:$R$207,6,FALSE))</f>
        <v>#N/A</v>
      </c>
      <c r="M749" s="129" t="e">
        <f t="shared" si="246"/>
        <v>#N/A</v>
      </c>
      <c r="N749" s="11">
        <f>SUM($K$4:K749)</f>
        <v>200</v>
      </c>
      <c r="O749" s="11" t="str">
        <f>IF(P749="","",IF(IFERROR(VLOOKUP(N749,Home!$C$8:$R$1048576,1,FALSE),"")=0,"",IFERROR(VLOOKUP(N749,Home!$C$8:$R$1048576,1,FALSE),"")))</f>
        <v/>
      </c>
      <c r="P749" s="11" t="str">
        <f>IF(IFERROR(VLOOKUP(W749,Home!$C$8:$R$1048576,3,FALSE),"")=0,"",IFERROR(VLOOKUP(W749,Home!$C$8:$R$1048576,3,FALSE),""))</f>
        <v/>
      </c>
      <c r="Q749" s="11" t="str">
        <f t="shared" si="245"/>
        <v/>
      </c>
      <c r="R749" s="130" t="e">
        <f>VLOOKUP(Q749,'Baggrund til lister'!$G$4:$H$15,2,FALSE)</f>
        <v>#N/A</v>
      </c>
      <c r="S749" s="11" t="str">
        <f t="shared" si="247"/>
        <v/>
      </c>
      <c r="T749" s="11" t="str">
        <f>IF(IFERROR(VLOOKUP(N749,Home!$C$8:$R$1048576,11,FALSE),"")=0,"",IFERROR(VLOOKUP(N749,Home!$C$8:$R$1048576,11,FALSE),""))</f>
        <v/>
      </c>
      <c r="U749" s="11" t="str">
        <f>IF(IFERROR(VLOOKUP(O749,Home!$C$8:$R$1048576,12,FALSE),"")=0,"",IFERROR(VLOOKUP(O749,Home!$C$8:$R$1048576,12,FALSE),""))</f>
        <v/>
      </c>
      <c r="V749" s="11" t="str">
        <f>IF(IFERROR(VLOOKUP(O749,Home!$C$8:$R$1048576,8,FALSE),"")=0,"",IFERROR(VLOOKUP(O749,Home!$C$8:$R$1048576,8,FALSE),""))</f>
        <v/>
      </c>
      <c r="W749" s="11" t="str">
        <f>IF(OR(VLOOKUP(N749,Home!$C$7:$I$207,6,FALSE)="",VLOOKUP(N749,Home!$C$7:$I$207,7,FALSE)=""),"FEJL",SUM(Baggrundsark!$K$4:K749))</f>
        <v>FEJL</v>
      </c>
      <c r="Y749">
        <v>746</v>
      </c>
      <c r="Z749" s="1"/>
      <c r="AC749" s="44"/>
      <c r="AD749">
        <f t="shared" si="254"/>
        <v>0</v>
      </c>
      <c r="AE749">
        <f>SUM($AD$4:AD749)</f>
        <v>1</v>
      </c>
      <c r="AF749" s="103" t="str">
        <f>IFERROR(VLOOKUP(AN749,Home!$C$8:$E$207,3,FALSE),"")</f>
        <v/>
      </c>
      <c r="AG749" s="103" t="str">
        <f>IFERROR(VLOOKUP(AN749,Home!$C$8:$E$207,2,FALSE),"")</f>
        <v/>
      </c>
      <c r="AH749" s="104" t="str">
        <f>IF(VLOOKUP(AE749,Home!$C$8:$I$207,6,FALSE)="","",VLOOKUP(AE749,Home!$C$8:$I$207,6,FALSE))</f>
        <v/>
      </c>
      <c r="AI749" s="104" t="e">
        <f t="shared" si="262"/>
        <v>#VALUE!</v>
      </c>
      <c r="AJ749" s="105" t="e">
        <f t="shared" si="255"/>
        <v>#VALUE!</v>
      </c>
      <c r="AK749" s="103" t="e">
        <f t="shared" si="248"/>
        <v>#VALUE!</v>
      </c>
      <c r="AL749" s="103" t="e">
        <f t="shared" si="256"/>
        <v>#VALUE!</v>
      </c>
      <c r="AN749" t="str">
        <f>IF(OR(VLOOKUP(AE749,Home!$C$8:$I$207,6,FALSE)="",VLOOKUP(AE749,Home!$C$8:$I$207,7,FALSE)=""),"FEJL",Baggrundsark!AE749)</f>
        <v>FEJL</v>
      </c>
      <c r="AO749">
        <f>IF(VLOOKUP(AE749,Home!$C$8:$N$207,12,FALSE)="Timelønnet",1,0)</f>
        <v>0</v>
      </c>
      <c r="AP749">
        <f>SUM($AO$4:AO749)*AO749</f>
        <v>0</v>
      </c>
      <c r="AQ749">
        <f t="shared" si="263"/>
        <v>1</v>
      </c>
      <c r="AR749" t="str">
        <f t="shared" si="263"/>
        <v/>
      </c>
      <c r="AS749" t="e">
        <f t="shared" si="257"/>
        <v>#VALUE!</v>
      </c>
      <c r="AT749" s="45" t="e">
        <f t="shared" si="264"/>
        <v>#VALUE!</v>
      </c>
      <c r="AU749">
        <f>VLOOKUP(AQ749,Home!$C$8:$J$207,8,FALSE)</f>
        <v>0</v>
      </c>
    </row>
    <row r="750" spans="1:47" x14ac:dyDescent="0.25">
      <c r="A750" s="6">
        <f t="shared" si="249"/>
        <v>0</v>
      </c>
      <c r="B750" s="6">
        <f t="shared" si="258"/>
        <v>0</v>
      </c>
      <c r="C750" s="6" t="str">
        <f t="shared" si="250"/>
        <v/>
      </c>
      <c r="D750" s="7">
        <f t="shared" si="251"/>
        <v>0</v>
      </c>
      <c r="E750" s="7">
        <f t="shared" si="259"/>
        <v>0</v>
      </c>
      <c r="F750" s="7" t="str">
        <f t="shared" si="252"/>
        <v/>
      </c>
      <c r="G750" s="6">
        <f t="shared" si="253"/>
        <v>0</v>
      </c>
      <c r="H750" s="6">
        <f t="shared" si="260"/>
        <v>0</v>
      </c>
      <c r="I750" s="6" t="str">
        <f t="shared" si="261"/>
        <v/>
      </c>
      <c r="J750" s="11">
        <v>747</v>
      </c>
      <c r="K750" s="11">
        <f>IF(IFERROR(VLOOKUP(J750,Home!$A$8:$B$1048576,1,FALSE),0)=0,0,1)</f>
        <v>0</v>
      </c>
      <c r="L750" s="129" t="e">
        <f>IF(VLOOKUP(O750,Home!$C$8:$R$207,6,FALSE)="","",VLOOKUP(O750,Home!$C$8:$R$207,6,FALSE))</f>
        <v>#N/A</v>
      </c>
      <c r="M750" s="129" t="e">
        <f t="shared" si="246"/>
        <v>#N/A</v>
      </c>
      <c r="N750" s="11">
        <f>SUM($K$4:K750)</f>
        <v>200</v>
      </c>
      <c r="O750" s="11" t="str">
        <f>IF(P750="","",IF(IFERROR(VLOOKUP(N750,Home!$C$8:$R$1048576,1,FALSE),"")=0,"",IFERROR(VLOOKUP(N750,Home!$C$8:$R$1048576,1,FALSE),"")))</f>
        <v/>
      </c>
      <c r="P750" s="11" t="str">
        <f>IF(IFERROR(VLOOKUP(W750,Home!$C$8:$R$1048576,3,FALSE),"")=0,"",IFERROR(VLOOKUP(W750,Home!$C$8:$R$1048576,3,FALSE),""))</f>
        <v/>
      </c>
      <c r="Q750" s="11" t="str">
        <f t="shared" si="245"/>
        <v/>
      </c>
      <c r="R750" s="130" t="e">
        <f>VLOOKUP(Q750,'Baggrund til lister'!$G$4:$H$15,2,FALSE)</f>
        <v>#N/A</v>
      </c>
      <c r="S750" s="11" t="str">
        <f t="shared" si="247"/>
        <v/>
      </c>
      <c r="T750" s="11" t="str">
        <f>IF(IFERROR(VLOOKUP(N750,Home!$C$8:$R$1048576,11,FALSE),"")=0,"",IFERROR(VLOOKUP(N750,Home!$C$8:$R$1048576,11,FALSE),""))</f>
        <v/>
      </c>
      <c r="U750" s="11" t="str">
        <f>IF(IFERROR(VLOOKUP(O750,Home!$C$8:$R$1048576,12,FALSE),"")=0,"",IFERROR(VLOOKUP(O750,Home!$C$8:$R$1048576,12,FALSE),""))</f>
        <v/>
      </c>
      <c r="V750" s="11" t="str">
        <f>IF(IFERROR(VLOOKUP(O750,Home!$C$8:$R$1048576,8,FALSE),"")=0,"",IFERROR(VLOOKUP(O750,Home!$C$8:$R$1048576,8,FALSE),""))</f>
        <v/>
      </c>
      <c r="W750" s="11" t="str">
        <f>IF(OR(VLOOKUP(N750,Home!$C$7:$I$207,6,FALSE)="",VLOOKUP(N750,Home!$C$7:$I$207,7,FALSE)=""),"FEJL",SUM(Baggrundsark!$K$4:K750))</f>
        <v>FEJL</v>
      </c>
      <c r="Y750">
        <v>747</v>
      </c>
      <c r="Z750" s="1"/>
      <c r="AC750" s="44"/>
      <c r="AD750">
        <f t="shared" si="254"/>
        <v>0</v>
      </c>
      <c r="AE750">
        <f>SUM($AD$4:AD750)</f>
        <v>1</v>
      </c>
      <c r="AF750" s="103" t="str">
        <f>IFERROR(VLOOKUP(AN750,Home!$C$8:$E$207,3,FALSE),"")</f>
        <v/>
      </c>
      <c r="AG750" s="103" t="str">
        <f>IFERROR(VLOOKUP(AN750,Home!$C$8:$E$207,2,FALSE),"")</f>
        <v/>
      </c>
      <c r="AH750" s="104" t="str">
        <f>IF(VLOOKUP(AE750,Home!$C$8:$I$207,6,FALSE)="","",VLOOKUP(AE750,Home!$C$8:$I$207,6,FALSE))</f>
        <v/>
      </c>
      <c r="AI750" s="104" t="e">
        <f t="shared" si="262"/>
        <v>#VALUE!</v>
      </c>
      <c r="AJ750" s="105" t="e">
        <f t="shared" si="255"/>
        <v>#VALUE!</v>
      </c>
      <c r="AK750" s="103" t="e">
        <f t="shared" si="248"/>
        <v>#VALUE!</v>
      </c>
      <c r="AL750" s="103" t="e">
        <f t="shared" si="256"/>
        <v>#VALUE!</v>
      </c>
      <c r="AN750" t="str">
        <f>IF(OR(VLOOKUP(AE750,Home!$C$8:$I$207,6,FALSE)="",VLOOKUP(AE750,Home!$C$8:$I$207,7,FALSE)=""),"FEJL",Baggrundsark!AE750)</f>
        <v>FEJL</v>
      </c>
      <c r="AO750">
        <f>IF(VLOOKUP(AE750,Home!$C$8:$N$207,12,FALSE)="Timelønnet",1,0)</f>
        <v>0</v>
      </c>
      <c r="AP750">
        <f>SUM($AO$4:AO750)*AO750</f>
        <v>0</v>
      </c>
      <c r="AQ750">
        <f t="shared" si="263"/>
        <v>1</v>
      </c>
      <c r="AR750" t="str">
        <f t="shared" si="263"/>
        <v/>
      </c>
      <c r="AS750" t="e">
        <f t="shared" si="257"/>
        <v>#VALUE!</v>
      </c>
      <c r="AT750" s="45" t="e">
        <f t="shared" si="264"/>
        <v>#VALUE!</v>
      </c>
      <c r="AU750">
        <f>VLOOKUP(AQ750,Home!$C$8:$J$207,8,FALSE)</f>
        <v>0</v>
      </c>
    </row>
    <row r="751" spans="1:47" x14ac:dyDescent="0.25">
      <c r="A751" s="6">
        <f t="shared" si="249"/>
        <v>0</v>
      </c>
      <c r="B751" s="6">
        <f t="shared" si="258"/>
        <v>0</v>
      </c>
      <c r="C751" s="6" t="str">
        <f t="shared" si="250"/>
        <v/>
      </c>
      <c r="D751" s="7">
        <f t="shared" si="251"/>
        <v>0</v>
      </c>
      <c r="E751" s="7">
        <f t="shared" si="259"/>
        <v>0</v>
      </c>
      <c r="F751" s="7" t="str">
        <f t="shared" si="252"/>
        <v/>
      </c>
      <c r="G751" s="6">
        <f t="shared" si="253"/>
        <v>0</v>
      </c>
      <c r="H751" s="6">
        <f t="shared" si="260"/>
        <v>0</v>
      </c>
      <c r="I751" s="6" t="str">
        <f t="shared" si="261"/>
        <v/>
      </c>
      <c r="J751" s="11">
        <v>748</v>
      </c>
      <c r="K751" s="11">
        <f>IF(IFERROR(VLOOKUP(J751,Home!$A$8:$B$1048576,1,FALSE),0)=0,0,1)</f>
        <v>0</v>
      </c>
      <c r="L751" s="129" t="e">
        <f>IF(VLOOKUP(O751,Home!$C$8:$R$207,6,FALSE)="","",VLOOKUP(O751,Home!$C$8:$R$207,6,FALSE))</f>
        <v>#N/A</v>
      </c>
      <c r="M751" s="129" t="e">
        <f t="shared" si="246"/>
        <v>#N/A</v>
      </c>
      <c r="N751" s="11">
        <f>SUM($K$4:K751)</f>
        <v>200</v>
      </c>
      <c r="O751" s="11" t="str">
        <f>IF(P751="","",IF(IFERROR(VLOOKUP(N751,Home!$C$8:$R$1048576,1,FALSE),"")=0,"",IFERROR(VLOOKUP(N751,Home!$C$8:$R$1048576,1,FALSE),"")))</f>
        <v/>
      </c>
      <c r="P751" s="11" t="str">
        <f>IF(IFERROR(VLOOKUP(W751,Home!$C$8:$R$1048576,3,FALSE),"")=0,"",IFERROR(VLOOKUP(W751,Home!$C$8:$R$1048576,3,FALSE),""))</f>
        <v/>
      </c>
      <c r="Q751" s="11" t="str">
        <f t="shared" si="245"/>
        <v/>
      </c>
      <c r="R751" s="130" t="e">
        <f>VLOOKUP(Q751,'Baggrund til lister'!$G$4:$H$15,2,FALSE)</f>
        <v>#N/A</v>
      </c>
      <c r="S751" s="11" t="str">
        <f t="shared" si="247"/>
        <v/>
      </c>
      <c r="T751" s="11" t="str">
        <f>IF(IFERROR(VLOOKUP(N751,Home!$C$8:$R$1048576,11,FALSE),"")=0,"",IFERROR(VLOOKUP(N751,Home!$C$8:$R$1048576,11,FALSE),""))</f>
        <v/>
      </c>
      <c r="U751" s="11" t="str">
        <f>IF(IFERROR(VLOOKUP(O751,Home!$C$8:$R$1048576,12,FALSE),"")=0,"",IFERROR(VLOOKUP(O751,Home!$C$8:$R$1048576,12,FALSE),""))</f>
        <v/>
      </c>
      <c r="V751" s="11" t="str">
        <f>IF(IFERROR(VLOOKUP(O751,Home!$C$8:$R$1048576,8,FALSE),"")=0,"",IFERROR(VLOOKUP(O751,Home!$C$8:$R$1048576,8,FALSE),""))</f>
        <v/>
      </c>
      <c r="W751" s="11" t="str">
        <f>IF(OR(VLOOKUP(N751,Home!$C$7:$I$207,6,FALSE)="",VLOOKUP(N751,Home!$C$7:$I$207,7,FALSE)=""),"FEJL",SUM(Baggrundsark!$K$4:K751))</f>
        <v>FEJL</v>
      </c>
      <c r="Y751">
        <v>748</v>
      </c>
      <c r="Z751" s="1"/>
      <c r="AC751" s="44"/>
      <c r="AD751">
        <f t="shared" si="254"/>
        <v>0</v>
      </c>
      <c r="AE751">
        <f>SUM($AD$4:AD751)</f>
        <v>1</v>
      </c>
      <c r="AF751" s="103" t="str">
        <f>IFERROR(VLOOKUP(AN751,Home!$C$8:$E$207,3,FALSE),"")</f>
        <v/>
      </c>
      <c r="AG751" s="103" t="str">
        <f>IFERROR(VLOOKUP(AN751,Home!$C$8:$E$207,2,FALSE),"")</f>
        <v/>
      </c>
      <c r="AH751" s="104" t="str">
        <f>IF(VLOOKUP(AE751,Home!$C$8:$I$207,6,FALSE)="","",VLOOKUP(AE751,Home!$C$8:$I$207,6,FALSE))</f>
        <v/>
      </c>
      <c r="AI751" s="104" t="e">
        <f t="shared" si="262"/>
        <v>#VALUE!</v>
      </c>
      <c r="AJ751" s="105" t="e">
        <f t="shared" si="255"/>
        <v>#VALUE!</v>
      </c>
      <c r="AK751" s="103" t="e">
        <f t="shared" si="248"/>
        <v>#VALUE!</v>
      </c>
      <c r="AL751" s="103" t="e">
        <f t="shared" si="256"/>
        <v>#VALUE!</v>
      </c>
      <c r="AN751" t="str">
        <f>IF(OR(VLOOKUP(AE751,Home!$C$8:$I$207,6,FALSE)="",VLOOKUP(AE751,Home!$C$8:$I$207,7,FALSE)=""),"FEJL",Baggrundsark!AE751)</f>
        <v>FEJL</v>
      </c>
      <c r="AO751">
        <f>IF(VLOOKUP(AE751,Home!$C$8:$N$207,12,FALSE)="Timelønnet",1,0)</f>
        <v>0</v>
      </c>
      <c r="AP751">
        <f>SUM($AO$4:AO751)*AO751</f>
        <v>0</v>
      </c>
      <c r="AQ751">
        <f t="shared" si="263"/>
        <v>1</v>
      </c>
      <c r="AR751" t="str">
        <f t="shared" si="263"/>
        <v/>
      </c>
      <c r="AS751" t="e">
        <f t="shared" si="257"/>
        <v>#VALUE!</v>
      </c>
      <c r="AT751" s="45" t="e">
        <f t="shared" si="264"/>
        <v>#VALUE!</v>
      </c>
      <c r="AU751">
        <f>VLOOKUP(AQ751,Home!$C$8:$J$207,8,FALSE)</f>
        <v>0</v>
      </c>
    </row>
    <row r="752" spans="1:47" x14ac:dyDescent="0.25">
      <c r="A752" s="6">
        <f t="shared" si="249"/>
        <v>0</v>
      </c>
      <c r="B752" s="6">
        <f t="shared" si="258"/>
        <v>0</v>
      </c>
      <c r="C752" s="6" t="str">
        <f t="shared" si="250"/>
        <v/>
      </c>
      <c r="D752" s="7">
        <f t="shared" si="251"/>
        <v>0</v>
      </c>
      <c r="E752" s="7">
        <f t="shared" si="259"/>
        <v>0</v>
      </c>
      <c r="F752" s="7" t="str">
        <f t="shared" si="252"/>
        <v/>
      </c>
      <c r="G752" s="6">
        <f t="shared" si="253"/>
        <v>0</v>
      </c>
      <c r="H752" s="6">
        <f t="shared" si="260"/>
        <v>0</v>
      </c>
      <c r="I752" s="6" t="str">
        <f t="shared" si="261"/>
        <v/>
      </c>
      <c r="J752" s="11">
        <v>749</v>
      </c>
      <c r="K752" s="11">
        <f>IF(IFERROR(VLOOKUP(J752,Home!$A$8:$B$1048576,1,FALSE),0)=0,0,1)</f>
        <v>0</v>
      </c>
      <c r="L752" s="129" t="e">
        <f>IF(VLOOKUP(O752,Home!$C$8:$R$207,6,FALSE)="","",VLOOKUP(O752,Home!$C$8:$R$207,6,FALSE))</f>
        <v>#N/A</v>
      </c>
      <c r="M752" s="129" t="e">
        <f t="shared" si="246"/>
        <v>#N/A</v>
      </c>
      <c r="N752" s="11">
        <f>SUM($K$4:K752)</f>
        <v>200</v>
      </c>
      <c r="O752" s="11" t="str">
        <f>IF(P752="","",IF(IFERROR(VLOOKUP(N752,Home!$C$8:$R$1048576,1,FALSE),"")=0,"",IFERROR(VLOOKUP(N752,Home!$C$8:$R$1048576,1,FALSE),"")))</f>
        <v/>
      </c>
      <c r="P752" s="11" t="str">
        <f>IF(IFERROR(VLOOKUP(W752,Home!$C$8:$R$1048576,3,FALSE),"")=0,"",IFERROR(VLOOKUP(W752,Home!$C$8:$R$1048576,3,FALSE),""))</f>
        <v/>
      </c>
      <c r="Q752" s="11" t="str">
        <f t="shared" si="245"/>
        <v/>
      </c>
      <c r="R752" s="130" t="e">
        <f>VLOOKUP(Q752,'Baggrund til lister'!$G$4:$H$15,2,FALSE)</f>
        <v>#N/A</v>
      </c>
      <c r="S752" s="11" t="str">
        <f t="shared" si="247"/>
        <v/>
      </c>
      <c r="T752" s="11" t="str">
        <f>IF(IFERROR(VLOOKUP(N752,Home!$C$8:$R$1048576,11,FALSE),"")=0,"",IFERROR(VLOOKUP(N752,Home!$C$8:$R$1048576,11,FALSE),""))</f>
        <v/>
      </c>
      <c r="U752" s="11" t="str">
        <f>IF(IFERROR(VLOOKUP(O752,Home!$C$8:$R$1048576,12,FALSE),"")=0,"",IFERROR(VLOOKUP(O752,Home!$C$8:$R$1048576,12,FALSE),""))</f>
        <v/>
      </c>
      <c r="V752" s="11" t="str">
        <f>IF(IFERROR(VLOOKUP(O752,Home!$C$8:$R$1048576,8,FALSE),"")=0,"",IFERROR(VLOOKUP(O752,Home!$C$8:$R$1048576,8,FALSE),""))</f>
        <v/>
      </c>
      <c r="W752" s="11" t="str">
        <f>IF(OR(VLOOKUP(N752,Home!$C$7:$I$207,6,FALSE)="",VLOOKUP(N752,Home!$C$7:$I$207,7,FALSE)=""),"FEJL",SUM(Baggrundsark!$K$4:K752))</f>
        <v>FEJL</v>
      </c>
      <c r="Y752">
        <v>749</v>
      </c>
      <c r="Z752" s="1"/>
      <c r="AC752" s="44"/>
      <c r="AD752">
        <f t="shared" si="254"/>
        <v>0</v>
      </c>
      <c r="AE752">
        <f>SUM($AD$4:AD752)</f>
        <v>1</v>
      </c>
      <c r="AF752" s="103" t="str">
        <f>IFERROR(VLOOKUP(AN752,Home!$C$8:$E$207,3,FALSE),"")</f>
        <v/>
      </c>
      <c r="AG752" s="103" t="str">
        <f>IFERROR(VLOOKUP(AN752,Home!$C$8:$E$207,2,FALSE),"")</f>
        <v/>
      </c>
      <c r="AH752" s="104" t="str">
        <f>IF(VLOOKUP(AE752,Home!$C$8:$I$207,6,FALSE)="","",VLOOKUP(AE752,Home!$C$8:$I$207,6,FALSE))</f>
        <v/>
      </c>
      <c r="AI752" s="104" t="e">
        <f t="shared" si="262"/>
        <v>#VALUE!</v>
      </c>
      <c r="AJ752" s="105" t="e">
        <f t="shared" si="255"/>
        <v>#VALUE!</v>
      </c>
      <c r="AK752" s="103" t="e">
        <f t="shared" si="248"/>
        <v>#VALUE!</v>
      </c>
      <c r="AL752" s="103" t="e">
        <f t="shared" si="256"/>
        <v>#VALUE!</v>
      </c>
      <c r="AN752" t="str">
        <f>IF(OR(VLOOKUP(AE752,Home!$C$8:$I$207,6,FALSE)="",VLOOKUP(AE752,Home!$C$8:$I$207,7,FALSE)=""),"FEJL",Baggrundsark!AE752)</f>
        <v>FEJL</v>
      </c>
      <c r="AO752">
        <f>IF(VLOOKUP(AE752,Home!$C$8:$N$207,12,FALSE)="Timelønnet",1,0)</f>
        <v>0</v>
      </c>
      <c r="AP752">
        <f>SUM($AO$4:AO752)*AO752</f>
        <v>0</v>
      </c>
      <c r="AQ752">
        <f t="shared" si="263"/>
        <v>1</v>
      </c>
      <c r="AR752" t="str">
        <f t="shared" si="263"/>
        <v/>
      </c>
      <c r="AS752" t="e">
        <f t="shared" si="257"/>
        <v>#VALUE!</v>
      </c>
      <c r="AT752" s="45" t="e">
        <f t="shared" si="264"/>
        <v>#VALUE!</v>
      </c>
      <c r="AU752">
        <f>VLOOKUP(AQ752,Home!$C$8:$J$207,8,FALSE)</f>
        <v>0</v>
      </c>
    </row>
    <row r="753" spans="1:47" x14ac:dyDescent="0.25">
      <c r="A753" s="6">
        <f t="shared" si="249"/>
        <v>0</v>
      </c>
      <c r="B753" s="6">
        <f t="shared" si="258"/>
        <v>0</v>
      </c>
      <c r="C753" s="6" t="str">
        <f t="shared" si="250"/>
        <v/>
      </c>
      <c r="D753" s="7">
        <f t="shared" si="251"/>
        <v>0</v>
      </c>
      <c r="E753" s="7">
        <f t="shared" si="259"/>
        <v>0</v>
      </c>
      <c r="F753" s="7" t="str">
        <f t="shared" si="252"/>
        <v/>
      </c>
      <c r="G753" s="6">
        <f t="shared" si="253"/>
        <v>0</v>
      </c>
      <c r="H753" s="6">
        <f t="shared" si="260"/>
        <v>0</v>
      </c>
      <c r="I753" s="6" t="str">
        <f t="shared" si="261"/>
        <v/>
      </c>
      <c r="J753" s="11">
        <v>750</v>
      </c>
      <c r="K753" s="11">
        <f>IF(IFERROR(VLOOKUP(J753,Home!$A$8:$B$1048576,1,FALSE),0)=0,0,1)</f>
        <v>0</v>
      </c>
      <c r="L753" s="129" t="e">
        <f>IF(VLOOKUP(O753,Home!$C$8:$R$207,6,FALSE)="","",VLOOKUP(O753,Home!$C$8:$R$207,6,FALSE))</f>
        <v>#N/A</v>
      </c>
      <c r="M753" s="129" t="e">
        <f t="shared" si="246"/>
        <v>#N/A</v>
      </c>
      <c r="N753" s="11">
        <f>SUM($K$4:K753)</f>
        <v>200</v>
      </c>
      <c r="O753" s="11" t="str">
        <f>IF(P753="","",IF(IFERROR(VLOOKUP(N753,Home!$C$8:$R$1048576,1,FALSE),"")=0,"",IFERROR(VLOOKUP(N753,Home!$C$8:$R$1048576,1,FALSE),"")))</f>
        <v/>
      </c>
      <c r="P753" s="11" t="str">
        <f>IF(IFERROR(VLOOKUP(W753,Home!$C$8:$R$1048576,3,FALSE),"")=0,"",IFERROR(VLOOKUP(W753,Home!$C$8:$R$1048576,3,FALSE),""))</f>
        <v/>
      </c>
      <c r="Q753" s="11" t="str">
        <f t="shared" si="245"/>
        <v/>
      </c>
      <c r="R753" s="130" t="e">
        <f>VLOOKUP(Q753,'Baggrund til lister'!$G$4:$H$15,2,FALSE)</f>
        <v>#N/A</v>
      </c>
      <c r="S753" s="11" t="str">
        <f t="shared" si="247"/>
        <v/>
      </c>
      <c r="T753" s="11" t="str">
        <f>IF(IFERROR(VLOOKUP(N753,Home!$C$8:$R$1048576,11,FALSE),"")=0,"",IFERROR(VLOOKUP(N753,Home!$C$8:$R$1048576,11,FALSE),""))</f>
        <v/>
      </c>
      <c r="U753" s="11" t="str">
        <f>IF(IFERROR(VLOOKUP(O753,Home!$C$8:$R$1048576,12,FALSE),"")=0,"",IFERROR(VLOOKUP(O753,Home!$C$8:$R$1048576,12,FALSE),""))</f>
        <v/>
      </c>
      <c r="V753" s="11" t="str">
        <f>IF(IFERROR(VLOOKUP(O753,Home!$C$8:$R$1048576,8,FALSE),"")=0,"",IFERROR(VLOOKUP(O753,Home!$C$8:$R$1048576,8,FALSE),""))</f>
        <v/>
      </c>
      <c r="W753" s="11" t="str">
        <f>IF(OR(VLOOKUP(N753,Home!$C$7:$I$207,6,FALSE)="",VLOOKUP(N753,Home!$C$7:$I$207,7,FALSE)=""),"FEJL",SUM(Baggrundsark!$K$4:K753))</f>
        <v>FEJL</v>
      </c>
      <c r="Y753">
        <v>750</v>
      </c>
      <c r="Z753" s="1"/>
      <c r="AC753" s="44"/>
      <c r="AD753">
        <f t="shared" si="254"/>
        <v>0</v>
      </c>
      <c r="AE753">
        <f>SUM($AD$4:AD753)</f>
        <v>1</v>
      </c>
      <c r="AF753" s="103" t="str">
        <f>IFERROR(VLOOKUP(AN753,Home!$C$8:$E$207,3,FALSE),"")</f>
        <v/>
      </c>
      <c r="AG753" s="103" t="str">
        <f>IFERROR(VLOOKUP(AN753,Home!$C$8:$E$207,2,FALSE),"")</f>
        <v/>
      </c>
      <c r="AH753" s="104" t="str">
        <f>IF(VLOOKUP(AE753,Home!$C$8:$I$207,6,FALSE)="","",VLOOKUP(AE753,Home!$C$8:$I$207,6,FALSE))</f>
        <v/>
      </c>
      <c r="AI753" s="104" t="e">
        <f t="shared" si="262"/>
        <v>#VALUE!</v>
      </c>
      <c r="AJ753" s="105" t="e">
        <f t="shared" si="255"/>
        <v>#VALUE!</v>
      </c>
      <c r="AK753" s="103" t="e">
        <f t="shared" si="248"/>
        <v>#VALUE!</v>
      </c>
      <c r="AL753" s="103" t="e">
        <f t="shared" si="256"/>
        <v>#VALUE!</v>
      </c>
      <c r="AN753" t="str">
        <f>IF(OR(VLOOKUP(AE753,Home!$C$8:$I$207,6,FALSE)="",VLOOKUP(AE753,Home!$C$8:$I$207,7,FALSE)=""),"FEJL",Baggrundsark!AE753)</f>
        <v>FEJL</v>
      </c>
      <c r="AO753">
        <f>IF(VLOOKUP(AE753,Home!$C$8:$N$207,12,FALSE)="Timelønnet",1,0)</f>
        <v>0</v>
      </c>
      <c r="AP753">
        <f>SUM($AO$4:AO753)*AO753</f>
        <v>0</v>
      </c>
      <c r="AQ753">
        <f t="shared" si="263"/>
        <v>1</v>
      </c>
      <c r="AR753" t="str">
        <f t="shared" si="263"/>
        <v/>
      </c>
      <c r="AS753" t="e">
        <f t="shared" si="257"/>
        <v>#VALUE!</v>
      </c>
      <c r="AT753" s="45" t="e">
        <f t="shared" si="264"/>
        <v>#VALUE!</v>
      </c>
      <c r="AU753">
        <f>VLOOKUP(AQ753,Home!$C$8:$J$207,8,FALSE)</f>
        <v>0</v>
      </c>
    </row>
    <row r="754" spans="1:47" x14ac:dyDescent="0.25">
      <c r="A754" s="6">
        <f t="shared" si="249"/>
        <v>0</v>
      </c>
      <c r="B754" s="6">
        <f t="shared" si="258"/>
        <v>0</v>
      </c>
      <c r="C754" s="6" t="str">
        <f t="shared" si="250"/>
        <v/>
      </c>
      <c r="D754" s="7">
        <f t="shared" si="251"/>
        <v>0</v>
      </c>
      <c r="E754" s="7">
        <f t="shared" si="259"/>
        <v>0</v>
      </c>
      <c r="F754" s="7" t="str">
        <f t="shared" si="252"/>
        <v/>
      </c>
      <c r="G754" s="6">
        <f t="shared" si="253"/>
        <v>0</v>
      </c>
      <c r="H754" s="6">
        <f t="shared" si="260"/>
        <v>0</v>
      </c>
      <c r="I754" s="6" t="str">
        <f t="shared" si="261"/>
        <v/>
      </c>
      <c r="J754" s="11">
        <v>751</v>
      </c>
      <c r="K754" s="11">
        <f>IF(IFERROR(VLOOKUP(J754,Home!$A$8:$B$1048576,1,FALSE),0)=0,0,1)</f>
        <v>0</v>
      </c>
      <c r="L754" s="129" t="e">
        <f>IF(VLOOKUP(O754,Home!$C$8:$R$207,6,FALSE)="","",VLOOKUP(O754,Home!$C$8:$R$207,6,FALSE))</f>
        <v>#N/A</v>
      </c>
      <c r="M754" s="129" t="e">
        <f t="shared" si="246"/>
        <v>#N/A</v>
      </c>
      <c r="N754" s="11">
        <f>SUM($K$4:K754)</f>
        <v>200</v>
      </c>
      <c r="O754" s="11" t="str">
        <f>IF(P754="","",IF(IFERROR(VLOOKUP(N754,Home!$C$8:$R$1048576,1,FALSE),"")=0,"",IFERROR(VLOOKUP(N754,Home!$C$8:$R$1048576,1,FALSE),"")))</f>
        <v/>
      </c>
      <c r="P754" s="11" t="str">
        <f>IF(IFERROR(VLOOKUP(W754,Home!$C$8:$R$1048576,3,FALSE),"")=0,"",IFERROR(VLOOKUP(W754,Home!$C$8:$R$1048576,3,FALSE),""))</f>
        <v/>
      </c>
      <c r="Q754" s="11" t="str">
        <f t="shared" si="245"/>
        <v/>
      </c>
      <c r="R754" s="130" t="e">
        <f>VLOOKUP(Q754,'Baggrund til lister'!$G$4:$H$15,2,FALSE)</f>
        <v>#N/A</v>
      </c>
      <c r="S754" s="11" t="str">
        <f t="shared" si="247"/>
        <v/>
      </c>
      <c r="T754" s="11" t="str">
        <f>IF(IFERROR(VLOOKUP(N754,Home!$C$8:$R$1048576,11,FALSE),"")=0,"",IFERROR(VLOOKUP(N754,Home!$C$8:$R$1048576,11,FALSE),""))</f>
        <v/>
      </c>
      <c r="U754" s="11" t="str">
        <f>IF(IFERROR(VLOOKUP(O754,Home!$C$8:$R$1048576,12,FALSE),"")=0,"",IFERROR(VLOOKUP(O754,Home!$C$8:$R$1048576,12,FALSE),""))</f>
        <v/>
      </c>
      <c r="V754" s="11" t="str">
        <f>IF(IFERROR(VLOOKUP(O754,Home!$C$8:$R$1048576,8,FALSE),"")=0,"",IFERROR(VLOOKUP(O754,Home!$C$8:$R$1048576,8,FALSE),""))</f>
        <v/>
      </c>
      <c r="W754" s="11" t="str">
        <f>IF(OR(VLOOKUP(N754,Home!$C$7:$I$207,6,FALSE)="",VLOOKUP(N754,Home!$C$7:$I$207,7,FALSE)=""),"FEJL",SUM(Baggrundsark!$K$4:K754))</f>
        <v>FEJL</v>
      </c>
      <c r="Y754">
        <v>751</v>
      </c>
      <c r="Z754" s="1"/>
      <c r="AC754" s="44"/>
      <c r="AD754">
        <f t="shared" si="254"/>
        <v>0</v>
      </c>
      <c r="AE754">
        <f>SUM($AD$4:AD754)</f>
        <v>1</v>
      </c>
      <c r="AF754" s="103" t="str">
        <f>IFERROR(VLOOKUP(AN754,Home!$C$8:$E$207,3,FALSE),"")</f>
        <v/>
      </c>
      <c r="AG754" s="103" t="str">
        <f>IFERROR(VLOOKUP(AN754,Home!$C$8:$E$207,2,FALSE),"")</f>
        <v/>
      </c>
      <c r="AH754" s="104" t="str">
        <f>IF(VLOOKUP(AE754,Home!$C$8:$I$207,6,FALSE)="","",VLOOKUP(AE754,Home!$C$8:$I$207,6,FALSE))</f>
        <v/>
      </c>
      <c r="AI754" s="104" t="e">
        <f t="shared" si="262"/>
        <v>#VALUE!</v>
      </c>
      <c r="AJ754" s="105" t="e">
        <f t="shared" si="255"/>
        <v>#VALUE!</v>
      </c>
      <c r="AK754" s="103" t="e">
        <f t="shared" si="248"/>
        <v>#VALUE!</v>
      </c>
      <c r="AL754" s="103" t="e">
        <f t="shared" si="256"/>
        <v>#VALUE!</v>
      </c>
      <c r="AN754" t="str">
        <f>IF(OR(VLOOKUP(AE754,Home!$C$8:$I$207,6,FALSE)="",VLOOKUP(AE754,Home!$C$8:$I$207,7,FALSE)=""),"FEJL",Baggrundsark!AE754)</f>
        <v>FEJL</v>
      </c>
      <c r="AO754">
        <f>IF(VLOOKUP(AE754,Home!$C$8:$N$207,12,FALSE)="Timelønnet",1,0)</f>
        <v>0</v>
      </c>
      <c r="AP754">
        <f>SUM($AO$4:AO754)*AO754</f>
        <v>0</v>
      </c>
      <c r="AQ754">
        <f t="shared" si="263"/>
        <v>1</v>
      </c>
      <c r="AR754" t="str">
        <f t="shared" si="263"/>
        <v/>
      </c>
      <c r="AS754" t="e">
        <f t="shared" si="257"/>
        <v>#VALUE!</v>
      </c>
      <c r="AT754" s="45" t="e">
        <f t="shared" si="264"/>
        <v>#VALUE!</v>
      </c>
      <c r="AU754">
        <f>VLOOKUP(AQ754,Home!$C$8:$J$207,8,FALSE)</f>
        <v>0</v>
      </c>
    </row>
    <row r="755" spans="1:47" x14ac:dyDescent="0.25">
      <c r="A755" s="6">
        <f t="shared" si="249"/>
        <v>0</v>
      </c>
      <c r="B755" s="6">
        <f t="shared" si="258"/>
        <v>0</v>
      </c>
      <c r="C755" s="6" t="str">
        <f t="shared" si="250"/>
        <v/>
      </c>
      <c r="D755" s="7">
        <f t="shared" si="251"/>
        <v>0</v>
      </c>
      <c r="E755" s="7">
        <f t="shared" si="259"/>
        <v>0</v>
      </c>
      <c r="F755" s="7" t="str">
        <f t="shared" si="252"/>
        <v/>
      </c>
      <c r="G755" s="6">
        <f t="shared" si="253"/>
        <v>0</v>
      </c>
      <c r="H755" s="6">
        <f t="shared" si="260"/>
        <v>0</v>
      </c>
      <c r="I755" s="6" t="str">
        <f t="shared" si="261"/>
        <v/>
      </c>
      <c r="J755" s="11">
        <v>752</v>
      </c>
      <c r="K755" s="11">
        <f>IF(IFERROR(VLOOKUP(J755,Home!$A$8:$B$1048576,1,FALSE),0)=0,0,1)</f>
        <v>0</v>
      </c>
      <c r="L755" s="129" t="e">
        <f>IF(VLOOKUP(O755,Home!$C$8:$R$207,6,FALSE)="","",VLOOKUP(O755,Home!$C$8:$R$207,6,FALSE))</f>
        <v>#N/A</v>
      </c>
      <c r="M755" s="129" t="e">
        <f t="shared" si="246"/>
        <v>#N/A</v>
      </c>
      <c r="N755" s="11">
        <f>SUM($K$4:K755)</f>
        <v>200</v>
      </c>
      <c r="O755" s="11" t="str">
        <f>IF(P755="","",IF(IFERROR(VLOOKUP(N755,Home!$C$8:$R$1048576,1,FALSE),"")=0,"",IFERROR(VLOOKUP(N755,Home!$C$8:$R$1048576,1,FALSE),"")))</f>
        <v/>
      </c>
      <c r="P755" s="11" t="str">
        <f>IF(IFERROR(VLOOKUP(W755,Home!$C$8:$R$1048576,3,FALSE),"")=0,"",IFERROR(VLOOKUP(W755,Home!$C$8:$R$1048576,3,FALSE),""))</f>
        <v/>
      </c>
      <c r="Q755" s="11" t="str">
        <f t="shared" si="245"/>
        <v/>
      </c>
      <c r="R755" s="130" t="e">
        <f>VLOOKUP(Q755,'Baggrund til lister'!$G$4:$H$15,2,FALSE)</f>
        <v>#N/A</v>
      </c>
      <c r="S755" s="11" t="str">
        <f t="shared" si="247"/>
        <v/>
      </c>
      <c r="T755" s="11" t="str">
        <f>IF(IFERROR(VLOOKUP(N755,Home!$C$8:$R$1048576,11,FALSE),"")=0,"",IFERROR(VLOOKUP(N755,Home!$C$8:$R$1048576,11,FALSE),""))</f>
        <v/>
      </c>
      <c r="U755" s="11" t="str">
        <f>IF(IFERROR(VLOOKUP(O755,Home!$C$8:$R$1048576,12,FALSE),"")=0,"",IFERROR(VLOOKUP(O755,Home!$C$8:$R$1048576,12,FALSE),""))</f>
        <v/>
      </c>
      <c r="V755" s="11" t="str">
        <f>IF(IFERROR(VLOOKUP(O755,Home!$C$8:$R$1048576,8,FALSE),"")=0,"",IFERROR(VLOOKUP(O755,Home!$C$8:$R$1048576,8,FALSE),""))</f>
        <v/>
      </c>
      <c r="W755" s="11" t="str">
        <f>IF(OR(VLOOKUP(N755,Home!$C$7:$I$207,6,FALSE)="",VLOOKUP(N755,Home!$C$7:$I$207,7,FALSE)=""),"FEJL",SUM(Baggrundsark!$K$4:K755))</f>
        <v>FEJL</v>
      </c>
      <c r="Y755">
        <v>752</v>
      </c>
      <c r="Z755" s="1"/>
      <c r="AC755" s="44"/>
      <c r="AD755">
        <f t="shared" si="254"/>
        <v>0</v>
      </c>
      <c r="AE755">
        <f>SUM($AD$4:AD755)</f>
        <v>1</v>
      </c>
      <c r="AF755" s="103" t="str">
        <f>IFERROR(VLOOKUP(AN755,Home!$C$8:$E$207,3,FALSE),"")</f>
        <v/>
      </c>
      <c r="AG755" s="103" t="str">
        <f>IFERROR(VLOOKUP(AN755,Home!$C$8:$E$207,2,FALSE),"")</f>
        <v/>
      </c>
      <c r="AH755" s="104" t="str">
        <f>IF(VLOOKUP(AE755,Home!$C$8:$I$207,6,FALSE)="","",VLOOKUP(AE755,Home!$C$8:$I$207,6,FALSE))</f>
        <v/>
      </c>
      <c r="AI755" s="104" t="e">
        <f t="shared" si="262"/>
        <v>#VALUE!</v>
      </c>
      <c r="AJ755" s="105" t="e">
        <f t="shared" si="255"/>
        <v>#VALUE!</v>
      </c>
      <c r="AK755" s="103" t="e">
        <f t="shared" si="248"/>
        <v>#VALUE!</v>
      </c>
      <c r="AL755" s="103" t="e">
        <f t="shared" si="256"/>
        <v>#VALUE!</v>
      </c>
      <c r="AN755" t="str">
        <f>IF(OR(VLOOKUP(AE755,Home!$C$8:$I$207,6,FALSE)="",VLOOKUP(AE755,Home!$C$8:$I$207,7,FALSE)=""),"FEJL",Baggrundsark!AE755)</f>
        <v>FEJL</v>
      </c>
      <c r="AO755">
        <f>IF(VLOOKUP(AE755,Home!$C$8:$N$207,12,FALSE)="Timelønnet",1,0)</f>
        <v>0</v>
      </c>
      <c r="AP755">
        <f>SUM($AO$4:AO755)*AO755</f>
        <v>0</v>
      </c>
      <c r="AQ755">
        <f t="shared" si="263"/>
        <v>1</v>
      </c>
      <c r="AR755" t="str">
        <f t="shared" si="263"/>
        <v/>
      </c>
      <c r="AS755" t="e">
        <f t="shared" si="257"/>
        <v>#VALUE!</v>
      </c>
      <c r="AT755" s="45" t="e">
        <f t="shared" si="264"/>
        <v>#VALUE!</v>
      </c>
      <c r="AU755">
        <f>VLOOKUP(AQ755,Home!$C$8:$J$207,8,FALSE)</f>
        <v>0</v>
      </c>
    </row>
    <row r="756" spans="1:47" x14ac:dyDescent="0.25">
      <c r="A756" s="6">
        <f t="shared" si="249"/>
        <v>0</v>
      </c>
      <c r="B756" s="6">
        <f t="shared" si="258"/>
        <v>0</v>
      </c>
      <c r="C756" s="6" t="str">
        <f t="shared" si="250"/>
        <v/>
      </c>
      <c r="D756" s="7">
        <f t="shared" si="251"/>
        <v>0</v>
      </c>
      <c r="E756" s="7">
        <f t="shared" si="259"/>
        <v>0</v>
      </c>
      <c r="F756" s="7" t="str">
        <f t="shared" si="252"/>
        <v/>
      </c>
      <c r="G756" s="6">
        <f t="shared" si="253"/>
        <v>0</v>
      </c>
      <c r="H756" s="6">
        <f t="shared" si="260"/>
        <v>0</v>
      </c>
      <c r="I756" s="6" t="str">
        <f t="shared" si="261"/>
        <v/>
      </c>
      <c r="J756" s="11">
        <v>753</v>
      </c>
      <c r="K756" s="11">
        <f>IF(IFERROR(VLOOKUP(J756,Home!$A$8:$B$1048576,1,FALSE),0)=0,0,1)</f>
        <v>0</v>
      </c>
      <c r="L756" s="129" t="e">
        <f>IF(VLOOKUP(O756,Home!$C$8:$R$207,6,FALSE)="","",VLOOKUP(O756,Home!$C$8:$R$207,6,FALSE))</f>
        <v>#N/A</v>
      </c>
      <c r="M756" s="129" t="e">
        <f t="shared" si="246"/>
        <v>#N/A</v>
      </c>
      <c r="N756" s="11">
        <f>SUM($K$4:K756)</f>
        <v>200</v>
      </c>
      <c r="O756" s="11" t="str">
        <f>IF(P756="","",IF(IFERROR(VLOOKUP(N756,Home!$C$8:$R$1048576,1,FALSE),"")=0,"",IFERROR(VLOOKUP(N756,Home!$C$8:$R$1048576,1,FALSE),"")))</f>
        <v/>
      </c>
      <c r="P756" s="11" t="str">
        <f>IF(IFERROR(VLOOKUP(W756,Home!$C$8:$R$1048576,3,FALSE),"")=0,"",IFERROR(VLOOKUP(W756,Home!$C$8:$R$1048576,3,FALSE),""))</f>
        <v/>
      </c>
      <c r="Q756" s="11" t="str">
        <f t="shared" si="245"/>
        <v/>
      </c>
      <c r="R756" s="130" t="e">
        <f>VLOOKUP(Q756,'Baggrund til lister'!$G$4:$H$15,2,FALSE)</f>
        <v>#N/A</v>
      </c>
      <c r="S756" s="11" t="str">
        <f t="shared" si="247"/>
        <v/>
      </c>
      <c r="T756" s="11" t="str">
        <f>IF(IFERROR(VLOOKUP(N756,Home!$C$8:$R$1048576,11,FALSE),"")=0,"",IFERROR(VLOOKUP(N756,Home!$C$8:$R$1048576,11,FALSE),""))</f>
        <v/>
      </c>
      <c r="U756" s="11" t="str">
        <f>IF(IFERROR(VLOOKUP(O756,Home!$C$8:$R$1048576,12,FALSE),"")=0,"",IFERROR(VLOOKUP(O756,Home!$C$8:$R$1048576,12,FALSE),""))</f>
        <v/>
      </c>
      <c r="V756" s="11" t="str">
        <f>IF(IFERROR(VLOOKUP(O756,Home!$C$8:$R$1048576,8,FALSE),"")=0,"",IFERROR(VLOOKUP(O756,Home!$C$8:$R$1048576,8,FALSE),""))</f>
        <v/>
      </c>
      <c r="W756" s="11" t="str">
        <f>IF(OR(VLOOKUP(N756,Home!$C$7:$I$207,6,FALSE)="",VLOOKUP(N756,Home!$C$7:$I$207,7,FALSE)=""),"FEJL",SUM(Baggrundsark!$K$4:K756))</f>
        <v>FEJL</v>
      </c>
      <c r="Y756">
        <v>753</v>
      </c>
      <c r="Z756" s="1"/>
      <c r="AC756" s="44"/>
      <c r="AD756">
        <f t="shared" si="254"/>
        <v>0</v>
      </c>
      <c r="AE756">
        <f>SUM($AD$4:AD756)</f>
        <v>1</v>
      </c>
      <c r="AF756" s="103" t="str">
        <f>IFERROR(VLOOKUP(AN756,Home!$C$8:$E$207,3,FALSE),"")</f>
        <v/>
      </c>
      <c r="AG756" s="103" t="str">
        <f>IFERROR(VLOOKUP(AN756,Home!$C$8:$E$207,2,FALSE),"")</f>
        <v/>
      </c>
      <c r="AH756" s="104" t="str">
        <f>IF(VLOOKUP(AE756,Home!$C$8:$I$207,6,FALSE)="","",VLOOKUP(AE756,Home!$C$8:$I$207,6,FALSE))</f>
        <v/>
      </c>
      <c r="AI756" s="104" t="e">
        <f t="shared" si="262"/>
        <v>#VALUE!</v>
      </c>
      <c r="AJ756" s="105" t="e">
        <f t="shared" si="255"/>
        <v>#VALUE!</v>
      </c>
      <c r="AK756" s="103" t="e">
        <f t="shared" si="248"/>
        <v>#VALUE!</v>
      </c>
      <c r="AL756" s="103" t="e">
        <f t="shared" si="256"/>
        <v>#VALUE!</v>
      </c>
      <c r="AN756" t="str">
        <f>IF(OR(VLOOKUP(AE756,Home!$C$8:$I$207,6,FALSE)="",VLOOKUP(AE756,Home!$C$8:$I$207,7,FALSE)=""),"FEJL",Baggrundsark!AE756)</f>
        <v>FEJL</v>
      </c>
      <c r="AO756">
        <f>IF(VLOOKUP(AE756,Home!$C$8:$N$207,12,FALSE)="Timelønnet",1,0)</f>
        <v>0</v>
      </c>
      <c r="AP756">
        <f>SUM($AO$4:AO756)*AO756</f>
        <v>0</v>
      </c>
      <c r="AQ756">
        <f t="shared" si="263"/>
        <v>1</v>
      </c>
      <c r="AR756" t="str">
        <f t="shared" si="263"/>
        <v/>
      </c>
      <c r="AS756" t="e">
        <f t="shared" si="257"/>
        <v>#VALUE!</v>
      </c>
      <c r="AT756" s="45" t="e">
        <f t="shared" si="264"/>
        <v>#VALUE!</v>
      </c>
      <c r="AU756">
        <f>VLOOKUP(AQ756,Home!$C$8:$J$207,8,FALSE)</f>
        <v>0</v>
      </c>
    </row>
    <row r="757" spans="1:47" x14ac:dyDescent="0.25">
      <c r="A757" s="6">
        <f t="shared" si="249"/>
        <v>0</v>
      </c>
      <c r="B757" s="6">
        <f t="shared" si="258"/>
        <v>0</v>
      </c>
      <c r="C757" s="6" t="str">
        <f t="shared" si="250"/>
        <v/>
      </c>
      <c r="D757" s="7">
        <f t="shared" si="251"/>
        <v>0</v>
      </c>
      <c r="E757" s="7">
        <f t="shared" si="259"/>
        <v>0</v>
      </c>
      <c r="F757" s="7" t="str">
        <f t="shared" si="252"/>
        <v/>
      </c>
      <c r="G757" s="6">
        <f t="shared" si="253"/>
        <v>0</v>
      </c>
      <c r="H757" s="6">
        <f t="shared" si="260"/>
        <v>0</v>
      </c>
      <c r="I757" s="6" t="str">
        <f t="shared" si="261"/>
        <v/>
      </c>
      <c r="J757" s="11">
        <v>754</v>
      </c>
      <c r="K757" s="11">
        <f>IF(IFERROR(VLOOKUP(J757,Home!$A$8:$B$1048576,1,FALSE),0)=0,0,1)</f>
        <v>0</v>
      </c>
      <c r="L757" s="129" t="e">
        <f>IF(VLOOKUP(O757,Home!$C$8:$R$207,6,FALSE)="","",VLOOKUP(O757,Home!$C$8:$R$207,6,FALSE))</f>
        <v>#N/A</v>
      </c>
      <c r="M757" s="129" t="e">
        <f t="shared" si="246"/>
        <v>#N/A</v>
      </c>
      <c r="N757" s="11">
        <f>SUM($K$4:K757)</f>
        <v>200</v>
      </c>
      <c r="O757" s="11" t="str">
        <f>IF(P757="","",IF(IFERROR(VLOOKUP(N757,Home!$C$8:$R$1048576,1,FALSE),"")=0,"",IFERROR(VLOOKUP(N757,Home!$C$8:$R$1048576,1,FALSE),"")))</f>
        <v/>
      </c>
      <c r="P757" s="11" t="str">
        <f>IF(IFERROR(VLOOKUP(W757,Home!$C$8:$R$1048576,3,FALSE),"")=0,"",IFERROR(VLOOKUP(W757,Home!$C$8:$R$1048576,3,FALSE),""))</f>
        <v/>
      </c>
      <c r="Q757" s="11" t="str">
        <f t="shared" si="245"/>
        <v/>
      </c>
      <c r="R757" s="130" t="e">
        <f>VLOOKUP(Q757,'Baggrund til lister'!$G$4:$H$15,2,FALSE)</f>
        <v>#N/A</v>
      </c>
      <c r="S757" s="11" t="str">
        <f t="shared" si="247"/>
        <v/>
      </c>
      <c r="T757" s="11" t="str">
        <f>IF(IFERROR(VLOOKUP(N757,Home!$C$8:$R$1048576,11,FALSE),"")=0,"",IFERROR(VLOOKUP(N757,Home!$C$8:$R$1048576,11,FALSE),""))</f>
        <v/>
      </c>
      <c r="U757" s="11" t="str">
        <f>IF(IFERROR(VLOOKUP(O757,Home!$C$8:$R$1048576,12,FALSE),"")=0,"",IFERROR(VLOOKUP(O757,Home!$C$8:$R$1048576,12,FALSE),""))</f>
        <v/>
      </c>
      <c r="V757" s="11" t="str">
        <f>IF(IFERROR(VLOOKUP(O757,Home!$C$8:$R$1048576,8,FALSE),"")=0,"",IFERROR(VLOOKUP(O757,Home!$C$8:$R$1048576,8,FALSE),""))</f>
        <v/>
      </c>
      <c r="W757" s="11" t="str">
        <f>IF(OR(VLOOKUP(N757,Home!$C$7:$I$207,6,FALSE)="",VLOOKUP(N757,Home!$C$7:$I$207,7,FALSE)=""),"FEJL",SUM(Baggrundsark!$K$4:K757))</f>
        <v>FEJL</v>
      </c>
      <c r="Y757">
        <v>754</v>
      </c>
      <c r="Z757" s="1"/>
      <c r="AC757" s="44"/>
      <c r="AD757">
        <f t="shared" si="254"/>
        <v>0</v>
      </c>
      <c r="AE757">
        <f>SUM($AD$4:AD757)</f>
        <v>1</v>
      </c>
      <c r="AF757" s="103" t="str">
        <f>IFERROR(VLOOKUP(AN757,Home!$C$8:$E$207,3,FALSE),"")</f>
        <v/>
      </c>
      <c r="AG757" s="103" t="str">
        <f>IFERROR(VLOOKUP(AN757,Home!$C$8:$E$207,2,FALSE),"")</f>
        <v/>
      </c>
      <c r="AH757" s="104" t="str">
        <f>IF(VLOOKUP(AE757,Home!$C$8:$I$207,6,FALSE)="","",VLOOKUP(AE757,Home!$C$8:$I$207,6,FALSE))</f>
        <v/>
      </c>
      <c r="AI757" s="104" t="e">
        <f t="shared" si="262"/>
        <v>#VALUE!</v>
      </c>
      <c r="AJ757" s="105" t="e">
        <f t="shared" si="255"/>
        <v>#VALUE!</v>
      </c>
      <c r="AK757" s="103" t="e">
        <f t="shared" si="248"/>
        <v>#VALUE!</v>
      </c>
      <c r="AL757" s="103" t="e">
        <f t="shared" si="256"/>
        <v>#VALUE!</v>
      </c>
      <c r="AN757" t="str">
        <f>IF(OR(VLOOKUP(AE757,Home!$C$8:$I$207,6,FALSE)="",VLOOKUP(AE757,Home!$C$8:$I$207,7,FALSE)=""),"FEJL",Baggrundsark!AE757)</f>
        <v>FEJL</v>
      </c>
      <c r="AO757">
        <f>IF(VLOOKUP(AE757,Home!$C$8:$N$207,12,FALSE)="Timelønnet",1,0)</f>
        <v>0</v>
      </c>
      <c r="AP757">
        <f>SUM($AO$4:AO757)*AO757</f>
        <v>0</v>
      </c>
      <c r="AQ757">
        <f t="shared" si="263"/>
        <v>1</v>
      </c>
      <c r="AR757" t="str">
        <f t="shared" si="263"/>
        <v/>
      </c>
      <c r="AS757" t="e">
        <f t="shared" si="257"/>
        <v>#VALUE!</v>
      </c>
      <c r="AT757" s="45" t="e">
        <f t="shared" si="264"/>
        <v>#VALUE!</v>
      </c>
      <c r="AU757">
        <f>VLOOKUP(AQ757,Home!$C$8:$J$207,8,FALSE)</f>
        <v>0</v>
      </c>
    </row>
    <row r="758" spans="1:47" x14ac:dyDescent="0.25">
      <c r="A758" s="6">
        <f t="shared" si="249"/>
        <v>0</v>
      </c>
      <c r="B758" s="6">
        <f t="shared" si="258"/>
        <v>0</v>
      </c>
      <c r="C758" s="6" t="str">
        <f t="shared" si="250"/>
        <v/>
      </c>
      <c r="D758" s="7">
        <f t="shared" si="251"/>
        <v>0</v>
      </c>
      <c r="E758" s="7">
        <f t="shared" si="259"/>
        <v>0</v>
      </c>
      <c r="F758" s="7" t="str">
        <f t="shared" si="252"/>
        <v/>
      </c>
      <c r="G758" s="6">
        <f t="shared" si="253"/>
        <v>0</v>
      </c>
      <c r="H758" s="6">
        <f t="shared" si="260"/>
        <v>0</v>
      </c>
      <c r="I758" s="6" t="str">
        <f t="shared" si="261"/>
        <v/>
      </c>
      <c r="J758" s="11">
        <v>755</v>
      </c>
      <c r="K758" s="11">
        <f>IF(IFERROR(VLOOKUP(J758,Home!$A$8:$B$1048576,1,FALSE),0)=0,0,1)</f>
        <v>0</v>
      </c>
      <c r="L758" s="129" t="e">
        <f>IF(VLOOKUP(O758,Home!$C$8:$R$207,6,FALSE)="","",VLOOKUP(O758,Home!$C$8:$R$207,6,FALSE))</f>
        <v>#N/A</v>
      </c>
      <c r="M758" s="129" t="e">
        <f t="shared" si="246"/>
        <v>#N/A</v>
      </c>
      <c r="N758" s="11">
        <f>SUM($K$4:K758)</f>
        <v>200</v>
      </c>
      <c r="O758" s="11" t="str">
        <f>IF(P758="","",IF(IFERROR(VLOOKUP(N758,Home!$C$8:$R$1048576,1,FALSE),"")=0,"",IFERROR(VLOOKUP(N758,Home!$C$8:$R$1048576,1,FALSE),"")))</f>
        <v/>
      </c>
      <c r="P758" s="11" t="str">
        <f>IF(IFERROR(VLOOKUP(W758,Home!$C$8:$R$1048576,3,FALSE),"")=0,"",IFERROR(VLOOKUP(W758,Home!$C$8:$R$1048576,3,FALSE),""))</f>
        <v/>
      </c>
      <c r="Q758" s="11" t="str">
        <f t="shared" si="245"/>
        <v/>
      </c>
      <c r="R758" s="130" t="e">
        <f>VLOOKUP(Q758,'Baggrund til lister'!$G$4:$H$15,2,FALSE)</f>
        <v>#N/A</v>
      </c>
      <c r="S758" s="11" t="str">
        <f t="shared" si="247"/>
        <v/>
      </c>
      <c r="T758" s="11" t="str">
        <f>IF(IFERROR(VLOOKUP(N758,Home!$C$8:$R$1048576,11,FALSE),"")=0,"",IFERROR(VLOOKUP(N758,Home!$C$8:$R$1048576,11,FALSE),""))</f>
        <v/>
      </c>
      <c r="U758" s="11" t="str">
        <f>IF(IFERROR(VLOOKUP(O758,Home!$C$8:$R$1048576,12,FALSE),"")=0,"",IFERROR(VLOOKUP(O758,Home!$C$8:$R$1048576,12,FALSE),""))</f>
        <v/>
      </c>
      <c r="V758" s="11" t="str">
        <f>IF(IFERROR(VLOOKUP(O758,Home!$C$8:$R$1048576,8,FALSE),"")=0,"",IFERROR(VLOOKUP(O758,Home!$C$8:$R$1048576,8,FALSE),""))</f>
        <v/>
      </c>
      <c r="W758" s="11" t="str">
        <f>IF(OR(VLOOKUP(N758,Home!$C$7:$I$207,6,FALSE)="",VLOOKUP(N758,Home!$C$7:$I$207,7,FALSE)=""),"FEJL",SUM(Baggrundsark!$K$4:K758))</f>
        <v>FEJL</v>
      </c>
      <c r="Y758">
        <v>755</v>
      </c>
      <c r="Z758" s="1"/>
      <c r="AC758" s="44"/>
      <c r="AD758">
        <f t="shared" si="254"/>
        <v>0</v>
      </c>
      <c r="AE758">
        <f>SUM($AD$4:AD758)</f>
        <v>1</v>
      </c>
      <c r="AF758" s="103" t="str">
        <f>IFERROR(VLOOKUP(AN758,Home!$C$8:$E$207,3,FALSE),"")</f>
        <v/>
      </c>
      <c r="AG758" s="103" t="str">
        <f>IFERROR(VLOOKUP(AN758,Home!$C$8:$E$207,2,FALSE),"")</f>
        <v/>
      </c>
      <c r="AH758" s="104" t="str">
        <f>IF(VLOOKUP(AE758,Home!$C$8:$I$207,6,FALSE)="","",VLOOKUP(AE758,Home!$C$8:$I$207,6,FALSE))</f>
        <v/>
      </c>
      <c r="AI758" s="104" t="e">
        <f t="shared" si="262"/>
        <v>#VALUE!</v>
      </c>
      <c r="AJ758" s="105" t="e">
        <f t="shared" si="255"/>
        <v>#VALUE!</v>
      </c>
      <c r="AK758" s="103" t="e">
        <f t="shared" si="248"/>
        <v>#VALUE!</v>
      </c>
      <c r="AL758" s="103" t="e">
        <f t="shared" si="256"/>
        <v>#VALUE!</v>
      </c>
      <c r="AN758" t="str">
        <f>IF(OR(VLOOKUP(AE758,Home!$C$8:$I$207,6,FALSE)="",VLOOKUP(AE758,Home!$C$8:$I$207,7,FALSE)=""),"FEJL",Baggrundsark!AE758)</f>
        <v>FEJL</v>
      </c>
      <c r="AO758">
        <f>IF(VLOOKUP(AE758,Home!$C$8:$N$207,12,FALSE)="Timelønnet",1,0)</f>
        <v>0</v>
      </c>
      <c r="AP758">
        <f>SUM($AO$4:AO758)*AO758</f>
        <v>0</v>
      </c>
      <c r="AQ758">
        <f t="shared" si="263"/>
        <v>1</v>
      </c>
      <c r="AR758" t="str">
        <f t="shared" si="263"/>
        <v/>
      </c>
      <c r="AS758" t="e">
        <f t="shared" si="257"/>
        <v>#VALUE!</v>
      </c>
      <c r="AT758" s="45" t="e">
        <f t="shared" si="264"/>
        <v>#VALUE!</v>
      </c>
      <c r="AU758">
        <f>VLOOKUP(AQ758,Home!$C$8:$J$207,8,FALSE)</f>
        <v>0</v>
      </c>
    </row>
    <row r="759" spans="1:47" x14ac:dyDescent="0.25">
      <c r="A759" s="6">
        <f t="shared" si="249"/>
        <v>0</v>
      </c>
      <c r="B759" s="6">
        <f t="shared" si="258"/>
        <v>0</v>
      </c>
      <c r="C759" s="6" t="str">
        <f t="shared" si="250"/>
        <v/>
      </c>
      <c r="D759" s="7">
        <f t="shared" si="251"/>
        <v>0</v>
      </c>
      <c r="E759" s="7">
        <f t="shared" si="259"/>
        <v>0</v>
      </c>
      <c r="F759" s="7" t="str">
        <f t="shared" si="252"/>
        <v/>
      </c>
      <c r="G759" s="6">
        <f t="shared" si="253"/>
        <v>0</v>
      </c>
      <c r="H759" s="6">
        <f t="shared" si="260"/>
        <v>0</v>
      </c>
      <c r="I759" s="6" t="str">
        <f t="shared" si="261"/>
        <v/>
      </c>
      <c r="J759" s="11">
        <v>756</v>
      </c>
      <c r="K759" s="11">
        <f>IF(IFERROR(VLOOKUP(J759,Home!$A$8:$B$1048576,1,FALSE),0)=0,0,1)</f>
        <v>0</v>
      </c>
      <c r="L759" s="129" t="e">
        <f>IF(VLOOKUP(O759,Home!$C$8:$R$207,6,FALSE)="","",VLOOKUP(O759,Home!$C$8:$R$207,6,FALSE))</f>
        <v>#N/A</v>
      </c>
      <c r="M759" s="129" t="e">
        <f t="shared" si="246"/>
        <v>#N/A</v>
      </c>
      <c r="N759" s="11">
        <f>SUM($K$4:K759)</f>
        <v>200</v>
      </c>
      <c r="O759" s="11" t="str">
        <f>IF(P759="","",IF(IFERROR(VLOOKUP(N759,Home!$C$8:$R$1048576,1,FALSE),"")=0,"",IFERROR(VLOOKUP(N759,Home!$C$8:$R$1048576,1,FALSE),"")))</f>
        <v/>
      </c>
      <c r="P759" s="11" t="str">
        <f>IF(IFERROR(VLOOKUP(W759,Home!$C$8:$R$1048576,3,FALSE),"")=0,"",IFERROR(VLOOKUP(W759,Home!$C$8:$R$1048576,3,FALSE),""))</f>
        <v/>
      </c>
      <c r="Q759" s="11" t="str">
        <f t="shared" si="245"/>
        <v/>
      </c>
      <c r="R759" s="130" t="e">
        <f>VLOOKUP(Q759,'Baggrund til lister'!$G$4:$H$15,2,FALSE)</f>
        <v>#N/A</v>
      </c>
      <c r="S759" s="11" t="str">
        <f t="shared" si="247"/>
        <v/>
      </c>
      <c r="T759" s="11" t="str">
        <f>IF(IFERROR(VLOOKUP(N759,Home!$C$8:$R$1048576,11,FALSE),"")=0,"",IFERROR(VLOOKUP(N759,Home!$C$8:$R$1048576,11,FALSE),""))</f>
        <v/>
      </c>
      <c r="U759" s="11" t="str">
        <f>IF(IFERROR(VLOOKUP(O759,Home!$C$8:$R$1048576,12,FALSE),"")=0,"",IFERROR(VLOOKUP(O759,Home!$C$8:$R$1048576,12,FALSE),""))</f>
        <v/>
      </c>
      <c r="V759" s="11" t="str">
        <f>IF(IFERROR(VLOOKUP(O759,Home!$C$8:$R$1048576,8,FALSE),"")=0,"",IFERROR(VLOOKUP(O759,Home!$C$8:$R$1048576,8,FALSE),""))</f>
        <v/>
      </c>
      <c r="W759" s="11" t="str">
        <f>IF(OR(VLOOKUP(N759,Home!$C$7:$I$207,6,FALSE)="",VLOOKUP(N759,Home!$C$7:$I$207,7,FALSE)=""),"FEJL",SUM(Baggrundsark!$K$4:K759))</f>
        <v>FEJL</v>
      </c>
      <c r="Y759">
        <v>756</v>
      </c>
      <c r="Z759" s="1"/>
      <c r="AC759" s="44"/>
      <c r="AD759">
        <f t="shared" si="254"/>
        <v>0</v>
      </c>
      <c r="AE759">
        <f>SUM($AD$4:AD759)</f>
        <v>1</v>
      </c>
      <c r="AF759" s="103" t="str">
        <f>IFERROR(VLOOKUP(AN759,Home!$C$8:$E$207,3,FALSE),"")</f>
        <v/>
      </c>
      <c r="AG759" s="103" t="str">
        <f>IFERROR(VLOOKUP(AN759,Home!$C$8:$E$207,2,FALSE),"")</f>
        <v/>
      </c>
      <c r="AH759" s="104" t="str">
        <f>IF(VLOOKUP(AE759,Home!$C$8:$I$207,6,FALSE)="","",VLOOKUP(AE759,Home!$C$8:$I$207,6,FALSE))</f>
        <v/>
      </c>
      <c r="AI759" s="104" t="e">
        <f t="shared" si="262"/>
        <v>#VALUE!</v>
      </c>
      <c r="AJ759" s="105" t="e">
        <f t="shared" si="255"/>
        <v>#VALUE!</v>
      </c>
      <c r="AK759" s="103" t="e">
        <f t="shared" si="248"/>
        <v>#VALUE!</v>
      </c>
      <c r="AL759" s="103" t="e">
        <f t="shared" si="256"/>
        <v>#VALUE!</v>
      </c>
      <c r="AN759" t="str">
        <f>IF(OR(VLOOKUP(AE759,Home!$C$8:$I$207,6,FALSE)="",VLOOKUP(AE759,Home!$C$8:$I$207,7,FALSE)=""),"FEJL",Baggrundsark!AE759)</f>
        <v>FEJL</v>
      </c>
      <c r="AO759">
        <f>IF(VLOOKUP(AE759,Home!$C$8:$N$207,12,FALSE)="Timelønnet",1,0)</f>
        <v>0</v>
      </c>
      <c r="AP759">
        <f>SUM($AO$4:AO759)*AO759</f>
        <v>0</v>
      </c>
      <c r="AQ759">
        <f t="shared" si="263"/>
        <v>1</v>
      </c>
      <c r="AR759" t="str">
        <f t="shared" si="263"/>
        <v/>
      </c>
      <c r="AS759" t="e">
        <f t="shared" si="257"/>
        <v>#VALUE!</v>
      </c>
      <c r="AT759" s="45" t="e">
        <f t="shared" si="264"/>
        <v>#VALUE!</v>
      </c>
      <c r="AU759">
        <f>VLOOKUP(AQ759,Home!$C$8:$J$207,8,FALSE)</f>
        <v>0</v>
      </c>
    </row>
    <row r="760" spans="1:47" x14ac:dyDescent="0.25">
      <c r="A760" s="6">
        <f t="shared" si="249"/>
        <v>0</v>
      </c>
      <c r="B760" s="6">
        <f t="shared" si="258"/>
        <v>0</v>
      </c>
      <c r="C760" s="6" t="str">
        <f t="shared" si="250"/>
        <v/>
      </c>
      <c r="D760" s="7">
        <f t="shared" si="251"/>
        <v>0</v>
      </c>
      <c r="E760" s="7">
        <f t="shared" si="259"/>
        <v>0</v>
      </c>
      <c r="F760" s="7" t="str">
        <f t="shared" si="252"/>
        <v/>
      </c>
      <c r="G760" s="6">
        <f t="shared" si="253"/>
        <v>0</v>
      </c>
      <c r="H760" s="6">
        <f t="shared" si="260"/>
        <v>0</v>
      </c>
      <c r="I760" s="6" t="str">
        <f t="shared" si="261"/>
        <v/>
      </c>
      <c r="J760" s="11">
        <v>757</v>
      </c>
      <c r="K760" s="11">
        <f>IF(IFERROR(VLOOKUP(J760,Home!$A$8:$B$1048576,1,FALSE),0)=0,0,1)</f>
        <v>0</v>
      </c>
      <c r="L760" s="129" t="e">
        <f>IF(VLOOKUP(O760,Home!$C$8:$R$207,6,FALSE)="","",VLOOKUP(O760,Home!$C$8:$R$207,6,FALSE))</f>
        <v>#N/A</v>
      </c>
      <c r="M760" s="129" t="e">
        <f t="shared" si="246"/>
        <v>#N/A</v>
      </c>
      <c r="N760" s="11">
        <f>SUM($K$4:K760)</f>
        <v>200</v>
      </c>
      <c r="O760" s="11" t="str">
        <f>IF(P760="","",IF(IFERROR(VLOOKUP(N760,Home!$C$8:$R$1048576,1,FALSE),"")=0,"",IFERROR(VLOOKUP(N760,Home!$C$8:$R$1048576,1,FALSE),"")))</f>
        <v/>
      </c>
      <c r="P760" s="11" t="str">
        <f>IF(IFERROR(VLOOKUP(W760,Home!$C$8:$R$1048576,3,FALSE),"")=0,"",IFERROR(VLOOKUP(W760,Home!$C$8:$R$1048576,3,FALSE),""))</f>
        <v/>
      </c>
      <c r="Q760" s="11" t="str">
        <f t="shared" si="245"/>
        <v/>
      </c>
      <c r="R760" s="130" t="e">
        <f>VLOOKUP(Q760,'Baggrund til lister'!$G$4:$H$15,2,FALSE)</f>
        <v>#N/A</v>
      </c>
      <c r="S760" s="11" t="str">
        <f t="shared" si="247"/>
        <v/>
      </c>
      <c r="T760" s="11" t="str">
        <f>IF(IFERROR(VLOOKUP(N760,Home!$C$8:$R$1048576,11,FALSE),"")=0,"",IFERROR(VLOOKUP(N760,Home!$C$8:$R$1048576,11,FALSE),""))</f>
        <v/>
      </c>
      <c r="U760" s="11" t="str">
        <f>IF(IFERROR(VLOOKUP(O760,Home!$C$8:$R$1048576,12,FALSE),"")=0,"",IFERROR(VLOOKUP(O760,Home!$C$8:$R$1048576,12,FALSE),""))</f>
        <v/>
      </c>
      <c r="V760" s="11" t="str">
        <f>IF(IFERROR(VLOOKUP(O760,Home!$C$8:$R$1048576,8,FALSE),"")=0,"",IFERROR(VLOOKUP(O760,Home!$C$8:$R$1048576,8,FALSE),""))</f>
        <v/>
      </c>
      <c r="W760" s="11" t="str">
        <f>IF(OR(VLOOKUP(N760,Home!$C$7:$I$207,6,FALSE)="",VLOOKUP(N760,Home!$C$7:$I$207,7,FALSE)=""),"FEJL",SUM(Baggrundsark!$K$4:K760))</f>
        <v>FEJL</v>
      </c>
      <c r="Y760">
        <v>757</v>
      </c>
      <c r="Z760" s="1"/>
      <c r="AC760" s="44"/>
      <c r="AD760">
        <f t="shared" si="254"/>
        <v>0</v>
      </c>
      <c r="AE760">
        <f>SUM($AD$4:AD760)</f>
        <v>1</v>
      </c>
      <c r="AF760" s="103" t="str">
        <f>IFERROR(VLOOKUP(AN760,Home!$C$8:$E$207,3,FALSE),"")</f>
        <v/>
      </c>
      <c r="AG760" s="103" t="str">
        <f>IFERROR(VLOOKUP(AN760,Home!$C$8:$E$207,2,FALSE),"")</f>
        <v/>
      </c>
      <c r="AH760" s="104" t="str">
        <f>IF(VLOOKUP(AE760,Home!$C$8:$I$207,6,FALSE)="","",VLOOKUP(AE760,Home!$C$8:$I$207,6,FALSE))</f>
        <v/>
      </c>
      <c r="AI760" s="104" t="e">
        <f t="shared" si="262"/>
        <v>#VALUE!</v>
      </c>
      <c r="AJ760" s="105" t="e">
        <f t="shared" si="255"/>
        <v>#VALUE!</v>
      </c>
      <c r="AK760" s="103" t="e">
        <f t="shared" si="248"/>
        <v>#VALUE!</v>
      </c>
      <c r="AL760" s="103" t="e">
        <f t="shared" si="256"/>
        <v>#VALUE!</v>
      </c>
      <c r="AN760" t="str">
        <f>IF(OR(VLOOKUP(AE760,Home!$C$8:$I$207,6,FALSE)="",VLOOKUP(AE760,Home!$C$8:$I$207,7,FALSE)=""),"FEJL",Baggrundsark!AE760)</f>
        <v>FEJL</v>
      </c>
      <c r="AO760">
        <f>IF(VLOOKUP(AE760,Home!$C$8:$N$207,12,FALSE)="Timelønnet",1,0)</f>
        <v>0</v>
      </c>
      <c r="AP760">
        <f>SUM($AO$4:AO760)*AO760</f>
        <v>0</v>
      </c>
      <c r="AQ760">
        <f t="shared" si="263"/>
        <v>1</v>
      </c>
      <c r="AR760" t="str">
        <f t="shared" si="263"/>
        <v/>
      </c>
      <c r="AS760" t="e">
        <f t="shared" si="257"/>
        <v>#VALUE!</v>
      </c>
      <c r="AT760" s="45" t="e">
        <f t="shared" si="264"/>
        <v>#VALUE!</v>
      </c>
      <c r="AU760">
        <f>VLOOKUP(AQ760,Home!$C$8:$J$207,8,FALSE)</f>
        <v>0</v>
      </c>
    </row>
    <row r="761" spans="1:47" x14ac:dyDescent="0.25">
      <c r="A761" s="6">
        <f t="shared" si="249"/>
        <v>0</v>
      </c>
      <c r="B761" s="6">
        <f t="shared" si="258"/>
        <v>0</v>
      </c>
      <c r="C761" s="6" t="str">
        <f t="shared" si="250"/>
        <v/>
      </c>
      <c r="D761" s="7">
        <f t="shared" si="251"/>
        <v>0</v>
      </c>
      <c r="E761" s="7">
        <f t="shared" si="259"/>
        <v>0</v>
      </c>
      <c r="F761" s="7" t="str">
        <f t="shared" si="252"/>
        <v/>
      </c>
      <c r="G761" s="6">
        <f t="shared" si="253"/>
        <v>0</v>
      </c>
      <c r="H761" s="6">
        <f t="shared" si="260"/>
        <v>0</v>
      </c>
      <c r="I761" s="6" t="str">
        <f t="shared" si="261"/>
        <v/>
      </c>
      <c r="J761" s="11">
        <v>758</v>
      </c>
      <c r="K761" s="11">
        <f>IF(IFERROR(VLOOKUP(J761,Home!$A$8:$B$1048576,1,FALSE),0)=0,0,1)</f>
        <v>0</v>
      </c>
      <c r="L761" s="129" t="e">
        <f>IF(VLOOKUP(O761,Home!$C$8:$R$207,6,FALSE)="","",VLOOKUP(O761,Home!$C$8:$R$207,6,FALSE))</f>
        <v>#N/A</v>
      </c>
      <c r="M761" s="129" t="e">
        <f t="shared" si="246"/>
        <v>#N/A</v>
      </c>
      <c r="N761" s="11">
        <f>SUM($K$4:K761)</f>
        <v>200</v>
      </c>
      <c r="O761" s="11" t="str">
        <f>IF(P761="","",IF(IFERROR(VLOOKUP(N761,Home!$C$8:$R$1048576,1,FALSE),"")=0,"",IFERROR(VLOOKUP(N761,Home!$C$8:$R$1048576,1,FALSE),"")))</f>
        <v/>
      </c>
      <c r="P761" s="11" t="str">
        <f>IF(IFERROR(VLOOKUP(W761,Home!$C$8:$R$1048576,3,FALSE),"")=0,"",IFERROR(VLOOKUP(W761,Home!$C$8:$R$1048576,3,FALSE),""))</f>
        <v/>
      </c>
      <c r="Q761" s="11" t="str">
        <f t="shared" ref="Q761:Q824" si="265">IFERROR(MONTH(M761),"")</f>
        <v/>
      </c>
      <c r="R761" s="130" t="e">
        <f>VLOOKUP(Q761,'Baggrund til lister'!$G$4:$H$15,2,FALSE)</f>
        <v>#N/A</v>
      </c>
      <c r="S761" s="11" t="str">
        <f t="shared" si="247"/>
        <v/>
      </c>
      <c r="T761" s="11" t="str">
        <f>IF(IFERROR(VLOOKUP(N761,Home!$C$8:$R$1048576,11,FALSE),"")=0,"",IFERROR(VLOOKUP(N761,Home!$C$8:$R$1048576,11,FALSE),""))</f>
        <v/>
      </c>
      <c r="U761" s="11" t="str">
        <f>IF(IFERROR(VLOOKUP(O761,Home!$C$8:$R$1048576,12,FALSE),"")=0,"",IFERROR(VLOOKUP(O761,Home!$C$8:$R$1048576,12,FALSE),""))</f>
        <v/>
      </c>
      <c r="V761" s="11" t="str">
        <f>IF(IFERROR(VLOOKUP(O761,Home!$C$8:$R$1048576,8,FALSE),"")=0,"",IFERROR(VLOOKUP(O761,Home!$C$8:$R$1048576,8,FALSE),""))</f>
        <v/>
      </c>
      <c r="W761" s="11" t="str">
        <f>IF(OR(VLOOKUP(N761,Home!$C$7:$I$207,6,FALSE)="",VLOOKUP(N761,Home!$C$7:$I$207,7,FALSE)=""),"FEJL",SUM(Baggrundsark!$K$4:K761))</f>
        <v>FEJL</v>
      </c>
      <c r="Y761">
        <v>758</v>
      </c>
      <c r="Z761" s="1"/>
      <c r="AC761" s="44"/>
      <c r="AD761">
        <f t="shared" si="254"/>
        <v>0</v>
      </c>
      <c r="AE761">
        <f>SUM($AD$4:AD761)</f>
        <v>1</v>
      </c>
      <c r="AF761" s="103" t="str">
        <f>IFERROR(VLOOKUP(AN761,Home!$C$8:$E$207,3,FALSE),"")</f>
        <v/>
      </c>
      <c r="AG761" s="103" t="str">
        <f>IFERROR(VLOOKUP(AN761,Home!$C$8:$E$207,2,FALSE),"")</f>
        <v/>
      </c>
      <c r="AH761" s="104" t="str">
        <f>IF(VLOOKUP(AE761,Home!$C$8:$I$207,6,FALSE)="","",VLOOKUP(AE761,Home!$C$8:$I$207,6,FALSE))</f>
        <v/>
      </c>
      <c r="AI761" s="104" t="e">
        <f t="shared" si="262"/>
        <v>#VALUE!</v>
      </c>
      <c r="AJ761" s="105" t="e">
        <f t="shared" si="255"/>
        <v>#VALUE!</v>
      </c>
      <c r="AK761" s="103" t="e">
        <f t="shared" si="248"/>
        <v>#VALUE!</v>
      </c>
      <c r="AL761" s="103" t="e">
        <f t="shared" si="256"/>
        <v>#VALUE!</v>
      </c>
      <c r="AN761" t="str">
        <f>IF(OR(VLOOKUP(AE761,Home!$C$8:$I$207,6,FALSE)="",VLOOKUP(AE761,Home!$C$8:$I$207,7,FALSE)=""),"FEJL",Baggrundsark!AE761)</f>
        <v>FEJL</v>
      </c>
      <c r="AO761">
        <f>IF(VLOOKUP(AE761,Home!$C$8:$N$207,12,FALSE)="Timelønnet",1,0)</f>
        <v>0</v>
      </c>
      <c r="AP761">
        <f>SUM($AO$4:AO761)*AO761</f>
        <v>0</v>
      </c>
      <c r="AQ761">
        <f t="shared" si="263"/>
        <v>1</v>
      </c>
      <c r="AR761" t="str">
        <f t="shared" si="263"/>
        <v/>
      </c>
      <c r="AS761" t="e">
        <f t="shared" si="257"/>
        <v>#VALUE!</v>
      </c>
      <c r="AT761" s="45" t="e">
        <f t="shared" si="264"/>
        <v>#VALUE!</v>
      </c>
      <c r="AU761">
        <f>VLOOKUP(AQ761,Home!$C$8:$J$207,8,FALSE)</f>
        <v>0</v>
      </c>
    </row>
    <row r="762" spans="1:47" x14ac:dyDescent="0.25">
      <c r="A762" s="6">
        <f t="shared" si="249"/>
        <v>0</v>
      </c>
      <c r="B762" s="6">
        <f t="shared" si="258"/>
        <v>0</v>
      </c>
      <c r="C762" s="6" t="str">
        <f t="shared" si="250"/>
        <v/>
      </c>
      <c r="D762" s="7">
        <f t="shared" si="251"/>
        <v>0</v>
      </c>
      <c r="E762" s="7">
        <f t="shared" si="259"/>
        <v>0</v>
      </c>
      <c r="F762" s="7" t="str">
        <f t="shared" si="252"/>
        <v/>
      </c>
      <c r="G762" s="6">
        <f t="shared" si="253"/>
        <v>0</v>
      </c>
      <c r="H762" s="6">
        <f t="shared" si="260"/>
        <v>0</v>
      </c>
      <c r="I762" s="6" t="str">
        <f t="shared" si="261"/>
        <v/>
      </c>
      <c r="J762" s="11">
        <v>759</v>
      </c>
      <c r="K762" s="11">
        <f>IF(IFERROR(VLOOKUP(J762,Home!$A$8:$B$1048576,1,FALSE),0)=0,0,1)</f>
        <v>0</v>
      </c>
      <c r="L762" s="129" t="e">
        <f>IF(VLOOKUP(O762,Home!$C$8:$R$207,6,FALSE)="","",VLOOKUP(O762,Home!$C$8:$R$207,6,FALSE))</f>
        <v>#N/A</v>
      </c>
      <c r="M762" s="129" t="e">
        <f t="shared" si="246"/>
        <v>#N/A</v>
      </c>
      <c r="N762" s="11">
        <f>SUM($K$4:K762)</f>
        <v>200</v>
      </c>
      <c r="O762" s="11" t="str">
        <f>IF(P762="","",IF(IFERROR(VLOOKUP(N762,Home!$C$8:$R$1048576,1,FALSE),"")=0,"",IFERROR(VLOOKUP(N762,Home!$C$8:$R$1048576,1,FALSE),"")))</f>
        <v/>
      </c>
      <c r="P762" s="11" t="str">
        <f>IF(IFERROR(VLOOKUP(W762,Home!$C$8:$R$1048576,3,FALSE),"")=0,"",IFERROR(VLOOKUP(W762,Home!$C$8:$R$1048576,3,FALSE),""))</f>
        <v/>
      </c>
      <c r="Q762" s="11" t="str">
        <f t="shared" si="265"/>
        <v/>
      </c>
      <c r="R762" s="130" t="e">
        <f>VLOOKUP(Q762,'Baggrund til lister'!$G$4:$H$15,2,FALSE)</f>
        <v>#N/A</v>
      </c>
      <c r="S762" s="11" t="str">
        <f t="shared" si="247"/>
        <v/>
      </c>
      <c r="T762" s="11" t="str">
        <f>IF(IFERROR(VLOOKUP(N762,Home!$C$8:$R$1048576,11,FALSE),"")=0,"",IFERROR(VLOOKUP(N762,Home!$C$8:$R$1048576,11,FALSE),""))</f>
        <v/>
      </c>
      <c r="U762" s="11" t="str">
        <f>IF(IFERROR(VLOOKUP(O762,Home!$C$8:$R$1048576,12,FALSE),"")=0,"",IFERROR(VLOOKUP(O762,Home!$C$8:$R$1048576,12,FALSE),""))</f>
        <v/>
      </c>
      <c r="V762" s="11" t="str">
        <f>IF(IFERROR(VLOOKUP(O762,Home!$C$8:$R$1048576,8,FALSE),"")=0,"",IFERROR(VLOOKUP(O762,Home!$C$8:$R$1048576,8,FALSE),""))</f>
        <v/>
      </c>
      <c r="W762" s="11" t="str">
        <f>IF(OR(VLOOKUP(N762,Home!$C$7:$I$207,6,FALSE)="",VLOOKUP(N762,Home!$C$7:$I$207,7,FALSE)=""),"FEJL",SUM(Baggrundsark!$K$4:K762))</f>
        <v>FEJL</v>
      </c>
      <c r="Y762">
        <v>759</v>
      </c>
      <c r="Z762" s="1"/>
      <c r="AC762" s="44"/>
      <c r="AD762">
        <f t="shared" si="254"/>
        <v>0</v>
      </c>
      <c r="AE762">
        <f>SUM($AD$4:AD762)</f>
        <v>1</v>
      </c>
      <c r="AF762" s="103" t="str">
        <f>IFERROR(VLOOKUP(AN762,Home!$C$8:$E$207,3,FALSE),"")</f>
        <v/>
      </c>
      <c r="AG762" s="103" t="str">
        <f>IFERROR(VLOOKUP(AN762,Home!$C$8:$E$207,2,FALSE),"")</f>
        <v/>
      </c>
      <c r="AH762" s="104" t="str">
        <f>IF(VLOOKUP(AE762,Home!$C$8:$I$207,6,FALSE)="","",VLOOKUP(AE762,Home!$C$8:$I$207,6,FALSE))</f>
        <v/>
      </c>
      <c r="AI762" s="104" t="e">
        <f t="shared" si="262"/>
        <v>#VALUE!</v>
      </c>
      <c r="AJ762" s="105" t="e">
        <f t="shared" si="255"/>
        <v>#VALUE!</v>
      </c>
      <c r="AK762" s="103" t="e">
        <f t="shared" si="248"/>
        <v>#VALUE!</v>
      </c>
      <c r="AL762" s="103" t="e">
        <f t="shared" si="256"/>
        <v>#VALUE!</v>
      </c>
      <c r="AN762" t="str">
        <f>IF(OR(VLOOKUP(AE762,Home!$C$8:$I$207,6,FALSE)="",VLOOKUP(AE762,Home!$C$8:$I$207,7,FALSE)=""),"FEJL",Baggrundsark!AE762)</f>
        <v>FEJL</v>
      </c>
      <c r="AO762">
        <f>IF(VLOOKUP(AE762,Home!$C$8:$N$207,12,FALSE)="Timelønnet",1,0)</f>
        <v>0</v>
      </c>
      <c r="AP762">
        <f>SUM($AO$4:AO762)*AO762</f>
        <v>0</v>
      </c>
      <c r="AQ762">
        <f t="shared" si="263"/>
        <v>1</v>
      </c>
      <c r="AR762" t="str">
        <f t="shared" si="263"/>
        <v/>
      </c>
      <c r="AS762" t="e">
        <f t="shared" si="257"/>
        <v>#VALUE!</v>
      </c>
      <c r="AT762" s="45" t="e">
        <f t="shared" si="264"/>
        <v>#VALUE!</v>
      </c>
      <c r="AU762">
        <f>VLOOKUP(AQ762,Home!$C$8:$J$207,8,FALSE)</f>
        <v>0</v>
      </c>
    </row>
    <row r="763" spans="1:47" x14ac:dyDescent="0.25">
      <c r="A763" s="6">
        <f t="shared" si="249"/>
        <v>0</v>
      </c>
      <c r="B763" s="6">
        <f t="shared" si="258"/>
        <v>0</v>
      </c>
      <c r="C763" s="6" t="str">
        <f t="shared" si="250"/>
        <v/>
      </c>
      <c r="D763" s="7">
        <f t="shared" si="251"/>
        <v>0</v>
      </c>
      <c r="E763" s="7">
        <f t="shared" si="259"/>
        <v>0</v>
      </c>
      <c r="F763" s="7" t="str">
        <f t="shared" si="252"/>
        <v/>
      </c>
      <c r="G763" s="6">
        <f t="shared" si="253"/>
        <v>0</v>
      </c>
      <c r="H763" s="6">
        <f t="shared" si="260"/>
        <v>0</v>
      </c>
      <c r="I763" s="6" t="str">
        <f t="shared" si="261"/>
        <v/>
      </c>
      <c r="J763" s="11">
        <v>760</v>
      </c>
      <c r="K763" s="11">
        <f>IF(IFERROR(VLOOKUP(J763,Home!$A$8:$B$1048576,1,FALSE),0)=0,0,1)</f>
        <v>0</v>
      </c>
      <c r="L763" s="129" t="e">
        <f>IF(VLOOKUP(O763,Home!$C$8:$R$207,6,FALSE)="","",VLOOKUP(O763,Home!$C$8:$R$207,6,FALSE))</f>
        <v>#N/A</v>
      </c>
      <c r="M763" s="129" t="e">
        <f t="shared" si="246"/>
        <v>#N/A</v>
      </c>
      <c r="N763" s="11">
        <f>SUM($K$4:K763)</f>
        <v>200</v>
      </c>
      <c r="O763" s="11" t="str">
        <f>IF(P763="","",IF(IFERROR(VLOOKUP(N763,Home!$C$8:$R$1048576,1,FALSE),"")=0,"",IFERROR(VLOOKUP(N763,Home!$C$8:$R$1048576,1,FALSE),"")))</f>
        <v/>
      </c>
      <c r="P763" s="11" t="str">
        <f>IF(IFERROR(VLOOKUP(W763,Home!$C$8:$R$1048576,3,FALSE),"")=0,"",IFERROR(VLOOKUP(W763,Home!$C$8:$R$1048576,3,FALSE),""))</f>
        <v/>
      </c>
      <c r="Q763" s="11" t="str">
        <f t="shared" si="265"/>
        <v/>
      </c>
      <c r="R763" s="130" t="e">
        <f>VLOOKUP(Q763,'Baggrund til lister'!$G$4:$H$15,2,FALSE)</f>
        <v>#N/A</v>
      </c>
      <c r="S763" s="11" t="str">
        <f t="shared" si="247"/>
        <v/>
      </c>
      <c r="T763" s="11" t="str">
        <f>IF(IFERROR(VLOOKUP(N763,Home!$C$8:$R$1048576,11,FALSE),"")=0,"",IFERROR(VLOOKUP(N763,Home!$C$8:$R$1048576,11,FALSE),""))</f>
        <v/>
      </c>
      <c r="U763" s="11" t="str">
        <f>IF(IFERROR(VLOOKUP(O763,Home!$C$8:$R$1048576,12,FALSE),"")=0,"",IFERROR(VLOOKUP(O763,Home!$C$8:$R$1048576,12,FALSE),""))</f>
        <v/>
      </c>
      <c r="V763" s="11" t="str">
        <f>IF(IFERROR(VLOOKUP(O763,Home!$C$8:$R$1048576,8,FALSE),"")=0,"",IFERROR(VLOOKUP(O763,Home!$C$8:$R$1048576,8,FALSE),""))</f>
        <v/>
      </c>
      <c r="W763" s="11" t="str">
        <f>IF(OR(VLOOKUP(N763,Home!$C$7:$I$207,6,FALSE)="",VLOOKUP(N763,Home!$C$7:$I$207,7,FALSE)=""),"FEJL",SUM(Baggrundsark!$K$4:K763))</f>
        <v>FEJL</v>
      </c>
      <c r="Y763">
        <v>760</v>
      </c>
      <c r="Z763" s="1"/>
      <c r="AC763" s="44"/>
      <c r="AD763">
        <f t="shared" si="254"/>
        <v>0</v>
      </c>
      <c r="AE763">
        <f>SUM($AD$4:AD763)</f>
        <v>1</v>
      </c>
      <c r="AF763" s="103" t="str">
        <f>IFERROR(VLOOKUP(AN763,Home!$C$8:$E$207,3,FALSE),"")</f>
        <v/>
      </c>
      <c r="AG763" s="103" t="str">
        <f>IFERROR(VLOOKUP(AN763,Home!$C$8:$E$207,2,FALSE),"")</f>
        <v/>
      </c>
      <c r="AH763" s="104" t="str">
        <f>IF(VLOOKUP(AE763,Home!$C$8:$I$207,6,FALSE)="","",VLOOKUP(AE763,Home!$C$8:$I$207,6,FALSE))</f>
        <v/>
      </c>
      <c r="AI763" s="104" t="e">
        <f t="shared" si="262"/>
        <v>#VALUE!</v>
      </c>
      <c r="AJ763" s="105" t="e">
        <f t="shared" si="255"/>
        <v>#VALUE!</v>
      </c>
      <c r="AK763" s="103" t="e">
        <f t="shared" si="248"/>
        <v>#VALUE!</v>
      </c>
      <c r="AL763" s="103" t="e">
        <f t="shared" si="256"/>
        <v>#VALUE!</v>
      </c>
      <c r="AN763" t="str">
        <f>IF(OR(VLOOKUP(AE763,Home!$C$8:$I$207,6,FALSE)="",VLOOKUP(AE763,Home!$C$8:$I$207,7,FALSE)=""),"FEJL",Baggrundsark!AE763)</f>
        <v>FEJL</v>
      </c>
      <c r="AO763">
        <f>IF(VLOOKUP(AE763,Home!$C$8:$N$207,12,FALSE)="Timelønnet",1,0)</f>
        <v>0</v>
      </c>
      <c r="AP763">
        <f>SUM($AO$4:AO763)*AO763</f>
        <v>0</v>
      </c>
      <c r="AQ763">
        <f t="shared" si="263"/>
        <v>1</v>
      </c>
      <c r="AR763" t="str">
        <f t="shared" si="263"/>
        <v/>
      </c>
      <c r="AS763" t="e">
        <f t="shared" si="257"/>
        <v>#VALUE!</v>
      </c>
      <c r="AT763" s="45" t="e">
        <f t="shared" si="264"/>
        <v>#VALUE!</v>
      </c>
      <c r="AU763">
        <f>VLOOKUP(AQ763,Home!$C$8:$J$207,8,FALSE)</f>
        <v>0</v>
      </c>
    </row>
    <row r="764" spans="1:47" x14ac:dyDescent="0.25">
      <c r="A764" s="6">
        <f t="shared" si="249"/>
        <v>0</v>
      </c>
      <c r="B764" s="6">
        <f t="shared" si="258"/>
        <v>0</v>
      </c>
      <c r="C764" s="6" t="str">
        <f t="shared" si="250"/>
        <v/>
      </c>
      <c r="D764" s="7">
        <f t="shared" si="251"/>
        <v>0</v>
      </c>
      <c r="E764" s="7">
        <f t="shared" si="259"/>
        <v>0</v>
      </c>
      <c r="F764" s="7" t="str">
        <f t="shared" si="252"/>
        <v/>
      </c>
      <c r="G764" s="6">
        <f t="shared" si="253"/>
        <v>0</v>
      </c>
      <c r="H764" s="6">
        <f t="shared" si="260"/>
        <v>0</v>
      </c>
      <c r="I764" s="6" t="str">
        <f t="shared" si="261"/>
        <v/>
      </c>
      <c r="J764" s="11">
        <v>761</v>
      </c>
      <c r="K764" s="11">
        <f>IF(IFERROR(VLOOKUP(J764,Home!$A$8:$B$1048576,1,FALSE),0)=0,0,1)</f>
        <v>0</v>
      </c>
      <c r="L764" s="129" t="e">
        <f>IF(VLOOKUP(O764,Home!$C$8:$R$207,6,FALSE)="","",VLOOKUP(O764,Home!$C$8:$R$207,6,FALSE))</f>
        <v>#N/A</v>
      </c>
      <c r="M764" s="129" t="e">
        <f t="shared" si="246"/>
        <v>#N/A</v>
      </c>
      <c r="N764" s="11">
        <f>SUM($K$4:K764)</f>
        <v>200</v>
      </c>
      <c r="O764" s="11" t="str">
        <f>IF(P764="","",IF(IFERROR(VLOOKUP(N764,Home!$C$8:$R$1048576,1,FALSE),"")=0,"",IFERROR(VLOOKUP(N764,Home!$C$8:$R$1048576,1,FALSE),"")))</f>
        <v/>
      </c>
      <c r="P764" s="11" t="str">
        <f>IF(IFERROR(VLOOKUP(W764,Home!$C$8:$R$1048576,3,FALSE),"")=0,"",IFERROR(VLOOKUP(W764,Home!$C$8:$R$1048576,3,FALSE),""))</f>
        <v/>
      </c>
      <c r="Q764" s="11" t="str">
        <f t="shared" si="265"/>
        <v/>
      </c>
      <c r="R764" s="130" t="e">
        <f>VLOOKUP(Q764,'Baggrund til lister'!$G$4:$H$15,2,FALSE)</f>
        <v>#N/A</v>
      </c>
      <c r="S764" s="11" t="str">
        <f t="shared" si="247"/>
        <v/>
      </c>
      <c r="T764" s="11" t="str">
        <f>IF(IFERROR(VLOOKUP(N764,Home!$C$8:$R$1048576,11,FALSE),"")=0,"",IFERROR(VLOOKUP(N764,Home!$C$8:$R$1048576,11,FALSE),""))</f>
        <v/>
      </c>
      <c r="U764" s="11" t="str">
        <f>IF(IFERROR(VLOOKUP(O764,Home!$C$8:$R$1048576,12,FALSE),"")=0,"",IFERROR(VLOOKUP(O764,Home!$C$8:$R$1048576,12,FALSE),""))</f>
        <v/>
      </c>
      <c r="V764" s="11" t="str">
        <f>IF(IFERROR(VLOOKUP(O764,Home!$C$8:$R$1048576,8,FALSE),"")=0,"",IFERROR(VLOOKUP(O764,Home!$C$8:$R$1048576,8,FALSE),""))</f>
        <v/>
      </c>
      <c r="W764" s="11" t="str">
        <f>IF(OR(VLOOKUP(N764,Home!$C$7:$I$207,6,FALSE)="",VLOOKUP(N764,Home!$C$7:$I$207,7,FALSE)=""),"FEJL",SUM(Baggrundsark!$K$4:K764))</f>
        <v>FEJL</v>
      </c>
      <c r="Y764">
        <v>761</v>
      </c>
      <c r="Z764" s="1"/>
      <c r="AC764" s="44"/>
      <c r="AD764">
        <f t="shared" si="254"/>
        <v>0</v>
      </c>
      <c r="AE764">
        <f>SUM($AD$4:AD764)</f>
        <v>1</v>
      </c>
      <c r="AF764" s="103" t="str">
        <f>IFERROR(VLOOKUP(AN764,Home!$C$8:$E$207,3,FALSE),"")</f>
        <v/>
      </c>
      <c r="AG764" s="103" t="str">
        <f>IFERROR(VLOOKUP(AN764,Home!$C$8:$E$207,2,FALSE),"")</f>
        <v/>
      </c>
      <c r="AH764" s="104" t="str">
        <f>IF(VLOOKUP(AE764,Home!$C$8:$I$207,6,FALSE)="","",VLOOKUP(AE764,Home!$C$8:$I$207,6,FALSE))</f>
        <v/>
      </c>
      <c r="AI764" s="104" t="e">
        <f t="shared" si="262"/>
        <v>#VALUE!</v>
      </c>
      <c r="AJ764" s="105" t="e">
        <f t="shared" si="255"/>
        <v>#VALUE!</v>
      </c>
      <c r="AK764" s="103" t="e">
        <f t="shared" si="248"/>
        <v>#VALUE!</v>
      </c>
      <c r="AL764" s="103" t="e">
        <f t="shared" si="256"/>
        <v>#VALUE!</v>
      </c>
      <c r="AN764" t="str">
        <f>IF(OR(VLOOKUP(AE764,Home!$C$8:$I$207,6,FALSE)="",VLOOKUP(AE764,Home!$C$8:$I$207,7,FALSE)=""),"FEJL",Baggrundsark!AE764)</f>
        <v>FEJL</v>
      </c>
      <c r="AO764">
        <f>IF(VLOOKUP(AE764,Home!$C$8:$N$207,12,FALSE)="Timelønnet",1,0)</f>
        <v>0</v>
      </c>
      <c r="AP764">
        <f>SUM($AO$4:AO764)*AO764</f>
        <v>0</v>
      </c>
      <c r="AQ764">
        <f t="shared" si="263"/>
        <v>1</v>
      </c>
      <c r="AR764" t="str">
        <f t="shared" si="263"/>
        <v/>
      </c>
      <c r="AS764" t="e">
        <f t="shared" si="257"/>
        <v>#VALUE!</v>
      </c>
      <c r="AT764" s="45" t="e">
        <f t="shared" si="264"/>
        <v>#VALUE!</v>
      </c>
      <c r="AU764">
        <f>VLOOKUP(AQ764,Home!$C$8:$J$207,8,FALSE)</f>
        <v>0</v>
      </c>
    </row>
    <row r="765" spans="1:47" x14ac:dyDescent="0.25">
      <c r="A765" s="6">
        <f t="shared" si="249"/>
        <v>0</v>
      </c>
      <c r="B765" s="6">
        <f t="shared" si="258"/>
        <v>0</v>
      </c>
      <c r="C765" s="6" t="str">
        <f t="shared" si="250"/>
        <v/>
      </c>
      <c r="D765" s="7">
        <f t="shared" si="251"/>
        <v>0</v>
      </c>
      <c r="E765" s="7">
        <f t="shared" si="259"/>
        <v>0</v>
      </c>
      <c r="F765" s="7" t="str">
        <f t="shared" si="252"/>
        <v/>
      </c>
      <c r="G765" s="6">
        <f t="shared" si="253"/>
        <v>0</v>
      </c>
      <c r="H765" s="6">
        <f t="shared" si="260"/>
        <v>0</v>
      </c>
      <c r="I765" s="6" t="str">
        <f t="shared" si="261"/>
        <v/>
      </c>
      <c r="J765" s="11">
        <v>762</v>
      </c>
      <c r="K765" s="11">
        <f>IF(IFERROR(VLOOKUP(J765,Home!$A$8:$B$1048576,1,FALSE),0)=0,0,1)</f>
        <v>0</v>
      </c>
      <c r="L765" s="129" t="e">
        <f>IF(VLOOKUP(O765,Home!$C$8:$R$207,6,FALSE)="","",VLOOKUP(O765,Home!$C$8:$R$207,6,FALSE))</f>
        <v>#N/A</v>
      </c>
      <c r="M765" s="129" t="e">
        <f t="shared" si="246"/>
        <v>#N/A</v>
      </c>
      <c r="N765" s="11">
        <f>SUM($K$4:K765)</f>
        <v>200</v>
      </c>
      <c r="O765" s="11" t="str">
        <f>IF(P765="","",IF(IFERROR(VLOOKUP(N765,Home!$C$8:$R$1048576,1,FALSE),"")=0,"",IFERROR(VLOOKUP(N765,Home!$C$8:$R$1048576,1,FALSE),"")))</f>
        <v/>
      </c>
      <c r="P765" s="11" t="str">
        <f>IF(IFERROR(VLOOKUP(W765,Home!$C$8:$R$1048576,3,FALSE),"")=0,"",IFERROR(VLOOKUP(W765,Home!$C$8:$R$1048576,3,FALSE),""))</f>
        <v/>
      </c>
      <c r="Q765" s="11" t="str">
        <f t="shared" si="265"/>
        <v/>
      </c>
      <c r="R765" s="130" t="e">
        <f>VLOOKUP(Q765,'Baggrund til lister'!$G$4:$H$15,2,FALSE)</f>
        <v>#N/A</v>
      </c>
      <c r="S765" s="11" t="str">
        <f t="shared" si="247"/>
        <v/>
      </c>
      <c r="T765" s="11" t="str">
        <f>IF(IFERROR(VLOOKUP(N765,Home!$C$8:$R$1048576,11,FALSE),"")=0,"",IFERROR(VLOOKUP(N765,Home!$C$8:$R$1048576,11,FALSE),""))</f>
        <v/>
      </c>
      <c r="U765" s="11" t="str">
        <f>IF(IFERROR(VLOOKUP(O765,Home!$C$8:$R$1048576,12,FALSE),"")=0,"",IFERROR(VLOOKUP(O765,Home!$C$8:$R$1048576,12,FALSE),""))</f>
        <v/>
      </c>
      <c r="V765" s="11" t="str">
        <f>IF(IFERROR(VLOOKUP(O765,Home!$C$8:$R$1048576,8,FALSE),"")=0,"",IFERROR(VLOOKUP(O765,Home!$C$8:$R$1048576,8,FALSE),""))</f>
        <v/>
      </c>
      <c r="W765" s="11" t="str">
        <f>IF(OR(VLOOKUP(N765,Home!$C$7:$I$207,6,FALSE)="",VLOOKUP(N765,Home!$C$7:$I$207,7,FALSE)=""),"FEJL",SUM(Baggrundsark!$K$4:K765))</f>
        <v>FEJL</v>
      </c>
      <c r="Y765">
        <v>762</v>
      </c>
      <c r="Z765" s="1"/>
      <c r="AC765" s="44"/>
      <c r="AD765">
        <f t="shared" si="254"/>
        <v>0</v>
      </c>
      <c r="AE765">
        <f>SUM($AD$4:AD765)</f>
        <v>1</v>
      </c>
      <c r="AF765" s="103" t="str">
        <f>IFERROR(VLOOKUP(AN765,Home!$C$8:$E$207,3,FALSE),"")</f>
        <v/>
      </c>
      <c r="AG765" s="103" t="str">
        <f>IFERROR(VLOOKUP(AN765,Home!$C$8:$E$207,2,FALSE),"")</f>
        <v/>
      </c>
      <c r="AH765" s="104" t="str">
        <f>IF(VLOOKUP(AE765,Home!$C$8:$I$207,6,FALSE)="","",VLOOKUP(AE765,Home!$C$8:$I$207,6,FALSE))</f>
        <v/>
      </c>
      <c r="AI765" s="104" t="e">
        <f t="shared" si="262"/>
        <v>#VALUE!</v>
      </c>
      <c r="AJ765" s="105" t="e">
        <f t="shared" si="255"/>
        <v>#VALUE!</v>
      </c>
      <c r="AK765" s="103" t="e">
        <f t="shared" si="248"/>
        <v>#VALUE!</v>
      </c>
      <c r="AL765" s="103" t="e">
        <f t="shared" si="256"/>
        <v>#VALUE!</v>
      </c>
      <c r="AN765" t="str">
        <f>IF(OR(VLOOKUP(AE765,Home!$C$8:$I$207,6,FALSE)="",VLOOKUP(AE765,Home!$C$8:$I$207,7,FALSE)=""),"FEJL",Baggrundsark!AE765)</f>
        <v>FEJL</v>
      </c>
      <c r="AO765">
        <f>IF(VLOOKUP(AE765,Home!$C$8:$N$207,12,FALSE)="Timelønnet",1,0)</f>
        <v>0</v>
      </c>
      <c r="AP765">
        <f>SUM($AO$4:AO765)*AO765</f>
        <v>0</v>
      </c>
      <c r="AQ765">
        <f t="shared" si="263"/>
        <v>1</v>
      </c>
      <c r="AR765" t="str">
        <f t="shared" si="263"/>
        <v/>
      </c>
      <c r="AS765" t="e">
        <f t="shared" si="257"/>
        <v>#VALUE!</v>
      </c>
      <c r="AT765" s="45" t="e">
        <f t="shared" si="264"/>
        <v>#VALUE!</v>
      </c>
      <c r="AU765">
        <f>VLOOKUP(AQ765,Home!$C$8:$J$207,8,FALSE)</f>
        <v>0</v>
      </c>
    </row>
    <row r="766" spans="1:47" x14ac:dyDescent="0.25">
      <c r="A766" s="6">
        <f t="shared" si="249"/>
        <v>0</v>
      </c>
      <c r="B766" s="6">
        <f t="shared" si="258"/>
        <v>0</v>
      </c>
      <c r="C766" s="6" t="str">
        <f t="shared" si="250"/>
        <v/>
      </c>
      <c r="D766" s="7">
        <f t="shared" si="251"/>
        <v>0</v>
      </c>
      <c r="E766" s="7">
        <f t="shared" si="259"/>
        <v>0</v>
      </c>
      <c r="F766" s="7" t="str">
        <f t="shared" si="252"/>
        <v/>
      </c>
      <c r="G766" s="6">
        <f t="shared" si="253"/>
        <v>0</v>
      </c>
      <c r="H766" s="6">
        <f t="shared" si="260"/>
        <v>0</v>
      </c>
      <c r="I766" s="6" t="str">
        <f t="shared" si="261"/>
        <v/>
      </c>
      <c r="J766" s="11">
        <v>763</v>
      </c>
      <c r="K766" s="11">
        <f>IF(IFERROR(VLOOKUP(J766,Home!$A$8:$B$1048576,1,FALSE),0)=0,0,1)</f>
        <v>0</v>
      </c>
      <c r="L766" s="129" t="e">
        <f>IF(VLOOKUP(O766,Home!$C$8:$R$207,6,FALSE)="","",VLOOKUP(O766,Home!$C$8:$R$207,6,FALSE))</f>
        <v>#N/A</v>
      </c>
      <c r="M766" s="129" t="e">
        <f t="shared" si="246"/>
        <v>#N/A</v>
      </c>
      <c r="N766" s="11">
        <f>SUM($K$4:K766)</f>
        <v>200</v>
      </c>
      <c r="O766" s="11" t="str">
        <f>IF(P766="","",IF(IFERROR(VLOOKUP(N766,Home!$C$8:$R$1048576,1,FALSE),"")=0,"",IFERROR(VLOOKUP(N766,Home!$C$8:$R$1048576,1,FALSE),"")))</f>
        <v/>
      </c>
      <c r="P766" s="11" t="str">
        <f>IF(IFERROR(VLOOKUP(W766,Home!$C$8:$R$1048576,3,FALSE),"")=0,"",IFERROR(VLOOKUP(W766,Home!$C$8:$R$1048576,3,FALSE),""))</f>
        <v/>
      </c>
      <c r="Q766" s="11" t="str">
        <f t="shared" si="265"/>
        <v/>
      </c>
      <c r="R766" s="130" t="e">
        <f>VLOOKUP(Q766,'Baggrund til lister'!$G$4:$H$15,2,FALSE)</f>
        <v>#N/A</v>
      </c>
      <c r="S766" s="11" t="str">
        <f t="shared" si="247"/>
        <v/>
      </c>
      <c r="T766" s="11" t="str">
        <f>IF(IFERROR(VLOOKUP(N766,Home!$C$8:$R$1048576,11,FALSE),"")=0,"",IFERROR(VLOOKUP(N766,Home!$C$8:$R$1048576,11,FALSE),""))</f>
        <v/>
      </c>
      <c r="U766" s="11" t="str">
        <f>IF(IFERROR(VLOOKUP(O766,Home!$C$8:$R$1048576,12,FALSE),"")=0,"",IFERROR(VLOOKUP(O766,Home!$C$8:$R$1048576,12,FALSE),""))</f>
        <v/>
      </c>
      <c r="V766" s="11" t="str">
        <f>IF(IFERROR(VLOOKUP(O766,Home!$C$8:$R$1048576,8,FALSE),"")=0,"",IFERROR(VLOOKUP(O766,Home!$C$8:$R$1048576,8,FALSE),""))</f>
        <v/>
      </c>
      <c r="W766" s="11" t="str">
        <f>IF(OR(VLOOKUP(N766,Home!$C$7:$I$207,6,FALSE)="",VLOOKUP(N766,Home!$C$7:$I$207,7,FALSE)=""),"FEJL",SUM(Baggrundsark!$K$4:K766))</f>
        <v>FEJL</v>
      </c>
      <c r="Y766">
        <v>763</v>
      </c>
      <c r="Z766" s="1"/>
      <c r="AC766" s="44"/>
      <c r="AD766">
        <f t="shared" si="254"/>
        <v>0</v>
      </c>
      <c r="AE766">
        <f>SUM($AD$4:AD766)</f>
        <v>1</v>
      </c>
      <c r="AF766" s="103" t="str">
        <f>IFERROR(VLOOKUP(AN766,Home!$C$8:$E$207,3,FALSE),"")</f>
        <v/>
      </c>
      <c r="AG766" s="103" t="str">
        <f>IFERROR(VLOOKUP(AN766,Home!$C$8:$E$207,2,FALSE),"")</f>
        <v/>
      </c>
      <c r="AH766" s="104" t="str">
        <f>IF(VLOOKUP(AE766,Home!$C$8:$I$207,6,FALSE)="","",VLOOKUP(AE766,Home!$C$8:$I$207,6,FALSE))</f>
        <v/>
      </c>
      <c r="AI766" s="104" t="e">
        <f t="shared" si="262"/>
        <v>#VALUE!</v>
      </c>
      <c r="AJ766" s="105" t="e">
        <f t="shared" si="255"/>
        <v>#VALUE!</v>
      </c>
      <c r="AK766" s="103" t="e">
        <f t="shared" si="248"/>
        <v>#VALUE!</v>
      </c>
      <c r="AL766" s="103" t="e">
        <f t="shared" si="256"/>
        <v>#VALUE!</v>
      </c>
      <c r="AN766" t="str">
        <f>IF(OR(VLOOKUP(AE766,Home!$C$8:$I$207,6,FALSE)="",VLOOKUP(AE766,Home!$C$8:$I$207,7,FALSE)=""),"FEJL",Baggrundsark!AE766)</f>
        <v>FEJL</v>
      </c>
      <c r="AO766">
        <f>IF(VLOOKUP(AE766,Home!$C$8:$N$207,12,FALSE)="Timelønnet",1,0)</f>
        <v>0</v>
      </c>
      <c r="AP766">
        <f>SUM($AO$4:AO766)*AO766</f>
        <v>0</v>
      </c>
      <c r="AQ766">
        <f t="shared" si="263"/>
        <v>1</v>
      </c>
      <c r="AR766" t="str">
        <f t="shared" si="263"/>
        <v/>
      </c>
      <c r="AS766" t="e">
        <f t="shared" si="257"/>
        <v>#VALUE!</v>
      </c>
      <c r="AT766" s="45" t="e">
        <f t="shared" si="264"/>
        <v>#VALUE!</v>
      </c>
      <c r="AU766">
        <f>VLOOKUP(AQ766,Home!$C$8:$J$207,8,FALSE)</f>
        <v>0</v>
      </c>
    </row>
    <row r="767" spans="1:47" x14ac:dyDescent="0.25">
      <c r="A767" s="6">
        <f t="shared" si="249"/>
        <v>0</v>
      </c>
      <c r="B767" s="6">
        <f t="shared" si="258"/>
        <v>0</v>
      </c>
      <c r="C767" s="6" t="str">
        <f t="shared" si="250"/>
        <v/>
      </c>
      <c r="D767" s="7">
        <f t="shared" si="251"/>
        <v>0</v>
      </c>
      <c r="E767" s="7">
        <f t="shared" si="259"/>
        <v>0</v>
      </c>
      <c r="F767" s="7" t="str">
        <f t="shared" si="252"/>
        <v/>
      </c>
      <c r="G767" s="6">
        <f t="shared" si="253"/>
        <v>0</v>
      </c>
      <c r="H767" s="6">
        <f t="shared" si="260"/>
        <v>0</v>
      </c>
      <c r="I767" s="6" t="str">
        <f t="shared" si="261"/>
        <v/>
      </c>
      <c r="J767" s="11">
        <v>764</v>
      </c>
      <c r="K767" s="11">
        <f>IF(IFERROR(VLOOKUP(J767,Home!$A$8:$B$1048576,1,FALSE),0)=0,0,1)</f>
        <v>0</v>
      </c>
      <c r="L767" s="129" t="e">
        <f>IF(VLOOKUP(O767,Home!$C$8:$R$207,6,FALSE)="","",VLOOKUP(O767,Home!$C$8:$R$207,6,FALSE))</f>
        <v>#N/A</v>
      </c>
      <c r="M767" s="129" t="e">
        <f t="shared" si="246"/>
        <v>#N/A</v>
      </c>
      <c r="N767" s="11">
        <f>SUM($K$4:K767)</f>
        <v>200</v>
      </c>
      <c r="O767" s="11" t="str">
        <f>IF(P767="","",IF(IFERROR(VLOOKUP(N767,Home!$C$8:$R$1048576,1,FALSE),"")=0,"",IFERROR(VLOOKUP(N767,Home!$C$8:$R$1048576,1,FALSE),"")))</f>
        <v/>
      </c>
      <c r="P767" s="11" t="str">
        <f>IF(IFERROR(VLOOKUP(W767,Home!$C$8:$R$1048576,3,FALSE),"")=0,"",IFERROR(VLOOKUP(W767,Home!$C$8:$R$1048576,3,FALSE),""))</f>
        <v/>
      </c>
      <c r="Q767" s="11" t="str">
        <f t="shared" si="265"/>
        <v/>
      </c>
      <c r="R767" s="130" t="e">
        <f>VLOOKUP(Q767,'Baggrund til lister'!$G$4:$H$15,2,FALSE)</f>
        <v>#N/A</v>
      </c>
      <c r="S767" s="11" t="str">
        <f t="shared" si="247"/>
        <v/>
      </c>
      <c r="T767" s="11" t="str">
        <f>IF(IFERROR(VLOOKUP(N767,Home!$C$8:$R$1048576,11,FALSE),"")=0,"",IFERROR(VLOOKUP(N767,Home!$C$8:$R$1048576,11,FALSE),""))</f>
        <v/>
      </c>
      <c r="U767" s="11" t="str">
        <f>IF(IFERROR(VLOOKUP(O767,Home!$C$8:$R$1048576,12,FALSE),"")=0,"",IFERROR(VLOOKUP(O767,Home!$C$8:$R$1048576,12,FALSE),""))</f>
        <v/>
      </c>
      <c r="V767" s="11" t="str">
        <f>IF(IFERROR(VLOOKUP(O767,Home!$C$8:$R$1048576,8,FALSE),"")=0,"",IFERROR(VLOOKUP(O767,Home!$C$8:$R$1048576,8,FALSE),""))</f>
        <v/>
      </c>
      <c r="W767" s="11" t="str">
        <f>IF(OR(VLOOKUP(N767,Home!$C$7:$I$207,6,FALSE)="",VLOOKUP(N767,Home!$C$7:$I$207,7,FALSE)=""),"FEJL",SUM(Baggrundsark!$K$4:K767))</f>
        <v>FEJL</v>
      </c>
      <c r="Y767">
        <v>764</v>
      </c>
      <c r="Z767" s="1"/>
      <c r="AC767" s="44"/>
      <c r="AD767">
        <f t="shared" si="254"/>
        <v>0</v>
      </c>
      <c r="AE767">
        <f>SUM($AD$4:AD767)</f>
        <v>1</v>
      </c>
      <c r="AF767" s="103" t="str">
        <f>IFERROR(VLOOKUP(AN767,Home!$C$8:$E$207,3,FALSE),"")</f>
        <v/>
      </c>
      <c r="AG767" s="103" t="str">
        <f>IFERROR(VLOOKUP(AN767,Home!$C$8:$E$207,2,FALSE),"")</f>
        <v/>
      </c>
      <c r="AH767" s="104" t="str">
        <f>IF(VLOOKUP(AE767,Home!$C$8:$I$207,6,FALSE)="","",VLOOKUP(AE767,Home!$C$8:$I$207,6,FALSE))</f>
        <v/>
      </c>
      <c r="AI767" s="104" t="e">
        <f t="shared" si="262"/>
        <v>#VALUE!</v>
      </c>
      <c r="AJ767" s="105" t="e">
        <f t="shared" si="255"/>
        <v>#VALUE!</v>
      </c>
      <c r="AK767" s="103" t="e">
        <f t="shared" si="248"/>
        <v>#VALUE!</v>
      </c>
      <c r="AL767" s="103" t="e">
        <f t="shared" si="256"/>
        <v>#VALUE!</v>
      </c>
      <c r="AN767" t="str">
        <f>IF(OR(VLOOKUP(AE767,Home!$C$8:$I$207,6,FALSE)="",VLOOKUP(AE767,Home!$C$8:$I$207,7,FALSE)=""),"FEJL",Baggrundsark!AE767)</f>
        <v>FEJL</v>
      </c>
      <c r="AO767">
        <f>IF(VLOOKUP(AE767,Home!$C$8:$N$207,12,FALSE)="Timelønnet",1,0)</f>
        <v>0</v>
      </c>
      <c r="AP767">
        <f>SUM($AO$4:AO767)*AO767</f>
        <v>0</v>
      </c>
      <c r="AQ767">
        <f t="shared" si="263"/>
        <v>1</v>
      </c>
      <c r="AR767" t="str">
        <f t="shared" si="263"/>
        <v/>
      </c>
      <c r="AS767" t="e">
        <f t="shared" si="257"/>
        <v>#VALUE!</v>
      </c>
      <c r="AT767" s="45" t="e">
        <f t="shared" si="264"/>
        <v>#VALUE!</v>
      </c>
      <c r="AU767">
        <f>VLOOKUP(AQ767,Home!$C$8:$J$207,8,FALSE)</f>
        <v>0</v>
      </c>
    </row>
    <row r="768" spans="1:47" x14ac:dyDescent="0.25">
      <c r="A768" s="6">
        <f t="shared" si="249"/>
        <v>0</v>
      </c>
      <c r="B768" s="6">
        <f t="shared" si="258"/>
        <v>0</v>
      </c>
      <c r="C768" s="6" t="str">
        <f t="shared" si="250"/>
        <v/>
      </c>
      <c r="D768" s="7">
        <f t="shared" si="251"/>
        <v>0</v>
      </c>
      <c r="E768" s="7">
        <f t="shared" si="259"/>
        <v>0</v>
      </c>
      <c r="F768" s="7" t="str">
        <f t="shared" si="252"/>
        <v/>
      </c>
      <c r="G768" s="6">
        <f t="shared" si="253"/>
        <v>0</v>
      </c>
      <c r="H768" s="6">
        <f t="shared" si="260"/>
        <v>0</v>
      </c>
      <c r="I768" s="6" t="str">
        <f t="shared" si="261"/>
        <v/>
      </c>
      <c r="J768" s="11">
        <v>765</v>
      </c>
      <c r="K768" s="11">
        <f>IF(IFERROR(VLOOKUP(J768,Home!$A$8:$B$1048576,1,FALSE),0)=0,0,1)</f>
        <v>0</v>
      </c>
      <c r="L768" s="129" t="e">
        <f>IF(VLOOKUP(O768,Home!$C$8:$R$207,6,FALSE)="","",VLOOKUP(O768,Home!$C$8:$R$207,6,FALSE))</f>
        <v>#N/A</v>
      </c>
      <c r="M768" s="129" t="e">
        <f t="shared" si="246"/>
        <v>#N/A</v>
      </c>
      <c r="N768" s="11">
        <f>SUM($K$4:K768)</f>
        <v>200</v>
      </c>
      <c r="O768" s="11" t="str">
        <f>IF(P768="","",IF(IFERROR(VLOOKUP(N768,Home!$C$8:$R$1048576,1,FALSE),"")=0,"",IFERROR(VLOOKUP(N768,Home!$C$8:$R$1048576,1,FALSE),"")))</f>
        <v/>
      </c>
      <c r="P768" s="11" t="str">
        <f>IF(IFERROR(VLOOKUP(W768,Home!$C$8:$R$1048576,3,FALSE),"")=0,"",IFERROR(VLOOKUP(W768,Home!$C$8:$R$1048576,3,FALSE),""))</f>
        <v/>
      </c>
      <c r="Q768" s="11" t="str">
        <f t="shared" si="265"/>
        <v/>
      </c>
      <c r="R768" s="130" t="e">
        <f>VLOOKUP(Q768,'Baggrund til lister'!$G$4:$H$15,2,FALSE)</f>
        <v>#N/A</v>
      </c>
      <c r="S768" s="11" t="str">
        <f t="shared" si="247"/>
        <v/>
      </c>
      <c r="T768" s="11" t="str">
        <f>IF(IFERROR(VLOOKUP(N768,Home!$C$8:$R$1048576,11,FALSE),"")=0,"",IFERROR(VLOOKUP(N768,Home!$C$8:$R$1048576,11,FALSE),""))</f>
        <v/>
      </c>
      <c r="U768" s="11" t="str">
        <f>IF(IFERROR(VLOOKUP(O768,Home!$C$8:$R$1048576,12,FALSE),"")=0,"",IFERROR(VLOOKUP(O768,Home!$C$8:$R$1048576,12,FALSE),""))</f>
        <v/>
      </c>
      <c r="V768" s="11" t="str">
        <f>IF(IFERROR(VLOOKUP(O768,Home!$C$8:$R$1048576,8,FALSE),"")=0,"",IFERROR(VLOOKUP(O768,Home!$C$8:$R$1048576,8,FALSE),""))</f>
        <v/>
      </c>
      <c r="W768" s="11" t="str">
        <f>IF(OR(VLOOKUP(N768,Home!$C$7:$I$207,6,FALSE)="",VLOOKUP(N768,Home!$C$7:$I$207,7,FALSE)=""),"FEJL",SUM(Baggrundsark!$K$4:K768))</f>
        <v>FEJL</v>
      </c>
      <c r="Y768">
        <v>765</v>
      </c>
      <c r="Z768" s="1"/>
      <c r="AC768" s="44"/>
      <c r="AD768">
        <f t="shared" si="254"/>
        <v>0</v>
      </c>
      <c r="AE768">
        <f>SUM($AD$4:AD768)</f>
        <v>1</v>
      </c>
      <c r="AF768" s="103" t="str">
        <f>IFERROR(VLOOKUP(AN768,Home!$C$8:$E$207,3,FALSE),"")</f>
        <v/>
      </c>
      <c r="AG768" s="103" t="str">
        <f>IFERROR(VLOOKUP(AN768,Home!$C$8:$E$207,2,FALSE),"")</f>
        <v/>
      </c>
      <c r="AH768" s="104" t="str">
        <f>IF(VLOOKUP(AE768,Home!$C$8:$I$207,6,FALSE)="","",VLOOKUP(AE768,Home!$C$8:$I$207,6,FALSE))</f>
        <v/>
      </c>
      <c r="AI768" s="104" t="e">
        <f t="shared" si="262"/>
        <v>#VALUE!</v>
      </c>
      <c r="AJ768" s="105" t="e">
        <f t="shared" si="255"/>
        <v>#VALUE!</v>
      </c>
      <c r="AK768" s="103" t="e">
        <f t="shared" si="248"/>
        <v>#VALUE!</v>
      </c>
      <c r="AL768" s="103" t="e">
        <f t="shared" si="256"/>
        <v>#VALUE!</v>
      </c>
      <c r="AN768" t="str">
        <f>IF(OR(VLOOKUP(AE768,Home!$C$8:$I$207,6,FALSE)="",VLOOKUP(AE768,Home!$C$8:$I$207,7,FALSE)=""),"FEJL",Baggrundsark!AE768)</f>
        <v>FEJL</v>
      </c>
      <c r="AO768">
        <f>IF(VLOOKUP(AE768,Home!$C$8:$N$207,12,FALSE)="Timelønnet",1,0)</f>
        <v>0</v>
      </c>
      <c r="AP768">
        <f>SUM($AO$4:AO768)*AO768</f>
        <v>0</v>
      </c>
      <c r="AQ768">
        <f t="shared" si="263"/>
        <v>1</v>
      </c>
      <c r="AR768" t="str">
        <f t="shared" si="263"/>
        <v/>
      </c>
      <c r="AS768" t="e">
        <f t="shared" si="257"/>
        <v>#VALUE!</v>
      </c>
      <c r="AT768" s="45" t="e">
        <f t="shared" si="264"/>
        <v>#VALUE!</v>
      </c>
      <c r="AU768">
        <f>VLOOKUP(AQ768,Home!$C$8:$J$207,8,FALSE)</f>
        <v>0</v>
      </c>
    </row>
    <row r="769" spans="1:47" x14ac:dyDescent="0.25">
      <c r="A769" s="6">
        <f t="shared" si="249"/>
        <v>0</v>
      </c>
      <c r="B769" s="6">
        <f t="shared" si="258"/>
        <v>0</v>
      </c>
      <c r="C769" s="6" t="str">
        <f t="shared" si="250"/>
        <v/>
      </c>
      <c r="D769" s="7">
        <f t="shared" si="251"/>
        <v>0</v>
      </c>
      <c r="E769" s="7">
        <f t="shared" si="259"/>
        <v>0</v>
      </c>
      <c r="F769" s="7" t="str">
        <f t="shared" si="252"/>
        <v/>
      </c>
      <c r="G769" s="6">
        <f t="shared" si="253"/>
        <v>0</v>
      </c>
      <c r="H769" s="6">
        <f t="shared" si="260"/>
        <v>0</v>
      </c>
      <c r="I769" s="6" t="str">
        <f t="shared" si="261"/>
        <v/>
      </c>
      <c r="J769" s="11">
        <v>766</v>
      </c>
      <c r="K769" s="11">
        <f>IF(IFERROR(VLOOKUP(J769,Home!$A$8:$B$1048576,1,FALSE),0)=0,0,1)</f>
        <v>0</v>
      </c>
      <c r="L769" s="129" t="e">
        <f>IF(VLOOKUP(O769,Home!$C$8:$R$207,6,FALSE)="","",VLOOKUP(O769,Home!$C$8:$R$207,6,FALSE))</f>
        <v>#N/A</v>
      </c>
      <c r="M769" s="129" t="e">
        <f t="shared" si="246"/>
        <v>#N/A</v>
      </c>
      <c r="N769" s="11">
        <f>SUM($K$4:K769)</f>
        <v>200</v>
      </c>
      <c r="O769" s="11" t="str">
        <f>IF(P769="","",IF(IFERROR(VLOOKUP(N769,Home!$C$8:$R$1048576,1,FALSE),"")=0,"",IFERROR(VLOOKUP(N769,Home!$C$8:$R$1048576,1,FALSE),"")))</f>
        <v/>
      </c>
      <c r="P769" s="11" t="str">
        <f>IF(IFERROR(VLOOKUP(W769,Home!$C$8:$R$1048576,3,FALSE),"")=0,"",IFERROR(VLOOKUP(W769,Home!$C$8:$R$1048576,3,FALSE),""))</f>
        <v/>
      </c>
      <c r="Q769" s="11" t="str">
        <f t="shared" si="265"/>
        <v/>
      </c>
      <c r="R769" s="130" t="e">
        <f>VLOOKUP(Q769,'Baggrund til lister'!$G$4:$H$15,2,FALSE)</f>
        <v>#N/A</v>
      </c>
      <c r="S769" s="11" t="str">
        <f t="shared" si="247"/>
        <v/>
      </c>
      <c r="T769" s="11" t="str">
        <f>IF(IFERROR(VLOOKUP(N769,Home!$C$8:$R$1048576,11,FALSE),"")=0,"",IFERROR(VLOOKUP(N769,Home!$C$8:$R$1048576,11,FALSE),""))</f>
        <v/>
      </c>
      <c r="U769" s="11" t="str">
        <f>IF(IFERROR(VLOOKUP(O769,Home!$C$8:$R$1048576,12,FALSE),"")=0,"",IFERROR(VLOOKUP(O769,Home!$C$8:$R$1048576,12,FALSE),""))</f>
        <v/>
      </c>
      <c r="V769" s="11" t="str">
        <f>IF(IFERROR(VLOOKUP(O769,Home!$C$8:$R$1048576,8,FALSE),"")=0,"",IFERROR(VLOOKUP(O769,Home!$C$8:$R$1048576,8,FALSE),""))</f>
        <v/>
      </c>
      <c r="W769" s="11" t="str">
        <f>IF(OR(VLOOKUP(N769,Home!$C$7:$I$207,6,FALSE)="",VLOOKUP(N769,Home!$C$7:$I$207,7,FALSE)=""),"FEJL",SUM(Baggrundsark!$K$4:K769))</f>
        <v>FEJL</v>
      </c>
      <c r="Y769">
        <v>766</v>
      </c>
      <c r="Z769" s="1"/>
      <c r="AC769" s="44"/>
      <c r="AD769">
        <f t="shared" si="254"/>
        <v>0</v>
      </c>
      <c r="AE769">
        <f>SUM($AD$4:AD769)</f>
        <v>1</v>
      </c>
      <c r="AF769" s="103" t="str">
        <f>IFERROR(VLOOKUP(AN769,Home!$C$8:$E$207,3,FALSE),"")</f>
        <v/>
      </c>
      <c r="AG769" s="103" t="str">
        <f>IFERROR(VLOOKUP(AN769,Home!$C$8:$E$207,2,FALSE),"")</f>
        <v/>
      </c>
      <c r="AH769" s="104" t="str">
        <f>IF(VLOOKUP(AE769,Home!$C$8:$I$207,6,FALSE)="","",VLOOKUP(AE769,Home!$C$8:$I$207,6,FALSE))</f>
        <v/>
      </c>
      <c r="AI769" s="104" t="e">
        <f t="shared" si="262"/>
        <v>#VALUE!</v>
      </c>
      <c r="AJ769" s="105" t="e">
        <f t="shared" si="255"/>
        <v>#VALUE!</v>
      </c>
      <c r="AK769" s="103" t="e">
        <f t="shared" si="248"/>
        <v>#VALUE!</v>
      </c>
      <c r="AL769" s="103" t="e">
        <f t="shared" si="256"/>
        <v>#VALUE!</v>
      </c>
      <c r="AN769" t="str">
        <f>IF(OR(VLOOKUP(AE769,Home!$C$8:$I$207,6,FALSE)="",VLOOKUP(AE769,Home!$C$8:$I$207,7,FALSE)=""),"FEJL",Baggrundsark!AE769)</f>
        <v>FEJL</v>
      </c>
      <c r="AO769">
        <f>IF(VLOOKUP(AE769,Home!$C$8:$N$207,12,FALSE)="Timelønnet",1,0)</f>
        <v>0</v>
      </c>
      <c r="AP769">
        <f>SUM($AO$4:AO769)*AO769</f>
        <v>0</v>
      </c>
      <c r="AQ769">
        <f t="shared" si="263"/>
        <v>1</v>
      </c>
      <c r="AR769" t="str">
        <f t="shared" si="263"/>
        <v/>
      </c>
      <c r="AS769" t="e">
        <f t="shared" si="257"/>
        <v>#VALUE!</v>
      </c>
      <c r="AT769" s="45" t="e">
        <f t="shared" si="264"/>
        <v>#VALUE!</v>
      </c>
      <c r="AU769">
        <f>VLOOKUP(AQ769,Home!$C$8:$J$207,8,FALSE)</f>
        <v>0</v>
      </c>
    </row>
    <row r="770" spans="1:47" x14ac:dyDescent="0.25">
      <c r="A770" s="6">
        <f t="shared" si="249"/>
        <v>0</v>
      </c>
      <c r="B770" s="6">
        <f t="shared" si="258"/>
        <v>0</v>
      </c>
      <c r="C770" s="6" t="str">
        <f t="shared" si="250"/>
        <v/>
      </c>
      <c r="D770" s="7">
        <f t="shared" si="251"/>
        <v>0</v>
      </c>
      <c r="E770" s="7">
        <f t="shared" si="259"/>
        <v>0</v>
      </c>
      <c r="F770" s="7" t="str">
        <f t="shared" si="252"/>
        <v/>
      </c>
      <c r="G770" s="6">
        <f t="shared" si="253"/>
        <v>0</v>
      </c>
      <c r="H770" s="6">
        <f t="shared" si="260"/>
        <v>0</v>
      </c>
      <c r="I770" s="6" t="str">
        <f t="shared" si="261"/>
        <v/>
      </c>
      <c r="J770" s="11">
        <v>767</v>
      </c>
      <c r="K770" s="11">
        <f>IF(IFERROR(VLOOKUP(J770,Home!$A$8:$B$1048576,1,FALSE),0)=0,0,1)</f>
        <v>0</v>
      </c>
      <c r="L770" s="129" t="e">
        <f>IF(VLOOKUP(O770,Home!$C$8:$R$207,6,FALSE)="","",VLOOKUP(O770,Home!$C$8:$R$207,6,FALSE))</f>
        <v>#N/A</v>
      </c>
      <c r="M770" s="129" t="e">
        <f t="shared" si="246"/>
        <v>#N/A</v>
      </c>
      <c r="N770" s="11">
        <f>SUM($K$4:K770)</f>
        <v>200</v>
      </c>
      <c r="O770" s="11" t="str">
        <f>IF(P770="","",IF(IFERROR(VLOOKUP(N770,Home!$C$8:$R$1048576,1,FALSE),"")=0,"",IFERROR(VLOOKUP(N770,Home!$C$8:$R$1048576,1,FALSE),"")))</f>
        <v/>
      </c>
      <c r="P770" s="11" t="str">
        <f>IF(IFERROR(VLOOKUP(W770,Home!$C$8:$R$1048576,3,FALSE),"")=0,"",IFERROR(VLOOKUP(W770,Home!$C$8:$R$1048576,3,FALSE),""))</f>
        <v/>
      </c>
      <c r="Q770" s="11" t="str">
        <f t="shared" si="265"/>
        <v/>
      </c>
      <c r="R770" s="130" t="e">
        <f>VLOOKUP(Q770,'Baggrund til lister'!$G$4:$H$15,2,FALSE)</f>
        <v>#N/A</v>
      </c>
      <c r="S770" s="11" t="str">
        <f t="shared" si="247"/>
        <v/>
      </c>
      <c r="T770" s="11" t="str">
        <f>IF(IFERROR(VLOOKUP(N770,Home!$C$8:$R$1048576,11,FALSE),"")=0,"",IFERROR(VLOOKUP(N770,Home!$C$8:$R$1048576,11,FALSE),""))</f>
        <v/>
      </c>
      <c r="U770" s="11" t="str">
        <f>IF(IFERROR(VLOOKUP(O770,Home!$C$8:$R$1048576,12,FALSE),"")=0,"",IFERROR(VLOOKUP(O770,Home!$C$8:$R$1048576,12,FALSE),""))</f>
        <v/>
      </c>
      <c r="V770" s="11" t="str">
        <f>IF(IFERROR(VLOOKUP(O770,Home!$C$8:$R$1048576,8,FALSE),"")=0,"",IFERROR(VLOOKUP(O770,Home!$C$8:$R$1048576,8,FALSE),""))</f>
        <v/>
      </c>
      <c r="W770" s="11" t="str">
        <f>IF(OR(VLOOKUP(N770,Home!$C$7:$I$207,6,FALSE)="",VLOOKUP(N770,Home!$C$7:$I$207,7,FALSE)=""),"FEJL",SUM(Baggrundsark!$K$4:K770))</f>
        <v>FEJL</v>
      </c>
      <c r="Y770">
        <v>767</v>
      </c>
      <c r="Z770" s="1"/>
      <c r="AC770" s="44"/>
      <c r="AD770">
        <f t="shared" si="254"/>
        <v>0</v>
      </c>
      <c r="AE770">
        <f>SUM($AD$4:AD770)</f>
        <v>1</v>
      </c>
      <c r="AF770" s="103" t="str">
        <f>IFERROR(VLOOKUP(AN770,Home!$C$8:$E$207,3,FALSE),"")</f>
        <v/>
      </c>
      <c r="AG770" s="103" t="str">
        <f>IFERROR(VLOOKUP(AN770,Home!$C$8:$E$207,2,FALSE),"")</f>
        <v/>
      </c>
      <c r="AH770" s="104" t="str">
        <f>IF(VLOOKUP(AE770,Home!$C$8:$I$207,6,FALSE)="","",VLOOKUP(AE770,Home!$C$8:$I$207,6,FALSE))</f>
        <v/>
      </c>
      <c r="AI770" s="104" t="e">
        <f t="shared" si="262"/>
        <v>#VALUE!</v>
      </c>
      <c r="AJ770" s="105" t="e">
        <f t="shared" si="255"/>
        <v>#VALUE!</v>
      </c>
      <c r="AK770" s="103" t="e">
        <f t="shared" si="248"/>
        <v>#VALUE!</v>
      </c>
      <c r="AL770" s="103" t="e">
        <f t="shared" si="256"/>
        <v>#VALUE!</v>
      </c>
      <c r="AN770" t="str">
        <f>IF(OR(VLOOKUP(AE770,Home!$C$8:$I$207,6,FALSE)="",VLOOKUP(AE770,Home!$C$8:$I$207,7,FALSE)=""),"FEJL",Baggrundsark!AE770)</f>
        <v>FEJL</v>
      </c>
      <c r="AO770">
        <f>IF(VLOOKUP(AE770,Home!$C$8:$N$207,12,FALSE)="Timelønnet",1,0)</f>
        <v>0</v>
      </c>
      <c r="AP770">
        <f>SUM($AO$4:AO770)*AO770</f>
        <v>0</v>
      </c>
      <c r="AQ770">
        <f t="shared" si="263"/>
        <v>1</v>
      </c>
      <c r="AR770" t="str">
        <f t="shared" si="263"/>
        <v/>
      </c>
      <c r="AS770" t="e">
        <f t="shared" si="257"/>
        <v>#VALUE!</v>
      </c>
      <c r="AT770" s="45" t="e">
        <f t="shared" si="264"/>
        <v>#VALUE!</v>
      </c>
      <c r="AU770">
        <f>VLOOKUP(AQ770,Home!$C$8:$J$207,8,FALSE)</f>
        <v>0</v>
      </c>
    </row>
    <row r="771" spans="1:47" x14ac:dyDescent="0.25">
      <c r="A771" s="6">
        <f t="shared" si="249"/>
        <v>0</v>
      </c>
      <c r="B771" s="6">
        <f t="shared" si="258"/>
        <v>0</v>
      </c>
      <c r="C771" s="6" t="str">
        <f t="shared" si="250"/>
        <v/>
      </c>
      <c r="D771" s="7">
        <f t="shared" si="251"/>
        <v>0</v>
      </c>
      <c r="E771" s="7">
        <f t="shared" si="259"/>
        <v>0</v>
      </c>
      <c r="F771" s="7" t="str">
        <f t="shared" si="252"/>
        <v/>
      </c>
      <c r="G771" s="6">
        <f t="shared" si="253"/>
        <v>0</v>
      </c>
      <c r="H771" s="6">
        <f t="shared" si="260"/>
        <v>0</v>
      </c>
      <c r="I771" s="6" t="str">
        <f t="shared" si="261"/>
        <v/>
      </c>
      <c r="J771" s="11">
        <v>768</v>
      </c>
      <c r="K771" s="11">
        <f>IF(IFERROR(VLOOKUP(J771,Home!$A$8:$B$1048576,1,FALSE),0)=0,0,1)</f>
        <v>0</v>
      </c>
      <c r="L771" s="129" t="e">
        <f>IF(VLOOKUP(O771,Home!$C$8:$R$207,6,FALSE)="","",VLOOKUP(O771,Home!$C$8:$R$207,6,FALSE))</f>
        <v>#N/A</v>
      </c>
      <c r="M771" s="129" t="e">
        <f t="shared" si="246"/>
        <v>#N/A</v>
      </c>
      <c r="N771" s="11">
        <f>SUM($K$4:K771)</f>
        <v>200</v>
      </c>
      <c r="O771" s="11" t="str">
        <f>IF(P771="","",IF(IFERROR(VLOOKUP(N771,Home!$C$8:$R$1048576,1,FALSE),"")=0,"",IFERROR(VLOOKUP(N771,Home!$C$8:$R$1048576,1,FALSE),"")))</f>
        <v/>
      </c>
      <c r="P771" s="11" t="str">
        <f>IF(IFERROR(VLOOKUP(W771,Home!$C$8:$R$1048576,3,FALSE),"")=0,"",IFERROR(VLOOKUP(W771,Home!$C$8:$R$1048576,3,FALSE),""))</f>
        <v/>
      </c>
      <c r="Q771" s="11" t="str">
        <f t="shared" si="265"/>
        <v/>
      </c>
      <c r="R771" s="130" t="e">
        <f>VLOOKUP(Q771,'Baggrund til lister'!$G$4:$H$15,2,FALSE)</f>
        <v>#N/A</v>
      </c>
      <c r="S771" s="11" t="str">
        <f t="shared" si="247"/>
        <v/>
      </c>
      <c r="T771" s="11" t="str">
        <f>IF(IFERROR(VLOOKUP(N771,Home!$C$8:$R$1048576,11,FALSE),"")=0,"",IFERROR(VLOOKUP(N771,Home!$C$8:$R$1048576,11,FALSE),""))</f>
        <v/>
      </c>
      <c r="U771" s="11" t="str">
        <f>IF(IFERROR(VLOOKUP(O771,Home!$C$8:$R$1048576,12,FALSE),"")=0,"",IFERROR(VLOOKUP(O771,Home!$C$8:$R$1048576,12,FALSE),""))</f>
        <v/>
      </c>
      <c r="V771" s="11" t="str">
        <f>IF(IFERROR(VLOOKUP(O771,Home!$C$8:$R$1048576,8,FALSE),"")=0,"",IFERROR(VLOOKUP(O771,Home!$C$8:$R$1048576,8,FALSE),""))</f>
        <v/>
      </c>
      <c r="W771" s="11" t="str">
        <f>IF(OR(VLOOKUP(N771,Home!$C$7:$I$207,6,FALSE)="",VLOOKUP(N771,Home!$C$7:$I$207,7,FALSE)=""),"FEJL",SUM(Baggrundsark!$K$4:K771))</f>
        <v>FEJL</v>
      </c>
      <c r="Y771">
        <v>768</v>
      </c>
      <c r="Z771" s="1"/>
      <c r="AC771" s="44"/>
      <c r="AD771">
        <f t="shared" si="254"/>
        <v>0</v>
      </c>
      <c r="AE771">
        <f>SUM($AD$4:AD771)</f>
        <v>1</v>
      </c>
      <c r="AF771" s="103" t="str">
        <f>IFERROR(VLOOKUP(AN771,Home!$C$8:$E$207,3,FALSE),"")</f>
        <v/>
      </c>
      <c r="AG771" s="103" t="str">
        <f>IFERROR(VLOOKUP(AN771,Home!$C$8:$E$207,2,FALSE),"")</f>
        <v/>
      </c>
      <c r="AH771" s="104" t="str">
        <f>IF(VLOOKUP(AE771,Home!$C$8:$I$207,6,FALSE)="","",VLOOKUP(AE771,Home!$C$8:$I$207,6,FALSE))</f>
        <v/>
      </c>
      <c r="AI771" s="104" t="e">
        <f t="shared" si="262"/>
        <v>#VALUE!</v>
      </c>
      <c r="AJ771" s="105" t="e">
        <f t="shared" si="255"/>
        <v>#VALUE!</v>
      </c>
      <c r="AK771" s="103" t="e">
        <f t="shared" si="248"/>
        <v>#VALUE!</v>
      </c>
      <c r="AL771" s="103" t="e">
        <f t="shared" si="256"/>
        <v>#VALUE!</v>
      </c>
      <c r="AN771" t="str">
        <f>IF(OR(VLOOKUP(AE771,Home!$C$8:$I$207,6,FALSE)="",VLOOKUP(AE771,Home!$C$8:$I$207,7,FALSE)=""),"FEJL",Baggrundsark!AE771)</f>
        <v>FEJL</v>
      </c>
      <c r="AO771">
        <f>IF(VLOOKUP(AE771,Home!$C$8:$N$207,12,FALSE)="Timelønnet",1,0)</f>
        <v>0</v>
      </c>
      <c r="AP771">
        <f>SUM($AO$4:AO771)*AO771</f>
        <v>0</v>
      </c>
      <c r="AQ771">
        <f t="shared" si="263"/>
        <v>1</v>
      </c>
      <c r="AR771" t="str">
        <f t="shared" si="263"/>
        <v/>
      </c>
      <c r="AS771" t="e">
        <f t="shared" si="257"/>
        <v>#VALUE!</v>
      </c>
      <c r="AT771" s="45" t="e">
        <f t="shared" si="264"/>
        <v>#VALUE!</v>
      </c>
      <c r="AU771">
        <f>VLOOKUP(AQ771,Home!$C$8:$J$207,8,FALSE)</f>
        <v>0</v>
      </c>
    </row>
    <row r="772" spans="1:47" x14ac:dyDescent="0.25">
      <c r="A772" s="6">
        <f t="shared" si="249"/>
        <v>0</v>
      </c>
      <c r="B772" s="6">
        <f t="shared" si="258"/>
        <v>0</v>
      </c>
      <c r="C772" s="6" t="str">
        <f t="shared" si="250"/>
        <v/>
      </c>
      <c r="D772" s="7">
        <f t="shared" si="251"/>
        <v>0</v>
      </c>
      <c r="E772" s="7">
        <f t="shared" si="259"/>
        <v>0</v>
      </c>
      <c r="F772" s="7" t="str">
        <f t="shared" si="252"/>
        <v/>
      </c>
      <c r="G772" s="6">
        <f t="shared" si="253"/>
        <v>0</v>
      </c>
      <c r="H772" s="6">
        <f t="shared" si="260"/>
        <v>0</v>
      </c>
      <c r="I772" s="6" t="str">
        <f t="shared" si="261"/>
        <v/>
      </c>
      <c r="J772" s="11">
        <v>769</v>
      </c>
      <c r="K772" s="11">
        <f>IF(IFERROR(VLOOKUP(J772,Home!$A$8:$B$1048576,1,FALSE),0)=0,0,1)</f>
        <v>0</v>
      </c>
      <c r="L772" s="129" t="e">
        <f>IF(VLOOKUP(O772,Home!$C$8:$R$207,6,FALSE)="","",VLOOKUP(O772,Home!$C$8:$R$207,6,FALSE))</f>
        <v>#N/A</v>
      </c>
      <c r="M772" s="129" t="e">
        <f t="shared" ref="M772:M835" si="266">IF(O772=O771,EDATE(M771,1),L772)</f>
        <v>#N/A</v>
      </c>
      <c r="N772" s="11">
        <f>SUM($K$4:K772)</f>
        <v>200</v>
      </c>
      <c r="O772" s="11" t="str">
        <f>IF(P772="","",IF(IFERROR(VLOOKUP(N772,Home!$C$8:$R$1048576,1,FALSE),"")=0,"",IFERROR(VLOOKUP(N772,Home!$C$8:$R$1048576,1,FALSE),"")))</f>
        <v/>
      </c>
      <c r="P772" s="11" t="str">
        <f>IF(IFERROR(VLOOKUP(W772,Home!$C$8:$R$1048576,3,FALSE),"")=0,"",IFERROR(VLOOKUP(W772,Home!$C$8:$R$1048576,3,FALSE),""))</f>
        <v/>
      </c>
      <c r="Q772" s="11" t="str">
        <f t="shared" si="265"/>
        <v/>
      </c>
      <c r="R772" s="130" t="e">
        <f>VLOOKUP(Q772,'Baggrund til lister'!$G$4:$H$15,2,FALSE)</f>
        <v>#N/A</v>
      </c>
      <c r="S772" s="11" t="str">
        <f t="shared" ref="S772:S835" si="267">IFERROR(YEAR(M772),"")</f>
        <v/>
      </c>
      <c r="T772" s="11" t="str">
        <f>IF(IFERROR(VLOOKUP(N772,Home!$C$8:$R$1048576,11,FALSE),"")=0,"",IFERROR(VLOOKUP(N772,Home!$C$8:$R$1048576,11,FALSE),""))</f>
        <v/>
      </c>
      <c r="U772" s="11" t="str">
        <f>IF(IFERROR(VLOOKUP(O772,Home!$C$8:$R$1048576,12,FALSE),"")=0,"",IFERROR(VLOOKUP(O772,Home!$C$8:$R$1048576,12,FALSE),""))</f>
        <v/>
      </c>
      <c r="V772" s="11" t="str">
        <f>IF(IFERROR(VLOOKUP(O772,Home!$C$8:$R$1048576,8,FALSE),"")=0,"",IFERROR(VLOOKUP(O772,Home!$C$8:$R$1048576,8,FALSE),""))</f>
        <v/>
      </c>
      <c r="W772" s="11" t="str">
        <f>IF(OR(VLOOKUP(N772,Home!$C$7:$I$207,6,FALSE)="",VLOOKUP(N772,Home!$C$7:$I$207,7,FALSE)=""),"FEJL",SUM(Baggrundsark!$K$4:K772))</f>
        <v>FEJL</v>
      </c>
      <c r="Y772">
        <v>769</v>
      </c>
      <c r="Z772" s="1"/>
      <c r="AC772" s="44"/>
      <c r="AD772">
        <f t="shared" si="254"/>
        <v>0</v>
      </c>
      <c r="AE772">
        <f>SUM($AD$4:AD772)</f>
        <v>1</v>
      </c>
      <c r="AF772" s="103" t="str">
        <f>IFERROR(VLOOKUP(AN772,Home!$C$8:$E$207,3,FALSE),"")</f>
        <v/>
      </c>
      <c r="AG772" s="103" t="str">
        <f>IFERROR(VLOOKUP(AN772,Home!$C$8:$E$207,2,FALSE),"")</f>
        <v/>
      </c>
      <c r="AH772" s="104" t="str">
        <f>IF(VLOOKUP(AE772,Home!$C$8:$I$207,6,FALSE)="","",VLOOKUP(AE772,Home!$C$8:$I$207,6,FALSE))</f>
        <v/>
      </c>
      <c r="AI772" s="104" t="e">
        <f t="shared" si="262"/>
        <v>#VALUE!</v>
      </c>
      <c r="AJ772" s="105" t="e">
        <f t="shared" si="255"/>
        <v>#VALUE!</v>
      </c>
      <c r="AK772" s="103" t="e">
        <f t="shared" ref="AK772:AK835" si="268">YEAR(AI772)</f>
        <v>#VALUE!</v>
      </c>
      <c r="AL772" s="103" t="e">
        <f t="shared" si="256"/>
        <v>#VALUE!</v>
      </c>
      <c r="AN772" t="str">
        <f>IF(OR(VLOOKUP(AE772,Home!$C$8:$I$207,6,FALSE)="",VLOOKUP(AE772,Home!$C$8:$I$207,7,FALSE)=""),"FEJL",Baggrundsark!AE772)</f>
        <v>FEJL</v>
      </c>
      <c r="AO772">
        <f>IF(VLOOKUP(AE772,Home!$C$8:$N$207,12,FALSE)="Timelønnet",1,0)</f>
        <v>0</v>
      </c>
      <c r="AP772">
        <f>SUM($AO$4:AO772)*AO772</f>
        <v>0</v>
      </c>
      <c r="AQ772">
        <f t="shared" si="263"/>
        <v>1</v>
      </c>
      <c r="AR772" t="str">
        <f t="shared" si="263"/>
        <v/>
      </c>
      <c r="AS772" t="e">
        <f t="shared" si="257"/>
        <v>#VALUE!</v>
      </c>
      <c r="AT772" s="45" t="e">
        <f t="shared" si="264"/>
        <v>#VALUE!</v>
      </c>
      <c r="AU772">
        <f>VLOOKUP(AQ772,Home!$C$8:$J$207,8,FALSE)</f>
        <v>0</v>
      </c>
    </row>
    <row r="773" spans="1:47" x14ac:dyDescent="0.25">
      <c r="A773" s="6">
        <f t="shared" ref="A773:A836" si="269">IF(U773="Kontraktansat",1,0)</f>
        <v>0</v>
      </c>
      <c r="B773" s="6">
        <f t="shared" si="258"/>
        <v>0</v>
      </c>
      <c r="C773" s="6" t="str">
        <f t="shared" ref="C773:C836" si="270">IF(B773=B772,"",B773)</f>
        <v/>
      </c>
      <c r="D773" s="7">
        <f t="shared" ref="D773:D836" si="271">IF(U773="Månedslønnet",1,0)</f>
        <v>0</v>
      </c>
      <c r="E773" s="7">
        <f t="shared" si="259"/>
        <v>0</v>
      </c>
      <c r="F773" s="7" t="str">
        <f t="shared" ref="F773:F836" si="272">IF(E773=E772,"",E773)</f>
        <v/>
      </c>
      <c r="G773" s="6">
        <f t="shared" ref="G773:G836" si="273">IF(U773="Standardsats",1,0)</f>
        <v>0</v>
      </c>
      <c r="H773" s="6">
        <f t="shared" si="260"/>
        <v>0</v>
      </c>
      <c r="I773" s="6" t="str">
        <f t="shared" si="261"/>
        <v/>
      </c>
      <c r="J773" s="11">
        <v>770</v>
      </c>
      <c r="K773" s="11">
        <f>IF(IFERROR(VLOOKUP(J773,Home!$A$8:$B$1048576,1,FALSE),0)=0,0,1)</f>
        <v>0</v>
      </c>
      <c r="L773" s="129" t="e">
        <f>IF(VLOOKUP(O773,Home!$C$8:$R$207,6,FALSE)="","",VLOOKUP(O773,Home!$C$8:$R$207,6,FALSE))</f>
        <v>#N/A</v>
      </c>
      <c r="M773" s="129" t="e">
        <f t="shared" si="266"/>
        <v>#N/A</v>
      </c>
      <c r="N773" s="11">
        <f>SUM($K$4:K773)</f>
        <v>200</v>
      </c>
      <c r="O773" s="11" t="str">
        <f>IF(P773="","",IF(IFERROR(VLOOKUP(N773,Home!$C$8:$R$1048576,1,FALSE),"")=0,"",IFERROR(VLOOKUP(N773,Home!$C$8:$R$1048576,1,FALSE),"")))</f>
        <v/>
      </c>
      <c r="P773" s="11" t="str">
        <f>IF(IFERROR(VLOOKUP(W773,Home!$C$8:$R$1048576,3,FALSE),"")=0,"",IFERROR(VLOOKUP(W773,Home!$C$8:$R$1048576,3,FALSE),""))</f>
        <v/>
      </c>
      <c r="Q773" s="11" t="str">
        <f t="shared" si="265"/>
        <v/>
      </c>
      <c r="R773" s="130" t="e">
        <f>VLOOKUP(Q773,'Baggrund til lister'!$G$4:$H$15,2,FALSE)</f>
        <v>#N/A</v>
      </c>
      <c r="S773" s="11" t="str">
        <f t="shared" si="267"/>
        <v/>
      </c>
      <c r="T773" s="11" t="str">
        <f>IF(IFERROR(VLOOKUP(N773,Home!$C$8:$R$1048576,11,FALSE),"")=0,"",IFERROR(VLOOKUP(N773,Home!$C$8:$R$1048576,11,FALSE),""))</f>
        <v/>
      </c>
      <c r="U773" s="11" t="str">
        <f>IF(IFERROR(VLOOKUP(O773,Home!$C$8:$R$1048576,12,FALSE),"")=0,"",IFERROR(VLOOKUP(O773,Home!$C$8:$R$1048576,12,FALSE),""))</f>
        <v/>
      </c>
      <c r="V773" s="11" t="str">
        <f>IF(IFERROR(VLOOKUP(O773,Home!$C$8:$R$1048576,8,FALSE),"")=0,"",IFERROR(VLOOKUP(O773,Home!$C$8:$R$1048576,8,FALSE),""))</f>
        <v/>
      </c>
      <c r="W773" s="11" t="str">
        <f>IF(OR(VLOOKUP(N773,Home!$C$7:$I$207,6,FALSE)="",VLOOKUP(N773,Home!$C$7:$I$207,7,FALSE)=""),"FEJL",SUM(Baggrundsark!$K$4:K773))</f>
        <v>FEJL</v>
      </c>
      <c r="Y773">
        <v>770</v>
      </c>
      <c r="Z773" s="1"/>
      <c r="AC773" s="44"/>
      <c r="AD773">
        <f t="shared" ref="AD773:AD836" si="274">IF(IFERROR(VLOOKUP(Y773,$AC$4:$AC$203,1,FALSE),0)=0,0,1)</f>
        <v>0</v>
      </c>
      <c r="AE773">
        <f>SUM($AD$4:AD773)</f>
        <v>1</v>
      </c>
      <c r="AF773" s="103" t="str">
        <f>IFERROR(VLOOKUP(AN773,Home!$C$8:$E$207,3,FALSE),"")</f>
        <v/>
      </c>
      <c r="AG773" s="103" t="str">
        <f>IFERROR(VLOOKUP(AN773,Home!$C$8:$E$207,2,FALSE),"")</f>
        <v/>
      </c>
      <c r="AH773" s="104" t="str">
        <f>IF(VLOOKUP(AE773,Home!$C$8:$I$207,6,FALSE)="","",VLOOKUP(AE773,Home!$C$8:$I$207,6,FALSE))</f>
        <v/>
      </c>
      <c r="AI773" s="104" t="e">
        <f t="shared" si="262"/>
        <v>#VALUE!</v>
      </c>
      <c r="AJ773" s="105" t="e">
        <f t="shared" ref="AJ773:AJ836" si="275">1+INT((AI773-DATE(YEAR(AI773+4-WEEKDAY(AI773+6)),1,5)+WEEKDAY(DATE(YEAR(AI773+4-WEEKDAY(AI773+6)),1,3)))/7)</f>
        <v>#VALUE!</v>
      </c>
      <c r="AK773" s="103" t="e">
        <f t="shared" si="268"/>
        <v>#VALUE!</v>
      </c>
      <c r="AL773" s="103" t="e">
        <f t="shared" ref="AL773:AL836" si="276">AK773&amp;" "&amp;AJ773</f>
        <v>#VALUE!</v>
      </c>
      <c r="AN773" t="str">
        <f>IF(OR(VLOOKUP(AE773,Home!$C$8:$I$207,6,FALSE)="",VLOOKUP(AE773,Home!$C$8:$I$207,7,FALSE)=""),"FEJL",Baggrundsark!AE773)</f>
        <v>FEJL</v>
      </c>
      <c r="AO773">
        <f>IF(VLOOKUP(AE773,Home!$C$8:$N$207,12,FALSE)="Timelønnet",1,0)</f>
        <v>0</v>
      </c>
      <c r="AP773">
        <f>SUM($AO$4:AO773)*AO773</f>
        <v>0</v>
      </c>
      <c r="AQ773">
        <f t="shared" si="263"/>
        <v>1</v>
      </c>
      <c r="AR773" t="str">
        <f t="shared" si="263"/>
        <v/>
      </c>
      <c r="AS773" t="e">
        <f t="shared" ref="AS773:AS836" si="277">VLOOKUP(AL773,$BB$4:$BC$476,2,FALSE)</f>
        <v>#VALUE!</v>
      </c>
      <c r="AT773" s="45" t="e">
        <f t="shared" si="264"/>
        <v>#VALUE!</v>
      </c>
      <c r="AU773">
        <f>VLOOKUP(AQ773,Home!$C$8:$J$207,8,FALSE)</f>
        <v>0</v>
      </c>
    </row>
    <row r="774" spans="1:47" x14ac:dyDescent="0.25">
      <c r="A774" s="6">
        <f t="shared" si="269"/>
        <v>0</v>
      </c>
      <c r="B774" s="6">
        <f t="shared" ref="B774:B837" si="278">A774+B773</f>
        <v>0</v>
      </c>
      <c r="C774" s="6" t="str">
        <f t="shared" si="270"/>
        <v/>
      </c>
      <c r="D774" s="7">
        <f t="shared" si="271"/>
        <v>0</v>
      </c>
      <c r="E774" s="7">
        <f t="shared" ref="E774:E837" si="279">D774+E773</f>
        <v>0</v>
      </c>
      <c r="F774" s="7" t="str">
        <f t="shared" si="272"/>
        <v/>
      </c>
      <c r="G774" s="6">
        <f t="shared" si="273"/>
        <v>0</v>
      </c>
      <c r="H774" s="6">
        <f t="shared" ref="H774:H837" si="280">G774+H773</f>
        <v>0</v>
      </c>
      <c r="I774" s="6" t="str">
        <f t="shared" ref="I774:I837" si="281">IF(H774=H773,"",H774)</f>
        <v/>
      </c>
      <c r="J774" s="11">
        <v>771</v>
      </c>
      <c r="K774" s="11">
        <f>IF(IFERROR(VLOOKUP(J774,Home!$A$8:$B$1048576,1,FALSE),0)=0,0,1)</f>
        <v>0</v>
      </c>
      <c r="L774" s="129" t="e">
        <f>IF(VLOOKUP(O774,Home!$C$8:$R$207,6,FALSE)="","",VLOOKUP(O774,Home!$C$8:$R$207,6,FALSE))</f>
        <v>#N/A</v>
      </c>
      <c r="M774" s="129" t="e">
        <f t="shared" si="266"/>
        <v>#N/A</v>
      </c>
      <c r="N774" s="11">
        <f>SUM($K$4:K774)</f>
        <v>200</v>
      </c>
      <c r="O774" s="11" t="str">
        <f>IF(P774="","",IF(IFERROR(VLOOKUP(N774,Home!$C$8:$R$1048576,1,FALSE),"")=0,"",IFERROR(VLOOKUP(N774,Home!$C$8:$R$1048576,1,FALSE),"")))</f>
        <v/>
      </c>
      <c r="P774" s="11" t="str">
        <f>IF(IFERROR(VLOOKUP(W774,Home!$C$8:$R$1048576,3,FALSE),"")=0,"",IFERROR(VLOOKUP(W774,Home!$C$8:$R$1048576,3,FALSE),""))</f>
        <v/>
      </c>
      <c r="Q774" s="11" t="str">
        <f t="shared" si="265"/>
        <v/>
      </c>
      <c r="R774" s="130" t="e">
        <f>VLOOKUP(Q774,'Baggrund til lister'!$G$4:$H$15,2,FALSE)</f>
        <v>#N/A</v>
      </c>
      <c r="S774" s="11" t="str">
        <f t="shared" si="267"/>
        <v/>
      </c>
      <c r="T774" s="11" t="str">
        <f>IF(IFERROR(VLOOKUP(N774,Home!$C$8:$R$1048576,11,FALSE),"")=0,"",IFERROR(VLOOKUP(N774,Home!$C$8:$R$1048576,11,FALSE),""))</f>
        <v/>
      </c>
      <c r="U774" s="11" t="str">
        <f>IF(IFERROR(VLOOKUP(O774,Home!$C$8:$R$1048576,12,FALSE),"")=0,"",IFERROR(VLOOKUP(O774,Home!$C$8:$R$1048576,12,FALSE),""))</f>
        <v/>
      </c>
      <c r="V774" s="11" t="str">
        <f>IF(IFERROR(VLOOKUP(O774,Home!$C$8:$R$1048576,8,FALSE),"")=0,"",IFERROR(VLOOKUP(O774,Home!$C$8:$R$1048576,8,FALSE),""))</f>
        <v/>
      </c>
      <c r="W774" s="11" t="str">
        <f>IF(OR(VLOOKUP(N774,Home!$C$7:$I$207,6,FALSE)="",VLOOKUP(N774,Home!$C$7:$I$207,7,FALSE)=""),"FEJL",SUM(Baggrundsark!$K$4:K774))</f>
        <v>FEJL</v>
      </c>
      <c r="Y774">
        <v>771</v>
      </c>
      <c r="Z774" s="1"/>
      <c r="AC774" s="44"/>
      <c r="AD774">
        <f t="shared" si="274"/>
        <v>0</v>
      </c>
      <c r="AE774">
        <f>SUM($AD$4:AD774)</f>
        <v>1</v>
      </c>
      <c r="AF774" s="103" t="str">
        <f>IFERROR(VLOOKUP(AN774,Home!$C$8:$E$207,3,FALSE),"")</f>
        <v/>
      </c>
      <c r="AG774" s="103" t="str">
        <f>IFERROR(VLOOKUP(AN774,Home!$C$8:$E$207,2,FALSE),"")</f>
        <v/>
      </c>
      <c r="AH774" s="104" t="str">
        <f>IF(VLOOKUP(AE774,Home!$C$8:$I$207,6,FALSE)="","",VLOOKUP(AE774,Home!$C$8:$I$207,6,FALSE))</f>
        <v/>
      </c>
      <c r="AI774" s="104" t="e">
        <f t="shared" ref="AI774:AI837" si="282">IF(AG774=AG773,AI773+14,AH774)</f>
        <v>#VALUE!</v>
      </c>
      <c r="AJ774" s="105" t="e">
        <f t="shared" si="275"/>
        <v>#VALUE!</v>
      </c>
      <c r="AK774" s="103" t="e">
        <f t="shared" si="268"/>
        <v>#VALUE!</v>
      </c>
      <c r="AL774" s="103" t="e">
        <f t="shared" si="276"/>
        <v>#VALUE!</v>
      </c>
      <c r="AN774" t="str">
        <f>IF(OR(VLOOKUP(AE774,Home!$C$8:$I$207,6,FALSE)="",VLOOKUP(AE774,Home!$C$8:$I$207,7,FALSE)=""),"FEJL",Baggrundsark!AE774)</f>
        <v>FEJL</v>
      </c>
      <c r="AO774">
        <f>IF(VLOOKUP(AE774,Home!$C$8:$N$207,12,FALSE)="Timelønnet",1,0)</f>
        <v>0</v>
      </c>
      <c r="AP774">
        <f>SUM($AO$4:AO774)*AO774</f>
        <v>0</v>
      </c>
      <c r="AQ774">
        <f t="shared" si="263"/>
        <v>1</v>
      </c>
      <c r="AR774" t="str">
        <f t="shared" si="263"/>
        <v/>
      </c>
      <c r="AS774" t="e">
        <f t="shared" si="277"/>
        <v>#VALUE!</v>
      </c>
      <c r="AT774" s="45" t="e">
        <f t="shared" si="264"/>
        <v>#VALUE!</v>
      </c>
      <c r="AU774">
        <f>VLOOKUP(AQ774,Home!$C$8:$J$207,8,FALSE)</f>
        <v>0</v>
      </c>
    </row>
    <row r="775" spans="1:47" x14ac:dyDescent="0.25">
      <c r="A775" s="6">
        <f t="shared" si="269"/>
        <v>0</v>
      </c>
      <c r="B775" s="6">
        <f t="shared" si="278"/>
        <v>0</v>
      </c>
      <c r="C775" s="6" t="str">
        <f t="shared" si="270"/>
        <v/>
      </c>
      <c r="D775" s="7">
        <f t="shared" si="271"/>
        <v>0</v>
      </c>
      <c r="E775" s="7">
        <f t="shared" si="279"/>
        <v>0</v>
      </c>
      <c r="F775" s="7" t="str">
        <f t="shared" si="272"/>
        <v/>
      </c>
      <c r="G775" s="6">
        <f t="shared" si="273"/>
        <v>0</v>
      </c>
      <c r="H775" s="6">
        <f t="shared" si="280"/>
        <v>0</v>
      </c>
      <c r="I775" s="6" t="str">
        <f t="shared" si="281"/>
        <v/>
      </c>
      <c r="J775" s="11">
        <v>772</v>
      </c>
      <c r="K775" s="11">
        <f>IF(IFERROR(VLOOKUP(J775,Home!$A$8:$B$1048576,1,FALSE),0)=0,0,1)</f>
        <v>0</v>
      </c>
      <c r="L775" s="129" t="e">
        <f>IF(VLOOKUP(O775,Home!$C$8:$R$207,6,FALSE)="","",VLOOKUP(O775,Home!$C$8:$R$207,6,FALSE))</f>
        <v>#N/A</v>
      </c>
      <c r="M775" s="129" t="e">
        <f t="shared" si="266"/>
        <v>#N/A</v>
      </c>
      <c r="N775" s="11">
        <f>SUM($K$4:K775)</f>
        <v>200</v>
      </c>
      <c r="O775" s="11" t="str">
        <f>IF(P775="","",IF(IFERROR(VLOOKUP(N775,Home!$C$8:$R$1048576,1,FALSE),"")=0,"",IFERROR(VLOOKUP(N775,Home!$C$8:$R$1048576,1,FALSE),"")))</f>
        <v/>
      </c>
      <c r="P775" s="11" t="str">
        <f>IF(IFERROR(VLOOKUP(W775,Home!$C$8:$R$1048576,3,FALSE),"")=0,"",IFERROR(VLOOKUP(W775,Home!$C$8:$R$1048576,3,FALSE),""))</f>
        <v/>
      </c>
      <c r="Q775" s="11" t="str">
        <f t="shared" si="265"/>
        <v/>
      </c>
      <c r="R775" s="130" t="e">
        <f>VLOOKUP(Q775,'Baggrund til lister'!$G$4:$H$15,2,FALSE)</f>
        <v>#N/A</v>
      </c>
      <c r="S775" s="11" t="str">
        <f t="shared" si="267"/>
        <v/>
      </c>
      <c r="T775" s="11" t="str">
        <f>IF(IFERROR(VLOOKUP(N775,Home!$C$8:$R$1048576,11,FALSE),"")=0,"",IFERROR(VLOOKUP(N775,Home!$C$8:$R$1048576,11,FALSE),""))</f>
        <v/>
      </c>
      <c r="U775" s="11" t="str">
        <f>IF(IFERROR(VLOOKUP(O775,Home!$C$8:$R$1048576,12,FALSE),"")=0,"",IFERROR(VLOOKUP(O775,Home!$C$8:$R$1048576,12,FALSE),""))</f>
        <v/>
      </c>
      <c r="V775" s="11" t="str">
        <f>IF(IFERROR(VLOOKUP(O775,Home!$C$8:$R$1048576,8,FALSE),"")=0,"",IFERROR(VLOOKUP(O775,Home!$C$8:$R$1048576,8,FALSE),""))</f>
        <v/>
      </c>
      <c r="W775" s="11" t="str">
        <f>IF(OR(VLOOKUP(N775,Home!$C$7:$I$207,6,FALSE)="",VLOOKUP(N775,Home!$C$7:$I$207,7,FALSE)=""),"FEJL",SUM(Baggrundsark!$K$4:K775))</f>
        <v>FEJL</v>
      </c>
      <c r="Y775">
        <v>772</v>
      </c>
      <c r="Z775" s="1"/>
      <c r="AC775" s="44"/>
      <c r="AD775">
        <f t="shared" si="274"/>
        <v>0</v>
      </c>
      <c r="AE775">
        <f>SUM($AD$4:AD775)</f>
        <v>1</v>
      </c>
      <c r="AF775" s="103" t="str">
        <f>IFERROR(VLOOKUP(AN775,Home!$C$8:$E$207,3,FALSE),"")</f>
        <v/>
      </c>
      <c r="AG775" s="103" t="str">
        <f>IFERROR(VLOOKUP(AN775,Home!$C$8:$E$207,2,FALSE),"")</f>
        <v/>
      </c>
      <c r="AH775" s="104" t="str">
        <f>IF(VLOOKUP(AE775,Home!$C$8:$I$207,6,FALSE)="","",VLOOKUP(AE775,Home!$C$8:$I$207,6,FALSE))</f>
        <v/>
      </c>
      <c r="AI775" s="104" t="e">
        <f t="shared" si="282"/>
        <v>#VALUE!</v>
      </c>
      <c r="AJ775" s="105" t="e">
        <f t="shared" si="275"/>
        <v>#VALUE!</v>
      </c>
      <c r="AK775" s="103" t="e">
        <f t="shared" si="268"/>
        <v>#VALUE!</v>
      </c>
      <c r="AL775" s="103" t="e">
        <f t="shared" si="276"/>
        <v>#VALUE!</v>
      </c>
      <c r="AN775" t="str">
        <f>IF(OR(VLOOKUP(AE775,Home!$C$8:$I$207,6,FALSE)="",VLOOKUP(AE775,Home!$C$8:$I$207,7,FALSE)=""),"FEJL",Baggrundsark!AE775)</f>
        <v>FEJL</v>
      </c>
      <c r="AO775">
        <f>IF(VLOOKUP(AE775,Home!$C$8:$N$207,12,FALSE)="Timelønnet",1,0)</f>
        <v>0</v>
      </c>
      <c r="AP775">
        <f>SUM($AO$4:AO775)*AO775</f>
        <v>0</v>
      </c>
      <c r="AQ775">
        <f t="shared" si="263"/>
        <v>1</v>
      </c>
      <c r="AR775" t="str">
        <f t="shared" si="263"/>
        <v/>
      </c>
      <c r="AS775" t="e">
        <f t="shared" si="277"/>
        <v>#VALUE!</v>
      </c>
      <c r="AT775" s="45" t="e">
        <f t="shared" si="264"/>
        <v>#VALUE!</v>
      </c>
      <c r="AU775">
        <f>VLOOKUP(AQ775,Home!$C$8:$J$207,8,FALSE)</f>
        <v>0</v>
      </c>
    </row>
    <row r="776" spans="1:47" x14ac:dyDescent="0.25">
      <c r="A776" s="6">
        <f t="shared" si="269"/>
        <v>0</v>
      </c>
      <c r="B776" s="6">
        <f t="shared" si="278"/>
        <v>0</v>
      </c>
      <c r="C776" s="6" t="str">
        <f t="shared" si="270"/>
        <v/>
      </c>
      <c r="D776" s="7">
        <f t="shared" si="271"/>
        <v>0</v>
      </c>
      <c r="E776" s="7">
        <f t="shared" si="279"/>
        <v>0</v>
      </c>
      <c r="F776" s="7" t="str">
        <f t="shared" si="272"/>
        <v/>
      </c>
      <c r="G776" s="6">
        <f t="shared" si="273"/>
        <v>0</v>
      </c>
      <c r="H776" s="6">
        <f t="shared" si="280"/>
        <v>0</v>
      </c>
      <c r="I776" s="6" t="str">
        <f t="shared" si="281"/>
        <v/>
      </c>
      <c r="J776" s="11">
        <v>773</v>
      </c>
      <c r="K776" s="11">
        <f>IF(IFERROR(VLOOKUP(J776,Home!$A$8:$B$1048576,1,FALSE),0)=0,0,1)</f>
        <v>0</v>
      </c>
      <c r="L776" s="129" t="e">
        <f>IF(VLOOKUP(O776,Home!$C$8:$R$207,6,FALSE)="","",VLOOKUP(O776,Home!$C$8:$R$207,6,FALSE))</f>
        <v>#N/A</v>
      </c>
      <c r="M776" s="129" t="e">
        <f t="shared" si="266"/>
        <v>#N/A</v>
      </c>
      <c r="N776" s="11">
        <f>SUM($K$4:K776)</f>
        <v>200</v>
      </c>
      <c r="O776" s="11" t="str">
        <f>IF(P776="","",IF(IFERROR(VLOOKUP(N776,Home!$C$8:$R$1048576,1,FALSE),"")=0,"",IFERROR(VLOOKUP(N776,Home!$C$8:$R$1048576,1,FALSE),"")))</f>
        <v/>
      </c>
      <c r="P776" s="11" t="str">
        <f>IF(IFERROR(VLOOKUP(W776,Home!$C$8:$R$1048576,3,FALSE),"")=0,"",IFERROR(VLOOKUP(W776,Home!$C$8:$R$1048576,3,FALSE),""))</f>
        <v/>
      </c>
      <c r="Q776" s="11" t="str">
        <f t="shared" si="265"/>
        <v/>
      </c>
      <c r="R776" s="130" t="e">
        <f>VLOOKUP(Q776,'Baggrund til lister'!$G$4:$H$15,2,FALSE)</f>
        <v>#N/A</v>
      </c>
      <c r="S776" s="11" t="str">
        <f t="shared" si="267"/>
        <v/>
      </c>
      <c r="T776" s="11" t="str">
        <f>IF(IFERROR(VLOOKUP(N776,Home!$C$8:$R$1048576,11,FALSE),"")=0,"",IFERROR(VLOOKUP(N776,Home!$C$8:$R$1048576,11,FALSE),""))</f>
        <v/>
      </c>
      <c r="U776" s="11" t="str">
        <f>IF(IFERROR(VLOOKUP(O776,Home!$C$8:$R$1048576,12,FALSE),"")=0,"",IFERROR(VLOOKUP(O776,Home!$C$8:$R$1048576,12,FALSE),""))</f>
        <v/>
      </c>
      <c r="V776" s="11" t="str">
        <f>IF(IFERROR(VLOOKUP(O776,Home!$C$8:$R$1048576,8,FALSE),"")=0,"",IFERROR(VLOOKUP(O776,Home!$C$8:$R$1048576,8,FALSE),""))</f>
        <v/>
      </c>
      <c r="W776" s="11" t="str">
        <f>IF(OR(VLOOKUP(N776,Home!$C$7:$I$207,6,FALSE)="",VLOOKUP(N776,Home!$C$7:$I$207,7,FALSE)=""),"FEJL",SUM(Baggrundsark!$K$4:K776))</f>
        <v>FEJL</v>
      </c>
      <c r="Y776">
        <v>773</v>
      </c>
      <c r="Z776" s="1"/>
      <c r="AC776" s="44"/>
      <c r="AD776">
        <f t="shared" si="274"/>
        <v>0</v>
      </c>
      <c r="AE776">
        <f>SUM($AD$4:AD776)</f>
        <v>1</v>
      </c>
      <c r="AF776" s="103" t="str">
        <f>IFERROR(VLOOKUP(AN776,Home!$C$8:$E$207,3,FALSE),"")</f>
        <v/>
      </c>
      <c r="AG776" s="103" t="str">
        <f>IFERROR(VLOOKUP(AN776,Home!$C$8:$E$207,2,FALSE),"")</f>
        <v/>
      </c>
      <c r="AH776" s="104" t="str">
        <f>IF(VLOOKUP(AE776,Home!$C$8:$I$207,6,FALSE)="","",VLOOKUP(AE776,Home!$C$8:$I$207,6,FALSE))</f>
        <v/>
      </c>
      <c r="AI776" s="104" t="e">
        <f t="shared" si="282"/>
        <v>#VALUE!</v>
      </c>
      <c r="AJ776" s="105" t="e">
        <f t="shared" si="275"/>
        <v>#VALUE!</v>
      </c>
      <c r="AK776" s="103" t="e">
        <f t="shared" si="268"/>
        <v>#VALUE!</v>
      </c>
      <c r="AL776" s="103" t="e">
        <f t="shared" si="276"/>
        <v>#VALUE!</v>
      </c>
      <c r="AN776" t="str">
        <f>IF(OR(VLOOKUP(AE776,Home!$C$8:$I$207,6,FALSE)="",VLOOKUP(AE776,Home!$C$8:$I$207,7,FALSE)=""),"FEJL",Baggrundsark!AE776)</f>
        <v>FEJL</v>
      </c>
      <c r="AO776">
        <f>IF(VLOOKUP(AE776,Home!$C$8:$N$207,12,FALSE)="Timelønnet",1,0)</f>
        <v>0</v>
      </c>
      <c r="AP776">
        <f>SUM($AO$4:AO776)*AO776</f>
        <v>0</v>
      </c>
      <c r="AQ776">
        <f t="shared" si="263"/>
        <v>1</v>
      </c>
      <c r="AR776" t="str">
        <f t="shared" si="263"/>
        <v/>
      </c>
      <c r="AS776" t="e">
        <f t="shared" si="277"/>
        <v>#VALUE!</v>
      </c>
      <c r="AT776" s="45" t="e">
        <f t="shared" si="264"/>
        <v>#VALUE!</v>
      </c>
      <c r="AU776">
        <f>VLOOKUP(AQ776,Home!$C$8:$J$207,8,FALSE)</f>
        <v>0</v>
      </c>
    </row>
    <row r="777" spans="1:47" x14ac:dyDescent="0.25">
      <c r="A777" s="6">
        <f t="shared" si="269"/>
        <v>0</v>
      </c>
      <c r="B777" s="6">
        <f t="shared" si="278"/>
        <v>0</v>
      </c>
      <c r="C777" s="6" t="str">
        <f t="shared" si="270"/>
        <v/>
      </c>
      <c r="D777" s="7">
        <f t="shared" si="271"/>
        <v>0</v>
      </c>
      <c r="E777" s="7">
        <f t="shared" si="279"/>
        <v>0</v>
      </c>
      <c r="F777" s="7" t="str">
        <f t="shared" si="272"/>
        <v/>
      </c>
      <c r="G777" s="6">
        <f t="shared" si="273"/>
        <v>0</v>
      </c>
      <c r="H777" s="6">
        <f t="shared" si="280"/>
        <v>0</v>
      </c>
      <c r="I777" s="6" t="str">
        <f t="shared" si="281"/>
        <v/>
      </c>
      <c r="J777" s="11">
        <v>774</v>
      </c>
      <c r="K777" s="11">
        <f>IF(IFERROR(VLOOKUP(J777,Home!$A$8:$B$1048576,1,FALSE),0)=0,0,1)</f>
        <v>0</v>
      </c>
      <c r="L777" s="129" t="e">
        <f>IF(VLOOKUP(O777,Home!$C$8:$R$207,6,FALSE)="","",VLOOKUP(O777,Home!$C$8:$R$207,6,FALSE))</f>
        <v>#N/A</v>
      </c>
      <c r="M777" s="129" t="e">
        <f t="shared" si="266"/>
        <v>#N/A</v>
      </c>
      <c r="N777" s="11">
        <f>SUM($K$4:K777)</f>
        <v>200</v>
      </c>
      <c r="O777" s="11" t="str">
        <f>IF(P777="","",IF(IFERROR(VLOOKUP(N777,Home!$C$8:$R$1048576,1,FALSE),"")=0,"",IFERROR(VLOOKUP(N777,Home!$C$8:$R$1048576,1,FALSE),"")))</f>
        <v/>
      </c>
      <c r="P777" s="11" t="str">
        <f>IF(IFERROR(VLOOKUP(W777,Home!$C$8:$R$1048576,3,FALSE),"")=0,"",IFERROR(VLOOKUP(W777,Home!$C$8:$R$1048576,3,FALSE),""))</f>
        <v/>
      </c>
      <c r="Q777" s="11" t="str">
        <f t="shared" si="265"/>
        <v/>
      </c>
      <c r="R777" s="130" t="e">
        <f>VLOOKUP(Q777,'Baggrund til lister'!$G$4:$H$15,2,FALSE)</f>
        <v>#N/A</v>
      </c>
      <c r="S777" s="11" t="str">
        <f t="shared" si="267"/>
        <v/>
      </c>
      <c r="T777" s="11" t="str">
        <f>IF(IFERROR(VLOOKUP(N777,Home!$C$8:$R$1048576,11,FALSE),"")=0,"",IFERROR(VLOOKUP(N777,Home!$C$8:$R$1048576,11,FALSE),""))</f>
        <v/>
      </c>
      <c r="U777" s="11" t="str">
        <f>IF(IFERROR(VLOOKUP(O777,Home!$C$8:$R$1048576,12,FALSE),"")=0,"",IFERROR(VLOOKUP(O777,Home!$C$8:$R$1048576,12,FALSE),""))</f>
        <v/>
      </c>
      <c r="V777" s="11" t="str">
        <f>IF(IFERROR(VLOOKUP(O777,Home!$C$8:$R$1048576,8,FALSE),"")=0,"",IFERROR(VLOOKUP(O777,Home!$C$8:$R$1048576,8,FALSE),""))</f>
        <v/>
      </c>
      <c r="W777" s="11" t="str">
        <f>IF(OR(VLOOKUP(N777,Home!$C$7:$I$207,6,FALSE)="",VLOOKUP(N777,Home!$C$7:$I$207,7,FALSE)=""),"FEJL",SUM(Baggrundsark!$K$4:K777))</f>
        <v>FEJL</v>
      </c>
      <c r="Y777">
        <v>774</v>
      </c>
      <c r="Z777" s="1"/>
      <c r="AC777" s="44"/>
      <c r="AD777">
        <f t="shared" si="274"/>
        <v>0</v>
      </c>
      <c r="AE777">
        <f>SUM($AD$4:AD777)</f>
        <v>1</v>
      </c>
      <c r="AF777" s="103" t="str">
        <f>IFERROR(VLOOKUP(AN777,Home!$C$8:$E$207,3,FALSE),"")</f>
        <v/>
      </c>
      <c r="AG777" s="103" t="str">
        <f>IFERROR(VLOOKUP(AN777,Home!$C$8:$E$207,2,FALSE),"")</f>
        <v/>
      </c>
      <c r="AH777" s="104" t="str">
        <f>IF(VLOOKUP(AE777,Home!$C$8:$I$207,6,FALSE)="","",VLOOKUP(AE777,Home!$C$8:$I$207,6,FALSE))</f>
        <v/>
      </c>
      <c r="AI777" s="104" t="e">
        <f t="shared" si="282"/>
        <v>#VALUE!</v>
      </c>
      <c r="AJ777" s="105" t="e">
        <f t="shared" si="275"/>
        <v>#VALUE!</v>
      </c>
      <c r="AK777" s="103" t="e">
        <f t="shared" si="268"/>
        <v>#VALUE!</v>
      </c>
      <c r="AL777" s="103" t="e">
        <f t="shared" si="276"/>
        <v>#VALUE!</v>
      </c>
      <c r="AN777" t="str">
        <f>IF(OR(VLOOKUP(AE777,Home!$C$8:$I$207,6,FALSE)="",VLOOKUP(AE777,Home!$C$8:$I$207,7,FALSE)=""),"FEJL",Baggrundsark!AE777)</f>
        <v>FEJL</v>
      </c>
      <c r="AO777">
        <f>IF(VLOOKUP(AE777,Home!$C$8:$N$207,12,FALSE)="Timelønnet",1,0)</f>
        <v>0</v>
      </c>
      <c r="AP777">
        <f>SUM($AO$4:AO777)*AO777</f>
        <v>0</v>
      </c>
      <c r="AQ777">
        <f t="shared" si="263"/>
        <v>1</v>
      </c>
      <c r="AR777" t="str">
        <f t="shared" si="263"/>
        <v/>
      </c>
      <c r="AS777" t="e">
        <f t="shared" si="277"/>
        <v>#VALUE!</v>
      </c>
      <c r="AT777" s="45" t="e">
        <f t="shared" si="264"/>
        <v>#VALUE!</v>
      </c>
      <c r="AU777">
        <f>VLOOKUP(AQ777,Home!$C$8:$J$207,8,FALSE)</f>
        <v>0</v>
      </c>
    </row>
    <row r="778" spans="1:47" x14ac:dyDescent="0.25">
      <c r="A778" s="6">
        <f t="shared" si="269"/>
        <v>0</v>
      </c>
      <c r="B778" s="6">
        <f t="shared" si="278"/>
        <v>0</v>
      </c>
      <c r="C778" s="6" t="str">
        <f t="shared" si="270"/>
        <v/>
      </c>
      <c r="D778" s="7">
        <f t="shared" si="271"/>
        <v>0</v>
      </c>
      <c r="E778" s="7">
        <f t="shared" si="279"/>
        <v>0</v>
      </c>
      <c r="F778" s="7" t="str">
        <f t="shared" si="272"/>
        <v/>
      </c>
      <c r="G778" s="6">
        <f t="shared" si="273"/>
        <v>0</v>
      </c>
      <c r="H778" s="6">
        <f t="shared" si="280"/>
        <v>0</v>
      </c>
      <c r="I778" s="6" t="str">
        <f t="shared" si="281"/>
        <v/>
      </c>
      <c r="J778" s="11">
        <v>775</v>
      </c>
      <c r="K778" s="11">
        <f>IF(IFERROR(VLOOKUP(J778,Home!$A$8:$B$1048576,1,FALSE),0)=0,0,1)</f>
        <v>0</v>
      </c>
      <c r="L778" s="129" t="e">
        <f>IF(VLOOKUP(O778,Home!$C$8:$R$207,6,FALSE)="","",VLOOKUP(O778,Home!$C$8:$R$207,6,FALSE))</f>
        <v>#N/A</v>
      </c>
      <c r="M778" s="129" t="e">
        <f t="shared" si="266"/>
        <v>#N/A</v>
      </c>
      <c r="N778" s="11">
        <f>SUM($K$4:K778)</f>
        <v>200</v>
      </c>
      <c r="O778" s="11" t="str">
        <f>IF(P778="","",IF(IFERROR(VLOOKUP(N778,Home!$C$8:$R$1048576,1,FALSE),"")=0,"",IFERROR(VLOOKUP(N778,Home!$C$8:$R$1048576,1,FALSE),"")))</f>
        <v/>
      </c>
      <c r="P778" s="11" t="str">
        <f>IF(IFERROR(VLOOKUP(W778,Home!$C$8:$R$1048576,3,FALSE),"")=0,"",IFERROR(VLOOKUP(W778,Home!$C$8:$R$1048576,3,FALSE),""))</f>
        <v/>
      </c>
      <c r="Q778" s="11" t="str">
        <f t="shared" si="265"/>
        <v/>
      </c>
      <c r="R778" s="130" t="e">
        <f>VLOOKUP(Q778,'Baggrund til lister'!$G$4:$H$15,2,FALSE)</f>
        <v>#N/A</v>
      </c>
      <c r="S778" s="11" t="str">
        <f t="shared" si="267"/>
        <v/>
      </c>
      <c r="T778" s="11" t="str">
        <f>IF(IFERROR(VLOOKUP(N778,Home!$C$8:$R$1048576,11,FALSE),"")=0,"",IFERROR(VLOOKUP(N778,Home!$C$8:$R$1048576,11,FALSE),""))</f>
        <v/>
      </c>
      <c r="U778" s="11" t="str">
        <f>IF(IFERROR(VLOOKUP(O778,Home!$C$8:$R$1048576,12,FALSE),"")=0,"",IFERROR(VLOOKUP(O778,Home!$C$8:$R$1048576,12,FALSE),""))</f>
        <v/>
      </c>
      <c r="V778" s="11" t="str">
        <f>IF(IFERROR(VLOOKUP(O778,Home!$C$8:$R$1048576,8,FALSE),"")=0,"",IFERROR(VLOOKUP(O778,Home!$C$8:$R$1048576,8,FALSE),""))</f>
        <v/>
      </c>
      <c r="W778" s="11" t="str">
        <f>IF(OR(VLOOKUP(N778,Home!$C$7:$I$207,6,FALSE)="",VLOOKUP(N778,Home!$C$7:$I$207,7,FALSE)=""),"FEJL",SUM(Baggrundsark!$K$4:K778))</f>
        <v>FEJL</v>
      </c>
      <c r="Y778">
        <v>775</v>
      </c>
      <c r="Z778" s="1"/>
      <c r="AC778" s="44"/>
      <c r="AD778">
        <f t="shared" si="274"/>
        <v>0</v>
      </c>
      <c r="AE778">
        <f>SUM($AD$4:AD778)</f>
        <v>1</v>
      </c>
      <c r="AF778" s="103" t="str">
        <f>IFERROR(VLOOKUP(AN778,Home!$C$8:$E$207,3,FALSE),"")</f>
        <v/>
      </c>
      <c r="AG778" s="103" t="str">
        <f>IFERROR(VLOOKUP(AN778,Home!$C$8:$E$207,2,FALSE),"")</f>
        <v/>
      </c>
      <c r="AH778" s="104" t="str">
        <f>IF(VLOOKUP(AE778,Home!$C$8:$I$207,6,FALSE)="","",VLOOKUP(AE778,Home!$C$8:$I$207,6,FALSE))</f>
        <v/>
      </c>
      <c r="AI778" s="104" t="e">
        <f t="shared" si="282"/>
        <v>#VALUE!</v>
      </c>
      <c r="AJ778" s="105" t="e">
        <f t="shared" si="275"/>
        <v>#VALUE!</v>
      </c>
      <c r="AK778" s="103" t="e">
        <f t="shared" si="268"/>
        <v>#VALUE!</v>
      </c>
      <c r="AL778" s="103" t="e">
        <f t="shared" si="276"/>
        <v>#VALUE!</v>
      </c>
      <c r="AN778" t="str">
        <f>IF(OR(VLOOKUP(AE778,Home!$C$8:$I$207,6,FALSE)="",VLOOKUP(AE778,Home!$C$8:$I$207,7,FALSE)=""),"FEJL",Baggrundsark!AE778)</f>
        <v>FEJL</v>
      </c>
      <c r="AO778">
        <f>IF(VLOOKUP(AE778,Home!$C$8:$N$207,12,FALSE)="Timelønnet",1,0)</f>
        <v>0</v>
      </c>
      <c r="AP778">
        <f>SUM($AO$4:AO778)*AO778</f>
        <v>0</v>
      </c>
      <c r="AQ778">
        <f t="shared" si="263"/>
        <v>1</v>
      </c>
      <c r="AR778" t="str">
        <f t="shared" si="263"/>
        <v/>
      </c>
      <c r="AS778" t="e">
        <f t="shared" si="277"/>
        <v>#VALUE!</v>
      </c>
      <c r="AT778" s="45" t="e">
        <f t="shared" si="264"/>
        <v>#VALUE!</v>
      </c>
      <c r="AU778">
        <f>VLOOKUP(AQ778,Home!$C$8:$J$207,8,FALSE)</f>
        <v>0</v>
      </c>
    </row>
    <row r="779" spans="1:47" x14ac:dyDescent="0.25">
      <c r="A779" s="6">
        <f t="shared" si="269"/>
        <v>0</v>
      </c>
      <c r="B779" s="6">
        <f t="shared" si="278"/>
        <v>0</v>
      </c>
      <c r="C779" s="6" t="str">
        <f t="shared" si="270"/>
        <v/>
      </c>
      <c r="D779" s="7">
        <f t="shared" si="271"/>
        <v>0</v>
      </c>
      <c r="E779" s="7">
        <f t="shared" si="279"/>
        <v>0</v>
      </c>
      <c r="F779" s="7" t="str">
        <f t="shared" si="272"/>
        <v/>
      </c>
      <c r="G779" s="6">
        <f t="shared" si="273"/>
        <v>0</v>
      </c>
      <c r="H779" s="6">
        <f t="shared" si="280"/>
        <v>0</v>
      </c>
      <c r="I779" s="6" t="str">
        <f t="shared" si="281"/>
        <v/>
      </c>
      <c r="J779" s="11">
        <v>776</v>
      </c>
      <c r="K779" s="11">
        <f>IF(IFERROR(VLOOKUP(J779,Home!$A$8:$B$1048576,1,FALSE),0)=0,0,1)</f>
        <v>0</v>
      </c>
      <c r="L779" s="129" t="e">
        <f>IF(VLOOKUP(O779,Home!$C$8:$R$207,6,FALSE)="","",VLOOKUP(O779,Home!$C$8:$R$207,6,FALSE))</f>
        <v>#N/A</v>
      </c>
      <c r="M779" s="129" t="e">
        <f t="shared" si="266"/>
        <v>#N/A</v>
      </c>
      <c r="N779" s="11">
        <f>SUM($K$4:K779)</f>
        <v>200</v>
      </c>
      <c r="O779" s="11" t="str">
        <f>IF(P779="","",IF(IFERROR(VLOOKUP(N779,Home!$C$8:$R$1048576,1,FALSE),"")=0,"",IFERROR(VLOOKUP(N779,Home!$C$8:$R$1048576,1,FALSE),"")))</f>
        <v/>
      </c>
      <c r="P779" s="11" t="str">
        <f>IF(IFERROR(VLOOKUP(W779,Home!$C$8:$R$1048576,3,FALSE),"")=0,"",IFERROR(VLOOKUP(W779,Home!$C$8:$R$1048576,3,FALSE),""))</f>
        <v/>
      </c>
      <c r="Q779" s="11" t="str">
        <f t="shared" si="265"/>
        <v/>
      </c>
      <c r="R779" s="130" t="e">
        <f>VLOOKUP(Q779,'Baggrund til lister'!$G$4:$H$15,2,FALSE)</f>
        <v>#N/A</v>
      </c>
      <c r="S779" s="11" t="str">
        <f t="shared" si="267"/>
        <v/>
      </c>
      <c r="T779" s="11" t="str">
        <f>IF(IFERROR(VLOOKUP(N779,Home!$C$8:$R$1048576,11,FALSE),"")=0,"",IFERROR(VLOOKUP(N779,Home!$C$8:$R$1048576,11,FALSE),""))</f>
        <v/>
      </c>
      <c r="U779" s="11" t="str">
        <f>IF(IFERROR(VLOOKUP(O779,Home!$C$8:$R$1048576,12,FALSE),"")=0,"",IFERROR(VLOOKUP(O779,Home!$C$8:$R$1048576,12,FALSE),""))</f>
        <v/>
      </c>
      <c r="V779" s="11" t="str">
        <f>IF(IFERROR(VLOOKUP(O779,Home!$C$8:$R$1048576,8,FALSE),"")=0,"",IFERROR(VLOOKUP(O779,Home!$C$8:$R$1048576,8,FALSE),""))</f>
        <v/>
      </c>
      <c r="W779" s="11" t="str">
        <f>IF(OR(VLOOKUP(N779,Home!$C$7:$I$207,6,FALSE)="",VLOOKUP(N779,Home!$C$7:$I$207,7,FALSE)=""),"FEJL",SUM(Baggrundsark!$K$4:K779))</f>
        <v>FEJL</v>
      </c>
      <c r="Y779">
        <v>776</v>
      </c>
      <c r="Z779" s="1"/>
      <c r="AC779" s="44"/>
      <c r="AD779">
        <f t="shared" si="274"/>
        <v>0</v>
      </c>
      <c r="AE779">
        <f>SUM($AD$4:AD779)</f>
        <v>1</v>
      </c>
      <c r="AF779" s="103" t="str">
        <f>IFERROR(VLOOKUP(AN779,Home!$C$8:$E$207,3,FALSE),"")</f>
        <v/>
      </c>
      <c r="AG779" s="103" t="str">
        <f>IFERROR(VLOOKUP(AN779,Home!$C$8:$E$207,2,FALSE),"")</f>
        <v/>
      </c>
      <c r="AH779" s="104" t="str">
        <f>IF(VLOOKUP(AE779,Home!$C$8:$I$207,6,FALSE)="","",VLOOKUP(AE779,Home!$C$8:$I$207,6,FALSE))</f>
        <v/>
      </c>
      <c r="AI779" s="104" t="e">
        <f t="shared" si="282"/>
        <v>#VALUE!</v>
      </c>
      <c r="AJ779" s="105" t="e">
        <f t="shared" si="275"/>
        <v>#VALUE!</v>
      </c>
      <c r="AK779" s="103" t="e">
        <f t="shared" si="268"/>
        <v>#VALUE!</v>
      </c>
      <c r="AL779" s="103" t="e">
        <f t="shared" si="276"/>
        <v>#VALUE!</v>
      </c>
      <c r="AN779" t="str">
        <f>IF(OR(VLOOKUP(AE779,Home!$C$8:$I$207,6,FALSE)="",VLOOKUP(AE779,Home!$C$8:$I$207,7,FALSE)=""),"FEJL",Baggrundsark!AE779)</f>
        <v>FEJL</v>
      </c>
      <c r="AO779">
        <f>IF(VLOOKUP(AE779,Home!$C$8:$N$207,12,FALSE)="Timelønnet",1,0)</f>
        <v>0</v>
      </c>
      <c r="AP779">
        <f>SUM($AO$4:AO779)*AO779</f>
        <v>0</v>
      </c>
      <c r="AQ779">
        <f t="shared" si="263"/>
        <v>1</v>
      </c>
      <c r="AR779" t="str">
        <f t="shared" si="263"/>
        <v/>
      </c>
      <c r="AS779" t="e">
        <f t="shared" si="277"/>
        <v>#VALUE!</v>
      </c>
      <c r="AT779" s="45" t="e">
        <f t="shared" si="264"/>
        <v>#VALUE!</v>
      </c>
      <c r="AU779">
        <f>VLOOKUP(AQ779,Home!$C$8:$J$207,8,FALSE)</f>
        <v>0</v>
      </c>
    </row>
    <row r="780" spans="1:47" x14ac:dyDescent="0.25">
      <c r="A780" s="6">
        <f t="shared" si="269"/>
        <v>0</v>
      </c>
      <c r="B780" s="6">
        <f t="shared" si="278"/>
        <v>0</v>
      </c>
      <c r="C780" s="6" t="str">
        <f t="shared" si="270"/>
        <v/>
      </c>
      <c r="D780" s="7">
        <f t="shared" si="271"/>
        <v>0</v>
      </c>
      <c r="E780" s="7">
        <f t="shared" si="279"/>
        <v>0</v>
      </c>
      <c r="F780" s="7" t="str">
        <f t="shared" si="272"/>
        <v/>
      </c>
      <c r="G780" s="6">
        <f t="shared" si="273"/>
        <v>0</v>
      </c>
      <c r="H780" s="6">
        <f t="shared" si="280"/>
        <v>0</v>
      </c>
      <c r="I780" s="6" t="str">
        <f t="shared" si="281"/>
        <v/>
      </c>
      <c r="J780" s="11">
        <v>777</v>
      </c>
      <c r="K780" s="11">
        <f>IF(IFERROR(VLOOKUP(J780,Home!$A$8:$B$1048576,1,FALSE),0)=0,0,1)</f>
        <v>0</v>
      </c>
      <c r="L780" s="129" t="e">
        <f>IF(VLOOKUP(O780,Home!$C$8:$R$207,6,FALSE)="","",VLOOKUP(O780,Home!$C$8:$R$207,6,FALSE))</f>
        <v>#N/A</v>
      </c>
      <c r="M780" s="129" t="e">
        <f t="shared" si="266"/>
        <v>#N/A</v>
      </c>
      <c r="N780" s="11">
        <f>SUM($K$4:K780)</f>
        <v>200</v>
      </c>
      <c r="O780" s="11" t="str">
        <f>IF(P780="","",IF(IFERROR(VLOOKUP(N780,Home!$C$8:$R$1048576,1,FALSE),"")=0,"",IFERROR(VLOOKUP(N780,Home!$C$8:$R$1048576,1,FALSE),"")))</f>
        <v/>
      </c>
      <c r="P780" s="11" t="str">
        <f>IF(IFERROR(VLOOKUP(W780,Home!$C$8:$R$1048576,3,FALSE),"")=0,"",IFERROR(VLOOKUP(W780,Home!$C$8:$R$1048576,3,FALSE),""))</f>
        <v/>
      </c>
      <c r="Q780" s="11" t="str">
        <f t="shared" si="265"/>
        <v/>
      </c>
      <c r="R780" s="130" t="e">
        <f>VLOOKUP(Q780,'Baggrund til lister'!$G$4:$H$15,2,FALSE)</f>
        <v>#N/A</v>
      </c>
      <c r="S780" s="11" t="str">
        <f t="shared" si="267"/>
        <v/>
      </c>
      <c r="T780" s="11" t="str">
        <f>IF(IFERROR(VLOOKUP(N780,Home!$C$8:$R$1048576,11,FALSE),"")=0,"",IFERROR(VLOOKUP(N780,Home!$C$8:$R$1048576,11,FALSE),""))</f>
        <v/>
      </c>
      <c r="U780" s="11" t="str">
        <f>IF(IFERROR(VLOOKUP(O780,Home!$C$8:$R$1048576,12,FALSE),"")=0,"",IFERROR(VLOOKUP(O780,Home!$C$8:$R$1048576,12,FALSE),""))</f>
        <v/>
      </c>
      <c r="V780" s="11" t="str">
        <f>IF(IFERROR(VLOOKUP(O780,Home!$C$8:$R$1048576,8,FALSE),"")=0,"",IFERROR(VLOOKUP(O780,Home!$C$8:$R$1048576,8,FALSE),""))</f>
        <v/>
      </c>
      <c r="W780" s="11" t="str">
        <f>IF(OR(VLOOKUP(N780,Home!$C$7:$I$207,6,FALSE)="",VLOOKUP(N780,Home!$C$7:$I$207,7,FALSE)=""),"FEJL",SUM(Baggrundsark!$K$4:K780))</f>
        <v>FEJL</v>
      </c>
      <c r="Y780">
        <v>777</v>
      </c>
      <c r="Z780" s="1"/>
      <c r="AC780" s="44"/>
      <c r="AD780">
        <f t="shared" si="274"/>
        <v>0</v>
      </c>
      <c r="AE780">
        <f>SUM($AD$4:AD780)</f>
        <v>1</v>
      </c>
      <c r="AF780" s="103" t="str">
        <f>IFERROR(VLOOKUP(AN780,Home!$C$8:$E$207,3,FALSE),"")</f>
        <v/>
      </c>
      <c r="AG780" s="103" t="str">
        <f>IFERROR(VLOOKUP(AN780,Home!$C$8:$E$207,2,FALSE),"")</f>
        <v/>
      </c>
      <c r="AH780" s="104" t="str">
        <f>IF(VLOOKUP(AE780,Home!$C$8:$I$207,6,FALSE)="","",VLOOKUP(AE780,Home!$C$8:$I$207,6,FALSE))</f>
        <v/>
      </c>
      <c r="AI780" s="104" t="e">
        <f t="shared" si="282"/>
        <v>#VALUE!</v>
      </c>
      <c r="AJ780" s="105" t="e">
        <f t="shared" si="275"/>
        <v>#VALUE!</v>
      </c>
      <c r="AK780" s="103" t="e">
        <f t="shared" si="268"/>
        <v>#VALUE!</v>
      </c>
      <c r="AL780" s="103" t="e">
        <f t="shared" si="276"/>
        <v>#VALUE!</v>
      </c>
      <c r="AN780" t="str">
        <f>IF(OR(VLOOKUP(AE780,Home!$C$8:$I$207,6,FALSE)="",VLOOKUP(AE780,Home!$C$8:$I$207,7,FALSE)=""),"FEJL",Baggrundsark!AE780)</f>
        <v>FEJL</v>
      </c>
      <c r="AO780">
        <f>IF(VLOOKUP(AE780,Home!$C$8:$N$207,12,FALSE)="Timelønnet",1,0)</f>
        <v>0</v>
      </c>
      <c r="AP780">
        <f>SUM($AO$4:AO780)*AO780</f>
        <v>0</v>
      </c>
      <c r="AQ780">
        <f t="shared" si="263"/>
        <v>1</v>
      </c>
      <c r="AR780" t="str">
        <f t="shared" si="263"/>
        <v/>
      </c>
      <c r="AS780" t="e">
        <f t="shared" si="277"/>
        <v>#VALUE!</v>
      </c>
      <c r="AT780" s="45" t="e">
        <f t="shared" si="264"/>
        <v>#VALUE!</v>
      </c>
      <c r="AU780">
        <f>VLOOKUP(AQ780,Home!$C$8:$J$207,8,FALSE)</f>
        <v>0</v>
      </c>
    </row>
    <row r="781" spans="1:47" x14ac:dyDescent="0.25">
      <c r="A781" s="6">
        <f t="shared" si="269"/>
        <v>0</v>
      </c>
      <c r="B781" s="6">
        <f t="shared" si="278"/>
        <v>0</v>
      </c>
      <c r="C781" s="6" t="str">
        <f t="shared" si="270"/>
        <v/>
      </c>
      <c r="D781" s="7">
        <f t="shared" si="271"/>
        <v>0</v>
      </c>
      <c r="E781" s="7">
        <f t="shared" si="279"/>
        <v>0</v>
      </c>
      <c r="F781" s="7" t="str">
        <f t="shared" si="272"/>
        <v/>
      </c>
      <c r="G781" s="6">
        <f t="shared" si="273"/>
        <v>0</v>
      </c>
      <c r="H781" s="6">
        <f t="shared" si="280"/>
        <v>0</v>
      </c>
      <c r="I781" s="6" t="str">
        <f t="shared" si="281"/>
        <v/>
      </c>
      <c r="J781" s="11">
        <v>778</v>
      </c>
      <c r="K781" s="11">
        <f>IF(IFERROR(VLOOKUP(J781,Home!$A$8:$B$1048576,1,FALSE),0)=0,0,1)</f>
        <v>0</v>
      </c>
      <c r="L781" s="129" t="e">
        <f>IF(VLOOKUP(O781,Home!$C$8:$R$207,6,FALSE)="","",VLOOKUP(O781,Home!$C$8:$R$207,6,FALSE))</f>
        <v>#N/A</v>
      </c>
      <c r="M781" s="129" t="e">
        <f t="shared" si="266"/>
        <v>#N/A</v>
      </c>
      <c r="N781" s="11">
        <f>SUM($K$4:K781)</f>
        <v>200</v>
      </c>
      <c r="O781" s="11" t="str">
        <f>IF(P781="","",IF(IFERROR(VLOOKUP(N781,Home!$C$8:$R$1048576,1,FALSE),"")=0,"",IFERROR(VLOOKUP(N781,Home!$C$8:$R$1048576,1,FALSE),"")))</f>
        <v/>
      </c>
      <c r="P781" s="11" t="str">
        <f>IF(IFERROR(VLOOKUP(W781,Home!$C$8:$R$1048576,3,FALSE),"")=0,"",IFERROR(VLOOKUP(W781,Home!$C$8:$R$1048576,3,FALSE),""))</f>
        <v/>
      </c>
      <c r="Q781" s="11" t="str">
        <f t="shared" si="265"/>
        <v/>
      </c>
      <c r="R781" s="130" t="e">
        <f>VLOOKUP(Q781,'Baggrund til lister'!$G$4:$H$15,2,FALSE)</f>
        <v>#N/A</v>
      </c>
      <c r="S781" s="11" t="str">
        <f t="shared" si="267"/>
        <v/>
      </c>
      <c r="T781" s="11" t="str">
        <f>IF(IFERROR(VLOOKUP(N781,Home!$C$8:$R$1048576,11,FALSE),"")=0,"",IFERROR(VLOOKUP(N781,Home!$C$8:$R$1048576,11,FALSE),""))</f>
        <v/>
      </c>
      <c r="U781" s="11" t="str">
        <f>IF(IFERROR(VLOOKUP(O781,Home!$C$8:$R$1048576,12,FALSE),"")=0,"",IFERROR(VLOOKUP(O781,Home!$C$8:$R$1048576,12,FALSE),""))</f>
        <v/>
      </c>
      <c r="V781" s="11" t="str">
        <f>IF(IFERROR(VLOOKUP(O781,Home!$C$8:$R$1048576,8,FALSE),"")=0,"",IFERROR(VLOOKUP(O781,Home!$C$8:$R$1048576,8,FALSE),""))</f>
        <v/>
      </c>
      <c r="W781" s="11" t="str">
        <f>IF(OR(VLOOKUP(N781,Home!$C$7:$I$207,6,FALSE)="",VLOOKUP(N781,Home!$C$7:$I$207,7,FALSE)=""),"FEJL",SUM(Baggrundsark!$K$4:K781))</f>
        <v>FEJL</v>
      </c>
      <c r="Y781">
        <v>778</v>
      </c>
      <c r="Z781" s="1"/>
      <c r="AC781" s="44"/>
      <c r="AD781">
        <f t="shared" si="274"/>
        <v>0</v>
      </c>
      <c r="AE781">
        <f>SUM($AD$4:AD781)</f>
        <v>1</v>
      </c>
      <c r="AF781" s="103" t="str">
        <f>IFERROR(VLOOKUP(AN781,Home!$C$8:$E$207,3,FALSE),"")</f>
        <v/>
      </c>
      <c r="AG781" s="103" t="str">
        <f>IFERROR(VLOOKUP(AN781,Home!$C$8:$E$207,2,FALSE),"")</f>
        <v/>
      </c>
      <c r="AH781" s="104" t="str">
        <f>IF(VLOOKUP(AE781,Home!$C$8:$I$207,6,FALSE)="","",VLOOKUP(AE781,Home!$C$8:$I$207,6,FALSE))</f>
        <v/>
      </c>
      <c r="AI781" s="104" t="e">
        <f t="shared" si="282"/>
        <v>#VALUE!</v>
      </c>
      <c r="AJ781" s="105" t="e">
        <f t="shared" si="275"/>
        <v>#VALUE!</v>
      </c>
      <c r="AK781" s="103" t="e">
        <f t="shared" si="268"/>
        <v>#VALUE!</v>
      </c>
      <c r="AL781" s="103" t="e">
        <f t="shared" si="276"/>
        <v>#VALUE!</v>
      </c>
      <c r="AN781" t="str">
        <f>IF(OR(VLOOKUP(AE781,Home!$C$8:$I$207,6,FALSE)="",VLOOKUP(AE781,Home!$C$8:$I$207,7,FALSE)=""),"FEJL",Baggrundsark!AE781)</f>
        <v>FEJL</v>
      </c>
      <c r="AO781">
        <f>IF(VLOOKUP(AE781,Home!$C$8:$N$207,12,FALSE)="Timelønnet",1,0)</f>
        <v>0</v>
      </c>
      <c r="AP781">
        <f>SUM($AO$4:AO781)*AO781</f>
        <v>0</v>
      </c>
      <c r="AQ781">
        <f t="shared" si="263"/>
        <v>1</v>
      </c>
      <c r="AR781" t="str">
        <f t="shared" si="263"/>
        <v/>
      </c>
      <c r="AS781" t="e">
        <f t="shared" si="277"/>
        <v>#VALUE!</v>
      </c>
      <c r="AT781" s="45" t="e">
        <f t="shared" si="264"/>
        <v>#VALUE!</v>
      </c>
      <c r="AU781">
        <f>VLOOKUP(AQ781,Home!$C$8:$J$207,8,FALSE)</f>
        <v>0</v>
      </c>
    </row>
    <row r="782" spans="1:47" x14ac:dyDescent="0.25">
      <c r="A782" s="6">
        <f t="shared" si="269"/>
        <v>0</v>
      </c>
      <c r="B782" s="6">
        <f t="shared" si="278"/>
        <v>0</v>
      </c>
      <c r="C782" s="6" t="str">
        <f t="shared" si="270"/>
        <v/>
      </c>
      <c r="D782" s="7">
        <f t="shared" si="271"/>
        <v>0</v>
      </c>
      <c r="E782" s="7">
        <f t="shared" si="279"/>
        <v>0</v>
      </c>
      <c r="F782" s="7" t="str">
        <f t="shared" si="272"/>
        <v/>
      </c>
      <c r="G782" s="6">
        <f t="shared" si="273"/>
        <v>0</v>
      </c>
      <c r="H782" s="6">
        <f t="shared" si="280"/>
        <v>0</v>
      </c>
      <c r="I782" s="6" t="str">
        <f t="shared" si="281"/>
        <v/>
      </c>
      <c r="J782" s="11">
        <v>779</v>
      </c>
      <c r="K782" s="11">
        <f>IF(IFERROR(VLOOKUP(J782,Home!$A$8:$B$1048576,1,FALSE),0)=0,0,1)</f>
        <v>0</v>
      </c>
      <c r="L782" s="129" t="e">
        <f>IF(VLOOKUP(O782,Home!$C$8:$R$207,6,FALSE)="","",VLOOKUP(O782,Home!$C$8:$R$207,6,FALSE))</f>
        <v>#N/A</v>
      </c>
      <c r="M782" s="129" t="e">
        <f t="shared" si="266"/>
        <v>#N/A</v>
      </c>
      <c r="N782" s="11">
        <f>SUM($K$4:K782)</f>
        <v>200</v>
      </c>
      <c r="O782" s="11" t="str">
        <f>IF(P782="","",IF(IFERROR(VLOOKUP(N782,Home!$C$8:$R$1048576,1,FALSE),"")=0,"",IFERROR(VLOOKUP(N782,Home!$C$8:$R$1048576,1,FALSE),"")))</f>
        <v/>
      </c>
      <c r="P782" s="11" t="str">
        <f>IF(IFERROR(VLOOKUP(W782,Home!$C$8:$R$1048576,3,FALSE),"")=0,"",IFERROR(VLOOKUP(W782,Home!$C$8:$R$1048576,3,FALSE),""))</f>
        <v/>
      </c>
      <c r="Q782" s="11" t="str">
        <f t="shared" si="265"/>
        <v/>
      </c>
      <c r="R782" s="130" t="e">
        <f>VLOOKUP(Q782,'Baggrund til lister'!$G$4:$H$15,2,FALSE)</f>
        <v>#N/A</v>
      </c>
      <c r="S782" s="11" t="str">
        <f t="shared" si="267"/>
        <v/>
      </c>
      <c r="T782" s="11" t="str">
        <f>IF(IFERROR(VLOOKUP(N782,Home!$C$8:$R$1048576,11,FALSE),"")=0,"",IFERROR(VLOOKUP(N782,Home!$C$8:$R$1048576,11,FALSE),""))</f>
        <v/>
      </c>
      <c r="U782" s="11" t="str">
        <f>IF(IFERROR(VLOOKUP(O782,Home!$C$8:$R$1048576,12,FALSE),"")=0,"",IFERROR(VLOOKUP(O782,Home!$C$8:$R$1048576,12,FALSE),""))</f>
        <v/>
      </c>
      <c r="V782" s="11" t="str">
        <f>IF(IFERROR(VLOOKUP(O782,Home!$C$8:$R$1048576,8,FALSE),"")=0,"",IFERROR(VLOOKUP(O782,Home!$C$8:$R$1048576,8,FALSE),""))</f>
        <v/>
      </c>
      <c r="W782" s="11" t="str">
        <f>IF(OR(VLOOKUP(N782,Home!$C$7:$I$207,6,FALSE)="",VLOOKUP(N782,Home!$C$7:$I$207,7,FALSE)=""),"FEJL",SUM(Baggrundsark!$K$4:K782))</f>
        <v>FEJL</v>
      </c>
      <c r="Y782">
        <v>779</v>
      </c>
      <c r="Z782" s="1"/>
      <c r="AC782" s="44"/>
      <c r="AD782">
        <f t="shared" si="274"/>
        <v>0</v>
      </c>
      <c r="AE782">
        <f>SUM($AD$4:AD782)</f>
        <v>1</v>
      </c>
      <c r="AF782" s="103" t="str">
        <f>IFERROR(VLOOKUP(AN782,Home!$C$8:$E$207,3,FALSE),"")</f>
        <v/>
      </c>
      <c r="AG782" s="103" t="str">
        <f>IFERROR(VLOOKUP(AN782,Home!$C$8:$E$207,2,FALSE),"")</f>
        <v/>
      </c>
      <c r="AH782" s="104" t="str">
        <f>IF(VLOOKUP(AE782,Home!$C$8:$I$207,6,FALSE)="","",VLOOKUP(AE782,Home!$C$8:$I$207,6,FALSE))</f>
        <v/>
      </c>
      <c r="AI782" s="104" t="e">
        <f t="shared" si="282"/>
        <v>#VALUE!</v>
      </c>
      <c r="AJ782" s="105" t="e">
        <f t="shared" si="275"/>
        <v>#VALUE!</v>
      </c>
      <c r="AK782" s="103" t="e">
        <f t="shared" si="268"/>
        <v>#VALUE!</v>
      </c>
      <c r="AL782" s="103" t="e">
        <f t="shared" si="276"/>
        <v>#VALUE!</v>
      </c>
      <c r="AN782" t="str">
        <f>IF(OR(VLOOKUP(AE782,Home!$C$8:$I$207,6,FALSE)="",VLOOKUP(AE782,Home!$C$8:$I$207,7,FALSE)=""),"FEJL",Baggrundsark!AE782)</f>
        <v>FEJL</v>
      </c>
      <c r="AO782">
        <f>IF(VLOOKUP(AE782,Home!$C$8:$N$207,12,FALSE)="Timelønnet",1,0)</f>
        <v>0</v>
      </c>
      <c r="AP782">
        <f>SUM($AO$4:AO782)*AO782</f>
        <v>0</v>
      </c>
      <c r="AQ782">
        <f t="shared" si="263"/>
        <v>1</v>
      </c>
      <c r="AR782" t="str">
        <f t="shared" si="263"/>
        <v/>
      </c>
      <c r="AS782" t="e">
        <f t="shared" si="277"/>
        <v>#VALUE!</v>
      </c>
      <c r="AT782" s="45" t="e">
        <f t="shared" si="264"/>
        <v>#VALUE!</v>
      </c>
      <c r="AU782">
        <f>VLOOKUP(AQ782,Home!$C$8:$J$207,8,FALSE)</f>
        <v>0</v>
      </c>
    </row>
    <row r="783" spans="1:47" x14ac:dyDescent="0.25">
      <c r="A783" s="6">
        <f t="shared" si="269"/>
        <v>0</v>
      </c>
      <c r="B783" s="6">
        <f t="shared" si="278"/>
        <v>0</v>
      </c>
      <c r="C783" s="6" t="str">
        <f t="shared" si="270"/>
        <v/>
      </c>
      <c r="D783" s="7">
        <f t="shared" si="271"/>
        <v>0</v>
      </c>
      <c r="E783" s="7">
        <f t="shared" si="279"/>
        <v>0</v>
      </c>
      <c r="F783" s="7" t="str">
        <f t="shared" si="272"/>
        <v/>
      </c>
      <c r="G783" s="6">
        <f t="shared" si="273"/>
        <v>0</v>
      </c>
      <c r="H783" s="6">
        <f t="shared" si="280"/>
        <v>0</v>
      </c>
      <c r="I783" s="6" t="str">
        <f t="shared" si="281"/>
        <v/>
      </c>
      <c r="J783" s="11">
        <v>780</v>
      </c>
      <c r="K783" s="11">
        <f>IF(IFERROR(VLOOKUP(J783,Home!$A$8:$B$1048576,1,FALSE),0)=0,0,1)</f>
        <v>0</v>
      </c>
      <c r="L783" s="129" t="e">
        <f>IF(VLOOKUP(O783,Home!$C$8:$R$207,6,FALSE)="","",VLOOKUP(O783,Home!$C$8:$R$207,6,FALSE))</f>
        <v>#N/A</v>
      </c>
      <c r="M783" s="129" t="e">
        <f t="shared" si="266"/>
        <v>#N/A</v>
      </c>
      <c r="N783" s="11">
        <f>SUM($K$4:K783)</f>
        <v>200</v>
      </c>
      <c r="O783" s="11" t="str">
        <f>IF(P783="","",IF(IFERROR(VLOOKUP(N783,Home!$C$8:$R$1048576,1,FALSE),"")=0,"",IFERROR(VLOOKUP(N783,Home!$C$8:$R$1048576,1,FALSE),"")))</f>
        <v/>
      </c>
      <c r="P783" s="11" t="str">
        <f>IF(IFERROR(VLOOKUP(W783,Home!$C$8:$R$1048576,3,FALSE),"")=0,"",IFERROR(VLOOKUP(W783,Home!$C$8:$R$1048576,3,FALSE),""))</f>
        <v/>
      </c>
      <c r="Q783" s="11" t="str">
        <f t="shared" si="265"/>
        <v/>
      </c>
      <c r="R783" s="130" t="e">
        <f>VLOOKUP(Q783,'Baggrund til lister'!$G$4:$H$15,2,FALSE)</f>
        <v>#N/A</v>
      </c>
      <c r="S783" s="11" t="str">
        <f t="shared" si="267"/>
        <v/>
      </c>
      <c r="T783" s="11" t="str">
        <f>IF(IFERROR(VLOOKUP(N783,Home!$C$8:$R$1048576,11,FALSE),"")=0,"",IFERROR(VLOOKUP(N783,Home!$C$8:$R$1048576,11,FALSE),""))</f>
        <v/>
      </c>
      <c r="U783" s="11" t="str">
        <f>IF(IFERROR(VLOOKUP(O783,Home!$C$8:$R$1048576,12,FALSE),"")=0,"",IFERROR(VLOOKUP(O783,Home!$C$8:$R$1048576,12,FALSE),""))</f>
        <v/>
      </c>
      <c r="V783" s="11" t="str">
        <f>IF(IFERROR(VLOOKUP(O783,Home!$C$8:$R$1048576,8,FALSE),"")=0,"",IFERROR(VLOOKUP(O783,Home!$C$8:$R$1048576,8,FALSE),""))</f>
        <v/>
      </c>
      <c r="W783" s="11" t="str">
        <f>IF(OR(VLOOKUP(N783,Home!$C$7:$I$207,6,FALSE)="",VLOOKUP(N783,Home!$C$7:$I$207,7,FALSE)=""),"FEJL",SUM(Baggrundsark!$K$4:K783))</f>
        <v>FEJL</v>
      </c>
      <c r="Y783">
        <v>780</v>
      </c>
      <c r="Z783" s="1"/>
      <c r="AC783" s="44"/>
      <c r="AD783">
        <f t="shared" si="274"/>
        <v>0</v>
      </c>
      <c r="AE783">
        <f>SUM($AD$4:AD783)</f>
        <v>1</v>
      </c>
      <c r="AF783" s="103" t="str">
        <f>IFERROR(VLOOKUP(AN783,Home!$C$8:$E$207,3,FALSE),"")</f>
        <v/>
      </c>
      <c r="AG783" s="103" t="str">
        <f>IFERROR(VLOOKUP(AN783,Home!$C$8:$E$207,2,FALSE),"")</f>
        <v/>
      </c>
      <c r="AH783" s="104" t="str">
        <f>IF(VLOOKUP(AE783,Home!$C$8:$I$207,6,FALSE)="","",VLOOKUP(AE783,Home!$C$8:$I$207,6,FALSE))</f>
        <v/>
      </c>
      <c r="AI783" s="104" t="e">
        <f t="shared" si="282"/>
        <v>#VALUE!</v>
      </c>
      <c r="AJ783" s="105" t="e">
        <f t="shared" si="275"/>
        <v>#VALUE!</v>
      </c>
      <c r="AK783" s="103" t="e">
        <f t="shared" si="268"/>
        <v>#VALUE!</v>
      </c>
      <c r="AL783" s="103" t="e">
        <f t="shared" si="276"/>
        <v>#VALUE!</v>
      </c>
      <c r="AN783" t="str">
        <f>IF(OR(VLOOKUP(AE783,Home!$C$8:$I$207,6,FALSE)="",VLOOKUP(AE783,Home!$C$8:$I$207,7,FALSE)=""),"FEJL",Baggrundsark!AE783)</f>
        <v>FEJL</v>
      </c>
      <c r="AO783">
        <f>IF(VLOOKUP(AE783,Home!$C$8:$N$207,12,FALSE)="Timelønnet",1,0)</f>
        <v>0</v>
      </c>
      <c r="AP783">
        <f>SUM($AO$4:AO783)*AO783</f>
        <v>0</v>
      </c>
      <c r="AQ783">
        <f t="shared" si="263"/>
        <v>1</v>
      </c>
      <c r="AR783" t="str">
        <f t="shared" si="263"/>
        <v/>
      </c>
      <c r="AS783" t="e">
        <f t="shared" si="277"/>
        <v>#VALUE!</v>
      </c>
      <c r="AT783" s="45" t="e">
        <f t="shared" si="264"/>
        <v>#VALUE!</v>
      </c>
      <c r="AU783">
        <f>VLOOKUP(AQ783,Home!$C$8:$J$207,8,FALSE)</f>
        <v>0</v>
      </c>
    </row>
    <row r="784" spans="1:47" x14ac:dyDescent="0.25">
      <c r="A784" s="6">
        <f t="shared" si="269"/>
        <v>0</v>
      </c>
      <c r="B784" s="6">
        <f t="shared" si="278"/>
        <v>0</v>
      </c>
      <c r="C784" s="6" t="str">
        <f t="shared" si="270"/>
        <v/>
      </c>
      <c r="D784" s="7">
        <f t="shared" si="271"/>
        <v>0</v>
      </c>
      <c r="E784" s="7">
        <f t="shared" si="279"/>
        <v>0</v>
      </c>
      <c r="F784" s="7" t="str">
        <f t="shared" si="272"/>
        <v/>
      </c>
      <c r="G784" s="6">
        <f t="shared" si="273"/>
        <v>0</v>
      </c>
      <c r="H784" s="6">
        <f t="shared" si="280"/>
        <v>0</v>
      </c>
      <c r="I784" s="6" t="str">
        <f t="shared" si="281"/>
        <v/>
      </c>
      <c r="J784" s="11">
        <v>781</v>
      </c>
      <c r="K784" s="11">
        <f>IF(IFERROR(VLOOKUP(J784,Home!$A$8:$B$1048576,1,FALSE),0)=0,0,1)</f>
        <v>0</v>
      </c>
      <c r="L784" s="129" t="e">
        <f>IF(VLOOKUP(O784,Home!$C$8:$R$207,6,FALSE)="","",VLOOKUP(O784,Home!$C$8:$R$207,6,FALSE))</f>
        <v>#N/A</v>
      </c>
      <c r="M784" s="129" t="e">
        <f t="shared" si="266"/>
        <v>#N/A</v>
      </c>
      <c r="N784" s="11">
        <f>SUM($K$4:K784)</f>
        <v>200</v>
      </c>
      <c r="O784" s="11" t="str">
        <f>IF(P784="","",IF(IFERROR(VLOOKUP(N784,Home!$C$8:$R$1048576,1,FALSE),"")=0,"",IFERROR(VLOOKUP(N784,Home!$C$8:$R$1048576,1,FALSE),"")))</f>
        <v/>
      </c>
      <c r="P784" s="11" t="str">
        <f>IF(IFERROR(VLOOKUP(W784,Home!$C$8:$R$1048576,3,FALSE),"")=0,"",IFERROR(VLOOKUP(W784,Home!$C$8:$R$1048576,3,FALSE),""))</f>
        <v/>
      </c>
      <c r="Q784" s="11" t="str">
        <f t="shared" si="265"/>
        <v/>
      </c>
      <c r="R784" s="130" t="e">
        <f>VLOOKUP(Q784,'Baggrund til lister'!$G$4:$H$15,2,FALSE)</f>
        <v>#N/A</v>
      </c>
      <c r="S784" s="11" t="str">
        <f t="shared" si="267"/>
        <v/>
      </c>
      <c r="T784" s="11" t="str">
        <f>IF(IFERROR(VLOOKUP(N784,Home!$C$8:$R$1048576,11,FALSE),"")=0,"",IFERROR(VLOOKUP(N784,Home!$C$8:$R$1048576,11,FALSE),""))</f>
        <v/>
      </c>
      <c r="U784" s="11" t="str">
        <f>IF(IFERROR(VLOOKUP(O784,Home!$C$8:$R$1048576,12,FALSE),"")=0,"",IFERROR(VLOOKUP(O784,Home!$C$8:$R$1048576,12,FALSE),""))</f>
        <v/>
      </c>
      <c r="V784" s="11" t="str">
        <f>IF(IFERROR(VLOOKUP(O784,Home!$C$8:$R$1048576,8,FALSE),"")=0,"",IFERROR(VLOOKUP(O784,Home!$C$8:$R$1048576,8,FALSE),""))</f>
        <v/>
      </c>
      <c r="W784" s="11" t="str">
        <f>IF(OR(VLOOKUP(N784,Home!$C$7:$I$207,6,FALSE)="",VLOOKUP(N784,Home!$C$7:$I$207,7,FALSE)=""),"FEJL",SUM(Baggrundsark!$K$4:K784))</f>
        <v>FEJL</v>
      </c>
      <c r="Y784">
        <v>781</v>
      </c>
      <c r="Z784" s="1"/>
      <c r="AC784" s="44"/>
      <c r="AD784">
        <f t="shared" si="274"/>
        <v>0</v>
      </c>
      <c r="AE784">
        <f>SUM($AD$4:AD784)</f>
        <v>1</v>
      </c>
      <c r="AF784" s="103" t="str">
        <f>IFERROR(VLOOKUP(AN784,Home!$C$8:$E$207,3,FALSE),"")</f>
        <v/>
      </c>
      <c r="AG784" s="103" t="str">
        <f>IFERROR(VLOOKUP(AN784,Home!$C$8:$E$207,2,FALSE),"")</f>
        <v/>
      </c>
      <c r="AH784" s="104" t="str">
        <f>IF(VLOOKUP(AE784,Home!$C$8:$I$207,6,FALSE)="","",VLOOKUP(AE784,Home!$C$8:$I$207,6,FALSE))</f>
        <v/>
      </c>
      <c r="AI784" s="104" t="e">
        <f t="shared" si="282"/>
        <v>#VALUE!</v>
      </c>
      <c r="AJ784" s="105" t="e">
        <f t="shared" si="275"/>
        <v>#VALUE!</v>
      </c>
      <c r="AK784" s="103" t="e">
        <f t="shared" si="268"/>
        <v>#VALUE!</v>
      </c>
      <c r="AL784" s="103" t="e">
        <f t="shared" si="276"/>
        <v>#VALUE!</v>
      </c>
      <c r="AN784" t="str">
        <f>IF(OR(VLOOKUP(AE784,Home!$C$8:$I$207,6,FALSE)="",VLOOKUP(AE784,Home!$C$8:$I$207,7,FALSE)=""),"FEJL",Baggrundsark!AE784)</f>
        <v>FEJL</v>
      </c>
      <c r="AO784">
        <f>IF(VLOOKUP(AE784,Home!$C$8:$N$207,12,FALSE)="Timelønnet",1,0)</f>
        <v>0</v>
      </c>
      <c r="AP784">
        <f>SUM($AO$4:AO784)*AO784</f>
        <v>0</v>
      </c>
      <c r="AQ784">
        <f t="shared" si="263"/>
        <v>1</v>
      </c>
      <c r="AR784" t="str">
        <f t="shared" si="263"/>
        <v/>
      </c>
      <c r="AS784" t="e">
        <f t="shared" si="277"/>
        <v>#VALUE!</v>
      </c>
      <c r="AT784" s="45" t="e">
        <f t="shared" si="264"/>
        <v>#VALUE!</v>
      </c>
      <c r="AU784">
        <f>VLOOKUP(AQ784,Home!$C$8:$J$207,8,FALSE)</f>
        <v>0</v>
      </c>
    </row>
    <row r="785" spans="1:47" x14ac:dyDescent="0.25">
      <c r="A785" s="6">
        <f t="shared" si="269"/>
        <v>0</v>
      </c>
      <c r="B785" s="6">
        <f t="shared" si="278"/>
        <v>0</v>
      </c>
      <c r="C785" s="6" t="str">
        <f t="shared" si="270"/>
        <v/>
      </c>
      <c r="D785" s="7">
        <f t="shared" si="271"/>
        <v>0</v>
      </c>
      <c r="E785" s="7">
        <f t="shared" si="279"/>
        <v>0</v>
      </c>
      <c r="F785" s="7" t="str">
        <f t="shared" si="272"/>
        <v/>
      </c>
      <c r="G785" s="6">
        <f t="shared" si="273"/>
        <v>0</v>
      </c>
      <c r="H785" s="6">
        <f t="shared" si="280"/>
        <v>0</v>
      </c>
      <c r="I785" s="6" t="str">
        <f t="shared" si="281"/>
        <v/>
      </c>
      <c r="J785" s="11">
        <v>782</v>
      </c>
      <c r="K785" s="11">
        <f>IF(IFERROR(VLOOKUP(J785,Home!$A$8:$B$1048576,1,FALSE),0)=0,0,1)</f>
        <v>0</v>
      </c>
      <c r="L785" s="129" t="e">
        <f>IF(VLOOKUP(O785,Home!$C$8:$R$207,6,FALSE)="","",VLOOKUP(O785,Home!$C$8:$R$207,6,FALSE))</f>
        <v>#N/A</v>
      </c>
      <c r="M785" s="129" t="e">
        <f t="shared" si="266"/>
        <v>#N/A</v>
      </c>
      <c r="N785" s="11">
        <f>SUM($K$4:K785)</f>
        <v>200</v>
      </c>
      <c r="O785" s="11" t="str">
        <f>IF(P785="","",IF(IFERROR(VLOOKUP(N785,Home!$C$8:$R$1048576,1,FALSE),"")=0,"",IFERROR(VLOOKUP(N785,Home!$C$8:$R$1048576,1,FALSE),"")))</f>
        <v/>
      </c>
      <c r="P785" s="11" t="str">
        <f>IF(IFERROR(VLOOKUP(W785,Home!$C$8:$R$1048576,3,FALSE),"")=0,"",IFERROR(VLOOKUP(W785,Home!$C$8:$R$1048576,3,FALSE),""))</f>
        <v/>
      </c>
      <c r="Q785" s="11" t="str">
        <f t="shared" si="265"/>
        <v/>
      </c>
      <c r="R785" s="130" t="e">
        <f>VLOOKUP(Q785,'Baggrund til lister'!$G$4:$H$15,2,FALSE)</f>
        <v>#N/A</v>
      </c>
      <c r="S785" s="11" t="str">
        <f t="shared" si="267"/>
        <v/>
      </c>
      <c r="T785" s="11" t="str">
        <f>IF(IFERROR(VLOOKUP(N785,Home!$C$8:$R$1048576,11,FALSE),"")=0,"",IFERROR(VLOOKUP(N785,Home!$C$8:$R$1048576,11,FALSE),""))</f>
        <v/>
      </c>
      <c r="U785" s="11" t="str">
        <f>IF(IFERROR(VLOOKUP(O785,Home!$C$8:$R$1048576,12,FALSE),"")=0,"",IFERROR(VLOOKUP(O785,Home!$C$8:$R$1048576,12,FALSE),""))</f>
        <v/>
      </c>
      <c r="V785" s="11" t="str">
        <f>IF(IFERROR(VLOOKUP(O785,Home!$C$8:$R$1048576,8,FALSE),"")=0,"",IFERROR(VLOOKUP(O785,Home!$C$8:$R$1048576,8,FALSE),""))</f>
        <v/>
      </c>
      <c r="W785" s="11" t="str">
        <f>IF(OR(VLOOKUP(N785,Home!$C$7:$I$207,6,FALSE)="",VLOOKUP(N785,Home!$C$7:$I$207,7,FALSE)=""),"FEJL",SUM(Baggrundsark!$K$4:K785))</f>
        <v>FEJL</v>
      </c>
      <c r="Y785">
        <v>782</v>
      </c>
      <c r="Z785" s="1"/>
      <c r="AC785" s="44"/>
      <c r="AD785">
        <f t="shared" si="274"/>
        <v>0</v>
      </c>
      <c r="AE785">
        <f>SUM($AD$4:AD785)</f>
        <v>1</v>
      </c>
      <c r="AF785" s="103" t="str">
        <f>IFERROR(VLOOKUP(AN785,Home!$C$8:$E$207,3,FALSE),"")</f>
        <v/>
      </c>
      <c r="AG785" s="103" t="str">
        <f>IFERROR(VLOOKUP(AN785,Home!$C$8:$E$207,2,FALSE),"")</f>
        <v/>
      </c>
      <c r="AH785" s="104" t="str">
        <f>IF(VLOOKUP(AE785,Home!$C$8:$I$207,6,FALSE)="","",VLOOKUP(AE785,Home!$C$8:$I$207,6,FALSE))</f>
        <v/>
      </c>
      <c r="AI785" s="104" t="e">
        <f t="shared" si="282"/>
        <v>#VALUE!</v>
      </c>
      <c r="AJ785" s="105" t="e">
        <f t="shared" si="275"/>
        <v>#VALUE!</v>
      </c>
      <c r="AK785" s="103" t="e">
        <f t="shared" si="268"/>
        <v>#VALUE!</v>
      </c>
      <c r="AL785" s="103" t="e">
        <f t="shared" si="276"/>
        <v>#VALUE!</v>
      </c>
      <c r="AN785" t="str">
        <f>IF(OR(VLOOKUP(AE785,Home!$C$8:$I$207,6,FALSE)="",VLOOKUP(AE785,Home!$C$8:$I$207,7,FALSE)=""),"FEJL",Baggrundsark!AE785)</f>
        <v>FEJL</v>
      </c>
      <c r="AO785">
        <f>IF(VLOOKUP(AE785,Home!$C$8:$N$207,12,FALSE)="Timelønnet",1,0)</f>
        <v>0</v>
      </c>
      <c r="AP785">
        <f>SUM($AO$4:AO785)*AO785</f>
        <v>0</v>
      </c>
      <c r="AQ785">
        <f t="shared" si="263"/>
        <v>1</v>
      </c>
      <c r="AR785" t="str">
        <f t="shared" si="263"/>
        <v/>
      </c>
      <c r="AS785" t="e">
        <f t="shared" si="277"/>
        <v>#VALUE!</v>
      </c>
      <c r="AT785" s="45" t="e">
        <f t="shared" si="264"/>
        <v>#VALUE!</v>
      </c>
      <c r="AU785">
        <f>VLOOKUP(AQ785,Home!$C$8:$J$207,8,FALSE)</f>
        <v>0</v>
      </c>
    </row>
    <row r="786" spans="1:47" x14ac:dyDescent="0.25">
      <c r="A786" s="6">
        <f t="shared" si="269"/>
        <v>0</v>
      </c>
      <c r="B786" s="6">
        <f t="shared" si="278"/>
        <v>0</v>
      </c>
      <c r="C786" s="6" t="str">
        <f t="shared" si="270"/>
        <v/>
      </c>
      <c r="D786" s="7">
        <f t="shared" si="271"/>
        <v>0</v>
      </c>
      <c r="E786" s="7">
        <f t="shared" si="279"/>
        <v>0</v>
      </c>
      <c r="F786" s="7" t="str">
        <f t="shared" si="272"/>
        <v/>
      </c>
      <c r="G786" s="6">
        <f t="shared" si="273"/>
        <v>0</v>
      </c>
      <c r="H786" s="6">
        <f t="shared" si="280"/>
        <v>0</v>
      </c>
      <c r="I786" s="6" t="str">
        <f t="shared" si="281"/>
        <v/>
      </c>
      <c r="J786" s="11">
        <v>783</v>
      </c>
      <c r="K786" s="11">
        <f>IF(IFERROR(VLOOKUP(J786,Home!$A$8:$B$1048576,1,FALSE),0)=0,0,1)</f>
        <v>0</v>
      </c>
      <c r="L786" s="129" t="e">
        <f>IF(VLOOKUP(O786,Home!$C$8:$R$207,6,FALSE)="","",VLOOKUP(O786,Home!$C$8:$R$207,6,FALSE))</f>
        <v>#N/A</v>
      </c>
      <c r="M786" s="129" t="e">
        <f t="shared" si="266"/>
        <v>#N/A</v>
      </c>
      <c r="N786" s="11">
        <f>SUM($K$4:K786)</f>
        <v>200</v>
      </c>
      <c r="O786" s="11" t="str">
        <f>IF(P786="","",IF(IFERROR(VLOOKUP(N786,Home!$C$8:$R$1048576,1,FALSE),"")=0,"",IFERROR(VLOOKUP(N786,Home!$C$8:$R$1048576,1,FALSE),"")))</f>
        <v/>
      </c>
      <c r="P786" s="11" t="str">
        <f>IF(IFERROR(VLOOKUP(W786,Home!$C$8:$R$1048576,3,FALSE),"")=0,"",IFERROR(VLOOKUP(W786,Home!$C$8:$R$1048576,3,FALSE),""))</f>
        <v/>
      </c>
      <c r="Q786" s="11" t="str">
        <f t="shared" si="265"/>
        <v/>
      </c>
      <c r="R786" s="130" t="e">
        <f>VLOOKUP(Q786,'Baggrund til lister'!$G$4:$H$15,2,FALSE)</f>
        <v>#N/A</v>
      </c>
      <c r="S786" s="11" t="str">
        <f t="shared" si="267"/>
        <v/>
      </c>
      <c r="T786" s="11" t="str">
        <f>IF(IFERROR(VLOOKUP(N786,Home!$C$8:$R$1048576,11,FALSE),"")=0,"",IFERROR(VLOOKUP(N786,Home!$C$8:$R$1048576,11,FALSE),""))</f>
        <v/>
      </c>
      <c r="U786" s="11" t="str">
        <f>IF(IFERROR(VLOOKUP(O786,Home!$C$8:$R$1048576,12,FALSE),"")=0,"",IFERROR(VLOOKUP(O786,Home!$C$8:$R$1048576,12,FALSE),""))</f>
        <v/>
      </c>
      <c r="V786" s="11" t="str">
        <f>IF(IFERROR(VLOOKUP(O786,Home!$C$8:$R$1048576,8,FALSE),"")=0,"",IFERROR(VLOOKUP(O786,Home!$C$8:$R$1048576,8,FALSE),""))</f>
        <v/>
      </c>
      <c r="W786" s="11" t="str">
        <f>IF(OR(VLOOKUP(N786,Home!$C$7:$I$207,6,FALSE)="",VLOOKUP(N786,Home!$C$7:$I$207,7,FALSE)=""),"FEJL",SUM(Baggrundsark!$K$4:K786))</f>
        <v>FEJL</v>
      </c>
      <c r="Y786">
        <v>783</v>
      </c>
      <c r="Z786" s="1"/>
      <c r="AC786" s="44"/>
      <c r="AD786">
        <f t="shared" si="274"/>
        <v>0</v>
      </c>
      <c r="AE786">
        <f>SUM($AD$4:AD786)</f>
        <v>1</v>
      </c>
      <c r="AF786" s="103" t="str">
        <f>IFERROR(VLOOKUP(AN786,Home!$C$8:$E$207,3,FALSE),"")</f>
        <v/>
      </c>
      <c r="AG786" s="103" t="str">
        <f>IFERROR(VLOOKUP(AN786,Home!$C$8:$E$207,2,FALSE),"")</f>
        <v/>
      </c>
      <c r="AH786" s="104" t="str">
        <f>IF(VLOOKUP(AE786,Home!$C$8:$I$207,6,FALSE)="","",VLOOKUP(AE786,Home!$C$8:$I$207,6,FALSE))</f>
        <v/>
      </c>
      <c r="AI786" s="104" t="e">
        <f t="shared" si="282"/>
        <v>#VALUE!</v>
      </c>
      <c r="AJ786" s="105" t="e">
        <f t="shared" si="275"/>
        <v>#VALUE!</v>
      </c>
      <c r="AK786" s="103" t="e">
        <f t="shared" si="268"/>
        <v>#VALUE!</v>
      </c>
      <c r="AL786" s="103" t="e">
        <f t="shared" si="276"/>
        <v>#VALUE!</v>
      </c>
      <c r="AN786" t="str">
        <f>IF(OR(VLOOKUP(AE786,Home!$C$8:$I$207,6,FALSE)="",VLOOKUP(AE786,Home!$C$8:$I$207,7,FALSE)=""),"FEJL",Baggrundsark!AE786)</f>
        <v>FEJL</v>
      </c>
      <c r="AO786">
        <f>IF(VLOOKUP(AE786,Home!$C$8:$N$207,12,FALSE)="Timelønnet",1,0)</f>
        <v>0</v>
      </c>
      <c r="AP786">
        <f>SUM($AO$4:AO786)*AO786</f>
        <v>0</v>
      </c>
      <c r="AQ786">
        <f t="shared" si="263"/>
        <v>1</v>
      </c>
      <c r="AR786" t="str">
        <f t="shared" si="263"/>
        <v/>
      </c>
      <c r="AS786" t="e">
        <f t="shared" si="277"/>
        <v>#VALUE!</v>
      </c>
      <c r="AT786" s="45" t="e">
        <f t="shared" si="264"/>
        <v>#VALUE!</v>
      </c>
      <c r="AU786">
        <f>VLOOKUP(AQ786,Home!$C$8:$J$207,8,FALSE)</f>
        <v>0</v>
      </c>
    </row>
    <row r="787" spans="1:47" x14ac:dyDescent="0.25">
      <c r="A787" s="6">
        <f t="shared" si="269"/>
        <v>0</v>
      </c>
      <c r="B787" s="6">
        <f t="shared" si="278"/>
        <v>0</v>
      </c>
      <c r="C787" s="6" t="str">
        <f t="shared" si="270"/>
        <v/>
      </c>
      <c r="D787" s="7">
        <f t="shared" si="271"/>
        <v>0</v>
      </c>
      <c r="E787" s="7">
        <f t="shared" si="279"/>
        <v>0</v>
      </c>
      <c r="F787" s="7" t="str">
        <f t="shared" si="272"/>
        <v/>
      </c>
      <c r="G787" s="6">
        <f t="shared" si="273"/>
        <v>0</v>
      </c>
      <c r="H787" s="6">
        <f t="shared" si="280"/>
        <v>0</v>
      </c>
      <c r="I787" s="6" t="str">
        <f t="shared" si="281"/>
        <v/>
      </c>
      <c r="J787" s="11">
        <v>784</v>
      </c>
      <c r="K787" s="11">
        <f>IF(IFERROR(VLOOKUP(J787,Home!$A$8:$B$1048576,1,FALSE),0)=0,0,1)</f>
        <v>0</v>
      </c>
      <c r="L787" s="129" t="e">
        <f>IF(VLOOKUP(O787,Home!$C$8:$R$207,6,FALSE)="","",VLOOKUP(O787,Home!$C$8:$R$207,6,FALSE))</f>
        <v>#N/A</v>
      </c>
      <c r="M787" s="129" t="e">
        <f t="shared" si="266"/>
        <v>#N/A</v>
      </c>
      <c r="N787" s="11">
        <f>SUM($K$4:K787)</f>
        <v>200</v>
      </c>
      <c r="O787" s="11" t="str">
        <f>IF(P787="","",IF(IFERROR(VLOOKUP(N787,Home!$C$8:$R$1048576,1,FALSE),"")=0,"",IFERROR(VLOOKUP(N787,Home!$C$8:$R$1048576,1,FALSE),"")))</f>
        <v/>
      </c>
      <c r="P787" s="11" t="str">
        <f>IF(IFERROR(VLOOKUP(W787,Home!$C$8:$R$1048576,3,FALSE),"")=0,"",IFERROR(VLOOKUP(W787,Home!$C$8:$R$1048576,3,FALSE),""))</f>
        <v/>
      </c>
      <c r="Q787" s="11" t="str">
        <f t="shared" si="265"/>
        <v/>
      </c>
      <c r="R787" s="130" t="e">
        <f>VLOOKUP(Q787,'Baggrund til lister'!$G$4:$H$15,2,FALSE)</f>
        <v>#N/A</v>
      </c>
      <c r="S787" s="11" t="str">
        <f t="shared" si="267"/>
        <v/>
      </c>
      <c r="T787" s="11" t="str">
        <f>IF(IFERROR(VLOOKUP(N787,Home!$C$8:$R$1048576,11,FALSE),"")=0,"",IFERROR(VLOOKUP(N787,Home!$C$8:$R$1048576,11,FALSE),""))</f>
        <v/>
      </c>
      <c r="U787" s="11" t="str">
        <f>IF(IFERROR(VLOOKUP(O787,Home!$C$8:$R$1048576,12,FALSE),"")=0,"",IFERROR(VLOOKUP(O787,Home!$C$8:$R$1048576,12,FALSE),""))</f>
        <v/>
      </c>
      <c r="V787" s="11" t="str">
        <f>IF(IFERROR(VLOOKUP(O787,Home!$C$8:$R$1048576,8,FALSE),"")=0,"",IFERROR(VLOOKUP(O787,Home!$C$8:$R$1048576,8,FALSE),""))</f>
        <v/>
      </c>
      <c r="W787" s="11" t="str">
        <f>IF(OR(VLOOKUP(N787,Home!$C$7:$I$207,6,FALSE)="",VLOOKUP(N787,Home!$C$7:$I$207,7,FALSE)=""),"FEJL",SUM(Baggrundsark!$K$4:K787))</f>
        <v>FEJL</v>
      </c>
      <c r="Y787">
        <v>784</v>
      </c>
      <c r="Z787" s="1"/>
      <c r="AC787" s="44"/>
      <c r="AD787">
        <f t="shared" si="274"/>
        <v>0</v>
      </c>
      <c r="AE787">
        <f>SUM($AD$4:AD787)</f>
        <v>1</v>
      </c>
      <c r="AF787" s="103" t="str">
        <f>IFERROR(VLOOKUP(AN787,Home!$C$8:$E$207,3,FALSE),"")</f>
        <v/>
      </c>
      <c r="AG787" s="103" t="str">
        <f>IFERROR(VLOOKUP(AN787,Home!$C$8:$E$207,2,FALSE),"")</f>
        <v/>
      </c>
      <c r="AH787" s="104" t="str">
        <f>IF(VLOOKUP(AE787,Home!$C$8:$I$207,6,FALSE)="","",VLOOKUP(AE787,Home!$C$8:$I$207,6,FALSE))</f>
        <v/>
      </c>
      <c r="AI787" s="104" t="e">
        <f t="shared" si="282"/>
        <v>#VALUE!</v>
      </c>
      <c r="AJ787" s="105" t="e">
        <f t="shared" si="275"/>
        <v>#VALUE!</v>
      </c>
      <c r="AK787" s="103" t="e">
        <f t="shared" si="268"/>
        <v>#VALUE!</v>
      </c>
      <c r="AL787" s="103" t="e">
        <f t="shared" si="276"/>
        <v>#VALUE!</v>
      </c>
      <c r="AN787" t="str">
        <f>IF(OR(VLOOKUP(AE787,Home!$C$8:$I$207,6,FALSE)="",VLOOKUP(AE787,Home!$C$8:$I$207,7,FALSE)=""),"FEJL",Baggrundsark!AE787)</f>
        <v>FEJL</v>
      </c>
      <c r="AO787">
        <f>IF(VLOOKUP(AE787,Home!$C$8:$N$207,12,FALSE)="Timelønnet",1,0)</f>
        <v>0</v>
      </c>
      <c r="AP787">
        <f>SUM($AO$4:AO787)*AO787</f>
        <v>0</v>
      </c>
      <c r="AQ787">
        <f t="shared" si="263"/>
        <v>1</v>
      </c>
      <c r="AR787" t="str">
        <f t="shared" si="263"/>
        <v/>
      </c>
      <c r="AS787" t="e">
        <f t="shared" si="277"/>
        <v>#VALUE!</v>
      </c>
      <c r="AT787" s="45" t="e">
        <f t="shared" si="264"/>
        <v>#VALUE!</v>
      </c>
      <c r="AU787">
        <f>VLOOKUP(AQ787,Home!$C$8:$J$207,8,FALSE)</f>
        <v>0</v>
      </c>
    </row>
    <row r="788" spans="1:47" x14ac:dyDescent="0.25">
      <c r="A788" s="6">
        <f t="shared" si="269"/>
        <v>0</v>
      </c>
      <c r="B788" s="6">
        <f t="shared" si="278"/>
        <v>0</v>
      </c>
      <c r="C788" s="6" t="str">
        <f t="shared" si="270"/>
        <v/>
      </c>
      <c r="D788" s="7">
        <f t="shared" si="271"/>
        <v>0</v>
      </c>
      <c r="E788" s="7">
        <f t="shared" si="279"/>
        <v>0</v>
      </c>
      <c r="F788" s="7" t="str">
        <f t="shared" si="272"/>
        <v/>
      </c>
      <c r="G788" s="6">
        <f t="shared" si="273"/>
        <v>0</v>
      </c>
      <c r="H788" s="6">
        <f t="shared" si="280"/>
        <v>0</v>
      </c>
      <c r="I788" s="6" t="str">
        <f t="shared" si="281"/>
        <v/>
      </c>
      <c r="J788" s="11">
        <v>785</v>
      </c>
      <c r="K788" s="11">
        <f>IF(IFERROR(VLOOKUP(J788,Home!$A$8:$B$1048576,1,FALSE),0)=0,0,1)</f>
        <v>0</v>
      </c>
      <c r="L788" s="129" t="e">
        <f>IF(VLOOKUP(O788,Home!$C$8:$R$207,6,FALSE)="","",VLOOKUP(O788,Home!$C$8:$R$207,6,FALSE))</f>
        <v>#N/A</v>
      </c>
      <c r="M788" s="129" t="e">
        <f t="shared" si="266"/>
        <v>#N/A</v>
      </c>
      <c r="N788" s="11">
        <f>SUM($K$4:K788)</f>
        <v>200</v>
      </c>
      <c r="O788" s="11" t="str">
        <f>IF(P788="","",IF(IFERROR(VLOOKUP(N788,Home!$C$8:$R$1048576,1,FALSE),"")=0,"",IFERROR(VLOOKUP(N788,Home!$C$8:$R$1048576,1,FALSE),"")))</f>
        <v/>
      </c>
      <c r="P788" s="11" t="str">
        <f>IF(IFERROR(VLOOKUP(W788,Home!$C$8:$R$1048576,3,FALSE),"")=0,"",IFERROR(VLOOKUP(W788,Home!$C$8:$R$1048576,3,FALSE),""))</f>
        <v/>
      </c>
      <c r="Q788" s="11" t="str">
        <f t="shared" si="265"/>
        <v/>
      </c>
      <c r="R788" s="130" t="e">
        <f>VLOOKUP(Q788,'Baggrund til lister'!$G$4:$H$15,2,FALSE)</f>
        <v>#N/A</v>
      </c>
      <c r="S788" s="11" t="str">
        <f t="shared" si="267"/>
        <v/>
      </c>
      <c r="T788" s="11" t="str">
        <f>IF(IFERROR(VLOOKUP(N788,Home!$C$8:$R$1048576,11,FALSE),"")=0,"",IFERROR(VLOOKUP(N788,Home!$C$8:$R$1048576,11,FALSE),""))</f>
        <v/>
      </c>
      <c r="U788" s="11" t="str">
        <f>IF(IFERROR(VLOOKUP(O788,Home!$C$8:$R$1048576,12,FALSE),"")=0,"",IFERROR(VLOOKUP(O788,Home!$C$8:$R$1048576,12,FALSE),""))</f>
        <v/>
      </c>
      <c r="V788" s="11" t="str">
        <f>IF(IFERROR(VLOOKUP(O788,Home!$C$8:$R$1048576,8,FALSE),"")=0,"",IFERROR(VLOOKUP(O788,Home!$C$8:$R$1048576,8,FALSE),""))</f>
        <v/>
      </c>
      <c r="W788" s="11" t="str">
        <f>IF(OR(VLOOKUP(N788,Home!$C$7:$I$207,6,FALSE)="",VLOOKUP(N788,Home!$C$7:$I$207,7,FALSE)=""),"FEJL",SUM(Baggrundsark!$K$4:K788))</f>
        <v>FEJL</v>
      </c>
      <c r="Y788">
        <v>785</v>
      </c>
      <c r="Z788" s="1"/>
      <c r="AC788" s="44"/>
      <c r="AD788">
        <f t="shared" si="274"/>
        <v>0</v>
      </c>
      <c r="AE788">
        <f>SUM($AD$4:AD788)</f>
        <v>1</v>
      </c>
      <c r="AF788" s="103" t="str">
        <f>IFERROR(VLOOKUP(AN788,Home!$C$8:$E$207,3,FALSE),"")</f>
        <v/>
      </c>
      <c r="AG788" s="103" t="str">
        <f>IFERROR(VLOOKUP(AN788,Home!$C$8:$E$207,2,FALSE),"")</f>
        <v/>
      </c>
      <c r="AH788" s="104" t="str">
        <f>IF(VLOOKUP(AE788,Home!$C$8:$I$207,6,FALSE)="","",VLOOKUP(AE788,Home!$C$8:$I$207,6,FALSE))</f>
        <v/>
      </c>
      <c r="AI788" s="104" t="e">
        <f t="shared" si="282"/>
        <v>#VALUE!</v>
      </c>
      <c r="AJ788" s="105" t="e">
        <f t="shared" si="275"/>
        <v>#VALUE!</v>
      </c>
      <c r="AK788" s="103" t="e">
        <f t="shared" si="268"/>
        <v>#VALUE!</v>
      </c>
      <c r="AL788" s="103" t="e">
        <f t="shared" si="276"/>
        <v>#VALUE!</v>
      </c>
      <c r="AN788" t="str">
        <f>IF(OR(VLOOKUP(AE788,Home!$C$8:$I$207,6,FALSE)="",VLOOKUP(AE788,Home!$C$8:$I$207,7,FALSE)=""),"FEJL",Baggrundsark!AE788)</f>
        <v>FEJL</v>
      </c>
      <c r="AO788">
        <f>IF(VLOOKUP(AE788,Home!$C$8:$N$207,12,FALSE)="Timelønnet",1,0)</f>
        <v>0</v>
      </c>
      <c r="AP788">
        <f>SUM($AO$4:AO788)*AO788</f>
        <v>0</v>
      </c>
      <c r="AQ788">
        <f t="shared" si="263"/>
        <v>1</v>
      </c>
      <c r="AR788" t="str">
        <f t="shared" si="263"/>
        <v/>
      </c>
      <c r="AS788" t="e">
        <f t="shared" si="277"/>
        <v>#VALUE!</v>
      </c>
      <c r="AT788" s="45" t="e">
        <f t="shared" si="264"/>
        <v>#VALUE!</v>
      </c>
      <c r="AU788">
        <f>VLOOKUP(AQ788,Home!$C$8:$J$207,8,FALSE)</f>
        <v>0</v>
      </c>
    </row>
    <row r="789" spans="1:47" x14ac:dyDescent="0.25">
      <c r="A789" s="6">
        <f t="shared" si="269"/>
        <v>0</v>
      </c>
      <c r="B789" s="6">
        <f t="shared" si="278"/>
        <v>0</v>
      </c>
      <c r="C789" s="6" t="str">
        <f t="shared" si="270"/>
        <v/>
      </c>
      <c r="D789" s="7">
        <f t="shared" si="271"/>
        <v>0</v>
      </c>
      <c r="E789" s="7">
        <f t="shared" si="279"/>
        <v>0</v>
      </c>
      <c r="F789" s="7" t="str">
        <f t="shared" si="272"/>
        <v/>
      </c>
      <c r="G789" s="6">
        <f t="shared" si="273"/>
        <v>0</v>
      </c>
      <c r="H789" s="6">
        <f t="shared" si="280"/>
        <v>0</v>
      </c>
      <c r="I789" s="6" t="str">
        <f t="shared" si="281"/>
        <v/>
      </c>
      <c r="J789" s="11">
        <v>786</v>
      </c>
      <c r="K789" s="11">
        <f>IF(IFERROR(VLOOKUP(J789,Home!$A$8:$B$1048576,1,FALSE),0)=0,0,1)</f>
        <v>0</v>
      </c>
      <c r="L789" s="129" t="e">
        <f>IF(VLOOKUP(O789,Home!$C$8:$R$207,6,FALSE)="","",VLOOKUP(O789,Home!$C$8:$R$207,6,FALSE))</f>
        <v>#N/A</v>
      </c>
      <c r="M789" s="129" t="e">
        <f t="shared" si="266"/>
        <v>#N/A</v>
      </c>
      <c r="N789" s="11">
        <f>SUM($K$4:K789)</f>
        <v>200</v>
      </c>
      <c r="O789" s="11" t="str">
        <f>IF(P789="","",IF(IFERROR(VLOOKUP(N789,Home!$C$8:$R$1048576,1,FALSE),"")=0,"",IFERROR(VLOOKUP(N789,Home!$C$8:$R$1048576,1,FALSE),"")))</f>
        <v/>
      </c>
      <c r="P789" s="11" t="str">
        <f>IF(IFERROR(VLOOKUP(W789,Home!$C$8:$R$1048576,3,FALSE),"")=0,"",IFERROR(VLOOKUP(W789,Home!$C$8:$R$1048576,3,FALSE),""))</f>
        <v/>
      </c>
      <c r="Q789" s="11" t="str">
        <f t="shared" si="265"/>
        <v/>
      </c>
      <c r="R789" s="130" t="e">
        <f>VLOOKUP(Q789,'Baggrund til lister'!$G$4:$H$15,2,FALSE)</f>
        <v>#N/A</v>
      </c>
      <c r="S789" s="11" t="str">
        <f t="shared" si="267"/>
        <v/>
      </c>
      <c r="T789" s="11" t="str">
        <f>IF(IFERROR(VLOOKUP(N789,Home!$C$8:$R$1048576,11,FALSE),"")=0,"",IFERROR(VLOOKUP(N789,Home!$C$8:$R$1048576,11,FALSE),""))</f>
        <v/>
      </c>
      <c r="U789" s="11" t="str">
        <f>IF(IFERROR(VLOOKUP(O789,Home!$C$8:$R$1048576,12,FALSE),"")=0,"",IFERROR(VLOOKUP(O789,Home!$C$8:$R$1048576,12,FALSE),""))</f>
        <v/>
      </c>
      <c r="V789" s="11" t="str">
        <f>IF(IFERROR(VLOOKUP(O789,Home!$C$8:$R$1048576,8,FALSE),"")=0,"",IFERROR(VLOOKUP(O789,Home!$C$8:$R$1048576,8,FALSE),""))</f>
        <v/>
      </c>
      <c r="W789" s="11" t="str">
        <f>IF(OR(VLOOKUP(N789,Home!$C$7:$I$207,6,FALSE)="",VLOOKUP(N789,Home!$C$7:$I$207,7,FALSE)=""),"FEJL",SUM(Baggrundsark!$K$4:K789))</f>
        <v>FEJL</v>
      </c>
      <c r="Y789">
        <v>786</v>
      </c>
      <c r="Z789" s="1"/>
      <c r="AC789" s="44"/>
      <c r="AD789">
        <f t="shared" si="274"/>
        <v>0</v>
      </c>
      <c r="AE789">
        <f>SUM($AD$4:AD789)</f>
        <v>1</v>
      </c>
      <c r="AF789" s="103" t="str">
        <f>IFERROR(VLOOKUP(AN789,Home!$C$8:$E$207,3,FALSE),"")</f>
        <v/>
      </c>
      <c r="AG789" s="103" t="str">
        <f>IFERROR(VLOOKUP(AN789,Home!$C$8:$E$207,2,FALSE),"")</f>
        <v/>
      </c>
      <c r="AH789" s="104" t="str">
        <f>IF(VLOOKUP(AE789,Home!$C$8:$I$207,6,FALSE)="","",VLOOKUP(AE789,Home!$C$8:$I$207,6,FALSE))</f>
        <v/>
      </c>
      <c r="AI789" s="104" t="e">
        <f t="shared" si="282"/>
        <v>#VALUE!</v>
      </c>
      <c r="AJ789" s="105" t="e">
        <f t="shared" si="275"/>
        <v>#VALUE!</v>
      </c>
      <c r="AK789" s="103" t="e">
        <f t="shared" si="268"/>
        <v>#VALUE!</v>
      </c>
      <c r="AL789" s="103" t="e">
        <f t="shared" si="276"/>
        <v>#VALUE!</v>
      </c>
      <c r="AN789" t="str">
        <f>IF(OR(VLOOKUP(AE789,Home!$C$8:$I$207,6,FALSE)="",VLOOKUP(AE789,Home!$C$8:$I$207,7,FALSE)=""),"FEJL",Baggrundsark!AE789)</f>
        <v>FEJL</v>
      </c>
      <c r="AO789">
        <f>IF(VLOOKUP(AE789,Home!$C$8:$N$207,12,FALSE)="Timelønnet",1,0)</f>
        <v>0</v>
      </c>
      <c r="AP789">
        <f>SUM($AO$4:AO789)*AO789</f>
        <v>0</v>
      </c>
      <c r="AQ789">
        <f t="shared" si="263"/>
        <v>1</v>
      </c>
      <c r="AR789" t="str">
        <f t="shared" si="263"/>
        <v/>
      </c>
      <c r="AS789" t="e">
        <f t="shared" si="277"/>
        <v>#VALUE!</v>
      </c>
      <c r="AT789" s="45" t="e">
        <f t="shared" si="264"/>
        <v>#VALUE!</v>
      </c>
      <c r="AU789">
        <f>VLOOKUP(AQ789,Home!$C$8:$J$207,8,FALSE)</f>
        <v>0</v>
      </c>
    </row>
    <row r="790" spans="1:47" x14ac:dyDescent="0.25">
      <c r="A790" s="6">
        <f t="shared" si="269"/>
        <v>0</v>
      </c>
      <c r="B790" s="6">
        <f t="shared" si="278"/>
        <v>0</v>
      </c>
      <c r="C790" s="6" t="str">
        <f t="shared" si="270"/>
        <v/>
      </c>
      <c r="D790" s="7">
        <f t="shared" si="271"/>
        <v>0</v>
      </c>
      <c r="E790" s="7">
        <f t="shared" si="279"/>
        <v>0</v>
      </c>
      <c r="F790" s="7" t="str">
        <f t="shared" si="272"/>
        <v/>
      </c>
      <c r="G790" s="6">
        <f t="shared" si="273"/>
        <v>0</v>
      </c>
      <c r="H790" s="6">
        <f t="shared" si="280"/>
        <v>0</v>
      </c>
      <c r="I790" s="6" t="str">
        <f t="shared" si="281"/>
        <v/>
      </c>
      <c r="J790" s="11">
        <v>787</v>
      </c>
      <c r="K790" s="11">
        <f>IF(IFERROR(VLOOKUP(J790,Home!$A$8:$B$1048576,1,FALSE),0)=0,0,1)</f>
        <v>0</v>
      </c>
      <c r="L790" s="129" t="e">
        <f>IF(VLOOKUP(O790,Home!$C$8:$R$207,6,FALSE)="","",VLOOKUP(O790,Home!$C$8:$R$207,6,FALSE))</f>
        <v>#N/A</v>
      </c>
      <c r="M790" s="129" t="e">
        <f t="shared" si="266"/>
        <v>#N/A</v>
      </c>
      <c r="N790" s="11">
        <f>SUM($K$4:K790)</f>
        <v>200</v>
      </c>
      <c r="O790" s="11" t="str">
        <f>IF(P790="","",IF(IFERROR(VLOOKUP(N790,Home!$C$8:$R$1048576,1,FALSE),"")=0,"",IFERROR(VLOOKUP(N790,Home!$C$8:$R$1048576,1,FALSE),"")))</f>
        <v/>
      </c>
      <c r="P790" s="11" t="str">
        <f>IF(IFERROR(VLOOKUP(W790,Home!$C$8:$R$1048576,3,FALSE),"")=0,"",IFERROR(VLOOKUP(W790,Home!$C$8:$R$1048576,3,FALSE),""))</f>
        <v/>
      </c>
      <c r="Q790" s="11" t="str">
        <f t="shared" si="265"/>
        <v/>
      </c>
      <c r="R790" s="130" t="e">
        <f>VLOOKUP(Q790,'Baggrund til lister'!$G$4:$H$15,2,FALSE)</f>
        <v>#N/A</v>
      </c>
      <c r="S790" s="11" t="str">
        <f t="shared" si="267"/>
        <v/>
      </c>
      <c r="T790" s="11" t="str">
        <f>IF(IFERROR(VLOOKUP(N790,Home!$C$8:$R$1048576,11,FALSE),"")=0,"",IFERROR(VLOOKUP(N790,Home!$C$8:$R$1048576,11,FALSE),""))</f>
        <v/>
      </c>
      <c r="U790" s="11" t="str">
        <f>IF(IFERROR(VLOOKUP(O790,Home!$C$8:$R$1048576,12,FALSE),"")=0,"",IFERROR(VLOOKUP(O790,Home!$C$8:$R$1048576,12,FALSE),""))</f>
        <v/>
      </c>
      <c r="V790" s="11" t="str">
        <f>IF(IFERROR(VLOOKUP(O790,Home!$C$8:$R$1048576,8,FALSE),"")=0,"",IFERROR(VLOOKUP(O790,Home!$C$8:$R$1048576,8,FALSE),""))</f>
        <v/>
      </c>
      <c r="W790" s="11" t="str">
        <f>IF(OR(VLOOKUP(N790,Home!$C$7:$I$207,6,FALSE)="",VLOOKUP(N790,Home!$C$7:$I$207,7,FALSE)=""),"FEJL",SUM(Baggrundsark!$K$4:K790))</f>
        <v>FEJL</v>
      </c>
      <c r="Y790">
        <v>787</v>
      </c>
      <c r="Z790" s="1"/>
      <c r="AC790" s="44"/>
      <c r="AD790">
        <f t="shared" si="274"/>
        <v>0</v>
      </c>
      <c r="AE790">
        <f>SUM($AD$4:AD790)</f>
        <v>1</v>
      </c>
      <c r="AF790" s="103" t="str">
        <f>IFERROR(VLOOKUP(AN790,Home!$C$8:$E$207,3,FALSE),"")</f>
        <v/>
      </c>
      <c r="AG790" s="103" t="str">
        <f>IFERROR(VLOOKUP(AN790,Home!$C$8:$E$207,2,FALSE),"")</f>
        <v/>
      </c>
      <c r="AH790" s="104" t="str">
        <f>IF(VLOOKUP(AE790,Home!$C$8:$I$207,6,FALSE)="","",VLOOKUP(AE790,Home!$C$8:$I$207,6,FALSE))</f>
        <v/>
      </c>
      <c r="AI790" s="104" t="e">
        <f t="shared" si="282"/>
        <v>#VALUE!</v>
      </c>
      <c r="AJ790" s="105" t="e">
        <f t="shared" si="275"/>
        <v>#VALUE!</v>
      </c>
      <c r="AK790" s="103" t="e">
        <f t="shared" si="268"/>
        <v>#VALUE!</v>
      </c>
      <c r="AL790" s="103" t="e">
        <f t="shared" si="276"/>
        <v>#VALUE!</v>
      </c>
      <c r="AN790" t="str">
        <f>IF(OR(VLOOKUP(AE790,Home!$C$8:$I$207,6,FALSE)="",VLOOKUP(AE790,Home!$C$8:$I$207,7,FALSE)=""),"FEJL",Baggrundsark!AE790)</f>
        <v>FEJL</v>
      </c>
      <c r="AO790">
        <f>IF(VLOOKUP(AE790,Home!$C$8:$N$207,12,FALSE)="Timelønnet",1,0)</f>
        <v>0</v>
      </c>
      <c r="AP790">
        <f>SUM($AO$4:AO790)*AO790</f>
        <v>0</v>
      </c>
      <c r="AQ790">
        <f t="shared" si="263"/>
        <v>1</v>
      </c>
      <c r="AR790" t="str">
        <f t="shared" si="263"/>
        <v/>
      </c>
      <c r="AS790" t="e">
        <f t="shared" si="277"/>
        <v>#VALUE!</v>
      </c>
      <c r="AT790" s="45" t="e">
        <f t="shared" si="264"/>
        <v>#VALUE!</v>
      </c>
      <c r="AU790">
        <f>VLOOKUP(AQ790,Home!$C$8:$J$207,8,FALSE)</f>
        <v>0</v>
      </c>
    </row>
    <row r="791" spans="1:47" x14ac:dyDescent="0.25">
      <c r="A791" s="6">
        <f t="shared" si="269"/>
        <v>0</v>
      </c>
      <c r="B791" s="6">
        <f t="shared" si="278"/>
        <v>0</v>
      </c>
      <c r="C791" s="6" t="str">
        <f t="shared" si="270"/>
        <v/>
      </c>
      <c r="D791" s="7">
        <f t="shared" si="271"/>
        <v>0</v>
      </c>
      <c r="E791" s="7">
        <f t="shared" si="279"/>
        <v>0</v>
      </c>
      <c r="F791" s="7" t="str">
        <f t="shared" si="272"/>
        <v/>
      </c>
      <c r="G791" s="6">
        <f t="shared" si="273"/>
        <v>0</v>
      </c>
      <c r="H791" s="6">
        <f t="shared" si="280"/>
        <v>0</v>
      </c>
      <c r="I791" s="6" t="str">
        <f t="shared" si="281"/>
        <v/>
      </c>
      <c r="J791" s="11">
        <v>788</v>
      </c>
      <c r="K791" s="11">
        <f>IF(IFERROR(VLOOKUP(J791,Home!$A$8:$B$1048576,1,FALSE),0)=0,0,1)</f>
        <v>0</v>
      </c>
      <c r="L791" s="129" t="e">
        <f>IF(VLOOKUP(O791,Home!$C$8:$R$207,6,FALSE)="","",VLOOKUP(O791,Home!$C$8:$R$207,6,FALSE))</f>
        <v>#N/A</v>
      </c>
      <c r="M791" s="129" t="e">
        <f t="shared" si="266"/>
        <v>#N/A</v>
      </c>
      <c r="N791" s="11">
        <f>SUM($K$4:K791)</f>
        <v>200</v>
      </c>
      <c r="O791" s="11" t="str">
        <f>IF(P791="","",IF(IFERROR(VLOOKUP(N791,Home!$C$8:$R$1048576,1,FALSE),"")=0,"",IFERROR(VLOOKUP(N791,Home!$C$8:$R$1048576,1,FALSE),"")))</f>
        <v/>
      </c>
      <c r="P791" s="11" t="str">
        <f>IF(IFERROR(VLOOKUP(W791,Home!$C$8:$R$1048576,3,FALSE),"")=0,"",IFERROR(VLOOKUP(W791,Home!$C$8:$R$1048576,3,FALSE),""))</f>
        <v/>
      </c>
      <c r="Q791" s="11" t="str">
        <f t="shared" si="265"/>
        <v/>
      </c>
      <c r="R791" s="130" t="e">
        <f>VLOOKUP(Q791,'Baggrund til lister'!$G$4:$H$15,2,FALSE)</f>
        <v>#N/A</v>
      </c>
      <c r="S791" s="11" t="str">
        <f t="shared" si="267"/>
        <v/>
      </c>
      <c r="T791" s="11" t="str">
        <f>IF(IFERROR(VLOOKUP(N791,Home!$C$8:$R$1048576,11,FALSE),"")=0,"",IFERROR(VLOOKUP(N791,Home!$C$8:$R$1048576,11,FALSE),""))</f>
        <v/>
      </c>
      <c r="U791" s="11" t="str">
        <f>IF(IFERROR(VLOOKUP(O791,Home!$C$8:$R$1048576,12,FALSE),"")=0,"",IFERROR(VLOOKUP(O791,Home!$C$8:$R$1048576,12,FALSE),""))</f>
        <v/>
      </c>
      <c r="V791" s="11" t="str">
        <f>IF(IFERROR(VLOOKUP(O791,Home!$C$8:$R$1048576,8,FALSE),"")=0,"",IFERROR(VLOOKUP(O791,Home!$C$8:$R$1048576,8,FALSE),""))</f>
        <v/>
      </c>
      <c r="W791" s="11" t="str">
        <f>IF(OR(VLOOKUP(N791,Home!$C$7:$I$207,6,FALSE)="",VLOOKUP(N791,Home!$C$7:$I$207,7,FALSE)=""),"FEJL",SUM(Baggrundsark!$K$4:K791))</f>
        <v>FEJL</v>
      </c>
      <c r="Y791">
        <v>788</v>
      </c>
      <c r="Z791" s="1"/>
      <c r="AC791" s="44"/>
      <c r="AD791">
        <f t="shared" si="274"/>
        <v>0</v>
      </c>
      <c r="AE791">
        <f>SUM($AD$4:AD791)</f>
        <v>1</v>
      </c>
      <c r="AF791" s="103" t="str">
        <f>IFERROR(VLOOKUP(AN791,Home!$C$8:$E$207,3,FALSE),"")</f>
        <v/>
      </c>
      <c r="AG791" s="103" t="str">
        <f>IFERROR(VLOOKUP(AN791,Home!$C$8:$E$207,2,FALSE),"")</f>
        <v/>
      </c>
      <c r="AH791" s="104" t="str">
        <f>IF(VLOOKUP(AE791,Home!$C$8:$I$207,6,FALSE)="","",VLOOKUP(AE791,Home!$C$8:$I$207,6,FALSE))</f>
        <v/>
      </c>
      <c r="AI791" s="104" t="e">
        <f t="shared" si="282"/>
        <v>#VALUE!</v>
      </c>
      <c r="AJ791" s="105" t="e">
        <f t="shared" si="275"/>
        <v>#VALUE!</v>
      </c>
      <c r="AK791" s="103" t="e">
        <f t="shared" si="268"/>
        <v>#VALUE!</v>
      </c>
      <c r="AL791" s="103" t="e">
        <f t="shared" si="276"/>
        <v>#VALUE!</v>
      </c>
      <c r="AN791" t="str">
        <f>IF(OR(VLOOKUP(AE791,Home!$C$8:$I$207,6,FALSE)="",VLOOKUP(AE791,Home!$C$8:$I$207,7,FALSE)=""),"FEJL",Baggrundsark!AE791)</f>
        <v>FEJL</v>
      </c>
      <c r="AO791">
        <f>IF(VLOOKUP(AE791,Home!$C$8:$N$207,12,FALSE)="Timelønnet",1,0)</f>
        <v>0</v>
      </c>
      <c r="AP791">
        <f>SUM($AO$4:AO791)*AO791</f>
        <v>0</v>
      </c>
      <c r="AQ791">
        <f t="shared" si="263"/>
        <v>1</v>
      </c>
      <c r="AR791" t="str">
        <f t="shared" si="263"/>
        <v/>
      </c>
      <c r="AS791" t="e">
        <f t="shared" si="277"/>
        <v>#VALUE!</v>
      </c>
      <c r="AT791" s="45" t="e">
        <f t="shared" si="264"/>
        <v>#VALUE!</v>
      </c>
      <c r="AU791">
        <f>VLOOKUP(AQ791,Home!$C$8:$J$207,8,FALSE)</f>
        <v>0</v>
      </c>
    </row>
    <row r="792" spans="1:47" x14ac:dyDescent="0.25">
      <c r="A792" s="6">
        <f t="shared" si="269"/>
        <v>0</v>
      </c>
      <c r="B792" s="6">
        <f t="shared" si="278"/>
        <v>0</v>
      </c>
      <c r="C792" s="6" t="str">
        <f t="shared" si="270"/>
        <v/>
      </c>
      <c r="D792" s="7">
        <f t="shared" si="271"/>
        <v>0</v>
      </c>
      <c r="E792" s="7">
        <f t="shared" si="279"/>
        <v>0</v>
      </c>
      <c r="F792" s="7" t="str">
        <f t="shared" si="272"/>
        <v/>
      </c>
      <c r="G792" s="6">
        <f t="shared" si="273"/>
        <v>0</v>
      </c>
      <c r="H792" s="6">
        <f t="shared" si="280"/>
        <v>0</v>
      </c>
      <c r="I792" s="6" t="str">
        <f t="shared" si="281"/>
        <v/>
      </c>
      <c r="J792" s="11">
        <v>789</v>
      </c>
      <c r="K792" s="11">
        <f>IF(IFERROR(VLOOKUP(J792,Home!$A$8:$B$1048576,1,FALSE),0)=0,0,1)</f>
        <v>0</v>
      </c>
      <c r="L792" s="129" t="e">
        <f>IF(VLOOKUP(O792,Home!$C$8:$R$207,6,FALSE)="","",VLOOKUP(O792,Home!$C$8:$R$207,6,FALSE))</f>
        <v>#N/A</v>
      </c>
      <c r="M792" s="129" t="e">
        <f t="shared" si="266"/>
        <v>#N/A</v>
      </c>
      <c r="N792" s="11">
        <f>SUM($K$4:K792)</f>
        <v>200</v>
      </c>
      <c r="O792" s="11" t="str">
        <f>IF(P792="","",IF(IFERROR(VLOOKUP(N792,Home!$C$8:$R$1048576,1,FALSE),"")=0,"",IFERROR(VLOOKUP(N792,Home!$C$8:$R$1048576,1,FALSE),"")))</f>
        <v/>
      </c>
      <c r="P792" s="11" t="str">
        <f>IF(IFERROR(VLOOKUP(W792,Home!$C$8:$R$1048576,3,FALSE),"")=0,"",IFERROR(VLOOKUP(W792,Home!$C$8:$R$1048576,3,FALSE),""))</f>
        <v/>
      </c>
      <c r="Q792" s="11" t="str">
        <f t="shared" si="265"/>
        <v/>
      </c>
      <c r="R792" s="130" t="e">
        <f>VLOOKUP(Q792,'Baggrund til lister'!$G$4:$H$15,2,FALSE)</f>
        <v>#N/A</v>
      </c>
      <c r="S792" s="11" t="str">
        <f t="shared" si="267"/>
        <v/>
      </c>
      <c r="T792" s="11" t="str">
        <f>IF(IFERROR(VLOOKUP(N792,Home!$C$8:$R$1048576,11,FALSE),"")=0,"",IFERROR(VLOOKUP(N792,Home!$C$8:$R$1048576,11,FALSE),""))</f>
        <v/>
      </c>
      <c r="U792" s="11" t="str">
        <f>IF(IFERROR(VLOOKUP(O792,Home!$C$8:$R$1048576,12,FALSE),"")=0,"",IFERROR(VLOOKUP(O792,Home!$C$8:$R$1048576,12,FALSE),""))</f>
        <v/>
      </c>
      <c r="V792" s="11" t="str">
        <f>IF(IFERROR(VLOOKUP(O792,Home!$C$8:$R$1048576,8,FALSE),"")=0,"",IFERROR(VLOOKUP(O792,Home!$C$8:$R$1048576,8,FALSE),""))</f>
        <v/>
      </c>
      <c r="W792" s="11" t="str">
        <f>IF(OR(VLOOKUP(N792,Home!$C$7:$I$207,6,FALSE)="",VLOOKUP(N792,Home!$C$7:$I$207,7,FALSE)=""),"FEJL",SUM(Baggrundsark!$K$4:K792))</f>
        <v>FEJL</v>
      </c>
      <c r="Y792">
        <v>789</v>
      </c>
      <c r="Z792" s="1"/>
      <c r="AC792" s="44"/>
      <c r="AD792">
        <f t="shared" si="274"/>
        <v>0</v>
      </c>
      <c r="AE792">
        <f>SUM($AD$4:AD792)</f>
        <v>1</v>
      </c>
      <c r="AF792" s="103" t="str">
        <f>IFERROR(VLOOKUP(AN792,Home!$C$8:$E$207,3,FALSE),"")</f>
        <v/>
      </c>
      <c r="AG792" s="103" t="str">
        <f>IFERROR(VLOOKUP(AN792,Home!$C$8:$E$207,2,FALSE),"")</f>
        <v/>
      </c>
      <c r="AH792" s="104" t="str">
        <f>IF(VLOOKUP(AE792,Home!$C$8:$I$207,6,FALSE)="","",VLOOKUP(AE792,Home!$C$8:$I$207,6,FALSE))</f>
        <v/>
      </c>
      <c r="AI792" s="104" t="e">
        <f t="shared" si="282"/>
        <v>#VALUE!</v>
      </c>
      <c r="AJ792" s="105" t="e">
        <f t="shared" si="275"/>
        <v>#VALUE!</v>
      </c>
      <c r="AK792" s="103" t="e">
        <f t="shared" si="268"/>
        <v>#VALUE!</v>
      </c>
      <c r="AL792" s="103" t="e">
        <f t="shared" si="276"/>
        <v>#VALUE!</v>
      </c>
      <c r="AN792" t="str">
        <f>IF(OR(VLOOKUP(AE792,Home!$C$8:$I$207,6,FALSE)="",VLOOKUP(AE792,Home!$C$8:$I$207,7,FALSE)=""),"FEJL",Baggrundsark!AE792)</f>
        <v>FEJL</v>
      </c>
      <c r="AO792">
        <f>IF(VLOOKUP(AE792,Home!$C$8:$N$207,12,FALSE)="Timelønnet",1,0)</f>
        <v>0</v>
      </c>
      <c r="AP792">
        <f>SUM($AO$4:AO792)*AO792</f>
        <v>0</v>
      </c>
      <c r="AQ792">
        <f t="shared" si="263"/>
        <v>1</v>
      </c>
      <c r="AR792" t="str">
        <f t="shared" si="263"/>
        <v/>
      </c>
      <c r="AS792" t="e">
        <f t="shared" si="277"/>
        <v>#VALUE!</v>
      </c>
      <c r="AT792" s="45" t="e">
        <f t="shared" si="264"/>
        <v>#VALUE!</v>
      </c>
      <c r="AU792">
        <f>VLOOKUP(AQ792,Home!$C$8:$J$207,8,FALSE)</f>
        <v>0</v>
      </c>
    </row>
    <row r="793" spans="1:47" x14ac:dyDescent="0.25">
      <c r="A793" s="6">
        <f t="shared" si="269"/>
        <v>0</v>
      </c>
      <c r="B793" s="6">
        <f t="shared" si="278"/>
        <v>0</v>
      </c>
      <c r="C793" s="6" t="str">
        <f t="shared" si="270"/>
        <v/>
      </c>
      <c r="D793" s="7">
        <f t="shared" si="271"/>
        <v>0</v>
      </c>
      <c r="E793" s="7">
        <f t="shared" si="279"/>
        <v>0</v>
      </c>
      <c r="F793" s="7" t="str">
        <f t="shared" si="272"/>
        <v/>
      </c>
      <c r="G793" s="6">
        <f t="shared" si="273"/>
        <v>0</v>
      </c>
      <c r="H793" s="6">
        <f t="shared" si="280"/>
        <v>0</v>
      </c>
      <c r="I793" s="6" t="str">
        <f t="shared" si="281"/>
        <v/>
      </c>
      <c r="J793" s="11">
        <v>790</v>
      </c>
      <c r="K793" s="11">
        <f>IF(IFERROR(VLOOKUP(J793,Home!$A$8:$B$1048576,1,FALSE),0)=0,0,1)</f>
        <v>0</v>
      </c>
      <c r="L793" s="129" t="e">
        <f>IF(VLOOKUP(O793,Home!$C$8:$R$207,6,FALSE)="","",VLOOKUP(O793,Home!$C$8:$R$207,6,FALSE))</f>
        <v>#N/A</v>
      </c>
      <c r="M793" s="129" t="e">
        <f t="shared" si="266"/>
        <v>#N/A</v>
      </c>
      <c r="N793" s="11">
        <f>SUM($K$4:K793)</f>
        <v>200</v>
      </c>
      <c r="O793" s="11" t="str">
        <f>IF(P793="","",IF(IFERROR(VLOOKUP(N793,Home!$C$8:$R$1048576,1,FALSE),"")=0,"",IFERROR(VLOOKUP(N793,Home!$C$8:$R$1048576,1,FALSE),"")))</f>
        <v/>
      </c>
      <c r="P793" s="11" t="str">
        <f>IF(IFERROR(VLOOKUP(W793,Home!$C$8:$R$1048576,3,FALSE),"")=0,"",IFERROR(VLOOKUP(W793,Home!$C$8:$R$1048576,3,FALSE),""))</f>
        <v/>
      </c>
      <c r="Q793" s="11" t="str">
        <f t="shared" si="265"/>
        <v/>
      </c>
      <c r="R793" s="130" t="e">
        <f>VLOOKUP(Q793,'Baggrund til lister'!$G$4:$H$15,2,FALSE)</f>
        <v>#N/A</v>
      </c>
      <c r="S793" s="11" t="str">
        <f t="shared" si="267"/>
        <v/>
      </c>
      <c r="T793" s="11" t="str">
        <f>IF(IFERROR(VLOOKUP(N793,Home!$C$8:$R$1048576,11,FALSE),"")=0,"",IFERROR(VLOOKUP(N793,Home!$C$8:$R$1048576,11,FALSE),""))</f>
        <v/>
      </c>
      <c r="U793" s="11" t="str">
        <f>IF(IFERROR(VLOOKUP(O793,Home!$C$8:$R$1048576,12,FALSE),"")=0,"",IFERROR(VLOOKUP(O793,Home!$C$8:$R$1048576,12,FALSE),""))</f>
        <v/>
      </c>
      <c r="V793" s="11" t="str">
        <f>IF(IFERROR(VLOOKUP(O793,Home!$C$8:$R$1048576,8,FALSE),"")=0,"",IFERROR(VLOOKUP(O793,Home!$C$8:$R$1048576,8,FALSE),""))</f>
        <v/>
      </c>
      <c r="W793" s="11" t="str">
        <f>IF(OR(VLOOKUP(N793,Home!$C$7:$I$207,6,FALSE)="",VLOOKUP(N793,Home!$C$7:$I$207,7,FALSE)=""),"FEJL",SUM(Baggrundsark!$K$4:K793))</f>
        <v>FEJL</v>
      </c>
      <c r="Y793">
        <v>790</v>
      </c>
      <c r="Z793" s="1"/>
      <c r="AC793" s="44"/>
      <c r="AD793">
        <f t="shared" si="274"/>
        <v>0</v>
      </c>
      <c r="AE793">
        <f>SUM($AD$4:AD793)</f>
        <v>1</v>
      </c>
      <c r="AF793" s="103" t="str">
        <f>IFERROR(VLOOKUP(AN793,Home!$C$8:$E$207,3,FALSE),"")</f>
        <v/>
      </c>
      <c r="AG793" s="103" t="str">
        <f>IFERROR(VLOOKUP(AN793,Home!$C$8:$E$207,2,FALSE),"")</f>
        <v/>
      </c>
      <c r="AH793" s="104" t="str">
        <f>IF(VLOOKUP(AE793,Home!$C$8:$I$207,6,FALSE)="","",VLOOKUP(AE793,Home!$C$8:$I$207,6,FALSE))</f>
        <v/>
      </c>
      <c r="AI793" s="104" t="e">
        <f t="shared" si="282"/>
        <v>#VALUE!</v>
      </c>
      <c r="AJ793" s="105" t="e">
        <f t="shared" si="275"/>
        <v>#VALUE!</v>
      </c>
      <c r="AK793" s="103" t="e">
        <f t="shared" si="268"/>
        <v>#VALUE!</v>
      </c>
      <c r="AL793" s="103" t="e">
        <f t="shared" si="276"/>
        <v>#VALUE!</v>
      </c>
      <c r="AN793" t="str">
        <f>IF(OR(VLOOKUP(AE793,Home!$C$8:$I$207,6,FALSE)="",VLOOKUP(AE793,Home!$C$8:$I$207,7,FALSE)=""),"FEJL",Baggrundsark!AE793)</f>
        <v>FEJL</v>
      </c>
      <c r="AO793">
        <f>IF(VLOOKUP(AE793,Home!$C$8:$N$207,12,FALSE)="Timelønnet",1,0)</f>
        <v>0</v>
      </c>
      <c r="AP793">
        <f>SUM($AO$4:AO793)*AO793</f>
        <v>0</v>
      </c>
      <c r="AQ793">
        <f t="shared" si="263"/>
        <v>1</v>
      </c>
      <c r="AR793" t="str">
        <f t="shared" si="263"/>
        <v/>
      </c>
      <c r="AS793" t="e">
        <f t="shared" si="277"/>
        <v>#VALUE!</v>
      </c>
      <c r="AT793" s="45" t="e">
        <f t="shared" si="264"/>
        <v>#VALUE!</v>
      </c>
      <c r="AU793">
        <f>VLOOKUP(AQ793,Home!$C$8:$J$207,8,FALSE)</f>
        <v>0</v>
      </c>
    </row>
    <row r="794" spans="1:47" x14ac:dyDescent="0.25">
      <c r="A794" s="6">
        <f t="shared" si="269"/>
        <v>0</v>
      </c>
      <c r="B794" s="6">
        <f t="shared" si="278"/>
        <v>0</v>
      </c>
      <c r="C794" s="6" t="str">
        <f t="shared" si="270"/>
        <v/>
      </c>
      <c r="D794" s="7">
        <f t="shared" si="271"/>
        <v>0</v>
      </c>
      <c r="E794" s="7">
        <f t="shared" si="279"/>
        <v>0</v>
      </c>
      <c r="F794" s="7" t="str">
        <f t="shared" si="272"/>
        <v/>
      </c>
      <c r="G794" s="6">
        <f t="shared" si="273"/>
        <v>0</v>
      </c>
      <c r="H794" s="6">
        <f t="shared" si="280"/>
        <v>0</v>
      </c>
      <c r="I794" s="6" t="str">
        <f t="shared" si="281"/>
        <v/>
      </c>
      <c r="J794" s="11">
        <v>791</v>
      </c>
      <c r="K794" s="11">
        <f>IF(IFERROR(VLOOKUP(J794,Home!$A$8:$B$1048576,1,FALSE),0)=0,0,1)</f>
        <v>0</v>
      </c>
      <c r="L794" s="129" t="e">
        <f>IF(VLOOKUP(O794,Home!$C$8:$R$207,6,FALSE)="","",VLOOKUP(O794,Home!$C$8:$R$207,6,FALSE))</f>
        <v>#N/A</v>
      </c>
      <c r="M794" s="129" t="e">
        <f t="shared" si="266"/>
        <v>#N/A</v>
      </c>
      <c r="N794" s="11">
        <f>SUM($K$4:K794)</f>
        <v>200</v>
      </c>
      <c r="O794" s="11" t="str">
        <f>IF(P794="","",IF(IFERROR(VLOOKUP(N794,Home!$C$8:$R$1048576,1,FALSE),"")=0,"",IFERROR(VLOOKUP(N794,Home!$C$8:$R$1048576,1,FALSE),"")))</f>
        <v/>
      </c>
      <c r="P794" s="11" t="str">
        <f>IF(IFERROR(VLOOKUP(W794,Home!$C$8:$R$1048576,3,FALSE),"")=0,"",IFERROR(VLOOKUP(W794,Home!$C$8:$R$1048576,3,FALSE),""))</f>
        <v/>
      </c>
      <c r="Q794" s="11" t="str">
        <f t="shared" si="265"/>
        <v/>
      </c>
      <c r="R794" s="130" t="e">
        <f>VLOOKUP(Q794,'Baggrund til lister'!$G$4:$H$15,2,FALSE)</f>
        <v>#N/A</v>
      </c>
      <c r="S794" s="11" t="str">
        <f t="shared" si="267"/>
        <v/>
      </c>
      <c r="T794" s="11" t="str">
        <f>IF(IFERROR(VLOOKUP(N794,Home!$C$8:$R$1048576,11,FALSE),"")=0,"",IFERROR(VLOOKUP(N794,Home!$C$8:$R$1048576,11,FALSE),""))</f>
        <v/>
      </c>
      <c r="U794" s="11" t="str">
        <f>IF(IFERROR(VLOOKUP(O794,Home!$C$8:$R$1048576,12,FALSE),"")=0,"",IFERROR(VLOOKUP(O794,Home!$C$8:$R$1048576,12,FALSE),""))</f>
        <v/>
      </c>
      <c r="V794" s="11" t="str">
        <f>IF(IFERROR(VLOOKUP(O794,Home!$C$8:$R$1048576,8,FALSE),"")=0,"",IFERROR(VLOOKUP(O794,Home!$C$8:$R$1048576,8,FALSE),""))</f>
        <v/>
      </c>
      <c r="W794" s="11" t="str">
        <f>IF(OR(VLOOKUP(N794,Home!$C$7:$I$207,6,FALSE)="",VLOOKUP(N794,Home!$C$7:$I$207,7,FALSE)=""),"FEJL",SUM(Baggrundsark!$K$4:K794))</f>
        <v>FEJL</v>
      </c>
      <c r="Y794">
        <v>791</v>
      </c>
      <c r="Z794" s="1"/>
      <c r="AC794" s="44"/>
      <c r="AD794">
        <f t="shared" si="274"/>
        <v>0</v>
      </c>
      <c r="AE794">
        <f>SUM($AD$4:AD794)</f>
        <v>1</v>
      </c>
      <c r="AF794" s="103" t="str">
        <f>IFERROR(VLOOKUP(AN794,Home!$C$8:$E$207,3,FALSE),"")</f>
        <v/>
      </c>
      <c r="AG794" s="103" t="str">
        <f>IFERROR(VLOOKUP(AN794,Home!$C$8:$E$207,2,FALSE),"")</f>
        <v/>
      </c>
      <c r="AH794" s="104" t="str">
        <f>IF(VLOOKUP(AE794,Home!$C$8:$I$207,6,FALSE)="","",VLOOKUP(AE794,Home!$C$8:$I$207,6,FALSE))</f>
        <v/>
      </c>
      <c r="AI794" s="104" t="e">
        <f t="shared" si="282"/>
        <v>#VALUE!</v>
      </c>
      <c r="AJ794" s="105" t="e">
        <f t="shared" si="275"/>
        <v>#VALUE!</v>
      </c>
      <c r="AK794" s="103" t="e">
        <f t="shared" si="268"/>
        <v>#VALUE!</v>
      </c>
      <c r="AL794" s="103" t="e">
        <f t="shared" si="276"/>
        <v>#VALUE!</v>
      </c>
      <c r="AN794" t="str">
        <f>IF(OR(VLOOKUP(AE794,Home!$C$8:$I$207,6,FALSE)="",VLOOKUP(AE794,Home!$C$8:$I$207,7,FALSE)=""),"FEJL",Baggrundsark!AE794)</f>
        <v>FEJL</v>
      </c>
      <c r="AO794">
        <f>IF(VLOOKUP(AE794,Home!$C$8:$N$207,12,FALSE)="Timelønnet",1,0)</f>
        <v>0</v>
      </c>
      <c r="AP794">
        <f>SUM($AO$4:AO794)*AO794</f>
        <v>0</v>
      </c>
      <c r="AQ794">
        <f t="shared" si="263"/>
        <v>1</v>
      </c>
      <c r="AR794" t="str">
        <f t="shared" si="263"/>
        <v/>
      </c>
      <c r="AS794" t="e">
        <f t="shared" si="277"/>
        <v>#VALUE!</v>
      </c>
      <c r="AT794" s="45" t="e">
        <f t="shared" si="264"/>
        <v>#VALUE!</v>
      </c>
      <c r="AU794">
        <f>VLOOKUP(AQ794,Home!$C$8:$J$207,8,FALSE)</f>
        <v>0</v>
      </c>
    </row>
    <row r="795" spans="1:47" x14ac:dyDescent="0.25">
      <c r="A795" s="6">
        <f t="shared" si="269"/>
        <v>0</v>
      </c>
      <c r="B795" s="6">
        <f t="shared" si="278"/>
        <v>0</v>
      </c>
      <c r="C795" s="6" t="str">
        <f t="shared" si="270"/>
        <v/>
      </c>
      <c r="D795" s="7">
        <f t="shared" si="271"/>
        <v>0</v>
      </c>
      <c r="E795" s="7">
        <f t="shared" si="279"/>
        <v>0</v>
      </c>
      <c r="F795" s="7" t="str">
        <f t="shared" si="272"/>
        <v/>
      </c>
      <c r="G795" s="6">
        <f t="shared" si="273"/>
        <v>0</v>
      </c>
      <c r="H795" s="6">
        <f t="shared" si="280"/>
        <v>0</v>
      </c>
      <c r="I795" s="6" t="str">
        <f t="shared" si="281"/>
        <v/>
      </c>
      <c r="J795" s="11">
        <v>792</v>
      </c>
      <c r="K795" s="11">
        <f>IF(IFERROR(VLOOKUP(J795,Home!$A$8:$B$1048576,1,FALSE),0)=0,0,1)</f>
        <v>0</v>
      </c>
      <c r="L795" s="129" t="e">
        <f>IF(VLOOKUP(O795,Home!$C$8:$R$207,6,FALSE)="","",VLOOKUP(O795,Home!$C$8:$R$207,6,FALSE))</f>
        <v>#N/A</v>
      </c>
      <c r="M795" s="129" t="e">
        <f t="shared" si="266"/>
        <v>#N/A</v>
      </c>
      <c r="N795" s="11">
        <f>SUM($K$4:K795)</f>
        <v>200</v>
      </c>
      <c r="O795" s="11" t="str">
        <f>IF(P795="","",IF(IFERROR(VLOOKUP(N795,Home!$C$8:$R$1048576,1,FALSE),"")=0,"",IFERROR(VLOOKUP(N795,Home!$C$8:$R$1048576,1,FALSE),"")))</f>
        <v/>
      </c>
      <c r="P795" s="11" t="str">
        <f>IF(IFERROR(VLOOKUP(W795,Home!$C$8:$R$1048576,3,FALSE),"")=0,"",IFERROR(VLOOKUP(W795,Home!$C$8:$R$1048576,3,FALSE),""))</f>
        <v/>
      </c>
      <c r="Q795" s="11" t="str">
        <f t="shared" si="265"/>
        <v/>
      </c>
      <c r="R795" s="130" t="e">
        <f>VLOOKUP(Q795,'Baggrund til lister'!$G$4:$H$15,2,FALSE)</f>
        <v>#N/A</v>
      </c>
      <c r="S795" s="11" t="str">
        <f t="shared" si="267"/>
        <v/>
      </c>
      <c r="T795" s="11" t="str">
        <f>IF(IFERROR(VLOOKUP(N795,Home!$C$8:$R$1048576,11,FALSE),"")=0,"",IFERROR(VLOOKUP(N795,Home!$C$8:$R$1048576,11,FALSE),""))</f>
        <v/>
      </c>
      <c r="U795" s="11" t="str">
        <f>IF(IFERROR(VLOOKUP(O795,Home!$C$8:$R$1048576,12,FALSE),"")=0,"",IFERROR(VLOOKUP(O795,Home!$C$8:$R$1048576,12,FALSE),""))</f>
        <v/>
      </c>
      <c r="V795" s="11" t="str">
        <f>IF(IFERROR(VLOOKUP(O795,Home!$C$8:$R$1048576,8,FALSE),"")=0,"",IFERROR(VLOOKUP(O795,Home!$C$8:$R$1048576,8,FALSE),""))</f>
        <v/>
      </c>
      <c r="W795" s="11" t="str">
        <f>IF(OR(VLOOKUP(N795,Home!$C$7:$I$207,6,FALSE)="",VLOOKUP(N795,Home!$C$7:$I$207,7,FALSE)=""),"FEJL",SUM(Baggrundsark!$K$4:K795))</f>
        <v>FEJL</v>
      </c>
      <c r="Y795">
        <v>792</v>
      </c>
      <c r="Z795" s="1"/>
      <c r="AC795" s="44"/>
      <c r="AD795">
        <f t="shared" si="274"/>
        <v>0</v>
      </c>
      <c r="AE795">
        <f>SUM($AD$4:AD795)</f>
        <v>1</v>
      </c>
      <c r="AF795" s="103" t="str">
        <f>IFERROR(VLOOKUP(AN795,Home!$C$8:$E$207,3,FALSE),"")</f>
        <v/>
      </c>
      <c r="AG795" s="103" t="str">
        <f>IFERROR(VLOOKUP(AN795,Home!$C$8:$E$207,2,FALSE),"")</f>
        <v/>
      </c>
      <c r="AH795" s="104" t="str">
        <f>IF(VLOOKUP(AE795,Home!$C$8:$I$207,6,FALSE)="","",VLOOKUP(AE795,Home!$C$8:$I$207,6,FALSE))</f>
        <v/>
      </c>
      <c r="AI795" s="104" t="e">
        <f t="shared" si="282"/>
        <v>#VALUE!</v>
      </c>
      <c r="AJ795" s="105" t="e">
        <f t="shared" si="275"/>
        <v>#VALUE!</v>
      </c>
      <c r="AK795" s="103" t="e">
        <f t="shared" si="268"/>
        <v>#VALUE!</v>
      </c>
      <c r="AL795" s="103" t="e">
        <f t="shared" si="276"/>
        <v>#VALUE!</v>
      </c>
      <c r="AN795" t="str">
        <f>IF(OR(VLOOKUP(AE795,Home!$C$8:$I$207,6,FALSE)="",VLOOKUP(AE795,Home!$C$8:$I$207,7,FALSE)=""),"FEJL",Baggrundsark!AE795)</f>
        <v>FEJL</v>
      </c>
      <c r="AO795">
        <f>IF(VLOOKUP(AE795,Home!$C$8:$N$207,12,FALSE)="Timelønnet",1,0)</f>
        <v>0</v>
      </c>
      <c r="AP795">
        <f>SUM($AO$4:AO795)*AO795</f>
        <v>0</v>
      </c>
      <c r="AQ795">
        <f t="shared" ref="AQ795:AR858" si="283">AE795</f>
        <v>1</v>
      </c>
      <c r="AR795" t="str">
        <f t="shared" si="283"/>
        <v/>
      </c>
      <c r="AS795" t="e">
        <f t="shared" si="277"/>
        <v>#VALUE!</v>
      </c>
      <c r="AT795" s="45" t="e">
        <f t="shared" ref="AT795:AT858" si="284">AK795</f>
        <v>#VALUE!</v>
      </c>
      <c r="AU795">
        <f>VLOOKUP(AQ795,Home!$C$8:$J$207,8,FALSE)</f>
        <v>0</v>
      </c>
    </row>
    <row r="796" spans="1:47" x14ac:dyDescent="0.25">
      <c r="A796" s="6">
        <f t="shared" si="269"/>
        <v>0</v>
      </c>
      <c r="B796" s="6">
        <f t="shared" si="278"/>
        <v>0</v>
      </c>
      <c r="C796" s="6" t="str">
        <f t="shared" si="270"/>
        <v/>
      </c>
      <c r="D796" s="7">
        <f t="shared" si="271"/>
        <v>0</v>
      </c>
      <c r="E796" s="7">
        <f t="shared" si="279"/>
        <v>0</v>
      </c>
      <c r="F796" s="7" t="str">
        <f t="shared" si="272"/>
        <v/>
      </c>
      <c r="G796" s="6">
        <f t="shared" si="273"/>
        <v>0</v>
      </c>
      <c r="H796" s="6">
        <f t="shared" si="280"/>
        <v>0</v>
      </c>
      <c r="I796" s="6" t="str">
        <f t="shared" si="281"/>
        <v/>
      </c>
      <c r="J796" s="11">
        <v>793</v>
      </c>
      <c r="K796" s="11">
        <f>IF(IFERROR(VLOOKUP(J796,Home!$A$8:$B$1048576,1,FALSE),0)=0,0,1)</f>
        <v>0</v>
      </c>
      <c r="L796" s="129" t="e">
        <f>IF(VLOOKUP(O796,Home!$C$8:$R$207,6,FALSE)="","",VLOOKUP(O796,Home!$C$8:$R$207,6,FALSE))</f>
        <v>#N/A</v>
      </c>
      <c r="M796" s="129" t="e">
        <f t="shared" si="266"/>
        <v>#N/A</v>
      </c>
      <c r="N796" s="11">
        <f>SUM($K$4:K796)</f>
        <v>200</v>
      </c>
      <c r="O796" s="11" t="str">
        <f>IF(P796="","",IF(IFERROR(VLOOKUP(N796,Home!$C$8:$R$1048576,1,FALSE),"")=0,"",IFERROR(VLOOKUP(N796,Home!$C$8:$R$1048576,1,FALSE),"")))</f>
        <v/>
      </c>
      <c r="P796" s="11" t="str">
        <f>IF(IFERROR(VLOOKUP(W796,Home!$C$8:$R$1048576,3,FALSE),"")=0,"",IFERROR(VLOOKUP(W796,Home!$C$8:$R$1048576,3,FALSE),""))</f>
        <v/>
      </c>
      <c r="Q796" s="11" t="str">
        <f t="shared" si="265"/>
        <v/>
      </c>
      <c r="R796" s="130" t="e">
        <f>VLOOKUP(Q796,'Baggrund til lister'!$G$4:$H$15,2,FALSE)</f>
        <v>#N/A</v>
      </c>
      <c r="S796" s="11" t="str">
        <f t="shared" si="267"/>
        <v/>
      </c>
      <c r="T796" s="11" t="str">
        <f>IF(IFERROR(VLOOKUP(N796,Home!$C$8:$R$1048576,11,FALSE),"")=0,"",IFERROR(VLOOKUP(N796,Home!$C$8:$R$1048576,11,FALSE),""))</f>
        <v/>
      </c>
      <c r="U796" s="11" t="str">
        <f>IF(IFERROR(VLOOKUP(O796,Home!$C$8:$R$1048576,12,FALSE),"")=0,"",IFERROR(VLOOKUP(O796,Home!$C$8:$R$1048576,12,FALSE),""))</f>
        <v/>
      </c>
      <c r="V796" s="11" t="str">
        <f>IF(IFERROR(VLOOKUP(O796,Home!$C$8:$R$1048576,8,FALSE),"")=0,"",IFERROR(VLOOKUP(O796,Home!$C$8:$R$1048576,8,FALSE),""))</f>
        <v/>
      </c>
      <c r="W796" s="11" t="str">
        <f>IF(OR(VLOOKUP(N796,Home!$C$7:$I$207,6,FALSE)="",VLOOKUP(N796,Home!$C$7:$I$207,7,FALSE)=""),"FEJL",SUM(Baggrundsark!$K$4:K796))</f>
        <v>FEJL</v>
      </c>
      <c r="Y796">
        <v>793</v>
      </c>
      <c r="Z796" s="1"/>
      <c r="AC796" s="44"/>
      <c r="AD796">
        <f t="shared" si="274"/>
        <v>0</v>
      </c>
      <c r="AE796">
        <f>SUM($AD$4:AD796)</f>
        <v>1</v>
      </c>
      <c r="AF796" s="103" t="str">
        <f>IFERROR(VLOOKUP(AN796,Home!$C$8:$E$207,3,FALSE),"")</f>
        <v/>
      </c>
      <c r="AG796" s="103" t="str">
        <f>IFERROR(VLOOKUP(AN796,Home!$C$8:$E$207,2,FALSE),"")</f>
        <v/>
      </c>
      <c r="AH796" s="104" t="str">
        <f>IF(VLOOKUP(AE796,Home!$C$8:$I$207,6,FALSE)="","",VLOOKUP(AE796,Home!$C$8:$I$207,6,FALSE))</f>
        <v/>
      </c>
      <c r="AI796" s="104" t="e">
        <f t="shared" si="282"/>
        <v>#VALUE!</v>
      </c>
      <c r="AJ796" s="105" t="e">
        <f t="shared" si="275"/>
        <v>#VALUE!</v>
      </c>
      <c r="AK796" s="103" t="e">
        <f t="shared" si="268"/>
        <v>#VALUE!</v>
      </c>
      <c r="AL796" s="103" t="e">
        <f t="shared" si="276"/>
        <v>#VALUE!</v>
      </c>
      <c r="AN796" t="str">
        <f>IF(OR(VLOOKUP(AE796,Home!$C$8:$I$207,6,FALSE)="",VLOOKUP(AE796,Home!$C$8:$I$207,7,FALSE)=""),"FEJL",Baggrundsark!AE796)</f>
        <v>FEJL</v>
      </c>
      <c r="AO796">
        <f>IF(VLOOKUP(AE796,Home!$C$8:$N$207,12,FALSE)="Timelønnet",1,0)</f>
        <v>0</v>
      </c>
      <c r="AP796">
        <f>SUM($AO$4:AO796)*AO796</f>
        <v>0</v>
      </c>
      <c r="AQ796">
        <f t="shared" si="283"/>
        <v>1</v>
      </c>
      <c r="AR796" t="str">
        <f t="shared" si="283"/>
        <v/>
      </c>
      <c r="AS796" t="e">
        <f t="shared" si="277"/>
        <v>#VALUE!</v>
      </c>
      <c r="AT796" s="45" t="e">
        <f t="shared" si="284"/>
        <v>#VALUE!</v>
      </c>
      <c r="AU796">
        <f>VLOOKUP(AQ796,Home!$C$8:$J$207,8,FALSE)</f>
        <v>0</v>
      </c>
    </row>
    <row r="797" spans="1:47" x14ac:dyDescent="0.25">
      <c r="A797" s="6">
        <f t="shared" si="269"/>
        <v>0</v>
      </c>
      <c r="B797" s="6">
        <f t="shared" si="278"/>
        <v>0</v>
      </c>
      <c r="C797" s="6" t="str">
        <f t="shared" si="270"/>
        <v/>
      </c>
      <c r="D797" s="7">
        <f t="shared" si="271"/>
        <v>0</v>
      </c>
      <c r="E797" s="7">
        <f t="shared" si="279"/>
        <v>0</v>
      </c>
      <c r="F797" s="7" t="str">
        <f t="shared" si="272"/>
        <v/>
      </c>
      <c r="G797" s="6">
        <f t="shared" si="273"/>
        <v>0</v>
      </c>
      <c r="H797" s="6">
        <f t="shared" si="280"/>
        <v>0</v>
      </c>
      <c r="I797" s="6" t="str">
        <f t="shared" si="281"/>
        <v/>
      </c>
      <c r="J797" s="11">
        <v>794</v>
      </c>
      <c r="K797" s="11">
        <f>IF(IFERROR(VLOOKUP(J797,Home!$A$8:$B$1048576,1,FALSE),0)=0,0,1)</f>
        <v>0</v>
      </c>
      <c r="L797" s="129" t="e">
        <f>IF(VLOOKUP(O797,Home!$C$8:$R$207,6,FALSE)="","",VLOOKUP(O797,Home!$C$8:$R$207,6,FALSE))</f>
        <v>#N/A</v>
      </c>
      <c r="M797" s="129" t="e">
        <f t="shared" si="266"/>
        <v>#N/A</v>
      </c>
      <c r="N797" s="11">
        <f>SUM($K$4:K797)</f>
        <v>200</v>
      </c>
      <c r="O797" s="11" t="str">
        <f>IF(P797="","",IF(IFERROR(VLOOKUP(N797,Home!$C$8:$R$1048576,1,FALSE),"")=0,"",IFERROR(VLOOKUP(N797,Home!$C$8:$R$1048576,1,FALSE),"")))</f>
        <v/>
      </c>
      <c r="P797" s="11" t="str">
        <f>IF(IFERROR(VLOOKUP(W797,Home!$C$8:$R$1048576,3,FALSE),"")=0,"",IFERROR(VLOOKUP(W797,Home!$C$8:$R$1048576,3,FALSE),""))</f>
        <v/>
      </c>
      <c r="Q797" s="11" t="str">
        <f t="shared" si="265"/>
        <v/>
      </c>
      <c r="R797" s="130" t="e">
        <f>VLOOKUP(Q797,'Baggrund til lister'!$G$4:$H$15,2,FALSE)</f>
        <v>#N/A</v>
      </c>
      <c r="S797" s="11" t="str">
        <f t="shared" si="267"/>
        <v/>
      </c>
      <c r="T797" s="11" t="str">
        <f>IF(IFERROR(VLOOKUP(N797,Home!$C$8:$R$1048576,11,FALSE),"")=0,"",IFERROR(VLOOKUP(N797,Home!$C$8:$R$1048576,11,FALSE),""))</f>
        <v/>
      </c>
      <c r="U797" s="11" t="str">
        <f>IF(IFERROR(VLOOKUP(O797,Home!$C$8:$R$1048576,12,FALSE),"")=0,"",IFERROR(VLOOKUP(O797,Home!$C$8:$R$1048576,12,FALSE),""))</f>
        <v/>
      </c>
      <c r="V797" s="11" t="str">
        <f>IF(IFERROR(VLOOKUP(O797,Home!$C$8:$R$1048576,8,FALSE),"")=0,"",IFERROR(VLOOKUP(O797,Home!$C$8:$R$1048576,8,FALSE),""))</f>
        <v/>
      </c>
      <c r="W797" s="11" t="str">
        <f>IF(OR(VLOOKUP(N797,Home!$C$7:$I$207,6,FALSE)="",VLOOKUP(N797,Home!$C$7:$I$207,7,FALSE)=""),"FEJL",SUM(Baggrundsark!$K$4:K797))</f>
        <v>FEJL</v>
      </c>
      <c r="Y797">
        <v>794</v>
      </c>
      <c r="Z797" s="1"/>
      <c r="AC797" s="44"/>
      <c r="AD797">
        <f t="shared" si="274"/>
        <v>0</v>
      </c>
      <c r="AE797">
        <f>SUM($AD$4:AD797)</f>
        <v>1</v>
      </c>
      <c r="AF797" s="103" t="str">
        <f>IFERROR(VLOOKUP(AN797,Home!$C$8:$E$207,3,FALSE),"")</f>
        <v/>
      </c>
      <c r="AG797" s="103" t="str">
        <f>IFERROR(VLOOKUP(AN797,Home!$C$8:$E$207,2,FALSE),"")</f>
        <v/>
      </c>
      <c r="AH797" s="104" t="str">
        <f>IF(VLOOKUP(AE797,Home!$C$8:$I$207,6,FALSE)="","",VLOOKUP(AE797,Home!$C$8:$I$207,6,FALSE))</f>
        <v/>
      </c>
      <c r="AI797" s="104" t="e">
        <f t="shared" si="282"/>
        <v>#VALUE!</v>
      </c>
      <c r="AJ797" s="105" t="e">
        <f t="shared" si="275"/>
        <v>#VALUE!</v>
      </c>
      <c r="AK797" s="103" t="e">
        <f t="shared" si="268"/>
        <v>#VALUE!</v>
      </c>
      <c r="AL797" s="103" t="e">
        <f t="shared" si="276"/>
        <v>#VALUE!</v>
      </c>
      <c r="AN797" t="str">
        <f>IF(OR(VLOOKUP(AE797,Home!$C$8:$I$207,6,FALSE)="",VLOOKUP(AE797,Home!$C$8:$I$207,7,FALSE)=""),"FEJL",Baggrundsark!AE797)</f>
        <v>FEJL</v>
      </c>
      <c r="AO797">
        <f>IF(VLOOKUP(AE797,Home!$C$8:$N$207,12,FALSE)="Timelønnet",1,0)</f>
        <v>0</v>
      </c>
      <c r="AP797">
        <f>SUM($AO$4:AO797)*AO797</f>
        <v>0</v>
      </c>
      <c r="AQ797">
        <f t="shared" si="283"/>
        <v>1</v>
      </c>
      <c r="AR797" t="str">
        <f t="shared" si="283"/>
        <v/>
      </c>
      <c r="AS797" t="e">
        <f t="shared" si="277"/>
        <v>#VALUE!</v>
      </c>
      <c r="AT797" s="45" t="e">
        <f t="shared" si="284"/>
        <v>#VALUE!</v>
      </c>
      <c r="AU797">
        <f>VLOOKUP(AQ797,Home!$C$8:$J$207,8,FALSE)</f>
        <v>0</v>
      </c>
    </row>
    <row r="798" spans="1:47" x14ac:dyDescent="0.25">
      <c r="A798" s="6">
        <f t="shared" si="269"/>
        <v>0</v>
      </c>
      <c r="B798" s="6">
        <f t="shared" si="278"/>
        <v>0</v>
      </c>
      <c r="C798" s="6" t="str">
        <f t="shared" si="270"/>
        <v/>
      </c>
      <c r="D798" s="7">
        <f t="shared" si="271"/>
        <v>0</v>
      </c>
      <c r="E798" s="7">
        <f t="shared" si="279"/>
        <v>0</v>
      </c>
      <c r="F798" s="7" t="str">
        <f t="shared" si="272"/>
        <v/>
      </c>
      <c r="G798" s="6">
        <f t="shared" si="273"/>
        <v>0</v>
      </c>
      <c r="H798" s="6">
        <f t="shared" si="280"/>
        <v>0</v>
      </c>
      <c r="I798" s="6" t="str">
        <f t="shared" si="281"/>
        <v/>
      </c>
      <c r="J798" s="11">
        <v>795</v>
      </c>
      <c r="K798" s="11">
        <f>IF(IFERROR(VLOOKUP(J798,Home!$A$8:$B$1048576,1,FALSE),0)=0,0,1)</f>
        <v>0</v>
      </c>
      <c r="L798" s="129" t="e">
        <f>IF(VLOOKUP(O798,Home!$C$8:$R$207,6,FALSE)="","",VLOOKUP(O798,Home!$C$8:$R$207,6,FALSE))</f>
        <v>#N/A</v>
      </c>
      <c r="M798" s="129" t="e">
        <f t="shared" si="266"/>
        <v>#N/A</v>
      </c>
      <c r="N798" s="11">
        <f>SUM($K$4:K798)</f>
        <v>200</v>
      </c>
      <c r="O798" s="11" t="str">
        <f>IF(P798="","",IF(IFERROR(VLOOKUP(N798,Home!$C$8:$R$1048576,1,FALSE),"")=0,"",IFERROR(VLOOKUP(N798,Home!$C$8:$R$1048576,1,FALSE),"")))</f>
        <v/>
      </c>
      <c r="P798" s="11" t="str">
        <f>IF(IFERROR(VLOOKUP(W798,Home!$C$8:$R$1048576,3,FALSE),"")=0,"",IFERROR(VLOOKUP(W798,Home!$C$8:$R$1048576,3,FALSE),""))</f>
        <v/>
      </c>
      <c r="Q798" s="11" t="str">
        <f t="shared" si="265"/>
        <v/>
      </c>
      <c r="R798" s="130" t="e">
        <f>VLOOKUP(Q798,'Baggrund til lister'!$G$4:$H$15,2,FALSE)</f>
        <v>#N/A</v>
      </c>
      <c r="S798" s="11" t="str">
        <f t="shared" si="267"/>
        <v/>
      </c>
      <c r="T798" s="11" t="str">
        <f>IF(IFERROR(VLOOKUP(N798,Home!$C$8:$R$1048576,11,FALSE),"")=0,"",IFERROR(VLOOKUP(N798,Home!$C$8:$R$1048576,11,FALSE),""))</f>
        <v/>
      </c>
      <c r="U798" s="11" t="str">
        <f>IF(IFERROR(VLOOKUP(O798,Home!$C$8:$R$1048576,12,FALSE),"")=0,"",IFERROR(VLOOKUP(O798,Home!$C$8:$R$1048576,12,FALSE),""))</f>
        <v/>
      </c>
      <c r="V798" s="11" t="str">
        <f>IF(IFERROR(VLOOKUP(O798,Home!$C$8:$R$1048576,8,FALSE),"")=0,"",IFERROR(VLOOKUP(O798,Home!$C$8:$R$1048576,8,FALSE),""))</f>
        <v/>
      </c>
      <c r="W798" s="11" t="str">
        <f>IF(OR(VLOOKUP(N798,Home!$C$7:$I$207,6,FALSE)="",VLOOKUP(N798,Home!$C$7:$I$207,7,FALSE)=""),"FEJL",SUM(Baggrundsark!$K$4:K798))</f>
        <v>FEJL</v>
      </c>
      <c r="Y798">
        <v>795</v>
      </c>
      <c r="Z798" s="1"/>
      <c r="AC798" s="44"/>
      <c r="AD798">
        <f t="shared" si="274"/>
        <v>0</v>
      </c>
      <c r="AE798">
        <f>SUM($AD$4:AD798)</f>
        <v>1</v>
      </c>
      <c r="AF798" s="103" t="str">
        <f>IFERROR(VLOOKUP(AN798,Home!$C$8:$E$207,3,FALSE),"")</f>
        <v/>
      </c>
      <c r="AG798" s="103" t="str">
        <f>IFERROR(VLOOKUP(AN798,Home!$C$8:$E$207,2,FALSE),"")</f>
        <v/>
      </c>
      <c r="AH798" s="104" t="str">
        <f>IF(VLOOKUP(AE798,Home!$C$8:$I$207,6,FALSE)="","",VLOOKUP(AE798,Home!$C$8:$I$207,6,FALSE))</f>
        <v/>
      </c>
      <c r="AI798" s="104" t="e">
        <f t="shared" si="282"/>
        <v>#VALUE!</v>
      </c>
      <c r="AJ798" s="105" t="e">
        <f t="shared" si="275"/>
        <v>#VALUE!</v>
      </c>
      <c r="AK798" s="103" t="e">
        <f t="shared" si="268"/>
        <v>#VALUE!</v>
      </c>
      <c r="AL798" s="103" t="e">
        <f t="shared" si="276"/>
        <v>#VALUE!</v>
      </c>
      <c r="AN798" t="str">
        <f>IF(OR(VLOOKUP(AE798,Home!$C$8:$I$207,6,FALSE)="",VLOOKUP(AE798,Home!$C$8:$I$207,7,FALSE)=""),"FEJL",Baggrundsark!AE798)</f>
        <v>FEJL</v>
      </c>
      <c r="AO798">
        <f>IF(VLOOKUP(AE798,Home!$C$8:$N$207,12,FALSE)="Timelønnet",1,0)</f>
        <v>0</v>
      </c>
      <c r="AP798">
        <f>SUM($AO$4:AO798)*AO798</f>
        <v>0</v>
      </c>
      <c r="AQ798">
        <f t="shared" si="283"/>
        <v>1</v>
      </c>
      <c r="AR798" t="str">
        <f t="shared" si="283"/>
        <v/>
      </c>
      <c r="AS798" t="e">
        <f t="shared" si="277"/>
        <v>#VALUE!</v>
      </c>
      <c r="AT798" s="45" t="e">
        <f t="shared" si="284"/>
        <v>#VALUE!</v>
      </c>
      <c r="AU798">
        <f>VLOOKUP(AQ798,Home!$C$8:$J$207,8,FALSE)</f>
        <v>0</v>
      </c>
    </row>
    <row r="799" spans="1:47" x14ac:dyDescent="0.25">
      <c r="A799" s="6">
        <f t="shared" si="269"/>
        <v>0</v>
      </c>
      <c r="B799" s="6">
        <f t="shared" si="278"/>
        <v>0</v>
      </c>
      <c r="C799" s="6" t="str">
        <f t="shared" si="270"/>
        <v/>
      </c>
      <c r="D799" s="7">
        <f t="shared" si="271"/>
        <v>0</v>
      </c>
      <c r="E799" s="7">
        <f t="shared" si="279"/>
        <v>0</v>
      </c>
      <c r="F799" s="7" t="str">
        <f t="shared" si="272"/>
        <v/>
      </c>
      <c r="G799" s="6">
        <f t="shared" si="273"/>
        <v>0</v>
      </c>
      <c r="H799" s="6">
        <f t="shared" si="280"/>
        <v>0</v>
      </c>
      <c r="I799" s="6" t="str">
        <f t="shared" si="281"/>
        <v/>
      </c>
      <c r="J799" s="11">
        <v>796</v>
      </c>
      <c r="K799" s="11">
        <f>IF(IFERROR(VLOOKUP(J799,Home!$A$8:$B$1048576,1,FALSE),0)=0,0,1)</f>
        <v>0</v>
      </c>
      <c r="L799" s="129" t="e">
        <f>IF(VLOOKUP(O799,Home!$C$8:$R$207,6,FALSE)="","",VLOOKUP(O799,Home!$C$8:$R$207,6,FALSE))</f>
        <v>#N/A</v>
      </c>
      <c r="M799" s="129" t="e">
        <f t="shared" si="266"/>
        <v>#N/A</v>
      </c>
      <c r="N799" s="11">
        <f>SUM($K$4:K799)</f>
        <v>200</v>
      </c>
      <c r="O799" s="11" t="str">
        <f>IF(P799="","",IF(IFERROR(VLOOKUP(N799,Home!$C$8:$R$1048576,1,FALSE),"")=0,"",IFERROR(VLOOKUP(N799,Home!$C$8:$R$1048576,1,FALSE),"")))</f>
        <v/>
      </c>
      <c r="P799" s="11" t="str">
        <f>IF(IFERROR(VLOOKUP(W799,Home!$C$8:$R$1048576,3,FALSE),"")=0,"",IFERROR(VLOOKUP(W799,Home!$C$8:$R$1048576,3,FALSE),""))</f>
        <v/>
      </c>
      <c r="Q799" s="11" t="str">
        <f t="shared" si="265"/>
        <v/>
      </c>
      <c r="R799" s="130" t="e">
        <f>VLOOKUP(Q799,'Baggrund til lister'!$G$4:$H$15,2,FALSE)</f>
        <v>#N/A</v>
      </c>
      <c r="S799" s="11" t="str">
        <f t="shared" si="267"/>
        <v/>
      </c>
      <c r="T799" s="11" t="str">
        <f>IF(IFERROR(VLOOKUP(N799,Home!$C$8:$R$1048576,11,FALSE),"")=0,"",IFERROR(VLOOKUP(N799,Home!$C$8:$R$1048576,11,FALSE),""))</f>
        <v/>
      </c>
      <c r="U799" s="11" t="str">
        <f>IF(IFERROR(VLOOKUP(O799,Home!$C$8:$R$1048576,12,FALSE),"")=0,"",IFERROR(VLOOKUP(O799,Home!$C$8:$R$1048576,12,FALSE),""))</f>
        <v/>
      </c>
      <c r="V799" s="11" t="str">
        <f>IF(IFERROR(VLOOKUP(O799,Home!$C$8:$R$1048576,8,FALSE),"")=0,"",IFERROR(VLOOKUP(O799,Home!$C$8:$R$1048576,8,FALSE),""))</f>
        <v/>
      </c>
      <c r="W799" s="11" t="str">
        <f>IF(OR(VLOOKUP(N799,Home!$C$7:$I$207,6,FALSE)="",VLOOKUP(N799,Home!$C$7:$I$207,7,FALSE)=""),"FEJL",SUM(Baggrundsark!$K$4:K799))</f>
        <v>FEJL</v>
      </c>
      <c r="Y799">
        <v>796</v>
      </c>
      <c r="Z799" s="1"/>
      <c r="AC799" s="44"/>
      <c r="AD799">
        <f t="shared" si="274"/>
        <v>0</v>
      </c>
      <c r="AE799">
        <f>SUM($AD$4:AD799)</f>
        <v>1</v>
      </c>
      <c r="AF799" s="103" t="str">
        <f>IFERROR(VLOOKUP(AN799,Home!$C$8:$E$207,3,FALSE),"")</f>
        <v/>
      </c>
      <c r="AG799" s="103" t="str">
        <f>IFERROR(VLOOKUP(AN799,Home!$C$8:$E$207,2,FALSE),"")</f>
        <v/>
      </c>
      <c r="AH799" s="104" t="str">
        <f>IF(VLOOKUP(AE799,Home!$C$8:$I$207,6,FALSE)="","",VLOOKUP(AE799,Home!$C$8:$I$207,6,FALSE))</f>
        <v/>
      </c>
      <c r="AI799" s="104" t="e">
        <f t="shared" si="282"/>
        <v>#VALUE!</v>
      </c>
      <c r="AJ799" s="105" t="e">
        <f t="shared" si="275"/>
        <v>#VALUE!</v>
      </c>
      <c r="AK799" s="103" t="e">
        <f t="shared" si="268"/>
        <v>#VALUE!</v>
      </c>
      <c r="AL799" s="103" t="e">
        <f t="shared" si="276"/>
        <v>#VALUE!</v>
      </c>
      <c r="AN799" t="str">
        <f>IF(OR(VLOOKUP(AE799,Home!$C$8:$I$207,6,FALSE)="",VLOOKUP(AE799,Home!$C$8:$I$207,7,FALSE)=""),"FEJL",Baggrundsark!AE799)</f>
        <v>FEJL</v>
      </c>
      <c r="AO799">
        <f>IF(VLOOKUP(AE799,Home!$C$8:$N$207,12,FALSE)="Timelønnet",1,0)</f>
        <v>0</v>
      </c>
      <c r="AP799">
        <f>SUM($AO$4:AO799)*AO799</f>
        <v>0</v>
      </c>
      <c r="AQ799">
        <f t="shared" si="283"/>
        <v>1</v>
      </c>
      <c r="AR799" t="str">
        <f t="shared" si="283"/>
        <v/>
      </c>
      <c r="AS799" t="e">
        <f t="shared" si="277"/>
        <v>#VALUE!</v>
      </c>
      <c r="AT799" s="45" t="e">
        <f t="shared" si="284"/>
        <v>#VALUE!</v>
      </c>
      <c r="AU799">
        <f>VLOOKUP(AQ799,Home!$C$8:$J$207,8,FALSE)</f>
        <v>0</v>
      </c>
    </row>
    <row r="800" spans="1:47" x14ac:dyDescent="0.25">
      <c r="A800" s="6">
        <f t="shared" si="269"/>
        <v>0</v>
      </c>
      <c r="B800" s="6">
        <f t="shared" si="278"/>
        <v>0</v>
      </c>
      <c r="C800" s="6" t="str">
        <f t="shared" si="270"/>
        <v/>
      </c>
      <c r="D800" s="7">
        <f t="shared" si="271"/>
        <v>0</v>
      </c>
      <c r="E800" s="7">
        <f t="shared" si="279"/>
        <v>0</v>
      </c>
      <c r="F800" s="7" t="str">
        <f t="shared" si="272"/>
        <v/>
      </c>
      <c r="G800" s="6">
        <f t="shared" si="273"/>
        <v>0</v>
      </c>
      <c r="H800" s="6">
        <f t="shared" si="280"/>
        <v>0</v>
      </c>
      <c r="I800" s="6" t="str">
        <f t="shared" si="281"/>
        <v/>
      </c>
      <c r="J800" s="11">
        <v>797</v>
      </c>
      <c r="K800" s="11">
        <f>IF(IFERROR(VLOOKUP(J800,Home!$A$8:$B$1048576,1,FALSE),0)=0,0,1)</f>
        <v>0</v>
      </c>
      <c r="L800" s="129" t="e">
        <f>IF(VLOOKUP(O800,Home!$C$8:$R$207,6,FALSE)="","",VLOOKUP(O800,Home!$C$8:$R$207,6,FALSE))</f>
        <v>#N/A</v>
      </c>
      <c r="M800" s="129" t="e">
        <f t="shared" si="266"/>
        <v>#N/A</v>
      </c>
      <c r="N800" s="11">
        <f>SUM($K$4:K800)</f>
        <v>200</v>
      </c>
      <c r="O800" s="11" t="str">
        <f>IF(P800="","",IF(IFERROR(VLOOKUP(N800,Home!$C$8:$R$1048576,1,FALSE),"")=0,"",IFERROR(VLOOKUP(N800,Home!$C$8:$R$1048576,1,FALSE),"")))</f>
        <v/>
      </c>
      <c r="P800" s="11" t="str">
        <f>IF(IFERROR(VLOOKUP(W800,Home!$C$8:$R$1048576,3,FALSE),"")=0,"",IFERROR(VLOOKUP(W800,Home!$C$8:$R$1048576,3,FALSE),""))</f>
        <v/>
      </c>
      <c r="Q800" s="11" t="str">
        <f t="shared" si="265"/>
        <v/>
      </c>
      <c r="R800" s="130" t="e">
        <f>VLOOKUP(Q800,'Baggrund til lister'!$G$4:$H$15,2,FALSE)</f>
        <v>#N/A</v>
      </c>
      <c r="S800" s="11" t="str">
        <f t="shared" si="267"/>
        <v/>
      </c>
      <c r="T800" s="11" t="str">
        <f>IF(IFERROR(VLOOKUP(N800,Home!$C$8:$R$1048576,11,FALSE),"")=0,"",IFERROR(VLOOKUP(N800,Home!$C$8:$R$1048576,11,FALSE),""))</f>
        <v/>
      </c>
      <c r="U800" s="11" t="str">
        <f>IF(IFERROR(VLOOKUP(O800,Home!$C$8:$R$1048576,12,FALSE),"")=0,"",IFERROR(VLOOKUP(O800,Home!$C$8:$R$1048576,12,FALSE),""))</f>
        <v/>
      </c>
      <c r="V800" s="11" t="str">
        <f>IF(IFERROR(VLOOKUP(O800,Home!$C$8:$R$1048576,8,FALSE),"")=0,"",IFERROR(VLOOKUP(O800,Home!$C$8:$R$1048576,8,FALSE),""))</f>
        <v/>
      </c>
      <c r="W800" s="11" t="str">
        <f>IF(OR(VLOOKUP(N800,Home!$C$7:$I$207,6,FALSE)="",VLOOKUP(N800,Home!$C$7:$I$207,7,FALSE)=""),"FEJL",SUM(Baggrundsark!$K$4:K800))</f>
        <v>FEJL</v>
      </c>
      <c r="Y800">
        <v>797</v>
      </c>
      <c r="Z800" s="1"/>
      <c r="AC800" s="44"/>
      <c r="AD800">
        <f t="shared" si="274"/>
        <v>0</v>
      </c>
      <c r="AE800">
        <f>SUM($AD$4:AD800)</f>
        <v>1</v>
      </c>
      <c r="AF800" s="103" t="str">
        <f>IFERROR(VLOOKUP(AN800,Home!$C$8:$E$207,3,FALSE),"")</f>
        <v/>
      </c>
      <c r="AG800" s="103" t="str">
        <f>IFERROR(VLOOKUP(AN800,Home!$C$8:$E$207,2,FALSE),"")</f>
        <v/>
      </c>
      <c r="AH800" s="104" t="str">
        <f>IF(VLOOKUP(AE800,Home!$C$8:$I$207,6,FALSE)="","",VLOOKUP(AE800,Home!$C$8:$I$207,6,FALSE))</f>
        <v/>
      </c>
      <c r="AI800" s="104" t="e">
        <f t="shared" si="282"/>
        <v>#VALUE!</v>
      </c>
      <c r="AJ800" s="105" t="e">
        <f t="shared" si="275"/>
        <v>#VALUE!</v>
      </c>
      <c r="AK800" s="103" t="e">
        <f t="shared" si="268"/>
        <v>#VALUE!</v>
      </c>
      <c r="AL800" s="103" t="e">
        <f t="shared" si="276"/>
        <v>#VALUE!</v>
      </c>
      <c r="AN800" t="str">
        <f>IF(OR(VLOOKUP(AE800,Home!$C$8:$I$207,6,FALSE)="",VLOOKUP(AE800,Home!$C$8:$I$207,7,FALSE)=""),"FEJL",Baggrundsark!AE800)</f>
        <v>FEJL</v>
      </c>
      <c r="AO800">
        <f>IF(VLOOKUP(AE800,Home!$C$8:$N$207,12,FALSE)="Timelønnet",1,0)</f>
        <v>0</v>
      </c>
      <c r="AP800">
        <f>SUM($AO$4:AO800)*AO800</f>
        <v>0</v>
      </c>
      <c r="AQ800">
        <f t="shared" si="283"/>
        <v>1</v>
      </c>
      <c r="AR800" t="str">
        <f t="shared" si="283"/>
        <v/>
      </c>
      <c r="AS800" t="e">
        <f t="shared" si="277"/>
        <v>#VALUE!</v>
      </c>
      <c r="AT800" s="45" t="e">
        <f t="shared" si="284"/>
        <v>#VALUE!</v>
      </c>
      <c r="AU800">
        <f>VLOOKUP(AQ800,Home!$C$8:$J$207,8,FALSE)</f>
        <v>0</v>
      </c>
    </row>
    <row r="801" spans="1:47" x14ac:dyDescent="0.25">
      <c r="A801" s="6">
        <f t="shared" si="269"/>
        <v>0</v>
      </c>
      <c r="B801" s="6">
        <f t="shared" si="278"/>
        <v>0</v>
      </c>
      <c r="C801" s="6" t="str">
        <f t="shared" si="270"/>
        <v/>
      </c>
      <c r="D801" s="7">
        <f t="shared" si="271"/>
        <v>0</v>
      </c>
      <c r="E801" s="7">
        <f t="shared" si="279"/>
        <v>0</v>
      </c>
      <c r="F801" s="7" t="str">
        <f t="shared" si="272"/>
        <v/>
      </c>
      <c r="G801" s="6">
        <f t="shared" si="273"/>
        <v>0</v>
      </c>
      <c r="H801" s="6">
        <f t="shared" si="280"/>
        <v>0</v>
      </c>
      <c r="I801" s="6" t="str">
        <f t="shared" si="281"/>
        <v/>
      </c>
      <c r="J801" s="11">
        <v>798</v>
      </c>
      <c r="K801" s="11">
        <f>IF(IFERROR(VLOOKUP(J801,Home!$A$8:$B$1048576,1,FALSE),0)=0,0,1)</f>
        <v>0</v>
      </c>
      <c r="L801" s="129" t="e">
        <f>IF(VLOOKUP(O801,Home!$C$8:$R$207,6,FALSE)="","",VLOOKUP(O801,Home!$C$8:$R$207,6,FALSE))</f>
        <v>#N/A</v>
      </c>
      <c r="M801" s="129" t="e">
        <f t="shared" si="266"/>
        <v>#N/A</v>
      </c>
      <c r="N801" s="11">
        <f>SUM($K$4:K801)</f>
        <v>200</v>
      </c>
      <c r="O801" s="11" t="str">
        <f>IF(P801="","",IF(IFERROR(VLOOKUP(N801,Home!$C$8:$R$1048576,1,FALSE),"")=0,"",IFERROR(VLOOKUP(N801,Home!$C$8:$R$1048576,1,FALSE),"")))</f>
        <v/>
      </c>
      <c r="P801" s="11" t="str">
        <f>IF(IFERROR(VLOOKUP(W801,Home!$C$8:$R$1048576,3,FALSE),"")=0,"",IFERROR(VLOOKUP(W801,Home!$C$8:$R$1048576,3,FALSE),""))</f>
        <v/>
      </c>
      <c r="Q801" s="11" t="str">
        <f t="shared" si="265"/>
        <v/>
      </c>
      <c r="R801" s="130" t="e">
        <f>VLOOKUP(Q801,'Baggrund til lister'!$G$4:$H$15,2,FALSE)</f>
        <v>#N/A</v>
      </c>
      <c r="S801" s="11" t="str">
        <f t="shared" si="267"/>
        <v/>
      </c>
      <c r="T801" s="11" t="str">
        <f>IF(IFERROR(VLOOKUP(N801,Home!$C$8:$R$1048576,11,FALSE),"")=0,"",IFERROR(VLOOKUP(N801,Home!$C$8:$R$1048576,11,FALSE),""))</f>
        <v/>
      </c>
      <c r="U801" s="11" t="str">
        <f>IF(IFERROR(VLOOKUP(O801,Home!$C$8:$R$1048576,12,FALSE),"")=0,"",IFERROR(VLOOKUP(O801,Home!$C$8:$R$1048576,12,FALSE),""))</f>
        <v/>
      </c>
      <c r="V801" s="11" t="str">
        <f>IF(IFERROR(VLOOKUP(O801,Home!$C$8:$R$1048576,8,FALSE),"")=0,"",IFERROR(VLOOKUP(O801,Home!$C$8:$R$1048576,8,FALSE),""))</f>
        <v/>
      </c>
      <c r="W801" s="11" t="str">
        <f>IF(OR(VLOOKUP(N801,Home!$C$7:$I$207,6,FALSE)="",VLOOKUP(N801,Home!$C$7:$I$207,7,FALSE)=""),"FEJL",SUM(Baggrundsark!$K$4:K801))</f>
        <v>FEJL</v>
      </c>
      <c r="Y801">
        <v>798</v>
      </c>
      <c r="Z801" s="1"/>
      <c r="AC801" s="44"/>
      <c r="AD801">
        <f t="shared" si="274"/>
        <v>0</v>
      </c>
      <c r="AE801">
        <f>SUM($AD$4:AD801)</f>
        <v>1</v>
      </c>
      <c r="AF801" s="103" t="str">
        <f>IFERROR(VLOOKUP(AN801,Home!$C$8:$E$207,3,FALSE),"")</f>
        <v/>
      </c>
      <c r="AG801" s="103" t="str">
        <f>IFERROR(VLOOKUP(AN801,Home!$C$8:$E$207,2,FALSE),"")</f>
        <v/>
      </c>
      <c r="AH801" s="104" t="str">
        <f>IF(VLOOKUP(AE801,Home!$C$8:$I$207,6,FALSE)="","",VLOOKUP(AE801,Home!$C$8:$I$207,6,FALSE))</f>
        <v/>
      </c>
      <c r="AI801" s="104" t="e">
        <f t="shared" si="282"/>
        <v>#VALUE!</v>
      </c>
      <c r="AJ801" s="105" t="e">
        <f t="shared" si="275"/>
        <v>#VALUE!</v>
      </c>
      <c r="AK801" s="103" t="e">
        <f t="shared" si="268"/>
        <v>#VALUE!</v>
      </c>
      <c r="AL801" s="103" t="e">
        <f t="shared" si="276"/>
        <v>#VALUE!</v>
      </c>
      <c r="AN801" t="str">
        <f>IF(OR(VLOOKUP(AE801,Home!$C$8:$I$207,6,FALSE)="",VLOOKUP(AE801,Home!$C$8:$I$207,7,FALSE)=""),"FEJL",Baggrundsark!AE801)</f>
        <v>FEJL</v>
      </c>
      <c r="AO801">
        <f>IF(VLOOKUP(AE801,Home!$C$8:$N$207,12,FALSE)="Timelønnet",1,0)</f>
        <v>0</v>
      </c>
      <c r="AP801">
        <f>SUM($AO$4:AO801)*AO801</f>
        <v>0</v>
      </c>
      <c r="AQ801">
        <f t="shared" si="283"/>
        <v>1</v>
      </c>
      <c r="AR801" t="str">
        <f t="shared" si="283"/>
        <v/>
      </c>
      <c r="AS801" t="e">
        <f t="shared" si="277"/>
        <v>#VALUE!</v>
      </c>
      <c r="AT801" s="45" t="e">
        <f t="shared" si="284"/>
        <v>#VALUE!</v>
      </c>
      <c r="AU801">
        <f>VLOOKUP(AQ801,Home!$C$8:$J$207,8,FALSE)</f>
        <v>0</v>
      </c>
    </row>
    <row r="802" spans="1:47" x14ac:dyDescent="0.25">
      <c r="A802" s="6">
        <f t="shared" si="269"/>
        <v>0</v>
      </c>
      <c r="B802" s="6">
        <f t="shared" si="278"/>
        <v>0</v>
      </c>
      <c r="C802" s="6" t="str">
        <f t="shared" si="270"/>
        <v/>
      </c>
      <c r="D802" s="7">
        <f t="shared" si="271"/>
        <v>0</v>
      </c>
      <c r="E802" s="7">
        <f t="shared" si="279"/>
        <v>0</v>
      </c>
      <c r="F802" s="7" t="str">
        <f t="shared" si="272"/>
        <v/>
      </c>
      <c r="G802" s="6">
        <f t="shared" si="273"/>
        <v>0</v>
      </c>
      <c r="H802" s="6">
        <f t="shared" si="280"/>
        <v>0</v>
      </c>
      <c r="I802" s="6" t="str">
        <f t="shared" si="281"/>
        <v/>
      </c>
      <c r="J802" s="11">
        <v>799</v>
      </c>
      <c r="K802" s="11">
        <f>IF(IFERROR(VLOOKUP(J802,Home!$A$8:$B$1048576,1,FALSE),0)=0,0,1)</f>
        <v>0</v>
      </c>
      <c r="L802" s="129" t="e">
        <f>IF(VLOOKUP(O802,Home!$C$8:$R$207,6,FALSE)="","",VLOOKUP(O802,Home!$C$8:$R$207,6,FALSE))</f>
        <v>#N/A</v>
      </c>
      <c r="M802" s="129" t="e">
        <f t="shared" si="266"/>
        <v>#N/A</v>
      </c>
      <c r="N802" s="11">
        <f>SUM($K$4:K802)</f>
        <v>200</v>
      </c>
      <c r="O802" s="11" t="str">
        <f>IF(P802="","",IF(IFERROR(VLOOKUP(N802,Home!$C$8:$R$1048576,1,FALSE),"")=0,"",IFERROR(VLOOKUP(N802,Home!$C$8:$R$1048576,1,FALSE),"")))</f>
        <v/>
      </c>
      <c r="P802" s="11" t="str">
        <f>IF(IFERROR(VLOOKUP(W802,Home!$C$8:$R$1048576,3,FALSE),"")=0,"",IFERROR(VLOOKUP(W802,Home!$C$8:$R$1048576,3,FALSE),""))</f>
        <v/>
      </c>
      <c r="Q802" s="11" t="str">
        <f t="shared" si="265"/>
        <v/>
      </c>
      <c r="R802" s="130" t="e">
        <f>VLOOKUP(Q802,'Baggrund til lister'!$G$4:$H$15,2,FALSE)</f>
        <v>#N/A</v>
      </c>
      <c r="S802" s="11" t="str">
        <f t="shared" si="267"/>
        <v/>
      </c>
      <c r="T802" s="11" t="str">
        <f>IF(IFERROR(VLOOKUP(N802,Home!$C$8:$R$1048576,11,FALSE),"")=0,"",IFERROR(VLOOKUP(N802,Home!$C$8:$R$1048576,11,FALSE),""))</f>
        <v/>
      </c>
      <c r="U802" s="11" t="str">
        <f>IF(IFERROR(VLOOKUP(O802,Home!$C$8:$R$1048576,12,FALSE),"")=0,"",IFERROR(VLOOKUP(O802,Home!$C$8:$R$1048576,12,FALSE),""))</f>
        <v/>
      </c>
      <c r="V802" s="11" t="str">
        <f>IF(IFERROR(VLOOKUP(O802,Home!$C$8:$R$1048576,8,FALSE),"")=0,"",IFERROR(VLOOKUP(O802,Home!$C$8:$R$1048576,8,FALSE),""))</f>
        <v/>
      </c>
      <c r="W802" s="11" t="str">
        <f>IF(OR(VLOOKUP(N802,Home!$C$7:$I$207,6,FALSE)="",VLOOKUP(N802,Home!$C$7:$I$207,7,FALSE)=""),"FEJL",SUM(Baggrundsark!$K$4:K802))</f>
        <v>FEJL</v>
      </c>
      <c r="Y802">
        <v>799</v>
      </c>
      <c r="Z802" s="1"/>
      <c r="AC802" s="44"/>
      <c r="AD802">
        <f t="shared" si="274"/>
        <v>0</v>
      </c>
      <c r="AE802">
        <f>SUM($AD$4:AD802)</f>
        <v>1</v>
      </c>
      <c r="AF802" s="103" t="str">
        <f>IFERROR(VLOOKUP(AN802,Home!$C$8:$E$207,3,FALSE),"")</f>
        <v/>
      </c>
      <c r="AG802" s="103" t="str">
        <f>IFERROR(VLOOKUP(AN802,Home!$C$8:$E$207,2,FALSE),"")</f>
        <v/>
      </c>
      <c r="AH802" s="104" t="str">
        <f>IF(VLOOKUP(AE802,Home!$C$8:$I$207,6,FALSE)="","",VLOOKUP(AE802,Home!$C$8:$I$207,6,FALSE))</f>
        <v/>
      </c>
      <c r="AI802" s="104" t="e">
        <f t="shared" si="282"/>
        <v>#VALUE!</v>
      </c>
      <c r="AJ802" s="105" t="e">
        <f t="shared" si="275"/>
        <v>#VALUE!</v>
      </c>
      <c r="AK802" s="103" t="e">
        <f t="shared" si="268"/>
        <v>#VALUE!</v>
      </c>
      <c r="AL802" s="103" t="e">
        <f t="shared" si="276"/>
        <v>#VALUE!</v>
      </c>
      <c r="AN802" t="str">
        <f>IF(OR(VLOOKUP(AE802,Home!$C$8:$I$207,6,FALSE)="",VLOOKUP(AE802,Home!$C$8:$I$207,7,FALSE)=""),"FEJL",Baggrundsark!AE802)</f>
        <v>FEJL</v>
      </c>
      <c r="AO802">
        <f>IF(VLOOKUP(AE802,Home!$C$8:$N$207,12,FALSE)="Timelønnet",1,0)</f>
        <v>0</v>
      </c>
      <c r="AP802">
        <f>SUM($AO$4:AO802)*AO802</f>
        <v>0</v>
      </c>
      <c r="AQ802">
        <f t="shared" si="283"/>
        <v>1</v>
      </c>
      <c r="AR802" t="str">
        <f t="shared" si="283"/>
        <v/>
      </c>
      <c r="AS802" t="e">
        <f t="shared" si="277"/>
        <v>#VALUE!</v>
      </c>
      <c r="AT802" s="45" t="e">
        <f t="shared" si="284"/>
        <v>#VALUE!</v>
      </c>
      <c r="AU802">
        <f>VLOOKUP(AQ802,Home!$C$8:$J$207,8,FALSE)</f>
        <v>0</v>
      </c>
    </row>
    <row r="803" spans="1:47" x14ac:dyDescent="0.25">
      <c r="A803" s="6">
        <f t="shared" si="269"/>
        <v>0</v>
      </c>
      <c r="B803" s="6">
        <f t="shared" si="278"/>
        <v>0</v>
      </c>
      <c r="C803" s="6" t="str">
        <f t="shared" si="270"/>
        <v/>
      </c>
      <c r="D803" s="7">
        <f t="shared" si="271"/>
        <v>0</v>
      </c>
      <c r="E803" s="7">
        <f t="shared" si="279"/>
        <v>0</v>
      </c>
      <c r="F803" s="7" t="str">
        <f t="shared" si="272"/>
        <v/>
      </c>
      <c r="G803" s="6">
        <f t="shared" si="273"/>
        <v>0</v>
      </c>
      <c r="H803" s="6">
        <f t="shared" si="280"/>
        <v>0</v>
      </c>
      <c r="I803" s="6" t="str">
        <f t="shared" si="281"/>
        <v/>
      </c>
      <c r="J803" s="11">
        <v>800</v>
      </c>
      <c r="K803" s="11">
        <f>IF(IFERROR(VLOOKUP(J803,Home!$A$8:$B$1048576,1,FALSE),0)=0,0,1)</f>
        <v>0</v>
      </c>
      <c r="L803" s="129" t="e">
        <f>IF(VLOOKUP(O803,Home!$C$8:$R$207,6,FALSE)="","",VLOOKUP(O803,Home!$C$8:$R$207,6,FALSE))</f>
        <v>#N/A</v>
      </c>
      <c r="M803" s="129" t="e">
        <f t="shared" si="266"/>
        <v>#N/A</v>
      </c>
      <c r="N803" s="11">
        <f>SUM($K$4:K803)</f>
        <v>200</v>
      </c>
      <c r="O803" s="11" t="str">
        <f>IF(P803="","",IF(IFERROR(VLOOKUP(N803,Home!$C$8:$R$1048576,1,FALSE),"")=0,"",IFERROR(VLOOKUP(N803,Home!$C$8:$R$1048576,1,FALSE),"")))</f>
        <v/>
      </c>
      <c r="P803" s="11" t="str">
        <f>IF(IFERROR(VLOOKUP(W803,Home!$C$8:$R$1048576,3,FALSE),"")=0,"",IFERROR(VLOOKUP(W803,Home!$C$8:$R$1048576,3,FALSE),""))</f>
        <v/>
      </c>
      <c r="Q803" s="11" t="str">
        <f t="shared" si="265"/>
        <v/>
      </c>
      <c r="R803" s="130" t="e">
        <f>VLOOKUP(Q803,'Baggrund til lister'!$G$4:$H$15,2,FALSE)</f>
        <v>#N/A</v>
      </c>
      <c r="S803" s="11" t="str">
        <f t="shared" si="267"/>
        <v/>
      </c>
      <c r="T803" s="11" t="str">
        <f>IF(IFERROR(VLOOKUP(N803,Home!$C$8:$R$1048576,11,FALSE),"")=0,"",IFERROR(VLOOKUP(N803,Home!$C$8:$R$1048576,11,FALSE),""))</f>
        <v/>
      </c>
      <c r="U803" s="11" t="str">
        <f>IF(IFERROR(VLOOKUP(O803,Home!$C$8:$R$1048576,12,FALSE),"")=0,"",IFERROR(VLOOKUP(O803,Home!$C$8:$R$1048576,12,FALSE),""))</f>
        <v/>
      </c>
      <c r="V803" s="11" t="str">
        <f>IF(IFERROR(VLOOKUP(O803,Home!$C$8:$R$1048576,8,FALSE),"")=0,"",IFERROR(VLOOKUP(O803,Home!$C$8:$R$1048576,8,FALSE),""))</f>
        <v/>
      </c>
      <c r="W803" s="11" t="str">
        <f>IF(OR(VLOOKUP(N803,Home!$C$7:$I$207,6,FALSE)="",VLOOKUP(N803,Home!$C$7:$I$207,7,FALSE)=""),"FEJL",SUM(Baggrundsark!$K$4:K803))</f>
        <v>FEJL</v>
      </c>
      <c r="Y803">
        <v>800</v>
      </c>
      <c r="Z803" s="1"/>
      <c r="AC803" s="44"/>
      <c r="AD803">
        <f t="shared" si="274"/>
        <v>0</v>
      </c>
      <c r="AE803">
        <f>SUM($AD$4:AD803)</f>
        <v>1</v>
      </c>
      <c r="AF803" s="103" t="str">
        <f>IFERROR(VLOOKUP(AN803,Home!$C$8:$E$207,3,FALSE),"")</f>
        <v/>
      </c>
      <c r="AG803" s="103" t="str">
        <f>IFERROR(VLOOKUP(AN803,Home!$C$8:$E$207,2,FALSE),"")</f>
        <v/>
      </c>
      <c r="AH803" s="104" t="str">
        <f>IF(VLOOKUP(AE803,Home!$C$8:$I$207,6,FALSE)="","",VLOOKUP(AE803,Home!$C$8:$I$207,6,FALSE))</f>
        <v/>
      </c>
      <c r="AI803" s="104" t="e">
        <f t="shared" si="282"/>
        <v>#VALUE!</v>
      </c>
      <c r="AJ803" s="105" t="e">
        <f t="shared" si="275"/>
        <v>#VALUE!</v>
      </c>
      <c r="AK803" s="103" t="e">
        <f t="shared" si="268"/>
        <v>#VALUE!</v>
      </c>
      <c r="AL803" s="103" t="e">
        <f t="shared" si="276"/>
        <v>#VALUE!</v>
      </c>
      <c r="AN803" t="str">
        <f>IF(OR(VLOOKUP(AE803,Home!$C$8:$I$207,6,FALSE)="",VLOOKUP(AE803,Home!$C$8:$I$207,7,FALSE)=""),"FEJL",Baggrundsark!AE803)</f>
        <v>FEJL</v>
      </c>
      <c r="AO803">
        <f>IF(VLOOKUP(AE803,Home!$C$8:$N$207,12,FALSE)="Timelønnet",1,0)</f>
        <v>0</v>
      </c>
      <c r="AP803">
        <f>SUM($AO$4:AO803)*AO803</f>
        <v>0</v>
      </c>
      <c r="AQ803">
        <f t="shared" si="283"/>
        <v>1</v>
      </c>
      <c r="AR803" t="str">
        <f t="shared" si="283"/>
        <v/>
      </c>
      <c r="AS803" t="e">
        <f t="shared" si="277"/>
        <v>#VALUE!</v>
      </c>
      <c r="AT803" s="45" t="e">
        <f t="shared" si="284"/>
        <v>#VALUE!</v>
      </c>
      <c r="AU803">
        <f>VLOOKUP(AQ803,Home!$C$8:$J$207,8,FALSE)</f>
        <v>0</v>
      </c>
    </row>
    <row r="804" spans="1:47" x14ac:dyDescent="0.25">
      <c r="A804" s="6">
        <f t="shared" si="269"/>
        <v>0</v>
      </c>
      <c r="B804" s="6">
        <f t="shared" si="278"/>
        <v>0</v>
      </c>
      <c r="C804" s="6" t="str">
        <f t="shared" si="270"/>
        <v/>
      </c>
      <c r="D804" s="7">
        <f t="shared" si="271"/>
        <v>0</v>
      </c>
      <c r="E804" s="7">
        <f t="shared" si="279"/>
        <v>0</v>
      </c>
      <c r="F804" s="7" t="str">
        <f t="shared" si="272"/>
        <v/>
      </c>
      <c r="G804" s="6">
        <f t="shared" si="273"/>
        <v>0</v>
      </c>
      <c r="H804" s="6">
        <f t="shared" si="280"/>
        <v>0</v>
      </c>
      <c r="I804" s="6" t="str">
        <f t="shared" si="281"/>
        <v/>
      </c>
      <c r="J804" s="11">
        <v>801</v>
      </c>
      <c r="K804" s="11">
        <f>IF(IFERROR(VLOOKUP(J804,Home!$A$8:$B$1048576,1,FALSE),0)=0,0,1)</f>
        <v>0</v>
      </c>
      <c r="L804" s="129" t="e">
        <f>IF(VLOOKUP(O804,Home!$C$8:$R$207,6,FALSE)="","",VLOOKUP(O804,Home!$C$8:$R$207,6,FALSE))</f>
        <v>#N/A</v>
      </c>
      <c r="M804" s="129" t="e">
        <f t="shared" si="266"/>
        <v>#N/A</v>
      </c>
      <c r="N804" s="11">
        <f>SUM($K$4:K804)</f>
        <v>200</v>
      </c>
      <c r="O804" s="11" t="str">
        <f>IF(P804="","",IF(IFERROR(VLOOKUP(N804,Home!$C$8:$R$1048576,1,FALSE),"")=0,"",IFERROR(VLOOKUP(N804,Home!$C$8:$R$1048576,1,FALSE),"")))</f>
        <v/>
      </c>
      <c r="P804" s="11" t="str">
        <f>IF(IFERROR(VLOOKUP(W804,Home!$C$8:$R$1048576,3,FALSE),"")=0,"",IFERROR(VLOOKUP(W804,Home!$C$8:$R$1048576,3,FALSE),""))</f>
        <v/>
      </c>
      <c r="Q804" s="11" t="str">
        <f t="shared" si="265"/>
        <v/>
      </c>
      <c r="R804" s="130" t="e">
        <f>VLOOKUP(Q804,'Baggrund til lister'!$G$4:$H$15,2,FALSE)</f>
        <v>#N/A</v>
      </c>
      <c r="S804" s="11" t="str">
        <f t="shared" si="267"/>
        <v/>
      </c>
      <c r="T804" s="11" t="str">
        <f>IF(IFERROR(VLOOKUP(N804,Home!$C$8:$R$1048576,11,FALSE),"")=0,"",IFERROR(VLOOKUP(N804,Home!$C$8:$R$1048576,11,FALSE),""))</f>
        <v/>
      </c>
      <c r="U804" s="11" t="str">
        <f>IF(IFERROR(VLOOKUP(O804,Home!$C$8:$R$1048576,12,FALSE),"")=0,"",IFERROR(VLOOKUP(O804,Home!$C$8:$R$1048576,12,FALSE),""))</f>
        <v/>
      </c>
      <c r="V804" s="11" t="str">
        <f>IF(IFERROR(VLOOKUP(O804,Home!$C$8:$R$1048576,8,FALSE),"")=0,"",IFERROR(VLOOKUP(O804,Home!$C$8:$R$1048576,8,FALSE),""))</f>
        <v/>
      </c>
      <c r="W804" s="11" t="str">
        <f>IF(OR(VLOOKUP(N804,Home!$C$7:$I$207,6,FALSE)="",VLOOKUP(N804,Home!$C$7:$I$207,7,FALSE)=""),"FEJL",SUM(Baggrundsark!$K$4:K804))</f>
        <v>FEJL</v>
      </c>
      <c r="Y804">
        <v>801</v>
      </c>
      <c r="Z804" s="1"/>
      <c r="AC804" s="44"/>
      <c r="AD804">
        <f t="shared" si="274"/>
        <v>0</v>
      </c>
      <c r="AE804">
        <f>SUM($AD$4:AD804)</f>
        <v>1</v>
      </c>
      <c r="AF804" s="103" t="str">
        <f>IFERROR(VLOOKUP(AN804,Home!$C$8:$E$207,3,FALSE),"")</f>
        <v/>
      </c>
      <c r="AG804" s="103" t="str">
        <f>IFERROR(VLOOKUP(AN804,Home!$C$8:$E$207,2,FALSE),"")</f>
        <v/>
      </c>
      <c r="AH804" s="104" t="str">
        <f>IF(VLOOKUP(AE804,Home!$C$8:$I$207,6,FALSE)="","",VLOOKUP(AE804,Home!$C$8:$I$207,6,FALSE))</f>
        <v/>
      </c>
      <c r="AI804" s="104" t="e">
        <f t="shared" si="282"/>
        <v>#VALUE!</v>
      </c>
      <c r="AJ804" s="105" t="e">
        <f t="shared" si="275"/>
        <v>#VALUE!</v>
      </c>
      <c r="AK804" s="103" t="e">
        <f t="shared" si="268"/>
        <v>#VALUE!</v>
      </c>
      <c r="AL804" s="103" t="e">
        <f t="shared" si="276"/>
        <v>#VALUE!</v>
      </c>
      <c r="AN804" t="str">
        <f>IF(OR(VLOOKUP(AE804,Home!$C$8:$I$207,6,FALSE)="",VLOOKUP(AE804,Home!$C$8:$I$207,7,FALSE)=""),"FEJL",Baggrundsark!AE804)</f>
        <v>FEJL</v>
      </c>
      <c r="AO804">
        <f>IF(VLOOKUP(AE804,Home!$C$8:$N$207,12,FALSE)="Timelønnet",1,0)</f>
        <v>0</v>
      </c>
      <c r="AP804">
        <f>SUM($AO$4:AO804)*AO804</f>
        <v>0</v>
      </c>
      <c r="AQ804">
        <f t="shared" si="283"/>
        <v>1</v>
      </c>
      <c r="AR804" t="str">
        <f t="shared" si="283"/>
        <v/>
      </c>
      <c r="AS804" t="e">
        <f t="shared" si="277"/>
        <v>#VALUE!</v>
      </c>
      <c r="AT804" s="45" t="e">
        <f t="shared" si="284"/>
        <v>#VALUE!</v>
      </c>
      <c r="AU804">
        <f>VLOOKUP(AQ804,Home!$C$8:$J$207,8,FALSE)</f>
        <v>0</v>
      </c>
    </row>
    <row r="805" spans="1:47" x14ac:dyDescent="0.25">
      <c r="A805" s="6">
        <f t="shared" si="269"/>
        <v>0</v>
      </c>
      <c r="B805" s="6">
        <f t="shared" si="278"/>
        <v>0</v>
      </c>
      <c r="C805" s="6" t="str">
        <f t="shared" si="270"/>
        <v/>
      </c>
      <c r="D805" s="7">
        <f t="shared" si="271"/>
        <v>0</v>
      </c>
      <c r="E805" s="7">
        <f t="shared" si="279"/>
        <v>0</v>
      </c>
      <c r="F805" s="7" t="str">
        <f t="shared" si="272"/>
        <v/>
      </c>
      <c r="G805" s="6">
        <f t="shared" si="273"/>
        <v>0</v>
      </c>
      <c r="H805" s="6">
        <f t="shared" si="280"/>
        <v>0</v>
      </c>
      <c r="I805" s="6" t="str">
        <f t="shared" si="281"/>
        <v/>
      </c>
      <c r="J805" s="11">
        <v>802</v>
      </c>
      <c r="K805" s="11">
        <f>IF(IFERROR(VLOOKUP(J805,Home!$A$8:$B$1048576,1,FALSE),0)=0,0,1)</f>
        <v>0</v>
      </c>
      <c r="L805" s="129" t="e">
        <f>IF(VLOOKUP(O805,Home!$C$8:$R$207,6,FALSE)="","",VLOOKUP(O805,Home!$C$8:$R$207,6,FALSE))</f>
        <v>#N/A</v>
      </c>
      <c r="M805" s="129" t="e">
        <f t="shared" si="266"/>
        <v>#N/A</v>
      </c>
      <c r="N805" s="11">
        <f>SUM($K$4:K805)</f>
        <v>200</v>
      </c>
      <c r="O805" s="11" t="str">
        <f>IF(P805="","",IF(IFERROR(VLOOKUP(N805,Home!$C$8:$R$1048576,1,FALSE),"")=0,"",IFERROR(VLOOKUP(N805,Home!$C$8:$R$1048576,1,FALSE),"")))</f>
        <v/>
      </c>
      <c r="P805" s="11" t="str">
        <f>IF(IFERROR(VLOOKUP(W805,Home!$C$8:$R$1048576,3,FALSE),"")=0,"",IFERROR(VLOOKUP(W805,Home!$C$8:$R$1048576,3,FALSE),""))</f>
        <v/>
      </c>
      <c r="Q805" s="11" t="str">
        <f t="shared" si="265"/>
        <v/>
      </c>
      <c r="R805" s="130" t="e">
        <f>VLOOKUP(Q805,'Baggrund til lister'!$G$4:$H$15,2,FALSE)</f>
        <v>#N/A</v>
      </c>
      <c r="S805" s="11" t="str">
        <f t="shared" si="267"/>
        <v/>
      </c>
      <c r="T805" s="11" t="str">
        <f>IF(IFERROR(VLOOKUP(N805,Home!$C$8:$R$1048576,11,FALSE),"")=0,"",IFERROR(VLOOKUP(N805,Home!$C$8:$R$1048576,11,FALSE),""))</f>
        <v/>
      </c>
      <c r="U805" s="11" t="str">
        <f>IF(IFERROR(VLOOKUP(O805,Home!$C$8:$R$1048576,12,FALSE),"")=0,"",IFERROR(VLOOKUP(O805,Home!$C$8:$R$1048576,12,FALSE),""))</f>
        <v/>
      </c>
      <c r="V805" s="11" t="str">
        <f>IF(IFERROR(VLOOKUP(O805,Home!$C$8:$R$1048576,8,FALSE),"")=0,"",IFERROR(VLOOKUP(O805,Home!$C$8:$R$1048576,8,FALSE),""))</f>
        <v/>
      </c>
      <c r="W805" s="11" t="str">
        <f>IF(OR(VLOOKUP(N805,Home!$C$7:$I$207,6,FALSE)="",VLOOKUP(N805,Home!$C$7:$I$207,7,FALSE)=""),"FEJL",SUM(Baggrundsark!$K$4:K805))</f>
        <v>FEJL</v>
      </c>
      <c r="Y805">
        <v>802</v>
      </c>
      <c r="Z805" s="1"/>
      <c r="AC805" s="44"/>
      <c r="AD805">
        <f t="shared" si="274"/>
        <v>0</v>
      </c>
      <c r="AE805">
        <f>SUM($AD$4:AD805)</f>
        <v>1</v>
      </c>
      <c r="AF805" s="103" t="str">
        <f>IFERROR(VLOOKUP(AN805,Home!$C$8:$E$207,3,FALSE),"")</f>
        <v/>
      </c>
      <c r="AG805" s="103" t="str">
        <f>IFERROR(VLOOKUP(AN805,Home!$C$8:$E$207,2,FALSE),"")</f>
        <v/>
      </c>
      <c r="AH805" s="104" t="str">
        <f>IF(VLOOKUP(AE805,Home!$C$8:$I$207,6,FALSE)="","",VLOOKUP(AE805,Home!$C$8:$I$207,6,FALSE))</f>
        <v/>
      </c>
      <c r="AI805" s="104" t="e">
        <f t="shared" si="282"/>
        <v>#VALUE!</v>
      </c>
      <c r="AJ805" s="105" t="e">
        <f t="shared" si="275"/>
        <v>#VALUE!</v>
      </c>
      <c r="AK805" s="103" t="e">
        <f t="shared" si="268"/>
        <v>#VALUE!</v>
      </c>
      <c r="AL805" s="103" t="e">
        <f t="shared" si="276"/>
        <v>#VALUE!</v>
      </c>
      <c r="AN805" t="str">
        <f>IF(OR(VLOOKUP(AE805,Home!$C$8:$I$207,6,FALSE)="",VLOOKUP(AE805,Home!$C$8:$I$207,7,FALSE)=""),"FEJL",Baggrundsark!AE805)</f>
        <v>FEJL</v>
      </c>
      <c r="AO805">
        <f>IF(VLOOKUP(AE805,Home!$C$8:$N$207,12,FALSE)="Timelønnet",1,0)</f>
        <v>0</v>
      </c>
      <c r="AP805">
        <f>SUM($AO$4:AO805)*AO805</f>
        <v>0</v>
      </c>
      <c r="AQ805">
        <f t="shared" si="283"/>
        <v>1</v>
      </c>
      <c r="AR805" t="str">
        <f t="shared" si="283"/>
        <v/>
      </c>
      <c r="AS805" t="e">
        <f t="shared" si="277"/>
        <v>#VALUE!</v>
      </c>
      <c r="AT805" s="45" t="e">
        <f t="shared" si="284"/>
        <v>#VALUE!</v>
      </c>
      <c r="AU805">
        <f>VLOOKUP(AQ805,Home!$C$8:$J$207,8,FALSE)</f>
        <v>0</v>
      </c>
    </row>
    <row r="806" spans="1:47" x14ac:dyDescent="0.25">
      <c r="A806" s="6">
        <f t="shared" si="269"/>
        <v>0</v>
      </c>
      <c r="B806" s="6">
        <f t="shared" si="278"/>
        <v>0</v>
      </c>
      <c r="C806" s="6" t="str">
        <f t="shared" si="270"/>
        <v/>
      </c>
      <c r="D806" s="7">
        <f t="shared" si="271"/>
        <v>0</v>
      </c>
      <c r="E806" s="7">
        <f t="shared" si="279"/>
        <v>0</v>
      </c>
      <c r="F806" s="7" t="str">
        <f t="shared" si="272"/>
        <v/>
      </c>
      <c r="G806" s="6">
        <f t="shared" si="273"/>
        <v>0</v>
      </c>
      <c r="H806" s="6">
        <f t="shared" si="280"/>
        <v>0</v>
      </c>
      <c r="I806" s="6" t="str">
        <f t="shared" si="281"/>
        <v/>
      </c>
      <c r="J806" s="11">
        <v>803</v>
      </c>
      <c r="K806" s="11">
        <f>IF(IFERROR(VLOOKUP(J806,Home!$A$8:$B$1048576,1,FALSE),0)=0,0,1)</f>
        <v>0</v>
      </c>
      <c r="L806" s="129" t="e">
        <f>IF(VLOOKUP(O806,Home!$C$8:$R$207,6,FALSE)="","",VLOOKUP(O806,Home!$C$8:$R$207,6,FALSE))</f>
        <v>#N/A</v>
      </c>
      <c r="M806" s="129" t="e">
        <f t="shared" si="266"/>
        <v>#N/A</v>
      </c>
      <c r="N806" s="11">
        <f>SUM($K$4:K806)</f>
        <v>200</v>
      </c>
      <c r="O806" s="11" t="str">
        <f>IF(P806="","",IF(IFERROR(VLOOKUP(N806,Home!$C$8:$R$1048576,1,FALSE),"")=0,"",IFERROR(VLOOKUP(N806,Home!$C$8:$R$1048576,1,FALSE),"")))</f>
        <v/>
      </c>
      <c r="P806" s="11" t="str">
        <f>IF(IFERROR(VLOOKUP(W806,Home!$C$8:$R$1048576,3,FALSE),"")=0,"",IFERROR(VLOOKUP(W806,Home!$C$8:$R$1048576,3,FALSE),""))</f>
        <v/>
      </c>
      <c r="Q806" s="11" t="str">
        <f t="shared" si="265"/>
        <v/>
      </c>
      <c r="R806" s="130" t="e">
        <f>VLOOKUP(Q806,'Baggrund til lister'!$G$4:$H$15,2,FALSE)</f>
        <v>#N/A</v>
      </c>
      <c r="S806" s="11" t="str">
        <f t="shared" si="267"/>
        <v/>
      </c>
      <c r="T806" s="11" t="str">
        <f>IF(IFERROR(VLOOKUP(N806,Home!$C$8:$R$1048576,11,FALSE),"")=0,"",IFERROR(VLOOKUP(N806,Home!$C$8:$R$1048576,11,FALSE),""))</f>
        <v/>
      </c>
      <c r="U806" s="11" t="str">
        <f>IF(IFERROR(VLOOKUP(O806,Home!$C$8:$R$1048576,12,FALSE),"")=0,"",IFERROR(VLOOKUP(O806,Home!$C$8:$R$1048576,12,FALSE),""))</f>
        <v/>
      </c>
      <c r="V806" s="11" t="str">
        <f>IF(IFERROR(VLOOKUP(O806,Home!$C$8:$R$1048576,8,FALSE),"")=0,"",IFERROR(VLOOKUP(O806,Home!$C$8:$R$1048576,8,FALSE),""))</f>
        <v/>
      </c>
      <c r="W806" s="11" t="str">
        <f>IF(OR(VLOOKUP(N806,Home!$C$7:$I$207,6,FALSE)="",VLOOKUP(N806,Home!$C$7:$I$207,7,FALSE)=""),"FEJL",SUM(Baggrundsark!$K$4:K806))</f>
        <v>FEJL</v>
      </c>
      <c r="Y806">
        <v>803</v>
      </c>
      <c r="Z806" s="1"/>
      <c r="AC806" s="44"/>
      <c r="AD806">
        <f t="shared" si="274"/>
        <v>0</v>
      </c>
      <c r="AE806">
        <f>SUM($AD$4:AD806)</f>
        <v>1</v>
      </c>
      <c r="AF806" s="103" t="str">
        <f>IFERROR(VLOOKUP(AN806,Home!$C$8:$E$207,3,FALSE),"")</f>
        <v/>
      </c>
      <c r="AG806" s="103" t="str">
        <f>IFERROR(VLOOKUP(AN806,Home!$C$8:$E$207,2,FALSE),"")</f>
        <v/>
      </c>
      <c r="AH806" s="104" t="str">
        <f>IF(VLOOKUP(AE806,Home!$C$8:$I$207,6,FALSE)="","",VLOOKUP(AE806,Home!$C$8:$I$207,6,FALSE))</f>
        <v/>
      </c>
      <c r="AI806" s="104" t="e">
        <f t="shared" si="282"/>
        <v>#VALUE!</v>
      </c>
      <c r="AJ806" s="105" t="e">
        <f t="shared" si="275"/>
        <v>#VALUE!</v>
      </c>
      <c r="AK806" s="103" t="e">
        <f t="shared" si="268"/>
        <v>#VALUE!</v>
      </c>
      <c r="AL806" s="103" t="e">
        <f t="shared" si="276"/>
        <v>#VALUE!</v>
      </c>
      <c r="AN806" t="str">
        <f>IF(OR(VLOOKUP(AE806,Home!$C$8:$I$207,6,FALSE)="",VLOOKUP(AE806,Home!$C$8:$I$207,7,FALSE)=""),"FEJL",Baggrundsark!AE806)</f>
        <v>FEJL</v>
      </c>
      <c r="AO806">
        <f>IF(VLOOKUP(AE806,Home!$C$8:$N$207,12,FALSE)="Timelønnet",1,0)</f>
        <v>0</v>
      </c>
      <c r="AP806">
        <f>SUM($AO$4:AO806)*AO806</f>
        <v>0</v>
      </c>
      <c r="AQ806">
        <f t="shared" si="283"/>
        <v>1</v>
      </c>
      <c r="AR806" t="str">
        <f t="shared" si="283"/>
        <v/>
      </c>
      <c r="AS806" t="e">
        <f t="shared" si="277"/>
        <v>#VALUE!</v>
      </c>
      <c r="AT806" s="45" t="e">
        <f t="shared" si="284"/>
        <v>#VALUE!</v>
      </c>
      <c r="AU806">
        <f>VLOOKUP(AQ806,Home!$C$8:$J$207,8,FALSE)</f>
        <v>0</v>
      </c>
    </row>
    <row r="807" spans="1:47" x14ac:dyDescent="0.25">
      <c r="A807" s="6">
        <f t="shared" si="269"/>
        <v>0</v>
      </c>
      <c r="B807" s="6">
        <f t="shared" si="278"/>
        <v>0</v>
      </c>
      <c r="C807" s="6" t="str">
        <f t="shared" si="270"/>
        <v/>
      </c>
      <c r="D807" s="7">
        <f t="shared" si="271"/>
        <v>0</v>
      </c>
      <c r="E807" s="7">
        <f t="shared" si="279"/>
        <v>0</v>
      </c>
      <c r="F807" s="7" t="str">
        <f t="shared" si="272"/>
        <v/>
      </c>
      <c r="G807" s="6">
        <f t="shared" si="273"/>
        <v>0</v>
      </c>
      <c r="H807" s="6">
        <f t="shared" si="280"/>
        <v>0</v>
      </c>
      <c r="I807" s="6" t="str">
        <f t="shared" si="281"/>
        <v/>
      </c>
      <c r="J807" s="11">
        <v>804</v>
      </c>
      <c r="K807" s="11">
        <f>IF(IFERROR(VLOOKUP(J807,Home!$A$8:$B$1048576,1,FALSE),0)=0,0,1)</f>
        <v>0</v>
      </c>
      <c r="L807" s="129" t="e">
        <f>IF(VLOOKUP(O807,Home!$C$8:$R$207,6,FALSE)="","",VLOOKUP(O807,Home!$C$8:$R$207,6,FALSE))</f>
        <v>#N/A</v>
      </c>
      <c r="M807" s="129" t="e">
        <f t="shared" si="266"/>
        <v>#N/A</v>
      </c>
      <c r="N807" s="11">
        <f>SUM($K$4:K807)</f>
        <v>200</v>
      </c>
      <c r="O807" s="11" t="str">
        <f>IF(P807="","",IF(IFERROR(VLOOKUP(N807,Home!$C$8:$R$1048576,1,FALSE),"")=0,"",IFERROR(VLOOKUP(N807,Home!$C$8:$R$1048576,1,FALSE),"")))</f>
        <v/>
      </c>
      <c r="P807" s="11" t="str">
        <f>IF(IFERROR(VLOOKUP(W807,Home!$C$8:$R$1048576,3,FALSE),"")=0,"",IFERROR(VLOOKUP(W807,Home!$C$8:$R$1048576,3,FALSE),""))</f>
        <v/>
      </c>
      <c r="Q807" s="11" t="str">
        <f t="shared" si="265"/>
        <v/>
      </c>
      <c r="R807" s="130" t="e">
        <f>VLOOKUP(Q807,'Baggrund til lister'!$G$4:$H$15,2,FALSE)</f>
        <v>#N/A</v>
      </c>
      <c r="S807" s="11" t="str">
        <f t="shared" si="267"/>
        <v/>
      </c>
      <c r="T807" s="11" t="str">
        <f>IF(IFERROR(VLOOKUP(N807,Home!$C$8:$R$1048576,11,FALSE),"")=0,"",IFERROR(VLOOKUP(N807,Home!$C$8:$R$1048576,11,FALSE),""))</f>
        <v/>
      </c>
      <c r="U807" s="11" t="str">
        <f>IF(IFERROR(VLOOKUP(O807,Home!$C$8:$R$1048576,12,FALSE),"")=0,"",IFERROR(VLOOKUP(O807,Home!$C$8:$R$1048576,12,FALSE),""))</f>
        <v/>
      </c>
      <c r="V807" s="11" t="str">
        <f>IF(IFERROR(VLOOKUP(O807,Home!$C$8:$R$1048576,8,FALSE),"")=0,"",IFERROR(VLOOKUP(O807,Home!$C$8:$R$1048576,8,FALSE),""))</f>
        <v/>
      </c>
      <c r="W807" s="11" t="str">
        <f>IF(OR(VLOOKUP(N807,Home!$C$7:$I$207,6,FALSE)="",VLOOKUP(N807,Home!$C$7:$I$207,7,FALSE)=""),"FEJL",SUM(Baggrundsark!$K$4:K807))</f>
        <v>FEJL</v>
      </c>
      <c r="Y807">
        <v>804</v>
      </c>
      <c r="Z807" s="1"/>
      <c r="AC807" s="44"/>
      <c r="AD807">
        <f t="shared" si="274"/>
        <v>0</v>
      </c>
      <c r="AE807">
        <f>SUM($AD$4:AD807)</f>
        <v>1</v>
      </c>
      <c r="AF807" s="103" t="str">
        <f>IFERROR(VLOOKUP(AN807,Home!$C$8:$E$207,3,FALSE),"")</f>
        <v/>
      </c>
      <c r="AG807" s="103" t="str">
        <f>IFERROR(VLOOKUP(AN807,Home!$C$8:$E$207,2,FALSE),"")</f>
        <v/>
      </c>
      <c r="AH807" s="104" t="str">
        <f>IF(VLOOKUP(AE807,Home!$C$8:$I$207,6,FALSE)="","",VLOOKUP(AE807,Home!$C$8:$I$207,6,FALSE))</f>
        <v/>
      </c>
      <c r="AI807" s="104" t="e">
        <f t="shared" si="282"/>
        <v>#VALUE!</v>
      </c>
      <c r="AJ807" s="105" t="e">
        <f t="shared" si="275"/>
        <v>#VALUE!</v>
      </c>
      <c r="AK807" s="103" t="e">
        <f t="shared" si="268"/>
        <v>#VALUE!</v>
      </c>
      <c r="AL807" s="103" t="e">
        <f t="shared" si="276"/>
        <v>#VALUE!</v>
      </c>
      <c r="AN807" t="str">
        <f>IF(OR(VLOOKUP(AE807,Home!$C$8:$I$207,6,FALSE)="",VLOOKUP(AE807,Home!$C$8:$I$207,7,FALSE)=""),"FEJL",Baggrundsark!AE807)</f>
        <v>FEJL</v>
      </c>
      <c r="AO807">
        <f>IF(VLOOKUP(AE807,Home!$C$8:$N$207,12,FALSE)="Timelønnet",1,0)</f>
        <v>0</v>
      </c>
      <c r="AP807">
        <f>SUM($AO$4:AO807)*AO807</f>
        <v>0</v>
      </c>
      <c r="AQ807">
        <f t="shared" si="283"/>
        <v>1</v>
      </c>
      <c r="AR807" t="str">
        <f t="shared" si="283"/>
        <v/>
      </c>
      <c r="AS807" t="e">
        <f t="shared" si="277"/>
        <v>#VALUE!</v>
      </c>
      <c r="AT807" s="45" t="e">
        <f t="shared" si="284"/>
        <v>#VALUE!</v>
      </c>
      <c r="AU807">
        <f>VLOOKUP(AQ807,Home!$C$8:$J$207,8,FALSE)</f>
        <v>0</v>
      </c>
    </row>
    <row r="808" spans="1:47" x14ac:dyDescent="0.25">
      <c r="A808" s="6">
        <f t="shared" si="269"/>
        <v>0</v>
      </c>
      <c r="B808" s="6">
        <f t="shared" si="278"/>
        <v>0</v>
      </c>
      <c r="C808" s="6" t="str">
        <f t="shared" si="270"/>
        <v/>
      </c>
      <c r="D808" s="7">
        <f t="shared" si="271"/>
        <v>0</v>
      </c>
      <c r="E808" s="7">
        <f t="shared" si="279"/>
        <v>0</v>
      </c>
      <c r="F808" s="7" t="str">
        <f t="shared" si="272"/>
        <v/>
      </c>
      <c r="G808" s="6">
        <f t="shared" si="273"/>
        <v>0</v>
      </c>
      <c r="H808" s="6">
        <f t="shared" si="280"/>
        <v>0</v>
      </c>
      <c r="I808" s="6" t="str">
        <f t="shared" si="281"/>
        <v/>
      </c>
      <c r="J808" s="11">
        <v>805</v>
      </c>
      <c r="K808" s="11">
        <f>IF(IFERROR(VLOOKUP(J808,Home!$A$8:$B$1048576,1,FALSE),0)=0,0,1)</f>
        <v>0</v>
      </c>
      <c r="L808" s="129" t="e">
        <f>IF(VLOOKUP(O808,Home!$C$8:$R$207,6,FALSE)="","",VLOOKUP(O808,Home!$C$8:$R$207,6,FALSE))</f>
        <v>#N/A</v>
      </c>
      <c r="M808" s="129" t="e">
        <f t="shared" si="266"/>
        <v>#N/A</v>
      </c>
      <c r="N808" s="11">
        <f>SUM($K$4:K808)</f>
        <v>200</v>
      </c>
      <c r="O808" s="11" t="str">
        <f>IF(P808="","",IF(IFERROR(VLOOKUP(N808,Home!$C$8:$R$1048576,1,FALSE),"")=0,"",IFERROR(VLOOKUP(N808,Home!$C$8:$R$1048576,1,FALSE),"")))</f>
        <v/>
      </c>
      <c r="P808" s="11" t="str">
        <f>IF(IFERROR(VLOOKUP(W808,Home!$C$8:$R$1048576,3,FALSE),"")=0,"",IFERROR(VLOOKUP(W808,Home!$C$8:$R$1048576,3,FALSE),""))</f>
        <v/>
      </c>
      <c r="Q808" s="11" t="str">
        <f t="shared" si="265"/>
        <v/>
      </c>
      <c r="R808" s="130" t="e">
        <f>VLOOKUP(Q808,'Baggrund til lister'!$G$4:$H$15,2,FALSE)</f>
        <v>#N/A</v>
      </c>
      <c r="S808" s="11" t="str">
        <f t="shared" si="267"/>
        <v/>
      </c>
      <c r="T808" s="11" t="str">
        <f>IF(IFERROR(VLOOKUP(N808,Home!$C$8:$R$1048576,11,FALSE),"")=0,"",IFERROR(VLOOKUP(N808,Home!$C$8:$R$1048576,11,FALSE),""))</f>
        <v/>
      </c>
      <c r="U808" s="11" t="str">
        <f>IF(IFERROR(VLOOKUP(O808,Home!$C$8:$R$1048576,12,FALSE),"")=0,"",IFERROR(VLOOKUP(O808,Home!$C$8:$R$1048576,12,FALSE),""))</f>
        <v/>
      </c>
      <c r="V808" s="11" t="str">
        <f>IF(IFERROR(VLOOKUP(O808,Home!$C$8:$R$1048576,8,FALSE),"")=0,"",IFERROR(VLOOKUP(O808,Home!$C$8:$R$1048576,8,FALSE),""))</f>
        <v/>
      </c>
      <c r="W808" s="11" t="str">
        <f>IF(OR(VLOOKUP(N808,Home!$C$7:$I$207,6,FALSE)="",VLOOKUP(N808,Home!$C$7:$I$207,7,FALSE)=""),"FEJL",SUM(Baggrundsark!$K$4:K808))</f>
        <v>FEJL</v>
      </c>
      <c r="Y808">
        <v>805</v>
      </c>
      <c r="Z808" s="1"/>
      <c r="AC808" s="44"/>
      <c r="AD808">
        <f t="shared" si="274"/>
        <v>0</v>
      </c>
      <c r="AE808">
        <f>SUM($AD$4:AD808)</f>
        <v>1</v>
      </c>
      <c r="AF808" s="103" t="str">
        <f>IFERROR(VLOOKUP(AN808,Home!$C$8:$E$207,3,FALSE),"")</f>
        <v/>
      </c>
      <c r="AG808" s="103" t="str">
        <f>IFERROR(VLOOKUP(AN808,Home!$C$8:$E$207,2,FALSE),"")</f>
        <v/>
      </c>
      <c r="AH808" s="104" t="str">
        <f>IF(VLOOKUP(AE808,Home!$C$8:$I$207,6,FALSE)="","",VLOOKUP(AE808,Home!$C$8:$I$207,6,FALSE))</f>
        <v/>
      </c>
      <c r="AI808" s="104" t="e">
        <f t="shared" si="282"/>
        <v>#VALUE!</v>
      </c>
      <c r="AJ808" s="105" t="e">
        <f t="shared" si="275"/>
        <v>#VALUE!</v>
      </c>
      <c r="AK808" s="103" t="e">
        <f t="shared" si="268"/>
        <v>#VALUE!</v>
      </c>
      <c r="AL808" s="103" t="e">
        <f t="shared" si="276"/>
        <v>#VALUE!</v>
      </c>
      <c r="AN808" t="str">
        <f>IF(OR(VLOOKUP(AE808,Home!$C$8:$I$207,6,FALSE)="",VLOOKUP(AE808,Home!$C$8:$I$207,7,FALSE)=""),"FEJL",Baggrundsark!AE808)</f>
        <v>FEJL</v>
      </c>
      <c r="AO808">
        <f>IF(VLOOKUP(AE808,Home!$C$8:$N$207,12,FALSE)="Timelønnet",1,0)</f>
        <v>0</v>
      </c>
      <c r="AP808">
        <f>SUM($AO$4:AO808)*AO808</f>
        <v>0</v>
      </c>
      <c r="AQ808">
        <f t="shared" si="283"/>
        <v>1</v>
      </c>
      <c r="AR808" t="str">
        <f t="shared" si="283"/>
        <v/>
      </c>
      <c r="AS808" t="e">
        <f t="shared" si="277"/>
        <v>#VALUE!</v>
      </c>
      <c r="AT808" s="45" t="e">
        <f t="shared" si="284"/>
        <v>#VALUE!</v>
      </c>
      <c r="AU808">
        <f>VLOOKUP(AQ808,Home!$C$8:$J$207,8,FALSE)</f>
        <v>0</v>
      </c>
    </row>
    <row r="809" spans="1:47" x14ac:dyDescent="0.25">
      <c r="A809" s="6">
        <f t="shared" si="269"/>
        <v>0</v>
      </c>
      <c r="B809" s="6">
        <f t="shared" si="278"/>
        <v>0</v>
      </c>
      <c r="C809" s="6" t="str">
        <f t="shared" si="270"/>
        <v/>
      </c>
      <c r="D809" s="7">
        <f t="shared" si="271"/>
        <v>0</v>
      </c>
      <c r="E809" s="7">
        <f t="shared" si="279"/>
        <v>0</v>
      </c>
      <c r="F809" s="7" t="str">
        <f t="shared" si="272"/>
        <v/>
      </c>
      <c r="G809" s="6">
        <f t="shared" si="273"/>
        <v>0</v>
      </c>
      <c r="H809" s="6">
        <f t="shared" si="280"/>
        <v>0</v>
      </c>
      <c r="I809" s="6" t="str">
        <f t="shared" si="281"/>
        <v/>
      </c>
      <c r="J809" s="11">
        <v>806</v>
      </c>
      <c r="K809" s="11">
        <f>IF(IFERROR(VLOOKUP(J809,Home!$A$8:$B$1048576,1,FALSE),0)=0,0,1)</f>
        <v>0</v>
      </c>
      <c r="L809" s="129" t="e">
        <f>IF(VLOOKUP(O809,Home!$C$8:$R$207,6,FALSE)="","",VLOOKUP(O809,Home!$C$8:$R$207,6,FALSE))</f>
        <v>#N/A</v>
      </c>
      <c r="M809" s="129" t="e">
        <f t="shared" si="266"/>
        <v>#N/A</v>
      </c>
      <c r="N809" s="11">
        <f>SUM($K$4:K809)</f>
        <v>200</v>
      </c>
      <c r="O809" s="11" t="str">
        <f>IF(P809="","",IF(IFERROR(VLOOKUP(N809,Home!$C$8:$R$1048576,1,FALSE),"")=0,"",IFERROR(VLOOKUP(N809,Home!$C$8:$R$1048576,1,FALSE),"")))</f>
        <v/>
      </c>
      <c r="P809" s="11" t="str">
        <f>IF(IFERROR(VLOOKUP(W809,Home!$C$8:$R$1048576,3,FALSE),"")=0,"",IFERROR(VLOOKUP(W809,Home!$C$8:$R$1048576,3,FALSE),""))</f>
        <v/>
      </c>
      <c r="Q809" s="11" t="str">
        <f t="shared" si="265"/>
        <v/>
      </c>
      <c r="R809" s="130" t="e">
        <f>VLOOKUP(Q809,'Baggrund til lister'!$G$4:$H$15,2,FALSE)</f>
        <v>#N/A</v>
      </c>
      <c r="S809" s="11" t="str">
        <f t="shared" si="267"/>
        <v/>
      </c>
      <c r="T809" s="11" t="str">
        <f>IF(IFERROR(VLOOKUP(N809,Home!$C$8:$R$1048576,11,FALSE),"")=0,"",IFERROR(VLOOKUP(N809,Home!$C$8:$R$1048576,11,FALSE),""))</f>
        <v/>
      </c>
      <c r="U809" s="11" t="str">
        <f>IF(IFERROR(VLOOKUP(O809,Home!$C$8:$R$1048576,12,FALSE),"")=0,"",IFERROR(VLOOKUP(O809,Home!$C$8:$R$1048576,12,FALSE),""))</f>
        <v/>
      </c>
      <c r="V809" s="11" t="str">
        <f>IF(IFERROR(VLOOKUP(O809,Home!$C$8:$R$1048576,8,FALSE),"")=0,"",IFERROR(VLOOKUP(O809,Home!$C$8:$R$1048576,8,FALSE),""))</f>
        <v/>
      </c>
      <c r="W809" s="11" t="str">
        <f>IF(OR(VLOOKUP(N809,Home!$C$7:$I$207,6,FALSE)="",VLOOKUP(N809,Home!$C$7:$I$207,7,FALSE)=""),"FEJL",SUM(Baggrundsark!$K$4:K809))</f>
        <v>FEJL</v>
      </c>
      <c r="Y809">
        <v>806</v>
      </c>
      <c r="Z809" s="1"/>
      <c r="AC809" s="44"/>
      <c r="AD809">
        <f t="shared" si="274"/>
        <v>0</v>
      </c>
      <c r="AE809">
        <f>SUM($AD$4:AD809)</f>
        <v>1</v>
      </c>
      <c r="AF809" s="103" t="str">
        <f>IFERROR(VLOOKUP(AN809,Home!$C$8:$E$207,3,FALSE),"")</f>
        <v/>
      </c>
      <c r="AG809" s="103" t="str">
        <f>IFERROR(VLOOKUP(AN809,Home!$C$8:$E$207,2,FALSE),"")</f>
        <v/>
      </c>
      <c r="AH809" s="104" t="str">
        <f>IF(VLOOKUP(AE809,Home!$C$8:$I$207,6,FALSE)="","",VLOOKUP(AE809,Home!$C$8:$I$207,6,FALSE))</f>
        <v/>
      </c>
      <c r="AI809" s="104" t="e">
        <f t="shared" si="282"/>
        <v>#VALUE!</v>
      </c>
      <c r="AJ809" s="105" t="e">
        <f t="shared" si="275"/>
        <v>#VALUE!</v>
      </c>
      <c r="AK809" s="103" t="e">
        <f t="shared" si="268"/>
        <v>#VALUE!</v>
      </c>
      <c r="AL809" s="103" t="e">
        <f t="shared" si="276"/>
        <v>#VALUE!</v>
      </c>
      <c r="AN809" t="str">
        <f>IF(OR(VLOOKUP(AE809,Home!$C$8:$I$207,6,FALSE)="",VLOOKUP(AE809,Home!$C$8:$I$207,7,FALSE)=""),"FEJL",Baggrundsark!AE809)</f>
        <v>FEJL</v>
      </c>
      <c r="AO809">
        <f>IF(VLOOKUP(AE809,Home!$C$8:$N$207,12,FALSE)="Timelønnet",1,0)</f>
        <v>0</v>
      </c>
      <c r="AP809">
        <f>SUM($AO$4:AO809)*AO809</f>
        <v>0</v>
      </c>
      <c r="AQ809">
        <f t="shared" si="283"/>
        <v>1</v>
      </c>
      <c r="AR809" t="str">
        <f t="shared" si="283"/>
        <v/>
      </c>
      <c r="AS809" t="e">
        <f t="shared" si="277"/>
        <v>#VALUE!</v>
      </c>
      <c r="AT809" s="45" t="e">
        <f t="shared" si="284"/>
        <v>#VALUE!</v>
      </c>
      <c r="AU809">
        <f>VLOOKUP(AQ809,Home!$C$8:$J$207,8,FALSE)</f>
        <v>0</v>
      </c>
    </row>
    <row r="810" spans="1:47" x14ac:dyDescent="0.25">
      <c r="A810" s="6">
        <f t="shared" si="269"/>
        <v>0</v>
      </c>
      <c r="B810" s="6">
        <f t="shared" si="278"/>
        <v>0</v>
      </c>
      <c r="C810" s="6" t="str">
        <f t="shared" si="270"/>
        <v/>
      </c>
      <c r="D810" s="7">
        <f t="shared" si="271"/>
        <v>0</v>
      </c>
      <c r="E810" s="7">
        <f t="shared" si="279"/>
        <v>0</v>
      </c>
      <c r="F810" s="7" t="str">
        <f t="shared" si="272"/>
        <v/>
      </c>
      <c r="G810" s="6">
        <f t="shared" si="273"/>
        <v>0</v>
      </c>
      <c r="H810" s="6">
        <f t="shared" si="280"/>
        <v>0</v>
      </c>
      <c r="I810" s="6" t="str">
        <f t="shared" si="281"/>
        <v/>
      </c>
      <c r="J810" s="11">
        <v>807</v>
      </c>
      <c r="K810" s="11">
        <f>IF(IFERROR(VLOOKUP(J810,Home!$A$8:$B$1048576,1,FALSE),0)=0,0,1)</f>
        <v>0</v>
      </c>
      <c r="L810" s="129" t="e">
        <f>IF(VLOOKUP(O810,Home!$C$8:$R$207,6,FALSE)="","",VLOOKUP(O810,Home!$C$8:$R$207,6,FALSE))</f>
        <v>#N/A</v>
      </c>
      <c r="M810" s="129" t="e">
        <f t="shared" si="266"/>
        <v>#N/A</v>
      </c>
      <c r="N810" s="11">
        <f>SUM($K$4:K810)</f>
        <v>200</v>
      </c>
      <c r="O810" s="11" t="str">
        <f>IF(P810="","",IF(IFERROR(VLOOKUP(N810,Home!$C$8:$R$1048576,1,FALSE),"")=0,"",IFERROR(VLOOKUP(N810,Home!$C$8:$R$1048576,1,FALSE),"")))</f>
        <v/>
      </c>
      <c r="P810" s="11" t="str">
        <f>IF(IFERROR(VLOOKUP(W810,Home!$C$8:$R$1048576,3,FALSE),"")=0,"",IFERROR(VLOOKUP(W810,Home!$C$8:$R$1048576,3,FALSE),""))</f>
        <v/>
      </c>
      <c r="Q810" s="11" t="str">
        <f t="shared" si="265"/>
        <v/>
      </c>
      <c r="R810" s="130" t="e">
        <f>VLOOKUP(Q810,'Baggrund til lister'!$G$4:$H$15,2,FALSE)</f>
        <v>#N/A</v>
      </c>
      <c r="S810" s="11" t="str">
        <f t="shared" si="267"/>
        <v/>
      </c>
      <c r="T810" s="11" t="str">
        <f>IF(IFERROR(VLOOKUP(N810,Home!$C$8:$R$1048576,11,FALSE),"")=0,"",IFERROR(VLOOKUP(N810,Home!$C$8:$R$1048576,11,FALSE),""))</f>
        <v/>
      </c>
      <c r="U810" s="11" t="str">
        <f>IF(IFERROR(VLOOKUP(O810,Home!$C$8:$R$1048576,12,FALSE),"")=0,"",IFERROR(VLOOKUP(O810,Home!$C$8:$R$1048576,12,FALSE),""))</f>
        <v/>
      </c>
      <c r="V810" s="11" t="str">
        <f>IF(IFERROR(VLOOKUP(O810,Home!$C$8:$R$1048576,8,FALSE),"")=0,"",IFERROR(VLOOKUP(O810,Home!$C$8:$R$1048576,8,FALSE),""))</f>
        <v/>
      </c>
      <c r="W810" s="11" t="str">
        <f>IF(OR(VLOOKUP(N810,Home!$C$7:$I$207,6,FALSE)="",VLOOKUP(N810,Home!$C$7:$I$207,7,FALSE)=""),"FEJL",SUM(Baggrundsark!$K$4:K810))</f>
        <v>FEJL</v>
      </c>
      <c r="Y810">
        <v>807</v>
      </c>
      <c r="Z810" s="1"/>
      <c r="AC810" s="44"/>
      <c r="AD810">
        <f t="shared" si="274"/>
        <v>0</v>
      </c>
      <c r="AE810">
        <f>SUM($AD$4:AD810)</f>
        <v>1</v>
      </c>
      <c r="AF810" s="103" t="str">
        <f>IFERROR(VLOOKUP(AN810,Home!$C$8:$E$207,3,FALSE),"")</f>
        <v/>
      </c>
      <c r="AG810" s="103" t="str">
        <f>IFERROR(VLOOKUP(AN810,Home!$C$8:$E$207,2,FALSE),"")</f>
        <v/>
      </c>
      <c r="AH810" s="104" t="str">
        <f>IF(VLOOKUP(AE810,Home!$C$8:$I$207,6,FALSE)="","",VLOOKUP(AE810,Home!$C$8:$I$207,6,FALSE))</f>
        <v/>
      </c>
      <c r="AI810" s="104" t="e">
        <f t="shared" si="282"/>
        <v>#VALUE!</v>
      </c>
      <c r="AJ810" s="105" t="e">
        <f t="shared" si="275"/>
        <v>#VALUE!</v>
      </c>
      <c r="AK810" s="103" t="e">
        <f t="shared" si="268"/>
        <v>#VALUE!</v>
      </c>
      <c r="AL810" s="103" t="e">
        <f t="shared" si="276"/>
        <v>#VALUE!</v>
      </c>
      <c r="AN810" t="str">
        <f>IF(OR(VLOOKUP(AE810,Home!$C$8:$I$207,6,FALSE)="",VLOOKUP(AE810,Home!$C$8:$I$207,7,FALSE)=""),"FEJL",Baggrundsark!AE810)</f>
        <v>FEJL</v>
      </c>
      <c r="AO810">
        <f>IF(VLOOKUP(AE810,Home!$C$8:$N$207,12,FALSE)="Timelønnet",1,0)</f>
        <v>0</v>
      </c>
      <c r="AP810">
        <f>SUM($AO$4:AO810)*AO810</f>
        <v>0</v>
      </c>
      <c r="AQ810">
        <f t="shared" si="283"/>
        <v>1</v>
      </c>
      <c r="AR810" t="str">
        <f t="shared" si="283"/>
        <v/>
      </c>
      <c r="AS810" t="e">
        <f t="shared" si="277"/>
        <v>#VALUE!</v>
      </c>
      <c r="AT810" s="45" t="e">
        <f t="shared" si="284"/>
        <v>#VALUE!</v>
      </c>
      <c r="AU810">
        <f>VLOOKUP(AQ810,Home!$C$8:$J$207,8,FALSE)</f>
        <v>0</v>
      </c>
    </row>
    <row r="811" spans="1:47" x14ac:dyDescent="0.25">
      <c r="A811" s="6">
        <f t="shared" si="269"/>
        <v>0</v>
      </c>
      <c r="B811" s="6">
        <f t="shared" si="278"/>
        <v>0</v>
      </c>
      <c r="C811" s="6" t="str">
        <f t="shared" si="270"/>
        <v/>
      </c>
      <c r="D811" s="7">
        <f t="shared" si="271"/>
        <v>0</v>
      </c>
      <c r="E811" s="7">
        <f t="shared" si="279"/>
        <v>0</v>
      </c>
      <c r="F811" s="7" t="str">
        <f t="shared" si="272"/>
        <v/>
      </c>
      <c r="G811" s="6">
        <f t="shared" si="273"/>
        <v>0</v>
      </c>
      <c r="H811" s="6">
        <f t="shared" si="280"/>
        <v>0</v>
      </c>
      <c r="I811" s="6" t="str">
        <f t="shared" si="281"/>
        <v/>
      </c>
      <c r="J811" s="11">
        <v>808</v>
      </c>
      <c r="K811" s="11">
        <f>IF(IFERROR(VLOOKUP(J811,Home!$A$8:$B$1048576,1,FALSE),0)=0,0,1)</f>
        <v>0</v>
      </c>
      <c r="L811" s="129" t="e">
        <f>IF(VLOOKUP(O811,Home!$C$8:$R$207,6,FALSE)="","",VLOOKUP(O811,Home!$C$8:$R$207,6,FALSE))</f>
        <v>#N/A</v>
      </c>
      <c r="M811" s="129" t="e">
        <f t="shared" si="266"/>
        <v>#N/A</v>
      </c>
      <c r="N811" s="11">
        <f>SUM($K$4:K811)</f>
        <v>200</v>
      </c>
      <c r="O811" s="11" t="str">
        <f>IF(P811="","",IF(IFERROR(VLOOKUP(N811,Home!$C$8:$R$1048576,1,FALSE),"")=0,"",IFERROR(VLOOKUP(N811,Home!$C$8:$R$1048576,1,FALSE),"")))</f>
        <v/>
      </c>
      <c r="P811" s="11" t="str">
        <f>IF(IFERROR(VLOOKUP(W811,Home!$C$8:$R$1048576,3,FALSE),"")=0,"",IFERROR(VLOOKUP(W811,Home!$C$8:$R$1048576,3,FALSE),""))</f>
        <v/>
      </c>
      <c r="Q811" s="11" t="str">
        <f t="shared" si="265"/>
        <v/>
      </c>
      <c r="R811" s="130" t="e">
        <f>VLOOKUP(Q811,'Baggrund til lister'!$G$4:$H$15,2,FALSE)</f>
        <v>#N/A</v>
      </c>
      <c r="S811" s="11" t="str">
        <f t="shared" si="267"/>
        <v/>
      </c>
      <c r="T811" s="11" t="str">
        <f>IF(IFERROR(VLOOKUP(N811,Home!$C$8:$R$1048576,11,FALSE),"")=0,"",IFERROR(VLOOKUP(N811,Home!$C$8:$R$1048576,11,FALSE),""))</f>
        <v/>
      </c>
      <c r="U811" s="11" t="str">
        <f>IF(IFERROR(VLOOKUP(O811,Home!$C$8:$R$1048576,12,FALSE),"")=0,"",IFERROR(VLOOKUP(O811,Home!$C$8:$R$1048576,12,FALSE),""))</f>
        <v/>
      </c>
      <c r="V811" s="11" t="str">
        <f>IF(IFERROR(VLOOKUP(O811,Home!$C$8:$R$1048576,8,FALSE),"")=0,"",IFERROR(VLOOKUP(O811,Home!$C$8:$R$1048576,8,FALSE),""))</f>
        <v/>
      </c>
      <c r="W811" s="11" t="str">
        <f>IF(OR(VLOOKUP(N811,Home!$C$7:$I$207,6,FALSE)="",VLOOKUP(N811,Home!$C$7:$I$207,7,FALSE)=""),"FEJL",SUM(Baggrundsark!$K$4:K811))</f>
        <v>FEJL</v>
      </c>
      <c r="Y811">
        <v>808</v>
      </c>
      <c r="Z811" s="1"/>
      <c r="AC811" s="44"/>
      <c r="AD811">
        <f t="shared" si="274"/>
        <v>0</v>
      </c>
      <c r="AE811">
        <f>SUM($AD$4:AD811)</f>
        <v>1</v>
      </c>
      <c r="AF811" s="103" t="str">
        <f>IFERROR(VLOOKUP(AN811,Home!$C$8:$E$207,3,FALSE),"")</f>
        <v/>
      </c>
      <c r="AG811" s="103" t="str">
        <f>IFERROR(VLOOKUP(AN811,Home!$C$8:$E$207,2,FALSE),"")</f>
        <v/>
      </c>
      <c r="AH811" s="104" t="str">
        <f>IF(VLOOKUP(AE811,Home!$C$8:$I$207,6,FALSE)="","",VLOOKUP(AE811,Home!$C$8:$I$207,6,FALSE))</f>
        <v/>
      </c>
      <c r="AI811" s="104" t="e">
        <f t="shared" si="282"/>
        <v>#VALUE!</v>
      </c>
      <c r="AJ811" s="105" t="e">
        <f t="shared" si="275"/>
        <v>#VALUE!</v>
      </c>
      <c r="AK811" s="103" t="e">
        <f t="shared" si="268"/>
        <v>#VALUE!</v>
      </c>
      <c r="AL811" s="103" t="e">
        <f t="shared" si="276"/>
        <v>#VALUE!</v>
      </c>
      <c r="AN811" t="str">
        <f>IF(OR(VLOOKUP(AE811,Home!$C$8:$I$207,6,FALSE)="",VLOOKUP(AE811,Home!$C$8:$I$207,7,FALSE)=""),"FEJL",Baggrundsark!AE811)</f>
        <v>FEJL</v>
      </c>
      <c r="AO811">
        <f>IF(VLOOKUP(AE811,Home!$C$8:$N$207,12,FALSE)="Timelønnet",1,0)</f>
        <v>0</v>
      </c>
      <c r="AP811">
        <f>SUM($AO$4:AO811)*AO811</f>
        <v>0</v>
      </c>
      <c r="AQ811">
        <f t="shared" si="283"/>
        <v>1</v>
      </c>
      <c r="AR811" t="str">
        <f t="shared" si="283"/>
        <v/>
      </c>
      <c r="AS811" t="e">
        <f t="shared" si="277"/>
        <v>#VALUE!</v>
      </c>
      <c r="AT811" s="45" t="e">
        <f t="shared" si="284"/>
        <v>#VALUE!</v>
      </c>
      <c r="AU811">
        <f>VLOOKUP(AQ811,Home!$C$8:$J$207,8,FALSE)</f>
        <v>0</v>
      </c>
    </row>
    <row r="812" spans="1:47" x14ac:dyDescent="0.25">
      <c r="A812" s="6">
        <f t="shared" si="269"/>
        <v>0</v>
      </c>
      <c r="B812" s="6">
        <f t="shared" si="278"/>
        <v>0</v>
      </c>
      <c r="C812" s="6" t="str">
        <f t="shared" si="270"/>
        <v/>
      </c>
      <c r="D812" s="7">
        <f t="shared" si="271"/>
        <v>0</v>
      </c>
      <c r="E812" s="7">
        <f t="shared" si="279"/>
        <v>0</v>
      </c>
      <c r="F812" s="7" t="str">
        <f t="shared" si="272"/>
        <v/>
      </c>
      <c r="G812" s="6">
        <f t="shared" si="273"/>
        <v>0</v>
      </c>
      <c r="H812" s="6">
        <f t="shared" si="280"/>
        <v>0</v>
      </c>
      <c r="I812" s="6" t="str">
        <f t="shared" si="281"/>
        <v/>
      </c>
      <c r="J812" s="11">
        <v>809</v>
      </c>
      <c r="K812" s="11">
        <f>IF(IFERROR(VLOOKUP(J812,Home!$A$8:$B$1048576,1,FALSE),0)=0,0,1)</f>
        <v>0</v>
      </c>
      <c r="L812" s="129" t="e">
        <f>IF(VLOOKUP(O812,Home!$C$8:$R$207,6,FALSE)="","",VLOOKUP(O812,Home!$C$8:$R$207,6,FALSE))</f>
        <v>#N/A</v>
      </c>
      <c r="M812" s="129" t="e">
        <f t="shared" si="266"/>
        <v>#N/A</v>
      </c>
      <c r="N812" s="11">
        <f>SUM($K$4:K812)</f>
        <v>200</v>
      </c>
      <c r="O812" s="11" t="str">
        <f>IF(P812="","",IF(IFERROR(VLOOKUP(N812,Home!$C$8:$R$1048576,1,FALSE),"")=0,"",IFERROR(VLOOKUP(N812,Home!$C$8:$R$1048576,1,FALSE),"")))</f>
        <v/>
      </c>
      <c r="P812" s="11" t="str">
        <f>IF(IFERROR(VLOOKUP(W812,Home!$C$8:$R$1048576,3,FALSE),"")=0,"",IFERROR(VLOOKUP(W812,Home!$C$8:$R$1048576,3,FALSE),""))</f>
        <v/>
      </c>
      <c r="Q812" s="11" t="str">
        <f t="shared" si="265"/>
        <v/>
      </c>
      <c r="R812" s="130" t="e">
        <f>VLOOKUP(Q812,'Baggrund til lister'!$G$4:$H$15,2,FALSE)</f>
        <v>#N/A</v>
      </c>
      <c r="S812" s="11" t="str">
        <f t="shared" si="267"/>
        <v/>
      </c>
      <c r="T812" s="11" t="str">
        <f>IF(IFERROR(VLOOKUP(N812,Home!$C$8:$R$1048576,11,FALSE),"")=0,"",IFERROR(VLOOKUP(N812,Home!$C$8:$R$1048576,11,FALSE),""))</f>
        <v/>
      </c>
      <c r="U812" s="11" t="str">
        <f>IF(IFERROR(VLOOKUP(O812,Home!$C$8:$R$1048576,12,FALSE),"")=0,"",IFERROR(VLOOKUP(O812,Home!$C$8:$R$1048576,12,FALSE),""))</f>
        <v/>
      </c>
      <c r="V812" s="11" t="str">
        <f>IF(IFERROR(VLOOKUP(O812,Home!$C$8:$R$1048576,8,FALSE),"")=0,"",IFERROR(VLOOKUP(O812,Home!$C$8:$R$1048576,8,FALSE),""))</f>
        <v/>
      </c>
      <c r="W812" s="11" t="str">
        <f>IF(OR(VLOOKUP(N812,Home!$C$7:$I$207,6,FALSE)="",VLOOKUP(N812,Home!$C$7:$I$207,7,FALSE)=""),"FEJL",SUM(Baggrundsark!$K$4:K812))</f>
        <v>FEJL</v>
      </c>
      <c r="Y812">
        <v>809</v>
      </c>
      <c r="Z812" s="1"/>
      <c r="AC812" s="44"/>
      <c r="AD812">
        <f t="shared" si="274"/>
        <v>0</v>
      </c>
      <c r="AE812">
        <f>SUM($AD$4:AD812)</f>
        <v>1</v>
      </c>
      <c r="AF812" s="103" t="str">
        <f>IFERROR(VLOOKUP(AN812,Home!$C$8:$E$207,3,FALSE),"")</f>
        <v/>
      </c>
      <c r="AG812" s="103" t="str">
        <f>IFERROR(VLOOKUP(AN812,Home!$C$8:$E$207,2,FALSE),"")</f>
        <v/>
      </c>
      <c r="AH812" s="104" t="str">
        <f>IF(VLOOKUP(AE812,Home!$C$8:$I$207,6,FALSE)="","",VLOOKUP(AE812,Home!$C$8:$I$207,6,FALSE))</f>
        <v/>
      </c>
      <c r="AI812" s="104" t="e">
        <f t="shared" si="282"/>
        <v>#VALUE!</v>
      </c>
      <c r="AJ812" s="105" t="e">
        <f t="shared" si="275"/>
        <v>#VALUE!</v>
      </c>
      <c r="AK812" s="103" t="e">
        <f t="shared" si="268"/>
        <v>#VALUE!</v>
      </c>
      <c r="AL812" s="103" t="e">
        <f t="shared" si="276"/>
        <v>#VALUE!</v>
      </c>
      <c r="AN812" t="str">
        <f>IF(OR(VLOOKUP(AE812,Home!$C$8:$I$207,6,FALSE)="",VLOOKUP(AE812,Home!$C$8:$I$207,7,FALSE)=""),"FEJL",Baggrundsark!AE812)</f>
        <v>FEJL</v>
      </c>
      <c r="AO812">
        <f>IF(VLOOKUP(AE812,Home!$C$8:$N$207,12,FALSE)="Timelønnet",1,0)</f>
        <v>0</v>
      </c>
      <c r="AP812">
        <f>SUM($AO$4:AO812)*AO812</f>
        <v>0</v>
      </c>
      <c r="AQ812">
        <f t="shared" si="283"/>
        <v>1</v>
      </c>
      <c r="AR812" t="str">
        <f t="shared" si="283"/>
        <v/>
      </c>
      <c r="AS812" t="e">
        <f t="shared" si="277"/>
        <v>#VALUE!</v>
      </c>
      <c r="AT812" s="45" t="e">
        <f t="shared" si="284"/>
        <v>#VALUE!</v>
      </c>
      <c r="AU812">
        <f>VLOOKUP(AQ812,Home!$C$8:$J$207,8,FALSE)</f>
        <v>0</v>
      </c>
    </row>
    <row r="813" spans="1:47" x14ac:dyDescent="0.25">
      <c r="A813" s="6">
        <f t="shared" si="269"/>
        <v>0</v>
      </c>
      <c r="B813" s="6">
        <f t="shared" si="278"/>
        <v>0</v>
      </c>
      <c r="C813" s="6" t="str">
        <f t="shared" si="270"/>
        <v/>
      </c>
      <c r="D813" s="7">
        <f t="shared" si="271"/>
        <v>0</v>
      </c>
      <c r="E813" s="7">
        <f t="shared" si="279"/>
        <v>0</v>
      </c>
      <c r="F813" s="7" t="str">
        <f t="shared" si="272"/>
        <v/>
      </c>
      <c r="G813" s="6">
        <f t="shared" si="273"/>
        <v>0</v>
      </c>
      <c r="H813" s="6">
        <f t="shared" si="280"/>
        <v>0</v>
      </c>
      <c r="I813" s="6" t="str">
        <f t="shared" si="281"/>
        <v/>
      </c>
      <c r="J813" s="11">
        <v>810</v>
      </c>
      <c r="K813" s="11">
        <f>IF(IFERROR(VLOOKUP(J813,Home!$A$8:$B$1048576,1,FALSE),0)=0,0,1)</f>
        <v>0</v>
      </c>
      <c r="L813" s="129" t="e">
        <f>IF(VLOOKUP(O813,Home!$C$8:$R$207,6,FALSE)="","",VLOOKUP(O813,Home!$C$8:$R$207,6,FALSE))</f>
        <v>#N/A</v>
      </c>
      <c r="M813" s="129" t="e">
        <f t="shared" si="266"/>
        <v>#N/A</v>
      </c>
      <c r="N813" s="11">
        <f>SUM($K$4:K813)</f>
        <v>200</v>
      </c>
      <c r="O813" s="11" t="str">
        <f>IF(P813="","",IF(IFERROR(VLOOKUP(N813,Home!$C$8:$R$1048576,1,FALSE),"")=0,"",IFERROR(VLOOKUP(N813,Home!$C$8:$R$1048576,1,FALSE),"")))</f>
        <v/>
      </c>
      <c r="P813" s="11" t="str">
        <f>IF(IFERROR(VLOOKUP(W813,Home!$C$8:$R$1048576,3,FALSE),"")=0,"",IFERROR(VLOOKUP(W813,Home!$C$8:$R$1048576,3,FALSE),""))</f>
        <v/>
      </c>
      <c r="Q813" s="11" t="str">
        <f t="shared" si="265"/>
        <v/>
      </c>
      <c r="R813" s="130" t="e">
        <f>VLOOKUP(Q813,'Baggrund til lister'!$G$4:$H$15,2,FALSE)</f>
        <v>#N/A</v>
      </c>
      <c r="S813" s="11" t="str">
        <f t="shared" si="267"/>
        <v/>
      </c>
      <c r="T813" s="11" t="str">
        <f>IF(IFERROR(VLOOKUP(N813,Home!$C$8:$R$1048576,11,FALSE),"")=0,"",IFERROR(VLOOKUP(N813,Home!$C$8:$R$1048576,11,FALSE),""))</f>
        <v/>
      </c>
      <c r="U813" s="11" t="str">
        <f>IF(IFERROR(VLOOKUP(O813,Home!$C$8:$R$1048576,12,FALSE),"")=0,"",IFERROR(VLOOKUP(O813,Home!$C$8:$R$1048576,12,FALSE),""))</f>
        <v/>
      </c>
      <c r="V813" s="11" t="str">
        <f>IF(IFERROR(VLOOKUP(O813,Home!$C$8:$R$1048576,8,FALSE),"")=0,"",IFERROR(VLOOKUP(O813,Home!$C$8:$R$1048576,8,FALSE),""))</f>
        <v/>
      </c>
      <c r="W813" s="11" t="str">
        <f>IF(OR(VLOOKUP(N813,Home!$C$7:$I$207,6,FALSE)="",VLOOKUP(N813,Home!$C$7:$I$207,7,FALSE)=""),"FEJL",SUM(Baggrundsark!$K$4:K813))</f>
        <v>FEJL</v>
      </c>
      <c r="Y813">
        <v>810</v>
      </c>
      <c r="Z813" s="1"/>
      <c r="AC813" s="44"/>
      <c r="AD813">
        <f t="shared" si="274"/>
        <v>0</v>
      </c>
      <c r="AE813">
        <f>SUM($AD$4:AD813)</f>
        <v>1</v>
      </c>
      <c r="AF813" s="103" t="str">
        <f>IFERROR(VLOOKUP(AN813,Home!$C$8:$E$207,3,FALSE),"")</f>
        <v/>
      </c>
      <c r="AG813" s="103" t="str">
        <f>IFERROR(VLOOKUP(AN813,Home!$C$8:$E$207,2,FALSE),"")</f>
        <v/>
      </c>
      <c r="AH813" s="104" t="str">
        <f>IF(VLOOKUP(AE813,Home!$C$8:$I$207,6,FALSE)="","",VLOOKUP(AE813,Home!$C$8:$I$207,6,FALSE))</f>
        <v/>
      </c>
      <c r="AI813" s="104" t="e">
        <f t="shared" si="282"/>
        <v>#VALUE!</v>
      </c>
      <c r="AJ813" s="105" t="e">
        <f t="shared" si="275"/>
        <v>#VALUE!</v>
      </c>
      <c r="AK813" s="103" t="e">
        <f t="shared" si="268"/>
        <v>#VALUE!</v>
      </c>
      <c r="AL813" s="103" t="e">
        <f t="shared" si="276"/>
        <v>#VALUE!</v>
      </c>
      <c r="AN813" t="str">
        <f>IF(OR(VLOOKUP(AE813,Home!$C$8:$I$207,6,FALSE)="",VLOOKUP(AE813,Home!$C$8:$I$207,7,FALSE)=""),"FEJL",Baggrundsark!AE813)</f>
        <v>FEJL</v>
      </c>
      <c r="AO813">
        <f>IF(VLOOKUP(AE813,Home!$C$8:$N$207,12,FALSE)="Timelønnet",1,0)</f>
        <v>0</v>
      </c>
      <c r="AP813">
        <f>SUM($AO$4:AO813)*AO813</f>
        <v>0</v>
      </c>
      <c r="AQ813">
        <f t="shared" si="283"/>
        <v>1</v>
      </c>
      <c r="AR813" t="str">
        <f t="shared" si="283"/>
        <v/>
      </c>
      <c r="AS813" t="e">
        <f t="shared" si="277"/>
        <v>#VALUE!</v>
      </c>
      <c r="AT813" s="45" t="e">
        <f t="shared" si="284"/>
        <v>#VALUE!</v>
      </c>
      <c r="AU813">
        <f>VLOOKUP(AQ813,Home!$C$8:$J$207,8,FALSE)</f>
        <v>0</v>
      </c>
    </row>
    <row r="814" spans="1:47" x14ac:dyDescent="0.25">
      <c r="A814" s="6">
        <f t="shared" si="269"/>
        <v>0</v>
      </c>
      <c r="B814" s="6">
        <f t="shared" si="278"/>
        <v>0</v>
      </c>
      <c r="C814" s="6" t="str">
        <f t="shared" si="270"/>
        <v/>
      </c>
      <c r="D814" s="7">
        <f t="shared" si="271"/>
        <v>0</v>
      </c>
      <c r="E814" s="7">
        <f t="shared" si="279"/>
        <v>0</v>
      </c>
      <c r="F814" s="7" t="str">
        <f t="shared" si="272"/>
        <v/>
      </c>
      <c r="G814" s="6">
        <f t="shared" si="273"/>
        <v>0</v>
      </c>
      <c r="H814" s="6">
        <f t="shared" si="280"/>
        <v>0</v>
      </c>
      <c r="I814" s="6" t="str">
        <f t="shared" si="281"/>
        <v/>
      </c>
      <c r="J814" s="11">
        <v>811</v>
      </c>
      <c r="K814" s="11">
        <f>IF(IFERROR(VLOOKUP(J814,Home!$A$8:$B$1048576,1,FALSE),0)=0,0,1)</f>
        <v>0</v>
      </c>
      <c r="L814" s="129" t="e">
        <f>IF(VLOOKUP(O814,Home!$C$8:$R$207,6,FALSE)="","",VLOOKUP(O814,Home!$C$8:$R$207,6,FALSE))</f>
        <v>#N/A</v>
      </c>
      <c r="M814" s="129" t="e">
        <f t="shared" si="266"/>
        <v>#N/A</v>
      </c>
      <c r="N814" s="11">
        <f>SUM($K$4:K814)</f>
        <v>200</v>
      </c>
      <c r="O814" s="11" t="str">
        <f>IF(P814="","",IF(IFERROR(VLOOKUP(N814,Home!$C$8:$R$1048576,1,FALSE),"")=0,"",IFERROR(VLOOKUP(N814,Home!$C$8:$R$1048576,1,FALSE),"")))</f>
        <v/>
      </c>
      <c r="P814" s="11" t="str">
        <f>IF(IFERROR(VLOOKUP(W814,Home!$C$8:$R$1048576,3,FALSE),"")=0,"",IFERROR(VLOOKUP(W814,Home!$C$8:$R$1048576,3,FALSE),""))</f>
        <v/>
      </c>
      <c r="Q814" s="11" t="str">
        <f t="shared" si="265"/>
        <v/>
      </c>
      <c r="R814" s="130" t="e">
        <f>VLOOKUP(Q814,'Baggrund til lister'!$G$4:$H$15,2,FALSE)</f>
        <v>#N/A</v>
      </c>
      <c r="S814" s="11" t="str">
        <f t="shared" si="267"/>
        <v/>
      </c>
      <c r="T814" s="11" t="str">
        <f>IF(IFERROR(VLOOKUP(N814,Home!$C$8:$R$1048576,11,FALSE),"")=0,"",IFERROR(VLOOKUP(N814,Home!$C$8:$R$1048576,11,FALSE),""))</f>
        <v/>
      </c>
      <c r="U814" s="11" t="str">
        <f>IF(IFERROR(VLOOKUP(O814,Home!$C$8:$R$1048576,12,FALSE),"")=0,"",IFERROR(VLOOKUP(O814,Home!$C$8:$R$1048576,12,FALSE),""))</f>
        <v/>
      </c>
      <c r="V814" s="11" t="str">
        <f>IF(IFERROR(VLOOKUP(O814,Home!$C$8:$R$1048576,8,FALSE),"")=0,"",IFERROR(VLOOKUP(O814,Home!$C$8:$R$1048576,8,FALSE),""))</f>
        <v/>
      </c>
      <c r="W814" s="11" t="str">
        <f>IF(OR(VLOOKUP(N814,Home!$C$7:$I$207,6,FALSE)="",VLOOKUP(N814,Home!$C$7:$I$207,7,FALSE)=""),"FEJL",SUM(Baggrundsark!$K$4:K814))</f>
        <v>FEJL</v>
      </c>
      <c r="Y814">
        <v>811</v>
      </c>
      <c r="Z814" s="1"/>
      <c r="AC814" s="44"/>
      <c r="AD814">
        <f t="shared" si="274"/>
        <v>0</v>
      </c>
      <c r="AE814">
        <f>SUM($AD$4:AD814)</f>
        <v>1</v>
      </c>
      <c r="AF814" s="103" t="str">
        <f>IFERROR(VLOOKUP(AN814,Home!$C$8:$E$207,3,FALSE),"")</f>
        <v/>
      </c>
      <c r="AG814" s="103" t="str">
        <f>IFERROR(VLOOKUP(AN814,Home!$C$8:$E$207,2,FALSE),"")</f>
        <v/>
      </c>
      <c r="AH814" s="104" t="str">
        <f>IF(VLOOKUP(AE814,Home!$C$8:$I$207,6,FALSE)="","",VLOOKUP(AE814,Home!$C$8:$I$207,6,FALSE))</f>
        <v/>
      </c>
      <c r="AI814" s="104" t="e">
        <f t="shared" si="282"/>
        <v>#VALUE!</v>
      </c>
      <c r="AJ814" s="105" t="e">
        <f t="shared" si="275"/>
        <v>#VALUE!</v>
      </c>
      <c r="AK814" s="103" t="e">
        <f t="shared" si="268"/>
        <v>#VALUE!</v>
      </c>
      <c r="AL814" s="103" t="e">
        <f t="shared" si="276"/>
        <v>#VALUE!</v>
      </c>
      <c r="AN814" t="str">
        <f>IF(OR(VLOOKUP(AE814,Home!$C$8:$I$207,6,FALSE)="",VLOOKUP(AE814,Home!$C$8:$I$207,7,FALSE)=""),"FEJL",Baggrundsark!AE814)</f>
        <v>FEJL</v>
      </c>
      <c r="AO814">
        <f>IF(VLOOKUP(AE814,Home!$C$8:$N$207,12,FALSE)="Timelønnet",1,0)</f>
        <v>0</v>
      </c>
      <c r="AP814">
        <f>SUM($AO$4:AO814)*AO814</f>
        <v>0</v>
      </c>
      <c r="AQ814">
        <f t="shared" si="283"/>
        <v>1</v>
      </c>
      <c r="AR814" t="str">
        <f t="shared" si="283"/>
        <v/>
      </c>
      <c r="AS814" t="e">
        <f t="shared" si="277"/>
        <v>#VALUE!</v>
      </c>
      <c r="AT814" s="45" t="e">
        <f t="shared" si="284"/>
        <v>#VALUE!</v>
      </c>
      <c r="AU814">
        <f>VLOOKUP(AQ814,Home!$C$8:$J$207,8,FALSE)</f>
        <v>0</v>
      </c>
    </row>
    <row r="815" spans="1:47" x14ac:dyDescent="0.25">
      <c r="A815" s="6">
        <f t="shared" si="269"/>
        <v>0</v>
      </c>
      <c r="B815" s="6">
        <f t="shared" si="278"/>
        <v>0</v>
      </c>
      <c r="C815" s="6" t="str">
        <f t="shared" si="270"/>
        <v/>
      </c>
      <c r="D815" s="7">
        <f t="shared" si="271"/>
        <v>0</v>
      </c>
      <c r="E815" s="7">
        <f t="shared" si="279"/>
        <v>0</v>
      </c>
      <c r="F815" s="7" t="str">
        <f t="shared" si="272"/>
        <v/>
      </c>
      <c r="G815" s="6">
        <f t="shared" si="273"/>
        <v>0</v>
      </c>
      <c r="H815" s="6">
        <f t="shared" si="280"/>
        <v>0</v>
      </c>
      <c r="I815" s="6" t="str">
        <f t="shared" si="281"/>
        <v/>
      </c>
      <c r="J815" s="11">
        <v>812</v>
      </c>
      <c r="K815" s="11">
        <f>IF(IFERROR(VLOOKUP(J815,Home!$A$8:$B$1048576,1,FALSE),0)=0,0,1)</f>
        <v>0</v>
      </c>
      <c r="L815" s="129" t="e">
        <f>IF(VLOOKUP(O815,Home!$C$8:$R$207,6,FALSE)="","",VLOOKUP(O815,Home!$C$8:$R$207,6,FALSE))</f>
        <v>#N/A</v>
      </c>
      <c r="M815" s="129" t="e">
        <f t="shared" si="266"/>
        <v>#N/A</v>
      </c>
      <c r="N815" s="11">
        <f>SUM($K$4:K815)</f>
        <v>200</v>
      </c>
      <c r="O815" s="11" t="str">
        <f>IF(P815="","",IF(IFERROR(VLOOKUP(N815,Home!$C$8:$R$1048576,1,FALSE),"")=0,"",IFERROR(VLOOKUP(N815,Home!$C$8:$R$1048576,1,FALSE),"")))</f>
        <v/>
      </c>
      <c r="P815" s="11" t="str">
        <f>IF(IFERROR(VLOOKUP(W815,Home!$C$8:$R$1048576,3,FALSE),"")=0,"",IFERROR(VLOOKUP(W815,Home!$C$8:$R$1048576,3,FALSE),""))</f>
        <v/>
      </c>
      <c r="Q815" s="11" t="str">
        <f t="shared" si="265"/>
        <v/>
      </c>
      <c r="R815" s="130" t="e">
        <f>VLOOKUP(Q815,'Baggrund til lister'!$G$4:$H$15,2,FALSE)</f>
        <v>#N/A</v>
      </c>
      <c r="S815" s="11" t="str">
        <f t="shared" si="267"/>
        <v/>
      </c>
      <c r="T815" s="11" t="str">
        <f>IF(IFERROR(VLOOKUP(N815,Home!$C$8:$R$1048576,11,FALSE),"")=0,"",IFERROR(VLOOKUP(N815,Home!$C$8:$R$1048576,11,FALSE),""))</f>
        <v/>
      </c>
      <c r="U815" s="11" t="str">
        <f>IF(IFERROR(VLOOKUP(O815,Home!$C$8:$R$1048576,12,FALSE),"")=0,"",IFERROR(VLOOKUP(O815,Home!$C$8:$R$1048576,12,FALSE),""))</f>
        <v/>
      </c>
      <c r="V815" s="11" t="str">
        <f>IF(IFERROR(VLOOKUP(O815,Home!$C$8:$R$1048576,8,FALSE),"")=0,"",IFERROR(VLOOKUP(O815,Home!$C$8:$R$1048576,8,FALSE),""))</f>
        <v/>
      </c>
      <c r="W815" s="11" t="str">
        <f>IF(OR(VLOOKUP(N815,Home!$C$7:$I$207,6,FALSE)="",VLOOKUP(N815,Home!$C$7:$I$207,7,FALSE)=""),"FEJL",SUM(Baggrundsark!$K$4:K815))</f>
        <v>FEJL</v>
      </c>
      <c r="Y815">
        <v>812</v>
      </c>
      <c r="Z815" s="1"/>
      <c r="AC815" s="44"/>
      <c r="AD815">
        <f t="shared" si="274"/>
        <v>0</v>
      </c>
      <c r="AE815">
        <f>SUM($AD$4:AD815)</f>
        <v>1</v>
      </c>
      <c r="AF815" s="103" t="str">
        <f>IFERROR(VLOOKUP(AN815,Home!$C$8:$E$207,3,FALSE),"")</f>
        <v/>
      </c>
      <c r="AG815" s="103" t="str">
        <f>IFERROR(VLOOKUP(AN815,Home!$C$8:$E$207,2,FALSE),"")</f>
        <v/>
      </c>
      <c r="AH815" s="104" t="str">
        <f>IF(VLOOKUP(AE815,Home!$C$8:$I$207,6,FALSE)="","",VLOOKUP(AE815,Home!$C$8:$I$207,6,FALSE))</f>
        <v/>
      </c>
      <c r="AI815" s="104" t="e">
        <f t="shared" si="282"/>
        <v>#VALUE!</v>
      </c>
      <c r="AJ815" s="105" t="e">
        <f t="shared" si="275"/>
        <v>#VALUE!</v>
      </c>
      <c r="AK815" s="103" t="e">
        <f t="shared" si="268"/>
        <v>#VALUE!</v>
      </c>
      <c r="AL815" s="103" t="e">
        <f t="shared" si="276"/>
        <v>#VALUE!</v>
      </c>
      <c r="AN815" t="str">
        <f>IF(OR(VLOOKUP(AE815,Home!$C$8:$I$207,6,FALSE)="",VLOOKUP(AE815,Home!$C$8:$I$207,7,FALSE)=""),"FEJL",Baggrundsark!AE815)</f>
        <v>FEJL</v>
      </c>
      <c r="AO815">
        <f>IF(VLOOKUP(AE815,Home!$C$8:$N$207,12,FALSE)="Timelønnet",1,0)</f>
        <v>0</v>
      </c>
      <c r="AP815">
        <f>SUM($AO$4:AO815)*AO815</f>
        <v>0</v>
      </c>
      <c r="AQ815">
        <f t="shared" si="283"/>
        <v>1</v>
      </c>
      <c r="AR815" t="str">
        <f t="shared" si="283"/>
        <v/>
      </c>
      <c r="AS815" t="e">
        <f t="shared" si="277"/>
        <v>#VALUE!</v>
      </c>
      <c r="AT815" s="45" t="e">
        <f t="shared" si="284"/>
        <v>#VALUE!</v>
      </c>
      <c r="AU815">
        <f>VLOOKUP(AQ815,Home!$C$8:$J$207,8,FALSE)</f>
        <v>0</v>
      </c>
    </row>
    <row r="816" spans="1:47" x14ac:dyDescent="0.25">
      <c r="A816" s="6">
        <f t="shared" si="269"/>
        <v>0</v>
      </c>
      <c r="B816" s="6">
        <f t="shared" si="278"/>
        <v>0</v>
      </c>
      <c r="C816" s="6" t="str">
        <f t="shared" si="270"/>
        <v/>
      </c>
      <c r="D816" s="7">
        <f t="shared" si="271"/>
        <v>0</v>
      </c>
      <c r="E816" s="7">
        <f t="shared" si="279"/>
        <v>0</v>
      </c>
      <c r="F816" s="7" t="str">
        <f t="shared" si="272"/>
        <v/>
      </c>
      <c r="G816" s="6">
        <f t="shared" si="273"/>
        <v>0</v>
      </c>
      <c r="H816" s="6">
        <f t="shared" si="280"/>
        <v>0</v>
      </c>
      <c r="I816" s="6" t="str">
        <f t="shared" si="281"/>
        <v/>
      </c>
      <c r="J816" s="11">
        <v>813</v>
      </c>
      <c r="K816" s="11">
        <f>IF(IFERROR(VLOOKUP(J816,Home!$A$8:$B$1048576,1,FALSE),0)=0,0,1)</f>
        <v>0</v>
      </c>
      <c r="L816" s="129" t="e">
        <f>IF(VLOOKUP(O816,Home!$C$8:$R$207,6,FALSE)="","",VLOOKUP(O816,Home!$C$8:$R$207,6,FALSE))</f>
        <v>#N/A</v>
      </c>
      <c r="M816" s="129" t="e">
        <f t="shared" si="266"/>
        <v>#N/A</v>
      </c>
      <c r="N816" s="11">
        <f>SUM($K$4:K816)</f>
        <v>200</v>
      </c>
      <c r="O816" s="11" t="str">
        <f>IF(P816="","",IF(IFERROR(VLOOKUP(N816,Home!$C$8:$R$1048576,1,FALSE),"")=0,"",IFERROR(VLOOKUP(N816,Home!$C$8:$R$1048576,1,FALSE),"")))</f>
        <v/>
      </c>
      <c r="P816" s="11" t="str">
        <f>IF(IFERROR(VLOOKUP(W816,Home!$C$8:$R$1048576,3,FALSE),"")=0,"",IFERROR(VLOOKUP(W816,Home!$C$8:$R$1048576,3,FALSE),""))</f>
        <v/>
      </c>
      <c r="Q816" s="11" t="str">
        <f t="shared" si="265"/>
        <v/>
      </c>
      <c r="R816" s="130" t="e">
        <f>VLOOKUP(Q816,'Baggrund til lister'!$G$4:$H$15,2,FALSE)</f>
        <v>#N/A</v>
      </c>
      <c r="S816" s="11" t="str">
        <f t="shared" si="267"/>
        <v/>
      </c>
      <c r="T816" s="11" t="str">
        <f>IF(IFERROR(VLOOKUP(N816,Home!$C$8:$R$1048576,11,FALSE),"")=0,"",IFERROR(VLOOKUP(N816,Home!$C$8:$R$1048576,11,FALSE),""))</f>
        <v/>
      </c>
      <c r="U816" s="11" t="str">
        <f>IF(IFERROR(VLOOKUP(O816,Home!$C$8:$R$1048576,12,FALSE),"")=0,"",IFERROR(VLOOKUP(O816,Home!$C$8:$R$1048576,12,FALSE),""))</f>
        <v/>
      </c>
      <c r="V816" s="11" t="str">
        <f>IF(IFERROR(VLOOKUP(O816,Home!$C$8:$R$1048576,8,FALSE),"")=0,"",IFERROR(VLOOKUP(O816,Home!$C$8:$R$1048576,8,FALSE),""))</f>
        <v/>
      </c>
      <c r="W816" s="11" t="str">
        <f>IF(OR(VLOOKUP(N816,Home!$C$7:$I$207,6,FALSE)="",VLOOKUP(N816,Home!$C$7:$I$207,7,FALSE)=""),"FEJL",SUM(Baggrundsark!$K$4:K816))</f>
        <v>FEJL</v>
      </c>
      <c r="Y816">
        <v>813</v>
      </c>
      <c r="Z816" s="1"/>
      <c r="AC816" s="44"/>
      <c r="AD816">
        <f t="shared" si="274"/>
        <v>0</v>
      </c>
      <c r="AE816">
        <f>SUM($AD$4:AD816)</f>
        <v>1</v>
      </c>
      <c r="AF816" s="103" t="str">
        <f>IFERROR(VLOOKUP(AN816,Home!$C$8:$E$207,3,FALSE),"")</f>
        <v/>
      </c>
      <c r="AG816" s="103" t="str">
        <f>IFERROR(VLOOKUP(AN816,Home!$C$8:$E$207,2,FALSE),"")</f>
        <v/>
      </c>
      <c r="AH816" s="104" t="str">
        <f>IF(VLOOKUP(AE816,Home!$C$8:$I$207,6,FALSE)="","",VLOOKUP(AE816,Home!$C$8:$I$207,6,FALSE))</f>
        <v/>
      </c>
      <c r="AI816" s="104" t="e">
        <f t="shared" si="282"/>
        <v>#VALUE!</v>
      </c>
      <c r="AJ816" s="105" t="e">
        <f t="shared" si="275"/>
        <v>#VALUE!</v>
      </c>
      <c r="AK816" s="103" t="e">
        <f t="shared" si="268"/>
        <v>#VALUE!</v>
      </c>
      <c r="AL816" s="103" t="e">
        <f t="shared" si="276"/>
        <v>#VALUE!</v>
      </c>
      <c r="AN816" t="str">
        <f>IF(OR(VLOOKUP(AE816,Home!$C$8:$I$207,6,FALSE)="",VLOOKUP(AE816,Home!$C$8:$I$207,7,FALSE)=""),"FEJL",Baggrundsark!AE816)</f>
        <v>FEJL</v>
      </c>
      <c r="AO816">
        <f>IF(VLOOKUP(AE816,Home!$C$8:$N$207,12,FALSE)="Timelønnet",1,0)</f>
        <v>0</v>
      </c>
      <c r="AP816">
        <f>SUM($AO$4:AO816)*AO816</f>
        <v>0</v>
      </c>
      <c r="AQ816">
        <f t="shared" si="283"/>
        <v>1</v>
      </c>
      <c r="AR816" t="str">
        <f t="shared" si="283"/>
        <v/>
      </c>
      <c r="AS816" t="e">
        <f t="shared" si="277"/>
        <v>#VALUE!</v>
      </c>
      <c r="AT816" s="45" t="e">
        <f t="shared" si="284"/>
        <v>#VALUE!</v>
      </c>
      <c r="AU816">
        <f>VLOOKUP(AQ816,Home!$C$8:$J$207,8,FALSE)</f>
        <v>0</v>
      </c>
    </row>
    <row r="817" spans="1:47" x14ac:dyDescent="0.25">
      <c r="A817" s="6">
        <f t="shared" si="269"/>
        <v>0</v>
      </c>
      <c r="B817" s="6">
        <f t="shared" si="278"/>
        <v>0</v>
      </c>
      <c r="C817" s="6" t="str">
        <f t="shared" si="270"/>
        <v/>
      </c>
      <c r="D817" s="7">
        <f t="shared" si="271"/>
        <v>0</v>
      </c>
      <c r="E817" s="7">
        <f t="shared" si="279"/>
        <v>0</v>
      </c>
      <c r="F817" s="7" t="str">
        <f t="shared" si="272"/>
        <v/>
      </c>
      <c r="G817" s="6">
        <f t="shared" si="273"/>
        <v>0</v>
      </c>
      <c r="H817" s="6">
        <f t="shared" si="280"/>
        <v>0</v>
      </c>
      <c r="I817" s="6" t="str">
        <f t="shared" si="281"/>
        <v/>
      </c>
      <c r="J817" s="11">
        <v>814</v>
      </c>
      <c r="K817" s="11">
        <f>IF(IFERROR(VLOOKUP(J817,Home!$A$8:$B$1048576,1,FALSE),0)=0,0,1)</f>
        <v>0</v>
      </c>
      <c r="L817" s="129" t="e">
        <f>IF(VLOOKUP(O817,Home!$C$8:$R$207,6,FALSE)="","",VLOOKUP(O817,Home!$C$8:$R$207,6,FALSE))</f>
        <v>#N/A</v>
      </c>
      <c r="M817" s="129" t="e">
        <f t="shared" si="266"/>
        <v>#N/A</v>
      </c>
      <c r="N817" s="11">
        <f>SUM($K$4:K817)</f>
        <v>200</v>
      </c>
      <c r="O817" s="11" t="str">
        <f>IF(P817="","",IF(IFERROR(VLOOKUP(N817,Home!$C$8:$R$1048576,1,FALSE),"")=0,"",IFERROR(VLOOKUP(N817,Home!$C$8:$R$1048576,1,FALSE),"")))</f>
        <v/>
      </c>
      <c r="P817" s="11" t="str">
        <f>IF(IFERROR(VLOOKUP(W817,Home!$C$8:$R$1048576,3,FALSE),"")=0,"",IFERROR(VLOOKUP(W817,Home!$C$8:$R$1048576,3,FALSE),""))</f>
        <v/>
      </c>
      <c r="Q817" s="11" t="str">
        <f t="shared" si="265"/>
        <v/>
      </c>
      <c r="R817" s="130" t="e">
        <f>VLOOKUP(Q817,'Baggrund til lister'!$G$4:$H$15,2,FALSE)</f>
        <v>#N/A</v>
      </c>
      <c r="S817" s="11" t="str">
        <f t="shared" si="267"/>
        <v/>
      </c>
      <c r="T817" s="11" t="str">
        <f>IF(IFERROR(VLOOKUP(N817,Home!$C$8:$R$1048576,11,FALSE),"")=0,"",IFERROR(VLOOKUP(N817,Home!$C$8:$R$1048576,11,FALSE),""))</f>
        <v/>
      </c>
      <c r="U817" s="11" t="str">
        <f>IF(IFERROR(VLOOKUP(O817,Home!$C$8:$R$1048576,12,FALSE),"")=0,"",IFERROR(VLOOKUP(O817,Home!$C$8:$R$1048576,12,FALSE),""))</f>
        <v/>
      </c>
      <c r="V817" s="11" t="str">
        <f>IF(IFERROR(VLOOKUP(O817,Home!$C$8:$R$1048576,8,FALSE),"")=0,"",IFERROR(VLOOKUP(O817,Home!$C$8:$R$1048576,8,FALSE),""))</f>
        <v/>
      </c>
      <c r="W817" s="11" t="str">
        <f>IF(OR(VLOOKUP(N817,Home!$C$7:$I$207,6,FALSE)="",VLOOKUP(N817,Home!$C$7:$I$207,7,FALSE)=""),"FEJL",SUM(Baggrundsark!$K$4:K817))</f>
        <v>FEJL</v>
      </c>
      <c r="Y817">
        <v>814</v>
      </c>
      <c r="Z817" s="1"/>
      <c r="AC817" s="44"/>
      <c r="AD817">
        <f t="shared" si="274"/>
        <v>0</v>
      </c>
      <c r="AE817">
        <f>SUM($AD$4:AD817)</f>
        <v>1</v>
      </c>
      <c r="AF817" s="103" t="str">
        <f>IFERROR(VLOOKUP(AN817,Home!$C$8:$E$207,3,FALSE),"")</f>
        <v/>
      </c>
      <c r="AG817" s="103" t="str">
        <f>IFERROR(VLOOKUP(AN817,Home!$C$8:$E$207,2,FALSE),"")</f>
        <v/>
      </c>
      <c r="AH817" s="104" t="str">
        <f>IF(VLOOKUP(AE817,Home!$C$8:$I$207,6,FALSE)="","",VLOOKUP(AE817,Home!$C$8:$I$207,6,FALSE))</f>
        <v/>
      </c>
      <c r="AI817" s="104" t="e">
        <f t="shared" si="282"/>
        <v>#VALUE!</v>
      </c>
      <c r="AJ817" s="105" t="e">
        <f t="shared" si="275"/>
        <v>#VALUE!</v>
      </c>
      <c r="AK817" s="103" t="e">
        <f t="shared" si="268"/>
        <v>#VALUE!</v>
      </c>
      <c r="AL817" s="103" t="e">
        <f t="shared" si="276"/>
        <v>#VALUE!</v>
      </c>
      <c r="AN817" t="str">
        <f>IF(OR(VLOOKUP(AE817,Home!$C$8:$I$207,6,FALSE)="",VLOOKUP(AE817,Home!$C$8:$I$207,7,FALSE)=""),"FEJL",Baggrundsark!AE817)</f>
        <v>FEJL</v>
      </c>
      <c r="AO817">
        <f>IF(VLOOKUP(AE817,Home!$C$8:$N$207,12,FALSE)="Timelønnet",1,0)</f>
        <v>0</v>
      </c>
      <c r="AP817">
        <f>SUM($AO$4:AO817)*AO817</f>
        <v>0</v>
      </c>
      <c r="AQ817">
        <f t="shared" si="283"/>
        <v>1</v>
      </c>
      <c r="AR817" t="str">
        <f t="shared" si="283"/>
        <v/>
      </c>
      <c r="AS817" t="e">
        <f t="shared" si="277"/>
        <v>#VALUE!</v>
      </c>
      <c r="AT817" s="45" t="e">
        <f t="shared" si="284"/>
        <v>#VALUE!</v>
      </c>
      <c r="AU817">
        <f>VLOOKUP(AQ817,Home!$C$8:$J$207,8,FALSE)</f>
        <v>0</v>
      </c>
    </row>
    <row r="818" spans="1:47" x14ac:dyDescent="0.25">
      <c r="A818" s="6">
        <f t="shared" si="269"/>
        <v>0</v>
      </c>
      <c r="B818" s="6">
        <f t="shared" si="278"/>
        <v>0</v>
      </c>
      <c r="C818" s="6" t="str">
        <f t="shared" si="270"/>
        <v/>
      </c>
      <c r="D818" s="7">
        <f t="shared" si="271"/>
        <v>0</v>
      </c>
      <c r="E818" s="7">
        <f t="shared" si="279"/>
        <v>0</v>
      </c>
      <c r="F818" s="7" t="str">
        <f t="shared" si="272"/>
        <v/>
      </c>
      <c r="G818" s="6">
        <f t="shared" si="273"/>
        <v>0</v>
      </c>
      <c r="H818" s="6">
        <f t="shared" si="280"/>
        <v>0</v>
      </c>
      <c r="I818" s="6" t="str">
        <f t="shared" si="281"/>
        <v/>
      </c>
      <c r="J818" s="11">
        <v>815</v>
      </c>
      <c r="K818" s="11">
        <f>IF(IFERROR(VLOOKUP(J818,Home!$A$8:$B$1048576,1,FALSE),0)=0,0,1)</f>
        <v>0</v>
      </c>
      <c r="L818" s="129" t="e">
        <f>IF(VLOOKUP(O818,Home!$C$8:$R$207,6,FALSE)="","",VLOOKUP(O818,Home!$C$8:$R$207,6,FALSE))</f>
        <v>#N/A</v>
      </c>
      <c r="M818" s="129" t="e">
        <f t="shared" si="266"/>
        <v>#N/A</v>
      </c>
      <c r="N818" s="11">
        <f>SUM($K$4:K818)</f>
        <v>200</v>
      </c>
      <c r="O818" s="11" t="str">
        <f>IF(P818="","",IF(IFERROR(VLOOKUP(N818,Home!$C$8:$R$1048576,1,FALSE),"")=0,"",IFERROR(VLOOKUP(N818,Home!$C$8:$R$1048576,1,FALSE),"")))</f>
        <v/>
      </c>
      <c r="P818" s="11" t="str">
        <f>IF(IFERROR(VLOOKUP(W818,Home!$C$8:$R$1048576,3,FALSE),"")=0,"",IFERROR(VLOOKUP(W818,Home!$C$8:$R$1048576,3,FALSE),""))</f>
        <v/>
      </c>
      <c r="Q818" s="11" t="str">
        <f t="shared" si="265"/>
        <v/>
      </c>
      <c r="R818" s="130" t="e">
        <f>VLOOKUP(Q818,'Baggrund til lister'!$G$4:$H$15,2,FALSE)</f>
        <v>#N/A</v>
      </c>
      <c r="S818" s="11" t="str">
        <f t="shared" si="267"/>
        <v/>
      </c>
      <c r="T818" s="11" t="str">
        <f>IF(IFERROR(VLOOKUP(N818,Home!$C$8:$R$1048576,11,FALSE),"")=0,"",IFERROR(VLOOKUP(N818,Home!$C$8:$R$1048576,11,FALSE),""))</f>
        <v/>
      </c>
      <c r="U818" s="11" t="str">
        <f>IF(IFERROR(VLOOKUP(O818,Home!$C$8:$R$1048576,12,FALSE),"")=0,"",IFERROR(VLOOKUP(O818,Home!$C$8:$R$1048576,12,FALSE),""))</f>
        <v/>
      </c>
      <c r="V818" s="11" t="str">
        <f>IF(IFERROR(VLOOKUP(O818,Home!$C$8:$R$1048576,8,FALSE),"")=0,"",IFERROR(VLOOKUP(O818,Home!$C$8:$R$1048576,8,FALSE),""))</f>
        <v/>
      </c>
      <c r="W818" s="11" t="str">
        <f>IF(OR(VLOOKUP(N818,Home!$C$7:$I$207,6,FALSE)="",VLOOKUP(N818,Home!$C$7:$I$207,7,FALSE)=""),"FEJL",SUM(Baggrundsark!$K$4:K818))</f>
        <v>FEJL</v>
      </c>
      <c r="Y818">
        <v>815</v>
      </c>
      <c r="Z818" s="1"/>
      <c r="AC818" s="44"/>
      <c r="AD818">
        <f t="shared" si="274"/>
        <v>0</v>
      </c>
      <c r="AE818">
        <f>SUM($AD$4:AD818)</f>
        <v>1</v>
      </c>
      <c r="AF818" s="103" t="str">
        <f>IFERROR(VLOOKUP(AN818,Home!$C$8:$E$207,3,FALSE),"")</f>
        <v/>
      </c>
      <c r="AG818" s="103" t="str">
        <f>IFERROR(VLOOKUP(AN818,Home!$C$8:$E$207,2,FALSE),"")</f>
        <v/>
      </c>
      <c r="AH818" s="104" t="str">
        <f>IF(VLOOKUP(AE818,Home!$C$8:$I$207,6,FALSE)="","",VLOOKUP(AE818,Home!$C$8:$I$207,6,FALSE))</f>
        <v/>
      </c>
      <c r="AI818" s="104" t="e">
        <f t="shared" si="282"/>
        <v>#VALUE!</v>
      </c>
      <c r="AJ818" s="105" t="e">
        <f t="shared" si="275"/>
        <v>#VALUE!</v>
      </c>
      <c r="AK818" s="103" t="e">
        <f t="shared" si="268"/>
        <v>#VALUE!</v>
      </c>
      <c r="AL818" s="103" t="e">
        <f t="shared" si="276"/>
        <v>#VALUE!</v>
      </c>
      <c r="AN818" t="str">
        <f>IF(OR(VLOOKUP(AE818,Home!$C$8:$I$207,6,FALSE)="",VLOOKUP(AE818,Home!$C$8:$I$207,7,FALSE)=""),"FEJL",Baggrundsark!AE818)</f>
        <v>FEJL</v>
      </c>
      <c r="AO818">
        <f>IF(VLOOKUP(AE818,Home!$C$8:$N$207,12,FALSE)="Timelønnet",1,0)</f>
        <v>0</v>
      </c>
      <c r="AP818">
        <f>SUM($AO$4:AO818)*AO818</f>
        <v>0</v>
      </c>
      <c r="AQ818">
        <f t="shared" si="283"/>
        <v>1</v>
      </c>
      <c r="AR818" t="str">
        <f t="shared" si="283"/>
        <v/>
      </c>
      <c r="AS818" t="e">
        <f t="shared" si="277"/>
        <v>#VALUE!</v>
      </c>
      <c r="AT818" s="45" t="e">
        <f t="shared" si="284"/>
        <v>#VALUE!</v>
      </c>
      <c r="AU818">
        <f>VLOOKUP(AQ818,Home!$C$8:$J$207,8,FALSE)</f>
        <v>0</v>
      </c>
    </row>
    <row r="819" spans="1:47" x14ac:dyDescent="0.25">
      <c r="A819" s="6">
        <f t="shared" si="269"/>
        <v>0</v>
      </c>
      <c r="B819" s="6">
        <f t="shared" si="278"/>
        <v>0</v>
      </c>
      <c r="C819" s="6" t="str">
        <f t="shared" si="270"/>
        <v/>
      </c>
      <c r="D819" s="7">
        <f t="shared" si="271"/>
        <v>0</v>
      </c>
      <c r="E819" s="7">
        <f t="shared" si="279"/>
        <v>0</v>
      </c>
      <c r="F819" s="7" t="str">
        <f t="shared" si="272"/>
        <v/>
      </c>
      <c r="G819" s="6">
        <f t="shared" si="273"/>
        <v>0</v>
      </c>
      <c r="H819" s="6">
        <f t="shared" si="280"/>
        <v>0</v>
      </c>
      <c r="I819" s="6" t="str">
        <f t="shared" si="281"/>
        <v/>
      </c>
      <c r="J819" s="11">
        <v>816</v>
      </c>
      <c r="K819" s="11">
        <f>IF(IFERROR(VLOOKUP(J819,Home!$A$8:$B$1048576,1,FALSE),0)=0,0,1)</f>
        <v>0</v>
      </c>
      <c r="L819" s="129" t="e">
        <f>IF(VLOOKUP(O819,Home!$C$8:$R$207,6,FALSE)="","",VLOOKUP(O819,Home!$C$8:$R$207,6,FALSE))</f>
        <v>#N/A</v>
      </c>
      <c r="M819" s="129" t="e">
        <f t="shared" si="266"/>
        <v>#N/A</v>
      </c>
      <c r="N819" s="11">
        <f>SUM($K$4:K819)</f>
        <v>200</v>
      </c>
      <c r="O819" s="11" t="str">
        <f>IF(P819="","",IF(IFERROR(VLOOKUP(N819,Home!$C$8:$R$1048576,1,FALSE),"")=0,"",IFERROR(VLOOKUP(N819,Home!$C$8:$R$1048576,1,FALSE),"")))</f>
        <v/>
      </c>
      <c r="P819" s="11" t="str">
        <f>IF(IFERROR(VLOOKUP(W819,Home!$C$8:$R$1048576,3,FALSE),"")=0,"",IFERROR(VLOOKUP(W819,Home!$C$8:$R$1048576,3,FALSE),""))</f>
        <v/>
      </c>
      <c r="Q819" s="11" t="str">
        <f t="shared" si="265"/>
        <v/>
      </c>
      <c r="R819" s="130" t="e">
        <f>VLOOKUP(Q819,'Baggrund til lister'!$G$4:$H$15,2,FALSE)</f>
        <v>#N/A</v>
      </c>
      <c r="S819" s="11" t="str">
        <f t="shared" si="267"/>
        <v/>
      </c>
      <c r="T819" s="11" t="str">
        <f>IF(IFERROR(VLOOKUP(N819,Home!$C$8:$R$1048576,11,FALSE),"")=0,"",IFERROR(VLOOKUP(N819,Home!$C$8:$R$1048576,11,FALSE),""))</f>
        <v/>
      </c>
      <c r="U819" s="11" t="str">
        <f>IF(IFERROR(VLOOKUP(O819,Home!$C$8:$R$1048576,12,FALSE),"")=0,"",IFERROR(VLOOKUP(O819,Home!$C$8:$R$1048576,12,FALSE),""))</f>
        <v/>
      </c>
      <c r="V819" s="11" t="str">
        <f>IF(IFERROR(VLOOKUP(O819,Home!$C$8:$R$1048576,8,FALSE),"")=0,"",IFERROR(VLOOKUP(O819,Home!$C$8:$R$1048576,8,FALSE),""))</f>
        <v/>
      </c>
      <c r="W819" s="11" t="str">
        <f>IF(OR(VLOOKUP(N819,Home!$C$7:$I$207,6,FALSE)="",VLOOKUP(N819,Home!$C$7:$I$207,7,FALSE)=""),"FEJL",SUM(Baggrundsark!$K$4:K819))</f>
        <v>FEJL</v>
      </c>
      <c r="Y819">
        <v>816</v>
      </c>
      <c r="Z819" s="1"/>
      <c r="AC819" s="44"/>
      <c r="AD819">
        <f t="shared" si="274"/>
        <v>0</v>
      </c>
      <c r="AE819">
        <f>SUM($AD$4:AD819)</f>
        <v>1</v>
      </c>
      <c r="AF819" s="103" t="str">
        <f>IFERROR(VLOOKUP(AN819,Home!$C$8:$E$207,3,FALSE),"")</f>
        <v/>
      </c>
      <c r="AG819" s="103" t="str">
        <f>IFERROR(VLOOKUP(AN819,Home!$C$8:$E$207,2,FALSE),"")</f>
        <v/>
      </c>
      <c r="AH819" s="104" t="str">
        <f>IF(VLOOKUP(AE819,Home!$C$8:$I$207,6,FALSE)="","",VLOOKUP(AE819,Home!$C$8:$I$207,6,FALSE))</f>
        <v/>
      </c>
      <c r="AI819" s="104" t="e">
        <f t="shared" si="282"/>
        <v>#VALUE!</v>
      </c>
      <c r="AJ819" s="105" t="e">
        <f t="shared" si="275"/>
        <v>#VALUE!</v>
      </c>
      <c r="AK819" s="103" t="e">
        <f t="shared" si="268"/>
        <v>#VALUE!</v>
      </c>
      <c r="AL819" s="103" t="e">
        <f t="shared" si="276"/>
        <v>#VALUE!</v>
      </c>
      <c r="AN819" t="str">
        <f>IF(OR(VLOOKUP(AE819,Home!$C$8:$I$207,6,FALSE)="",VLOOKUP(AE819,Home!$C$8:$I$207,7,FALSE)=""),"FEJL",Baggrundsark!AE819)</f>
        <v>FEJL</v>
      </c>
      <c r="AO819">
        <f>IF(VLOOKUP(AE819,Home!$C$8:$N$207,12,FALSE)="Timelønnet",1,0)</f>
        <v>0</v>
      </c>
      <c r="AP819">
        <f>SUM($AO$4:AO819)*AO819</f>
        <v>0</v>
      </c>
      <c r="AQ819">
        <f t="shared" si="283"/>
        <v>1</v>
      </c>
      <c r="AR819" t="str">
        <f t="shared" si="283"/>
        <v/>
      </c>
      <c r="AS819" t="e">
        <f t="shared" si="277"/>
        <v>#VALUE!</v>
      </c>
      <c r="AT819" s="45" t="e">
        <f t="shared" si="284"/>
        <v>#VALUE!</v>
      </c>
      <c r="AU819">
        <f>VLOOKUP(AQ819,Home!$C$8:$J$207,8,FALSE)</f>
        <v>0</v>
      </c>
    </row>
    <row r="820" spans="1:47" x14ac:dyDescent="0.25">
      <c r="A820" s="6">
        <f t="shared" si="269"/>
        <v>0</v>
      </c>
      <c r="B820" s="6">
        <f t="shared" si="278"/>
        <v>0</v>
      </c>
      <c r="C820" s="6" t="str">
        <f t="shared" si="270"/>
        <v/>
      </c>
      <c r="D820" s="7">
        <f t="shared" si="271"/>
        <v>0</v>
      </c>
      <c r="E820" s="7">
        <f t="shared" si="279"/>
        <v>0</v>
      </c>
      <c r="F820" s="7" t="str">
        <f t="shared" si="272"/>
        <v/>
      </c>
      <c r="G820" s="6">
        <f t="shared" si="273"/>
        <v>0</v>
      </c>
      <c r="H820" s="6">
        <f t="shared" si="280"/>
        <v>0</v>
      </c>
      <c r="I820" s="6" t="str">
        <f t="shared" si="281"/>
        <v/>
      </c>
      <c r="J820" s="11">
        <v>817</v>
      </c>
      <c r="K820" s="11">
        <f>IF(IFERROR(VLOOKUP(J820,Home!$A$8:$B$1048576,1,FALSE),0)=0,0,1)</f>
        <v>0</v>
      </c>
      <c r="L820" s="129" t="e">
        <f>IF(VLOOKUP(O820,Home!$C$8:$R$207,6,FALSE)="","",VLOOKUP(O820,Home!$C$8:$R$207,6,FALSE))</f>
        <v>#N/A</v>
      </c>
      <c r="M820" s="129" t="e">
        <f t="shared" si="266"/>
        <v>#N/A</v>
      </c>
      <c r="N820" s="11">
        <f>SUM($K$4:K820)</f>
        <v>200</v>
      </c>
      <c r="O820" s="11" t="str">
        <f>IF(P820="","",IF(IFERROR(VLOOKUP(N820,Home!$C$8:$R$1048576,1,FALSE),"")=0,"",IFERROR(VLOOKUP(N820,Home!$C$8:$R$1048576,1,FALSE),"")))</f>
        <v/>
      </c>
      <c r="P820" s="11" t="str">
        <f>IF(IFERROR(VLOOKUP(W820,Home!$C$8:$R$1048576,3,FALSE),"")=0,"",IFERROR(VLOOKUP(W820,Home!$C$8:$R$1048576,3,FALSE),""))</f>
        <v/>
      </c>
      <c r="Q820" s="11" t="str">
        <f t="shared" si="265"/>
        <v/>
      </c>
      <c r="R820" s="130" t="e">
        <f>VLOOKUP(Q820,'Baggrund til lister'!$G$4:$H$15,2,FALSE)</f>
        <v>#N/A</v>
      </c>
      <c r="S820" s="11" t="str">
        <f t="shared" si="267"/>
        <v/>
      </c>
      <c r="T820" s="11" t="str">
        <f>IF(IFERROR(VLOOKUP(N820,Home!$C$8:$R$1048576,11,FALSE),"")=0,"",IFERROR(VLOOKUP(N820,Home!$C$8:$R$1048576,11,FALSE),""))</f>
        <v/>
      </c>
      <c r="U820" s="11" t="str">
        <f>IF(IFERROR(VLOOKUP(O820,Home!$C$8:$R$1048576,12,FALSE),"")=0,"",IFERROR(VLOOKUP(O820,Home!$C$8:$R$1048576,12,FALSE),""))</f>
        <v/>
      </c>
      <c r="V820" s="11" t="str">
        <f>IF(IFERROR(VLOOKUP(O820,Home!$C$8:$R$1048576,8,FALSE),"")=0,"",IFERROR(VLOOKUP(O820,Home!$C$8:$R$1048576,8,FALSE),""))</f>
        <v/>
      </c>
      <c r="W820" s="11" t="str">
        <f>IF(OR(VLOOKUP(N820,Home!$C$7:$I$207,6,FALSE)="",VLOOKUP(N820,Home!$C$7:$I$207,7,FALSE)=""),"FEJL",SUM(Baggrundsark!$K$4:K820))</f>
        <v>FEJL</v>
      </c>
      <c r="Y820">
        <v>817</v>
      </c>
      <c r="Z820" s="1"/>
      <c r="AC820" s="44"/>
      <c r="AD820">
        <f t="shared" si="274"/>
        <v>0</v>
      </c>
      <c r="AE820">
        <f>SUM($AD$4:AD820)</f>
        <v>1</v>
      </c>
      <c r="AF820" s="103" t="str">
        <f>IFERROR(VLOOKUP(AN820,Home!$C$8:$E$207,3,FALSE),"")</f>
        <v/>
      </c>
      <c r="AG820" s="103" t="str">
        <f>IFERROR(VLOOKUP(AN820,Home!$C$8:$E$207,2,FALSE),"")</f>
        <v/>
      </c>
      <c r="AH820" s="104" t="str">
        <f>IF(VLOOKUP(AE820,Home!$C$8:$I$207,6,FALSE)="","",VLOOKUP(AE820,Home!$C$8:$I$207,6,FALSE))</f>
        <v/>
      </c>
      <c r="AI820" s="104" t="e">
        <f t="shared" si="282"/>
        <v>#VALUE!</v>
      </c>
      <c r="AJ820" s="105" t="e">
        <f t="shared" si="275"/>
        <v>#VALUE!</v>
      </c>
      <c r="AK820" s="103" t="e">
        <f t="shared" si="268"/>
        <v>#VALUE!</v>
      </c>
      <c r="AL820" s="103" t="e">
        <f t="shared" si="276"/>
        <v>#VALUE!</v>
      </c>
      <c r="AN820" t="str">
        <f>IF(OR(VLOOKUP(AE820,Home!$C$8:$I$207,6,FALSE)="",VLOOKUP(AE820,Home!$C$8:$I$207,7,FALSE)=""),"FEJL",Baggrundsark!AE820)</f>
        <v>FEJL</v>
      </c>
      <c r="AO820">
        <f>IF(VLOOKUP(AE820,Home!$C$8:$N$207,12,FALSE)="Timelønnet",1,0)</f>
        <v>0</v>
      </c>
      <c r="AP820">
        <f>SUM($AO$4:AO820)*AO820</f>
        <v>0</v>
      </c>
      <c r="AQ820">
        <f t="shared" si="283"/>
        <v>1</v>
      </c>
      <c r="AR820" t="str">
        <f t="shared" si="283"/>
        <v/>
      </c>
      <c r="AS820" t="e">
        <f t="shared" si="277"/>
        <v>#VALUE!</v>
      </c>
      <c r="AT820" s="45" t="e">
        <f t="shared" si="284"/>
        <v>#VALUE!</v>
      </c>
      <c r="AU820">
        <f>VLOOKUP(AQ820,Home!$C$8:$J$207,8,FALSE)</f>
        <v>0</v>
      </c>
    </row>
    <row r="821" spans="1:47" x14ac:dyDescent="0.25">
      <c r="A821" s="6">
        <f t="shared" si="269"/>
        <v>0</v>
      </c>
      <c r="B821" s="6">
        <f t="shared" si="278"/>
        <v>0</v>
      </c>
      <c r="C821" s="6" t="str">
        <f t="shared" si="270"/>
        <v/>
      </c>
      <c r="D821" s="7">
        <f t="shared" si="271"/>
        <v>0</v>
      </c>
      <c r="E821" s="7">
        <f t="shared" si="279"/>
        <v>0</v>
      </c>
      <c r="F821" s="7" t="str">
        <f t="shared" si="272"/>
        <v/>
      </c>
      <c r="G821" s="6">
        <f t="shared" si="273"/>
        <v>0</v>
      </c>
      <c r="H821" s="6">
        <f t="shared" si="280"/>
        <v>0</v>
      </c>
      <c r="I821" s="6" t="str">
        <f t="shared" si="281"/>
        <v/>
      </c>
      <c r="J821" s="11">
        <v>818</v>
      </c>
      <c r="K821" s="11">
        <f>IF(IFERROR(VLOOKUP(J821,Home!$A$8:$B$1048576,1,FALSE),0)=0,0,1)</f>
        <v>0</v>
      </c>
      <c r="L821" s="129" t="e">
        <f>IF(VLOOKUP(O821,Home!$C$8:$R$207,6,FALSE)="","",VLOOKUP(O821,Home!$C$8:$R$207,6,FALSE))</f>
        <v>#N/A</v>
      </c>
      <c r="M821" s="129" t="e">
        <f t="shared" si="266"/>
        <v>#N/A</v>
      </c>
      <c r="N821" s="11">
        <f>SUM($K$4:K821)</f>
        <v>200</v>
      </c>
      <c r="O821" s="11" t="str">
        <f>IF(P821="","",IF(IFERROR(VLOOKUP(N821,Home!$C$8:$R$1048576,1,FALSE),"")=0,"",IFERROR(VLOOKUP(N821,Home!$C$8:$R$1048576,1,FALSE),"")))</f>
        <v/>
      </c>
      <c r="P821" s="11" t="str">
        <f>IF(IFERROR(VLOOKUP(W821,Home!$C$8:$R$1048576,3,FALSE),"")=0,"",IFERROR(VLOOKUP(W821,Home!$C$8:$R$1048576,3,FALSE),""))</f>
        <v/>
      </c>
      <c r="Q821" s="11" t="str">
        <f t="shared" si="265"/>
        <v/>
      </c>
      <c r="R821" s="130" t="e">
        <f>VLOOKUP(Q821,'Baggrund til lister'!$G$4:$H$15,2,FALSE)</f>
        <v>#N/A</v>
      </c>
      <c r="S821" s="11" t="str">
        <f t="shared" si="267"/>
        <v/>
      </c>
      <c r="T821" s="11" t="str">
        <f>IF(IFERROR(VLOOKUP(N821,Home!$C$8:$R$1048576,11,FALSE),"")=0,"",IFERROR(VLOOKUP(N821,Home!$C$8:$R$1048576,11,FALSE),""))</f>
        <v/>
      </c>
      <c r="U821" s="11" t="str">
        <f>IF(IFERROR(VLOOKUP(O821,Home!$C$8:$R$1048576,12,FALSE),"")=0,"",IFERROR(VLOOKUP(O821,Home!$C$8:$R$1048576,12,FALSE),""))</f>
        <v/>
      </c>
      <c r="V821" s="11" t="str">
        <f>IF(IFERROR(VLOOKUP(O821,Home!$C$8:$R$1048576,8,FALSE),"")=0,"",IFERROR(VLOOKUP(O821,Home!$C$8:$R$1048576,8,FALSE),""))</f>
        <v/>
      </c>
      <c r="W821" s="11" t="str">
        <f>IF(OR(VLOOKUP(N821,Home!$C$7:$I$207,6,FALSE)="",VLOOKUP(N821,Home!$C$7:$I$207,7,FALSE)=""),"FEJL",SUM(Baggrundsark!$K$4:K821))</f>
        <v>FEJL</v>
      </c>
      <c r="Y821">
        <v>818</v>
      </c>
      <c r="Z821" s="1"/>
      <c r="AC821" s="44"/>
      <c r="AD821">
        <f t="shared" si="274"/>
        <v>0</v>
      </c>
      <c r="AE821">
        <f>SUM($AD$4:AD821)</f>
        <v>1</v>
      </c>
      <c r="AF821" s="103" t="str">
        <f>IFERROR(VLOOKUP(AN821,Home!$C$8:$E$207,3,FALSE),"")</f>
        <v/>
      </c>
      <c r="AG821" s="103" t="str">
        <f>IFERROR(VLOOKUP(AN821,Home!$C$8:$E$207,2,FALSE),"")</f>
        <v/>
      </c>
      <c r="AH821" s="104" t="str">
        <f>IF(VLOOKUP(AE821,Home!$C$8:$I$207,6,FALSE)="","",VLOOKUP(AE821,Home!$C$8:$I$207,6,FALSE))</f>
        <v/>
      </c>
      <c r="AI821" s="104" t="e">
        <f t="shared" si="282"/>
        <v>#VALUE!</v>
      </c>
      <c r="AJ821" s="105" t="e">
        <f t="shared" si="275"/>
        <v>#VALUE!</v>
      </c>
      <c r="AK821" s="103" t="e">
        <f t="shared" si="268"/>
        <v>#VALUE!</v>
      </c>
      <c r="AL821" s="103" t="e">
        <f t="shared" si="276"/>
        <v>#VALUE!</v>
      </c>
      <c r="AN821" t="str">
        <f>IF(OR(VLOOKUP(AE821,Home!$C$8:$I$207,6,FALSE)="",VLOOKUP(AE821,Home!$C$8:$I$207,7,FALSE)=""),"FEJL",Baggrundsark!AE821)</f>
        <v>FEJL</v>
      </c>
      <c r="AO821">
        <f>IF(VLOOKUP(AE821,Home!$C$8:$N$207,12,FALSE)="Timelønnet",1,0)</f>
        <v>0</v>
      </c>
      <c r="AP821">
        <f>SUM($AO$4:AO821)*AO821</f>
        <v>0</v>
      </c>
      <c r="AQ821">
        <f t="shared" si="283"/>
        <v>1</v>
      </c>
      <c r="AR821" t="str">
        <f t="shared" si="283"/>
        <v/>
      </c>
      <c r="AS821" t="e">
        <f t="shared" si="277"/>
        <v>#VALUE!</v>
      </c>
      <c r="AT821" s="45" t="e">
        <f t="shared" si="284"/>
        <v>#VALUE!</v>
      </c>
      <c r="AU821">
        <f>VLOOKUP(AQ821,Home!$C$8:$J$207,8,FALSE)</f>
        <v>0</v>
      </c>
    </row>
    <row r="822" spans="1:47" x14ac:dyDescent="0.25">
      <c r="A822" s="6">
        <f t="shared" si="269"/>
        <v>0</v>
      </c>
      <c r="B822" s="6">
        <f t="shared" si="278"/>
        <v>0</v>
      </c>
      <c r="C822" s="6" t="str">
        <f t="shared" si="270"/>
        <v/>
      </c>
      <c r="D822" s="7">
        <f t="shared" si="271"/>
        <v>0</v>
      </c>
      <c r="E822" s="7">
        <f t="shared" si="279"/>
        <v>0</v>
      </c>
      <c r="F822" s="7" t="str">
        <f t="shared" si="272"/>
        <v/>
      </c>
      <c r="G822" s="6">
        <f t="shared" si="273"/>
        <v>0</v>
      </c>
      <c r="H822" s="6">
        <f t="shared" si="280"/>
        <v>0</v>
      </c>
      <c r="I822" s="6" t="str">
        <f t="shared" si="281"/>
        <v/>
      </c>
      <c r="J822" s="11">
        <v>819</v>
      </c>
      <c r="K822" s="11">
        <f>IF(IFERROR(VLOOKUP(J822,Home!$A$8:$B$1048576,1,FALSE),0)=0,0,1)</f>
        <v>0</v>
      </c>
      <c r="L822" s="129" t="e">
        <f>IF(VLOOKUP(O822,Home!$C$8:$R$207,6,FALSE)="","",VLOOKUP(O822,Home!$C$8:$R$207,6,FALSE))</f>
        <v>#N/A</v>
      </c>
      <c r="M822" s="129" t="e">
        <f t="shared" si="266"/>
        <v>#N/A</v>
      </c>
      <c r="N822" s="11">
        <f>SUM($K$4:K822)</f>
        <v>200</v>
      </c>
      <c r="O822" s="11" t="str">
        <f>IF(P822="","",IF(IFERROR(VLOOKUP(N822,Home!$C$8:$R$1048576,1,FALSE),"")=0,"",IFERROR(VLOOKUP(N822,Home!$C$8:$R$1048576,1,FALSE),"")))</f>
        <v/>
      </c>
      <c r="P822" s="11" t="str">
        <f>IF(IFERROR(VLOOKUP(W822,Home!$C$8:$R$1048576,3,FALSE),"")=0,"",IFERROR(VLOOKUP(W822,Home!$C$8:$R$1048576,3,FALSE),""))</f>
        <v/>
      </c>
      <c r="Q822" s="11" t="str">
        <f t="shared" si="265"/>
        <v/>
      </c>
      <c r="R822" s="130" t="e">
        <f>VLOOKUP(Q822,'Baggrund til lister'!$G$4:$H$15,2,FALSE)</f>
        <v>#N/A</v>
      </c>
      <c r="S822" s="11" t="str">
        <f t="shared" si="267"/>
        <v/>
      </c>
      <c r="T822" s="11" t="str">
        <f>IF(IFERROR(VLOOKUP(N822,Home!$C$8:$R$1048576,11,FALSE),"")=0,"",IFERROR(VLOOKUP(N822,Home!$C$8:$R$1048576,11,FALSE),""))</f>
        <v/>
      </c>
      <c r="U822" s="11" t="str">
        <f>IF(IFERROR(VLOOKUP(O822,Home!$C$8:$R$1048576,12,FALSE),"")=0,"",IFERROR(VLOOKUP(O822,Home!$C$8:$R$1048576,12,FALSE),""))</f>
        <v/>
      </c>
      <c r="V822" s="11" t="str">
        <f>IF(IFERROR(VLOOKUP(O822,Home!$C$8:$R$1048576,8,FALSE),"")=0,"",IFERROR(VLOOKUP(O822,Home!$C$8:$R$1048576,8,FALSE),""))</f>
        <v/>
      </c>
      <c r="W822" s="11" t="str">
        <f>IF(OR(VLOOKUP(N822,Home!$C$7:$I$207,6,FALSE)="",VLOOKUP(N822,Home!$C$7:$I$207,7,FALSE)=""),"FEJL",SUM(Baggrundsark!$K$4:K822))</f>
        <v>FEJL</v>
      </c>
      <c r="Y822">
        <v>819</v>
      </c>
      <c r="Z822" s="1"/>
      <c r="AC822" s="44"/>
      <c r="AD822">
        <f t="shared" si="274"/>
        <v>0</v>
      </c>
      <c r="AE822">
        <f>SUM($AD$4:AD822)</f>
        <v>1</v>
      </c>
      <c r="AF822" s="103" t="str">
        <f>IFERROR(VLOOKUP(AN822,Home!$C$8:$E$207,3,FALSE),"")</f>
        <v/>
      </c>
      <c r="AG822" s="103" t="str">
        <f>IFERROR(VLOOKUP(AN822,Home!$C$8:$E$207,2,FALSE),"")</f>
        <v/>
      </c>
      <c r="AH822" s="104" t="str">
        <f>IF(VLOOKUP(AE822,Home!$C$8:$I$207,6,FALSE)="","",VLOOKUP(AE822,Home!$C$8:$I$207,6,FALSE))</f>
        <v/>
      </c>
      <c r="AI822" s="104" t="e">
        <f t="shared" si="282"/>
        <v>#VALUE!</v>
      </c>
      <c r="AJ822" s="105" t="e">
        <f t="shared" si="275"/>
        <v>#VALUE!</v>
      </c>
      <c r="AK822" s="103" t="e">
        <f t="shared" si="268"/>
        <v>#VALUE!</v>
      </c>
      <c r="AL822" s="103" t="e">
        <f t="shared" si="276"/>
        <v>#VALUE!</v>
      </c>
      <c r="AN822" t="str">
        <f>IF(OR(VLOOKUP(AE822,Home!$C$8:$I$207,6,FALSE)="",VLOOKUP(AE822,Home!$C$8:$I$207,7,FALSE)=""),"FEJL",Baggrundsark!AE822)</f>
        <v>FEJL</v>
      </c>
      <c r="AO822">
        <f>IF(VLOOKUP(AE822,Home!$C$8:$N$207,12,FALSE)="Timelønnet",1,0)</f>
        <v>0</v>
      </c>
      <c r="AP822">
        <f>SUM($AO$4:AO822)*AO822</f>
        <v>0</v>
      </c>
      <c r="AQ822">
        <f t="shared" si="283"/>
        <v>1</v>
      </c>
      <c r="AR822" t="str">
        <f t="shared" si="283"/>
        <v/>
      </c>
      <c r="AS822" t="e">
        <f t="shared" si="277"/>
        <v>#VALUE!</v>
      </c>
      <c r="AT822" s="45" t="e">
        <f t="shared" si="284"/>
        <v>#VALUE!</v>
      </c>
      <c r="AU822">
        <f>VLOOKUP(AQ822,Home!$C$8:$J$207,8,FALSE)</f>
        <v>0</v>
      </c>
    </row>
    <row r="823" spans="1:47" x14ac:dyDescent="0.25">
      <c r="A823" s="6">
        <f t="shared" si="269"/>
        <v>0</v>
      </c>
      <c r="B823" s="6">
        <f t="shared" si="278"/>
        <v>0</v>
      </c>
      <c r="C823" s="6" t="str">
        <f t="shared" si="270"/>
        <v/>
      </c>
      <c r="D823" s="7">
        <f t="shared" si="271"/>
        <v>0</v>
      </c>
      <c r="E823" s="7">
        <f t="shared" si="279"/>
        <v>0</v>
      </c>
      <c r="F823" s="7" t="str">
        <f t="shared" si="272"/>
        <v/>
      </c>
      <c r="G823" s="6">
        <f t="shared" si="273"/>
        <v>0</v>
      </c>
      <c r="H823" s="6">
        <f t="shared" si="280"/>
        <v>0</v>
      </c>
      <c r="I823" s="6" t="str">
        <f t="shared" si="281"/>
        <v/>
      </c>
      <c r="J823" s="11">
        <v>820</v>
      </c>
      <c r="K823" s="11">
        <f>IF(IFERROR(VLOOKUP(J823,Home!$A$8:$B$1048576,1,FALSE),0)=0,0,1)</f>
        <v>0</v>
      </c>
      <c r="L823" s="129" t="e">
        <f>IF(VLOOKUP(O823,Home!$C$8:$R$207,6,FALSE)="","",VLOOKUP(O823,Home!$C$8:$R$207,6,FALSE))</f>
        <v>#N/A</v>
      </c>
      <c r="M823" s="129" t="e">
        <f t="shared" si="266"/>
        <v>#N/A</v>
      </c>
      <c r="N823" s="11">
        <f>SUM($K$4:K823)</f>
        <v>200</v>
      </c>
      <c r="O823" s="11" t="str">
        <f>IF(P823="","",IF(IFERROR(VLOOKUP(N823,Home!$C$8:$R$1048576,1,FALSE),"")=0,"",IFERROR(VLOOKUP(N823,Home!$C$8:$R$1048576,1,FALSE),"")))</f>
        <v/>
      </c>
      <c r="P823" s="11" t="str">
        <f>IF(IFERROR(VLOOKUP(W823,Home!$C$8:$R$1048576,3,FALSE),"")=0,"",IFERROR(VLOOKUP(W823,Home!$C$8:$R$1048576,3,FALSE),""))</f>
        <v/>
      </c>
      <c r="Q823" s="11" t="str">
        <f t="shared" si="265"/>
        <v/>
      </c>
      <c r="R823" s="130" t="e">
        <f>VLOOKUP(Q823,'Baggrund til lister'!$G$4:$H$15,2,FALSE)</f>
        <v>#N/A</v>
      </c>
      <c r="S823" s="11" t="str">
        <f t="shared" si="267"/>
        <v/>
      </c>
      <c r="T823" s="11" t="str">
        <f>IF(IFERROR(VLOOKUP(N823,Home!$C$8:$R$1048576,11,FALSE),"")=0,"",IFERROR(VLOOKUP(N823,Home!$C$8:$R$1048576,11,FALSE),""))</f>
        <v/>
      </c>
      <c r="U823" s="11" t="str">
        <f>IF(IFERROR(VLOOKUP(O823,Home!$C$8:$R$1048576,12,FALSE),"")=0,"",IFERROR(VLOOKUP(O823,Home!$C$8:$R$1048576,12,FALSE),""))</f>
        <v/>
      </c>
      <c r="V823" s="11" t="str">
        <f>IF(IFERROR(VLOOKUP(O823,Home!$C$8:$R$1048576,8,FALSE),"")=0,"",IFERROR(VLOOKUP(O823,Home!$C$8:$R$1048576,8,FALSE),""))</f>
        <v/>
      </c>
      <c r="W823" s="11" t="str">
        <f>IF(OR(VLOOKUP(N823,Home!$C$7:$I$207,6,FALSE)="",VLOOKUP(N823,Home!$C$7:$I$207,7,FALSE)=""),"FEJL",SUM(Baggrundsark!$K$4:K823))</f>
        <v>FEJL</v>
      </c>
      <c r="Y823">
        <v>820</v>
      </c>
      <c r="Z823" s="1"/>
      <c r="AC823" s="44"/>
      <c r="AD823">
        <f t="shared" si="274"/>
        <v>0</v>
      </c>
      <c r="AE823">
        <f>SUM($AD$4:AD823)</f>
        <v>1</v>
      </c>
      <c r="AF823" s="103" t="str">
        <f>IFERROR(VLOOKUP(AN823,Home!$C$8:$E$207,3,FALSE),"")</f>
        <v/>
      </c>
      <c r="AG823" s="103" t="str">
        <f>IFERROR(VLOOKUP(AN823,Home!$C$8:$E$207,2,FALSE),"")</f>
        <v/>
      </c>
      <c r="AH823" s="104" t="str">
        <f>IF(VLOOKUP(AE823,Home!$C$8:$I$207,6,FALSE)="","",VLOOKUP(AE823,Home!$C$8:$I$207,6,FALSE))</f>
        <v/>
      </c>
      <c r="AI823" s="104" t="e">
        <f t="shared" si="282"/>
        <v>#VALUE!</v>
      </c>
      <c r="AJ823" s="105" t="e">
        <f t="shared" si="275"/>
        <v>#VALUE!</v>
      </c>
      <c r="AK823" s="103" t="e">
        <f t="shared" si="268"/>
        <v>#VALUE!</v>
      </c>
      <c r="AL823" s="103" t="e">
        <f t="shared" si="276"/>
        <v>#VALUE!</v>
      </c>
      <c r="AN823" t="str">
        <f>IF(OR(VLOOKUP(AE823,Home!$C$8:$I$207,6,FALSE)="",VLOOKUP(AE823,Home!$C$8:$I$207,7,FALSE)=""),"FEJL",Baggrundsark!AE823)</f>
        <v>FEJL</v>
      </c>
      <c r="AO823">
        <f>IF(VLOOKUP(AE823,Home!$C$8:$N$207,12,FALSE)="Timelønnet",1,0)</f>
        <v>0</v>
      </c>
      <c r="AP823">
        <f>SUM($AO$4:AO823)*AO823</f>
        <v>0</v>
      </c>
      <c r="AQ823">
        <f t="shared" si="283"/>
        <v>1</v>
      </c>
      <c r="AR823" t="str">
        <f t="shared" si="283"/>
        <v/>
      </c>
      <c r="AS823" t="e">
        <f t="shared" si="277"/>
        <v>#VALUE!</v>
      </c>
      <c r="AT823" s="45" t="e">
        <f t="shared" si="284"/>
        <v>#VALUE!</v>
      </c>
      <c r="AU823">
        <f>VLOOKUP(AQ823,Home!$C$8:$J$207,8,FALSE)</f>
        <v>0</v>
      </c>
    </row>
    <row r="824" spans="1:47" x14ac:dyDescent="0.25">
      <c r="A824" s="6">
        <f t="shared" si="269"/>
        <v>0</v>
      </c>
      <c r="B824" s="6">
        <f t="shared" si="278"/>
        <v>0</v>
      </c>
      <c r="C824" s="6" t="str">
        <f t="shared" si="270"/>
        <v/>
      </c>
      <c r="D824" s="7">
        <f t="shared" si="271"/>
        <v>0</v>
      </c>
      <c r="E824" s="7">
        <f t="shared" si="279"/>
        <v>0</v>
      </c>
      <c r="F824" s="7" t="str">
        <f t="shared" si="272"/>
        <v/>
      </c>
      <c r="G824" s="6">
        <f t="shared" si="273"/>
        <v>0</v>
      </c>
      <c r="H824" s="6">
        <f t="shared" si="280"/>
        <v>0</v>
      </c>
      <c r="I824" s="6" t="str">
        <f t="shared" si="281"/>
        <v/>
      </c>
      <c r="J824" s="11">
        <v>821</v>
      </c>
      <c r="K824" s="11">
        <f>IF(IFERROR(VLOOKUP(J824,Home!$A$8:$B$1048576,1,FALSE),0)=0,0,1)</f>
        <v>0</v>
      </c>
      <c r="L824" s="129" t="e">
        <f>IF(VLOOKUP(O824,Home!$C$8:$R$207,6,FALSE)="","",VLOOKUP(O824,Home!$C$8:$R$207,6,FALSE))</f>
        <v>#N/A</v>
      </c>
      <c r="M824" s="129" t="e">
        <f t="shared" si="266"/>
        <v>#N/A</v>
      </c>
      <c r="N824" s="11">
        <f>SUM($K$4:K824)</f>
        <v>200</v>
      </c>
      <c r="O824" s="11" t="str">
        <f>IF(P824="","",IF(IFERROR(VLOOKUP(N824,Home!$C$8:$R$1048576,1,FALSE),"")=0,"",IFERROR(VLOOKUP(N824,Home!$C$8:$R$1048576,1,FALSE),"")))</f>
        <v/>
      </c>
      <c r="P824" s="11" t="str">
        <f>IF(IFERROR(VLOOKUP(W824,Home!$C$8:$R$1048576,3,FALSE),"")=0,"",IFERROR(VLOOKUP(W824,Home!$C$8:$R$1048576,3,FALSE),""))</f>
        <v/>
      </c>
      <c r="Q824" s="11" t="str">
        <f t="shared" si="265"/>
        <v/>
      </c>
      <c r="R824" s="130" t="e">
        <f>VLOOKUP(Q824,'Baggrund til lister'!$G$4:$H$15,2,FALSE)</f>
        <v>#N/A</v>
      </c>
      <c r="S824" s="11" t="str">
        <f t="shared" si="267"/>
        <v/>
      </c>
      <c r="T824" s="11" t="str">
        <f>IF(IFERROR(VLOOKUP(N824,Home!$C$8:$R$1048576,11,FALSE),"")=0,"",IFERROR(VLOOKUP(N824,Home!$C$8:$R$1048576,11,FALSE),""))</f>
        <v/>
      </c>
      <c r="U824" s="11" t="str">
        <f>IF(IFERROR(VLOOKUP(O824,Home!$C$8:$R$1048576,12,FALSE),"")=0,"",IFERROR(VLOOKUP(O824,Home!$C$8:$R$1048576,12,FALSE),""))</f>
        <v/>
      </c>
      <c r="V824" s="11" t="str">
        <f>IF(IFERROR(VLOOKUP(O824,Home!$C$8:$R$1048576,8,FALSE),"")=0,"",IFERROR(VLOOKUP(O824,Home!$C$8:$R$1048576,8,FALSE),""))</f>
        <v/>
      </c>
      <c r="W824" s="11" t="str">
        <f>IF(OR(VLOOKUP(N824,Home!$C$7:$I$207,6,FALSE)="",VLOOKUP(N824,Home!$C$7:$I$207,7,FALSE)=""),"FEJL",SUM(Baggrundsark!$K$4:K824))</f>
        <v>FEJL</v>
      </c>
      <c r="Y824">
        <v>821</v>
      </c>
      <c r="Z824" s="1"/>
      <c r="AC824" s="44"/>
      <c r="AD824">
        <f t="shared" si="274"/>
        <v>0</v>
      </c>
      <c r="AE824">
        <f>SUM($AD$4:AD824)</f>
        <v>1</v>
      </c>
      <c r="AF824" s="103" t="str">
        <f>IFERROR(VLOOKUP(AN824,Home!$C$8:$E$207,3,FALSE),"")</f>
        <v/>
      </c>
      <c r="AG824" s="103" t="str">
        <f>IFERROR(VLOOKUP(AN824,Home!$C$8:$E$207,2,FALSE),"")</f>
        <v/>
      </c>
      <c r="AH824" s="104" t="str">
        <f>IF(VLOOKUP(AE824,Home!$C$8:$I$207,6,FALSE)="","",VLOOKUP(AE824,Home!$C$8:$I$207,6,FALSE))</f>
        <v/>
      </c>
      <c r="AI824" s="104" t="e">
        <f t="shared" si="282"/>
        <v>#VALUE!</v>
      </c>
      <c r="AJ824" s="105" t="e">
        <f t="shared" si="275"/>
        <v>#VALUE!</v>
      </c>
      <c r="AK824" s="103" t="e">
        <f t="shared" si="268"/>
        <v>#VALUE!</v>
      </c>
      <c r="AL824" s="103" t="e">
        <f t="shared" si="276"/>
        <v>#VALUE!</v>
      </c>
      <c r="AN824" t="str">
        <f>IF(OR(VLOOKUP(AE824,Home!$C$8:$I$207,6,FALSE)="",VLOOKUP(AE824,Home!$C$8:$I$207,7,FALSE)=""),"FEJL",Baggrundsark!AE824)</f>
        <v>FEJL</v>
      </c>
      <c r="AO824">
        <f>IF(VLOOKUP(AE824,Home!$C$8:$N$207,12,FALSE)="Timelønnet",1,0)</f>
        <v>0</v>
      </c>
      <c r="AP824">
        <f>SUM($AO$4:AO824)*AO824</f>
        <v>0</v>
      </c>
      <c r="AQ824">
        <f t="shared" si="283"/>
        <v>1</v>
      </c>
      <c r="AR824" t="str">
        <f t="shared" si="283"/>
        <v/>
      </c>
      <c r="AS824" t="e">
        <f t="shared" si="277"/>
        <v>#VALUE!</v>
      </c>
      <c r="AT824" s="45" t="e">
        <f t="shared" si="284"/>
        <v>#VALUE!</v>
      </c>
      <c r="AU824">
        <f>VLOOKUP(AQ824,Home!$C$8:$J$207,8,FALSE)</f>
        <v>0</v>
      </c>
    </row>
    <row r="825" spans="1:47" x14ac:dyDescent="0.25">
      <c r="A825" s="6">
        <f t="shared" si="269"/>
        <v>0</v>
      </c>
      <c r="B825" s="6">
        <f t="shared" si="278"/>
        <v>0</v>
      </c>
      <c r="C825" s="6" t="str">
        <f t="shared" si="270"/>
        <v/>
      </c>
      <c r="D825" s="7">
        <f t="shared" si="271"/>
        <v>0</v>
      </c>
      <c r="E825" s="7">
        <f t="shared" si="279"/>
        <v>0</v>
      </c>
      <c r="F825" s="7" t="str">
        <f t="shared" si="272"/>
        <v/>
      </c>
      <c r="G825" s="6">
        <f t="shared" si="273"/>
        <v>0</v>
      </c>
      <c r="H825" s="6">
        <f t="shared" si="280"/>
        <v>0</v>
      </c>
      <c r="I825" s="6" t="str">
        <f t="shared" si="281"/>
        <v/>
      </c>
      <c r="J825" s="11">
        <v>822</v>
      </c>
      <c r="K825" s="11">
        <f>IF(IFERROR(VLOOKUP(J825,Home!$A$8:$B$1048576,1,FALSE),0)=0,0,1)</f>
        <v>0</v>
      </c>
      <c r="L825" s="129" t="e">
        <f>IF(VLOOKUP(O825,Home!$C$8:$R$207,6,FALSE)="","",VLOOKUP(O825,Home!$C$8:$R$207,6,FALSE))</f>
        <v>#N/A</v>
      </c>
      <c r="M825" s="129" t="e">
        <f t="shared" si="266"/>
        <v>#N/A</v>
      </c>
      <c r="N825" s="11">
        <f>SUM($K$4:K825)</f>
        <v>200</v>
      </c>
      <c r="O825" s="11" t="str">
        <f>IF(P825="","",IF(IFERROR(VLOOKUP(N825,Home!$C$8:$R$1048576,1,FALSE),"")=0,"",IFERROR(VLOOKUP(N825,Home!$C$8:$R$1048576,1,FALSE),"")))</f>
        <v/>
      </c>
      <c r="P825" s="11" t="str">
        <f>IF(IFERROR(VLOOKUP(W825,Home!$C$8:$R$1048576,3,FALSE),"")=0,"",IFERROR(VLOOKUP(W825,Home!$C$8:$R$1048576,3,FALSE),""))</f>
        <v/>
      </c>
      <c r="Q825" s="11" t="str">
        <f t="shared" ref="Q825:Q888" si="285">IFERROR(MONTH(M825),"")</f>
        <v/>
      </c>
      <c r="R825" s="130" t="e">
        <f>VLOOKUP(Q825,'Baggrund til lister'!$G$4:$H$15,2,FALSE)</f>
        <v>#N/A</v>
      </c>
      <c r="S825" s="11" t="str">
        <f t="shared" si="267"/>
        <v/>
      </c>
      <c r="T825" s="11" t="str">
        <f>IF(IFERROR(VLOOKUP(N825,Home!$C$8:$R$1048576,11,FALSE),"")=0,"",IFERROR(VLOOKUP(N825,Home!$C$8:$R$1048576,11,FALSE),""))</f>
        <v/>
      </c>
      <c r="U825" s="11" t="str">
        <f>IF(IFERROR(VLOOKUP(O825,Home!$C$8:$R$1048576,12,FALSE),"")=0,"",IFERROR(VLOOKUP(O825,Home!$C$8:$R$1048576,12,FALSE),""))</f>
        <v/>
      </c>
      <c r="V825" s="11" t="str">
        <f>IF(IFERROR(VLOOKUP(O825,Home!$C$8:$R$1048576,8,FALSE),"")=0,"",IFERROR(VLOOKUP(O825,Home!$C$8:$R$1048576,8,FALSE),""))</f>
        <v/>
      </c>
      <c r="W825" s="11" t="str">
        <f>IF(OR(VLOOKUP(N825,Home!$C$7:$I$207,6,FALSE)="",VLOOKUP(N825,Home!$C$7:$I$207,7,FALSE)=""),"FEJL",SUM(Baggrundsark!$K$4:K825))</f>
        <v>FEJL</v>
      </c>
      <c r="Y825">
        <v>822</v>
      </c>
      <c r="Z825" s="1"/>
      <c r="AC825" s="44"/>
      <c r="AD825">
        <f t="shared" si="274"/>
        <v>0</v>
      </c>
      <c r="AE825">
        <f>SUM($AD$4:AD825)</f>
        <v>1</v>
      </c>
      <c r="AF825" s="103" t="str">
        <f>IFERROR(VLOOKUP(AN825,Home!$C$8:$E$207,3,FALSE),"")</f>
        <v/>
      </c>
      <c r="AG825" s="103" t="str">
        <f>IFERROR(VLOOKUP(AN825,Home!$C$8:$E$207,2,FALSE),"")</f>
        <v/>
      </c>
      <c r="AH825" s="104" t="str">
        <f>IF(VLOOKUP(AE825,Home!$C$8:$I$207,6,FALSE)="","",VLOOKUP(AE825,Home!$C$8:$I$207,6,FALSE))</f>
        <v/>
      </c>
      <c r="AI825" s="104" t="e">
        <f t="shared" si="282"/>
        <v>#VALUE!</v>
      </c>
      <c r="AJ825" s="105" t="e">
        <f t="shared" si="275"/>
        <v>#VALUE!</v>
      </c>
      <c r="AK825" s="103" t="e">
        <f t="shared" si="268"/>
        <v>#VALUE!</v>
      </c>
      <c r="AL825" s="103" t="e">
        <f t="shared" si="276"/>
        <v>#VALUE!</v>
      </c>
      <c r="AN825" t="str">
        <f>IF(OR(VLOOKUP(AE825,Home!$C$8:$I$207,6,FALSE)="",VLOOKUP(AE825,Home!$C$8:$I$207,7,FALSE)=""),"FEJL",Baggrundsark!AE825)</f>
        <v>FEJL</v>
      </c>
      <c r="AO825">
        <f>IF(VLOOKUP(AE825,Home!$C$8:$N$207,12,FALSE)="Timelønnet",1,0)</f>
        <v>0</v>
      </c>
      <c r="AP825">
        <f>SUM($AO$4:AO825)*AO825</f>
        <v>0</v>
      </c>
      <c r="AQ825">
        <f t="shared" si="283"/>
        <v>1</v>
      </c>
      <c r="AR825" t="str">
        <f t="shared" si="283"/>
        <v/>
      </c>
      <c r="AS825" t="e">
        <f t="shared" si="277"/>
        <v>#VALUE!</v>
      </c>
      <c r="AT825" s="45" t="e">
        <f t="shared" si="284"/>
        <v>#VALUE!</v>
      </c>
      <c r="AU825">
        <f>VLOOKUP(AQ825,Home!$C$8:$J$207,8,FALSE)</f>
        <v>0</v>
      </c>
    </row>
    <row r="826" spans="1:47" x14ac:dyDescent="0.25">
      <c r="A826" s="6">
        <f t="shared" si="269"/>
        <v>0</v>
      </c>
      <c r="B826" s="6">
        <f t="shared" si="278"/>
        <v>0</v>
      </c>
      <c r="C826" s="6" t="str">
        <f t="shared" si="270"/>
        <v/>
      </c>
      <c r="D826" s="7">
        <f t="shared" si="271"/>
        <v>0</v>
      </c>
      <c r="E826" s="7">
        <f t="shared" si="279"/>
        <v>0</v>
      </c>
      <c r="F826" s="7" t="str">
        <f t="shared" si="272"/>
        <v/>
      </c>
      <c r="G826" s="6">
        <f t="shared" si="273"/>
        <v>0</v>
      </c>
      <c r="H826" s="6">
        <f t="shared" si="280"/>
        <v>0</v>
      </c>
      <c r="I826" s="6" t="str">
        <f t="shared" si="281"/>
        <v/>
      </c>
      <c r="J826" s="11">
        <v>823</v>
      </c>
      <c r="K826" s="11">
        <f>IF(IFERROR(VLOOKUP(J826,Home!$A$8:$B$1048576,1,FALSE),0)=0,0,1)</f>
        <v>0</v>
      </c>
      <c r="L826" s="129" t="e">
        <f>IF(VLOOKUP(O826,Home!$C$8:$R$207,6,FALSE)="","",VLOOKUP(O826,Home!$C$8:$R$207,6,FALSE))</f>
        <v>#N/A</v>
      </c>
      <c r="M826" s="129" t="e">
        <f t="shared" si="266"/>
        <v>#N/A</v>
      </c>
      <c r="N826" s="11">
        <f>SUM($K$4:K826)</f>
        <v>200</v>
      </c>
      <c r="O826" s="11" t="str">
        <f>IF(P826="","",IF(IFERROR(VLOOKUP(N826,Home!$C$8:$R$1048576,1,FALSE),"")=0,"",IFERROR(VLOOKUP(N826,Home!$C$8:$R$1048576,1,FALSE),"")))</f>
        <v/>
      </c>
      <c r="P826" s="11" t="str">
        <f>IF(IFERROR(VLOOKUP(W826,Home!$C$8:$R$1048576,3,FALSE),"")=0,"",IFERROR(VLOOKUP(W826,Home!$C$8:$R$1048576,3,FALSE),""))</f>
        <v/>
      </c>
      <c r="Q826" s="11" t="str">
        <f t="shared" si="285"/>
        <v/>
      </c>
      <c r="R826" s="130" t="e">
        <f>VLOOKUP(Q826,'Baggrund til lister'!$G$4:$H$15,2,FALSE)</f>
        <v>#N/A</v>
      </c>
      <c r="S826" s="11" t="str">
        <f t="shared" si="267"/>
        <v/>
      </c>
      <c r="T826" s="11" t="str">
        <f>IF(IFERROR(VLOOKUP(N826,Home!$C$8:$R$1048576,11,FALSE),"")=0,"",IFERROR(VLOOKUP(N826,Home!$C$8:$R$1048576,11,FALSE),""))</f>
        <v/>
      </c>
      <c r="U826" s="11" t="str">
        <f>IF(IFERROR(VLOOKUP(O826,Home!$C$8:$R$1048576,12,FALSE),"")=0,"",IFERROR(VLOOKUP(O826,Home!$C$8:$R$1048576,12,FALSE),""))</f>
        <v/>
      </c>
      <c r="V826" s="11" t="str">
        <f>IF(IFERROR(VLOOKUP(O826,Home!$C$8:$R$1048576,8,FALSE),"")=0,"",IFERROR(VLOOKUP(O826,Home!$C$8:$R$1048576,8,FALSE),""))</f>
        <v/>
      </c>
      <c r="W826" s="11" t="str">
        <f>IF(OR(VLOOKUP(N826,Home!$C$7:$I$207,6,FALSE)="",VLOOKUP(N826,Home!$C$7:$I$207,7,FALSE)=""),"FEJL",SUM(Baggrundsark!$K$4:K826))</f>
        <v>FEJL</v>
      </c>
      <c r="Y826">
        <v>823</v>
      </c>
      <c r="Z826" s="1"/>
      <c r="AC826" s="44"/>
      <c r="AD826">
        <f t="shared" si="274"/>
        <v>0</v>
      </c>
      <c r="AE826">
        <f>SUM($AD$4:AD826)</f>
        <v>1</v>
      </c>
      <c r="AF826" s="103" t="str">
        <f>IFERROR(VLOOKUP(AN826,Home!$C$8:$E$207,3,FALSE),"")</f>
        <v/>
      </c>
      <c r="AG826" s="103" t="str">
        <f>IFERROR(VLOOKUP(AN826,Home!$C$8:$E$207,2,FALSE),"")</f>
        <v/>
      </c>
      <c r="AH826" s="104" t="str">
        <f>IF(VLOOKUP(AE826,Home!$C$8:$I$207,6,FALSE)="","",VLOOKUP(AE826,Home!$C$8:$I$207,6,FALSE))</f>
        <v/>
      </c>
      <c r="AI826" s="104" t="e">
        <f t="shared" si="282"/>
        <v>#VALUE!</v>
      </c>
      <c r="AJ826" s="105" t="e">
        <f t="shared" si="275"/>
        <v>#VALUE!</v>
      </c>
      <c r="AK826" s="103" t="e">
        <f t="shared" si="268"/>
        <v>#VALUE!</v>
      </c>
      <c r="AL826" s="103" t="e">
        <f t="shared" si="276"/>
        <v>#VALUE!</v>
      </c>
      <c r="AN826" t="str">
        <f>IF(OR(VLOOKUP(AE826,Home!$C$8:$I$207,6,FALSE)="",VLOOKUP(AE826,Home!$C$8:$I$207,7,FALSE)=""),"FEJL",Baggrundsark!AE826)</f>
        <v>FEJL</v>
      </c>
      <c r="AO826">
        <f>IF(VLOOKUP(AE826,Home!$C$8:$N$207,12,FALSE)="Timelønnet",1,0)</f>
        <v>0</v>
      </c>
      <c r="AP826">
        <f>SUM($AO$4:AO826)*AO826</f>
        <v>0</v>
      </c>
      <c r="AQ826">
        <f t="shared" si="283"/>
        <v>1</v>
      </c>
      <c r="AR826" t="str">
        <f t="shared" si="283"/>
        <v/>
      </c>
      <c r="AS826" t="e">
        <f t="shared" si="277"/>
        <v>#VALUE!</v>
      </c>
      <c r="AT826" s="45" t="e">
        <f t="shared" si="284"/>
        <v>#VALUE!</v>
      </c>
      <c r="AU826">
        <f>VLOOKUP(AQ826,Home!$C$8:$J$207,8,FALSE)</f>
        <v>0</v>
      </c>
    </row>
    <row r="827" spans="1:47" x14ac:dyDescent="0.25">
      <c r="A827" s="6">
        <f t="shared" si="269"/>
        <v>0</v>
      </c>
      <c r="B827" s="6">
        <f t="shared" si="278"/>
        <v>0</v>
      </c>
      <c r="C827" s="6" t="str">
        <f t="shared" si="270"/>
        <v/>
      </c>
      <c r="D827" s="7">
        <f t="shared" si="271"/>
        <v>0</v>
      </c>
      <c r="E827" s="7">
        <f t="shared" si="279"/>
        <v>0</v>
      </c>
      <c r="F827" s="7" t="str">
        <f t="shared" si="272"/>
        <v/>
      </c>
      <c r="G827" s="6">
        <f t="shared" si="273"/>
        <v>0</v>
      </c>
      <c r="H827" s="6">
        <f t="shared" si="280"/>
        <v>0</v>
      </c>
      <c r="I827" s="6" t="str">
        <f t="shared" si="281"/>
        <v/>
      </c>
      <c r="J827" s="11">
        <v>824</v>
      </c>
      <c r="K827" s="11">
        <f>IF(IFERROR(VLOOKUP(J827,Home!$A$8:$B$1048576,1,FALSE),0)=0,0,1)</f>
        <v>0</v>
      </c>
      <c r="L827" s="129" t="e">
        <f>IF(VLOOKUP(O827,Home!$C$8:$R$207,6,FALSE)="","",VLOOKUP(O827,Home!$C$8:$R$207,6,FALSE))</f>
        <v>#N/A</v>
      </c>
      <c r="M827" s="129" t="e">
        <f t="shared" si="266"/>
        <v>#N/A</v>
      </c>
      <c r="N827" s="11">
        <f>SUM($K$4:K827)</f>
        <v>200</v>
      </c>
      <c r="O827" s="11" t="str">
        <f>IF(P827="","",IF(IFERROR(VLOOKUP(N827,Home!$C$8:$R$1048576,1,FALSE),"")=0,"",IFERROR(VLOOKUP(N827,Home!$C$8:$R$1048576,1,FALSE),"")))</f>
        <v/>
      </c>
      <c r="P827" s="11" t="str">
        <f>IF(IFERROR(VLOOKUP(W827,Home!$C$8:$R$1048576,3,FALSE),"")=0,"",IFERROR(VLOOKUP(W827,Home!$C$8:$R$1048576,3,FALSE),""))</f>
        <v/>
      </c>
      <c r="Q827" s="11" t="str">
        <f t="shared" si="285"/>
        <v/>
      </c>
      <c r="R827" s="130" t="e">
        <f>VLOOKUP(Q827,'Baggrund til lister'!$G$4:$H$15,2,FALSE)</f>
        <v>#N/A</v>
      </c>
      <c r="S827" s="11" t="str">
        <f t="shared" si="267"/>
        <v/>
      </c>
      <c r="T827" s="11" t="str">
        <f>IF(IFERROR(VLOOKUP(N827,Home!$C$8:$R$1048576,11,FALSE),"")=0,"",IFERROR(VLOOKUP(N827,Home!$C$8:$R$1048576,11,FALSE),""))</f>
        <v/>
      </c>
      <c r="U827" s="11" t="str">
        <f>IF(IFERROR(VLOOKUP(O827,Home!$C$8:$R$1048576,12,FALSE),"")=0,"",IFERROR(VLOOKUP(O827,Home!$C$8:$R$1048576,12,FALSE),""))</f>
        <v/>
      </c>
      <c r="V827" s="11" t="str">
        <f>IF(IFERROR(VLOOKUP(O827,Home!$C$8:$R$1048576,8,FALSE),"")=0,"",IFERROR(VLOOKUP(O827,Home!$C$8:$R$1048576,8,FALSE),""))</f>
        <v/>
      </c>
      <c r="W827" s="11" t="str">
        <f>IF(OR(VLOOKUP(N827,Home!$C$7:$I$207,6,FALSE)="",VLOOKUP(N827,Home!$C$7:$I$207,7,FALSE)=""),"FEJL",SUM(Baggrundsark!$K$4:K827))</f>
        <v>FEJL</v>
      </c>
      <c r="Y827">
        <v>824</v>
      </c>
      <c r="Z827" s="1"/>
      <c r="AC827" s="44"/>
      <c r="AD827">
        <f t="shared" si="274"/>
        <v>0</v>
      </c>
      <c r="AE827">
        <f>SUM($AD$4:AD827)</f>
        <v>1</v>
      </c>
      <c r="AF827" s="103" t="str">
        <f>IFERROR(VLOOKUP(AN827,Home!$C$8:$E$207,3,FALSE),"")</f>
        <v/>
      </c>
      <c r="AG827" s="103" t="str">
        <f>IFERROR(VLOOKUP(AN827,Home!$C$8:$E$207,2,FALSE),"")</f>
        <v/>
      </c>
      <c r="AH827" s="104" t="str">
        <f>IF(VLOOKUP(AE827,Home!$C$8:$I$207,6,FALSE)="","",VLOOKUP(AE827,Home!$C$8:$I$207,6,FALSE))</f>
        <v/>
      </c>
      <c r="AI827" s="104" t="e">
        <f t="shared" si="282"/>
        <v>#VALUE!</v>
      </c>
      <c r="AJ827" s="105" t="e">
        <f t="shared" si="275"/>
        <v>#VALUE!</v>
      </c>
      <c r="AK827" s="103" t="e">
        <f t="shared" si="268"/>
        <v>#VALUE!</v>
      </c>
      <c r="AL827" s="103" t="e">
        <f t="shared" si="276"/>
        <v>#VALUE!</v>
      </c>
      <c r="AN827" t="str">
        <f>IF(OR(VLOOKUP(AE827,Home!$C$8:$I$207,6,FALSE)="",VLOOKUP(AE827,Home!$C$8:$I$207,7,FALSE)=""),"FEJL",Baggrundsark!AE827)</f>
        <v>FEJL</v>
      </c>
      <c r="AO827">
        <f>IF(VLOOKUP(AE827,Home!$C$8:$N$207,12,FALSE)="Timelønnet",1,0)</f>
        <v>0</v>
      </c>
      <c r="AP827">
        <f>SUM($AO$4:AO827)*AO827</f>
        <v>0</v>
      </c>
      <c r="AQ827">
        <f t="shared" si="283"/>
        <v>1</v>
      </c>
      <c r="AR827" t="str">
        <f t="shared" si="283"/>
        <v/>
      </c>
      <c r="AS827" t="e">
        <f t="shared" si="277"/>
        <v>#VALUE!</v>
      </c>
      <c r="AT827" s="45" t="e">
        <f t="shared" si="284"/>
        <v>#VALUE!</v>
      </c>
      <c r="AU827">
        <f>VLOOKUP(AQ827,Home!$C$8:$J$207,8,FALSE)</f>
        <v>0</v>
      </c>
    </row>
    <row r="828" spans="1:47" x14ac:dyDescent="0.25">
      <c r="A828" s="6">
        <f t="shared" si="269"/>
        <v>0</v>
      </c>
      <c r="B828" s="6">
        <f t="shared" si="278"/>
        <v>0</v>
      </c>
      <c r="C828" s="6" t="str">
        <f t="shared" si="270"/>
        <v/>
      </c>
      <c r="D828" s="7">
        <f t="shared" si="271"/>
        <v>0</v>
      </c>
      <c r="E828" s="7">
        <f t="shared" si="279"/>
        <v>0</v>
      </c>
      <c r="F828" s="7" t="str">
        <f t="shared" si="272"/>
        <v/>
      </c>
      <c r="G828" s="6">
        <f t="shared" si="273"/>
        <v>0</v>
      </c>
      <c r="H828" s="6">
        <f t="shared" si="280"/>
        <v>0</v>
      </c>
      <c r="I828" s="6" t="str">
        <f t="shared" si="281"/>
        <v/>
      </c>
      <c r="J828" s="11">
        <v>825</v>
      </c>
      <c r="K828" s="11">
        <f>IF(IFERROR(VLOOKUP(J828,Home!$A$8:$B$1048576,1,FALSE),0)=0,0,1)</f>
        <v>0</v>
      </c>
      <c r="L828" s="129" t="e">
        <f>IF(VLOOKUP(O828,Home!$C$8:$R$207,6,FALSE)="","",VLOOKUP(O828,Home!$C$8:$R$207,6,FALSE))</f>
        <v>#N/A</v>
      </c>
      <c r="M828" s="129" t="e">
        <f t="shared" si="266"/>
        <v>#N/A</v>
      </c>
      <c r="N828" s="11">
        <f>SUM($K$4:K828)</f>
        <v>200</v>
      </c>
      <c r="O828" s="11" t="str">
        <f>IF(P828="","",IF(IFERROR(VLOOKUP(N828,Home!$C$8:$R$1048576,1,FALSE),"")=0,"",IFERROR(VLOOKUP(N828,Home!$C$8:$R$1048576,1,FALSE),"")))</f>
        <v/>
      </c>
      <c r="P828" s="11" t="str">
        <f>IF(IFERROR(VLOOKUP(W828,Home!$C$8:$R$1048576,3,FALSE),"")=0,"",IFERROR(VLOOKUP(W828,Home!$C$8:$R$1048576,3,FALSE),""))</f>
        <v/>
      </c>
      <c r="Q828" s="11" t="str">
        <f t="shared" si="285"/>
        <v/>
      </c>
      <c r="R828" s="130" t="e">
        <f>VLOOKUP(Q828,'Baggrund til lister'!$G$4:$H$15,2,FALSE)</f>
        <v>#N/A</v>
      </c>
      <c r="S828" s="11" t="str">
        <f t="shared" si="267"/>
        <v/>
      </c>
      <c r="T828" s="11" t="str">
        <f>IF(IFERROR(VLOOKUP(N828,Home!$C$8:$R$1048576,11,FALSE),"")=0,"",IFERROR(VLOOKUP(N828,Home!$C$8:$R$1048576,11,FALSE),""))</f>
        <v/>
      </c>
      <c r="U828" s="11" t="str">
        <f>IF(IFERROR(VLOOKUP(O828,Home!$C$8:$R$1048576,12,FALSE),"")=0,"",IFERROR(VLOOKUP(O828,Home!$C$8:$R$1048576,12,FALSE),""))</f>
        <v/>
      </c>
      <c r="V828" s="11" t="str">
        <f>IF(IFERROR(VLOOKUP(O828,Home!$C$8:$R$1048576,8,FALSE),"")=0,"",IFERROR(VLOOKUP(O828,Home!$C$8:$R$1048576,8,FALSE),""))</f>
        <v/>
      </c>
      <c r="W828" s="11" t="str">
        <f>IF(OR(VLOOKUP(N828,Home!$C$7:$I$207,6,FALSE)="",VLOOKUP(N828,Home!$C$7:$I$207,7,FALSE)=""),"FEJL",SUM(Baggrundsark!$K$4:K828))</f>
        <v>FEJL</v>
      </c>
      <c r="Y828">
        <v>825</v>
      </c>
      <c r="Z828" s="1"/>
      <c r="AC828" s="44"/>
      <c r="AD828">
        <f t="shared" si="274"/>
        <v>0</v>
      </c>
      <c r="AE828">
        <f>SUM($AD$4:AD828)</f>
        <v>1</v>
      </c>
      <c r="AF828" s="103" t="str">
        <f>IFERROR(VLOOKUP(AN828,Home!$C$8:$E$207,3,FALSE),"")</f>
        <v/>
      </c>
      <c r="AG828" s="103" t="str">
        <f>IFERROR(VLOOKUP(AN828,Home!$C$8:$E$207,2,FALSE),"")</f>
        <v/>
      </c>
      <c r="AH828" s="104" t="str">
        <f>IF(VLOOKUP(AE828,Home!$C$8:$I$207,6,FALSE)="","",VLOOKUP(AE828,Home!$C$8:$I$207,6,FALSE))</f>
        <v/>
      </c>
      <c r="AI828" s="104" t="e">
        <f t="shared" si="282"/>
        <v>#VALUE!</v>
      </c>
      <c r="AJ828" s="105" t="e">
        <f t="shared" si="275"/>
        <v>#VALUE!</v>
      </c>
      <c r="AK828" s="103" t="e">
        <f t="shared" si="268"/>
        <v>#VALUE!</v>
      </c>
      <c r="AL828" s="103" t="e">
        <f t="shared" si="276"/>
        <v>#VALUE!</v>
      </c>
      <c r="AN828" t="str">
        <f>IF(OR(VLOOKUP(AE828,Home!$C$8:$I$207,6,FALSE)="",VLOOKUP(AE828,Home!$C$8:$I$207,7,FALSE)=""),"FEJL",Baggrundsark!AE828)</f>
        <v>FEJL</v>
      </c>
      <c r="AO828">
        <f>IF(VLOOKUP(AE828,Home!$C$8:$N$207,12,FALSE)="Timelønnet",1,0)</f>
        <v>0</v>
      </c>
      <c r="AP828">
        <f>SUM($AO$4:AO828)*AO828</f>
        <v>0</v>
      </c>
      <c r="AQ828">
        <f t="shared" si="283"/>
        <v>1</v>
      </c>
      <c r="AR828" t="str">
        <f t="shared" si="283"/>
        <v/>
      </c>
      <c r="AS828" t="e">
        <f t="shared" si="277"/>
        <v>#VALUE!</v>
      </c>
      <c r="AT828" s="45" t="e">
        <f t="shared" si="284"/>
        <v>#VALUE!</v>
      </c>
      <c r="AU828">
        <f>VLOOKUP(AQ828,Home!$C$8:$J$207,8,FALSE)</f>
        <v>0</v>
      </c>
    </row>
    <row r="829" spans="1:47" x14ac:dyDescent="0.25">
      <c r="A829" s="6">
        <f t="shared" si="269"/>
        <v>0</v>
      </c>
      <c r="B829" s="6">
        <f t="shared" si="278"/>
        <v>0</v>
      </c>
      <c r="C829" s="6" t="str">
        <f t="shared" si="270"/>
        <v/>
      </c>
      <c r="D829" s="7">
        <f t="shared" si="271"/>
        <v>0</v>
      </c>
      <c r="E829" s="7">
        <f t="shared" si="279"/>
        <v>0</v>
      </c>
      <c r="F829" s="7" t="str">
        <f t="shared" si="272"/>
        <v/>
      </c>
      <c r="G829" s="6">
        <f t="shared" si="273"/>
        <v>0</v>
      </c>
      <c r="H829" s="6">
        <f t="shared" si="280"/>
        <v>0</v>
      </c>
      <c r="I829" s="6" t="str">
        <f t="shared" si="281"/>
        <v/>
      </c>
      <c r="J829" s="11">
        <v>826</v>
      </c>
      <c r="K829" s="11">
        <f>IF(IFERROR(VLOOKUP(J829,Home!$A$8:$B$1048576,1,FALSE),0)=0,0,1)</f>
        <v>0</v>
      </c>
      <c r="L829" s="129" t="e">
        <f>IF(VLOOKUP(O829,Home!$C$8:$R$207,6,FALSE)="","",VLOOKUP(O829,Home!$C$8:$R$207,6,FALSE))</f>
        <v>#N/A</v>
      </c>
      <c r="M829" s="129" t="e">
        <f t="shared" si="266"/>
        <v>#N/A</v>
      </c>
      <c r="N829" s="11">
        <f>SUM($K$4:K829)</f>
        <v>200</v>
      </c>
      <c r="O829" s="11" t="str">
        <f>IF(P829="","",IF(IFERROR(VLOOKUP(N829,Home!$C$8:$R$1048576,1,FALSE),"")=0,"",IFERROR(VLOOKUP(N829,Home!$C$8:$R$1048576,1,FALSE),"")))</f>
        <v/>
      </c>
      <c r="P829" s="11" t="str">
        <f>IF(IFERROR(VLOOKUP(W829,Home!$C$8:$R$1048576,3,FALSE),"")=0,"",IFERROR(VLOOKUP(W829,Home!$C$8:$R$1048576,3,FALSE),""))</f>
        <v/>
      </c>
      <c r="Q829" s="11" t="str">
        <f t="shared" si="285"/>
        <v/>
      </c>
      <c r="R829" s="130" t="e">
        <f>VLOOKUP(Q829,'Baggrund til lister'!$G$4:$H$15,2,FALSE)</f>
        <v>#N/A</v>
      </c>
      <c r="S829" s="11" t="str">
        <f t="shared" si="267"/>
        <v/>
      </c>
      <c r="T829" s="11" t="str">
        <f>IF(IFERROR(VLOOKUP(N829,Home!$C$8:$R$1048576,11,FALSE),"")=0,"",IFERROR(VLOOKUP(N829,Home!$C$8:$R$1048576,11,FALSE),""))</f>
        <v/>
      </c>
      <c r="U829" s="11" t="str">
        <f>IF(IFERROR(VLOOKUP(O829,Home!$C$8:$R$1048576,12,FALSE),"")=0,"",IFERROR(VLOOKUP(O829,Home!$C$8:$R$1048576,12,FALSE),""))</f>
        <v/>
      </c>
      <c r="V829" s="11" t="str">
        <f>IF(IFERROR(VLOOKUP(O829,Home!$C$8:$R$1048576,8,FALSE),"")=0,"",IFERROR(VLOOKUP(O829,Home!$C$8:$R$1048576,8,FALSE),""))</f>
        <v/>
      </c>
      <c r="W829" s="11" t="str">
        <f>IF(OR(VLOOKUP(N829,Home!$C$7:$I$207,6,FALSE)="",VLOOKUP(N829,Home!$C$7:$I$207,7,FALSE)=""),"FEJL",SUM(Baggrundsark!$K$4:K829))</f>
        <v>FEJL</v>
      </c>
      <c r="Y829">
        <v>826</v>
      </c>
      <c r="Z829" s="1"/>
      <c r="AC829" s="44"/>
      <c r="AD829">
        <f t="shared" si="274"/>
        <v>0</v>
      </c>
      <c r="AE829">
        <f>SUM($AD$4:AD829)</f>
        <v>1</v>
      </c>
      <c r="AF829" s="103" t="str">
        <f>IFERROR(VLOOKUP(AN829,Home!$C$8:$E$207,3,FALSE),"")</f>
        <v/>
      </c>
      <c r="AG829" s="103" t="str">
        <f>IFERROR(VLOOKUP(AN829,Home!$C$8:$E$207,2,FALSE),"")</f>
        <v/>
      </c>
      <c r="AH829" s="104" t="str">
        <f>IF(VLOOKUP(AE829,Home!$C$8:$I$207,6,FALSE)="","",VLOOKUP(AE829,Home!$C$8:$I$207,6,FALSE))</f>
        <v/>
      </c>
      <c r="AI829" s="104" t="e">
        <f t="shared" si="282"/>
        <v>#VALUE!</v>
      </c>
      <c r="AJ829" s="105" t="e">
        <f t="shared" si="275"/>
        <v>#VALUE!</v>
      </c>
      <c r="AK829" s="103" t="e">
        <f t="shared" si="268"/>
        <v>#VALUE!</v>
      </c>
      <c r="AL829" s="103" t="e">
        <f t="shared" si="276"/>
        <v>#VALUE!</v>
      </c>
      <c r="AN829" t="str">
        <f>IF(OR(VLOOKUP(AE829,Home!$C$8:$I$207,6,FALSE)="",VLOOKUP(AE829,Home!$C$8:$I$207,7,FALSE)=""),"FEJL",Baggrundsark!AE829)</f>
        <v>FEJL</v>
      </c>
      <c r="AO829">
        <f>IF(VLOOKUP(AE829,Home!$C$8:$N$207,12,FALSE)="Timelønnet",1,0)</f>
        <v>0</v>
      </c>
      <c r="AP829">
        <f>SUM($AO$4:AO829)*AO829</f>
        <v>0</v>
      </c>
      <c r="AQ829">
        <f t="shared" si="283"/>
        <v>1</v>
      </c>
      <c r="AR829" t="str">
        <f t="shared" si="283"/>
        <v/>
      </c>
      <c r="AS829" t="e">
        <f t="shared" si="277"/>
        <v>#VALUE!</v>
      </c>
      <c r="AT829" s="45" t="e">
        <f t="shared" si="284"/>
        <v>#VALUE!</v>
      </c>
      <c r="AU829">
        <f>VLOOKUP(AQ829,Home!$C$8:$J$207,8,FALSE)</f>
        <v>0</v>
      </c>
    </row>
    <row r="830" spans="1:47" x14ac:dyDescent="0.25">
      <c r="A830" s="6">
        <f t="shared" si="269"/>
        <v>0</v>
      </c>
      <c r="B830" s="6">
        <f t="shared" si="278"/>
        <v>0</v>
      </c>
      <c r="C830" s="6" t="str">
        <f t="shared" si="270"/>
        <v/>
      </c>
      <c r="D830" s="7">
        <f t="shared" si="271"/>
        <v>0</v>
      </c>
      <c r="E830" s="7">
        <f t="shared" si="279"/>
        <v>0</v>
      </c>
      <c r="F830" s="7" t="str">
        <f t="shared" si="272"/>
        <v/>
      </c>
      <c r="G830" s="6">
        <f t="shared" si="273"/>
        <v>0</v>
      </c>
      <c r="H830" s="6">
        <f t="shared" si="280"/>
        <v>0</v>
      </c>
      <c r="I830" s="6" t="str">
        <f t="shared" si="281"/>
        <v/>
      </c>
      <c r="J830" s="11">
        <v>827</v>
      </c>
      <c r="K830" s="11">
        <f>IF(IFERROR(VLOOKUP(J830,Home!$A$8:$B$1048576,1,FALSE),0)=0,0,1)</f>
        <v>0</v>
      </c>
      <c r="L830" s="129" t="e">
        <f>IF(VLOOKUP(O830,Home!$C$8:$R$207,6,FALSE)="","",VLOOKUP(O830,Home!$C$8:$R$207,6,FALSE))</f>
        <v>#N/A</v>
      </c>
      <c r="M830" s="129" t="e">
        <f t="shared" si="266"/>
        <v>#N/A</v>
      </c>
      <c r="N830" s="11">
        <f>SUM($K$4:K830)</f>
        <v>200</v>
      </c>
      <c r="O830" s="11" t="str">
        <f>IF(P830="","",IF(IFERROR(VLOOKUP(N830,Home!$C$8:$R$1048576,1,FALSE),"")=0,"",IFERROR(VLOOKUP(N830,Home!$C$8:$R$1048576,1,FALSE),"")))</f>
        <v/>
      </c>
      <c r="P830" s="11" t="str">
        <f>IF(IFERROR(VLOOKUP(W830,Home!$C$8:$R$1048576,3,FALSE),"")=0,"",IFERROR(VLOOKUP(W830,Home!$C$8:$R$1048576,3,FALSE),""))</f>
        <v/>
      </c>
      <c r="Q830" s="11" t="str">
        <f t="shared" si="285"/>
        <v/>
      </c>
      <c r="R830" s="130" t="e">
        <f>VLOOKUP(Q830,'Baggrund til lister'!$G$4:$H$15,2,FALSE)</f>
        <v>#N/A</v>
      </c>
      <c r="S830" s="11" t="str">
        <f t="shared" si="267"/>
        <v/>
      </c>
      <c r="T830" s="11" t="str">
        <f>IF(IFERROR(VLOOKUP(N830,Home!$C$8:$R$1048576,11,FALSE),"")=0,"",IFERROR(VLOOKUP(N830,Home!$C$8:$R$1048576,11,FALSE),""))</f>
        <v/>
      </c>
      <c r="U830" s="11" t="str">
        <f>IF(IFERROR(VLOOKUP(O830,Home!$C$8:$R$1048576,12,FALSE),"")=0,"",IFERROR(VLOOKUP(O830,Home!$C$8:$R$1048576,12,FALSE),""))</f>
        <v/>
      </c>
      <c r="V830" s="11" t="str">
        <f>IF(IFERROR(VLOOKUP(O830,Home!$C$8:$R$1048576,8,FALSE),"")=0,"",IFERROR(VLOOKUP(O830,Home!$C$8:$R$1048576,8,FALSE),""))</f>
        <v/>
      </c>
      <c r="W830" s="11" t="str">
        <f>IF(OR(VLOOKUP(N830,Home!$C$7:$I$207,6,FALSE)="",VLOOKUP(N830,Home!$C$7:$I$207,7,FALSE)=""),"FEJL",SUM(Baggrundsark!$K$4:K830))</f>
        <v>FEJL</v>
      </c>
      <c r="Y830">
        <v>827</v>
      </c>
      <c r="Z830" s="1"/>
      <c r="AC830" s="44"/>
      <c r="AD830">
        <f t="shared" si="274"/>
        <v>0</v>
      </c>
      <c r="AE830">
        <f>SUM($AD$4:AD830)</f>
        <v>1</v>
      </c>
      <c r="AF830" s="103" t="str">
        <f>IFERROR(VLOOKUP(AN830,Home!$C$8:$E$207,3,FALSE),"")</f>
        <v/>
      </c>
      <c r="AG830" s="103" t="str">
        <f>IFERROR(VLOOKUP(AN830,Home!$C$8:$E$207,2,FALSE),"")</f>
        <v/>
      </c>
      <c r="AH830" s="104" t="str">
        <f>IF(VLOOKUP(AE830,Home!$C$8:$I$207,6,FALSE)="","",VLOOKUP(AE830,Home!$C$8:$I$207,6,FALSE))</f>
        <v/>
      </c>
      <c r="AI830" s="104" t="e">
        <f t="shared" si="282"/>
        <v>#VALUE!</v>
      </c>
      <c r="AJ830" s="105" t="e">
        <f t="shared" si="275"/>
        <v>#VALUE!</v>
      </c>
      <c r="AK830" s="103" t="e">
        <f t="shared" si="268"/>
        <v>#VALUE!</v>
      </c>
      <c r="AL830" s="103" t="e">
        <f t="shared" si="276"/>
        <v>#VALUE!</v>
      </c>
      <c r="AN830" t="str">
        <f>IF(OR(VLOOKUP(AE830,Home!$C$8:$I$207,6,FALSE)="",VLOOKUP(AE830,Home!$C$8:$I$207,7,FALSE)=""),"FEJL",Baggrundsark!AE830)</f>
        <v>FEJL</v>
      </c>
      <c r="AO830">
        <f>IF(VLOOKUP(AE830,Home!$C$8:$N$207,12,FALSE)="Timelønnet",1,0)</f>
        <v>0</v>
      </c>
      <c r="AP830">
        <f>SUM($AO$4:AO830)*AO830</f>
        <v>0</v>
      </c>
      <c r="AQ830">
        <f t="shared" si="283"/>
        <v>1</v>
      </c>
      <c r="AR830" t="str">
        <f t="shared" si="283"/>
        <v/>
      </c>
      <c r="AS830" t="e">
        <f t="shared" si="277"/>
        <v>#VALUE!</v>
      </c>
      <c r="AT830" s="45" t="e">
        <f t="shared" si="284"/>
        <v>#VALUE!</v>
      </c>
      <c r="AU830">
        <f>VLOOKUP(AQ830,Home!$C$8:$J$207,8,FALSE)</f>
        <v>0</v>
      </c>
    </row>
    <row r="831" spans="1:47" x14ac:dyDescent="0.25">
      <c r="A831" s="6">
        <f t="shared" si="269"/>
        <v>0</v>
      </c>
      <c r="B831" s="6">
        <f t="shared" si="278"/>
        <v>0</v>
      </c>
      <c r="C831" s="6" t="str">
        <f t="shared" si="270"/>
        <v/>
      </c>
      <c r="D831" s="7">
        <f t="shared" si="271"/>
        <v>0</v>
      </c>
      <c r="E831" s="7">
        <f t="shared" si="279"/>
        <v>0</v>
      </c>
      <c r="F831" s="7" t="str">
        <f t="shared" si="272"/>
        <v/>
      </c>
      <c r="G831" s="6">
        <f t="shared" si="273"/>
        <v>0</v>
      </c>
      <c r="H831" s="6">
        <f t="shared" si="280"/>
        <v>0</v>
      </c>
      <c r="I831" s="6" t="str">
        <f t="shared" si="281"/>
        <v/>
      </c>
      <c r="J831" s="11">
        <v>828</v>
      </c>
      <c r="K831" s="11">
        <f>IF(IFERROR(VLOOKUP(J831,Home!$A$8:$B$1048576,1,FALSE),0)=0,0,1)</f>
        <v>0</v>
      </c>
      <c r="L831" s="129" t="e">
        <f>IF(VLOOKUP(O831,Home!$C$8:$R$207,6,FALSE)="","",VLOOKUP(O831,Home!$C$8:$R$207,6,FALSE))</f>
        <v>#N/A</v>
      </c>
      <c r="M831" s="129" t="e">
        <f t="shared" si="266"/>
        <v>#N/A</v>
      </c>
      <c r="N831" s="11">
        <f>SUM($K$4:K831)</f>
        <v>200</v>
      </c>
      <c r="O831" s="11" t="str">
        <f>IF(P831="","",IF(IFERROR(VLOOKUP(N831,Home!$C$8:$R$1048576,1,FALSE),"")=0,"",IFERROR(VLOOKUP(N831,Home!$C$8:$R$1048576,1,FALSE),"")))</f>
        <v/>
      </c>
      <c r="P831" s="11" t="str">
        <f>IF(IFERROR(VLOOKUP(W831,Home!$C$8:$R$1048576,3,FALSE),"")=0,"",IFERROR(VLOOKUP(W831,Home!$C$8:$R$1048576,3,FALSE),""))</f>
        <v/>
      </c>
      <c r="Q831" s="11" t="str">
        <f t="shared" si="285"/>
        <v/>
      </c>
      <c r="R831" s="130" t="e">
        <f>VLOOKUP(Q831,'Baggrund til lister'!$G$4:$H$15,2,FALSE)</f>
        <v>#N/A</v>
      </c>
      <c r="S831" s="11" t="str">
        <f t="shared" si="267"/>
        <v/>
      </c>
      <c r="T831" s="11" t="str">
        <f>IF(IFERROR(VLOOKUP(N831,Home!$C$8:$R$1048576,11,FALSE),"")=0,"",IFERROR(VLOOKUP(N831,Home!$C$8:$R$1048576,11,FALSE),""))</f>
        <v/>
      </c>
      <c r="U831" s="11" t="str">
        <f>IF(IFERROR(VLOOKUP(O831,Home!$C$8:$R$1048576,12,FALSE),"")=0,"",IFERROR(VLOOKUP(O831,Home!$C$8:$R$1048576,12,FALSE),""))</f>
        <v/>
      </c>
      <c r="V831" s="11" t="str">
        <f>IF(IFERROR(VLOOKUP(O831,Home!$C$8:$R$1048576,8,FALSE),"")=0,"",IFERROR(VLOOKUP(O831,Home!$C$8:$R$1048576,8,FALSE),""))</f>
        <v/>
      </c>
      <c r="W831" s="11" t="str">
        <f>IF(OR(VLOOKUP(N831,Home!$C$7:$I$207,6,FALSE)="",VLOOKUP(N831,Home!$C$7:$I$207,7,FALSE)=""),"FEJL",SUM(Baggrundsark!$K$4:K831))</f>
        <v>FEJL</v>
      </c>
      <c r="Y831">
        <v>828</v>
      </c>
      <c r="Z831" s="1"/>
      <c r="AC831" s="44"/>
      <c r="AD831">
        <f t="shared" si="274"/>
        <v>0</v>
      </c>
      <c r="AE831">
        <f>SUM($AD$4:AD831)</f>
        <v>1</v>
      </c>
      <c r="AF831" s="103" t="str">
        <f>IFERROR(VLOOKUP(AN831,Home!$C$8:$E$207,3,FALSE),"")</f>
        <v/>
      </c>
      <c r="AG831" s="103" t="str">
        <f>IFERROR(VLOOKUP(AN831,Home!$C$8:$E$207,2,FALSE),"")</f>
        <v/>
      </c>
      <c r="AH831" s="104" t="str">
        <f>IF(VLOOKUP(AE831,Home!$C$8:$I$207,6,FALSE)="","",VLOOKUP(AE831,Home!$C$8:$I$207,6,FALSE))</f>
        <v/>
      </c>
      <c r="AI831" s="104" t="e">
        <f t="shared" si="282"/>
        <v>#VALUE!</v>
      </c>
      <c r="AJ831" s="105" t="e">
        <f t="shared" si="275"/>
        <v>#VALUE!</v>
      </c>
      <c r="AK831" s="103" t="e">
        <f t="shared" si="268"/>
        <v>#VALUE!</v>
      </c>
      <c r="AL831" s="103" t="e">
        <f t="shared" si="276"/>
        <v>#VALUE!</v>
      </c>
      <c r="AN831" t="str">
        <f>IF(OR(VLOOKUP(AE831,Home!$C$8:$I$207,6,FALSE)="",VLOOKUP(AE831,Home!$C$8:$I$207,7,FALSE)=""),"FEJL",Baggrundsark!AE831)</f>
        <v>FEJL</v>
      </c>
      <c r="AO831">
        <f>IF(VLOOKUP(AE831,Home!$C$8:$N$207,12,FALSE)="Timelønnet",1,0)</f>
        <v>0</v>
      </c>
      <c r="AP831">
        <f>SUM($AO$4:AO831)*AO831</f>
        <v>0</v>
      </c>
      <c r="AQ831">
        <f t="shared" si="283"/>
        <v>1</v>
      </c>
      <c r="AR831" t="str">
        <f t="shared" si="283"/>
        <v/>
      </c>
      <c r="AS831" t="e">
        <f t="shared" si="277"/>
        <v>#VALUE!</v>
      </c>
      <c r="AT831" s="45" t="e">
        <f t="shared" si="284"/>
        <v>#VALUE!</v>
      </c>
      <c r="AU831">
        <f>VLOOKUP(AQ831,Home!$C$8:$J$207,8,FALSE)</f>
        <v>0</v>
      </c>
    </row>
    <row r="832" spans="1:47" x14ac:dyDescent="0.25">
      <c r="A832" s="6">
        <f t="shared" si="269"/>
        <v>0</v>
      </c>
      <c r="B832" s="6">
        <f t="shared" si="278"/>
        <v>0</v>
      </c>
      <c r="C832" s="6" t="str">
        <f t="shared" si="270"/>
        <v/>
      </c>
      <c r="D832" s="7">
        <f t="shared" si="271"/>
        <v>0</v>
      </c>
      <c r="E832" s="7">
        <f t="shared" si="279"/>
        <v>0</v>
      </c>
      <c r="F832" s="7" t="str">
        <f t="shared" si="272"/>
        <v/>
      </c>
      <c r="G832" s="6">
        <f t="shared" si="273"/>
        <v>0</v>
      </c>
      <c r="H832" s="6">
        <f t="shared" si="280"/>
        <v>0</v>
      </c>
      <c r="I832" s="6" t="str">
        <f t="shared" si="281"/>
        <v/>
      </c>
      <c r="J832" s="11">
        <v>829</v>
      </c>
      <c r="K832" s="11">
        <f>IF(IFERROR(VLOOKUP(J832,Home!$A$8:$B$1048576,1,FALSE),0)=0,0,1)</f>
        <v>0</v>
      </c>
      <c r="L832" s="129" t="e">
        <f>IF(VLOOKUP(O832,Home!$C$8:$R$207,6,FALSE)="","",VLOOKUP(O832,Home!$C$8:$R$207,6,FALSE))</f>
        <v>#N/A</v>
      </c>
      <c r="M832" s="129" t="e">
        <f t="shared" si="266"/>
        <v>#N/A</v>
      </c>
      <c r="N832" s="11">
        <f>SUM($K$4:K832)</f>
        <v>200</v>
      </c>
      <c r="O832" s="11" t="str">
        <f>IF(P832="","",IF(IFERROR(VLOOKUP(N832,Home!$C$8:$R$1048576,1,FALSE),"")=0,"",IFERROR(VLOOKUP(N832,Home!$C$8:$R$1048576,1,FALSE),"")))</f>
        <v/>
      </c>
      <c r="P832" s="11" t="str">
        <f>IF(IFERROR(VLOOKUP(W832,Home!$C$8:$R$1048576,3,FALSE),"")=0,"",IFERROR(VLOOKUP(W832,Home!$C$8:$R$1048576,3,FALSE),""))</f>
        <v/>
      </c>
      <c r="Q832" s="11" t="str">
        <f t="shared" si="285"/>
        <v/>
      </c>
      <c r="R832" s="130" t="e">
        <f>VLOOKUP(Q832,'Baggrund til lister'!$G$4:$H$15,2,FALSE)</f>
        <v>#N/A</v>
      </c>
      <c r="S832" s="11" t="str">
        <f t="shared" si="267"/>
        <v/>
      </c>
      <c r="T832" s="11" t="str">
        <f>IF(IFERROR(VLOOKUP(N832,Home!$C$8:$R$1048576,11,FALSE),"")=0,"",IFERROR(VLOOKUP(N832,Home!$C$8:$R$1048576,11,FALSE),""))</f>
        <v/>
      </c>
      <c r="U832" s="11" t="str">
        <f>IF(IFERROR(VLOOKUP(O832,Home!$C$8:$R$1048576,12,FALSE),"")=0,"",IFERROR(VLOOKUP(O832,Home!$C$8:$R$1048576,12,FALSE),""))</f>
        <v/>
      </c>
      <c r="V832" s="11" t="str">
        <f>IF(IFERROR(VLOOKUP(O832,Home!$C$8:$R$1048576,8,FALSE),"")=0,"",IFERROR(VLOOKUP(O832,Home!$C$8:$R$1048576,8,FALSE),""))</f>
        <v/>
      </c>
      <c r="W832" s="11" t="str">
        <f>IF(OR(VLOOKUP(N832,Home!$C$7:$I$207,6,FALSE)="",VLOOKUP(N832,Home!$C$7:$I$207,7,FALSE)=""),"FEJL",SUM(Baggrundsark!$K$4:K832))</f>
        <v>FEJL</v>
      </c>
      <c r="Y832">
        <v>829</v>
      </c>
      <c r="Z832" s="1"/>
      <c r="AC832" s="44"/>
      <c r="AD832">
        <f t="shared" si="274"/>
        <v>0</v>
      </c>
      <c r="AE832">
        <f>SUM($AD$4:AD832)</f>
        <v>1</v>
      </c>
      <c r="AF832" s="103" t="str">
        <f>IFERROR(VLOOKUP(AN832,Home!$C$8:$E$207,3,FALSE),"")</f>
        <v/>
      </c>
      <c r="AG832" s="103" t="str">
        <f>IFERROR(VLOOKUP(AN832,Home!$C$8:$E$207,2,FALSE),"")</f>
        <v/>
      </c>
      <c r="AH832" s="104" t="str">
        <f>IF(VLOOKUP(AE832,Home!$C$8:$I$207,6,FALSE)="","",VLOOKUP(AE832,Home!$C$8:$I$207,6,FALSE))</f>
        <v/>
      </c>
      <c r="AI832" s="104" t="e">
        <f t="shared" si="282"/>
        <v>#VALUE!</v>
      </c>
      <c r="AJ832" s="105" t="e">
        <f t="shared" si="275"/>
        <v>#VALUE!</v>
      </c>
      <c r="AK832" s="103" t="e">
        <f t="shared" si="268"/>
        <v>#VALUE!</v>
      </c>
      <c r="AL832" s="103" t="e">
        <f t="shared" si="276"/>
        <v>#VALUE!</v>
      </c>
      <c r="AN832" t="str">
        <f>IF(OR(VLOOKUP(AE832,Home!$C$8:$I$207,6,FALSE)="",VLOOKUP(AE832,Home!$C$8:$I$207,7,FALSE)=""),"FEJL",Baggrundsark!AE832)</f>
        <v>FEJL</v>
      </c>
      <c r="AO832">
        <f>IF(VLOOKUP(AE832,Home!$C$8:$N$207,12,FALSE)="Timelønnet",1,0)</f>
        <v>0</v>
      </c>
      <c r="AP832">
        <f>SUM($AO$4:AO832)*AO832</f>
        <v>0</v>
      </c>
      <c r="AQ832">
        <f t="shared" si="283"/>
        <v>1</v>
      </c>
      <c r="AR832" t="str">
        <f t="shared" si="283"/>
        <v/>
      </c>
      <c r="AS832" t="e">
        <f t="shared" si="277"/>
        <v>#VALUE!</v>
      </c>
      <c r="AT832" s="45" t="e">
        <f t="shared" si="284"/>
        <v>#VALUE!</v>
      </c>
      <c r="AU832">
        <f>VLOOKUP(AQ832,Home!$C$8:$J$207,8,FALSE)</f>
        <v>0</v>
      </c>
    </row>
    <row r="833" spans="1:47" x14ac:dyDescent="0.25">
      <c r="A833" s="6">
        <f t="shared" si="269"/>
        <v>0</v>
      </c>
      <c r="B833" s="6">
        <f t="shared" si="278"/>
        <v>0</v>
      </c>
      <c r="C833" s="6" t="str">
        <f t="shared" si="270"/>
        <v/>
      </c>
      <c r="D833" s="7">
        <f t="shared" si="271"/>
        <v>0</v>
      </c>
      <c r="E833" s="7">
        <f t="shared" si="279"/>
        <v>0</v>
      </c>
      <c r="F833" s="7" t="str">
        <f t="shared" si="272"/>
        <v/>
      </c>
      <c r="G833" s="6">
        <f t="shared" si="273"/>
        <v>0</v>
      </c>
      <c r="H833" s="6">
        <f t="shared" si="280"/>
        <v>0</v>
      </c>
      <c r="I833" s="6" t="str">
        <f t="shared" si="281"/>
        <v/>
      </c>
      <c r="J833" s="11">
        <v>830</v>
      </c>
      <c r="K833" s="11">
        <f>IF(IFERROR(VLOOKUP(J833,Home!$A$8:$B$1048576,1,FALSE),0)=0,0,1)</f>
        <v>0</v>
      </c>
      <c r="L833" s="129" t="e">
        <f>IF(VLOOKUP(O833,Home!$C$8:$R$207,6,FALSE)="","",VLOOKUP(O833,Home!$C$8:$R$207,6,FALSE))</f>
        <v>#N/A</v>
      </c>
      <c r="M833" s="129" t="e">
        <f t="shared" si="266"/>
        <v>#N/A</v>
      </c>
      <c r="N833" s="11">
        <f>SUM($K$4:K833)</f>
        <v>200</v>
      </c>
      <c r="O833" s="11" t="str">
        <f>IF(P833="","",IF(IFERROR(VLOOKUP(N833,Home!$C$8:$R$1048576,1,FALSE),"")=0,"",IFERROR(VLOOKUP(N833,Home!$C$8:$R$1048576,1,FALSE),"")))</f>
        <v/>
      </c>
      <c r="P833" s="11" t="str">
        <f>IF(IFERROR(VLOOKUP(W833,Home!$C$8:$R$1048576,3,FALSE),"")=0,"",IFERROR(VLOOKUP(W833,Home!$C$8:$R$1048576,3,FALSE),""))</f>
        <v/>
      </c>
      <c r="Q833" s="11" t="str">
        <f t="shared" si="285"/>
        <v/>
      </c>
      <c r="R833" s="130" t="e">
        <f>VLOOKUP(Q833,'Baggrund til lister'!$G$4:$H$15,2,FALSE)</f>
        <v>#N/A</v>
      </c>
      <c r="S833" s="11" t="str">
        <f t="shared" si="267"/>
        <v/>
      </c>
      <c r="T833" s="11" t="str">
        <f>IF(IFERROR(VLOOKUP(N833,Home!$C$8:$R$1048576,11,FALSE),"")=0,"",IFERROR(VLOOKUP(N833,Home!$C$8:$R$1048576,11,FALSE),""))</f>
        <v/>
      </c>
      <c r="U833" s="11" t="str">
        <f>IF(IFERROR(VLOOKUP(O833,Home!$C$8:$R$1048576,12,FALSE),"")=0,"",IFERROR(VLOOKUP(O833,Home!$C$8:$R$1048576,12,FALSE),""))</f>
        <v/>
      </c>
      <c r="V833" s="11" t="str">
        <f>IF(IFERROR(VLOOKUP(O833,Home!$C$8:$R$1048576,8,FALSE),"")=0,"",IFERROR(VLOOKUP(O833,Home!$C$8:$R$1048576,8,FALSE),""))</f>
        <v/>
      </c>
      <c r="W833" s="11" t="str">
        <f>IF(OR(VLOOKUP(N833,Home!$C$7:$I$207,6,FALSE)="",VLOOKUP(N833,Home!$C$7:$I$207,7,FALSE)=""),"FEJL",SUM(Baggrundsark!$K$4:K833))</f>
        <v>FEJL</v>
      </c>
      <c r="Y833">
        <v>830</v>
      </c>
      <c r="Z833" s="1"/>
      <c r="AC833" s="44"/>
      <c r="AD833">
        <f t="shared" si="274"/>
        <v>0</v>
      </c>
      <c r="AE833">
        <f>SUM($AD$4:AD833)</f>
        <v>1</v>
      </c>
      <c r="AF833" s="103" t="str">
        <f>IFERROR(VLOOKUP(AN833,Home!$C$8:$E$207,3,FALSE),"")</f>
        <v/>
      </c>
      <c r="AG833" s="103" t="str">
        <f>IFERROR(VLOOKUP(AN833,Home!$C$8:$E$207,2,FALSE),"")</f>
        <v/>
      </c>
      <c r="AH833" s="104" t="str">
        <f>IF(VLOOKUP(AE833,Home!$C$8:$I$207,6,FALSE)="","",VLOOKUP(AE833,Home!$C$8:$I$207,6,FALSE))</f>
        <v/>
      </c>
      <c r="AI833" s="104" t="e">
        <f t="shared" si="282"/>
        <v>#VALUE!</v>
      </c>
      <c r="AJ833" s="105" t="e">
        <f t="shared" si="275"/>
        <v>#VALUE!</v>
      </c>
      <c r="AK833" s="103" t="e">
        <f t="shared" si="268"/>
        <v>#VALUE!</v>
      </c>
      <c r="AL833" s="103" t="e">
        <f t="shared" si="276"/>
        <v>#VALUE!</v>
      </c>
      <c r="AN833" t="str">
        <f>IF(OR(VLOOKUP(AE833,Home!$C$8:$I$207,6,FALSE)="",VLOOKUP(AE833,Home!$C$8:$I$207,7,FALSE)=""),"FEJL",Baggrundsark!AE833)</f>
        <v>FEJL</v>
      </c>
      <c r="AO833">
        <f>IF(VLOOKUP(AE833,Home!$C$8:$N$207,12,FALSE)="Timelønnet",1,0)</f>
        <v>0</v>
      </c>
      <c r="AP833">
        <f>SUM($AO$4:AO833)*AO833</f>
        <v>0</v>
      </c>
      <c r="AQ833">
        <f t="shared" si="283"/>
        <v>1</v>
      </c>
      <c r="AR833" t="str">
        <f t="shared" si="283"/>
        <v/>
      </c>
      <c r="AS833" t="e">
        <f t="shared" si="277"/>
        <v>#VALUE!</v>
      </c>
      <c r="AT833" s="45" t="e">
        <f t="shared" si="284"/>
        <v>#VALUE!</v>
      </c>
      <c r="AU833">
        <f>VLOOKUP(AQ833,Home!$C$8:$J$207,8,FALSE)</f>
        <v>0</v>
      </c>
    </row>
    <row r="834" spans="1:47" x14ac:dyDescent="0.25">
      <c r="A834" s="6">
        <f t="shared" si="269"/>
        <v>0</v>
      </c>
      <c r="B834" s="6">
        <f t="shared" si="278"/>
        <v>0</v>
      </c>
      <c r="C834" s="6" t="str">
        <f t="shared" si="270"/>
        <v/>
      </c>
      <c r="D834" s="7">
        <f t="shared" si="271"/>
        <v>0</v>
      </c>
      <c r="E834" s="7">
        <f t="shared" si="279"/>
        <v>0</v>
      </c>
      <c r="F834" s="7" t="str">
        <f t="shared" si="272"/>
        <v/>
      </c>
      <c r="G834" s="6">
        <f t="shared" si="273"/>
        <v>0</v>
      </c>
      <c r="H834" s="6">
        <f t="shared" si="280"/>
        <v>0</v>
      </c>
      <c r="I834" s="6" t="str">
        <f t="shared" si="281"/>
        <v/>
      </c>
      <c r="J834" s="11">
        <v>831</v>
      </c>
      <c r="K834" s="11">
        <f>IF(IFERROR(VLOOKUP(J834,Home!$A$8:$B$1048576,1,FALSE),0)=0,0,1)</f>
        <v>0</v>
      </c>
      <c r="L834" s="129" t="e">
        <f>IF(VLOOKUP(O834,Home!$C$8:$R$207,6,FALSE)="","",VLOOKUP(O834,Home!$C$8:$R$207,6,FALSE))</f>
        <v>#N/A</v>
      </c>
      <c r="M834" s="129" t="e">
        <f t="shared" si="266"/>
        <v>#N/A</v>
      </c>
      <c r="N834" s="11">
        <f>SUM($K$4:K834)</f>
        <v>200</v>
      </c>
      <c r="O834" s="11" t="str">
        <f>IF(P834="","",IF(IFERROR(VLOOKUP(N834,Home!$C$8:$R$1048576,1,FALSE),"")=0,"",IFERROR(VLOOKUP(N834,Home!$C$8:$R$1048576,1,FALSE),"")))</f>
        <v/>
      </c>
      <c r="P834" s="11" t="str">
        <f>IF(IFERROR(VLOOKUP(W834,Home!$C$8:$R$1048576,3,FALSE),"")=0,"",IFERROR(VLOOKUP(W834,Home!$C$8:$R$1048576,3,FALSE),""))</f>
        <v/>
      </c>
      <c r="Q834" s="11" t="str">
        <f t="shared" si="285"/>
        <v/>
      </c>
      <c r="R834" s="130" t="e">
        <f>VLOOKUP(Q834,'Baggrund til lister'!$G$4:$H$15,2,FALSE)</f>
        <v>#N/A</v>
      </c>
      <c r="S834" s="11" t="str">
        <f t="shared" si="267"/>
        <v/>
      </c>
      <c r="T834" s="11" t="str">
        <f>IF(IFERROR(VLOOKUP(N834,Home!$C$8:$R$1048576,11,FALSE),"")=0,"",IFERROR(VLOOKUP(N834,Home!$C$8:$R$1048576,11,FALSE),""))</f>
        <v/>
      </c>
      <c r="U834" s="11" t="str">
        <f>IF(IFERROR(VLOOKUP(O834,Home!$C$8:$R$1048576,12,FALSE),"")=0,"",IFERROR(VLOOKUP(O834,Home!$C$8:$R$1048576,12,FALSE),""))</f>
        <v/>
      </c>
      <c r="V834" s="11" t="str">
        <f>IF(IFERROR(VLOOKUP(O834,Home!$C$8:$R$1048576,8,FALSE),"")=0,"",IFERROR(VLOOKUP(O834,Home!$C$8:$R$1048576,8,FALSE),""))</f>
        <v/>
      </c>
      <c r="W834" s="11" t="str">
        <f>IF(OR(VLOOKUP(N834,Home!$C$7:$I$207,6,FALSE)="",VLOOKUP(N834,Home!$C$7:$I$207,7,FALSE)=""),"FEJL",SUM(Baggrundsark!$K$4:K834))</f>
        <v>FEJL</v>
      </c>
      <c r="Y834">
        <v>831</v>
      </c>
      <c r="Z834" s="1"/>
      <c r="AC834" s="44"/>
      <c r="AD834">
        <f t="shared" si="274"/>
        <v>0</v>
      </c>
      <c r="AE834">
        <f>SUM($AD$4:AD834)</f>
        <v>1</v>
      </c>
      <c r="AF834" s="103" t="str">
        <f>IFERROR(VLOOKUP(AN834,Home!$C$8:$E$207,3,FALSE),"")</f>
        <v/>
      </c>
      <c r="AG834" s="103" t="str">
        <f>IFERROR(VLOOKUP(AN834,Home!$C$8:$E$207,2,FALSE),"")</f>
        <v/>
      </c>
      <c r="AH834" s="104" t="str">
        <f>IF(VLOOKUP(AE834,Home!$C$8:$I$207,6,FALSE)="","",VLOOKUP(AE834,Home!$C$8:$I$207,6,FALSE))</f>
        <v/>
      </c>
      <c r="AI834" s="104" t="e">
        <f t="shared" si="282"/>
        <v>#VALUE!</v>
      </c>
      <c r="AJ834" s="105" t="e">
        <f t="shared" si="275"/>
        <v>#VALUE!</v>
      </c>
      <c r="AK834" s="103" t="e">
        <f t="shared" si="268"/>
        <v>#VALUE!</v>
      </c>
      <c r="AL834" s="103" t="e">
        <f t="shared" si="276"/>
        <v>#VALUE!</v>
      </c>
      <c r="AN834" t="str">
        <f>IF(OR(VLOOKUP(AE834,Home!$C$8:$I$207,6,FALSE)="",VLOOKUP(AE834,Home!$C$8:$I$207,7,FALSE)=""),"FEJL",Baggrundsark!AE834)</f>
        <v>FEJL</v>
      </c>
      <c r="AO834">
        <f>IF(VLOOKUP(AE834,Home!$C$8:$N$207,12,FALSE)="Timelønnet",1,0)</f>
        <v>0</v>
      </c>
      <c r="AP834">
        <f>SUM($AO$4:AO834)*AO834</f>
        <v>0</v>
      </c>
      <c r="AQ834">
        <f t="shared" si="283"/>
        <v>1</v>
      </c>
      <c r="AR834" t="str">
        <f t="shared" si="283"/>
        <v/>
      </c>
      <c r="AS834" t="e">
        <f t="shared" si="277"/>
        <v>#VALUE!</v>
      </c>
      <c r="AT834" s="45" t="e">
        <f t="shared" si="284"/>
        <v>#VALUE!</v>
      </c>
      <c r="AU834">
        <f>VLOOKUP(AQ834,Home!$C$8:$J$207,8,FALSE)</f>
        <v>0</v>
      </c>
    </row>
    <row r="835" spans="1:47" x14ac:dyDescent="0.25">
      <c r="A835" s="6">
        <f t="shared" si="269"/>
        <v>0</v>
      </c>
      <c r="B835" s="6">
        <f t="shared" si="278"/>
        <v>0</v>
      </c>
      <c r="C835" s="6" t="str">
        <f t="shared" si="270"/>
        <v/>
      </c>
      <c r="D835" s="7">
        <f t="shared" si="271"/>
        <v>0</v>
      </c>
      <c r="E835" s="7">
        <f t="shared" si="279"/>
        <v>0</v>
      </c>
      <c r="F835" s="7" t="str">
        <f t="shared" si="272"/>
        <v/>
      </c>
      <c r="G835" s="6">
        <f t="shared" si="273"/>
        <v>0</v>
      </c>
      <c r="H835" s="6">
        <f t="shared" si="280"/>
        <v>0</v>
      </c>
      <c r="I835" s="6" t="str">
        <f t="shared" si="281"/>
        <v/>
      </c>
      <c r="J835" s="11">
        <v>832</v>
      </c>
      <c r="K835" s="11">
        <f>IF(IFERROR(VLOOKUP(J835,Home!$A$8:$B$1048576,1,FALSE),0)=0,0,1)</f>
        <v>0</v>
      </c>
      <c r="L835" s="129" t="e">
        <f>IF(VLOOKUP(O835,Home!$C$8:$R$207,6,FALSE)="","",VLOOKUP(O835,Home!$C$8:$R$207,6,FALSE))</f>
        <v>#N/A</v>
      </c>
      <c r="M835" s="129" t="e">
        <f t="shared" si="266"/>
        <v>#N/A</v>
      </c>
      <c r="N835" s="11">
        <f>SUM($K$4:K835)</f>
        <v>200</v>
      </c>
      <c r="O835" s="11" t="str">
        <f>IF(P835="","",IF(IFERROR(VLOOKUP(N835,Home!$C$8:$R$1048576,1,FALSE),"")=0,"",IFERROR(VLOOKUP(N835,Home!$C$8:$R$1048576,1,FALSE),"")))</f>
        <v/>
      </c>
      <c r="P835" s="11" t="str">
        <f>IF(IFERROR(VLOOKUP(W835,Home!$C$8:$R$1048576,3,FALSE),"")=0,"",IFERROR(VLOOKUP(W835,Home!$C$8:$R$1048576,3,FALSE),""))</f>
        <v/>
      </c>
      <c r="Q835" s="11" t="str">
        <f t="shared" si="285"/>
        <v/>
      </c>
      <c r="R835" s="130" t="e">
        <f>VLOOKUP(Q835,'Baggrund til lister'!$G$4:$H$15,2,FALSE)</f>
        <v>#N/A</v>
      </c>
      <c r="S835" s="11" t="str">
        <f t="shared" si="267"/>
        <v/>
      </c>
      <c r="T835" s="11" t="str">
        <f>IF(IFERROR(VLOOKUP(N835,Home!$C$8:$R$1048576,11,FALSE),"")=0,"",IFERROR(VLOOKUP(N835,Home!$C$8:$R$1048576,11,FALSE),""))</f>
        <v/>
      </c>
      <c r="U835" s="11" t="str">
        <f>IF(IFERROR(VLOOKUP(O835,Home!$C$8:$R$1048576,12,FALSE),"")=0,"",IFERROR(VLOOKUP(O835,Home!$C$8:$R$1048576,12,FALSE),""))</f>
        <v/>
      </c>
      <c r="V835" s="11" t="str">
        <f>IF(IFERROR(VLOOKUP(O835,Home!$C$8:$R$1048576,8,FALSE),"")=0,"",IFERROR(VLOOKUP(O835,Home!$C$8:$R$1048576,8,FALSE),""))</f>
        <v/>
      </c>
      <c r="W835" s="11" t="str">
        <f>IF(OR(VLOOKUP(N835,Home!$C$7:$I$207,6,FALSE)="",VLOOKUP(N835,Home!$C$7:$I$207,7,FALSE)=""),"FEJL",SUM(Baggrundsark!$K$4:K835))</f>
        <v>FEJL</v>
      </c>
      <c r="Y835">
        <v>832</v>
      </c>
      <c r="Z835" s="1"/>
      <c r="AC835" s="44"/>
      <c r="AD835">
        <f t="shared" si="274"/>
        <v>0</v>
      </c>
      <c r="AE835">
        <f>SUM($AD$4:AD835)</f>
        <v>1</v>
      </c>
      <c r="AF835" s="103" t="str">
        <f>IFERROR(VLOOKUP(AN835,Home!$C$8:$E$207,3,FALSE),"")</f>
        <v/>
      </c>
      <c r="AG835" s="103" t="str">
        <f>IFERROR(VLOOKUP(AN835,Home!$C$8:$E$207,2,FALSE),"")</f>
        <v/>
      </c>
      <c r="AH835" s="104" t="str">
        <f>IF(VLOOKUP(AE835,Home!$C$8:$I$207,6,FALSE)="","",VLOOKUP(AE835,Home!$C$8:$I$207,6,FALSE))</f>
        <v/>
      </c>
      <c r="AI835" s="104" t="e">
        <f t="shared" si="282"/>
        <v>#VALUE!</v>
      </c>
      <c r="AJ835" s="105" t="e">
        <f t="shared" si="275"/>
        <v>#VALUE!</v>
      </c>
      <c r="AK835" s="103" t="e">
        <f t="shared" si="268"/>
        <v>#VALUE!</v>
      </c>
      <c r="AL835" s="103" t="e">
        <f t="shared" si="276"/>
        <v>#VALUE!</v>
      </c>
      <c r="AN835" t="str">
        <f>IF(OR(VLOOKUP(AE835,Home!$C$8:$I$207,6,FALSE)="",VLOOKUP(AE835,Home!$C$8:$I$207,7,FALSE)=""),"FEJL",Baggrundsark!AE835)</f>
        <v>FEJL</v>
      </c>
      <c r="AO835">
        <f>IF(VLOOKUP(AE835,Home!$C$8:$N$207,12,FALSE)="Timelønnet",1,0)</f>
        <v>0</v>
      </c>
      <c r="AP835">
        <f>SUM($AO$4:AO835)*AO835</f>
        <v>0</v>
      </c>
      <c r="AQ835">
        <f t="shared" si="283"/>
        <v>1</v>
      </c>
      <c r="AR835" t="str">
        <f t="shared" si="283"/>
        <v/>
      </c>
      <c r="AS835" t="e">
        <f t="shared" si="277"/>
        <v>#VALUE!</v>
      </c>
      <c r="AT835" s="45" t="e">
        <f t="shared" si="284"/>
        <v>#VALUE!</v>
      </c>
      <c r="AU835">
        <f>VLOOKUP(AQ835,Home!$C$8:$J$207,8,FALSE)</f>
        <v>0</v>
      </c>
    </row>
    <row r="836" spans="1:47" x14ac:dyDescent="0.25">
      <c r="A836" s="6">
        <f t="shared" si="269"/>
        <v>0</v>
      </c>
      <c r="B836" s="6">
        <f t="shared" si="278"/>
        <v>0</v>
      </c>
      <c r="C836" s="6" t="str">
        <f t="shared" si="270"/>
        <v/>
      </c>
      <c r="D836" s="7">
        <f t="shared" si="271"/>
        <v>0</v>
      </c>
      <c r="E836" s="7">
        <f t="shared" si="279"/>
        <v>0</v>
      </c>
      <c r="F836" s="7" t="str">
        <f t="shared" si="272"/>
        <v/>
      </c>
      <c r="G836" s="6">
        <f t="shared" si="273"/>
        <v>0</v>
      </c>
      <c r="H836" s="6">
        <f t="shared" si="280"/>
        <v>0</v>
      </c>
      <c r="I836" s="6" t="str">
        <f t="shared" si="281"/>
        <v/>
      </c>
      <c r="J836" s="11">
        <v>833</v>
      </c>
      <c r="K836" s="11">
        <f>IF(IFERROR(VLOOKUP(J836,Home!$A$8:$B$1048576,1,FALSE),0)=0,0,1)</f>
        <v>0</v>
      </c>
      <c r="L836" s="129" t="e">
        <f>IF(VLOOKUP(O836,Home!$C$8:$R$207,6,FALSE)="","",VLOOKUP(O836,Home!$C$8:$R$207,6,FALSE))</f>
        <v>#N/A</v>
      </c>
      <c r="M836" s="129" t="e">
        <f t="shared" ref="M836:M899" si="286">IF(O836=O835,EDATE(M835,1),L836)</f>
        <v>#N/A</v>
      </c>
      <c r="N836" s="11">
        <f>SUM($K$4:K836)</f>
        <v>200</v>
      </c>
      <c r="O836" s="11" t="str">
        <f>IF(P836="","",IF(IFERROR(VLOOKUP(N836,Home!$C$8:$R$1048576,1,FALSE),"")=0,"",IFERROR(VLOOKUP(N836,Home!$C$8:$R$1048576,1,FALSE),"")))</f>
        <v/>
      </c>
      <c r="P836" s="11" t="str">
        <f>IF(IFERROR(VLOOKUP(W836,Home!$C$8:$R$1048576,3,FALSE),"")=0,"",IFERROR(VLOOKUP(W836,Home!$C$8:$R$1048576,3,FALSE),""))</f>
        <v/>
      </c>
      <c r="Q836" s="11" t="str">
        <f t="shared" si="285"/>
        <v/>
      </c>
      <c r="R836" s="130" t="e">
        <f>VLOOKUP(Q836,'Baggrund til lister'!$G$4:$H$15,2,FALSE)</f>
        <v>#N/A</v>
      </c>
      <c r="S836" s="11" t="str">
        <f t="shared" ref="S836:S899" si="287">IFERROR(YEAR(M836),"")</f>
        <v/>
      </c>
      <c r="T836" s="11" t="str">
        <f>IF(IFERROR(VLOOKUP(N836,Home!$C$8:$R$1048576,11,FALSE),"")=0,"",IFERROR(VLOOKUP(N836,Home!$C$8:$R$1048576,11,FALSE),""))</f>
        <v/>
      </c>
      <c r="U836" s="11" t="str">
        <f>IF(IFERROR(VLOOKUP(O836,Home!$C$8:$R$1048576,12,FALSE),"")=0,"",IFERROR(VLOOKUP(O836,Home!$C$8:$R$1048576,12,FALSE),""))</f>
        <v/>
      </c>
      <c r="V836" s="11" t="str">
        <f>IF(IFERROR(VLOOKUP(O836,Home!$C$8:$R$1048576,8,FALSE),"")=0,"",IFERROR(VLOOKUP(O836,Home!$C$8:$R$1048576,8,FALSE),""))</f>
        <v/>
      </c>
      <c r="W836" s="11" t="str">
        <f>IF(OR(VLOOKUP(N836,Home!$C$7:$I$207,6,FALSE)="",VLOOKUP(N836,Home!$C$7:$I$207,7,FALSE)=""),"FEJL",SUM(Baggrundsark!$K$4:K836))</f>
        <v>FEJL</v>
      </c>
      <c r="Y836">
        <v>833</v>
      </c>
      <c r="Z836" s="1"/>
      <c r="AC836" s="44"/>
      <c r="AD836">
        <f t="shared" si="274"/>
        <v>0</v>
      </c>
      <c r="AE836">
        <f>SUM($AD$4:AD836)</f>
        <v>1</v>
      </c>
      <c r="AF836" s="103" t="str">
        <f>IFERROR(VLOOKUP(AN836,Home!$C$8:$E$207,3,FALSE),"")</f>
        <v/>
      </c>
      <c r="AG836" s="103" t="str">
        <f>IFERROR(VLOOKUP(AN836,Home!$C$8:$E$207,2,FALSE),"")</f>
        <v/>
      </c>
      <c r="AH836" s="104" t="str">
        <f>IF(VLOOKUP(AE836,Home!$C$8:$I$207,6,FALSE)="","",VLOOKUP(AE836,Home!$C$8:$I$207,6,FALSE))</f>
        <v/>
      </c>
      <c r="AI836" s="104" t="e">
        <f t="shared" si="282"/>
        <v>#VALUE!</v>
      </c>
      <c r="AJ836" s="105" t="e">
        <f t="shared" si="275"/>
        <v>#VALUE!</v>
      </c>
      <c r="AK836" s="103" t="e">
        <f t="shared" ref="AK836:AK899" si="288">YEAR(AI836)</f>
        <v>#VALUE!</v>
      </c>
      <c r="AL836" s="103" t="e">
        <f t="shared" si="276"/>
        <v>#VALUE!</v>
      </c>
      <c r="AN836" t="str">
        <f>IF(OR(VLOOKUP(AE836,Home!$C$8:$I$207,6,FALSE)="",VLOOKUP(AE836,Home!$C$8:$I$207,7,FALSE)=""),"FEJL",Baggrundsark!AE836)</f>
        <v>FEJL</v>
      </c>
      <c r="AO836">
        <f>IF(VLOOKUP(AE836,Home!$C$8:$N$207,12,FALSE)="Timelønnet",1,0)</f>
        <v>0</v>
      </c>
      <c r="AP836">
        <f>SUM($AO$4:AO836)*AO836</f>
        <v>0</v>
      </c>
      <c r="AQ836">
        <f t="shared" si="283"/>
        <v>1</v>
      </c>
      <c r="AR836" t="str">
        <f t="shared" si="283"/>
        <v/>
      </c>
      <c r="AS836" t="e">
        <f t="shared" si="277"/>
        <v>#VALUE!</v>
      </c>
      <c r="AT836" s="45" t="e">
        <f t="shared" si="284"/>
        <v>#VALUE!</v>
      </c>
      <c r="AU836">
        <f>VLOOKUP(AQ836,Home!$C$8:$J$207,8,FALSE)</f>
        <v>0</v>
      </c>
    </row>
    <row r="837" spans="1:47" x14ac:dyDescent="0.25">
      <c r="A837" s="6">
        <f t="shared" ref="A837:A900" si="289">IF(U837="Kontraktansat",1,0)</f>
        <v>0</v>
      </c>
      <c r="B837" s="6">
        <f t="shared" si="278"/>
        <v>0</v>
      </c>
      <c r="C837" s="6" t="str">
        <f t="shared" ref="C837:C900" si="290">IF(B837=B836,"",B837)</f>
        <v/>
      </c>
      <c r="D837" s="7">
        <f t="shared" ref="D837:D900" si="291">IF(U837="Månedslønnet",1,0)</f>
        <v>0</v>
      </c>
      <c r="E837" s="7">
        <f t="shared" si="279"/>
        <v>0</v>
      </c>
      <c r="F837" s="7" t="str">
        <f t="shared" ref="F837:F900" si="292">IF(E837=E836,"",E837)</f>
        <v/>
      </c>
      <c r="G837" s="6">
        <f t="shared" ref="G837:G900" si="293">IF(U837="Standardsats",1,0)</f>
        <v>0</v>
      </c>
      <c r="H837" s="6">
        <f t="shared" si="280"/>
        <v>0</v>
      </c>
      <c r="I837" s="6" t="str">
        <f t="shared" si="281"/>
        <v/>
      </c>
      <c r="J837" s="11">
        <v>834</v>
      </c>
      <c r="K837" s="11">
        <f>IF(IFERROR(VLOOKUP(J837,Home!$A$8:$B$1048576,1,FALSE),0)=0,0,1)</f>
        <v>0</v>
      </c>
      <c r="L837" s="129" t="e">
        <f>IF(VLOOKUP(O837,Home!$C$8:$R$207,6,FALSE)="","",VLOOKUP(O837,Home!$C$8:$R$207,6,FALSE))</f>
        <v>#N/A</v>
      </c>
      <c r="M837" s="129" t="e">
        <f t="shared" si="286"/>
        <v>#N/A</v>
      </c>
      <c r="N837" s="11">
        <f>SUM($K$4:K837)</f>
        <v>200</v>
      </c>
      <c r="O837" s="11" t="str">
        <f>IF(P837="","",IF(IFERROR(VLOOKUP(N837,Home!$C$8:$R$1048576,1,FALSE),"")=0,"",IFERROR(VLOOKUP(N837,Home!$C$8:$R$1048576,1,FALSE),"")))</f>
        <v/>
      </c>
      <c r="P837" s="11" t="str">
        <f>IF(IFERROR(VLOOKUP(W837,Home!$C$8:$R$1048576,3,FALSE),"")=0,"",IFERROR(VLOOKUP(W837,Home!$C$8:$R$1048576,3,FALSE),""))</f>
        <v/>
      </c>
      <c r="Q837" s="11" t="str">
        <f t="shared" si="285"/>
        <v/>
      </c>
      <c r="R837" s="130" t="e">
        <f>VLOOKUP(Q837,'Baggrund til lister'!$G$4:$H$15,2,FALSE)</f>
        <v>#N/A</v>
      </c>
      <c r="S837" s="11" t="str">
        <f t="shared" si="287"/>
        <v/>
      </c>
      <c r="T837" s="11" t="str">
        <f>IF(IFERROR(VLOOKUP(N837,Home!$C$8:$R$1048576,11,FALSE),"")=0,"",IFERROR(VLOOKUP(N837,Home!$C$8:$R$1048576,11,FALSE),""))</f>
        <v/>
      </c>
      <c r="U837" s="11" t="str">
        <f>IF(IFERROR(VLOOKUP(O837,Home!$C$8:$R$1048576,12,FALSE),"")=0,"",IFERROR(VLOOKUP(O837,Home!$C$8:$R$1048576,12,FALSE),""))</f>
        <v/>
      </c>
      <c r="V837" s="11" t="str">
        <f>IF(IFERROR(VLOOKUP(O837,Home!$C$8:$R$1048576,8,FALSE),"")=0,"",IFERROR(VLOOKUP(O837,Home!$C$8:$R$1048576,8,FALSE),""))</f>
        <v/>
      </c>
      <c r="W837" s="11" t="str">
        <f>IF(OR(VLOOKUP(N837,Home!$C$7:$I$207,6,FALSE)="",VLOOKUP(N837,Home!$C$7:$I$207,7,FALSE)=""),"FEJL",SUM(Baggrundsark!$K$4:K837))</f>
        <v>FEJL</v>
      </c>
      <c r="Y837">
        <v>834</v>
      </c>
      <c r="Z837" s="1"/>
      <c r="AC837" s="44"/>
      <c r="AD837">
        <f t="shared" ref="AD837:AD900" si="294">IF(IFERROR(VLOOKUP(Y837,$AC$4:$AC$203,1,FALSE),0)=0,0,1)</f>
        <v>0</v>
      </c>
      <c r="AE837">
        <f>SUM($AD$4:AD837)</f>
        <v>1</v>
      </c>
      <c r="AF837" s="103" t="str">
        <f>IFERROR(VLOOKUP(AN837,Home!$C$8:$E$207,3,FALSE),"")</f>
        <v/>
      </c>
      <c r="AG837" s="103" t="str">
        <f>IFERROR(VLOOKUP(AN837,Home!$C$8:$E$207,2,FALSE),"")</f>
        <v/>
      </c>
      <c r="AH837" s="104" t="str">
        <f>IF(VLOOKUP(AE837,Home!$C$8:$I$207,6,FALSE)="","",VLOOKUP(AE837,Home!$C$8:$I$207,6,FALSE))</f>
        <v/>
      </c>
      <c r="AI837" s="104" t="e">
        <f t="shared" si="282"/>
        <v>#VALUE!</v>
      </c>
      <c r="AJ837" s="105" t="e">
        <f t="shared" ref="AJ837:AJ900" si="295">1+INT((AI837-DATE(YEAR(AI837+4-WEEKDAY(AI837+6)),1,5)+WEEKDAY(DATE(YEAR(AI837+4-WEEKDAY(AI837+6)),1,3)))/7)</f>
        <v>#VALUE!</v>
      </c>
      <c r="AK837" s="103" t="e">
        <f t="shared" si="288"/>
        <v>#VALUE!</v>
      </c>
      <c r="AL837" s="103" t="e">
        <f t="shared" ref="AL837:AL900" si="296">AK837&amp;" "&amp;AJ837</f>
        <v>#VALUE!</v>
      </c>
      <c r="AN837" t="str">
        <f>IF(OR(VLOOKUP(AE837,Home!$C$8:$I$207,6,FALSE)="",VLOOKUP(AE837,Home!$C$8:$I$207,7,FALSE)=""),"FEJL",Baggrundsark!AE837)</f>
        <v>FEJL</v>
      </c>
      <c r="AO837">
        <f>IF(VLOOKUP(AE837,Home!$C$8:$N$207,12,FALSE)="Timelønnet",1,0)</f>
        <v>0</v>
      </c>
      <c r="AP837">
        <f>SUM($AO$4:AO837)*AO837</f>
        <v>0</v>
      </c>
      <c r="AQ837">
        <f t="shared" si="283"/>
        <v>1</v>
      </c>
      <c r="AR837" t="str">
        <f t="shared" si="283"/>
        <v/>
      </c>
      <c r="AS837" t="e">
        <f t="shared" ref="AS837:AS900" si="297">VLOOKUP(AL837,$BB$4:$BC$476,2,FALSE)</f>
        <v>#VALUE!</v>
      </c>
      <c r="AT837" s="45" t="e">
        <f t="shared" si="284"/>
        <v>#VALUE!</v>
      </c>
      <c r="AU837">
        <f>VLOOKUP(AQ837,Home!$C$8:$J$207,8,FALSE)</f>
        <v>0</v>
      </c>
    </row>
    <row r="838" spans="1:47" x14ac:dyDescent="0.25">
      <c r="A838" s="6">
        <f t="shared" si="289"/>
        <v>0</v>
      </c>
      <c r="B838" s="6">
        <f t="shared" ref="B838:B901" si="298">A838+B837</f>
        <v>0</v>
      </c>
      <c r="C838" s="6" t="str">
        <f t="shared" si="290"/>
        <v/>
      </c>
      <c r="D838" s="7">
        <f t="shared" si="291"/>
        <v>0</v>
      </c>
      <c r="E838" s="7">
        <f t="shared" ref="E838:E901" si="299">D838+E837</f>
        <v>0</v>
      </c>
      <c r="F838" s="7" t="str">
        <f t="shared" si="292"/>
        <v/>
      </c>
      <c r="G838" s="6">
        <f t="shared" si="293"/>
        <v>0</v>
      </c>
      <c r="H838" s="6">
        <f t="shared" ref="H838:H901" si="300">G838+H837</f>
        <v>0</v>
      </c>
      <c r="I838" s="6" t="str">
        <f t="shared" ref="I838:I901" si="301">IF(H838=H837,"",H838)</f>
        <v/>
      </c>
      <c r="J838" s="11">
        <v>835</v>
      </c>
      <c r="K838" s="11">
        <f>IF(IFERROR(VLOOKUP(J838,Home!$A$8:$B$1048576,1,FALSE),0)=0,0,1)</f>
        <v>0</v>
      </c>
      <c r="L838" s="129" t="e">
        <f>IF(VLOOKUP(O838,Home!$C$8:$R$207,6,FALSE)="","",VLOOKUP(O838,Home!$C$8:$R$207,6,FALSE))</f>
        <v>#N/A</v>
      </c>
      <c r="M838" s="129" t="e">
        <f t="shared" si="286"/>
        <v>#N/A</v>
      </c>
      <c r="N838" s="11">
        <f>SUM($K$4:K838)</f>
        <v>200</v>
      </c>
      <c r="O838" s="11" t="str">
        <f>IF(P838="","",IF(IFERROR(VLOOKUP(N838,Home!$C$8:$R$1048576,1,FALSE),"")=0,"",IFERROR(VLOOKUP(N838,Home!$C$8:$R$1048576,1,FALSE),"")))</f>
        <v/>
      </c>
      <c r="P838" s="11" t="str">
        <f>IF(IFERROR(VLOOKUP(W838,Home!$C$8:$R$1048576,3,FALSE),"")=0,"",IFERROR(VLOOKUP(W838,Home!$C$8:$R$1048576,3,FALSE),""))</f>
        <v/>
      </c>
      <c r="Q838" s="11" t="str">
        <f t="shared" si="285"/>
        <v/>
      </c>
      <c r="R838" s="130" t="e">
        <f>VLOOKUP(Q838,'Baggrund til lister'!$G$4:$H$15,2,FALSE)</f>
        <v>#N/A</v>
      </c>
      <c r="S838" s="11" t="str">
        <f t="shared" si="287"/>
        <v/>
      </c>
      <c r="T838" s="11" t="str">
        <f>IF(IFERROR(VLOOKUP(N838,Home!$C$8:$R$1048576,11,FALSE),"")=0,"",IFERROR(VLOOKUP(N838,Home!$C$8:$R$1048576,11,FALSE),""))</f>
        <v/>
      </c>
      <c r="U838" s="11" t="str">
        <f>IF(IFERROR(VLOOKUP(O838,Home!$C$8:$R$1048576,12,FALSE),"")=0,"",IFERROR(VLOOKUP(O838,Home!$C$8:$R$1048576,12,FALSE),""))</f>
        <v/>
      </c>
      <c r="V838" s="11" t="str">
        <f>IF(IFERROR(VLOOKUP(O838,Home!$C$8:$R$1048576,8,FALSE),"")=0,"",IFERROR(VLOOKUP(O838,Home!$C$8:$R$1048576,8,FALSE),""))</f>
        <v/>
      </c>
      <c r="W838" s="11" t="str">
        <f>IF(OR(VLOOKUP(N838,Home!$C$7:$I$207,6,FALSE)="",VLOOKUP(N838,Home!$C$7:$I$207,7,FALSE)=""),"FEJL",SUM(Baggrundsark!$K$4:K838))</f>
        <v>FEJL</v>
      </c>
      <c r="Y838">
        <v>835</v>
      </c>
      <c r="Z838" s="1"/>
      <c r="AC838" s="44"/>
      <c r="AD838">
        <f t="shared" si="294"/>
        <v>0</v>
      </c>
      <c r="AE838">
        <f>SUM($AD$4:AD838)</f>
        <v>1</v>
      </c>
      <c r="AF838" s="103" t="str">
        <f>IFERROR(VLOOKUP(AN838,Home!$C$8:$E$207,3,FALSE),"")</f>
        <v/>
      </c>
      <c r="AG838" s="103" t="str">
        <f>IFERROR(VLOOKUP(AN838,Home!$C$8:$E$207,2,FALSE),"")</f>
        <v/>
      </c>
      <c r="AH838" s="104" t="str">
        <f>IF(VLOOKUP(AE838,Home!$C$8:$I$207,6,FALSE)="","",VLOOKUP(AE838,Home!$C$8:$I$207,6,FALSE))</f>
        <v/>
      </c>
      <c r="AI838" s="104" t="e">
        <f t="shared" ref="AI838:AI901" si="302">IF(AG838=AG837,AI837+14,AH838)</f>
        <v>#VALUE!</v>
      </c>
      <c r="AJ838" s="105" t="e">
        <f t="shared" si="295"/>
        <v>#VALUE!</v>
      </c>
      <c r="AK838" s="103" t="e">
        <f t="shared" si="288"/>
        <v>#VALUE!</v>
      </c>
      <c r="AL838" s="103" t="e">
        <f t="shared" si="296"/>
        <v>#VALUE!</v>
      </c>
      <c r="AN838" t="str">
        <f>IF(OR(VLOOKUP(AE838,Home!$C$8:$I$207,6,FALSE)="",VLOOKUP(AE838,Home!$C$8:$I$207,7,FALSE)=""),"FEJL",Baggrundsark!AE838)</f>
        <v>FEJL</v>
      </c>
      <c r="AO838">
        <f>IF(VLOOKUP(AE838,Home!$C$8:$N$207,12,FALSE)="Timelønnet",1,0)</f>
        <v>0</v>
      </c>
      <c r="AP838">
        <f>SUM($AO$4:AO838)*AO838</f>
        <v>0</v>
      </c>
      <c r="AQ838">
        <f t="shared" si="283"/>
        <v>1</v>
      </c>
      <c r="AR838" t="str">
        <f t="shared" si="283"/>
        <v/>
      </c>
      <c r="AS838" t="e">
        <f t="shared" si="297"/>
        <v>#VALUE!</v>
      </c>
      <c r="AT838" s="45" t="e">
        <f t="shared" si="284"/>
        <v>#VALUE!</v>
      </c>
      <c r="AU838">
        <f>VLOOKUP(AQ838,Home!$C$8:$J$207,8,FALSE)</f>
        <v>0</v>
      </c>
    </row>
    <row r="839" spans="1:47" x14ac:dyDescent="0.25">
      <c r="A839" s="6">
        <f t="shared" si="289"/>
        <v>0</v>
      </c>
      <c r="B839" s="6">
        <f t="shared" si="298"/>
        <v>0</v>
      </c>
      <c r="C839" s="6" t="str">
        <f t="shared" si="290"/>
        <v/>
      </c>
      <c r="D839" s="7">
        <f t="shared" si="291"/>
        <v>0</v>
      </c>
      <c r="E839" s="7">
        <f t="shared" si="299"/>
        <v>0</v>
      </c>
      <c r="F839" s="7" t="str">
        <f t="shared" si="292"/>
        <v/>
      </c>
      <c r="G839" s="6">
        <f t="shared" si="293"/>
        <v>0</v>
      </c>
      <c r="H839" s="6">
        <f t="shared" si="300"/>
        <v>0</v>
      </c>
      <c r="I839" s="6" t="str">
        <f t="shared" si="301"/>
        <v/>
      </c>
      <c r="J839" s="11">
        <v>836</v>
      </c>
      <c r="K839" s="11">
        <f>IF(IFERROR(VLOOKUP(J839,Home!$A$8:$B$1048576,1,FALSE),0)=0,0,1)</f>
        <v>0</v>
      </c>
      <c r="L839" s="129" t="e">
        <f>IF(VLOOKUP(O839,Home!$C$8:$R$207,6,FALSE)="","",VLOOKUP(O839,Home!$C$8:$R$207,6,FALSE))</f>
        <v>#N/A</v>
      </c>
      <c r="M839" s="129" t="e">
        <f t="shared" si="286"/>
        <v>#N/A</v>
      </c>
      <c r="N839" s="11">
        <f>SUM($K$4:K839)</f>
        <v>200</v>
      </c>
      <c r="O839" s="11" t="str">
        <f>IF(P839="","",IF(IFERROR(VLOOKUP(N839,Home!$C$8:$R$1048576,1,FALSE),"")=0,"",IFERROR(VLOOKUP(N839,Home!$C$8:$R$1048576,1,FALSE),"")))</f>
        <v/>
      </c>
      <c r="P839" s="11" t="str">
        <f>IF(IFERROR(VLOOKUP(W839,Home!$C$8:$R$1048576,3,FALSE),"")=0,"",IFERROR(VLOOKUP(W839,Home!$C$8:$R$1048576,3,FALSE),""))</f>
        <v/>
      </c>
      <c r="Q839" s="11" t="str">
        <f t="shared" si="285"/>
        <v/>
      </c>
      <c r="R839" s="130" t="e">
        <f>VLOOKUP(Q839,'Baggrund til lister'!$G$4:$H$15,2,FALSE)</f>
        <v>#N/A</v>
      </c>
      <c r="S839" s="11" t="str">
        <f t="shared" si="287"/>
        <v/>
      </c>
      <c r="T839" s="11" t="str">
        <f>IF(IFERROR(VLOOKUP(N839,Home!$C$8:$R$1048576,11,FALSE),"")=0,"",IFERROR(VLOOKUP(N839,Home!$C$8:$R$1048576,11,FALSE),""))</f>
        <v/>
      </c>
      <c r="U839" s="11" t="str">
        <f>IF(IFERROR(VLOOKUP(O839,Home!$C$8:$R$1048576,12,FALSE),"")=0,"",IFERROR(VLOOKUP(O839,Home!$C$8:$R$1048576,12,FALSE),""))</f>
        <v/>
      </c>
      <c r="V839" s="11" t="str">
        <f>IF(IFERROR(VLOOKUP(O839,Home!$C$8:$R$1048576,8,FALSE),"")=0,"",IFERROR(VLOOKUP(O839,Home!$C$8:$R$1048576,8,FALSE),""))</f>
        <v/>
      </c>
      <c r="W839" s="11" t="str">
        <f>IF(OR(VLOOKUP(N839,Home!$C$7:$I$207,6,FALSE)="",VLOOKUP(N839,Home!$C$7:$I$207,7,FALSE)=""),"FEJL",SUM(Baggrundsark!$K$4:K839))</f>
        <v>FEJL</v>
      </c>
      <c r="Y839">
        <v>836</v>
      </c>
      <c r="Z839" s="1"/>
      <c r="AC839" s="44"/>
      <c r="AD839">
        <f t="shared" si="294"/>
        <v>0</v>
      </c>
      <c r="AE839">
        <f>SUM($AD$4:AD839)</f>
        <v>1</v>
      </c>
      <c r="AF839" s="103" t="str">
        <f>IFERROR(VLOOKUP(AN839,Home!$C$8:$E$207,3,FALSE),"")</f>
        <v/>
      </c>
      <c r="AG839" s="103" t="str">
        <f>IFERROR(VLOOKUP(AN839,Home!$C$8:$E$207,2,FALSE),"")</f>
        <v/>
      </c>
      <c r="AH839" s="104" t="str">
        <f>IF(VLOOKUP(AE839,Home!$C$8:$I$207,6,FALSE)="","",VLOOKUP(AE839,Home!$C$8:$I$207,6,FALSE))</f>
        <v/>
      </c>
      <c r="AI839" s="104" t="e">
        <f t="shared" si="302"/>
        <v>#VALUE!</v>
      </c>
      <c r="AJ839" s="105" t="e">
        <f t="shared" si="295"/>
        <v>#VALUE!</v>
      </c>
      <c r="AK839" s="103" t="e">
        <f t="shared" si="288"/>
        <v>#VALUE!</v>
      </c>
      <c r="AL839" s="103" t="e">
        <f t="shared" si="296"/>
        <v>#VALUE!</v>
      </c>
      <c r="AN839" t="str">
        <f>IF(OR(VLOOKUP(AE839,Home!$C$8:$I$207,6,FALSE)="",VLOOKUP(AE839,Home!$C$8:$I$207,7,FALSE)=""),"FEJL",Baggrundsark!AE839)</f>
        <v>FEJL</v>
      </c>
      <c r="AO839">
        <f>IF(VLOOKUP(AE839,Home!$C$8:$N$207,12,FALSE)="Timelønnet",1,0)</f>
        <v>0</v>
      </c>
      <c r="AP839">
        <f>SUM($AO$4:AO839)*AO839</f>
        <v>0</v>
      </c>
      <c r="AQ839">
        <f t="shared" si="283"/>
        <v>1</v>
      </c>
      <c r="AR839" t="str">
        <f t="shared" si="283"/>
        <v/>
      </c>
      <c r="AS839" t="e">
        <f t="shared" si="297"/>
        <v>#VALUE!</v>
      </c>
      <c r="AT839" s="45" t="e">
        <f t="shared" si="284"/>
        <v>#VALUE!</v>
      </c>
      <c r="AU839">
        <f>VLOOKUP(AQ839,Home!$C$8:$J$207,8,FALSE)</f>
        <v>0</v>
      </c>
    </row>
    <row r="840" spans="1:47" x14ac:dyDescent="0.25">
      <c r="A840" s="6">
        <f t="shared" si="289"/>
        <v>0</v>
      </c>
      <c r="B840" s="6">
        <f t="shared" si="298"/>
        <v>0</v>
      </c>
      <c r="C840" s="6" t="str">
        <f t="shared" si="290"/>
        <v/>
      </c>
      <c r="D840" s="7">
        <f t="shared" si="291"/>
        <v>0</v>
      </c>
      <c r="E840" s="7">
        <f t="shared" si="299"/>
        <v>0</v>
      </c>
      <c r="F840" s="7" t="str">
        <f t="shared" si="292"/>
        <v/>
      </c>
      <c r="G840" s="6">
        <f t="shared" si="293"/>
        <v>0</v>
      </c>
      <c r="H840" s="6">
        <f t="shared" si="300"/>
        <v>0</v>
      </c>
      <c r="I840" s="6" t="str">
        <f t="shared" si="301"/>
        <v/>
      </c>
      <c r="J840" s="11">
        <v>837</v>
      </c>
      <c r="K840" s="11">
        <f>IF(IFERROR(VLOOKUP(J840,Home!$A$8:$B$1048576,1,FALSE),0)=0,0,1)</f>
        <v>0</v>
      </c>
      <c r="L840" s="129" t="e">
        <f>IF(VLOOKUP(O840,Home!$C$8:$R$207,6,FALSE)="","",VLOOKUP(O840,Home!$C$8:$R$207,6,FALSE))</f>
        <v>#N/A</v>
      </c>
      <c r="M840" s="129" t="e">
        <f t="shared" si="286"/>
        <v>#N/A</v>
      </c>
      <c r="N840" s="11">
        <f>SUM($K$4:K840)</f>
        <v>200</v>
      </c>
      <c r="O840" s="11" t="str">
        <f>IF(P840="","",IF(IFERROR(VLOOKUP(N840,Home!$C$8:$R$1048576,1,FALSE),"")=0,"",IFERROR(VLOOKUP(N840,Home!$C$8:$R$1048576,1,FALSE),"")))</f>
        <v/>
      </c>
      <c r="P840" s="11" t="str">
        <f>IF(IFERROR(VLOOKUP(W840,Home!$C$8:$R$1048576,3,FALSE),"")=0,"",IFERROR(VLOOKUP(W840,Home!$C$8:$R$1048576,3,FALSE),""))</f>
        <v/>
      </c>
      <c r="Q840" s="11" t="str">
        <f t="shared" si="285"/>
        <v/>
      </c>
      <c r="R840" s="130" t="e">
        <f>VLOOKUP(Q840,'Baggrund til lister'!$G$4:$H$15,2,FALSE)</f>
        <v>#N/A</v>
      </c>
      <c r="S840" s="11" t="str">
        <f t="shared" si="287"/>
        <v/>
      </c>
      <c r="T840" s="11" t="str">
        <f>IF(IFERROR(VLOOKUP(N840,Home!$C$8:$R$1048576,11,FALSE),"")=0,"",IFERROR(VLOOKUP(N840,Home!$C$8:$R$1048576,11,FALSE),""))</f>
        <v/>
      </c>
      <c r="U840" s="11" t="str">
        <f>IF(IFERROR(VLOOKUP(O840,Home!$C$8:$R$1048576,12,FALSE),"")=0,"",IFERROR(VLOOKUP(O840,Home!$C$8:$R$1048576,12,FALSE),""))</f>
        <v/>
      </c>
      <c r="V840" s="11" t="str">
        <f>IF(IFERROR(VLOOKUP(O840,Home!$C$8:$R$1048576,8,FALSE),"")=0,"",IFERROR(VLOOKUP(O840,Home!$C$8:$R$1048576,8,FALSE),""))</f>
        <v/>
      </c>
      <c r="W840" s="11" t="str">
        <f>IF(OR(VLOOKUP(N840,Home!$C$7:$I$207,6,FALSE)="",VLOOKUP(N840,Home!$C$7:$I$207,7,FALSE)=""),"FEJL",SUM(Baggrundsark!$K$4:K840))</f>
        <v>FEJL</v>
      </c>
      <c r="Y840">
        <v>837</v>
      </c>
      <c r="Z840" s="1"/>
      <c r="AC840" s="44"/>
      <c r="AD840">
        <f t="shared" si="294"/>
        <v>0</v>
      </c>
      <c r="AE840">
        <f>SUM($AD$4:AD840)</f>
        <v>1</v>
      </c>
      <c r="AF840" s="103" t="str">
        <f>IFERROR(VLOOKUP(AN840,Home!$C$8:$E$207,3,FALSE),"")</f>
        <v/>
      </c>
      <c r="AG840" s="103" t="str">
        <f>IFERROR(VLOOKUP(AN840,Home!$C$8:$E$207,2,FALSE),"")</f>
        <v/>
      </c>
      <c r="AH840" s="104" t="str">
        <f>IF(VLOOKUP(AE840,Home!$C$8:$I$207,6,FALSE)="","",VLOOKUP(AE840,Home!$C$8:$I$207,6,FALSE))</f>
        <v/>
      </c>
      <c r="AI840" s="104" t="e">
        <f t="shared" si="302"/>
        <v>#VALUE!</v>
      </c>
      <c r="AJ840" s="105" t="e">
        <f t="shared" si="295"/>
        <v>#VALUE!</v>
      </c>
      <c r="AK840" s="103" t="e">
        <f t="shared" si="288"/>
        <v>#VALUE!</v>
      </c>
      <c r="AL840" s="103" t="e">
        <f t="shared" si="296"/>
        <v>#VALUE!</v>
      </c>
      <c r="AN840" t="str">
        <f>IF(OR(VLOOKUP(AE840,Home!$C$8:$I$207,6,FALSE)="",VLOOKUP(AE840,Home!$C$8:$I$207,7,FALSE)=""),"FEJL",Baggrundsark!AE840)</f>
        <v>FEJL</v>
      </c>
      <c r="AO840">
        <f>IF(VLOOKUP(AE840,Home!$C$8:$N$207,12,FALSE)="Timelønnet",1,0)</f>
        <v>0</v>
      </c>
      <c r="AP840">
        <f>SUM($AO$4:AO840)*AO840</f>
        <v>0</v>
      </c>
      <c r="AQ840">
        <f t="shared" si="283"/>
        <v>1</v>
      </c>
      <c r="AR840" t="str">
        <f t="shared" si="283"/>
        <v/>
      </c>
      <c r="AS840" t="e">
        <f t="shared" si="297"/>
        <v>#VALUE!</v>
      </c>
      <c r="AT840" s="45" t="e">
        <f t="shared" si="284"/>
        <v>#VALUE!</v>
      </c>
      <c r="AU840">
        <f>VLOOKUP(AQ840,Home!$C$8:$J$207,8,FALSE)</f>
        <v>0</v>
      </c>
    </row>
    <row r="841" spans="1:47" x14ac:dyDescent="0.25">
      <c r="A841" s="6">
        <f t="shared" si="289"/>
        <v>0</v>
      </c>
      <c r="B841" s="6">
        <f t="shared" si="298"/>
        <v>0</v>
      </c>
      <c r="C841" s="6" t="str">
        <f t="shared" si="290"/>
        <v/>
      </c>
      <c r="D841" s="7">
        <f t="shared" si="291"/>
        <v>0</v>
      </c>
      <c r="E841" s="7">
        <f t="shared" si="299"/>
        <v>0</v>
      </c>
      <c r="F841" s="7" t="str">
        <f t="shared" si="292"/>
        <v/>
      </c>
      <c r="G841" s="6">
        <f t="shared" si="293"/>
        <v>0</v>
      </c>
      <c r="H841" s="6">
        <f t="shared" si="300"/>
        <v>0</v>
      </c>
      <c r="I841" s="6" t="str">
        <f t="shared" si="301"/>
        <v/>
      </c>
      <c r="J841" s="11">
        <v>838</v>
      </c>
      <c r="K841" s="11">
        <f>IF(IFERROR(VLOOKUP(J841,Home!$A$8:$B$1048576,1,FALSE),0)=0,0,1)</f>
        <v>0</v>
      </c>
      <c r="L841" s="129" t="e">
        <f>IF(VLOOKUP(O841,Home!$C$8:$R$207,6,FALSE)="","",VLOOKUP(O841,Home!$C$8:$R$207,6,FALSE))</f>
        <v>#N/A</v>
      </c>
      <c r="M841" s="129" t="e">
        <f t="shared" si="286"/>
        <v>#N/A</v>
      </c>
      <c r="N841" s="11">
        <f>SUM($K$4:K841)</f>
        <v>200</v>
      </c>
      <c r="O841" s="11" t="str">
        <f>IF(P841="","",IF(IFERROR(VLOOKUP(N841,Home!$C$8:$R$1048576,1,FALSE),"")=0,"",IFERROR(VLOOKUP(N841,Home!$C$8:$R$1048576,1,FALSE),"")))</f>
        <v/>
      </c>
      <c r="P841" s="11" t="str">
        <f>IF(IFERROR(VLOOKUP(W841,Home!$C$8:$R$1048576,3,FALSE),"")=0,"",IFERROR(VLOOKUP(W841,Home!$C$8:$R$1048576,3,FALSE),""))</f>
        <v/>
      </c>
      <c r="Q841" s="11" t="str">
        <f t="shared" si="285"/>
        <v/>
      </c>
      <c r="R841" s="130" t="e">
        <f>VLOOKUP(Q841,'Baggrund til lister'!$G$4:$H$15,2,FALSE)</f>
        <v>#N/A</v>
      </c>
      <c r="S841" s="11" t="str">
        <f t="shared" si="287"/>
        <v/>
      </c>
      <c r="T841" s="11" t="str">
        <f>IF(IFERROR(VLOOKUP(N841,Home!$C$8:$R$1048576,11,FALSE),"")=0,"",IFERROR(VLOOKUP(N841,Home!$C$8:$R$1048576,11,FALSE),""))</f>
        <v/>
      </c>
      <c r="U841" s="11" t="str">
        <f>IF(IFERROR(VLOOKUP(O841,Home!$C$8:$R$1048576,12,FALSE),"")=0,"",IFERROR(VLOOKUP(O841,Home!$C$8:$R$1048576,12,FALSE),""))</f>
        <v/>
      </c>
      <c r="V841" s="11" t="str">
        <f>IF(IFERROR(VLOOKUP(O841,Home!$C$8:$R$1048576,8,FALSE),"")=0,"",IFERROR(VLOOKUP(O841,Home!$C$8:$R$1048576,8,FALSE),""))</f>
        <v/>
      </c>
      <c r="W841" s="11" t="str">
        <f>IF(OR(VLOOKUP(N841,Home!$C$7:$I$207,6,FALSE)="",VLOOKUP(N841,Home!$C$7:$I$207,7,FALSE)=""),"FEJL",SUM(Baggrundsark!$K$4:K841))</f>
        <v>FEJL</v>
      </c>
      <c r="Y841">
        <v>838</v>
      </c>
      <c r="Z841" s="1"/>
      <c r="AC841" s="44"/>
      <c r="AD841">
        <f t="shared" si="294"/>
        <v>0</v>
      </c>
      <c r="AE841">
        <f>SUM($AD$4:AD841)</f>
        <v>1</v>
      </c>
      <c r="AF841" s="103" t="str">
        <f>IFERROR(VLOOKUP(AN841,Home!$C$8:$E$207,3,FALSE),"")</f>
        <v/>
      </c>
      <c r="AG841" s="103" t="str">
        <f>IFERROR(VLOOKUP(AN841,Home!$C$8:$E$207,2,FALSE),"")</f>
        <v/>
      </c>
      <c r="AH841" s="104" t="str">
        <f>IF(VLOOKUP(AE841,Home!$C$8:$I$207,6,FALSE)="","",VLOOKUP(AE841,Home!$C$8:$I$207,6,FALSE))</f>
        <v/>
      </c>
      <c r="AI841" s="104" t="e">
        <f t="shared" si="302"/>
        <v>#VALUE!</v>
      </c>
      <c r="AJ841" s="105" t="e">
        <f t="shared" si="295"/>
        <v>#VALUE!</v>
      </c>
      <c r="AK841" s="103" t="e">
        <f t="shared" si="288"/>
        <v>#VALUE!</v>
      </c>
      <c r="AL841" s="103" t="e">
        <f t="shared" si="296"/>
        <v>#VALUE!</v>
      </c>
      <c r="AN841" t="str">
        <f>IF(OR(VLOOKUP(AE841,Home!$C$8:$I$207,6,FALSE)="",VLOOKUP(AE841,Home!$C$8:$I$207,7,FALSE)=""),"FEJL",Baggrundsark!AE841)</f>
        <v>FEJL</v>
      </c>
      <c r="AO841">
        <f>IF(VLOOKUP(AE841,Home!$C$8:$N$207,12,FALSE)="Timelønnet",1,0)</f>
        <v>0</v>
      </c>
      <c r="AP841">
        <f>SUM($AO$4:AO841)*AO841</f>
        <v>0</v>
      </c>
      <c r="AQ841">
        <f t="shared" si="283"/>
        <v>1</v>
      </c>
      <c r="AR841" t="str">
        <f t="shared" si="283"/>
        <v/>
      </c>
      <c r="AS841" t="e">
        <f t="shared" si="297"/>
        <v>#VALUE!</v>
      </c>
      <c r="AT841" s="45" t="e">
        <f t="shared" si="284"/>
        <v>#VALUE!</v>
      </c>
      <c r="AU841">
        <f>VLOOKUP(AQ841,Home!$C$8:$J$207,8,FALSE)</f>
        <v>0</v>
      </c>
    </row>
    <row r="842" spans="1:47" x14ac:dyDescent="0.25">
      <c r="A842" s="6">
        <f t="shared" si="289"/>
        <v>0</v>
      </c>
      <c r="B842" s="6">
        <f t="shared" si="298"/>
        <v>0</v>
      </c>
      <c r="C842" s="6" t="str">
        <f t="shared" si="290"/>
        <v/>
      </c>
      <c r="D842" s="7">
        <f t="shared" si="291"/>
        <v>0</v>
      </c>
      <c r="E842" s="7">
        <f t="shared" si="299"/>
        <v>0</v>
      </c>
      <c r="F842" s="7" t="str">
        <f t="shared" si="292"/>
        <v/>
      </c>
      <c r="G842" s="6">
        <f t="shared" si="293"/>
        <v>0</v>
      </c>
      <c r="H842" s="6">
        <f t="shared" si="300"/>
        <v>0</v>
      </c>
      <c r="I842" s="6" t="str">
        <f t="shared" si="301"/>
        <v/>
      </c>
      <c r="J842" s="11">
        <v>839</v>
      </c>
      <c r="K842" s="11">
        <f>IF(IFERROR(VLOOKUP(J842,Home!$A$8:$B$1048576,1,FALSE),0)=0,0,1)</f>
        <v>0</v>
      </c>
      <c r="L842" s="129" t="e">
        <f>IF(VLOOKUP(O842,Home!$C$8:$R$207,6,FALSE)="","",VLOOKUP(O842,Home!$C$8:$R$207,6,FALSE))</f>
        <v>#N/A</v>
      </c>
      <c r="M842" s="129" t="e">
        <f t="shared" si="286"/>
        <v>#N/A</v>
      </c>
      <c r="N842" s="11">
        <f>SUM($K$4:K842)</f>
        <v>200</v>
      </c>
      <c r="O842" s="11" t="str">
        <f>IF(P842="","",IF(IFERROR(VLOOKUP(N842,Home!$C$8:$R$1048576,1,FALSE),"")=0,"",IFERROR(VLOOKUP(N842,Home!$C$8:$R$1048576,1,FALSE),"")))</f>
        <v/>
      </c>
      <c r="P842" s="11" t="str">
        <f>IF(IFERROR(VLOOKUP(W842,Home!$C$8:$R$1048576,3,FALSE),"")=0,"",IFERROR(VLOOKUP(W842,Home!$C$8:$R$1048576,3,FALSE),""))</f>
        <v/>
      </c>
      <c r="Q842" s="11" t="str">
        <f t="shared" si="285"/>
        <v/>
      </c>
      <c r="R842" s="130" t="e">
        <f>VLOOKUP(Q842,'Baggrund til lister'!$G$4:$H$15,2,FALSE)</f>
        <v>#N/A</v>
      </c>
      <c r="S842" s="11" t="str">
        <f t="shared" si="287"/>
        <v/>
      </c>
      <c r="T842" s="11" t="str">
        <f>IF(IFERROR(VLOOKUP(N842,Home!$C$8:$R$1048576,11,FALSE),"")=0,"",IFERROR(VLOOKUP(N842,Home!$C$8:$R$1048576,11,FALSE),""))</f>
        <v/>
      </c>
      <c r="U842" s="11" t="str">
        <f>IF(IFERROR(VLOOKUP(O842,Home!$C$8:$R$1048576,12,FALSE),"")=0,"",IFERROR(VLOOKUP(O842,Home!$C$8:$R$1048576,12,FALSE),""))</f>
        <v/>
      </c>
      <c r="V842" s="11" t="str">
        <f>IF(IFERROR(VLOOKUP(O842,Home!$C$8:$R$1048576,8,FALSE),"")=0,"",IFERROR(VLOOKUP(O842,Home!$C$8:$R$1048576,8,FALSE),""))</f>
        <v/>
      </c>
      <c r="W842" s="11" t="str">
        <f>IF(OR(VLOOKUP(N842,Home!$C$7:$I$207,6,FALSE)="",VLOOKUP(N842,Home!$C$7:$I$207,7,FALSE)=""),"FEJL",SUM(Baggrundsark!$K$4:K842))</f>
        <v>FEJL</v>
      </c>
      <c r="Y842">
        <v>839</v>
      </c>
      <c r="Z842" s="1"/>
      <c r="AC842" s="44"/>
      <c r="AD842">
        <f t="shared" si="294"/>
        <v>0</v>
      </c>
      <c r="AE842">
        <f>SUM($AD$4:AD842)</f>
        <v>1</v>
      </c>
      <c r="AF842" s="103" t="str">
        <f>IFERROR(VLOOKUP(AN842,Home!$C$8:$E$207,3,FALSE),"")</f>
        <v/>
      </c>
      <c r="AG842" s="103" t="str">
        <f>IFERROR(VLOOKUP(AN842,Home!$C$8:$E$207,2,FALSE),"")</f>
        <v/>
      </c>
      <c r="AH842" s="104" t="str">
        <f>IF(VLOOKUP(AE842,Home!$C$8:$I$207,6,FALSE)="","",VLOOKUP(AE842,Home!$C$8:$I$207,6,FALSE))</f>
        <v/>
      </c>
      <c r="AI842" s="104" t="e">
        <f t="shared" si="302"/>
        <v>#VALUE!</v>
      </c>
      <c r="AJ842" s="105" t="e">
        <f t="shared" si="295"/>
        <v>#VALUE!</v>
      </c>
      <c r="AK842" s="103" t="e">
        <f t="shared" si="288"/>
        <v>#VALUE!</v>
      </c>
      <c r="AL842" s="103" t="e">
        <f t="shared" si="296"/>
        <v>#VALUE!</v>
      </c>
      <c r="AN842" t="str">
        <f>IF(OR(VLOOKUP(AE842,Home!$C$8:$I$207,6,FALSE)="",VLOOKUP(AE842,Home!$C$8:$I$207,7,FALSE)=""),"FEJL",Baggrundsark!AE842)</f>
        <v>FEJL</v>
      </c>
      <c r="AO842">
        <f>IF(VLOOKUP(AE842,Home!$C$8:$N$207,12,FALSE)="Timelønnet",1,0)</f>
        <v>0</v>
      </c>
      <c r="AP842">
        <f>SUM($AO$4:AO842)*AO842</f>
        <v>0</v>
      </c>
      <c r="AQ842">
        <f t="shared" si="283"/>
        <v>1</v>
      </c>
      <c r="AR842" t="str">
        <f t="shared" si="283"/>
        <v/>
      </c>
      <c r="AS842" t="e">
        <f t="shared" si="297"/>
        <v>#VALUE!</v>
      </c>
      <c r="AT842" s="45" t="e">
        <f t="shared" si="284"/>
        <v>#VALUE!</v>
      </c>
      <c r="AU842">
        <f>VLOOKUP(AQ842,Home!$C$8:$J$207,8,FALSE)</f>
        <v>0</v>
      </c>
    </row>
    <row r="843" spans="1:47" x14ac:dyDescent="0.25">
      <c r="A843" s="6">
        <f t="shared" si="289"/>
        <v>0</v>
      </c>
      <c r="B843" s="6">
        <f t="shared" si="298"/>
        <v>0</v>
      </c>
      <c r="C843" s="6" t="str">
        <f t="shared" si="290"/>
        <v/>
      </c>
      <c r="D843" s="7">
        <f t="shared" si="291"/>
        <v>0</v>
      </c>
      <c r="E843" s="7">
        <f t="shared" si="299"/>
        <v>0</v>
      </c>
      <c r="F843" s="7" t="str">
        <f t="shared" si="292"/>
        <v/>
      </c>
      <c r="G843" s="6">
        <f t="shared" si="293"/>
        <v>0</v>
      </c>
      <c r="H843" s="6">
        <f t="shared" si="300"/>
        <v>0</v>
      </c>
      <c r="I843" s="6" t="str">
        <f t="shared" si="301"/>
        <v/>
      </c>
      <c r="J843" s="11">
        <v>840</v>
      </c>
      <c r="K843" s="11">
        <f>IF(IFERROR(VLOOKUP(J843,Home!$A$8:$B$1048576,1,FALSE),0)=0,0,1)</f>
        <v>0</v>
      </c>
      <c r="L843" s="129" t="e">
        <f>IF(VLOOKUP(O843,Home!$C$8:$R$207,6,FALSE)="","",VLOOKUP(O843,Home!$C$8:$R$207,6,FALSE))</f>
        <v>#N/A</v>
      </c>
      <c r="M843" s="129" t="e">
        <f t="shared" si="286"/>
        <v>#N/A</v>
      </c>
      <c r="N843" s="11">
        <f>SUM($K$4:K843)</f>
        <v>200</v>
      </c>
      <c r="O843" s="11" t="str">
        <f>IF(P843="","",IF(IFERROR(VLOOKUP(N843,Home!$C$8:$R$1048576,1,FALSE),"")=0,"",IFERROR(VLOOKUP(N843,Home!$C$8:$R$1048576,1,FALSE),"")))</f>
        <v/>
      </c>
      <c r="P843" s="11" t="str">
        <f>IF(IFERROR(VLOOKUP(W843,Home!$C$8:$R$1048576,3,FALSE),"")=0,"",IFERROR(VLOOKUP(W843,Home!$C$8:$R$1048576,3,FALSE),""))</f>
        <v/>
      </c>
      <c r="Q843" s="11" t="str">
        <f t="shared" si="285"/>
        <v/>
      </c>
      <c r="R843" s="130" t="e">
        <f>VLOOKUP(Q843,'Baggrund til lister'!$G$4:$H$15,2,FALSE)</f>
        <v>#N/A</v>
      </c>
      <c r="S843" s="11" t="str">
        <f t="shared" si="287"/>
        <v/>
      </c>
      <c r="T843" s="11" t="str">
        <f>IF(IFERROR(VLOOKUP(N843,Home!$C$8:$R$1048576,11,FALSE),"")=0,"",IFERROR(VLOOKUP(N843,Home!$C$8:$R$1048576,11,FALSE),""))</f>
        <v/>
      </c>
      <c r="U843" s="11" t="str">
        <f>IF(IFERROR(VLOOKUP(O843,Home!$C$8:$R$1048576,12,FALSE),"")=0,"",IFERROR(VLOOKUP(O843,Home!$C$8:$R$1048576,12,FALSE),""))</f>
        <v/>
      </c>
      <c r="V843" s="11" t="str">
        <f>IF(IFERROR(VLOOKUP(O843,Home!$C$8:$R$1048576,8,FALSE),"")=0,"",IFERROR(VLOOKUP(O843,Home!$C$8:$R$1048576,8,FALSE),""))</f>
        <v/>
      </c>
      <c r="W843" s="11" t="str">
        <f>IF(OR(VLOOKUP(N843,Home!$C$7:$I$207,6,FALSE)="",VLOOKUP(N843,Home!$C$7:$I$207,7,FALSE)=""),"FEJL",SUM(Baggrundsark!$K$4:K843))</f>
        <v>FEJL</v>
      </c>
      <c r="Y843">
        <v>840</v>
      </c>
      <c r="Z843" s="1"/>
      <c r="AC843" s="44"/>
      <c r="AD843">
        <f t="shared" si="294"/>
        <v>0</v>
      </c>
      <c r="AE843">
        <f>SUM($AD$4:AD843)</f>
        <v>1</v>
      </c>
      <c r="AF843" s="103" t="str">
        <f>IFERROR(VLOOKUP(AN843,Home!$C$8:$E$207,3,FALSE),"")</f>
        <v/>
      </c>
      <c r="AG843" s="103" t="str">
        <f>IFERROR(VLOOKUP(AN843,Home!$C$8:$E$207,2,FALSE),"")</f>
        <v/>
      </c>
      <c r="AH843" s="104" t="str">
        <f>IF(VLOOKUP(AE843,Home!$C$8:$I$207,6,FALSE)="","",VLOOKUP(AE843,Home!$C$8:$I$207,6,FALSE))</f>
        <v/>
      </c>
      <c r="AI843" s="104" t="e">
        <f t="shared" si="302"/>
        <v>#VALUE!</v>
      </c>
      <c r="AJ843" s="105" t="e">
        <f t="shared" si="295"/>
        <v>#VALUE!</v>
      </c>
      <c r="AK843" s="103" t="e">
        <f t="shared" si="288"/>
        <v>#VALUE!</v>
      </c>
      <c r="AL843" s="103" t="e">
        <f t="shared" si="296"/>
        <v>#VALUE!</v>
      </c>
      <c r="AN843" t="str">
        <f>IF(OR(VLOOKUP(AE843,Home!$C$8:$I$207,6,FALSE)="",VLOOKUP(AE843,Home!$C$8:$I$207,7,FALSE)=""),"FEJL",Baggrundsark!AE843)</f>
        <v>FEJL</v>
      </c>
      <c r="AO843">
        <f>IF(VLOOKUP(AE843,Home!$C$8:$N$207,12,FALSE)="Timelønnet",1,0)</f>
        <v>0</v>
      </c>
      <c r="AP843">
        <f>SUM($AO$4:AO843)*AO843</f>
        <v>0</v>
      </c>
      <c r="AQ843">
        <f t="shared" si="283"/>
        <v>1</v>
      </c>
      <c r="AR843" t="str">
        <f t="shared" si="283"/>
        <v/>
      </c>
      <c r="AS843" t="e">
        <f t="shared" si="297"/>
        <v>#VALUE!</v>
      </c>
      <c r="AT843" s="45" t="e">
        <f t="shared" si="284"/>
        <v>#VALUE!</v>
      </c>
      <c r="AU843">
        <f>VLOOKUP(AQ843,Home!$C$8:$J$207,8,FALSE)</f>
        <v>0</v>
      </c>
    </row>
    <row r="844" spans="1:47" x14ac:dyDescent="0.25">
      <c r="A844" s="6">
        <f t="shared" si="289"/>
        <v>0</v>
      </c>
      <c r="B844" s="6">
        <f t="shared" si="298"/>
        <v>0</v>
      </c>
      <c r="C844" s="6" t="str">
        <f t="shared" si="290"/>
        <v/>
      </c>
      <c r="D844" s="7">
        <f t="shared" si="291"/>
        <v>0</v>
      </c>
      <c r="E844" s="7">
        <f t="shared" si="299"/>
        <v>0</v>
      </c>
      <c r="F844" s="7" t="str">
        <f t="shared" si="292"/>
        <v/>
      </c>
      <c r="G844" s="6">
        <f t="shared" si="293"/>
        <v>0</v>
      </c>
      <c r="H844" s="6">
        <f t="shared" si="300"/>
        <v>0</v>
      </c>
      <c r="I844" s="6" t="str">
        <f t="shared" si="301"/>
        <v/>
      </c>
      <c r="J844" s="11">
        <v>841</v>
      </c>
      <c r="K844" s="11">
        <f>IF(IFERROR(VLOOKUP(J844,Home!$A$8:$B$1048576,1,FALSE),0)=0,0,1)</f>
        <v>0</v>
      </c>
      <c r="L844" s="129" t="e">
        <f>IF(VLOOKUP(O844,Home!$C$8:$R$207,6,FALSE)="","",VLOOKUP(O844,Home!$C$8:$R$207,6,FALSE))</f>
        <v>#N/A</v>
      </c>
      <c r="M844" s="129" t="e">
        <f t="shared" si="286"/>
        <v>#N/A</v>
      </c>
      <c r="N844" s="11">
        <f>SUM($K$4:K844)</f>
        <v>200</v>
      </c>
      <c r="O844" s="11" t="str">
        <f>IF(P844="","",IF(IFERROR(VLOOKUP(N844,Home!$C$8:$R$1048576,1,FALSE),"")=0,"",IFERROR(VLOOKUP(N844,Home!$C$8:$R$1048576,1,FALSE),"")))</f>
        <v/>
      </c>
      <c r="P844" s="11" t="str">
        <f>IF(IFERROR(VLOOKUP(W844,Home!$C$8:$R$1048576,3,FALSE),"")=0,"",IFERROR(VLOOKUP(W844,Home!$C$8:$R$1048576,3,FALSE),""))</f>
        <v/>
      </c>
      <c r="Q844" s="11" t="str">
        <f t="shared" si="285"/>
        <v/>
      </c>
      <c r="R844" s="130" t="e">
        <f>VLOOKUP(Q844,'Baggrund til lister'!$G$4:$H$15,2,FALSE)</f>
        <v>#N/A</v>
      </c>
      <c r="S844" s="11" t="str">
        <f t="shared" si="287"/>
        <v/>
      </c>
      <c r="T844" s="11" t="str">
        <f>IF(IFERROR(VLOOKUP(N844,Home!$C$8:$R$1048576,11,FALSE),"")=0,"",IFERROR(VLOOKUP(N844,Home!$C$8:$R$1048576,11,FALSE),""))</f>
        <v/>
      </c>
      <c r="U844" s="11" t="str">
        <f>IF(IFERROR(VLOOKUP(O844,Home!$C$8:$R$1048576,12,FALSE),"")=0,"",IFERROR(VLOOKUP(O844,Home!$C$8:$R$1048576,12,FALSE),""))</f>
        <v/>
      </c>
      <c r="V844" s="11" t="str">
        <f>IF(IFERROR(VLOOKUP(O844,Home!$C$8:$R$1048576,8,FALSE),"")=0,"",IFERROR(VLOOKUP(O844,Home!$C$8:$R$1048576,8,FALSE),""))</f>
        <v/>
      </c>
      <c r="W844" s="11" t="str">
        <f>IF(OR(VLOOKUP(N844,Home!$C$7:$I$207,6,FALSE)="",VLOOKUP(N844,Home!$C$7:$I$207,7,FALSE)=""),"FEJL",SUM(Baggrundsark!$K$4:K844))</f>
        <v>FEJL</v>
      </c>
      <c r="Y844">
        <v>841</v>
      </c>
      <c r="Z844" s="1"/>
      <c r="AC844" s="44"/>
      <c r="AD844">
        <f t="shared" si="294"/>
        <v>0</v>
      </c>
      <c r="AE844">
        <f>SUM($AD$4:AD844)</f>
        <v>1</v>
      </c>
      <c r="AF844" s="103" t="str">
        <f>IFERROR(VLOOKUP(AN844,Home!$C$8:$E$207,3,FALSE),"")</f>
        <v/>
      </c>
      <c r="AG844" s="103" t="str">
        <f>IFERROR(VLOOKUP(AN844,Home!$C$8:$E$207,2,FALSE),"")</f>
        <v/>
      </c>
      <c r="AH844" s="104" t="str">
        <f>IF(VLOOKUP(AE844,Home!$C$8:$I$207,6,FALSE)="","",VLOOKUP(AE844,Home!$C$8:$I$207,6,FALSE))</f>
        <v/>
      </c>
      <c r="AI844" s="104" t="e">
        <f t="shared" si="302"/>
        <v>#VALUE!</v>
      </c>
      <c r="AJ844" s="105" t="e">
        <f t="shared" si="295"/>
        <v>#VALUE!</v>
      </c>
      <c r="AK844" s="103" t="e">
        <f t="shared" si="288"/>
        <v>#VALUE!</v>
      </c>
      <c r="AL844" s="103" t="e">
        <f t="shared" si="296"/>
        <v>#VALUE!</v>
      </c>
      <c r="AN844" t="str">
        <f>IF(OR(VLOOKUP(AE844,Home!$C$8:$I$207,6,FALSE)="",VLOOKUP(AE844,Home!$C$8:$I$207,7,FALSE)=""),"FEJL",Baggrundsark!AE844)</f>
        <v>FEJL</v>
      </c>
      <c r="AO844">
        <f>IF(VLOOKUP(AE844,Home!$C$8:$N$207,12,FALSE)="Timelønnet",1,0)</f>
        <v>0</v>
      </c>
      <c r="AP844">
        <f>SUM($AO$4:AO844)*AO844</f>
        <v>0</v>
      </c>
      <c r="AQ844">
        <f t="shared" si="283"/>
        <v>1</v>
      </c>
      <c r="AR844" t="str">
        <f t="shared" si="283"/>
        <v/>
      </c>
      <c r="AS844" t="e">
        <f t="shared" si="297"/>
        <v>#VALUE!</v>
      </c>
      <c r="AT844" s="45" t="e">
        <f t="shared" si="284"/>
        <v>#VALUE!</v>
      </c>
      <c r="AU844">
        <f>VLOOKUP(AQ844,Home!$C$8:$J$207,8,FALSE)</f>
        <v>0</v>
      </c>
    </row>
    <row r="845" spans="1:47" x14ac:dyDescent="0.25">
      <c r="A845" s="6">
        <f t="shared" si="289"/>
        <v>0</v>
      </c>
      <c r="B845" s="6">
        <f t="shared" si="298"/>
        <v>0</v>
      </c>
      <c r="C845" s="6" t="str">
        <f t="shared" si="290"/>
        <v/>
      </c>
      <c r="D845" s="7">
        <f t="shared" si="291"/>
        <v>0</v>
      </c>
      <c r="E845" s="7">
        <f t="shared" si="299"/>
        <v>0</v>
      </c>
      <c r="F845" s="7" t="str">
        <f t="shared" si="292"/>
        <v/>
      </c>
      <c r="G845" s="6">
        <f t="shared" si="293"/>
        <v>0</v>
      </c>
      <c r="H845" s="6">
        <f t="shared" si="300"/>
        <v>0</v>
      </c>
      <c r="I845" s="6" t="str">
        <f t="shared" si="301"/>
        <v/>
      </c>
      <c r="J845" s="11">
        <v>842</v>
      </c>
      <c r="K845" s="11">
        <f>IF(IFERROR(VLOOKUP(J845,Home!$A$8:$B$1048576,1,FALSE),0)=0,0,1)</f>
        <v>0</v>
      </c>
      <c r="L845" s="129" t="e">
        <f>IF(VLOOKUP(O845,Home!$C$8:$R$207,6,FALSE)="","",VLOOKUP(O845,Home!$C$8:$R$207,6,FALSE))</f>
        <v>#N/A</v>
      </c>
      <c r="M845" s="129" t="e">
        <f t="shared" si="286"/>
        <v>#N/A</v>
      </c>
      <c r="N845" s="11">
        <f>SUM($K$4:K845)</f>
        <v>200</v>
      </c>
      <c r="O845" s="11" t="str">
        <f>IF(P845="","",IF(IFERROR(VLOOKUP(N845,Home!$C$8:$R$1048576,1,FALSE),"")=0,"",IFERROR(VLOOKUP(N845,Home!$C$8:$R$1048576,1,FALSE),"")))</f>
        <v/>
      </c>
      <c r="P845" s="11" t="str">
        <f>IF(IFERROR(VLOOKUP(W845,Home!$C$8:$R$1048576,3,FALSE),"")=0,"",IFERROR(VLOOKUP(W845,Home!$C$8:$R$1048576,3,FALSE),""))</f>
        <v/>
      </c>
      <c r="Q845" s="11" t="str">
        <f t="shared" si="285"/>
        <v/>
      </c>
      <c r="R845" s="130" t="e">
        <f>VLOOKUP(Q845,'Baggrund til lister'!$G$4:$H$15,2,FALSE)</f>
        <v>#N/A</v>
      </c>
      <c r="S845" s="11" t="str">
        <f t="shared" si="287"/>
        <v/>
      </c>
      <c r="T845" s="11" t="str">
        <f>IF(IFERROR(VLOOKUP(N845,Home!$C$8:$R$1048576,11,FALSE),"")=0,"",IFERROR(VLOOKUP(N845,Home!$C$8:$R$1048576,11,FALSE),""))</f>
        <v/>
      </c>
      <c r="U845" s="11" t="str">
        <f>IF(IFERROR(VLOOKUP(O845,Home!$C$8:$R$1048576,12,FALSE),"")=0,"",IFERROR(VLOOKUP(O845,Home!$C$8:$R$1048576,12,FALSE),""))</f>
        <v/>
      </c>
      <c r="V845" s="11" t="str">
        <f>IF(IFERROR(VLOOKUP(O845,Home!$C$8:$R$1048576,8,FALSE),"")=0,"",IFERROR(VLOOKUP(O845,Home!$C$8:$R$1048576,8,FALSE),""))</f>
        <v/>
      </c>
      <c r="W845" s="11" t="str">
        <f>IF(OR(VLOOKUP(N845,Home!$C$7:$I$207,6,FALSE)="",VLOOKUP(N845,Home!$C$7:$I$207,7,FALSE)=""),"FEJL",SUM(Baggrundsark!$K$4:K845))</f>
        <v>FEJL</v>
      </c>
      <c r="Y845">
        <v>842</v>
      </c>
      <c r="Z845" s="1"/>
      <c r="AC845" s="44"/>
      <c r="AD845">
        <f t="shared" si="294"/>
        <v>0</v>
      </c>
      <c r="AE845">
        <f>SUM($AD$4:AD845)</f>
        <v>1</v>
      </c>
      <c r="AF845" s="103" t="str">
        <f>IFERROR(VLOOKUP(AN845,Home!$C$8:$E$207,3,FALSE),"")</f>
        <v/>
      </c>
      <c r="AG845" s="103" t="str">
        <f>IFERROR(VLOOKUP(AN845,Home!$C$8:$E$207,2,FALSE),"")</f>
        <v/>
      </c>
      <c r="AH845" s="104" t="str">
        <f>IF(VLOOKUP(AE845,Home!$C$8:$I$207,6,FALSE)="","",VLOOKUP(AE845,Home!$C$8:$I$207,6,FALSE))</f>
        <v/>
      </c>
      <c r="AI845" s="104" t="e">
        <f t="shared" si="302"/>
        <v>#VALUE!</v>
      </c>
      <c r="AJ845" s="105" t="e">
        <f t="shared" si="295"/>
        <v>#VALUE!</v>
      </c>
      <c r="AK845" s="103" t="e">
        <f t="shared" si="288"/>
        <v>#VALUE!</v>
      </c>
      <c r="AL845" s="103" t="e">
        <f t="shared" si="296"/>
        <v>#VALUE!</v>
      </c>
      <c r="AN845" t="str">
        <f>IF(OR(VLOOKUP(AE845,Home!$C$8:$I$207,6,FALSE)="",VLOOKUP(AE845,Home!$C$8:$I$207,7,FALSE)=""),"FEJL",Baggrundsark!AE845)</f>
        <v>FEJL</v>
      </c>
      <c r="AO845">
        <f>IF(VLOOKUP(AE845,Home!$C$8:$N$207,12,FALSE)="Timelønnet",1,0)</f>
        <v>0</v>
      </c>
      <c r="AP845">
        <f>SUM($AO$4:AO845)*AO845</f>
        <v>0</v>
      </c>
      <c r="AQ845">
        <f t="shared" si="283"/>
        <v>1</v>
      </c>
      <c r="AR845" t="str">
        <f t="shared" si="283"/>
        <v/>
      </c>
      <c r="AS845" t="e">
        <f t="shared" si="297"/>
        <v>#VALUE!</v>
      </c>
      <c r="AT845" s="45" t="e">
        <f t="shared" si="284"/>
        <v>#VALUE!</v>
      </c>
      <c r="AU845">
        <f>VLOOKUP(AQ845,Home!$C$8:$J$207,8,FALSE)</f>
        <v>0</v>
      </c>
    </row>
    <row r="846" spans="1:47" x14ac:dyDescent="0.25">
      <c r="A846" s="6">
        <f t="shared" si="289"/>
        <v>0</v>
      </c>
      <c r="B846" s="6">
        <f t="shared" si="298"/>
        <v>0</v>
      </c>
      <c r="C846" s="6" t="str">
        <f t="shared" si="290"/>
        <v/>
      </c>
      <c r="D846" s="7">
        <f t="shared" si="291"/>
        <v>0</v>
      </c>
      <c r="E846" s="7">
        <f t="shared" si="299"/>
        <v>0</v>
      </c>
      <c r="F846" s="7" t="str">
        <f t="shared" si="292"/>
        <v/>
      </c>
      <c r="G846" s="6">
        <f t="shared" si="293"/>
        <v>0</v>
      </c>
      <c r="H846" s="6">
        <f t="shared" si="300"/>
        <v>0</v>
      </c>
      <c r="I846" s="6" t="str">
        <f t="shared" si="301"/>
        <v/>
      </c>
      <c r="J846" s="11">
        <v>843</v>
      </c>
      <c r="K846" s="11">
        <f>IF(IFERROR(VLOOKUP(J846,Home!$A$8:$B$1048576,1,FALSE),0)=0,0,1)</f>
        <v>0</v>
      </c>
      <c r="L846" s="129" t="e">
        <f>IF(VLOOKUP(O846,Home!$C$8:$R$207,6,FALSE)="","",VLOOKUP(O846,Home!$C$8:$R$207,6,FALSE))</f>
        <v>#N/A</v>
      </c>
      <c r="M846" s="129" t="e">
        <f t="shared" si="286"/>
        <v>#N/A</v>
      </c>
      <c r="N846" s="11">
        <f>SUM($K$4:K846)</f>
        <v>200</v>
      </c>
      <c r="O846" s="11" t="str">
        <f>IF(P846="","",IF(IFERROR(VLOOKUP(N846,Home!$C$8:$R$1048576,1,FALSE),"")=0,"",IFERROR(VLOOKUP(N846,Home!$C$8:$R$1048576,1,FALSE),"")))</f>
        <v/>
      </c>
      <c r="P846" s="11" t="str">
        <f>IF(IFERROR(VLOOKUP(W846,Home!$C$8:$R$1048576,3,FALSE),"")=0,"",IFERROR(VLOOKUP(W846,Home!$C$8:$R$1048576,3,FALSE),""))</f>
        <v/>
      </c>
      <c r="Q846" s="11" t="str">
        <f t="shared" si="285"/>
        <v/>
      </c>
      <c r="R846" s="130" t="e">
        <f>VLOOKUP(Q846,'Baggrund til lister'!$G$4:$H$15,2,FALSE)</f>
        <v>#N/A</v>
      </c>
      <c r="S846" s="11" t="str">
        <f t="shared" si="287"/>
        <v/>
      </c>
      <c r="T846" s="11" t="str">
        <f>IF(IFERROR(VLOOKUP(N846,Home!$C$8:$R$1048576,11,FALSE),"")=0,"",IFERROR(VLOOKUP(N846,Home!$C$8:$R$1048576,11,FALSE),""))</f>
        <v/>
      </c>
      <c r="U846" s="11" t="str">
        <f>IF(IFERROR(VLOOKUP(O846,Home!$C$8:$R$1048576,12,FALSE),"")=0,"",IFERROR(VLOOKUP(O846,Home!$C$8:$R$1048576,12,FALSE),""))</f>
        <v/>
      </c>
      <c r="V846" s="11" t="str">
        <f>IF(IFERROR(VLOOKUP(O846,Home!$C$8:$R$1048576,8,FALSE),"")=0,"",IFERROR(VLOOKUP(O846,Home!$C$8:$R$1048576,8,FALSE),""))</f>
        <v/>
      </c>
      <c r="W846" s="11" t="str">
        <f>IF(OR(VLOOKUP(N846,Home!$C$7:$I$207,6,FALSE)="",VLOOKUP(N846,Home!$C$7:$I$207,7,FALSE)=""),"FEJL",SUM(Baggrundsark!$K$4:K846))</f>
        <v>FEJL</v>
      </c>
      <c r="Y846">
        <v>843</v>
      </c>
      <c r="Z846" s="1"/>
      <c r="AC846" s="44"/>
      <c r="AD846">
        <f t="shared" si="294"/>
        <v>0</v>
      </c>
      <c r="AE846">
        <f>SUM($AD$4:AD846)</f>
        <v>1</v>
      </c>
      <c r="AF846" s="103" t="str">
        <f>IFERROR(VLOOKUP(AN846,Home!$C$8:$E$207,3,FALSE),"")</f>
        <v/>
      </c>
      <c r="AG846" s="103" t="str">
        <f>IFERROR(VLOOKUP(AN846,Home!$C$8:$E$207,2,FALSE),"")</f>
        <v/>
      </c>
      <c r="AH846" s="104" t="str">
        <f>IF(VLOOKUP(AE846,Home!$C$8:$I$207,6,FALSE)="","",VLOOKUP(AE846,Home!$C$8:$I$207,6,FALSE))</f>
        <v/>
      </c>
      <c r="AI846" s="104" t="e">
        <f t="shared" si="302"/>
        <v>#VALUE!</v>
      </c>
      <c r="AJ846" s="105" t="e">
        <f t="shared" si="295"/>
        <v>#VALUE!</v>
      </c>
      <c r="AK846" s="103" t="e">
        <f t="shared" si="288"/>
        <v>#VALUE!</v>
      </c>
      <c r="AL846" s="103" t="e">
        <f t="shared" si="296"/>
        <v>#VALUE!</v>
      </c>
      <c r="AN846" t="str">
        <f>IF(OR(VLOOKUP(AE846,Home!$C$8:$I$207,6,FALSE)="",VLOOKUP(AE846,Home!$C$8:$I$207,7,FALSE)=""),"FEJL",Baggrundsark!AE846)</f>
        <v>FEJL</v>
      </c>
      <c r="AO846">
        <f>IF(VLOOKUP(AE846,Home!$C$8:$N$207,12,FALSE)="Timelønnet",1,0)</f>
        <v>0</v>
      </c>
      <c r="AP846">
        <f>SUM($AO$4:AO846)*AO846</f>
        <v>0</v>
      </c>
      <c r="AQ846">
        <f t="shared" si="283"/>
        <v>1</v>
      </c>
      <c r="AR846" t="str">
        <f t="shared" si="283"/>
        <v/>
      </c>
      <c r="AS846" t="e">
        <f t="shared" si="297"/>
        <v>#VALUE!</v>
      </c>
      <c r="AT846" s="45" t="e">
        <f t="shared" si="284"/>
        <v>#VALUE!</v>
      </c>
      <c r="AU846">
        <f>VLOOKUP(AQ846,Home!$C$8:$J$207,8,FALSE)</f>
        <v>0</v>
      </c>
    </row>
    <row r="847" spans="1:47" x14ac:dyDescent="0.25">
      <c r="A847" s="6">
        <f t="shared" si="289"/>
        <v>0</v>
      </c>
      <c r="B847" s="6">
        <f t="shared" si="298"/>
        <v>0</v>
      </c>
      <c r="C847" s="6" t="str">
        <f t="shared" si="290"/>
        <v/>
      </c>
      <c r="D847" s="7">
        <f t="shared" si="291"/>
        <v>0</v>
      </c>
      <c r="E847" s="7">
        <f t="shared" si="299"/>
        <v>0</v>
      </c>
      <c r="F847" s="7" t="str">
        <f t="shared" si="292"/>
        <v/>
      </c>
      <c r="G847" s="6">
        <f t="shared" si="293"/>
        <v>0</v>
      </c>
      <c r="H847" s="6">
        <f t="shared" si="300"/>
        <v>0</v>
      </c>
      <c r="I847" s="6" t="str">
        <f t="shared" si="301"/>
        <v/>
      </c>
      <c r="J847" s="11">
        <v>844</v>
      </c>
      <c r="K847" s="11">
        <f>IF(IFERROR(VLOOKUP(J847,Home!$A$8:$B$1048576,1,FALSE),0)=0,0,1)</f>
        <v>0</v>
      </c>
      <c r="L847" s="129" t="e">
        <f>IF(VLOOKUP(O847,Home!$C$8:$R$207,6,FALSE)="","",VLOOKUP(O847,Home!$C$8:$R$207,6,FALSE))</f>
        <v>#N/A</v>
      </c>
      <c r="M847" s="129" t="e">
        <f t="shared" si="286"/>
        <v>#N/A</v>
      </c>
      <c r="N847" s="11">
        <f>SUM($K$4:K847)</f>
        <v>200</v>
      </c>
      <c r="O847" s="11" t="str">
        <f>IF(P847="","",IF(IFERROR(VLOOKUP(N847,Home!$C$8:$R$1048576,1,FALSE),"")=0,"",IFERROR(VLOOKUP(N847,Home!$C$8:$R$1048576,1,FALSE),"")))</f>
        <v/>
      </c>
      <c r="P847" s="11" t="str">
        <f>IF(IFERROR(VLOOKUP(W847,Home!$C$8:$R$1048576,3,FALSE),"")=0,"",IFERROR(VLOOKUP(W847,Home!$C$8:$R$1048576,3,FALSE),""))</f>
        <v/>
      </c>
      <c r="Q847" s="11" t="str">
        <f t="shared" si="285"/>
        <v/>
      </c>
      <c r="R847" s="130" t="e">
        <f>VLOOKUP(Q847,'Baggrund til lister'!$G$4:$H$15,2,FALSE)</f>
        <v>#N/A</v>
      </c>
      <c r="S847" s="11" t="str">
        <f t="shared" si="287"/>
        <v/>
      </c>
      <c r="T847" s="11" t="str">
        <f>IF(IFERROR(VLOOKUP(N847,Home!$C$8:$R$1048576,11,FALSE),"")=0,"",IFERROR(VLOOKUP(N847,Home!$C$8:$R$1048576,11,FALSE),""))</f>
        <v/>
      </c>
      <c r="U847" s="11" t="str">
        <f>IF(IFERROR(VLOOKUP(O847,Home!$C$8:$R$1048576,12,FALSE),"")=0,"",IFERROR(VLOOKUP(O847,Home!$C$8:$R$1048576,12,FALSE),""))</f>
        <v/>
      </c>
      <c r="V847" s="11" t="str">
        <f>IF(IFERROR(VLOOKUP(O847,Home!$C$8:$R$1048576,8,FALSE),"")=0,"",IFERROR(VLOOKUP(O847,Home!$C$8:$R$1048576,8,FALSE),""))</f>
        <v/>
      </c>
      <c r="W847" s="11" t="str">
        <f>IF(OR(VLOOKUP(N847,Home!$C$7:$I$207,6,FALSE)="",VLOOKUP(N847,Home!$C$7:$I$207,7,FALSE)=""),"FEJL",SUM(Baggrundsark!$K$4:K847))</f>
        <v>FEJL</v>
      </c>
      <c r="Y847">
        <v>844</v>
      </c>
      <c r="Z847" s="1"/>
      <c r="AC847" s="44"/>
      <c r="AD847">
        <f t="shared" si="294"/>
        <v>0</v>
      </c>
      <c r="AE847">
        <f>SUM($AD$4:AD847)</f>
        <v>1</v>
      </c>
      <c r="AF847" s="103" t="str">
        <f>IFERROR(VLOOKUP(AN847,Home!$C$8:$E$207,3,FALSE),"")</f>
        <v/>
      </c>
      <c r="AG847" s="103" t="str">
        <f>IFERROR(VLOOKUP(AN847,Home!$C$8:$E$207,2,FALSE),"")</f>
        <v/>
      </c>
      <c r="AH847" s="104" t="str">
        <f>IF(VLOOKUP(AE847,Home!$C$8:$I$207,6,FALSE)="","",VLOOKUP(AE847,Home!$C$8:$I$207,6,FALSE))</f>
        <v/>
      </c>
      <c r="AI847" s="104" t="e">
        <f t="shared" si="302"/>
        <v>#VALUE!</v>
      </c>
      <c r="AJ847" s="105" t="e">
        <f t="shared" si="295"/>
        <v>#VALUE!</v>
      </c>
      <c r="AK847" s="103" t="e">
        <f t="shared" si="288"/>
        <v>#VALUE!</v>
      </c>
      <c r="AL847" s="103" t="e">
        <f t="shared" si="296"/>
        <v>#VALUE!</v>
      </c>
      <c r="AN847" t="str">
        <f>IF(OR(VLOOKUP(AE847,Home!$C$8:$I$207,6,FALSE)="",VLOOKUP(AE847,Home!$C$8:$I$207,7,FALSE)=""),"FEJL",Baggrundsark!AE847)</f>
        <v>FEJL</v>
      </c>
      <c r="AO847">
        <f>IF(VLOOKUP(AE847,Home!$C$8:$N$207,12,FALSE)="Timelønnet",1,0)</f>
        <v>0</v>
      </c>
      <c r="AP847">
        <f>SUM($AO$4:AO847)*AO847</f>
        <v>0</v>
      </c>
      <c r="AQ847">
        <f t="shared" si="283"/>
        <v>1</v>
      </c>
      <c r="AR847" t="str">
        <f t="shared" si="283"/>
        <v/>
      </c>
      <c r="AS847" t="e">
        <f t="shared" si="297"/>
        <v>#VALUE!</v>
      </c>
      <c r="AT847" s="45" t="e">
        <f t="shared" si="284"/>
        <v>#VALUE!</v>
      </c>
      <c r="AU847">
        <f>VLOOKUP(AQ847,Home!$C$8:$J$207,8,FALSE)</f>
        <v>0</v>
      </c>
    </row>
    <row r="848" spans="1:47" x14ac:dyDescent="0.25">
      <c r="A848" s="6">
        <f t="shared" si="289"/>
        <v>0</v>
      </c>
      <c r="B848" s="6">
        <f t="shared" si="298"/>
        <v>0</v>
      </c>
      <c r="C848" s="6" t="str">
        <f t="shared" si="290"/>
        <v/>
      </c>
      <c r="D848" s="7">
        <f t="shared" si="291"/>
        <v>0</v>
      </c>
      <c r="E848" s="7">
        <f t="shared" si="299"/>
        <v>0</v>
      </c>
      <c r="F848" s="7" t="str">
        <f t="shared" si="292"/>
        <v/>
      </c>
      <c r="G848" s="6">
        <f t="shared" si="293"/>
        <v>0</v>
      </c>
      <c r="H848" s="6">
        <f t="shared" si="300"/>
        <v>0</v>
      </c>
      <c r="I848" s="6" t="str">
        <f t="shared" si="301"/>
        <v/>
      </c>
      <c r="J848" s="11">
        <v>845</v>
      </c>
      <c r="K848" s="11">
        <f>IF(IFERROR(VLOOKUP(J848,Home!$A$8:$B$1048576,1,FALSE),0)=0,0,1)</f>
        <v>0</v>
      </c>
      <c r="L848" s="129" t="e">
        <f>IF(VLOOKUP(O848,Home!$C$8:$R$207,6,FALSE)="","",VLOOKUP(O848,Home!$C$8:$R$207,6,FALSE))</f>
        <v>#N/A</v>
      </c>
      <c r="M848" s="129" t="e">
        <f t="shared" si="286"/>
        <v>#N/A</v>
      </c>
      <c r="N848" s="11">
        <f>SUM($K$4:K848)</f>
        <v>200</v>
      </c>
      <c r="O848" s="11" t="str">
        <f>IF(P848="","",IF(IFERROR(VLOOKUP(N848,Home!$C$8:$R$1048576,1,FALSE),"")=0,"",IFERROR(VLOOKUP(N848,Home!$C$8:$R$1048576,1,FALSE),"")))</f>
        <v/>
      </c>
      <c r="P848" s="11" t="str">
        <f>IF(IFERROR(VLOOKUP(W848,Home!$C$8:$R$1048576,3,FALSE),"")=0,"",IFERROR(VLOOKUP(W848,Home!$C$8:$R$1048576,3,FALSE),""))</f>
        <v/>
      </c>
      <c r="Q848" s="11" t="str">
        <f t="shared" si="285"/>
        <v/>
      </c>
      <c r="R848" s="130" t="e">
        <f>VLOOKUP(Q848,'Baggrund til lister'!$G$4:$H$15,2,FALSE)</f>
        <v>#N/A</v>
      </c>
      <c r="S848" s="11" t="str">
        <f t="shared" si="287"/>
        <v/>
      </c>
      <c r="T848" s="11" t="str">
        <f>IF(IFERROR(VLOOKUP(N848,Home!$C$8:$R$1048576,11,FALSE),"")=0,"",IFERROR(VLOOKUP(N848,Home!$C$8:$R$1048576,11,FALSE),""))</f>
        <v/>
      </c>
      <c r="U848" s="11" t="str">
        <f>IF(IFERROR(VLOOKUP(O848,Home!$C$8:$R$1048576,12,FALSE),"")=0,"",IFERROR(VLOOKUP(O848,Home!$C$8:$R$1048576,12,FALSE),""))</f>
        <v/>
      </c>
      <c r="V848" s="11" t="str">
        <f>IF(IFERROR(VLOOKUP(O848,Home!$C$8:$R$1048576,8,FALSE),"")=0,"",IFERROR(VLOOKUP(O848,Home!$C$8:$R$1048576,8,FALSE),""))</f>
        <v/>
      </c>
      <c r="W848" s="11" t="str">
        <f>IF(OR(VLOOKUP(N848,Home!$C$7:$I$207,6,FALSE)="",VLOOKUP(N848,Home!$C$7:$I$207,7,FALSE)=""),"FEJL",SUM(Baggrundsark!$K$4:K848))</f>
        <v>FEJL</v>
      </c>
      <c r="Y848">
        <v>845</v>
      </c>
      <c r="Z848" s="1"/>
      <c r="AC848" s="44"/>
      <c r="AD848">
        <f t="shared" si="294"/>
        <v>0</v>
      </c>
      <c r="AE848">
        <f>SUM($AD$4:AD848)</f>
        <v>1</v>
      </c>
      <c r="AF848" s="103" t="str">
        <f>IFERROR(VLOOKUP(AN848,Home!$C$8:$E$207,3,FALSE),"")</f>
        <v/>
      </c>
      <c r="AG848" s="103" t="str">
        <f>IFERROR(VLOOKUP(AN848,Home!$C$8:$E$207,2,FALSE),"")</f>
        <v/>
      </c>
      <c r="AH848" s="104" t="str">
        <f>IF(VLOOKUP(AE848,Home!$C$8:$I$207,6,FALSE)="","",VLOOKUP(AE848,Home!$C$8:$I$207,6,FALSE))</f>
        <v/>
      </c>
      <c r="AI848" s="104" t="e">
        <f t="shared" si="302"/>
        <v>#VALUE!</v>
      </c>
      <c r="AJ848" s="105" t="e">
        <f t="shared" si="295"/>
        <v>#VALUE!</v>
      </c>
      <c r="AK848" s="103" t="e">
        <f t="shared" si="288"/>
        <v>#VALUE!</v>
      </c>
      <c r="AL848" s="103" t="e">
        <f t="shared" si="296"/>
        <v>#VALUE!</v>
      </c>
      <c r="AN848" t="str">
        <f>IF(OR(VLOOKUP(AE848,Home!$C$8:$I$207,6,FALSE)="",VLOOKUP(AE848,Home!$C$8:$I$207,7,FALSE)=""),"FEJL",Baggrundsark!AE848)</f>
        <v>FEJL</v>
      </c>
      <c r="AO848">
        <f>IF(VLOOKUP(AE848,Home!$C$8:$N$207,12,FALSE)="Timelønnet",1,0)</f>
        <v>0</v>
      </c>
      <c r="AP848">
        <f>SUM($AO$4:AO848)*AO848</f>
        <v>0</v>
      </c>
      <c r="AQ848">
        <f t="shared" si="283"/>
        <v>1</v>
      </c>
      <c r="AR848" t="str">
        <f t="shared" si="283"/>
        <v/>
      </c>
      <c r="AS848" t="e">
        <f t="shared" si="297"/>
        <v>#VALUE!</v>
      </c>
      <c r="AT848" s="45" t="e">
        <f t="shared" si="284"/>
        <v>#VALUE!</v>
      </c>
      <c r="AU848">
        <f>VLOOKUP(AQ848,Home!$C$8:$J$207,8,FALSE)</f>
        <v>0</v>
      </c>
    </row>
    <row r="849" spans="1:47" x14ac:dyDescent="0.25">
      <c r="A849" s="6">
        <f t="shared" si="289"/>
        <v>0</v>
      </c>
      <c r="B849" s="6">
        <f t="shared" si="298"/>
        <v>0</v>
      </c>
      <c r="C849" s="6" t="str">
        <f t="shared" si="290"/>
        <v/>
      </c>
      <c r="D849" s="7">
        <f t="shared" si="291"/>
        <v>0</v>
      </c>
      <c r="E849" s="7">
        <f t="shared" si="299"/>
        <v>0</v>
      </c>
      <c r="F849" s="7" t="str">
        <f t="shared" si="292"/>
        <v/>
      </c>
      <c r="G849" s="6">
        <f t="shared" si="293"/>
        <v>0</v>
      </c>
      <c r="H849" s="6">
        <f t="shared" si="300"/>
        <v>0</v>
      </c>
      <c r="I849" s="6" t="str">
        <f t="shared" si="301"/>
        <v/>
      </c>
      <c r="J849" s="11">
        <v>846</v>
      </c>
      <c r="K849" s="11">
        <f>IF(IFERROR(VLOOKUP(J849,Home!$A$8:$B$1048576,1,FALSE),0)=0,0,1)</f>
        <v>0</v>
      </c>
      <c r="L849" s="129" t="e">
        <f>IF(VLOOKUP(O849,Home!$C$8:$R$207,6,FALSE)="","",VLOOKUP(O849,Home!$C$8:$R$207,6,FALSE))</f>
        <v>#N/A</v>
      </c>
      <c r="M849" s="129" t="e">
        <f t="shared" si="286"/>
        <v>#N/A</v>
      </c>
      <c r="N849" s="11">
        <f>SUM($K$4:K849)</f>
        <v>200</v>
      </c>
      <c r="O849" s="11" t="str">
        <f>IF(P849="","",IF(IFERROR(VLOOKUP(N849,Home!$C$8:$R$1048576,1,FALSE),"")=0,"",IFERROR(VLOOKUP(N849,Home!$C$8:$R$1048576,1,FALSE),"")))</f>
        <v/>
      </c>
      <c r="P849" s="11" t="str">
        <f>IF(IFERROR(VLOOKUP(W849,Home!$C$8:$R$1048576,3,FALSE),"")=0,"",IFERROR(VLOOKUP(W849,Home!$C$8:$R$1048576,3,FALSE),""))</f>
        <v/>
      </c>
      <c r="Q849" s="11" t="str">
        <f t="shared" si="285"/>
        <v/>
      </c>
      <c r="R849" s="130" t="e">
        <f>VLOOKUP(Q849,'Baggrund til lister'!$G$4:$H$15,2,FALSE)</f>
        <v>#N/A</v>
      </c>
      <c r="S849" s="11" t="str">
        <f t="shared" si="287"/>
        <v/>
      </c>
      <c r="T849" s="11" t="str">
        <f>IF(IFERROR(VLOOKUP(N849,Home!$C$8:$R$1048576,11,FALSE),"")=0,"",IFERROR(VLOOKUP(N849,Home!$C$8:$R$1048576,11,FALSE),""))</f>
        <v/>
      </c>
      <c r="U849" s="11" t="str">
        <f>IF(IFERROR(VLOOKUP(O849,Home!$C$8:$R$1048576,12,FALSE),"")=0,"",IFERROR(VLOOKUP(O849,Home!$C$8:$R$1048576,12,FALSE),""))</f>
        <v/>
      </c>
      <c r="V849" s="11" t="str">
        <f>IF(IFERROR(VLOOKUP(O849,Home!$C$8:$R$1048576,8,FALSE),"")=0,"",IFERROR(VLOOKUP(O849,Home!$C$8:$R$1048576,8,FALSE),""))</f>
        <v/>
      </c>
      <c r="W849" s="11" t="str">
        <f>IF(OR(VLOOKUP(N849,Home!$C$7:$I$207,6,FALSE)="",VLOOKUP(N849,Home!$C$7:$I$207,7,FALSE)=""),"FEJL",SUM(Baggrundsark!$K$4:K849))</f>
        <v>FEJL</v>
      </c>
      <c r="Y849">
        <v>846</v>
      </c>
      <c r="Z849" s="1"/>
      <c r="AC849" s="44"/>
      <c r="AD849">
        <f t="shared" si="294"/>
        <v>0</v>
      </c>
      <c r="AE849">
        <f>SUM($AD$4:AD849)</f>
        <v>1</v>
      </c>
      <c r="AF849" s="103" t="str">
        <f>IFERROR(VLOOKUP(AN849,Home!$C$8:$E$207,3,FALSE),"")</f>
        <v/>
      </c>
      <c r="AG849" s="103" t="str">
        <f>IFERROR(VLOOKUP(AN849,Home!$C$8:$E$207,2,FALSE),"")</f>
        <v/>
      </c>
      <c r="AH849" s="104" t="str">
        <f>IF(VLOOKUP(AE849,Home!$C$8:$I$207,6,FALSE)="","",VLOOKUP(AE849,Home!$C$8:$I$207,6,FALSE))</f>
        <v/>
      </c>
      <c r="AI849" s="104" t="e">
        <f t="shared" si="302"/>
        <v>#VALUE!</v>
      </c>
      <c r="AJ849" s="105" t="e">
        <f t="shared" si="295"/>
        <v>#VALUE!</v>
      </c>
      <c r="AK849" s="103" t="e">
        <f t="shared" si="288"/>
        <v>#VALUE!</v>
      </c>
      <c r="AL849" s="103" t="e">
        <f t="shared" si="296"/>
        <v>#VALUE!</v>
      </c>
      <c r="AN849" t="str">
        <f>IF(OR(VLOOKUP(AE849,Home!$C$8:$I$207,6,FALSE)="",VLOOKUP(AE849,Home!$C$8:$I$207,7,FALSE)=""),"FEJL",Baggrundsark!AE849)</f>
        <v>FEJL</v>
      </c>
      <c r="AO849">
        <f>IF(VLOOKUP(AE849,Home!$C$8:$N$207,12,FALSE)="Timelønnet",1,0)</f>
        <v>0</v>
      </c>
      <c r="AP849">
        <f>SUM($AO$4:AO849)*AO849</f>
        <v>0</v>
      </c>
      <c r="AQ849">
        <f t="shared" si="283"/>
        <v>1</v>
      </c>
      <c r="AR849" t="str">
        <f t="shared" si="283"/>
        <v/>
      </c>
      <c r="AS849" t="e">
        <f t="shared" si="297"/>
        <v>#VALUE!</v>
      </c>
      <c r="AT849" s="45" t="e">
        <f t="shared" si="284"/>
        <v>#VALUE!</v>
      </c>
      <c r="AU849">
        <f>VLOOKUP(AQ849,Home!$C$8:$J$207,8,FALSE)</f>
        <v>0</v>
      </c>
    </row>
    <row r="850" spans="1:47" x14ac:dyDescent="0.25">
      <c r="A850" s="6">
        <f t="shared" si="289"/>
        <v>0</v>
      </c>
      <c r="B850" s="6">
        <f t="shared" si="298"/>
        <v>0</v>
      </c>
      <c r="C850" s="6" t="str">
        <f t="shared" si="290"/>
        <v/>
      </c>
      <c r="D850" s="7">
        <f t="shared" si="291"/>
        <v>0</v>
      </c>
      <c r="E850" s="7">
        <f t="shared" si="299"/>
        <v>0</v>
      </c>
      <c r="F850" s="7" t="str">
        <f t="shared" si="292"/>
        <v/>
      </c>
      <c r="G850" s="6">
        <f t="shared" si="293"/>
        <v>0</v>
      </c>
      <c r="H850" s="6">
        <f t="shared" si="300"/>
        <v>0</v>
      </c>
      <c r="I850" s="6" t="str">
        <f t="shared" si="301"/>
        <v/>
      </c>
      <c r="J850" s="11">
        <v>847</v>
      </c>
      <c r="K850" s="11">
        <f>IF(IFERROR(VLOOKUP(J850,Home!$A$8:$B$1048576,1,FALSE),0)=0,0,1)</f>
        <v>0</v>
      </c>
      <c r="L850" s="129" t="e">
        <f>IF(VLOOKUP(O850,Home!$C$8:$R$207,6,FALSE)="","",VLOOKUP(O850,Home!$C$8:$R$207,6,FALSE))</f>
        <v>#N/A</v>
      </c>
      <c r="M850" s="129" t="e">
        <f t="shared" si="286"/>
        <v>#N/A</v>
      </c>
      <c r="N850" s="11">
        <f>SUM($K$4:K850)</f>
        <v>200</v>
      </c>
      <c r="O850" s="11" t="str">
        <f>IF(P850="","",IF(IFERROR(VLOOKUP(N850,Home!$C$8:$R$1048576,1,FALSE),"")=0,"",IFERROR(VLOOKUP(N850,Home!$C$8:$R$1048576,1,FALSE),"")))</f>
        <v/>
      </c>
      <c r="P850" s="11" t="str">
        <f>IF(IFERROR(VLOOKUP(W850,Home!$C$8:$R$1048576,3,FALSE),"")=0,"",IFERROR(VLOOKUP(W850,Home!$C$8:$R$1048576,3,FALSE),""))</f>
        <v/>
      </c>
      <c r="Q850" s="11" t="str">
        <f t="shared" si="285"/>
        <v/>
      </c>
      <c r="R850" s="130" t="e">
        <f>VLOOKUP(Q850,'Baggrund til lister'!$G$4:$H$15,2,FALSE)</f>
        <v>#N/A</v>
      </c>
      <c r="S850" s="11" t="str">
        <f t="shared" si="287"/>
        <v/>
      </c>
      <c r="T850" s="11" t="str">
        <f>IF(IFERROR(VLOOKUP(N850,Home!$C$8:$R$1048576,11,FALSE),"")=0,"",IFERROR(VLOOKUP(N850,Home!$C$8:$R$1048576,11,FALSE),""))</f>
        <v/>
      </c>
      <c r="U850" s="11" t="str">
        <f>IF(IFERROR(VLOOKUP(O850,Home!$C$8:$R$1048576,12,FALSE),"")=0,"",IFERROR(VLOOKUP(O850,Home!$C$8:$R$1048576,12,FALSE),""))</f>
        <v/>
      </c>
      <c r="V850" s="11" t="str">
        <f>IF(IFERROR(VLOOKUP(O850,Home!$C$8:$R$1048576,8,FALSE),"")=0,"",IFERROR(VLOOKUP(O850,Home!$C$8:$R$1048576,8,FALSE),""))</f>
        <v/>
      </c>
      <c r="W850" s="11" t="str">
        <f>IF(OR(VLOOKUP(N850,Home!$C$7:$I$207,6,FALSE)="",VLOOKUP(N850,Home!$C$7:$I$207,7,FALSE)=""),"FEJL",SUM(Baggrundsark!$K$4:K850))</f>
        <v>FEJL</v>
      </c>
      <c r="Y850">
        <v>847</v>
      </c>
      <c r="Z850" s="1"/>
      <c r="AC850" s="44"/>
      <c r="AD850">
        <f t="shared" si="294"/>
        <v>0</v>
      </c>
      <c r="AE850">
        <f>SUM($AD$4:AD850)</f>
        <v>1</v>
      </c>
      <c r="AF850" s="103" t="str">
        <f>IFERROR(VLOOKUP(AN850,Home!$C$8:$E$207,3,FALSE),"")</f>
        <v/>
      </c>
      <c r="AG850" s="103" t="str">
        <f>IFERROR(VLOOKUP(AN850,Home!$C$8:$E$207,2,FALSE),"")</f>
        <v/>
      </c>
      <c r="AH850" s="104" t="str">
        <f>IF(VLOOKUP(AE850,Home!$C$8:$I$207,6,FALSE)="","",VLOOKUP(AE850,Home!$C$8:$I$207,6,FALSE))</f>
        <v/>
      </c>
      <c r="AI850" s="104" t="e">
        <f t="shared" si="302"/>
        <v>#VALUE!</v>
      </c>
      <c r="AJ850" s="105" t="e">
        <f t="shared" si="295"/>
        <v>#VALUE!</v>
      </c>
      <c r="AK850" s="103" t="e">
        <f t="shared" si="288"/>
        <v>#VALUE!</v>
      </c>
      <c r="AL850" s="103" t="e">
        <f t="shared" si="296"/>
        <v>#VALUE!</v>
      </c>
      <c r="AN850" t="str">
        <f>IF(OR(VLOOKUP(AE850,Home!$C$8:$I$207,6,FALSE)="",VLOOKUP(AE850,Home!$C$8:$I$207,7,FALSE)=""),"FEJL",Baggrundsark!AE850)</f>
        <v>FEJL</v>
      </c>
      <c r="AO850">
        <f>IF(VLOOKUP(AE850,Home!$C$8:$N$207,12,FALSE)="Timelønnet",1,0)</f>
        <v>0</v>
      </c>
      <c r="AP850">
        <f>SUM($AO$4:AO850)*AO850</f>
        <v>0</v>
      </c>
      <c r="AQ850">
        <f t="shared" si="283"/>
        <v>1</v>
      </c>
      <c r="AR850" t="str">
        <f t="shared" si="283"/>
        <v/>
      </c>
      <c r="AS850" t="e">
        <f t="shared" si="297"/>
        <v>#VALUE!</v>
      </c>
      <c r="AT850" s="45" t="e">
        <f t="shared" si="284"/>
        <v>#VALUE!</v>
      </c>
      <c r="AU850">
        <f>VLOOKUP(AQ850,Home!$C$8:$J$207,8,FALSE)</f>
        <v>0</v>
      </c>
    </row>
    <row r="851" spans="1:47" x14ac:dyDescent="0.25">
      <c r="A851" s="6">
        <f t="shared" si="289"/>
        <v>0</v>
      </c>
      <c r="B851" s="6">
        <f t="shared" si="298"/>
        <v>0</v>
      </c>
      <c r="C851" s="6" t="str">
        <f t="shared" si="290"/>
        <v/>
      </c>
      <c r="D851" s="7">
        <f t="shared" si="291"/>
        <v>0</v>
      </c>
      <c r="E851" s="7">
        <f t="shared" si="299"/>
        <v>0</v>
      </c>
      <c r="F851" s="7" t="str">
        <f t="shared" si="292"/>
        <v/>
      </c>
      <c r="G851" s="6">
        <f t="shared" si="293"/>
        <v>0</v>
      </c>
      <c r="H851" s="6">
        <f t="shared" si="300"/>
        <v>0</v>
      </c>
      <c r="I851" s="6" t="str">
        <f t="shared" si="301"/>
        <v/>
      </c>
      <c r="J851" s="11">
        <v>848</v>
      </c>
      <c r="K851" s="11">
        <f>IF(IFERROR(VLOOKUP(J851,Home!$A$8:$B$1048576,1,FALSE),0)=0,0,1)</f>
        <v>0</v>
      </c>
      <c r="L851" s="129" t="e">
        <f>IF(VLOOKUP(O851,Home!$C$8:$R$207,6,FALSE)="","",VLOOKUP(O851,Home!$C$8:$R$207,6,FALSE))</f>
        <v>#N/A</v>
      </c>
      <c r="M851" s="129" t="e">
        <f t="shared" si="286"/>
        <v>#N/A</v>
      </c>
      <c r="N851" s="11">
        <f>SUM($K$4:K851)</f>
        <v>200</v>
      </c>
      <c r="O851" s="11" t="str">
        <f>IF(P851="","",IF(IFERROR(VLOOKUP(N851,Home!$C$8:$R$1048576,1,FALSE),"")=0,"",IFERROR(VLOOKUP(N851,Home!$C$8:$R$1048576,1,FALSE),"")))</f>
        <v/>
      </c>
      <c r="P851" s="11" t="str">
        <f>IF(IFERROR(VLOOKUP(W851,Home!$C$8:$R$1048576,3,FALSE),"")=0,"",IFERROR(VLOOKUP(W851,Home!$C$8:$R$1048576,3,FALSE),""))</f>
        <v/>
      </c>
      <c r="Q851" s="11" t="str">
        <f t="shared" si="285"/>
        <v/>
      </c>
      <c r="R851" s="130" t="e">
        <f>VLOOKUP(Q851,'Baggrund til lister'!$G$4:$H$15,2,FALSE)</f>
        <v>#N/A</v>
      </c>
      <c r="S851" s="11" t="str">
        <f t="shared" si="287"/>
        <v/>
      </c>
      <c r="T851" s="11" t="str">
        <f>IF(IFERROR(VLOOKUP(N851,Home!$C$8:$R$1048576,11,FALSE),"")=0,"",IFERROR(VLOOKUP(N851,Home!$C$8:$R$1048576,11,FALSE),""))</f>
        <v/>
      </c>
      <c r="U851" s="11" t="str">
        <f>IF(IFERROR(VLOOKUP(O851,Home!$C$8:$R$1048576,12,FALSE),"")=0,"",IFERROR(VLOOKUP(O851,Home!$C$8:$R$1048576,12,FALSE),""))</f>
        <v/>
      </c>
      <c r="V851" s="11" t="str">
        <f>IF(IFERROR(VLOOKUP(O851,Home!$C$8:$R$1048576,8,FALSE),"")=0,"",IFERROR(VLOOKUP(O851,Home!$C$8:$R$1048576,8,FALSE),""))</f>
        <v/>
      </c>
      <c r="W851" s="11" t="str">
        <f>IF(OR(VLOOKUP(N851,Home!$C$7:$I$207,6,FALSE)="",VLOOKUP(N851,Home!$C$7:$I$207,7,FALSE)=""),"FEJL",SUM(Baggrundsark!$K$4:K851))</f>
        <v>FEJL</v>
      </c>
      <c r="Y851">
        <v>848</v>
      </c>
      <c r="Z851" s="1"/>
      <c r="AC851" s="44"/>
      <c r="AD851">
        <f t="shared" si="294"/>
        <v>0</v>
      </c>
      <c r="AE851">
        <f>SUM($AD$4:AD851)</f>
        <v>1</v>
      </c>
      <c r="AF851" s="103" t="str">
        <f>IFERROR(VLOOKUP(AN851,Home!$C$8:$E$207,3,FALSE),"")</f>
        <v/>
      </c>
      <c r="AG851" s="103" t="str">
        <f>IFERROR(VLOOKUP(AN851,Home!$C$8:$E$207,2,FALSE),"")</f>
        <v/>
      </c>
      <c r="AH851" s="104" t="str">
        <f>IF(VLOOKUP(AE851,Home!$C$8:$I$207,6,FALSE)="","",VLOOKUP(AE851,Home!$C$8:$I$207,6,FALSE))</f>
        <v/>
      </c>
      <c r="AI851" s="104" t="e">
        <f t="shared" si="302"/>
        <v>#VALUE!</v>
      </c>
      <c r="AJ851" s="105" t="e">
        <f t="shared" si="295"/>
        <v>#VALUE!</v>
      </c>
      <c r="AK851" s="103" t="e">
        <f t="shared" si="288"/>
        <v>#VALUE!</v>
      </c>
      <c r="AL851" s="103" t="e">
        <f t="shared" si="296"/>
        <v>#VALUE!</v>
      </c>
      <c r="AN851" t="str">
        <f>IF(OR(VLOOKUP(AE851,Home!$C$8:$I$207,6,FALSE)="",VLOOKUP(AE851,Home!$C$8:$I$207,7,FALSE)=""),"FEJL",Baggrundsark!AE851)</f>
        <v>FEJL</v>
      </c>
      <c r="AO851">
        <f>IF(VLOOKUP(AE851,Home!$C$8:$N$207,12,FALSE)="Timelønnet",1,0)</f>
        <v>0</v>
      </c>
      <c r="AP851">
        <f>SUM($AO$4:AO851)*AO851</f>
        <v>0</v>
      </c>
      <c r="AQ851">
        <f t="shared" si="283"/>
        <v>1</v>
      </c>
      <c r="AR851" t="str">
        <f t="shared" si="283"/>
        <v/>
      </c>
      <c r="AS851" t="e">
        <f t="shared" si="297"/>
        <v>#VALUE!</v>
      </c>
      <c r="AT851" s="45" t="e">
        <f t="shared" si="284"/>
        <v>#VALUE!</v>
      </c>
      <c r="AU851">
        <f>VLOOKUP(AQ851,Home!$C$8:$J$207,8,FALSE)</f>
        <v>0</v>
      </c>
    </row>
    <row r="852" spans="1:47" x14ac:dyDescent="0.25">
      <c r="A852" s="6">
        <f t="shared" si="289"/>
        <v>0</v>
      </c>
      <c r="B852" s="6">
        <f t="shared" si="298"/>
        <v>0</v>
      </c>
      <c r="C852" s="6" t="str">
        <f t="shared" si="290"/>
        <v/>
      </c>
      <c r="D852" s="7">
        <f t="shared" si="291"/>
        <v>0</v>
      </c>
      <c r="E852" s="7">
        <f t="shared" si="299"/>
        <v>0</v>
      </c>
      <c r="F852" s="7" t="str">
        <f t="shared" si="292"/>
        <v/>
      </c>
      <c r="G852" s="6">
        <f t="shared" si="293"/>
        <v>0</v>
      </c>
      <c r="H852" s="6">
        <f t="shared" si="300"/>
        <v>0</v>
      </c>
      <c r="I852" s="6" t="str">
        <f t="shared" si="301"/>
        <v/>
      </c>
      <c r="J852" s="11">
        <v>849</v>
      </c>
      <c r="K852" s="11">
        <f>IF(IFERROR(VLOOKUP(J852,Home!$A$8:$B$1048576,1,FALSE),0)=0,0,1)</f>
        <v>0</v>
      </c>
      <c r="L852" s="129" t="e">
        <f>IF(VLOOKUP(O852,Home!$C$8:$R$207,6,FALSE)="","",VLOOKUP(O852,Home!$C$8:$R$207,6,FALSE))</f>
        <v>#N/A</v>
      </c>
      <c r="M852" s="129" t="e">
        <f t="shared" si="286"/>
        <v>#N/A</v>
      </c>
      <c r="N852" s="11">
        <f>SUM($K$4:K852)</f>
        <v>200</v>
      </c>
      <c r="O852" s="11" t="str">
        <f>IF(P852="","",IF(IFERROR(VLOOKUP(N852,Home!$C$8:$R$1048576,1,FALSE),"")=0,"",IFERROR(VLOOKUP(N852,Home!$C$8:$R$1048576,1,FALSE),"")))</f>
        <v/>
      </c>
      <c r="P852" s="11" t="str">
        <f>IF(IFERROR(VLOOKUP(W852,Home!$C$8:$R$1048576,3,FALSE),"")=0,"",IFERROR(VLOOKUP(W852,Home!$C$8:$R$1048576,3,FALSE),""))</f>
        <v/>
      </c>
      <c r="Q852" s="11" t="str">
        <f t="shared" si="285"/>
        <v/>
      </c>
      <c r="R852" s="130" t="e">
        <f>VLOOKUP(Q852,'Baggrund til lister'!$G$4:$H$15,2,FALSE)</f>
        <v>#N/A</v>
      </c>
      <c r="S852" s="11" t="str">
        <f t="shared" si="287"/>
        <v/>
      </c>
      <c r="T852" s="11" t="str">
        <f>IF(IFERROR(VLOOKUP(N852,Home!$C$8:$R$1048576,11,FALSE),"")=0,"",IFERROR(VLOOKUP(N852,Home!$C$8:$R$1048576,11,FALSE),""))</f>
        <v/>
      </c>
      <c r="U852" s="11" t="str">
        <f>IF(IFERROR(VLOOKUP(O852,Home!$C$8:$R$1048576,12,FALSE),"")=0,"",IFERROR(VLOOKUP(O852,Home!$C$8:$R$1048576,12,FALSE),""))</f>
        <v/>
      </c>
      <c r="V852" s="11" t="str">
        <f>IF(IFERROR(VLOOKUP(O852,Home!$C$8:$R$1048576,8,FALSE),"")=0,"",IFERROR(VLOOKUP(O852,Home!$C$8:$R$1048576,8,FALSE),""))</f>
        <v/>
      </c>
      <c r="W852" s="11" t="str">
        <f>IF(OR(VLOOKUP(N852,Home!$C$7:$I$207,6,FALSE)="",VLOOKUP(N852,Home!$C$7:$I$207,7,FALSE)=""),"FEJL",SUM(Baggrundsark!$K$4:K852))</f>
        <v>FEJL</v>
      </c>
      <c r="Y852">
        <v>849</v>
      </c>
      <c r="Z852" s="1"/>
      <c r="AC852" s="44"/>
      <c r="AD852">
        <f t="shared" si="294"/>
        <v>0</v>
      </c>
      <c r="AE852">
        <f>SUM($AD$4:AD852)</f>
        <v>1</v>
      </c>
      <c r="AF852" s="103" t="str">
        <f>IFERROR(VLOOKUP(AN852,Home!$C$8:$E$207,3,FALSE),"")</f>
        <v/>
      </c>
      <c r="AG852" s="103" t="str">
        <f>IFERROR(VLOOKUP(AN852,Home!$C$8:$E$207,2,FALSE),"")</f>
        <v/>
      </c>
      <c r="AH852" s="104" t="str">
        <f>IF(VLOOKUP(AE852,Home!$C$8:$I$207,6,FALSE)="","",VLOOKUP(AE852,Home!$C$8:$I$207,6,FALSE))</f>
        <v/>
      </c>
      <c r="AI852" s="104" t="e">
        <f t="shared" si="302"/>
        <v>#VALUE!</v>
      </c>
      <c r="AJ852" s="105" t="e">
        <f t="shared" si="295"/>
        <v>#VALUE!</v>
      </c>
      <c r="AK852" s="103" t="e">
        <f t="shared" si="288"/>
        <v>#VALUE!</v>
      </c>
      <c r="AL852" s="103" t="e">
        <f t="shared" si="296"/>
        <v>#VALUE!</v>
      </c>
      <c r="AN852" t="str">
        <f>IF(OR(VLOOKUP(AE852,Home!$C$8:$I$207,6,FALSE)="",VLOOKUP(AE852,Home!$C$8:$I$207,7,FALSE)=""),"FEJL",Baggrundsark!AE852)</f>
        <v>FEJL</v>
      </c>
      <c r="AO852">
        <f>IF(VLOOKUP(AE852,Home!$C$8:$N$207,12,FALSE)="Timelønnet",1,0)</f>
        <v>0</v>
      </c>
      <c r="AP852">
        <f>SUM($AO$4:AO852)*AO852</f>
        <v>0</v>
      </c>
      <c r="AQ852">
        <f t="shared" si="283"/>
        <v>1</v>
      </c>
      <c r="AR852" t="str">
        <f t="shared" si="283"/>
        <v/>
      </c>
      <c r="AS852" t="e">
        <f t="shared" si="297"/>
        <v>#VALUE!</v>
      </c>
      <c r="AT852" s="45" t="e">
        <f t="shared" si="284"/>
        <v>#VALUE!</v>
      </c>
      <c r="AU852">
        <f>VLOOKUP(AQ852,Home!$C$8:$J$207,8,FALSE)</f>
        <v>0</v>
      </c>
    </row>
    <row r="853" spans="1:47" x14ac:dyDescent="0.25">
      <c r="A853" s="6">
        <f t="shared" si="289"/>
        <v>0</v>
      </c>
      <c r="B853" s="6">
        <f t="shared" si="298"/>
        <v>0</v>
      </c>
      <c r="C853" s="6" t="str">
        <f t="shared" si="290"/>
        <v/>
      </c>
      <c r="D853" s="7">
        <f t="shared" si="291"/>
        <v>0</v>
      </c>
      <c r="E853" s="7">
        <f t="shared" si="299"/>
        <v>0</v>
      </c>
      <c r="F853" s="7" t="str">
        <f t="shared" si="292"/>
        <v/>
      </c>
      <c r="G853" s="6">
        <f t="shared" si="293"/>
        <v>0</v>
      </c>
      <c r="H853" s="6">
        <f t="shared" si="300"/>
        <v>0</v>
      </c>
      <c r="I853" s="6" t="str">
        <f t="shared" si="301"/>
        <v/>
      </c>
      <c r="J853" s="11">
        <v>850</v>
      </c>
      <c r="K853" s="11">
        <f>IF(IFERROR(VLOOKUP(J853,Home!$A$8:$B$1048576,1,FALSE),0)=0,0,1)</f>
        <v>0</v>
      </c>
      <c r="L853" s="129" t="e">
        <f>IF(VLOOKUP(O853,Home!$C$8:$R$207,6,FALSE)="","",VLOOKUP(O853,Home!$C$8:$R$207,6,FALSE))</f>
        <v>#N/A</v>
      </c>
      <c r="M853" s="129" t="e">
        <f t="shared" si="286"/>
        <v>#N/A</v>
      </c>
      <c r="N853" s="11">
        <f>SUM($K$4:K853)</f>
        <v>200</v>
      </c>
      <c r="O853" s="11" t="str">
        <f>IF(P853="","",IF(IFERROR(VLOOKUP(N853,Home!$C$8:$R$1048576,1,FALSE),"")=0,"",IFERROR(VLOOKUP(N853,Home!$C$8:$R$1048576,1,FALSE),"")))</f>
        <v/>
      </c>
      <c r="P853" s="11" t="str">
        <f>IF(IFERROR(VLOOKUP(W853,Home!$C$8:$R$1048576,3,FALSE),"")=0,"",IFERROR(VLOOKUP(W853,Home!$C$8:$R$1048576,3,FALSE),""))</f>
        <v/>
      </c>
      <c r="Q853" s="11" t="str">
        <f t="shared" si="285"/>
        <v/>
      </c>
      <c r="R853" s="130" t="e">
        <f>VLOOKUP(Q853,'Baggrund til lister'!$G$4:$H$15,2,FALSE)</f>
        <v>#N/A</v>
      </c>
      <c r="S853" s="11" t="str">
        <f t="shared" si="287"/>
        <v/>
      </c>
      <c r="T853" s="11" t="str">
        <f>IF(IFERROR(VLOOKUP(N853,Home!$C$8:$R$1048576,11,FALSE),"")=0,"",IFERROR(VLOOKUP(N853,Home!$C$8:$R$1048576,11,FALSE),""))</f>
        <v/>
      </c>
      <c r="U853" s="11" t="str">
        <f>IF(IFERROR(VLOOKUP(O853,Home!$C$8:$R$1048576,12,FALSE),"")=0,"",IFERROR(VLOOKUP(O853,Home!$C$8:$R$1048576,12,FALSE),""))</f>
        <v/>
      </c>
      <c r="V853" s="11" t="str">
        <f>IF(IFERROR(VLOOKUP(O853,Home!$C$8:$R$1048576,8,FALSE),"")=0,"",IFERROR(VLOOKUP(O853,Home!$C$8:$R$1048576,8,FALSE),""))</f>
        <v/>
      </c>
      <c r="W853" s="11" t="str">
        <f>IF(OR(VLOOKUP(N853,Home!$C$7:$I$207,6,FALSE)="",VLOOKUP(N853,Home!$C$7:$I$207,7,FALSE)=""),"FEJL",SUM(Baggrundsark!$K$4:K853))</f>
        <v>FEJL</v>
      </c>
      <c r="Y853">
        <v>850</v>
      </c>
      <c r="Z853" s="1"/>
      <c r="AC853" s="44"/>
      <c r="AD853">
        <f t="shared" si="294"/>
        <v>0</v>
      </c>
      <c r="AE853">
        <f>SUM($AD$4:AD853)</f>
        <v>1</v>
      </c>
      <c r="AF853" s="103" t="str">
        <f>IFERROR(VLOOKUP(AN853,Home!$C$8:$E$207,3,FALSE),"")</f>
        <v/>
      </c>
      <c r="AG853" s="103" t="str">
        <f>IFERROR(VLOOKUP(AN853,Home!$C$8:$E$207,2,FALSE),"")</f>
        <v/>
      </c>
      <c r="AH853" s="104" t="str">
        <f>IF(VLOOKUP(AE853,Home!$C$8:$I$207,6,FALSE)="","",VLOOKUP(AE853,Home!$C$8:$I$207,6,FALSE))</f>
        <v/>
      </c>
      <c r="AI853" s="104" t="e">
        <f t="shared" si="302"/>
        <v>#VALUE!</v>
      </c>
      <c r="AJ853" s="105" t="e">
        <f t="shared" si="295"/>
        <v>#VALUE!</v>
      </c>
      <c r="AK853" s="103" t="e">
        <f t="shared" si="288"/>
        <v>#VALUE!</v>
      </c>
      <c r="AL853" s="103" t="e">
        <f t="shared" si="296"/>
        <v>#VALUE!</v>
      </c>
      <c r="AN853" t="str">
        <f>IF(OR(VLOOKUP(AE853,Home!$C$8:$I$207,6,FALSE)="",VLOOKUP(AE853,Home!$C$8:$I$207,7,FALSE)=""),"FEJL",Baggrundsark!AE853)</f>
        <v>FEJL</v>
      </c>
      <c r="AO853">
        <f>IF(VLOOKUP(AE853,Home!$C$8:$N$207,12,FALSE)="Timelønnet",1,0)</f>
        <v>0</v>
      </c>
      <c r="AP853">
        <f>SUM($AO$4:AO853)*AO853</f>
        <v>0</v>
      </c>
      <c r="AQ853">
        <f t="shared" si="283"/>
        <v>1</v>
      </c>
      <c r="AR853" t="str">
        <f t="shared" si="283"/>
        <v/>
      </c>
      <c r="AS853" t="e">
        <f t="shared" si="297"/>
        <v>#VALUE!</v>
      </c>
      <c r="AT853" s="45" t="e">
        <f t="shared" si="284"/>
        <v>#VALUE!</v>
      </c>
      <c r="AU853">
        <f>VLOOKUP(AQ853,Home!$C$8:$J$207,8,FALSE)</f>
        <v>0</v>
      </c>
    </row>
    <row r="854" spans="1:47" x14ac:dyDescent="0.25">
      <c r="A854" s="6">
        <f t="shared" si="289"/>
        <v>0</v>
      </c>
      <c r="B854" s="6">
        <f t="shared" si="298"/>
        <v>0</v>
      </c>
      <c r="C854" s="6" t="str">
        <f t="shared" si="290"/>
        <v/>
      </c>
      <c r="D854" s="7">
        <f t="shared" si="291"/>
        <v>0</v>
      </c>
      <c r="E854" s="7">
        <f t="shared" si="299"/>
        <v>0</v>
      </c>
      <c r="F854" s="7" t="str">
        <f t="shared" si="292"/>
        <v/>
      </c>
      <c r="G854" s="6">
        <f t="shared" si="293"/>
        <v>0</v>
      </c>
      <c r="H854" s="6">
        <f t="shared" si="300"/>
        <v>0</v>
      </c>
      <c r="I854" s="6" t="str">
        <f t="shared" si="301"/>
        <v/>
      </c>
      <c r="J854" s="11">
        <v>851</v>
      </c>
      <c r="K854" s="11">
        <f>IF(IFERROR(VLOOKUP(J854,Home!$A$8:$B$1048576,1,FALSE),0)=0,0,1)</f>
        <v>0</v>
      </c>
      <c r="L854" s="129" t="e">
        <f>IF(VLOOKUP(O854,Home!$C$8:$R$207,6,FALSE)="","",VLOOKUP(O854,Home!$C$8:$R$207,6,FALSE))</f>
        <v>#N/A</v>
      </c>
      <c r="M854" s="129" t="e">
        <f t="shared" si="286"/>
        <v>#N/A</v>
      </c>
      <c r="N854" s="11">
        <f>SUM($K$4:K854)</f>
        <v>200</v>
      </c>
      <c r="O854" s="11" t="str">
        <f>IF(P854="","",IF(IFERROR(VLOOKUP(N854,Home!$C$8:$R$1048576,1,FALSE),"")=0,"",IFERROR(VLOOKUP(N854,Home!$C$8:$R$1048576,1,FALSE),"")))</f>
        <v/>
      </c>
      <c r="P854" s="11" t="str">
        <f>IF(IFERROR(VLOOKUP(W854,Home!$C$8:$R$1048576,3,FALSE),"")=0,"",IFERROR(VLOOKUP(W854,Home!$C$8:$R$1048576,3,FALSE),""))</f>
        <v/>
      </c>
      <c r="Q854" s="11" t="str">
        <f t="shared" si="285"/>
        <v/>
      </c>
      <c r="R854" s="130" t="e">
        <f>VLOOKUP(Q854,'Baggrund til lister'!$G$4:$H$15,2,FALSE)</f>
        <v>#N/A</v>
      </c>
      <c r="S854" s="11" t="str">
        <f t="shared" si="287"/>
        <v/>
      </c>
      <c r="T854" s="11" t="str">
        <f>IF(IFERROR(VLOOKUP(N854,Home!$C$8:$R$1048576,11,FALSE),"")=0,"",IFERROR(VLOOKUP(N854,Home!$C$8:$R$1048576,11,FALSE),""))</f>
        <v/>
      </c>
      <c r="U854" s="11" t="str">
        <f>IF(IFERROR(VLOOKUP(O854,Home!$C$8:$R$1048576,12,FALSE),"")=0,"",IFERROR(VLOOKUP(O854,Home!$C$8:$R$1048576,12,FALSE),""))</f>
        <v/>
      </c>
      <c r="V854" s="11" t="str">
        <f>IF(IFERROR(VLOOKUP(O854,Home!$C$8:$R$1048576,8,FALSE),"")=0,"",IFERROR(VLOOKUP(O854,Home!$C$8:$R$1048576,8,FALSE),""))</f>
        <v/>
      </c>
      <c r="W854" s="11" t="str">
        <f>IF(OR(VLOOKUP(N854,Home!$C$7:$I$207,6,FALSE)="",VLOOKUP(N854,Home!$C$7:$I$207,7,FALSE)=""),"FEJL",SUM(Baggrundsark!$K$4:K854))</f>
        <v>FEJL</v>
      </c>
      <c r="Y854">
        <v>851</v>
      </c>
      <c r="Z854" s="1"/>
      <c r="AC854" s="44"/>
      <c r="AD854">
        <f t="shared" si="294"/>
        <v>0</v>
      </c>
      <c r="AE854">
        <f>SUM($AD$4:AD854)</f>
        <v>1</v>
      </c>
      <c r="AF854" s="103" t="str">
        <f>IFERROR(VLOOKUP(AN854,Home!$C$8:$E$207,3,FALSE),"")</f>
        <v/>
      </c>
      <c r="AG854" s="103" t="str">
        <f>IFERROR(VLOOKUP(AN854,Home!$C$8:$E$207,2,FALSE),"")</f>
        <v/>
      </c>
      <c r="AH854" s="104" t="str">
        <f>IF(VLOOKUP(AE854,Home!$C$8:$I$207,6,FALSE)="","",VLOOKUP(AE854,Home!$C$8:$I$207,6,FALSE))</f>
        <v/>
      </c>
      <c r="AI854" s="104" t="e">
        <f t="shared" si="302"/>
        <v>#VALUE!</v>
      </c>
      <c r="AJ854" s="105" t="e">
        <f t="shared" si="295"/>
        <v>#VALUE!</v>
      </c>
      <c r="AK854" s="103" t="e">
        <f t="shared" si="288"/>
        <v>#VALUE!</v>
      </c>
      <c r="AL854" s="103" t="e">
        <f t="shared" si="296"/>
        <v>#VALUE!</v>
      </c>
      <c r="AN854" t="str">
        <f>IF(OR(VLOOKUP(AE854,Home!$C$8:$I$207,6,FALSE)="",VLOOKUP(AE854,Home!$C$8:$I$207,7,FALSE)=""),"FEJL",Baggrundsark!AE854)</f>
        <v>FEJL</v>
      </c>
      <c r="AO854">
        <f>IF(VLOOKUP(AE854,Home!$C$8:$N$207,12,FALSE)="Timelønnet",1,0)</f>
        <v>0</v>
      </c>
      <c r="AP854">
        <f>SUM($AO$4:AO854)*AO854</f>
        <v>0</v>
      </c>
      <c r="AQ854">
        <f t="shared" si="283"/>
        <v>1</v>
      </c>
      <c r="AR854" t="str">
        <f t="shared" si="283"/>
        <v/>
      </c>
      <c r="AS854" t="e">
        <f t="shared" si="297"/>
        <v>#VALUE!</v>
      </c>
      <c r="AT854" s="45" t="e">
        <f t="shared" si="284"/>
        <v>#VALUE!</v>
      </c>
      <c r="AU854">
        <f>VLOOKUP(AQ854,Home!$C$8:$J$207,8,FALSE)</f>
        <v>0</v>
      </c>
    </row>
    <row r="855" spans="1:47" x14ac:dyDescent="0.25">
      <c r="A855" s="6">
        <f t="shared" si="289"/>
        <v>0</v>
      </c>
      <c r="B855" s="6">
        <f t="shared" si="298"/>
        <v>0</v>
      </c>
      <c r="C855" s="6" t="str">
        <f t="shared" si="290"/>
        <v/>
      </c>
      <c r="D855" s="7">
        <f t="shared" si="291"/>
        <v>0</v>
      </c>
      <c r="E855" s="7">
        <f t="shared" si="299"/>
        <v>0</v>
      </c>
      <c r="F855" s="7" t="str">
        <f t="shared" si="292"/>
        <v/>
      </c>
      <c r="G855" s="6">
        <f t="shared" si="293"/>
        <v>0</v>
      </c>
      <c r="H855" s="6">
        <f t="shared" si="300"/>
        <v>0</v>
      </c>
      <c r="I855" s="6" t="str">
        <f t="shared" si="301"/>
        <v/>
      </c>
      <c r="J855" s="11">
        <v>852</v>
      </c>
      <c r="K855" s="11">
        <f>IF(IFERROR(VLOOKUP(J855,Home!$A$8:$B$1048576,1,FALSE),0)=0,0,1)</f>
        <v>0</v>
      </c>
      <c r="L855" s="129" t="e">
        <f>IF(VLOOKUP(O855,Home!$C$8:$R$207,6,FALSE)="","",VLOOKUP(O855,Home!$C$8:$R$207,6,FALSE))</f>
        <v>#N/A</v>
      </c>
      <c r="M855" s="129" t="e">
        <f t="shared" si="286"/>
        <v>#N/A</v>
      </c>
      <c r="N855" s="11">
        <f>SUM($K$4:K855)</f>
        <v>200</v>
      </c>
      <c r="O855" s="11" t="str">
        <f>IF(P855="","",IF(IFERROR(VLOOKUP(N855,Home!$C$8:$R$1048576,1,FALSE),"")=0,"",IFERROR(VLOOKUP(N855,Home!$C$8:$R$1048576,1,FALSE),"")))</f>
        <v/>
      </c>
      <c r="P855" s="11" t="str">
        <f>IF(IFERROR(VLOOKUP(W855,Home!$C$8:$R$1048576,3,FALSE),"")=0,"",IFERROR(VLOOKUP(W855,Home!$C$8:$R$1048576,3,FALSE),""))</f>
        <v/>
      </c>
      <c r="Q855" s="11" t="str">
        <f t="shared" si="285"/>
        <v/>
      </c>
      <c r="R855" s="130" t="e">
        <f>VLOOKUP(Q855,'Baggrund til lister'!$G$4:$H$15,2,FALSE)</f>
        <v>#N/A</v>
      </c>
      <c r="S855" s="11" t="str">
        <f t="shared" si="287"/>
        <v/>
      </c>
      <c r="T855" s="11" t="str">
        <f>IF(IFERROR(VLOOKUP(N855,Home!$C$8:$R$1048576,11,FALSE),"")=0,"",IFERROR(VLOOKUP(N855,Home!$C$8:$R$1048576,11,FALSE),""))</f>
        <v/>
      </c>
      <c r="U855" s="11" t="str">
        <f>IF(IFERROR(VLOOKUP(O855,Home!$C$8:$R$1048576,12,FALSE),"")=0,"",IFERROR(VLOOKUP(O855,Home!$C$8:$R$1048576,12,FALSE),""))</f>
        <v/>
      </c>
      <c r="V855" s="11" t="str">
        <f>IF(IFERROR(VLOOKUP(O855,Home!$C$8:$R$1048576,8,FALSE),"")=0,"",IFERROR(VLOOKUP(O855,Home!$C$8:$R$1048576,8,FALSE),""))</f>
        <v/>
      </c>
      <c r="W855" s="11" t="str">
        <f>IF(OR(VLOOKUP(N855,Home!$C$7:$I$207,6,FALSE)="",VLOOKUP(N855,Home!$C$7:$I$207,7,FALSE)=""),"FEJL",SUM(Baggrundsark!$K$4:K855))</f>
        <v>FEJL</v>
      </c>
      <c r="Y855">
        <v>852</v>
      </c>
      <c r="Z855" s="1"/>
      <c r="AC855" s="44"/>
      <c r="AD855">
        <f t="shared" si="294"/>
        <v>0</v>
      </c>
      <c r="AE855">
        <f>SUM($AD$4:AD855)</f>
        <v>1</v>
      </c>
      <c r="AF855" s="103" t="str">
        <f>IFERROR(VLOOKUP(AN855,Home!$C$8:$E$207,3,FALSE),"")</f>
        <v/>
      </c>
      <c r="AG855" s="103" t="str">
        <f>IFERROR(VLOOKUP(AN855,Home!$C$8:$E$207,2,FALSE),"")</f>
        <v/>
      </c>
      <c r="AH855" s="104" t="str">
        <f>IF(VLOOKUP(AE855,Home!$C$8:$I$207,6,FALSE)="","",VLOOKUP(AE855,Home!$C$8:$I$207,6,FALSE))</f>
        <v/>
      </c>
      <c r="AI855" s="104" t="e">
        <f t="shared" si="302"/>
        <v>#VALUE!</v>
      </c>
      <c r="AJ855" s="105" t="e">
        <f t="shared" si="295"/>
        <v>#VALUE!</v>
      </c>
      <c r="AK855" s="103" t="e">
        <f t="shared" si="288"/>
        <v>#VALUE!</v>
      </c>
      <c r="AL855" s="103" t="e">
        <f t="shared" si="296"/>
        <v>#VALUE!</v>
      </c>
      <c r="AN855" t="str">
        <f>IF(OR(VLOOKUP(AE855,Home!$C$8:$I$207,6,FALSE)="",VLOOKUP(AE855,Home!$C$8:$I$207,7,FALSE)=""),"FEJL",Baggrundsark!AE855)</f>
        <v>FEJL</v>
      </c>
      <c r="AO855">
        <f>IF(VLOOKUP(AE855,Home!$C$8:$N$207,12,FALSE)="Timelønnet",1,0)</f>
        <v>0</v>
      </c>
      <c r="AP855">
        <f>SUM($AO$4:AO855)*AO855</f>
        <v>0</v>
      </c>
      <c r="AQ855">
        <f t="shared" si="283"/>
        <v>1</v>
      </c>
      <c r="AR855" t="str">
        <f t="shared" si="283"/>
        <v/>
      </c>
      <c r="AS855" t="e">
        <f t="shared" si="297"/>
        <v>#VALUE!</v>
      </c>
      <c r="AT855" s="45" t="e">
        <f t="shared" si="284"/>
        <v>#VALUE!</v>
      </c>
      <c r="AU855">
        <f>VLOOKUP(AQ855,Home!$C$8:$J$207,8,FALSE)</f>
        <v>0</v>
      </c>
    </row>
    <row r="856" spans="1:47" x14ac:dyDescent="0.25">
      <c r="A856" s="6">
        <f t="shared" si="289"/>
        <v>0</v>
      </c>
      <c r="B856" s="6">
        <f t="shared" si="298"/>
        <v>0</v>
      </c>
      <c r="C856" s="6" t="str">
        <f t="shared" si="290"/>
        <v/>
      </c>
      <c r="D856" s="7">
        <f t="shared" si="291"/>
        <v>0</v>
      </c>
      <c r="E856" s="7">
        <f t="shared" si="299"/>
        <v>0</v>
      </c>
      <c r="F856" s="7" t="str">
        <f t="shared" si="292"/>
        <v/>
      </c>
      <c r="G856" s="6">
        <f t="shared" si="293"/>
        <v>0</v>
      </c>
      <c r="H856" s="6">
        <f t="shared" si="300"/>
        <v>0</v>
      </c>
      <c r="I856" s="6" t="str">
        <f t="shared" si="301"/>
        <v/>
      </c>
      <c r="J856" s="11">
        <v>853</v>
      </c>
      <c r="K856" s="11">
        <f>IF(IFERROR(VLOOKUP(J856,Home!$A$8:$B$1048576,1,FALSE),0)=0,0,1)</f>
        <v>0</v>
      </c>
      <c r="L856" s="129" t="e">
        <f>IF(VLOOKUP(O856,Home!$C$8:$R$207,6,FALSE)="","",VLOOKUP(O856,Home!$C$8:$R$207,6,FALSE))</f>
        <v>#N/A</v>
      </c>
      <c r="M856" s="129" t="e">
        <f t="shared" si="286"/>
        <v>#N/A</v>
      </c>
      <c r="N856" s="11">
        <f>SUM($K$4:K856)</f>
        <v>200</v>
      </c>
      <c r="O856" s="11" t="str">
        <f>IF(P856="","",IF(IFERROR(VLOOKUP(N856,Home!$C$8:$R$1048576,1,FALSE),"")=0,"",IFERROR(VLOOKUP(N856,Home!$C$8:$R$1048576,1,FALSE),"")))</f>
        <v/>
      </c>
      <c r="P856" s="11" t="str">
        <f>IF(IFERROR(VLOOKUP(W856,Home!$C$8:$R$1048576,3,FALSE),"")=0,"",IFERROR(VLOOKUP(W856,Home!$C$8:$R$1048576,3,FALSE),""))</f>
        <v/>
      </c>
      <c r="Q856" s="11" t="str">
        <f t="shared" si="285"/>
        <v/>
      </c>
      <c r="R856" s="130" t="e">
        <f>VLOOKUP(Q856,'Baggrund til lister'!$G$4:$H$15,2,FALSE)</f>
        <v>#N/A</v>
      </c>
      <c r="S856" s="11" t="str">
        <f t="shared" si="287"/>
        <v/>
      </c>
      <c r="T856" s="11" t="str">
        <f>IF(IFERROR(VLOOKUP(N856,Home!$C$8:$R$1048576,11,FALSE),"")=0,"",IFERROR(VLOOKUP(N856,Home!$C$8:$R$1048576,11,FALSE),""))</f>
        <v/>
      </c>
      <c r="U856" s="11" t="str">
        <f>IF(IFERROR(VLOOKUP(O856,Home!$C$8:$R$1048576,12,FALSE),"")=0,"",IFERROR(VLOOKUP(O856,Home!$C$8:$R$1048576,12,FALSE),""))</f>
        <v/>
      </c>
      <c r="V856" s="11" t="str">
        <f>IF(IFERROR(VLOOKUP(O856,Home!$C$8:$R$1048576,8,FALSE),"")=0,"",IFERROR(VLOOKUP(O856,Home!$C$8:$R$1048576,8,FALSE),""))</f>
        <v/>
      </c>
      <c r="W856" s="11" t="str">
        <f>IF(OR(VLOOKUP(N856,Home!$C$7:$I$207,6,FALSE)="",VLOOKUP(N856,Home!$C$7:$I$207,7,FALSE)=""),"FEJL",SUM(Baggrundsark!$K$4:K856))</f>
        <v>FEJL</v>
      </c>
      <c r="Y856">
        <v>853</v>
      </c>
      <c r="Z856" s="1"/>
      <c r="AC856" s="44"/>
      <c r="AD856">
        <f t="shared" si="294"/>
        <v>0</v>
      </c>
      <c r="AE856">
        <f>SUM($AD$4:AD856)</f>
        <v>1</v>
      </c>
      <c r="AF856" s="103" t="str">
        <f>IFERROR(VLOOKUP(AN856,Home!$C$8:$E$207,3,FALSE),"")</f>
        <v/>
      </c>
      <c r="AG856" s="103" t="str">
        <f>IFERROR(VLOOKUP(AN856,Home!$C$8:$E$207,2,FALSE),"")</f>
        <v/>
      </c>
      <c r="AH856" s="104" t="str">
        <f>IF(VLOOKUP(AE856,Home!$C$8:$I$207,6,FALSE)="","",VLOOKUP(AE856,Home!$C$8:$I$207,6,FALSE))</f>
        <v/>
      </c>
      <c r="AI856" s="104" t="e">
        <f t="shared" si="302"/>
        <v>#VALUE!</v>
      </c>
      <c r="AJ856" s="105" t="e">
        <f t="shared" si="295"/>
        <v>#VALUE!</v>
      </c>
      <c r="AK856" s="103" t="e">
        <f t="shared" si="288"/>
        <v>#VALUE!</v>
      </c>
      <c r="AL856" s="103" t="e">
        <f t="shared" si="296"/>
        <v>#VALUE!</v>
      </c>
      <c r="AN856" t="str">
        <f>IF(OR(VLOOKUP(AE856,Home!$C$8:$I$207,6,FALSE)="",VLOOKUP(AE856,Home!$C$8:$I$207,7,FALSE)=""),"FEJL",Baggrundsark!AE856)</f>
        <v>FEJL</v>
      </c>
      <c r="AO856">
        <f>IF(VLOOKUP(AE856,Home!$C$8:$N$207,12,FALSE)="Timelønnet",1,0)</f>
        <v>0</v>
      </c>
      <c r="AP856">
        <f>SUM($AO$4:AO856)*AO856</f>
        <v>0</v>
      </c>
      <c r="AQ856">
        <f t="shared" si="283"/>
        <v>1</v>
      </c>
      <c r="AR856" t="str">
        <f t="shared" si="283"/>
        <v/>
      </c>
      <c r="AS856" t="e">
        <f t="shared" si="297"/>
        <v>#VALUE!</v>
      </c>
      <c r="AT856" s="45" t="e">
        <f t="shared" si="284"/>
        <v>#VALUE!</v>
      </c>
      <c r="AU856">
        <f>VLOOKUP(AQ856,Home!$C$8:$J$207,8,FALSE)</f>
        <v>0</v>
      </c>
    </row>
    <row r="857" spans="1:47" x14ac:dyDescent="0.25">
      <c r="A857" s="6">
        <f t="shared" si="289"/>
        <v>0</v>
      </c>
      <c r="B857" s="6">
        <f t="shared" si="298"/>
        <v>0</v>
      </c>
      <c r="C857" s="6" t="str">
        <f t="shared" si="290"/>
        <v/>
      </c>
      <c r="D857" s="7">
        <f t="shared" si="291"/>
        <v>0</v>
      </c>
      <c r="E857" s="7">
        <f t="shared" si="299"/>
        <v>0</v>
      </c>
      <c r="F857" s="7" t="str">
        <f t="shared" si="292"/>
        <v/>
      </c>
      <c r="G857" s="6">
        <f t="shared" si="293"/>
        <v>0</v>
      </c>
      <c r="H857" s="6">
        <f t="shared" si="300"/>
        <v>0</v>
      </c>
      <c r="I857" s="6" t="str">
        <f t="shared" si="301"/>
        <v/>
      </c>
      <c r="J857" s="11">
        <v>854</v>
      </c>
      <c r="K857" s="11">
        <f>IF(IFERROR(VLOOKUP(J857,Home!$A$8:$B$1048576,1,FALSE),0)=0,0,1)</f>
        <v>0</v>
      </c>
      <c r="L857" s="129" t="e">
        <f>IF(VLOOKUP(O857,Home!$C$8:$R$207,6,FALSE)="","",VLOOKUP(O857,Home!$C$8:$R$207,6,FALSE))</f>
        <v>#N/A</v>
      </c>
      <c r="M857" s="129" t="e">
        <f t="shared" si="286"/>
        <v>#N/A</v>
      </c>
      <c r="N857" s="11">
        <f>SUM($K$4:K857)</f>
        <v>200</v>
      </c>
      <c r="O857" s="11" t="str">
        <f>IF(P857="","",IF(IFERROR(VLOOKUP(N857,Home!$C$8:$R$1048576,1,FALSE),"")=0,"",IFERROR(VLOOKUP(N857,Home!$C$8:$R$1048576,1,FALSE),"")))</f>
        <v/>
      </c>
      <c r="P857" s="11" t="str">
        <f>IF(IFERROR(VLOOKUP(W857,Home!$C$8:$R$1048576,3,FALSE),"")=0,"",IFERROR(VLOOKUP(W857,Home!$C$8:$R$1048576,3,FALSE),""))</f>
        <v/>
      </c>
      <c r="Q857" s="11" t="str">
        <f t="shared" si="285"/>
        <v/>
      </c>
      <c r="R857" s="130" t="e">
        <f>VLOOKUP(Q857,'Baggrund til lister'!$G$4:$H$15,2,FALSE)</f>
        <v>#N/A</v>
      </c>
      <c r="S857" s="11" t="str">
        <f t="shared" si="287"/>
        <v/>
      </c>
      <c r="T857" s="11" t="str">
        <f>IF(IFERROR(VLOOKUP(N857,Home!$C$8:$R$1048576,11,FALSE),"")=0,"",IFERROR(VLOOKUP(N857,Home!$C$8:$R$1048576,11,FALSE),""))</f>
        <v/>
      </c>
      <c r="U857" s="11" t="str">
        <f>IF(IFERROR(VLOOKUP(O857,Home!$C$8:$R$1048576,12,FALSE),"")=0,"",IFERROR(VLOOKUP(O857,Home!$C$8:$R$1048576,12,FALSE),""))</f>
        <v/>
      </c>
      <c r="V857" s="11" t="str">
        <f>IF(IFERROR(VLOOKUP(O857,Home!$C$8:$R$1048576,8,FALSE),"")=0,"",IFERROR(VLOOKUP(O857,Home!$C$8:$R$1048576,8,FALSE),""))</f>
        <v/>
      </c>
      <c r="W857" s="11" t="str">
        <f>IF(OR(VLOOKUP(N857,Home!$C$7:$I$207,6,FALSE)="",VLOOKUP(N857,Home!$C$7:$I$207,7,FALSE)=""),"FEJL",SUM(Baggrundsark!$K$4:K857))</f>
        <v>FEJL</v>
      </c>
      <c r="Y857">
        <v>854</v>
      </c>
      <c r="Z857" s="1"/>
      <c r="AC857" s="44"/>
      <c r="AD857">
        <f t="shared" si="294"/>
        <v>0</v>
      </c>
      <c r="AE857">
        <f>SUM($AD$4:AD857)</f>
        <v>1</v>
      </c>
      <c r="AF857" s="103" t="str">
        <f>IFERROR(VLOOKUP(AN857,Home!$C$8:$E$207,3,FALSE),"")</f>
        <v/>
      </c>
      <c r="AG857" s="103" t="str">
        <f>IFERROR(VLOOKUP(AN857,Home!$C$8:$E$207,2,FALSE),"")</f>
        <v/>
      </c>
      <c r="AH857" s="104" t="str">
        <f>IF(VLOOKUP(AE857,Home!$C$8:$I$207,6,FALSE)="","",VLOOKUP(AE857,Home!$C$8:$I$207,6,FALSE))</f>
        <v/>
      </c>
      <c r="AI857" s="104" t="e">
        <f t="shared" si="302"/>
        <v>#VALUE!</v>
      </c>
      <c r="AJ857" s="105" t="e">
        <f t="shared" si="295"/>
        <v>#VALUE!</v>
      </c>
      <c r="AK857" s="103" t="e">
        <f t="shared" si="288"/>
        <v>#VALUE!</v>
      </c>
      <c r="AL857" s="103" t="e">
        <f t="shared" si="296"/>
        <v>#VALUE!</v>
      </c>
      <c r="AN857" t="str">
        <f>IF(OR(VLOOKUP(AE857,Home!$C$8:$I$207,6,FALSE)="",VLOOKUP(AE857,Home!$C$8:$I$207,7,FALSE)=""),"FEJL",Baggrundsark!AE857)</f>
        <v>FEJL</v>
      </c>
      <c r="AO857">
        <f>IF(VLOOKUP(AE857,Home!$C$8:$N$207,12,FALSE)="Timelønnet",1,0)</f>
        <v>0</v>
      </c>
      <c r="AP857">
        <f>SUM($AO$4:AO857)*AO857</f>
        <v>0</v>
      </c>
      <c r="AQ857">
        <f t="shared" si="283"/>
        <v>1</v>
      </c>
      <c r="AR857" t="str">
        <f t="shared" si="283"/>
        <v/>
      </c>
      <c r="AS857" t="e">
        <f t="shared" si="297"/>
        <v>#VALUE!</v>
      </c>
      <c r="AT857" s="45" t="e">
        <f t="shared" si="284"/>
        <v>#VALUE!</v>
      </c>
      <c r="AU857">
        <f>VLOOKUP(AQ857,Home!$C$8:$J$207,8,FALSE)</f>
        <v>0</v>
      </c>
    </row>
    <row r="858" spans="1:47" x14ac:dyDescent="0.25">
      <c r="A858" s="6">
        <f t="shared" si="289"/>
        <v>0</v>
      </c>
      <c r="B858" s="6">
        <f t="shared" si="298"/>
        <v>0</v>
      </c>
      <c r="C858" s="6" t="str">
        <f t="shared" si="290"/>
        <v/>
      </c>
      <c r="D858" s="7">
        <f t="shared" si="291"/>
        <v>0</v>
      </c>
      <c r="E858" s="7">
        <f t="shared" si="299"/>
        <v>0</v>
      </c>
      <c r="F858" s="7" t="str">
        <f t="shared" si="292"/>
        <v/>
      </c>
      <c r="G858" s="6">
        <f t="shared" si="293"/>
        <v>0</v>
      </c>
      <c r="H858" s="6">
        <f t="shared" si="300"/>
        <v>0</v>
      </c>
      <c r="I858" s="6" t="str">
        <f t="shared" si="301"/>
        <v/>
      </c>
      <c r="J858" s="11">
        <v>855</v>
      </c>
      <c r="K858" s="11">
        <f>IF(IFERROR(VLOOKUP(J858,Home!$A$8:$B$1048576,1,FALSE),0)=0,0,1)</f>
        <v>0</v>
      </c>
      <c r="L858" s="129" t="e">
        <f>IF(VLOOKUP(O858,Home!$C$8:$R$207,6,FALSE)="","",VLOOKUP(O858,Home!$C$8:$R$207,6,FALSE))</f>
        <v>#N/A</v>
      </c>
      <c r="M858" s="129" t="e">
        <f t="shared" si="286"/>
        <v>#N/A</v>
      </c>
      <c r="N858" s="11">
        <f>SUM($K$4:K858)</f>
        <v>200</v>
      </c>
      <c r="O858" s="11" t="str">
        <f>IF(P858="","",IF(IFERROR(VLOOKUP(N858,Home!$C$8:$R$1048576,1,FALSE),"")=0,"",IFERROR(VLOOKUP(N858,Home!$C$8:$R$1048576,1,FALSE),"")))</f>
        <v/>
      </c>
      <c r="P858" s="11" t="str">
        <f>IF(IFERROR(VLOOKUP(W858,Home!$C$8:$R$1048576,3,FALSE),"")=0,"",IFERROR(VLOOKUP(W858,Home!$C$8:$R$1048576,3,FALSE),""))</f>
        <v/>
      </c>
      <c r="Q858" s="11" t="str">
        <f t="shared" si="285"/>
        <v/>
      </c>
      <c r="R858" s="130" t="e">
        <f>VLOOKUP(Q858,'Baggrund til lister'!$G$4:$H$15,2,FALSE)</f>
        <v>#N/A</v>
      </c>
      <c r="S858" s="11" t="str">
        <f t="shared" si="287"/>
        <v/>
      </c>
      <c r="T858" s="11" t="str">
        <f>IF(IFERROR(VLOOKUP(N858,Home!$C$8:$R$1048576,11,FALSE),"")=0,"",IFERROR(VLOOKUP(N858,Home!$C$8:$R$1048576,11,FALSE),""))</f>
        <v/>
      </c>
      <c r="U858" s="11" t="str">
        <f>IF(IFERROR(VLOOKUP(O858,Home!$C$8:$R$1048576,12,FALSE),"")=0,"",IFERROR(VLOOKUP(O858,Home!$C$8:$R$1048576,12,FALSE),""))</f>
        <v/>
      </c>
      <c r="V858" s="11" t="str">
        <f>IF(IFERROR(VLOOKUP(O858,Home!$C$8:$R$1048576,8,FALSE),"")=0,"",IFERROR(VLOOKUP(O858,Home!$C$8:$R$1048576,8,FALSE),""))</f>
        <v/>
      </c>
      <c r="W858" s="11" t="str">
        <f>IF(OR(VLOOKUP(N858,Home!$C$7:$I$207,6,FALSE)="",VLOOKUP(N858,Home!$C$7:$I$207,7,FALSE)=""),"FEJL",SUM(Baggrundsark!$K$4:K858))</f>
        <v>FEJL</v>
      </c>
      <c r="Y858">
        <v>855</v>
      </c>
      <c r="Z858" s="1"/>
      <c r="AC858" s="44"/>
      <c r="AD858">
        <f t="shared" si="294"/>
        <v>0</v>
      </c>
      <c r="AE858">
        <f>SUM($AD$4:AD858)</f>
        <v>1</v>
      </c>
      <c r="AF858" s="103" t="str">
        <f>IFERROR(VLOOKUP(AN858,Home!$C$8:$E$207,3,FALSE),"")</f>
        <v/>
      </c>
      <c r="AG858" s="103" t="str">
        <f>IFERROR(VLOOKUP(AN858,Home!$C$8:$E$207,2,FALSE),"")</f>
        <v/>
      </c>
      <c r="AH858" s="104" t="str">
        <f>IF(VLOOKUP(AE858,Home!$C$8:$I$207,6,FALSE)="","",VLOOKUP(AE858,Home!$C$8:$I$207,6,FALSE))</f>
        <v/>
      </c>
      <c r="AI858" s="104" t="e">
        <f t="shared" si="302"/>
        <v>#VALUE!</v>
      </c>
      <c r="AJ858" s="105" t="e">
        <f t="shared" si="295"/>
        <v>#VALUE!</v>
      </c>
      <c r="AK858" s="103" t="e">
        <f t="shared" si="288"/>
        <v>#VALUE!</v>
      </c>
      <c r="AL858" s="103" t="e">
        <f t="shared" si="296"/>
        <v>#VALUE!</v>
      </c>
      <c r="AN858" t="str">
        <f>IF(OR(VLOOKUP(AE858,Home!$C$8:$I$207,6,FALSE)="",VLOOKUP(AE858,Home!$C$8:$I$207,7,FALSE)=""),"FEJL",Baggrundsark!AE858)</f>
        <v>FEJL</v>
      </c>
      <c r="AO858">
        <f>IF(VLOOKUP(AE858,Home!$C$8:$N$207,12,FALSE)="Timelønnet",1,0)</f>
        <v>0</v>
      </c>
      <c r="AP858">
        <f>SUM($AO$4:AO858)*AO858</f>
        <v>0</v>
      </c>
      <c r="AQ858">
        <f t="shared" si="283"/>
        <v>1</v>
      </c>
      <c r="AR858" t="str">
        <f t="shared" si="283"/>
        <v/>
      </c>
      <c r="AS858" t="e">
        <f t="shared" si="297"/>
        <v>#VALUE!</v>
      </c>
      <c r="AT858" s="45" t="e">
        <f t="shared" si="284"/>
        <v>#VALUE!</v>
      </c>
      <c r="AU858">
        <f>VLOOKUP(AQ858,Home!$C$8:$J$207,8,FALSE)</f>
        <v>0</v>
      </c>
    </row>
    <row r="859" spans="1:47" x14ac:dyDescent="0.25">
      <c r="A859" s="6">
        <f t="shared" si="289"/>
        <v>0</v>
      </c>
      <c r="B859" s="6">
        <f t="shared" si="298"/>
        <v>0</v>
      </c>
      <c r="C859" s="6" t="str">
        <f t="shared" si="290"/>
        <v/>
      </c>
      <c r="D859" s="7">
        <f t="shared" si="291"/>
        <v>0</v>
      </c>
      <c r="E859" s="7">
        <f t="shared" si="299"/>
        <v>0</v>
      </c>
      <c r="F859" s="7" t="str">
        <f t="shared" si="292"/>
        <v/>
      </c>
      <c r="G859" s="6">
        <f t="shared" si="293"/>
        <v>0</v>
      </c>
      <c r="H859" s="6">
        <f t="shared" si="300"/>
        <v>0</v>
      </c>
      <c r="I859" s="6" t="str">
        <f t="shared" si="301"/>
        <v/>
      </c>
      <c r="J859" s="11">
        <v>856</v>
      </c>
      <c r="K859" s="11">
        <f>IF(IFERROR(VLOOKUP(J859,Home!$A$8:$B$1048576,1,FALSE),0)=0,0,1)</f>
        <v>0</v>
      </c>
      <c r="L859" s="129" t="e">
        <f>IF(VLOOKUP(O859,Home!$C$8:$R$207,6,FALSE)="","",VLOOKUP(O859,Home!$C$8:$R$207,6,FALSE))</f>
        <v>#N/A</v>
      </c>
      <c r="M859" s="129" t="e">
        <f t="shared" si="286"/>
        <v>#N/A</v>
      </c>
      <c r="N859" s="11">
        <f>SUM($K$4:K859)</f>
        <v>200</v>
      </c>
      <c r="O859" s="11" t="str">
        <f>IF(P859="","",IF(IFERROR(VLOOKUP(N859,Home!$C$8:$R$1048576,1,FALSE),"")=0,"",IFERROR(VLOOKUP(N859,Home!$C$8:$R$1048576,1,FALSE),"")))</f>
        <v/>
      </c>
      <c r="P859" s="11" t="str">
        <f>IF(IFERROR(VLOOKUP(W859,Home!$C$8:$R$1048576,3,FALSE),"")=0,"",IFERROR(VLOOKUP(W859,Home!$C$8:$R$1048576,3,FALSE),""))</f>
        <v/>
      </c>
      <c r="Q859" s="11" t="str">
        <f t="shared" si="285"/>
        <v/>
      </c>
      <c r="R859" s="130" t="e">
        <f>VLOOKUP(Q859,'Baggrund til lister'!$G$4:$H$15,2,FALSE)</f>
        <v>#N/A</v>
      </c>
      <c r="S859" s="11" t="str">
        <f t="shared" si="287"/>
        <v/>
      </c>
      <c r="T859" s="11" t="str">
        <f>IF(IFERROR(VLOOKUP(N859,Home!$C$8:$R$1048576,11,FALSE),"")=0,"",IFERROR(VLOOKUP(N859,Home!$C$8:$R$1048576,11,FALSE),""))</f>
        <v/>
      </c>
      <c r="U859" s="11" t="str">
        <f>IF(IFERROR(VLOOKUP(O859,Home!$C$8:$R$1048576,12,FALSE),"")=0,"",IFERROR(VLOOKUP(O859,Home!$C$8:$R$1048576,12,FALSE),""))</f>
        <v/>
      </c>
      <c r="V859" s="11" t="str">
        <f>IF(IFERROR(VLOOKUP(O859,Home!$C$8:$R$1048576,8,FALSE),"")=0,"",IFERROR(VLOOKUP(O859,Home!$C$8:$R$1048576,8,FALSE),""))</f>
        <v/>
      </c>
      <c r="W859" s="11" t="str">
        <f>IF(OR(VLOOKUP(N859,Home!$C$7:$I$207,6,FALSE)="",VLOOKUP(N859,Home!$C$7:$I$207,7,FALSE)=""),"FEJL",SUM(Baggrundsark!$K$4:K859))</f>
        <v>FEJL</v>
      </c>
      <c r="Y859">
        <v>856</v>
      </c>
      <c r="Z859" s="1"/>
      <c r="AC859" s="44"/>
      <c r="AD859">
        <f t="shared" si="294"/>
        <v>0</v>
      </c>
      <c r="AE859">
        <f>SUM($AD$4:AD859)</f>
        <v>1</v>
      </c>
      <c r="AF859" s="103" t="str">
        <f>IFERROR(VLOOKUP(AN859,Home!$C$8:$E$207,3,FALSE),"")</f>
        <v/>
      </c>
      <c r="AG859" s="103" t="str">
        <f>IFERROR(VLOOKUP(AN859,Home!$C$8:$E$207,2,FALSE),"")</f>
        <v/>
      </c>
      <c r="AH859" s="104" t="str">
        <f>IF(VLOOKUP(AE859,Home!$C$8:$I$207,6,FALSE)="","",VLOOKUP(AE859,Home!$C$8:$I$207,6,FALSE))</f>
        <v/>
      </c>
      <c r="AI859" s="104" t="e">
        <f t="shared" si="302"/>
        <v>#VALUE!</v>
      </c>
      <c r="AJ859" s="105" t="e">
        <f t="shared" si="295"/>
        <v>#VALUE!</v>
      </c>
      <c r="AK859" s="103" t="e">
        <f t="shared" si="288"/>
        <v>#VALUE!</v>
      </c>
      <c r="AL859" s="103" t="e">
        <f t="shared" si="296"/>
        <v>#VALUE!</v>
      </c>
      <c r="AN859" t="str">
        <f>IF(OR(VLOOKUP(AE859,Home!$C$8:$I$207,6,FALSE)="",VLOOKUP(AE859,Home!$C$8:$I$207,7,FALSE)=""),"FEJL",Baggrundsark!AE859)</f>
        <v>FEJL</v>
      </c>
      <c r="AO859">
        <f>IF(VLOOKUP(AE859,Home!$C$8:$N$207,12,FALSE)="Timelønnet",1,0)</f>
        <v>0</v>
      </c>
      <c r="AP859">
        <f>SUM($AO$4:AO859)*AO859</f>
        <v>0</v>
      </c>
      <c r="AQ859">
        <f t="shared" ref="AQ859:AR922" si="303">AE859</f>
        <v>1</v>
      </c>
      <c r="AR859" t="str">
        <f t="shared" si="303"/>
        <v/>
      </c>
      <c r="AS859" t="e">
        <f t="shared" si="297"/>
        <v>#VALUE!</v>
      </c>
      <c r="AT859" s="45" t="e">
        <f t="shared" ref="AT859:AT922" si="304">AK859</f>
        <v>#VALUE!</v>
      </c>
      <c r="AU859">
        <f>VLOOKUP(AQ859,Home!$C$8:$J$207,8,FALSE)</f>
        <v>0</v>
      </c>
    </row>
    <row r="860" spans="1:47" x14ac:dyDescent="0.25">
      <c r="A860" s="6">
        <f t="shared" si="289"/>
        <v>0</v>
      </c>
      <c r="B860" s="6">
        <f t="shared" si="298"/>
        <v>0</v>
      </c>
      <c r="C860" s="6" t="str">
        <f t="shared" si="290"/>
        <v/>
      </c>
      <c r="D860" s="7">
        <f t="shared" si="291"/>
        <v>0</v>
      </c>
      <c r="E860" s="7">
        <f t="shared" si="299"/>
        <v>0</v>
      </c>
      <c r="F860" s="7" t="str">
        <f t="shared" si="292"/>
        <v/>
      </c>
      <c r="G860" s="6">
        <f t="shared" si="293"/>
        <v>0</v>
      </c>
      <c r="H860" s="6">
        <f t="shared" si="300"/>
        <v>0</v>
      </c>
      <c r="I860" s="6" t="str">
        <f t="shared" si="301"/>
        <v/>
      </c>
      <c r="J860" s="11">
        <v>857</v>
      </c>
      <c r="K860" s="11">
        <f>IF(IFERROR(VLOOKUP(J860,Home!$A$8:$B$1048576,1,FALSE),0)=0,0,1)</f>
        <v>0</v>
      </c>
      <c r="L860" s="129" t="e">
        <f>IF(VLOOKUP(O860,Home!$C$8:$R$207,6,FALSE)="","",VLOOKUP(O860,Home!$C$8:$R$207,6,FALSE))</f>
        <v>#N/A</v>
      </c>
      <c r="M860" s="129" t="e">
        <f t="shared" si="286"/>
        <v>#N/A</v>
      </c>
      <c r="N860" s="11">
        <f>SUM($K$4:K860)</f>
        <v>200</v>
      </c>
      <c r="O860" s="11" t="str">
        <f>IF(P860="","",IF(IFERROR(VLOOKUP(N860,Home!$C$8:$R$1048576,1,FALSE),"")=0,"",IFERROR(VLOOKUP(N860,Home!$C$8:$R$1048576,1,FALSE),"")))</f>
        <v/>
      </c>
      <c r="P860" s="11" t="str">
        <f>IF(IFERROR(VLOOKUP(W860,Home!$C$8:$R$1048576,3,FALSE),"")=0,"",IFERROR(VLOOKUP(W860,Home!$C$8:$R$1048576,3,FALSE),""))</f>
        <v/>
      </c>
      <c r="Q860" s="11" t="str">
        <f t="shared" si="285"/>
        <v/>
      </c>
      <c r="R860" s="130" t="e">
        <f>VLOOKUP(Q860,'Baggrund til lister'!$G$4:$H$15,2,FALSE)</f>
        <v>#N/A</v>
      </c>
      <c r="S860" s="11" t="str">
        <f t="shared" si="287"/>
        <v/>
      </c>
      <c r="T860" s="11" t="str">
        <f>IF(IFERROR(VLOOKUP(N860,Home!$C$8:$R$1048576,11,FALSE),"")=0,"",IFERROR(VLOOKUP(N860,Home!$C$8:$R$1048576,11,FALSE),""))</f>
        <v/>
      </c>
      <c r="U860" s="11" t="str">
        <f>IF(IFERROR(VLOOKUP(O860,Home!$C$8:$R$1048576,12,FALSE),"")=0,"",IFERROR(VLOOKUP(O860,Home!$C$8:$R$1048576,12,FALSE),""))</f>
        <v/>
      </c>
      <c r="V860" s="11" t="str">
        <f>IF(IFERROR(VLOOKUP(O860,Home!$C$8:$R$1048576,8,FALSE),"")=0,"",IFERROR(VLOOKUP(O860,Home!$C$8:$R$1048576,8,FALSE),""))</f>
        <v/>
      </c>
      <c r="W860" s="11" t="str">
        <f>IF(OR(VLOOKUP(N860,Home!$C$7:$I$207,6,FALSE)="",VLOOKUP(N860,Home!$C$7:$I$207,7,FALSE)=""),"FEJL",SUM(Baggrundsark!$K$4:K860))</f>
        <v>FEJL</v>
      </c>
      <c r="Y860">
        <v>857</v>
      </c>
      <c r="Z860" s="1"/>
      <c r="AC860" s="44"/>
      <c r="AD860">
        <f t="shared" si="294"/>
        <v>0</v>
      </c>
      <c r="AE860">
        <f>SUM($AD$4:AD860)</f>
        <v>1</v>
      </c>
      <c r="AF860" s="103" t="str">
        <f>IFERROR(VLOOKUP(AN860,Home!$C$8:$E$207,3,FALSE),"")</f>
        <v/>
      </c>
      <c r="AG860" s="103" t="str">
        <f>IFERROR(VLOOKUP(AN860,Home!$C$8:$E$207,2,FALSE),"")</f>
        <v/>
      </c>
      <c r="AH860" s="104" t="str">
        <f>IF(VLOOKUP(AE860,Home!$C$8:$I$207,6,FALSE)="","",VLOOKUP(AE860,Home!$C$8:$I$207,6,FALSE))</f>
        <v/>
      </c>
      <c r="AI860" s="104" t="e">
        <f t="shared" si="302"/>
        <v>#VALUE!</v>
      </c>
      <c r="AJ860" s="105" t="e">
        <f t="shared" si="295"/>
        <v>#VALUE!</v>
      </c>
      <c r="AK860" s="103" t="e">
        <f t="shared" si="288"/>
        <v>#VALUE!</v>
      </c>
      <c r="AL860" s="103" t="e">
        <f t="shared" si="296"/>
        <v>#VALUE!</v>
      </c>
      <c r="AN860" t="str">
        <f>IF(OR(VLOOKUP(AE860,Home!$C$8:$I$207,6,FALSE)="",VLOOKUP(AE860,Home!$C$8:$I$207,7,FALSE)=""),"FEJL",Baggrundsark!AE860)</f>
        <v>FEJL</v>
      </c>
      <c r="AO860">
        <f>IF(VLOOKUP(AE860,Home!$C$8:$N$207,12,FALSE)="Timelønnet",1,0)</f>
        <v>0</v>
      </c>
      <c r="AP860">
        <f>SUM($AO$4:AO860)*AO860</f>
        <v>0</v>
      </c>
      <c r="AQ860">
        <f t="shared" si="303"/>
        <v>1</v>
      </c>
      <c r="AR860" t="str">
        <f t="shared" si="303"/>
        <v/>
      </c>
      <c r="AS860" t="e">
        <f t="shared" si="297"/>
        <v>#VALUE!</v>
      </c>
      <c r="AT860" s="45" t="e">
        <f t="shared" si="304"/>
        <v>#VALUE!</v>
      </c>
      <c r="AU860">
        <f>VLOOKUP(AQ860,Home!$C$8:$J$207,8,FALSE)</f>
        <v>0</v>
      </c>
    </row>
    <row r="861" spans="1:47" x14ac:dyDescent="0.25">
      <c r="A861" s="6">
        <f t="shared" si="289"/>
        <v>0</v>
      </c>
      <c r="B861" s="6">
        <f t="shared" si="298"/>
        <v>0</v>
      </c>
      <c r="C861" s="6" t="str">
        <f t="shared" si="290"/>
        <v/>
      </c>
      <c r="D861" s="7">
        <f t="shared" si="291"/>
        <v>0</v>
      </c>
      <c r="E861" s="7">
        <f t="shared" si="299"/>
        <v>0</v>
      </c>
      <c r="F861" s="7" t="str">
        <f t="shared" si="292"/>
        <v/>
      </c>
      <c r="G861" s="6">
        <f t="shared" si="293"/>
        <v>0</v>
      </c>
      <c r="H861" s="6">
        <f t="shared" si="300"/>
        <v>0</v>
      </c>
      <c r="I861" s="6" t="str">
        <f t="shared" si="301"/>
        <v/>
      </c>
      <c r="J861" s="11">
        <v>858</v>
      </c>
      <c r="K861" s="11">
        <f>IF(IFERROR(VLOOKUP(J861,Home!$A$8:$B$1048576,1,FALSE),0)=0,0,1)</f>
        <v>0</v>
      </c>
      <c r="L861" s="129" t="e">
        <f>IF(VLOOKUP(O861,Home!$C$8:$R$207,6,FALSE)="","",VLOOKUP(O861,Home!$C$8:$R$207,6,FALSE))</f>
        <v>#N/A</v>
      </c>
      <c r="M861" s="129" t="e">
        <f t="shared" si="286"/>
        <v>#N/A</v>
      </c>
      <c r="N861" s="11">
        <f>SUM($K$4:K861)</f>
        <v>200</v>
      </c>
      <c r="O861" s="11" t="str">
        <f>IF(P861="","",IF(IFERROR(VLOOKUP(N861,Home!$C$8:$R$1048576,1,FALSE),"")=0,"",IFERROR(VLOOKUP(N861,Home!$C$8:$R$1048576,1,FALSE),"")))</f>
        <v/>
      </c>
      <c r="P861" s="11" t="str">
        <f>IF(IFERROR(VLOOKUP(W861,Home!$C$8:$R$1048576,3,FALSE),"")=0,"",IFERROR(VLOOKUP(W861,Home!$C$8:$R$1048576,3,FALSE),""))</f>
        <v/>
      </c>
      <c r="Q861" s="11" t="str">
        <f t="shared" si="285"/>
        <v/>
      </c>
      <c r="R861" s="130" t="e">
        <f>VLOOKUP(Q861,'Baggrund til lister'!$G$4:$H$15,2,FALSE)</f>
        <v>#N/A</v>
      </c>
      <c r="S861" s="11" t="str">
        <f t="shared" si="287"/>
        <v/>
      </c>
      <c r="T861" s="11" t="str">
        <f>IF(IFERROR(VLOOKUP(N861,Home!$C$8:$R$1048576,11,FALSE),"")=0,"",IFERROR(VLOOKUP(N861,Home!$C$8:$R$1048576,11,FALSE),""))</f>
        <v/>
      </c>
      <c r="U861" s="11" t="str">
        <f>IF(IFERROR(VLOOKUP(O861,Home!$C$8:$R$1048576,12,FALSE),"")=0,"",IFERROR(VLOOKUP(O861,Home!$C$8:$R$1048576,12,FALSE),""))</f>
        <v/>
      </c>
      <c r="V861" s="11" t="str">
        <f>IF(IFERROR(VLOOKUP(O861,Home!$C$8:$R$1048576,8,FALSE),"")=0,"",IFERROR(VLOOKUP(O861,Home!$C$8:$R$1048576,8,FALSE),""))</f>
        <v/>
      </c>
      <c r="W861" s="11" t="str">
        <f>IF(OR(VLOOKUP(N861,Home!$C$7:$I$207,6,FALSE)="",VLOOKUP(N861,Home!$C$7:$I$207,7,FALSE)=""),"FEJL",SUM(Baggrundsark!$K$4:K861))</f>
        <v>FEJL</v>
      </c>
      <c r="Y861">
        <v>858</v>
      </c>
      <c r="Z861" s="1"/>
      <c r="AC861" s="44"/>
      <c r="AD861">
        <f t="shared" si="294"/>
        <v>0</v>
      </c>
      <c r="AE861">
        <f>SUM($AD$4:AD861)</f>
        <v>1</v>
      </c>
      <c r="AF861" s="103" t="str">
        <f>IFERROR(VLOOKUP(AN861,Home!$C$8:$E$207,3,FALSE),"")</f>
        <v/>
      </c>
      <c r="AG861" s="103" t="str">
        <f>IFERROR(VLOOKUP(AN861,Home!$C$8:$E$207,2,FALSE),"")</f>
        <v/>
      </c>
      <c r="AH861" s="104" t="str">
        <f>IF(VLOOKUP(AE861,Home!$C$8:$I$207,6,FALSE)="","",VLOOKUP(AE861,Home!$C$8:$I$207,6,FALSE))</f>
        <v/>
      </c>
      <c r="AI861" s="104" t="e">
        <f t="shared" si="302"/>
        <v>#VALUE!</v>
      </c>
      <c r="AJ861" s="105" t="e">
        <f t="shared" si="295"/>
        <v>#VALUE!</v>
      </c>
      <c r="AK861" s="103" t="e">
        <f t="shared" si="288"/>
        <v>#VALUE!</v>
      </c>
      <c r="AL861" s="103" t="e">
        <f t="shared" si="296"/>
        <v>#VALUE!</v>
      </c>
      <c r="AN861" t="str">
        <f>IF(OR(VLOOKUP(AE861,Home!$C$8:$I$207,6,FALSE)="",VLOOKUP(AE861,Home!$C$8:$I$207,7,FALSE)=""),"FEJL",Baggrundsark!AE861)</f>
        <v>FEJL</v>
      </c>
      <c r="AO861">
        <f>IF(VLOOKUP(AE861,Home!$C$8:$N$207,12,FALSE)="Timelønnet",1,0)</f>
        <v>0</v>
      </c>
      <c r="AP861">
        <f>SUM($AO$4:AO861)*AO861</f>
        <v>0</v>
      </c>
      <c r="AQ861">
        <f t="shared" si="303"/>
        <v>1</v>
      </c>
      <c r="AR861" t="str">
        <f t="shared" si="303"/>
        <v/>
      </c>
      <c r="AS861" t="e">
        <f t="shared" si="297"/>
        <v>#VALUE!</v>
      </c>
      <c r="AT861" s="45" t="e">
        <f t="shared" si="304"/>
        <v>#VALUE!</v>
      </c>
      <c r="AU861">
        <f>VLOOKUP(AQ861,Home!$C$8:$J$207,8,FALSE)</f>
        <v>0</v>
      </c>
    </row>
    <row r="862" spans="1:47" x14ac:dyDescent="0.25">
      <c r="A862" s="6">
        <f t="shared" si="289"/>
        <v>0</v>
      </c>
      <c r="B862" s="6">
        <f t="shared" si="298"/>
        <v>0</v>
      </c>
      <c r="C862" s="6" t="str">
        <f t="shared" si="290"/>
        <v/>
      </c>
      <c r="D862" s="7">
        <f t="shared" si="291"/>
        <v>0</v>
      </c>
      <c r="E862" s="7">
        <f t="shared" si="299"/>
        <v>0</v>
      </c>
      <c r="F862" s="7" t="str">
        <f t="shared" si="292"/>
        <v/>
      </c>
      <c r="G862" s="6">
        <f t="shared" si="293"/>
        <v>0</v>
      </c>
      <c r="H862" s="6">
        <f t="shared" si="300"/>
        <v>0</v>
      </c>
      <c r="I862" s="6" t="str">
        <f t="shared" si="301"/>
        <v/>
      </c>
      <c r="J862" s="11">
        <v>859</v>
      </c>
      <c r="K862" s="11">
        <f>IF(IFERROR(VLOOKUP(J862,Home!$A$8:$B$1048576,1,FALSE),0)=0,0,1)</f>
        <v>0</v>
      </c>
      <c r="L862" s="129" t="e">
        <f>IF(VLOOKUP(O862,Home!$C$8:$R$207,6,FALSE)="","",VLOOKUP(O862,Home!$C$8:$R$207,6,FALSE))</f>
        <v>#N/A</v>
      </c>
      <c r="M862" s="129" t="e">
        <f t="shared" si="286"/>
        <v>#N/A</v>
      </c>
      <c r="N862" s="11">
        <f>SUM($K$4:K862)</f>
        <v>200</v>
      </c>
      <c r="O862" s="11" t="str">
        <f>IF(P862="","",IF(IFERROR(VLOOKUP(N862,Home!$C$8:$R$1048576,1,FALSE),"")=0,"",IFERROR(VLOOKUP(N862,Home!$C$8:$R$1048576,1,FALSE),"")))</f>
        <v/>
      </c>
      <c r="P862" s="11" t="str">
        <f>IF(IFERROR(VLOOKUP(W862,Home!$C$8:$R$1048576,3,FALSE),"")=0,"",IFERROR(VLOOKUP(W862,Home!$C$8:$R$1048576,3,FALSE),""))</f>
        <v/>
      </c>
      <c r="Q862" s="11" t="str">
        <f t="shared" si="285"/>
        <v/>
      </c>
      <c r="R862" s="130" t="e">
        <f>VLOOKUP(Q862,'Baggrund til lister'!$G$4:$H$15,2,FALSE)</f>
        <v>#N/A</v>
      </c>
      <c r="S862" s="11" t="str">
        <f t="shared" si="287"/>
        <v/>
      </c>
      <c r="T862" s="11" t="str">
        <f>IF(IFERROR(VLOOKUP(N862,Home!$C$8:$R$1048576,11,FALSE),"")=0,"",IFERROR(VLOOKUP(N862,Home!$C$8:$R$1048576,11,FALSE),""))</f>
        <v/>
      </c>
      <c r="U862" s="11" t="str">
        <f>IF(IFERROR(VLOOKUP(O862,Home!$C$8:$R$1048576,12,FALSE),"")=0,"",IFERROR(VLOOKUP(O862,Home!$C$8:$R$1048576,12,FALSE),""))</f>
        <v/>
      </c>
      <c r="V862" s="11" t="str">
        <f>IF(IFERROR(VLOOKUP(O862,Home!$C$8:$R$1048576,8,FALSE),"")=0,"",IFERROR(VLOOKUP(O862,Home!$C$8:$R$1048576,8,FALSE),""))</f>
        <v/>
      </c>
      <c r="W862" s="11" t="str">
        <f>IF(OR(VLOOKUP(N862,Home!$C$7:$I$207,6,FALSE)="",VLOOKUP(N862,Home!$C$7:$I$207,7,FALSE)=""),"FEJL",SUM(Baggrundsark!$K$4:K862))</f>
        <v>FEJL</v>
      </c>
      <c r="Y862">
        <v>859</v>
      </c>
      <c r="Z862" s="1"/>
      <c r="AC862" s="44"/>
      <c r="AD862">
        <f t="shared" si="294"/>
        <v>0</v>
      </c>
      <c r="AE862">
        <f>SUM($AD$4:AD862)</f>
        <v>1</v>
      </c>
      <c r="AF862" s="103" t="str">
        <f>IFERROR(VLOOKUP(AN862,Home!$C$8:$E$207,3,FALSE),"")</f>
        <v/>
      </c>
      <c r="AG862" s="103" t="str">
        <f>IFERROR(VLOOKUP(AN862,Home!$C$8:$E$207,2,FALSE),"")</f>
        <v/>
      </c>
      <c r="AH862" s="104" t="str">
        <f>IF(VLOOKUP(AE862,Home!$C$8:$I$207,6,FALSE)="","",VLOOKUP(AE862,Home!$C$8:$I$207,6,FALSE))</f>
        <v/>
      </c>
      <c r="AI862" s="104" t="e">
        <f t="shared" si="302"/>
        <v>#VALUE!</v>
      </c>
      <c r="AJ862" s="105" t="e">
        <f t="shared" si="295"/>
        <v>#VALUE!</v>
      </c>
      <c r="AK862" s="103" t="e">
        <f t="shared" si="288"/>
        <v>#VALUE!</v>
      </c>
      <c r="AL862" s="103" t="e">
        <f t="shared" si="296"/>
        <v>#VALUE!</v>
      </c>
      <c r="AN862" t="str">
        <f>IF(OR(VLOOKUP(AE862,Home!$C$8:$I$207,6,FALSE)="",VLOOKUP(AE862,Home!$C$8:$I$207,7,FALSE)=""),"FEJL",Baggrundsark!AE862)</f>
        <v>FEJL</v>
      </c>
      <c r="AO862">
        <f>IF(VLOOKUP(AE862,Home!$C$8:$N$207,12,FALSE)="Timelønnet",1,0)</f>
        <v>0</v>
      </c>
      <c r="AP862">
        <f>SUM($AO$4:AO862)*AO862</f>
        <v>0</v>
      </c>
      <c r="AQ862">
        <f t="shared" si="303"/>
        <v>1</v>
      </c>
      <c r="AR862" t="str">
        <f t="shared" si="303"/>
        <v/>
      </c>
      <c r="AS862" t="e">
        <f t="shared" si="297"/>
        <v>#VALUE!</v>
      </c>
      <c r="AT862" s="45" t="e">
        <f t="shared" si="304"/>
        <v>#VALUE!</v>
      </c>
      <c r="AU862">
        <f>VLOOKUP(AQ862,Home!$C$8:$J$207,8,FALSE)</f>
        <v>0</v>
      </c>
    </row>
    <row r="863" spans="1:47" x14ac:dyDescent="0.25">
      <c r="A863" s="6">
        <f t="shared" si="289"/>
        <v>0</v>
      </c>
      <c r="B863" s="6">
        <f t="shared" si="298"/>
        <v>0</v>
      </c>
      <c r="C863" s="6" t="str">
        <f t="shared" si="290"/>
        <v/>
      </c>
      <c r="D863" s="7">
        <f t="shared" si="291"/>
        <v>0</v>
      </c>
      <c r="E863" s="7">
        <f t="shared" si="299"/>
        <v>0</v>
      </c>
      <c r="F863" s="7" t="str">
        <f t="shared" si="292"/>
        <v/>
      </c>
      <c r="G863" s="6">
        <f t="shared" si="293"/>
        <v>0</v>
      </c>
      <c r="H863" s="6">
        <f t="shared" si="300"/>
        <v>0</v>
      </c>
      <c r="I863" s="6" t="str">
        <f t="shared" si="301"/>
        <v/>
      </c>
      <c r="J863" s="11">
        <v>860</v>
      </c>
      <c r="K863" s="11">
        <f>IF(IFERROR(VLOOKUP(J863,Home!$A$8:$B$1048576,1,FALSE),0)=0,0,1)</f>
        <v>0</v>
      </c>
      <c r="L863" s="129" t="e">
        <f>IF(VLOOKUP(O863,Home!$C$8:$R$207,6,FALSE)="","",VLOOKUP(O863,Home!$C$8:$R$207,6,FALSE))</f>
        <v>#N/A</v>
      </c>
      <c r="M863" s="129" t="e">
        <f t="shared" si="286"/>
        <v>#N/A</v>
      </c>
      <c r="N863" s="11">
        <f>SUM($K$4:K863)</f>
        <v>200</v>
      </c>
      <c r="O863" s="11" t="str">
        <f>IF(P863="","",IF(IFERROR(VLOOKUP(N863,Home!$C$8:$R$1048576,1,FALSE),"")=0,"",IFERROR(VLOOKUP(N863,Home!$C$8:$R$1048576,1,FALSE),"")))</f>
        <v/>
      </c>
      <c r="P863" s="11" t="str">
        <f>IF(IFERROR(VLOOKUP(W863,Home!$C$8:$R$1048576,3,FALSE),"")=0,"",IFERROR(VLOOKUP(W863,Home!$C$8:$R$1048576,3,FALSE),""))</f>
        <v/>
      </c>
      <c r="Q863" s="11" t="str">
        <f t="shared" si="285"/>
        <v/>
      </c>
      <c r="R863" s="130" t="e">
        <f>VLOOKUP(Q863,'Baggrund til lister'!$G$4:$H$15,2,FALSE)</f>
        <v>#N/A</v>
      </c>
      <c r="S863" s="11" t="str">
        <f t="shared" si="287"/>
        <v/>
      </c>
      <c r="T863" s="11" t="str">
        <f>IF(IFERROR(VLOOKUP(N863,Home!$C$8:$R$1048576,11,FALSE),"")=0,"",IFERROR(VLOOKUP(N863,Home!$C$8:$R$1048576,11,FALSE),""))</f>
        <v/>
      </c>
      <c r="U863" s="11" t="str">
        <f>IF(IFERROR(VLOOKUP(O863,Home!$C$8:$R$1048576,12,FALSE),"")=0,"",IFERROR(VLOOKUP(O863,Home!$C$8:$R$1048576,12,FALSE),""))</f>
        <v/>
      </c>
      <c r="V863" s="11" t="str">
        <f>IF(IFERROR(VLOOKUP(O863,Home!$C$8:$R$1048576,8,FALSE),"")=0,"",IFERROR(VLOOKUP(O863,Home!$C$8:$R$1048576,8,FALSE),""))</f>
        <v/>
      </c>
      <c r="W863" s="11" t="str">
        <f>IF(OR(VLOOKUP(N863,Home!$C$7:$I$207,6,FALSE)="",VLOOKUP(N863,Home!$C$7:$I$207,7,FALSE)=""),"FEJL",SUM(Baggrundsark!$K$4:K863))</f>
        <v>FEJL</v>
      </c>
      <c r="Y863">
        <v>860</v>
      </c>
      <c r="Z863" s="1"/>
      <c r="AC863" s="44"/>
      <c r="AD863">
        <f t="shared" si="294"/>
        <v>0</v>
      </c>
      <c r="AE863">
        <f>SUM($AD$4:AD863)</f>
        <v>1</v>
      </c>
      <c r="AF863" s="103" t="str">
        <f>IFERROR(VLOOKUP(AN863,Home!$C$8:$E$207,3,FALSE),"")</f>
        <v/>
      </c>
      <c r="AG863" s="103" t="str">
        <f>IFERROR(VLOOKUP(AN863,Home!$C$8:$E$207,2,FALSE),"")</f>
        <v/>
      </c>
      <c r="AH863" s="104" t="str">
        <f>IF(VLOOKUP(AE863,Home!$C$8:$I$207,6,FALSE)="","",VLOOKUP(AE863,Home!$C$8:$I$207,6,FALSE))</f>
        <v/>
      </c>
      <c r="AI863" s="104" t="e">
        <f t="shared" si="302"/>
        <v>#VALUE!</v>
      </c>
      <c r="AJ863" s="105" t="e">
        <f t="shared" si="295"/>
        <v>#VALUE!</v>
      </c>
      <c r="AK863" s="103" t="e">
        <f t="shared" si="288"/>
        <v>#VALUE!</v>
      </c>
      <c r="AL863" s="103" t="e">
        <f t="shared" si="296"/>
        <v>#VALUE!</v>
      </c>
      <c r="AN863" t="str">
        <f>IF(OR(VLOOKUP(AE863,Home!$C$8:$I$207,6,FALSE)="",VLOOKUP(AE863,Home!$C$8:$I$207,7,FALSE)=""),"FEJL",Baggrundsark!AE863)</f>
        <v>FEJL</v>
      </c>
      <c r="AO863">
        <f>IF(VLOOKUP(AE863,Home!$C$8:$N$207,12,FALSE)="Timelønnet",1,0)</f>
        <v>0</v>
      </c>
      <c r="AP863">
        <f>SUM($AO$4:AO863)*AO863</f>
        <v>0</v>
      </c>
      <c r="AQ863">
        <f t="shared" si="303"/>
        <v>1</v>
      </c>
      <c r="AR863" t="str">
        <f t="shared" si="303"/>
        <v/>
      </c>
      <c r="AS863" t="e">
        <f t="shared" si="297"/>
        <v>#VALUE!</v>
      </c>
      <c r="AT863" s="45" t="e">
        <f t="shared" si="304"/>
        <v>#VALUE!</v>
      </c>
      <c r="AU863">
        <f>VLOOKUP(AQ863,Home!$C$8:$J$207,8,FALSE)</f>
        <v>0</v>
      </c>
    </row>
    <row r="864" spans="1:47" x14ac:dyDescent="0.25">
      <c r="A864" s="6">
        <f t="shared" si="289"/>
        <v>0</v>
      </c>
      <c r="B864" s="6">
        <f t="shared" si="298"/>
        <v>0</v>
      </c>
      <c r="C864" s="6" t="str">
        <f t="shared" si="290"/>
        <v/>
      </c>
      <c r="D864" s="7">
        <f t="shared" si="291"/>
        <v>0</v>
      </c>
      <c r="E864" s="7">
        <f t="shared" si="299"/>
        <v>0</v>
      </c>
      <c r="F864" s="7" t="str">
        <f t="shared" si="292"/>
        <v/>
      </c>
      <c r="G864" s="6">
        <f t="shared" si="293"/>
        <v>0</v>
      </c>
      <c r="H864" s="6">
        <f t="shared" si="300"/>
        <v>0</v>
      </c>
      <c r="I864" s="6" t="str">
        <f t="shared" si="301"/>
        <v/>
      </c>
      <c r="J864" s="11">
        <v>861</v>
      </c>
      <c r="K864" s="11">
        <f>IF(IFERROR(VLOOKUP(J864,Home!$A$8:$B$1048576,1,FALSE),0)=0,0,1)</f>
        <v>0</v>
      </c>
      <c r="L864" s="129" t="e">
        <f>IF(VLOOKUP(O864,Home!$C$8:$R$207,6,FALSE)="","",VLOOKUP(O864,Home!$C$8:$R$207,6,FALSE))</f>
        <v>#N/A</v>
      </c>
      <c r="M864" s="129" t="e">
        <f t="shared" si="286"/>
        <v>#N/A</v>
      </c>
      <c r="N864" s="11">
        <f>SUM($K$4:K864)</f>
        <v>200</v>
      </c>
      <c r="O864" s="11" t="str">
        <f>IF(P864="","",IF(IFERROR(VLOOKUP(N864,Home!$C$8:$R$1048576,1,FALSE),"")=0,"",IFERROR(VLOOKUP(N864,Home!$C$8:$R$1048576,1,FALSE),"")))</f>
        <v/>
      </c>
      <c r="P864" s="11" t="str">
        <f>IF(IFERROR(VLOOKUP(W864,Home!$C$8:$R$1048576,3,FALSE),"")=0,"",IFERROR(VLOOKUP(W864,Home!$C$8:$R$1048576,3,FALSE),""))</f>
        <v/>
      </c>
      <c r="Q864" s="11" t="str">
        <f t="shared" si="285"/>
        <v/>
      </c>
      <c r="R864" s="130" t="e">
        <f>VLOOKUP(Q864,'Baggrund til lister'!$G$4:$H$15,2,FALSE)</f>
        <v>#N/A</v>
      </c>
      <c r="S864" s="11" t="str">
        <f t="shared" si="287"/>
        <v/>
      </c>
      <c r="T864" s="11" t="str">
        <f>IF(IFERROR(VLOOKUP(N864,Home!$C$8:$R$1048576,11,FALSE),"")=0,"",IFERROR(VLOOKUP(N864,Home!$C$8:$R$1048576,11,FALSE),""))</f>
        <v/>
      </c>
      <c r="U864" s="11" t="str">
        <f>IF(IFERROR(VLOOKUP(O864,Home!$C$8:$R$1048576,12,FALSE),"")=0,"",IFERROR(VLOOKUP(O864,Home!$C$8:$R$1048576,12,FALSE),""))</f>
        <v/>
      </c>
      <c r="V864" s="11" t="str">
        <f>IF(IFERROR(VLOOKUP(O864,Home!$C$8:$R$1048576,8,FALSE),"")=0,"",IFERROR(VLOOKUP(O864,Home!$C$8:$R$1048576,8,FALSE),""))</f>
        <v/>
      </c>
      <c r="W864" s="11" t="str">
        <f>IF(OR(VLOOKUP(N864,Home!$C$7:$I$207,6,FALSE)="",VLOOKUP(N864,Home!$C$7:$I$207,7,FALSE)=""),"FEJL",SUM(Baggrundsark!$K$4:K864))</f>
        <v>FEJL</v>
      </c>
      <c r="Y864">
        <v>861</v>
      </c>
      <c r="Z864" s="1"/>
      <c r="AC864" s="44"/>
      <c r="AD864">
        <f t="shared" si="294"/>
        <v>0</v>
      </c>
      <c r="AE864">
        <f>SUM($AD$4:AD864)</f>
        <v>1</v>
      </c>
      <c r="AF864" s="103" t="str">
        <f>IFERROR(VLOOKUP(AN864,Home!$C$8:$E$207,3,FALSE),"")</f>
        <v/>
      </c>
      <c r="AG864" s="103" t="str">
        <f>IFERROR(VLOOKUP(AN864,Home!$C$8:$E$207,2,FALSE),"")</f>
        <v/>
      </c>
      <c r="AH864" s="104" t="str">
        <f>IF(VLOOKUP(AE864,Home!$C$8:$I$207,6,FALSE)="","",VLOOKUP(AE864,Home!$C$8:$I$207,6,FALSE))</f>
        <v/>
      </c>
      <c r="AI864" s="104" t="e">
        <f t="shared" si="302"/>
        <v>#VALUE!</v>
      </c>
      <c r="AJ864" s="105" t="e">
        <f t="shared" si="295"/>
        <v>#VALUE!</v>
      </c>
      <c r="AK864" s="103" t="e">
        <f t="shared" si="288"/>
        <v>#VALUE!</v>
      </c>
      <c r="AL864" s="103" t="e">
        <f t="shared" si="296"/>
        <v>#VALUE!</v>
      </c>
      <c r="AN864" t="str">
        <f>IF(OR(VLOOKUP(AE864,Home!$C$8:$I$207,6,FALSE)="",VLOOKUP(AE864,Home!$C$8:$I$207,7,FALSE)=""),"FEJL",Baggrundsark!AE864)</f>
        <v>FEJL</v>
      </c>
      <c r="AO864">
        <f>IF(VLOOKUP(AE864,Home!$C$8:$N$207,12,FALSE)="Timelønnet",1,0)</f>
        <v>0</v>
      </c>
      <c r="AP864">
        <f>SUM($AO$4:AO864)*AO864</f>
        <v>0</v>
      </c>
      <c r="AQ864">
        <f t="shared" si="303"/>
        <v>1</v>
      </c>
      <c r="AR864" t="str">
        <f t="shared" si="303"/>
        <v/>
      </c>
      <c r="AS864" t="e">
        <f t="shared" si="297"/>
        <v>#VALUE!</v>
      </c>
      <c r="AT864" s="45" t="e">
        <f t="shared" si="304"/>
        <v>#VALUE!</v>
      </c>
      <c r="AU864">
        <f>VLOOKUP(AQ864,Home!$C$8:$J$207,8,FALSE)</f>
        <v>0</v>
      </c>
    </row>
    <row r="865" spans="1:47" x14ac:dyDescent="0.25">
      <c r="A865" s="6">
        <f t="shared" si="289"/>
        <v>0</v>
      </c>
      <c r="B865" s="6">
        <f t="shared" si="298"/>
        <v>0</v>
      </c>
      <c r="C865" s="6" t="str">
        <f t="shared" si="290"/>
        <v/>
      </c>
      <c r="D865" s="7">
        <f t="shared" si="291"/>
        <v>0</v>
      </c>
      <c r="E865" s="7">
        <f t="shared" si="299"/>
        <v>0</v>
      </c>
      <c r="F865" s="7" t="str">
        <f t="shared" si="292"/>
        <v/>
      </c>
      <c r="G865" s="6">
        <f t="shared" si="293"/>
        <v>0</v>
      </c>
      <c r="H865" s="6">
        <f t="shared" si="300"/>
        <v>0</v>
      </c>
      <c r="I865" s="6" t="str">
        <f t="shared" si="301"/>
        <v/>
      </c>
      <c r="J865" s="11">
        <v>862</v>
      </c>
      <c r="K865" s="11">
        <f>IF(IFERROR(VLOOKUP(J865,Home!$A$8:$B$1048576,1,FALSE),0)=0,0,1)</f>
        <v>0</v>
      </c>
      <c r="L865" s="129" t="e">
        <f>IF(VLOOKUP(O865,Home!$C$8:$R$207,6,FALSE)="","",VLOOKUP(O865,Home!$C$8:$R$207,6,FALSE))</f>
        <v>#N/A</v>
      </c>
      <c r="M865" s="129" t="e">
        <f t="shared" si="286"/>
        <v>#N/A</v>
      </c>
      <c r="N865" s="11">
        <f>SUM($K$4:K865)</f>
        <v>200</v>
      </c>
      <c r="O865" s="11" t="str">
        <f>IF(P865="","",IF(IFERROR(VLOOKUP(N865,Home!$C$8:$R$1048576,1,FALSE),"")=0,"",IFERROR(VLOOKUP(N865,Home!$C$8:$R$1048576,1,FALSE),"")))</f>
        <v/>
      </c>
      <c r="P865" s="11" t="str">
        <f>IF(IFERROR(VLOOKUP(W865,Home!$C$8:$R$1048576,3,FALSE),"")=0,"",IFERROR(VLOOKUP(W865,Home!$C$8:$R$1048576,3,FALSE),""))</f>
        <v/>
      </c>
      <c r="Q865" s="11" t="str">
        <f t="shared" si="285"/>
        <v/>
      </c>
      <c r="R865" s="130" t="e">
        <f>VLOOKUP(Q865,'Baggrund til lister'!$G$4:$H$15,2,FALSE)</f>
        <v>#N/A</v>
      </c>
      <c r="S865" s="11" t="str">
        <f t="shared" si="287"/>
        <v/>
      </c>
      <c r="T865" s="11" t="str">
        <f>IF(IFERROR(VLOOKUP(N865,Home!$C$8:$R$1048576,11,FALSE),"")=0,"",IFERROR(VLOOKUP(N865,Home!$C$8:$R$1048576,11,FALSE),""))</f>
        <v/>
      </c>
      <c r="U865" s="11" t="str">
        <f>IF(IFERROR(VLOOKUP(O865,Home!$C$8:$R$1048576,12,FALSE),"")=0,"",IFERROR(VLOOKUP(O865,Home!$C$8:$R$1048576,12,FALSE),""))</f>
        <v/>
      </c>
      <c r="V865" s="11" t="str">
        <f>IF(IFERROR(VLOOKUP(O865,Home!$C$8:$R$1048576,8,FALSE),"")=0,"",IFERROR(VLOOKUP(O865,Home!$C$8:$R$1048576,8,FALSE),""))</f>
        <v/>
      </c>
      <c r="W865" s="11" t="str">
        <f>IF(OR(VLOOKUP(N865,Home!$C$7:$I$207,6,FALSE)="",VLOOKUP(N865,Home!$C$7:$I$207,7,FALSE)=""),"FEJL",SUM(Baggrundsark!$K$4:K865))</f>
        <v>FEJL</v>
      </c>
      <c r="Y865">
        <v>862</v>
      </c>
      <c r="Z865" s="1"/>
      <c r="AC865" s="44"/>
      <c r="AD865">
        <f t="shared" si="294"/>
        <v>0</v>
      </c>
      <c r="AE865">
        <f>SUM($AD$4:AD865)</f>
        <v>1</v>
      </c>
      <c r="AF865" s="103" t="str">
        <f>IFERROR(VLOOKUP(AN865,Home!$C$8:$E$207,3,FALSE),"")</f>
        <v/>
      </c>
      <c r="AG865" s="103" t="str">
        <f>IFERROR(VLOOKUP(AN865,Home!$C$8:$E$207,2,FALSE),"")</f>
        <v/>
      </c>
      <c r="AH865" s="104" t="str">
        <f>IF(VLOOKUP(AE865,Home!$C$8:$I$207,6,FALSE)="","",VLOOKUP(AE865,Home!$C$8:$I$207,6,FALSE))</f>
        <v/>
      </c>
      <c r="AI865" s="104" t="e">
        <f t="shared" si="302"/>
        <v>#VALUE!</v>
      </c>
      <c r="AJ865" s="105" t="e">
        <f t="shared" si="295"/>
        <v>#VALUE!</v>
      </c>
      <c r="AK865" s="103" t="e">
        <f t="shared" si="288"/>
        <v>#VALUE!</v>
      </c>
      <c r="AL865" s="103" t="e">
        <f t="shared" si="296"/>
        <v>#VALUE!</v>
      </c>
      <c r="AN865" t="str">
        <f>IF(OR(VLOOKUP(AE865,Home!$C$8:$I$207,6,FALSE)="",VLOOKUP(AE865,Home!$C$8:$I$207,7,FALSE)=""),"FEJL",Baggrundsark!AE865)</f>
        <v>FEJL</v>
      </c>
      <c r="AO865">
        <f>IF(VLOOKUP(AE865,Home!$C$8:$N$207,12,FALSE)="Timelønnet",1,0)</f>
        <v>0</v>
      </c>
      <c r="AP865">
        <f>SUM($AO$4:AO865)*AO865</f>
        <v>0</v>
      </c>
      <c r="AQ865">
        <f t="shared" si="303"/>
        <v>1</v>
      </c>
      <c r="AR865" t="str">
        <f t="shared" si="303"/>
        <v/>
      </c>
      <c r="AS865" t="e">
        <f t="shared" si="297"/>
        <v>#VALUE!</v>
      </c>
      <c r="AT865" s="45" t="e">
        <f t="shared" si="304"/>
        <v>#VALUE!</v>
      </c>
      <c r="AU865">
        <f>VLOOKUP(AQ865,Home!$C$8:$J$207,8,FALSE)</f>
        <v>0</v>
      </c>
    </row>
    <row r="866" spans="1:47" x14ac:dyDescent="0.25">
      <c r="A866" s="6">
        <f t="shared" si="289"/>
        <v>0</v>
      </c>
      <c r="B866" s="6">
        <f t="shared" si="298"/>
        <v>0</v>
      </c>
      <c r="C866" s="6" t="str">
        <f t="shared" si="290"/>
        <v/>
      </c>
      <c r="D866" s="7">
        <f t="shared" si="291"/>
        <v>0</v>
      </c>
      <c r="E866" s="7">
        <f t="shared" si="299"/>
        <v>0</v>
      </c>
      <c r="F866" s="7" t="str">
        <f t="shared" si="292"/>
        <v/>
      </c>
      <c r="G866" s="6">
        <f t="shared" si="293"/>
        <v>0</v>
      </c>
      <c r="H866" s="6">
        <f t="shared" si="300"/>
        <v>0</v>
      </c>
      <c r="I866" s="6" t="str">
        <f t="shared" si="301"/>
        <v/>
      </c>
      <c r="J866" s="11">
        <v>863</v>
      </c>
      <c r="K866" s="11">
        <f>IF(IFERROR(VLOOKUP(J866,Home!$A$8:$B$1048576,1,FALSE),0)=0,0,1)</f>
        <v>0</v>
      </c>
      <c r="L866" s="129" t="e">
        <f>IF(VLOOKUP(O866,Home!$C$8:$R$207,6,FALSE)="","",VLOOKUP(O866,Home!$C$8:$R$207,6,FALSE))</f>
        <v>#N/A</v>
      </c>
      <c r="M866" s="129" t="e">
        <f t="shared" si="286"/>
        <v>#N/A</v>
      </c>
      <c r="N866" s="11">
        <f>SUM($K$4:K866)</f>
        <v>200</v>
      </c>
      <c r="O866" s="11" t="str">
        <f>IF(P866="","",IF(IFERROR(VLOOKUP(N866,Home!$C$8:$R$1048576,1,FALSE),"")=0,"",IFERROR(VLOOKUP(N866,Home!$C$8:$R$1048576,1,FALSE),"")))</f>
        <v/>
      </c>
      <c r="P866" s="11" t="str">
        <f>IF(IFERROR(VLOOKUP(W866,Home!$C$8:$R$1048576,3,FALSE),"")=0,"",IFERROR(VLOOKUP(W866,Home!$C$8:$R$1048576,3,FALSE),""))</f>
        <v/>
      </c>
      <c r="Q866" s="11" t="str">
        <f t="shared" si="285"/>
        <v/>
      </c>
      <c r="R866" s="130" t="e">
        <f>VLOOKUP(Q866,'Baggrund til lister'!$G$4:$H$15,2,FALSE)</f>
        <v>#N/A</v>
      </c>
      <c r="S866" s="11" t="str">
        <f t="shared" si="287"/>
        <v/>
      </c>
      <c r="T866" s="11" t="str">
        <f>IF(IFERROR(VLOOKUP(N866,Home!$C$8:$R$1048576,11,FALSE),"")=0,"",IFERROR(VLOOKUP(N866,Home!$C$8:$R$1048576,11,FALSE),""))</f>
        <v/>
      </c>
      <c r="U866" s="11" t="str">
        <f>IF(IFERROR(VLOOKUP(O866,Home!$C$8:$R$1048576,12,FALSE),"")=0,"",IFERROR(VLOOKUP(O866,Home!$C$8:$R$1048576,12,FALSE),""))</f>
        <v/>
      </c>
      <c r="V866" s="11" t="str">
        <f>IF(IFERROR(VLOOKUP(O866,Home!$C$8:$R$1048576,8,FALSE),"")=0,"",IFERROR(VLOOKUP(O866,Home!$C$8:$R$1048576,8,FALSE),""))</f>
        <v/>
      </c>
      <c r="W866" s="11" t="str">
        <f>IF(OR(VLOOKUP(N866,Home!$C$7:$I$207,6,FALSE)="",VLOOKUP(N866,Home!$C$7:$I$207,7,FALSE)=""),"FEJL",SUM(Baggrundsark!$K$4:K866))</f>
        <v>FEJL</v>
      </c>
      <c r="Y866">
        <v>863</v>
      </c>
      <c r="Z866" s="1"/>
      <c r="AC866" s="44"/>
      <c r="AD866">
        <f t="shared" si="294"/>
        <v>0</v>
      </c>
      <c r="AE866">
        <f>SUM($AD$4:AD866)</f>
        <v>1</v>
      </c>
      <c r="AF866" s="103" t="str">
        <f>IFERROR(VLOOKUP(AN866,Home!$C$8:$E$207,3,FALSE),"")</f>
        <v/>
      </c>
      <c r="AG866" s="103" t="str">
        <f>IFERROR(VLOOKUP(AN866,Home!$C$8:$E$207,2,FALSE),"")</f>
        <v/>
      </c>
      <c r="AH866" s="104" t="str">
        <f>IF(VLOOKUP(AE866,Home!$C$8:$I$207,6,FALSE)="","",VLOOKUP(AE866,Home!$C$8:$I$207,6,FALSE))</f>
        <v/>
      </c>
      <c r="AI866" s="104" t="e">
        <f t="shared" si="302"/>
        <v>#VALUE!</v>
      </c>
      <c r="AJ866" s="105" t="e">
        <f t="shared" si="295"/>
        <v>#VALUE!</v>
      </c>
      <c r="AK866" s="103" t="e">
        <f t="shared" si="288"/>
        <v>#VALUE!</v>
      </c>
      <c r="AL866" s="103" t="e">
        <f t="shared" si="296"/>
        <v>#VALUE!</v>
      </c>
      <c r="AN866" t="str">
        <f>IF(OR(VLOOKUP(AE866,Home!$C$8:$I$207,6,FALSE)="",VLOOKUP(AE866,Home!$C$8:$I$207,7,FALSE)=""),"FEJL",Baggrundsark!AE866)</f>
        <v>FEJL</v>
      </c>
      <c r="AO866">
        <f>IF(VLOOKUP(AE866,Home!$C$8:$N$207,12,FALSE)="Timelønnet",1,0)</f>
        <v>0</v>
      </c>
      <c r="AP866">
        <f>SUM($AO$4:AO866)*AO866</f>
        <v>0</v>
      </c>
      <c r="AQ866">
        <f t="shared" si="303"/>
        <v>1</v>
      </c>
      <c r="AR866" t="str">
        <f t="shared" si="303"/>
        <v/>
      </c>
      <c r="AS866" t="e">
        <f t="shared" si="297"/>
        <v>#VALUE!</v>
      </c>
      <c r="AT866" s="45" t="e">
        <f t="shared" si="304"/>
        <v>#VALUE!</v>
      </c>
      <c r="AU866">
        <f>VLOOKUP(AQ866,Home!$C$8:$J$207,8,FALSE)</f>
        <v>0</v>
      </c>
    </row>
    <row r="867" spans="1:47" x14ac:dyDescent="0.25">
      <c r="A867" s="6">
        <f t="shared" si="289"/>
        <v>0</v>
      </c>
      <c r="B867" s="6">
        <f t="shared" si="298"/>
        <v>0</v>
      </c>
      <c r="C867" s="6" t="str">
        <f t="shared" si="290"/>
        <v/>
      </c>
      <c r="D867" s="7">
        <f t="shared" si="291"/>
        <v>0</v>
      </c>
      <c r="E867" s="7">
        <f t="shared" si="299"/>
        <v>0</v>
      </c>
      <c r="F867" s="7" t="str">
        <f t="shared" si="292"/>
        <v/>
      </c>
      <c r="G867" s="6">
        <f t="shared" si="293"/>
        <v>0</v>
      </c>
      <c r="H867" s="6">
        <f t="shared" si="300"/>
        <v>0</v>
      </c>
      <c r="I867" s="6" t="str">
        <f t="shared" si="301"/>
        <v/>
      </c>
      <c r="J867" s="11">
        <v>864</v>
      </c>
      <c r="K867" s="11">
        <f>IF(IFERROR(VLOOKUP(J867,Home!$A$8:$B$1048576,1,FALSE),0)=0,0,1)</f>
        <v>0</v>
      </c>
      <c r="L867" s="129" t="e">
        <f>IF(VLOOKUP(O867,Home!$C$8:$R$207,6,FALSE)="","",VLOOKUP(O867,Home!$C$8:$R$207,6,FALSE))</f>
        <v>#N/A</v>
      </c>
      <c r="M867" s="129" t="e">
        <f t="shared" si="286"/>
        <v>#N/A</v>
      </c>
      <c r="N867" s="11">
        <f>SUM($K$4:K867)</f>
        <v>200</v>
      </c>
      <c r="O867" s="11" t="str">
        <f>IF(P867="","",IF(IFERROR(VLOOKUP(N867,Home!$C$8:$R$1048576,1,FALSE),"")=0,"",IFERROR(VLOOKUP(N867,Home!$C$8:$R$1048576,1,FALSE),"")))</f>
        <v/>
      </c>
      <c r="P867" s="11" t="str">
        <f>IF(IFERROR(VLOOKUP(W867,Home!$C$8:$R$1048576,3,FALSE),"")=0,"",IFERROR(VLOOKUP(W867,Home!$C$8:$R$1048576,3,FALSE),""))</f>
        <v/>
      </c>
      <c r="Q867" s="11" t="str">
        <f t="shared" si="285"/>
        <v/>
      </c>
      <c r="R867" s="130" t="e">
        <f>VLOOKUP(Q867,'Baggrund til lister'!$G$4:$H$15,2,FALSE)</f>
        <v>#N/A</v>
      </c>
      <c r="S867" s="11" t="str">
        <f t="shared" si="287"/>
        <v/>
      </c>
      <c r="T867" s="11" t="str">
        <f>IF(IFERROR(VLOOKUP(N867,Home!$C$8:$R$1048576,11,FALSE),"")=0,"",IFERROR(VLOOKUP(N867,Home!$C$8:$R$1048576,11,FALSE),""))</f>
        <v/>
      </c>
      <c r="U867" s="11" t="str">
        <f>IF(IFERROR(VLOOKUP(O867,Home!$C$8:$R$1048576,12,FALSE),"")=0,"",IFERROR(VLOOKUP(O867,Home!$C$8:$R$1048576,12,FALSE),""))</f>
        <v/>
      </c>
      <c r="V867" s="11" t="str">
        <f>IF(IFERROR(VLOOKUP(O867,Home!$C$8:$R$1048576,8,FALSE),"")=0,"",IFERROR(VLOOKUP(O867,Home!$C$8:$R$1048576,8,FALSE),""))</f>
        <v/>
      </c>
      <c r="W867" s="11" t="str">
        <f>IF(OR(VLOOKUP(N867,Home!$C$7:$I$207,6,FALSE)="",VLOOKUP(N867,Home!$C$7:$I$207,7,FALSE)=""),"FEJL",SUM(Baggrundsark!$K$4:K867))</f>
        <v>FEJL</v>
      </c>
      <c r="Y867">
        <v>864</v>
      </c>
      <c r="Z867" s="1"/>
      <c r="AC867" s="44"/>
      <c r="AD867">
        <f t="shared" si="294"/>
        <v>0</v>
      </c>
      <c r="AE867">
        <f>SUM($AD$4:AD867)</f>
        <v>1</v>
      </c>
      <c r="AF867" s="103" t="str">
        <f>IFERROR(VLOOKUP(AN867,Home!$C$8:$E$207,3,FALSE),"")</f>
        <v/>
      </c>
      <c r="AG867" s="103" t="str">
        <f>IFERROR(VLOOKUP(AN867,Home!$C$8:$E$207,2,FALSE),"")</f>
        <v/>
      </c>
      <c r="AH867" s="104" t="str">
        <f>IF(VLOOKUP(AE867,Home!$C$8:$I$207,6,FALSE)="","",VLOOKUP(AE867,Home!$C$8:$I$207,6,FALSE))</f>
        <v/>
      </c>
      <c r="AI867" s="104" t="e">
        <f t="shared" si="302"/>
        <v>#VALUE!</v>
      </c>
      <c r="AJ867" s="105" t="e">
        <f t="shared" si="295"/>
        <v>#VALUE!</v>
      </c>
      <c r="AK867" s="103" t="e">
        <f t="shared" si="288"/>
        <v>#VALUE!</v>
      </c>
      <c r="AL867" s="103" t="e">
        <f t="shared" si="296"/>
        <v>#VALUE!</v>
      </c>
      <c r="AN867" t="str">
        <f>IF(OR(VLOOKUP(AE867,Home!$C$8:$I$207,6,FALSE)="",VLOOKUP(AE867,Home!$C$8:$I$207,7,FALSE)=""),"FEJL",Baggrundsark!AE867)</f>
        <v>FEJL</v>
      </c>
      <c r="AO867">
        <f>IF(VLOOKUP(AE867,Home!$C$8:$N$207,12,FALSE)="Timelønnet",1,0)</f>
        <v>0</v>
      </c>
      <c r="AP867">
        <f>SUM($AO$4:AO867)*AO867</f>
        <v>0</v>
      </c>
      <c r="AQ867">
        <f t="shared" si="303"/>
        <v>1</v>
      </c>
      <c r="AR867" t="str">
        <f t="shared" si="303"/>
        <v/>
      </c>
      <c r="AS867" t="e">
        <f t="shared" si="297"/>
        <v>#VALUE!</v>
      </c>
      <c r="AT867" s="45" t="e">
        <f t="shared" si="304"/>
        <v>#VALUE!</v>
      </c>
      <c r="AU867">
        <f>VLOOKUP(AQ867,Home!$C$8:$J$207,8,FALSE)</f>
        <v>0</v>
      </c>
    </row>
    <row r="868" spans="1:47" x14ac:dyDescent="0.25">
      <c r="A868" s="6">
        <f t="shared" si="289"/>
        <v>0</v>
      </c>
      <c r="B868" s="6">
        <f t="shared" si="298"/>
        <v>0</v>
      </c>
      <c r="C868" s="6" t="str">
        <f t="shared" si="290"/>
        <v/>
      </c>
      <c r="D868" s="7">
        <f t="shared" si="291"/>
        <v>0</v>
      </c>
      <c r="E868" s="7">
        <f t="shared" si="299"/>
        <v>0</v>
      </c>
      <c r="F868" s="7" t="str">
        <f t="shared" si="292"/>
        <v/>
      </c>
      <c r="G868" s="6">
        <f t="shared" si="293"/>
        <v>0</v>
      </c>
      <c r="H868" s="6">
        <f t="shared" si="300"/>
        <v>0</v>
      </c>
      <c r="I868" s="6" t="str">
        <f t="shared" si="301"/>
        <v/>
      </c>
      <c r="J868" s="11">
        <v>865</v>
      </c>
      <c r="K868" s="11">
        <f>IF(IFERROR(VLOOKUP(J868,Home!$A$8:$B$1048576,1,FALSE),0)=0,0,1)</f>
        <v>0</v>
      </c>
      <c r="L868" s="129" t="e">
        <f>IF(VLOOKUP(O868,Home!$C$8:$R$207,6,FALSE)="","",VLOOKUP(O868,Home!$C$8:$R$207,6,FALSE))</f>
        <v>#N/A</v>
      </c>
      <c r="M868" s="129" t="e">
        <f t="shared" si="286"/>
        <v>#N/A</v>
      </c>
      <c r="N868" s="11">
        <f>SUM($K$4:K868)</f>
        <v>200</v>
      </c>
      <c r="O868" s="11" t="str">
        <f>IF(P868="","",IF(IFERROR(VLOOKUP(N868,Home!$C$8:$R$1048576,1,FALSE),"")=0,"",IFERROR(VLOOKUP(N868,Home!$C$8:$R$1048576,1,FALSE),"")))</f>
        <v/>
      </c>
      <c r="P868" s="11" t="str">
        <f>IF(IFERROR(VLOOKUP(W868,Home!$C$8:$R$1048576,3,FALSE),"")=0,"",IFERROR(VLOOKUP(W868,Home!$C$8:$R$1048576,3,FALSE),""))</f>
        <v/>
      </c>
      <c r="Q868" s="11" t="str">
        <f t="shared" si="285"/>
        <v/>
      </c>
      <c r="R868" s="130" t="e">
        <f>VLOOKUP(Q868,'Baggrund til lister'!$G$4:$H$15,2,FALSE)</f>
        <v>#N/A</v>
      </c>
      <c r="S868" s="11" t="str">
        <f t="shared" si="287"/>
        <v/>
      </c>
      <c r="T868" s="11" t="str">
        <f>IF(IFERROR(VLOOKUP(N868,Home!$C$8:$R$1048576,11,FALSE),"")=0,"",IFERROR(VLOOKUP(N868,Home!$C$8:$R$1048576,11,FALSE),""))</f>
        <v/>
      </c>
      <c r="U868" s="11" t="str">
        <f>IF(IFERROR(VLOOKUP(O868,Home!$C$8:$R$1048576,12,FALSE),"")=0,"",IFERROR(VLOOKUP(O868,Home!$C$8:$R$1048576,12,FALSE),""))</f>
        <v/>
      </c>
      <c r="V868" s="11" t="str">
        <f>IF(IFERROR(VLOOKUP(O868,Home!$C$8:$R$1048576,8,FALSE),"")=0,"",IFERROR(VLOOKUP(O868,Home!$C$8:$R$1048576,8,FALSE),""))</f>
        <v/>
      </c>
      <c r="W868" s="11" t="str">
        <f>IF(OR(VLOOKUP(N868,Home!$C$7:$I$207,6,FALSE)="",VLOOKUP(N868,Home!$C$7:$I$207,7,FALSE)=""),"FEJL",SUM(Baggrundsark!$K$4:K868))</f>
        <v>FEJL</v>
      </c>
      <c r="Y868">
        <v>865</v>
      </c>
      <c r="Z868" s="1"/>
      <c r="AC868" s="44"/>
      <c r="AD868">
        <f t="shared" si="294"/>
        <v>0</v>
      </c>
      <c r="AE868">
        <f>SUM($AD$4:AD868)</f>
        <v>1</v>
      </c>
      <c r="AF868" s="103" t="str">
        <f>IFERROR(VLOOKUP(AN868,Home!$C$8:$E$207,3,FALSE),"")</f>
        <v/>
      </c>
      <c r="AG868" s="103" t="str">
        <f>IFERROR(VLOOKUP(AN868,Home!$C$8:$E$207,2,FALSE),"")</f>
        <v/>
      </c>
      <c r="AH868" s="104" t="str">
        <f>IF(VLOOKUP(AE868,Home!$C$8:$I$207,6,FALSE)="","",VLOOKUP(AE868,Home!$C$8:$I$207,6,FALSE))</f>
        <v/>
      </c>
      <c r="AI868" s="104" t="e">
        <f t="shared" si="302"/>
        <v>#VALUE!</v>
      </c>
      <c r="AJ868" s="105" t="e">
        <f t="shared" si="295"/>
        <v>#VALUE!</v>
      </c>
      <c r="AK868" s="103" t="e">
        <f t="shared" si="288"/>
        <v>#VALUE!</v>
      </c>
      <c r="AL868" s="103" t="e">
        <f t="shared" si="296"/>
        <v>#VALUE!</v>
      </c>
      <c r="AN868" t="str">
        <f>IF(OR(VLOOKUP(AE868,Home!$C$8:$I$207,6,FALSE)="",VLOOKUP(AE868,Home!$C$8:$I$207,7,FALSE)=""),"FEJL",Baggrundsark!AE868)</f>
        <v>FEJL</v>
      </c>
      <c r="AO868">
        <f>IF(VLOOKUP(AE868,Home!$C$8:$N$207,12,FALSE)="Timelønnet",1,0)</f>
        <v>0</v>
      </c>
      <c r="AP868">
        <f>SUM($AO$4:AO868)*AO868</f>
        <v>0</v>
      </c>
      <c r="AQ868">
        <f t="shared" si="303"/>
        <v>1</v>
      </c>
      <c r="AR868" t="str">
        <f t="shared" si="303"/>
        <v/>
      </c>
      <c r="AS868" t="e">
        <f t="shared" si="297"/>
        <v>#VALUE!</v>
      </c>
      <c r="AT868" s="45" t="e">
        <f t="shared" si="304"/>
        <v>#VALUE!</v>
      </c>
      <c r="AU868">
        <f>VLOOKUP(AQ868,Home!$C$8:$J$207,8,FALSE)</f>
        <v>0</v>
      </c>
    </row>
    <row r="869" spans="1:47" x14ac:dyDescent="0.25">
      <c r="A869" s="6">
        <f t="shared" si="289"/>
        <v>0</v>
      </c>
      <c r="B869" s="6">
        <f t="shared" si="298"/>
        <v>0</v>
      </c>
      <c r="C869" s="6" t="str">
        <f t="shared" si="290"/>
        <v/>
      </c>
      <c r="D869" s="7">
        <f t="shared" si="291"/>
        <v>0</v>
      </c>
      <c r="E869" s="7">
        <f t="shared" si="299"/>
        <v>0</v>
      </c>
      <c r="F869" s="7" t="str">
        <f t="shared" si="292"/>
        <v/>
      </c>
      <c r="G869" s="6">
        <f t="shared" si="293"/>
        <v>0</v>
      </c>
      <c r="H869" s="6">
        <f t="shared" si="300"/>
        <v>0</v>
      </c>
      <c r="I869" s="6" t="str">
        <f t="shared" si="301"/>
        <v/>
      </c>
      <c r="J869" s="11">
        <v>866</v>
      </c>
      <c r="K869" s="11">
        <f>IF(IFERROR(VLOOKUP(J869,Home!$A$8:$B$1048576,1,FALSE),0)=0,0,1)</f>
        <v>0</v>
      </c>
      <c r="L869" s="129" t="e">
        <f>IF(VLOOKUP(O869,Home!$C$8:$R$207,6,FALSE)="","",VLOOKUP(O869,Home!$C$8:$R$207,6,FALSE))</f>
        <v>#N/A</v>
      </c>
      <c r="M869" s="129" t="e">
        <f t="shared" si="286"/>
        <v>#N/A</v>
      </c>
      <c r="N869" s="11">
        <f>SUM($K$4:K869)</f>
        <v>200</v>
      </c>
      <c r="O869" s="11" t="str">
        <f>IF(P869="","",IF(IFERROR(VLOOKUP(N869,Home!$C$8:$R$1048576,1,FALSE),"")=0,"",IFERROR(VLOOKUP(N869,Home!$C$8:$R$1048576,1,FALSE),"")))</f>
        <v/>
      </c>
      <c r="P869" s="11" t="str">
        <f>IF(IFERROR(VLOOKUP(W869,Home!$C$8:$R$1048576,3,FALSE),"")=0,"",IFERROR(VLOOKUP(W869,Home!$C$8:$R$1048576,3,FALSE),""))</f>
        <v/>
      </c>
      <c r="Q869" s="11" t="str">
        <f t="shared" si="285"/>
        <v/>
      </c>
      <c r="R869" s="130" t="e">
        <f>VLOOKUP(Q869,'Baggrund til lister'!$G$4:$H$15,2,FALSE)</f>
        <v>#N/A</v>
      </c>
      <c r="S869" s="11" t="str">
        <f t="shared" si="287"/>
        <v/>
      </c>
      <c r="T869" s="11" t="str">
        <f>IF(IFERROR(VLOOKUP(N869,Home!$C$8:$R$1048576,11,FALSE),"")=0,"",IFERROR(VLOOKUP(N869,Home!$C$8:$R$1048576,11,FALSE),""))</f>
        <v/>
      </c>
      <c r="U869" s="11" t="str">
        <f>IF(IFERROR(VLOOKUP(O869,Home!$C$8:$R$1048576,12,FALSE),"")=0,"",IFERROR(VLOOKUP(O869,Home!$C$8:$R$1048576,12,FALSE),""))</f>
        <v/>
      </c>
      <c r="V869" s="11" t="str">
        <f>IF(IFERROR(VLOOKUP(O869,Home!$C$8:$R$1048576,8,FALSE),"")=0,"",IFERROR(VLOOKUP(O869,Home!$C$8:$R$1048576,8,FALSE),""))</f>
        <v/>
      </c>
      <c r="W869" s="11" t="str">
        <f>IF(OR(VLOOKUP(N869,Home!$C$7:$I$207,6,FALSE)="",VLOOKUP(N869,Home!$C$7:$I$207,7,FALSE)=""),"FEJL",SUM(Baggrundsark!$K$4:K869))</f>
        <v>FEJL</v>
      </c>
      <c r="Y869">
        <v>866</v>
      </c>
      <c r="Z869" s="1"/>
      <c r="AC869" s="44"/>
      <c r="AD869">
        <f t="shared" si="294"/>
        <v>0</v>
      </c>
      <c r="AE869">
        <f>SUM($AD$4:AD869)</f>
        <v>1</v>
      </c>
      <c r="AF869" s="103" t="str">
        <f>IFERROR(VLOOKUP(AN869,Home!$C$8:$E$207,3,FALSE),"")</f>
        <v/>
      </c>
      <c r="AG869" s="103" t="str">
        <f>IFERROR(VLOOKUP(AN869,Home!$C$8:$E$207,2,FALSE),"")</f>
        <v/>
      </c>
      <c r="AH869" s="104" t="str">
        <f>IF(VLOOKUP(AE869,Home!$C$8:$I$207,6,FALSE)="","",VLOOKUP(AE869,Home!$C$8:$I$207,6,FALSE))</f>
        <v/>
      </c>
      <c r="AI869" s="104" t="e">
        <f t="shared" si="302"/>
        <v>#VALUE!</v>
      </c>
      <c r="AJ869" s="105" t="e">
        <f t="shared" si="295"/>
        <v>#VALUE!</v>
      </c>
      <c r="AK869" s="103" t="e">
        <f t="shared" si="288"/>
        <v>#VALUE!</v>
      </c>
      <c r="AL869" s="103" t="e">
        <f t="shared" si="296"/>
        <v>#VALUE!</v>
      </c>
      <c r="AN869" t="str">
        <f>IF(OR(VLOOKUP(AE869,Home!$C$8:$I$207,6,FALSE)="",VLOOKUP(AE869,Home!$C$8:$I$207,7,FALSE)=""),"FEJL",Baggrundsark!AE869)</f>
        <v>FEJL</v>
      </c>
      <c r="AO869">
        <f>IF(VLOOKUP(AE869,Home!$C$8:$N$207,12,FALSE)="Timelønnet",1,0)</f>
        <v>0</v>
      </c>
      <c r="AP869">
        <f>SUM($AO$4:AO869)*AO869</f>
        <v>0</v>
      </c>
      <c r="AQ869">
        <f t="shared" si="303"/>
        <v>1</v>
      </c>
      <c r="AR869" t="str">
        <f t="shared" si="303"/>
        <v/>
      </c>
      <c r="AS869" t="e">
        <f t="shared" si="297"/>
        <v>#VALUE!</v>
      </c>
      <c r="AT869" s="45" t="e">
        <f t="shared" si="304"/>
        <v>#VALUE!</v>
      </c>
      <c r="AU869">
        <f>VLOOKUP(AQ869,Home!$C$8:$J$207,8,FALSE)</f>
        <v>0</v>
      </c>
    </row>
    <row r="870" spans="1:47" x14ac:dyDescent="0.25">
      <c r="A870" s="6">
        <f t="shared" si="289"/>
        <v>0</v>
      </c>
      <c r="B870" s="6">
        <f t="shared" si="298"/>
        <v>0</v>
      </c>
      <c r="C870" s="6" t="str">
        <f t="shared" si="290"/>
        <v/>
      </c>
      <c r="D870" s="7">
        <f t="shared" si="291"/>
        <v>0</v>
      </c>
      <c r="E870" s="7">
        <f t="shared" si="299"/>
        <v>0</v>
      </c>
      <c r="F870" s="7" t="str">
        <f t="shared" si="292"/>
        <v/>
      </c>
      <c r="G870" s="6">
        <f t="shared" si="293"/>
        <v>0</v>
      </c>
      <c r="H870" s="6">
        <f t="shared" si="300"/>
        <v>0</v>
      </c>
      <c r="I870" s="6" t="str">
        <f t="shared" si="301"/>
        <v/>
      </c>
      <c r="J870" s="11">
        <v>867</v>
      </c>
      <c r="K870" s="11">
        <f>IF(IFERROR(VLOOKUP(J870,Home!$A$8:$B$1048576,1,FALSE),0)=0,0,1)</f>
        <v>0</v>
      </c>
      <c r="L870" s="129" t="e">
        <f>IF(VLOOKUP(O870,Home!$C$8:$R$207,6,FALSE)="","",VLOOKUP(O870,Home!$C$8:$R$207,6,FALSE))</f>
        <v>#N/A</v>
      </c>
      <c r="M870" s="129" t="e">
        <f t="shared" si="286"/>
        <v>#N/A</v>
      </c>
      <c r="N870" s="11">
        <f>SUM($K$4:K870)</f>
        <v>200</v>
      </c>
      <c r="O870" s="11" t="str">
        <f>IF(P870="","",IF(IFERROR(VLOOKUP(N870,Home!$C$8:$R$1048576,1,FALSE),"")=0,"",IFERROR(VLOOKUP(N870,Home!$C$8:$R$1048576,1,FALSE),"")))</f>
        <v/>
      </c>
      <c r="P870" s="11" t="str">
        <f>IF(IFERROR(VLOOKUP(W870,Home!$C$8:$R$1048576,3,FALSE),"")=0,"",IFERROR(VLOOKUP(W870,Home!$C$8:$R$1048576,3,FALSE),""))</f>
        <v/>
      </c>
      <c r="Q870" s="11" t="str">
        <f t="shared" si="285"/>
        <v/>
      </c>
      <c r="R870" s="130" t="e">
        <f>VLOOKUP(Q870,'Baggrund til lister'!$G$4:$H$15,2,FALSE)</f>
        <v>#N/A</v>
      </c>
      <c r="S870" s="11" t="str">
        <f t="shared" si="287"/>
        <v/>
      </c>
      <c r="T870" s="11" t="str">
        <f>IF(IFERROR(VLOOKUP(N870,Home!$C$8:$R$1048576,11,FALSE),"")=0,"",IFERROR(VLOOKUP(N870,Home!$C$8:$R$1048576,11,FALSE),""))</f>
        <v/>
      </c>
      <c r="U870" s="11" t="str">
        <f>IF(IFERROR(VLOOKUP(O870,Home!$C$8:$R$1048576,12,FALSE),"")=0,"",IFERROR(VLOOKUP(O870,Home!$C$8:$R$1048576,12,FALSE),""))</f>
        <v/>
      </c>
      <c r="V870" s="11" t="str">
        <f>IF(IFERROR(VLOOKUP(O870,Home!$C$8:$R$1048576,8,FALSE),"")=0,"",IFERROR(VLOOKUP(O870,Home!$C$8:$R$1048576,8,FALSE),""))</f>
        <v/>
      </c>
      <c r="W870" s="11" t="str">
        <f>IF(OR(VLOOKUP(N870,Home!$C$7:$I$207,6,FALSE)="",VLOOKUP(N870,Home!$C$7:$I$207,7,FALSE)=""),"FEJL",SUM(Baggrundsark!$K$4:K870))</f>
        <v>FEJL</v>
      </c>
      <c r="Y870">
        <v>867</v>
      </c>
      <c r="Z870" s="1"/>
      <c r="AC870" s="44"/>
      <c r="AD870">
        <f t="shared" si="294"/>
        <v>0</v>
      </c>
      <c r="AE870">
        <f>SUM($AD$4:AD870)</f>
        <v>1</v>
      </c>
      <c r="AF870" s="103" t="str">
        <f>IFERROR(VLOOKUP(AN870,Home!$C$8:$E$207,3,FALSE),"")</f>
        <v/>
      </c>
      <c r="AG870" s="103" t="str">
        <f>IFERROR(VLOOKUP(AN870,Home!$C$8:$E$207,2,FALSE),"")</f>
        <v/>
      </c>
      <c r="AH870" s="104" t="str">
        <f>IF(VLOOKUP(AE870,Home!$C$8:$I$207,6,FALSE)="","",VLOOKUP(AE870,Home!$C$8:$I$207,6,FALSE))</f>
        <v/>
      </c>
      <c r="AI870" s="104" t="e">
        <f t="shared" si="302"/>
        <v>#VALUE!</v>
      </c>
      <c r="AJ870" s="105" t="e">
        <f t="shared" si="295"/>
        <v>#VALUE!</v>
      </c>
      <c r="AK870" s="103" t="e">
        <f t="shared" si="288"/>
        <v>#VALUE!</v>
      </c>
      <c r="AL870" s="103" t="e">
        <f t="shared" si="296"/>
        <v>#VALUE!</v>
      </c>
      <c r="AN870" t="str">
        <f>IF(OR(VLOOKUP(AE870,Home!$C$8:$I$207,6,FALSE)="",VLOOKUP(AE870,Home!$C$8:$I$207,7,FALSE)=""),"FEJL",Baggrundsark!AE870)</f>
        <v>FEJL</v>
      </c>
      <c r="AO870">
        <f>IF(VLOOKUP(AE870,Home!$C$8:$N$207,12,FALSE)="Timelønnet",1,0)</f>
        <v>0</v>
      </c>
      <c r="AP870">
        <f>SUM($AO$4:AO870)*AO870</f>
        <v>0</v>
      </c>
      <c r="AQ870">
        <f t="shared" si="303"/>
        <v>1</v>
      </c>
      <c r="AR870" t="str">
        <f t="shared" si="303"/>
        <v/>
      </c>
      <c r="AS870" t="e">
        <f t="shared" si="297"/>
        <v>#VALUE!</v>
      </c>
      <c r="AT870" s="45" t="e">
        <f t="shared" si="304"/>
        <v>#VALUE!</v>
      </c>
      <c r="AU870">
        <f>VLOOKUP(AQ870,Home!$C$8:$J$207,8,FALSE)</f>
        <v>0</v>
      </c>
    </row>
    <row r="871" spans="1:47" x14ac:dyDescent="0.25">
      <c r="A871" s="6">
        <f t="shared" si="289"/>
        <v>0</v>
      </c>
      <c r="B871" s="6">
        <f t="shared" si="298"/>
        <v>0</v>
      </c>
      <c r="C871" s="6" t="str">
        <f t="shared" si="290"/>
        <v/>
      </c>
      <c r="D871" s="7">
        <f t="shared" si="291"/>
        <v>0</v>
      </c>
      <c r="E871" s="7">
        <f t="shared" si="299"/>
        <v>0</v>
      </c>
      <c r="F871" s="7" t="str">
        <f t="shared" si="292"/>
        <v/>
      </c>
      <c r="G871" s="6">
        <f t="shared" si="293"/>
        <v>0</v>
      </c>
      <c r="H871" s="6">
        <f t="shared" si="300"/>
        <v>0</v>
      </c>
      <c r="I871" s="6" t="str">
        <f t="shared" si="301"/>
        <v/>
      </c>
      <c r="J871" s="11">
        <v>868</v>
      </c>
      <c r="K871" s="11">
        <f>IF(IFERROR(VLOOKUP(J871,Home!$A$8:$B$1048576,1,FALSE),0)=0,0,1)</f>
        <v>0</v>
      </c>
      <c r="L871" s="129" t="e">
        <f>IF(VLOOKUP(O871,Home!$C$8:$R$207,6,FALSE)="","",VLOOKUP(O871,Home!$C$8:$R$207,6,FALSE))</f>
        <v>#N/A</v>
      </c>
      <c r="M871" s="129" t="e">
        <f t="shared" si="286"/>
        <v>#N/A</v>
      </c>
      <c r="N871" s="11">
        <f>SUM($K$4:K871)</f>
        <v>200</v>
      </c>
      <c r="O871" s="11" t="str">
        <f>IF(P871="","",IF(IFERROR(VLOOKUP(N871,Home!$C$8:$R$1048576,1,FALSE),"")=0,"",IFERROR(VLOOKUP(N871,Home!$C$8:$R$1048576,1,FALSE),"")))</f>
        <v/>
      </c>
      <c r="P871" s="11" t="str">
        <f>IF(IFERROR(VLOOKUP(W871,Home!$C$8:$R$1048576,3,FALSE),"")=0,"",IFERROR(VLOOKUP(W871,Home!$C$8:$R$1048576,3,FALSE),""))</f>
        <v/>
      </c>
      <c r="Q871" s="11" t="str">
        <f t="shared" si="285"/>
        <v/>
      </c>
      <c r="R871" s="130" t="e">
        <f>VLOOKUP(Q871,'Baggrund til lister'!$G$4:$H$15,2,FALSE)</f>
        <v>#N/A</v>
      </c>
      <c r="S871" s="11" t="str">
        <f t="shared" si="287"/>
        <v/>
      </c>
      <c r="T871" s="11" t="str">
        <f>IF(IFERROR(VLOOKUP(N871,Home!$C$8:$R$1048576,11,FALSE),"")=0,"",IFERROR(VLOOKUP(N871,Home!$C$8:$R$1048576,11,FALSE),""))</f>
        <v/>
      </c>
      <c r="U871" s="11" t="str">
        <f>IF(IFERROR(VLOOKUP(O871,Home!$C$8:$R$1048576,12,FALSE),"")=0,"",IFERROR(VLOOKUP(O871,Home!$C$8:$R$1048576,12,FALSE),""))</f>
        <v/>
      </c>
      <c r="V871" s="11" t="str">
        <f>IF(IFERROR(VLOOKUP(O871,Home!$C$8:$R$1048576,8,FALSE),"")=0,"",IFERROR(VLOOKUP(O871,Home!$C$8:$R$1048576,8,FALSE),""))</f>
        <v/>
      </c>
      <c r="W871" s="11" t="str">
        <f>IF(OR(VLOOKUP(N871,Home!$C$7:$I$207,6,FALSE)="",VLOOKUP(N871,Home!$C$7:$I$207,7,FALSE)=""),"FEJL",SUM(Baggrundsark!$K$4:K871))</f>
        <v>FEJL</v>
      </c>
      <c r="Y871">
        <v>868</v>
      </c>
      <c r="Z871" s="1"/>
      <c r="AC871" s="44"/>
      <c r="AD871">
        <f t="shared" si="294"/>
        <v>0</v>
      </c>
      <c r="AE871">
        <f>SUM($AD$4:AD871)</f>
        <v>1</v>
      </c>
      <c r="AF871" s="103" t="str">
        <f>IFERROR(VLOOKUP(AN871,Home!$C$8:$E$207,3,FALSE),"")</f>
        <v/>
      </c>
      <c r="AG871" s="103" t="str">
        <f>IFERROR(VLOOKUP(AN871,Home!$C$8:$E$207,2,FALSE),"")</f>
        <v/>
      </c>
      <c r="AH871" s="104" t="str">
        <f>IF(VLOOKUP(AE871,Home!$C$8:$I$207,6,FALSE)="","",VLOOKUP(AE871,Home!$C$8:$I$207,6,FALSE))</f>
        <v/>
      </c>
      <c r="AI871" s="104" t="e">
        <f t="shared" si="302"/>
        <v>#VALUE!</v>
      </c>
      <c r="AJ871" s="105" t="e">
        <f t="shared" si="295"/>
        <v>#VALUE!</v>
      </c>
      <c r="AK871" s="103" t="e">
        <f t="shared" si="288"/>
        <v>#VALUE!</v>
      </c>
      <c r="AL871" s="103" t="e">
        <f t="shared" si="296"/>
        <v>#VALUE!</v>
      </c>
      <c r="AN871" t="str">
        <f>IF(OR(VLOOKUP(AE871,Home!$C$8:$I$207,6,FALSE)="",VLOOKUP(AE871,Home!$C$8:$I$207,7,FALSE)=""),"FEJL",Baggrundsark!AE871)</f>
        <v>FEJL</v>
      </c>
      <c r="AO871">
        <f>IF(VLOOKUP(AE871,Home!$C$8:$N$207,12,FALSE)="Timelønnet",1,0)</f>
        <v>0</v>
      </c>
      <c r="AP871">
        <f>SUM($AO$4:AO871)*AO871</f>
        <v>0</v>
      </c>
      <c r="AQ871">
        <f t="shared" si="303"/>
        <v>1</v>
      </c>
      <c r="AR871" t="str">
        <f t="shared" si="303"/>
        <v/>
      </c>
      <c r="AS871" t="e">
        <f t="shared" si="297"/>
        <v>#VALUE!</v>
      </c>
      <c r="AT871" s="45" t="e">
        <f t="shared" si="304"/>
        <v>#VALUE!</v>
      </c>
      <c r="AU871">
        <f>VLOOKUP(AQ871,Home!$C$8:$J$207,8,FALSE)</f>
        <v>0</v>
      </c>
    </row>
    <row r="872" spans="1:47" x14ac:dyDescent="0.25">
      <c r="A872" s="6">
        <f t="shared" si="289"/>
        <v>0</v>
      </c>
      <c r="B872" s="6">
        <f t="shared" si="298"/>
        <v>0</v>
      </c>
      <c r="C872" s="6" t="str">
        <f t="shared" si="290"/>
        <v/>
      </c>
      <c r="D872" s="7">
        <f t="shared" si="291"/>
        <v>0</v>
      </c>
      <c r="E872" s="7">
        <f t="shared" si="299"/>
        <v>0</v>
      </c>
      <c r="F872" s="7" t="str">
        <f t="shared" si="292"/>
        <v/>
      </c>
      <c r="G872" s="6">
        <f t="shared" si="293"/>
        <v>0</v>
      </c>
      <c r="H872" s="6">
        <f t="shared" si="300"/>
        <v>0</v>
      </c>
      <c r="I872" s="6" t="str">
        <f t="shared" si="301"/>
        <v/>
      </c>
      <c r="J872" s="11">
        <v>869</v>
      </c>
      <c r="K872" s="11">
        <f>IF(IFERROR(VLOOKUP(J872,Home!$A$8:$B$1048576,1,FALSE),0)=0,0,1)</f>
        <v>0</v>
      </c>
      <c r="L872" s="129" t="e">
        <f>IF(VLOOKUP(O872,Home!$C$8:$R$207,6,FALSE)="","",VLOOKUP(O872,Home!$C$8:$R$207,6,FALSE))</f>
        <v>#N/A</v>
      </c>
      <c r="M872" s="129" t="e">
        <f t="shared" si="286"/>
        <v>#N/A</v>
      </c>
      <c r="N872" s="11">
        <f>SUM($K$4:K872)</f>
        <v>200</v>
      </c>
      <c r="O872" s="11" t="str">
        <f>IF(P872="","",IF(IFERROR(VLOOKUP(N872,Home!$C$8:$R$1048576,1,FALSE),"")=0,"",IFERROR(VLOOKUP(N872,Home!$C$8:$R$1048576,1,FALSE),"")))</f>
        <v/>
      </c>
      <c r="P872" s="11" t="str">
        <f>IF(IFERROR(VLOOKUP(W872,Home!$C$8:$R$1048576,3,FALSE),"")=0,"",IFERROR(VLOOKUP(W872,Home!$C$8:$R$1048576,3,FALSE),""))</f>
        <v/>
      </c>
      <c r="Q872" s="11" t="str">
        <f t="shared" si="285"/>
        <v/>
      </c>
      <c r="R872" s="130" t="e">
        <f>VLOOKUP(Q872,'Baggrund til lister'!$G$4:$H$15,2,FALSE)</f>
        <v>#N/A</v>
      </c>
      <c r="S872" s="11" t="str">
        <f t="shared" si="287"/>
        <v/>
      </c>
      <c r="T872" s="11" t="str">
        <f>IF(IFERROR(VLOOKUP(N872,Home!$C$8:$R$1048576,11,FALSE),"")=0,"",IFERROR(VLOOKUP(N872,Home!$C$8:$R$1048576,11,FALSE),""))</f>
        <v/>
      </c>
      <c r="U872" s="11" t="str">
        <f>IF(IFERROR(VLOOKUP(O872,Home!$C$8:$R$1048576,12,FALSE),"")=0,"",IFERROR(VLOOKUP(O872,Home!$C$8:$R$1048576,12,FALSE),""))</f>
        <v/>
      </c>
      <c r="V872" s="11" t="str">
        <f>IF(IFERROR(VLOOKUP(O872,Home!$C$8:$R$1048576,8,FALSE),"")=0,"",IFERROR(VLOOKUP(O872,Home!$C$8:$R$1048576,8,FALSE),""))</f>
        <v/>
      </c>
      <c r="W872" s="11" t="str">
        <f>IF(OR(VLOOKUP(N872,Home!$C$7:$I$207,6,FALSE)="",VLOOKUP(N872,Home!$C$7:$I$207,7,FALSE)=""),"FEJL",SUM(Baggrundsark!$K$4:K872))</f>
        <v>FEJL</v>
      </c>
      <c r="Y872">
        <v>869</v>
      </c>
      <c r="Z872" s="1"/>
      <c r="AC872" s="44"/>
      <c r="AD872">
        <f t="shared" si="294"/>
        <v>0</v>
      </c>
      <c r="AE872">
        <f>SUM($AD$4:AD872)</f>
        <v>1</v>
      </c>
      <c r="AF872" s="103" t="str">
        <f>IFERROR(VLOOKUP(AN872,Home!$C$8:$E$207,3,FALSE),"")</f>
        <v/>
      </c>
      <c r="AG872" s="103" t="str">
        <f>IFERROR(VLOOKUP(AN872,Home!$C$8:$E$207,2,FALSE),"")</f>
        <v/>
      </c>
      <c r="AH872" s="104" t="str">
        <f>IF(VLOOKUP(AE872,Home!$C$8:$I$207,6,FALSE)="","",VLOOKUP(AE872,Home!$C$8:$I$207,6,FALSE))</f>
        <v/>
      </c>
      <c r="AI872" s="104" t="e">
        <f t="shared" si="302"/>
        <v>#VALUE!</v>
      </c>
      <c r="AJ872" s="105" t="e">
        <f t="shared" si="295"/>
        <v>#VALUE!</v>
      </c>
      <c r="AK872" s="103" t="e">
        <f t="shared" si="288"/>
        <v>#VALUE!</v>
      </c>
      <c r="AL872" s="103" t="e">
        <f t="shared" si="296"/>
        <v>#VALUE!</v>
      </c>
      <c r="AN872" t="str">
        <f>IF(OR(VLOOKUP(AE872,Home!$C$8:$I$207,6,FALSE)="",VLOOKUP(AE872,Home!$C$8:$I$207,7,FALSE)=""),"FEJL",Baggrundsark!AE872)</f>
        <v>FEJL</v>
      </c>
      <c r="AO872">
        <f>IF(VLOOKUP(AE872,Home!$C$8:$N$207,12,FALSE)="Timelønnet",1,0)</f>
        <v>0</v>
      </c>
      <c r="AP872">
        <f>SUM($AO$4:AO872)*AO872</f>
        <v>0</v>
      </c>
      <c r="AQ872">
        <f t="shared" si="303"/>
        <v>1</v>
      </c>
      <c r="AR872" t="str">
        <f t="shared" si="303"/>
        <v/>
      </c>
      <c r="AS872" t="e">
        <f t="shared" si="297"/>
        <v>#VALUE!</v>
      </c>
      <c r="AT872" s="45" t="e">
        <f t="shared" si="304"/>
        <v>#VALUE!</v>
      </c>
      <c r="AU872">
        <f>VLOOKUP(AQ872,Home!$C$8:$J$207,8,FALSE)</f>
        <v>0</v>
      </c>
    </row>
    <row r="873" spans="1:47" x14ac:dyDescent="0.25">
      <c r="A873" s="6">
        <f t="shared" si="289"/>
        <v>0</v>
      </c>
      <c r="B873" s="6">
        <f t="shared" si="298"/>
        <v>0</v>
      </c>
      <c r="C873" s="6" t="str">
        <f t="shared" si="290"/>
        <v/>
      </c>
      <c r="D873" s="7">
        <f t="shared" si="291"/>
        <v>0</v>
      </c>
      <c r="E873" s="7">
        <f t="shared" si="299"/>
        <v>0</v>
      </c>
      <c r="F873" s="7" t="str">
        <f t="shared" si="292"/>
        <v/>
      </c>
      <c r="G873" s="6">
        <f t="shared" si="293"/>
        <v>0</v>
      </c>
      <c r="H873" s="6">
        <f t="shared" si="300"/>
        <v>0</v>
      </c>
      <c r="I873" s="6" t="str">
        <f t="shared" si="301"/>
        <v/>
      </c>
      <c r="J873" s="11">
        <v>870</v>
      </c>
      <c r="K873" s="11">
        <f>IF(IFERROR(VLOOKUP(J873,Home!$A$8:$B$1048576,1,FALSE),0)=0,0,1)</f>
        <v>0</v>
      </c>
      <c r="L873" s="129" t="e">
        <f>IF(VLOOKUP(O873,Home!$C$8:$R$207,6,FALSE)="","",VLOOKUP(O873,Home!$C$8:$R$207,6,FALSE))</f>
        <v>#N/A</v>
      </c>
      <c r="M873" s="129" t="e">
        <f t="shared" si="286"/>
        <v>#N/A</v>
      </c>
      <c r="N873" s="11">
        <f>SUM($K$4:K873)</f>
        <v>200</v>
      </c>
      <c r="O873" s="11" t="str">
        <f>IF(P873="","",IF(IFERROR(VLOOKUP(N873,Home!$C$8:$R$1048576,1,FALSE),"")=0,"",IFERROR(VLOOKUP(N873,Home!$C$8:$R$1048576,1,FALSE),"")))</f>
        <v/>
      </c>
      <c r="P873" s="11" t="str">
        <f>IF(IFERROR(VLOOKUP(W873,Home!$C$8:$R$1048576,3,FALSE),"")=0,"",IFERROR(VLOOKUP(W873,Home!$C$8:$R$1048576,3,FALSE),""))</f>
        <v/>
      </c>
      <c r="Q873" s="11" t="str">
        <f t="shared" si="285"/>
        <v/>
      </c>
      <c r="R873" s="130" t="e">
        <f>VLOOKUP(Q873,'Baggrund til lister'!$G$4:$H$15,2,FALSE)</f>
        <v>#N/A</v>
      </c>
      <c r="S873" s="11" t="str">
        <f t="shared" si="287"/>
        <v/>
      </c>
      <c r="T873" s="11" t="str">
        <f>IF(IFERROR(VLOOKUP(N873,Home!$C$8:$R$1048576,11,FALSE),"")=0,"",IFERROR(VLOOKUP(N873,Home!$C$8:$R$1048576,11,FALSE),""))</f>
        <v/>
      </c>
      <c r="U873" s="11" t="str">
        <f>IF(IFERROR(VLOOKUP(O873,Home!$C$8:$R$1048576,12,FALSE),"")=0,"",IFERROR(VLOOKUP(O873,Home!$C$8:$R$1048576,12,FALSE),""))</f>
        <v/>
      </c>
      <c r="V873" s="11" t="str">
        <f>IF(IFERROR(VLOOKUP(O873,Home!$C$8:$R$1048576,8,FALSE),"")=0,"",IFERROR(VLOOKUP(O873,Home!$C$8:$R$1048576,8,FALSE),""))</f>
        <v/>
      </c>
      <c r="W873" s="11" t="str">
        <f>IF(OR(VLOOKUP(N873,Home!$C$7:$I$207,6,FALSE)="",VLOOKUP(N873,Home!$C$7:$I$207,7,FALSE)=""),"FEJL",SUM(Baggrundsark!$K$4:K873))</f>
        <v>FEJL</v>
      </c>
      <c r="Y873">
        <v>870</v>
      </c>
      <c r="Z873" s="1"/>
      <c r="AC873" s="44"/>
      <c r="AD873">
        <f t="shared" si="294"/>
        <v>0</v>
      </c>
      <c r="AE873">
        <f>SUM($AD$4:AD873)</f>
        <v>1</v>
      </c>
      <c r="AF873" s="103" t="str">
        <f>IFERROR(VLOOKUP(AN873,Home!$C$8:$E$207,3,FALSE),"")</f>
        <v/>
      </c>
      <c r="AG873" s="103" t="str">
        <f>IFERROR(VLOOKUP(AN873,Home!$C$8:$E$207,2,FALSE),"")</f>
        <v/>
      </c>
      <c r="AH873" s="104" t="str">
        <f>IF(VLOOKUP(AE873,Home!$C$8:$I$207,6,FALSE)="","",VLOOKUP(AE873,Home!$C$8:$I$207,6,FALSE))</f>
        <v/>
      </c>
      <c r="AI873" s="104" t="e">
        <f t="shared" si="302"/>
        <v>#VALUE!</v>
      </c>
      <c r="AJ873" s="105" t="e">
        <f t="shared" si="295"/>
        <v>#VALUE!</v>
      </c>
      <c r="AK873" s="103" t="e">
        <f t="shared" si="288"/>
        <v>#VALUE!</v>
      </c>
      <c r="AL873" s="103" t="e">
        <f t="shared" si="296"/>
        <v>#VALUE!</v>
      </c>
      <c r="AN873" t="str">
        <f>IF(OR(VLOOKUP(AE873,Home!$C$8:$I$207,6,FALSE)="",VLOOKUP(AE873,Home!$C$8:$I$207,7,FALSE)=""),"FEJL",Baggrundsark!AE873)</f>
        <v>FEJL</v>
      </c>
      <c r="AO873">
        <f>IF(VLOOKUP(AE873,Home!$C$8:$N$207,12,FALSE)="Timelønnet",1,0)</f>
        <v>0</v>
      </c>
      <c r="AP873">
        <f>SUM($AO$4:AO873)*AO873</f>
        <v>0</v>
      </c>
      <c r="AQ873">
        <f t="shared" si="303"/>
        <v>1</v>
      </c>
      <c r="AR873" t="str">
        <f t="shared" si="303"/>
        <v/>
      </c>
      <c r="AS873" t="e">
        <f t="shared" si="297"/>
        <v>#VALUE!</v>
      </c>
      <c r="AT873" s="45" t="e">
        <f t="shared" si="304"/>
        <v>#VALUE!</v>
      </c>
      <c r="AU873">
        <f>VLOOKUP(AQ873,Home!$C$8:$J$207,8,FALSE)</f>
        <v>0</v>
      </c>
    </row>
    <row r="874" spans="1:47" x14ac:dyDescent="0.25">
      <c r="A874" s="6">
        <f t="shared" si="289"/>
        <v>0</v>
      </c>
      <c r="B874" s="6">
        <f t="shared" si="298"/>
        <v>0</v>
      </c>
      <c r="C874" s="6" t="str">
        <f t="shared" si="290"/>
        <v/>
      </c>
      <c r="D874" s="7">
        <f t="shared" si="291"/>
        <v>0</v>
      </c>
      <c r="E874" s="7">
        <f t="shared" si="299"/>
        <v>0</v>
      </c>
      <c r="F874" s="7" t="str">
        <f t="shared" si="292"/>
        <v/>
      </c>
      <c r="G874" s="6">
        <f t="shared" si="293"/>
        <v>0</v>
      </c>
      <c r="H874" s="6">
        <f t="shared" si="300"/>
        <v>0</v>
      </c>
      <c r="I874" s="6" t="str">
        <f t="shared" si="301"/>
        <v/>
      </c>
      <c r="J874" s="11">
        <v>871</v>
      </c>
      <c r="K874" s="11">
        <f>IF(IFERROR(VLOOKUP(J874,Home!$A$8:$B$1048576,1,FALSE),0)=0,0,1)</f>
        <v>0</v>
      </c>
      <c r="L874" s="129" t="e">
        <f>IF(VLOOKUP(O874,Home!$C$8:$R$207,6,FALSE)="","",VLOOKUP(O874,Home!$C$8:$R$207,6,FALSE))</f>
        <v>#N/A</v>
      </c>
      <c r="M874" s="129" t="e">
        <f t="shared" si="286"/>
        <v>#N/A</v>
      </c>
      <c r="N874" s="11">
        <f>SUM($K$4:K874)</f>
        <v>200</v>
      </c>
      <c r="O874" s="11" t="str">
        <f>IF(P874="","",IF(IFERROR(VLOOKUP(N874,Home!$C$8:$R$1048576,1,FALSE),"")=0,"",IFERROR(VLOOKUP(N874,Home!$C$8:$R$1048576,1,FALSE),"")))</f>
        <v/>
      </c>
      <c r="P874" s="11" t="str">
        <f>IF(IFERROR(VLOOKUP(W874,Home!$C$8:$R$1048576,3,FALSE),"")=0,"",IFERROR(VLOOKUP(W874,Home!$C$8:$R$1048576,3,FALSE),""))</f>
        <v/>
      </c>
      <c r="Q874" s="11" t="str">
        <f t="shared" si="285"/>
        <v/>
      </c>
      <c r="R874" s="130" t="e">
        <f>VLOOKUP(Q874,'Baggrund til lister'!$G$4:$H$15,2,FALSE)</f>
        <v>#N/A</v>
      </c>
      <c r="S874" s="11" t="str">
        <f t="shared" si="287"/>
        <v/>
      </c>
      <c r="T874" s="11" t="str">
        <f>IF(IFERROR(VLOOKUP(N874,Home!$C$8:$R$1048576,11,FALSE),"")=0,"",IFERROR(VLOOKUP(N874,Home!$C$8:$R$1048576,11,FALSE),""))</f>
        <v/>
      </c>
      <c r="U874" s="11" t="str">
        <f>IF(IFERROR(VLOOKUP(O874,Home!$C$8:$R$1048576,12,FALSE),"")=0,"",IFERROR(VLOOKUP(O874,Home!$C$8:$R$1048576,12,FALSE),""))</f>
        <v/>
      </c>
      <c r="V874" s="11" t="str">
        <f>IF(IFERROR(VLOOKUP(O874,Home!$C$8:$R$1048576,8,FALSE),"")=0,"",IFERROR(VLOOKUP(O874,Home!$C$8:$R$1048576,8,FALSE),""))</f>
        <v/>
      </c>
      <c r="W874" s="11" t="str">
        <f>IF(OR(VLOOKUP(N874,Home!$C$7:$I$207,6,FALSE)="",VLOOKUP(N874,Home!$C$7:$I$207,7,FALSE)=""),"FEJL",SUM(Baggrundsark!$K$4:K874))</f>
        <v>FEJL</v>
      </c>
      <c r="Y874">
        <v>871</v>
      </c>
      <c r="Z874" s="1"/>
      <c r="AC874" s="44"/>
      <c r="AD874">
        <f t="shared" si="294"/>
        <v>0</v>
      </c>
      <c r="AE874">
        <f>SUM($AD$4:AD874)</f>
        <v>1</v>
      </c>
      <c r="AF874" s="103" t="str">
        <f>IFERROR(VLOOKUP(AN874,Home!$C$8:$E$207,3,FALSE),"")</f>
        <v/>
      </c>
      <c r="AG874" s="103" t="str">
        <f>IFERROR(VLOOKUP(AN874,Home!$C$8:$E$207,2,FALSE),"")</f>
        <v/>
      </c>
      <c r="AH874" s="104" t="str">
        <f>IF(VLOOKUP(AE874,Home!$C$8:$I$207,6,FALSE)="","",VLOOKUP(AE874,Home!$C$8:$I$207,6,FALSE))</f>
        <v/>
      </c>
      <c r="AI874" s="104" t="e">
        <f t="shared" si="302"/>
        <v>#VALUE!</v>
      </c>
      <c r="AJ874" s="105" t="e">
        <f t="shared" si="295"/>
        <v>#VALUE!</v>
      </c>
      <c r="AK874" s="103" t="e">
        <f t="shared" si="288"/>
        <v>#VALUE!</v>
      </c>
      <c r="AL874" s="103" t="e">
        <f t="shared" si="296"/>
        <v>#VALUE!</v>
      </c>
      <c r="AN874" t="str">
        <f>IF(OR(VLOOKUP(AE874,Home!$C$8:$I$207,6,FALSE)="",VLOOKUP(AE874,Home!$C$8:$I$207,7,FALSE)=""),"FEJL",Baggrundsark!AE874)</f>
        <v>FEJL</v>
      </c>
      <c r="AO874">
        <f>IF(VLOOKUP(AE874,Home!$C$8:$N$207,12,FALSE)="Timelønnet",1,0)</f>
        <v>0</v>
      </c>
      <c r="AP874">
        <f>SUM($AO$4:AO874)*AO874</f>
        <v>0</v>
      </c>
      <c r="AQ874">
        <f t="shared" si="303"/>
        <v>1</v>
      </c>
      <c r="AR874" t="str">
        <f t="shared" si="303"/>
        <v/>
      </c>
      <c r="AS874" t="e">
        <f t="shared" si="297"/>
        <v>#VALUE!</v>
      </c>
      <c r="AT874" s="45" t="e">
        <f t="shared" si="304"/>
        <v>#VALUE!</v>
      </c>
      <c r="AU874">
        <f>VLOOKUP(AQ874,Home!$C$8:$J$207,8,FALSE)</f>
        <v>0</v>
      </c>
    </row>
    <row r="875" spans="1:47" x14ac:dyDescent="0.25">
      <c r="A875" s="6">
        <f t="shared" si="289"/>
        <v>0</v>
      </c>
      <c r="B875" s="6">
        <f t="shared" si="298"/>
        <v>0</v>
      </c>
      <c r="C875" s="6" t="str">
        <f t="shared" si="290"/>
        <v/>
      </c>
      <c r="D875" s="7">
        <f t="shared" si="291"/>
        <v>0</v>
      </c>
      <c r="E875" s="7">
        <f t="shared" si="299"/>
        <v>0</v>
      </c>
      <c r="F875" s="7" t="str">
        <f t="shared" si="292"/>
        <v/>
      </c>
      <c r="G875" s="6">
        <f t="shared" si="293"/>
        <v>0</v>
      </c>
      <c r="H875" s="6">
        <f t="shared" si="300"/>
        <v>0</v>
      </c>
      <c r="I875" s="6" t="str">
        <f t="shared" si="301"/>
        <v/>
      </c>
      <c r="J875" s="11">
        <v>872</v>
      </c>
      <c r="K875" s="11">
        <f>IF(IFERROR(VLOOKUP(J875,Home!$A$8:$B$1048576,1,FALSE),0)=0,0,1)</f>
        <v>0</v>
      </c>
      <c r="L875" s="129" t="e">
        <f>IF(VLOOKUP(O875,Home!$C$8:$R$207,6,FALSE)="","",VLOOKUP(O875,Home!$C$8:$R$207,6,FALSE))</f>
        <v>#N/A</v>
      </c>
      <c r="M875" s="129" t="e">
        <f t="shared" si="286"/>
        <v>#N/A</v>
      </c>
      <c r="N875" s="11">
        <f>SUM($K$4:K875)</f>
        <v>200</v>
      </c>
      <c r="O875" s="11" t="str">
        <f>IF(P875="","",IF(IFERROR(VLOOKUP(N875,Home!$C$8:$R$1048576,1,FALSE),"")=0,"",IFERROR(VLOOKUP(N875,Home!$C$8:$R$1048576,1,FALSE),"")))</f>
        <v/>
      </c>
      <c r="P875" s="11" t="str">
        <f>IF(IFERROR(VLOOKUP(W875,Home!$C$8:$R$1048576,3,FALSE),"")=0,"",IFERROR(VLOOKUP(W875,Home!$C$8:$R$1048576,3,FALSE),""))</f>
        <v/>
      </c>
      <c r="Q875" s="11" t="str">
        <f t="shared" si="285"/>
        <v/>
      </c>
      <c r="R875" s="130" t="e">
        <f>VLOOKUP(Q875,'Baggrund til lister'!$G$4:$H$15,2,FALSE)</f>
        <v>#N/A</v>
      </c>
      <c r="S875" s="11" t="str">
        <f t="shared" si="287"/>
        <v/>
      </c>
      <c r="T875" s="11" t="str">
        <f>IF(IFERROR(VLOOKUP(N875,Home!$C$8:$R$1048576,11,FALSE),"")=0,"",IFERROR(VLOOKUP(N875,Home!$C$8:$R$1048576,11,FALSE),""))</f>
        <v/>
      </c>
      <c r="U875" s="11" t="str">
        <f>IF(IFERROR(VLOOKUP(O875,Home!$C$8:$R$1048576,12,FALSE),"")=0,"",IFERROR(VLOOKUP(O875,Home!$C$8:$R$1048576,12,FALSE),""))</f>
        <v/>
      </c>
      <c r="V875" s="11" t="str">
        <f>IF(IFERROR(VLOOKUP(O875,Home!$C$8:$R$1048576,8,FALSE),"")=0,"",IFERROR(VLOOKUP(O875,Home!$C$8:$R$1048576,8,FALSE),""))</f>
        <v/>
      </c>
      <c r="W875" s="11" t="str">
        <f>IF(OR(VLOOKUP(N875,Home!$C$7:$I$207,6,FALSE)="",VLOOKUP(N875,Home!$C$7:$I$207,7,FALSE)=""),"FEJL",SUM(Baggrundsark!$K$4:K875))</f>
        <v>FEJL</v>
      </c>
      <c r="Y875">
        <v>872</v>
      </c>
      <c r="Z875" s="1"/>
      <c r="AC875" s="44"/>
      <c r="AD875">
        <f t="shared" si="294"/>
        <v>0</v>
      </c>
      <c r="AE875">
        <f>SUM($AD$4:AD875)</f>
        <v>1</v>
      </c>
      <c r="AF875" s="103" t="str">
        <f>IFERROR(VLOOKUP(AN875,Home!$C$8:$E$207,3,FALSE),"")</f>
        <v/>
      </c>
      <c r="AG875" s="103" t="str">
        <f>IFERROR(VLOOKUP(AN875,Home!$C$8:$E$207,2,FALSE),"")</f>
        <v/>
      </c>
      <c r="AH875" s="104" t="str">
        <f>IF(VLOOKUP(AE875,Home!$C$8:$I$207,6,FALSE)="","",VLOOKUP(AE875,Home!$C$8:$I$207,6,FALSE))</f>
        <v/>
      </c>
      <c r="AI875" s="104" t="e">
        <f t="shared" si="302"/>
        <v>#VALUE!</v>
      </c>
      <c r="AJ875" s="105" t="e">
        <f t="shared" si="295"/>
        <v>#VALUE!</v>
      </c>
      <c r="AK875" s="103" t="e">
        <f t="shared" si="288"/>
        <v>#VALUE!</v>
      </c>
      <c r="AL875" s="103" t="e">
        <f t="shared" si="296"/>
        <v>#VALUE!</v>
      </c>
      <c r="AN875" t="str">
        <f>IF(OR(VLOOKUP(AE875,Home!$C$8:$I$207,6,FALSE)="",VLOOKUP(AE875,Home!$C$8:$I$207,7,FALSE)=""),"FEJL",Baggrundsark!AE875)</f>
        <v>FEJL</v>
      </c>
      <c r="AO875">
        <f>IF(VLOOKUP(AE875,Home!$C$8:$N$207,12,FALSE)="Timelønnet",1,0)</f>
        <v>0</v>
      </c>
      <c r="AP875">
        <f>SUM($AO$4:AO875)*AO875</f>
        <v>0</v>
      </c>
      <c r="AQ875">
        <f t="shared" si="303"/>
        <v>1</v>
      </c>
      <c r="AR875" t="str">
        <f t="shared" si="303"/>
        <v/>
      </c>
      <c r="AS875" t="e">
        <f t="shared" si="297"/>
        <v>#VALUE!</v>
      </c>
      <c r="AT875" s="45" t="e">
        <f t="shared" si="304"/>
        <v>#VALUE!</v>
      </c>
      <c r="AU875">
        <f>VLOOKUP(AQ875,Home!$C$8:$J$207,8,FALSE)</f>
        <v>0</v>
      </c>
    </row>
    <row r="876" spans="1:47" x14ac:dyDescent="0.25">
      <c r="A876" s="6">
        <f t="shared" si="289"/>
        <v>0</v>
      </c>
      <c r="B876" s="6">
        <f t="shared" si="298"/>
        <v>0</v>
      </c>
      <c r="C876" s="6" t="str">
        <f t="shared" si="290"/>
        <v/>
      </c>
      <c r="D876" s="7">
        <f t="shared" si="291"/>
        <v>0</v>
      </c>
      <c r="E876" s="7">
        <f t="shared" si="299"/>
        <v>0</v>
      </c>
      <c r="F876" s="7" t="str">
        <f t="shared" si="292"/>
        <v/>
      </c>
      <c r="G876" s="6">
        <f t="shared" si="293"/>
        <v>0</v>
      </c>
      <c r="H876" s="6">
        <f t="shared" si="300"/>
        <v>0</v>
      </c>
      <c r="I876" s="6" t="str">
        <f t="shared" si="301"/>
        <v/>
      </c>
      <c r="J876" s="11">
        <v>873</v>
      </c>
      <c r="K876" s="11">
        <f>IF(IFERROR(VLOOKUP(J876,Home!$A$8:$B$1048576,1,FALSE),0)=0,0,1)</f>
        <v>0</v>
      </c>
      <c r="L876" s="129" t="e">
        <f>IF(VLOOKUP(O876,Home!$C$8:$R$207,6,FALSE)="","",VLOOKUP(O876,Home!$C$8:$R$207,6,FALSE))</f>
        <v>#N/A</v>
      </c>
      <c r="M876" s="129" t="e">
        <f t="shared" si="286"/>
        <v>#N/A</v>
      </c>
      <c r="N876" s="11">
        <f>SUM($K$4:K876)</f>
        <v>200</v>
      </c>
      <c r="O876" s="11" t="str">
        <f>IF(P876="","",IF(IFERROR(VLOOKUP(N876,Home!$C$8:$R$1048576,1,FALSE),"")=0,"",IFERROR(VLOOKUP(N876,Home!$C$8:$R$1048576,1,FALSE),"")))</f>
        <v/>
      </c>
      <c r="P876" s="11" t="str">
        <f>IF(IFERROR(VLOOKUP(W876,Home!$C$8:$R$1048576,3,FALSE),"")=0,"",IFERROR(VLOOKUP(W876,Home!$C$8:$R$1048576,3,FALSE),""))</f>
        <v/>
      </c>
      <c r="Q876" s="11" t="str">
        <f t="shared" si="285"/>
        <v/>
      </c>
      <c r="R876" s="130" t="e">
        <f>VLOOKUP(Q876,'Baggrund til lister'!$G$4:$H$15,2,FALSE)</f>
        <v>#N/A</v>
      </c>
      <c r="S876" s="11" t="str">
        <f t="shared" si="287"/>
        <v/>
      </c>
      <c r="T876" s="11" t="str">
        <f>IF(IFERROR(VLOOKUP(N876,Home!$C$8:$R$1048576,11,FALSE),"")=0,"",IFERROR(VLOOKUP(N876,Home!$C$8:$R$1048576,11,FALSE),""))</f>
        <v/>
      </c>
      <c r="U876" s="11" t="str">
        <f>IF(IFERROR(VLOOKUP(O876,Home!$C$8:$R$1048576,12,FALSE),"")=0,"",IFERROR(VLOOKUP(O876,Home!$C$8:$R$1048576,12,FALSE),""))</f>
        <v/>
      </c>
      <c r="V876" s="11" t="str">
        <f>IF(IFERROR(VLOOKUP(O876,Home!$C$8:$R$1048576,8,FALSE),"")=0,"",IFERROR(VLOOKUP(O876,Home!$C$8:$R$1048576,8,FALSE),""))</f>
        <v/>
      </c>
      <c r="W876" s="11" t="str">
        <f>IF(OR(VLOOKUP(N876,Home!$C$7:$I$207,6,FALSE)="",VLOOKUP(N876,Home!$C$7:$I$207,7,FALSE)=""),"FEJL",SUM(Baggrundsark!$K$4:K876))</f>
        <v>FEJL</v>
      </c>
      <c r="Y876">
        <v>873</v>
      </c>
      <c r="Z876" s="1"/>
      <c r="AC876" s="44"/>
      <c r="AD876">
        <f t="shared" si="294"/>
        <v>0</v>
      </c>
      <c r="AE876">
        <f>SUM($AD$4:AD876)</f>
        <v>1</v>
      </c>
      <c r="AF876" s="103" t="str">
        <f>IFERROR(VLOOKUP(AN876,Home!$C$8:$E$207,3,FALSE),"")</f>
        <v/>
      </c>
      <c r="AG876" s="103" t="str">
        <f>IFERROR(VLOOKUP(AN876,Home!$C$8:$E$207,2,FALSE),"")</f>
        <v/>
      </c>
      <c r="AH876" s="104" t="str">
        <f>IF(VLOOKUP(AE876,Home!$C$8:$I$207,6,FALSE)="","",VLOOKUP(AE876,Home!$C$8:$I$207,6,FALSE))</f>
        <v/>
      </c>
      <c r="AI876" s="104" t="e">
        <f t="shared" si="302"/>
        <v>#VALUE!</v>
      </c>
      <c r="AJ876" s="105" t="e">
        <f t="shared" si="295"/>
        <v>#VALUE!</v>
      </c>
      <c r="AK876" s="103" t="e">
        <f t="shared" si="288"/>
        <v>#VALUE!</v>
      </c>
      <c r="AL876" s="103" t="e">
        <f t="shared" si="296"/>
        <v>#VALUE!</v>
      </c>
      <c r="AN876" t="str">
        <f>IF(OR(VLOOKUP(AE876,Home!$C$8:$I$207,6,FALSE)="",VLOOKUP(AE876,Home!$C$8:$I$207,7,FALSE)=""),"FEJL",Baggrundsark!AE876)</f>
        <v>FEJL</v>
      </c>
      <c r="AO876">
        <f>IF(VLOOKUP(AE876,Home!$C$8:$N$207,12,FALSE)="Timelønnet",1,0)</f>
        <v>0</v>
      </c>
      <c r="AP876">
        <f>SUM($AO$4:AO876)*AO876</f>
        <v>0</v>
      </c>
      <c r="AQ876">
        <f t="shared" si="303"/>
        <v>1</v>
      </c>
      <c r="AR876" t="str">
        <f t="shared" si="303"/>
        <v/>
      </c>
      <c r="AS876" t="e">
        <f t="shared" si="297"/>
        <v>#VALUE!</v>
      </c>
      <c r="AT876" s="45" t="e">
        <f t="shared" si="304"/>
        <v>#VALUE!</v>
      </c>
      <c r="AU876">
        <f>VLOOKUP(AQ876,Home!$C$8:$J$207,8,FALSE)</f>
        <v>0</v>
      </c>
    </row>
    <row r="877" spans="1:47" x14ac:dyDescent="0.25">
      <c r="A877" s="6">
        <f t="shared" si="289"/>
        <v>0</v>
      </c>
      <c r="B877" s="6">
        <f t="shared" si="298"/>
        <v>0</v>
      </c>
      <c r="C877" s="6" t="str">
        <f t="shared" si="290"/>
        <v/>
      </c>
      <c r="D877" s="7">
        <f t="shared" si="291"/>
        <v>0</v>
      </c>
      <c r="E877" s="7">
        <f t="shared" si="299"/>
        <v>0</v>
      </c>
      <c r="F877" s="7" t="str">
        <f t="shared" si="292"/>
        <v/>
      </c>
      <c r="G877" s="6">
        <f t="shared" si="293"/>
        <v>0</v>
      </c>
      <c r="H877" s="6">
        <f t="shared" si="300"/>
        <v>0</v>
      </c>
      <c r="I877" s="6" t="str">
        <f t="shared" si="301"/>
        <v/>
      </c>
      <c r="J877" s="11">
        <v>874</v>
      </c>
      <c r="K877" s="11">
        <f>IF(IFERROR(VLOOKUP(J877,Home!$A$8:$B$1048576,1,FALSE),0)=0,0,1)</f>
        <v>0</v>
      </c>
      <c r="L877" s="129" t="e">
        <f>IF(VLOOKUP(O877,Home!$C$8:$R$207,6,FALSE)="","",VLOOKUP(O877,Home!$C$8:$R$207,6,FALSE))</f>
        <v>#N/A</v>
      </c>
      <c r="M877" s="129" t="e">
        <f t="shared" si="286"/>
        <v>#N/A</v>
      </c>
      <c r="N877" s="11">
        <f>SUM($K$4:K877)</f>
        <v>200</v>
      </c>
      <c r="O877" s="11" t="str">
        <f>IF(P877="","",IF(IFERROR(VLOOKUP(N877,Home!$C$8:$R$1048576,1,FALSE),"")=0,"",IFERROR(VLOOKUP(N877,Home!$C$8:$R$1048576,1,FALSE),"")))</f>
        <v/>
      </c>
      <c r="P877" s="11" t="str">
        <f>IF(IFERROR(VLOOKUP(W877,Home!$C$8:$R$1048576,3,FALSE),"")=0,"",IFERROR(VLOOKUP(W877,Home!$C$8:$R$1048576,3,FALSE),""))</f>
        <v/>
      </c>
      <c r="Q877" s="11" t="str">
        <f t="shared" si="285"/>
        <v/>
      </c>
      <c r="R877" s="130" t="e">
        <f>VLOOKUP(Q877,'Baggrund til lister'!$G$4:$H$15,2,FALSE)</f>
        <v>#N/A</v>
      </c>
      <c r="S877" s="11" t="str">
        <f t="shared" si="287"/>
        <v/>
      </c>
      <c r="T877" s="11" t="str">
        <f>IF(IFERROR(VLOOKUP(N877,Home!$C$8:$R$1048576,11,FALSE),"")=0,"",IFERROR(VLOOKUP(N877,Home!$C$8:$R$1048576,11,FALSE),""))</f>
        <v/>
      </c>
      <c r="U877" s="11" t="str">
        <f>IF(IFERROR(VLOOKUP(O877,Home!$C$8:$R$1048576,12,FALSE),"")=0,"",IFERROR(VLOOKUP(O877,Home!$C$8:$R$1048576,12,FALSE),""))</f>
        <v/>
      </c>
      <c r="V877" s="11" t="str">
        <f>IF(IFERROR(VLOOKUP(O877,Home!$C$8:$R$1048576,8,FALSE),"")=0,"",IFERROR(VLOOKUP(O877,Home!$C$8:$R$1048576,8,FALSE),""))</f>
        <v/>
      </c>
      <c r="W877" s="11" t="str">
        <f>IF(OR(VLOOKUP(N877,Home!$C$7:$I$207,6,FALSE)="",VLOOKUP(N877,Home!$C$7:$I$207,7,FALSE)=""),"FEJL",SUM(Baggrundsark!$K$4:K877))</f>
        <v>FEJL</v>
      </c>
      <c r="Y877">
        <v>874</v>
      </c>
      <c r="Z877" s="1"/>
      <c r="AC877" s="44"/>
      <c r="AD877">
        <f t="shared" si="294"/>
        <v>0</v>
      </c>
      <c r="AE877">
        <f>SUM($AD$4:AD877)</f>
        <v>1</v>
      </c>
      <c r="AF877" s="103" t="str">
        <f>IFERROR(VLOOKUP(AN877,Home!$C$8:$E$207,3,FALSE),"")</f>
        <v/>
      </c>
      <c r="AG877" s="103" t="str">
        <f>IFERROR(VLOOKUP(AN877,Home!$C$8:$E$207,2,FALSE),"")</f>
        <v/>
      </c>
      <c r="AH877" s="104" t="str">
        <f>IF(VLOOKUP(AE877,Home!$C$8:$I$207,6,FALSE)="","",VLOOKUP(AE877,Home!$C$8:$I$207,6,FALSE))</f>
        <v/>
      </c>
      <c r="AI877" s="104" t="e">
        <f t="shared" si="302"/>
        <v>#VALUE!</v>
      </c>
      <c r="AJ877" s="105" t="e">
        <f t="shared" si="295"/>
        <v>#VALUE!</v>
      </c>
      <c r="AK877" s="103" t="e">
        <f t="shared" si="288"/>
        <v>#VALUE!</v>
      </c>
      <c r="AL877" s="103" t="e">
        <f t="shared" si="296"/>
        <v>#VALUE!</v>
      </c>
      <c r="AN877" t="str">
        <f>IF(OR(VLOOKUP(AE877,Home!$C$8:$I$207,6,FALSE)="",VLOOKUP(AE877,Home!$C$8:$I$207,7,FALSE)=""),"FEJL",Baggrundsark!AE877)</f>
        <v>FEJL</v>
      </c>
      <c r="AO877">
        <f>IF(VLOOKUP(AE877,Home!$C$8:$N$207,12,FALSE)="Timelønnet",1,0)</f>
        <v>0</v>
      </c>
      <c r="AP877">
        <f>SUM($AO$4:AO877)*AO877</f>
        <v>0</v>
      </c>
      <c r="AQ877">
        <f t="shared" si="303"/>
        <v>1</v>
      </c>
      <c r="AR877" t="str">
        <f t="shared" si="303"/>
        <v/>
      </c>
      <c r="AS877" t="e">
        <f t="shared" si="297"/>
        <v>#VALUE!</v>
      </c>
      <c r="AT877" s="45" t="e">
        <f t="shared" si="304"/>
        <v>#VALUE!</v>
      </c>
      <c r="AU877">
        <f>VLOOKUP(AQ877,Home!$C$8:$J$207,8,FALSE)</f>
        <v>0</v>
      </c>
    </row>
    <row r="878" spans="1:47" x14ac:dyDescent="0.25">
      <c r="A878" s="6">
        <f t="shared" si="289"/>
        <v>0</v>
      </c>
      <c r="B878" s="6">
        <f t="shared" si="298"/>
        <v>0</v>
      </c>
      <c r="C878" s="6" t="str">
        <f t="shared" si="290"/>
        <v/>
      </c>
      <c r="D878" s="7">
        <f t="shared" si="291"/>
        <v>0</v>
      </c>
      <c r="E878" s="7">
        <f t="shared" si="299"/>
        <v>0</v>
      </c>
      <c r="F878" s="7" t="str">
        <f t="shared" si="292"/>
        <v/>
      </c>
      <c r="G878" s="6">
        <f t="shared" si="293"/>
        <v>0</v>
      </c>
      <c r="H878" s="6">
        <f t="shared" si="300"/>
        <v>0</v>
      </c>
      <c r="I878" s="6" t="str">
        <f t="shared" si="301"/>
        <v/>
      </c>
      <c r="J878" s="11">
        <v>875</v>
      </c>
      <c r="K878" s="11">
        <f>IF(IFERROR(VLOOKUP(J878,Home!$A$8:$B$1048576,1,FALSE),0)=0,0,1)</f>
        <v>0</v>
      </c>
      <c r="L878" s="129" t="e">
        <f>IF(VLOOKUP(O878,Home!$C$8:$R$207,6,FALSE)="","",VLOOKUP(O878,Home!$C$8:$R$207,6,FALSE))</f>
        <v>#N/A</v>
      </c>
      <c r="M878" s="129" t="e">
        <f t="shared" si="286"/>
        <v>#N/A</v>
      </c>
      <c r="N878" s="11">
        <f>SUM($K$4:K878)</f>
        <v>200</v>
      </c>
      <c r="O878" s="11" t="str">
        <f>IF(P878="","",IF(IFERROR(VLOOKUP(N878,Home!$C$8:$R$1048576,1,FALSE),"")=0,"",IFERROR(VLOOKUP(N878,Home!$C$8:$R$1048576,1,FALSE),"")))</f>
        <v/>
      </c>
      <c r="P878" s="11" t="str">
        <f>IF(IFERROR(VLOOKUP(W878,Home!$C$8:$R$1048576,3,FALSE),"")=0,"",IFERROR(VLOOKUP(W878,Home!$C$8:$R$1048576,3,FALSE),""))</f>
        <v/>
      </c>
      <c r="Q878" s="11" t="str">
        <f t="shared" si="285"/>
        <v/>
      </c>
      <c r="R878" s="130" t="e">
        <f>VLOOKUP(Q878,'Baggrund til lister'!$G$4:$H$15,2,FALSE)</f>
        <v>#N/A</v>
      </c>
      <c r="S878" s="11" t="str">
        <f t="shared" si="287"/>
        <v/>
      </c>
      <c r="T878" s="11" t="str">
        <f>IF(IFERROR(VLOOKUP(N878,Home!$C$8:$R$1048576,11,FALSE),"")=0,"",IFERROR(VLOOKUP(N878,Home!$C$8:$R$1048576,11,FALSE),""))</f>
        <v/>
      </c>
      <c r="U878" s="11" t="str">
        <f>IF(IFERROR(VLOOKUP(O878,Home!$C$8:$R$1048576,12,FALSE),"")=0,"",IFERROR(VLOOKUP(O878,Home!$C$8:$R$1048576,12,FALSE),""))</f>
        <v/>
      </c>
      <c r="V878" s="11" t="str">
        <f>IF(IFERROR(VLOOKUP(O878,Home!$C$8:$R$1048576,8,FALSE),"")=0,"",IFERROR(VLOOKUP(O878,Home!$C$8:$R$1048576,8,FALSE),""))</f>
        <v/>
      </c>
      <c r="W878" s="11" t="str">
        <f>IF(OR(VLOOKUP(N878,Home!$C$7:$I$207,6,FALSE)="",VLOOKUP(N878,Home!$C$7:$I$207,7,FALSE)=""),"FEJL",SUM(Baggrundsark!$K$4:K878))</f>
        <v>FEJL</v>
      </c>
      <c r="Y878">
        <v>875</v>
      </c>
      <c r="Z878" s="1"/>
      <c r="AC878" s="44"/>
      <c r="AD878">
        <f t="shared" si="294"/>
        <v>0</v>
      </c>
      <c r="AE878">
        <f>SUM($AD$4:AD878)</f>
        <v>1</v>
      </c>
      <c r="AF878" s="103" t="str">
        <f>IFERROR(VLOOKUP(AN878,Home!$C$8:$E$207,3,FALSE),"")</f>
        <v/>
      </c>
      <c r="AG878" s="103" t="str">
        <f>IFERROR(VLOOKUP(AN878,Home!$C$8:$E$207,2,FALSE),"")</f>
        <v/>
      </c>
      <c r="AH878" s="104" t="str">
        <f>IF(VLOOKUP(AE878,Home!$C$8:$I$207,6,FALSE)="","",VLOOKUP(AE878,Home!$C$8:$I$207,6,FALSE))</f>
        <v/>
      </c>
      <c r="AI878" s="104" t="e">
        <f t="shared" si="302"/>
        <v>#VALUE!</v>
      </c>
      <c r="AJ878" s="105" t="e">
        <f t="shared" si="295"/>
        <v>#VALUE!</v>
      </c>
      <c r="AK878" s="103" t="e">
        <f t="shared" si="288"/>
        <v>#VALUE!</v>
      </c>
      <c r="AL878" s="103" t="e">
        <f t="shared" si="296"/>
        <v>#VALUE!</v>
      </c>
      <c r="AN878" t="str">
        <f>IF(OR(VLOOKUP(AE878,Home!$C$8:$I$207,6,FALSE)="",VLOOKUP(AE878,Home!$C$8:$I$207,7,FALSE)=""),"FEJL",Baggrundsark!AE878)</f>
        <v>FEJL</v>
      </c>
      <c r="AO878">
        <f>IF(VLOOKUP(AE878,Home!$C$8:$N$207,12,FALSE)="Timelønnet",1,0)</f>
        <v>0</v>
      </c>
      <c r="AP878">
        <f>SUM($AO$4:AO878)*AO878</f>
        <v>0</v>
      </c>
      <c r="AQ878">
        <f t="shared" si="303"/>
        <v>1</v>
      </c>
      <c r="AR878" t="str">
        <f t="shared" si="303"/>
        <v/>
      </c>
      <c r="AS878" t="e">
        <f t="shared" si="297"/>
        <v>#VALUE!</v>
      </c>
      <c r="AT878" s="45" t="e">
        <f t="shared" si="304"/>
        <v>#VALUE!</v>
      </c>
      <c r="AU878">
        <f>VLOOKUP(AQ878,Home!$C$8:$J$207,8,FALSE)</f>
        <v>0</v>
      </c>
    </row>
    <row r="879" spans="1:47" x14ac:dyDescent="0.25">
      <c r="A879" s="6">
        <f t="shared" si="289"/>
        <v>0</v>
      </c>
      <c r="B879" s="6">
        <f t="shared" si="298"/>
        <v>0</v>
      </c>
      <c r="C879" s="6" t="str">
        <f t="shared" si="290"/>
        <v/>
      </c>
      <c r="D879" s="7">
        <f t="shared" si="291"/>
        <v>0</v>
      </c>
      <c r="E879" s="7">
        <f t="shared" si="299"/>
        <v>0</v>
      </c>
      <c r="F879" s="7" t="str">
        <f t="shared" si="292"/>
        <v/>
      </c>
      <c r="G879" s="6">
        <f t="shared" si="293"/>
        <v>0</v>
      </c>
      <c r="H879" s="6">
        <f t="shared" si="300"/>
        <v>0</v>
      </c>
      <c r="I879" s="6" t="str">
        <f t="shared" si="301"/>
        <v/>
      </c>
      <c r="J879" s="11">
        <v>876</v>
      </c>
      <c r="K879" s="11">
        <f>IF(IFERROR(VLOOKUP(J879,Home!$A$8:$B$1048576,1,FALSE),0)=0,0,1)</f>
        <v>0</v>
      </c>
      <c r="L879" s="129" t="e">
        <f>IF(VLOOKUP(O879,Home!$C$8:$R$207,6,FALSE)="","",VLOOKUP(O879,Home!$C$8:$R$207,6,FALSE))</f>
        <v>#N/A</v>
      </c>
      <c r="M879" s="129" t="e">
        <f t="shared" si="286"/>
        <v>#N/A</v>
      </c>
      <c r="N879" s="11">
        <f>SUM($K$4:K879)</f>
        <v>200</v>
      </c>
      <c r="O879" s="11" t="str">
        <f>IF(P879="","",IF(IFERROR(VLOOKUP(N879,Home!$C$8:$R$1048576,1,FALSE),"")=0,"",IFERROR(VLOOKUP(N879,Home!$C$8:$R$1048576,1,FALSE),"")))</f>
        <v/>
      </c>
      <c r="P879" s="11" t="str">
        <f>IF(IFERROR(VLOOKUP(W879,Home!$C$8:$R$1048576,3,FALSE),"")=0,"",IFERROR(VLOOKUP(W879,Home!$C$8:$R$1048576,3,FALSE),""))</f>
        <v/>
      </c>
      <c r="Q879" s="11" t="str">
        <f t="shared" si="285"/>
        <v/>
      </c>
      <c r="R879" s="130" t="e">
        <f>VLOOKUP(Q879,'Baggrund til lister'!$G$4:$H$15,2,FALSE)</f>
        <v>#N/A</v>
      </c>
      <c r="S879" s="11" t="str">
        <f t="shared" si="287"/>
        <v/>
      </c>
      <c r="T879" s="11" t="str">
        <f>IF(IFERROR(VLOOKUP(N879,Home!$C$8:$R$1048576,11,FALSE),"")=0,"",IFERROR(VLOOKUP(N879,Home!$C$8:$R$1048576,11,FALSE),""))</f>
        <v/>
      </c>
      <c r="U879" s="11" t="str">
        <f>IF(IFERROR(VLOOKUP(O879,Home!$C$8:$R$1048576,12,FALSE),"")=0,"",IFERROR(VLOOKUP(O879,Home!$C$8:$R$1048576,12,FALSE),""))</f>
        <v/>
      </c>
      <c r="V879" s="11" t="str">
        <f>IF(IFERROR(VLOOKUP(O879,Home!$C$8:$R$1048576,8,FALSE),"")=0,"",IFERROR(VLOOKUP(O879,Home!$C$8:$R$1048576,8,FALSE),""))</f>
        <v/>
      </c>
      <c r="W879" s="11" t="str">
        <f>IF(OR(VLOOKUP(N879,Home!$C$7:$I$207,6,FALSE)="",VLOOKUP(N879,Home!$C$7:$I$207,7,FALSE)=""),"FEJL",SUM(Baggrundsark!$K$4:K879))</f>
        <v>FEJL</v>
      </c>
      <c r="Y879">
        <v>876</v>
      </c>
      <c r="Z879" s="1"/>
      <c r="AC879" s="44"/>
      <c r="AD879">
        <f t="shared" si="294"/>
        <v>0</v>
      </c>
      <c r="AE879">
        <f>SUM($AD$4:AD879)</f>
        <v>1</v>
      </c>
      <c r="AF879" s="103" t="str">
        <f>IFERROR(VLOOKUP(AN879,Home!$C$8:$E$207,3,FALSE),"")</f>
        <v/>
      </c>
      <c r="AG879" s="103" t="str">
        <f>IFERROR(VLOOKUP(AN879,Home!$C$8:$E$207,2,FALSE),"")</f>
        <v/>
      </c>
      <c r="AH879" s="104" t="str">
        <f>IF(VLOOKUP(AE879,Home!$C$8:$I$207,6,FALSE)="","",VLOOKUP(AE879,Home!$C$8:$I$207,6,FALSE))</f>
        <v/>
      </c>
      <c r="AI879" s="104" t="e">
        <f t="shared" si="302"/>
        <v>#VALUE!</v>
      </c>
      <c r="AJ879" s="105" t="e">
        <f t="shared" si="295"/>
        <v>#VALUE!</v>
      </c>
      <c r="AK879" s="103" t="e">
        <f t="shared" si="288"/>
        <v>#VALUE!</v>
      </c>
      <c r="AL879" s="103" t="e">
        <f t="shared" si="296"/>
        <v>#VALUE!</v>
      </c>
      <c r="AN879" t="str">
        <f>IF(OR(VLOOKUP(AE879,Home!$C$8:$I$207,6,FALSE)="",VLOOKUP(AE879,Home!$C$8:$I$207,7,FALSE)=""),"FEJL",Baggrundsark!AE879)</f>
        <v>FEJL</v>
      </c>
      <c r="AO879">
        <f>IF(VLOOKUP(AE879,Home!$C$8:$N$207,12,FALSE)="Timelønnet",1,0)</f>
        <v>0</v>
      </c>
      <c r="AP879">
        <f>SUM($AO$4:AO879)*AO879</f>
        <v>0</v>
      </c>
      <c r="AQ879">
        <f t="shared" si="303"/>
        <v>1</v>
      </c>
      <c r="AR879" t="str">
        <f t="shared" si="303"/>
        <v/>
      </c>
      <c r="AS879" t="e">
        <f t="shared" si="297"/>
        <v>#VALUE!</v>
      </c>
      <c r="AT879" s="45" t="e">
        <f t="shared" si="304"/>
        <v>#VALUE!</v>
      </c>
      <c r="AU879">
        <f>VLOOKUP(AQ879,Home!$C$8:$J$207,8,FALSE)</f>
        <v>0</v>
      </c>
    </row>
    <row r="880" spans="1:47" x14ac:dyDescent="0.25">
      <c r="A880" s="6">
        <f t="shared" si="289"/>
        <v>0</v>
      </c>
      <c r="B880" s="6">
        <f t="shared" si="298"/>
        <v>0</v>
      </c>
      <c r="C880" s="6" t="str">
        <f t="shared" si="290"/>
        <v/>
      </c>
      <c r="D880" s="7">
        <f t="shared" si="291"/>
        <v>0</v>
      </c>
      <c r="E880" s="7">
        <f t="shared" si="299"/>
        <v>0</v>
      </c>
      <c r="F880" s="7" t="str">
        <f t="shared" si="292"/>
        <v/>
      </c>
      <c r="G880" s="6">
        <f t="shared" si="293"/>
        <v>0</v>
      </c>
      <c r="H880" s="6">
        <f t="shared" si="300"/>
        <v>0</v>
      </c>
      <c r="I880" s="6" t="str">
        <f t="shared" si="301"/>
        <v/>
      </c>
      <c r="J880" s="11">
        <v>877</v>
      </c>
      <c r="K880" s="11">
        <f>IF(IFERROR(VLOOKUP(J880,Home!$A$8:$B$1048576,1,FALSE),0)=0,0,1)</f>
        <v>0</v>
      </c>
      <c r="L880" s="129" t="e">
        <f>IF(VLOOKUP(O880,Home!$C$8:$R$207,6,FALSE)="","",VLOOKUP(O880,Home!$C$8:$R$207,6,FALSE))</f>
        <v>#N/A</v>
      </c>
      <c r="M880" s="129" t="e">
        <f t="shared" si="286"/>
        <v>#N/A</v>
      </c>
      <c r="N880" s="11">
        <f>SUM($K$4:K880)</f>
        <v>200</v>
      </c>
      <c r="O880" s="11" t="str">
        <f>IF(P880="","",IF(IFERROR(VLOOKUP(N880,Home!$C$8:$R$1048576,1,FALSE),"")=0,"",IFERROR(VLOOKUP(N880,Home!$C$8:$R$1048576,1,FALSE),"")))</f>
        <v/>
      </c>
      <c r="P880" s="11" t="str">
        <f>IF(IFERROR(VLOOKUP(W880,Home!$C$8:$R$1048576,3,FALSE),"")=0,"",IFERROR(VLOOKUP(W880,Home!$C$8:$R$1048576,3,FALSE),""))</f>
        <v/>
      </c>
      <c r="Q880" s="11" t="str">
        <f t="shared" si="285"/>
        <v/>
      </c>
      <c r="R880" s="130" t="e">
        <f>VLOOKUP(Q880,'Baggrund til lister'!$G$4:$H$15,2,FALSE)</f>
        <v>#N/A</v>
      </c>
      <c r="S880" s="11" t="str">
        <f t="shared" si="287"/>
        <v/>
      </c>
      <c r="T880" s="11" t="str">
        <f>IF(IFERROR(VLOOKUP(N880,Home!$C$8:$R$1048576,11,FALSE),"")=0,"",IFERROR(VLOOKUP(N880,Home!$C$8:$R$1048576,11,FALSE),""))</f>
        <v/>
      </c>
      <c r="U880" s="11" t="str">
        <f>IF(IFERROR(VLOOKUP(O880,Home!$C$8:$R$1048576,12,FALSE),"")=0,"",IFERROR(VLOOKUP(O880,Home!$C$8:$R$1048576,12,FALSE),""))</f>
        <v/>
      </c>
      <c r="V880" s="11" t="str">
        <f>IF(IFERROR(VLOOKUP(O880,Home!$C$8:$R$1048576,8,FALSE),"")=0,"",IFERROR(VLOOKUP(O880,Home!$C$8:$R$1048576,8,FALSE),""))</f>
        <v/>
      </c>
      <c r="W880" s="11" t="str">
        <f>IF(OR(VLOOKUP(N880,Home!$C$7:$I$207,6,FALSE)="",VLOOKUP(N880,Home!$C$7:$I$207,7,FALSE)=""),"FEJL",SUM(Baggrundsark!$K$4:K880))</f>
        <v>FEJL</v>
      </c>
      <c r="Y880">
        <v>877</v>
      </c>
      <c r="Z880" s="1"/>
      <c r="AC880" s="44"/>
      <c r="AD880">
        <f t="shared" si="294"/>
        <v>0</v>
      </c>
      <c r="AE880">
        <f>SUM($AD$4:AD880)</f>
        <v>1</v>
      </c>
      <c r="AF880" s="103" t="str">
        <f>IFERROR(VLOOKUP(AN880,Home!$C$8:$E$207,3,FALSE),"")</f>
        <v/>
      </c>
      <c r="AG880" s="103" t="str">
        <f>IFERROR(VLOOKUP(AN880,Home!$C$8:$E$207,2,FALSE),"")</f>
        <v/>
      </c>
      <c r="AH880" s="104" t="str">
        <f>IF(VLOOKUP(AE880,Home!$C$8:$I$207,6,FALSE)="","",VLOOKUP(AE880,Home!$C$8:$I$207,6,FALSE))</f>
        <v/>
      </c>
      <c r="AI880" s="104" t="e">
        <f t="shared" si="302"/>
        <v>#VALUE!</v>
      </c>
      <c r="AJ880" s="105" t="e">
        <f t="shared" si="295"/>
        <v>#VALUE!</v>
      </c>
      <c r="AK880" s="103" t="e">
        <f t="shared" si="288"/>
        <v>#VALUE!</v>
      </c>
      <c r="AL880" s="103" t="e">
        <f t="shared" si="296"/>
        <v>#VALUE!</v>
      </c>
      <c r="AN880" t="str">
        <f>IF(OR(VLOOKUP(AE880,Home!$C$8:$I$207,6,FALSE)="",VLOOKUP(AE880,Home!$C$8:$I$207,7,FALSE)=""),"FEJL",Baggrundsark!AE880)</f>
        <v>FEJL</v>
      </c>
      <c r="AO880">
        <f>IF(VLOOKUP(AE880,Home!$C$8:$N$207,12,FALSE)="Timelønnet",1,0)</f>
        <v>0</v>
      </c>
      <c r="AP880">
        <f>SUM($AO$4:AO880)*AO880</f>
        <v>0</v>
      </c>
      <c r="AQ880">
        <f t="shared" si="303"/>
        <v>1</v>
      </c>
      <c r="AR880" t="str">
        <f t="shared" si="303"/>
        <v/>
      </c>
      <c r="AS880" t="e">
        <f t="shared" si="297"/>
        <v>#VALUE!</v>
      </c>
      <c r="AT880" s="45" t="e">
        <f t="shared" si="304"/>
        <v>#VALUE!</v>
      </c>
      <c r="AU880">
        <f>VLOOKUP(AQ880,Home!$C$8:$J$207,8,FALSE)</f>
        <v>0</v>
      </c>
    </row>
    <row r="881" spans="1:47" x14ac:dyDescent="0.25">
      <c r="A881" s="6">
        <f t="shared" si="289"/>
        <v>0</v>
      </c>
      <c r="B881" s="6">
        <f t="shared" si="298"/>
        <v>0</v>
      </c>
      <c r="C881" s="6" t="str">
        <f t="shared" si="290"/>
        <v/>
      </c>
      <c r="D881" s="7">
        <f t="shared" si="291"/>
        <v>0</v>
      </c>
      <c r="E881" s="7">
        <f t="shared" si="299"/>
        <v>0</v>
      </c>
      <c r="F881" s="7" t="str">
        <f t="shared" si="292"/>
        <v/>
      </c>
      <c r="G881" s="6">
        <f t="shared" si="293"/>
        <v>0</v>
      </c>
      <c r="H881" s="6">
        <f t="shared" si="300"/>
        <v>0</v>
      </c>
      <c r="I881" s="6" t="str">
        <f t="shared" si="301"/>
        <v/>
      </c>
      <c r="J881" s="11">
        <v>878</v>
      </c>
      <c r="K881" s="11">
        <f>IF(IFERROR(VLOOKUP(J881,Home!$A$8:$B$1048576,1,FALSE),0)=0,0,1)</f>
        <v>0</v>
      </c>
      <c r="L881" s="129" t="e">
        <f>IF(VLOOKUP(O881,Home!$C$8:$R$207,6,FALSE)="","",VLOOKUP(O881,Home!$C$8:$R$207,6,FALSE))</f>
        <v>#N/A</v>
      </c>
      <c r="M881" s="129" t="e">
        <f t="shared" si="286"/>
        <v>#N/A</v>
      </c>
      <c r="N881" s="11">
        <f>SUM($K$4:K881)</f>
        <v>200</v>
      </c>
      <c r="O881" s="11" t="str">
        <f>IF(P881="","",IF(IFERROR(VLOOKUP(N881,Home!$C$8:$R$1048576,1,FALSE),"")=0,"",IFERROR(VLOOKUP(N881,Home!$C$8:$R$1048576,1,FALSE),"")))</f>
        <v/>
      </c>
      <c r="P881" s="11" t="str">
        <f>IF(IFERROR(VLOOKUP(W881,Home!$C$8:$R$1048576,3,FALSE),"")=0,"",IFERROR(VLOOKUP(W881,Home!$C$8:$R$1048576,3,FALSE),""))</f>
        <v/>
      </c>
      <c r="Q881" s="11" t="str">
        <f t="shared" si="285"/>
        <v/>
      </c>
      <c r="R881" s="130" t="e">
        <f>VLOOKUP(Q881,'Baggrund til lister'!$G$4:$H$15,2,FALSE)</f>
        <v>#N/A</v>
      </c>
      <c r="S881" s="11" t="str">
        <f t="shared" si="287"/>
        <v/>
      </c>
      <c r="T881" s="11" t="str">
        <f>IF(IFERROR(VLOOKUP(N881,Home!$C$8:$R$1048576,11,FALSE),"")=0,"",IFERROR(VLOOKUP(N881,Home!$C$8:$R$1048576,11,FALSE),""))</f>
        <v/>
      </c>
      <c r="U881" s="11" t="str">
        <f>IF(IFERROR(VLOOKUP(O881,Home!$C$8:$R$1048576,12,FALSE),"")=0,"",IFERROR(VLOOKUP(O881,Home!$C$8:$R$1048576,12,FALSE),""))</f>
        <v/>
      </c>
      <c r="V881" s="11" t="str">
        <f>IF(IFERROR(VLOOKUP(O881,Home!$C$8:$R$1048576,8,FALSE),"")=0,"",IFERROR(VLOOKUP(O881,Home!$C$8:$R$1048576,8,FALSE),""))</f>
        <v/>
      </c>
      <c r="W881" s="11" t="str">
        <f>IF(OR(VLOOKUP(N881,Home!$C$7:$I$207,6,FALSE)="",VLOOKUP(N881,Home!$C$7:$I$207,7,FALSE)=""),"FEJL",SUM(Baggrundsark!$K$4:K881))</f>
        <v>FEJL</v>
      </c>
      <c r="Y881">
        <v>878</v>
      </c>
      <c r="Z881" s="1"/>
      <c r="AC881" s="44"/>
      <c r="AD881">
        <f t="shared" si="294"/>
        <v>0</v>
      </c>
      <c r="AE881">
        <f>SUM($AD$4:AD881)</f>
        <v>1</v>
      </c>
      <c r="AF881" s="103" t="str">
        <f>IFERROR(VLOOKUP(AN881,Home!$C$8:$E$207,3,FALSE),"")</f>
        <v/>
      </c>
      <c r="AG881" s="103" t="str">
        <f>IFERROR(VLOOKUP(AN881,Home!$C$8:$E$207,2,FALSE),"")</f>
        <v/>
      </c>
      <c r="AH881" s="104" t="str">
        <f>IF(VLOOKUP(AE881,Home!$C$8:$I$207,6,FALSE)="","",VLOOKUP(AE881,Home!$C$8:$I$207,6,FALSE))</f>
        <v/>
      </c>
      <c r="AI881" s="104" t="e">
        <f t="shared" si="302"/>
        <v>#VALUE!</v>
      </c>
      <c r="AJ881" s="105" t="e">
        <f t="shared" si="295"/>
        <v>#VALUE!</v>
      </c>
      <c r="AK881" s="103" t="e">
        <f t="shared" si="288"/>
        <v>#VALUE!</v>
      </c>
      <c r="AL881" s="103" t="e">
        <f t="shared" si="296"/>
        <v>#VALUE!</v>
      </c>
      <c r="AN881" t="str">
        <f>IF(OR(VLOOKUP(AE881,Home!$C$8:$I$207,6,FALSE)="",VLOOKUP(AE881,Home!$C$8:$I$207,7,FALSE)=""),"FEJL",Baggrundsark!AE881)</f>
        <v>FEJL</v>
      </c>
      <c r="AO881">
        <f>IF(VLOOKUP(AE881,Home!$C$8:$N$207,12,FALSE)="Timelønnet",1,0)</f>
        <v>0</v>
      </c>
      <c r="AP881">
        <f>SUM($AO$4:AO881)*AO881</f>
        <v>0</v>
      </c>
      <c r="AQ881">
        <f t="shared" si="303"/>
        <v>1</v>
      </c>
      <c r="AR881" t="str">
        <f t="shared" si="303"/>
        <v/>
      </c>
      <c r="AS881" t="e">
        <f t="shared" si="297"/>
        <v>#VALUE!</v>
      </c>
      <c r="AT881" s="45" t="e">
        <f t="shared" si="304"/>
        <v>#VALUE!</v>
      </c>
      <c r="AU881">
        <f>VLOOKUP(AQ881,Home!$C$8:$J$207,8,FALSE)</f>
        <v>0</v>
      </c>
    </row>
    <row r="882" spans="1:47" x14ac:dyDescent="0.25">
      <c r="A882" s="6">
        <f t="shared" si="289"/>
        <v>0</v>
      </c>
      <c r="B882" s="6">
        <f t="shared" si="298"/>
        <v>0</v>
      </c>
      <c r="C882" s="6" t="str">
        <f t="shared" si="290"/>
        <v/>
      </c>
      <c r="D882" s="7">
        <f t="shared" si="291"/>
        <v>0</v>
      </c>
      <c r="E882" s="7">
        <f t="shared" si="299"/>
        <v>0</v>
      </c>
      <c r="F882" s="7" t="str">
        <f t="shared" si="292"/>
        <v/>
      </c>
      <c r="G882" s="6">
        <f t="shared" si="293"/>
        <v>0</v>
      </c>
      <c r="H882" s="6">
        <f t="shared" si="300"/>
        <v>0</v>
      </c>
      <c r="I882" s="6" t="str">
        <f t="shared" si="301"/>
        <v/>
      </c>
      <c r="J882" s="11">
        <v>879</v>
      </c>
      <c r="K882" s="11">
        <f>IF(IFERROR(VLOOKUP(J882,Home!$A$8:$B$1048576,1,FALSE),0)=0,0,1)</f>
        <v>0</v>
      </c>
      <c r="L882" s="129" t="e">
        <f>IF(VLOOKUP(O882,Home!$C$8:$R$207,6,FALSE)="","",VLOOKUP(O882,Home!$C$8:$R$207,6,FALSE))</f>
        <v>#N/A</v>
      </c>
      <c r="M882" s="129" t="e">
        <f t="shared" si="286"/>
        <v>#N/A</v>
      </c>
      <c r="N882" s="11">
        <f>SUM($K$4:K882)</f>
        <v>200</v>
      </c>
      <c r="O882" s="11" t="str">
        <f>IF(P882="","",IF(IFERROR(VLOOKUP(N882,Home!$C$8:$R$1048576,1,FALSE),"")=0,"",IFERROR(VLOOKUP(N882,Home!$C$8:$R$1048576,1,FALSE),"")))</f>
        <v/>
      </c>
      <c r="P882" s="11" t="str">
        <f>IF(IFERROR(VLOOKUP(W882,Home!$C$8:$R$1048576,3,FALSE),"")=0,"",IFERROR(VLOOKUP(W882,Home!$C$8:$R$1048576,3,FALSE),""))</f>
        <v/>
      </c>
      <c r="Q882" s="11" t="str">
        <f t="shared" si="285"/>
        <v/>
      </c>
      <c r="R882" s="130" t="e">
        <f>VLOOKUP(Q882,'Baggrund til lister'!$G$4:$H$15,2,FALSE)</f>
        <v>#N/A</v>
      </c>
      <c r="S882" s="11" t="str">
        <f t="shared" si="287"/>
        <v/>
      </c>
      <c r="T882" s="11" t="str">
        <f>IF(IFERROR(VLOOKUP(N882,Home!$C$8:$R$1048576,11,FALSE),"")=0,"",IFERROR(VLOOKUP(N882,Home!$C$8:$R$1048576,11,FALSE),""))</f>
        <v/>
      </c>
      <c r="U882" s="11" t="str">
        <f>IF(IFERROR(VLOOKUP(O882,Home!$C$8:$R$1048576,12,FALSE),"")=0,"",IFERROR(VLOOKUP(O882,Home!$C$8:$R$1048576,12,FALSE),""))</f>
        <v/>
      </c>
      <c r="V882" s="11" t="str">
        <f>IF(IFERROR(VLOOKUP(O882,Home!$C$8:$R$1048576,8,FALSE),"")=0,"",IFERROR(VLOOKUP(O882,Home!$C$8:$R$1048576,8,FALSE),""))</f>
        <v/>
      </c>
      <c r="W882" s="11" t="str">
        <f>IF(OR(VLOOKUP(N882,Home!$C$7:$I$207,6,FALSE)="",VLOOKUP(N882,Home!$C$7:$I$207,7,FALSE)=""),"FEJL",SUM(Baggrundsark!$K$4:K882))</f>
        <v>FEJL</v>
      </c>
      <c r="Y882">
        <v>879</v>
      </c>
      <c r="Z882" s="1"/>
      <c r="AC882" s="44"/>
      <c r="AD882">
        <f t="shared" si="294"/>
        <v>0</v>
      </c>
      <c r="AE882">
        <f>SUM($AD$4:AD882)</f>
        <v>1</v>
      </c>
      <c r="AF882" s="103" t="str">
        <f>IFERROR(VLOOKUP(AN882,Home!$C$8:$E$207,3,FALSE),"")</f>
        <v/>
      </c>
      <c r="AG882" s="103" t="str">
        <f>IFERROR(VLOOKUP(AN882,Home!$C$8:$E$207,2,FALSE),"")</f>
        <v/>
      </c>
      <c r="AH882" s="104" t="str">
        <f>IF(VLOOKUP(AE882,Home!$C$8:$I$207,6,FALSE)="","",VLOOKUP(AE882,Home!$C$8:$I$207,6,FALSE))</f>
        <v/>
      </c>
      <c r="AI882" s="104" t="e">
        <f t="shared" si="302"/>
        <v>#VALUE!</v>
      </c>
      <c r="AJ882" s="105" t="e">
        <f t="shared" si="295"/>
        <v>#VALUE!</v>
      </c>
      <c r="AK882" s="103" t="e">
        <f t="shared" si="288"/>
        <v>#VALUE!</v>
      </c>
      <c r="AL882" s="103" t="e">
        <f t="shared" si="296"/>
        <v>#VALUE!</v>
      </c>
      <c r="AN882" t="str">
        <f>IF(OR(VLOOKUP(AE882,Home!$C$8:$I$207,6,FALSE)="",VLOOKUP(AE882,Home!$C$8:$I$207,7,FALSE)=""),"FEJL",Baggrundsark!AE882)</f>
        <v>FEJL</v>
      </c>
      <c r="AO882">
        <f>IF(VLOOKUP(AE882,Home!$C$8:$N$207,12,FALSE)="Timelønnet",1,0)</f>
        <v>0</v>
      </c>
      <c r="AP882">
        <f>SUM($AO$4:AO882)*AO882</f>
        <v>0</v>
      </c>
      <c r="AQ882">
        <f t="shared" si="303"/>
        <v>1</v>
      </c>
      <c r="AR882" t="str">
        <f t="shared" si="303"/>
        <v/>
      </c>
      <c r="AS882" t="e">
        <f t="shared" si="297"/>
        <v>#VALUE!</v>
      </c>
      <c r="AT882" s="45" t="e">
        <f t="shared" si="304"/>
        <v>#VALUE!</v>
      </c>
      <c r="AU882">
        <f>VLOOKUP(AQ882,Home!$C$8:$J$207,8,FALSE)</f>
        <v>0</v>
      </c>
    </row>
    <row r="883" spans="1:47" x14ac:dyDescent="0.25">
      <c r="A883" s="6">
        <f t="shared" si="289"/>
        <v>0</v>
      </c>
      <c r="B883" s="6">
        <f t="shared" si="298"/>
        <v>0</v>
      </c>
      <c r="C883" s="6" t="str">
        <f t="shared" si="290"/>
        <v/>
      </c>
      <c r="D883" s="7">
        <f t="shared" si="291"/>
        <v>0</v>
      </c>
      <c r="E883" s="7">
        <f t="shared" si="299"/>
        <v>0</v>
      </c>
      <c r="F883" s="7" t="str">
        <f t="shared" si="292"/>
        <v/>
      </c>
      <c r="G883" s="6">
        <f t="shared" si="293"/>
        <v>0</v>
      </c>
      <c r="H883" s="6">
        <f t="shared" si="300"/>
        <v>0</v>
      </c>
      <c r="I883" s="6" t="str">
        <f t="shared" si="301"/>
        <v/>
      </c>
      <c r="J883" s="11">
        <v>880</v>
      </c>
      <c r="K883" s="11">
        <f>IF(IFERROR(VLOOKUP(J883,Home!$A$8:$B$1048576,1,FALSE),0)=0,0,1)</f>
        <v>0</v>
      </c>
      <c r="L883" s="129" t="e">
        <f>IF(VLOOKUP(O883,Home!$C$8:$R$207,6,FALSE)="","",VLOOKUP(O883,Home!$C$8:$R$207,6,FALSE))</f>
        <v>#N/A</v>
      </c>
      <c r="M883" s="129" t="e">
        <f t="shared" si="286"/>
        <v>#N/A</v>
      </c>
      <c r="N883" s="11">
        <f>SUM($K$4:K883)</f>
        <v>200</v>
      </c>
      <c r="O883" s="11" t="str">
        <f>IF(P883="","",IF(IFERROR(VLOOKUP(N883,Home!$C$8:$R$1048576,1,FALSE),"")=0,"",IFERROR(VLOOKUP(N883,Home!$C$8:$R$1048576,1,FALSE),"")))</f>
        <v/>
      </c>
      <c r="P883" s="11" t="str">
        <f>IF(IFERROR(VLOOKUP(W883,Home!$C$8:$R$1048576,3,FALSE),"")=0,"",IFERROR(VLOOKUP(W883,Home!$C$8:$R$1048576,3,FALSE),""))</f>
        <v/>
      </c>
      <c r="Q883" s="11" t="str">
        <f t="shared" si="285"/>
        <v/>
      </c>
      <c r="R883" s="130" t="e">
        <f>VLOOKUP(Q883,'Baggrund til lister'!$G$4:$H$15,2,FALSE)</f>
        <v>#N/A</v>
      </c>
      <c r="S883" s="11" t="str">
        <f t="shared" si="287"/>
        <v/>
      </c>
      <c r="T883" s="11" t="str">
        <f>IF(IFERROR(VLOOKUP(N883,Home!$C$8:$R$1048576,11,FALSE),"")=0,"",IFERROR(VLOOKUP(N883,Home!$C$8:$R$1048576,11,FALSE),""))</f>
        <v/>
      </c>
      <c r="U883" s="11" t="str">
        <f>IF(IFERROR(VLOOKUP(O883,Home!$C$8:$R$1048576,12,FALSE),"")=0,"",IFERROR(VLOOKUP(O883,Home!$C$8:$R$1048576,12,FALSE),""))</f>
        <v/>
      </c>
      <c r="V883" s="11" t="str">
        <f>IF(IFERROR(VLOOKUP(O883,Home!$C$8:$R$1048576,8,FALSE),"")=0,"",IFERROR(VLOOKUP(O883,Home!$C$8:$R$1048576,8,FALSE),""))</f>
        <v/>
      </c>
      <c r="W883" s="11" t="str">
        <f>IF(OR(VLOOKUP(N883,Home!$C$7:$I$207,6,FALSE)="",VLOOKUP(N883,Home!$C$7:$I$207,7,FALSE)=""),"FEJL",SUM(Baggrundsark!$K$4:K883))</f>
        <v>FEJL</v>
      </c>
      <c r="Y883">
        <v>880</v>
      </c>
      <c r="Z883" s="1"/>
      <c r="AC883" s="44"/>
      <c r="AD883">
        <f t="shared" si="294"/>
        <v>0</v>
      </c>
      <c r="AE883">
        <f>SUM($AD$4:AD883)</f>
        <v>1</v>
      </c>
      <c r="AF883" s="103" t="str">
        <f>IFERROR(VLOOKUP(AN883,Home!$C$8:$E$207,3,FALSE),"")</f>
        <v/>
      </c>
      <c r="AG883" s="103" t="str">
        <f>IFERROR(VLOOKUP(AN883,Home!$C$8:$E$207,2,FALSE),"")</f>
        <v/>
      </c>
      <c r="AH883" s="104" t="str">
        <f>IF(VLOOKUP(AE883,Home!$C$8:$I$207,6,FALSE)="","",VLOOKUP(AE883,Home!$C$8:$I$207,6,FALSE))</f>
        <v/>
      </c>
      <c r="AI883" s="104" t="e">
        <f t="shared" si="302"/>
        <v>#VALUE!</v>
      </c>
      <c r="AJ883" s="105" t="e">
        <f t="shared" si="295"/>
        <v>#VALUE!</v>
      </c>
      <c r="AK883" s="103" t="e">
        <f t="shared" si="288"/>
        <v>#VALUE!</v>
      </c>
      <c r="AL883" s="103" t="e">
        <f t="shared" si="296"/>
        <v>#VALUE!</v>
      </c>
      <c r="AN883" t="str">
        <f>IF(OR(VLOOKUP(AE883,Home!$C$8:$I$207,6,FALSE)="",VLOOKUP(AE883,Home!$C$8:$I$207,7,FALSE)=""),"FEJL",Baggrundsark!AE883)</f>
        <v>FEJL</v>
      </c>
      <c r="AO883">
        <f>IF(VLOOKUP(AE883,Home!$C$8:$N$207,12,FALSE)="Timelønnet",1,0)</f>
        <v>0</v>
      </c>
      <c r="AP883">
        <f>SUM($AO$4:AO883)*AO883</f>
        <v>0</v>
      </c>
      <c r="AQ883">
        <f t="shared" si="303"/>
        <v>1</v>
      </c>
      <c r="AR883" t="str">
        <f t="shared" si="303"/>
        <v/>
      </c>
      <c r="AS883" t="e">
        <f t="shared" si="297"/>
        <v>#VALUE!</v>
      </c>
      <c r="AT883" s="45" t="e">
        <f t="shared" si="304"/>
        <v>#VALUE!</v>
      </c>
      <c r="AU883">
        <f>VLOOKUP(AQ883,Home!$C$8:$J$207,8,FALSE)</f>
        <v>0</v>
      </c>
    </row>
    <row r="884" spans="1:47" x14ac:dyDescent="0.25">
      <c r="A884" s="6">
        <f t="shared" si="289"/>
        <v>0</v>
      </c>
      <c r="B884" s="6">
        <f t="shared" si="298"/>
        <v>0</v>
      </c>
      <c r="C884" s="6" t="str">
        <f t="shared" si="290"/>
        <v/>
      </c>
      <c r="D884" s="7">
        <f t="shared" si="291"/>
        <v>0</v>
      </c>
      <c r="E884" s="7">
        <f t="shared" si="299"/>
        <v>0</v>
      </c>
      <c r="F884" s="7" t="str">
        <f t="shared" si="292"/>
        <v/>
      </c>
      <c r="G884" s="6">
        <f t="shared" si="293"/>
        <v>0</v>
      </c>
      <c r="H884" s="6">
        <f t="shared" si="300"/>
        <v>0</v>
      </c>
      <c r="I884" s="6" t="str">
        <f t="shared" si="301"/>
        <v/>
      </c>
      <c r="J884" s="11">
        <v>881</v>
      </c>
      <c r="K884" s="11">
        <f>IF(IFERROR(VLOOKUP(J884,Home!$A$8:$B$1048576,1,FALSE),0)=0,0,1)</f>
        <v>0</v>
      </c>
      <c r="L884" s="129" t="e">
        <f>IF(VLOOKUP(O884,Home!$C$8:$R$207,6,FALSE)="","",VLOOKUP(O884,Home!$C$8:$R$207,6,FALSE))</f>
        <v>#N/A</v>
      </c>
      <c r="M884" s="129" t="e">
        <f t="shared" si="286"/>
        <v>#N/A</v>
      </c>
      <c r="N884" s="11">
        <f>SUM($K$4:K884)</f>
        <v>200</v>
      </c>
      <c r="O884" s="11" t="str">
        <f>IF(P884="","",IF(IFERROR(VLOOKUP(N884,Home!$C$8:$R$1048576,1,FALSE),"")=0,"",IFERROR(VLOOKUP(N884,Home!$C$8:$R$1048576,1,FALSE),"")))</f>
        <v/>
      </c>
      <c r="P884" s="11" t="str">
        <f>IF(IFERROR(VLOOKUP(W884,Home!$C$8:$R$1048576,3,FALSE),"")=0,"",IFERROR(VLOOKUP(W884,Home!$C$8:$R$1048576,3,FALSE),""))</f>
        <v/>
      </c>
      <c r="Q884" s="11" t="str">
        <f t="shared" si="285"/>
        <v/>
      </c>
      <c r="R884" s="130" t="e">
        <f>VLOOKUP(Q884,'Baggrund til lister'!$G$4:$H$15,2,FALSE)</f>
        <v>#N/A</v>
      </c>
      <c r="S884" s="11" t="str">
        <f t="shared" si="287"/>
        <v/>
      </c>
      <c r="T884" s="11" t="str">
        <f>IF(IFERROR(VLOOKUP(N884,Home!$C$8:$R$1048576,11,FALSE),"")=0,"",IFERROR(VLOOKUP(N884,Home!$C$8:$R$1048576,11,FALSE),""))</f>
        <v/>
      </c>
      <c r="U884" s="11" t="str">
        <f>IF(IFERROR(VLOOKUP(O884,Home!$C$8:$R$1048576,12,FALSE),"")=0,"",IFERROR(VLOOKUP(O884,Home!$C$8:$R$1048576,12,FALSE),""))</f>
        <v/>
      </c>
      <c r="V884" s="11" t="str">
        <f>IF(IFERROR(VLOOKUP(O884,Home!$C$8:$R$1048576,8,FALSE),"")=0,"",IFERROR(VLOOKUP(O884,Home!$C$8:$R$1048576,8,FALSE),""))</f>
        <v/>
      </c>
      <c r="W884" s="11" t="str">
        <f>IF(OR(VLOOKUP(N884,Home!$C$7:$I$207,6,FALSE)="",VLOOKUP(N884,Home!$C$7:$I$207,7,FALSE)=""),"FEJL",SUM(Baggrundsark!$K$4:K884))</f>
        <v>FEJL</v>
      </c>
      <c r="Y884">
        <v>881</v>
      </c>
      <c r="Z884" s="1"/>
      <c r="AC884" s="44"/>
      <c r="AD884">
        <f t="shared" si="294"/>
        <v>0</v>
      </c>
      <c r="AE884">
        <f>SUM($AD$4:AD884)</f>
        <v>1</v>
      </c>
      <c r="AF884" s="103" t="str">
        <f>IFERROR(VLOOKUP(AN884,Home!$C$8:$E$207,3,FALSE),"")</f>
        <v/>
      </c>
      <c r="AG884" s="103" t="str">
        <f>IFERROR(VLOOKUP(AN884,Home!$C$8:$E$207,2,FALSE),"")</f>
        <v/>
      </c>
      <c r="AH884" s="104" t="str">
        <f>IF(VLOOKUP(AE884,Home!$C$8:$I$207,6,FALSE)="","",VLOOKUP(AE884,Home!$C$8:$I$207,6,FALSE))</f>
        <v/>
      </c>
      <c r="AI884" s="104" t="e">
        <f t="shared" si="302"/>
        <v>#VALUE!</v>
      </c>
      <c r="AJ884" s="105" t="e">
        <f t="shared" si="295"/>
        <v>#VALUE!</v>
      </c>
      <c r="AK884" s="103" t="e">
        <f t="shared" si="288"/>
        <v>#VALUE!</v>
      </c>
      <c r="AL884" s="103" t="e">
        <f t="shared" si="296"/>
        <v>#VALUE!</v>
      </c>
      <c r="AN884" t="str">
        <f>IF(OR(VLOOKUP(AE884,Home!$C$8:$I$207,6,FALSE)="",VLOOKUP(AE884,Home!$C$8:$I$207,7,FALSE)=""),"FEJL",Baggrundsark!AE884)</f>
        <v>FEJL</v>
      </c>
      <c r="AO884">
        <f>IF(VLOOKUP(AE884,Home!$C$8:$N$207,12,FALSE)="Timelønnet",1,0)</f>
        <v>0</v>
      </c>
      <c r="AP884">
        <f>SUM($AO$4:AO884)*AO884</f>
        <v>0</v>
      </c>
      <c r="AQ884">
        <f t="shared" si="303"/>
        <v>1</v>
      </c>
      <c r="AR884" t="str">
        <f t="shared" si="303"/>
        <v/>
      </c>
      <c r="AS884" t="e">
        <f t="shared" si="297"/>
        <v>#VALUE!</v>
      </c>
      <c r="AT884" s="45" t="e">
        <f t="shared" si="304"/>
        <v>#VALUE!</v>
      </c>
      <c r="AU884">
        <f>VLOOKUP(AQ884,Home!$C$8:$J$207,8,FALSE)</f>
        <v>0</v>
      </c>
    </row>
    <row r="885" spans="1:47" x14ac:dyDescent="0.25">
      <c r="A885" s="6">
        <f t="shared" si="289"/>
        <v>0</v>
      </c>
      <c r="B885" s="6">
        <f t="shared" si="298"/>
        <v>0</v>
      </c>
      <c r="C885" s="6" t="str">
        <f t="shared" si="290"/>
        <v/>
      </c>
      <c r="D885" s="7">
        <f t="shared" si="291"/>
        <v>0</v>
      </c>
      <c r="E885" s="7">
        <f t="shared" si="299"/>
        <v>0</v>
      </c>
      <c r="F885" s="7" t="str">
        <f t="shared" si="292"/>
        <v/>
      </c>
      <c r="G885" s="6">
        <f t="shared" si="293"/>
        <v>0</v>
      </c>
      <c r="H885" s="6">
        <f t="shared" si="300"/>
        <v>0</v>
      </c>
      <c r="I885" s="6" t="str">
        <f t="shared" si="301"/>
        <v/>
      </c>
      <c r="J885" s="11">
        <v>882</v>
      </c>
      <c r="K885" s="11">
        <f>IF(IFERROR(VLOOKUP(J885,Home!$A$8:$B$1048576,1,FALSE),0)=0,0,1)</f>
        <v>0</v>
      </c>
      <c r="L885" s="129" t="e">
        <f>IF(VLOOKUP(O885,Home!$C$8:$R$207,6,FALSE)="","",VLOOKUP(O885,Home!$C$8:$R$207,6,FALSE))</f>
        <v>#N/A</v>
      </c>
      <c r="M885" s="129" t="e">
        <f t="shared" si="286"/>
        <v>#N/A</v>
      </c>
      <c r="N885" s="11">
        <f>SUM($K$4:K885)</f>
        <v>200</v>
      </c>
      <c r="O885" s="11" t="str">
        <f>IF(P885="","",IF(IFERROR(VLOOKUP(N885,Home!$C$8:$R$1048576,1,FALSE),"")=0,"",IFERROR(VLOOKUP(N885,Home!$C$8:$R$1048576,1,FALSE),"")))</f>
        <v/>
      </c>
      <c r="P885" s="11" t="str">
        <f>IF(IFERROR(VLOOKUP(W885,Home!$C$8:$R$1048576,3,FALSE),"")=0,"",IFERROR(VLOOKUP(W885,Home!$C$8:$R$1048576,3,FALSE),""))</f>
        <v/>
      </c>
      <c r="Q885" s="11" t="str">
        <f t="shared" si="285"/>
        <v/>
      </c>
      <c r="R885" s="130" t="e">
        <f>VLOOKUP(Q885,'Baggrund til lister'!$G$4:$H$15,2,FALSE)</f>
        <v>#N/A</v>
      </c>
      <c r="S885" s="11" t="str">
        <f t="shared" si="287"/>
        <v/>
      </c>
      <c r="T885" s="11" t="str">
        <f>IF(IFERROR(VLOOKUP(N885,Home!$C$8:$R$1048576,11,FALSE),"")=0,"",IFERROR(VLOOKUP(N885,Home!$C$8:$R$1048576,11,FALSE),""))</f>
        <v/>
      </c>
      <c r="U885" s="11" t="str">
        <f>IF(IFERROR(VLOOKUP(O885,Home!$C$8:$R$1048576,12,FALSE),"")=0,"",IFERROR(VLOOKUP(O885,Home!$C$8:$R$1048576,12,FALSE),""))</f>
        <v/>
      </c>
      <c r="V885" s="11" t="str">
        <f>IF(IFERROR(VLOOKUP(O885,Home!$C$8:$R$1048576,8,FALSE),"")=0,"",IFERROR(VLOOKUP(O885,Home!$C$8:$R$1048576,8,FALSE),""))</f>
        <v/>
      </c>
      <c r="W885" s="11" t="str">
        <f>IF(OR(VLOOKUP(N885,Home!$C$7:$I$207,6,FALSE)="",VLOOKUP(N885,Home!$C$7:$I$207,7,FALSE)=""),"FEJL",SUM(Baggrundsark!$K$4:K885))</f>
        <v>FEJL</v>
      </c>
      <c r="Y885">
        <v>882</v>
      </c>
      <c r="Z885" s="1"/>
      <c r="AC885" s="44"/>
      <c r="AD885">
        <f t="shared" si="294"/>
        <v>0</v>
      </c>
      <c r="AE885">
        <f>SUM($AD$4:AD885)</f>
        <v>1</v>
      </c>
      <c r="AF885" s="103" t="str">
        <f>IFERROR(VLOOKUP(AN885,Home!$C$8:$E$207,3,FALSE),"")</f>
        <v/>
      </c>
      <c r="AG885" s="103" t="str">
        <f>IFERROR(VLOOKUP(AN885,Home!$C$8:$E$207,2,FALSE),"")</f>
        <v/>
      </c>
      <c r="AH885" s="104" t="str">
        <f>IF(VLOOKUP(AE885,Home!$C$8:$I$207,6,FALSE)="","",VLOOKUP(AE885,Home!$C$8:$I$207,6,FALSE))</f>
        <v/>
      </c>
      <c r="AI885" s="104" t="e">
        <f t="shared" si="302"/>
        <v>#VALUE!</v>
      </c>
      <c r="AJ885" s="105" t="e">
        <f t="shared" si="295"/>
        <v>#VALUE!</v>
      </c>
      <c r="AK885" s="103" t="e">
        <f t="shared" si="288"/>
        <v>#VALUE!</v>
      </c>
      <c r="AL885" s="103" t="e">
        <f t="shared" si="296"/>
        <v>#VALUE!</v>
      </c>
      <c r="AN885" t="str">
        <f>IF(OR(VLOOKUP(AE885,Home!$C$8:$I$207,6,FALSE)="",VLOOKUP(AE885,Home!$C$8:$I$207,7,FALSE)=""),"FEJL",Baggrundsark!AE885)</f>
        <v>FEJL</v>
      </c>
      <c r="AO885">
        <f>IF(VLOOKUP(AE885,Home!$C$8:$N$207,12,FALSE)="Timelønnet",1,0)</f>
        <v>0</v>
      </c>
      <c r="AP885">
        <f>SUM($AO$4:AO885)*AO885</f>
        <v>0</v>
      </c>
      <c r="AQ885">
        <f t="shared" si="303"/>
        <v>1</v>
      </c>
      <c r="AR885" t="str">
        <f t="shared" si="303"/>
        <v/>
      </c>
      <c r="AS885" t="e">
        <f t="shared" si="297"/>
        <v>#VALUE!</v>
      </c>
      <c r="AT885" s="45" t="e">
        <f t="shared" si="304"/>
        <v>#VALUE!</v>
      </c>
      <c r="AU885">
        <f>VLOOKUP(AQ885,Home!$C$8:$J$207,8,FALSE)</f>
        <v>0</v>
      </c>
    </row>
    <row r="886" spans="1:47" x14ac:dyDescent="0.25">
      <c r="A886" s="6">
        <f t="shared" si="289"/>
        <v>0</v>
      </c>
      <c r="B886" s="6">
        <f t="shared" si="298"/>
        <v>0</v>
      </c>
      <c r="C886" s="6" t="str">
        <f t="shared" si="290"/>
        <v/>
      </c>
      <c r="D886" s="7">
        <f t="shared" si="291"/>
        <v>0</v>
      </c>
      <c r="E886" s="7">
        <f t="shared" si="299"/>
        <v>0</v>
      </c>
      <c r="F886" s="7" t="str">
        <f t="shared" si="292"/>
        <v/>
      </c>
      <c r="G886" s="6">
        <f t="shared" si="293"/>
        <v>0</v>
      </c>
      <c r="H886" s="6">
        <f t="shared" si="300"/>
        <v>0</v>
      </c>
      <c r="I886" s="6" t="str">
        <f t="shared" si="301"/>
        <v/>
      </c>
      <c r="J886" s="11">
        <v>883</v>
      </c>
      <c r="K886" s="11">
        <f>IF(IFERROR(VLOOKUP(J886,Home!$A$8:$B$1048576,1,FALSE),0)=0,0,1)</f>
        <v>0</v>
      </c>
      <c r="L886" s="129" t="e">
        <f>IF(VLOOKUP(O886,Home!$C$8:$R$207,6,FALSE)="","",VLOOKUP(O886,Home!$C$8:$R$207,6,FALSE))</f>
        <v>#N/A</v>
      </c>
      <c r="M886" s="129" t="e">
        <f t="shared" si="286"/>
        <v>#N/A</v>
      </c>
      <c r="N886" s="11">
        <f>SUM($K$4:K886)</f>
        <v>200</v>
      </c>
      <c r="O886" s="11" t="str">
        <f>IF(P886="","",IF(IFERROR(VLOOKUP(N886,Home!$C$8:$R$1048576,1,FALSE),"")=0,"",IFERROR(VLOOKUP(N886,Home!$C$8:$R$1048576,1,FALSE),"")))</f>
        <v/>
      </c>
      <c r="P886" s="11" t="str">
        <f>IF(IFERROR(VLOOKUP(W886,Home!$C$8:$R$1048576,3,FALSE),"")=0,"",IFERROR(VLOOKUP(W886,Home!$C$8:$R$1048576,3,FALSE),""))</f>
        <v/>
      </c>
      <c r="Q886" s="11" t="str">
        <f t="shared" si="285"/>
        <v/>
      </c>
      <c r="R886" s="130" t="e">
        <f>VLOOKUP(Q886,'Baggrund til lister'!$G$4:$H$15,2,FALSE)</f>
        <v>#N/A</v>
      </c>
      <c r="S886" s="11" t="str">
        <f t="shared" si="287"/>
        <v/>
      </c>
      <c r="T886" s="11" t="str">
        <f>IF(IFERROR(VLOOKUP(N886,Home!$C$8:$R$1048576,11,FALSE),"")=0,"",IFERROR(VLOOKUP(N886,Home!$C$8:$R$1048576,11,FALSE),""))</f>
        <v/>
      </c>
      <c r="U886" s="11" t="str">
        <f>IF(IFERROR(VLOOKUP(O886,Home!$C$8:$R$1048576,12,FALSE),"")=0,"",IFERROR(VLOOKUP(O886,Home!$C$8:$R$1048576,12,FALSE),""))</f>
        <v/>
      </c>
      <c r="V886" s="11" t="str">
        <f>IF(IFERROR(VLOOKUP(O886,Home!$C$8:$R$1048576,8,FALSE),"")=0,"",IFERROR(VLOOKUP(O886,Home!$C$8:$R$1048576,8,FALSE),""))</f>
        <v/>
      </c>
      <c r="W886" s="11" t="str">
        <f>IF(OR(VLOOKUP(N886,Home!$C$7:$I$207,6,FALSE)="",VLOOKUP(N886,Home!$C$7:$I$207,7,FALSE)=""),"FEJL",SUM(Baggrundsark!$K$4:K886))</f>
        <v>FEJL</v>
      </c>
      <c r="Y886">
        <v>883</v>
      </c>
      <c r="Z886" s="1"/>
      <c r="AC886" s="44"/>
      <c r="AD886">
        <f t="shared" si="294"/>
        <v>0</v>
      </c>
      <c r="AE886">
        <f>SUM($AD$4:AD886)</f>
        <v>1</v>
      </c>
      <c r="AF886" s="103" t="str">
        <f>IFERROR(VLOOKUP(AN886,Home!$C$8:$E$207,3,FALSE),"")</f>
        <v/>
      </c>
      <c r="AG886" s="103" t="str">
        <f>IFERROR(VLOOKUP(AN886,Home!$C$8:$E$207,2,FALSE),"")</f>
        <v/>
      </c>
      <c r="AH886" s="104" t="str">
        <f>IF(VLOOKUP(AE886,Home!$C$8:$I$207,6,FALSE)="","",VLOOKUP(AE886,Home!$C$8:$I$207,6,FALSE))</f>
        <v/>
      </c>
      <c r="AI886" s="104" t="e">
        <f t="shared" si="302"/>
        <v>#VALUE!</v>
      </c>
      <c r="AJ886" s="105" t="e">
        <f t="shared" si="295"/>
        <v>#VALUE!</v>
      </c>
      <c r="AK886" s="103" t="e">
        <f t="shared" si="288"/>
        <v>#VALUE!</v>
      </c>
      <c r="AL886" s="103" t="e">
        <f t="shared" si="296"/>
        <v>#VALUE!</v>
      </c>
      <c r="AN886" t="str">
        <f>IF(OR(VLOOKUP(AE886,Home!$C$8:$I$207,6,FALSE)="",VLOOKUP(AE886,Home!$C$8:$I$207,7,FALSE)=""),"FEJL",Baggrundsark!AE886)</f>
        <v>FEJL</v>
      </c>
      <c r="AO886">
        <f>IF(VLOOKUP(AE886,Home!$C$8:$N$207,12,FALSE)="Timelønnet",1,0)</f>
        <v>0</v>
      </c>
      <c r="AP886">
        <f>SUM($AO$4:AO886)*AO886</f>
        <v>0</v>
      </c>
      <c r="AQ886">
        <f t="shared" si="303"/>
        <v>1</v>
      </c>
      <c r="AR886" t="str">
        <f t="shared" si="303"/>
        <v/>
      </c>
      <c r="AS886" t="e">
        <f t="shared" si="297"/>
        <v>#VALUE!</v>
      </c>
      <c r="AT886" s="45" t="e">
        <f t="shared" si="304"/>
        <v>#VALUE!</v>
      </c>
      <c r="AU886">
        <f>VLOOKUP(AQ886,Home!$C$8:$J$207,8,FALSE)</f>
        <v>0</v>
      </c>
    </row>
    <row r="887" spans="1:47" x14ac:dyDescent="0.25">
      <c r="A887" s="6">
        <f t="shared" si="289"/>
        <v>0</v>
      </c>
      <c r="B887" s="6">
        <f t="shared" si="298"/>
        <v>0</v>
      </c>
      <c r="C887" s="6" t="str">
        <f t="shared" si="290"/>
        <v/>
      </c>
      <c r="D887" s="7">
        <f t="shared" si="291"/>
        <v>0</v>
      </c>
      <c r="E887" s="7">
        <f t="shared" si="299"/>
        <v>0</v>
      </c>
      <c r="F887" s="7" t="str">
        <f t="shared" si="292"/>
        <v/>
      </c>
      <c r="G887" s="6">
        <f t="shared" si="293"/>
        <v>0</v>
      </c>
      <c r="H887" s="6">
        <f t="shared" si="300"/>
        <v>0</v>
      </c>
      <c r="I887" s="6" t="str">
        <f t="shared" si="301"/>
        <v/>
      </c>
      <c r="J887" s="11">
        <v>884</v>
      </c>
      <c r="K887" s="11">
        <f>IF(IFERROR(VLOOKUP(J887,Home!$A$8:$B$1048576,1,FALSE),0)=0,0,1)</f>
        <v>0</v>
      </c>
      <c r="L887" s="129" t="e">
        <f>IF(VLOOKUP(O887,Home!$C$8:$R$207,6,FALSE)="","",VLOOKUP(O887,Home!$C$8:$R$207,6,FALSE))</f>
        <v>#N/A</v>
      </c>
      <c r="M887" s="129" t="e">
        <f t="shared" si="286"/>
        <v>#N/A</v>
      </c>
      <c r="N887" s="11">
        <f>SUM($K$4:K887)</f>
        <v>200</v>
      </c>
      <c r="O887" s="11" t="str">
        <f>IF(P887="","",IF(IFERROR(VLOOKUP(N887,Home!$C$8:$R$1048576,1,FALSE),"")=0,"",IFERROR(VLOOKUP(N887,Home!$C$8:$R$1048576,1,FALSE),"")))</f>
        <v/>
      </c>
      <c r="P887" s="11" t="str">
        <f>IF(IFERROR(VLOOKUP(W887,Home!$C$8:$R$1048576,3,FALSE),"")=0,"",IFERROR(VLOOKUP(W887,Home!$C$8:$R$1048576,3,FALSE),""))</f>
        <v/>
      </c>
      <c r="Q887" s="11" t="str">
        <f t="shared" si="285"/>
        <v/>
      </c>
      <c r="R887" s="130" t="e">
        <f>VLOOKUP(Q887,'Baggrund til lister'!$G$4:$H$15,2,FALSE)</f>
        <v>#N/A</v>
      </c>
      <c r="S887" s="11" t="str">
        <f t="shared" si="287"/>
        <v/>
      </c>
      <c r="T887" s="11" t="str">
        <f>IF(IFERROR(VLOOKUP(N887,Home!$C$8:$R$1048576,11,FALSE),"")=0,"",IFERROR(VLOOKUP(N887,Home!$C$8:$R$1048576,11,FALSE),""))</f>
        <v/>
      </c>
      <c r="U887" s="11" t="str">
        <f>IF(IFERROR(VLOOKUP(O887,Home!$C$8:$R$1048576,12,FALSE),"")=0,"",IFERROR(VLOOKUP(O887,Home!$C$8:$R$1048576,12,FALSE),""))</f>
        <v/>
      </c>
      <c r="V887" s="11" t="str">
        <f>IF(IFERROR(VLOOKUP(O887,Home!$C$8:$R$1048576,8,FALSE),"")=0,"",IFERROR(VLOOKUP(O887,Home!$C$8:$R$1048576,8,FALSE),""))</f>
        <v/>
      </c>
      <c r="W887" s="11" t="str">
        <f>IF(OR(VLOOKUP(N887,Home!$C$7:$I$207,6,FALSE)="",VLOOKUP(N887,Home!$C$7:$I$207,7,FALSE)=""),"FEJL",SUM(Baggrundsark!$K$4:K887))</f>
        <v>FEJL</v>
      </c>
      <c r="Y887">
        <v>884</v>
      </c>
      <c r="Z887" s="1"/>
      <c r="AC887" s="44"/>
      <c r="AD887">
        <f t="shared" si="294"/>
        <v>0</v>
      </c>
      <c r="AE887">
        <f>SUM($AD$4:AD887)</f>
        <v>1</v>
      </c>
      <c r="AF887" s="103" t="str">
        <f>IFERROR(VLOOKUP(AN887,Home!$C$8:$E$207,3,FALSE),"")</f>
        <v/>
      </c>
      <c r="AG887" s="103" t="str">
        <f>IFERROR(VLOOKUP(AN887,Home!$C$8:$E$207,2,FALSE),"")</f>
        <v/>
      </c>
      <c r="AH887" s="104" t="str">
        <f>IF(VLOOKUP(AE887,Home!$C$8:$I$207,6,FALSE)="","",VLOOKUP(AE887,Home!$C$8:$I$207,6,FALSE))</f>
        <v/>
      </c>
      <c r="AI887" s="104" t="e">
        <f t="shared" si="302"/>
        <v>#VALUE!</v>
      </c>
      <c r="AJ887" s="105" t="e">
        <f t="shared" si="295"/>
        <v>#VALUE!</v>
      </c>
      <c r="AK887" s="103" t="e">
        <f t="shared" si="288"/>
        <v>#VALUE!</v>
      </c>
      <c r="AL887" s="103" t="e">
        <f t="shared" si="296"/>
        <v>#VALUE!</v>
      </c>
      <c r="AN887" t="str">
        <f>IF(OR(VLOOKUP(AE887,Home!$C$8:$I$207,6,FALSE)="",VLOOKUP(AE887,Home!$C$8:$I$207,7,FALSE)=""),"FEJL",Baggrundsark!AE887)</f>
        <v>FEJL</v>
      </c>
      <c r="AO887">
        <f>IF(VLOOKUP(AE887,Home!$C$8:$N$207,12,FALSE)="Timelønnet",1,0)</f>
        <v>0</v>
      </c>
      <c r="AP887">
        <f>SUM($AO$4:AO887)*AO887</f>
        <v>0</v>
      </c>
      <c r="AQ887">
        <f t="shared" si="303"/>
        <v>1</v>
      </c>
      <c r="AR887" t="str">
        <f t="shared" si="303"/>
        <v/>
      </c>
      <c r="AS887" t="e">
        <f t="shared" si="297"/>
        <v>#VALUE!</v>
      </c>
      <c r="AT887" s="45" t="e">
        <f t="shared" si="304"/>
        <v>#VALUE!</v>
      </c>
      <c r="AU887">
        <f>VLOOKUP(AQ887,Home!$C$8:$J$207,8,FALSE)</f>
        <v>0</v>
      </c>
    </row>
    <row r="888" spans="1:47" x14ac:dyDescent="0.25">
      <c r="A888" s="6">
        <f t="shared" si="289"/>
        <v>0</v>
      </c>
      <c r="B888" s="6">
        <f t="shared" si="298"/>
        <v>0</v>
      </c>
      <c r="C888" s="6" t="str">
        <f t="shared" si="290"/>
        <v/>
      </c>
      <c r="D888" s="7">
        <f t="shared" si="291"/>
        <v>0</v>
      </c>
      <c r="E888" s="7">
        <f t="shared" si="299"/>
        <v>0</v>
      </c>
      <c r="F888" s="7" t="str">
        <f t="shared" si="292"/>
        <v/>
      </c>
      <c r="G888" s="6">
        <f t="shared" si="293"/>
        <v>0</v>
      </c>
      <c r="H888" s="6">
        <f t="shared" si="300"/>
        <v>0</v>
      </c>
      <c r="I888" s="6" t="str">
        <f t="shared" si="301"/>
        <v/>
      </c>
      <c r="J888" s="11">
        <v>885</v>
      </c>
      <c r="K888" s="11">
        <f>IF(IFERROR(VLOOKUP(J888,Home!$A$8:$B$1048576,1,FALSE),0)=0,0,1)</f>
        <v>0</v>
      </c>
      <c r="L888" s="129" t="e">
        <f>IF(VLOOKUP(O888,Home!$C$8:$R$207,6,FALSE)="","",VLOOKUP(O888,Home!$C$8:$R$207,6,FALSE))</f>
        <v>#N/A</v>
      </c>
      <c r="M888" s="129" t="e">
        <f t="shared" si="286"/>
        <v>#N/A</v>
      </c>
      <c r="N888" s="11">
        <f>SUM($K$4:K888)</f>
        <v>200</v>
      </c>
      <c r="O888" s="11" t="str">
        <f>IF(P888="","",IF(IFERROR(VLOOKUP(N888,Home!$C$8:$R$1048576,1,FALSE),"")=0,"",IFERROR(VLOOKUP(N888,Home!$C$8:$R$1048576,1,FALSE),"")))</f>
        <v/>
      </c>
      <c r="P888" s="11" t="str">
        <f>IF(IFERROR(VLOOKUP(W888,Home!$C$8:$R$1048576,3,FALSE),"")=0,"",IFERROR(VLOOKUP(W888,Home!$C$8:$R$1048576,3,FALSE),""))</f>
        <v/>
      </c>
      <c r="Q888" s="11" t="str">
        <f t="shared" si="285"/>
        <v/>
      </c>
      <c r="R888" s="130" t="e">
        <f>VLOOKUP(Q888,'Baggrund til lister'!$G$4:$H$15,2,FALSE)</f>
        <v>#N/A</v>
      </c>
      <c r="S888" s="11" t="str">
        <f t="shared" si="287"/>
        <v/>
      </c>
      <c r="T888" s="11" t="str">
        <f>IF(IFERROR(VLOOKUP(N888,Home!$C$8:$R$1048576,11,FALSE),"")=0,"",IFERROR(VLOOKUP(N888,Home!$C$8:$R$1048576,11,FALSE),""))</f>
        <v/>
      </c>
      <c r="U888" s="11" t="str">
        <f>IF(IFERROR(VLOOKUP(O888,Home!$C$8:$R$1048576,12,FALSE),"")=0,"",IFERROR(VLOOKUP(O888,Home!$C$8:$R$1048576,12,FALSE),""))</f>
        <v/>
      </c>
      <c r="V888" s="11" t="str">
        <f>IF(IFERROR(VLOOKUP(O888,Home!$C$8:$R$1048576,8,FALSE),"")=0,"",IFERROR(VLOOKUP(O888,Home!$C$8:$R$1048576,8,FALSE),""))</f>
        <v/>
      </c>
      <c r="W888" s="11" t="str">
        <f>IF(OR(VLOOKUP(N888,Home!$C$7:$I$207,6,FALSE)="",VLOOKUP(N888,Home!$C$7:$I$207,7,FALSE)=""),"FEJL",SUM(Baggrundsark!$K$4:K888))</f>
        <v>FEJL</v>
      </c>
      <c r="Y888">
        <v>885</v>
      </c>
      <c r="Z888" s="1"/>
      <c r="AC888" s="44"/>
      <c r="AD888">
        <f t="shared" si="294"/>
        <v>0</v>
      </c>
      <c r="AE888">
        <f>SUM($AD$4:AD888)</f>
        <v>1</v>
      </c>
      <c r="AF888" s="103" t="str">
        <f>IFERROR(VLOOKUP(AN888,Home!$C$8:$E$207,3,FALSE),"")</f>
        <v/>
      </c>
      <c r="AG888" s="103" t="str">
        <f>IFERROR(VLOOKUP(AN888,Home!$C$8:$E$207,2,FALSE),"")</f>
        <v/>
      </c>
      <c r="AH888" s="104" t="str">
        <f>IF(VLOOKUP(AE888,Home!$C$8:$I$207,6,FALSE)="","",VLOOKUP(AE888,Home!$C$8:$I$207,6,FALSE))</f>
        <v/>
      </c>
      <c r="AI888" s="104" t="e">
        <f t="shared" si="302"/>
        <v>#VALUE!</v>
      </c>
      <c r="AJ888" s="105" t="e">
        <f t="shared" si="295"/>
        <v>#VALUE!</v>
      </c>
      <c r="AK888" s="103" t="e">
        <f t="shared" si="288"/>
        <v>#VALUE!</v>
      </c>
      <c r="AL888" s="103" t="e">
        <f t="shared" si="296"/>
        <v>#VALUE!</v>
      </c>
      <c r="AN888" t="str">
        <f>IF(OR(VLOOKUP(AE888,Home!$C$8:$I$207,6,FALSE)="",VLOOKUP(AE888,Home!$C$8:$I$207,7,FALSE)=""),"FEJL",Baggrundsark!AE888)</f>
        <v>FEJL</v>
      </c>
      <c r="AO888">
        <f>IF(VLOOKUP(AE888,Home!$C$8:$N$207,12,FALSE)="Timelønnet",1,0)</f>
        <v>0</v>
      </c>
      <c r="AP888">
        <f>SUM($AO$4:AO888)*AO888</f>
        <v>0</v>
      </c>
      <c r="AQ888">
        <f t="shared" si="303"/>
        <v>1</v>
      </c>
      <c r="AR888" t="str">
        <f t="shared" si="303"/>
        <v/>
      </c>
      <c r="AS888" t="e">
        <f t="shared" si="297"/>
        <v>#VALUE!</v>
      </c>
      <c r="AT888" s="45" t="e">
        <f t="shared" si="304"/>
        <v>#VALUE!</v>
      </c>
      <c r="AU888">
        <f>VLOOKUP(AQ888,Home!$C$8:$J$207,8,FALSE)</f>
        <v>0</v>
      </c>
    </row>
    <row r="889" spans="1:47" x14ac:dyDescent="0.25">
      <c r="A889" s="6">
        <f t="shared" si="289"/>
        <v>0</v>
      </c>
      <c r="B889" s="6">
        <f t="shared" si="298"/>
        <v>0</v>
      </c>
      <c r="C889" s="6" t="str">
        <f t="shared" si="290"/>
        <v/>
      </c>
      <c r="D889" s="7">
        <f t="shared" si="291"/>
        <v>0</v>
      </c>
      <c r="E889" s="7">
        <f t="shared" si="299"/>
        <v>0</v>
      </c>
      <c r="F889" s="7" t="str">
        <f t="shared" si="292"/>
        <v/>
      </c>
      <c r="G889" s="6">
        <f t="shared" si="293"/>
        <v>0</v>
      </c>
      <c r="H889" s="6">
        <f t="shared" si="300"/>
        <v>0</v>
      </c>
      <c r="I889" s="6" t="str">
        <f t="shared" si="301"/>
        <v/>
      </c>
      <c r="J889" s="11">
        <v>886</v>
      </c>
      <c r="K889" s="11">
        <f>IF(IFERROR(VLOOKUP(J889,Home!$A$8:$B$1048576,1,FALSE),0)=0,0,1)</f>
        <v>0</v>
      </c>
      <c r="L889" s="129" t="e">
        <f>IF(VLOOKUP(O889,Home!$C$8:$R$207,6,FALSE)="","",VLOOKUP(O889,Home!$C$8:$R$207,6,FALSE))</f>
        <v>#N/A</v>
      </c>
      <c r="M889" s="129" t="e">
        <f t="shared" si="286"/>
        <v>#N/A</v>
      </c>
      <c r="N889" s="11">
        <f>SUM($K$4:K889)</f>
        <v>200</v>
      </c>
      <c r="O889" s="11" t="str">
        <f>IF(P889="","",IF(IFERROR(VLOOKUP(N889,Home!$C$8:$R$1048576,1,FALSE),"")=0,"",IFERROR(VLOOKUP(N889,Home!$C$8:$R$1048576,1,FALSE),"")))</f>
        <v/>
      </c>
      <c r="P889" s="11" t="str">
        <f>IF(IFERROR(VLOOKUP(W889,Home!$C$8:$R$1048576,3,FALSE),"")=0,"",IFERROR(VLOOKUP(W889,Home!$C$8:$R$1048576,3,FALSE),""))</f>
        <v/>
      </c>
      <c r="Q889" s="11" t="str">
        <f t="shared" ref="Q889:Q952" si="305">IFERROR(MONTH(M889),"")</f>
        <v/>
      </c>
      <c r="R889" s="130" t="e">
        <f>VLOOKUP(Q889,'Baggrund til lister'!$G$4:$H$15,2,FALSE)</f>
        <v>#N/A</v>
      </c>
      <c r="S889" s="11" t="str">
        <f t="shared" si="287"/>
        <v/>
      </c>
      <c r="T889" s="11" t="str">
        <f>IF(IFERROR(VLOOKUP(N889,Home!$C$8:$R$1048576,11,FALSE),"")=0,"",IFERROR(VLOOKUP(N889,Home!$C$8:$R$1048576,11,FALSE),""))</f>
        <v/>
      </c>
      <c r="U889" s="11" t="str">
        <f>IF(IFERROR(VLOOKUP(O889,Home!$C$8:$R$1048576,12,FALSE),"")=0,"",IFERROR(VLOOKUP(O889,Home!$C$8:$R$1048576,12,FALSE),""))</f>
        <v/>
      </c>
      <c r="V889" s="11" t="str">
        <f>IF(IFERROR(VLOOKUP(O889,Home!$C$8:$R$1048576,8,FALSE),"")=0,"",IFERROR(VLOOKUP(O889,Home!$C$8:$R$1048576,8,FALSE),""))</f>
        <v/>
      </c>
      <c r="W889" s="11" t="str">
        <f>IF(OR(VLOOKUP(N889,Home!$C$7:$I$207,6,FALSE)="",VLOOKUP(N889,Home!$C$7:$I$207,7,FALSE)=""),"FEJL",SUM(Baggrundsark!$K$4:K889))</f>
        <v>FEJL</v>
      </c>
      <c r="Y889">
        <v>886</v>
      </c>
      <c r="Z889" s="1"/>
      <c r="AC889" s="44"/>
      <c r="AD889">
        <f t="shared" si="294"/>
        <v>0</v>
      </c>
      <c r="AE889">
        <f>SUM($AD$4:AD889)</f>
        <v>1</v>
      </c>
      <c r="AF889" s="103" t="str">
        <f>IFERROR(VLOOKUP(AN889,Home!$C$8:$E$207,3,FALSE),"")</f>
        <v/>
      </c>
      <c r="AG889" s="103" t="str">
        <f>IFERROR(VLOOKUP(AN889,Home!$C$8:$E$207,2,FALSE),"")</f>
        <v/>
      </c>
      <c r="AH889" s="104" t="str">
        <f>IF(VLOOKUP(AE889,Home!$C$8:$I$207,6,FALSE)="","",VLOOKUP(AE889,Home!$C$8:$I$207,6,FALSE))</f>
        <v/>
      </c>
      <c r="AI889" s="104" t="e">
        <f t="shared" si="302"/>
        <v>#VALUE!</v>
      </c>
      <c r="AJ889" s="105" t="e">
        <f t="shared" si="295"/>
        <v>#VALUE!</v>
      </c>
      <c r="AK889" s="103" t="e">
        <f t="shared" si="288"/>
        <v>#VALUE!</v>
      </c>
      <c r="AL889" s="103" t="e">
        <f t="shared" si="296"/>
        <v>#VALUE!</v>
      </c>
      <c r="AN889" t="str">
        <f>IF(OR(VLOOKUP(AE889,Home!$C$8:$I$207,6,FALSE)="",VLOOKUP(AE889,Home!$C$8:$I$207,7,FALSE)=""),"FEJL",Baggrundsark!AE889)</f>
        <v>FEJL</v>
      </c>
      <c r="AO889">
        <f>IF(VLOOKUP(AE889,Home!$C$8:$N$207,12,FALSE)="Timelønnet",1,0)</f>
        <v>0</v>
      </c>
      <c r="AP889">
        <f>SUM($AO$4:AO889)*AO889</f>
        <v>0</v>
      </c>
      <c r="AQ889">
        <f t="shared" si="303"/>
        <v>1</v>
      </c>
      <c r="AR889" t="str">
        <f t="shared" si="303"/>
        <v/>
      </c>
      <c r="AS889" t="e">
        <f t="shared" si="297"/>
        <v>#VALUE!</v>
      </c>
      <c r="AT889" s="45" t="e">
        <f t="shared" si="304"/>
        <v>#VALUE!</v>
      </c>
      <c r="AU889">
        <f>VLOOKUP(AQ889,Home!$C$8:$J$207,8,FALSE)</f>
        <v>0</v>
      </c>
    </row>
    <row r="890" spans="1:47" x14ac:dyDescent="0.25">
      <c r="A890" s="6">
        <f t="shared" si="289"/>
        <v>0</v>
      </c>
      <c r="B890" s="6">
        <f t="shared" si="298"/>
        <v>0</v>
      </c>
      <c r="C890" s="6" t="str">
        <f t="shared" si="290"/>
        <v/>
      </c>
      <c r="D890" s="7">
        <f t="shared" si="291"/>
        <v>0</v>
      </c>
      <c r="E890" s="7">
        <f t="shared" si="299"/>
        <v>0</v>
      </c>
      <c r="F890" s="7" t="str">
        <f t="shared" si="292"/>
        <v/>
      </c>
      <c r="G890" s="6">
        <f t="shared" si="293"/>
        <v>0</v>
      </c>
      <c r="H890" s="6">
        <f t="shared" si="300"/>
        <v>0</v>
      </c>
      <c r="I890" s="6" t="str">
        <f t="shared" si="301"/>
        <v/>
      </c>
      <c r="J890" s="11">
        <v>887</v>
      </c>
      <c r="K890" s="11">
        <f>IF(IFERROR(VLOOKUP(J890,Home!$A$8:$B$1048576,1,FALSE),0)=0,0,1)</f>
        <v>0</v>
      </c>
      <c r="L890" s="129" t="e">
        <f>IF(VLOOKUP(O890,Home!$C$8:$R$207,6,FALSE)="","",VLOOKUP(O890,Home!$C$8:$R$207,6,FALSE))</f>
        <v>#N/A</v>
      </c>
      <c r="M890" s="129" t="e">
        <f t="shared" si="286"/>
        <v>#N/A</v>
      </c>
      <c r="N890" s="11">
        <f>SUM($K$4:K890)</f>
        <v>200</v>
      </c>
      <c r="O890" s="11" t="str">
        <f>IF(P890="","",IF(IFERROR(VLOOKUP(N890,Home!$C$8:$R$1048576,1,FALSE),"")=0,"",IFERROR(VLOOKUP(N890,Home!$C$8:$R$1048576,1,FALSE),"")))</f>
        <v/>
      </c>
      <c r="P890" s="11" t="str">
        <f>IF(IFERROR(VLOOKUP(W890,Home!$C$8:$R$1048576,3,FALSE),"")=0,"",IFERROR(VLOOKUP(W890,Home!$C$8:$R$1048576,3,FALSE),""))</f>
        <v/>
      </c>
      <c r="Q890" s="11" t="str">
        <f t="shared" si="305"/>
        <v/>
      </c>
      <c r="R890" s="130" t="e">
        <f>VLOOKUP(Q890,'Baggrund til lister'!$G$4:$H$15,2,FALSE)</f>
        <v>#N/A</v>
      </c>
      <c r="S890" s="11" t="str">
        <f t="shared" si="287"/>
        <v/>
      </c>
      <c r="T890" s="11" t="str">
        <f>IF(IFERROR(VLOOKUP(N890,Home!$C$8:$R$1048576,11,FALSE),"")=0,"",IFERROR(VLOOKUP(N890,Home!$C$8:$R$1048576,11,FALSE),""))</f>
        <v/>
      </c>
      <c r="U890" s="11" t="str">
        <f>IF(IFERROR(VLOOKUP(O890,Home!$C$8:$R$1048576,12,FALSE),"")=0,"",IFERROR(VLOOKUP(O890,Home!$C$8:$R$1048576,12,FALSE),""))</f>
        <v/>
      </c>
      <c r="V890" s="11" t="str">
        <f>IF(IFERROR(VLOOKUP(O890,Home!$C$8:$R$1048576,8,FALSE),"")=0,"",IFERROR(VLOOKUP(O890,Home!$C$8:$R$1048576,8,FALSE),""))</f>
        <v/>
      </c>
      <c r="W890" s="11" t="str">
        <f>IF(OR(VLOOKUP(N890,Home!$C$7:$I$207,6,FALSE)="",VLOOKUP(N890,Home!$C$7:$I$207,7,FALSE)=""),"FEJL",SUM(Baggrundsark!$K$4:K890))</f>
        <v>FEJL</v>
      </c>
      <c r="Y890">
        <v>887</v>
      </c>
      <c r="Z890" s="1"/>
      <c r="AC890" s="44"/>
      <c r="AD890">
        <f t="shared" si="294"/>
        <v>0</v>
      </c>
      <c r="AE890">
        <f>SUM($AD$4:AD890)</f>
        <v>1</v>
      </c>
      <c r="AF890" s="103" t="str">
        <f>IFERROR(VLOOKUP(AN890,Home!$C$8:$E$207,3,FALSE),"")</f>
        <v/>
      </c>
      <c r="AG890" s="103" t="str">
        <f>IFERROR(VLOOKUP(AN890,Home!$C$8:$E$207,2,FALSE),"")</f>
        <v/>
      </c>
      <c r="AH890" s="104" t="str">
        <f>IF(VLOOKUP(AE890,Home!$C$8:$I$207,6,FALSE)="","",VLOOKUP(AE890,Home!$C$8:$I$207,6,FALSE))</f>
        <v/>
      </c>
      <c r="AI890" s="104" t="e">
        <f t="shared" si="302"/>
        <v>#VALUE!</v>
      </c>
      <c r="AJ890" s="105" t="e">
        <f t="shared" si="295"/>
        <v>#VALUE!</v>
      </c>
      <c r="AK890" s="103" t="e">
        <f t="shared" si="288"/>
        <v>#VALUE!</v>
      </c>
      <c r="AL890" s="103" t="e">
        <f t="shared" si="296"/>
        <v>#VALUE!</v>
      </c>
      <c r="AN890" t="str">
        <f>IF(OR(VLOOKUP(AE890,Home!$C$8:$I$207,6,FALSE)="",VLOOKUP(AE890,Home!$C$8:$I$207,7,FALSE)=""),"FEJL",Baggrundsark!AE890)</f>
        <v>FEJL</v>
      </c>
      <c r="AO890">
        <f>IF(VLOOKUP(AE890,Home!$C$8:$N$207,12,FALSE)="Timelønnet",1,0)</f>
        <v>0</v>
      </c>
      <c r="AP890">
        <f>SUM($AO$4:AO890)*AO890</f>
        <v>0</v>
      </c>
      <c r="AQ890">
        <f t="shared" si="303"/>
        <v>1</v>
      </c>
      <c r="AR890" t="str">
        <f t="shared" si="303"/>
        <v/>
      </c>
      <c r="AS890" t="e">
        <f t="shared" si="297"/>
        <v>#VALUE!</v>
      </c>
      <c r="AT890" s="45" t="e">
        <f t="shared" si="304"/>
        <v>#VALUE!</v>
      </c>
      <c r="AU890">
        <f>VLOOKUP(AQ890,Home!$C$8:$J$207,8,FALSE)</f>
        <v>0</v>
      </c>
    </row>
    <row r="891" spans="1:47" x14ac:dyDescent="0.25">
      <c r="A891" s="6">
        <f t="shared" si="289"/>
        <v>0</v>
      </c>
      <c r="B891" s="6">
        <f t="shared" si="298"/>
        <v>0</v>
      </c>
      <c r="C891" s="6" t="str">
        <f t="shared" si="290"/>
        <v/>
      </c>
      <c r="D891" s="7">
        <f t="shared" si="291"/>
        <v>0</v>
      </c>
      <c r="E891" s="7">
        <f t="shared" si="299"/>
        <v>0</v>
      </c>
      <c r="F891" s="7" t="str">
        <f t="shared" si="292"/>
        <v/>
      </c>
      <c r="G891" s="6">
        <f t="shared" si="293"/>
        <v>0</v>
      </c>
      <c r="H891" s="6">
        <f t="shared" si="300"/>
        <v>0</v>
      </c>
      <c r="I891" s="6" t="str">
        <f t="shared" si="301"/>
        <v/>
      </c>
      <c r="J891" s="11">
        <v>888</v>
      </c>
      <c r="K891" s="11">
        <f>IF(IFERROR(VLOOKUP(J891,Home!$A$8:$B$1048576,1,FALSE),0)=0,0,1)</f>
        <v>0</v>
      </c>
      <c r="L891" s="129" t="e">
        <f>IF(VLOOKUP(O891,Home!$C$8:$R$207,6,FALSE)="","",VLOOKUP(O891,Home!$C$8:$R$207,6,FALSE))</f>
        <v>#N/A</v>
      </c>
      <c r="M891" s="129" t="e">
        <f t="shared" si="286"/>
        <v>#N/A</v>
      </c>
      <c r="N891" s="11">
        <f>SUM($K$4:K891)</f>
        <v>200</v>
      </c>
      <c r="O891" s="11" t="str">
        <f>IF(P891="","",IF(IFERROR(VLOOKUP(N891,Home!$C$8:$R$1048576,1,FALSE),"")=0,"",IFERROR(VLOOKUP(N891,Home!$C$8:$R$1048576,1,FALSE),"")))</f>
        <v/>
      </c>
      <c r="P891" s="11" t="str">
        <f>IF(IFERROR(VLOOKUP(W891,Home!$C$8:$R$1048576,3,FALSE),"")=0,"",IFERROR(VLOOKUP(W891,Home!$C$8:$R$1048576,3,FALSE),""))</f>
        <v/>
      </c>
      <c r="Q891" s="11" t="str">
        <f t="shared" si="305"/>
        <v/>
      </c>
      <c r="R891" s="130" t="e">
        <f>VLOOKUP(Q891,'Baggrund til lister'!$G$4:$H$15,2,FALSE)</f>
        <v>#N/A</v>
      </c>
      <c r="S891" s="11" t="str">
        <f t="shared" si="287"/>
        <v/>
      </c>
      <c r="T891" s="11" t="str">
        <f>IF(IFERROR(VLOOKUP(N891,Home!$C$8:$R$1048576,11,FALSE),"")=0,"",IFERROR(VLOOKUP(N891,Home!$C$8:$R$1048576,11,FALSE),""))</f>
        <v/>
      </c>
      <c r="U891" s="11" t="str">
        <f>IF(IFERROR(VLOOKUP(O891,Home!$C$8:$R$1048576,12,FALSE),"")=0,"",IFERROR(VLOOKUP(O891,Home!$C$8:$R$1048576,12,FALSE),""))</f>
        <v/>
      </c>
      <c r="V891" s="11" t="str">
        <f>IF(IFERROR(VLOOKUP(O891,Home!$C$8:$R$1048576,8,FALSE),"")=0,"",IFERROR(VLOOKUP(O891,Home!$C$8:$R$1048576,8,FALSE),""))</f>
        <v/>
      </c>
      <c r="W891" s="11" t="str">
        <f>IF(OR(VLOOKUP(N891,Home!$C$7:$I$207,6,FALSE)="",VLOOKUP(N891,Home!$C$7:$I$207,7,FALSE)=""),"FEJL",SUM(Baggrundsark!$K$4:K891))</f>
        <v>FEJL</v>
      </c>
      <c r="Y891">
        <v>888</v>
      </c>
      <c r="Z891" s="1"/>
      <c r="AC891" s="44"/>
      <c r="AD891">
        <f t="shared" si="294"/>
        <v>0</v>
      </c>
      <c r="AE891">
        <f>SUM($AD$4:AD891)</f>
        <v>1</v>
      </c>
      <c r="AF891" s="103" t="str">
        <f>IFERROR(VLOOKUP(AN891,Home!$C$8:$E$207,3,FALSE),"")</f>
        <v/>
      </c>
      <c r="AG891" s="103" t="str">
        <f>IFERROR(VLOOKUP(AN891,Home!$C$8:$E$207,2,FALSE),"")</f>
        <v/>
      </c>
      <c r="AH891" s="104" t="str">
        <f>IF(VLOOKUP(AE891,Home!$C$8:$I$207,6,FALSE)="","",VLOOKUP(AE891,Home!$C$8:$I$207,6,FALSE))</f>
        <v/>
      </c>
      <c r="AI891" s="104" t="e">
        <f t="shared" si="302"/>
        <v>#VALUE!</v>
      </c>
      <c r="AJ891" s="105" t="e">
        <f t="shared" si="295"/>
        <v>#VALUE!</v>
      </c>
      <c r="AK891" s="103" t="e">
        <f t="shared" si="288"/>
        <v>#VALUE!</v>
      </c>
      <c r="AL891" s="103" t="e">
        <f t="shared" si="296"/>
        <v>#VALUE!</v>
      </c>
      <c r="AN891" t="str">
        <f>IF(OR(VLOOKUP(AE891,Home!$C$8:$I$207,6,FALSE)="",VLOOKUP(AE891,Home!$C$8:$I$207,7,FALSE)=""),"FEJL",Baggrundsark!AE891)</f>
        <v>FEJL</v>
      </c>
      <c r="AO891">
        <f>IF(VLOOKUP(AE891,Home!$C$8:$N$207,12,FALSE)="Timelønnet",1,0)</f>
        <v>0</v>
      </c>
      <c r="AP891">
        <f>SUM($AO$4:AO891)*AO891</f>
        <v>0</v>
      </c>
      <c r="AQ891">
        <f t="shared" si="303"/>
        <v>1</v>
      </c>
      <c r="AR891" t="str">
        <f t="shared" si="303"/>
        <v/>
      </c>
      <c r="AS891" t="e">
        <f t="shared" si="297"/>
        <v>#VALUE!</v>
      </c>
      <c r="AT891" s="45" t="e">
        <f t="shared" si="304"/>
        <v>#VALUE!</v>
      </c>
      <c r="AU891">
        <f>VLOOKUP(AQ891,Home!$C$8:$J$207,8,FALSE)</f>
        <v>0</v>
      </c>
    </row>
    <row r="892" spans="1:47" x14ac:dyDescent="0.25">
      <c r="A892" s="6">
        <f t="shared" si="289"/>
        <v>0</v>
      </c>
      <c r="B892" s="6">
        <f t="shared" si="298"/>
        <v>0</v>
      </c>
      <c r="C892" s="6" t="str">
        <f t="shared" si="290"/>
        <v/>
      </c>
      <c r="D892" s="7">
        <f t="shared" si="291"/>
        <v>0</v>
      </c>
      <c r="E892" s="7">
        <f t="shared" si="299"/>
        <v>0</v>
      </c>
      <c r="F892" s="7" t="str">
        <f t="shared" si="292"/>
        <v/>
      </c>
      <c r="G892" s="6">
        <f t="shared" si="293"/>
        <v>0</v>
      </c>
      <c r="H892" s="6">
        <f t="shared" si="300"/>
        <v>0</v>
      </c>
      <c r="I892" s="6" t="str">
        <f t="shared" si="301"/>
        <v/>
      </c>
      <c r="J892" s="11">
        <v>889</v>
      </c>
      <c r="K892" s="11">
        <f>IF(IFERROR(VLOOKUP(J892,Home!$A$8:$B$1048576,1,FALSE),0)=0,0,1)</f>
        <v>0</v>
      </c>
      <c r="L892" s="129" t="e">
        <f>IF(VLOOKUP(O892,Home!$C$8:$R$207,6,FALSE)="","",VLOOKUP(O892,Home!$C$8:$R$207,6,FALSE))</f>
        <v>#N/A</v>
      </c>
      <c r="M892" s="129" t="e">
        <f t="shared" si="286"/>
        <v>#N/A</v>
      </c>
      <c r="N892" s="11">
        <f>SUM($K$4:K892)</f>
        <v>200</v>
      </c>
      <c r="O892" s="11" t="str">
        <f>IF(P892="","",IF(IFERROR(VLOOKUP(N892,Home!$C$8:$R$1048576,1,FALSE),"")=0,"",IFERROR(VLOOKUP(N892,Home!$C$8:$R$1048576,1,FALSE),"")))</f>
        <v/>
      </c>
      <c r="P892" s="11" t="str">
        <f>IF(IFERROR(VLOOKUP(W892,Home!$C$8:$R$1048576,3,FALSE),"")=0,"",IFERROR(VLOOKUP(W892,Home!$C$8:$R$1048576,3,FALSE),""))</f>
        <v/>
      </c>
      <c r="Q892" s="11" t="str">
        <f t="shared" si="305"/>
        <v/>
      </c>
      <c r="R892" s="130" t="e">
        <f>VLOOKUP(Q892,'Baggrund til lister'!$G$4:$H$15,2,FALSE)</f>
        <v>#N/A</v>
      </c>
      <c r="S892" s="11" t="str">
        <f t="shared" si="287"/>
        <v/>
      </c>
      <c r="T892" s="11" t="str">
        <f>IF(IFERROR(VLOOKUP(N892,Home!$C$8:$R$1048576,11,FALSE),"")=0,"",IFERROR(VLOOKUP(N892,Home!$C$8:$R$1048576,11,FALSE),""))</f>
        <v/>
      </c>
      <c r="U892" s="11" t="str">
        <f>IF(IFERROR(VLOOKUP(O892,Home!$C$8:$R$1048576,12,FALSE),"")=0,"",IFERROR(VLOOKUP(O892,Home!$C$8:$R$1048576,12,FALSE),""))</f>
        <v/>
      </c>
      <c r="V892" s="11" t="str">
        <f>IF(IFERROR(VLOOKUP(O892,Home!$C$8:$R$1048576,8,FALSE),"")=0,"",IFERROR(VLOOKUP(O892,Home!$C$8:$R$1048576,8,FALSE),""))</f>
        <v/>
      </c>
      <c r="W892" s="11" t="str">
        <f>IF(OR(VLOOKUP(N892,Home!$C$7:$I$207,6,FALSE)="",VLOOKUP(N892,Home!$C$7:$I$207,7,FALSE)=""),"FEJL",SUM(Baggrundsark!$K$4:K892))</f>
        <v>FEJL</v>
      </c>
      <c r="Y892">
        <v>889</v>
      </c>
      <c r="Z892" s="1"/>
      <c r="AC892" s="44"/>
      <c r="AD892">
        <f t="shared" si="294"/>
        <v>0</v>
      </c>
      <c r="AE892">
        <f>SUM($AD$4:AD892)</f>
        <v>1</v>
      </c>
      <c r="AF892" s="103" t="str">
        <f>IFERROR(VLOOKUP(AN892,Home!$C$8:$E$207,3,FALSE),"")</f>
        <v/>
      </c>
      <c r="AG892" s="103" t="str">
        <f>IFERROR(VLOOKUP(AN892,Home!$C$8:$E$207,2,FALSE),"")</f>
        <v/>
      </c>
      <c r="AH892" s="104" t="str">
        <f>IF(VLOOKUP(AE892,Home!$C$8:$I$207,6,FALSE)="","",VLOOKUP(AE892,Home!$C$8:$I$207,6,FALSE))</f>
        <v/>
      </c>
      <c r="AI892" s="104" t="e">
        <f t="shared" si="302"/>
        <v>#VALUE!</v>
      </c>
      <c r="AJ892" s="105" t="e">
        <f t="shared" si="295"/>
        <v>#VALUE!</v>
      </c>
      <c r="AK892" s="103" t="e">
        <f t="shared" si="288"/>
        <v>#VALUE!</v>
      </c>
      <c r="AL892" s="103" t="e">
        <f t="shared" si="296"/>
        <v>#VALUE!</v>
      </c>
      <c r="AN892" t="str">
        <f>IF(OR(VLOOKUP(AE892,Home!$C$8:$I$207,6,FALSE)="",VLOOKUP(AE892,Home!$C$8:$I$207,7,FALSE)=""),"FEJL",Baggrundsark!AE892)</f>
        <v>FEJL</v>
      </c>
      <c r="AO892">
        <f>IF(VLOOKUP(AE892,Home!$C$8:$N$207,12,FALSE)="Timelønnet",1,0)</f>
        <v>0</v>
      </c>
      <c r="AP892">
        <f>SUM($AO$4:AO892)*AO892</f>
        <v>0</v>
      </c>
      <c r="AQ892">
        <f t="shared" si="303"/>
        <v>1</v>
      </c>
      <c r="AR892" t="str">
        <f t="shared" si="303"/>
        <v/>
      </c>
      <c r="AS892" t="e">
        <f t="shared" si="297"/>
        <v>#VALUE!</v>
      </c>
      <c r="AT892" s="45" t="e">
        <f t="shared" si="304"/>
        <v>#VALUE!</v>
      </c>
      <c r="AU892">
        <f>VLOOKUP(AQ892,Home!$C$8:$J$207,8,FALSE)</f>
        <v>0</v>
      </c>
    </row>
    <row r="893" spans="1:47" x14ac:dyDescent="0.25">
      <c r="A893" s="6">
        <f t="shared" si="289"/>
        <v>0</v>
      </c>
      <c r="B893" s="6">
        <f t="shared" si="298"/>
        <v>0</v>
      </c>
      <c r="C893" s="6" t="str">
        <f t="shared" si="290"/>
        <v/>
      </c>
      <c r="D893" s="7">
        <f t="shared" si="291"/>
        <v>0</v>
      </c>
      <c r="E893" s="7">
        <f t="shared" si="299"/>
        <v>0</v>
      </c>
      <c r="F893" s="7" t="str">
        <f t="shared" si="292"/>
        <v/>
      </c>
      <c r="G893" s="6">
        <f t="shared" si="293"/>
        <v>0</v>
      </c>
      <c r="H893" s="6">
        <f t="shared" si="300"/>
        <v>0</v>
      </c>
      <c r="I893" s="6" t="str">
        <f t="shared" si="301"/>
        <v/>
      </c>
      <c r="J893" s="11">
        <v>890</v>
      </c>
      <c r="K893" s="11">
        <f>IF(IFERROR(VLOOKUP(J893,Home!$A$8:$B$1048576,1,FALSE),0)=0,0,1)</f>
        <v>0</v>
      </c>
      <c r="L893" s="129" t="e">
        <f>IF(VLOOKUP(O893,Home!$C$8:$R$207,6,FALSE)="","",VLOOKUP(O893,Home!$C$8:$R$207,6,FALSE))</f>
        <v>#N/A</v>
      </c>
      <c r="M893" s="129" t="e">
        <f t="shared" si="286"/>
        <v>#N/A</v>
      </c>
      <c r="N893" s="11">
        <f>SUM($K$4:K893)</f>
        <v>200</v>
      </c>
      <c r="O893" s="11" t="str">
        <f>IF(P893="","",IF(IFERROR(VLOOKUP(N893,Home!$C$8:$R$1048576,1,FALSE),"")=0,"",IFERROR(VLOOKUP(N893,Home!$C$8:$R$1048576,1,FALSE),"")))</f>
        <v/>
      </c>
      <c r="P893" s="11" t="str">
        <f>IF(IFERROR(VLOOKUP(W893,Home!$C$8:$R$1048576,3,FALSE),"")=0,"",IFERROR(VLOOKUP(W893,Home!$C$8:$R$1048576,3,FALSE),""))</f>
        <v/>
      </c>
      <c r="Q893" s="11" t="str">
        <f t="shared" si="305"/>
        <v/>
      </c>
      <c r="R893" s="130" t="e">
        <f>VLOOKUP(Q893,'Baggrund til lister'!$G$4:$H$15,2,FALSE)</f>
        <v>#N/A</v>
      </c>
      <c r="S893" s="11" t="str">
        <f t="shared" si="287"/>
        <v/>
      </c>
      <c r="T893" s="11" t="str">
        <f>IF(IFERROR(VLOOKUP(N893,Home!$C$8:$R$1048576,11,FALSE),"")=0,"",IFERROR(VLOOKUP(N893,Home!$C$8:$R$1048576,11,FALSE),""))</f>
        <v/>
      </c>
      <c r="U893" s="11" t="str">
        <f>IF(IFERROR(VLOOKUP(O893,Home!$C$8:$R$1048576,12,FALSE),"")=0,"",IFERROR(VLOOKUP(O893,Home!$C$8:$R$1048576,12,FALSE),""))</f>
        <v/>
      </c>
      <c r="V893" s="11" t="str">
        <f>IF(IFERROR(VLOOKUP(O893,Home!$C$8:$R$1048576,8,FALSE),"")=0,"",IFERROR(VLOOKUP(O893,Home!$C$8:$R$1048576,8,FALSE),""))</f>
        <v/>
      </c>
      <c r="W893" s="11" t="str">
        <f>IF(OR(VLOOKUP(N893,Home!$C$7:$I$207,6,FALSE)="",VLOOKUP(N893,Home!$C$7:$I$207,7,FALSE)=""),"FEJL",SUM(Baggrundsark!$K$4:K893))</f>
        <v>FEJL</v>
      </c>
      <c r="Y893">
        <v>890</v>
      </c>
      <c r="Z893" s="1"/>
      <c r="AC893" s="44"/>
      <c r="AD893">
        <f t="shared" si="294"/>
        <v>0</v>
      </c>
      <c r="AE893">
        <f>SUM($AD$4:AD893)</f>
        <v>1</v>
      </c>
      <c r="AF893" s="103" t="str">
        <f>IFERROR(VLOOKUP(AN893,Home!$C$8:$E$207,3,FALSE),"")</f>
        <v/>
      </c>
      <c r="AG893" s="103" t="str">
        <f>IFERROR(VLOOKUP(AN893,Home!$C$8:$E$207,2,FALSE),"")</f>
        <v/>
      </c>
      <c r="AH893" s="104" t="str">
        <f>IF(VLOOKUP(AE893,Home!$C$8:$I$207,6,FALSE)="","",VLOOKUP(AE893,Home!$C$8:$I$207,6,FALSE))</f>
        <v/>
      </c>
      <c r="AI893" s="104" t="e">
        <f t="shared" si="302"/>
        <v>#VALUE!</v>
      </c>
      <c r="AJ893" s="105" t="e">
        <f t="shared" si="295"/>
        <v>#VALUE!</v>
      </c>
      <c r="AK893" s="103" t="e">
        <f t="shared" si="288"/>
        <v>#VALUE!</v>
      </c>
      <c r="AL893" s="103" t="e">
        <f t="shared" si="296"/>
        <v>#VALUE!</v>
      </c>
      <c r="AN893" t="str">
        <f>IF(OR(VLOOKUP(AE893,Home!$C$8:$I$207,6,FALSE)="",VLOOKUP(AE893,Home!$C$8:$I$207,7,FALSE)=""),"FEJL",Baggrundsark!AE893)</f>
        <v>FEJL</v>
      </c>
      <c r="AO893">
        <f>IF(VLOOKUP(AE893,Home!$C$8:$N$207,12,FALSE)="Timelønnet",1,0)</f>
        <v>0</v>
      </c>
      <c r="AP893">
        <f>SUM($AO$4:AO893)*AO893</f>
        <v>0</v>
      </c>
      <c r="AQ893">
        <f t="shared" si="303"/>
        <v>1</v>
      </c>
      <c r="AR893" t="str">
        <f t="shared" si="303"/>
        <v/>
      </c>
      <c r="AS893" t="e">
        <f t="shared" si="297"/>
        <v>#VALUE!</v>
      </c>
      <c r="AT893" s="45" t="e">
        <f t="shared" si="304"/>
        <v>#VALUE!</v>
      </c>
      <c r="AU893">
        <f>VLOOKUP(AQ893,Home!$C$8:$J$207,8,FALSE)</f>
        <v>0</v>
      </c>
    </row>
    <row r="894" spans="1:47" x14ac:dyDescent="0.25">
      <c r="A894" s="6">
        <f t="shared" si="289"/>
        <v>0</v>
      </c>
      <c r="B894" s="6">
        <f t="shared" si="298"/>
        <v>0</v>
      </c>
      <c r="C894" s="6" t="str">
        <f t="shared" si="290"/>
        <v/>
      </c>
      <c r="D894" s="7">
        <f t="shared" si="291"/>
        <v>0</v>
      </c>
      <c r="E894" s="7">
        <f t="shared" si="299"/>
        <v>0</v>
      </c>
      <c r="F894" s="7" t="str">
        <f t="shared" si="292"/>
        <v/>
      </c>
      <c r="G894" s="6">
        <f t="shared" si="293"/>
        <v>0</v>
      </c>
      <c r="H894" s="6">
        <f t="shared" si="300"/>
        <v>0</v>
      </c>
      <c r="I894" s="6" t="str">
        <f t="shared" si="301"/>
        <v/>
      </c>
      <c r="J894" s="11">
        <v>891</v>
      </c>
      <c r="K894" s="11">
        <f>IF(IFERROR(VLOOKUP(J894,Home!$A$8:$B$1048576,1,FALSE),0)=0,0,1)</f>
        <v>0</v>
      </c>
      <c r="L894" s="129" t="e">
        <f>IF(VLOOKUP(O894,Home!$C$8:$R$207,6,FALSE)="","",VLOOKUP(O894,Home!$C$8:$R$207,6,FALSE))</f>
        <v>#N/A</v>
      </c>
      <c r="M894" s="129" t="e">
        <f t="shared" si="286"/>
        <v>#N/A</v>
      </c>
      <c r="N894" s="11">
        <f>SUM($K$4:K894)</f>
        <v>200</v>
      </c>
      <c r="O894" s="11" t="str">
        <f>IF(P894="","",IF(IFERROR(VLOOKUP(N894,Home!$C$8:$R$1048576,1,FALSE),"")=0,"",IFERROR(VLOOKUP(N894,Home!$C$8:$R$1048576,1,FALSE),"")))</f>
        <v/>
      </c>
      <c r="P894" s="11" t="str">
        <f>IF(IFERROR(VLOOKUP(W894,Home!$C$8:$R$1048576,3,FALSE),"")=0,"",IFERROR(VLOOKUP(W894,Home!$C$8:$R$1048576,3,FALSE),""))</f>
        <v/>
      </c>
      <c r="Q894" s="11" t="str">
        <f t="shared" si="305"/>
        <v/>
      </c>
      <c r="R894" s="130" t="e">
        <f>VLOOKUP(Q894,'Baggrund til lister'!$G$4:$H$15,2,FALSE)</f>
        <v>#N/A</v>
      </c>
      <c r="S894" s="11" t="str">
        <f t="shared" si="287"/>
        <v/>
      </c>
      <c r="T894" s="11" t="str">
        <f>IF(IFERROR(VLOOKUP(N894,Home!$C$8:$R$1048576,11,FALSE),"")=0,"",IFERROR(VLOOKUP(N894,Home!$C$8:$R$1048576,11,FALSE),""))</f>
        <v/>
      </c>
      <c r="U894" s="11" t="str">
        <f>IF(IFERROR(VLOOKUP(O894,Home!$C$8:$R$1048576,12,FALSE),"")=0,"",IFERROR(VLOOKUP(O894,Home!$C$8:$R$1048576,12,FALSE),""))</f>
        <v/>
      </c>
      <c r="V894" s="11" t="str">
        <f>IF(IFERROR(VLOOKUP(O894,Home!$C$8:$R$1048576,8,FALSE),"")=0,"",IFERROR(VLOOKUP(O894,Home!$C$8:$R$1048576,8,FALSE),""))</f>
        <v/>
      </c>
      <c r="W894" s="11" t="str">
        <f>IF(OR(VLOOKUP(N894,Home!$C$7:$I$207,6,FALSE)="",VLOOKUP(N894,Home!$C$7:$I$207,7,FALSE)=""),"FEJL",SUM(Baggrundsark!$K$4:K894))</f>
        <v>FEJL</v>
      </c>
      <c r="Y894">
        <v>891</v>
      </c>
      <c r="Z894" s="1"/>
      <c r="AC894" s="44"/>
      <c r="AD894">
        <f t="shared" si="294"/>
        <v>0</v>
      </c>
      <c r="AE894">
        <f>SUM($AD$4:AD894)</f>
        <v>1</v>
      </c>
      <c r="AF894" s="103" t="str">
        <f>IFERROR(VLOOKUP(AN894,Home!$C$8:$E$207,3,FALSE),"")</f>
        <v/>
      </c>
      <c r="AG894" s="103" t="str">
        <f>IFERROR(VLOOKUP(AN894,Home!$C$8:$E$207,2,FALSE),"")</f>
        <v/>
      </c>
      <c r="AH894" s="104" t="str">
        <f>IF(VLOOKUP(AE894,Home!$C$8:$I$207,6,FALSE)="","",VLOOKUP(AE894,Home!$C$8:$I$207,6,FALSE))</f>
        <v/>
      </c>
      <c r="AI894" s="104" t="e">
        <f t="shared" si="302"/>
        <v>#VALUE!</v>
      </c>
      <c r="AJ894" s="105" t="e">
        <f t="shared" si="295"/>
        <v>#VALUE!</v>
      </c>
      <c r="AK894" s="103" t="e">
        <f t="shared" si="288"/>
        <v>#VALUE!</v>
      </c>
      <c r="AL894" s="103" t="e">
        <f t="shared" si="296"/>
        <v>#VALUE!</v>
      </c>
      <c r="AN894" t="str">
        <f>IF(OR(VLOOKUP(AE894,Home!$C$8:$I$207,6,FALSE)="",VLOOKUP(AE894,Home!$C$8:$I$207,7,FALSE)=""),"FEJL",Baggrundsark!AE894)</f>
        <v>FEJL</v>
      </c>
      <c r="AO894">
        <f>IF(VLOOKUP(AE894,Home!$C$8:$N$207,12,FALSE)="Timelønnet",1,0)</f>
        <v>0</v>
      </c>
      <c r="AP894">
        <f>SUM($AO$4:AO894)*AO894</f>
        <v>0</v>
      </c>
      <c r="AQ894">
        <f t="shared" si="303"/>
        <v>1</v>
      </c>
      <c r="AR894" t="str">
        <f t="shared" si="303"/>
        <v/>
      </c>
      <c r="AS894" t="e">
        <f t="shared" si="297"/>
        <v>#VALUE!</v>
      </c>
      <c r="AT894" s="45" t="e">
        <f t="shared" si="304"/>
        <v>#VALUE!</v>
      </c>
      <c r="AU894">
        <f>VLOOKUP(AQ894,Home!$C$8:$J$207,8,FALSE)</f>
        <v>0</v>
      </c>
    </row>
    <row r="895" spans="1:47" x14ac:dyDescent="0.25">
      <c r="A895" s="6">
        <f t="shared" si="289"/>
        <v>0</v>
      </c>
      <c r="B895" s="6">
        <f t="shared" si="298"/>
        <v>0</v>
      </c>
      <c r="C895" s="6" t="str">
        <f t="shared" si="290"/>
        <v/>
      </c>
      <c r="D895" s="7">
        <f t="shared" si="291"/>
        <v>0</v>
      </c>
      <c r="E895" s="7">
        <f t="shared" si="299"/>
        <v>0</v>
      </c>
      <c r="F895" s="7" t="str">
        <f t="shared" si="292"/>
        <v/>
      </c>
      <c r="G895" s="6">
        <f t="shared" si="293"/>
        <v>0</v>
      </c>
      <c r="H895" s="6">
        <f t="shared" si="300"/>
        <v>0</v>
      </c>
      <c r="I895" s="6" t="str">
        <f t="shared" si="301"/>
        <v/>
      </c>
      <c r="J895" s="11">
        <v>892</v>
      </c>
      <c r="K895" s="11">
        <f>IF(IFERROR(VLOOKUP(J895,Home!$A$8:$B$1048576,1,FALSE),0)=0,0,1)</f>
        <v>0</v>
      </c>
      <c r="L895" s="129" t="e">
        <f>IF(VLOOKUP(O895,Home!$C$8:$R$207,6,FALSE)="","",VLOOKUP(O895,Home!$C$8:$R$207,6,FALSE))</f>
        <v>#N/A</v>
      </c>
      <c r="M895" s="129" t="e">
        <f t="shared" si="286"/>
        <v>#N/A</v>
      </c>
      <c r="N895" s="11">
        <f>SUM($K$4:K895)</f>
        <v>200</v>
      </c>
      <c r="O895" s="11" t="str">
        <f>IF(P895="","",IF(IFERROR(VLOOKUP(N895,Home!$C$8:$R$1048576,1,FALSE),"")=0,"",IFERROR(VLOOKUP(N895,Home!$C$8:$R$1048576,1,FALSE),"")))</f>
        <v/>
      </c>
      <c r="P895" s="11" t="str">
        <f>IF(IFERROR(VLOOKUP(W895,Home!$C$8:$R$1048576,3,FALSE),"")=0,"",IFERROR(VLOOKUP(W895,Home!$C$8:$R$1048576,3,FALSE),""))</f>
        <v/>
      </c>
      <c r="Q895" s="11" t="str">
        <f t="shared" si="305"/>
        <v/>
      </c>
      <c r="R895" s="130" t="e">
        <f>VLOOKUP(Q895,'Baggrund til lister'!$G$4:$H$15,2,FALSE)</f>
        <v>#N/A</v>
      </c>
      <c r="S895" s="11" t="str">
        <f t="shared" si="287"/>
        <v/>
      </c>
      <c r="T895" s="11" t="str">
        <f>IF(IFERROR(VLOOKUP(N895,Home!$C$8:$R$1048576,11,FALSE),"")=0,"",IFERROR(VLOOKUP(N895,Home!$C$8:$R$1048576,11,FALSE),""))</f>
        <v/>
      </c>
      <c r="U895" s="11" t="str">
        <f>IF(IFERROR(VLOOKUP(O895,Home!$C$8:$R$1048576,12,FALSE),"")=0,"",IFERROR(VLOOKUP(O895,Home!$C$8:$R$1048576,12,FALSE),""))</f>
        <v/>
      </c>
      <c r="V895" s="11" t="str">
        <f>IF(IFERROR(VLOOKUP(O895,Home!$C$8:$R$1048576,8,FALSE),"")=0,"",IFERROR(VLOOKUP(O895,Home!$C$8:$R$1048576,8,FALSE),""))</f>
        <v/>
      </c>
      <c r="W895" s="11" t="str">
        <f>IF(OR(VLOOKUP(N895,Home!$C$7:$I$207,6,FALSE)="",VLOOKUP(N895,Home!$C$7:$I$207,7,FALSE)=""),"FEJL",SUM(Baggrundsark!$K$4:K895))</f>
        <v>FEJL</v>
      </c>
      <c r="Y895">
        <v>892</v>
      </c>
      <c r="Z895" s="1"/>
      <c r="AC895" s="44"/>
      <c r="AD895">
        <f t="shared" si="294"/>
        <v>0</v>
      </c>
      <c r="AE895">
        <f>SUM($AD$4:AD895)</f>
        <v>1</v>
      </c>
      <c r="AF895" s="103" t="str">
        <f>IFERROR(VLOOKUP(AN895,Home!$C$8:$E$207,3,FALSE),"")</f>
        <v/>
      </c>
      <c r="AG895" s="103" t="str">
        <f>IFERROR(VLOOKUP(AN895,Home!$C$8:$E$207,2,FALSE),"")</f>
        <v/>
      </c>
      <c r="AH895" s="104" t="str">
        <f>IF(VLOOKUP(AE895,Home!$C$8:$I$207,6,FALSE)="","",VLOOKUP(AE895,Home!$C$8:$I$207,6,FALSE))</f>
        <v/>
      </c>
      <c r="AI895" s="104" t="e">
        <f t="shared" si="302"/>
        <v>#VALUE!</v>
      </c>
      <c r="AJ895" s="105" t="e">
        <f t="shared" si="295"/>
        <v>#VALUE!</v>
      </c>
      <c r="AK895" s="103" t="e">
        <f t="shared" si="288"/>
        <v>#VALUE!</v>
      </c>
      <c r="AL895" s="103" t="e">
        <f t="shared" si="296"/>
        <v>#VALUE!</v>
      </c>
      <c r="AN895" t="str">
        <f>IF(OR(VLOOKUP(AE895,Home!$C$8:$I$207,6,FALSE)="",VLOOKUP(AE895,Home!$C$8:$I$207,7,FALSE)=""),"FEJL",Baggrundsark!AE895)</f>
        <v>FEJL</v>
      </c>
      <c r="AO895">
        <f>IF(VLOOKUP(AE895,Home!$C$8:$N$207,12,FALSE)="Timelønnet",1,0)</f>
        <v>0</v>
      </c>
      <c r="AP895">
        <f>SUM($AO$4:AO895)*AO895</f>
        <v>0</v>
      </c>
      <c r="AQ895">
        <f t="shared" si="303"/>
        <v>1</v>
      </c>
      <c r="AR895" t="str">
        <f t="shared" si="303"/>
        <v/>
      </c>
      <c r="AS895" t="e">
        <f t="shared" si="297"/>
        <v>#VALUE!</v>
      </c>
      <c r="AT895" s="45" t="e">
        <f t="shared" si="304"/>
        <v>#VALUE!</v>
      </c>
      <c r="AU895">
        <f>VLOOKUP(AQ895,Home!$C$8:$J$207,8,FALSE)</f>
        <v>0</v>
      </c>
    </row>
    <row r="896" spans="1:47" x14ac:dyDescent="0.25">
      <c r="A896" s="6">
        <f t="shared" si="289"/>
        <v>0</v>
      </c>
      <c r="B896" s="6">
        <f t="shared" si="298"/>
        <v>0</v>
      </c>
      <c r="C896" s="6" t="str">
        <f t="shared" si="290"/>
        <v/>
      </c>
      <c r="D896" s="7">
        <f t="shared" si="291"/>
        <v>0</v>
      </c>
      <c r="E896" s="7">
        <f t="shared" si="299"/>
        <v>0</v>
      </c>
      <c r="F896" s="7" t="str">
        <f t="shared" si="292"/>
        <v/>
      </c>
      <c r="G896" s="6">
        <f t="shared" si="293"/>
        <v>0</v>
      </c>
      <c r="H896" s="6">
        <f t="shared" si="300"/>
        <v>0</v>
      </c>
      <c r="I896" s="6" t="str">
        <f t="shared" si="301"/>
        <v/>
      </c>
      <c r="J896" s="11">
        <v>893</v>
      </c>
      <c r="K896" s="11">
        <f>IF(IFERROR(VLOOKUP(J896,Home!$A$8:$B$1048576,1,FALSE),0)=0,0,1)</f>
        <v>0</v>
      </c>
      <c r="L896" s="129" t="e">
        <f>IF(VLOOKUP(O896,Home!$C$8:$R$207,6,FALSE)="","",VLOOKUP(O896,Home!$C$8:$R$207,6,FALSE))</f>
        <v>#N/A</v>
      </c>
      <c r="M896" s="129" t="e">
        <f t="shared" si="286"/>
        <v>#N/A</v>
      </c>
      <c r="N896" s="11">
        <f>SUM($K$4:K896)</f>
        <v>200</v>
      </c>
      <c r="O896" s="11" t="str">
        <f>IF(P896="","",IF(IFERROR(VLOOKUP(N896,Home!$C$8:$R$1048576,1,FALSE),"")=0,"",IFERROR(VLOOKUP(N896,Home!$C$8:$R$1048576,1,FALSE),"")))</f>
        <v/>
      </c>
      <c r="P896" s="11" t="str">
        <f>IF(IFERROR(VLOOKUP(W896,Home!$C$8:$R$1048576,3,FALSE),"")=0,"",IFERROR(VLOOKUP(W896,Home!$C$8:$R$1048576,3,FALSE),""))</f>
        <v/>
      </c>
      <c r="Q896" s="11" t="str">
        <f t="shared" si="305"/>
        <v/>
      </c>
      <c r="R896" s="130" t="e">
        <f>VLOOKUP(Q896,'Baggrund til lister'!$G$4:$H$15,2,FALSE)</f>
        <v>#N/A</v>
      </c>
      <c r="S896" s="11" t="str">
        <f t="shared" si="287"/>
        <v/>
      </c>
      <c r="T896" s="11" t="str">
        <f>IF(IFERROR(VLOOKUP(N896,Home!$C$8:$R$1048576,11,FALSE),"")=0,"",IFERROR(VLOOKUP(N896,Home!$C$8:$R$1048576,11,FALSE),""))</f>
        <v/>
      </c>
      <c r="U896" s="11" t="str">
        <f>IF(IFERROR(VLOOKUP(O896,Home!$C$8:$R$1048576,12,FALSE),"")=0,"",IFERROR(VLOOKUP(O896,Home!$C$8:$R$1048576,12,FALSE),""))</f>
        <v/>
      </c>
      <c r="V896" s="11" t="str">
        <f>IF(IFERROR(VLOOKUP(O896,Home!$C$8:$R$1048576,8,FALSE),"")=0,"",IFERROR(VLOOKUP(O896,Home!$C$8:$R$1048576,8,FALSE),""))</f>
        <v/>
      </c>
      <c r="W896" s="11" t="str">
        <f>IF(OR(VLOOKUP(N896,Home!$C$7:$I$207,6,FALSE)="",VLOOKUP(N896,Home!$C$7:$I$207,7,FALSE)=""),"FEJL",SUM(Baggrundsark!$K$4:K896))</f>
        <v>FEJL</v>
      </c>
      <c r="Y896">
        <v>893</v>
      </c>
      <c r="Z896" s="1"/>
      <c r="AC896" s="44"/>
      <c r="AD896">
        <f t="shared" si="294"/>
        <v>0</v>
      </c>
      <c r="AE896">
        <f>SUM($AD$4:AD896)</f>
        <v>1</v>
      </c>
      <c r="AF896" s="103" t="str">
        <f>IFERROR(VLOOKUP(AN896,Home!$C$8:$E$207,3,FALSE),"")</f>
        <v/>
      </c>
      <c r="AG896" s="103" t="str">
        <f>IFERROR(VLOOKUP(AN896,Home!$C$8:$E$207,2,FALSE),"")</f>
        <v/>
      </c>
      <c r="AH896" s="104" t="str">
        <f>IF(VLOOKUP(AE896,Home!$C$8:$I$207,6,FALSE)="","",VLOOKUP(AE896,Home!$C$8:$I$207,6,FALSE))</f>
        <v/>
      </c>
      <c r="AI896" s="104" t="e">
        <f t="shared" si="302"/>
        <v>#VALUE!</v>
      </c>
      <c r="AJ896" s="105" t="e">
        <f t="shared" si="295"/>
        <v>#VALUE!</v>
      </c>
      <c r="AK896" s="103" t="e">
        <f t="shared" si="288"/>
        <v>#VALUE!</v>
      </c>
      <c r="AL896" s="103" t="e">
        <f t="shared" si="296"/>
        <v>#VALUE!</v>
      </c>
      <c r="AN896" t="str">
        <f>IF(OR(VLOOKUP(AE896,Home!$C$8:$I$207,6,FALSE)="",VLOOKUP(AE896,Home!$C$8:$I$207,7,FALSE)=""),"FEJL",Baggrundsark!AE896)</f>
        <v>FEJL</v>
      </c>
      <c r="AO896">
        <f>IF(VLOOKUP(AE896,Home!$C$8:$N$207,12,FALSE)="Timelønnet",1,0)</f>
        <v>0</v>
      </c>
      <c r="AP896">
        <f>SUM($AO$4:AO896)*AO896</f>
        <v>0</v>
      </c>
      <c r="AQ896">
        <f t="shared" si="303"/>
        <v>1</v>
      </c>
      <c r="AR896" t="str">
        <f t="shared" si="303"/>
        <v/>
      </c>
      <c r="AS896" t="e">
        <f t="shared" si="297"/>
        <v>#VALUE!</v>
      </c>
      <c r="AT896" s="45" t="e">
        <f t="shared" si="304"/>
        <v>#VALUE!</v>
      </c>
      <c r="AU896">
        <f>VLOOKUP(AQ896,Home!$C$8:$J$207,8,FALSE)</f>
        <v>0</v>
      </c>
    </row>
    <row r="897" spans="1:47" x14ac:dyDescent="0.25">
      <c r="A897" s="6">
        <f t="shared" si="289"/>
        <v>0</v>
      </c>
      <c r="B897" s="6">
        <f t="shared" si="298"/>
        <v>0</v>
      </c>
      <c r="C897" s="6" t="str">
        <f t="shared" si="290"/>
        <v/>
      </c>
      <c r="D897" s="7">
        <f t="shared" si="291"/>
        <v>0</v>
      </c>
      <c r="E897" s="7">
        <f t="shared" si="299"/>
        <v>0</v>
      </c>
      <c r="F897" s="7" t="str">
        <f t="shared" si="292"/>
        <v/>
      </c>
      <c r="G897" s="6">
        <f t="shared" si="293"/>
        <v>0</v>
      </c>
      <c r="H897" s="6">
        <f t="shared" si="300"/>
        <v>0</v>
      </c>
      <c r="I897" s="6" t="str">
        <f t="shared" si="301"/>
        <v/>
      </c>
      <c r="J897" s="11">
        <v>894</v>
      </c>
      <c r="K897" s="11">
        <f>IF(IFERROR(VLOOKUP(J897,Home!$A$8:$B$1048576,1,FALSE),0)=0,0,1)</f>
        <v>0</v>
      </c>
      <c r="L897" s="129" t="e">
        <f>IF(VLOOKUP(O897,Home!$C$8:$R$207,6,FALSE)="","",VLOOKUP(O897,Home!$C$8:$R$207,6,FALSE))</f>
        <v>#N/A</v>
      </c>
      <c r="M897" s="129" t="e">
        <f t="shared" si="286"/>
        <v>#N/A</v>
      </c>
      <c r="N897" s="11">
        <f>SUM($K$4:K897)</f>
        <v>200</v>
      </c>
      <c r="O897" s="11" t="str">
        <f>IF(P897="","",IF(IFERROR(VLOOKUP(N897,Home!$C$8:$R$1048576,1,FALSE),"")=0,"",IFERROR(VLOOKUP(N897,Home!$C$8:$R$1048576,1,FALSE),"")))</f>
        <v/>
      </c>
      <c r="P897" s="11" t="str">
        <f>IF(IFERROR(VLOOKUP(W897,Home!$C$8:$R$1048576,3,FALSE),"")=0,"",IFERROR(VLOOKUP(W897,Home!$C$8:$R$1048576,3,FALSE),""))</f>
        <v/>
      </c>
      <c r="Q897" s="11" t="str">
        <f t="shared" si="305"/>
        <v/>
      </c>
      <c r="R897" s="130" t="e">
        <f>VLOOKUP(Q897,'Baggrund til lister'!$G$4:$H$15,2,FALSE)</f>
        <v>#N/A</v>
      </c>
      <c r="S897" s="11" t="str">
        <f t="shared" si="287"/>
        <v/>
      </c>
      <c r="T897" s="11" t="str">
        <f>IF(IFERROR(VLOOKUP(N897,Home!$C$8:$R$1048576,11,FALSE),"")=0,"",IFERROR(VLOOKUP(N897,Home!$C$8:$R$1048576,11,FALSE),""))</f>
        <v/>
      </c>
      <c r="U897" s="11" t="str">
        <f>IF(IFERROR(VLOOKUP(O897,Home!$C$8:$R$1048576,12,FALSE),"")=0,"",IFERROR(VLOOKUP(O897,Home!$C$8:$R$1048576,12,FALSE),""))</f>
        <v/>
      </c>
      <c r="V897" s="11" t="str">
        <f>IF(IFERROR(VLOOKUP(O897,Home!$C$8:$R$1048576,8,FALSE),"")=0,"",IFERROR(VLOOKUP(O897,Home!$C$8:$R$1048576,8,FALSE),""))</f>
        <v/>
      </c>
      <c r="W897" s="11" t="str">
        <f>IF(OR(VLOOKUP(N897,Home!$C$7:$I$207,6,FALSE)="",VLOOKUP(N897,Home!$C$7:$I$207,7,FALSE)=""),"FEJL",SUM(Baggrundsark!$K$4:K897))</f>
        <v>FEJL</v>
      </c>
      <c r="Y897">
        <v>894</v>
      </c>
      <c r="Z897" s="1"/>
      <c r="AC897" s="44"/>
      <c r="AD897">
        <f t="shared" si="294"/>
        <v>0</v>
      </c>
      <c r="AE897">
        <f>SUM($AD$4:AD897)</f>
        <v>1</v>
      </c>
      <c r="AF897" s="103" t="str">
        <f>IFERROR(VLOOKUP(AN897,Home!$C$8:$E$207,3,FALSE),"")</f>
        <v/>
      </c>
      <c r="AG897" s="103" t="str">
        <f>IFERROR(VLOOKUP(AN897,Home!$C$8:$E$207,2,FALSE),"")</f>
        <v/>
      </c>
      <c r="AH897" s="104" t="str">
        <f>IF(VLOOKUP(AE897,Home!$C$8:$I$207,6,FALSE)="","",VLOOKUP(AE897,Home!$C$8:$I$207,6,FALSE))</f>
        <v/>
      </c>
      <c r="AI897" s="104" t="e">
        <f t="shared" si="302"/>
        <v>#VALUE!</v>
      </c>
      <c r="AJ897" s="105" t="e">
        <f t="shared" si="295"/>
        <v>#VALUE!</v>
      </c>
      <c r="AK897" s="103" t="e">
        <f t="shared" si="288"/>
        <v>#VALUE!</v>
      </c>
      <c r="AL897" s="103" t="e">
        <f t="shared" si="296"/>
        <v>#VALUE!</v>
      </c>
      <c r="AN897" t="str">
        <f>IF(OR(VLOOKUP(AE897,Home!$C$8:$I$207,6,FALSE)="",VLOOKUP(AE897,Home!$C$8:$I$207,7,FALSE)=""),"FEJL",Baggrundsark!AE897)</f>
        <v>FEJL</v>
      </c>
      <c r="AO897">
        <f>IF(VLOOKUP(AE897,Home!$C$8:$N$207,12,FALSE)="Timelønnet",1,0)</f>
        <v>0</v>
      </c>
      <c r="AP897">
        <f>SUM($AO$4:AO897)*AO897</f>
        <v>0</v>
      </c>
      <c r="AQ897">
        <f t="shared" si="303"/>
        <v>1</v>
      </c>
      <c r="AR897" t="str">
        <f t="shared" si="303"/>
        <v/>
      </c>
      <c r="AS897" t="e">
        <f t="shared" si="297"/>
        <v>#VALUE!</v>
      </c>
      <c r="AT897" s="45" t="e">
        <f t="shared" si="304"/>
        <v>#VALUE!</v>
      </c>
      <c r="AU897">
        <f>VLOOKUP(AQ897,Home!$C$8:$J$207,8,FALSE)</f>
        <v>0</v>
      </c>
    </row>
    <row r="898" spans="1:47" x14ac:dyDescent="0.25">
      <c r="A898" s="6">
        <f t="shared" si="289"/>
        <v>0</v>
      </c>
      <c r="B898" s="6">
        <f t="shared" si="298"/>
        <v>0</v>
      </c>
      <c r="C898" s="6" t="str">
        <f t="shared" si="290"/>
        <v/>
      </c>
      <c r="D898" s="7">
        <f t="shared" si="291"/>
        <v>0</v>
      </c>
      <c r="E898" s="7">
        <f t="shared" si="299"/>
        <v>0</v>
      </c>
      <c r="F898" s="7" t="str">
        <f t="shared" si="292"/>
        <v/>
      </c>
      <c r="G898" s="6">
        <f t="shared" si="293"/>
        <v>0</v>
      </c>
      <c r="H898" s="6">
        <f t="shared" si="300"/>
        <v>0</v>
      </c>
      <c r="I898" s="6" t="str">
        <f t="shared" si="301"/>
        <v/>
      </c>
      <c r="J898" s="11">
        <v>895</v>
      </c>
      <c r="K898" s="11">
        <f>IF(IFERROR(VLOOKUP(J898,Home!$A$8:$B$1048576,1,FALSE),0)=0,0,1)</f>
        <v>0</v>
      </c>
      <c r="L898" s="129" t="e">
        <f>IF(VLOOKUP(O898,Home!$C$8:$R$207,6,FALSE)="","",VLOOKUP(O898,Home!$C$8:$R$207,6,FALSE))</f>
        <v>#N/A</v>
      </c>
      <c r="M898" s="129" t="e">
        <f t="shared" si="286"/>
        <v>#N/A</v>
      </c>
      <c r="N898" s="11">
        <f>SUM($K$4:K898)</f>
        <v>200</v>
      </c>
      <c r="O898" s="11" t="str">
        <f>IF(P898="","",IF(IFERROR(VLOOKUP(N898,Home!$C$8:$R$1048576,1,FALSE),"")=0,"",IFERROR(VLOOKUP(N898,Home!$C$8:$R$1048576,1,FALSE),"")))</f>
        <v/>
      </c>
      <c r="P898" s="11" t="str">
        <f>IF(IFERROR(VLOOKUP(W898,Home!$C$8:$R$1048576,3,FALSE),"")=0,"",IFERROR(VLOOKUP(W898,Home!$C$8:$R$1048576,3,FALSE),""))</f>
        <v/>
      </c>
      <c r="Q898" s="11" t="str">
        <f t="shared" si="305"/>
        <v/>
      </c>
      <c r="R898" s="130" t="e">
        <f>VLOOKUP(Q898,'Baggrund til lister'!$G$4:$H$15,2,FALSE)</f>
        <v>#N/A</v>
      </c>
      <c r="S898" s="11" t="str">
        <f t="shared" si="287"/>
        <v/>
      </c>
      <c r="T898" s="11" t="str">
        <f>IF(IFERROR(VLOOKUP(N898,Home!$C$8:$R$1048576,11,FALSE),"")=0,"",IFERROR(VLOOKUP(N898,Home!$C$8:$R$1048576,11,FALSE),""))</f>
        <v/>
      </c>
      <c r="U898" s="11" t="str">
        <f>IF(IFERROR(VLOOKUP(O898,Home!$C$8:$R$1048576,12,FALSE),"")=0,"",IFERROR(VLOOKUP(O898,Home!$C$8:$R$1048576,12,FALSE),""))</f>
        <v/>
      </c>
      <c r="V898" s="11" t="str">
        <f>IF(IFERROR(VLOOKUP(O898,Home!$C$8:$R$1048576,8,FALSE),"")=0,"",IFERROR(VLOOKUP(O898,Home!$C$8:$R$1048576,8,FALSE),""))</f>
        <v/>
      </c>
      <c r="W898" s="11" t="str">
        <f>IF(OR(VLOOKUP(N898,Home!$C$7:$I$207,6,FALSE)="",VLOOKUP(N898,Home!$C$7:$I$207,7,FALSE)=""),"FEJL",SUM(Baggrundsark!$K$4:K898))</f>
        <v>FEJL</v>
      </c>
      <c r="Y898">
        <v>895</v>
      </c>
      <c r="Z898" s="1"/>
      <c r="AC898" s="44"/>
      <c r="AD898">
        <f t="shared" si="294"/>
        <v>0</v>
      </c>
      <c r="AE898">
        <f>SUM($AD$4:AD898)</f>
        <v>1</v>
      </c>
      <c r="AF898" s="103" t="str">
        <f>IFERROR(VLOOKUP(AN898,Home!$C$8:$E$207,3,FALSE),"")</f>
        <v/>
      </c>
      <c r="AG898" s="103" t="str">
        <f>IFERROR(VLOOKUP(AN898,Home!$C$8:$E$207,2,FALSE),"")</f>
        <v/>
      </c>
      <c r="AH898" s="104" t="str">
        <f>IF(VLOOKUP(AE898,Home!$C$8:$I$207,6,FALSE)="","",VLOOKUP(AE898,Home!$C$8:$I$207,6,FALSE))</f>
        <v/>
      </c>
      <c r="AI898" s="104" t="e">
        <f t="shared" si="302"/>
        <v>#VALUE!</v>
      </c>
      <c r="AJ898" s="105" t="e">
        <f t="shared" si="295"/>
        <v>#VALUE!</v>
      </c>
      <c r="AK898" s="103" t="e">
        <f t="shared" si="288"/>
        <v>#VALUE!</v>
      </c>
      <c r="AL898" s="103" t="e">
        <f t="shared" si="296"/>
        <v>#VALUE!</v>
      </c>
      <c r="AN898" t="str">
        <f>IF(OR(VLOOKUP(AE898,Home!$C$8:$I$207,6,FALSE)="",VLOOKUP(AE898,Home!$C$8:$I$207,7,FALSE)=""),"FEJL",Baggrundsark!AE898)</f>
        <v>FEJL</v>
      </c>
      <c r="AO898">
        <f>IF(VLOOKUP(AE898,Home!$C$8:$N$207,12,FALSE)="Timelønnet",1,0)</f>
        <v>0</v>
      </c>
      <c r="AP898">
        <f>SUM($AO$4:AO898)*AO898</f>
        <v>0</v>
      </c>
      <c r="AQ898">
        <f t="shared" si="303"/>
        <v>1</v>
      </c>
      <c r="AR898" t="str">
        <f t="shared" si="303"/>
        <v/>
      </c>
      <c r="AS898" t="e">
        <f t="shared" si="297"/>
        <v>#VALUE!</v>
      </c>
      <c r="AT898" s="45" t="e">
        <f t="shared" si="304"/>
        <v>#VALUE!</v>
      </c>
      <c r="AU898">
        <f>VLOOKUP(AQ898,Home!$C$8:$J$207,8,FALSE)</f>
        <v>0</v>
      </c>
    </row>
    <row r="899" spans="1:47" x14ac:dyDescent="0.25">
      <c r="A899" s="6">
        <f t="shared" si="289"/>
        <v>0</v>
      </c>
      <c r="B899" s="6">
        <f t="shared" si="298"/>
        <v>0</v>
      </c>
      <c r="C899" s="6" t="str">
        <f t="shared" si="290"/>
        <v/>
      </c>
      <c r="D899" s="7">
        <f t="shared" si="291"/>
        <v>0</v>
      </c>
      <c r="E899" s="7">
        <f t="shared" si="299"/>
        <v>0</v>
      </c>
      <c r="F899" s="7" t="str">
        <f t="shared" si="292"/>
        <v/>
      </c>
      <c r="G899" s="6">
        <f t="shared" si="293"/>
        <v>0</v>
      </c>
      <c r="H899" s="6">
        <f t="shared" si="300"/>
        <v>0</v>
      </c>
      <c r="I899" s="6" t="str">
        <f t="shared" si="301"/>
        <v/>
      </c>
      <c r="J899" s="11">
        <v>896</v>
      </c>
      <c r="K899" s="11">
        <f>IF(IFERROR(VLOOKUP(J899,Home!$A$8:$B$1048576,1,FALSE),0)=0,0,1)</f>
        <v>0</v>
      </c>
      <c r="L899" s="129" t="e">
        <f>IF(VLOOKUP(O899,Home!$C$8:$R$207,6,FALSE)="","",VLOOKUP(O899,Home!$C$8:$R$207,6,FALSE))</f>
        <v>#N/A</v>
      </c>
      <c r="M899" s="129" t="e">
        <f t="shared" si="286"/>
        <v>#N/A</v>
      </c>
      <c r="N899" s="11">
        <f>SUM($K$4:K899)</f>
        <v>200</v>
      </c>
      <c r="O899" s="11" t="str">
        <f>IF(P899="","",IF(IFERROR(VLOOKUP(N899,Home!$C$8:$R$1048576,1,FALSE),"")=0,"",IFERROR(VLOOKUP(N899,Home!$C$8:$R$1048576,1,FALSE),"")))</f>
        <v/>
      </c>
      <c r="P899" s="11" t="str">
        <f>IF(IFERROR(VLOOKUP(W899,Home!$C$8:$R$1048576,3,FALSE),"")=0,"",IFERROR(VLOOKUP(W899,Home!$C$8:$R$1048576,3,FALSE),""))</f>
        <v/>
      </c>
      <c r="Q899" s="11" t="str">
        <f t="shared" si="305"/>
        <v/>
      </c>
      <c r="R899" s="130" t="e">
        <f>VLOOKUP(Q899,'Baggrund til lister'!$G$4:$H$15,2,FALSE)</f>
        <v>#N/A</v>
      </c>
      <c r="S899" s="11" t="str">
        <f t="shared" si="287"/>
        <v/>
      </c>
      <c r="T899" s="11" t="str">
        <f>IF(IFERROR(VLOOKUP(N899,Home!$C$8:$R$1048576,11,FALSE),"")=0,"",IFERROR(VLOOKUP(N899,Home!$C$8:$R$1048576,11,FALSE),""))</f>
        <v/>
      </c>
      <c r="U899" s="11" t="str">
        <f>IF(IFERROR(VLOOKUP(O899,Home!$C$8:$R$1048576,12,FALSE),"")=0,"",IFERROR(VLOOKUP(O899,Home!$C$8:$R$1048576,12,FALSE),""))</f>
        <v/>
      </c>
      <c r="V899" s="11" t="str">
        <f>IF(IFERROR(VLOOKUP(O899,Home!$C$8:$R$1048576,8,FALSE),"")=0,"",IFERROR(VLOOKUP(O899,Home!$C$8:$R$1048576,8,FALSE),""))</f>
        <v/>
      </c>
      <c r="W899" s="11" t="str">
        <f>IF(OR(VLOOKUP(N899,Home!$C$7:$I$207,6,FALSE)="",VLOOKUP(N899,Home!$C$7:$I$207,7,FALSE)=""),"FEJL",SUM(Baggrundsark!$K$4:K899))</f>
        <v>FEJL</v>
      </c>
      <c r="Y899">
        <v>896</v>
      </c>
      <c r="Z899" s="1"/>
      <c r="AC899" s="44"/>
      <c r="AD899">
        <f t="shared" si="294"/>
        <v>0</v>
      </c>
      <c r="AE899">
        <f>SUM($AD$4:AD899)</f>
        <v>1</v>
      </c>
      <c r="AF899" s="103" t="str">
        <f>IFERROR(VLOOKUP(AN899,Home!$C$8:$E$207,3,FALSE),"")</f>
        <v/>
      </c>
      <c r="AG899" s="103" t="str">
        <f>IFERROR(VLOOKUP(AN899,Home!$C$8:$E$207,2,FALSE),"")</f>
        <v/>
      </c>
      <c r="AH899" s="104" t="str">
        <f>IF(VLOOKUP(AE899,Home!$C$8:$I$207,6,FALSE)="","",VLOOKUP(AE899,Home!$C$8:$I$207,6,FALSE))</f>
        <v/>
      </c>
      <c r="AI899" s="104" t="e">
        <f t="shared" si="302"/>
        <v>#VALUE!</v>
      </c>
      <c r="AJ899" s="105" t="e">
        <f t="shared" si="295"/>
        <v>#VALUE!</v>
      </c>
      <c r="AK899" s="103" t="e">
        <f t="shared" si="288"/>
        <v>#VALUE!</v>
      </c>
      <c r="AL899" s="103" t="e">
        <f t="shared" si="296"/>
        <v>#VALUE!</v>
      </c>
      <c r="AN899" t="str">
        <f>IF(OR(VLOOKUP(AE899,Home!$C$8:$I$207,6,FALSE)="",VLOOKUP(AE899,Home!$C$8:$I$207,7,FALSE)=""),"FEJL",Baggrundsark!AE899)</f>
        <v>FEJL</v>
      </c>
      <c r="AO899">
        <f>IF(VLOOKUP(AE899,Home!$C$8:$N$207,12,FALSE)="Timelønnet",1,0)</f>
        <v>0</v>
      </c>
      <c r="AP899">
        <f>SUM($AO$4:AO899)*AO899</f>
        <v>0</v>
      </c>
      <c r="AQ899">
        <f t="shared" si="303"/>
        <v>1</v>
      </c>
      <c r="AR899" t="str">
        <f t="shared" si="303"/>
        <v/>
      </c>
      <c r="AS899" t="e">
        <f t="shared" si="297"/>
        <v>#VALUE!</v>
      </c>
      <c r="AT899" s="45" t="e">
        <f t="shared" si="304"/>
        <v>#VALUE!</v>
      </c>
      <c r="AU899">
        <f>VLOOKUP(AQ899,Home!$C$8:$J$207,8,FALSE)</f>
        <v>0</v>
      </c>
    </row>
    <row r="900" spans="1:47" x14ac:dyDescent="0.25">
      <c r="A900" s="6">
        <f t="shared" si="289"/>
        <v>0</v>
      </c>
      <c r="B900" s="6">
        <f t="shared" si="298"/>
        <v>0</v>
      </c>
      <c r="C900" s="6" t="str">
        <f t="shared" si="290"/>
        <v/>
      </c>
      <c r="D900" s="7">
        <f t="shared" si="291"/>
        <v>0</v>
      </c>
      <c r="E900" s="7">
        <f t="shared" si="299"/>
        <v>0</v>
      </c>
      <c r="F900" s="7" t="str">
        <f t="shared" si="292"/>
        <v/>
      </c>
      <c r="G900" s="6">
        <f t="shared" si="293"/>
        <v>0</v>
      </c>
      <c r="H900" s="6">
        <f t="shared" si="300"/>
        <v>0</v>
      </c>
      <c r="I900" s="6" t="str">
        <f t="shared" si="301"/>
        <v/>
      </c>
      <c r="J900" s="11">
        <v>897</v>
      </c>
      <c r="K900" s="11">
        <f>IF(IFERROR(VLOOKUP(J900,Home!$A$8:$B$1048576,1,FALSE),0)=0,0,1)</f>
        <v>0</v>
      </c>
      <c r="L900" s="129" t="e">
        <f>IF(VLOOKUP(O900,Home!$C$8:$R$207,6,FALSE)="","",VLOOKUP(O900,Home!$C$8:$R$207,6,FALSE))</f>
        <v>#N/A</v>
      </c>
      <c r="M900" s="129" t="e">
        <f t="shared" ref="M900:M963" si="306">IF(O900=O899,EDATE(M899,1),L900)</f>
        <v>#N/A</v>
      </c>
      <c r="N900" s="11">
        <f>SUM($K$4:K900)</f>
        <v>200</v>
      </c>
      <c r="O900" s="11" t="str">
        <f>IF(P900="","",IF(IFERROR(VLOOKUP(N900,Home!$C$8:$R$1048576,1,FALSE),"")=0,"",IFERROR(VLOOKUP(N900,Home!$C$8:$R$1048576,1,FALSE),"")))</f>
        <v/>
      </c>
      <c r="P900" s="11" t="str">
        <f>IF(IFERROR(VLOOKUP(W900,Home!$C$8:$R$1048576,3,FALSE),"")=0,"",IFERROR(VLOOKUP(W900,Home!$C$8:$R$1048576,3,FALSE),""))</f>
        <v/>
      </c>
      <c r="Q900" s="11" t="str">
        <f t="shared" si="305"/>
        <v/>
      </c>
      <c r="R900" s="130" t="e">
        <f>VLOOKUP(Q900,'Baggrund til lister'!$G$4:$H$15,2,FALSE)</f>
        <v>#N/A</v>
      </c>
      <c r="S900" s="11" t="str">
        <f t="shared" ref="S900:S963" si="307">IFERROR(YEAR(M900),"")</f>
        <v/>
      </c>
      <c r="T900" s="11" t="str">
        <f>IF(IFERROR(VLOOKUP(N900,Home!$C$8:$R$1048576,11,FALSE),"")=0,"",IFERROR(VLOOKUP(N900,Home!$C$8:$R$1048576,11,FALSE),""))</f>
        <v/>
      </c>
      <c r="U900" s="11" t="str">
        <f>IF(IFERROR(VLOOKUP(O900,Home!$C$8:$R$1048576,12,FALSE),"")=0,"",IFERROR(VLOOKUP(O900,Home!$C$8:$R$1048576,12,FALSE),""))</f>
        <v/>
      </c>
      <c r="V900" s="11" t="str">
        <f>IF(IFERROR(VLOOKUP(O900,Home!$C$8:$R$1048576,8,FALSE),"")=0,"",IFERROR(VLOOKUP(O900,Home!$C$8:$R$1048576,8,FALSE),""))</f>
        <v/>
      </c>
      <c r="W900" s="11" t="str">
        <f>IF(OR(VLOOKUP(N900,Home!$C$7:$I$207,6,FALSE)="",VLOOKUP(N900,Home!$C$7:$I$207,7,FALSE)=""),"FEJL",SUM(Baggrundsark!$K$4:K900))</f>
        <v>FEJL</v>
      </c>
      <c r="Y900">
        <v>897</v>
      </c>
      <c r="Z900" s="1"/>
      <c r="AC900" s="44"/>
      <c r="AD900">
        <f t="shared" si="294"/>
        <v>0</v>
      </c>
      <c r="AE900">
        <f>SUM($AD$4:AD900)</f>
        <v>1</v>
      </c>
      <c r="AF900" s="103" t="str">
        <f>IFERROR(VLOOKUP(AN900,Home!$C$8:$E$207,3,FALSE),"")</f>
        <v/>
      </c>
      <c r="AG900" s="103" t="str">
        <f>IFERROR(VLOOKUP(AN900,Home!$C$8:$E$207,2,FALSE),"")</f>
        <v/>
      </c>
      <c r="AH900" s="104" t="str">
        <f>IF(VLOOKUP(AE900,Home!$C$8:$I$207,6,FALSE)="","",VLOOKUP(AE900,Home!$C$8:$I$207,6,FALSE))</f>
        <v/>
      </c>
      <c r="AI900" s="104" t="e">
        <f t="shared" si="302"/>
        <v>#VALUE!</v>
      </c>
      <c r="AJ900" s="105" t="e">
        <f t="shared" si="295"/>
        <v>#VALUE!</v>
      </c>
      <c r="AK900" s="103" t="e">
        <f t="shared" ref="AK900:AK963" si="308">YEAR(AI900)</f>
        <v>#VALUE!</v>
      </c>
      <c r="AL900" s="103" t="e">
        <f t="shared" si="296"/>
        <v>#VALUE!</v>
      </c>
      <c r="AN900" t="str">
        <f>IF(OR(VLOOKUP(AE900,Home!$C$8:$I$207,6,FALSE)="",VLOOKUP(AE900,Home!$C$8:$I$207,7,FALSE)=""),"FEJL",Baggrundsark!AE900)</f>
        <v>FEJL</v>
      </c>
      <c r="AO900">
        <f>IF(VLOOKUP(AE900,Home!$C$8:$N$207,12,FALSE)="Timelønnet",1,0)</f>
        <v>0</v>
      </c>
      <c r="AP900">
        <f>SUM($AO$4:AO900)*AO900</f>
        <v>0</v>
      </c>
      <c r="AQ900">
        <f t="shared" si="303"/>
        <v>1</v>
      </c>
      <c r="AR900" t="str">
        <f t="shared" si="303"/>
        <v/>
      </c>
      <c r="AS900" t="e">
        <f t="shared" si="297"/>
        <v>#VALUE!</v>
      </c>
      <c r="AT900" s="45" t="e">
        <f t="shared" si="304"/>
        <v>#VALUE!</v>
      </c>
      <c r="AU900">
        <f>VLOOKUP(AQ900,Home!$C$8:$J$207,8,FALSE)</f>
        <v>0</v>
      </c>
    </row>
    <row r="901" spans="1:47" x14ac:dyDescent="0.25">
      <c r="A901" s="6">
        <f t="shared" ref="A901:A964" si="309">IF(U901="Kontraktansat",1,0)</f>
        <v>0</v>
      </c>
      <c r="B901" s="6">
        <f t="shared" si="298"/>
        <v>0</v>
      </c>
      <c r="C901" s="6" t="str">
        <f t="shared" ref="C901:C964" si="310">IF(B901=B900,"",B901)</f>
        <v/>
      </c>
      <c r="D901" s="7">
        <f t="shared" ref="D901:D964" si="311">IF(U901="Månedslønnet",1,0)</f>
        <v>0</v>
      </c>
      <c r="E901" s="7">
        <f t="shared" si="299"/>
        <v>0</v>
      </c>
      <c r="F901" s="7" t="str">
        <f t="shared" ref="F901:F964" si="312">IF(E901=E900,"",E901)</f>
        <v/>
      </c>
      <c r="G901" s="6">
        <f t="shared" ref="G901:G964" si="313">IF(U901="Standardsats",1,0)</f>
        <v>0</v>
      </c>
      <c r="H901" s="6">
        <f t="shared" si="300"/>
        <v>0</v>
      </c>
      <c r="I901" s="6" t="str">
        <f t="shared" si="301"/>
        <v/>
      </c>
      <c r="J901" s="11">
        <v>898</v>
      </c>
      <c r="K901" s="11">
        <f>IF(IFERROR(VLOOKUP(J901,Home!$A$8:$B$1048576,1,FALSE),0)=0,0,1)</f>
        <v>0</v>
      </c>
      <c r="L901" s="129" t="e">
        <f>IF(VLOOKUP(O901,Home!$C$8:$R$207,6,FALSE)="","",VLOOKUP(O901,Home!$C$8:$R$207,6,FALSE))</f>
        <v>#N/A</v>
      </c>
      <c r="M901" s="129" t="e">
        <f t="shared" si="306"/>
        <v>#N/A</v>
      </c>
      <c r="N901" s="11">
        <f>SUM($K$4:K901)</f>
        <v>200</v>
      </c>
      <c r="O901" s="11" t="str">
        <f>IF(P901="","",IF(IFERROR(VLOOKUP(N901,Home!$C$8:$R$1048576,1,FALSE),"")=0,"",IFERROR(VLOOKUP(N901,Home!$C$8:$R$1048576,1,FALSE),"")))</f>
        <v/>
      </c>
      <c r="P901" s="11" t="str">
        <f>IF(IFERROR(VLOOKUP(W901,Home!$C$8:$R$1048576,3,FALSE),"")=0,"",IFERROR(VLOOKUP(W901,Home!$C$8:$R$1048576,3,FALSE),""))</f>
        <v/>
      </c>
      <c r="Q901" s="11" t="str">
        <f t="shared" si="305"/>
        <v/>
      </c>
      <c r="R901" s="130" t="e">
        <f>VLOOKUP(Q901,'Baggrund til lister'!$G$4:$H$15,2,FALSE)</f>
        <v>#N/A</v>
      </c>
      <c r="S901" s="11" t="str">
        <f t="shared" si="307"/>
        <v/>
      </c>
      <c r="T901" s="11" t="str">
        <f>IF(IFERROR(VLOOKUP(N901,Home!$C$8:$R$1048576,11,FALSE),"")=0,"",IFERROR(VLOOKUP(N901,Home!$C$8:$R$1048576,11,FALSE),""))</f>
        <v/>
      </c>
      <c r="U901" s="11" t="str">
        <f>IF(IFERROR(VLOOKUP(O901,Home!$C$8:$R$1048576,12,FALSE),"")=0,"",IFERROR(VLOOKUP(O901,Home!$C$8:$R$1048576,12,FALSE),""))</f>
        <v/>
      </c>
      <c r="V901" s="11" t="str">
        <f>IF(IFERROR(VLOOKUP(O901,Home!$C$8:$R$1048576,8,FALSE),"")=0,"",IFERROR(VLOOKUP(O901,Home!$C$8:$R$1048576,8,FALSE),""))</f>
        <v/>
      </c>
      <c r="W901" s="11" t="str">
        <f>IF(OR(VLOOKUP(N901,Home!$C$7:$I$207,6,FALSE)="",VLOOKUP(N901,Home!$C$7:$I$207,7,FALSE)=""),"FEJL",SUM(Baggrundsark!$K$4:K901))</f>
        <v>FEJL</v>
      </c>
      <c r="Y901">
        <v>898</v>
      </c>
      <c r="Z901" s="1"/>
      <c r="AC901" s="44"/>
      <c r="AD901">
        <f t="shared" ref="AD901:AD964" si="314">IF(IFERROR(VLOOKUP(Y901,$AC$4:$AC$203,1,FALSE),0)=0,0,1)</f>
        <v>0</v>
      </c>
      <c r="AE901">
        <f>SUM($AD$4:AD901)</f>
        <v>1</v>
      </c>
      <c r="AF901" s="103" t="str">
        <f>IFERROR(VLOOKUP(AN901,Home!$C$8:$E$207,3,FALSE),"")</f>
        <v/>
      </c>
      <c r="AG901" s="103" t="str">
        <f>IFERROR(VLOOKUP(AN901,Home!$C$8:$E$207,2,FALSE),"")</f>
        <v/>
      </c>
      <c r="AH901" s="104" t="str">
        <f>IF(VLOOKUP(AE901,Home!$C$8:$I$207,6,FALSE)="","",VLOOKUP(AE901,Home!$C$8:$I$207,6,FALSE))</f>
        <v/>
      </c>
      <c r="AI901" s="104" t="e">
        <f t="shared" si="302"/>
        <v>#VALUE!</v>
      </c>
      <c r="AJ901" s="105" t="e">
        <f t="shared" ref="AJ901:AJ964" si="315">1+INT((AI901-DATE(YEAR(AI901+4-WEEKDAY(AI901+6)),1,5)+WEEKDAY(DATE(YEAR(AI901+4-WEEKDAY(AI901+6)),1,3)))/7)</f>
        <v>#VALUE!</v>
      </c>
      <c r="AK901" s="103" t="e">
        <f t="shared" si="308"/>
        <v>#VALUE!</v>
      </c>
      <c r="AL901" s="103" t="e">
        <f t="shared" ref="AL901:AL964" si="316">AK901&amp;" "&amp;AJ901</f>
        <v>#VALUE!</v>
      </c>
      <c r="AN901" t="str">
        <f>IF(OR(VLOOKUP(AE901,Home!$C$8:$I$207,6,FALSE)="",VLOOKUP(AE901,Home!$C$8:$I$207,7,FALSE)=""),"FEJL",Baggrundsark!AE901)</f>
        <v>FEJL</v>
      </c>
      <c r="AO901">
        <f>IF(VLOOKUP(AE901,Home!$C$8:$N$207,12,FALSE)="Timelønnet",1,0)</f>
        <v>0</v>
      </c>
      <c r="AP901">
        <f>SUM($AO$4:AO901)*AO901</f>
        <v>0</v>
      </c>
      <c r="AQ901">
        <f t="shared" si="303"/>
        <v>1</v>
      </c>
      <c r="AR901" t="str">
        <f t="shared" si="303"/>
        <v/>
      </c>
      <c r="AS901" t="e">
        <f t="shared" ref="AS901:AS964" si="317">VLOOKUP(AL901,$BB$4:$BC$476,2,FALSE)</f>
        <v>#VALUE!</v>
      </c>
      <c r="AT901" s="45" t="e">
        <f t="shared" si="304"/>
        <v>#VALUE!</v>
      </c>
      <c r="AU901">
        <f>VLOOKUP(AQ901,Home!$C$8:$J$207,8,FALSE)</f>
        <v>0</v>
      </c>
    </row>
    <row r="902" spans="1:47" x14ac:dyDescent="0.25">
      <c r="A902" s="6">
        <f t="shared" si="309"/>
        <v>0</v>
      </c>
      <c r="B902" s="6">
        <f t="shared" ref="B902:B965" si="318">A902+B901</f>
        <v>0</v>
      </c>
      <c r="C902" s="6" t="str">
        <f t="shared" si="310"/>
        <v/>
      </c>
      <c r="D902" s="7">
        <f t="shared" si="311"/>
        <v>0</v>
      </c>
      <c r="E902" s="7">
        <f t="shared" ref="E902:E965" si="319">D902+E901</f>
        <v>0</v>
      </c>
      <c r="F902" s="7" t="str">
        <f t="shared" si="312"/>
        <v/>
      </c>
      <c r="G902" s="6">
        <f t="shared" si="313"/>
        <v>0</v>
      </c>
      <c r="H902" s="6">
        <f t="shared" ref="H902:H965" si="320">G902+H901</f>
        <v>0</v>
      </c>
      <c r="I902" s="6" t="str">
        <f t="shared" ref="I902:I965" si="321">IF(H902=H901,"",H902)</f>
        <v/>
      </c>
      <c r="J902" s="11">
        <v>899</v>
      </c>
      <c r="K902" s="11">
        <f>IF(IFERROR(VLOOKUP(J902,Home!$A$8:$B$1048576,1,FALSE),0)=0,0,1)</f>
        <v>0</v>
      </c>
      <c r="L902" s="129" t="e">
        <f>IF(VLOOKUP(O902,Home!$C$8:$R$207,6,FALSE)="","",VLOOKUP(O902,Home!$C$8:$R$207,6,FALSE))</f>
        <v>#N/A</v>
      </c>
      <c r="M902" s="129" t="e">
        <f t="shared" si="306"/>
        <v>#N/A</v>
      </c>
      <c r="N902" s="11">
        <f>SUM($K$4:K902)</f>
        <v>200</v>
      </c>
      <c r="O902" s="11" t="str">
        <f>IF(P902="","",IF(IFERROR(VLOOKUP(N902,Home!$C$8:$R$1048576,1,FALSE),"")=0,"",IFERROR(VLOOKUP(N902,Home!$C$8:$R$1048576,1,FALSE),"")))</f>
        <v/>
      </c>
      <c r="P902" s="11" t="str">
        <f>IF(IFERROR(VLOOKUP(W902,Home!$C$8:$R$1048576,3,FALSE),"")=0,"",IFERROR(VLOOKUP(W902,Home!$C$8:$R$1048576,3,FALSE),""))</f>
        <v/>
      </c>
      <c r="Q902" s="11" t="str">
        <f t="shared" si="305"/>
        <v/>
      </c>
      <c r="R902" s="130" t="e">
        <f>VLOOKUP(Q902,'Baggrund til lister'!$G$4:$H$15,2,FALSE)</f>
        <v>#N/A</v>
      </c>
      <c r="S902" s="11" t="str">
        <f t="shared" si="307"/>
        <v/>
      </c>
      <c r="T902" s="11" t="str">
        <f>IF(IFERROR(VLOOKUP(N902,Home!$C$8:$R$1048576,11,FALSE),"")=0,"",IFERROR(VLOOKUP(N902,Home!$C$8:$R$1048576,11,FALSE),""))</f>
        <v/>
      </c>
      <c r="U902" s="11" t="str">
        <f>IF(IFERROR(VLOOKUP(O902,Home!$C$8:$R$1048576,12,FALSE),"")=0,"",IFERROR(VLOOKUP(O902,Home!$C$8:$R$1048576,12,FALSE),""))</f>
        <v/>
      </c>
      <c r="V902" s="11" t="str">
        <f>IF(IFERROR(VLOOKUP(O902,Home!$C$8:$R$1048576,8,FALSE),"")=0,"",IFERROR(VLOOKUP(O902,Home!$C$8:$R$1048576,8,FALSE),""))</f>
        <v/>
      </c>
      <c r="W902" s="11" t="str">
        <f>IF(OR(VLOOKUP(N902,Home!$C$7:$I$207,6,FALSE)="",VLOOKUP(N902,Home!$C$7:$I$207,7,FALSE)=""),"FEJL",SUM(Baggrundsark!$K$4:K902))</f>
        <v>FEJL</v>
      </c>
      <c r="Y902">
        <v>899</v>
      </c>
      <c r="Z902" s="1"/>
      <c r="AC902" s="44"/>
      <c r="AD902">
        <f t="shared" si="314"/>
        <v>0</v>
      </c>
      <c r="AE902">
        <f>SUM($AD$4:AD902)</f>
        <v>1</v>
      </c>
      <c r="AF902" s="103" t="str">
        <f>IFERROR(VLOOKUP(AN902,Home!$C$8:$E$207,3,FALSE),"")</f>
        <v/>
      </c>
      <c r="AG902" s="103" t="str">
        <f>IFERROR(VLOOKUP(AN902,Home!$C$8:$E$207,2,FALSE),"")</f>
        <v/>
      </c>
      <c r="AH902" s="104" t="str">
        <f>IF(VLOOKUP(AE902,Home!$C$8:$I$207,6,FALSE)="","",VLOOKUP(AE902,Home!$C$8:$I$207,6,FALSE))</f>
        <v/>
      </c>
      <c r="AI902" s="104" t="e">
        <f t="shared" ref="AI902:AI965" si="322">IF(AG902=AG901,AI901+14,AH902)</f>
        <v>#VALUE!</v>
      </c>
      <c r="AJ902" s="105" t="e">
        <f t="shared" si="315"/>
        <v>#VALUE!</v>
      </c>
      <c r="AK902" s="103" t="e">
        <f t="shared" si="308"/>
        <v>#VALUE!</v>
      </c>
      <c r="AL902" s="103" t="e">
        <f t="shared" si="316"/>
        <v>#VALUE!</v>
      </c>
      <c r="AN902" t="str">
        <f>IF(OR(VLOOKUP(AE902,Home!$C$8:$I$207,6,FALSE)="",VLOOKUP(AE902,Home!$C$8:$I$207,7,FALSE)=""),"FEJL",Baggrundsark!AE902)</f>
        <v>FEJL</v>
      </c>
      <c r="AO902">
        <f>IF(VLOOKUP(AE902,Home!$C$8:$N$207,12,FALSE)="Timelønnet",1,0)</f>
        <v>0</v>
      </c>
      <c r="AP902">
        <f>SUM($AO$4:AO902)*AO902</f>
        <v>0</v>
      </c>
      <c r="AQ902">
        <f t="shared" si="303"/>
        <v>1</v>
      </c>
      <c r="AR902" t="str">
        <f t="shared" si="303"/>
        <v/>
      </c>
      <c r="AS902" t="e">
        <f t="shared" si="317"/>
        <v>#VALUE!</v>
      </c>
      <c r="AT902" s="45" t="e">
        <f t="shared" si="304"/>
        <v>#VALUE!</v>
      </c>
      <c r="AU902">
        <f>VLOOKUP(AQ902,Home!$C$8:$J$207,8,FALSE)</f>
        <v>0</v>
      </c>
    </row>
    <row r="903" spans="1:47" x14ac:dyDescent="0.25">
      <c r="A903" s="6">
        <f t="shared" si="309"/>
        <v>0</v>
      </c>
      <c r="B903" s="6">
        <f t="shared" si="318"/>
        <v>0</v>
      </c>
      <c r="C903" s="6" t="str">
        <f t="shared" si="310"/>
        <v/>
      </c>
      <c r="D903" s="7">
        <f t="shared" si="311"/>
        <v>0</v>
      </c>
      <c r="E903" s="7">
        <f t="shared" si="319"/>
        <v>0</v>
      </c>
      <c r="F903" s="7" t="str">
        <f t="shared" si="312"/>
        <v/>
      </c>
      <c r="G903" s="6">
        <f t="shared" si="313"/>
        <v>0</v>
      </c>
      <c r="H903" s="6">
        <f t="shared" si="320"/>
        <v>0</v>
      </c>
      <c r="I903" s="6" t="str">
        <f t="shared" si="321"/>
        <v/>
      </c>
      <c r="J903" s="11">
        <v>900</v>
      </c>
      <c r="K903" s="11">
        <f>IF(IFERROR(VLOOKUP(J903,Home!$A$8:$B$1048576,1,FALSE),0)=0,0,1)</f>
        <v>0</v>
      </c>
      <c r="L903" s="129" t="e">
        <f>IF(VLOOKUP(O903,Home!$C$8:$R$207,6,FALSE)="","",VLOOKUP(O903,Home!$C$8:$R$207,6,FALSE))</f>
        <v>#N/A</v>
      </c>
      <c r="M903" s="129" t="e">
        <f t="shared" si="306"/>
        <v>#N/A</v>
      </c>
      <c r="N903" s="11">
        <f>SUM($K$4:K903)</f>
        <v>200</v>
      </c>
      <c r="O903" s="11" t="str">
        <f>IF(P903="","",IF(IFERROR(VLOOKUP(N903,Home!$C$8:$R$1048576,1,FALSE),"")=0,"",IFERROR(VLOOKUP(N903,Home!$C$8:$R$1048576,1,FALSE),"")))</f>
        <v/>
      </c>
      <c r="P903" s="11" t="str">
        <f>IF(IFERROR(VLOOKUP(W903,Home!$C$8:$R$1048576,3,FALSE),"")=0,"",IFERROR(VLOOKUP(W903,Home!$C$8:$R$1048576,3,FALSE),""))</f>
        <v/>
      </c>
      <c r="Q903" s="11" t="str">
        <f t="shared" si="305"/>
        <v/>
      </c>
      <c r="R903" s="130" t="e">
        <f>VLOOKUP(Q903,'Baggrund til lister'!$G$4:$H$15,2,FALSE)</f>
        <v>#N/A</v>
      </c>
      <c r="S903" s="11" t="str">
        <f t="shared" si="307"/>
        <v/>
      </c>
      <c r="T903" s="11" t="str">
        <f>IF(IFERROR(VLOOKUP(N903,Home!$C$8:$R$1048576,11,FALSE),"")=0,"",IFERROR(VLOOKUP(N903,Home!$C$8:$R$1048576,11,FALSE),""))</f>
        <v/>
      </c>
      <c r="U903" s="11" t="str">
        <f>IF(IFERROR(VLOOKUP(O903,Home!$C$8:$R$1048576,12,FALSE),"")=0,"",IFERROR(VLOOKUP(O903,Home!$C$8:$R$1048576,12,FALSE),""))</f>
        <v/>
      </c>
      <c r="V903" s="11" t="str">
        <f>IF(IFERROR(VLOOKUP(O903,Home!$C$8:$R$1048576,8,FALSE),"")=0,"",IFERROR(VLOOKUP(O903,Home!$C$8:$R$1048576,8,FALSE),""))</f>
        <v/>
      </c>
      <c r="W903" s="11" t="str">
        <f>IF(OR(VLOOKUP(N903,Home!$C$7:$I$207,6,FALSE)="",VLOOKUP(N903,Home!$C$7:$I$207,7,FALSE)=""),"FEJL",SUM(Baggrundsark!$K$4:K903))</f>
        <v>FEJL</v>
      </c>
      <c r="Y903">
        <v>900</v>
      </c>
      <c r="Z903" s="1"/>
      <c r="AC903" s="44"/>
      <c r="AD903">
        <f t="shared" si="314"/>
        <v>0</v>
      </c>
      <c r="AE903">
        <f>SUM($AD$4:AD903)</f>
        <v>1</v>
      </c>
      <c r="AF903" s="103" t="str">
        <f>IFERROR(VLOOKUP(AN903,Home!$C$8:$E$207,3,FALSE),"")</f>
        <v/>
      </c>
      <c r="AG903" s="103" t="str">
        <f>IFERROR(VLOOKUP(AN903,Home!$C$8:$E$207,2,FALSE),"")</f>
        <v/>
      </c>
      <c r="AH903" s="104" t="str">
        <f>IF(VLOOKUP(AE903,Home!$C$8:$I$207,6,FALSE)="","",VLOOKUP(AE903,Home!$C$8:$I$207,6,FALSE))</f>
        <v/>
      </c>
      <c r="AI903" s="104" t="e">
        <f t="shared" si="322"/>
        <v>#VALUE!</v>
      </c>
      <c r="AJ903" s="105" t="e">
        <f t="shared" si="315"/>
        <v>#VALUE!</v>
      </c>
      <c r="AK903" s="103" t="e">
        <f t="shared" si="308"/>
        <v>#VALUE!</v>
      </c>
      <c r="AL903" s="103" t="e">
        <f t="shared" si="316"/>
        <v>#VALUE!</v>
      </c>
      <c r="AN903" t="str">
        <f>IF(OR(VLOOKUP(AE903,Home!$C$8:$I$207,6,FALSE)="",VLOOKUP(AE903,Home!$C$8:$I$207,7,FALSE)=""),"FEJL",Baggrundsark!AE903)</f>
        <v>FEJL</v>
      </c>
      <c r="AO903">
        <f>IF(VLOOKUP(AE903,Home!$C$8:$N$207,12,FALSE)="Timelønnet",1,0)</f>
        <v>0</v>
      </c>
      <c r="AP903">
        <f>SUM($AO$4:AO903)*AO903</f>
        <v>0</v>
      </c>
      <c r="AQ903">
        <f t="shared" si="303"/>
        <v>1</v>
      </c>
      <c r="AR903" t="str">
        <f t="shared" si="303"/>
        <v/>
      </c>
      <c r="AS903" t="e">
        <f t="shared" si="317"/>
        <v>#VALUE!</v>
      </c>
      <c r="AT903" s="45" t="e">
        <f t="shared" si="304"/>
        <v>#VALUE!</v>
      </c>
      <c r="AU903">
        <f>VLOOKUP(AQ903,Home!$C$8:$J$207,8,FALSE)</f>
        <v>0</v>
      </c>
    </row>
    <row r="904" spans="1:47" x14ac:dyDescent="0.25">
      <c r="A904" s="6">
        <f t="shared" si="309"/>
        <v>0</v>
      </c>
      <c r="B904" s="6">
        <f t="shared" si="318"/>
        <v>0</v>
      </c>
      <c r="C904" s="6" t="str">
        <f t="shared" si="310"/>
        <v/>
      </c>
      <c r="D904" s="7">
        <f t="shared" si="311"/>
        <v>0</v>
      </c>
      <c r="E904" s="7">
        <f t="shared" si="319"/>
        <v>0</v>
      </c>
      <c r="F904" s="7" t="str">
        <f t="shared" si="312"/>
        <v/>
      </c>
      <c r="G904" s="6">
        <f t="shared" si="313"/>
        <v>0</v>
      </c>
      <c r="H904" s="6">
        <f t="shared" si="320"/>
        <v>0</v>
      </c>
      <c r="I904" s="6" t="str">
        <f t="shared" si="321"/>
        <v/>
      </c>
      <c r="J904" s="11">
        <v>901</v>
      </c>
      <c r="K904" s="11">
        <f>IF(IFERROR(VLOOKUP(J904,Home!$A$8:$B$1048576,1,FALSE),0)=0,0,1)</f>
        <v>0</v>
      </c>
      <c r="L904" s="129" t="e">
        <f>IF(VLOOKUP(O904,Home!$C$8:$R$207,6,FALSE)="","",VLOOKUP(O904,Home!$C$8:$R$207,6,FALSE))</f>
        <v>#N/A</v>
      </c>
      <c r="M904" s="129" t="e">
        <f t="shared" si="306"/>
        <v>#N/A</v>
      </c>
      <c r="N904" s="11">
        <f>SUM($K$4:K904)</f>
        <v>200</v>
      </c>
      <c r="O904" s="11" t="str">
        <f>IF(P904="","",IF(IFERROR(VLOOKUP(N904,Home!$C$8:$R$1048576,1,FALSE),"")=0,"",IFERROR(VLOOKUP(N904,Home!$C$8:$R$1048576,1,FALSE),"")))</f>
        <v/>
      </c>
      <c r="P904" s="11" t="str">
        <f>IF(IFERROR(VLOOKUP(W904,Home!$C$8:$R$1048576,3,FALSE),"")=0,"",IFERROR(VLOOKUP(W904,Home!$C$8:$R$1048576,3,FALSE),""))</f>
        <v/>
      </c>
      <c r="Q904" s="11" t="str">
        <f t="shared" si="305"/>
        <v/>
      </c>
      <c r="R904" s="130" t="e">
        <f>VLOOKUP(Q904,'Baggrund til lister'!$G$4:$H$15,2,FALSE)</f>
        <v>#N/A</v>
      </c>
      <c r="S904" s="11" t="str">
        <f t="shared" si="307"/>
        <v/>
      </c>
      <c r="T904" s="11" t="str">
        <f>IF(IFERROR(VLOOKUP(N904,Home!$C$8:$R$1048576,11,FALSE),"")=0,"",IFERROR(VLOOKUP(N904,Home!$C$8:$R$1048576,11,FALSE),""))</f>
        <v/>
      </c>
      <c r="U904" s="11" t="str">
        <f>IF(IFERROR(VLOOKUP(O904,Home!$C$8:$R$1048576,12,FALSE),"")=0,"",IFERROR(VLOOKUP(O904,Home!$C$8:$R$1048576,12,FALSE),""))</f>
        <v/>
      </c>
      <c r="V904" s="11" t="str">
        <f>IF(IFERROR(VLOOKUP(O904,Home!$C$8:$R$1048576,8,FALSE),"")=0,"",IFERROR(VLOOKUP(O904,Home!$C$8:$R$1048576,8,FALSE),""))</f>
        <v/>
      </c>
      <c r="W904" s="11" t="str">
        <f>IF(OR(VLOOKUP(N904,Home!$C$7:$I$207,6,FALSE)="",VLOOKUP(N904,Home!$C$7:$I$207,7,FALSE)=""),"FEJL",SUM(Baggrundsark!$K$4:K904))</f>
        <v>FEJL</v>
      </c>
      <c r="Y904">
        <v>901</v>
      </c>
      <c r="Z904" s="1"/>
      <c r="AC904" s="44"/>
      <c r="AD904">
        <f t="shared" si="314"/>
        <v>0</v>
      </c>
      <c r="AE904">
        <f>SUM($AD$4:AD904)</f>
        <v>1</v>
      </c>
      <c r="AF904" s="103" t="str">
        <f>IFERROR(VLOOKUP(AN904,Home!$C$8:$E$207,3,FALSE),"")</f>
        <v/>
      </c>
      <c r="AG904" s="103" t="str">
        <f>IFERROR(VLOOKUP(AN904,Home!$C$8:$E$207,2,FALSE),"")</f>
        <v/>
      </c>
      <c r="AH904" s="104" t="str">
        <f>IF(VLOOKUP(AE904,Home!$C$8:$I$207,6,FALSE)="","",VLOOKUP(AE904,Home!$C$8:$I$207,6,FALSE))</f>
        <v/>
      </c>
      <c r="AI904" s="104" t="e">
        <f t="shared" si="322"/>
        <v>#VALUE!</v>
      </c>
      <c r="AJ904" s="105" t="e">
        <f t="shared" si="315"/>
        <v>#VALUE!</v>
      </c>
      <c r="AK904" s="103" t="e">
        <f t="shared" si="308"/>
        <v>#VALUE!</v>
      </c>
      <c r="AL904" s="103" t="e">
        <f t="shared" si="316"/>
        <v>#VALUE!</v>
      </c>
      <c r="AN904" t="str">
        <f>IF(OR(VLOOKUP(AE904,Home!$C$8:$I$207,6,FALSE)="",VLOOKUP(AE904,Home!$C$8:$I$207,7,FALSE)=""),"FEJL",Baggrundsark!AE904)</f>
        <v>FEJL</v>
      </c>
      <c r="AO904">
        <f>IF(VLOOKUP(AE904,Home!$C$8:$N$207,12,FALSE)="Timelønnet",1,0)</f>
        <v>0</v>
      </c>
      <c r="AP904">
        <f>SUM($AO$4:AO904)*AO904</f>
        <v>0</v>
      </c>
      <c r="AQ904">
        <f t="shared" si="303"/>
        <v>1</v>
      </c>
      <c r="AR904" t="str">
        <f t="shared" si="303"/>
        <v/>
      </c>
      <c r="AS904" t="e">
        <f t="shared" si="317"/>
        <v>#VALUE!</v>
      </c>
      <c r="AT904" s="45" t="e">
        <f t="shared" si="304"/>
        <v>#VALUE!</v>
      </c>
      <c r="AU904">
        <f>VLOOKUP(AQ904,Home!$C$8:$J$207,8,FALSE)</f>
        <v>0</v>
      </c>
    </row>
    <row r="905" spans="1:47" x14ac:dyDescent="0.25">
      <c r="A905" s="6">
        <f t="shared" si="309"/>
        <v>0</v>
      </c>
      <c r="B905" s="6">
        <f t="shared" si="318"/>
        <v>0</v>
      </c>
      <c r="C905" s="6" t="str">
        <f t="shared" si="310"/>
        <v/>
      </c>
      <c r="D905" s="7">
        <f t="shared" si="311"/>
        <v>0</v>
      </c>
      <c r="E905" s="7">
        <f t="shared" si="319"/>
        <v>0</v>
      </c>
      <c r="F905" s="7" t="str">
        <f t="shared" si="312"/>
        <v/>
      </c>
      <c r="G905" s="6">
        <f t="shared" si="313"/>
        <v>0</v>
      </c>
      <c r="H905" s="6">
        <f t="shared" si="320"/>
        <v>0</v>
      </c>
      <c r="I905" s="6" t="str">
        <f t="shared" si="321"/>
        <v/>
      </c>
      <c r="J905" s="11">
        <v>902</v>
      </c>
      <c r="K905" s="11">
        <f>IF(IFERROR(VLOOKUP(J905,Home!$A$8:$B$1048576,1,FALSE),0)=0,0,1)</f>
        <v>0</v>
      </c>
      <c r="L905" s="129" t="e">
        <f>IF(VLOOKUP(O905,Home!$C$8:$R$207,6,FALSE)="","",VLOOKUP(O905,Home!$C$8:$R$207,6,FALSE))</f>
        <v>#N/A</v>
      </c>
      <c r="M905" s="129" t="e">
        <f t="shared" si="306"/>
        <v>#N/A</v>
      </c>
      <c r="N905" s="11">
        <f>SUM($K$4:K905)</f>
        <v>200</v>
      </c>
      <c r="O905" s="11" t="str">
        <f>IF(P905="","",IF(IFERROR(VLOOKUP(N905,Home!$C$8:$R$1048576,1,FALSE),"")=0,"",IFERROR(VLOOKUP(N905,Home!$C$8:$R$1048576,1,FALSE),"")))</f>
        <v/>
      </c>
      <c r="P905" s="11" t="str">
        <f>IF(IFERROR(VLOOKUP(W905,Home!$C$8:$R$1048576,3,FALSE),"")=0,"",IFERROR(VLOOKUP(W905,Home!$C$8:$R$1048576,3,FALSE),""))</f>
        <v/>
      </c>
      <c r="Q905" s="11" t="str">
        <f t="shared" si="305"/>
        <v/>
      </c>
      <c r="R905" s="130" t="e">
        <f>VLOOKUP(Q905,'Baggrund til lister'!$G$4:$H$15,2,FALSE)</f>
        <v>#N/A</v>
      </c>
      <c r="S905" s="11" t="str">
        <f t="shared" si="307"/>
        <v/>
      </c>
      <c r="T905" s="11" t="str">
        <f>IF(IFERROR(VLOOKUP(N905,Home!$C$8:$R$1048576,11,FALSE),"")=0,"",IFERROR(VLOOKUP(N905,Home!$C$8:$R$1048576,11,FALSE),""))</f>
        <v/>
      </c>
      <c r="U905" s="11" t="str">
        <f>IF(IFERROR(VLOOKUP(O905,Home!$C$8:$R$1048576,12,FALSE),"")=0,"",IFERROR(VLOOKUP(O905,Home!$C$8:$R$1048576,12,FALSE),""))</f>
        <v/>
      </c>
      <c r="V905" s="11" t="str">
        <f>IF(IFERROR(VLOOKUP(O905,Home!$C$8:$R$1048576,8,FALSE),"")=0,"",IFERROR(VLOOKUP(O905,Home!$C$8:$R$1048576,8,FALSE),""))</f>
        <v/>
      </c>
      <c r="W905" s="11" t="str">
        <f>IF(OR(VLOOKUP(N905,Home!$C$7:$I$207,6,FALSE)="",VLOOKUP(N905,Home!$C$7:$I$207,7,FALSE)=""),"FEJL",SUM(Baggrundsark!$K$4:K905))</f>
        <v>FEJL</v>
      </c>
      <c r="Y905">
        <v>902</v>
      </c>
      <c r="Z905" s="1"/>
      <c r="AC905" s="44"/>
      <c r="AD905">
        <f t="shared" si="314"/>
        <v>0</v>
      </c>
      <c r="AE905">
        <f>SUM($AD$4:AD905)</f>
        <v>1</v>
      </c>
      <c r="AF905" s="103" t="str">
        <f>IFERROR(VLOOKUP(AN905,Home!$C$8:$E$207,3,FALSE),"")</f>
        <v/>
      </c>
      <c r="AG905" s="103" t="str">
        <f>IFERROR(VLOOKUP(AN905,Home!$C$8:$E$207,2,FALSE),"")</f>
        <v/>
      </c>
      <c r="AH905" s="104" t="str">
        <f>IF(VLOOKUP(AE905,Home!$C$8:$I$207,6,FALSE)="","",VLOOKUP(AE905,Home!$C$8:$I$207,6,FALSE))</f>
        <v/>
      </c>
      <c r="AI905" s="104" t="e">
        <f t="shared" si="322"/>
        <v>#VALUE!</v>
      </c>
      <c r="AJ905" s="105" t="e">
        <f t="shared" si="315"/>
        <v>#VALUE!</v>
      </c>
      <c r="AK905" s="103" t="e">
        <f t="shared" si="308"/>
        <v>#VALUE!</v>
      </c>
      <c r="AL905" s="103" t="e">
        <f t="shared" si="316"/>
        <v>#VALUE!</v>
      </c>
      <c r="AN905" t="str">
        <f>IF(OR(VLOOKUP(AE905,Home!$C$8:$I$207,6,FALSE)="",VLOOKUP(AE905,Home!$C$8:$I$207,7,FALSE)=""),"FEJL",Baggrundsark!AE905)</f>
        <v>FEJL</v>
      </c>
      <c r="AO905">
        <f>IF(VLOOKUP(AE905,Home!$C$8:$N$207,12,FALSE)="Timelønnet",1,0)</f>
        <v>0</v>
      </c>
      <c r="AP905">
        <f>SUM($AO$4:AO905)*AO905</f>
        <v>0</v>
      </c>
      <c r="AQ905">
        <f t="shared" si="303"/>
        <v>1</v>
      </c>
      <c r="AR905" t="str">
        <f t="shared" si="303"/>
        <v/>
      </c>
      <c r="AS905" t="e">
        <f t="shared" si="317"/>
        <v>#VALUE!</v>
      </c>
      <c r="AT905" s="45" t="e">
        <f t="shared" si="304"/>
        <v>#VALUE!</v>
      </c>
      <c r="AU905">
        <f>VLOOKUP(AQ905,Home!$C$8:$J$207,8,FALSE)</f>
        <v>0</v>
      </c>
    </row>
    <row r="906" spans="1:47" x14ac:dyDescent="0.25">
      <c r="A906" s="6">
        <f t="shared" si="309"/>
        <v>0</v>
      </c>
      <c r="B906" s="6">
        <f t="shared" si="318"/>
        <v>0</v>
      </c>
      <c r="C906" s="6" t="str">
        <f t="shared" si="310"/>
        <v/>
      </c>
      <c r="D906" s="7">
        <f t="shared" si="311"/>
        <v>0</v>
      </c>
      <c r="E906" s="7">
        <f t="shared" si="319"/>
        <v>0</v>
      </c>
      <c r="F906" s="7" t="str">
        <f t="shared" si="312"/>
        <v/>
      </c>
      <c r="G906" s="6">
        <f t="shared" si="313"/>
        <v>0</v>
      </c>
      <c r="H906" s="6">
        <f t="shared" si="320"/>
        <v>0</v>
      </c>
      <c r="I906" s="6" t="str">
        <f t="shared" si="321"/>
        <v/>
      </c>
      <c r="J906" s="11">
        <v>903</v>
      </c>
      <c r="K906" s="11">
        <f>IF(IFERROR(VLOOKUP(J906,Home!$A$8:$B$1048576,1,FALSE),0)=0,0,1)</f>
        <v>0</v>
      </c>
      <c r="L906" s="129" t="e">
        <f>IF(VLOOKUP(O906,Home!$C$8:$R$207,6,FALSE)="","",VLOOKUP(O906,Home!$C$8:$R$207,6,FALSE))</f>
        <v>#N/A</v>
      </c>
      <c r="M906" s="129" t="e">
        <f t="shared" si="306"/>
        <v>#N/A</v>
      </c>
      <c r="N906" s="11">
        <f>SUM($K$4:K906)</f>
        <v>200</v>
      </c>
      <c r="O906" s="11" t="str">
        <f>IF(P906="","",IF(IFERROR(VLOOKUP(N906,Home!$C$8:$R$1048576,1,FALSE),"")=0,"",IFERROR(VLOOKUP(N906,Home!$C$8:$R$1048576,1,FALSE),"")))</f>
        <v/>
      </c>
      <c r="P906" s="11" t="str">
        <f>IF(IFERROR(VLOOKUP(W906,Home!$C$8:$R$1048576,3,FALSE),"")=0,"",IFERROR(VLOOKUP(W906,Home!$C$8:$R$1048576,3,FALSE),""))</f>
        <v/>
      </c>
      <c r="Q906" s="11" t="str">
        <f t="shared" si="305"/>
        <v/>
      </c>
      <c r="R906" s="130" t="e">
        <f>VLOOKUP(Q906,'Baggrund til lister'!$G$4:$H$15,2,FALSE)</f>
        <v>#N/A</v>
      </c>
      <c r="S906" s="11" t="str">
        <f t="shared" si="307"/>
        <v/>
      </c>
      <c r="T906" s="11" t="str">
        <f>IF(IFERROR(VLOOKUP(N906,Home!$C$8:$R$1048576,11,FALSE),"")=0,"",IFERROR(VLOOKUP(N906,Home!$C$8:$R$1048576,11,FALSE),""))</f>
        <v/>
      </c>
      <c r="U906" s="11" t="str">
        <f>IF(IFERROR(VLOOKUP(O906,Home!$C$8:$R$1048576,12,FALSE),"")=0,"",IFERROR(VLOOKUP(O906,Home!$C$8:$R$1048576,12,FALSE),""))</f>
        <v/>
      </c>
      <c r="V906" s="11" t="str">
        <f>IF(IFERROR(VLOOKUP(O906,Home!$C$8:$R$1048576,8,FALSE),"")=0,"",IFERROR(VLOOKUP(O906,Home!$C$8:$R$1048576,8,FALSE),""))</f>
        <v/>
      </c>
      <c r="W906" s="11" t="str">
        <f>IF(OR(VLOOKUP(N906,Home!$C$7:$I$207,6,FALSE)="",VLOOKUP(N906,Home!$C$7:$I$207,7,FALSE)=""),"FEJL",SUM(Baggrundsark!$K$4:K906))</f>
        <v>FEJL</v>
      </c>
      <c r="Y906">
        <v>903</v>
      </c>
      <c r="Z906" s="1"/>
      <c r="AC906" s="44"/>
      <c r="AD906">
        <f t="shared" si="314"/>
        <v>0</v>
      </c>
      <c r="AE906">
        <f>SUM($AD$4:AD906)</f>
        <v>1</v>
      </c>
      <c r="AF906" s="103" t="str">
        <f>IFERROR(VLOOKUP(AN906,Home!$C$8:$E$207,3,FALSE),"")</f>
        <v/>
      </c>
      <c r="AG906" s="103" t="str">
        <f>IFERROR(VLOOKUP(AN906,Home!$C$8:$E$207,2,FALSE),"")</f>
        <v/>
      </c>
      <c r="AH906" s="104" t="str">
        <f>IF(VLOOKUP(AE906,Home!$C$8:$I$207,6,FALSE)="","",VLOOKUP(AE906,Home!$C$8:$I$207,6,FALSE))</f>
        <v/>
      </c>
      <c r="AI906" s="104" t="e">
        <f t="shared" si="322"/>
        <v>#VALUE!</v>
      </c>
      <c r="AJ906" s="105" t="e">
        <f t="shared" si="315"/>
        <v>#VALUE!</v>
      </c>
      <c r="AK906" s="103" t="e">
        <f t="shared" si="308"/>
        <v>#VALUE!</v>
      </c>
      <c r="AL906" s="103" t="e">
        <f t="shared" si="316"/>
        <v>#VALUE!</v>
      </c>
      <c r="AN906" t="str">
        <f>IF(OR(VLOOKUP(AE906,Home!$C$8:$I$207,6,FALSE)="",VLOOKUP(AE906,Home!$C$8:$I$207,7,FALSE)=""),"FEJL",Baggrundsark!AE906)</f>
        <v>FEJL</v>
      </c>
      <c r="AO906">
        <f>IF(VLOOKUP(AE906,Home!$C$8:$N$207,12,FALSE)="Timelønnet",1,0)</f>
        <v>0</v>
      </c>
      <c r="AP906">
        <f>SUM($AO$4:AO906)*AO906</f>
        <v>0</v>
      </c>
      <c r="AQ906">
        <f t="shared" si="303"/>
        <v>1</v>
      </c>
      <c r="AR906" t="str">
        <f t="shared" si="303"/>
        <v/>
      </c>
      <c r="AS906" t="e">
        <f t="shared" si="317"/>
        <v>#VALUE!</v>
      </c>
      <c r="AT906" s="45" t="e">
        <f t="shared" si="304"/>
        <v>#VALUE!</v>
      </c>
      <c r="AU906">
        <f>VLOOKUP(AQ906,Home!$C$8:$J$207,8,FALSE)</f>
        <v>0</v>
      </c>
    </row>
    <row r="907" spans="1:47" x14ac:dyDescent="0.25">
      <c r="A907" s="6">
        <f t="shared" si="309"/>
        <v>0</v>
      </c>
      <c r="B907" s="6">
        <f t="shared" si="318"/>
        <v>0</v>
      </c>
      <c r="C907" s="6" t="str">
        <f t="shared" si="310"/>
        <v/>
      </c>
      <c r="D907" s="7">
        <f t="shared" si="311"/>
        <v>0</v>
      </c>
      <c r="E907" s="7">
        <f t="shared" si="319"/>
        <v>0</v>
      </c>
      <c r="F907" s="7" t="str">
        <f t="shared" si="312"/>
        <v/>
      </c>
      <c r="G907" s="6">
        <f t="shared" si="313"/>
        <v>0</v>
      </c>
      <c r="H907" s="6">
        <f t="shared" si="320"/>
        <v>0</v>
      </c>
      <c r="I907" s="6" t="str">
        <f t="shared" si="321"/>
        <v/>
      </c>
      <c r="J907" s="11">
        <v>904</v>
      </c>
      <c r="K907" s="11">
        <f>IF(IFERROR(VLOOKUP(J907,Home!$A$8:$B$1048576,1,FALSE),0)=0,0,1)</f>
        <v>0</v>
      </c>
      <c r="L907" s="129" t="e">
        <f>IF(VLOOKUP(O907,Home!$C$8:$R$207,6,FALSE)="","",VLOOKUP(O907,Home!$C$8:$R$207,6,FALSE))</f>
        <v>#N/A</v>
      </c>
      <c r="M907" s="129" t="e">
        <f t="shared" si="306"/>
        <v>#N/A</v>
      </c>
      <c r="N907" s="11">
        <f>SUM($K$4:K907)</f>
        <v>200</v>
      </c>
      <c r="O907" s="11" t="str">
        <f>IF(P907="","",IF(IFERROR(VLOOKUP(N907,Home!$C$8:$R$1048576,1,FALSE),"")=0,"",IFERROR(VLOOKUP(N907,Home!$C$8:$R$1048576,1,FALSE),"")))</f>
        <v/>
      </c>
      <c r="P907" s="11" t="str">
        <f>IF(IFERROR(VLOOKUP(W907,Home!$C$8:$R$1048576,3,FALSE),"")=0,"",IFERROR(VLOOKUP(W907,Home!$C$8:$R$1048576,3,FALSE),""))</f>
        <v/>
      </c>
      <c r="Q907" s="11" t="str">
        <f t="shared" si="305"/>
        <v/>
      </c>
      <c r="R907" s="130" t="e">
        <f>VLOOKUP(Q907,'Baggrund til lister'!$G$4:$H$15,2,FALSE)</f>
        <v>#N/A</v>
      </c>
      <c r="S907" s="11" t="str">
        <f t="shared" si="307"/>
        <v/>
      </c>
      <c r="T907" s="11" t="str">
        <f>IF(IFERROR(VLOOKUP(N907,Home!$C$8:$R$1048576,11,FALSE),"")=0,"",IFERROR(VLOOKUP(N907,Home!$C$8:$R$1048576,11,FALSE),""))</f>
        <v/>
      </c>
      <c r="U907" s="11" t="str">
        <f>IF(IFERROR(VLOOKUP(O907,Home!$C$8:$R$1048576,12,FALSE),"")=0,"",IFERROR(VLOOKUP(O907,Home!$C$8:$R$1048576,12,FALSE),""))</f>
        <v/>
      </c>
      <c r="V907" s="11" t="str">
        <f>IF(IFERROR(VLOOKUP(O907,Home!$C$8:$R$1048576,8,FALSE),"")=0,"",IFERROR(VLOOKUP(O907,Home!$C$8:$R$1048576,8,FALSE),""))</f>
        <v/>
      </c>
      <c r="W907" s="11" t="str">
        <f>IF(OR(VLOOKUP(N907,Home!$C$7:$I$207,6,FALSE)="",VLOOKUP(N907,Home!$C$7:$I$207,7,FALSE)=""),"FEJL",SUM(Baggrundsark!$K$4:K907))</f>
        <v>FEJL</v>
      </c>
      <c r="Y907">
        <v>904</v>
      </c>
      <c r="Z907" s="1"/>
      <c r="AC907" s="44"/>
      <c r="AD907">
        <f t="shared" si="314"/>
        <v>0</v>
      </c>
      <c r="AE907">
        <f>SUM($AD$4:AD907)</f>
        <v>1</v>
      </c>
      <c r="AF907" s="103" t="str">
        <f>IFERROR(VLOOKUP(AN907,Home!$C$8:$E$207,3,FALSE),"")</f>
        <v/>
      </c>
      <c r="AG907" s="103" t="str">
        <f>IFERROR(VLOOKUP(AN907,Home!$C$8:$E$207,2,FALSE),"")</f>
        <v/>
      </c>
      <c r="AH907" s="104" t="str">
        <f>IF(VLOOKUP(AE907,Home!$C$8:$I$207,6,FALSE)="","",VLOOKUP(AE907,Home!$C$8:$I$207,6,FALSE))</f>
        <v/>
      </c>
      <c r="AI907" s="104" t="e">
        <f t="shared" si="322"/>
        <v>#VALUE!</v>
      </c>
      <c r="AJ907" s="105" t="e">
        <f t="shared" si="315"/>
        <v>#VALUE!</v>
      </c>
      <c r="AK907" s="103" t="e">
        <f t="shared" si="308"/>
        <v>#VALUE!</v>
      </c>
      <c r="AL907" s="103" t="e">
        <f t="shared" si="316"/>
        <v>#VALUE!</v>
      </c>
      <c r="AN907" t="str">
        <f>IF(OR(VLOOKUP(AE907,Home!$C$8:$I$207,6,FALSE)="",VLOOKUP(AE907,Home!$C$8:$I$207,7,FALSE)=""),"FEJL",Baggrundsark!AE907)</f>
        <v>FEJL</v>
      </c>
      <c r="AO907">
        <f>IF(VLOOKUP(AE907,Home!$C$8:$N$207,12,FALSE)="Timelønnet",1,0)</f>
        <v>0</v>
      </c>
      <c r="AP907">
        <f>SUM($AO$4:AO907)*AO907</f>
        <v>0</v>
      </c>
      <c r="AQ907">
        <f t="shared" si="303"/>
        <v>1</v>
      </c>
      <c r="AR907" t="str">
        <f t="shared" si="303"/>
        <v/>
      </c>
      <c r="AS907" t="e">
        <f t="shared" si="317"/>
        <v>#VALUE!</v>
      </c>
      <c r="AT907" s="45" t="e">
        <f t="shared" si="304"/>
        <v>#VALUE!</v>
      </c>
      <c r="AU907">
        <f>VLOOKUP(AQ907,Home!$C$8:$J$207,8,FALSE)</f>
        <v>0</v>
      </c>
    </row>
    <row r="908" spans="1:47" x14ac:dyDescent="0.25">
      <c r="A908" s="6">
        <f t="shared" si="309"/>
        <v>0</v>
      </c>
      <c r="B908" s="6">
        <f t="shared" si="318"/>
        <v>0</v>
      </c>
      <c r="C908" s="6" t="str">
        <f t="shared" si="310"/>
        <v/>
      </c>
      <c r="D908" s="7">
        <f t="shared" si="311"/>
        <v>0</v>
      </c>
      <c r="E908" s="7">
        <f t="shared" si="319"/>
        <v>0</v>
      </c>
      <c r="F908" s="7" t="str">
        <f t="shared" si="312"/>
        <v/>
      </c>
      <c r="G908" s="6">
        <f t="shared" si="313"/>
        <v>0</v>
      </c>
      <c r="H908" s="6">
        <f t="shared" si="320"/>
        <v>0</v>
      </c>
      <c r="I908" s="6" t="str">
        <f t="shared" si="321"/>
        <v/>
      </c>
      <c r="J908" s="11">
        <v>905</v>
      </c>
      <c r="K908" s="11">
        <f>IF(IFERROR(VLOOKUP(J908,Home!$A$8:$B$1048576,1,FALSE),0)=0,0,1)</f>
        <v>0</v>
      </c>
      <c r="L908" s="129" t="e">
        <f>IF(VLOOKUP(O908,Home!$C$8:$R$207,6,FALSE)="","",VLOOKUP(O908,Home!$C$8:$R$207,6,FALSE))</f>
        <v>#N/A</v>
      </c>
      <c r="M908" s="129" t="e">
        <f t="shared" si="306"/>
        <v>#N/A</v>
      </c>
      <c r="N908" s="11">
        <f>SUM($K$4:K908)</f>
        <v>200</v>
      </c>
      <c r="O908" s="11" t="str">
        <f>IF(P908="","",IF(IFERROR(VLOOKUP(N908,Home!$C$8:$R$1048576,1,FALSE),"")=0,"",IFERROR(VLOOKUP(N908,Home!$C$8:$R$1048576,1,FALSE),"")))</f>
        <v/>
      </c>
      <c r="P908" s="11" t="str">
        <f>IF(IFERROR(VLOOKUP(W908,Home!$C$8:$R$1048576,3,FALSE),"")=0,"",IFERROR(VLOOKUP(W908,Home!$C$8:$R$1048576,3,FALSE),""))</f>
        <v/>
      </c>
      <c r="Q908" s="11" t="str">
        <f t="shared" si="305"/>
        <v/>
      </c>
      <c r="R908" s="130" t="e">
        <f>VLOOKUP(Q908,'Baggrund til lister'!$G$4:$H$15,2,FALSE)</f>
        <v>#N/A</v>
      </c>
      <c r="S908" s="11" t="str">
        <f t="shared" si="307"/>
        <v/>
      </c>
      <c r="T908" s="11" t="str">
        <f>IF(IFERROR(VLOOKUP(N908,Home!$C$8:$R$1048576,11,FALSE),"")=0,"",IFERROR(VLOOKUP(N908,Home!$C$8:$R$1048576,11,FALSE),""))</f>
        <v/>
      </c>
      <c r="U908" s="11" t="str">
        <f>IF(IFERROR(VLOOKUP(O908,Home!$C$8:$R$1048576,12,FALSE),"")=0,"",IFERROR(VLOOKUP(O908,Home!$C$8:$R$1048576,12,FALSE),""))</f>
        <v/>
      </c>
      <c r="V908" s="11" t="str">
        <f>IF(IFERROR(VLOOKUP(O908,Home!$C$8:$R$1048576,8,FALSE),"")=0,"",IFERROR(VLOOKUP(O908,Home!$C$8:$R$1048576,8,FALSE),""))</f>
        <v/>
      </c>
      <c r="W908" s="11" t="str">
        <f>IF(OR(VLOOKUP(N908,Home!$C$7:$I$207,6,FALSE)="",VLOOKUP(N908,Home!$C$7:$I$207,7,FALSE)=""),"FEJL",SUM(Baggrundsark!$K$4:K908))</f>
        <v>FEJL</v>
      </c>
      <c r="Y908">
        <v>905</v>
      </c>
      <c r="Z908" s="1"/>
      <c r="AC908" s="44"/>
      <c r="AD908">
        <f t="shared" si="314"/>
        <v>0</v>
      </c>
      <c r="AE908">
        <f>SUM($AD$4:AD908)</f>
        <v>1</v>
      </c>
      <c r="AF908" s="103" t="str">
        <f>IFERROR(VLOOKUP(AN908,Home!$C$8:$E$207,3,FALSE),"")</f>
        <v/>
      </c>
      <c r="AG908" s="103" t="str">
        <f>IFERROR(VLOOKUP(AN908,Home!$C$8:$E$207,2,FALSE),"")</f>
        <v/>
      </c>
      <c r="AH908" s="104" t="str">
        <f>IF(VLOOKUP(AE908,Home!$C$8:$I$207,6,FALSE)="","",VLOOKUP(AE908,Home!$C$8:$I$207,6,FALSE))</f>
        <v/>
      </c>
      <c r="AI908" s="104" t="e">
        <f t="shared" si="322"/>
        <v>#VALUE!</v>
      </c>
      <c r="AJ908" s="105" t="e">
        <f t="shared" si="315"/>
        <v>#VALUE!</v>
      </c>
      <c r="AK908" s="103" t="e">
        <f t="shared" si="308"/>
        <v>#VALUE!</v>
      </c>
      <c r="AL908" s="103" t="e">
        <f t="shared" si="316"/>
        <v>#VALUE!</v>
      </c>
      <c r="AN908" t="str">
        <f>IF(OR(VLOOKUP(AE908,Home!$C$8:$I$207,6,FALSE)="",VLOOKUP(AE908,Home!$C$8:$I$207,7,FALSE)=""),"FEJL",Baggrundsark!AE908)</f>
        <v>FEJL</v>
      </c>
      <c r="AO908">
        <f>IF(VLOOKUP(AE908,Home!$C$8:$N$207,12,FALSE)="Timelønnet",1,0)</f>
        <v>0</v>
      </c>
      <c r="AP908">
        <f>SUM($AO$4:AO908)*AO908</f>
        <v>0</v>
      </c>
      <c r="AQ908">
        <f t="shared" si="303"/>
        <v>1</v>
      </c>
      <c r="AR908" t="str">
        <f t="shared" si="303"/>
        <v/>
      </c>
      <c r="AS908" t="e">
        <f t="shared" si="317"/>
        <v>#VALUE!</v>
      </c>
      <c r="AT908" s="45" t="e">
        <f t="shared" si="304"/>
        <v>#VALUE!</v>
      </c>
      <c r="AU908">
        <f>VLOOKUP(AQ908,Home!$C$8:$J$207,8,FALSE)</f>
        <v>0</v>
      </c>
    </row>
    <row r="909" spans="1:47" x14ac:dyDescent="0.25">
      <c r="A909" s="6">
        <f t="shared" si="309"/>
        <v>0</v>
      </c>
      <c r="B909" s="6">
        <f t="shared" si="318"/>
        <v>0</v>
      </c>
      <c r="C909" s="6" t="str">
        <f t="shared" si="310"/>
        <v/>
      </c>
      <c r="D909" s="7">
        <f t="shared" si="311"/>
        <v>0</v>
      </c>
      <c r="E909" s="7">
        <f t="shared" si="319"/>
        <v>0</v>
      </c>
      <c r="F909" s="7" t="str">
        <f t="shared" si="312"/>
        <v/>
      </c>
      <c r="G909" s="6">
        <f t="shared" si="313"/>
        <v>0</v>
      </c>
      <c r="H909" s="6">
        <f t="shared" si="320"/>
        <v>0</v>
      </c>
      <c r="I909" s="6" t="str">
        <f t="shared" si="321"/>
        <v/>
      </c>
      <c r="J909" s="11">
        <v>906</v>
      </c>
      <c r="K909" s="11">
        <f>IF(IFERROR(VLOOKUP(J909,Home!$A$8:$B$1048576,1,FALSE),0)=0,0,1)</f>
        <v>0</v>
      </c>
      <c r="L909" s="129" t="e">
        <f>IF(VLOOKUP(O909,Home!$C$8:$R$207,6,FALSE)="","",VLOOKUP(O909,Home!$C$8:$R$207,6,FALSE))</f>
        <v>#N/A</v>
      </c>
      <c r="M909" s="129" t="e">
        <f t="shared" si="306"/>
        <v>#N/A</v>
      </c>
      <c r="N909" s="11">
        <f>SUM($K$4:K909)</f>
        <v>200</v>
      </c>
      <c r="O909" s="11" t="str">
        <f>IF(P909="","",IF(IFERROR(VLOOKUP(N909,Home!$C$8:$R$1048576,1,FALSE),"")=0,"",IFERROR(VLOOKUP(N909,Home!$C$8:$R$1048576,1,FALSE),"")))</f>
        <v/>
      </c>
      <c r="P909" s="11" t="str">
        <f>IF(IFERROR(VLOOKUP(W909,Home!$C$8:$R$1048576,3,FALSE),"")=0,"",IFERROR(VLOOKUP(W909,Home!$C$8:$R$1048576,3,FALSE),""))</f>
        <v/>
      </c>
      <c r="Q909" s="11" t="str">
        <f t="shared" si="305"/>
        <v/>
      </c>
      <c r="R909" s="130" t="e">
        <f>VLOOKUP(Q909,'Baggrund til lister'!$G$4:$H$15,2,FALSE)</f>
        <v>#N/A</v>
      </c>
      <c r="S909" s="11" t="str">
        <f t="shared" si="307"/>
        <v/>
      </c>
      <c r="T909" s="11" t="str">
        <f>IF(IFERROR(VLOOKUP(N909,Home!$C$8:$R$1048576,11,FALSE),"")=0,"",IFERROR(VLOOKUP(N909,Home!$C$8:$R$1048576,11,FALSE),""))</f>
        <v/>
      </c>
      <c r="U909" s="11" t="str">
        <f>IF(IFERROR(VLOOKUP(O909,Home!$C$8:$R$1048576,12,FALSE),"")=0,"",IFERROR(VLOOKUP(O909,Home!$C$8:$R$1048576,12,FALSE),""))</f>
        <v/>
      </c>
      <c r="V909" s="11" t="str">
        <f>IF(IFERROR(VLOOKUP(O909,Home!$C$8:$R$1048576,8,FALSE),"")=0,"",IFERROR(VLOOKUP(O909,Home!$C$8:$R$1048576,8,FALSE),""))</f>
        <v/>
      </c>
      <c r="W909" s="11" t="str">
        <f>IF(OR(VLOOKUP(N909,Home!$C$7:$I$207,6,FALSE)="",VLOOKUP(N909,Home!$C$7:$I$207,7,FALSE)=""),"FEJL",SUM(Baggrundsark!$K$4:K909))</f>
        <v>FEJL</v>
      </c>
      <c r="Y909">
        <v>906</v>
      </c>
      <c r="Z909" s="1"/>
      <c r="AC909" s="44"/>
      <c r="AD909">
        <f t="shared" si="314"/>
        <v>0</v>
      </c>
      <c r="AE909">
        <f>SUM($AD$4:AD909)</f>
        <v>1</v>
      </c>
      <c r="AF909" s="103" t="str">
        <f>IFERROR(VLOOKUP(AN909,Home!$C$8:$E$207,3,FALSE),"")</f>
        <v/>
      </c>
      <c r="AG909" s="103" t="str">
        <f>IFERROR(VLOOKUP(AN909,Home!$C$8:$E$207,2,FALSE),"")</f>
        <v/>
      </c>
      <c r="AH909" s="104" t="str">
        <f>IF(VLOOKUP(AE909,Home!$C$8:$I$207,6,FALSE)="","",VLOOKUP(AE909,Home!$C$8:$I$207,6,FALSE))</f>
        <v/>
      </c>
      <c r="AI909" s="104" t="e">
        <f t="shared" si="322"/>
        <v>#VALUE!</v>
      </c>
      <c r="AJ909" s="105" t="e">
        <f t="shared" si="315"/>
        <v>#VALUE!</v>
      </c>
      <c r="AK909" s="103" t="e">
        <f t="shared" si="308"/>
        <v>#VALUE!</v>
      </c>
      <c r="AL909" s="103" t="e">
        <f t="shared" si="316"/>
        <v>#VALUE!</v>
      </c>
      <c r="AN909" t="str">
        <f>IF(OR(VLOOKUP(AE909,Home!$C$8:$I$207,6,FALSE)="",VLOOKUP(AE909,Home!$C$8:$I$207,7,FALSE)=""),"FEJL",Baggrundsark!AE909)</f>
        <v>FEJL</v>
      </c>
      <c r="AO909">
        <f>IF(VLOOKUP(AE909,Home!$C$8:$N$207,12,FALSE)="Timelønnet",1,0)</f>
        <v>0</v>
      </c>
      <c r="AP909">
        <f>SUM($AO$4:AO909)*AO909</f>
        <v>0</v>
      </c>
      <c r="AQ909">
        <f t="shared" si="303"/>
        <v>1</v>
      </c>
      <c r="AR909" t="str">
        <f t="shared" si="303"/>
        <v/>
      </c>
      <c r="AS909" t="e">
        <f t="shared" si="317"/>
        <v>#VALUE!</v>
      </c>
      <c r="AT909" s="45" t="e">
        <f t="shared" si="304"/>
        <v>#VALUE!</v>
      </c>
      <c r="AU909">
        <f>VLOOKUP(AQ909,Home!$C$8:$J$207,8,FALSE)</f>
        <v>0</v>
      </c>
    </row>
    <row r="910" spans="1:47" x14ac:dyDescent="0.25">
      <c r="A910" s="6">
        <f t="shared" si="309"/>
        <v>0</v>
      </c>
      <c r="B910" s="6">
        <f t="shared" si="318"/>
        <v>0</v>
      </c>
      <c r="C910" s="6" t="str">
        <f t="shared" si="310"/>
        <v/>
      </c>
      <c r="D910" s="7">
        <f t="shared" si="311"/>
        <v>0</v>
      </c>
      <c r="E910" s="7">
        <f t="shared" si="319"/>
        <v>0</v>
      </c>
      <c r="F910" s="7" t="str">
        <f t="shared" si="312"/>
        <v/>
      </c>
      <c r="G910" s="6">
        <f t="shared" si="313"/>
        <v>0</v>
      </c>
      <c r="H910" s="6">
        <f t="shared" si="320"/>
        <v>0</v>
      </c>
      <c r="I910" s="6" t="str">
        <f t="shared" si="321"/>
        <v/>
      </c>
      <c r="J910" s="11">
        <v>907</v>
      </c>
      <c r="K910" s="11">
        <f>IF(IFERROR(VLOOKUP(J910,Home!$A$8:$B$1048576,1,FALSE),0)=0,0,1)</f>
        <v>0</v>
      </c>
      <c r="L910" s="129" t="e">
        <f>IF(VLOOKUP(O910,Home!$C$8:$R$207,6,FALSE)="","",VLOOKUP(O910,Home!$C$8:$R$207,6,FALSE))</f>
        <v>#N/A</v>
      </c>
      <c r="M910" s="129" t="e">
        <f t="shared" si="306"/>
        <v>#N/A</v>
      </c>
      <c r="N910" s="11">
        <f>SUM($K$4:K910)</f>
        <v>200</v>
      </c>
      <c r="O910" s="11" t="str">
        <f>IF(P910="","",IF(IFERROR(VLOOKUP(N910,Home!$C$8:$R$1048576,1,FALSE),"")=0,"",IFERROR(VLOOKUP(N910,Home!$C$8:$R$1048576,1,FALSE),"")))</f>
        <v/>
      </c>
      <c r="P910" s="11" t="str">
        <f>IF(IFERROR(VLOOKUP(W910,Home!$C$8:$R$1048576,3,FALSE),"")=0,"",IFERROR(VLOOKUP(W910,Home!$C$8:$R$1048576,3,FALSE),""))</f>
        <v/>
      </c>
      <c r="Q910" s="11" t="str">
        <f t="shared" si="305"/>
        <v/>
      </c>
      <c r="R910" s="130" t="e">
        <f>VLOOKUP(Q910,'Baggrund til lister'!$G$4:$H$15,2,FALSE)</f>
        <v>#N/A</v>
      </c>
      <c r="S910" s="11" t="str">
        <f t="shared" si="307"/>
        <v/>
      </c>
      <c r="T910" s="11" t="str">
        <f>IF(IFERROR(VLOOKUP(N910,Home!$C$8:$R$1048576,11,FALSE),"")=0,"",IFERROR(VLOOKUP(N910,Home!$C$8:$R$1048576,11,FALSE),""))</f>
        <v/>
      </c>
      <c r="U910" s="11" t="str">
        <f>IF(IFERROR(VLOOKUP(O910,Home!$C$8:$R$1048576,12,FALSE),"")=0,"",IFERROR(VLOOKUP(O910,Home!$C$8:$R$1048576,12,FALSE),""))</f>
        <v/>
      </c>
      <c r="V910" s="11" t="str">
        <f>IF(IFERROR(VLOOKUP(O910,Home!$C$8:$R$1048576,8,FALSE),"")=0,"",IFERROR(VLOOKUP(O910,Home!$C$8:$R$1048576,8,FALSE),""))</f>
        <v/>
      </c>
      <c r="W910" s="11" t="str">
        <f>IF(OR(VLOOKUP(N910,Home!$C$7:$I$207,6,FALSE)="",VLOOKUP(N910,Home!$C$7:$I$207,7,FALSE)=""),"FEJL",SUM(Baggrundsark!$K$4:K910))</f>
        <v>FEJL</v>
      </c>
      <c r="Y910">
        <v>907</v>
      </c>
      <c r="Z910" s="1"/>
      <c r="AC910" s="44"/>
      <c r="AD910">
        <f t="shared" si="314"/>
        <v>0</v>
      </c>
      <c r="AE910">
        <f>SUM($AD$4:AD910)</f>
        <v>1</v>
      </c>
      <c r="AF910" s="103" t="str">
        <f>IFERROR(VLOOKUP(AN910,Home!$C$8:$E$207,3,FALSE),"")</f>
        <v/>
      </c>
      <c r="AG910" s="103" t="str">
        <f>IFERROR(VLOOKUP(AN910,Home!$C$8:$E$207,2,FALSE),"")</f>
        <v/>
      </c>
      <c r="AH910" s="104" t="str">
        <f>IF(VLOOKUP(AE910,Home!$C$8:$I$207,6,FALSE)="","",VLOOKUP(AE910,Home!$C$8:$I$207,6,FALSE))</f>
        <v/>
      </c>
      <c r="AI910" s="104" t="e">
        <f t="shared" si="322"/>
        <v>#VALUE!</v>
      </c>
      <c r="AJ910" s="105" t="e">
        <f t="shared" si="315"/>
        <v>#VALUE!</v>
      </c>
      <c r="AK910" s="103" t="e">
        <f t="shared" si="308"/>
        <v>#VALUE!</v>
      </c>
      <c r="AL910" s="103" t="e">
        <f t="shared" si="316"/>
        <v>#VALUE!</v>
      </c>
      <c r="AN910" t="str">
        <f>IF(OR(VLOOKUP(AE910,Home!$C$8:$I$207,6,FALSE)="",VLOOKUP(AE910,Home!$C$8:$I$207,7,FALSE)=""),"FEJL",Baggrundsark!AE910)</f>
        <v>FEJL</v>
      </c>
      <c r="AO910">
        <f>IF(VLOOKUP(AE910,Home!$C$8:$N$207,12,FALSE)="Timelønnet",1,0)</f>
        <v>0</v>
      </c>
      <c r="AP910">
        <f>SUM($AO$4:AO910)*AO910</f>
        <v>0</v>
      </c>
      <c r="AQ910">
        <f t="shared" si="303"/>
        <v>1</v>
      </c>
      <c r="AR910" t="str">
        <f t="shared" si="303"/>
        <v/>
      </c>
      <c r="AS910" t="e">
        <f t="shared" si="317"/>
        <v>#VALUE!</v>
      </c>
      <c r="AT910" s="45" t="e">
        <f t="shared" si="304"/>
        <v>#VALUE!</v>
      </c>
      <c r="AU910">
        <f>VLOOKUP(AQ910,Home!$C$8:$J$207,8,FALSE)</f>
        <v>0</v>
      </c>
    </row>
    <row r="911" spans="1:47" x14ac:dyDescent="0.25">
      <c r="A911" s="6">
        <f t="shared" si="309"/>
        <v>0</v>
      </c>
      <c r="B911" s="6">
        <f t="shared" si="318"/>
        <v>0</v>
      </c>
      <c r="C911" s="6" t="str">
        <f t="shared" si="310"/>
        <v/>
      </c>
      <c r="D911" s="7">
        <f t="shared" si="311"/>
        <v>0</v>
      </c>
      <c r="E911" s="7">
        <f t="shared" si="319"/>
        <v>0</v>
      </c>
      <c r="F911" s="7" t="str">
        <f t="shared" si="312"/>
        <v/>
      </c>
      <c r="G911" s="6">
        <f t="shared" si="313"/>
        <v>0</v>
      </c>
      <c r="H911" s="6">
        <f t="shared" si="320"/>
        <v>0</v>
      </c>
      <c r="I911" s="6" t="str">
        <f t="shared" si="321"/>
        <v/>
      </c>
      <c r="J911" s="11">
        <v>908</v>
      </c>
      <c r="K911" s="11">
        <f>IF(IFERROR(VLOOKUP(J911,Home!$A$8:$B$1048576,1,FALSE),0)=0,0,1)</f>
        <v>0</v>
      </c>
      <c r="L911" s="129" t="e">
        <f>IF(VLOOKUP(O911,Home!$C$8:$R$207,6,FALSE)="","",VLOOKUP(O911,Home!$C$8:$R$207,6,FALSE))</f>
        <v>#N/A</v>
      </c>
      <c r="M911" s="129" t="e">
        <f t="shared" si="306"/>
        <v>#N/A</v>
      </c>
      <c r="N911" s="11">
        <f>SUM($K$4:K911)</f>
        <v>200</v>
      </c>
      <c r="O911" s="11" t="str">
        <f>IF(P911="","",IF(IFERROR(VLOOKUP(N911,Home!$C$8:$R$1048576,1,FALSE),"")=0,"",IFERROR(VLOOKUP(N911,Home!$C$8:$R$1048576,1,FALSE),"")))</f>
        <v/>
      </c>
      <c r="P911" s="11" t="str">
        <f>IF(IFERROR(VLOOKUP(W911,Home!$C$8:$R$1048576,3,FALSE),"")=0,"",IFERROR(VLOOKUP(W911,Home!$C$8:$R$1048576,3,FALSE),""))</f>
        <v/>
      </c>
      <c r="Q911" s="11" t="str">
        <f t="shared" si="305"/>
        <v/>
      </c>
      <c r="R911" s="130" t="e">
        <f>VLOOKUP(Q911,'Baggrund til lister'!$G$4:$H$15,2,FALSE)</f>
        <v>#N/A</v>
      </c>
      <c r="S911" s="11" t="str">
        <f t="shared" si="307"/>
        <v/>
      </c>
      <c r="T911" s="11" t="str">
        <f>IF(IFERROR(VLOOKUP(N911,Home!$C$8:$R$1048576,11,FALSE),"")=0,"",IFERROR(VLOOKUP(N911,Home!$C$8:$R$1048576,11,FALSE),""))</f>
        <v/>
      </c>
      <c r="U911" s="11" t="str">
        <f>IF(IFERROR(VLOOKUP(O911,Home!$C$8:$R$1048576,12,FALSE),"")=0,"",IFERROR(VLOOKUP(O911,Home!$C$8:$R$1048576,12,FALSE),""))</f>
        <v/>
      </c>
      <c r="V911" s="11" t="str">
        <f>IF(IFERROR(VLOOKUP(O911,Home!$C$8:$R$1048576,8,FALSE),"")=0,"",IFERROR(VLOOKUP(O911,Home!$C$8:$R$1048576,8,FALSE),""))</f>
        <v/>
      </c>
      <c r="W911" s="11" t="str">
        <f>IF(OR(VLOOKUP(N911,Home!$C$7:$I$207,6,FALSE)="",VLOOKUP(N911,Home!$C$7:$I$207,7,FALSE)=""),"FEJL",SUM(Baggrundsark!$K$4:K911))</f>
        <v>FEJL</v>
      </c>
      <c r="Y911">
        <v>908</v>
      </c>
      <c r="Z911" s="1"/>
      <c r="AC911" s="44"/>
      <c r="AD911">
        <f t="shared" si="314"/>
        <v>0</v>
      </c>
      <c r="AE911">
        <f>SUM($AD$4:AD911)</f>
        <v>1</v>
      </c>
      <c r="AF911" s="103" t="str">
        <f>IFERROR(VLOOKUP(AN911,Home!$C$8:$E$207,3,FALSE),"")</f>
        <v/>
      </c>
      <c r="AG911" s="103" t="str">
        <f>IFERROR(VLOOKUP(AN911,Home!$C$8:$E$207,2,FALSE),"")</f>
        <v/>
      </c>
      <c r="AH911" s="104" t="str">
        <f>IF(VLOOKUP(AE911,Home!$C$8:$I$207,6,FALSE)="","",VLOOKUP(AE911,Home!$C$8:$I$207,6,FALSE))</f>
        <v/>
      </c>
      <c r="AI911" s="104" t="e">
        <f t="shared" si="322"/>
        <v>#VALUE!</v>
      </c>
      <c r="AJ911" s="105" t="e">
        <f t="shared" si="315"/>
        <v>#VALUE!</v>
      </c>
      <c r="AK911" s="103" t="e">
        <f t="shared" si="308"/>
        <v>#VALUE!</v>
      </c>
      <c r="AL911" s="103" t="e">
        <f t="shared" si="316"/>
        <v>#VALUE!</v>
      </c>
      <c r="AN911" t="str">
        <f>IF(OR(VLOOKUP(AE911,Home!$C$8:$I$207,6,FALSE)="",VLOOKUP(AE911,Home!$C$8:$I$207,7,FALSE)=""),"FEJL",Baggrundsark!AE911)</f>
        <v>FEJL</v>
      </c>
      <c r="AO911">
        <f>IF(VLOOKUP(AE911,Home!$C$8:$N$207,12,FALSE)="Timelønnet",1,0)</f>
        <v>0</v>
      </c>
      <c r="AP911">
        <f>SUM($AO$4:AO911)*AO911</f>
        <v>0</v>
      </c>
      <c r="AQ911">
        <f t="shared" si="303"/>
        <v>1</v>
      </c>
      <c r="AR911" t="str">
        <f t="shared" si="303"/>
        <v/>
      </c>
      <c r="AS911" t="e">
        <f t="shared" si="317"/>
        <v>#VALUE!</v>
      </c>
      <c r="AT911" s="45" t="e">
        <f t="shared" si="304"/>
        <v>#VALUE!</v>
      </c>
      <c r="AU911">
        <f>VLOOKUP(AQ911,Home!$C$8:$J$207,8,FALSE)</f>
        <v>0</v>
      </c>
    </row>
    <row r="912" spans="1:47" x14ac:dyDescent="0.25">
      <c r="A912" s="6">
        <f t="shared" si="309"/>
        <v>0</v>
      </c>
      <c r="B912" s="6">
        <f t="shared" si="318"/>
        <v>0</v>
      </c>
      <c r="C912" s="6" t="str">
        <f t="shared" si="310"/>
        <v/>
      </c>
      <c r="D912" s="7">
        <f t="shared" si="311"/>
        <v>0</v>
      </c>
      <c r="E912" s="7">
        <f t="shared" si="319"/>
        <v>0</v>
      </c>
      <c r="F912" s="7" t="str">
        <f t="shared" si="312"/>
        <v/>
      </c>
      <c r="G912" s="6">
        <f t="shared" si="313"/>
        <v>0</v>
      </c>
      <c r="H912" s="6">
        <f t="shared" si="320"/>
        <v>0</v>
      </c>
      <c r="I912" s="6" t="str">
        <f t="shared" si="321"/>
        <v/>
      </c>
      <c r="J912" s="11">
        <v>909</v>
      </c>
      <c r="K912" s="11">
        <f>IF(IFERROR(VLOOKUP(J912,Home!$A$8:$B$1048576,1,FALSE),0)=0,0,1)</f>
        <v>0</v>
      </c>
      <c r="L912" s="129" t="e">
        <f>IF(VLOOKUP(O912,Home!$C$8:$R$207,6,FALSE)="","",VLOOKUP(O912,Home!$C$8:$R$207,6,FALSE))</f>
        <v>#N/A</v>
      </c>
      <c r="M912" s="129" t="e">
        <f t="shared" si="306"/>
        <v>#N/A</v>
      </c>
      <c r="N912" s="11">
        <f>SUM($K$4:K912)</f>
        <v>200</v>
      </c>
      <c r="O912" s="11" t="str">
        <f>IF(P912="","",IF(IFERROR(VLOOKUP(N912,Home!$C$8:$R$1048576,1,FALSE),"")=0,"",IFERROR(VLOOKUP(N912,Home!$C$8:$R$1048576,1,FALSE),"")))</f>
        <v/>
      </c>
      <c r="P912" s="11" t="str">
        <f>IF(IFERROR(VLOOKUP(W912,Home!$C$8:$R$1048576,3,FALSE),"")=0,"",IFERROR(VLOOKUP(W912,Home!$C$8:$R$1048576,3,FALSE),""))</f>
        <v/>
      </c>
      <c r="Q912" s="11" t="str">
        <f t="shared" si="305"/>
        <v/>
      </c>
      <c r="R912" s="130" t="e">
        <f>VLOOKUP(Q912,'Baggrund til lister'!$G$4:$H$15,2,FALSE)</f>
        <v>#N/A</v>
      </c>
      <c r="S912" s="11" t="str">
        <f t="shared" si="307"/>
        <v/>
      </c>
      <c r="T912" s="11" t="str">
        <f>IF(IFERROR(VLOOKUP(N912,Home!$C$8:$R$1048576,11,FALSE),"")=0,"",IFERROR(VLOOKUP(N912,Home!$C$8:$R$1048576,11,FALSE),""))</f>
        <v/>
      </c>
      <c r="U912" s="11" t="str">
        <f>IF(IFERROR(VLOOKUP(O912,Home!$C$8:$R$1048576,12,FALSE),"")=0,"",IFERROR(VLOOKUP(O912,Home!$C$8:$R$1048576,12,FALSE),""))</f>
        <v/>
      </c>
      <c r="V912" s="11" t="str">
        <f>IF(IFERROR(VLOOKUP(O912,Home!$C$8:$R$1048576,8,FALSE),"")=0,"",IFERROR(VLOOKUP(O912,Home!$C$8:$R$1048576,8,FALSE),""))</f>
        <v/>
      </c>
      <c r="W912" s="11" t="str">
        <f>IF(OR(VLOOKUP(N912,Home!$C$7:$I$207,6,FALSE)="",VLOOKUP(N912,Home!$C$7:$I$207,7,FALSE)=""),"FEJL",SUM(Baggrundsark!$K$4:K912))</f>
        <v>FEJL</v>
      </c>
      <c r="Y912">
        <v>909</v>
      </c>
      <c r="Z912" s="1"/>
      <c r="AC912" s="44"/>
      <c r="AD912">
        <f t="shared" si="314"/>
        <v>0</v>
      </c>
      <c r="AE912">
        <f>SUM($AD$4:AD912)</f>
        <v>1</v>
      </c>
      <c r="AF912" s="103" t="str">
        <f>IFERROR(VLOOKUP(AN912,Home!$C$8:$E$207,3,FALSE),"")</f>
        <v/>
      </c>
      <c r="AG912" s="103" t="str">
        <f>IFERROR(VLOOKUP(AN912,Home!$C$8:$E$207,2,FALSE),"")</f>
        <v/>
      </c>
      <c r="AH912" s="104" t="str">
        <f>IF(VLOOKUP(AE912,Home!$C$8:$I$207,6,FALSE)="","",VLOOKUP(AE912,Home!$C$8:$I$207,6,FALSE))</f>
        <v/>
      </c>
      <c r="AI912" s="104" t="e">
        <f t="shared" si="322"/>
        <v>#VALUE!</v>
      </c>
      <c r="AJ912" s="105" t="e">
        <f t="shared" si="315"/>
        <v>#VALUE!</v>
      </c>
      <c r="AK912" s="103" t="e">
        <f t="shared" si="308"/>
        <v>#VALUE!</v>
      </c>
      <c r="AL912" s="103" t="e">
        <f t="shared" si="316"/>
        <v>#VALUE!</v>
      </c>
      <c r="AN912" t="str">
        <f>IF(OR(VLOOKUP(AE912,Home!$C$8:$I$207,6,FALSE)="",VLOOKUP(AE912,Home!$C$8:$I$207,7,FALSE)=""),"FEJL",Baggrundsark!AE912)</f>
        <v>FEJL</v>
      </c>
      <c r="AO912">
        <f>IF(VLOOKUP(AE912,Home!$C$8:$N$207,12,FALSE)="Timelønnet",1,0)</f>
        <v>0</v>
      </c>
      <c r="AP912">
        <f>SUM($AO$4:AO912)*AO912</f>
        <v>0</v>
      </c>
      <c r="AQ912">
        <f t="shared" si="303"/>
        <v>1</v>
      </c>
      <c r="AR912" t="str">
        <f t="shared" si="303"/>
        <v/>
      </c>
      <c r="AS912" t="e">
        <f t="shared" si="317"/>
        <v>#VALUE!</v>
      </c>
      <c r="AT912" s="45" t="e">
        <f t="shared" si="304"/>
        <v>#VALUE!</v>
      </c>
      <c r="AU912">
        <f>VLOOKUP(AQ912,Home!$C$8:$J$207,8,FALSE)</f>
        <v>0</v>
      </c>
    </row>
    <row r="913" spans="1:47" x14ac:dyDescent="0.25">
      <c r="A913" s="6">
        <f t="shared" si="309"/>
        <v>0</v>
      </c>
      <c r="B913" s="6">
        <f t="shared" si="318"/>
        <v>0</v>
      </c>
      <c r="C913" s="6" t="str">
        <f t="shared" si="310"/>
        <v/>
      </c>
      <c r="D913" s="7">
        <f t="shared" si="311"/>
        <v>0</v>
      </c>
      <c r="E913" s="7">
        <f t="shared" si="319"/>
        <v>0</v>
      </c>
      <c r="F913" s="7" t="str">
        <f t="shared" si="312"/>
        <v/>
      </c>
      <c r="G913" s="6">
        <f t="shared" si="313"/>
        <v>0</v>
      </c>
      <c r="H913" s="6">
        <f t="shared" si="320"/>
        <v>0</v>
      </c>
      <c r="I913" s="6" t="str">
        <f t="shared" si="321"/>
        <v/>
      </c>
      <c r="J913" s="11">
        <v>910</v>
      </c>
      <c r="K913" s="11">
        <f>IF(IFERROR(VLOOKUP(J913,Home!$A$8:$B$1048576,1,FALSE),0)=0,0,1)</f>
        <v>0</v>
      </c>
      <c r="L913" s="129" t="e">
        <f>IF(VLOOKUP(O913,Home!$C$8:$R$207,6,FALSE)="","",VLOOKUP(O913,Home!$C$8:$R$207,6,FALSE))</f>
        <v>#N/A</v>
      </c>
      <c r="M913" s="129" t="e">
        <f t="shared" si="306"/>
        <v>#N/A</v>
      </c>
      <c r="N913" s="11">
        <f>SUM($K$4:K913)</f>
        <v>200</v>
      </c>
      <c r="O913" s="11" t="str">
        <f>IF(P913="","",IF(IFERROR(VLOOKUP(N913,Home!$C$8:$R$1048576,1,FALSE),"")=0,"",IFERROR(VLOOKUP(N913,Home!$C$8:$R$1048576,1,FALSE),"")))</f>
        <v/>
      </c>
      <c r="P913" s="11" t="str">
        <f>IF(IFERROR(VLOOKUP(W913,Home!$C$8:$R$1048576,3,FALSE),"")=0,"",IFERROR(VLOOKUP(W913,Home!$C$8:$R$1048576,3,FALSE),""))</f>
        <v/>
      </c>
      <c r="Q913" s="11" t="str">
        <f t="shared" si="305"/>
        <v/>
      </c>
      <c r="R913" s="130" t="e">
        <f>VLOOKUP(Q913,'Baggrund til lister'!$G$4:$H$15,2,FALSE)</f>
        <v>#N/A</v>
      </c>
      <c r="S913" s="11" t="str">
        <f t="shared" si="307"/>
        <v/>
      </c>
      <c r="T913" s="11" t="str">
        <f>IF(IFERROR(VLOOKUP(N913,Home!$C$8:$R$1048576,11,FALSE),"")=0,"",IFERROR(VLOOKUP(N913,Home!$C$8:$R$1048576,11,FALSE),""))</f>
        <v/>
      </c>
      <c r="U913" s="11" t="str">
        <f>IF(IFERROR(VLOOKUP(O913,Home!$C$8:$R$1048576,12,FALSE),"")=0,"",IFERROR(VLOOKUP(O913,Home!$C$8:$R$1048576,12,FALSE),""))</f>
        <v/>
      </c>
      <c r="V913" s="11" t="str">
        <f>IF(IFERROR(VLOOKUP(O913,Home!$C$8:$R$1048576,8,FALSE),"")=0,"",IFERROR(VLOOKUP(O913,Home!$C$8:$R$1048576,8,FALSE),""))</f>
        <v/>
      </c>
      <c r="W913" s="11" t="str">
        <f>IF(OR(VLOOKUP(N913,Home!$C$7:$I$207,6,FALSE)="",VLOOKUP(N913,Home!$C$7:$I$207,7,FALSE)=""),"FEJL",SUM(Baggrundsark!$K$4:K913))</f>
        <v>FEJL</v>
      </c>
      <c r="Y913">
        <v>910</v>
      </c>
      <c r="Z913" s="1"/>
      <c r="AC913" s="44"/>
      <c r="AD913">
        <f t="shared" si="314"/>
        <v>0</v>
      </c>
      <c r="AE913">
        <f>SUM($AD$4:AD913)</f>
        <v>1</v>
      </c>
      <c r="AF913" s="103" t="str">
        <f>IFERROR(VLOOKUP(AN913,Home!$C$8:$E$207,3,FALSE),"")</f>
        <v/>
      </c>
      <c r="AG913" s="103" t="str">
        <f>IFERROR(VLOOKUP(AN913,Home!$C$8:$E$207,2,FALSE),"")</f>
        <v/>
      </c>
      <c r="AH913" s="104" t="str">
        <f>IF(VLOOKUP(AE913,Home!$C$8:$I$207,6,FALSE)="","",VLOOKUP(AE913,Home!$C$8:$I$207,6,FALSE))</f>
        <v/>
      </c>
      <c r="AI913" s="104" t="e">
        <f t="shared" si="322"/>
        <v>#VALUE!</v>
      </c>
      <c r="AJ913" s="105" t="e">
        <f t="shared" si="315"/>
        <v>#VALUE!</v>
      </c>
      <c r="AK913" s="103" t="e">
        <f t="shared" si="308"/>
        <v>#VALUE!</v>
      </c>
      <c r="AL913" s="103" t="e">
        <f t="shared" si="316"/>
        <v>#VALUE!</v>
      </c>
      <c r="AN913" t="str">
        <f>IF(OR(VLOOKUP(AE913,Home!$C$8:$I$207,6,FALSE)="",VLOOKUP(AE913,Home!$C$8:$I$207,7,FALSE)=""),"FEJL",Baggrundsark!AE913)</f>
        <v>FEJL</v>
      </c>
      <c r="AO913">
        <f>IF(VLOOKUP(AE913,Home!$C$8:$N$207,12,FALSE)="Timelønnet",1,0)</f>
        <v>0</v>
      </c>
      <c r="AP913">
        <f>SUM($AO$4:AO913)*AO913</f>
        <v>0</v>
      </c>
      <c r="AQ913">
        <f t="shared" si="303"/>
        <v>1</v>
      </c>
      <c r="AR913" t="str">
        <f t="shared" si="303"/>
        <v/>
      </c>
      <c r="AS913" t="e">
        <f t="shared" si="317"/>
        <v>#VALUE!</v>
      </c>
      <c r="AT913" s="45" t="e">
        <f t="shared" si="304"/>
        <v>#VALUE!</v>
      </c>
      <c r="AU913">
        <f>VLOOKUP(AQ913,Home!$C$8:$J$207,8,FALSE)</f>
        <v>0</v>
      </c>
    </row>
    <row r="914" spans="1:47" x14ac:dyDescent="0.25">
      <c r="A914" s="6">
        <f t="shared" si="309"/>
        <v>0</v>
      </c>
      <c r="B914" s="6">
        <f t="shared" si="318"/>
        <v>0</v>
      </c>
      <c r="C914" s="6" t="str">
        <f t="shared" si="310"/>
        <v/>
      </c>
      <c r="D914" s="7">
        <f t="shared" si="311"/>
        <v>0</v>
      </c>
      <c r="E914" s="7">
        <f t="shared" si="319"/>
        <v>0</v>
      </c>
      <c r="F914" s="7" t="str">
        <f t="shared" si="312"/>
        <v/>
      </c>
      <c r="G914" s="6">
        <f t="shared" si="313"/>
        <v>0</v>
      </c>
      <c r="H914" s="6">
        <f t="shared" si="320"/>
        <v>0</v>
      </c>
      <c r="I914" s="6" t="str">
        <f t="shared" si="321"/>
        <v/>
      </c>
      <c r="J914" s="11">
        <v>911</v>
      </c>
      <c r="K914" s="11">
        <f>IF(IFERROR(VLOOKUP(J914,Home!$A$8:$B$1048576,1,FALSE),0)=0,0,1)</f>
        <v>0</v>
      </c>
      <c r="L914" s="129" t="e">
        <f>IF(VLOOKUP(O914,Home!$C$8:$R$207,6,FALSE)="","",VLOOKUP(O914,Home!$C$8:$R$207,6,FALSE))</f>
        <v>#N/A</v>
      </c>
      <c r="M914" s="129" t="e">
        <f t="shared" si="306"/>
        <v>#N/A</v>
      </c>
      <c r="N914" s="11">
        <f>SUM($K$4:K914)</f>
        <v>200</v>
      </c>
      <c r="O914" s="11" t="str">
        <f>IF(P914="","",IF(IFERROR(VLOOKUP(N914,Home!$C$8:$R$1048576,1,FALSE),"")=0,"",IFERROR(VLOOKUP(N914,Home!$C$8:$R$1048576,1,FALSE),"")))</f>
        <v/>
      </c>
      <c r="P914" s="11" t="str">
        <f>IF(IFERROR(VLOOKUP(W914,Home!$C$8:$R$1048576,3,FALSE),"")=0,"",IFERROR(VLOOKUP(W914,Home!$C$8:$R$1048576,3,FALSE),""))</f>
        <v/>
      </c>
      <c r="Q914" s="11" t="str">
        <f t="shared" si="305"/>
        <v/>
      </c>
      <c r="R914" s="130" t="e">
        <f>VLOOKUP(Q914,'Baggrund til lister'!$G$4:$H$15,2,FALSE)</f>
        <v>#N/A</v>
      </c>
      <c r="S914" s="11" t="str">
        <f t="shared" si="307"/>
        <v/>
      </c>
      <c r="T914" s="11" t="str">
        <f>IF(IFERROR(VLOOKUP(N914,Home!$C$8:$R$1048576,11,FALSE),"")=0,"",IFERROR(VLOOKUP(N914,Home!$C$8:$R$1048576,11,FALSE),""))</f>
        <v/>
      </c>
      <c r="U914" s="11" t="str">
        <f>IF(IFERROR(VLOOKUP(O914,Home!$C$8:$R$1048576,12,FALSE),"")=0,"",IFERROR(VLOOKUP(O914,Home!$C$8:$R$1048576,12,FALSE),""))</f>
        <v/>
      </c>
      <c r="V914" s="11" t="str">
        <f>IF(IFERROR(VLOOKUP(O914,Home!$C$8:$R$1048576,8,FALSE),"")=0,"",IFERROR(VLOOKUP(O914,Home!$C$8:$R$1048576,8,FALSE),""))</f>
        <v/>
      </c>
      <c r="W914" s="11" t="str">
        <f>IF(OR(VLOOKUP(N914,Home!$C$7:$I$207,6,FALSE)="",VLOOKUP(N914,Home!$C$7:$I$207,7,FALSE)=""),"FEJL",SUM(Baggrundsark!$K$4:K914))</f>
        <v>FEJL</v>
      </c>
      <c r="Y914">
        <v>911</v>
      </c>
      <c r="Z914" s="1"/>
      <c r="AC914" s="44"/>
      <c r="AD914">
        <f t="shared" si="314"/>
        <v>0</v>
      </c>
      <c r="AE914">
        <f>SUM($AD$4:AD914)</f>
        <v>1</v>
      </c>
      <c r="AF914" s="103" t="str">
        <f>IFERROR(VLOOKUP(AN914,Home!$C$8:$E$207,3,FALSE),"")</f>
        <v/>
      </c>
      <c r="AG914" s="103" t="str">
        <f>IFERROR(VLOOKUP(AN914,Home!$C$8:$E$207,2,FALSE),"")</f>
        <v/>
      </c>
      <c r="AH914" s="104" t="str">
        <f>IF(VLOOKUP(AE914,Home!$C$8:$I$207,6,FALSE)="","",VLOOKUP(AE914,Home!$C$8:$I$207,6,FALSE))</f>
        <v/>
      </c>
      <c r="AI914" s="104" t="e">
        <f t="shared" si="322"/>
        <v>#VALUE!</v>
      </c>
      <c r="AJ914" s="105" t="e">
        <f t="shared" si="315"/>
        <v>#VALUE!</v>
      </c>
      <c r="AK914" s="103" t="e">
        <f t="shared" si="308"/>
        <v>#VALUE!</v>
      </c>
      <c r="AL914" s="103" t="e">
        <f t="shared" si="316"/>
        <v>#VALUE!</v>
      </c>
      <c r="AN914" t="str">
        <f>IF(OR(VLOOKUP(AE914,Home!$C$8:$I$207,6,FALSE)="",VLOOKUP(AE914,Home!$C$8:$I$207,7,FALSE)=""),"FEJL",Baggrundsark!AE914)</f>
        <v>FEJL</v>
      </c>
      <c r="AO914">
        <f>IF(VLOOKUP(AE914,Home!$C$8:$N$207,12,FALSE)="Timelønnet",1,0)</f>
        <v>0</v>
      </c>
      <c r="AP914">
        <f>SUM($AO$4:AO914)*AO914</f>
        <v>0</v>
      </c>
      <c r="AQ914">
        <f t="shared" si="303"/>
        <v>1</v>
      </c>
      <c r="AR914" t="str">
        <f t="shared" si="303"/>
        <v/>
      </c>
      <c r="AS914" t="e">
        <f t="shared" si="317"/>
        <v>#VALUE!</v>
      </c>
      <c r="AT914" s="45" t="e">
        <f t="shared" si="304"/>
        <v>#VALUE!</v>
      </c>
      <c r="AU914">
        <f>VLOOKUP(AQ914,Home!$C$8:$J$207,8,FALSE)</f>
        <v>0</v>
      </c>
    </row>
    <row r="915" spans="1:47" x14ac:dyDescent="0.25">
      <c r="A915" s="6">
        <f t="shared" si="309"/>
        <v>0</v>
      </c>
      <c r="B915" s="6">
        <f t="shared" si="318"/>
        <v>0</v>
      </c>
      <c r="C915" s="6" t="str">
        <f t="shared" si="310"/>
        <v/>
      </c>
      <c r="D915" s="7">
        <f t="shared" si="311"/>
        <v>0</v>
      </c>
      <c r="E915" s="7">
        <f t="shared" si="319"/>
        <v>0</v>
      </c>
      <c r="F915" s="7" t="str">
        <f t="shared" si="312"/>
        <v/>
      </c>
      <c r="G915" s="6">
        <f t="shared" si="313"/>
        <v>0</v>
      </c>
      <c r="H915" s="6">
        <f t="shared" si="320"/>
        <v>0</v>
      </c>
      <c r="I915" s="6" t="str">
        <f t="shared" si="321"/>
        <v/>
      </c>
      <c r="J915" s="11">
        <v>912</v>
      </c>
      <c r="K915" s="11">
        <f>IF(IFERROR(VLOOKUP(J915,Home!$A$8:$B$1048576,1,FALSE),0)=0,0,1)</f>
        <v>0</v>
      </c>
      <c r="L915" s="129" t="e">
        <f>IF(VLOOKUP(O915,Home!$C$8:$R$207,6,FALSE)="","",VLOOKUP(O915,Home!$C$8:$R$207,6,FALSE))</f>
        <v>#N/A</v>
      </c>
      <c r="M915" s="129" t="e">
        <f t="shared" si="306"/>
        <v>#N/A</v>
      </c>
      <c r="N915" s="11">
        <f>SUM($K$4:K915)</f>
        <v>200</v>
      </c>
      <c r="O915" s="11" t="str">
        <f>IF(P915="","",IF(IFERROR(VLOOKUP(N915,Home!$C$8:$R$1048576,1,FALSE),"")=0,"",IFERROR(VLOOKUP(N915,Home!$C$8:$R$1048576,1,FALSE),"")))</f>
        <v/>
      </c>
      <c r="P915" s="11" t="str">
        <f>IF(IFERROR(VLOOKUP(W915,Home!$C$8:$R$1048576,3,FALSE),"")=0,"",IFERROR(VLOOKUP(W915,Home!$C$8:$R$1048576,3,FALSE),""))</f>
        <v/>
      </c>
      <c r="Q915" s="11" t="str">
        <f t="shared" si="305"/>
        <v/>
      </c>
      <c r="R915" s="130" t="e">
        <f>VLOOKUP(Q915,'Baggrund til lister'!$G$4:$H$15,2,FALSE)</f>
        <v>#N/A</v>
      </c>
      <c r="S915" s="11" t="str">
        <f t="shared" si="307"/>
        <v/>
      </c>
      <c r="T915" s="11" t="str">
        <f>IF(IFERROR(VLOOKUP(N915,Home!$C$8:$R$1048576,11,FALSE),"")=0,"",IFERROR(VLOOKUP(N915,Home!$C$8:$R$1048576,11,FALSE),""))</f>
        <v/>
      </c>
      <c r="U915" s="11" t="str">
        <f>IF(IFERROR(VLOOKUP(O915,Home!$C$8:$R$1048576,12,FALSE),"")=0,"",IFERROR(VLOOKUP(O915,Home!$C$8:$R$1048576,12,FALSE),""))</f>
        <v/>
      </c>
      <c r="V915" s="11" t="str">
        <f>IF(IFERROR(VLOOKUP(O915,Home!$C$8:$R$1048576,8,FALSE),"")=0,"",IFERROR(VLOOKUP(O915,Home!$C$8:$R$1048576,8,FALSE),""))</f>
        <v/>
      </c>
      <c r="W915" s="11" t="str">
        <f>IF(OR(VLOOKUP(N915,Home!$C$7:$I$207,6,FALSE)="",VLOOKUP(N915,Home!$C$7:$I$207,7,FALSE)=""),"FEJL",SUM(Baggrundsark!$K$4:K915))</f>
        <v>FEJL</v>
      </c>
      <c r="Y915">
        <v>912</v>
      </c>
      <c r="Z915" s="1"/>
      <c r="AC915" s="44"/>
      <c r="AD915">
        <f t="shared" si="314"/>
        <v>0</v>
      </c>
      <c r="AE915">
        <f>SUM($AD$4:AD915)</f>
        <v>1</v>
      </c>
      <c r="AF915" s="103" t="str">
        <f>IFERROR(VLOOKUP(AN915,Home!$C$8:$E$207,3,FALSE),"")</f>
        <v/>
      </c>
      <c r="AG915" s="103" t="str">
        <f>IFERROR(VLOOKUP(AN915,Home!$C$8:$E$207,2,FALSE),"")</f>
        <v/>
      </c>
      <c r="AH915" s="104" t="str">
        <f>IF(VLOOKUP(AE915,Home!$C$8:$I$207,6,FALSE)="","",VLOOKUP(AE915,Home!$C$8:$I$207,6,FALSE))</f>
        <v/>
      </c>
      <c r="AI915" s="104" t="e">
        <f t="shared" si="322"/>
        <v>#VALUE!</v>
      </c>
      <c r="AJ915" s="105" t="e">
        <f t="shared" si="315"/>
        <v>#VALUE!</v>
      </c>
      <c r="AK915" s="103" t="e">
        <f t="shared" si="308"/>
        <v>#VALUE!</v>
      </c>
      <c r="AL915" s="103" t="e">
        <f t="shared" si="316"/>
        <v>#VALUE!</v>
      </c>
      <c r="AN915" t="str">
        <f>IF(OR(VLOOKUP(AE915,Home!$C$8:$I$207,6,FALSE)="",VLOOKUP(AE915,Home!$C$8:$I$207,7,FALSE)=""),"FEJL",Baggrundsark!AE915)</f>
        <v>FEJL</v>
      </c>
      <c r="AO915">
        <f>IF(VLOOKUP(AE915,Home!$C$8:$N$207,12,FALSE)="Timelønnet",1,0)</f>
        <v>0</v>
      </c>
      <c r="AP915">
        <f>SUM($AO$4:AO915)*AO915</f>
        <v>0</v>
      </c>
      <c r="AQ915">
        <f t="shared" si="303"/>
        <v>1</v>
      </c>
      <c r="AR915" t="str">
        <f t="shared" si="303"/>
        <v/>
      </c>
      <c r="AS915" t="e">
        <f t="shared" si="317"/>
        <v>#VALUE!</v>
      </c>
      <c r="AT915" s="45" t="e">
        <f t="shared" si="304"/>
        <v>#VALUE!</v>
      </c>
      <c r="AU915">
        <f>VLOOKUP(AQ915,Home!$C$8:$J$207,8,FALSE)</f>
        <v>0</v>
      </c>
    </row>
    <row r="916" spans="1:47" x14ac:dyDescent="0.25">
      <c r="A916" s="6">
        <f t="shared" si="309"/>
        <v>0</v>
      </c>
      <c r="B916" s="6">
        <f t="shared" si="318"/>
        <v>0</v>
      </c>
      <c r="C916" s="6" t="str">
        <f t="shared" si="310"/>
        <v/>
      </c>
      <c r="D916" s="7">
        <f t="shared" si="311"/>
        <v>0</v>
      </c>
      <c r="E916" s="7">
        <f t="shared" si="319"/>
        <v>0</v>
      </c>
      <c r="F916" s="7" t="str">
        <f t="shared" si="312"/>
        <v/>
      </c>
      <c r="G916" s="6">
        <f t="shared" si="313"/>
        <v>0</v>
      </c>
      <c r="H916" s="6">
        <f t="shared" si="320"/>
        <v>0</v>
      </c>
      <c r="I916" s="6" t="str">
        <f t="shared" si="321"/>
        <v/>
      </c>
      <c r="J916" s="11">
        <v>913</v>
      </c>
      <c r="K916" s="11">
        <f>IF(IFERROR(VLOOKUP(J916,Home!$A$8:$B$1048576,1,FALSE),0)=0,0,1)</f>
        <v>0</v>
      </c>
      <c r="L916" s="129" t="e">
        <f>IF(VLOOKUP(O916,Home!$C$8:$R$207,6,FALSE)="","",VLOOKUP(O916,Home!$C$8:$R$207,6,FALSE))</f>
        <v>#N/A</v>
      </c>
      <c r="M916" s="129" t="e">
        <f t="shared" si="306"/>
        <v>#N/A</v>
      </c>
      <c r="N916" s="11">
        <f>SUM($K$4:K916)</f>
        <v>200</v>
      </c>
      <c r="O916" s="11" t="str">
        <f>IF(P916="","",IF(IFERROR(VLOOKUP(N916,Home!$C$8:$R$1048576,1,FALSE),"")=0,"",IFERROR(VLOOKUP(N916,Home!$C$8:$R$1048576,1,FALSE),"")))</f>
        <v/>
      </c>
      <c r="P916" s="11" t="str">
        <f>IF(IFERROR(VLOOKUP(W916,Home!$C$8:$R$1048576,3,FALSE),"")=0,"",IFERROR(VLOOKUP(W916,Home!$C$8:$R$1048576,3,FALSE),""))</f>
        <v/>
      </c>
      <c r="Q916" s="11" t="str">
        <f t="shared" si="305"/>
        <v/>
      </c>
      <c r="R916" s="130" t="e">
        <f>VLOOKUP(Q916,'Baggrund til lister'!$G$4:$H$15,2,FALSE)</f>
        <v>#N/A</v>
      </c>
      <c r="S916" s="11" t="str">
        <f t="shared" si="307"/>
        <v/>
      </c>
      <c r="T916" s="11" t="str">
        <f>IF(IFERROR(VLOOKUP(N916,Home!$C$8:$R$1048576,11,FALSE),"")=0,"",IFERROR(VLOOKUP(N916,Home!$C$8:$R$1048576,11,FALSE),""))</f>
        <v/>
      </c>
      <c r="U916" s="11" t="str">
        <f>IF(IFERROR(VLOOKUP(O916,Home!$C$8:$R$1048576,12,FALSE),"")=0,"",IFERROR(VLOOKUP(O916,Home!$C$8:$R$1048576,12,FALSE),""))</f>
        <v/>
      </c>
      <c r="V916" s="11" t="str">
        <f>IF(IFERROR(VLOOKUP(O916,Home!$C$8:$R$1048576,8,FALSE),"")=0,"",IFERROR(VLOOKUP(O916,Home!$C$8:$R$1048576,8,FALSE),""))</f>
        <v/>
      </c>
      <c r="W916" s="11" t="str">
        <f>IF(OR(VLOOKUP(N916,Home!$C$7:$I$207,6,FALSE)="",VLOOKUP(N916,Home!$C$7:$I$207,7,FALSE)=""),"FEJL",SUM(Baggrundsark!$K$4:K916))</f>
        <v>FEJL</v>
      </c>
      <c r="Y916">
        <v>913</v>
      </c>
      <c r="Z916" s="1"/>
      <c r="AC916" s="44"/>
      <c r="AD916">
        <f t="shared" si="314"/>
        <v>0</v>
      </c>
      <c r="AE916">
        <f>SUM($AD$4:AD916)</f>
        <v>1</v>
      </c>
      <c r="AF916" s="103" t="str">
        <f>IFERROR(VLOOKUP(AN916,Home!$C$8:$E$207,3,FALSE),"")</f>
        <v/>
      </c>
      <c r="AG916" s="103" t="str">
        <f>IFERROR(VLOOKUP(AN916,Home!$C$8:$E$207,2,FALSE),"")</f>
        <v/>
      </c>
      <c r="AH916" s="104" t="str">
        <f>IF(VLOOKUP(AE916,Home!$C$8:$I$207,6,FALSE)="","",VLOOKUP(AE916,Home!$C$8:$I$207,6,FALSE))</f>
        <v/>
      </c>
      <c r="AI916" s="104" t="e">
        <f t="shared" si="322"/>
        <v>#VALUE!</v>
      </c>
      <c r="AJ916" s="105" t="e">
        <f t="shared" si="315"/>
        <v>#VALUE!</v>
      </c>
      <c r="AK916" s="103" t="e">
        <f t="shared" si="308"/>
        <v>#VALUE!</v>
      </c>
      <c r="AL916" s="103" t="e">
        <f t="shared" si="316"/>
        <v>#VALUE!</v>
      </c>
      <c r="AN916" t="str">
        <f>IF(OR(VLOOKUP(AE916,Home!$C$8:$I$207,6,FALSE)="",VLOOKUP(AE916,Home!$C$8:$I$207,7,FALSE)=""),"FEJL",Baggrundsark!AE916)</f>
        <v>FEJL</v>
      </c>
      <c r="AO916">
        <f>IF(VLOOKUP(AE916,Home!$C$8:$N$207,12,FALSE)="Timelønnet",1,0)</f>
        <v>0</v>
      </c>
      <c r="AP916">
        <f>SUM($AO$4:AO916)*AO916</f>
        <v>0</v>
      </c>
      <c r="AQ916">
        <f t="shared" si="303"/>
        <v>1</v>
      </c>
      <c r="AR916" t="str">
        <f t="shared" si="303"/>
        <v/>
      </c>
      <c r="AS916" t="e">
        <f t="shared" si="317"/>
        <v>#VALUE!</v>
      </c>
      <c r="AT916" s="45" t="e">
        <f t="shared" si="304"/>
        <v>#VALUE!</v>
      </c>
      <c r="AU916">
        <f>VLOOKUP(AQ916,Home!$C$8:$J$207,8,FALSE)</f>
        <v>0</v>
      </c>
    </row>
    <row r="917" spans="1:47" x14ac:dyDescent="0.25">
      <c r="A917" s="6">
        <f t="shared" si="309"/>
        <v>0</v>
      </c>
      <c r="B917" s="6">
        <f t="shared" si="318"/>
        <v>0</v>
      </c>
      <c r="C917" s="6" t="str">
        <f t="shared" si="310"/>
        <v/>
      </c>
      <c r="D917" s="7">
        <f t="shared" si="311"/>
        <v>0</v>
      </c>
      <c r="E917" s="7">
        <f t="shared" si="319"/>
        <v>0</v>
      </c>
      <c r="F917" s="7" t="str">
        <f t="shared" si="312"/>
        <v/>
      </c>
      <c r="G917" s="6">
        <f t="shared" si="313"/>
        <v>0</v>
      </c>
      <c r="H917" s="6">
        <f t="shared" si="320"/>
        <v>0</v>
      </c>
      <c r="I917" s="6" t="str">
        <f t="shared" si="321"/>
        <v/>
      </c>
      <c r="J917" s="11">
        <v>914</v>
      </c>
      <c r="K917" s="11">
        <f>IF(IFERROR(VLOOKUP(J917,Home!$A$8:$B$1048576,1,FALSE),0)=0,0,1)</f>
        <v>0</v>
      </c>
      <c r="L917" s="129" t="e">
        <f>IF(VLOOKUP(O917,Home!$C$8:$R$207,6,FALSE)="","",VLOOKUP(O917,Home!$C$8:$R$207,6,FALSE))</f>
        <v>#N/A</v>
      </c>
      <c r="M917" s="129" t="e">
        <f t="shared" si="306"/>
        <v>#N/A</v>
      </c>
      <c r="N917" s="11">
        <f>SUM($K$4:K917)</f>
        <v>200</v>
      </c>
      <c r="O917" s="11" t="str">
        <f>IF(P917="","",IF(IFERROR(VLOOKUP(N917,Home!$C$8:$R$1048576,1,FALSE),"")=0,"",IFERROR(VLOOKUP(N917,Home!$C$8:$R$1048576,1,FALSE),"")))</f>
        <v/>
      </c>
      <c r="P917" s="11" t="str">
        <f>IF(IFERROR(VLOOKUP(W917,Home!$C$8:$R$1048576,3,FALSE),"")=0,"",IFERROR(VLOOKUP(W917,Home!$C$8:$R$1048576,3,FALSE),""))</f>
        <v/>
      </c>
      <c r="Q917" s="11" t="str">
        <f t="shared" si="305"/>
        <v/>
      </c>
      <c r="R917" s="130" t="e">
        <f>VLOOKUP(Q917,'Baggrund til lister'!$G$4:$H$15,2,FALSE)</f>
        <v>#N/A</v>
      </c>
      <c r="S917" s="11" t="str">
        <f t="shared" si="307"/>
        <v/>
      </c>
      <c r="T917" s="11" t="str">
        <f>IF(IFERROR(VLOOKUP(N917,Home!$C$8:$R$1048576,11,FALSE),"")=0,"",IFERROR(VLOOKUP(N917,Home!$C$8:$R$1048576,11,FALSE),""))</f>
        <v/>
      </c>
      <c r="U917" s="11" t="str">
        <f>IF(IFERROR(VLOOKUP(O917,Home!$C$8:$R$1048576,12,FALSE),"")=0,"",IFERROR(VLOOKUP(O917,Home!$C$8:$R$1048576,12,FALSE),""))</f>
        <v/>
      </c>
      <c r="V917" s="11" t="str">
        <f>IF(IFERROR(VLOOKUP(O917,Home!$C$8:$R$1048576,8,FALSE),"")=0,"",IFERROR(VLOOKUP(O917,Home!$C$8:$R$1048576,8,FALSE),""))</f>
        <v/>
      </c>
      <c r="W917" s="11" t="str">
        <f>IF(OR(VLOOKUP(N917,Home!$C$7:$I$207,6,FALSE)="",VLOOKUP(N917,Home!$C$7:$I$207,7,FALSE)=""),"FEJL",SUM(Baggrundsark!$K$4:K917))</f>
        <v>FEJL</v>
      </c>
      <c r="Y917">
        <v>914</v>
      </c>
      <c r="Z917" s="1"/>
      <c r="AC917" s="44"/>
      <c r="AD917">
        <f t="shared" si="314"/>
        <v>0</v>
      </c>
      <c r="AE917">
        <f>SUM($AD$4:AD917)</f>
        <v>1</v>
      </c>
      <c r="AF917" s="103" t="str">
        <f>IFERROR(VLOOKUP(AN917,Home!$C$8:$E$207,3,FALSE),"")</f>
        <v/>
      </c>
      <c r="AG917" s="103" t="str">
        <f>IFERROR(VLOOKUP(AN917,Home!$C$8:$E$207,2,FALSE),"")</f>
        <v/>
      </c>
      <c r="AH917" s="104" t="str">
        <f>IF(VLOOKUP(AE917,Home!$C$8:$I$207,6,FALSE)="","",VLOOKUP(AE917,Home!$C$8:$I$207,6,FALSE))</f>
        <v/>
      </c>
      <c r="AI917" s="104" t="e">
        <f t="shared" si="322"/>
        <v>#VALUE!</v>
      </c>
      <c r="AJ917" s="105" t="e">
        <f t="shared" si="315"/>
        <v>#VALUE!</v>
      </c>
      <c r="AK917" s="103" t="e">
        <f t="shared" si="308"/>
        <v>#VALUE!</v>
      </c>
      <c r="AL917" s="103" t="e">
        <f t="shared" si="316"/>
        <v>#VALUE!</v>
      </c>
      <c r="AN917" t="str">
        <f>IF(OR(VLOOKUP(AE917,Home!$C$8:$I$207,6,FALSE)="",VLOOKUP(AE917,Home!$C$8:$I$207,7,FALSE)=""),"FEJL",Baggrundsark!AE917)</f>
        <v>FEJL</v>
      </c>
      <c r="AO917">
        <f>IF(VLOOKUP(AE917,Home!$C$8:$N$207,12,FALSE)="Timelønnet",1,0)</f>
        <v>0</v>
      </c>
      <c r="AP917">
        <f>SUM($AO$4:AO917)*AO917</f>
        <v>0</v>
      </c>
      <c r="AQ917">
        <f t="shared" si="303"/>
        <v>1</v>
      </c>
      <c r="AR917" t="str">
        <f t="shared" si="303"/>
        <v/>
      </c>
      <c r="AS917" t="e">
        <f t="shared" si="317"/>
        <v>#VALUE!</v>
      </c>
      <c r="AT917" s="45" t="e">
        <f t="shared" si="304"/>
        <v>#VALUE!</v>
      </c>
      <c r="AU917">
        <f>VLOOKUP(AQ917,Home!$C$8:$J$207,8,FALSE)</f>
        <v>0</v>
      </c>
    </row>
    <row r="918" spans="1:47" x14ac:dyDescent="0.25">
      <c r="A918" s="6">
        <f t="shared" si="309"/>
        <v>0</v>
      </c>
      <c r="B918" s="6">
        <f t="shared" si="318"/>
        <v>0</v>
      </c>
      <c r="C918" s="6" t="str">
        <f t="shared" si="310"/>
        <v/>
      </c>
      <c r="D918" s="7">
        <f t="shared" si="311"/>
        <v>0</v>
      </c>
      <c r="E918" s="7">
        <f t="shared" si="319"/>
        <v>0</v>
      </c>
      <c r="F918" s="7" t="str">
        <f t="shared" si="312"/>
        <v/>
      </c>
      <c r="G918" s="6">
        <f t="shared" si="313"/>
        <v>0</v>
      </c>
      <c r="H918" s="6">
        <f t="shared" si="320"/>
        <v>0</v>
      </c>
      <c r="I918" s="6" t="str">
        <f t="shared" si="321"/>
        <v/>
      </c>
      <c r="J918" s="11">
        <v>915</v>
      </c>
      <c r="K918" s="11">
        <f>IF(IFERROR(VLOOKUP(J918,Home!$A$8:$B$1048576,1,FALSE),0)=0,0,1)</f>
        <v>0</v>
      </c>
      <c r="L918" s="129" t="e">
        <f>IF(VLOOKUP(O918,Home!$C$8:$R$207,6,FALSE)="","",VLOOKUP(O918,Home!$C$8:$R$207,6,FALSE))</f>
        <v>#N/A</v>
      </c>
      <c r="M918" s="129" t="e">
        <f t="shared" si="306"/>
        <v>#N/A</v>
      </c>
      <c r="N918" s="11">
        <f>SUM($K$4:K918)</f>
        <v>200</v>
      </c>
      <c r="O918" s="11" t="str">
        <f>IF(P918="","",IF(IFERROR(VLOOKUP(N918,Home!$C$8:$R$1048576,1,FALSE),"")=0,"",IFERROR(VLOOKUP(N918,Home!$C$8:$R$1048576,1,FALSE),"")))</f>
        <v/>
      </c>
      <c r="P918" s="11" t="str">
        <f>IF(IFERROR(VLOOKUP(W918,Home!$C$8:$R$1048576,3,FALSE),"")=0,"",IFERROR(VLOOKUP(W918,Home!$C$8:$R$1048576,3,FALSE),""))</f>
        <v/>
      </c>
      <c r="Q918" s="11" t="str">
        <f t="shared" si="305"/>
        <v/>
      </c>
      <c r="R918" s="130" t="e">
        <f>VLOOKUP(Q918,'Baggrund til lister'!$G$4:$H$15,2,FALSE)</f>
        <v>#N/A</v>
      </c>
      <c r="S918" s="11" t="str">
        <f t="shared" si="307"/>
        <v/>
      </c>
      <c r="T918" s="11" t="str">
        <f>IF(IFERROR(VLOOKUP(N918,Home!$C$8:$R$1048576,11,FALSE),"")=0,"",IFERROR(VLOOKUP(N918,Home!$C$8:$R$1048576,11,FALSE),""))</f>
        <v/>
      </c>
      <c r="U918" s="11" t="str">
        <f>IF(IFERROR(VLOOKUP(O918,Home!$C$8:$R$1048576,12,FALSE),"")=0,"",IFERROR(VLOOKUP(O918,Home!$C$8:$R$1048576,12,FALSE),""))</f>
        <v/>
      </c>
      <c r="V918" s="11" t="str">
        <f>IF(IFERROR(VLOOKUP(O918,Home!$C$8:$R$1048576,8,FALSE),"")=0,"",IFERROR(VLOOKUP(O918,Home!$C$8:$R$1048576,8,FALSE),""))</f>
        <v/>
      </c>
      <c r="W918" s="11" t="str">
        <f>IF(OR(VLOOKUP(N918,Home!$C$7:$I$207,6,FALSE)="",VLOOKUP(N918,Home!$C$7:$I$207,7,FALSE)=""),"FEJL",SUM(Baggrundsark!$K$4:K918))</f>
        <v>FEJL</v>
      </c>
      <c r="Y918">
        <v>915</v>
      </c>
      <c r="Z918" s="1"/>
      <c r="AC918" s="44"/>
      <c r="AD918">
        <f t="shared" si="314"/>
        <v>0</v>
      </c>
      <c r="AE918">
        <f>SUM($AD$4:AD918)</f>
        <v>1</v>
      </c>
      <c r="AF918" s="103" t="str">
        <f>IFERROR(VLOOKUP(AN918,Home!$C$8:$E$207,3,FALSE),"")</f>
        <v/>
      </c>
      <c r="AG918" s="103" t="str">
        <f>IFERROR(VLOOKUP(AN918,Home!$C$8:$E$207,2,FALSE),"")</f>
        <v/>
      </c>
      <c r="AH918" s="104" t="str">
        <f>IF(VLOOKUP(AE918,Home!$C$8:$I$207,6,FALSE)="","",VLOOKUP(AE918,Home!$C$8:$I$207,6,FALSE))</f>
        <v/>
      </c>
      <c r="AI918" s="104" t="e">
        <f t="shared" si="322"/>
        <v>#VALUE!</v>
      </c>
      <c r="AJ918" s="105" t="e">
        <f t="shared" si="315"/>
        <v>#VALUE!</v>
      </c>
      <c r="AK918" s="103" t="e">
        <f t="shared" si="308"/>
        <v>#VALUE!</v>
      </c>
      <c r="AL918" s="103" t="e">
        <f t="shared" si="316"/>
        <v>#VALUE!</v>
      </c>
      <c r="AN918" t="str">
        <f>IF(OR(VLOOKUP(AE918,Home!$C$8:$I$207,6,FALSE)="",VLOOKUP(AE918,Home!$C$8:$I$207,7,FALSE)=""),"FEJL",Baggrundsark!AE918)</f>
        <v>FEJL</v>
      </c>
      <c r="AO918">
        <f>IF(VLOOKUP(AE918,Home!$C$8:$N$207,12,FALSE)="Timelønnet",1,0)</f>
        <v>0</v>
      </c>
      <c r="AP918">
        <f>SUM($AO$4:AO918)*AO918</f>
        <v>0</v>
      </c>
      <c r="AQ918">
        <f t="shared" si="303"/>
        <v>1</v>
      </c>
      <c r="AR918" t="str">
        <f t="shared" si="303"/>
        <v/>
      </c>
      <c r="AS918" t="e">
        <f t="shared" si="317"/>
        <v>#VALUE!</v>
      </c>
      <c r="AT918" s="45" t="e">
        <f t="shared" si="304"/>
        <v>#VALUE!</v>
      </c>
      <c r="AU918">
        <f>VLOOKUP(AQ918,Home!$C$8:$J$207,8,FALSE)</f>
        <v>0</v>
      </c>
    </row>
    <row r="919" spans="1:47" x14ac:dyDescent="0.25">
      <c r="A919" s="6">
        <f t="shared" si="309"/>
        <v>0</v>
      </c>
      <c r="B919" s="6">
        <f t="shared" si="318"/>
        <v>0</v>
      </c>
      <c r="C919" s="6" t="str">
        <f t="shared" si="310"/>
        <v/>
      </c>
      <c r="D919" s="7">
        <f t="shared" si="311"/>
        <v>0</v>
      </c>
      <c r="E919" s="7">
        <f t="shared" si="319"/>
        <v>0</v>
      </c>
      <c r="F919" s="7" t="str">
        <f t="shared" si="312"/>
        <v/>
      </c>
      <c r="G919" s="6">
        <f t="shared" si="313"/>
        <v>0</v>
      </c>
      <c r="H919" s="6">
        <f t="shared" si="320"/>
        <v>0</v>
      </c>
      <c r="I919" s="6" t="str">
        <f t="shared" si="321"/>
        <v/>
      </c>
      <c r="J919" s="11">
        <v>916</v>
      </c>
      <c r="K919" s="11">
        <f>IF(IFERROR(VLOOKUP(J919,Home!$A$8:$B$1048576,1,FALSE),0)=0,0,1)</f>
        <v>0</v>
      </c>
      <c r="L919" s="129" t="e">
        <f>IF(VLOOKUP(O919,Home!$C$8:$R$207,6,FALSE)="","",VLOOKUP(O919,Home!$C$8:$R$207,6,FALSE))</f>
        <v>#N/A</v>
      </c>
      <c r="M919" s="129" t="e">
        <f t="shared" si="306"/>
        <v>#N/A</v>
      </c>
      <c r="N919" s="11">
        <f>SUM($K$4:K919)</f>
        <v>200</v>
      </c>
      <c r="O919" s="11" t="str">
        <f>IF(P919="","",IF(IFERROR(VLOOKUP(N919,Home!$C$8:$R$1048576,1,FALSE),"")=0,"",IFERROR(VLOOKUP(N919,Home!$C$8:$R$1048576,1,FALSE),"")))</f>
        <v/>
      </c>
      <c r="P919" s="11" t="str">
        <f>IF(IFERROR(VLOOKUP(W919,Home!$C$8:$R$1048576,3,FALSE),"")=0,"",IFERROR(VLOOKUP(W919,Home!$C$8:$R$1048576,3,FALSE),""))</f>
        <v/>
      </c>
      <c r="Q919" s="11" t="str">
        <f t="shared" si="305"/>
        <v/>
      </c>
      <c r="R919" s="130" t="e">
        <f>VLOOKUP(Q919,'Baggrund til lister'!$G$4:$H$15,2,FALSE)</f>
        <v>#N/A</v>
      </c>
      <c r="S919" s="11" t="str">
        <f t="shared" si="307"/>
        <v/>
      </c>
      <c r="T919" s="11" t="str">
        <f>IF(IFERROR(VLOOKUP(N919,Home!$C$8:$R$1048576,11,FALSE),"")=0,"",IFERROR(VLOOKUP(N919,Home!$C$8:$R$1048576,11,FALSE),""))</f>
        <v/>
      </c>
      <c r="U919" s="11" t="str">
        <f>IF(IFERROR(VLOOKUP(O919,Home!$C$8:$R$1048576,12,FALSE),"")=0,"",IFERROR(VLOOKUP(O919,Home!$C$8:$R$1048576,12,FALSE),""))</f>
        <v/>
      </c>
      <c r="V919" s="11" t="str">
        <f>IF(IFERROR(VLOOKUP(O919,Home!$C$8:$R$1048576,8,FALSE),"")=0,"",IFERROR(VLOOKUP(O919,Home!$C$8:$R$1048576,8,FALSE),""))</f>
        <v/>
      </c>
      <c r="W919" s="11" t="str">
        <f>IF(OR(VLOOKUP(N919,Home!$C$7:$I$207,6,FALSE)="",VLOOKUP(N919,Home!$C$7:$I$207,7,FALSE)=""),"FEJL",SUM(Baggrundsark!$K$4:K919))</f>
        <v>FEJL</v>
      </c>
      <c r="Y919">
        <v>916</v>
      </c>
      <c r="Z919" s="1"/>
      <c r="AC919" s="44"/>
      <c r="AD919">
        <f t="shared" si="314"/>
        <v>0</v>
      </c>
      <c r="AE919">
        <f>SUM($AD$4:AD919)</f>
        <v>1</v>
      </c>
      <c r="AF919" s="103" t="str">
        <f>IFERROR(VLOOKUP(AN919,Home!$C$8:$E$207,3,FALSE),"")</f>
        <v/>
      </c>
      <c r="AG919" s="103" t="str">
        <f>IFERROR(VLOOKUP(AN919,Home!$C$8:$E$207,2,FALSE),"")</f>
        <v/>
      </c>
      <c r="AH919" s="104" t="str">
        <f>IF(VLOOKUP(AE919,Home!$C$8:$I$207,6,FALSE)="","",VLOOKUP(AE919,Home!$C$8:$I$207,6,FALSE))</f>
        <v/>
      </c>
      <c r="AI919" s="104" t="e">
        <f t="shared" si="322"/>
        <v>#VALUE!</v>
      </c>
      <c r="AJ919" s="105" t="e">
        <f t="shared" si="315"/>
        <v>#VALUE!</v>
      </c>
      <c r="AK919" s="103" t="e">
        <f t="shared" si="308"/>
        <v>#VALUE!</v>
      </c>
      <c r="AL919" s="103" t="e">
        <f t="shared" si="316"/>
        <v>#VALUE!</v>
      </c>
      <c r="AN919" t="str">
        <f>IF(OR(VLOOKUP(AE919,Home!$C$8:$I$207,6,FALSE)="",VLOOKUP(AE919,Home!$C$8:$I$207,7,FALSE)=""),"FEJL",Baggrundsark!AE919)</f>
        <v>FEJL</v>
      </c>
      <c r="AO919">
        <f>IF(VLOOKUP(AE919,Home!$C$8:$N$207,12,FALSE)="Timelønnet",1,0)</f>
        <v>0</v>
      </c>
      <c r="AP919">
        <f>SUM($AO$4:AO919)*AO919</f>
        <v>0</v>
      </c>
      <c r="AQ919">
        <f t="shared" si="303"/>
        <v>1</v>
      </c>
      <c r="AR919" t="str">
        <f t="shared" si="303"/>
        <v/>
      </c>
      <c r="AS919" t="e">
        <f t="shared" si="317"/>
        <v>#VALUE!</v>
      </c>
      <c r="AT919" s="45" t="e">
        <f t="shared" si="304"/>
        <v>#VALUE!</v>
      </c>
      <c r="AU919">
        <f>VLOOKUP(AQ919,Home!$C$8:$J$207,8,FALSE)</f>
        <v>0</v>
      </c>
    </row>
    <row r="920" spans="1:47" x14ac:dyDescent="0.25">
      <c r="A920" s="6">
        <f t="shared" si="309"/>
        <v>0</v>
      </c>
      <c r="B920" s="6">
        <f t="shared" si="318"/>
        <v>0</v>
      </c>
      <c r="C920" s="6" t="str">
        <f t="shared" si="310"/>
        <v/>
      </c>
      <c r="D920" s="7">
        <f t="shared" si="311"/>
        <v>0</v>
      </c>
      <c r="E920" s="7">
        <f t="shared" si="319"/>
        <v>0</v>
      </c>
      <c r="F920" s="7" t="str">
        <f t="shared" si="312"/>
        <v/>
      </c>
      <c r="G920" s="6">
        <f t="shared" si="313"/>
        <v>0</v>
      </c>
      <c r="H920" s="6">
        <f t="shared" si="320"/>
        <v>0</v>
      </c>
      <c r="I920" s="6" t="str">
        <f t="shared" si="321"/>
        <v/>
      </c>
      <c r="J920" s="11">
        <v>917</v>
      </c>
      <c r="K920" s="11">
        <f>IF(IFERROR(VLOOKUP(J920,Home!$A$8:$B$1048576,1,FALSE),0)=0,0,1)</f>
        <v>0</v>
      </c>
      <c r="L920" s="129" t="e">
        <f>IF(VLOOKUP(O920,Home!$C$8:$R$207,6,FALSE)="","",VLOOKUP(O920,Home!$C$8:$R$207,6,FALSE))</f>
        <v>#N/A</v>
      </c>
      <c r="M920" s="129" t="e">
        <f t="shared" si="306"/>
        <v>#N/A</v>
      </c>
      <c r="N920" s="11">
        <f>SUM($K$4:K920)</f>
        <v>200</v>
      </c>
      <c r="O920" s="11" t="str">
        <f>IF(P920="","",IF(IFERROR(VLOOKUP(N920,Home!$C$8:$R$1048576,1,FALSE),"")=0,"",IFERROR(VLOOKUP(N920,Home!$C$8:$R$1048576,1,FALSE),"")))</f>
        <v/>
      </c>
      <c r="P920" s="11" t="str">
        <f>IF(IFERROR(VLOOKUP(W920,Home!$C$8:$R$1048576,3,FALSE),"")=0,"",IFERROR(VLOOKUP(W920,Home!$C$8:$R$1048576,3,FALSE),""))</f>
        <v/>
      </c>
      <c r="Q920" s="11" t="str">
        <f t="shared" si="305"/>
        <v/>
      </c>
      <c r="R920" s="130" t="e">
        <f>VLOOKUP(Q920,'Baggrund til lister'!$G$4:$H$15,2,FALSE)</f>
        <v>#N/A</v>
      </c>
      <c r="S920" s="11" t="str">
        <f t="shared" si="307"/>
        <v/>
      </c>
      <c r="T920" s="11" t="str">
        <f>IF(IFERROR(VLOOKUP(N920,Home!$C$8:$R$1048576,11,FALSE),"")=0,"",IFERROR(VLOOKUP(N920,Home!$C$8:$R$1048576,11,FALSE),""))</f>
        <v/>
      </c>
      <c r="U920" s="11" t="str">
        <f>IF(IFERROR(VLOOKUP(O920,Home!$C$8:$R$1048576,12,FALSE),"")=0,"",IFERROR(VLOOKUP(O920,Home!$C$8:$R$1048576,12,FALSE),""))</f>
        <v/>
      </c>
      <c r="V920" s="11" t="str">
        <f>IF(IFERROR(VLOOKUP(O920,Home!$C$8:$R$1048576,8,FALSE),"")=0,"",IFERROR(VLOOKUP(O920,Home!$C$8:$R$1048576,8,FALSE),""))</f>
        <v/>
      </c>
      <c r="W920" s="11" t="str">
        <f>IF(OR(VLOOKUP(N920,Home!$C$7:$I$207,6,FALSE)="",VLOOKUP(N920,Home!$C$7:$I$207,7,FALSE)=""),"FEJL",SUM(Baggrundsark!$K$4:K920))</f>
        <v>FEJL</v>
      </c>
      <c r="Y920">
        <v>917</v>
      </c>
      <c r="Z920" s="1"/>
      <c r="AC920" s="44"/>
      <c r="AD920">
        <f t="shared" si="314"/>
        <v>0</v>
      </c>
      <c r="AE920">
        <f>SUM($AD$4:AD920)</f>
        <v>1</v>
      </c>
      <c r="AF920" s="103" t="str">
        <f>IFERROR(VLOOKUP(AN920,Home!$C$8:$E$207,3,FALSE),"")</f>
        <v/>
      </c>
      <c r="AG920" s="103" t="str">
        <f>IFERROR(VLOOKUP(AN920,Home!$C$8:$E$207,2,FALSE),"")</f>
        <v/>
      </c>
      <c r="AH920" s="104" t="str">
        <f>IF(VLOOKUP(AE920,Home!$C$8:$I$207,6,FALSE)="","",VLOOKUP(AE920,Home!$C$8:$I$207,6,FALSE))</f>
        <v/>
      </c>
      <c r="AI920" s="104" t="e">
        <f t="shared" si="322"/>
        <v>#VALUE!</v>
      </c>
      <c r="AJ920" s="105" t="e">
        <f t="shared" si="315"/>
        <v>#VALUE!</v>
      </c>
      <c r="AK920" s="103" t="e">
        <f t="shared" si="308"/>
        <v>#VALUE!</v>
      </c>
      <c r="AL920" s="103" t="e">
        <f t="shared" si="316"/>
        <v>#VALUE!</v>
      </c>
      <c r="AN920" t="str">
        <f>IF(OR(VLOOKUP(AE920,Home!$C$8:$I$207,6,FALSE)="",VLOOKUP(AE920,Home!$C$8:$I$207,7,FALSE)=""),"FEJL",Baggrundsark!AE920)</f>
        <v>FEJL</v>
      </c>
      <c r="AO920">
        <f>IF(VLOOKUP(AE920,Home!$C$8:$N$207,12,FALSE)="Timelønnet",1,0)</f>
        <v>0</v>
      </c>
      <c r="AP920">
        <f>SUM($AO$4:AO920)*AO920</f>
        <v>0</v>
      </c>
      <c r="AQ920">
        <f t="shared" si="303"/>
        <v>1</v>
      </c>
      <c r="AR920" t="str">
        <f t="shared" si="303"/>
        <v/>
      </c>
      <c r="AS920" t="e">
        <f t="shared" si="317"/>
        <v>#VALUE!</v>
      </c>
      <c r="AT920" s="45" t="e">
        <f t="shared" si="304"/>
        <v>#VALUE!</v>
      </c>
      <c r="AU920">
        <f>VLOOKUP(AQ920,Home!$C$8:$J$207,8,FALSE)</f>
        <v>0</v>
      </c>
    </row>
    <row r="921" spans="1:47" x14ac:dyDescent="0.25">
      <c r="A921" s="6">
        <f t="shared" si="309"/>
        <v>0</v>
      </c>
      <c r="B921" s="6">
        <f t="shared" si="318"/>
        <v>0</v>
      </c>
      <c r="C921" s="6" t="str">
        <f t="shared" si="310"/>
        <v/>
      </c>
      <c r="D921" s="7">
        <f t="shared" si="311"/>
        <v>0</v>
      </c>
      <c r="E921" s="7">
        <f t="shared" si="319"/>
        <v>0</v>
      </c>
      <c r="F921" s="7" t="str">
        <f t="shared" si="312"/>
        <v/>
      </c>
      <c r="G921" s="6">
        <f t="shared" si="313"/>
        <v>0</v>
      </c>
      <c r="H921" s="6">
        <f t="shared" si="320"/>
        <v>0</v>
      </c>
      <c r="I921" s="6" t="str">
        <f t="shared" si="321"/>
        <v/>
      </c>
      <c r="J921" s="11">
        <v>918</v>
      </c>
      <c r="K921" s="11">
        <f>IF(IFERROR(VLOOKUP(J921,Home!$A$8:$B$1048576,1,FALSE),0)=0,0,1)</f>
        <v>0</v>
      </c>
      <c r="L921" s="129" t="e">
        <f>IF(VLOOKUP(O921,Home!$C$8:$R$207,6,FALSE)="","",VLOOKUP(O921,Home!$C$8:$R$207,6,FALSE))</f>
        <v>#N/A</v>
      </c>
      <c r="M921" s="129" t="e">
        <f t="shared" si="306"/>
        <v>#N/A</v>
      </c>
      <c r="N921" s="11">
        <f>SUM($K$4:K921)</f>
        <v>200</v>
      </c>
      <c r="O921" s="11" t="str">
        <f>IF(P921="","",IF(IFERROR(VLOOKUP(N921,Home!$C$8:$R$1048576,1,FALSE),"")=0,"",IFERROR(VLOOKUP(N921,Home!$C$8:$R$1048576,1,FALSE),"")))</f>
        <v/>
      </c>
      <c r="P921" s="11" t="str">
        <f>IF(IFERROR(VLOOKUP(W921,Home!$C$8:$R$1048576,3,FALSE),"")=0,"",IFERROR(VLOOKUP(W921,Home!$C$8:$R$1048576,3,FALSE),""))</f>
        <v/>
      </c>
      <c r="Q921" s="11" t="str">
        <f t="shared" si="305"/>
        <v/>
      </c>
      <c r="R921" s="130" t="e">
        <f>VLOOKUP(Q921,'Baggrund til lister'!$G$4:$H$15,2,FALSE)</f>
        <v>#N/A</v>
      </c>
      <c r="S921" s="11" t="str">
        <f t="shared" si="307"/>
        <v/>
      </c>
      <c r="T921" s="11" t="str">
        <f>IF(IFERROR(VLOOKUP(N921,Home!$C$8:$R$1048576,11,FALSE),"")=0,"",IFERROR(VLOOKUP(N921,Home!$C$8:$R$1048576,11,FALSE),""))</f>
        <v/>
      </c>
      <c r="U921" s="11" t="str">
        <f>IF(IFERROR(VLOOKUP(O921,Home!$C$8:$R$1048576,12,FALSE),"")=0,"",IFERROR(VLOOKUP(O921,Home!$C$8:$R$1048576,12,FALSE),""))</f>
        <v/>
      </c>
      <c r="V921" s="11" t="str">
        <f>IF(IFERROR(VLOOKUP(O921,Home!$C$8:$R$1048576,8,FALSE),"")=0,"",IFERROR(VLOOKUP(O921,Home!$C$8:$R$1048576,8,FALSE),""))</f>
        <v/>
      </c>
      <c r="W921" s="11" t="str">
        <f>IF(OR(VLOOKUP(N921,Home!$C$7:$I$207,6,FALSE)="",VLOOKUP(N921,Home!$C$7:$I$207,7,FALSE)=""),"FEJL",SUM(Baggrundsark!$K$4:K921))</f>
        <v>FEJL</v>
      </c>
      <c r="Y921">
        <v>918</v>
      </c>
      <c r="Z921" s="1"/>
      <c r="AC921" s="44"/>
      <c r="AD921">
        <f t="shared" si="314"/>
        <v>0</v>
      </c>
      <c r="AE921">
        <f>SUM($AD$4:AD921)</f>
        <v>1</v>
      </c>
      <c r="AF921" s="103" t="str">
        <f>IFERROR(VLOOKUP(AN921,Home!$C$8:$E$207,3,FALSE),"")</f>
        <v/>
      </c>
      <c r="AG921" s="103" t="str">
        <f>IFERROR(VLOOKUP(AN921,Home!$C$8:$E$207,2,FALSE),"")</f>
        <v/>
      </c>
      <c r="AH921" s="104" t="str">
        <f>IF(VLOOKUP(AE921,Home!$C$8:$I$207,6,FALSE)="","",VLOOKUP(AE921,Home!$C$8:$I$207,6,FALSE))</f>
        <v/>
      </c>
      <c r="AI921" s="104" t="e">
        <f t="shared" si="322"/>
        <v>#VALUE!</v>
      </c>
      <c r="AJ921" s="105" t="e">
        <f t="shared" si="315"/>
        <v>#VALUE!</v>
      </c>
      <c r="AK921" s="103" t="e">
        <f t="shared" si="308"/>
        <v>#VALUE!</v>
      </c>
      <c r="AL921" s="103" t="e">
        <f t="shared" si="316"/>
        <v>#VALUE!</v>
      </c>
      <c r="AN921" t="str">
        <f>IF(OR(VLOOKUP(AE921,Home!$C$8:$I$207,6,FALSE)="",VLOOKUP(AE921,Home!$C$8:$I$207,7,FALSE)=""),"FEJL",Baggrundsark!AE921)</f>
        <v>FEJL</v>
      </c>
      <c r="AO921">
        <f>IF(VLOOKUP(AE921,Home!$C$8:$N$207,12,FALSE)="Timelønnet",1,0)</f>
        <v>0</v>
      </c>
      <c r="AP921">
        <f>SUM($AO$4:AO921)*AO921</f>
        <v>0</v>
      </c>
      <c r="AQ921">
        <f t="shared" si="303"/>
        <v>1</v>
      </c>
      <c r="AR921" t="str">
        <f t="shared" si="303"/>
        <v/>
      </c>
      <c r="AS921" t="e">
        <f t="shared" si="317"/>
        <v>#VALUE!</v>
      </c>
      <c r="AT921" s="45" t="e">
        <f t="shared" si="304"/>
        <v>#VALUE!</v>
      </c>
      <c r="AU921">
        <f>VLOOKUP(AQ921,Home!$C$8:$J$207,8,FALSE)</f>
        <v>0</v>
      </c>
    </row>
    <row r="922" spans="1:47" x14ac:dyDescent="0.25">
      <c r="A922" s="6">
        <f t="shared" si="309"/>
        <v>0</v>
      </c>
      <c r="B922" s="6">
        <f t="shared" si="318"/>
        <v>0</v>
      </c>
      <c r="C922" s="6" t="str">
        <f t="shared" si="310"/>
        <v/>
      </c>
      <c r="D922" s="7">
        <f t="shared" si="311"/>
        <v>0</v>
      </c>
      <c r="E922" s="7">
        <f t="shared" si="319"/>
        <v>0</v>
      </c>
      <c r="F922" s="7" t="str">
        <f t="shared" si="312"/>
        <v/>
      </c>
      <c r="G922" s="6">
        <f t="shared" si="313"/>
        <v>0</v>
      </c>
      <c r="H922" s="6">
        <f t="shared" si="320"/>
        <v>0</v>
      </c>
      <c r="I922" s="6" t="str">
        <f t="shared" si="321"/>
        <v/>
      </c>
      <c r="J922" s="11">
        <v>919</v>
      </c>
      <c r="K922" s="11">
        <f>IF(IFERROR(VLOOKUP(J922,Home!$A$8:$B$1048576,1,FALSE),0)=0,0,1)</f>
        <v>0</v>
      </c>
      <c r="L922" s="129" t="e">
        <f>IF(VLOOKUP(O922,Home!$C$8:$R$207,6,FALSE)="","",VLOOKUP(O922,Home!$C$8:$R$207,6,FALSE))</f>
        <v>#N/A</v>
      </c>
      <c r="M922" s="129" t="e">
        <f t="shared" si="306"/>
        <v>#N/A</v>
      </c>
      <c r="N922" s="11">
        <f>SUM($K$4:K922)</f>
        <v>200</v>
      </c>
      <c r="O922" s="11" t="str">
        <f>IF(P922="","",IF(IFERROR(VLOOKUP(N922,Home!$C$8:$R$1048576,1,FALSE),"")=0,"",IFERROR(VLOOKUP(N922,Home!$C$8:$R$1048576,1,FALSE),"")))</f>
        <v/>
      </c>
      <c r="P922" s="11" t="str">
        <f>IF(IFERROR(VLOOKUP(W922,Home!$C$8:$R$1048576,3,FALSE),"")=0,"",IFERROR(VLOOKUP(W922,Home!$C$8:$R$1048576,3,FALSE),""))</f>
        <v/>
      </c>
      <c r="Q922" s="11" t="str">
        <f t="shared" si="305"/>
        <v/>
      </c>
      <c r="R922" s="130" t="e">
        <f>VLOOKUP(Q922,'Baggrund til lister'!$G$4:$H$15,2,FALSE)</f>
        <v>#N/A</v>
      </c>
      <c r="S922" s="11" t="str">
        <f t="shared" si="307"/>
        <v/>
      </c>
      <c r="T922" s="11" t="str">
        <f>IF(IFERROR(VLOOKUP(N922,Home!$C$8:$R$1048576,11,FALSE),"")=0,"",IFERROR(VLOOKUP(N922,Home!$C$8:$R$1048576,11,FALSE),""))</f>
        <v/>
      </c>
      <c r="U922" s="11" t="str">
        <f>IF(IFERROR(VLOOKUP(O922,Home!$C$8:$R$1048576,12,FALSE),"")=0,"",IFERROR(VLOOKUP(O922,Home!$C$8:$R$1048576,12,FALSE),""))</f>
        <v/>
      </c>
      <c r="V922" s="11" t="str">
        <f>IF(IFERROR(VLOOKUP(O922,Home!$C$8:$R$1048576,8,FALSE),"")=0,"",IFERROR(VLOOKUP(O922,Home!$C$8:$R$1048576,8,FALSE),""))</f>
        <v/>
      </c>
      <c r="W922" s="11" t="str">
        <f>IF(OR(VLOOKUP(N922,Home!$C$7:$I$207,6,FALSE)="",VLOOKUP(N922,Home!$C$7:$I$207,7,FALSE)=""),"FEJL",SUM(Baggrundsark!$K$4:K922))</f>
        <v>FEJL</v>
      </c>
      <c r="Y922">
        <v>919</v>
      </c>
      <c r="Z922" s="1"/>
      <c r="AC922" s="44"/>
      <c r="AD922">
        <f t="shared" si="314"/>
        <v>0</v>
      </c>
      <c r="AE922">
        <f>SUM($AD$4:AD922)</f>
        <v>1</v>
      </c>
      <c r="AF922" s="103" t="str">
        <f>IFERROR(VLOOKUP(AN922,Home!$C$8:$E$207,3,FALSE),"")</f>
        <v/>
      </c>
      <c r="AG922" s="103" t="str">
        <f>IFERROR(VLOOKUP(AN922,Home!$C$8:$E$207,2,FALSE),"")</f>
        <v/>
      </c>
      <c r="AH922" s="104" t="str">
        <f>IF(VLOOKUP(AE922,Home!$C$8:$I$207,6,FALSE)="","",VLOOKUP(AE922,Home!$C$8:$I$207,6,FALSE))</f>
        <v/>
      </c>
      <c r="AI922" s="104" t="e">
        <f t="shared" si="322"/>
        <v>#VALUE!</v>
      </c>
      <c r="AJ922" s="105" t="e">
        <f t="shared" si="315"/>
        <v>#VALUE!</v>
      </c>
      <c r="AK922" s="103" t="e">
        <f t="shared" si="308"/>
        <v>#VALUE!</v>
      </c>
      <c r="AL922" s="103" t="e">
        <f t="shared" si="316"/>
        <v>#VALUE!</v>
      </c>
      <c r="AN922" t="str">
        <f>IF(OR(VLOOKUP(AE922,Home!$C$8:$I$207,6,FALSE)="",VLOOKUP(AE922,Home!$C$8:$I$207,7,FALSE)=""),"FEJL",Baggrundsark!AE922)</f>
        <v>FEJL</v>
      </c>
      <c r="AO922">
        <f>IF(VLOOKUP(AE922,Home!$C$8:$N$207,12,FALSE)="Timelønnet",1,0)</f>
        <v>0</v>
      </c>
      <c r="AP922">
        <f>SUM($AO$4:AO922)*AO922</f>
        <v>0</v>
      </c>
      <c r="AQ922">
        <f t="shared" si="303"/>
        <v>1</v>
      </c>
      <c r="AR922" t="str">
        <f t="shared" si="303"/>
        <v/>
      </c>
      <c r="AS922" t="e">
        <f t="shared" si="317"/>
        <v>#VALUE!</v>
      </c>
      <c r="AT922" s="45" t="e">
        <f t="shared" si="304"/>
        <v>#VALUE!</v>
      </c>
      <c r="AU922">
        <f>VLOOKUP(AQ922,Home!$C$8:$J$207,8,FALSE)</f>
        <v>0</v>
      </c>
    </row>
    <row r="923" spans="1:47" x14ac:dyDescent="0.25">
      <c r="A923" s="6">
        <f t="shared" si="309"/>
        <v>0</v>
      </c>
      <c r="B923" s="6">
        <f t="shared" si="318"/>
        <v>0</v>
      </c>
      <c r="C923" s="6" t="str">
        <f t="shared" si="310"/>
        <v/>
      </c>
      <c r="D923" s="7">
        <f t="shared" si="311"/>
        <v>0</v>
      </c>
      <c r="E923" s="7">
        <f t="shared" si="319"/>
        <v>0</v>
      </c>
      <c r="F923" s="7" t="str">
        <f t="shared" si="312"/>
        <v/>
      </c>
      <c r="G923" s="6">
        <f t="shared" si="313"/>
        <v>0</v>
      </c>
      <c r="H923" s="6">
        <f t="shared" si="320"/>
        <v>0</v>
      </c>
      <c r="I923" s="6" t="str">
        <f t="shared" si="321"/>
        <v/>
      </c>
      <c r="J923" s="11">
        <v>920</v>
      </c>
      <c r="K923" s="11">
        <f>IF(IFERROR(VLOOKUP(J923,Home!$A$8:$B$1048576,1,FALSE),0)=0,0,1)</f>
        <v>0</v>
      </c>
      <c r="L923" s="129" t="e">
        <f>IF(VLOOKUP(O923,Home!$C$8:$R$207,6,FALSE)="","",VLOOKUP(O923,Home!$C$8:$R$207,6,FALSE))</f>
        <v>#N/A</v>
      </c>
      <c r="M923" s="129" t="e">
        <f t="shared" si="306"/>
        <v>#N/A</v>
      </c>
      <c r="N923" s="11">
        <f>SUM($K$4:K923)</f>
        <v>200</v>
      </c>
      <c r="O923" s="11" t="str">
        <f>IF(P923="","",IF(IFERROR(VLOOKUP(N923,Home!$C$8:$R$1048576,1,FALSE),"")=0,"",IFERROR(VLOOKUP(N923,Home!$C$8:$R$1048576,1,FALSE),"")))</f>
        <v/>
      </c>
      <c r="P923" s="11" t="str">
        <f>IF(IFERROR(VLOOKUP(W923,Home!$C$8:$R$1048576,3,FALSE),"")=0,"",IFERROR(VLOOKUP(W923,Home!$C$8:$R$1048576,3,FALSE),""))</f>
        <v/>
      </c>
      <c r="Q923" s="11" t="str">
        <f t="shared" si="305"/>
        <v/>
      </c>
      <c r="R923" s="130" t="e">
        <f>VLOOKUP(Q923,'Baggrund til lister'!$G$4:$H$15,2,FALSE)</f>
        <v>#N/A</v>
      </c>
      <c r="S923" s="11" t="str">
        <f t="shared" si="307"/>
        <v/>
      </c>
      <c r="T923" s="11" t="str">
        <f>IF(IFERROR(VLOOKUP(N923,Home!$C$8:$R$1048576,11,FALSE),"")=0,"",IFERROR(VLOOKUP(N923,Home!$C$8:$R$1048576,11,FALSE),""))</f>
        <v/>
      </c>
      <c r="U923" s="11" t="str">
        <f>IF(IFERROR(VLOOKUP(O923,Home!$C$8:$R$1048576,12,FALSE),"")=0,"",IFERROR(VLOOKUP(O923,Home!$C$8:$R$1048576,12,FALSE),""))</f>
        <v/>
      </c>
      <c r="V923" s="11" t="str">
        <f>IF(IFERROR(VLOOKUP(O923,Home!$C$8:$R$1048576,8,FALSE),"")=0,"",IFERROR(VLOOKUP(O923,Home!$C$8:$R$1048576,8,FALSE),""))</f>
        <v/>
      </c>
      <c r="W923" s="11" t="str">
        <f>IF(OR(VLOOKUP(N923,Home!$C$7:$I$207,6,FALSE)="",VLOOKUP(N923,Home!$C$7:$I$207,7,FALSE)=""),"FEJL",SUM(Baggrundsark!$K$4:K923))</f>
        <v>FEJL</v>
      </c>
      <c r="Y923">
        <v>920</v>
      </c>
      <c r="Z923" s="1"/>
      <c r="AC923" s="44"/>
      <c r="AD923">
        <f t="shared" si="314"/>
        <v>0</v>
      </c>
      <c r="AE923">
        <f>SUM($AD$4:AD923)</f>
        <v>1</v>
      </c>
      <c r="AF923" s="103" t="str">
        <f>IFERROR(VLOOKUP(AN923,Home!$C$8:$E$207,3,FALSE),"")</f>
        <v/>
      </c>
      <c r="AG923" s="103" t="str">
        <f>IFERROR(VLOOKUP(AN923,Home!$C$8:$E$207,2,FALSE),"")</f>
        <v/>
      </c>
      <c r="AH923" s="104" t="str">
        <f>IF(VLOOKUP(AE923,Home!$C$8:$I$207,6,FALSE)="","",VLOOKUP(AE923,Home!$C$8:$I$207,6,FALSE))</f>
        <v/>
      </c>
      <c r="AI923" s="104" t="e">
        <f t="shared" si="322"/>
        <v>#VALUE!</v>
      </c>
      <c r="AJ923" s="105" t="e">
        <f t="shared" si="315"/>
        <v>#VALUE!</v>
      </c>
      <c r="AK923" s="103" t="e">
        <f t="shared" si="308"/>
        <v>#VALUE!</v>
      </c>
      <c r="AL923" s="103" t="e">
        <f t="shared" si="316"/>
        <v>#VALUE!</v>
      </c>
      <c r="AN923" t="str">
        <f>IF(OR(VLOOKUP(AE923,Home!$C$8:$I$207,6,FALSE)="",VLOOKUP(AE923,Home!$C$8:$I$207,7,FALSE)=""),"FEJL",Baggrundsark!AE923)</f>
        <v>FEJL</v>
      </c>
      <c r="AO923">
        <f>IF(VLOOKUP(AE923,Home!$C$8:$N$207,12,FALSE)="Timelønnet",1,0)</f>
        <v>0</v>
      </c>
      <c r="AP923">
        <f>SUM($AO$4:AO923)*AO923</f>
        <v>0</v>
      </c>
      <c r="AQ923">
        <f t="shared" ref="AQ923:AR986" si="323">AE923</f>
        <v>1</v>
      </c>
      <c r="AR923" t="str">
        <f t="shared" si="323"/>
        <v/>
      </c>
      <c r="AS923" t="e">
        <f t="shared" si="317"/>
        <v>#VALUE!</v>
      </c>
      <c r="AT923" s="45" t="e">
        <f t="shared" ref="AT923:AT986" si="324">AK923</f>
        <v>#VALUE!</v>
      </c>
      <c r="AU923">
        <f>VLOOKUP(AQ923,Home!$C$8:$J$207,8,FALSE)</f>
        <v>0</v>
      </c>
    </row>
    <row r="924" spans="1:47" x14ac:dyDescent="0.25">
      <c r="A924" s="6">
        <f t="shared" si="309"/>
        <v>0</v>
      </c>
      <c r="B924" s="6">
        <f t="shared" si="318"/>
        <v>0</v>
      </c>
      <c r="C924" s="6" t="str">
        <f t="shared" si="310"/>
        <v/>
      </c>
      <c r="D924" s="7">
        <f t="shared" si="311"/>
        <v>0</v>
      </c>
      <c r="E924" s="7">
        <f t="shared" si="319"/>
        <v>0</v>
      </c>
      <c r="F924" s="7" t="str">
        <f t="shared" si="312"/>
        <v/>
      </c>
      <c r="G924" s="6">
        <f t="shared" si="313"/>
        <v>0</v>
      </c>
      <c r="H924" s="6">
        <f t="shared" si="320"/>
        <v>0</v>
      </c>
      <c r="I924" s="6" t="str">
        <f t="shared" si="321"/>
        <v/>
      </c>
      <c r="J924" s="11">
        <v>921</v>
      </c>
      <c r="K924" s="11">
        <f>IF(IFERROR(VLOOKUP(J924,Home!$A$8:$B$1048576,1,FALSE),0)=0,0,1)</f>
        <v>0</v>
      </c>
      <c r="L924" s="129" t="e">
        <f>IF(VLOOKUP(O924,Home!$C$8:$R$207,6,FALSE)="","",VLOOKUP(O924,Home!$C$8:$R$207,6,FALSE))</f>
        <v>#N/A</v>
      </c>
      <c r="M924" s="129" t="e">
        <f t="shared" si="306"/>
        <v>#N/A</v>
      </c>
      <c r="N924" s="11">
        <f>SUM($K$4:K924)</f>
        <v>200</v>
      </c>
      <c r="O924" s="11" t="str">
        <f>IF(P924="","",IF(IFERROR(VLOOKUP(N924,Home!$C$8:$R$1048576,1,FALSE),"")=0,"",IFERROR(VLOOKUP(N924,Home!$C$8:$R$1048576,1,FALSE),"")))</f>
        <v/>
      </c>
      <c r="P924" s="11" t="str">
        <f>IF(IFERROR(VLOOKUP(W924,Home!$C$8:$R$1048576,3,FALSE),"")=0,"",IFERROR(VLOOKUP(W924,Home!$C$8:$R$1048576,3,FALSE),""))</f>
        <v/>
      </c>
      <c r="Q924" s="11" t="str">
        <f t="shared" si="305"/>
        <v/>
      </c>
      <c r="R924" s="130" t="e">
        <f>VLOOKUP(Q924,'Baggrund til lister'!$G$4:$H$15,2,FALSE)</f>
        <v>#N/A</v>
      </c>
      <c r="S924" s="11" t="str">
        <f t="shared" si="307"/>
        <v/>
      </c>
      <c r="T924" s="11" t="str">
        <f>IF(IFERROR(VLOOKUP(N924,Home!$C$8:$R$1048576,11,FALSE),"")=0,"",IFERROR(VLOOKUP(N924,Home!$C$8:$R$1048576,11,FALSE),""))</f>
        <v/>
      </c>
      <c r="U924" s="11" t="str">
        <f>IF(IFERROR(VLOOKUP(O924,Home!$C$8:$R$1048576,12,FALSE),"")=0,"",IFERROR(VLOOKUP(O924,Home!$C$8:$R$1048576,12,FALSE),""))</f>
        <v/>
      </c>
      <c r="V924" s="11" t="str">
        <f>IF(IFERROR(VLOOKUP(O924,Home!$C$8:$R$1048576,8,FALSE),"")=0,"",IFERROR(VLOOKUP(O924,Home!$C$8:$R$1048576,8,FALSE),""))</f>
        <v/>
      </c>
      <c r="W924" s="11" t="str">
        <f>IF(OR(VLOOKUP(N924,Home!$C$7:$I$207,6,FALSE)="",VLOOKUP(N924,Home!$C$7:$I$207,7,FALSE)=""),"FEJL",SUM(Baggrundsark!$K$4:K924))</f>
        <v>FEJL</v>
      </c>
      <c r="Y924">
        <v>921</v>
      </c>
      <c r="Z924" s="1"/>
      <c r="AC924" s="44"/>
      <c r="AD924">
        <f t="shared" si="314"/>
        <v>0</v>
      </c>
      <c r="AE924">
        <f>SUM($AD$4:AD924)</f>
        <v>1</v>
      </c>
      <c r="AF924" s="103" t="str">
        <f>IFERROR(VLOOKUP(AN924,Home!$C$8:$E$207,3,FALSE),"")</f>
        <v/>
      </c>
      <c r="AG924" s="103" t="str">
        <f>IFERROR(VLOOKUP(AN924,Home!$C$8:$E$207,2,FALSE),"")</f>
        <v/>
      </c>
      <c r="AH924" s="104" t="str">
        <f>IF(VLOOKUP(AE924,Home!$C$8:$I$207,6,FALSE)="","",VLOOKUP(AE924,Home!$C$8:$I$207,6,FALSE))</f>
        <v/>
      </c>
      <c r="AI924" s="104" t="e">
        <f t="shared" si="322"/>
        <v>#VALUE!</v>
      </c>
      <c r="AJ924" s="105" t="e">
        <f t="shared" si="315"/>
        <v>#VALUE!</v>
      </c>
      <c r="AK924" s="103" t="e">
        <f t="shared" si="308"/>
        <v>#VALUE!</v>
      </c>
      <c r="AL924" s="103" t="e">
        <f t="shared" si="316"/>
        <v>#VALUE!</v>
      </c>
      <c r="AN924" t="str">
        <f>IF(OR(VLOOKUP(AE924,Home!$C$8:$I$207,6,FALSE)="",VLOOKUP(AE924,Home!$C$8:$I$207,7,FALSE)=""),"FEJL",Baggrundsark!AE924)</f>
        <v>FEJL</v>
      </c>
      <c r="AO924">
        <f>IF(VLOOKUP(AE924,Home!$C$8:$N$207,12,FALSE)="Timelønnet",1,0)</f>
        <v>0</v>
      </c>
      <c r="AP924">
        <f>SUM($AO$4:AO924)*AO924</f>
        <v>0</v>
      </c>
      <c r="AQ924">
        <f t="shared" si="323"/>
        <v>1</v>
      </c>
      <c r="AR924" t="str">
        <f t="shared" si="323"/>
        <v/>
      </c>
      <c r="AS924" t="e">
        <f t="shared" si="317"/>
        <v>#VALUE!</v>
      </c>
      <c r="AT924" s="45" t="e">
        <f t="shared" si="324"/>
        <v>#VALUE!</v>
      </c>
      <c r="AU924">
        <f>VLOOKUP(AQ924,Home!$C$8:$J$207,8,FALSE)</f>
        <v>0</v>
      </c>
    </row>
    <row r="925" spans="1:47" x14ac:dyDescent="0.25">
      <c r="A925" s="6">
        <f t="shared" si="309"/>
        <v>0</v>
      </c>
      <c r="B925" s="6">
        <f t="shared" si="318"/>
        <v>0</v>
      </c>
      <c r="C925" s="6" t="str">
        <f t="shared" si="310"/>
        <v/>
      </c>
      <c r="D925" s="7">
        <f t="shared" si="311"/>
        <v>0</v>
      </c>
      <c r="E925" s="7">
        <f t="shared" si="319"/>
        <v>0</v>
      </c>
      <c r="F925" s="7" t="str">
        <f t="shared" si="312"/>
        <v/>
      </c>
      <c r="G925" s="6">
        <f t="shared" si="313"/>
        <v>0</v>
      </c>
      <c r="H925" s="6">
        <f t="shared" si="320"/>
        <v>0</v>
      </c>
      <c r="I925" s="6" t="str">
        <f t="shared" si="321"/>
        <v/>
      </c>
      <c r="J925" s="11">
        <v>922</v>
      </c>
      <c r="K925" s="11">
        <f>IF(IFERROR(VLOOKUP(J925,Home!$A$8:$B$1048576,1,FALSE),0)=0,0,1)</f>
        <v>0</v>
      </c>
      <c r="L925" s="129" t="e">
        <f>IF(VLOOKUP(O925,Home!$C$8:$R$207,6,FALSE)="","",VLOOKUP(O925,Home!$C$8:$R$207,6,FALSE))</f>
        <v>#N/A</v>
      </c>
      <c r="M925" s="129" t="e">
        <f t="shared" si="306"/>
        <v>#N/A</v>
      </c>
      <c r="N925" s="11">
        <f>SUM($K$4:K925)</f>
        <v>200</v>
      </c>
      <c r="O925" s="11" t="str">
        <f>IF(P925="","",IF(IFERROR(VLOOKUP(N925,Home!$C$8:$R$1048576,1,FALSE),"")=0,"",IFERROR(VLOOKUP(N925,Home!$C$8:$R$1048576,1,FALSE),"")))</f>
        <v/>
      </c>
      <c r="P925" s="11" t="str">
        <f>IF(IFERROR(VLOOKUP(W925,Home!$C$8:$R$1048576,3,FALSE),"")=0,"",IFERROR(VLOOKUP(W925,Home!$C$8:$R$1048576,3,FALSE),""))</f>
        <v/>
      </c>
      <c r="Q925" s="11" t="str">
        <f t="shared" si="305"/>
        <v/>
      </c>
      <c r="R925" s="130" t="e">
        <f>VLOOKUP(Q925,'Baggrund til lister'!$G$4:$H$15,2,FALSE)</f>
        <v>#N/A</v>
      </c>
      <c r="S925" s="11" t="str">
        <f t="shared" si="307"/>
        <v/>
      </c>
      <c r="T925" s="11" t="str">
        <f>IF(IFERROR(VLOOKUP(N925,Home!$C$8:$R$1048576,11,FALSE),"")=0,"",IFERROR(VLOOKUP(N925,Home!$C$8:$R$1048576,11,FALSE),""))</f>
        <v/>
      </c>
      <c r="U925" s="11" t="str">
        <f>IF(IFERROR(VLOOKUP(O925,Home!$C$8:$R$1048576,12,FALSE),"")=0,"",IFERROR(VLOOKUP(O925,Home!$C$8:$R$1048576,12,FALSE),""))</f>
        <v/>
      </c>
      <c r="V925" s="11" t="str">
        <f>IF(IFERROR(VLOOKUP(O925,Home!$C$8:$R$1048576,8,FALSE),"")=0,"",IFERROR(VLOOKUP(O925,Home!$C$8:$R$1048576,8,FALSE),""))</f>
        <v/>
      </c>
      <c r="W925" s="11" t="str">
        <f>IF(OR(VLOOKUP(N925,Home!$C$7:$I$207,6,FALSE)="",VLOOKUP(N925,Home!$C$7:$I$207,7,FALSE)=""),"FEJL",SUM(Baggrundsark!$K$4:K925))</f>
        <v>FEJL</v>
      </c>
      <c r="Y925">
        <v>922</v>
      </c>
      <c r="Z925" s="1"/>
      <c r="AC925" s="44"/>
      <c r="AD925">
        <f t="shared" si="314"/>
        <v>0</v>
      </c>
      <c r="AE925">
        <f>SUM($AD$4:AD925)</f>
        <v>1</v>
      </c>
      <c r="AF925" s="103" t="str">
        <f>IFERROR(VLOOKUP(AN925,Home!$C$8:$E$207,3,FALSE),"")</f>
        <v/>
      </c>
      <c r="AG925" s="103" t="str">
        <f>IFERROR(VLOOKUP(AN925,Home!$C$8:$E$207,2,FALSE),"")</f>
        <v/>
      </c>
      <c r="AH925" s="104" t="str">
        <f>IF(VLOOKUP(AE925,Home!$C$8:$I$207,6,FALSE)="","",VLOOKUP(AE925,Home!$C$8:$I$207,6,FALSE))</f>
        <v/>
      </c>
      <c r="AI925" s="104" t="e">
        <f t="shared" si="322"/>
        <v>#VALUE!</v>
      </c>
      <c r="AJ925" s="105" t="e">
        <f t="shared" si="315"/>
        <v>#VALUE!</v>
      </c>
      <c r="AK925" s="103" t="e">
        <f t="shared" si="308"/>
        <v>#VALUE!</v>
      </c>
      <c r="AL925" s="103" t="e">
        <f t="shared" si="316"/>
        <v>#VALUE!</v>
      </c>
      <c r="AN925" t="str">
        <f>IF(OR(VLOOKUP(AE925,Home!$C$8:$I$207,6,FALSE)="",VLOOKUP(AE925,Home!$C$8:$I$207,7,FALSE)=""),"FEJL",Baggrundsark!AE925)</f>
        <v>FEJL</v>
      </c>
      <c r="AO925">
        <f>IF(VLOOKUP(AE925,Home!$C$8:$N$207,12,FALSE)="Timelønnet",1,0)</f>
        <v>0</v>
      </c>
      <c r="AP925">
        <f>SUM($AO$4:AO925)*AO925</f>
        <v>0</v>
      </c>
      <c r="AQ925">
        <f t="shared" si="323"/>
        <v>1</v>
      </c>
      <c r="AR925" t="str">
        <f t="shared" si="323"/>
        <v/>
      </c>
      <c r="AS925" t="e">
        <f t="shared" si="317"/>
        <v>#VALUE!</v>
      </c>
      <c r="AT925" s="45" t="e">
        <f t="shared" si="324"/>
        <v>#VALUE!</v>
      </c>
      <c r="AU925">
        <f>VLOOKUP(AQ925,Home!$C$8:$J$207,8,FALSE)</f>
        <v>0</v>
      </c>
    </row>
    <row r="926" spans="1:47" x14ac:dyDescent="0.25">
      <c r="A926" s="6">
        <f t="shared" si="309"/>
        <v>0</v>
      </c>
      <c r="B926" s="6">
        <f t="shared" si="318"/>
        <v>0</v>
      </c>
      <c r="C926" s="6" t="str">
        <f t="shared" si="310"/>
        <v/>
      </c>
      <c r="D926" s="7">
        <f t="shared" si="311"/>
        <v>0</v>
      </c>
      <c r="E926" s="7">
        <f t="shared" si="319"/>
        <v>0</v>
      </c>
      <c r="F926" s="7" t="str">
        <f t="shared" si="312"/>
        <v/>
      </c>
      <c r="G926" s="6">
        <f t="shared" si="313"/>
        <v>0</v>
      </c>
      <c r="H926" s="6">
        <f t="shared" si="320"/>
        <v>0</v>
      </c>
      <c r="I926" s="6" t="str">
        <f t="shared" si="321"/>
        <v/>
      </c>
      <c r="J926" s="11">
        <v>923</v>
      </c>
      <c r="K926" s="11">
        <f>IF(IFERROR(VLOOKUP(J926,Home!$A$8:$B$1048576,1,FALSE),0)=0,0,1)</f>
        <v>0</v>
      </c>
      <c r="L926" s="129" t="e">
        <f>IF(VLOOKUP(O926,Home!$C$8:$R$207,6,FALSE)="","",VLOOKUP(O926,Home!$C$8:$R$207,6,FALSE))</f>
        <v>#N/A</v>
      </c>
      <c r="M926" s="129" t="e">
        <f t="shared" si="306"/>
        <v>#N/A</v>
      </c>
      <c r="N926" s="11">
        <f>SUM($K$4:K926)</f>
        <v>200</v>
      </c>
      <c r="O926" s="11" t="str">
        <f>IF(P926="","",IF(IFERROR(VLOOKUP(N926,Home!$C$8:$R$1048576,1,FALSE),"")=0,"",IFERROR(VLOOKUP(N926,Home!$C$8:$R$1048576,1,FALSE),"")))</f>
        <v/>
      </c>
      <c r="P926" s="11" t="str">
        <f>IF(IFERROR(VLOOKUP(W926,Home!$C$8:$R$1048576,3,FALSE),"")=0,"",IFERROR(VLOOKUP(W926,Home!$C$8:$R$1048576,3,FALSE),""))</f>
        <v/>
      </c>
      <c r="Q926" s="11" t="str">
        <f t="shared" si="305"/>
        <v/>
      </c>
      <c r="R926" s="130" t="e">
        <f>VLOOKUP(Q926,'Baggrund til lister'!$G$4:$H$15,2,FALSE)</f>
        <v>#N/A</v>
      </c>
      <c r="S926" s="11" t="str">
        <f t="shared" si="307"/>
        <v/>
      </c>
      <c r="T926" s="11" t="str">
        <f>IF(IFERROR(VLOOKUP(N926,Home!$C$8:$R$1048576,11,FALSE),"")=0,"",IFERROR(VLOOKUP(N926,Home!$C$8:$R$1048576,11,FALSE),""))</f>
        <v/>
      </c>
      <c r="U926" s="11" t="str">
        <f>IF(IFERROR(VLOOKUP(O926,Home!$C$8:$R$1048576,12,FALSE),"")=0,"",IFERROR(VLOOKUP(O926,Home!$C$8:$R$1048576,12,FALSE),""))</f>
        <v/>
      </c>
      <c r="V926" s="11" t="str">
        <f>IF(IFERROR(VLOOKUP(O926,Home!$C$8:$R$1048576,8,FALSE),"")=0,"",IFERROR(VLOOKUP(O926,Home!$C$8:$R$1048576,8,FALSE),""))</f>
        <v/>
      </c>
      <c r="W926" s="11" t="str">
        <f>IF(OR(VLOOKUP(N926,Home!$C$7:$I$207,6,FALSE)="",VLOOKUP(N926,Home!$C$7:$I$207,7,FALSE)=""),"FEJL",SUM(Baggrundsark!$K$4:K926))</f>
        <v>FEJL</v>
      </c>
      <c r="Y926">
        <v>923</v>
      </c>
      <c r="Z926" s="1"/>
      <c r="AC926" s="44"/>
      <c r="AD926">
        <f t="shared" si="314"/>
        <v>0</v>
      </c>
      <c r="AE926">
        <f>SUM($AD$4:AD926)</f>
        <v>1</v>
      </c>
      <c r="AF926" s="103" t="str">
        <f>IFERROR(VLOOKUP(AN926,Home!$C$8:$E$207,3,FALSE),"")</f>
        <v/>
      </c>
      <c r="AG926" s="103" t="str">
        <f>IFERROR(VLOOKUP(AN926,Home!$C$8:$E$207,2,FALSE),"")</f>
        <v/>
      </c>
      <c r="AH926" s="104" t="str">
        <f>IF(VLOOKUP(AE926,Home!$C$8:$I$207,6,FALSE)="","",VLOOKUP(AE926,Home!$C$8:$I$207,6,FALSE))</f>
        <v/>
      </c>
      <c r="AI926" s="104" t="e">
        <f t="shared" si="322"/>
        <v>#VALUE!</v>
      </c>
      <c r="AJ926" s="105" t="e">
        <f t="shared" si="315"/>
        <v>#VALUE!</v>
      </c>
      <c r="AK926" s="103" t="e">
        <f t="shared" si="308"/>
        <v>#VALUE!</v>
      </c>
      <c r="AL926" s="103" t="e">
        <f t="shared" si="316"/>
        <v>#VALUE!</v>
      </c>
      <c r="AN926" t="str">
        <f>IF(OR(VLOOKUP(AE926,Home!$C$8:$I$207,6,FALSE)="",VLOOKUP(AE926,Home!$C$8:$I$207,7,FALSE)=""),"FEJL",Baggrundsark!AE926)</f>
        <v>FEJL</v>
      </c>
      <c r="AO926">
        <f>IF(VLOOKUP(AE926,Home!$C$8:$N$207,12,FALSE)="Timelønnet",1,0)</f>
        <v>0</v>
      </c>
      <c r="AP926">
        <f>SUM($AO$4:AO926)*AO926</f>
        <v>0</v>
      </c>
      <c r="AQ926">
        <f t="shared" si="323"/>
        <v>1</v>
      </c>
      <c r="AR926" t="str">
        <f t="shared" si="323"/>
        <v/>
      </c>
      <c r="AS926" t="e">
        <f t="shared" si="317"/>
        <v>#VALUE!</v>
      </c>
      <c r="AT926" s="45" t="e">
        <f t="shared" si="324"/>
        <v>#VALUE!</v>
      </c>
      <c r="AU926">
        <f>VLOOKUP(AQ926,Home!$C$8:$J$207,8,FALSE)</f>
        <v>0</v>
      </c>
    </row>
    <row r="927" spans="1:47" x14ac:dyDescent="0.25">
      <c r="A927" s="6">
        <f t="shared" si="309"/>
        <v>0</v>
      </c>
      <c r="B927" s="6">
        <f t="shared" si="318"/>
        <v>0</v>
      </c>
      <c r="C927" s="6" t="str">
        <f t="shared" si="310"/>
        <v/>
      </c>
      <c r="D927" s="7">
        <f t="shared" si="311"/>
        <v>0</v>
      </c>
      <c r="E927" s="7">
        <f t="shared" si="319"/>
        <v>0</v>
      </c>
      <c r="F927" s="7" t="str">
        <f t="shared" si="312"/>
        <v/>
      </c>
      <c r="G927" s="6">
        <f t="shared" si="313"/>
        <v>0</v>
      </c>
      <c r="H927" s="6">
        <f t="shared" si="320"/>
        <v>0</v>
      </c>
      <c r="I927" s="6" t="str">
        <f t="shared" si="321"/>
        <v/>
      </c>
      <c r="J927" s="11">
        <v>924</v>
      </c>
      <c r="K927" s="11">
        <f>IF(IFERROR(VLOOKUP(J927,Home!$A$8:$B$1048576,1,FALSE),0)=0,0,1)</f>
        <v>0</v>
      </c>
      <c r="L927" s="129" t="e">
        <f>IF(VLOOKUP(O927,Home!$C$8:$R$207,6,FALSE)="","",VLOOKUP(O927,Home!$C$8:$R$207,6,FALSE))</f>
        <v>#N/A</v>
      </c>
      <c r="M927" s="129" t="e">
        <f t="shared" si="306"/>
        <v>#N/A</v>
      </c>
      <c r="N927" s="11">
        <f>SUM($K$4:K927)</f>
        <v>200</v>
      </c>
      <c r="O927" s="11" t="str">
        <f>IF(P927="","",IF(IFERROR(VLOOKUP(N927,Home!$C$8:$R$1048576,1,FALSE),"")=0,"",IFERROR(VLOOKUP(N927,Home!$C$8:$R$1048576,1,FALSE),"")))</f>
        <v/>
      </c>
      <c r="P927" s="11" t="str">
        <f>IF(IFERROR(VLOOKUP(W927,Home!$C$8:$R$1048576,3,FALSE),"")=0,"",IFERROR(VLOOKUP(W927,Home!$C$8:$R$1048576,3,FALSE),""))</f>
        <v/>
      </c>
      <c r="Q927" s="11" t="str">
        <f t="shared" si="305"/>
        <v/>
      </c>
      <c r="R927" s="130" t="e">
        <f>VLOOKUP(Q927,'Baggrund til lister'!$G$4:$H$15,2,FALSE)</f>
        <v>#N/A</v>
      </c>
      <c r="S927" s="11" t="str">
        <f t="shared" si="307"/>
        <v/>
      </c>
      <c r="T927" s="11" t="str">
        <f>IF(IFERROR(VLOOKUP(N927,Home!$C$8:$R$1048576,11,FALSE),"")=0,"",IFERROR(VLOOKUP(N927,Home!$C$8:$R$1048576,11,FALSE),""))</f>
        <v/>
      </c>
      <c r="U927" s="11" t="str">
        <f>IF(IFERROR(VLOOKUP(O927,Home!$C$8:$R$1048576,12,FALSE),"")=0,"",IFERROR(VLOOKUP(O927,Home!$C$8:$R$1048576,12,FALSE),""))</f>
        <v/>
      </c>
      <c r="V927" s="11" t="str">
        <f>IF(IFERROR(VLOOKUP(O927,Home!$C$8:$R$1048576,8,FALSE),"")=0,"",IFERROR(VLOOKUP(O927,Home!$C$8:$R$1048576,8,FALSE),""))</f>
        <v/>
      </c>
      <c r="W927" s="11" t="str">
        <f>IF(OR(VLOOKUP(N927,Home!$C$7:$I$207,6,FALSE)="",VLOOKUP(N927,Home!$C$7:$I$207,7,FALSE)=""),"FEJL",SUM(Baggrundsark!$K$4:K927))</f>
        <v>FEJL</v>
      </c>
      <c r="Y927">
        <v>924</v>
      </c>
      <c r="Z927" s="1"/>
      <c r="AC927" s="44"/>
      <c r="AD927">
        <f t="shared" si="314"/>
        <v>0</v>
      </c>
      <c r="AE927">
        <f>SUM($AD$4:AD927)</f>
        <v>1</v>
      </c>
      <c r="AF927" s="103" t="str">
        <f>IFERROR(VLOOKUP(AN927,Home!$C$8:$E$207,3,FALSE),"")</f>
        <v/>
      </c>
      <c r="AG927" s="103" t="str">
        <f>IFERROR(VLOOKUP(AN927,Home!$C$8:$E$207,2,FALSE),"")</f>
        <v/>
      </c>
      <c r="AH927" s="104" t="str">
        <f>IF(VLOOKUP(AE927,Home!$C$8:$I$207,6,FALSE)="","",VLOOKUP(AE927,Home!$C$8:$I$207,6,FALSE))</f>
        <v/>
      </c>
      <c r="AI927" s="104" t="e">
        <f t="shared" si="322"/>
        <v>#VALUE!</v>
      </c>
      <c r="AJ927" s="105" t="e">
        <f t="shared" si="315"/>
        <v>#VALUE!</v>
      </c>
      <c r="AK927" s="103" t="e">
        <f t="shared" si="308"/>
        <v>#VALUE!</v>
      </c>
      <c r="AL927" s="103" t="e">
        <f t="shared" si="316"/>
        <v>#VALUE!</v>
      </c>
      <c r="AN927" t="str">
        <f>IF(OR(VLOOKUP(AE927,Home!$C$8:$I$207,6,FALSE)="",VLOOKUP(AE927,Home!$C$8:$I$207,7,FALSE)=""),"FEJL",Baggrundsark!AE927)</f>
        <v>FEJL</v>
      </c>
      <c r="AO927">
        <f>IF(VLOOKUP(AE927,Home!$C$8:$N$207,12,FALSE)="Timelønnet",1,0)</f>
        <v>0</v>
      </c>
      <c r="AP927">
        <f>SUM($AO$4:AO927)*AO927</f>
        <v>0</v>
      </c>
      <c r="AQ927">
        <f t="shared" si="323"/>
        <v>1</v>
      </c>
      <c r="AR927" t="str">
        <f t="shared" si="323"/>
        <v/>
      </c>
      <c r="AS927" t="e">
        <f t="shared" si="317"/>
        <v>#VALUE!</v>
      </c>
      <c r="AT927" s="45" t="e">
        <f t="shared" si="324"/>
        <v>#VALUE!</v>
      </c>
      <c r="AU927">
        <f>VLOOKUP(AQ927,Home!$C$8:$J$207,8,FALSE)</f>
        <v>0</v>
      </c>
    </row>
    <row r="928" spans="1:47" x14ac:dyDescent="0.25">
      <c r="A928" s="6">
        <f t="shared" si="309"/>
        <v>0</v>
      </c>
      <c r="B928" s="6">
        <f t="shared" si="318"/>
        <v>0</v>
      </c>
      <c r="C928" s="6" t="str">
        <f t="shared" si="310"/>
        <v/>
      </c>
      <c r="D928" s="7">
        <f t="shared" si="311"/>
        <v>0</v>
      </c>
      <c r="E928" s="7">
        <f t="shared" si="319"/>
        <v>0</v>
      </c>
      <c r="F928" s="7" t="str">
        <f t="shared" si="312"/>
        <v/>
      </c>
      <c r="G928" s="6">
        <f t="shared" si="313"/>
        <v>0</v>
      </c>
      <c r="H928" s="6">
        <f t="shared" si="320"/>
        <v>0</v>
      </c>
      <c r="I928" s="6" t="str">
        <f t="shared" si="321"/>
        <v/>
      </c>
      <c r="J928" s="11">
        <v>925</v>
      </c>
      <c r="K928" s="11">
        <f>IF(IFERROR(VLOOKUP(J928,Home!$A$8:$B$1048576,1,FALSE),0)=0,0,1)</f>
        <v>0</v>
      </c>
      <c r="L928" s="129" t="e">
        <f>IF(VLOOKUP(O928,Home!$C$8:$R$207,6,FALSE)="","",VLOOKUP(O928,Home!$C$8:$R$207,6,FALSE))</f>
        <v>#N/A</v>
      </c>
      <c r="M928" s="129" t="e">
        <f t="shared" si="306"/>
        <v>#N/A</v>
      </c>
      <c r="N928" s="11">
        <f>SUM($K$4:K928)</f>
        <v>200</v>
      </c>
      <c r="O928" s="11" t="str">
        <f>IF(P928="","",IF(IFERROR(VLOOKUP(N928,Home!$C$8:$R$1048576,1,FALSE),"")=0,"",IFERROR(VLOOKUP(N928,Home!$C$8:$R$1048576,1,FALSE),"")))</f>
        <v/>
      </c>
      <c r="P928" s="11" t="str">
        <f>IF(IFERROR(VLOOKUP(W928,Home!$C$8:$R$1048576,3,FALSE),"")=0,"",IFERROR(VLOOKUP(W928,Home!$C$8:$R$1048576,3,FALSE),""))</f>
        <v/>
      </c>
      <c r="Q928" s="11" t="str">
        <f t="shared" si="305"/>
        <v/>
      </c>
      <c r="R928" s="130" t="e">
        <f>VLOOKUP(Q928,'Baggrund til lister'!$G$4:$H$15,2,FALSE)</f>
        <v>#N/A</v>
      </c>
      <c r="S928" s="11" t="str">
        <f t="shared" si="307"/>
        <v/>
      </c>
      <c r="T928" s="11" t="str">
        <f>IF(IFERROR(VLOOKUP(N928,Home!$C$8:$R$1048576,11,FALSE),"")=0,"",IFERROR(VLOOKUP(N928,Home!$C$8:$R$1048576,11,FALSE),""))</f>
        <v/>
      </c>
      <c r="U928" s="11" t="str">
        <f>IF(IFERROR(VLOOKUP(O928,Home!$C$8:$R$1048576,12,FALSE),"")=0,"",IFERROR(VLOOKUP(O928,Home!$C$8:$R$1048576,12,FALSE),""))</f>
        <v/>
      </c>
      <c r="V928" s="11" t="str">
        <f>IF(IFERROR(VLOOKUP(O928,Home!$C$8:$R$1048576,8,FALSE),"")=0,"",IFERROR(VLOOKUP(O928,Home!$C$8:$R$1048576,8,FALSE),""))</f>
        <v/>
      </c>
      <c r="W928" s="11" t="str">
        <f>IF(OR(VLOOKUP(N928,Home!$C$7:$I$207,6,FALSE)="",VLOOKUP(N928,Home!$C$7:$I$207,7,FALSE)=""),"FEJL",SUM(Baggrundsark!$K$4:K928))</f>
        <v>FEJL</v>
      </c>
      <c r="Y928">
        <v>925</v>
      </c>
      <c r="Z928" s="1"/>
      <c r="AC928" s="44"/>
      <c r="AD928">
        <f t="shared" si="314"/>
        <v>0</v>
      </c>
      <c r="AE928">
        <f>SUM($AD$4:AD928)</f>
        <v>1</v>
      </c>
      <c r="AF928" s="103" t="str">
        <f>IFERROR(VLOOKUP(AN928,Home!$C$8:$E$207,3,FALSE),"")</f>
        <v/>
      </c>
      <c r="AG928" s="103" t="str">
        <f>IFERROR(VLOOKUP(AN928,Home!$C$8:$E$207,2,FALSE),"")</f>
        <v/>
      </c>
      <c r="AH928" s="104" t="str">
        <f>IF(VLOOKUP(AE928,Home!$C$8:$I$207,6,FALSE)="","",VLOOKUP(AE928,Home!$C$8:$I$207,6,FALSE))</f>
        <v/>
      </c>
      <c r="AI928" s="104" t="e">
        <f t="shared" si="322"/>
        <v>#VALUE!</v>
      </c>
      <c r="AJ928" s="105" t="e">
        <f t="shared" si="315"/>
        <v>#VALUE!</v>
      </c>
      <c r="AK928" s="103" t="e">
        <f t="shared" si="308"/>
        <v>#VALUE!</v>
      </c>
      <c r="AL928" s="103" t="e">
        <f t="shared" si="316"/>
        <v>#VALUE!</v>
      </c>
      <c r="AN928" t="str">
        <f>IF(OR(VLOOKUP(AE928,Home!$C$8:$I$207,6,FALSE)="",VLOOKUP(AE928,Home!$C$8:$I$207,7,FALSE)=""),"FEJL",Baggrundsark!AE928)</f>
        <v>FEJL</v>
      </c>
      <c r="AO928">
        <f>IF(VLOOKUP(AE928,Home!$C$8:$N$207,12,FALSE)="Timelønnet",1,0)</f>
        <v>0</v>
      </c>
      <c r="AP928">
        <f>SUM($AO$4:AO928)*AO928</f>
        <v>0</v>
      </c>
      <c r="AQ928">
        <f t="shared" si="323"/>
        <v>1</v>
      </c>
      <c r="AR928" t="str">
        <f t="shared" si="323"/>
        <v/>
      </c>
      <c r="AS928" t="e">
        <f t="shared" si="317"/>
        <v>#VALUE!</v>
      </c>
      <c r="AT928" s="45" t="e">
        <f t="shared" si="324"/>
        <v>#VALUE!</v>
      </c>
      <c r="AU928">
        <f>VLOOKUP(AQ928,Home!$C$8:$J$207,8,FALSE)</f>
        <v>0</v>
      </c>
    </row>
    <row r="929" spans="1:47" x14ac:dyDescent="0.25">
      <c r="A929" s="6">
        <f t="shared" si="309"/>
        <v>0</v>
      </c>
      <c r="B929" s="6">
        <f t="shared" si="318"/>
        <v>0</v>
      </c>
      <c r="C929" s="6" t="str">
        <f t="shared" si="310"/>
        <v/>
      </c>
      <c r="D929" s="7">
        <f t="shared" si="311"/>
        <v>0</v>
      </c>
      <c r="E929" s="7">
        <f t="shared" si="319"/>
        <v>0</v>
      </c>
      <c r="F929" s="7" t="str">
        <f t="shared" si="312"/>
        <v/>
      </c>
      <c r="G929" s="6">
        <f t="shared" si="313"/>
        <v>0</v>
      </c>
      <c r="H929" s="6">
        <f t="shared" si="320"/>
        <v>0</v>
      </c>
      <c r="I929" s="6" t="str">
        <f t="shared" si="321"/>
        <v/>
      </c>
      <c r="J929" s="11">
        <v>926</v>
      </c>
      <c r="K929" s="11">
        <f>IF(IFERROR(VLOOKUP(J929,Home!$A$8:$B$1048576,1,FALSE),0)=0,0,1)</f>
        <v>0</v>
      </c>
      <c r="L929" s="129" t="e">
        <f>IF(VLOOKUP(O929,Home!$C$8:$R$207,6,FALSE)="","",VLOOKUP(O929,Home!$C$8:$R$207,6,FALSE))</f>
        <v>#N/A</v>
      </c>
      <c r="M929" s="129" t="e">
        <f t="shared" si="306"/>
        <v>#N/A</v>
      </c>
      <c r="N929" s="11">
        <f>SUM($K$4:K929)</f>
        <v>200</v>
      </c>
      <c r="O929" s="11" t="str">
        <f>IF(P929="","",IF(IFERROR(VLOOKUP(N929,Home!$C$8:$R$1048576,1,FALSE),"")=0,"",IFERROR(VLOOKUP(N929,Home!$C$8:$R$1048576,1,FALSE),"")))</f>
        <v/>
      </c>
      <c r="P929" s="11" t="str">
        <f>IF(IFERROR(VLOOKUP(W929,Home!$C$8:$R$1048576,3,FALSE),"")=0,"",IFERROR(VLOOKUP(W929,Home!$C$8:$R$1048576,3,FALSE),""))</f>
        <v/>
      </c>
      <c r="Q929" s="11" t="str">
        <f t="shared" si="305"/>
        <v/>
      </c>
      <c r="R929" s="130" t="e">
        <f>VLOOKUP(Q929,'Baggrund til lister'!$G$4:$H$15,2,FALSE)</f>
        <v>#N/A</v>
      </c>
      <c r="S929" s="11" t="str">
        <f t="shared" si="307"/>
        <v/>
      </c>
      <c r="T929" s="11" t="str">
        <f>IF(IFERROR(VLOOKUP(N929,Home!$C$8:$R$1048576,11,FALSE),"")=0,"",IFERROR(VLOOKUP(N929,Home!$C$8:$R$1048576,11,FALSE),""))</f>
        <v/>
      </c>
      <c r="U929" s="11" t="str">
        <f>IF(IFERROR(VLOOKUP(O929,Home!$C$8:$R$1048576,12,FALSE),"")=0,"",IFERROR(VLOOKUP(O929,Home!$C$8:$R$1048576,12,FALSE),""))</f>
        <v/>
      </c>
      <c r="V929" s="11" t="str">
        <f>IF(IFERROR(VLOOKUP(O929,Home!$C$8:$R$1048576,8,FALSE),"")=0,"",IFERROR(VLOOKUP(O929,Home!$C$8:$R$1048576,8,FALSE),""))</f>
        <v/>
      </c>
      <c r="W929" s="11" t="str">
        <f>IF(OR(VLOOKUP(N929,Home!$C$7:$I$207,6,FALSE)="",VLOOKUP(N929,Home!$C$7:$I$207,7,FALSE)=""),"FEJL",SUM(Baggrundsark!$K$4:K929))</f>
        <v>FEJL</v>
      </c>
      <c r="Y929">
        <v>926</v>
      </c>
      <c r="Z929" s="1"/>
      <c r="AC929" s="44"/>
      <c r="AD929">
        <f t="shared" si="314"/>
        <v>0</v>
      </c>
      <c r="AE929">
        <f>SUM($AD$4:AD929)</f>
        <v>1</v>
      </c>
      <c r="AF929" s="103" t="str">
        <f>IFERROR(VLOOKUP(AN929,Home!$C$8:$E$207,3,FALSE),"")</f>
        <v/>
      </c>
      <c r="AG929" s="103" t="str">
        <f>IFERROR(VLOOKUP(AN929,Home!$C$8:$E$207,2,FALSE),"")</f>
        <v/>
      </c>
      <c r="AH929" s="104" t="str">
        <f>IF(VLOOKUP(AE929,Home!$C$8:$I$207,6,FALSE)="","",VLOOKUP(AE929,Home!$C$8:$I$207,6,FALSE))</f>
        <v/>
      </c>
      <c r="AI929" s="104" t="e">
        <f t="shared" si="322"/>
        <v>#VALUE!</v>
      </c>
      <c r="AJ929" s="105" t="e">
        <f t="shared" si="315"/>
        <v>#VALUE!</v>
      </c>
      <c r="AK929" s="103" t="e">
        <f t="shared" si="308"/>
        <v>#VALUE!</v>
      </c>
      <c r="AL929" s="103" t="e">
        <f t="shared" si="316"/>
        <v>#VALUE!</v>
      </c>
      <c r="AN929" t="str">
        <f>IF(OR(VLOOKUP(AE929,Home!$C$8:$I$207,6,FALSE)="",VLOOKUP(AE929,Home!$C$8:$I$207,7,FALSE)=""),"FEJL",Baggrundsark!AE929)</f>
        <v>FEJL</v>
      </c>
      <c r="AO929">
        <f>IF(VLOOKUP(AE929,Home!$C$8:$N$207,12,FALSE)="Timelønnet",1,0)</f>
        <v>0</v>
      </c>
      <c r="AP929">
        <f>SUM($AO$4:AO929)*AO929</f>
        <v>0</v>
      </c>
      <c r="AQ929">
        <f t="shared" si="323"/>
        <v>1</v>
      </c>
      <c r="AR929" t="str">
        <f t="shared" si="323"/>
        <v/>
      </c>
      <c r="AS929" t="e">
        <f t="shared" si="317"/>
        <v>#VALUE!</v>
      </c>
      <c r="AT929" s="45" t="e">
        <f t="shared" si="324"/>
        <v>#VALUE!</v>
      </c>
      <c r="AU929">
        <f>VLOOKUP(AQ929,Home!$C$8:$J$207,8,FALSE)</f>
        <v>0</v>
      </c>
    </row>
    <row r="930" spans="1:47" x14ac:dyDescent="0.25">
      <c r="A930" s="6">
        <f t="shared" si="309"/>
        <v>0</v>
      </c>
      <c r="B930" s="6">
        <f t="shared" si="318"/>
        <v>0</v>
      </c>
      <c r="C930" s="6" t="str">
        <f t="shared" si="310"/>
        <v/>
      </c>
      <c r="D930" s="7">
        <f t="shared" si="311"/>
        <v>0</v>
      </c>
      <c r="E930" s="7">
        <f t="shared" si="319"/>
        <v>0</v>
      </c>
      <c r="F930" s="7" t="str">
        <f t="shared" si="312"/>
        <v/>
      </c>
      <c r="G930" s="6">
        <f t="shared" si="313"/>
        <v>0</v>
      </c>
      <c r="H930" s="6">
        <f t="shared" si="320"/>
        <v>0</v>
      </c>
      <c r="I930" s="6" t="str">
        <f t="shared" si="321"/>
        <v/>
      </c>
      <c r="J930" s="11">
        <v>927</v>
      </c>
      <c r="K930" s="11">
        <f>IF(IFERROR(VLOOKUP(J930,Home!$A$8:$B$1048576,1,FALSE),0)=0,0,1)</f>
        <v>0</v>
      </c>
      <c r="L930" s="129" t="e">
        <f>IF(VLOOKUP(O930,Home!$C$8:$R$207,6,FALSE)="","",VLOOKUP(O930,Home!$C$8:$R$207,6,FALSE))</f>
        <v>#N/A</v>
      </c>
      <c r="M930" s="129" t="e">
        <f t="shared" si="306"/>
        <v>#N/A</v>
      </c>
      <c r="N930" s="11">
        <f>SUM($K$4:K930)</f>
        <v>200</v>
      </c>
      <c r="O930" s="11" t="str">
        <f>IF(P930="","",IF(IFERROR(VLOOKUP(N930,Home!$C$8:$R$1048576,1,FALSE),"")=0,"",IFERROR(VLOOKUP(N930,Home!$C$8:$R$1048576,1,FALSE),"")))</f>
        <v/>
      </c>
      <c r="P930" s="11" t="str">
        <f>IF(IFERROR(VLOOKUP(W930,Home!$C$8:$R$1048576,3,FALSE),"")=0,"",IFERROR(VLOOKUP(W930,Home!$C$8:$R$1048576,3,FALSE),""))</f>
        <v/>
      </c>
      <c r="Q930" s="11" t="str">
        <f t="shared" si="305"/>
        <v/>
      </c>
      <c r="R930" s="130" t="e">
        <f>VLOOKUP(Q930,'Baggrund til lister'!$G$4:$H$15,2,FALSE)</f>
        <v>#N/A</v>
      </c>
      <c r="S930" s="11" t="str">
        <f t="shared" si="307"/>
        <v/>
      </c>
      <c r="T930" s="11" t="str">
        <f>IF(IFERROR(VLOOKUP(N930,Home!$C$8:$R$1048576,11,FALSE),"")=0,"",IFERROR(VLOOKUP(N930,Home!$C$8:$R$1048576,11,FALSE),""))</f>
        <v/>
      </c>
      <c r="U930" s="11" t="str">
        <f>IF(IFERROR(VLOOKUP(O930,Home!$C$8:$R$1048576,12,FALSE),"")=0,"",IFERROR(VLOOKUP(O930,Home!$C$8:$R$1048576,12,FALSE),""))</f>
        <v/>
      </c>
      <c r="V930" s="11" t="str">
        <f>IF(IFERROR(VLOOKUP(O930,Home!$C$8:$R$1048576,8,FALSE),"")=0,"",IFERROR(VLOOKUP(O930,Home!$C$8:$R$1048576,8,FALSE),""))</f>
        <v/>
      </c>
      <c r="W930" s="11" t="str">
        <f>IF(OR(VLOOKUP(N930,Home!$C$7:$I$207,6,FALSE)="",VLOOKUP(N930,Home!$C$7:$I$207,7,FALSE)=""),"FEJL",SUM(Baggrundsark!$K$4:K930))</f>
        <v>FEJL</v>
      </c>
      <c r="Y930">
        <v>927</v>
      </c>
      <c r="Z930" s="1"/>
      <c r="AC930" s="44"/>
      <c r="AD930">
        <f t="shared" si="314"/>
        <v>0</v>
      </c>
      <c r="AE930">
        <f>SUM($AD$4:AD930)</f>
        <v>1</v>
      </c>
      <c r="AF930" s="103" t="str">
        <f>IFERROR(VLOOKUP(AN930,Home!$C$8:$E$207,3,FALSE),"")</f>
        <v/>
      </c>
      <c r="AG930" s="103" t="str">
        <f>IFERROR(VLOOKUP(AN930,Home!$C$8:$E$207,2,FALSE),"")</f>
        <v/>
      </c>
      <c r="AH930" s="104" t="str">
        <f>IF(VLOOKUP(AE930,Home!$C$8:$I$207,6,FALSE)="","",VLOOKUP(AE930,Home!$C$8:$I$207,6,FALSE))</f>
        <v/>
      </c>
      <c r="AI930" s="104" t="e">
        <f t="shared" si="322"/>
        <v>#VALUE!</v>
      </c>
      <c r="AJ930" s="105" t="e">
        <f t="shared" si="315"/>
        <v>#VALUE!</v>
      </c>
      <c r="AK930" s="103" t="e">
        <f t="shared" si="308"/>
        <v>#VALUE!</v>
      </c>
      <c r="AL930" s="103" t="e">
        <f t="shared" si="316"/>
        <v>#VALUE!</v>
      </c>
      <c r="AN930" t="str">
        <f>IF(OR(VLOOKUP(AE930,Home!$C$8:$I$207,6,FALSE)="",VLOOKUP(AE930,Home!$C$8:$I$207,7,FALSE)=""),"FEJL",Baggrundsark!AE930)</f>
        <v>FEJL</v>
      </c>
      <c r="AO930">
        <f>IF(VLOOKUP(AE930,Home!$C$8:$N$207,12,FALSE)="Timelønnet",1,0)</f>
        <v>0</v>
      </c>
      <c r="AP930">
        <f>SUM($AO$4:AO930)*AO930</f>
        <v>0</v>
      </c>
      <c r="AQ930">
        <f t="shared" si="323"/>
        <v>1</v>
      </c>
      <c r="AR930" t="str">
        <f t="shared" si="323"/>
        <v/>
      </c>
      <c r="AS930" t="e">
        <f t="shared" si="317"/>
        <v>#VALUE!</v>
      </c>
      <c r="AT930" s="45" t="e">
        <f t="shared" si="324"/>
        <v>#VALUE!</v>
      </c>
      <c r="AU930">
        <f>VLOOKUP(AQ930,Home!$C$8:$J$207,8,FALSE)</f>
        <v>0</v>
      </c>
    </row>
    <row r="931" spans="1:47" x14ac:dyDescent="0.25">
      <c r="A931" s="6">
        <f t="shared" si="309"/>
        <v>0</v>
      </c>
      <c r="B931" s="6">
        <f t="shared" si="318"/>
        <v>0</v>
      </c>
      <c r="C931" s="6" t="str">
        <f t="shared" si="310"/>
        <v/>
      </c>
      <c r="D931" s="7">
        <f t="shared" si="311"/>
        <v>0</v>
      </c>
      <c r="E931" s="7">
        <f t="shared" si="319"/>
        <v>0</v>
      </c>
      <c r="F931" s="7" t="str">
        <f t="shared" si="312"/>
        <v/>
      </c>
      <c r="G931" s="6">
        <f t="shared" si="313"/>
        <v>0</v>
      </c>
      <c r="H931" s="6">
        <f t="shared" si="320"/>
        <v>0</v>
      </c>
      <c r="I931" s="6" t="str">
        <f t="shared" si="321"/>
        <v/>
      </c>
      <c r="J931" s="11">
        <v>928</v>
      </c>
      <c r="K931" s="11">
        <f>IF(IFERROR(VLOOKUP(J931,Home!$A$8:$B$1048576,1,FALSE),0)=0,0,1)</f>
        <v>0</v>
      </c>
      <c r="L931" s="129" t="e">
        <f>IF(VLOOKUP(O931,Home!$C$8:$R$207,6,FALSE)="","",VLOOKUP(O931,Home!$C$8:$R$207,6,FALSE))</f>
        <v>#N/A</v>
      </c>
      <c r="M931" s="129" t="e">
        <f t="shared" si="306"/>
        <v>#N/A</v>
      </c>
      <c r="N931" s="11">
        <f>SUM($K$4:K931)</f>
        <v>200</v>
      </c>
      <c r="O931" s="11" t="str">
        <f>IF(P931="","",IF(IFERROR(VLOOKUP(N931,Home!$C$8:$R$1048576,1,FALSE),"")=0,"",IFERROR(VLOOKUP(N931,Home!$C$8:$R$1048576,1,FALSE),"")))</f>
        <v/>
      </c>
      <c r="P931" s="11" t="str">
        <f>IF(IFERROR(VLOOKUP(W931,Home!$C$8:$R$1048576,3,FALSE),"")=0,"",IFERROR(VLOOKUP(W931,Home!$C$8:$R$1048576,3,FALSE),""))</f>
        <v/>
      </c>
      <c r="Q931" s="11" t="str">
        <f t="shared" si="305"/>
        <v/>
      </c>
      <c r="R931" s="130" t="e">
        <f>VLOOKUP(Q931,'Baggrund til lister'!$G$4:$H$15,2,FALSE)</f>
        <v>#N/A</v>
      </c>
      <c r="S931" s="11" t="str">
        <f t="shared" si="307"/>
        <v/>
      </c>
      <c r="T931" s="11" t="str">
        <f>IF(IFERROR(VLOOKUP(N931,Home!$C$8:$R$1048576,11,FALSE),"")=0,"",IFERROR(VLOOKUP(N931,Home!$C$8:$R$1048576,11,FALSE),""))</f>
        <v/>
      </c>
      <c r="U931" s="11" t="str">
        <f>IF(IFERROR(VLOOKUP(O931,Home!$C$8:$R$1048576,12,FALSE),"")=0,"",IFERROR(VLOOKUP(O931,Home!$C$8:$R$1048576,12,FALSE),""))</f>
        <v/>
      </c>
      <c r="V931" s="11" t="str">
        <f>IF(IFERROR(VLOOKUP(O931,Home!$C$8:$R$1048576,8,FALSE),"")=0,"",IFERROR(VLOOKUP(O931,Home!$C$8:$R$1048576,8,FALSE),""))</f>
        <v/>
      </c>
      <c r="W931" s="11" t="str">
        <f>IF(OR(VLOOKUP(N931,Home!$C$7:$I$207,6,FALSE)="",VLOOKUP(N931,Home!$C$7:$I$207,7,FALSE)=""),"FEJL",SUM(Baggrundsark!$K$4:K931))</f>
        <v>FEJL</v>
      </c>
      <c r="Y931">
        <v>928</v>
      </c>
      <c r="Z931" s="1"/>
      <c r="AC931" s="44"/>
      <c r="AD931">
        <f t="shared" si="314"/>
        <v>0</v>
      </c>
      <c r="AE931">
        <f>SUM($AD$4:AD931)</f>
        <v>1</v>
      </c>
      <c r="AF931" s="103" t="str">
        <f>IFERROR(VLOOKUP(AN931,Home!$C$8:$E$207,3,FALSE),"")</f>
        <v/>
      </c>
      <c r="AG931" s="103" t="str">
        <f>IFERROR(VLOOKUP(AN931,Home!$C$8:$E$207,2,FALSE),"")</f>
        <v/>
      </c>
      <c r="AH931" s="104" t="str">
        <f>IF(VLOOKUP(AE931,Home!$C$8:$I$207,6,FALSE)="","",VLOOKUP(AE931,Home!$C$8:$I$207,6,FALSE))</f>
        <v/>
      </c>
      <c r="AI931" s="104" t="e">
        <f t="shared" si="322"/>
        <v>#VALUE!</v>
      </c>
      <c r="AJ931" s="105" t="e">
        <f t="shared" si="315"/>
        <v>#VALUE!</v>
      </c>
      <c r="AK931" s="103" t="e">
        <f t="shared" si="308"/>
        <v>#VALUE!</v>
      </c>
      <c r="AL931" s="103" t="e">
        <f t="shared" si="316"/>
        <v>#VALUE!</v>
      </c>
      <c r="AN931" t="str">
        <f>IF(OR(VLOOKUP(AE931,Home!$C$8:$I$207,6,FALSE)="",VLOOKUP(AE931,Home!$C$8:$I$207,7,FALSE)=""),"FEJL",Baggrundsark!AE931)</f>
        <v>FEJL</v>
      </c>
      <c r="AO931">
        <f>IF(VLOOKUP(AE931,Home!$C$8:$N$207,12,FALSE)="Timelønnet",1,0)</f>
        <v>0</v>
      </c>
      <c r="AP931">
        <f>SUM($AO$4:AO931)*AO931</f>
        <v>0</v>
      </c>
      <c r="AQ931">
        <f t="shared" si="323"/>
        <v>1</v>
      </c>
      <c r="AR931" t="str">
        <f t="shared" si="323"/>
        <v/>
      </c>
      <c r="AS931" t="e">
        <f t="shared" si="317"/>
        <v>#VALUE!</v>
      </c>
      <c r="AT931" s="45" t="e">
        <f t="shared" si="324"/>
        <v>#VALUE!</v>
      </c>
      <c r="AU931">
        <f>VLOOKUP(AQ931,Home!$C$8:$J$207,8,FALSE)</f>
        <v>0</v>
      </c>
    </row>
    <row r="932" spans="1:47" x14ac:dyDescent="0.25">
      <c r="A932" s="6">
        <f t="shared" si="309"/>
        <v>0</v>
      </c>
      <c r="B932" s="6">
        <f t="shared" si="318"/>
        <v>0</v>
      </c>
      <c r="C932" s="6" t="str">
        <f t="shared" si="310"/>
        <v/>
      </c>
      <c r="D932" s="7">
        <f t="shared" si="311"/>
        <v>0</v>
      </c>
      <c r="E932" s="7">
        <f t="shared" si="319"/>
        <v>0</v>
      </c>
      <c r="F932" s="7" t="str">
        <f t="shared" si="312"/>
        <v/>
      </c>
      <c r="G932" s="6">
        <f t="shared" si="313"/>
        <v>0</v>
      </c>
      <c r="H932" s="6">
        <f t="shared" si="320"/>
        <v>0</v>
      </c>
      <c r="I932" s="6" t="str">
        <f t="shared" si="321"/>
        <v/>
      </c>
      <c r="J932" s="11">
        <v>929</v>
      </c>
      <c r="K932" s="11">
        <f>IF(IFERROR(VLOOKUP(J932,Home!$A$8:$B$1048576,1,FALSE),0)=0,0,1)</f>
        <v>0</v>
      </c>
      <c r="L932" s="129" t="e">
        <f>IF(VLOOKUP(O932,Home!$C$8:$R$207,6,FALSE)="","",VLOOKUP(O932,Home!$C$8:$R$207,6,FALSE))</f>
        <v>#N/A</v>
      </c>
      <c r="M932" s="129" t="e">
        <f t="shared" si="306"/>
        <v>#N/A</v>
      </c>
      <c r="N932" s="11">
        <f>SUM($K$4:K932)</f>
        <v>200</v>
      </c>
      <c r="O932" s="11" t="str">
        <f>IF(P932="","",IF(IFERROR(VLOOKUP(N932,Home!$C$8:$R$1048576,1,FALSE),"")=0,"",IFERROR(VLOOKUP(N932,Home!$C$8:$R$1048576,1,FALSE),"")))</f>
        <v/>
      </c>
      <c r="P932" s="11" t="str">
        <f>IF(IFERROR(VLOOKUP(W932,Home!$C$8:$R$1048576,3,FALSE),"")=0,"",IFERROR(VLOOKUP(W932,Home!$C$8:$R$1048576,3,FALSE),""))</f>
        <v/>
      </c>
      <c r="Q932" s="11" t="str">
        <f t="shared" si="305"/>
        <v/>
      </c>
      <c r="R932" s="130" t="e">
        <f>VLOOKUP(Q932,'Baggrund til lister'!$G$4:$H$15,2,FALSE)</f>
        <v>#N/A</v>
      </c>
      <c r="S932" s="11" t="str">
        <f t="shared" si="307"/>
        <v/>
      </c>
      <c r="T932" s="11" t="str">
        <f>IF(IFERROR(VLOOKUP(N932,Home!$C$8:$R$1048576,11,FALSE),"")=0,"",IFERROR(VLOOKUP(N932,Home!$C$8:$R$1048576,11,FALSE),""))</f>
        <v/>
      </c>
      <c r="U932" s="11" t="str">
        <f>IF(IFERROR(VLOOKUP(O932,Home!$C$8:$R$1048576,12,FALSE),"")=0,"",IFERROR(VLOOKUP(O932,Home!$C$8:$R$1048576,12,FALSE),""))</f>
        <v/>
      </c>
      <c r="V932" s="11" t="str">
        <f>IF(IFERROR(VLOOKUP(O932,Home!$C$8:$R$1048576,8,FALSE),"")=0,"",IFERROR(VLOOKUP(O932,Home!$C$8:$R$1048576,8,FALSE),""))</f>
        <v/>
      </c>
      <c r="W932" s="11" t="str">
        <f>IF(OR(VLOOKUP(N932,Home!$C$7:$I$207,6,FALSE)="",VLOOKUP(N932,Home!$C$7:$I$207,7,FALSE)=""),"FEJL",SUM(Baggrundsark!$K$4:K932))</f>
        <v>FEJL</v>
      </c>
      <c r="Y932">
        <v>929</v>
      </c>
      <c r="Z932" s="1"/>
      <c r="AC932" s="44"/>
      <c r="AD932">
        <f t="shared" si="314"/>
        <v>0</v>
      </c>
      <c r="AE932">
        <f>SUM($AD$4:AD932)</f>
        <v>1</v>
      </c>
      <c r="AF932" s="103" t="str">
        <f>IFERROR(VLOOKUP(AN932,Home!$C$8:$E$207,3,FALSE),"")</f>
        <v/>
      </c>
      <c r="AG932" s="103" t="str">
        <f>IFERROR(VLOOKUP(AN932,Home!$C$8:$E$207,2,FALSE),"")</f>
        <v/>
      </c>
      <c r="AH932" s="104" t="str">
        <f>IF(VLOOKUP(AE932,Home!$C$8:$I$207,6,FALSE)="","",VLOOKUP(AE932,Home!$C$8:$I$207,6,FALSE))</f>
        <v/>
      </c>
      <c r="AI932" s="104" t="e">
        <f t="shared" si="322"/>
        <v>#VALUE!</v>
      </c>
      <c r="AJ932" s="105" t="e">
        <f t="shared" si="315"/>
        <v>#VALUE!</v>
      </c>
      <c r="AK932" s="103" t="e">
        <f t="shared" si="308"/>
        <v>#VALUE!</v>
      </c>
      <c r="AL932" s="103" t="e">
        <f t="shared" si="316"/>
        <v>#VALUE!</v>
      </c>
      <c r="AN932" t="str">
        <f>IF(OR(VLOOKUP(AE932,Home!$C$8:$I$207,6,FALSE)="",VLOOKUP(AE932,Home!$C$8:$I$207,7,FALSE)=""),"FEJL",Baggrundsark!AE932)</f>
        <v>FEJL</v>
      </c>
      <c r="AO932">
        <f>IF(VLOOKUP(AE932,Home!$C$8:$N$207,12,FALSE)="Timelønnet",1,0)</f>
        <v>0</v>
      </c>
      <c r="AP932">
        <f>SUM($AO$4:AO932)*AO932</f>
        <v>0</v>
      </c>
      <c r="AQ932">
        <f t="shared" si="323"/>
        <v>1</v>
      </c>
      <c r="AR932" t="str">
        <f t="shared" si="323"/>
        <v/>
      </c>
      <c r="AS932" t="e">
        <f t="shared" si="317"/>
        <v>#VALUE!</v>
      </c>
      <c r="AT932" s="45" t="e">
        <f t="shared" si="324"/>
        <v>#VALUE!</v>
      </c>
      <c r="AU932">
        <f>VLOOKUP(AQ932,Home!$C$8:$J$207,8,FALSE)</f>
        <v>0</v>
      </c>
    </row>
    <row r="933" spans="1:47" x14ac:dyDescent="0.25">
      <c r="A933" s="6">
        <f t="shared" si="309"/>
        <v>0</v>
      </c>
      <c r="B933" s="6">
        <f t="shared" si="318"/>
        <v>0</v>
      </c>
      <c r="C933" s="6" t="str">
        <f t="shared" si="310"/>
        <v/>
      </c>
      <c r="D933" s="7">
        <f t="shared" si="311"/>
        <v>0</v>
      </c>
      <c r="E933" s="7">
        <f t="shared" si="319"/>
        <v>0</v>
      </c>
      <c r="F933" s="7" t="str">
        <f t="shared" si="312"/>
        <v/>
      </c>
      <c r="G933" s="6">
        <f t="shared" si="313"/>
        <v>0</v>
      </c>
      <c r="H933" s="6">
        <f t="shared" si="320"/>
        <v>0</v>
      </c>
      <c r="I933" s="6" t="str">
        <f t="shared" si="321"/>
        <v/>
      </c>
      <c r="J933" s="11">
        <v>930</v>
      </c>
      <c r="K933" s="11">
        <f>IF(IFERROR(VLOOKUP(J933,Home!$A$8:$B$1048576,1,FALSE),0)=0,0,1)</f>
        <v>0</v>
      </c>
      <c r="L933" s="129" t="e">
        <f>IF(VLOOKUP(O933,Home!$C$8:$R$207,6,FALSE)="","",VLOOKUP(O933,Home!$C$8:$R$207,6,FALSE))</f>
        <v>#N/A</v>
      </c>
      <c r="M933" s="129" t="e">
        <f t="shared" si="306"/>
        <v>#N/A</v>
      </c>
      <c r="N933" s="11">
        <f>SUM($K$4:K933)</f>
        <v>200</v>
      </c>
      <c r="O933" s="11" t="str">
        <f>IF(P933="","",IF(IFERROR(VLOOKUP(N933,Home!$C$8:$R$1048576,1,FALSE),"")=0,"",IFERROR(VLOOKUP(N933,Home!$C$8:$R$1048576,1,FALSE),"")))</f>
        <v/>
      </c>
      <c r="P933" s="11" t="str">
        <f>IF(IFERROR(VLOOKUP(W933,Home!$C$8:$R$1048576,3,FALSE),"")=0,"",IFERROR(VLOOKUP(W933,Home!$C$8:$R$1048576,3,FALSE),""))</f>
        <v/>
      </c>
      <c r="Q933" s="11" t="str">
        <f t="shared" si="305"/>
        <v/>
      </c>
      <c r="R933" s="130" t="e">
        <f>VLOOKUP(Q933,'Baggrund til lister'!$G$4:$H$15,2,FALSE)</f>
        <v>#N/A</v>
      </c>
      <c r="S933" s="11" t="str">
        <f t="shared" si="307"/>
        <v/>
      </c>
      <c r="T933" s="11" t="str">
        <f>IF(IFERROR(VLOOKUP(N933,Home!$C$8:$R$1048576,11,FALSE),"")=0,"",IFERROR(VLOOKUP(N933,Home!$C$8:$R$1048576,11,FALSE),""))</f>
        <v/>
      </c>
      <c r="U933" s="11" t="str">
        <f>IF(IFERROR(VLOOKUP(O933,Home!$C$8:$R$1048576,12,FALSE),"")=0,"",IFERROR(VLOOKUP(O933,Home!$C$8:$R$1048576,12,FALSE),""))</f>
        <v/>
      </c>
      <c r="V933" s="11" t="str">
        <f>IF(IFERROR(VLOOKUP(O933,Home!$C$8:$R$1048576,8,FALSE),"")=0,"",IFERROR(VLOOKUP(O933,Home!$C$8:$R$1048576,8,FALSE),""))</f>
        <v/>
      </c>
      <c r="W933" s="11" t="str">
        <f>IF(OR(VLOOKUP(N933,Home!$C$7:$I$207,6,FALSE)="",VLOOKUP(N933,Home!$C$7:$I$207,7,FALSE)=""),"FEJL",SUM(Baggrundsark!$K$4:K933))</f>
        <v>FEJL</v>
      </c>
      <c r="Y933">
        <v>930</v>
      </c>
      <c r="Z933" s="1"/>
      <c r="AC933" s="44"/>
      <c r="AD933">
        <f t="shared" si="314"/>
        <v>0</v>
      </c>
      <c r="AE933">
        <f>SUM($AD$4:AD933)</f>
        <v>1</v>
      </c>
      <c r="AF933" s="103" t="str">
        <f>IFERROR(VLOOKUP(AN933,Home!$C$8:$E$207,3,FALSE),"")</f>
        <v/>
      </c>
      <c r="AG933" s="103" t="str">
        <f>IFERROR(VLOOKUP(AN933,Home!$C$8:$E$207,2,FALSE),"")</f>
        <v/>
      </c>
      <c r="AH933" s="104" t="str">
        <f>IF(VLOOKUP(AE933,Home!$C$8:$I$207,6,FALSE)="","",VLOOKUP(AE933,Home!$C$8:$I$207,6,FALSE))</f>
        <v/>
      </c>
      <c r="AI933" s="104" t="e">
        <f t="shared" si="322"/>
        <v>#VALUE!</v>
      </c>
      <c r="AJ933" s="105" t="e">
        <f t="shared" si="315"/>
        <v>#VALUE!</v>
      </c>
      <c r="AK933" s="103" t="e">
        <f t="shared" si="308"/>
        <v>#VALUE!</v>
      </c>
      <c r="AL933" s="103" t="e">
        <f t="shared" si="316"/>
        <v>#VALUE!</v>
      </c>
      <c r="AN933" t="str">
        <f>IF(OR(VLOOKUP(AE933,Home!$C$8:$I$207,6,FALSE)="",VLOOKUP(AE933,Home!$C$8:$I$207,7,FALSE)=""),"FEJL",Baggrundsark!AE933)</f>
        <v>FEJL</v>
      </c>
      <c r="AO933">
        <f>IF(VLOOKUP(AE933,Home!$C$8:$N$207,12,FALSE)="Timelønnet",1,0)</f>
        <v>0</v>
      </c>
      <c r="AP933">
        <f>SUM($AO$4:AO933)*AO933</f>
        <v>0</v>
      </c>
      <c r="AQ933">
        <f t="shared" si="323"/>
        <v>1</v>
      </c>
      <c r="AR933" t="str">
        <f t="shared" si="323"/>
        <v/>
      </c>
      <c r="AS933" t="e">
        <f t="shared" si="317"/>
        <v>#VALUE!</v>
      </c>
      <c r="AT933" s="45" t="e">
        <f t="shared" si="324"/>
        <v>#VALUE!</v>
      </c>
      <c r="AU933">
        <f>VLOOKUP(AQ933,Home!$C$8:$J$207,8,FALSE)</f>
        <v>0</v>
      </c>
    </row>
    <row r="934" spans="1:47" x14ac:dyDescent="0.25">
      <c r="A934" s="6">
        <f t="shared" si="309"/>
        <v>0</v>
      </c>
      <c r="B934" s="6">
        <f t="shared" si="318"/>
        <v>0</v>
      </c>
      <c r="C934" s="6" t="str">
        <f t="shared" si="310"/>
        <v/>
      </c>
      <c r="D934" s="7">
        <f t="shared" si="311"/>
        <v>0</v>
      </c>
      <c r="E934" s="7">
        <f t="shared" si="319"/>
        <v>0</v>
      </c>
      <c r="F934" s="7" t="str">
        <f t="shared" si="312"/>
        <v/>
      </c>
      <c r="G934" s="6">
        <f t="shared" si="313"/>
        <v>0</v>
      </c>
      <c r="H934" s="6">
        <f t="shared" si="320"/>
        <v>0</v>
      </c>
      <c r="I934" s="6" t="str">
        <f t="shared" si="321"/>
        <v/>
      </c>
      <c r="J934" s="11">
        <v>931</v>
      </c>
      <c r="K934" s="11">
        <f>IF(IFERROR(VLOOKUP(J934,Home!$A$8:$B$1048576,1,FALSE),0)=0,0,1)</f>
        <v>0</v>
      </c>
      <c r="L934" s="129" t="e">
        <f>IF(VLOOKUP(O934,Home!$C$8:$R$207,6,FALSE)="","",VLOOKUP(O934,Home!$C$8:$R$207,6,FALSE))</f>
        <v>#N/A</v>
      </c>
      <c r="M934" s="129" t="e">
        <f t="shared" si="306"/>
        <v>#N/A</v>
      </c>
      <c r="N934" s="11">
        <f>SUM($K$4:K934)</f>
        <v>200</v>
      </c>
      <c r="O934" s="11" t="str">
        <f>IF(P934="","",IF(IFERROR(VLOOKUP(N934,Home!$C$8:$R$1048576,1,FALSE),"")=0,"",IFERROR(VLOOKUP(N934,Home!$C$8:$R$1048576,1,FALSE),"")))</f>
        <v/>
      </c>
      <c r="P934" s="11" t="str">
        <f>IF(IFERROR(VLOOKUP(W934,Home!$C$8:$R$1048576,3,FALSE),"")=0,"",IFERROR(VLOOKUP(W934,Home!$C$8:$R$1048576,3,FALSE),""))</f>
        <v/>
      </c>
      <c r="Q934" s="11" t="str">
        <f t="shared" si="305"/>
        <v/>
      </c>
      <c r="R934" s="130" t="e">
        <f>VLOOKUP(Q934,'Baggrund til lister'!$G$4:$H$15,2,FALSE)</f>
        <v>#N/A</v>
      </c>
      <c r="S934" s="11" t="str">
        <f t="shared" si="307"/>
        <v/>
      </c>
      <c r="T934" s="11" t="str">
        <f>IF(IFERROR(VLOOKUP(N934,Home!$C$8:$R$1048576,11,FALSE),"")=0,"",IFERROR(VLOOKUP(N934,Home!$C$8:$R$1048576,11,FALSE),""))</f>
        <v/>
      </c>
      <c r="U934" s="11" t="str">
        <f>IF(IFERROR(VLOOKUP(O934,Home!$C$8:$R$1048576,12,FALSE),"")=0,"",IFERROR(VLOOKUP(O934,Home!$C$8:$R$1048576,12,FALSE),""))</f>
        <v/>
      </c>
      <c r="V934" s="11" t="str">
        <f>IF(IFERROR(VLOOKUP(O934,Home!$C$8:$R$1048576,8,FALSE),"")=0,"",IFERROR(VLOOKUP(O934,Home!$C$8:$R$1048576,8,FALSE),""))</f>
        <v/>
      </c>
      <c r="W934" s="11" t="str">
        <f>IF(OR(VLOOKUP(N934,Home!$C$7:$I$207,6,FALSE)="",VLOOKUP(N934,Home!$C$7:$I$207,7,FALSE)=""),"FEJL",SUM(Baggrundsark!$K$4:K934))</f>
        <v>FEJL</v>
      </c>
      <c r="Y934">
        <v>931</v>
      </c>
      <c r="Z934" s="1"/>
      <c r="AC934" s="44"/>
      <c r="AD934">
        <f t="shared" si="314"/>
        <v>0</v>
      </c>
      <c r="AE934">
        <f>SUM($AD$4:AD934)</f>
        <v>1</v>
      </c>
      <c r="AF934" s="103" t="str">
        <f>IFERROR(VLOOKUP(AN934,Home!$C$8:$E$207,3,FALSE),"")</f>
        <v/>
      </c>
      <c r="AG934" s="103" t="str">
        <f>IFERROR(VLOOKUP(AN934,Home!$C$8:$E$207,2,FALSE),"")</f>
        <v/>
      </c>
      <c r="AH934" s="104" t="str">
        <f>IF(VLOOKUP(AE934,Home!$C$8:$I$207,6,FALSE)="","",VLOOKUP(AE934,Home!$C$8:$I$207,6,FALSE))</f>
        <v/>
      </c>
      <c r="AI934" s="104" t="e">
        <f t="shared" si="322"/>
        <v>#VALUE!</v>
      </c>
      <c r="AJ934" s="105" t="e">
        <f t="shared" si="315"/>
        <v>#VALUE!</v>
      </c>
      <c r="AK934" s="103" t="e">
        <f t="shared" si="308"/>
        <v>#VALUE!</v>
      </c>
      <c r="AL934" s="103" t="e">
        <f t="shared" si="316"/>
        <v>#VALUE!</v>
      </c>
      <c r="AN934" t="str">
        <f>IF(OR(VLOOKUP(AE934,Home!$C$8:$I$207,6,FALSE)="",VLOOKUP(AE934,Home!$C$8:$I$207,7,FALSE)=""),"FEJL",Baggrundsark!AE934)</f>
        <v>FEJL</v>
      </c>
      <c r="AO934">
        <f>IF(VLOOKUP(AE934,Home!$C$8:$N$207,12,FALSE)="Timelønnet",1,0)</f>
        <v>0</v>
      </c>
      <c r="AP934">
        <f>SUM($AO$4:AO934)*AO934</f>
        <v>0</v>
      </c>
      <c r="AQ934">
        <f t="shared" si="323"/>
        <v>1</v>
      </c>
      <c r="AR934" t="str">
        <f t="shared" si="323"/>
        <v/>
      </c>
      <c r="AS934" t="e">
        <f t="shared" si="317"/>
        <v>#VALUE!</v>
      </c>
      <c r="AT934" s="45" t="e">
        <f t="shared" si="324"/>
        <v>#VALUE!</v>
      </c>
      <c r="AU934">
        <f>VLOOKUP(AQ934,Home!$C$8:$J$207,8,FALSE)</f>
        <v>0</v>
      </c>
    </row>
    <row r="935" spans="1:47" x14ac:dyDescent="0.25">
      <c r="A935" s="6">
        <f t="shared" si="309"/>
        <v>0</v>
      </c>
      <c r="B935" s="6">
        <f t="shared" si="318"/>
        <v>0</v>
      </c>
      <c r="C935" s="6" t="str">
        <f t="shared" si="310"/>
        <v/>
      </c>
      <c r="D935" s="7">
        <f t="shared" si="311"/>
        <v>0</v>
      </c>
      <c r="E935" s="7">
        <f t="shared" si="319"/>
        <v>0</v>
      </c>
      <c r="F935" s="7" t="str">
        <f t="shared" si="312"/>
        <v/>
      </c>
      <c r="G935" s="6">
        <f t="shared" si="313"/>
        <v>0</v>
      </c>
      <c r="H935" s="6">
        <f t="shared" si="320"/>
        <v>0</v>
      </c>
      <c r="I935" s="6" t="str">
        <f t="shared" si="321"/>
        <v/>
      </c>
      <c r="J935" s="11">
        <v>932</v>
      </c>
      <c r="K935" s="11">
        <f>IF(IFERROR(VLOOKUP(J935,Home!$A$8:$B$1048576,1,FALSE),0)=0,0,1)</f>
        <v>0</v>
      </c>
      <c r="L935" s="129" t="e">
        <f>IF(VLOOKUP(O935,Home!$C$8:$R$207,6,FALSE)="","",VLOOKUP(O935,Home!$C$8:$R$207,6,FALSE))</f>
        <v>#N/A</v>
      </c>
      <c r="M935" s="129" t="e">
        <f t="shared" si="306"/>
        <v>#N/A</v>
      </c>
      <c r="N935" s="11">
        <f>SUM($K$4:K935)</f>
        <v>200</v>
      </c>
      <c r="O935" s="11" t="str">
        <f>IF(P935="","",IF(IFERROR(VLOOKUP(N935,Home!$C$8:$R$1048576,1,FALSE),"")=0,"",IFERROR(VLOOKUP(N935,Home!$C$8:$R$1048576,1,FALSE),"")))</f>
        <v/>
      </c>
      <c r="P935" s="11" t="str">
        <f>IF(IFERROR(VLOOKUP(W935,Home!$C$8:$R$1048576,3,FALSE),"")=0,"",IFERROR(VLOOKUP(W935,Home!$C$8:$R$1048576,3,FALSE),""))</f>
        <v/>
      </c>
      <c r="Q935" s="11" t="str">
        <f t="shared" si="305"/>
        <v/>
      </c>
      <c r="R935" s="130" t="e">
        <f>VLOOKUP(Q935,'Baggrund til lister'!$G$4:$H$15,2,FALSE)</f>
        <v>#N/A</v>
      </c>
      <c r="S935" s="11" t="str">
        <f t="shared" si="307"/>
        <v/>
      </c>
      <c r="T935" s="11" t="str">
        <f>IF(IFERROR(VLOOKUP(N935,Home!$C$8:$R$1048576,11,FALSE),"")=0,"",IFERROR(VLOOKUP(N935,Home!$C$8:$R$1048576,11,FALSE),""))</f>
        <v/>
      </c>
      <c r="U935" s="11" t="str">
        <f>IF(IFERROR(VLOOKUP(O935,Home!$C$8:$R$1048576,12,FALSE),"")=0,"",IFERROR(VLOOKUP(O935,Home!$C$8:$R$1048576,12,FALSE),""))</f>
        <v/>
      </c>
      <c r="V935" s="11" t="str">
        <f>IF(IFERROR(VLOOKUP(O935,Home!$C$8:$R$1048576,8,FALSE),"")=0,"",IFERROR(VLOOKUP(O935,Home!$C$8:$R$1048576,8,FALSE),""))</f>
        <v/>
      </c>
      <c r="W935" s="11" t="str">
        <f>IF(OR(VLOOKUP(N935,Home!$C$7:$I$207,6,FALSE)="",VLOOKUP(N935,Home!$C$7:$I$207,7,FALSE)=""),"FEJL",SUM(Baggrundsark!$K$4:K935))</f>
        <v>FEJL</v>
      </c>
      <c r="Y935">
        <v>932</v>
      </c>
      <c r="Z935" s="1"/>
      <c r="AC935" s="44"/>
      <c r="AD935">
        <f t="shared" si="314"/>
        <v>0</v>
      </c>
      <c r="AE935">
        <f>SUM($AD$4:AD935)</f>
        <v>1</v>
      </c>
      <c r="AF935" s="103" t="str">
        <f>IFERROR(VLOOKUP(AN935,Home!$C$8:$E$207,3,FALSE),"")</f>
        <v/>
      </c>
      <c r="AG935" s="103" t="str">
        <f>IFERROR(VLOOKUP(AN935,Home!$C$8:$E$207,2,FALSE),"")</f>
        <v/>
      </c>
      <c r="AH935" s="104" t="str">
        <f>IF(VLOOKUP(AE935,Home!$C$8:$I$207,6,FALSE)="","",VLOOKUP(AE935,Home!$C$8:$I$207,6,FALSE))</f>
        <v/>
      </c>
      <c r="AI935" s="104" t="e">
        <f t="shared" si="322"/>
        <v>#VALUE!</v>
      </c>
      <c r="AJ935" s="105" t="e">
        <f t="shared" si="315"/>
        <v>#VALUE!</v>
      </c>
      <c r="AK935" s="103" t="e">
        <f t="shared" si="308"/>
        <v>#VALUE!</v>
      </c>
      <c r="AL935" s="103" t="e">
        <f t="shared" si="316"/>
        <v>#VALUE!</v>
      </c>
      <c r="AN935" t="str">
        <f>IF(OR(VLOOKUP(AE935,Home!$C$8:$I$207,6,FALSE)="",VLOOKUP(AE935,Home!$C$8:$I$207,7,FALSE)=""),"FEJL",Baggrundsark!AE935)</f>
        <v>FEJL</v>
      </c>
      <c r="AO935">
        <f>IF(VLOOKUP(AE935,Home!$C$8:$N$207,12,FALSE)="Timelønnet",1,0)</f>
        <v>0</v>
      </c>
      <c r="AP935">
        <f>SUM($AO$4:AO935)*AO935</f>
        <v>0</v>
      </c>
      <c r="AQ935">
        <f t="shared" si="323"/>
        <v>1</v>
      </c>
      <c r="AR935" t="str">
        <f t="shared" si="323"/>
        <v/>
      </c>
      <c r="AS935" t="e">
        <f t="shared" si="317"/>
        <v>#VALUE!</v>
      </c>
      <c r="AT935" s="45" t="e">
        <f t="shared" si="324"/>
        <v>#VALUE!</v>
      </c>
      <c r="AU935">
        <f>VLOOKUP(AQ935,Home!$C$8:$J$207,8,FALSE)</f>
        <v>0</v>
      </c>
    </row>
    <row r="936" spans="1:47" x14ac:dyDescent="0.25">
      <c r="A936" s="6">
        <f t="shared" si="309"/>
        <v>0</v>
      </c>
      <c r="B936" s="6">
        <f t="shared" si="318"/>
        <v>0</v>
      </c>
      <c r="C936" s="6" t="str">
        <f t="shared" si="310"/>
        <v/>
      </c>
      <c r="D936" s="7">
        <f t="shared" si="311"/>
        <v>0</v>
      </c>
      <c r="E936" s="7">
        <f t="shared" si="319"/>
        <v>0</v>
      </c>
      <c r="F936" s="7" t="str">
        <f t="shared" si="312"/>
        <v/>
      </c>
      <c r="G936" s="6">
        <f t="shared" si="313"/>
        <v>0</v>
      </c>
      <c r="H936" s="6">
        <f t="shared" si="320"/>
        <v>0</v>
      </c>
      <c r="I936" s="6" t="str">
        <f t="shared" si="321"/>
        <v/>
      </c>
      <c r="J936" s="11">
        <v>933</v>
      </c>
      <c r="K936" s="11">
        <f>IF(IFERROR(VLOOKUP(J936,Home!$A$8:$B$1048576,1,FALSE),0)=0,0,1)</f>
        <v>0</v>
      </c>
      <c r="L936" s="129" t="e">
        <f>IF(VLOOKUP(O936,Home!$C$8:$R$207,6,FALSE)="","",VLOOKUP(O936,Home!$C$8:$R$207,6,FALSE))</f>
        <v>#N/A</v>
      </c>
      <c r="M936" s="129" t="e">
        <f t="shared" si="306"/>
        <v>#N/A</v>
      </c>
      <c r="N936" s="11">
        <f>SUM($K$4:K936)</f>
        <v>200</v>
      </c>
      <c r="O936" s="11" t="str">
        <f>IF(P936="","",IF(IFERROR(VLOOKUP(N936,Home!$C$8:$R$1048576,1,FALSE),"")=0,"",IFERROR(VLOOKUP(N936,Home!$C$8:$R$1048576,1,FALSE),"")))</f>
        <v/>
      </c>
      <c r="P936" s="11" t="str">
        <f>IF(IFERROR(VLOOKUP(W936,Home!$C$8:$R$1048576,3,FALSE),"")=0,"",IFERROR(VLOOKUP(W936,Home!$C$8:$R$1048576,3,FALSE),""))</f>
        <v/>
      </c>
      <c r="Q936" s="11" t="str">
        <f t="shared" si="305"/>
        <v/>
      </c>
      <c r="R936" s="130" t="e">
        <f>VLOOKUP(Q936,'Baggrund til lister'!$G$4:$H$15,2,FALSE)</f>
        <v>#N/A</v>
      </c>
      <c r="S936" s="11" t="str">
        <f t="shared" si="307"/>
        <v/>
      </c>
      <c r="T936" s="11" t="str">
        <f>IF(IFERROR(VLOOKUP(N936,Home!$C$8:$R$1048576,11,FALSE),"")=0,"",IFERROR(VLOOKUP(N936,Home!$C$8:$R$1048576,11,FALSE),""))</f>
        <v/>
      </c>
      <c r="U936" s="11" t="str">
        <f>IF(IFERROR(VLOOKUP(O936,Home!$C$8:$R$1048576,12,FALSE),"")=0,"",IFERROR(VLOOKUP(O936,Home!$C$8:$R$1048576,12,FALSE),""))</f>
        <v/>
      </c>
      <c r="V936" s="11" t="str">
        <f>IF(IFERROR(VLOOKUP(O936,Home!$C$8:$R$1048576,8,FALSE),"")=0,"",IFERROR(VLOOKUP(O936,Home!$C$8:$R$1048576,8,FALSE),""))</f>
        <v/>
      </c>
      <c r="W936" s="11" t="str">
        <f>IF(OR(VLOOKUP(N936,Home!$C$7:$I$207,6,FALSE)="",VLOOKUP(N936,Home!$C$7:$I$207,7,FALSE)=""),"FEJL",SUM(Baggrundsark!$K$4:K936))</f>
        <v>FEJL</v>
      </c>
      <c r="Y936">
        <v>933</v>
      </c>
      <c r="Z936" s="1"/>
      <c r="AC936" s="44"/>
      <c r="AD936">
        <f t="shared" si="314"/>
        <v>0</v>
      </c>
      <c r="AE936">
        <f>SUM($AD$4:AD936)</f>
        <v>1</v>
      </c>
      <c r="AF936" s="103" t="str">
        <f>IFERROR(VLOOKUP(AN936,Home!$C$8:$E$207,3,FALSE),"")</f>
        <v/>
      </c>
      <c r="AG936" s="103" t="str">
        <f>IFERROR(VLOOKUP(AN936,Home!$C$8:$E$207,2,FALSE),"")</f>
        <v/>
      </c>
      <c r="AH936" s="104" t="str">
        <f>IF(VLOOKUP(AE936,Home!$C$8:$I$207,6,FALSE)="","",VLOOKUP(AE936,Home!$C$8:$I$207,6,FALSE))</f>
        <v/>
      </c>
      <c r="AI936" s="104" t="e">
        <f t="shared" si="322"/>
        <v>#VALUE!</v>
      </c>
      <c r="AJ936" s="105" t="e">
        <f t="shared" si="315"/>
        <v>#VALUE!</v>
      </c>
      <c r="AK936" s="103" t="e">
        <f t="shared" si="308"/>
        <v>#VALUE!</v>
      </c>
      <c r="AL936" s="103" t="e">
        <f t="shared" si="316"/>
        <v>#VALUE!</v>
      </c>
      <c r="AN936" t="str">
        <f>IF(OR(VLOOKUP(AE936,Home!$C$8:$I$207,6,FALSE)="",VLOOKUP(AE936,Home!$C$8:$I$207,7,FALSE)=""),"FEJL",Baggrundsark!AE936)</f>
        <v>FEJL</v>
      </c>
      <c r="AO936">
        <f>IF(VLOOKUP(AE936,Home!$C$8:$N$207,12,FALSE)="Timelønnet",1,0)</f>
        <v>0</v>
      </c>
      <c r="AP936">
        <f>SUM($AO$4:AO936)*AO936</f>
        <v>0</v>
      </c>
      <c r="AQ936">
        <f t="shared" si="323"/>
        <v>1</v>
      </c>
      <c r="AR936" t="str">
        <f t="shared" si="323"/>
        <v/>
      </c>
      <c r="AS936" t="e">
        <f t="shared" si="317"/>
        <v>#VALUE!</v>
      </c>
      <c r="AT936" s="45" t="e">
        <f t="shared" si="324"/>
        <v>#VALUE!</v>
      </c>
      <c r="AU936">
        <f>VLOOKUP(AQ936,Home!$C$8:$J$207,8,FALSE)</f>
        <v>0</v>
      </c>
    </row>
    <row r="937" spans="1:47" x14ac:dyDescent="0.25">
      <c r="A937" s="6">
        <f t="shared" si="309"/>
        <v>0</v>
      </c>
      <c r="B937" s="6">
        <f t="shared" si="318"/>
        <v>0</v>
      </c>
      <c r="C937" s="6" t="str">
        <f t="shared" si="310"/>
        <v/>
      </c>
      <c r="D937" s="7">
        <f t="shared" si="311"/>
        <v>0</v>
      </c>
      <c r="E937" s="7">
        <f t="shared" si="319"/>
        <v>0</v>
      </c>
      <c r="F937" s="7" t="str">
        <f t="shared" si="312"/>
        <v/>
      </c>
      <c r="G937" s="6">
        <f t="shared" si="313"/>
        <v>0</v>
      </c>
      <c r="H937" s="6">
        <f t="shared" si="320"/>
        <v>0</v>
      </c>
      <c r="I937" s="6" t="str">
        <f t="shared" si="321"/>
        <v/>
      </c>
      <c r="J937" s="11">
        <v>934</v>
      </c>
      <c r="K937" s="11">
        <f>IF(IFERROR(VLOOKUP(J937,Home!$A$8:$B$1048576,1,FALSE),0)=0,0,1)</f>
        <v>0</v>
      </c>
      <c r="L937" s="129" t="e">
        <f>IF(VLOOKUP(O937,Home!$C$8:$R$207,6,FALSE)="","",VLOOKUP(O937,Home!$C$8:$R$207,6,FALSE))</f>
        <v>#N/A</v>
      </c>
      <c r="M937" s="129" t="e">
        <f t="shared" si="306"/>
        <v>#N/A</v>
      </c>
      <c r="N937" s="11">
        <f>SUM($K$4:K937)</f>
        <v>200</v>
      </c>
      <c r="O937" s="11" t="str">
        <f>IF(P937="","",IF(IFERROR(VLOOKUP(N937,Home!$C$8:$R$1048576,1,FALSE),"")=0,"",IFERROR(VLOOKUP(N937,Home!$C$8:$R$1048576,1,FALSE),"")))</f>
        <v/>
      </c>
      <c r="P937" s="11" t="str">
        <f>IF(IFERROR(VLOOKUP(W937,Home!$C$8:$R$1048576,3,FALSE),"")=0,"",IFERROR(VLOOKUP(W937,Home!$C$8:$R$1048576,3,FALSE),""))</f>
        <v/>
      </c>
      <c r="Q937" s="11" t="str">
        <f t="shared" si="305"/>
        <v/>
      </c>
      <c r="R937" s="130" t="e">
        <f>VLOOKUP(Q937,'Baggrund til lister'!$G$4:$H$15,2,FALSE)</f>
        <v>#N/A</v>
      </c>
      <c r="S937" s="11" t="str">
        <f t="shared" si="307"/>
        <v/>
      </c>
      <c r="T937" s="11" t="str">
        <f>IF(IFERROR(VLOOKUP(N937,Home!$C$8:$R$1048576,11,FALSE),"")=0,"",IFERROR(VLOOKUP(N937,Home!$C$8:$R$1048576,11,FALSE),""))</f>
        <v/>
      </c>
      <c r="U937" s="11" t="str">
        <f>IF(IFERROR(VLOOKUP(O937,Home!$C$8:$R$1048576,12,FALSE),"")=0,"",IFERROR(VLOOKUP(O937,Home!$C$8:$R$1048576,12,FALSE),""))</f>
        <v/>
      </c>
      <c r="V937" s="11" t="str">
        <f>IF(IFERROR(VLOOKUP(O937,Home!$C$8:$R$1048576,8,FALSE),"")=0,"",IFERROR(VLOOKUP(O937,Home!$C$8:$R$1048576,8,FALSE),""))</f>
        <v/>
      </c>
      <c r="W937" s="11" t="str">
        <f>IF(OR(VLOOKUP(N937,Home!$C$7:$I$207,6,FALSE)="",VLOOKUP(N937,Home!$C$7:$I$207,7,FALSE)=""),"FEJL",SUM(Baggrundsark!$K$4:K937))</f>
        <v>FEJL</v>
      </c>
      <c r="Y937">
        <v>934</v>
      </c>
      <c r="Z937" s="1"/>
      <c r="AC937" s="44"/>
      <c r="AD937">
        <f t="shared" si="314"/>
        <v>0</v>
      </c>
      <c r="AE937">
        <f>SUM($AD$4:AD937)</f>
        <v>1</v>
      </c>
      <c r="AF937" s="103" t="str">
        <f>IFERROR(VLOOKUP(AN937,Home!$C$8:$E$207,3,FALSE),"")</f>
        <v/>
      </c>
      <c r="AG937" s="103" t="str">
        <f>IFERROR(VLOOKUP(AN937,Home!$C$8:$E$207,2,FALSE),"")</f>
        <v/>
      </c>
      <c r="AH937" s="104" t="str">
        <f>IF(VLOOKUP(AE937,Home!$C$8:$I$207,6,FALSE)="","",VLOOKUP(AE937,Home!$C$8:$I$207,6,FALSE))</f>
        <v/>
      </c>
      <c r="AI937" s="104" t="e">
        <f t="shared" si="322"/>
        <v>#VALUE!</v>
      </c>
      <c r="AJ937" s="105" t="e">
        <f t="shared" si="315"/>
        <v>#VALUE!</v>
      </c>
      <c r="AK937" s="103" t="e">
        <f t="shared" si="308"/>
        <v>#VALUE!</v>
      </c>
      <c r="AL937" s="103" t="e">
        <f t="shared" si="316"/>
        <v>#VALUE!</v>
      </c>
      <c r="AN937" t="str">
        <f>IF(OR(VLOOKUP(AE937,Home!$C$8:$I$207,6,FALSE)="",VLOOKUP(AE937,Home!$C$8:$I$207,7,FALSE)=""),"FEJL",Baggrundsark!AE937)</f>
        <v>FEJL</v>
      </c>
      <c r="AO937">
        <f>IF(VLOOKUP(AE937,Home!$C$8:$N$207,12,FALSE)="Timelønnet",1,0)</f>
        <v>0</v>
      </c>
      <c r="AP937">
        <f>SUM($AO$4:AO937)*AO937</f>
        <v>0</v>
      </c>
      <c r="AQ937">
        <f t="shared" si="323"/>
        <v>1</v>
      </c>
      <c r="AR937" t="str">
        <f t="shared" si="323"/>
        <v/>
      </c>
      <c r="AS937" t="e">
        <f t="shared" si="317"/>
        <v>#VALUE!</v>
      </c>
      <c r="AT937" s="45" t="e">
        <f t="shared" si="324"/>
        <v>#VALUE!</v>
      </c>
      <c r="AU937">
        <f>VLOOKUP(AQ937,Home!$C$8:$J$207,8,FALSE)</f>
        <v>0</v>
      </c>
    </row>
    <row r="938" spans="1:47" x14ac:dyDescent="0.25">
      <c r="A938" s="6">
        <f t="shared" si="309"/>
        <v>0</v>
      </c>
      <c r="B938" s="6">
        <f t="shared" si="318"/>
        <v>0</v>
      </c>
      <c r="C938" s="6" t="str">
        <f t="shared" si="310"/>
        <v/>
      </c>
      <c r="D938" s="7">
        <f t="shared" si="311"/>
        <v>0</v>
      </c>
      <c r="E938" s="7">
        <f t="shared" si="319"/>
        <v>0</v>
      </c>
      <c r="F938" s="7" t="str">
        <f t="shared" si="312"/>
        <v/>
      </c>
      <c r="G938" s="6">
        <f t="shared" si="313"/>
        <v>0</v>
      </c>
      <c r="H938" s="6">
        <f t="shared" si="320"/>
        <v>0</v>
      </c>
      <c r="I938" s="6" t="str">
        <f t="shared" si="321"/>
        <v/>
      </c>
      <c r="J938" s="11">
        <v>935</v>
      </c>
      <c r="K938" s="11">
        <f>IF(IFERROR(VLOOKUP(J938,Home!$A$8:$B$1048576,1,FALSE),0)=0,0,1)</f>
        <v>0</v>
      </c>
      <c r="L938" s="129" t="e">
        <f>IF(VLOOKUP(O938,Home!$C$8:$R$207,6,FALSE)="","",VLOOKUP(O938,Home!$C$8:$R$207,6,FALSE))</f>
        <v>#N/A</v>
      </c>
      <c r="M938" s="129" t="e">
        <f t="shared" si="306"/>
        <v>#N/A</v>
      </c>
      <c r="N938" s="11">
        <f>SUM($K$4:K938)</f>
        <v>200</v>
      </c>
      <c r="O938" s="11" t="str">
        <f>IF(P938="","",IF(IFERROR(VLOOKUP(N938,Home!$C$8:$R$1048576,1,FALSE),"")=0,"",IFERROR(VLOOKUP(N938,Home!$C$8:$R$1048576,1,FALSE),"")))</f>
        <v/>
      </c>
      <c r="P938" s="11" t="str">
        <f>IF(IFERROR(VLOOKUP(W938,Home!$C$8:$R$1048576,3,FALSE),"")=0,"",IFERROR(VLOOKUP(W938,Home!$C$8:$R$1048576,3,FALSE),""))</f>
        <v/>
      </c>
      <c r="Q938" s="11" t="str">
        <f t="shared" si="305"/>
        <v/>
      </c>
      <c r="R938" s="130" t="e">
        <f>VLOOKUP(Q938,'Baggrund til lister'!$G$4:$H$15,2,FALSE)</f>
        <v>#N/A</v>
      </c>
      <c r="S938" s="11" t="str">
        <f t="shared" si="307"/>
        <v/>
      </c>
      <c r="T938" s="11" t="str">
        <f>IF(IFERROR(VLOOKUP(N938,Home!$C$8:$R$1048576,11,FALSE),"")=0,"",IFERROR(VLOOKUP(N938,Home!$C$8:$R$1048576,11,FALSE),""))</f>
        <v/>
      </c>
      <c r="U938" s="11" t="str">
        <f>IF(IFERROR(VLOOKUP(O938,Home!$C$8:$R$1048576,12,FALSE),"")=0,"",IFERROR(VLOOKUP(O938,Home!$C$8:$R$1048576,12,FALSE),""))</f>
        <v/>
      </c>
      <c r="V938" s="11" t="str">
        <f>IF(IFERROR(VLOOKUP(O938,Home!$C$8:$R$1048576,8,FALSE),"")=0,"",IFERROR(VLOOKUP(O938,Home!$C$8:$R$1048576,8,FALSE),""))</f>
        <v/>
      </c>
      <c r="W938" s="11" t="str">
        <f>IF(OR(VLOOKUP(N938,Home!$C$7:$I$207,6,FALSE)="",VLOOKUP(N938,Home!$C$7:$I$207,7,FALSE)=""),"FEJL",SUM(Baggrundsark!$K$4:K938))</f>
        <v>FEJL</v>
      </c>
      <c r="Y938">
        <v>935</v>
      </c>
      <c r="Z938" s="1"/>
      <c r="AC938" s="44"/>
      <c r="AD938">
        <f t="shared" si="314"/>
        <v>0</v>
      </c>
      <c r="AE938">
        <f>SUM($AD$4:AD938)</f>
        <v>1</v>
      </c>
      <c r="AF938" s="103" t="str">
        <f>IFERROR(VLOOKUP(AN938,Home!$C$8:$E$207,3,FALSE),"")</f>
        <v/>
      </c>
      <c r="AG938" s="103" t="str">
        <f>IFERROR(VLOOKUP(AN938,Home!$C$8:$E$207,2,FALSE),"")</f>
        <v/>
      </c>
      <c r="AH938" s="104" t="str">
        <f>IF(VLOOKUP(AE938,Home!$C$8:$I$207,6,FALSE)="","",VLOOKUP(AE938,Home!$C$8:$I$207,6,FALSE))</f>
        <v/>
      </c>
      <c r="AI938" s="104" t="e">
        <f t="shared" si="322"/>
        <v>#VALUE!</v>
      </c>
      <c r="AJ938" s="105" t="e">
        <f t="shared" si="315"/>
        <v>#VALUE!</v>
      </c>
      <c r="AK938" s="103" t="e">
        <f t="shared" si="308"/>
        <v>#VALUE!</v>
      </c>
      <c r="AL938" s="103" t="e">
        <f t="shared" si="316"/>
        <v>#VALUE!</v>
      </c>
      <c r="AN938" t="str">
        <f>IF(OR(VLOOKUP(AE938,Home!$C$8:$I$207,6,FALSE)="",VLOOKUP(AE938,Home!$C$8:$I$207,7,FALSE)=""),"FEJL",Baggrundsark!AE938)</f>
        <v>FEJL</v>
      </c>
      <c r="AO938">
        <f>IF(VLOOKUP(AE938,Home!$C$8:$N$207,12,FALSE)="Timelønnet",1,0)</f>
        <v>0</v>
      </c>
      <c r="AP938">
        <f>SUM($AO$4:AO938)*AO938</f>
        <v>0</v>
      </c>
      <c r="AQ938">
        <f t="shared" si="323"/>
        <v>1</v>
      </c>
      <c r="AR938" t="str">
        <f t="shared" si="323"/>
        <v/>
      </c>
      <c r="AS938" t="e">
        <f t="shared" si="317"/>
        <v>#VALUE!</v>
      </c>
      <c r="AT938" s="45" t="e">
        <f t="shared" si="324"/>
        <v>#VALUE!</v>
      </c>
      <c r="AU938">
        <f>VLOOKUP(AQ938,Home!$C$8:$J$207,8,FALSE)</f>
        <v>0</v>
      </c>
    </row>
    <row r="939" spans="1:47" x14ac:dyDescent="0.25">
      <c r="A939" s="6">
        <f t="shared" si="309"/>
        <v>0</v>
      </c>
      <c r="B939" s="6">
        <f t="shared" si="318"/>
        <v>0</v>
      </c>
      <c r="C939" s="6" t="str">
        <f t="shared" si="310"/>
        <v/>
      </c>
      <c r="D939" s="7">
        <f t="shared" si="311"/>
        <v>0</v>
      </c>
      <c r="E939" s="7">
        <f t="shared" si="319"/>
        <v>0</v>
      </c>
      <c r="F939" s="7" t="str">
        <f t="shared" si="312"/>
        <v/>
      </c>
      <c r="G939" s="6">
        <f t="shared" si="313"/>
        <v>0</v>
      </c>
      <c r="H939" s="6">
        <f t="shared" si="320"/>
        <v>0</v>
      </c>
      <c r="I939" s="6" t="str">
        <f t="shared" si="321"/>
        <v/>
      </c>
      <c r="J939" s="11">
        <v>936</v>
      </c>
      <c r="K939" s="11">
        <f>IF(IFERROR(VLOOKUP(J939,Home!$A$8:$B$1048576,1,FALSE),0)=0,0,1)</f>
        <v>0</v>
      </c>
      <c r="L939" s="129" t="e">
        <f>IF(VLOOKUP(O939,Home!$C$8:$R$207,6,FALSE)="","",VLOOKUP(O939,Home!$C$8:$R$207,6,FALSE))</f>
        <v>#N/A</v>
      </c>
      <c r="M939" s="129" t="e">
        <f t="shared" si="306"/>
        <v>#N/A</v>
      </c>
      <c r="N939" s="11">
        <f>SUM($K$4:K939)</f>
        <v>200</v>
      </c>
      <c r="O939" s="11" t="str">
        <f>IF(P939="","",IF(IFERROR(VLOOKUP(N939,Home!$C$8:$R$1048576,1,FALSE),"")=0,"",IFERROR(VLOOKUP(N939,Home!$C$8:$R$1048576,1,FALSE),"")))</f>
        <v/>
      </c>
      <c r="P939" s="11" t="str">
        <f>IF(IFERROR(VLOOKUP(W939,Home!$C$8:$R$1048576,3,FALSE),"")=0,"",IFERROR(VLOOKUP(W939,Home!$C$8:$R$1048576,3,FALSE),""))</f>
        <v/>
      </c>
      <c r="Q939" s="11" t="str">
        <f t="shared" si="305"/>
        <v/>
      </c>
      <c r="R939" s="130" t="e">
        <f>VLOOKUP(Q939,'Baggrund til lister'!$G$4:$H$15,2,FALSE)</f>
        <v>#N/A</v>
      </c>
      <c r="S939" s="11" t="str">
        <f t="shared" si="307"/>
        <v/>
      </c>
      <c r="T939" s="11" t="str">
        <f>IF(IFERROR(VLOOKUP(N939,Home!$C$8:$R$1048576,11,FALSE),"")=0,"",IFERROR(VLOOKUP(N939,Home!$C$8:$R$1048576,11,FALSE),""))</f>
        <v/>
      </c>
      <c r="U939" s="11" t="str">
        <f>IF(IFERROR(VLOOKUP(O939,Home!$C$8:$R$1048576,12,FALSE),"")=0,"",IFERROR(VLOOKUP(O939,Home!$C$8:$R$1048576,12,FALSE),""))</f>
        <v/>
      </c>
      <c r="V939" s="11" t="str">
        <f>IF(IFERROR(VLOOKUP(O939,Home!$C$8:$R$1048576,8,FALSE),"")=0,"",IFERROR(VLOOKUP(O939,Home!$C$8:$R$1048576,8,FALSE),""))</f>
        <v/>
      </c>
      <c r="W939" s="11" t="str">
        <f>IF(OR(VLOOKUP(N939,Home!$C$7:$I$207,6,FALSE)="",VLOOKUP(N939,Home!$C$7:$I$207,7,FALSE)=""),"FEJL",SUM(Baggrundsark!$K$4:K939))</f>
        <v>FEJL</v>
      </c>
      <c r="Y939">
        <v>936</v>
      </c>
      <c r="Z939" s="1"/>
      <c r="AC939" s="44"/>
      <c r="AD939">
        <f t="shared" si="314"/>
        <v>0</v>
      </c>
      <c r="AE939">
        <f>SUM($AD$4:AD939)</f>
        <v>1</v>
      </c>
      <c r="AF939" s="103" t="str">
        <f>IFERROR(VLOOKUP(AN939,Home!$C$8:$E$207,3,FALSE),"")</f>
        <v/>
      </c>
      <c r="AG939" s="103" t="str">
        <f>IFERROR(VLOOKUP(AN939,Home!$C$8:$E$207,2,FALSE),"")</f>
        <v/>
      </c>
      <c r="AH939" s="104" t="str">
        <f>IF(VLOOKUP(AE939,Home!$C$8:$I$207,6,FALSE)="","",VLOOKUP(AE939,Home!$C$8:$I$207,6,FALSE))</f>
        <v/>
      </c>
      <c r="AI939" s="104" t="e">
        <f t="shared" si="322"/>
        <v>#VALUE!</v>
      </c>
      <c r="AJ939" s="105" t="e">
        <f t="shared" si="315"/>
        <v>#VALUE!</v>
      </c>
      <c r="AK939" s="103" t="e">
        <f t="shared" si="308"/>
        <v>#VALUE!</v>
      </c>
      <c r="AL939" s="103" t="e">
        <f t="shared" si="316"/>
        <v>#VALUE!</v>
      </c>
      <c r="AN939" t="str">
        <f>IF(OR(VLOOKUP(AE939,Home!$C$8:$I$207,6,FALSE)="",VLOOKUP(AE939,Home!$C$8:$I$207,7,FALSE)=""),"FEJL",Baggrundsark!AE939)</f>
        <v>FEJL</v>
      </c>
      <c r="AO939">
        <f>IF(VLOOKUP(AE939,Home!$C$8:$N$207,12,FALSE)="Timelønnet",1,0)</f>
        <v>0</v>
      </c>
      <c r="AP939">
        <f>SUM($AO$4:AO939)*AO939</f>
        <v>0</v>
      </c>
      <c r="AQ939">
        <f t="shared" si="323"/>
        <v>1</v>
      </c>
      <c r="AR939" t="str">
        <f t="shared" si="323"/>
        <v/>
      </c>
      <c r="AS939" t="e">
        <f t="shared" si="317"/>
        <v>#VALUE!</v>
      </c>
      <c r="AT939" s="45" t="e">
        <f t="shared" si="324"/>
        <v>#VALUE!</v>
      </c>
      <c r="AU939">
        <f>VLOOKUP(AQ939,Home!$C$8:$J$207,8,FALSE)</f>
        <v>0</v>
      </c>
    </row>
    <row r="940" spans="1:47" x14ac:dyDescent="0.25">
      <c r="A940" s="6">
        <f t="shared" si="309"/>
        <v>0</v>
      </c>
      <c r="B940" s="6">
        <f t="shared" si="318"/>
        <v>0</v>
      </c>
      <c r="C940" s="6" t="str">
        <f t="shared" si="310"/>
        <v/>
      </c>
      <c r="D940" s="7">
        <f t="shared" si="311"/>
        <v>0</v>
      </c>
      <c r="E940" s="7">
        <f t="shared" si="319"/>
        <v>0</v>
      </c>
      <c r="F940" s="7" t="str">
        <f t="shared" si="312"/>
        <v/>
      </c>
      <c r="G940" s="6">
        <f t="shared" si="313"/>
        <v>0</v>
      </c>
      <c r="H940" s="6">
        <f t="shared" si="320"/>
        <v>0</v>
      </c>
      <c r="I940" s="6" t="str">
        <f t="shared" si="321"/>
        <v/>
      </c>
      <c r="J940" s="11">
        <v>937</v>
      </c>
      <c r="K940" s="11">
        <f>IF(IFERROR(VLOOKUP(J940,Home!$A$8:$B$1048576,1,FALSE),0)=0,0,1)</f>
        <v>0</v>
      </c>
      <c r="L940" s="129" t="e">
        <f>IF(VLOOKUP(O940,Home!$C$8:$R$207,6,FALSE)="","",VLOOKUP(O940,Home!$C$8:$R$207,6,FALSE))</f>
        <v>#N/A</v>
      </c>
      <c r="M940" s="129" t="e">
        <f t="shared" si="306"/>
        <v>#N/A</v>
      </c>
      <c r="N940" s="11">
        <f>SUM($K$4:K940)</f>
        <v>200</v>
      </c>
      <c r="O940" s="11" t="str">
        <f>IF(P940="","",IF(IFERROR(VLOOKUP(N940,Home!$C$8:$R$1048576,1,FALSE),"")=0,"",IFERROR(VLOOKUP(N940,Home!$C$8:$R$1048576,1,FALSE),"")))</f>
        <v/>
      </c>
      <c r="P940" s="11" t="str">
        <f>IF(IFERROR(VLOOKUP(W940,Home!$C$8:$R$1048576,3,FALSE),"")=0,"",IFERROR(VLOOKUP(W940,Home!$C$8:$R$1048576,3,FALSE),""))</f>
        <v/>
      </c>
      <c r="Q940" s="11" t="str">
        <f t="shared" si="305"/>
        <v/>
      </c>
      <c r="R940" s="130" t="e">
        <f>VLOOKUP(Q940,'Baggrund til lister'!$G$4:$H$15,2,FALSE)</f>
        <v>#N/A</v>
      </c>
      <c r="S940" s="11" t="str">
        <f t="shared" si="307"/>
        <v/>
      </c>
      <c r="T940" s="11" t="str">
        <f>IF(IFERROR(VLOOKUP(N940,Home!$C$8:$R$1048576,11,FALSE),"")=0,"",IFERROR(VLOOKUP(N940,Home!$C$8:$R$1048576,11,FALSE),""))</f>
        <v/>
      </c>
      <c r="U940" s="11" t="str">
        <f>IF(IFERROR(VLOOKUP(O940,Home!$C$8:$R$1048576,12,FALSE),"")=0,"",IFERROR(VLOOKUP(O940,Home!$C$8:$R$1048576,12,FALSE),""))</f>
        <v/>
      </c>
      <c r="V940" s="11" t="str">
        <f>IF(IFERROR(VLOOKUP(O940,Home!$C$8:$R$1048576,8,FALSE),"")=0,"",IFERROR(VLOOKUP(O940,Home!$C$8:$R$1048576,8,FALSE),""))</f>
        <v/>
      </c>
      <c r="W940" s="11" t="str">
        <f>IF(OR(VLOOKUP(N940,Home!$C$7:$I$207,6,FALSE)="",VLOOKUP(N940,Home!$C$7:$I$207,7,FALSE)=""),"FEJL",SUM(Baggrundsark!$K$4:K940))</f>
        <v>FEJL</v>
      </c>
      <c r="Y940">
        <v>937</v>
      </c>
      <c r="Z940" s="1"/>
      <c r="AC940" s="44"/>
      <c r="AD940">
        <f t="shared" si="314"/>
        <v>0</v>
      </c>
      <c r="AE940">
        <f>SUM($AD$4:AD940)</f>
        <v>1</v>
      </c>
      <c r="AF940" s="103" t="str">
        <f>IFERROR(VLOOKUP(AN940,Home!$C$8:$E$207,3,FALSE),"")</f>
        <v/>
      </c>
      <c r="AG940" s="103" t="str">
        <f>IFERROR(VLOOKUP(AN940,Home!$C$8:$E$207,2,FALSE),"")</f>
        <v/>
      </c>
      <c r="AH940" s="104" t="str">
        <f>IF(VLOOKUP(AE940,Home!$C$8:$I$207,6,FALSE)="","",VLOOKUP(AE940,Home!$C$8:$I$207,6,FALSE))</f>
        <v/>
      </c>
      <c r="AI940" s="104" t="e">
        <f t="shared" si="322"/>
        <v>#VALUE!</v>
      </c>
      <c r="AJ940" s="105" t="e">
        <f t="shared" si="315"/>
        <v>#VALUE!</v>
      </c>
      <c r="AK940" s="103" t="e">
        <f t="shared" si="308"/>
        <v>#VALUE!</v>
      </c>
      <c r="AL940" s="103" t="e">
        <f t="shared" si="316"/>
        <v>#VALUE!</v>
      </c>
      <c r="AN940" t="str">
        <f>IF(OR(VLOOKUP(AE940,Home!$C$8:$I$207,6,FALSE)="",VLOOKUP(AE940,Home!$C$8:$I$207,7,FALSE)=""),"FEJL",Baggrundsark!AE940)</f>
        <v>FEJL</v>
      </c>
      <c r="AO940">
        <f>IF(VLOOKUP(AE940,Home!$C$8:$N$207,12,FALSE)="Timelønnet",1,0)</f>
        <v>0</v>
      </c>
      <c r="AP940">
        <f>SUM($AO$4:AO940)*AO940</f>
        <v>0</v>
      </c>
      <c r="AQ940">
        <f t="shared" si="323"/>
        <v>1</v>
      </c>
      <c r="AR940" t="str">
        <f t="shared" si="323"/>
        <v/>
      </c>
      <c r="AS940" t="e">
        <f t="shared" si="317"/>
        <v>#VALUE!</v>
      </c>
      <c r="AT940" s="45" t="e">
        <f t="shared" si="324"/>
        <v>#VALUE!</v>
      </c>
      <c r="AU940">
        <f>VLOOKUP(AQ940,Home!$C$8:$J$207,8,FALSE)</f>
        <v>0</v>
      </c>
    </row>
    <row r="941" spans="1:47" x14ac:dyDescent="0.25">
      <c r="A941" s="6">
        <f t="shared" si="309"/>
        <v>0</v>
      </c>
      <c r="B941" s="6">
        <f t="shared" si="318"/>
        <v>0</v>
      </c>
      <c r="C941" s="6" t="str">
        <f t="shared" si="310"/>
        <v/>
      </c>
      <c r="D941" s="7">
        <f t="shared" si="311"/>
        <v>0</v>
      </c>
      <c r="E941" s="7">
        <f t="shared" si="319"/>
        <v>0</v>
      </c>
      <c r="F941" s="7" t="str">
        <f t="shared" si="312"/>
        <v/>
      </c>
      <c r="G941" s="6">
        <f t="shared" si="313"/>
        <v>0</v>
      </c>
      <c r="H941" s="6">
        <f t="shared" si="320"/>
        <v>0</v>
      </c>
      <c r="I941" s="6" t="str">
        <f t="shared" si="321"/>
        <v/>
      </c>
      <c r="J941" s="11">
        <v>938</v>
      </c>
      <c r="K941" s="11">
        <f>IF(IFERROR(VLOOKUP(J941,Home!$A$8:$B$1048576,1,FALSE),0)=0,0,1)</f>
        <v>0</v>
      </c>
      <c r="L941" s="129" t="e">
        <f>IF(VLOOKUP(O941,Home!$C$8:$R$207,6,FALSE)="","",VLOOKUP(O941,Home!$C$8:$R$207,6,FALSE))</f>
        <v>#N/A</v>
      </c>
      <c r="M941" s="129" t="e">
        <f t="shared" si="306"/>
        <v>#N/A</v>
      </c>
      <c r="N941" s="11">
        <f>SUM($K$4:K941)</f>
        <v>200</v>
      </c>
      <c r="O941" s="11" t="str">
        <f>IF(P941="","",IF(IFERROR(VLOOKUP(N941,Home!$C$8:$R$1048576,1,FALSE),"")=0,"",IFERROR(VLOOKUP(N941,Home!$C$8:$R$1048576,1,FALSE),"")))</f>
        <v/>
      </c>
      <c r="P941" s="11" t="str">
        <f>IF(IFERROR(VLOOKUP(W941,Home!$C$8:$R$1048576,3,FALSE),"")=0,"",IFERROR(VLOOKUP(W941,Home!$C$8:$R$1048576,3,FALSE),""))</f>
        <v/>
      </c>
      <c r="Q941" s="11" t="str">
        <f t="shared" si="305"/>
        <v/>
      </c>
      <c r="R941" s="130" t="e">
        <f>VLOOKUP(Q941,'Baggrund til lister'!$G$4:$H$15,2,FALSE)</f>
        <v>#N/A</v>
      </c>
      <c r="S941" s="11" t="str">
        <f t="shared" si="307"/>
        <v/>
      </c>
      <c r="T941" s="11" t="str">
        <f>IF(IFERROR(VLOOKUP(N941,Home!$C$8:$R$1048576,11,FALSE),"")=0,"",IFERROR(VLOOKUP(N941,Home!$C$8:$R$1048576,11,FALSE),""))</f>
        <v/>
      </c>
      <c r="U941" s="11" t="str">
        <f>IF(IFERROR(VLOOKUP(O941,Home!$C$8:$R$1048576,12,FALSE),"")=0,"",IFERROR(VLOOKUP(O941,Home!$C$8:$R$1048576,12,FALSE),""))</f>
        <v/>
      </c>
      <c r="V941" s="11" t="str">
        <f>IF(IFERROR(VLOOKUP(O941,Home!$C$8:$R$1048576,8,FALSE),"")=0,"",IFERROR(VLOOKUP(O941,Home!$C$8:$R$1048576,8,FALSE),""))</f>
        <v/>
      </c>
      <c r="W941" s="11" t="str">
        <f>IF(OR(VLOOKUP(N941,Home!$C$7:$I$207,6,FALSE)="",VLOOKUP(N941,Home!$C$7:$I$207,7,FALSE)=""),"FEJL",SUM(Baggrundsark!$K$4:K941))</f>
        <v>FEJL</v>
      </c>
      <c r="Y941">
        <v>938</v>
      </c>
      <c r="Z941" s="1"/>
      <c r="AC941" s="44"/>
      <c r="AD941">
        <f t="shared" si="314"/>
        <v>0</v>
      </c>
      <c r="AE941">
        <f>SUM($AD$4:AD941)</f>
        <v>1</v>
      </c>
      <c r="AF941" s="103" t="str">
        <f>IFERROR(VLOOKUP(AN941,Home!$C$8:$E$207,3,FALSE),"")</f>
        <v/>
      </c>
      <c r="AG941" s="103" t="str">
        <f>IFERROR(VLOOKUP(AN941,Home!$C$8:$E$207,2,FALSE),"")</f>
        <v/>
      </c>
      <c r="AH941" s="104" t="str">
        <f>IF(VLOOKUP(AE941,Home!$C$8:$I$207,6,FALSE)="","",VLOOKUP(AE941,Home!$C$8:$I$207,6,FALSE))</f>
        <v/>
      </c>
      <c r="AI941" s="104" t="e">
        <f t="shared" si="322"/>
        <v>#VALUE!</v>
      </c>
      <c r="AJ941" s="105" t="e">
        <f t="shared" si="315"/>
        <v>#VALUE!</v>
      </c>
      <c r="AK941" s="103" t="e">
        <f t="shared" si="308"/>
        <v>#VALUE!</v>
      </c>
      <c r="AL941" s="103" t="e">
        <f t="shared" si="316"/>
        <v>#VALUE!</v>
      </c>
      <c r="AN941" t="str">
        <f>IF(OR(VLOOKUP(AE941,Home!$C$8:$I$207,6,FALSE)="",VLOOKUP(AE941,Home!$C$8:$I$207,7,FALSE)=""),"FEJL",Baggrundsark!AE941)</f>
        <v>FEJL</v>
      </c>
      <c r="AO941">
        <f>IF(VLOOKUP(AE941,Home!$C$8:$N$207,12,FALSE)="Timelønnet",1,0)</f>
        <v>0</v>
      </c>
      <c r="AP941">
        <f>SUM($AO$4:AO941)*AO941</f>
        <v>0</v>
      </c>
      <c r="AQ941">
        <f t="shared" si="323"/>
        <v>1</v>
      </c>
      <c r="AR941" t="str">
        <f t="shared" si="323"/>
        <v/>
      </c>
      <c r="AS941" t="e">
        <f t="shared" si="317"/>
        <v>#VALUE!</v>
      </c>
      <c r="AT941" s="45" t="e">
        <f t="shared" si="324"/>
        <v>#VALUE!</v>
      </c>
      <c r="AU941">
        <f>VLOOKUP(AQ941,Home!$C$8:$J$207,8,FALSE)</f>
        <v>0</v>
      </c>
    </row>
    <row r="942" spans="1:47" x14ac:dyDescent="0.25">
      <c r="A942" s="6">
        <f t="shared" si="309"/>
        <v>0</v>
      </c>
      <c r="B942" s="6">
        <f t="shared" si="318"/>
        <v>0</v>
      </c>
      <c r="C942" s="6" t="str">
        <f t="shared" si="310"/>
        <v/>
      </c>
      <c r="D942" s="7">
        <f t="shared" si="311"/>
        <v>0</v>
      </c>
      <c r="E942" s="7">
        <f t="shared" si="319"/>
        <v>0</v>
      </c>
      <c r="F942" s="7" t="str">
        <f t="shared" si="312"/>
        <v/>
      </c>
      <c r="G942" s="6">
        <f t="shared" si="313"/>
        <v>0</v>
      </c>
      <c r="H942" s="6">
        <f t="shared" si="320"/>
        <v>0</v>
      </c>
      <c r="I942" s="6" t="str">
        <f t="shared" si="321"/>
        <v/>
      </c>
      <c r="J942" s="11">
        <v>939</v>
      </c>
      <c r="K942" s="11">
        <f>IF(IFERROR(VLOOKUP(J942,Home!$A$8:$B$1048576,1,FALSE),0)=0,0,1)</f>
        <v>0</v>
      </c>
      <c r="L942" s="129" t="e">
        <f>IF(VLOOKUP(O942,Home!$C$8:$R$207,6,FALSE)="","",VLOOKUP(O942,Home!$C$8:$R$207,6,FALSE))</f>
        <v>#N/A</v>
      </c>
      <c r="M942" s="129" t="e">
        <f t="shared" si="306"/>
        <v>#N/A</v>
      </c>
      <c r="N942" s="11">
        <f>SUM($K$4:K942)</f>
        <v>200</v>
      </c>
      <c r="O942" s="11" t="str">
        <f>IF(P942="","",IF(IFERROR(VLOOKUP(N942,Home!$C$8:$R$1048576,1,FALSE),"")=0,"",IFERROR(VLOOKUP(N942,Home!$C$8:$R$1048576,1,FALSE),"")))</f>
        <v/>
      </c>
      <c r="P942" s="11" t="str">
        <f>IF(IFERROR(VLOOKUP(W942,Home!$C$8:$R$1048576,3,FALSE),"")=0,"",IFERROR(VLOOKUP(W942,Home!$C$8:$R$1048576,3,FALSE),""))</f>
        <v/>
      </c>
      <c r="Q942" s="11" t="str">
        <f t="shared" si="305"/>
        <v/>
      </c>
      <c r="R942" s="130" t="e">
        <f>VLOOKUP(Q942,'Baggrund til lister'!$G$4:$H$15,2,FALSE)</f>
        <v>#N/A</v>
      </c>
      <c r="S942" s="11" t="str">
        <f t="shared" si="307"/>
        <v/>
      </c>
      <c r="T942" s="11" t="str">
        <f>IF(IFERROR(VLOOKUP(N942,Home!$C$8:$R$1048576,11,FALSE),"")=0,"",IFERROR(VLOOKUP(N942,Home!$C$8:$R$1048576,11,FALSE),""))</f>
        <v/>
      </c>
      <c r="U942" s="11" t="str">
        <f>IF(IFERROR(VLOOKUP(O942,Home!$C$8:$R$1048576,12,FALSE),"")=0,"",IFERROR(VLOOKUP(O942,Home!$C$8:$R$1048576,12,FALSE),""))</f>
        <v/>
      </c>
      <c r="V942" s="11" t="str">
        <f>IF(IFERROR(VLOOKUP(O942,Home!$C$8:$R$1048576,8,FALSE),"")=0,"",IFERROR(VLOOKUP(O942,Home!$C$8:$R$1048576,8,FALSE),""))</f>
        <v/>
      </c>
      <c r="W942" s="11" t="str">
        <f>IF(OR(VLOOKUP(N942,Home!$C$7:$I$207,6,FALSE)="",VLOOKUP(N942,Home!$C$7:$I$207,7,FALSE)=""),"FEJL",SUM(Baggrundsark!$K$4:K942))</f>
        <v>FEJL</v>
      </c>
      <c r="Y942">
        <v>939</v>
      </c>
      <c r="Z942" s="1"/>
      <c r="AC942" s="44"/>
      <c r="AD942">
        <f t="shared" si="314"/>
        <v>0</v>
      </c>
      <c r="AE942">
        <f>SUM($AD$4:AD942)</f>
        <v>1</v>
      </c>
      <c r="AF942" s="103" t="str">
        <f>IFERROR(VLOOKUP(AN942,Home!$C$8:$E$207,3,FALSE),"")</f>
        <v/>
      </c>
      <c r="AG942" s="103" t="str">
        <f>IFERROR(VLOOKUP(AN942,Home!$C$8:$E$207,2,FALSE),"")</f>
        <v/>
      </c>
      <c r="AH942" s="104" t="str">
        <f>IF(VLOOKUP(AE942,Home!$C$8:$I$207,6,FALSE)="","",VLOOKUP(AE942,Home!$C$8:$I$207,6,FALSE))</f>
        <v/>
      </c>
      <c r="AI942" s="104" t="e">
        <f t="shared" si="322"/>
        <v>#VALUE!</v>
      </c>
      <c r="AJ942" s="105" t="e">
        <f t="shared" si="315"/>
        <v>#VALUE!</v>
      </c>
      <c r="AK942" s="103" t="e">
        <f t="shared" si="308"/>
        <v>#VALUE!</v>
      </c>
      <c r="AL942" s="103" t="e">
        <f t="shared" si="316"/>
        <v>#VALUE!</v>
      </c>
      <c r="AN942" t="str">
        <f>IF(OR(VLOOKUP(AE942,Home!$C$8:$I$207,6,FALSE)="",VLOOKUP(AE942,Home!$C$8:$I$207,7,FALSE)=""),"FEJL",Baggrundsark!AE942)</f>
        <v>FEJL</v>
      </c>
      <c r="AO942">
        <f>IF(VLOOKUP(AE942,Home!$C$8:$N$207,12,FALSE)="Timelønnet",1,0)</f>
        <v>0</v>
      </c>
      <c r="AP942">
        <f>SUM($AO$4:AO942)*AO942</f>
        <v>0</v>
      </c>
      <c r="AQ942">
        <f t="shared" si="323"/>
        <v>1</v>
      </c>
      <c r="AR942" t="str">
        <f t="shared" si="323"/>
        <v/>
      </c>
      <c r="AS942" t="e">
        <f t="shared" si="317"/>
        <v>#VALUE!</v>
      </c>
      <c r="AT942" s="45" t="e">
        <f t="shared" si="324"/>
        <v>#VALUE!</v>
      </c>
      <c r="AU942">
        <f>VLOOKUP(AQ942,Home!$C$8:$J$207,8,FALSE)</f>
        <v>0</v>
      </c>
    </row>
    <row r="943" spans="1:47" x14ac:dyDescent="0.25">
      <c r="A943" s="6">
        <f t="shared" si="309"/>
        <v>0</v>
      </c>
      <c r="B943" s="6">
        <f t="shared" si="318"/>
        <v>0</v>
      </c>
      <c r="C943" s="6" t="str">
        <f t="shared" si="310"/>
        <v/>
      </c>
      <c r="D943" s="7">
        <f t="shared" si="311"/>
        <v>0</v>
      </c>
      <c r="E943" s="7">
        <f t="shared" si="319"/>
        <v>0</v>
      </c>
      <c r="F943" s="7" t="str">
        <f t="shared" si="312"/>
        <v/>
      </c>
      <c r="G943" s="6">
        <f t="shared" si="313"/>
        <v>0</v>
      </c>
      <c r="H943" s="6">
        <f t="shared" si="320"/>
        <v>0</v>
      </c>
      <c r="I943" s="6" t="str">
        <f t="shared" si="321"/>
        <v/>
      </c>
      <c r="J943" s="11">
        <v>940</v>
      </c>
      <c r="K943" s="11">
        <f>IF(IFERROR(VLOOKUP(J943,Home!$A$8:$B$1048576,1,FALSE),0)=0,0,1)</f>
        <v>0</v>
      </c>
      <c r="L943" s="129" t="e">
        <f>IF(VLOOKUP(O943,Home!$C$8:$R$207,6,FALSE)="","",VLOOKUP(O943,Home!$C$8:$R$207,6,FALSE))</f>
        <v>#N/A</v>
      </c>
      <c r="M943" s="129" t="e">
        <f t="shared" si="306"/>
        <v>#N/A</v>
      </c>
      <c r="N943" s="11">
        <f>SUM($K$4:K943)</f>
        <v>200</v>
      </c>
      <c r="O943" s="11" t="str">
        <f>IF(P943="","",IF(IFERROR(VLOOKUP(N943,Home!$C$8:$R$1048576,1,FALSE),"")=0,"",IFERROR(VLOOKUP(N943,Home!$C$8:$R$1048576,1,FALSE),"")))</f>
        <v/>
      </c>
      <c r="P943" s="11" t="str">
        <f>IF(IFERROR(VLOOKUP(W943,Home!$C$8:$R$1048576,3,FALSE),"")=0,"",IFERROR(VLOOKUP(W943,Home!$C$8:$R$1048576,3,FALSE),""))</f>
        <v/>
      </c>
      <c r="Q943" s="11" t="str">
        <f t="shared" si="305"/>
        <v/>
      </c>
      <c r="R943" s="130" t="e">
        <f>VLOOKUP(Q943,'Baggrund til lister'!$G$4:$H$15,2,FALSE)</f>
        <v>#N/A</v>
      </c>
      <c r="S943" s="11" t="str">
        <f t="shared" si="307"/>
        <v/>
      </c>
      <c r="T943" s="11" t="str">
        <f>IF(IFERROR(VLOOKUP(N943,Home!$C$8:$R$1048576,11,FALSE),"")=0,"",IFERROR(VLOOKUP(N943,Home!$C$8:$R$1048576,11,FALSE),""))</f>
        <v/>
      </c>
      <c r="U943" s="11" t="str">
        <f>IF(IFERROR(VLOOKUP(O943,Home!$C$8:$R$1048576,12,FALSE),"")=0,"",IFERROR(VLOOKUP(O943,Home!$C$8:$R$1048576,12,FALSE),""))</f>
        <v/>
      </c>
      <c r="V943" s="11" t="str">
        <f>IF(IFERROR(VLOOKUP(O943,Home!$C$8:$R$1048576,8,FALSE),"")=0,"",IFERROR(VLOOKUP(O943,Home!$C$8:$R$1048576,8,FALSE),""))</f>
        <v/>
      </c>
      <c r="W943" s="11" t="str">
        <f>IF(OR(VLOOKUP(N943,Home!$C$7:$I$207,6,FALSE)="",VLOOKUP(N943,Home!$C$7:$I$207,7,FALSE)=""),"FEJL",SUM(Baggrundsark!$K$4:K943))</f>
        <v>FEJL</v>
      </c>
      <c r="Y943">
        <v>940</v>
      </c>
      <c r="Z943" s="1"/>
      <c r="AC943" s="44"/>
      <c r="AD943">
        <f t="shared" si="314"/>
        <v>0</v>
      </c>
      <c r="AE943">
        <f>SUM($AD$4:AD943)</f>
        <v>1</v>
      </c>
      <c r="AF943" s="103" t="str">
        <f>IFERROR(VLOOKUP(AN943,Home!$C$8:$E$207,3,FALSE),"")</f>
        <v/>
      </c>
      <c r="AG943" s="103" t="str">
        <f>IFERROR(VLOOKUP(AN943,Home!$C$8:$E$207,2,FALSE),"")</f>
        <v/>
      </c>
      <c r="AH943" s="104" t="str">
        <f>IF(VLOOKUP(AE943,Home!$C$8:$I$207,6,FALSE)="","",VLOOKUP(AE943,Home!$C$8:$I$207,6,FALSE))</f>
        <v/>
      </c>
      <c r="AI943" s="104" t="e">
        <f t="shared" si="322"/>
        <v>#VALUE!</v>
      </c>
      <c r="AJ943" s="105" t="e">
        <f t="shared" si="315"/>
        <v>#VALUE!</v>
      </c>
      <c r="AK943" s="103" t="e">
        <f t="shared" si="308"/>
        <v>#VALUE!</v>
      </c>
      <c r="AL943" s="103" t="e">
        <f t="shared" si="316"/>
        <v>#VALUE!</v>
      </c>
      <c r="AN943" t="str">
        <f>IF(OR(VLOOKUP(AE943,Home!$C$8:$I$207,6,FALSE)="",VLOOKUP(AE943,Home!$C$8:$I$207,7,FALSE)=""),"FEJL",Baggrundsark!AE943)</f>
        <v>FEJL</v>
      </c>
      <c r="AO943">
        <f>IF(VLOOKUP(AE943,Home!$C$8:$N$207,12,FALSE)="Timelønnet",1,0)</f>
        <v>0</v>
      </c>
      <c r="AP943">
        <f>SUM($AO$4:AO943)*AO943</f>
        <v>0</v>
      </c>
      <c r="AQ943">
        <f t="shared" si="323"/>
        <v>1</v>
      </c>
      <c r="AR943" t="str">
        <f t="shared" si="323"/>
        <v/>
      </c>
      <c r="AS943" t="e">
        <f t="shared" si="317"/>
        <v>#VALUE!</v>
      </c>
      <c r="AT943" s="45" t="e">
        <f t="shared" si="324"/>
        <v>#VALUE!</v>
      </c>
      <c r="AU943">
        <f>VLOOKUP(AQ943,Home!$C$8:$J$207,8,FALSE)</f>
        <v>0</v>
      </c>
    </row>
    <row r="944" spans="1:47" x14ac:dyDescent="0.25">
      <c r="A944" s="6">
        <f t="shared" si="309"/>
        <v>0</v>
      </c>
      <c r="B944" s="6">
        <f t="shared" si="318"/>
        <v>0</v>
      </c>
      <c r="C944" s="6" t="str">
        <f t="shared" si="310"/>
        <v/>
      </c>
      <c r="D944" s="7">
        <f t="shared" si="311"/>
        <v>0</v>
      </c>
      <c r="E944" s="7">
        <f t="shared" si="319"/>
        <v>0</v>
      </c>
      <c r="F944" s="7" t="str">
        <f t="shared" si="312"/>
        <v/>
      </c>
      <c r="G944" s="6">
        <f t="shared" si="313"/>
        <v>0</v>
      </c>
      <c r="H944" s="6">
        <f t="shared" si="320"/>
        <v>0</v>
      </c>
      <c r="I944" s="6" t="str">
        <f t="shared" si="321"/>
        <v/>
      </c>
      <c r="J944" s="11">
        <v>941</v>
      </c>
      <c r="K944" s="11">
        <f>IF(IFERROR(VLOOKUP(J944,Home!$A$8:$B$1048576,1,FALSE),0)=0,0,1)</f>
        <v>0</v>
      </c>
      <c r="L944" s="129" t="e">
        <f>IF(VLOOKUP(O944,Home!$C$8:$R$207,6,FALSE)="","",VLOOKUP(O944,Home!$C$8:$R$207,6,FALSE))</f>
        <v>#N/A</v>
      </c>
      <c r="M944" s="129" t="e">
        <f t="shared" si="306"/>
        <v>#N/A</v>
      </c>
      <c r="N944" s="11">
        <f>SUM($K$4:K944)</f>
        <v>200</v>
      </c>
      <c r="O944" s="11" t="str">
        <f>IF(P944="","",IF(IFERROR(VLOOKUP(N944,Home!$C$8:$R$1048576,1,FALSE),"")=0,"",IFERROR(VLOOKUP(N944,Home!$C$8:$R$1048576,1,FALSE),"")))</f>
        <v/>
      </c>
      <c r="P944" s="11" t="str">
        <f>IF(IFERROR(VLOOKUP(W944,Home!$C$8:$R$1048576,3,FALSE),"")=0,"",IFERROR(VLOOKUP(W944,Home!$C$8:$R$1048576,3,FALSE),""))</f>
        <v/>
      </c>
      <c r="Q944" s="11" t="str">
        <f t="shared" si="305"/>
        <v/>
      </c>
      <c r="R944" s="130" t="e">
        <f>VLOOKUP(Q944,'Baggrund til lister'!$G$4:$H$15,2,FALSE)</f>
        <v>#N/A</v>
      </c>
      <c r="S944" s="11" t="str">
        <f t="shared" si="307"/>
        <v/>
      </c>
      <c r="T944" s="11" t="str">
        <f>IF(IFERROR(VLOOKUP(N944,Home!$C$8:$R$1048576,11,FALSE),"")=0,"",IFERROR(VLOOKUP(N944,Home!$C$8:$R$1048576,11,FALSE),""))</f>
        <v/>
      </c>
      <c r="U944" s="11" t="str">
        <f>IF(IFERROR(VLOOKUP(O944,Home!$C$8:$R$1048576,12,FALSE),"")=0,"",IFERROR(VLOOKUP(O944,Home!$C$8:$R$1048576,12,FALSE),""))</f>
        <v/>
      </c>
      <c r="V944" s="11" t="str">
        <f>IF(IFERROR(VLOOKUP(O944,Home!$C$8:$R$1048576,8,FALSE),"")=0,"",IFERROR(VLOOKUP(O944,Home!$C$8:$R$1048576,8,FALSE),""))</f>
        <v/>
      </c>
      <c r="W944" s="11" t="str">
        <f>IF(OR(VLOOKUP(N944,Home!$C$7:$I$207,6,FALSE)="",VLOOKUP(N944,Home!$C$7:$I$207,7,FALSE)=""),"FEJL",SUM(Baggrundsark!$K$4:K944))</f>
        <v>FEJL</v>
      </c>
      <c r="Y944">
        <v>941</v>
      </c>
      <c r="Z944" s="1"/>
      <c r="AC944" s="44"/>
      <c r="AD944">
        <f t="shared" si="314"/>
        <v>0</v>
      </c>
      <c r="AE944">
        <f>SUM($AD$4:AD944)</f>
        <v>1</v>
      </c>
      <c r="AF944" s="103" t="str">
        <f>IFERROR(VLOOKUP(AN944,Home!$C$8:$E$207,3,FALSE),"")</f>
        <v/>
      </c>
      <c r="AG944" s="103" t="str">
        <f>IFERROR(VLOOKUP(AN944,Home!$C$8:$E$207,2,FALSE),"")</f>
        <v/>
      </c>
      <c r="AH944" s="104" t="str">
        <f>IF(VLOOKUP(AE944,Home!$C$8:$I$207,6,FALSE)="","",VLOOKUP(AE944,Home!$C$8:$I$207,6,FALSE))</f>
        <v/>
      </c>
      <c r="AI944" s="104" t="e">
        <f t="shared" si="322"/>
        <v>#VALUE!</v>
      </c>
      <c r="AJ944" s="105" t="e">
        <f t="shared" si="315"/>
        <v>#VALUE!</v>
      </c>
      <c r="AK944" s="103" t="e">
        <f t="shared" si="308"/>
        <v>#VALUE!</v>
      </c>
      <c r="AL944" s="103" t="e">
        <f t="shared" si="316"/>
        <v>#VALUE!</v>
      </c>
      <c r="AN944" t="str">
        <f>IF(OR(VLOOKUP(AE944,Home!$C$8:$I$207,6,FALSE)="",VLOOKUP(AE944,Home!$C$8:$I$207,7,FALSE)=""),"FEJL",Baggrundsark!AE944)</f>
        <v>FEJL</v>
      </c>
      <c r="AO944">
        <f>IF(VLOOKUP(AE944,Home!$C$8:$N$207,12,FALSE)="Timelønnet",1,0)</f>
        <v>0</v>
      </c>
      <c r="AP944">
        <f>SUM($AO$4:AO944)*AO944</f>
        <v>0</v>
      </c>
      <c r="AQ944">
        <f t="shared" si="323"/>
        <v>1</v>
      </c>
      <c r="AR944" t="str">
        <f t="shared" si="323"/>
        <v/>
      </c>
      <c r="AS944" t="e">
        <f t="shared" si="317"/>
        <v>#VALUE!</v>
      </c>
      <c r="AT944" s="45" t="e">
        <f t="shared" si="324"/>
        <v>#VALUE!</v>
      </c>
      <c r="AU944">
        <f>VLOOKUP(AQ944,Home!$C$8:$J$207,8,FALSE)</f>
        <v>0</v>
      </c>
    </row>
    <row r="945" spans="1:47" x14ac:dyDescent="0.25">
      <c r="A945" s="6">
        <f t="shared" si="309"/>
        <v>0</v>
      </c>
      <c r="B945" s="6">
        <f t="shared" si="318"/>
        <v>0</v>
      </c>
      <c r="C945" s="6" t="str">
        <f t="shared" si="310"/>
        <v/>
      </c>
      <c r="D945" s="7">
        <f t="shared" si="311"/>
        <v>0</v>
      </c>
      <c r="E945" s="7">
        <f t="shared" si="319"/>
        <v>0</v>
      </c>
      <c r="F945" s="7" t="str">
        <f t="shared" si="312"/>
        <v/>
      </c>
      <c r="G945" s="6">
        <f t="shared" si="313"/>
        <v>0</v>
      </c>
      <c r="H945" s="6">
        <f t="shared" si="320"/>
        <v>0</v>
      </c>
      <c r="I945" s="6" t="str">
        <f t="shared" si="321"/>
        <v/>
      </c>
      <c r="J945" s="11">
        <v>942</v>
      </c>
      <c r="K945" s="11">
        <f>IF(IFERROR(VLOOKUP(J945,Home!$A$8:$B$1048576,1,FALSE),0)=0,0,1)</f>
        <v>0</v>
      </c>
      <c r="L945" s="129" t="e">
        <f>IF(VLOOKUP(O945,Home!$C$8:$R$207,6,FALSE)="","",VLOOKUP(O945,Home!$C$8:$R$207,6,FALSE))</f>
        <v>#N/A</v>
      </c>
      <c r="M945" s="129" t="e">
        <f t="shared" si="306"/>
        <v>#N/A</v>
      </c>
      <c r="N945" s="11">
        <f>SUM($K$4:K945)</f>
        <v>200</v>
      </c>
      <c r="O945" s="11" t="str">
        <f>IF(P945="","",IF(IFERROR(VLOOKUP(N945,Home!$C$8:$R$1048576,1,FALSE),"")=0,"",IFERROR(VLOOKUP(N945,Home!$C$8:$R$1048576,1,FALSE),"")))</f>
        <v/>
      </c>
      <c r="P945" s="11" t="str">
        <f>IF(IFERROR(VLOOKUP(W945,Home!$C$8:$R$1048576,3,FALSE),"")=0,"",IFERROR(VLOOKUP(W945,Home!$C$8:$R$1048576,3,FALSE),""))</f>
        <v/>
      </c>
      <c r="Q945" s="11" t="str">
        <f t="shared" si="305"/>
        <v/>
      </c>
      <c r="R945" s="130" t="e">
        <f>VLOOKUP(Q945,'Baggrund til lister'!$G$4:$H$15,2,FALSE)</f>
        <v>#N/A</v>
      </c>
      <c r="S945" s="11" t="str">
        <f t="shared" si="307"/>
        <v/>
      </c>
      <c r="T945" s="11" t="str">
        <f>IF(IFERROR(VLOOKUP(N945,Home!$C$8:$R$1048576,11,FALSE),"")=0,"",IFERROR(VLOOKUP(N945,Home!$C$8:$R$1048576,11,FALSE),""))</f>
        <v/>
      </c>
      <c r="U945" s="11" t="str">
        <f>IF(IFERROR(VLOOKUP(O945,Home!$C$8:$R$1048576,12,FALSE),"")=0,"",IFERROR(VLOOKUP(O945,Home!$C$8:$R$1048576,12,FALSE),""))</f>
        <v/>
      </c>
      <c r="V945" s="11" t="str">
        <f>IF(IFERROR(VLOOKUP(O945,Home!$C$8:$R$1048576,8,FALSE),"")=0,"",IFERROR(VLOOKUP(O945,Home!$C$8:$R$1048576,8,FALSE),""))</f>
        <v/>
      </c>
      <c r="W945" s="11" t="str">
        <f>IF(OR(VLOOKUP(N945,Home!$C$7:$I$207,6,FALSE)="",VLOOKUP(N945,Home!$C$7:$I$207,7,FALSE)=""),"FEJL",SUM(Baggrundsark!$K$4:K945))</f>
        <v>FEJL</v>
      </c>
      <c r="Y945">
        <v>942</v>
      </c>
      <c r="Z945" s="1"/>
      <c r="AC945" s="44"/>
      <c r="AD945">
        <f t="shared" si="314"/>
        <v>0</v>
      </c>
      <c r="AE945">
        <f>SUM($AD$4:AD945)</f>
        <v>1</v>
      </c>
      <c r="AF945" s="103" t="str">
        <f>IFERROR(VLOOKUP(AN945,Home!$C$8:$E$207,3,FALSE),"")</f>
        <v/>
      </c>
      <c r="AG945" s="103" t="str">
        <f>IFERROR(VLOOKUP(AN945,Home!$C$8:$E$207,2,FALSE),"")</f>
        <v/>
      </c>
      <c r="AH945" s="104" t="str">
        <f>IF(VLOOKUP(AE945,Home!$C$8:$I$207,6,FALSE)="","",VLOOKUP(AE945,Home!$C$8:$I$207,6,FALSE))</f>
        <v/>
      </c>
      <c r="AI945" s="104" t="e">
        <f t="shared" si="322"/>
        <v>#VALUE!</v>
      </c>
      <c r="AJ945" s="105" t="e">
        <f t="shared" si="315"/>
        <v>#VALUE!</v>
      </c>
      <c r="AK945" s="103" t="e">
        <f t="shared" si="308"/>
        <v>#VALUE!</v>
      </c>
      <c r="AL945" s="103" t="e">
        <f t="shared" si="316"/>
        <v>#VALUE!</v>
      </c>
      <c r="AN945" t="str">
        <f>IF(OR(VLOOKUP(AE945,Home!$C$8:$I$207,6,FALSE)="",VLOOKUP(AE945,Home!$C$8:$I$207,7,FALSE)=""),"FEJL",Baggrundsark!AE945)</f>
        <v>FEJL</v>
      </c>
      <c r="AO945">
        <f>IF(VLOOKUP(AE945,Home!$C$8:$N$207,12,FALSE)="Timelønnet",1,0)</f>
        <v>0</v>
      </c>
      <c r="AP945">
        <f>SUM($AO$4:AO945)*AO945</f>
        <v>0</v>
      </c>
      <c r="AQ945">
        <f t="shared" si="323"/>
        <v>1</v>
      </c>
      <c r="AR945" t="str">
        <f t="shared" si="323"/>
        <v/>
      </c>
      <c r="AS945" t="e">
        <f t="shared" si="317"/>
        <v>#VALUE!</v>
      </c>
      <c r="AT945" s="45" t="e">
        <f t="shared" si="324"/>
        <v>#VALUE!</v>
      </c>
      <c r="AU945">
        <f>VLOOKUP(AQ945,Home!$C$8:$J$207,8,FALSE)</f>
        <v>0</v>
      </c>
    </row>
    <row r="946" spans="1:47" x14ac:dyDescent="0.25">
      <c r="A946" s="6">
        <f t="shared" si="309"/>
        <v>0</v>
      </c>
      <c r="B946" s="6">
        <f t="shared" si="318"/>
        <v>0</v>
      </c>
      <c r="C946" s="6" t="str">
        <f t="shared" si="310"/>
        <v/>
      </c>
      <c r="D946" s="7">
        <f t="shared" si="311"/>
        <v>0</v>
      </c>
      <c r="E946" s="7">
        <f t="shared" si="319"/>
        <v>0</v>
      </c>
      <c r="F946" s="7" t="str">
        <f t="shared" si="312"/>
        <v/>
      </c>
      <c r="G946" s="6">
        <f t="shared" si="313"/>
        <v>0</v>
      </c>
      <c r="H946" s="6">
        <f t="shared" si="320"/>
        <v>0</v>
      </c>
      <c r="I946" s="6" t="str">
        <f t="shared" si="321"/>
        <v/>
      </c>
      <c r="J946" s="11">
        <v>943</v>
      </c>
      <c r="K946" s="11">
        <f>IF(IFERROR(VLOOKUP(J946,Home!$A$8:$B$1048576,1,FALSE),0)=0,0,1)</f>
        <v>0</v>
      </c>
      <c r="L946" s="129" t="e">
        <f>IF(VLOOKUP(O946,Home!$C$8:$R$207,6,FALSE)="","",VLOOKUP(O946,Home!$C$8:$R$207,6,FALSE))</f>
        <v>#N/A</v>
      </c>
      <c r="M946" s="129" t="e">
        <f t="shared" si="306"/>
        <v>#N/A</v>
      </c>
      <c r="N946" s="11">
        <f>SUM($K$4:K946)</f>
        <v>200</v>
      </c>
      <c r="O946" s="11" t="str">
        <f>IF(P946="","",IF(IFERROR(VLOOKUP(N946,Home!$C$8:$R$1048576,1,FALSE),"")=0,"",IFERROR(VLOOKUP(N946,Home!$C$8:$R$1048576,1,FALSE),"")))</f>
        <v/>
      </c>
      <c r="P946" s="11" t="str">
        <f>IF(IFERROR(VLOOKUP(W946,Home!$C$8:$R$1048576,3,FALSE),"")=0,"",IFERROR(VLOOKUP(W946,Home!$C$8:$R$1048576,3,FALSE),""))</f>
        <v/>
      </c>
      <c r="Q946" s="11" t="str">
        <f t="shared" si="305"/>
        <v/>
      </c>
      <c r="R946" s="130" t="e">
        <f>VLOOKUP(Q946,'Baggrund til lister'!$G$4:$H$15,2,FALSE)</f>
        <v>#N/A</v>
      </c>
      <c r="S946" s="11" t="str">
        <f t="shared" si="307"/>
        <v/>
      </c>
      <c r="T946" s="11" t="str">
        <f>IF(IFERROR(VLOOKUP(N946,Home!$C$8:$R$1048576,11,FALSE),"")=0,"",IFERROR(VLOOKUP(N946,Home!$C$8:$R$1048576,11,FALSE),""))</f>
        <v/>
      </c>
      <c r="U946" s="11" t="str">
        <f>IF(IFERROR(VLOOKUP(O946,Home!$C$8:$R$1048576,12,FALSE),"")=0,"",IFERROR(VLOOKUP(O946,Home!$C$8:$R$1048576,12,FALSE),""))</f>
        <v/>
      </c>
      <c r="V946" s="11" t="str">
        <f>IF(IFERROR(VLOOKUP(O946,Home!$C$8:$R$1048576,8,FALSE),"")=0,"",IFERROR(VLOOKUP(O946,Home!$C$8:$R$1048576,8,FALSE),""))</f>
        <v/>
      </c>
      <c r="W946" s="11" t="str">
        <f>IF(OR(VLOOKUP(N946,Home!$C$7:$I$207,6,FALSE)="",VLOOKUP(N946,Home!$C$7:$I$207,7,FALSE)=""),"FEJL",SUM(Baggrundsark!$K$4:K946))</f>
        <v>FEJL</v>
      </c>
      <c r="Y946">
        <v>943</v>
      </c>
      <c r="Z946" s="1"/>
      <c r="AC946" s="44"/>
      <c r="AD946">
        <f t="shared" si="314"/>
        <v>0</v>
      </c>
      <c r="AE946">
        <f>SUM($AD$4:AD946)</f>
        <v>1</v>
      </c>
      <c r="AF946" s="103" t="str">
        <f>IFERROR(VLOOKUP(AN946,Home!$C$8:$E$207,3,FALSE),"")</f>
        <v/>
      </c>
      <c r="AG946" s="103" t="str">
        <f>IFERROR(VLOOKUP(AN946,Home!$C$8:$E$207,2,FALSE),"")</f>
        <v/>
      </c>
      <c r="AH946" s="104" t="str">
        <f>IF(VLOOKUP(AE946,Home!$C$8:$I$207,6,FALSE)="","",VLOOKUP(AE946,Home!$C$8:$I$207,6,FALSE))</f>
        <v/>
      </c>
      <c r="AI946" s="104" t="e">
        <f t="shared" si="322"/>
        <v>#VALUE!</v>
      </c>
      <c r="AJ946" s="105" t="e">
        <f t="shared" si="315"/>
        <v>#VALUE!</v>
      </c>
      <c r="AK946" s="103" t="e">
        <f t="shared" si="308"/>
        <v>#VALUE!</v>
      </c>
      <c r="AL946" s="103" t="e">
        <f t="shared" si="316"/>
        <v>#VALUE!</v>
      </c>
      <c r="AN946" t="str">
        <f>IF(OR(VLOOKUP(AE946,Home!$C$8:$I$207,6,FALSE)="",VLOOKUP(AE946,Home!$C$8:$I$207,7,FALSE)=""),"FEJL",Baggrundsark!AE946)</f>
        <v>FEJL</v>
      </c>
      <c r="AO946">
        <f>IF(VLOOKUP(AE946,Home!$C$8:$N$207,12,FALSE)="Timelønnet",1,0)</f>
        <v>0</v>
      </c>
      <c r="AP946">
        <f>SUM($AO$4:AO946)*AO946</f>
        <v>0</v>
      </c>
      <c r="AQ946">
        <f t="shared" si="323"/>
        <v>1</v>
      </c>
      <c r="AR946" t="str">
        <f t="shared" si="323"/>
        <v/>
      </c>
      <c r="AS946" t="e">
        <f t="shared" si="317"/>
        <v>#VALUE!</v>
      </c>
      <c r="AT946" s="45" t="e">
        <f t="shared" si="324"/>
        <v>#VALUE!</v>
      </c>
      <c r="AU946">
        <f>VLOOKUP(AQ946,Home!$C$8:$J$207,8,FALSE)</f>
        <v>0</v>
      </c>
    </row>
    <row r="947" spans="1:47" x14ac:dyDescent="0.25">
      <c r="A947" s="6">
        <f t="shared" si="309"/>
        <v>0</v>
      </c>
      <c r="B947" s="6">
        <f t="shared" si="318"/>
        <v>0</v>
      </c>
      <c r="C947" s="6" t="str">
        <f t="shared" si="310"/>
        <v/>
      </c>
      <c r="D947" s="7">
        <f t="shared" si="311"/>
        <v>0</v>
      </c>
      <c r="E947" s="7">
        <f t="shared" si="319"/>
        <v>0</v>
      </c>
      <c r="F947" s="7" t="str">
        <f t="shared" si="312"/>
        <v/>
      </c>
      <c r="G947" s="6">
        <f t="shared" si="313"/>
        <v>0</v>
      </c>
      <c r="H947" s="6">
        <f t="shared" si="320"/>
        <v>0</v>
      </c>
      <c r="I947" s="6" t="str">
        <f t="shared" si="321"/>
        <v/>
      </c>
      <c r="J947" s="11">
        <v>944</v>
      </c>
      <c r="K947" s="11">
        <f>IF(IFERROR(VLOOKUP(J947,Home!$A$8:$B$1048576,1,FALSE),0)=0,0,1)</f>
        <v>0</v>
      </c>
      <c r="L947" s="129" t="e">
        <f>IF(VLOOKUP(O947,Home!$C$8:$R$207,6,FALSE)="","",VLOOKUP(O947,Home!$C$8:$R$207,6,FALSE))</f>
        <v>#N/A</v>
      </c>
      <c r="M947" s="129" t="e">
        <f t="shared" si="306"/>
        <v>#N/A</v>
      </c>
      <c r="N947" s="11">
        <f>SUM($K$4:K947)</f>
        <v>200</v>
      </c>
      <c r="O947" s="11" t="str">
        <f>IF(P947="","",IF(IFERROR(VLOOKUP(N947,Home!$C$8:$R$1048576,1,FALSE),"")=0,"",IFERROR(VLOOKUP(N947,Home!$C$8:$R$1048576,1,FALSE),"")))</f>
        <v/>
      </c>
      <c r="P947" s="11" t="str">
        <f>IF(IFERROR(VLOOKUP(W947,Home!$C$8:$R$1048576,3,FALSE),"")=0,"",IFERROR(VLOOKUP(W947,Home!$C$8:$R$1048576,3,FALSE),""))</f>
        <v/>
      </c>
      <c r="Q947" s="11" t="str">
        <f t="shared" si="305"/>
        <v/>
      </c>
      <c r="R947" s="130" t="e">
        <f>VLOOKUP(Q947,'Baggrund til lister'!$G$4:$H$15,2,FALSE)</f>
        <v>#N/A</v>
      </c>
      <c r="S947" s="11" t="str">
        <f t="shared" si="307"/>
        <v/>
      </c>
      <c r="T947" s="11" t="str">
        <f>IF(IFERROR(VLOOKUP(N947,Home!$C$8:$R$1048576,11,FALSE),"")=0,"",IFERROR(VLOOKUP(N947,Home!$C$8:$R$1048576,11,FALSE),""))</f>
        <v/>
      </c>
      <c r="U947" s="11" t="str">
        <f>IF(IFERROR(VLOOKUP(O947,Home!$C$8:$R$1048576,12,FALSE),"")=0,"",IFERROR(VLOOKUP(O947,Home!$C$8:$R$1048576,12,FALSE),""))</f>
        <v/>
      </c>
      <c r="V947" s="11" t="str">
        <f>IF(IFERROR(VLOOKUP(O947,Home!$C$8:$R$1048576,8,FALSE),"")=0,"",IFERROR(VLOOKUP(O947,Home!$C$8:$R$1048576,8,FALSE),""))</f>
        <v/>
      </c>
      <c r="W947" s="11" t="str">
        <f>IF(OR(VLOOKUP(N947,Home!$C$7:$I$207,6,FALSE)="",VLOOKUP(N947,Home!$C$7:$I$207,7,FALSE)=""),"FEJL",SUM(Baggrundsark!$K$4:K947))</f>
        <v>FEJL</v>
      </c>
      <c r="Y947">
        <v>944</v>
      </c>
      <c r="Z947" s="1"/>
      <c r="AC947" s="44"/>
      <c r="AD947">
        <f t="shared" si="314"/>
        <v>0</v>
      </c>
      <c r="AE947">
        <f>SUM($AD$4:AD947)</f>
        <v>1</v>
      </c>
      <c r="AF947" s="103" t="str">
        <f>IFERROR(VLOOKUP(AN947,Home!$C$8:$E$207,3,FALSE),"")</f>
        <v/>
      </c>
      <c r="AG947" s="103" t="str">
        <f>IFERROR(VLOOKUP(AN947,Home!$C$8:$E$207,2,FALSE),"")</f>
        <v/>
      </c>
      <c r="AH947" s="104" t="str">
        <f>IF(VLOOKUP(AE947,Home!$C$8:$I$207,6,FALSE)="","",VLOOKUP(AE947,Home!$C$8:$I$207,6,FALSE))</f>
        <v/>
      </c>
      <c r="AI947" s="104" t="e">
        <f t="shared" si="322"/>
        <v>#VALUE!</v>
      </c>
      <c r="AJ947" s="105" t="e">
        <f t="shared" si="315"/>
        <v>#VALUE!</v>
      </c>
      <c r="AK947" s="103" t="e">
        <f t="shared" si="308"/>
        <v>#VALUE!</v>
      </c>
      <c r="AL947" s="103" t="e">
        <f t="shared" si="316"/>
        <v>#VALUE!</v>
      </c>
      <c r="AN947" t="str">
        <f>IF(OR(VLOOKUP(AE947,Home!$C$8:$I$207,6,FALSE)="",VLOOKUP(AE947,Home!$C$8:$I$207,7,FALSE)=""),"FEJL",Baggrundsark!AE947)</f>
        <v>FEJL</v>
      </c>
      <c r="AO947">
        <f>IF(VLOOKUP(AE947,Home!$C$8:$N$207,12,FALSE)="Timelønnet",1,0)</f>
        <v>0</v>
      </c>
      <c r="AP947">
        <f>SUM($AO$4:AO947)*AO947</f>
        <v>0</v>
      </c>
      <c r="AQ947">
        <f t="shared" si="323"/>
        <v>1</v>
      </c>
      <c r="AR947" t="str">
        <f t="shared" si="323"/>
        <v/>
      </c>
      <c r="AS947" t="e">
        <f t="shared" si="317"/>
        <v>#VALUE!</v>
      </c>
      <c r="AT947" s="45" t="e">
        <f t="shared" si="324"/>
        <v>#VALUE!</v>
      </c>
      <c r="AU947">
        <f>VLOOKUP(AQ947,Home!$C$8:$J$207,8,FALSE)</f>
        <v>0</v>
      </c>
    </row>
    <row r="948" spans="1:47" x14ac:dyDescent="0.25">
      <c r="A948" s="6">
        <f t="shared" si="309"/>
        <v>0</v>
      </c>
      <c r="B948" s="6">
        <f t="shared" si="318"/>
        <v>0</v>
      </c>
      <c r="C948" s="6" t="str">
        <f t="shared" si="310"/>
        <v/>
      </c>
      <c r="D948" s="7">
        <f t="shared" si="311"/>
        <v>0</v>
      </c>
      <c r="E948" s="7">
        <f t="shared" si="319"/>
        <v>0</v>
      </c>
      <c r="F948" s="7" t="str">
        <f t="shared" si="312"/>
        <v/>
      </c>
      <c r="G948" s="6">
        <f t="shared" si="313"/>
        <v>0</v>
      </c>
      <c r="H948" s="6">
        <f t="shared" si="320"/>
        <v>0</v>
      </c>
      <c r="I948" s="6" t="str">
        <f t="shared" si="321"/>
        <v/>
      </c>
      <c r="J948" s="11">
        <v>945</v>
      </c>
      <c r="K948" s="11">
        <f>IF(IFERROR(VLOOKUP(J948,Home!$A$8:$B$1048576,1,FALSE),0)=0,0,1)</f>
        <v>0</v>
      </c>
      <c r="L948" s="129" t="e">
        <f>IF(VLOOKUP(O948,Home!$C$8:$R$207,6,FALSE)="","",VLOOKUP(O948,Home!$C$8:$R$207,6,FALSE))</f>
        <v>#N/A</v>
      </c>
      <c r="M948" s="129" t="e">
        <f t="shared" si="306"/>
        <v>#N/A</v>
      </c>
      <c r="N948" s="11">
        <f>SUM($K$4:K948)</f>
        <v>200</v>
      </c>
      <c r="O948" s="11" t="str">
        <f>IF(P948="","",IF(IFERROR(VLOOKUP(N948,Home!$C$8:$R$1048576,1,FALSE),"")=0,"",IFERROR(VLOOKUP(N948,Home!$C$8:$R$1048576,1,FALSE),"")))</f>
        <v/>
      </c>
      <c r="P948" s="11" t="str">
        <f>IF(IFERROR(VLOOKUP(W948,Home!$C$8:$R$1048576,3,FALSE),"")=0,"",IFERROR(VLOOKUP(W948,Home!$C$8:$R$1048576,3,FALSE),""))</f>
        <v/>
      </c>
      <c r="Q948" s="11" t="str">
        <f t="shared" si="305"/>
        <v/>
      </c>
      <c r="R948" s="130" t="e">
        <f>VLOOKUP(Q948,'Baggrund til lister'!$G$4:$H$15,2,FALSE)</f>
        <v>#N/A</v>
      </c>
      <c r="S948" s="11" t="str">
        <f t="shared" si="307"/>
        <v/>
      </c>
      <c r="T948" s="11" t="str">
        <f>IF(IFERROR(VLOOKUP(N948,Home!$C$8:$R$1048576,11,FALSE),"")=0,"",IFERROR(VLOOKUP(N948,Home!$C$8:$R$1048576,11,FALSE),""))</f>
        <v/>
      </c>
      <c r="U948" s="11" t="str">
        <f>IF(IFERROR(VLOOKUP(O948,Home!$C$8:$R$1048576,12,FALSE),"")=0,"",IFERROR(VLOOKUP(O948,Home!$C$8:$R$1048576,12,FALSE),""))</f>
        <v/>
      </c>
      <c r="V948" s="11" t="str">
        <f>IF(IFERROR(VLOOKUP(O948,Home!$C$8:$R$1048576,8,FALSE),"")=0,"",IFERROR(VLOOKUP(O948,Home!$C$8:$R$1048576,8,FALSE),""))</f>
        <v/>
      </c>
      <c r="W948" s="11" t="str">
        <f>IF(OR(VLOOKUP(N948,Home!$C$7:$I$207,6,FALSE)="",VLOOKUP(N948,Home!$C$7:$I$207,7,FALSE)=""),"FEJL",SUM(Baggrundsark!$K$4:K948))</f>
        <v>FEJL</v>
      </c>
      <c r="Y948">
        <v>945</v>
      </c>
      <c r="Z948" s="1"/>
      <c r="AC948" s="44"/>
      <c r="AD948">
        <f t="shared" si="314"/>
        <v>0</v>
      </c>
      <c r="AE948">
        <f>SUM($AD$4:AD948)</f>
        <v>1</v>
      </c>
      <c r="AF948" s="103" t="str">
        <f>IFERROR(VLOOKUP(AN948,Home!$C$8:$E$207,3,FALSE),"")</f>
        <v/>
      </c>
      <c r="AG948" s="103" t="str">
        <f>IFERROR(VLOOKUP(AN948,Home!$C$8:$E$207,2,FALSE),"")</f>
        <v/>
      </c>
      <c r="AH948" s="104" t="str">
        <f>IF(VLOOKUP(AE948,Home!$C$8:$I$207,6,FALSE)="","",VLOOKUP(AE948,Home!$C$8:$I$207,6,FALSE))</f>
        <v/>
      </c>
      <c r="AI948" s="104" t="e">
        <f t="shared" si="322"/>
        <v>#VALUE!</v>
      </c>
      <c r="AJ948" s="105" t="e">
        <f t="shared" si="315"/>
        <v>#VALUE!</v>
      </c>
      <c r="AK948" s="103" t="e">
        <f t="shared" si="308"/>
        <v>#VALUE!</v>
      </c>
      <c r="AL948" s="103" t="e">
        <f t="shared" si="316"/>
        <v>#VALUE!</v>
      </c>
      <c r="AN948" t="str">
        <f>IF(OR(VLOOKUP(AE948,Home!$C$8:$I$207,6,FALSE)="",VLOOKUP(AE948,Home!$C$8:$I$207,7,FALSE)=""),"FEJL",Baggrundsark!AE948)</f>
        <v>FEJL</v>
      </c>
      <c r="AO948">
        <f>IF(VLOOKUP(AE948,Home!$C$8:$N$207,12,FALSE)="Timelønnet",1,0)</f>
        <v>0</v>
      </c>
      <c r="AP948">
        <f>SUM($AO$4:AO948)*AO948</f>
        <v>0</v>
      </c>
      <c r="AQ948">
        <f t="shared" si="323"/>
        <v>1</v>
      </c>
      <c r="AR948" t="str">
        <f t="shared" si="323"/>
        <v/>
      </c>
      <c r="AS948" t="e">
        <f t="shared" si="317"/>
        <v>#VALUE!</v>
      </c>
      <c r="AT948" s="45" t="e">
        <f t="shared" si="324"/>
        <v>#VALUE!</v>
      </c>
      <c r="AU948">
        <f>VLOOKUP(AQ948,Home!$C$8:$J$207,8,FALSE)</f>
        <v>0</v>
      </c>
    </row>
    <row r="949" spans="1:47" x14ac:dyDescent="0.25">
      <c r="A949" s="6">
        <f t="shared" si="309"/>
        <v>0</v>
      </c>
      <c r="B949" s="6">
        <f t="shared" si="318"/>
        <v>0</v>
      </c>
      <c r="C949" s="6" t="str">
        <f t="shared" si="310"/>
        <v/>
      </c>
      <c r="D949" s="7">
        <f t="shared" si="311"/>
        <v>0</v>
      </c>
      <c r="E949" s="7">
        <f t="shared" si="319"/>
        <v>0</v>
      </c>
      <c r="F949" s="7" t="str">
        <f t="shared" si="312"/>
        <v/>
      </c>
      <c r="G949" s="6">
        <f t="shared" si="313"/>
        <v>0</v>
      </c>
      <c r="H949" s="6">
        <f t="shared" si="320"/>
        <v>0</v>
      </c>
      <c r="I949" s="6" t="str">
        <f t="shared" si="321"/>
        <v/>
      </c>
      <c r="J949" s="11">
        <v>946</v>
      </c>
      <c r="K949" s="11">
        <f>IF(IFERROR(VLOOKUP(J949,Home!$A$8:$B$1048576,1,FALSE),0)=0,0,1)</f>
        <v>0</v>
      </c>
      <c r="L949" s="129" t="e">
        <f>IF(VLOOKUP(O949,Home!$C$8:$R$207,6,FALSE)="","",VLOOKUP(O949,Home!$C$8:$R$207,6,FALSE))</f>
        <v>#N/A</v>
      </c>
      <c r="M949" s="129" t="e">
        <f t="shared" si="306"/>
        <v>#N/A</v>
      </c>
      <c r="N949" s="11">
        <f>SUM($K$4:K949)</f>
        <v>200</v>
      </c>
      <c r="O949" s="11" t="str">
        <f>IF(P949="","",IF(IFERROR(VLOOKUP(N949,Home!$C$8:$R$1048576,1,FALSE),"")=0,"",IFERROR(VLOOKUP(N949,Home!$C$8:$R$1048576,1,FALSE),"")))</f>
        <v/>
      </c>
      <c r="P949" s="11" t="str">
        <f>IF(IFERROR(VLOOKUP(W949,Home!$C$8:$R$1048576,3,FALSE),"")=0,"",IFERROR(VLOOKUP(W949,Home!$C$8:$R$1048576,3,FALSE),""))</f>
        <v/>
      </c>
      <c r="Q949" s="11" t="str">
        <f t="shared" si="305"/>
        <v/>
      </c>
      <c r="R949" s="130" t="e">
        <f>VLOOKUP(Q949,'Baggrund til lister'!$G$4:$H$15,2,FALSE)</f>
        <v>#N/A</v>
      </c>
      <c r="S949" s="11" t="str">
        <f t="shared" si="307"/>
        <v/>
      </c>
      <c r="T949" s="11" t="str">
        <f>IF(IFERROR(VLOOKUP(N949,Home!$C$8:$R$1048576,11,FALSE),"")=0,"",IFERROR(VLOOKUP(N949,Home!$C$8:$R$1048576,11,FALSE),""))</f>
        <v/>
      </c>
      <c r="U949" s="11" t="str">
        <f>IF(IFERROR(VLOOKUP(O949,Home!$C$8:$R$1048576,12,FALSE),"")=0,"",IFERROR(VLOOKUP(O949,Home!$C$8:$R$1048576,12,FALSE),""))</f>
        <v/>
      </c>
      <c r="V949" s="11" t="str">
        <f>IF(IFERROR(VLOOKUP(O949,Home!$C$8:$R$1048576,8,FALSE),"")=0,"",IFERROR(VLOOKUP(O949,Home!$C$8:$R$1048576,8,FALSE),""))</f>
        <v/>
      </c>
      <c r="W949" s="11" t="str">
        <f>IF(OR(VLOOKUP(N949,Home!$C$7:$I$207,6,FALSE)="",VLOOKUP(N949,Home!$C$7:$I$207,7,FALSE)=""),"FEJL",SUM(Baggrundsark!$K$4:K949))</f>
        <v>FEJL</v>
      </c>
      <c r="Y949">
        <v>946</v>
      </c>
      <c r="Z949" s="1"/>
      <c r="AC949" s="44"/>
      <c r="AD949">
        <f t="shared" si="314"/>
        <v>0</v>
      </c>
      <c r="AE949">
        <f>SUM($AD$4:AD949)</f>
        <v>1</v>
      </c>
      <c r="AF949" s="103" t="str">
        <f>IFERROR(VLOOKUP(AN949,Home!$C$8:$E$207,3,FALSE),"")</f>
        <v/>
      </c>
      <c r="AG949" s="103" t="str">
        <f>IFERROR(VLOOKUP(AN949,Home!$C$8:$E$207,2,FALSE),"")</f>
        <v/>
      </c>
      <c r="AH949" s="104" t="str">
        <f>IF(VLOOKUP(AE949,Home!$C$8:$I$207,6,FALSE)="","",VLOOKUP(AE949,Home!$C$8:$I$207,6,FALSE))</f>
        <v/>
      </c>
      <c r="AI949" s="104" t="e">
        <f t="shared" si="322"/>
        <v>#VALUE!</v>
      </c>
      <c r="AJ949" s="105" t="e">
        <f t="shared" si="315"/>
        <v>#VALUE!</v>
      </c>
      <c r="AK949" s="103" t="e">
        <f t="shared" si="308"/>
        <v>#VALUE!</v>
      </c>
      <c r="AL949" s="103" t="e">
        <f t="shared" si="316"/>
        <v>#VALUE!</v>
      </c>
      <c r="AN949" t="str">
        <f>IF(OR(VLOOKUP(AE949,Home!$C$8:$I$207,6,FALSE)="",VLOOKUP(AE949,Home!$C$8:$I$207,7,FALSE)=""),"FEJL",Baggrundsark!AE949)</f>
        <v>FEJL</v>
      </c>
      <c r="AO949">
        <f>IF(VLOOKUP(AE949,Home!$C$8:$N$207,12,FALSE)="Timelønnet",1,0)</f>
        <v>0</v>
      </c>
      <c r="AP949">
        <f>SUM($AO$4:AO949)*AO949</f>
        <v>0</v>
      </c>
      <c r="AQ949">
        <f t="shared" si="323"/>
        <v>1</v>
      </c>
      <c r="AR949" t="str">
        <f t="shared" si="323"/>
        <v/>
      </c>
      <c r="AS949" t="e">
        <f t="shared" si="317"/>
        <v>#VALUE!</v>
      </c>
      <c r="AT949" s="45" t="e">
        <f t="shared" si="324"/>
        <v>#VALUE!</v>
      </c>
      <c r="AU949">
        <f>VLOOKUP(AQ949,Home!$C$8:$J$207,8,FALSE)</f>
        <v>0</v>
      </c>
    </row>
    <row r="950" spans="1:47" x14ac:dyDescent="0.25">
      <c r="A950" s="6">
        <f t="shared" si="309"/>
        <v>0</v>
      </c>
      <c r="B950" s="6">
        <f t="shared" si="318"/>
        <v>0</v>
      </c>
      <c r="C950" s="6" t="str">
        <f t="shared" si="310"/>
        <v/>
      </c>
      <c r="D950" s="7">
        <f t="shared" si="311"/>
        <v>0</v>
      </c>
      <c r="E950" s="7">
        <f t="shared" si="319"/>
        <v>0</v>
      </c>
      <c r="F950" s="7" t="str">
        <f t="shared" si="312"/>
        <v/>
      </c>
      <c r="G950" s="6">
        <f t="shared" si="313"/>
        <v>0</v>
      </c>
      <c r="H950" s="6">
        <f t="shared" si="320"/>
        <v>0</v>
      </c>
      <c r="I950" s="6" t="str">
        <f t="shared" si="321"/>
        <v/>
      </c>
      <c r="J950" s="11">
        <v>947</v>
      </c>
      <c r="K950" s="11">
        <f>IF(IFERROR(VLOOKUP(J950,Home!$A$8:$B$1048576,1,FALSE),0)=0,0,1)</f>
        <v>0</v>
      </c>
      <c r="L950" s="129" t="e">
        <f>IF(VLOOKUP(O950,Home!$C$8:$R$207,6,FALSE)="","",VLOOKUP(O950,Home!$C$8:$R$207,6,FALSE))</f>
        <v>#N/A</v>
      </c>
      <c r="M950" s="129" t="e">
        <f t="shared" si="306"/>
        <v>#N/A</v>
      </c>
      <c r="N950" s="11">
        <f>SUM($K$4:K950)</f>
        <v>200</v>
      </c>
      <c r="O950" s="11" t="str">
        <f>IF(P950="","",IF(IFERROR(VLOOKUP(N950,Home!$C$8:$R$1048576,1,FALSE),"")=0,"",IFERROR(VLOOKUP(N950,Home!$C$8:$R$1048576,1,FALSE),"")))</f>
        <v/>
      </c>
      <c r="P950" s="11" t="str">
        <f>IF(IFERROR(VLOOKUP(W950,Home!$C$8:$R$1048576,3,FALSE),"")=0,"",IFERROR(VLOOKUP(W950,Home!$C$8:$R$1048576,3,FALSE),""))</f>
        <v/>
      </c>
      <c r="Q950" s="11" t="str">
        <f t="shared" si="305"/>
        <v/>
      </c>
      <c r="R950" s="130" t="e">
        <f>VLOOKUP(Q950,'Baggrund til lister'!$G$4:$H$15,2,FALSE)</f>
        <v>#N/A</v>
      </c>
      <c r="S950" s="11" t="str">
        <f t="shared" si="307"/>
        <v/>
      </c>
      <c r="T950" s="11" t="str">
        <f>IF(IFERROR(VLOOKUP(N950,Home!$C$8:$R$1048576,11,FALSE),"")=0,"",IFERROR(VLOOKUP(N950,Home!$C$8:$R$1048576,11,FALSE),""))</f>
        <v/>
      </c>
      <c r="U950" s="11" t="str">
        <f>IF(IFERROR(VLOOKUP(O950,Home!$C$8:$R$1048576,12,FALSE),"")=0,"",IFERROR(VLOOKUP(O950,Home!$C$8:$R$1048576,12,FALSE),""))</f>
        <v/>
      </c>
      <c r="V950" s="11" t="str">
        <f>IF(IFERROR(VLOOKUP(O950,Home!$C$8:$R$1048576,8,FALSE),"")=0,"",IFERROR(VLOOKUP(O950,Home!$C$8:$R$1048576,8,FALSE),""))</f>
        <v/>
      </c>
      <c r="W950" s="11" t="str">
        <f>IF(OR(VLOOKUP(N950,Home!$C$7:$I$207,6,FALSE)="",VLOOKUP(N950,Home!$C$7:$I$207,7,FALSE)=""),"FEJL",SUM(Baggrundsark!$K$4:K950))</f>
        <v>FEJL</v>
      </c>
      <c r="Y950">
        <v>947</v>
      </c>
      <c r="Z950" s="1"/>
      <c r="AC950" s="44"/>
      <c r="AD950">
        <f t="shared" si="314"/>
        <v>0</v>
      </c>
      <c r="AE950">
        <f>SUM($AD$4:AD950)</f>
        <v>1</v>
      </c>
      <c r="AF950" s="103" t="str">
        <f>IFERROR(VLOOKUP(AN950,Home!$C$8:$E$207,3,FALSE),"")</f>
        <v/>
      </c>
      <c r="AG950" s="103" t="str">
        <f>IFERROR(VLOOKUP(AN950,Home!$C$8:$E$207,2,FALSE),"")</f>
        <v/>
      </c>
      <c r="AH950" s="104" t="str">
        <f>IF(VLOOKUP(AE950,Home!$C$8:$I$207,6,FALSE)="","",VLOOKUP(AE950,Home!$C$8:$I$207,6,FALSE))</f>
        <v/>
      </c>
      <c r="AI950" s="104" t="e">
        <f t="shared" si="322"/>
        <v>#VALUE!</v>
      </c>
      <c r="AJ950" s="105" t="e">
        <f t="shared" si="315"/>
        <v>#VALUE!</v>
      </c>
      <c r="AK950" s="103" t="e">
        <f t="shared" si="308"/>
        <v>#VALUE!</v>
      </c>
      <c r="AL950" s="103" t="e">
        <f t="shared" si="316"/>
        <v>#VALUE!</v>
      </c>
      <c r="AN950" t="str">
        <f>IF(OR(VLOOKUP(AE950,Home!$C$8:$I$207,6,FALSE)="",VLOOKUP(AE950,Home!$C$8:$I$207,7,FALSE)=""),"FEJL",Baggrundsark!AE950)</f>
        <v>FEJL</v>
      </c>
      <c r="AO950">
        <f>IF(VLOOKUP(AE950,Home!$C$8:$N$207,12,FALSE)="Timelønnet",1,0)</f>
        <v>0</v>
      </c>
      <c r="AP950">
        <f>SUM($AO$4:AO950)*AO950</f>
        <v>0</v>
      </c>
      <c r="AQ950">
        <f t="shared" si="323"/>
        <v>1</v>
      </c>
      <c r="AR950" t="str">
        <f t="shared" si="323"/>
        <v/>
      </c>
      <c r="AS950" t="e">
        <f t="shared" si="317"/>
        <v>#VALUE!</v>
      </c>
      <c r="AT950" s="45" t="e">
        <f t="shared" si="324"/>
        <v>#VALUE!</v>
      </c>
      <c r="AU950">
        <f>VLOOKUP(AQ950,Home!$C$8:$J$207,8,FALSE)</f>
        <v>0</v>
      </c>
    </row>
    <row r="951" spans="1:47" x14ac:dyDescent="0.25">
      <c r="A951" s="6">
        <f t="shared" si="309"/>
        <v>0</v>
      </c>
      <c r="B951" s="6">
        <f t="shared" si="318"/>
        <v>0</v>
      </c>
      <c r="C951" s="6" t="str">
        <f t="shared" si="310"/>
        <v/>
      </c>
      <c r="D951" s="7">
        <f t="shared" si="311"/>
        <v>0</v>
      </c>
      <c r="E951" s="7">
        <f t="shared" si="319"/>
        <v>0</v>
      </c>
      <c r="F951" s="7" t="str">
        <f t="shared" si="312"/>
        <v/>
      </c>
      <c r="G951" s="6">
        <f t="shared" si="313"/>
        <v>0</v>
      </c>
      <c r="H951" s="6">
        <f t="shared" si="320"/>
        <v>0</v>
      </c>
      <c r="I951" s="6" t="str">
        <f t="shared" si="321"/>
        <v/>
      </c>
      <c r="J951" s="11">
        <v>948</v>
      </c>
      <c r="K951" s="11">
        <f>IF(IFERROR(VLOOKUP(J951,Home!$A$8:$B$1048576,1,FALSE),0)=0,0,1)</f>
        <v>0</v>
      </c>
      <c r="L951" s="129" t="e">
        <f>IF(VLOOKUP(O951,Home!$C$8:$R$207,6,FALSE)="","",VLOOKUP(O951,Home!$C$8:$R$207,6,FALSE))</f>
        <v>#N/A</v>
      </c>
      <c r="M951" s="129" t="e">
        <f t="shared" si="306"/>
        <v>#N/A</v>
      </c>
      <c r="N951" s="11">
        <f>SUM($K$4:K951)</f>
        <v>200</v>
      </c>
      <c r="O951" s="11" t="str">
        <f>IF(P951="","",IF(IFERROR(VLOOKUP(N951,Home!$C$8:$R$1048576,1,FALSE),"")=0,"",IFERROR(VLOOKUP(N951,Home!$C$8:$R$1048576,1,FALSE),"")))</f>
        <v/>
      </c>
      <c r="P951" s="11" t="str">
        <f>IF(IFERROR(VLOOKUP(W951,Home!$C$8:$R$1048576,3,FALSE),"")=0,"",IFERROR(VLOOKUP(W951,Home!$C$8:$R$1048576,3,FALSE),""))</f>
        <v/>
      </c>
      <c r="Q951" s="11" t="str">
        <f t="shared" si="305"/>
        <v/>
      </c>
      <c r="R951" s="130" t="e">
        <f>VLOOKUP(Q951,'Baggrund til lister'!$G$4:$H$15,2,FALSE)</f>
        <v>#N/A</v>
      </c>
      <c r="S951" s="11" t="str">
        <f t="shared" si="307"/>
        <v/>
      </c>
      <c r="T951" s="11" t="str">
        <f>IF(IFERROR(VLOOKUP(N951,Home!$C$8:$R$1048576,11,FALSE),"")=0,"",IFERROR(VLOOKUP(N951,Home!$C$8:$R$1048576,11,FALSE),""))</f>
        <v/>
      </c>
      <c r="U951" s="11" t="str">
        <f>IF(IFERROR(VLOOKUP(O951,Home!$C$8:$R$1048576,12,FALSE),"")=0,"",IFERROR(VLOOKUP(O951,Home!$C$8:$R$1048576,12,FALSE),""))</f>
        <v/>
      </c>
      <c r="V951" s="11" t="str">
        <f>IF(IFERROR(VLOOKUP(O951,Home!$C$8:$R$1048576,8,FALSE),"")=0,"",IFERROR(VLOOKUP(O951,Home!$C$8:$R$1048576,8,FALSE),""))</f>
        <v/>
      </c>
      <c r="W951" s="11" t="str">
        <f>IF(OR(VLOOKUP(N951,Home!$C$7:$I$207,6,FALSE)="",VLOOKUP(N951,Home!$C$7:$I$207,7,FALSE)=""),"FEJL",SUM(Baggrundsark!$K$4:K951))</f>
        <v>FEJL</v>
      </c>
      <c r="Y951">
        <v>948</v>
      </c>
      <c r="Z951" s="1"/>
      <c r="AC951" s="44"/>
      <c r="AD951">
        <f t="shared" si="314"/>
        <v>0</v>
      </c>
      <c r="AE951">
        <f>SUM($AD$4:AD951)</f>
        <v>1</v>
      </c>
      <c r="AF951" s="103" t="str">
        <f>IFERROR(VLOOKUP(AN951,Home!$C$8:$E$207,3,FALSE),"")</f>
        <v/>
      </c>
      <c r="AG951" s="103" t="str">
        <f>IFERROR(VLOOKUP(AN951,Home!$C$8:$E$207,2,FALSE),"")</f>
        <v/>
      </c>
      <c r="AH951" s="104" t="str">
        <f>IF(VLOOKUP(AE951,Home!$C$8:$I$207,6,FALSE)="","",VLOOKUP(AE951,Home!$C$8:$I$207,6,FALSE))</f>
        <v/>
      </c>
      <c r="AI951" s="104" t="e">
        <f t="shared" si="322"/>
        <v>#VALUE!</v>
      </c>
      <c r="AJ951" s="105" t="e">
        <f t="shared" si="315"/>
        <v>#VALUE!</v>
      </c>
      <c r="AK951" s="103" t="e">
        <f t="shared" si="308"/>
        <v>#VALUE!</v>
      </c>
      <c r="AL951" s="103" t="e">
        <f t="shared" si="316"/>
        <v>#VALUE!</v>
      </c>
      <c r="AN951" t="str">
        <f>IF(OR(VLOOKUP(AE951,Home!$C$8:$I$207,6,FALSE)="",VLOOKUP(AE951,Home!$C$8:$I$207,7,FALSE)=""),"FEJL",Baggrundsark!AE951)</f>
        <v>FEJL</v>
      </c>
      <c r="AO951">
        <f>IF(VLOOKUP(AE951,Home!$C$8:$N$207,12,FALSE)="Timelønnet",1,0)</f>
        <v>0</v>
      </c>
      <c r="AP951">
        <f>SUM($AO$4:AO951)*AO951</f>
        <v>0</v>
      </c>
      <c r="AQ951">
        <f t="shared" si="323"/>
        <v>1</v>
      </c>
      <c r="AR951" t="str">
        <f t="shared" si="323"/>
        <v/>
      </c>
      <c r="AS951" t="e">
        <f t="shared" si="317"/>
        <v>#VALUE!</v>
      </c>
      <c r="AT951" s="45" t="e">
        <f t="shared" si="324"/>
        <v>#VALUE!</v>
      </c>
      <c r="AU951">
        <f>VLOOKUP(AQ951,Home!$C$8:$J$207,8,FALSE)</f>
        <v>0</v>
      </c>
    </row>
    <row r="952" spans="1:47" x14ac:dyDescent="0.25">
      <c r="A952" s="6">
        <f t="shared" si="309"/>
        <v>0</v>
      </c>
      <c r="B952" s="6">
        <f t="shared" si="318"/>
        <v>0</v>
      </c>
      <c r="C952" s="6" t="str">
        <f t="shared" si="310"/>
        <v/>
      </c>
      <c r="D952" s="7">
        <f t="shared" si="311"/>
        <v>0</v>
      </c>
      <c r="E952" s="7">
        <f t="shared" si="319"/>
        <v>0</v>
      </c>
      <c r="F952" s="7" t="str">
        <f t="shared" si="312"/>
        <v/>
      </c>
      <c r="G952" s="6">
        <f t="shared" si="313"/>
        <v>0</v>
      </c>
      <c r="H952" s="6">
        <f t="shared" si="320"/>
        <v>0</v>
      </c>
      <c r="I952" s="6" t="str">
        <f t="shared" si="321"/>
        <v/>
      </c>
      <c r="J952" s="11">
        <v>949</v>
      </c>
      <c r="K952" s="11">
        <f>IF(IFERROR(VLOOKUP(J952,Home!$A$8:$B$1048576,1,FALSE),0)=0,0,1)</f>
        <v>0</v>
      </c>
      <c r="L952" s="129" t="e">
        <f>IF(VLOOKUP(O952,Home!$C$8:$R$207,6,FALSE)="","",VLOOKUP(O952,Home!$C$8:$R$207,6,FALSE))</f>
        <v>#N/A</v>
      </c>
      <c r="M952" s="129" t="e">
        <f t="shared" si="306"/>
        <v>#N/A</v>
      </c>
      <c r="N952" s="11">
        <f>SUM($K$4:K952)</f>
        <v>200</v>
      </c>
      <c r="O952" s="11" t="str">
        <f>IF(P952="","",IF(IFERROR(VLOOKUP(N952,Home!$C$8:$R$1048576,1,FALSE),"")=0,"",IFERROR(VLOOKUP(N952,Home!$C$8:$R$1048576,1,FALSE),"")))</f>
        <v/>
      </c>
      <c r="P952" s="11" t="str">
        <f>IF(IFERROR(VLOOKUP(W952,Home!$C$8:$R$1048576,3,FALSE),"")=0,"",IFERROR(VLOOKUP(W952,Home!$C$8:$R$1048576,3,FALSE),""))</f>
        <v/>
      </c>
      <c r="Q952" s="11" t="str">
        <f t="shared" si="305"/>
        <v/>
      </c>
      <c r="R952" s="130" t="e">
        <f>VLOOKUP(Q952,'Baggrund til lister'!$G$4:$H$15,2,FALSE)</f>
        <v>#N/A</v>
      </c>
      <c r="S952" s="11" t="str">
        <f t="shared" si="307"/>
        <v/>
      </c>
      <c r="T952" s="11" t="str">
        <f>IF(IFERROR(VLOOKUP(N952,Home!$C$8:$R$1048576,11,FALSE),"")=0,"",IFERROR(VLOOKUP(N952,Home!$C$8:$R$1048576,11,FALSE),""))</f>
        <v/>
      </c>
      <c r="U952" s="11" t="str">
        <f>IF(IFERROR(VLOOKUP(O952,Home!$C$8:$R$1048576,12,FALSE),"")=0,"",IFERROR(VLOOKUP(O952,Home!$C$8:$R$1048576,12,FALSE),""))</f>
        <v/>
      </c>
      <c r="V952" s="11" t="str">
        <f>IF(IFERROR(VLOOKUP(O952,Home!$C$8:$R$1048576,8,FALSE),"")=0,"",IFERROR(VLOOKUP(O952,Home!$C$8:$R$1048576,8,FALSE),""))</f>
        <v/>
      </c>
      <c r="W952" s="11" t="str">
        <f>IF(OR(VLOOKUP(N952,Home!$C$7:$I$207,6,FALSE)="",VLOOKUP(N952,Home!$C$7:$I$207,7,FALSE)=""),"FEJL",SUM(Baggrundsark!$K$4:K952))</f>
        <v>FEJL</v>
      </c>
      <c r="Y952">
        <v>949</v>
      </c>
      <c r="Z952" s="1"/>
      <c r="AC952" s="44"/>
      <c r="AD952">
        <f t="shared" si="314"/>
        <v>0</v>
      </c>
      <c r="AE952">
        <f>SUM($AD$4:AD952)</f>
        <v>1</v>
      </c>
      <c r="AF952" s="103" t="str">
        <f>IFERROR(VLOOKUP(AN952,Home!$C$8:$E$207,3,FALSE),"")</f>
        <v/>
      </c>
      <c r="AG952" s="103" t="str">
        <f>IFERROR(VLOOKUP(AN952,Home!$C$8:$E$207,2,FALSE),"")</f>
        <v/>
      </c>
      <c r="AH952" s="104" t="str">
        <f>IF(VLOOKUP(AE952,Home!$C$8:$I$207,6,FALSE)="","",VLOOKUP(AE952,Home!$C$8:$I$207,6,FALSE))</f>
        <v/>
      </c>
      <c r="AI952" s="104" t="e">
        <f t="shared" si="322"/>
        <v>#VALUE!</v>
      </c>
      <c r="AJ952" s="105" t="e">
        <f t="shared" si="315"/>
        <v>#VALUE!</v>
      </c>
      <c r="AK952" s="103" t="e">
        <f t="shared" si="308"/>
        <v>#VALUE!</v>
      </c>
      <c r="AL952" s="103" t="e">
        <f t="shared" si="316"/>
        <v>#VALUE!</v>
      </c>
      <c r="AN952" t="str">
        <f>IF(OR(VLOOKUP(AE952,Home!$C$8:$I$207,6,FALSE)="",VLOOKUP(AE952,Home!$C$8:$I$207,7,FALSE)=""),"FEJL",Baggrundsark!AE952)</f>
        <v>FEJL</v>
      </c>
      <c r="AO952">
        <f>IF(VLOOKUP(AE952,Home!$C$8:$N$207,12,FALSE)="Timelønnet",1,0)</f>
        <v>0</v>
      </c>
      <c r="AP952">
        <f>SUM($AO$4:AO952)*AO952</f>
        <v>0</v>
      </c>
      <c r="AQ952">
        <f t="shared" si="323"/>
        <v>1</v>
      </c>
      <c r="AR952" t="str">
        <f t="shared" si="323"/>
        <v/>
      </c>
      <c r="AS952" t="e">
        <f t="shared" si="317"/>
        <v>#VALUE!</v>
      </c>
      <c r="AT952" s="45" t="e">
        <f t="shared" si="324"/>
        <v>#VALUE!</v>
      </c>
      <c r="AU952">
        <f>VLOOKUP(AQ952,Home!$C$8:$J$207,8,FALSE)</f>
        <v>0</v>
      </c>
    </row>
    <row r="953" spans="1:47" x14ac:dyDescent="0.25">
      <c r="A953" s="6">
        <f t="shared" si="309"/>
        <v>0</v>
      </c>
      <c r="B953" s="6">
        <f t="shared" si="318"/>
        <v>0</v>
      </c>
      <c r="C953" s="6" t="str">
        <f t="shared" si="310"/>
        <v/>
      </c>
      <c r="D953" s="7">
        <f t="shared" si="311"/>
        <v>0</v>
      </c>
      <c r="E953" s="7">
        <f t="shared" si="319"/>
        <v>0</v>
      </c>
      <c r="F953" s="7" t="str">
        <f t="shared" si="312"/>
        <v/>
      </c>
      <c r="G953" s="6">
        <f t="shared" si="313"/>
        <v>0</v>
      </c>
      <c r="H953" s="6">
        <f t="shared" si="320"/>
        <v>0</v>
      </c>
      <c r="I953" s="6" t="str">
        <f t="shared" si="321"/>
        <v/>
      </c>
      <c r="J953" s="11">
        <v>950</v>
      </c>
      <c r="K953" s="11">
        <f>IF(IFERROR(VLOOKUP(J953,Home!$A$8:$B$1048576,1,FALSE),0)=0,0,1)</f>
        <v>0</v>
      </c>
      <c r="L953" s="129" t="e">
        <f>IF(VLOOKUP(O953,Home!$C$8:$R$207,6,FALSE)="","",VLOOKUP(O953,Home!$C$8:$R$207,6,FALSE))</f>
        <v>#N/A</v>
      </c>
      <c r="M953" s="129" t="e">
        <f t="shared" si="306"/>
        <v>#N/A</v>
      </c>
      <c r="N953" s="11">
        <f>SUM($K$4:K953)</f>
        <v>200</v>
      </c>
      <c r="O953" s="11" t="str">
        <f>IF(P953="","",IF(IFERROR(VLOOKUP(N953,Home!$C$8:$R$1048576,1,FALSE),"")=0,"",IFERROR(VLOOKUP(N953,Home!$C$8:$R$1048576,1,FALSE),"")))</f>
        <v/>
      </c>
      <c r="P953" s="11" t="str">
        <f>IF(IFERROR(VLOOKUP(W953,Home!$C$8:$R$1048576,3,FALSE),"")=0,"",IFERROR(VLOOKUP(W953,Home!$C$8:$R$1048576,3,FALSE),""))</f>
        <v/>
      </c>
      <c r="Q953" s="11" t="str">
        <f t="shared" ref="Q953:Q1016" si="325">IFERROR(MONTH(M953),"")</f>
        <v/>
      </c>
      <c r="R953" s="130" t="e">
        <f>VLOOKUP(Q953,'Baggrund til lister'!$G$4:$H$15,2,FALSE)</f>
        <v>#N/A</v>
      </c>
      <c r="S953" s="11" t="str">
        <f t="shared" si="307"/>
        <v/>
      </c>
      <c r="T953" s="11" t="str">
        <f>IF(IFERROR(VLOOKUP(N953,Home!$C$8:$R$1048576,11,FALSE),"")=0,"",IFERROR(VLOOKUP(N953,Home!$C$8:$R$1048576,11,FALSE),""))</f>
        <v/>
      </c>
      <c r="U953" s="11" t="str">
        <f>IF(IFERROR(VLOOKUP(O953,Home!$C$8:$R$1048576,12,FALSE),"")=0,"",IFERROR(VLOOKUP(O953,Home!$C$8:$R$1048576,12,FALSE),""))</f>
        <v/>
      </c>
      <c r="V953" s="11" t="str">
        <f>IF(IFERROR(VLOOKUP(O953,Home!$C$8:$R$1048576,8,FALSE),"")=0,"",IFERROR(VLOOKUP(O953,Home!$C$8:$R$1048576,8,FALSE),""))</f>
        <v/>
      </c>
      <c r="W953" s="11" t="str">
        <f>IF(OR(VLOOKUP(N953,Home!$C$7:$I$207,6,FALSE)="",VLOOKUP(N953,Home!$C$7:$I$207,7,FALSE)=""),"FEJL",SUM(Baggrundsark!$K$4:K953))</f>
        <v>FEJL</v>
      </c>
      <c r="Y953">
        <v>950</v>
      </c>
      <c r="Z953" s="1"/>
      <c r="AC953" s="44"/>
      <c r="AD953">
        <f t="shared" si="314"/>
        <v>0</v>
      </c>
      <c r="AE953">
        <f>SUM($AD$4:AD953)</f>
        <v>1</v>
      </c>
      <c r="AF953" s="103" t="str">
        <f>IFERROR(VLOOKUP(AN953,Home!$C$8:$E$207,3,FALSE),"")</f>
        <v/>
      </c>
      <c r="AG953" s="103" t="str">
        <f>IFERROR(VLOOKUP(AN953,Home!$C$8:$E$207,2,FALSE),"")</f>
        <v/>
      </c>
      <c r="AH953" s="104" t="str">
        <f>IF(VLOOKUP(AE953,Home!$C$8:$I$207,6,FALSE)="","",VLOOKUP(AE953,Home!$C$8:$I$207,6,FALSE))</f>
        <v/>
      </c>
      <c r="AI953" s="104" t="e">
        <f t="shared" si="322"/>
        <v>#VALUE!</v>
      </c>
      <c r="AJ953" s="105" t="e">
        <f t="shared" si="315"/>
        <v>#VALUE!</v>
      </c>
      <c r="AK953" s="103" t="e">
        <f t="shared" si="308"/>
        <v>#VALUE!</v>
      </c>
      <c r="AL953" s="103" t="e">
        <f t="shared" si="316"/>
        <v>#VALUE!</v>
      </c>
      <c r="AN953" t="str">
        <f>IF(OR(VLOOKUP(AE953,Home!$C$8:$I$207,6,FALSE)="",VLOOKUP(AE953,Home!$C$8:$I$207,7,FALSE)=""),"FEJL",Baggrundsark!AE953)</f>
        <v>FEJL</v>
      </c>
      <c r="AO953">
        <f>IF(VLOOKUP(AE953,Home!$C$8:$N$207,12,FALSE)="Timelønnet",1,0)</f>
        <v>0</v>
      </c>
      <c r="AP953">
        <f>SUM($AO$4:AO953)*AO953</f>
        <v>0</v>
      </c>
      <c r="AQ953">
        <f t="shared" si="323"/>
        <v>1</v>
      </c>
      <c r="AR953" t="str">
        <f t="shared" si="323"/>
        <v/>
      </c>
      <c r="AS953" t="e">
        <f t="shared" si="317"/>
        <v>#VALUE!</v>
      </c>
      <c r="AT953" s="45" t="e">
        <f t="shared" si="324"/>
        <v>#VALUE!</v>
      </c>
      <c r="AU953">
        <f>VLOOKUP(AQ953,Home!$C$8:$J$207,8,FALSE)</f>
        <v>0</v>
      </c>
    </row>
    <row r="954" spans="1:47" x14ac:dyDescent="0.25">
      <c r="A954" s="6">
        <f t="shared" si="309"/>
        <v>0</v>
      </c>
      <c r="B954" s="6">
        <f t="shared" si="318"/>
        <v>0</v>
      </c>
      <c r="C954" s="6" t="str">
        <f t="shared" si="310"/>
        <v/>
      </c>
      <c r="D954" s="7">
        <f t="shared" si="311"/>
        <v>0</v>
      </c>
      <c r="E954" s="7">
        <f t="shared" si="319"/>
        <v>0</v>
      </c>
      <c r="F954" s="7" t="str">
        <f t="shared" si="312"/>
        <v/>
      </c>
      <c r="G954" s="6">
        <f t="shared" si="313"/>
        <v>0</v>
      </c>
      <c r="H954" s="6">
        <f t="shared" si="320"/>
        <v>0</v>
      </c>
      <c r="I954" s="6" t="str">
        <f t="shared" si="321"/>
        <v/>
      </c>
      <c r="J954" s="11">
        <v>951</v>
      </c>
      <c r="K954" s="11">
        <f>IF(IFERROR(VLOOKUP(J954,Home!$A$8:$B$1048576,1,FALSE),0)=0,0,1)</f>
        <v>0</v>
      </c>
      <c r="L954" s="129" t="e">
        <f>IF(VLOOKUP(O954,Home!$C$8:$R$207,6,FALSE)="","",VLOOKUP(O954,Home!$C$8:$R$207,6,FALSE))</f>
        <v>#N/A</v>
      </c>
      <c r="M954" s="129" t="e">
        <f t="shared" si="306"/>
        <v>#N/A</v>
      </c>
      <c r="N954" s="11">
        <f>SUM($K$4:K954)</f>
        <v>200</v>
      </c>
      <c r="O954" s="11" t="str">
        <f>IF(P954="","",IF(IFERROR(VLOOKUP(N954,Home!$C$8:$R$1048576,1,FALSE),"")=0,"",IFERROR(VLOOKUP(N954,Home!$C$8:$R$1048576,1,FALSE),"")))</f>
        <v/>
      </c>
      <c r="P954" s="11" t="str">
        <f>IF(IFERROR(VLOOKUP(W954,Home!$C$8:$R$1048576,3,FALSE),"")=0,"",IFERROR(VLOOKUP(W954,Home!$C$8:$R$1048576,3,FALSE),""))</f>
        <v/>
      </c>
      <c r="Q954" s="11" t="str">
        <f t="shared" si="325"/>
        <v/>
      </c>
      <c r="R954" s="130" t="e">
        <f>VLOOKUP(Q954,'Baggrund til lister'!$G$4:$H$15,2,FALSE)</f>
        <v>#N/A</v>
      </c>
      <c r="S954" s="11" t="str">
        <f t="shared" si="307"/>
        <v/>
      </c>
      <c r="T954" s="11" t="str">
        <f>IF(IFERROR(VLOOKUP(N954,Home!$C$8:$R$1048576,11,FALSE),"")=0,"",IFERROR(VLOOKUP(N954,Home!$C$8:$R$1048576,11,FALSE),""))</f>
        <v/>
      </c>
      <c r="U954" s="11" t="str">
        <f>IF(IFERROR(VLOOKUP(O954,Home!$C$8:$R$1048576,12,FALSE),"")=0,"",IFERROR(VLOOKUP(O954,Home!$C$8:$R$1048576,12,FALSE),""))</f>
        <v/>
      </c>
      <c r="V954" s="11" t="str">
        <f>IF(IFERROR(VLOOKUP(O954,Home!$C$8:$R$1048576,8,FALSE),"")=0,"",IFERROR(VLOOKUP(O954,Home!$C$8:$R$1048576,8,FALSE),""))</f>
        <v/>
      </c>
      <c r="W954" s="11" t="str">
        <f>IF(OR(VLOOKUP(N954,Home!$C$7:$I$207,6,FALSE)="",VLOOKUP(N954,Home!$C$7:$I$207,7,FALSE)=""),"FEJL",SUM(Baggrundsark!$K$4:K954))</f>
        <v>FEJL</v>
      </c>
      <c r="Y954">
        <v>951</v>
      </c>
      <c r="Z954" s="1"/>
      <c r="AC954" s="44"/>
      <c r="AD954">
        <f t="shared" si="314"/>
        <v>0</v>
      </c>
      <c r="AE954">
        <f>SUM($AD$4:AD954)</f>
        <v>1</v>
      </c>
      <c r="AF954" s="103" t="str">
        <f>IFERROR(VLOOKUP(AN954,Home!$C$8:$E$207,3,FALSE),"")</f>
        <v/>
      </c>
      <c r="AG954" s="103" t="str">
        <f>IFERROR(VLOOKUP(AN954,Home!$C$8:$E$207,2,FALSE),"")</f>
        <v/>
      </c>
      <c r="AH954" s="104" t="str">
        <f>IF(VLOOKUP(AE954,Home!$C$8:$I$207,6,FALSE)="","",VLOOKUP(AE954,Home!$C$8:$I$207,6,FALSE))</f>
        <v/>
      </c>
      <c r="AI954" s="104" t="e">
        <f t="shared" si="322"/>
        <v>#VALUE!</v>
      </c>
      <c r="AJ954" s="105" t="e">
        <f t="shared" si="315"/>
        <v>#VALUE!</v>
      </c>
      <c r="AK954" s="103" t="e">
        <f t="shared" si="308"/>
        <v>#VALUE!</v>
      </c>
      <c r="AL954" s="103" t="e">
        <f t="shared" si="316"/>
        <v>#VALUE!</v>
      </c>
      <c r="AN954" t="str">
        <f>IF(OR(VLOOKUP(AE954,Home!$C$8:$I$207,6,FALSE)="",VLOOKUP(AE954,Home!$C$8:$I$207,7,FALSE)=""),"FEJL",Baggrundsark!AE954)</f>
        <v>FEJL</v>
      </c>
      <c r="AO954">
        <f>IF(VLOOKUP(AE954,Home!$C$8:$N$207,12,FALSE)="Timelønnet",1,0)</f>
        <v>0</v>
      </c>
      <c r="AP954">
        <f>SUM($AO$4:AO954)*AO954</f>
        <v>0</v>
      </c>
      <c r="AQ954">
        <f t="shared" si="323"/>
        <v>1</v>
      </c>
      <c r="AR954" t="str">
        <f t="shared" si="323"/>
        <v/>
      </c>
      <c r="AS954" t="e">
        <f t="shared" si="317"/>
        <v>#VALUE!</v>
      </c>
      <c r="AT954" s="45" t="e">
        <f t="shared" si="324"/>
        <v>#VALUE!</v>
      </c>
      <c r="AU954">
        <f>VLOOKUP(AQ954,Home!$C$8:$J$207,8,FALSE)</f>
        <v>0</v>
      </c>
    </row>
    <row r="955" spans="1:47" x14ac:dyDescent="0.25">
      <c r="A955" s="6">
        <f t="shared" si="309"/>
        <v>0</v>
      </c>
      <c r="B955" s="6">
        <f t="shared" si="318"/>
        <v>0</v>
      </c>
      <c r="C955" s="6" t="str">
        <f t="shared" si="310"/>
        <v/>
      </c>
      <c r="D955" s="7">
        <f t="shared" si="311"/>
        <v>0</v>
      </c>
      <c r="E955" s="7">
        <f t="shared" si="319"/>
        <v>0</v>
      </c>
      <c r="F955" s="7" t="str">
        <f t="shared" si="312"/>
        <v/>
      </c>
      <c r="G955" s="6">
        <f t="shared" si="313"/>
        <v>0</v>
      </c>
      <c r="H955" s="6">
        <f t="shared" si="320"/>
        <v>0</v>
      </c>
      <c r="I955" s="6" t="str">
        <f t="shared" si="321"/>
        <v/>
      </c>
      <c r="J955" s="11">
        <v>952</v>
      </c>
      <c r="K955" s="11">
        <f>IF(IFERROR(VLOOKUP(J955,Home!$A$8:$B$1048576,1,FALSE),0)=0,0,1)</f>
        <v>0</v>
      </c>
      <c r="L955" s="129" t="e">
        <f>IF(VLOOKUP(O955,Home!$C$8:$R$207,6,FALSE)="","",VLOOKUP(O955,Home!$C$8:$R$207,6,FALSE))</f>
        <v>#N/A</v>
      </c>
      <c r="M955" s="129" t="e">
        <f t="shared" si="306"/>
        <v>#N/A</v>
      </c>
      <c r="N955" s="11">
        <f>SUM($K$4:K955)</f>
        <v>200</v>
      </c>
      <c r="O955" s="11" t="str">
        <f>IF(P955="","",IF(IFERROR(VLOOKUP(N955,Home!$C$8:$R$1048576,1,FALSE),"")=0,"",IFERROR(VLOOKUP(N955,Home!$C$8:$R$1048576,1,FALSE),"")))</f>
        <v/>
      </c>
      <c r="P955" s="11" t="str">
        <f>IF(IFERROR(VLOOKUP(W955,Home!$C$8:$R$1048576,3,FALSE),"")=0,"",IFERROR(VLOOKUP(W955,Home!$C$8:$R$1048576,3,FALSE),""))</f>
        <v/>
      </c>
      <c r="Q955" s="11" t="str">
        <f t="shared" si="325"/>
        <v/>
      </c>
      <c r="R955" s="130" t="e">
        <f>VLOOKUP(Q955,'Baggrund til lister'!$G$4:$H$15,2,FALSE)</f>
        <v>#N/A</v>
      </c>
      <c r="S955" s="11" t="str">
        <f t="shared" si="307"/>
        <v/>
      </c>
      <c r="T955" s="11" t="str">
        <f>IF(IFERROR(VLOOKUP(N955,Home!$C$8:$R$1048576,11,FALSE),"")=0,"",IFERROR(VLOOKUP(N955,Home!$C$8:$R$1048576,11,FALSE),""))</f>
        <v/>
      </c>
      <c r="U955" s="11" t="str">
        <f>IF(IFERROR(VLOOKUP(O955,Home!$C$8:$R$1048576,12,FALSE),"")=0,"",IFERROR(VLOOKUP(O955,Home!$C$8:$R$1048576,12,FALSE),""))</f>
        <v/>
      </c>
      <c r="V955" s="11" t="str">
        <f>IF(IFERROR(VLOOKUP(O955,Home!$C$8:$R$1048576,8,FALSE),"")=0,"",IFERROR(VLOOKUP(O955,Home!$C$8:$R$1048576,8,FALSE),""))</f>
        <v/>
      </c>
      <c r="W955" s="11" t="str">
        <f>IF(OR(VLOOKUP(N955,Home!$C$7:$I$207,6,FALSE)="",VLOOKUP(N955,Home!$C$7:$I$207,7,FALSE)=""),"FEJL",SUM(Baggrundsark!$K$4:K955))</f>
        <v>FEJL</v>
      </c>
      <c r="Y955">
        <v>952</v>
      </c>
      <c r="Z955" s="1"/>
      <c r="AC955" s="44"/>
      <c r="AD955">
        <f t="shared" si="314"/>
        <v>0</v>
      </c>
      <c r="AE955">
        <f>SUM($AD$4:AD955)</f>
        <v>1</v>
      </c>
      <c r="AF955" s="103" t="str">
        <f>IFERROR(VLOOKUP(AN955,Home!$C$8:$E$207,3,FALSE),"")</f>
        <v/>
      </c>
      <c r="AG955" s="103" t="str">
        <f>IFERROR(VLOOKUP(AN955,Home!$C$8:$E$207,2,FALSE),"")</f>
        <v/>
      </c>
      <c r="AH955" s="104" t="str">
        <f>IF(VLOOKUP(AE955,Home!$C$8:$I$207,6,FALSE)="","",VLOOKUP(AE955,Home!$C$8:$I$207,6,FALSE))</f>
        <v/>
      </c>
      <c r="AI955" s="104" t="e">
        <f t="shared" si="322"/>
        <v>#VALUE!</v>
      </c>
      <c r="AJ955" s="105" t="e">
        <f t="shared" si="315"/>
        <v>#VALUE!</v>
      </c>
      <c r="AK955" s="103" t="e">
        <f t="shared" si="308"/>
        <v>#VALUE!</v>
      </c>
      <c r="AL955" s="103" t="e">
        <f t="shared" si="316"/>
        <v>#VALUE!</v>
      </c>
      <c r="AN955" t="str">
        <f>IF(OR(VLOOKUP(AE955,Home!$C$8:$I$207,6,FALSE)="",VLOOKUP(AE955,Home!$C$8:$I$207,7,FALSE)=""),"FEJL",Baggrundsark!AE955)</f>
        <v>FEJL</v>
      </c>
      <c r="AO955">
        <f>IF(VLOOKUP(AE955,Home!$C$8:$N$207,12,FALSE)="Timelønnet",1,0)</f>
        <v>0</v>
      </c>
      <c r="AP955">
        <f>SUM($AO$4:AO955)*AO955</f>
        <v>0</v>
      </c>
      <c r="AQ955">
        <f t="shared" si="323"/>
        <v>1</v>
      </c>
      <c r="AR955" t="str">
        <f t="shared" si="323"/>
        <v/>
      </c>
      <c r="AS955" t="e">
        <f t="shared" si="317"/>
        <v>#VALUE!</v>
      </c>
      <c r="AT955" s="45" t="e">
        <f t="shared" si="324"/>
        <v>#VALUE!</v>
      </c>
      <c r="AU955">
        <f>VLOOKUP(AQ955,Home!$C$8:$J$207,8,FALSE)</f>
        <v>0</v>
      </c>
    </row>
    <row r="956" spans="1:47" x14ac:dyDescent="0.25">
      <c r="A956" s="6">
        <f t="shared" si="309"/>
        <v>0</v>
      </c>
      <c r="B956" s="6">
        <f t="shared" si="318"/>
        <v>0</v>
      </c>
      <c r="C956" s="6" t="str">
        <f t="shared" si="310"/>
        <v/>
      </c>
      <c r="D956" s="7">
        <f t="shared" si="311"/>
        <v>0</v>
      </c>
      <c r="E956" s="7">
        <f t="shared" si="319"/>
        <v>0</v>
      </c>
      <c r="F956" s="7" t="str">
        <f t="shared" si="312"/>
        <v/>
      </c>
      <c r="G956" s="6">
        <f t="shared" si="313"/>
        <v>0</v>
      </c>
      <c r="H956" s="6">
        <f t="shared" si="320"/>
        <v>0</v>
      </c>
      <c r="I956" s="6" t="str">
        <f t="shared" si="321"/>
        <v/>
      </c>
      <c r="J956" s="11">
        <v>953</v>
      </c>
      <c r="K956" s="11">
        <f>IF(IFERROR(VLOOKUP(J956,Home!$A$8:$B$1048576,1,FALSE),0)=0,0,1)</f>
        <v>0</v>
      </c>
      <c r="L956" s="129" t="e">
        <f>IF(VLOOKUP(O956,Home!$C$8:$R$207,6,FALSE)="","",VLOOKUP(O956,Home!$C$8:$R$207,6,FALSE))</f>
        <v>#N/A</v>
      </c>
      <c r="M956" s="129" t="e">
        <f t="shared" si="306"/>
        <v>#N/A</v>
      </c>
      <c r="N956" s="11">
        <f>SUM($K$4:K956)</f>
        <v>200</v>
      </c>
      <c r="O956" s="11" t="str">
        <f>IF(P956="","",IF(IFERROR(VLOOKUP(N956,Home!$C$8:$R$1048576,1,FALSE),"")=0,"",IFERROR(VLOOKUP(N956,Home!$C$8:$R$1048576,1,FALSE),"")))</f>
        <v/>
      </c>
      <c r="P956" s="11" t="str">
        <f>IF(IFERROR(VLOOKUP(W956,Home!$C$8:$R$1048576,3,FALSE),"")=0,"",IFERROR(VLOOKUP(W956,Home!$C$8:$R$1048576,3,FALSE),""))</f>
        <v/>
      </c>
      <c r="Q956" s="11" t="str">
        <f t="shared" si="325"/>
        <v/>
      </c>
      <c r="R956" s="130" t="e">
        <f>VLOOKUP(Q956,'Baggrund til lister'!$G$4:$H$15,2,FALSE)</f>
        <v>#N/A</v>
      </c>
      <c r="S956" s="11" t="str">
        <f t="shared" si="307"/>
        <v/>
      </c>
      <c r="T956" s="11" t="str">
        <f>IF(IFERROR(VLOOKUP(N956,Home!$C$8:$R$1048576,11,FALSE),"")=0,"",IFERROR(VLOOKUP(N956,Home!$C$8:$R$1048576,11,FALSE),""))</f>
        <v/>
      </c>
      <c r="U956" s="11" t="str">
        <f>IF(IFERROR(VLOOKUP(O956,Home!$C$8:$R$1048576,12,FALSE),"")=0,"",IFERROR(VLOOKUP(O956,Home!$C$8:$R$1048576,12,FALSE),""))</f>
        <v/>
      </c>
      <c r="V956" s="11" t="str">
        <f>IF(IFERROR(VLOOKUP(O956,Home!$C$8:$R$1048576,8,FALSE),"")=0,"",IFERROR(VLOOKUP(O956,Home!$C$8:$R$1048576,8,FALSE),""))</f>
        <v/>
      </c>
      <c r="W956" s="11" t="str">
        <f>IF(OR(VLOOKUP(N956,Home!$C$7:$I$207,6,FALSE)="",VLOOKUP(N956,Home!$C$7:$I$207,7,FALSE)=""),"FEJL",SUM(Baggrundsark!$K$4:K956))</f>
        <v>FEJL</v>
      </c>
      <c r="Y956">
        <v>953</v>
      </c>
      <c r="Z956" s="1"/>
      <c r="AC956" s="44"/>
      <c r="AD956">
        <f t="shared" si="314"/>
        <v>0</v>
      </c>
      <c r="AE956">
        <f>SUM($AD$4:AD956)</f>
        <v>1</v>
      </c>
      <c r="AF956" s="103" t="str">
        <f>IFERROR(VLOOKUP(AN956,Home!$C$8:$E$207,3,FALSE),"")</f>
        <v/>
      </c>
      <c r="AG956" s="103" t="str">
        <f>IFERROR(VLOOKUP(AN956,Home!$C$8:$E$207,2,FALSE),"")</f>
        <v/>
      </c>
      <c r="AH956" s="104" t="str">
        <f>IF(VLOOKUP(AE956,Home!$C$8:$I$207,6,FALSE)="","",VLOOKUP(AE956,Home!$C$8:$I$207,6,FALSE))</f>
        <v/>
      </c>
      <c r="AI956" s="104" t="e">
        <f t="shared" si="322"/>
        <v>#VALUE!</v>
      </c>
      <c r="AJ956" s="105" t="e">
        <f t="shared" si="315"/>
        <v>#VALUE!</v>
      </c>
      <c r="AK956" s="103" t="e">
        <f t="shared" si="308"/>
        <v>#VALUE!</v>
      </c>
      <c r="AL956" s="103" t="e">
        <f t="shared" si="316"/>
        <v>#VALUE!</v>
      </c>
      <c r="AN956" t="str">
        <f>IF(OR(VLOOKUP(AE956,Home!$C$8:$I$207,6,FALSE)="",VLOOKUP(AE956,Home!$C$8:$I$207,7,FALSE)=""),"FEJL",Baggrundsark!AE956)</f>
        <v>FEJL</v>
      </c>
      <c r="AO956">
        <f>IF(VLOOKUP(AE956,Home!$C$8:$N$207,12,FALSE)="Timelønnet",1,0)</f>
        <v>0</v>
      </c>
      <c r="AP956">
        <f>SUM($AO$4:AO956)*AO956</f>
        <v>0</v>
      </c>
      <c r="AQ956">
        <f t="shared" si="323"/>
        <v>1</v>
      </c>
      <c r="AR956" t="str">
        <f t="shared" si="323"/>
        <v/>
      </c>
      <c r="AS956" t="e">
        <f t="shared" si="317"/>
        <v>#VALUE!</v>
      </c>
      <c r="AT956" s="45" t="e">
        <f t="shared" si="324"/>
        <v>#VALUE!</v>
      </c>
      <c r="AU956">
        <f>VLOOKUP(AQ956,Home!$C$8:$J$207,8,FALSE)</f>
        <v>0</v>
      </c>
    </row>
    <row r="957" spans="1:47" x14ac:dyDescent="0.25">
      <c r="A957" s="6">
        <f t="shared" si="309"/>
        <v>0</v>
      </c>
      <c r="B957" s="6">
        <f t="shared" si="318"/>
        <v>0</v>
      </c>
      <c r="C957" s="6" t="str">
        <f t="shared" si="310"/>
        <v/>
      </c>
      <c r="D957" s="7">
        <f t="shared" si="311"/>
        <v>0</v>
      </c>
      <c r="E957" s="7">
        <f t="shared" si="319"/>
        <v>0</v>
      </c>
      <c r="F957" s="7" t="str">
        <f t="shared" si="312"/>
        <v/>
      </c>
      <c r="G957" s="6">
        <f t="shared" si="313"/>
        <v>0</v>
      </c>
      <c r="H957" s="6">
        <f t="shared" si="320"/>
        <v>0</v>
      </c>
      <c r="I957" s="6" t="str">
        <f t="shared" si="321"/>
        <v/>
      </c>
      <c r="J957" s="11">
        <v>954</v>
      </c>
      <c r="K957" s="11">
        <f>IF(IFERROR(VLOOKUP(J957,Home!$A$8:$B$1048576,1,FALSE),0)=0,0,1)</f>
        <v>0</v>
      </c>
      <c r="L957" s="129" t="e">
        <f>IF(VLOOKUP(O957,Home!$C$8:$R$207,6,FALSE)="","",VLOOKUP(O957,Home!$C$8:$R$207,6,FALSE))</f>
        <v>#N/A</v>
      </c>
      <c r="M957" s="129" t="e">
        <f t="shared" si="306"/>
        <v>#N/A</v>
      </c>
      <c r="N957" s="11">
        <f>SUM($K$4:K957)</f>
        <v>200</v>
      </c>
      <c r="O957" s="11" t="str">
        <f>IF(P957="","",IF(IFERROR(VLOOKUP(N957,Home!$C$8:$R$1048576,1,FALSE),"")=0,"",IFERROR(VLOOKUP(N957,Home!$C$8:$R$1048576,1,FALSE),"")))</f>
        <v/>
      </c>
      <c r="P957" s="11" t="str">
        <f>IF(IFERROR(VLOOKUP(W957,Home!$C$8:$R$1048576,3,FALSE),"")=0,"",IFERROR(VLOOKUP(W957,Home!$C$8:$R$1048576,3,FALSE),""))</f>
        <v/>
      </c>
      <c r="Q957" s="11" t="str">
        <f t="shared" si="325"/>
        <v/>
      </c>
      <c r="R957" s="130" t="e">
        <f>VLOOKUP(Q957,'Baggrund til lister'!$G$4:$H$15,2,FALSE)</f>
        <v>#N/A</v>
      </c>
      <c r="S957" s="11" t="str">
        <f t="shared" si="307"/>
        <v/>
      </c>
      <c r="T957" s="11" t="str">
        <f>IF(IFERROR(VLOOKUP(N957,Home!$C$8:$R$1048576,11,FALSE),"")=0,"",IFERROR(VLOOKUP(N957,Home!$C$8:$R$1048576,11,FALSE),""))</f>
        <v/>
      </c>
      <c r="U957" s="11" t="str">
        <f>IF(IFERROR(VLOOKUP(O957,Home!$C$8:$R$1048576,12,FALSE),"")=0,"",IFERROR(VLOOKUP(O957,Home!$C$8:$R$1048576,12,FALSE),""))</f>
        <v/>
      </c>
      <c r="V957" s="11" t="str">
        <f>IF(IFERROR(VLOOKUP(O957,Home!$C$8:$R$1048576,8,FALSE),"")=0,"",IFERROR(VLOOKUP(O957,Home!$C$8:$R$1048576,8,FALSE),""))</f>
        <v/>
      </c>
      <c r="W957" s="11" t="str">
        <f>IF(OR(VLOOKUP(N957,Home!$C$7:$I$207,6,FALSE)="",VLOOKUP(N957,Home!$C$7:$I$207,7,FALSE)=""),"FEJL",SUM(Baggrundsark!$K$4:K957))</f>
        <v>FEJL</v>
      </c>
      <c r="Y957">
        <v>954</v>
      </c>
      <c r="Z957" s="1"/>
      <c r="AC957" s="44"/>
      <c r="AD957">
        <f t="shared" si="314"/>
        <v>0</v>
      </c>
      <c r="AE957">
        <f>SUM($AD$4:AD957)</f>
        <v>1</v>
      </c>
      <c r="AF957" s="103" t="str">
        <f>IFERROR(VLOOKUP(AN957,Home!$C$8:$E$207,3,FALSE),"")</f>
        <v/>
      </c>
      <c r="AG957" s="103" t="str">
        <f>IFERROR(VLOOKUP(AN957,Home!$C$8:$E$207,2,FALSE),"")</f>
        <v/>
      </c>
      <c r="AH957" s="104" t="str">
        <f>IF(VLOOKUP(AE957,Home!$C$8:$I$207,6,FALSE)="","",VLOOKUP(AE957,Home!$C$8:$I$207,6,FALSE))</f>
        <v/>
      </c>
      <c r="AI957" s="104" t="e">
        <f t="shared" si="322"/>
        <v>#VALUE!</v>
      </c>
      <c r="AJ957" s="105" t="e">
        <f t="shared" si="315"/>
        <v>#VALUE!</v>
      </c>
      <c r="AK957" s="103" t="e">
        <f t="shared" si="308"/>
        <v>#VALUE!</v>
      </c>
      <c r="AL957" s="103" t="e">
        <f t="shared" si="316"/>
        <v>#VALUE!</v>
      </c>
      <c r="AN957" t="str">
        <f>IF(OR(VLOOKUP(AE957,Home!$C$8:$I$207,6,FALSE)="",VLOOKUP(AE957,Home!$C$8:$I$207,7,FALSE)=""),"FEJL",Baggrundsark!AE957)</f>
        <v>FEJL</v>
      </c>
      <c r="AO957">
        <f>IF(VLOOKUP(AE957,Home!$C$8:$N$207,12,FALSE)="Timelønnet",1,0)</f>
        <v>0</v>
      </c>
      <c r="AP957">
        <f>SUM($AO$4:AO957)*AO957</f>
        <v>0</v>
      </c>
      <c r="AQ957">
        <f t="shared" si="323"/>
        <v>1</v>
      </c>
      <c r="AR957" t="str">
        <f t="shared" si="323"/>
        <v/>
      </c>
      <c r="AS957" t="e">
        <f t="shared" si="317"/>
        <v>#VALUE!</v>
      </c>
      <c r="AT957" s="45" t="e">
        <f t="shared" si="324"/>
        <v>#VALUE!</v>
      </c>
      <c r="AU957">
        <f>VLOOKUP(AQ957,Home!$C$8:$J$207,8,FALSE)</f>
        <v>0</v>
      </c>
    </row>
    <row r="958" spans="1:47" x14ac:dyDescent="0.25">
      <c r="A958" s="6">
        <f t="shared" si="309"/>
        <v>0</v>
      </c>
      <c r="B958" s="6">
        <f t="shared" si="318"/>
        <v>0</v>
      </c>
      <c r="C958" s="6" t="str">
        <f t="shared" si="310"/>
        <v/>
      </c>
      <c r="D958" s="7">
        <f t="shared" si="311"/>
        <v>0</v>
      </c>
      <c r="E958" s="7">
        <f t="shared" si="319"/>
        <v>0</v>
      </c>
      <c r="F958" s="7" t="str">
        <f t="shared" si="312"/>
        <v/>
      </c>
      <c r="G958" s="6">
        <f t="shared" si="313"/>
        <v>0</v>
      </c>
      <c r="H958" s="6">
        <f t="shared" si="320"/>
        <v>0</v>
      </c>
      <c r="I958" s="6" t="str">
        <f t="shared" si="321"/>
        <v/>
      </c>
      <c r="J958" s="11">
        <v>955</v>
      </c>
      <c r="K958" s="11">
        <f>IF(IFERROR(VLOOKUP(J958,Home!$A$8:$B$1048576,1,FALSE),0)=0,0,1)</f>
        <v>0</v>
      </c>
      <c r="L958" s="129" t="e">
        <f>IF(VLOOKUP(O958,Home!$C$8:$R$207,6,FALSE)="","",VLOOKUP(O958,Home!$C$8:$R$207,6,FALSE))</f>
        <v>#N/A</v>
      </c>
      <c r="M958" s="129" t="e">
        <f t="shared" si="306"/>
        <v>#N/A</v>
      </c>
      <c r="N958" s="11">
        <f>SUM($K$4:K958)</f>
        <v>200</v>
      </c>
      <c r="O958" s="11" t="str">
        <f>IF(P958="","",IF(IFERROR(VLOOKUP(N958,Home!$C$8:$R$1048576,1,FALSE),"")=0,"",IFERROR(VLOOKUP(N958,Home!$C$8:$R$1048576,1,FALSE),"")))</f>
        <v/>
      </c>
      <c r="P958" s="11" t="str">
        <f>IF(IFERROR(VLOOKUP(W958,Home!$C$8:$R$1048576,3,FALSE),"")=0,"",IFERROR(VLOOKUP(W958,Home!$C$8:$R$1048576,3,FALSE),""))</f>
        <v/>
      </c>
      <c r="Q958" s="11" t="str">
        <f t="shared" si="325"/>
        <v/>
      </c>
      <c r="R958" s="130" t="e">
        <f>VLOOKUP(Q958,'Baggrund til lister'!$G$4:$H$15,2,FALSE)</f>
        <v>#N/A</v>
      </c>
      <c r="S958" s="11" t="str">
        <f t="shared" si="307"/>
        <v/>
      </c>
      <c r="T958" s="11" t="str">
        <f>IF(IFERROR(VLOOKUP(N958,Home!$C$8:$R$1048576,11,FALSE),"")=0,"",IFERROR(VLOOKUP(N958,Home!$C$8:$R$1048576,11,FALSE),""))</f>
        <v/>
      </c>
      <c r="U958" s="11" t="str">
        <f>IF(IFERROR(VLOOKUP(O958,Home!$C$8:$R$1048576,12,FALSE),"")=0,"",IFERROR(VLOOKUP(O958,Home!$C$8:$R$1048576,12,FALSE),""))</f>
        <v/>
      </c>
      <c r="V958" s="11" t="str">
        <f>IF(IFERROR(VLOOKUP(O958,Home!$C$8:$R$1048576,8,FALSE),"")=0,"",IFERROR(VLOOKUP(O958,Home!$C$8:$R$1048576,8,FALSE),""))</f>
        <v/>
      </c>
      <c r="W958" s="11" t="str">
        <f>IF(OR(VLOOKUP(N958,Home!$C$7:$I$207,6,FALSE)="",VLOOKUP(N958,Home!$C$7:$I$207,7,FALSE)=""),"FEJL",SUM(Baggrundsark!$K$4:K958))</f>
        <v>FEJL</v>
      </c>
      <c r="Y958">
        <v>955</v>
      </c>
      <c r="Z958" s="1"/>
      <c r="AC958" s="44"/>
      <c r="AD958">
        <f t="shared" si="314"/>
        <v>0</v>
      </c>
      <c r="AE958">
        <f>SUM($AD$4:AD958)</f>
        <v>1</v>
      </c>
      <c r="AF958" s="103" t="str">
        <f>IFERROR(VLOOKUP(AN958,Home!$C$8:$E$207,3,FALSE),"")</f>
        <v/>
      </c>
      <c r="AG958" s="103" t="str">
        <f>IFERROR(VLOOKUP(AN958,Home!$C$8:$E$207,2,FALSE),"")</f>
        <v/>
      </c>
      <c r="AH958" s="104" t="str">
        <f>IF(VLOOKUP(AE958,Home!$C$8:$I$207,6,FALSE)="","",VLOOKUP(AE958,Home!$C$8:$I$207,6,FALSE))</f>
        <v/>
      </c>
      <c r="AI958" s="104" t="e">
        <f t="shared" si="322"/>
        <v>#VALUE!</v>
      </c>
      <c r="AJ958" s="105" t="e">
        <f t="shared" si="315"/>
        <v>#VALUE!</v>
      </c>
      <c r="AK958" s="103" t="e">
        <f t="shared" si="308"/>
        <v>#VALUE!</v>
      </c>
      <c r="AL958" s="103" t="e">
        <f t="shared" si="316"/>
        <v>#VALUE!</v>
      </c>
      <c r="AN958" t="str">
        <f>IF(OR(VLOOKUP(AE958,Home!$C$8:$I$207,6,FALSE)="",VLOOKUP(AE958,Home!$C$8:$I$207,7,FALSE)=""),"FEJL",Baggrundsark!AE958)</f>
        <v>FEJL</v>
      </c>
      <c r="AO958">
        <f>IF(VLOOKUP(AE958,Home!$C$8:$N$207,12,FALSE)="Timelønnet",1,0)</f>
        <v>0</v>
      </c>
      <c r="AP958">
        <f>SUM($AO$4:AO958)*AO958</f>
        <v>0</v>
      </c>
      <c r="AQ958">
        <f t="shared" si="323"/>
        <v>1</v>
      </c>
      <c r="AR958" t="str">
        <f t="shared" si="323"/>
        <v/>
      </c>
      <c r="AS958" t="e">
        <f t="shared" si="317"/>
        <v>#VALUE!</v>
      </c>
      <c r="AT958" s="45" t="e">
        <f t="shared" si="324"/>
        <v>#VALUE!</v>
      </c>
      <c r="AU958">
        <f>VLOOKUP(AQ958,Home!$C$8:$J$207,8,FALSE)</f>
        <v>0</v>
      </c>
    </row>
    <row r="959" spans="1:47" x14ac:dyDescent="0.25">
      <c r="A959" s="6">
        <f t="shared" si="309"/>
        <v>0</v>
      </c>
      <c r="B959" s="6">
        <f t="shared" si="318"/>
        <v>0</v>
      </c>
      <c r="C959" s="6" t="str">
        <f t="shared" si="310"/>
        <v/>
      </c>
      <c r="D959" s="7">
        <f t="shared" si="311"/>
        <v>0</v>
      </c>
      <c r="E959" s="7">
        <f t="shared" si="319"/>
        <v>0</v>
      </c>
      <c r="F959" s="7" t="str">
        <f t="shared" si="312"/>
        <v/>
      </c>
      <c r="G959" s="6">
        <f t="shared" si="313"/>
        <v>0</v>
      </c>
      <c r="H959" s="6">
        <f t="shared" si="320"/>
        <v>0</v>
      </c>
      <c r="I959" s="6" t="str">
        <f t="shared" si="321"/>
        <v/>
      </c>
      <c r="J959" s="11">
        <v>956</v>
      </c>
      <c r="K959" s="11">
        <f>IF(IFERROR(VLOOKUP(J959,Home!$A$8:$B$1048576,1,FALSE),0)=0,0,1)</f>
        <v>0</v>
      </c>
      <c r="L959" s="129" t="e">
        <f>IF(VLOOKUP(O959,Home!$C$8:$R$207,6,FALSE)="","",VLOOKUP(O959,Home!$C$8:$R$207,6,FALSE))</f>
        <v>#N/A</v>
      </c>
      <c r="M959" s="129" t="e">
        <f t="shared" si="306"/>
        <v>#N/A</v>
      </c>
      <c r="N959" s="11">
        <f>SUM($K$4:K959)</f>
        <v>200</v>
      </c>
      <c r="O959" s="11" t="str">
        <f>IF(P959="","",IF(IFERROR(VLOOKUP(N959,Home!$C$8:$R$1048576,1,FALSE),"")=0,"",IFERROR(VLOOKUP(N959,Home!$C$8:$R$1048576,1,FALSE),"")))</f>
        <v/>
      </c>
      <c r="P959" s="11" t="str">
        <f>IF(IFERROR(VLOOKUP(W959,Home!$C$8:$R$1048576,3,FALSE),"")=0,"",IFERROR(VLOOKUP(W959,Home!$C$8:$R$1048576,3,FALSE),""))</f>
        <v/>
      </c>
      <c r="Q959" s="11" t="str">
        <f t="shared" si="325"/>
        <v/>
      </c>
      <c r="R959" s="130" t="e">
        <f>VLOOKUP(Q959,'Baggrund til lister'!$G$4:$H$15,2,FALSE)</f>
        <v>#N/A</v>
      </c>
      <c r="S959" s="11" t="str">
        <f t="shared" si="307"/>
        <v/>
      </c>
      <c r="T959" s="11" t="str">
        <f>IF(IFERROR(VLOOKUP(N959,Home!$C$8:$R$1048576,11,FALSE),"")=0,"",IFERROR(VLOOKUP(N959,Home!$C$8:$R$1048576,11,FALSE),""))</f>
        <v/>
      </c>
      <c r="U959" s="11" t="str">
        <f>IF(IFERROR(VLOOKUP(O959,Home!$C$8:$R$1048576,12,FALSE),"")=0,"",IFERROR(VLOOKUP(O959,Home!$C$8:$R$1048576,12,FALSE),""))</f>
        <v/>
      </c>
      <c r="V959" s="11" t="str">
        <f>IF(IFERROR(VLOOKUP(O959,Home!$C$8:$R$1048576,8,FALSE),"")=0,"",IFERROR(VLOOKUP(O959,Home!$C$8:$R$1048576,8,FALSE),""))</f>
        <v/>
      </c>
      <c r="W959" s="11" t="str">
        <f>IF(OR(VLOOKUP(N959,Home!$C$7:$I$207,6,FALSE)="",VLOOKUP(N959,Home!$C$7:$I$207,7,FALSE)=""),"FEJL",SUM(Baggrundsark!$K$4:K959))</f>
        <v>FEJL</v>
      </c>
      <c r="Y959">
        <v>956</v>
      </c>
      <c r="Z959" s="1"/>
      <c r="AC959" s="44"/>
      <c r="AD959">
        <f t="shared" si="314"/>
        <v>0</v>
      </c>
      <c r="AE959">
        <f>SUM($AD$4:AD959)</f>
        <v>1</v>
      </c>
      <c r="AF959" s="103" t="str">
        <f>IFERROR(VLOOKUP(AN959,Home!$C$8:$E$207,3,FALSE),"")</f>
        <v/>
      </c>
      <c r="AG959" s="103" t="str">
        <f>IFERROR(VLOOKUP(AN959,Home!$C$8:$E$207,2,FALSE),"")</f>
        <v/>
      </c>
      <c r="AH959" s="104" t="str">
        <f>IF(VLOOKUP(AE959,Home!$C$8:$I$207,6,FALSE)="","",VLOOKUP(AE959,Home!$C$8:$I$207,6,FALSE))</f>
        <v/>
      </c>
      <c r="AI959" s="104" t="e">
        <f t="shared" si="322"/>
        <v>#VALUE!</v>
      </c>
      <c r="AJ959" s="105" t="e">
        <f t="shared" si="315"/>
        <v>#VALUE!</v>
      </c>
      <c r="AK959" s="103" t="e">
        <f t="shared" si="308"/>
        <v>#VALUE!</v>
      </c>
      <c r="AL959" s="103" t="e">
        <f t="shared" si="316"/>
        <v>#VALUE!</v>
      </c>
      <c r="AN959" t="str">
        <f>IF(OR(VLOOKUP(AE959,Home!$C$8:$I$207,6,FALSE)="",VLOOKUP(AE959,Home!$C$8:$I$207,7,FALSE)=""),"FEJL",Baggrundsark!AE959)</f>
        <v>FEJL</v>
      </c>
      <c r="AO959">
        <f>IF(VLOOKUP(AE959,Home!$C$8:$N$207,12,FALSE)="Timelønnet",1,0)</f>
        <v>0</v>
      </c>
      <c r="AP959">
        <f>SUM($AO$4:AO959)*AO959</f>
        <v>0</v>
      </c>
      <c r="AQ959">
        <f t="shared" si="323"/>
        <v>1</v>
      </c>
      <c r="AR959" t="str">
        <f t="shared" si="323"/>
        <v/>
      </c>
      <c r="AS959" t="e">
        <f t="shared" si="317"/>
        <v>#VALUE!</v>
      </c>
      <c r="AT959" s="45" t="e">
        <f t="shared" si="324"/>
        <v>#VALUE!</v>
      </c>
      <c r="AU959">
        <f>VLOOKUP(AQ959,Home!$C$8:$J$207,8,FALSE)</f>
        <v>0</v>
      </c>
    </row>
    <row r="960" spans="1:47" x14ac:dyDescent="0.25">
      <c r="A960" s="6">
        <f t="shared" si="309"/>
        <v>0</v>
      </c>
      <c r="B960" s="6">
        <f t="shared" si="318"/>
        <v>0</v>
      </c>
      <c r="C960" s="6" t="str">
        <f t="shared" si="310"/>
        <v/>
      </c>
      <c r="D960" s="7">
        <f t="shared" si="311"/>
        <v>0</v>
      </c>
      <c r="E960" s="7">
        <f t="shared" si="319"/>
        <v>0</v>
      </c>
      <c r="F960" s="7" t="str">
        <f t="shared" si="312"/>
        <v/>
      </c>
      <c r="G960" s="6">
        <f t="shared" si="313"/>
        <v>0</v>
      </c>
      <c r="H960" s="6">
        <f t="shared" si="320"/>
        <v>0</v>
      </c>
      <c r="I960" s="6" t="str">
        <f t="shared" si="321"/>
        <v/>
      </c>
      <c r="J960" s="11">
        <v>957</v>
      </c>
      <c r="K960" s="11">
        <f>IF(IFERROR(VLOOKUP(J960,Home!$A$8:$B$1048576,1,FALSE),0)=0,0,1)</f>
        <v>0</v>
      </c>
      <c r="L960" s="129" t="e">
        <f>IF(VLOOKUP(O960,Home!$C$8:$R$207,6,FALSE)="","",VLOOKUP(O960,Home!$C$8:$R$207,6,FALSE))</f>
        <v>#N/A</v>
      </c>
      <c r="M960" s="129" t="e">
        <f t="shared" si="306"/>
        <v>#N/A</v>
      </c>
      <c r="N960" s="11">
        <f>SUM($K$4:K960)</f>
        <v>200</v>
      </c>
      <c r="O960" s="11" t="str">
        <f>IF(P960="","",IF(IFERROR(VLOOKUP(N960,Home!$C$8:$R$1048576,1,FALSE),"")=0,"",IFERROR(VLOOKUP(N960,Home!$C$8:$R$1048576,1,FALSE),"")))</f>
        <v/>
      </c>
      <c r="P960" s="11" t="str">
        <f>IF(IFERROR(VLOOKUP(W960,Home!$C$8:$R$1048576,3,FALSE),"")=0,"",IFERROR(VLOOKUP(W960,Home!$C$8:$R$1048576,3,FALSE),""))</f>
        <v/>
      </c>
      <c r="Q960" s="11" t="str">
        <f t="shared" si="325"/>
        <v/>
      </c>
      <c r="R960" s="130" t="e">
        <f>VLOOKUP(Q960,'Baggrund til lister'!$G$4:$H$15,2,FALSE)</f>
        <v>#N/A</v>
      </c>
      <c r="S960" s="11" t="str">
        <f t="shared" si="307"/>
        <v/>
      </c>
      <c r="T960" s="11" t="str">
        <f>IF(IFERROR(VLOOKUP(N960,Home!$C$8:$R$1048576,11,FALSE),"")=0,"",IFERROR(VLOOKUP(N960,Home!$C$8:$R$1048576,11,FALSE),""))</f>
        <v/>
      </c>
      <c r="U960" s="11" t="str">
        <f>IF(IFERROR(VLOOKUP(O960,Home!$C$8:$R$1048576,12,FALSE),"")=0,"",IFERROR(VLOOKUP(O960,Home!$C$8:$R$1048576,12,FALSE),""))</f>
        <v/>
      </c>
      <c r="V960" s="11" t="str">
        <f>IF(IFERROR(VLOOKUP(O960,Home!$C$8:$R$1048576,8,FALSE),"")=0,"",IFERROR(VLOOKUP(O960,Home!$C$8:$R$1048576,8,FALSE),""))</f>
        <v/>
      </c>
      <c r="W960" s="11" t="str">
        <f>IF(OR(VLOOKUP(N960,Home!$C$7:$I$207,6,FALSE)="",VLOOKUP(N960,Home!$C$7:$I$207,7,FALSE)=""),"FEJL",SUM(Baggrundsark!$K$4:K960))</f>
        <v>FEJL</v>
      </c>
      <c r="Y960">
        <v>957</v>
      </c>
      <c r="Z960" s="1"/>
      <c r="AC960" s="44"/>
      <c r="AD960">
        <f t="shared" si="314"/>
        <v>0</v>
      </c>
      <c r="AE960">
        <f>SUM($AD$4:AD960)</f>
        <v>1</v>
      </c>
      <c r="AF960" s="103" t="str">
        <f>IFERROR(VLOOKUP(AN960,Home!$C$8:$E$207,3,FALSE),"")</f>
        <v/>
      </c>
      <c r="AG960" s="103" t="str">
        <f>IFERROR(VLOOKUP(AN960,Home!$C$8:$E$207,2,FALSE),"")</f>
        <v/>
      </c>
      <c r="AH960" s="104" t="str">
        <f>IF(VLOOKUP(AE960,Home!$C$8:$I$207,6,FALSE)="","",VLOOKUP(AE960,Home!$C$8:$I$207,6,FALSE))</f>
        <v/>
      </c>
      <c r="AI960" s="104" t="e">
        <f t="shared" si="322"/>
        <v>#VALUE!</v>
      </c>
      <c r="AJ960" s="105" t="e">
        <f t="shared" si="315"/>
        <v>#VALUE!</v>
      </c>
      <c r="AK960" s="103" t="e">
        <f t="shared" si="308"/>
        <v>#VALUE!</v>
      </c>
      <c r="AL960" s="103" t="e">
        <f t="shared" si="316"/>
        <v>#VALUE!</v>
      </c>
      <c r="AN960" t="str">
        <f>IF(OR(VLOOKUP(AE960,Home!$C$8:$I$207,6,FALSE)="",VLOOKUP(AE960,Home!$C$8:$I$207,7,FALSE)=""),"FEJL",Baggrundsark!AE960)</f>
        <v>FEJL</v>
      </c>
      <c r="AO960">
        <f>IF(VLOOKUP(AE960,Home!$C$8:$N$207,12,FALSE)="Timelønnet",1,0)</f>
        <v>0</v>
      </c>
      <c r="AP960">
        <f>SUM($AO$4:AO960)*AO960</f>
        <v>0</v>
      </c>
      <c r="AQ960">
        <f t="shared" si="323"/>
        <v>1</v>
      </c>
      <c r="AR960" t="str">
        <f t="shared" si="323"/>
        <v/>
      </c>
      <c r="AS960" t="e">
        <f t="shared" si="317"/>
        <v>#VALUE!</v>
      </c>
      <c r="AT960" s="45" t="e">
        <f t="shared" si="324"/>
        <v>#VALUE!</v>
      </c>
      <c r="AU960">
        <f>VLOOKUP(AQ960,Home!$C$8:$J$207,8,FALSE)</f>
        <v>0</v>
      </c>
    </row>
    <row r="961" spans="1:47" x14ac:dyDescent="0.25">
      <c r="A961" s="6">
        <f t="shared" si="309"/>
        <v>0</v>
      </c>
      <c r="B961" s="6">
        <f t="shared" si="318"/>
        <v>0</v>
      </c>
      <c r="C961" s="6" t="str">
        <f t="shared" si="310"/>
        <v/>
      </c>
      <c r="D961" s="7">
        <f t="shared" si="311"/>
        <v>0</v>
      </c>
      <c r="E961" s="7">
        <f t="shared" si="319"/>
        <v>0</v>
      </c>
      <c r="F961" s="7" t="str">
        <f t="shared" si="312"/>
        <v/>
      </c>
      <c r="G961" s="6">
        <f t="shared" si="313"/>
        <v>0</v>
      </c>
      <c r="H961" s="6">
        <f t="shared" si="320"/>
        <v>0</v>
      </c>
      <c r="I961" s="6" t="str">
        <f t="shared" si="321"/>
        <v/>
      </c>
      <c r="J961" s="11">
        <v>958</v>
      </c>
      <c r="K961" s="11">
        <f>IF(IFERROR(VLOOKUP(J961,Home!$A$8:$B$1048576,1,FALSE),0)=0,0,1)</f>
        <v>0</v>
      </c>
      <c r="L961" s="129" t="e">
        <f>IF(VLOOKUP(O961,Home!$C$8:$R$207,6,FALSE)="","",VLOOKUP(O961,Home!$C$8:$R$207,6,FALSE))</f>
        <v>#N/A</v>
      </c>
      <c r="M961" s="129" t="e">
        <f t="shared" si="306"/>
        <v>#N/A</v>
      </c>
      <c r="N961" s="11">
        <f>SUM($K$4:K961)</f>
        <v>200</v>
      </c>
      <c r="O961" s="11" t="str">
        <f>IF(P961="","",IF(IFERROR(VLOOKUP(N961,Home!$C$8:$R$1048576,1,FALSE),"")=0,"",IFERROR(VLOOKUP(N961,Home!$C$8:$R$1048576,1,FALSE),"")))</f>
        <v/>
      </c>
      <c r="P961" s="11" t="str">
        <f>IF(IFERROR(VLOOKUP(W961,Home!$C$8:$R$1048576,3,FALSE),"")=0,"",IFERROR(VLOOKUP(W961,Home!$C$8:$R$1048576,3,FALSE),""))</f>
        <v/>
      </c>
      <c r="Q961" s="11" t="str">
        <f t="shared" si="325"/>
        <v/>
      </c>
      <c r="R961" s="130" t="e">
        <f>VLOOKUP(Q961,'Baggrund til lister'!$G$4:$H$15,2,FALSE)</f>
        <v>#N/A</v>
      </c>
      <c r="S961" s="11" t="str">
        <f t="shared" si="307"/>
        <v/>
      </c>
      <c r="T961" s="11" t="str">
        <f>IF(IFERROR(VLOOKUP(N961,Home!$C$8:$R$1048576,11,FALSE),"")=0,"",IFERROR(VLOOKUP(N961,Home!$C$8:$R$1048576,11,FALSE),""))</f>
        <v/>
      </c>
      <c r="U961" s="11" t="str">
        <f>IF(IFERROR(VLOOKUP(O961,Home!$C$8:$R$1048576,12,FALSE),"")=0,"",IFERROR(VLOOKUP(O961,Home!$C$8:$R$1048576,12,FALSE),""))</f>
        <v/>
      </c>
      <c r="V961" s="11" t="str">
        <f>IF(IFERROR(VLOOKUP(O961,Home!$C$8:$R$1048576,8,FALSE),"")=0,"",IFERROR(VLOOKUP(O961,Home!$C$8:$R$1048576,8,FALSE),""))</f>
        <v/>
      </c>
      <c r="W961" s="11" t="str">
        <f>IF(OR(VLOOKUP(N961,Home!$C$7:$I$207,6,FALSE)="",VLOOKUP(N961,Home!$C$7:$I$207,7,FALSE)=""),"FEJL",SUM(Baggrundsark!$K$4:K961))</f>
        <v>FEJL</v>
      </c>
      <c r="Y961">
        <v>958</v>
      </c>
      <c r="Z961" s="1"/>
      <c r="AC961" s="44"/>
      <c r="AD961">
        <f t="shared" si="314"/>
        <v>0</v>
      </c>
      <c r="AE961">
        <f>SUM($AD$4:AD961)</f>
        <v>1</v>
      </c>
      <c r="AF961" s="103" t="str">
        <f>IFERROR(VLOOKUP(AN961,Home!$C$8:$E$207,3,FALSE),"")</f>
        <v/>
      </c>
      <c r="AG961" s="103" t="str">
        <f>IFERROR(VLOOKUP(AN961,Home!$C$8:$E$207,2,FALSE),"")</f>
        <v/>
      </c>
      <c r="AH961" s="104" t="str">
        <f>IF(VLOOKUP(AE961,Home!$C$8:$I$207,6,FALSE)="","",VLOOKUP(AE961,Home!$C$8:$I$207,6,FALSE))</f>
        <v/>
      </c>
      <c r="AI961" s="104" t="e">
        <f t="shared" si="322"/>
        <v>#VALUE!</v>
      </c>
      <c r="AJ961" s="105" t="e">
        <f t="shared" si="315"/>
        <v>#VALUE!</v>
      </c>
      <c r="AK961" s="103" t="e">
        <f t="shared" si="308"/>
        <v>#VALUE!</v>
      </c>
      <c r="AL961" s="103" t="e">
        <f t="shared" si="316"/>
        <v>#VALUE!</v>
      </c>
      <c r="AN961" t="str">
        <f>IF(OR(VLOOKUP(AE961,Home!$C$8:$I$207,6,FALSE)="",VLOOKUP(AE961,Home!$C$8:$I$207,7,FALSE)=""),"FEJL",Baggrundsark!AE961)</f>
        <v>FEJL</v>
      </c>
      <c r="AO961">
        <f>IF(VLOOKUP(AE961,Home!$C$8:$N$207,12,FALSE)="Timelønnet",1,0)</f>
        <v>0</v>
      </c>
      <c r="AP961">
        <f>SUM($AO$4:AO961)*AO961</f>
        <v>0</v>
      </c>
      <c r="AQ961">
        <f t="shared" si="323"/>
        <v>1</v>
      </c>
      <c r="AR961" t="str">
        <f t="shared" si="323"/>
        <v/>
      </c>
      <c r="AS961" t="e">
        <f t="shared" si="317"/>
        <v>#VALUE!</v>
      </c>
      <c r="AT961" s="45" t="e">
        <f t="shared" si="324"/>
        <v>#VALUE!</v>
      </c>
      <c r="AU961">
        <f>VLOOKUP(AQ961,Home!$C$8:$J$207,8,FALSE)</f>
        <v>0</v>
      </c>
    </row>
    <row r="962" spans="1:47" x14ac:dyDescent="0.25">
      <c r="A962" s="6">
        <f t="shared" si="309"/>
        <v>0</v>
      </c>
      <c r="B962" s="6">
        <f t="shared" si="318"/>
        <v>0</v>
      </c>
      <c r="C962" s="6" t="str">
        <f t="shared" si="310"/>
        <v/>
      </c>
      <c r="D962" s="7">
        <f t="shared" si="311"/>
        <v>0</v>
      </c>
      <c r="E962" s="7">
        <f t="shared" si="319"/>
        <v>0</v>
      </c>
      <c r="F962" s="7" t="str">
        <f t="shared" si="312"/>
        <v/>
      </c>
      <c r="G962" s="6">
        <f t="shared" si="313"/>
        <v>0</v>
      </c>
      <c r="H962" s="6">
        <f t="shared" si="320"/>
        <v>0</v>
      </c>
      <c r="I962" s="6" t="str">
        <f t="shared" si="321"/>
        <v/>
      </c>
      <c r="J962" s="11">
        <v>959</v>
      </c>
      <c r="K962" s="11">
        <f>IF(IFERROR(VLOOKUP(J962,Home!$A$8:$B$1048576,1,FALSE),0)=0,0,1)</f>
        <v>0</v>
      </c>
      <c r="L962" s="129" t="e">
        <f>IF(VLOOKUP(O962,Home!$C$8:$R$207,6,FALSE)="","",VLOOKUP(O962,Home!$C$8:$R$207,6,FALSE))</f>
        <v>#N/A</v>
      </c>
      <c r="M962" s="129" t="e">
        <f t="shared" si="306"/>
        <v>#N/A</v>
      </c>
      <c r="N962" s="11">
        <f>SUM($K$4:K962)</f>
        <v>200</v>
      </c>
      <c r="O962" s="11" t="str">
        <f>IF(P962="","",IF(IFERROR(VLOOKUP(N962,Home!$C$8:$R$1048576,1,FALSE),"")=0,"",IFERROR(VLOOKUP(N962,Home!$C$8:$R$1048576,1,FALSE),"")))</f>
        <v/>
      </c>
      <c r="P962" s="11" t="str">
        <f>IF(IFERROR(VLOOKUP(W962,Home!$C$8:$R$1048576,3,FALSE),"")=0,"",IFERROR(VLOOKUP(W962,Home!$C$8:$R$1048576,3,FALSE),""))</f>
        <v/>
      </c>
      <c r="Q962" s="11" t="str">
        <f t="shared" si="325"/>
        <v/>
      </c>
      <c r="R962" s="130" t="e">
        <f>VLOOKUP(Q962,'Baggrund til lister'!$G$4:$H$15,2,FALSE)</f>
        <v>#N/A</v>
      </c>
      <c r="S962" s="11" t="str">
        <f t="shared" si="307"/>
        <v/>
      </c>
      <c r="T962" s="11" t="str">
        <f>IF(IFERROR(VLOOKUP(N962,Home!$C$8:$R$1048576,11,FALSE),"")=0,"",IFERROR(VLOOKUP(N962,Home!$C$8:$R$1048576,11,FALSE),""))</f>
        <v/>
      </c>
      <c r="U962" s="11" t="str">
        <f>IF(IFERROR(VLOOKUP(O962,Home!$C$8:$R$1048576,12,FALSE),"")=0,"",IFERROR(VLOOKUP(O962,Home!$C$8:$R$1048576,12,FALSE),""))</f>
        <v/>
      </c>
      <c r="V962" s="11" t="str">
        <f>IF(IFERROR(VLOOKUP(O962,Home!$C$8:$R$1048576,8,FALSE),"")=0,"",IFERROR(VLOOKUP(O962,Home!$C$8:$R$1048576,8,FALSE),""))</f>
        <v/>
      </c>
      <c r="W962" s="11" t="str">
        <f>IF(OR(VLOOKUP(N962,Home!$C$7:$I$207,6,FALSE)="",VLOOKUP(N962,Home!$C$7:$I$207,7,FALSE)=""),"FEJL",SUM(Baggrundsark!$K$4:K962))</f>
        <v>FEJL</v>
      </c>
      <c r="Y962">
        <v>959</v>
      </c>
      <c r="Z962" s="1"/>
      <c r="AC962" s="44"/>
      <c r="AD962">
        <f t="shared" si="314"/>
        <v>0</v>
      </c>
      <c r="AE962">
        <f>SUM($AD$4:AD962)</f>
        <v>1</v>
      </c>
      <c r="AF962" s="103" t="str">
        <f>IFERROR(VLOOKUP(AN962,Home!$C$8:$E$207,3,FALSE),"")</f>
        <v/>
      </c>
      <c r="AG962" s="103" t="str">
        <f>IFERROR(VLOOKUP(AN962,Home!$C$8:$E$207,2,FALSE),"")</f>
        <v/>
      </c>
      <c r="AH962" s="104" t="str">
        <f>IF(VLOOKUP(AE962,Home!$C$8:$I$207,6,FALSE)="","",VLOOKUP(AE962,Home!$C$8:$I$207,6,FALSE))</f>
        <v/>
      </c>
      <c r="AI962" s="104" t="e">
        <f t="shared" si="322"/>
        <v>#VALUE!</v>
      </c>
      <c r="AJ962" s="105" t="e">
        <f t="shared" si="315"/>
        <v>#VALUE!</v>
      </c>
      <c r="AK962" s="103" t="e">
        <f t="shared" si="308"/>
        <v>#VALUE!</v>
      </c>
      <c r="AL962" s="103" t="e">
        <f t="shared" si="316"/>
        <v>#VALUE!</v>
      </c>
      <c r="AN962" t="str">
        <f>IF(OR(VLOOKUP(AE962,Home!$C$8:$I$207,6,FALSE)="",VLOOKUP(AE962,Home!$C$8:$I$207,7,FALSE)=""),"FEJL",Baggrundsark!AE962)</f>
        <v>FEJL</v>
      </c>
      <c r="AO962">
        <f>IF(VLOOKUP(AE962,Home!$C$8:$N$207,12,FALSE)="Timelønnet",1,0)</f>
        <v>0</v>
      </c>
      <c r="AP962">
        <f>SUM($AO$4:AO962)*AO962</f>
        <v>0</v>
      </c>
      <c r="AQ962">
        <f t="shared" si="323"/>
        <v>1</v>
      </c>
      <c r="AR962" t="str">
        <f t="shared" si="323"/>
        <v/>
      </c>
      <c r="AS962" t="e">
        <f t="shared" si="317"/>
        <v>#VALUE!</v>
      </c>
      <c r="AT962" s="45" t="e">
        <f t="shared" si="324"/>
        <v>#VALUE!</v>
      </c>
      <c r="AU962">
        <f>VLOOKUP(AQ962,Home!$C$8:$J$207,8,FALSE)</f>
        <v>0</v>
      </c>
    </row>
    <row r="963" spans="1:47" x14ac:dyDescent="0.25">
      <c r="A963" s="6">
        <f t="shared" si="309"/>
        <v>0</v>
      </c>
      <c r="B963" s="6">
        <f t="shared" si="318"/>
        <v>0</v>
      </c>
      <c r="C963" s="6" t="str">
        <f t="shared" si="310"/>
        <v/>
      </c>
      <c r="D963" s="7">
        <f t="shared" si="311"/>
        <v>0</v>
      </c>
      <c r="E963" s="7">
        <f t="shared" si="319"/>
        <v>0</v>
      </c>
      <c r="F963" s="7" t="str">
        <f t="shared" si="312"/>
        <v/>
      </c>
      <c r="G963" s="6">
        <f t="shared" si="313"/>
        <v>0</v>
      </c>
      <c r="H963" s="6">
        <f t="shared" si="320"/>
        <v>0</v>
      </c>
      <c r="I963" s="6" t="str">
        <f t="shared" si="321"/>
        <v/>
      </c>
      <c r="J963" s="11">
        <v>960</v>
      </c>
      <c r="K963" s="11">
        <f>IF(IFERROR(VLOOKUP(J963,Home!$A$8:$B$1048576,1,FALSE),0)=0,0,1)</f>
        <v>0</v>
      </c>
      <c r="L963" s="129" t="e">
        <f>IF(VLOOKUP(O963,Home!$C$8:$R$207,6,FALSE)="","",VLOOKUP(O963,Home!$C$8:$R$207,6,FALSE))</f>
        <v>#N/A</v>
      </c>
      <c r="M963" s="129" t="e">
        <f t="shared" si="306"/>
        <v>#N/A</v>
      </c>
      <c r="N963" s="11">
        <f>SUM($K$4:K963)</f>
        <v>200</v>
      </c>
      <c r="O963" s="11" t="str">
        <f>IF(P963="","",IF(IFERROR(VLOOKUP(N963,Home!$C$8:$R$1048576,1,FALSE),"")=0,"",IFERROR(VLOOKUP(N963,Home!$C$8:$R$1048576,1,FALSE),"")))</f>
        <v/>
      </c>
      <c r="P963" s="11" t="str">
        <f>IF(IFERROR(VLOOKUP(W963,Home!$C$8:$R$1048576,3,FALSE),"")=0,"",IFERROR(VLOOKUP(W963,Home!$C$8:$R$1048576,3,FALSE),""))</f>
        <v/>
      </c>
      <c r="Q963" s="11" t="str">
        <f t="shared" si="325"/>
        <v/>
      </c>
      <c r="R963" s="130" t="e">
        <f>VLOOKUP(Q963,'Baggrund til lister'!$G$4:$H$15,2,FALSE)</f>
        <v>#N/A</v>
      </c>
      <c r="S963" s="11" t="str">
        <f t="shared" si="307"/>
        <v/>
      </c>
      <c r="T963" s="11" t="str">
        <f>IF(IFERROR(VLOOKUP(N963,Home!$C$8:$R$1048576,11,FALSE),"")=0,"",IFERROR(VLOOKUP(N963,Home!$C$8:$R$1048576,11,FALSE),""))</f>
        <v/>
      </c>
      <c r="U963" s="11" t="str">
        <f>IF(IFERROR(VLOOKUP(O963,Home!$C$8:$R$1048576,12,FALSE),"")=0,"",IFERROR(VLOOKUP(O963,Home!$C$8:$R$1048576,12,FALSE),""))</f>
        <v/>
      </c>
      <c r="V963" s="11" t="str">
        <f>IF(IFERROR(VLOOKUP(O963,Home!$C$8:$R$1048576,8,FALSE),"")=0,"",IFERROR(VLOOKUP(O963,Home!$C$8:$R$1048576,8,FALSE),""))</f>
        <v/>
      </c>
      <c r="W963" s="11" t="str">
        <f>IF(OR(VLOOKUP(N963,Home!$C$7:$I$207,6,FALSE)="",VLOOKUP(N963,Home!$C$7:$I$207,7,FALSE)=""),"FEJL",SUM(Baggrundsark!$K$4:K963))</f>
        <v>FEJL</v>
      </c>
      <c r="Y963">
        <v>960</v>
      </c>
      <c r="Z963" s="1"/>
      <c r="AC963" s="44"/>
      <c r="AD963">
        <f t="shared" si="314"/>
        <v>0</v>
      </c>
      <c r="AE963">
        <f>SUM($AD$4:AD963)</f>
        <v>1</v>
      </c>
      <c r="AF963" s="103" t="str">
        <f>IFERROR(VLOOKUP(AN963,Home!$C$8:$E$207,3,FALSE),"")</f>
        <v/>
      </c>
      <c r="AG963" s="103" t="str">
        <f>IFERROR(VLOOKUP(AN963,Home!$C$8:$E$207,2,FALSE),"")</f>
        <v/>
      </c>
      <c r="AH963" s="104" t="str">
        <f>IF(VLOOKUP(AE963,Home!$C$8:$I$207,6,FALSE)="","",VLOOKUP(AE963,Home!$C$8:$I$207,6,FALSE))</f>
        <v/>
      </c>
      <c r="AI963" s="104" t="e">
        <f t="shared" si="322"/>
        <v>#VALUE!</v>
      </c>
      <c r="AJ963" s="105" t="e">
        <f t="shared" si="315"/>
        <v>#VALUE!</v>
      </c>
      <c r="AK963" s="103" t="e">
        <f t="shared" si="308"/>
        <v>#VALUE!</v>
      </c>
      <c r="AL963" s="103" t="e">
        <f t="shared" si="316"/>
        <v>#VALUE!</v>
      </c>
      <c r="AN963" t="str">
        <f>IF(OR(VLOOKUP(AE963,Home!$C$8:$I$207,6,FALSE)="",VLOOKUP(AE963,Home!$C$8:$I$207,7,FALSE)=""),"FEJL",Baggrundsark!AE963)</f>
        <v>FEJL</v>
      </c>
      <c r="AO963">
        <f>IF(VLOOKUP(AE963,Home!$C$8:$N$207,12,FALSE)="Timelønnet",1,0)</f>
        <v>0</v>
      </c>
      <c r="AP963">
        <f>SUM($AO$4:AO963)*AO963</f>
        <v>0</v>
      </c>
      <c r="AQ963">
        <f t="shared" si="323"/>
        <v>1</v>
      </c>
      <c r="AR963" t="str">
        <f t="shared" si="323"/>
        <v/>
      </c>
      <c r="AS963" t="e">
        <f t="shared" si="317"/>
        <v>#VALUE!</v>
      </c>
      <c r="AT963" s="45" t="e">
        <f t="shared" si="324"/>
        <v>#VALUE!</v>
      </c>
      <c r="AU963">
        <f>VLOOKUP(AQ963,Home!$C$8:$J$207,8,FALSE)</f>
        <v>0</v>
      </c>
    </row>
    <row r="964" spans="1:47" x14ac:dyDescent="0.25">
      <c r="A964" s="6">
        <f t="shared" si="309"/>
        <v>0</v>
      </c>
      <c r="B964" s="6">
        <f t="shared" si="318"/>
        <v>0</v>
      </c>
      <c r="C964" s="6" t="str">
        <f t="shared" si="310"/>
        <v/>
      </c>
      <c r="D964" s="7">
        <f t="shared" si="311"/>
        <v>0</v>
      </c>
      <c r="E964" s="7">
        <f t="shared" si="319"/>
        <v>0</v>
      </c>
      <c r="F964" s="7" t="str">
        <f t="shared" si="312"/>
        <v/>
      </c>
      <c r="G964" s="6">
        <f t="shared" si="313"/>
        <v>0</v>
      </c>
      <c r="H964" s="6">
        <f t="shared" si="320"/>
        <v>0</v>
      </c>
      <c r="I964" s="6" t="str">
        <f t="shared" si="321"/>
        <v/>
      </c>
      <c r="J964" s="11">
        <v>961</v>
      </c>
      <c r="K964" s="11">
        <f>IF(IFERROR(VLOOKUP(J964,Home!$A$8:$B$1048576,1,FALSE),0)=0,0,1)</f>
        <v>0</v>
      </c>
      <c r="L964" s="129" t="e">
        <f>IF(VLOOKUP(O964,Home!$C$8:$R$207,6,FALSE)="","",VLOOKUP(O964,Home!$C$8:$R$207,6,FALSE))</f>
        <v>#N/A</v>
      </c>
      <c r="M964" s="129" t="e">
        <f t="shared" ref="M964:M1027" si="326">IF(O964=O963,EDATE(M963,1),L964)</f>
        <v>#N/A</v>
      </c>
      <c r="N964" s="11">
        <f>SUM($K$4:K964)</f>
        <v>200</v>
      </c>
      <c r="O964" s="11" t="str">
        <f>IF(P964="","",IF(IFERROR(VLOOKUP(N964,Home!$C$8:$R$1048576,1,FALSE),"")=0,"",IFERROR(VLOOKUP(N964,Home!$C$8:$R$1048576,1,FALSE),"")))</f>
        <v/>
      </c>
      <c r="P964" s="11" t="str">
        <f>IF(IFERROR(VLOOKUP(W964,Home!$C$8:$R$1048576,3,FALSE),"")=0,"",IFERROR(VLOOKUP(W964,Home!$C$8:$R$1048576,3,FALSE),""))</f>
        <v/>
      </c>
      <c r="Q964" s="11" t="str">
        <f t="shared" si="325"/>
        <v/>
      </c>
      <c r="R964" s="130" t="e">
        <f>VLOOKUP(Q964,'Baggrund til lister'!$G$4:$H$15,2,FALSE)</f>
        <v>#N/A</v>
      </c>
      <c r="S964" s="11" t="str">
        <f t="shared" ref="S964:S1027" si="327">IFERROR(YEAR(M964),"")</f>
        <v/>
      </c>
      <c r="T964" s="11" t="str">
        <f>IF(IFERROR(VLOOKUP(N964,Home!$C$8:$R$1048576,11,FALSE),"")=0,"",IFERROR(VLOOKUP(N964,Home!$C$8:$R$1048576,11,FALSE),""))</f>
        <v/>
      </c>
      <c r="U964" s="11" t="str">
        <f>IF(IFERROR(VLOOKUP(O964,Home!$C$8:$R$1048576,12,FALSE),"")=0,"",IFERROR(VLOOKUP(O964,Home!$C$8:$R$1048576,12,FALSE),""))</f>
        <v/>
      </c>
      <c r="V964" s="11" t="str">
        <f>IF(IFERROR(VLOOKUP(O964,Home!$C$8:$R$1048576,8,FALSE),"")=0,"",IFERROR(VLOOKUP(O964,Home!$C$8:$R$1048576,8,FALSE),""))</f>
        <v/>
      </c>
      <c r="W964" s="11" t="str">
        <f>IF(OR(VLOOKUP(N964,Home!$C$7:$I$207,6,FALSE)="",VLOOKUP(N964,Home!$C$7:$I$207,7,FALSE)=""),"FEJL",SUM(Baggrundsark!$K$4:K964))</f>
        <v>FEJL</v>
      </c>
      <c r="Y964">
        <v>961</v>
      </c>
      <c r="Z964" s="1"/>
      <c r="AC964" s="44"/>
      <c r="AD964">
        <f t="shared" si="314"/>
        <v>0</v>
      </c>
      <c r="AE964">
        <f>SUM($AD$4:AD964)</f>
        <v>1</v>
      </c>
      <c r="AF964" s="103" t="str">
        <f>IFERROR(VLOOKUP(AN964,Home!$C$8:$E$207,3,FALSE),"")</f>
        <v/>
      </c>
      <c r="AG964" s="103" t="str">
        <f>IFERROR(VLOOKUP(AN964,Home!$C$8:$E$207,2,FALSE),"")</f>
        <v/>
      </c>
      <c r="AH964" s="104" t="str">
        <f>IF(VLOOKUP(AE964,Home!$C$8:$I$207,6,FALSE)="","",VLOOKUP(AE964,Home!$C$8:$I$207,6,FALSE))</f>
        <v/>
      </c>
      <c r="AI964" s="104" t="e">
        <f t="shared" si="322"/>
        <v>#VALUE!</v>
      </c>
      <c r="AJ964" s="105" t="e">
        <f t="shared" si="315"/>
        <v>#VALUE!</v>
      </c>
      <c r="AK964" s="103" t="e">
        <f t="shared" ref="AK964:AK1027" si="328">YEAR(AI964)</f>
        <v>#VALUE!</v>
      </c>
      <c r="AL964" s="103" t="e">
        <f t="shared" si="316"/>
        <v>#VALUE!</v>
      </c>
      <c r="AN964" t="str">
        <f>IF(OR(VLOOKUP(AE964,Home!$C$8:$I$207,6,FALSE)="",VLOOKUP(AE964,Home!$C$8:$I$207,7,FALSE)=""),"FEJL",Baggrundsark!AE964)</f>
        <v>FEJL</v>
      </c>
      <c r="AO964">
        <f>IF(VLOOKUP(AE964,Home!$C$8:$N$207,12,FALSE)="Timelønnet",1,0)</f>
        <v>0</v>
      </c>
      <c r="AP964">
        <f>SUM($AO$4:AO964)*AO964</f>
        <v>0</v>
      </c>
      <c r="AQ964">
        <f t="shared" si="323"/>
        <v>1</v>
      </c>
      <c r="AR964" t="str">
        <f t="shared" si="323"/>
        <v/>
      </c>
      <c r="AS964" t="e">
        <f t="shared" si="317"/>
        <v>#VALUE!</v>
      </c>
      <c r="AT964" s="45" t="e">
        <f t="shared" si="324"/>
        <v>#VALUE!</v>
      </c>
      <c r="AU964">
        <f>VLOOKUP(AQ964,Home!$C$8:$J$207,8,FALSE)</f>
        <v>0</v>
      </c>
    </row>
    <row r="965" spans="1:47" x14ac:dyDescent="0.25">
      <c r="A965" s="6">
        <f t="shared" ref="A965:A1028" si="329">IF(U965="Kontraktansat",1,0)</f>
        <v>0</v>
      </c>
      <c r="B965" s="6">
        <f t="shared" si="318"/>
        <v>0</v>
      </c>
      <c r="C965" s="6" t="str">
        <f t="shared" ref="C965:C1028" si="330">IF(B965=B964,"",B965)</f>
        <v/>
      </c>
      <c r="D965" s="7">
        <f t="shared" ref="D965:D1028" si="331">IF(U965="Månedslønnet",1,0)</f>
        <v>0</v>
      </c>
      <c r="E965" s="7">
        <f t="shared" si="319"/>
        <v>0</v>
      </c>
      <c r="F965" s="7" t="str">
        <f t="shared" ref="F965:F1028" si="332">IF(E965=E964,"",E965)</f>
        <v/>
      </c>
      <c r="G965" s="6">
        <f t="shared" ref="G965:G1028" si="333">IF(U965="Standardsats",1,0)</f>
        <v>0</v>
      </c>
      <c r="H965" s="6">
        <f t="shared" si="320"/>
        <v>0</v>
      </c>
      <c r="I965" s="6" t="str">
        <f t="shared" si="321"/>
        <v/>
      </c>
      <c r="J965" s="11">
        <v>962</v>
      </c>
      <c r="K965" s="11">
        <f>IF(IFERROR(VLOOKUP(J965,Home!$A$8:$B$1048576,1,FALSE),0)=0,0,1)</f>
        <v>0</v>
      </c>
      <c r="L965" s="129" t="e">
        <f>IF(VLOOKUP(O965,Home!$C$8:$R$207,6,FALSE)="","",VLOOKUP(O965,Home!$C$8:$R$207,6,FALSE))</f>
        <v>#N/A</v>
      </c>
      <c r="M965" s="129" t="e">
        <f t="shared" si="326"/>
        <v>#N/A</v>
      </c>
      <c r="N965" s="11">
        <f>SUM($K$4:K965)</f>
        <v>200</v>
      </c>
      <c r="O965" s="11" t="str">
        <f>IF(P965="","",IF(IFERROR(VLOOKUP(N965,Home!$C$8:$R$1048576,1,FALSE),"")=0,"",IFERROR(VLOOKUP(N965,Home!$C$8:$R$1048576,1,FALSE),"")))</f>
        <v/>
      </c>
      <c r="P965" s="11" t="str">
        <f>IF(IFERROR(VLOOKUP(W965,Home!$C$8:$R$1048576,3,FALSE),"")=0,"",IFERROR(VLOOKUP(W965,Home!$C$8:$R$1048576,3,FALSE),""))</f>
        <v/>
      </c>
      <c r="Q965" s="11" t="str">
        <f t="shared" si="325"/>
        <v/>
      </c>
      <c r="R965" s="130" t="e">
        <f>VLOOKUP(Q965,'Baggrund til lister'!$G$4:$H$15,2,FALSE)</f>
        <v>#N/A</v>
      </c>
      <c r="S965" s="11" t="str">
        <f t="shared" si="327"/>
        <v/>
      </c>
      <c r="T965" s="11" t="str">
        <f>IF(IFERROR(VLOOKUP(N965,Home!$C$8:$R$1048576,11,FALSE),"")=0,"",IFERROR(VLOOKUP(N965,Home!$C$8:$R$1048576,11,FALSE),""))</f>
        <v/>
      </c>
      <c r="U965" s="11" t="str">
        <f>IF(IFERROR(VLOOKUP(O965,Home!$C$8:$R$1048576,12,FALSE),"")=0,"",IFERROR(VLOOKUP(O965,Home!$C$8:$R$1048576,12,FALSE),""))</f>
        <v/>
      </c>
      <c r="V965" s="11" t="str">
        <f>IF(IFERROR(VLOOKUP(O965,Home!$C$8:$R$1048576,8,FALSE),"")=0,"",IFERROR(VLOOKUP(O965,Home!$C$8:$R$1048576,8,FALSE),""))</f>
        <v/>
      </c>
      <c r="W965" s="11" t="str">
        <f>IF(OR(VLOOKUP(N965,Home!$C$7:$I$207,6,FALSE)="",VLOOKUP(N965,Home!$C$7:$I$207,7,FALSE)=""),"FEJL",SUM(Baggrundsark!$K$4:K965))</f>
        <v>FEJL</v>
      </c>
      <c r="Y965">
        <v>962</v>
      </c>
      <c r="Z965" s="1"/>
      <c r="AC965" s="44"/>
      <c r="AD965">
        <f t="shared" ref="AD965:AD1028" si="334">IF(IFERROR(VLOOKUP(Y965,$AC$4:$AC$203,1,FALSE),0)=0,0,1)</f>
        <v>0</v>
      </c>
      <c r="AE965">
        <f>SUM($AD$4:AD965)</f>
        <v>1</v>
      </c>
      <c r="AF965" s="103" t="str">
        <f>IFERROR(VLOOKUP(AN965,Home!$C$8:$E$207,3,FALSE),"")</f>
        <v/>
      </c>
      <c r="AG965" s="103" t="str">
        <f>IFERROR(VLOOKUP(AN965,Home!$C$8:$E$207,2,FALSE),"")</f>
        <v/>
      </c>
      <c r="AH965" s="104" t="str">
        <f>IF(VLOOKUP(AE965,Home!$C$8:$I$207,6,FALSE)="","",VLOOKUP(AE965,Home!$C$8:$I$207,6,FALSE))</f>
        <v/>
      </c>
      <c r="AI965" s="104" t="e">
        <f t="shared" si="322"/>
        <v>#VALUE!</v>
      </c>
      <c r="AJ965" s="105" t="e">
        <f t="shared" ref="AJ965:AJ1028" si="335">1+INT((AI965-DATE(YEAR(AI965+4-WEEKDAY(AI965+6)),1,5)+WEEKDAY(DATE(YEAR(AI965+4-WEEKDAY(AI965+6)),1,3)))/7)</f>
        <v>#VALUE!</v>
      </c>
      <c r="AK965" s="103" t="e">
        <f t="shared" si="328"/>
        <v>#VALUE!</v>
      </c>
      <c r="AL965" s="103" t="e">
        <f t="shared" ref="AL965:AL1028" si="336">AK965&amp;" "&amp;AJ965</f>
        <v>#VALUE!</v>
      </c>
      <c r="AN965" t="str">
        <f>IF(OR(VLOOKUP(AE965,Home!$C$8:$I$207,6,FALSE)="",VLOOKUP(AE965,Home!$C$8:$I$207,7,FALSE)=""),"FEJL",Baggrundsark!AE965)</f>
        <v>FEJL</v>
      </c>
      <c r="AO965">
        <f>IF(VLOOKUP(AE965,Home!$C$8:$N$207,12,FALSE)="Timelønnet",1,0)</f>
        <v>0</v>
      </c>
      <c r="AP965">
        <f>SUM($AO$4:AO965)*AO965</f>
        <v>0</v>
      </c>
      <c r="AQ965">
        <f t="shared" si="323"/>
        <v>1</v>
      </c>
      <c r="AR965" t="str">
        <f t="shared" si="323"/>
        <v/>
      </c>
      <c r="AS965" t="e">
        <f t="shared" ref="AS965:AS1028" si="337">VLOOKUP(AL965,$BB$4:$BC$476,2,FALSE)</f>
        <v>#VALUE!</v>
      </c>
      <c r="AT965" s="45" t="e">
        <f t="shared" si="324"/>
        <v>#VALUE!</v>
      </c>
      <c r="AU965">
        <f>VLOOKUP(AQ965,Home!$C$8:$J$207,8,FALSE)</f>
        <v>0</v>
      </c>
    </row>
    <row r="966" spans="1:47" x14ac:dyDescent="0.25">
      <c r="A966" s="6">
        <f t="shared" si="329"/>
        <v>0</v>
      </c>
      <c r="B966" s="6">
        <f t="shared" ref="B966:B1029" si="338">A966+B965</f>
        <v>0</v>
      </c>
      <c r="C966" s="6" t="str">
        <f t="shared" si="330"/>
        <v/>
      </c>
      <c r="D966" s="7">
        <f t="shared" si="331"/>
        <v>0</v>
      </c>
      <c r="E966" s="7">
        <f t="shared" ref="E966:E1029" si="339">D966+E965</f>
        <v>0</v>
      </c>
      <c r="F966" s="7" t="str">
        <f t="shared" si="332"/>
        <v/>
      </c>
      <c r="G966" s="6">
        <f t="shared" si="333"/>
        <v>0</v>
      </c>
      <c r="H966" s="6">
        <f t="shared" ref="H966:H1029" si="340">G966+H965</f>
        <v>0</v>
      </c>
      <c r="I966" s="6" t="str">
        <f t="shared" ref="I966:I1029" si="341">IF(H966=H965,"",H966)</f>
        <v/>
      </c>
      <c r="J966" s="11">
        <v>963</v>
      </c>
      <c r="K966" s="11">
        <f>IF(IFERROR(VLOOKUP(J966,Home!$A$8:$B$1048576,1,FALSE),0)=0,0,1)</f>
        <v>0</v>
      </c>
      <c r="L966" s="129" t="e">
        <f>IF(VLOOKUP(O966,Home!$C$8:$R$207,6,FALSE)="","",VLOOKUP(O966,Home!$C$8:$R$207,6,FALSE))</f>
        <v>#N/A</v>
      </c>
      <c r="M966" s="129" t="e">
        <f t="shared" si="326"/>
        <v>#N/A</v>
      </c>
      <c r="N966" s="11">
        <f>SUM($K$4:K966)</f>
        <v>200</v>
      </c>
      <c r="O966" s="11" t="str">
        <f>IF(P966="","",IF(IFERROR(VLOOKUP(N966,Home!$C$8:$R$1048576,1,FALSE),"")=0,"",IFERROR(VLOOKUP(N966,Home!$C$8:$R$1048576,1,FALSE),"")))</f>
        <v/>
      </c>
      <c r="P966" s="11" t="str">
        <f>IF(IFERROR(VLOOKUP(W966,Home!$C$8:$R$1048576,3,FALSE),"")=0,"",IFERROR(VLOOKUP(W966,Home!$C$8:$R$1048576,3,FALSE),""))</f>
        <v/>
      </c>
      <c r="Q966" s="11" t="str">
        <f t="shared" si="325"/>
        <v/>
      </c>
      <c r="R966" s="130" t="e">
        <f>VLOOKUP(Q966,'Baggrund til lister'!$G$4:$H$15,2,FALSE)</f>
        <v>#N/A</v>
      </c>
      <c r="S966" s="11" t="str">
        <f t="shared" si="327"/>
        <v/>
      </c>
      <c r="T966" s="11" t="str">
        <f>IF(IFERROR(VLOOKUP(N966,Home!$C$8:$R$1048576,11,FALSE),"")=0,"",IFERROR(VLOOKUP(N966,Home!$C$8:$R$1048576,11,FALSE),""))</f>
        <v/>
      </c>
      <c r="U966" s="11" t="str">
        <f>IF(IFERROR(VLOOKUP(O966,Home!$C$8:$R$1048576,12,FALSE),"")=0,"",IFERROR(VLOOKUP(O966,Home!$C$8:$R$1048576,12,FALSE),""))</f>
        <v/>
      </c>
      <c r="V966" s="11" t="str">
        <f>IF(IFERROR(VLOOKUP(O966,Home!$C$8:$R$1048576,8,FALSE),"")=0,"",IFERROR(VLOOKUP(O966,Home!$C$8:$R$1048576,8,FALSE),""))</f>
        <v/>
      </c>
      <c r="W966" s="11" t="str">
        <f>IF(OR(VLOOKUP(N966,Home!$C$7:$I$207,6,FALSE)="",VLOOKUP(N966,Home!$C$7:$I$207,7,FALSE)=""),"FEJL",SUM(Baggrundsark!$K$4:K966))</f>
        <v>FEJL</v>
      </c>
      <c r="Y966">
        <v>963</v>
      </c>
      <c r="Z966" s="1"/>
      <c r="AC966" s="44"/>
      <c r="AD966">
        <f t="shared" si="334"/>
        <v>0</v>
      </c>
      <c r="AE966">
        <f>SUM($AD$4:AD966)</f>
        <v>1</v>
      </c>
      <c r="AF966" s="103" t="str">
        <f>IFERROR(VLOOKUP(AN966,Home!$C$8:$E$207,3,FALSE),"")</f>
        <v/>
      </c>
      <c r="AG966" s="103" t="str">
        <f>IFERROR(VLOOKUP(AN966,Home!$C$8:$E$207,2,FALSE),"")</f>
        <v/>
      </c>
      <c r="AH966" s="104" t="str">
        <f>IF(VLOOKUP(AE966,Home!$C$8:$I$207,6,FALSE)="","",VLOOKUP(AE966,Home!$C$8:$I$207,6,FALSE))</f>
        <v/>
      </c>
      <c r="AI966" s="104" t="e">
        <f t="shared" ref="AI966:AI1029" si="342">IF(AG966=AG965,AI965+14,AH966)</f>
        <v>#VALUE!</v>
      </c>
      <c r="AJ966" s="105" t="e">
        <f t="shared" si="335"/>
        <v>#VALUE!</v>
      </c>
      <c r="AK966" s="103" t="e">
        <f t="shared" si="328"/>
        <v>#VALUE!</v>
      </c>
      <c r="AL966" s="103" t="e">
        <f t="shared" si="336"/>
        <v>#VALUE!</v>
      </c>
      <c r="AN966" t="str">
        <f>IF(OR(VLOOKUP(AE966,Home!$C$8:$I$207,6,FALSE)="",VLOOKUP(AE966,Home!$C$8:$I$207,7,FALSE)=""),"FEJL",Baggrundsark!AE966)</f>
        <v>FEJL</v>
      </c>
      <c r="AO966">
        <f>IF(VLOOKUP(AE966,Home!$C$8:$N$207,12,FALSE)="Timelønnet",1,0)</f>
        <v>0</v>
      </c>
      <c r="AP966">
        <f>SUM($AO$4:AO966)*AO966</f>
        <v>0</v>
      </c>
      <c r="AQ966">
        <f t="shared" si="323"/>
        <v>1</v>
      </c>
      <c r="AR966" t="str">
        <f t="shared" si="323"/>
        <v/>
      </c>
      <c r="AS966" t="e">
        <f t="shared" si="337"/>
        <v>#VALUE!</v>
      </c>
      <c r="AT966" s="45" t="e">
        <f t="shared" si="324"/>
        <v>#VALUE!</v>
      </c>
      <c r="AU966">
        <f>VLOOKUP(AQ966,Home!$C$8:$J$207,8,FALSE)</f>
        <v>0</v>
      </c>
    </row>
    <row r="967" spans="1:47" x14ac:dyDescent="0.25">
      <c r="A967" s="6">
        <f t="shared" si="329"/>
        <v>0</v>
      </c>
      <c r="B967" s="6">
        <f t="shared" si="338"/>
        <v>0</v>
      </c>
      <c r="C967" s="6" t="str">
        <f t="shared" si="330"/>
        <v/>
      </c>
      <c r="D967" s="7">
        <f t="shared" si="331"/>
        <v>0</v>
      </c>
      <c r="E967" s="7">
        <f t="shared" si="339"/>
        <v>0</v>
      </c>
      <c r="F967" s="7" t="str">
        <f t="shared" si="332"/>
        <v/>
      </c>
      <c r="G967" s="6">
        <f t="shared" si="333"/>
        <v>0</v>
      </c>
      <c r="H967" s="6">
        <f t="shared" si="340"/>
        <v>0</v>
      </c>
      <c r="I967" s="6" t="str">
        <f t="shared" si="341"/>
        <v/>
      </c>
      <c r="J967" s="11">
        <v>964</v>
      </c>
      <c r="K967" s="11">
        <f>IF(IFERROR(VLOOKUP(J967,Home!$A$8:$B$1048576,1,FALSE),0)=0,0,1)</f>
        <v>0</v>
      </c>
      <c r="L967" s="129" t="e">
        <f>IF(VLOOKUP(O967,Home!$C$8:$R$207,6,FALSE)="","",VLOOKUP(O967,Home!$C$8:$R$207,6,FALSE))</f>
        <v>#N/A</v>
      </c>
      <c r="M967" s="129" t="e">
        <f t="shared" si="326"/>
        <v>#N/A</v>
      </c>
      <c r="N967" s="11">
        <f>SUM($K$4:K967)</f>
        <v>200</v>
      </c>
      <c r="O967" s="11" t="str">
        <f>IF(P967="","",IF(IFERROR(VLOOKUP(N967,Home!$C$8:$R$1048576,1,FALSE),"")=0,"",IFERROR(VLOOKUP(N967,Home!$C$8:$R$1048576,1,FALSE),"")))</f>
        <v/>
      </c>
      <c r="P967" s="11" t="str">
        <f>IF(IFERROR(VLOOKUP(W967,Home!$C$8:$R$1048576,3,FALSE),"")=0,"",IFERROR(VLOOKUP(W967,Home!$C$8:$R$1048576,3,FALSE),""))</f>
        <v/>
      </c>
      <c r="Q967" s="11" t="str">
        <f t="shared" si="325"/>
        <v/>
      </c>
      <c r="R967" s="130" t="e">
        <f>VLOOKUP(Q967,'Baggrund til lister'!$G$4:$H$15,2,FALSE)</f>
        <v>#N/A</v>
      </c>
      <c r="S967" s="11" t="str">
        <f t="shared" si="327"/>
        <v/>
      </c>
      <c r="T967" s="11" t="str">
        <f>IF(IFERROR(VLOOKUP(N967,Home!$C$8:$R$1048576,11,FALSE),"")=0,"",IFERROR(VLOOKUP(N967,Home!$C$8:$R$1048576,11,FALSE),""))</f>
        <v/>
      </c>
      <c r="U967" s="11" t="str">
        <f>IF(IFERROR(VLOOKUP(O967,Home!$C$8:$R$1048576,12,FALSE),"")=0,"",IFERROR(VLOOKUP(O967,Home!$C$8:$R$1048576,12,FALSE),""))</f>
        <v/>
      </c>
      <c r="V967" s="11" t="str">
        <f>IF(IFERROR(VLOOKUP(O967,Home!$C$8:$R$1048576,8,FALSE),"")=0,"",IFERROR(VLOOKUP(O967,Home!$C$8:$R$1048576,8,FALSE),""))</f>
        <v/>
      </c>
      <c r="W967" s="11" t="str">
        <f>IF(OR(VLOOKUP(N967,Home!$C$7:$I$207,6,FALSE)="",VLOOKUP(N967,Home!$C$7:$I$207,7,FALSE)=""),"FEJL",SUM(Baggrundsark!$K$4:K967))</f>
        <v>FEJL</v>
      </c>
      <c r="Y967">
        <v>964</v>
      </c>
      <c r="Z967" s="1"/>
      <c r="AC967" s="44"/>
      <c r="AD967">
        <f t="shared" si="334"/>
        <v>0</v>
      </c>
      <c r="AE967">
        <f>SUM($AD$4:AD967)</f>
        <v>1</v>
      </c>
      <c r="AF967" s="103" t="str">
        <f>IFERROR(VLOOKUP(AN967,Home!$C$8:$E$207,3,FALSE),"")</f>
        <v/>
      </c>
      <c r="AG967" s="103" t="str">
        <f>IFERROR(VLOOKUP(AN967,Home!$C$8:$E$207,2,FALSE),"")</f>
        <v/>
      </c>
      <c r="AH967" s="104" t="str">
        <f>IF(VLOOKUP(AE967,Home!$C$8:$I$207,6,FALSE)="","",VLOOKUP(AE967,Home!$C$8:$I$207,6,FALSE))</f>
        <v/>
      </c>
      <c r="AI967" s="104" t="e">
        <f t="shared" si="342"/>
        <v>#VALUE!</v>
      </c>
      <c r="AJ967" s="105" t="e">
        <f t="shared" si="335"/>
        <v>#VALUE!</v>
      </c>
      <c r="AK967" s="103" t="e">
        <f t="shared" si="328"/>
        <v>#VALUE!</v>
      </c>
      <c r="AL967" s="103" t="e">
        <f t="shared" si="336"/>
        <v>#VALUE!</v>
      </c>
      <c r="AN967" t="str">
        <f>IF(OR(VLOOKUP(AE967,Home!$C$8:$I$207,6,FALSE)="",VLOOKUP(AE967,Home!$C$8:$I$207,7,FALSE)=""),"FEJL",Baggrundsark!AE967)</f>
        <v>FEJL</v>
      </c>
      <c r="AO967">
        <f>IF(VLOOKUP(AE967,Home!$C$8:$N$207,12,FALSE)="Timelønnet",1,0)</f>
        <v>0</v>
      </c>
      <c r="AP967">
        <f>SUM($AO$4:AO967)*AO967</f>
        <v>0</v>
      </c>
      <c r="AQ967">
        <f t="shared" si="323"/>
        <v>1</v>
      </c>
      <c r="AR967" t="str">
        <f t="shared" si="323"/>
        <v/>
      </c>
      <c r="AS967" t="e">
        <f t="shared" si="337"/>
        <v>#VALUE!</v>
      </c>
      <c r="AT967" s="45" t="e">
        <f t="shared" si="324"/>
        <v>#VALUE!</v>
      </c>
      <c r="AU967">
        <f>VLOOKUP(AQ967,Home!$C$8:$J$207,8,FALSE)</f>
        <v>0</v>
      </c>
    </row>
    <row r="968" spans="1:47" x14ac:dyDescent="0.25">
      <c r="A968" s="6">
        <f t="shared" si="329"/>
        <v>0</v>
      </c>
      <c r="B968" s="6">
        <f t="shared" si="338"/>
        <v>0</v>
      </c>
      <c r="C968" s="6" t="str">
        <f t="shared" si="330"/>
        <v/>
      </c>
      <c r="D968" s="7">
        <f t="shared" si="331"/>
        <v>0</v>
      </c>
      <c r="E968" s="7">
        <f t="shared" si="339"/>
        <v>0</v>
      </c>
      <c r="F968" s="7" t="str">
        <f t="shared" si="332"/>
        <v/>
      </c>
      <c r="G968" s="6">
        <f t="shared" si="333"/>
        <v>0</v>
      </c>
      <c r="H968" s="6">
        <f t="shared" si="340"/>
        <v>0</v>
      </c>
      <c r="I968" s="6" t="str">
        <f t="shared" si="341"/>
        <v/>
      </c>
      <c r="J968" s="11">
        <v>965</v>
      </c>
      <c r="K968" s="11">
        <f>IF(IFERROR(VLOOKUP(J968,Home!$A$8:$B$1048576,1,FALSE),0)=0,0,1)</f>
        <v>0</v>
      </c>
      <c r="L968" s="129" t="e">
        <f>IF(VLOOKUP(O968,Home!$C$8:$R$207,6,FALSE)="","",VLOOKUP(O968,Home!$C$8:$R$207,6,FALSE))</f>
        <v>#N/A</v>
      </c>
      <c r="M968" s="129" t="e">
        <f t="shared" si="326"/>
        <v>#N/A</v>
      </c>
      <c r="N968" s="11">
        <f>SUM($K$4:K968)</f>
        <v>200</v>
      </c>
      <c r="O968" s="11" t="str">
        <f>IF(P968="","",IF(IFERROR(VLOOKUP(N968,Home!$C$8:$R$1048576,1,FALSE),"")=0,"",IFERROR(VLOOKUP(N968,Home!$C$8:$R$1048576,1,FALSE),"")))</f>
        <v/>
      </c>
      <c r="P968" s="11" t="str">
        <f>IF(IFERROR(VLOOKUP(W968,Home!$C$8:$R$1048576,3,FALSE),"")=0,"",IFERROR(VLOOKUP(W968,Home!$C$8:$R$1048576,3,FALSE),""))</f>
        <v/>
      </c>
      <c r="Q968" s="11" t="str">
        <f t="shared" si="325"/>
        <v/>
      </c>
      <c r="R968" s="130" t="e">
        <f>VLOOKUP(Q968,'Baggrund til lister'!$G$4:$H$15,2,FALSE)</f>
        <v>#N/A</v>
      </c>
      <c r="S968" s="11" t="str">
        <f t="shared" si="327"/>
        <v/>
      </c>
      <c r="T968" s="11" t="str">
        <f>IF(IFERROR(VLOOKUP(N968,Home!$C$8:$R$1048576,11,FALSE),"")=0,"",IFERROR(VLOOKUP(N968,Home!$C$8:$R$1048576,11,FALSE),""))</f>
        <v/>
      </c>
      <c r="U968" s="11" t="str">
        <f>IF(IFERROR(VLOOKUP(O968,Home!$C$8:$R$1048576,12,FALSE),"")=0,"",IFERROR(VLOOKUP(O968,Home!$C$8:$R$1048576,12,FALSE),""))</f>
        <v/>
      </c>
      <c r="V968" s="11" t="str">
        <f>IF(IFERROR(VLOOKUP(O968,Home!$C$8:$R$1048576,8,FALSE),"")=0,"",IFERROR(VLOOKUP(O968,Home!$C$8:$R$1048576,8,FALSE),""))</f>
        <v/>
      </c>
      <c r="W968" s="11" t="str">
        <f>IF(OR(VLOOKUP(N968,Home!$C$7:$I$207,6,FALSE)="",VLOOKUP(N968,Home!$C$7:$I$207,7,FALSE)=""),"FEJL",SUM(Baggrundsark!$K$4:K968))</f>
        <v>FEJL</v>
      </c>
      <c r="Y968">
        <v>965</v>
      </c>
      <c r="Z968" s="1"/>
      <c r="AC968" s="44"/>
      <c r="AD968">
        <f t="shared" si="334"/>
        <v>0</v>
      </c>
      <c r="AE968">
        <f>SUM($AD$4:AD968)</f>
        <v>1</v>
      </c>
      <c r="AF968" s="103" t="str">
        <f>IFERROR(VLOOKUP(AN968,Home!$C$8:$E$207,3,FALSE),"")</f>
        <v/>
      </c>
      <c r="AG968" s="103" t="str">
        <f>IFERROR(VLOOKUP(AN968,Home!$C$8:$E$207,2,FALSE),"")</f>
        <v/>
      </c>
      <c r="AH968" s="104" t="str">
        <f>IF(VLOOKUP(AE968,Home!$C$8:$I$207,6,FALSE)="","",VLOOKUP(AE968,Home!$C$8:$I$207,6,FALSE))</f>
        <v/>
      </c>
      <c r="AI968" s="104" t="e">
        <f t="shared" si="342"/>
        <v>#VALUE!</v>
      </c>
      <c r="AJ968" s="105" t="e">
        <f t="shared" si="335"/>
        <v>#VALUE!</v>
      </c>
      <c r="AK968" s="103" t="e">
        <f t="shared" si="328"/>
        <v>#VALUE!</v>
      </c>
      <c r="AL968" s="103" t="e">
        <f t="shared" si="336"/>
        <v>#VALUE!</v>
      </c>
      <c r="AN968" t="str">
        <f>IF(OR(VLOOKUP(AE968,Home!$C$8:$I$207,6,FALSE)="",VLOOKUP(AE968,Home!$C$8:$I$207,7,FALSE)=""),"FEJL",Baggrundsark!AE968)</f>
        <v>FEJL</v>
      </c>
      <c r="AO968">
        <f>IF(VLOOKUP(AE968,Home!$C$8:$N$207,12,FALSE)="Timelønnet",1,0)</f>
        <v>0</v>
      </c>
      <c r="AP968">
        <f>SUM($AO$4:AO968)*AO968</f>
        <v>0</v>
      </c>
      <c r="AQ968">
        <f t="shared" si="323"/>
        <v>1</v>
      </c>
      <c r="AR968" t="str">
        <f t="shared" si="323"/>
        <v/>
      </c>
      <c r="AS968" t="e">
        <f t="shared" si="337"/>
        <v>#VALUE!</v>
      </c>
      <c r="AT968" s="45" t="e">
        <f t="shared" si="324"/>
        <v>#VALUE!</v>
      </c>
      <c r="AU968">
        <f>VLOOKUP(AQ968,Home!$C$8:$J$207,8,FALSE)</f>
        <v>0</v>
      </c>
    </row>
    <row r="969" spans="1:47" x14ac:dyDescent="0.25">
      <c r="A969" s="6">
        <f t="shared" si="329"/>
        <v>0</v>
      </c>
      <c r="B969" s="6">
        <f t="shared" si="338"/>
        <v>0</v>
      </c>
      <c r="C969" s="6" t="str">
        <f t="shared" si="330"/>
        <v/>
      </c>
      <c r="D969" s="7">
        <f t="shared" si="331"/>
        <v>0</v>
      </c>
      <c r="E969" s="7">
        <f t="shared" si="339"/>
        <v>0</v>
      </c>
      <c r="F969" s="7" t="str">
        <f t="shared" si="332"/>
        <v/>
      </c>
      <c r="G969" s="6">
        <f t="shared" si="333"/>
        <v>0</v>
      </c>
      <c r="H969" s="6">
        <f t="shared" si="340"/>
        <v>0</v>
      </c>
      <c r="I969" s="6" t="str">
        <f t="shared" si="341"/>
        <v/>
      </c>
      <c r="J969" s="11">
        <v>966</v>
      </c>
      <c r="K969" s="11">
        <f>IF(IFERROR(VLOOKUP(J969,Home!$A$8:$B$1048576,1,FALSE),0)=0,0,1)</f>
        <v>0</v>
      </c>
      <c r="L969" s="129" t="e">
        <f>IF(VLOOKUP(O969,Home!$C$8:$R$207,6,FALSE)="","",VLOOKUP(O969,Home!$C$8:$R$207,6,FALSE))</f>
        <v>#N/A</v>
      </c>
      <c r="M969" s="129" t="e">
        <f t="shared" si="326"/>
        <v>#N/A</v>
      </c>
      <c r="N969" s="11">
        <f>SUM($K$4:K969)</f>
        <v>200</v>
      </c>
      <c r="O969" s="11" t="str">
        <f>IF(P969="","",IF(IFERROR(VLOOKUP(N969,Home!$C$8:$R$1048576,1,FALSE),"")=0,"",IFERROR(VLOOKUP(N969,Home!$C$8:$R$1048576,1,FALSE),"")))</f>
        <v/>
      </c>
      <c r="P969" s="11" t="str">
        <f>IF(IFERROR(VLOOKUP(W969,Home!$C$8:$R$1048576,3,FALSE),"")=0,"",IFERROR(VLOOKUP(W969,Home!$C$8:$R$1048576,3,FALSE),""))</f>
        <v/>
      </c>
      <c r="Q969" s="11" t="str">
        <f t="shared" si="325"/>
        <v/>
      </c>
      <c r="R969" s="130" t="e">
        <f>VLOOKUP(Q969,'Baggrund til lister'!$G$4:$H$15,2,FALSE)</f>
        <v>#N/A</v>
      </c>
      <c r="S969" s="11" t="str">
        <f t="shared" si="327"/>
        <v/>
      </c>
      <c r="T969" s="11" t="str">
        <f>IF(IFERROR(VLOOKUP(N969,Home!$C$8:$R$1048576,11,FALSE),"")=0,"",IFERROR(VLOOKUP(N969,Home!$C$8:$R$1048576,11,FALSE),""))</f>
        <v/>
      </c>
      <c r="U969" s="11" t="str">
        <f>IF(IFERROR(VLOOKUP(O969,Home!$C$8:$R$1048576,12,FALSE),"")=0,"",IFERROR(VLOOKUP(O969,Home!$C$8:$R$1048576,12,FALSE),""))</f>
        <v/>
      </c>
      <c r="V969" s="11" t="str">
        <f>IF(IFERROR(VLOOKUP(O969,Home!$C$8:$R$1048576,8,FALSE),"")=0,"",IFERROR(VLOOKUP(O969,Home!$C$8:$R$1048576,8,FALSE),""))</f>
        <v/>
      </c>
      <c r="W969" s="11" t="str">
        <f>IF(OR(VLOOKUP(N969,Home!$C$7:$I$207,6,FALSE)="",VLOOKUP(N969,Home!$C$7:$I$207,7,FALSE)=""),"FEJL",SUM(Baggrundsark!$K$4:K969))</f>
        <v>FEJL</v>
      </c>
      <c r="Y969">
        <v>966</v>
      </c>
      <c r="Z969" s="1"/>
      <c r="AC969" s="44"/>
      <c r="AD969">
        <f t="shared" si="334"/>
        <v>0</v>
      </c>
      <c r="AE969">
        <f>SUM($AD$4:AD969)</f>
        <v>1</v>
      </c>
      <c r="AF969" s="103" t="str">
        <f>IFERROR(VLOOKUP(AN969,Home!$C$8:$E$207,3,FALSE),"")</f>
        <v/>
      </c>
      <c r="AG969" s="103" t="str">
        <f>IFERROR(VLOOKUP(AN969,Home!$C$8:$E$207,2,FALSE),"")</f>
        <v/>
      </c>
      <c r="AH969" s="104" t="str">
        <f>IF(VLOOKUP(AE969,Home!$C$8:$I$207,6,FALSE)="","",VLOOKUP(AE969,Home!$C$8:$I$207,6,FALSE))</f>
        <v/>
      </c>
      <c r="AI969" s="104" t="e">
        <f t="shared" si="342"/>
        <v>#VALUE!</v>
      </c>
      <c r="AJ969" s="105" t="e">
        <f t="shared" si="335"/>
        <v>#VALUE!</v>
      </c>
      <c r="AK969" s="103" t="e">
        <f t="shared" si="328"/>
        <v>#VALUE!</v>
      </c>
      <c r="AL969" s="103" t="e">
        <f t="shared" si="336"/>
        <v>#VALUE!</v>
      </c>
      <c r="AN969" t="str">
        <f>IF(OR(VLOOKUP(AE969,Home!$C$8:$I$207,6,FALSE)="",VLOOKUP(AE969,Home!$C$8:$I$207,7,FALSE)=""),"FEJL",Baggrundsark!AE969)</f>
        <v>FEJL</v>
      </c>
      <c r="AO969">
        <f>IF(VLOOKUP(AE969,Home!$C$8:$N$207,12,FALSE)="Timelønnet",1,0)</f>
        <v>0</v>
      </c>
      <c r="AP969">
        <f>SUM($AO$4:AO969)*AO969</f>
        <v>0</v>
      </c>
      <c r="AQ969">
        <f t="shared" si="323"/>
        <v>1</v>
      </c>
      <c r="AR969" t="str">
        <f t="shared" si="323"/>
        <v/>
      </c>
      <c r="AS969" t="e">
        <f t="shared" si="337"/>
        <v>#VALUE!</v>
      </c>
      <c r="AT969" s="45" t="e">
        <f t="shared" si="324"/>
        <v>#VALUE!</v>
      </c>
      <c r="AU969">
        <f>VLOOKUP(AQ969,Home!$C$8:$J$207,8,FALSE)</f>
        <v>0</v>
      </c>
    </row>
    <row r="970" spans="1:47" x14ac:dyDescent="0.25">
      <c r="A970" s="6">
        <f t="shared" si="329"/>
        <v>0</v>
      </c>
      <c r="B970" s="6">
        <f t="shared" si="338"/>
        <v>0</v>
      </c>
      <c r="C970" s="6" t="str">
        <f t="shared" si="330"/>
        <v/>
      </c>
      <c r="D970" s="7">
        <f t="shared" si="331"/>
        <v>0</v>
      </c>
      <c r="E970" s="7">
        <f t="shared" si="339"/>
        <v>0</v>
      </c>
      <c r="F970" s="7" t="str">
        <f t="shared" si="332"/>
        <v/>
      </c>
      <c r="G970" s="6">
        <f t="shared" si="333"/>
        <v>0</v>
      </c>
      <c r="H970" s="6">
        <f t="shared" si="340"/>
        <v>0</v>
      </c>
      <c r="I970" s="6" t="str">
        <f t="shared" si="341"/>
        <v/>
      </c>
      <c r="J970" s="11">
        <v>967</v>
      </c>
      <c r="K970" s="11">
        <f>IF(IFERROR(VLOOKUP(J970,Home!$A$8:$B$1048576,1,FALSE),0)=0,0,1)</f>
        <v>0</v>
      </c>
      <c r="L970" s="129" t="e">
        <f>IF(VLOOKUP(O970,Home!$C$8:$R$207,6,FALSE)="","",VLOOKUP(O970,Home!$C$8:$R$207,6,FALSE))</f>
        <v>#N/A</v>
      </c>
      <c r="M970" s="129" t="e">
        <f t="shared" si="326"/>
        <v>#N/A</v>
      </c>
      <c r="N970" s="11">
        <f>SUM($K$4:K970)</f>
        <v>200</v>
      </c>
      <c r="O970" s="11" t="str">
        <f>IF(P970="","",IF(IFERROR(VLOOKUP(N970,Home!$C$8:$R$1048576,1,FALSE),"")=0,"",IFERROR(VLOOKUP(N970,Home!$C$8:$R$1048576,1,FALSE),"")))</f>
        <v/>
      </c>
      <c r="P970" s="11" t="str">
        <f>IF(IFERROR(VLOOKUP(W970,Home!$C$8:$R$1048576,3,FALSE),"")=0,"",IFERROR(VLOOKUP(W970,Home!$C$8:$R$1048576,3,FALSE),""))</f>
        <v/>
      </c>
      <c r="Q970" s="11" t="str">
        <f t="shared" si="325"/>
        <v/>
      </c>
      <c r="R970" s="130" t="e">
        <f>VLOOKUP(Q970,'Baggrund til lister'!$G$4:$H$15,2,FALSE)</f>
        <v>#N/A</v>
      </c>
      <c r="S970" s="11" t="str">
        <f t="shared" si="327"/>
        <v/>
      </c>
      <c r="T970" s="11" t="str">
        <f>IF(IFERROR(VLOOKUP(N970,Home!$C$8:$R$1048576,11,FALSE),"")=0,"",IFERROR(VLOOKUP(N970,Home!$C$8:$R$1048576,11,FALSE),""))</f>
        <v/>
      </c>
      <c r="U970" s="11" t="str">
        <f>IF(IFERROR(VLOOKUP(O970,Home!$C$8:$R$1048576,12,FALSE),"")=0,"",IFERROR(VLOOKUP(O970,Home!$C$8:$R$1048576,12,FALSE),""))</f>
        <v/>
      </c>
      <c r="V970" s="11" t="str">
        <f>IF(IFERROR(VLOOKUP(O970,Home!$C$8:$R$1048576,8,FALSE),"")=0,"",IFERROR(VLOOKUP(O970,Home!$C$8:$R$1048576,8,FALSE),""))</f>
        <v/>
      </c>
      <c r="W970" s="11" t="str">
        <f>IF(OR(VLOOKUP(N970,Home!$C$7:$I$207,6,FALSE)="",VLOOKUP(N970,Home!$C$7:$I$207,7,FALSE)=""),"FEJL",SUM(Baggrundsark!$K$4:K970))</f>
        <v>FEJL</v>
      </c>
      <c r="Y970">
        <v>967</v>
      </c>
      <c r="Z970" s="1"/>
      <c r="AC970" s="44"/>
      <c r="AD970">
        <f t="shared" si="334"/>
        <v>0</v>
      </c>
      <c r="AE970">
        <f>SUM($AD$4:AD970)</f>
        <v>1</v>
      </c>
      <c r="AF970" s="103" t="str">
        <f>IFERROR(VLOOKUP(AN970,Home!$C$8:$E$207,3,FALSE),"")</f>
        <v/>
      </c>
      <c r="AG970" s="103" t="str">
        <f>IFERROR(VLOOKUP(AN970,Home!$C$8:$E$207,2,FALSE),"")</f>
        <v/>
      </c>
      <c r="AH970" s="104" t="str">
        <f>IF(VLOOKUP(AE970,Home!$C$8:$I$207,6,FALSE)="","",VLOOKUP(AE970,Home!$C$8:$I$207,6,FALSE))</f>
        <v/>
      </c>
      <c r="AI970" s="104" t="e">
        <f t="shared" si="342"/>
        <v>#VALUE!</v>
      </c>
      <c r="AJ970" s="105" t="e">
        <f t="shared" si="335"/>
        <v>#VALUE!</v>
      </c>
      <c r="AK970" s="103" t="e">
        <f t="shared" si="328"/>
        <v>#VALUE!</v>
      </c>
      <c r="AL970" s="103" t="e">
        <f t="shared" si="336"/>
        <v>#VALUE!</v>
      </c>
      <c r="AN970" t="str">
        <f>IF(OR(VLOOKUP(AE970,Home!$C$8:$I$207,6,FALSE)="",VLOOKUP(AE970,Home!$C$8:$I$207,7,FALSE)=""),"FEJL",Baggrundsark!AE970)</f>
        <v>FEJL</v>
      </c>
      <c r="AO970">
        <f>IF(VLOOKUP(AE970,Home!$C$8:$N$207,12,FALSE)="Timelønnet",1,0)</f>
        <v>0</v>
      </c>
      <c r="AP970">
        <f>SUM($AO$4:AO970)*AO970</f>
        <v>0</v>
      </c>
      <c r="AQ970">
        <f t="shared" si="323"/>
        <v>1</v>
      </c>
      <c r="AR970" t="str">
        <f t="shared" si="323"/>
        <v/>
      </c>
      <c r="AS970" t="e">
        <f t="shared" si="337"/>
        <v>#VALUE!</v>
      </c>
      <c r="AT970" s="45" t="e">
        <f t="shared" si="324"/>
        <v>#VALUE!</v>
      </c>
      <c r="AU970">
        <f>VLOOKUP(AQ970,Home!$C$8:$J$207,8,FALSE)</f>
        <v>0</v>
      </c>
    </row>
    <row r="971" spans="1:47" x14ac:dyDescent="0.25">
      <c r="A971" s="6">
        <f t="shared" si="329"/>
        <v>0</v>
      </c>
      <c r="B971" s="6">
        <f t="shared" si="338"/>
        <v>0</v>
      </c>
      <c r="C971" s="6" t="str">
        <f t="shared" si="330"/>
        <v/>
      </c>
      <c r="D971" s="7">
        <f t="shared" si="331"/>
        <v>0</v>
      </c>
      <c r="E971" s="7">
        <f t="shared" si="339"/>
        <v>0</v>
      </c>
      <c r="F971" s="7" t="str">
        <f t="shared" si="332"/>
        <v/>
      </c>
      <c r="G971" s="6">
        <f t="shared" si="333"/>
        <v>0</v>
      </c>
      <c r="H971" s="6">
        <f t="shared" si="340"/>
        <v>0</v>
      </c>
      <c r="I971" s="6" t="str">
        <f t="shared" si="341"/>
        <v/>
      </c>
      <c r="J971" s="11">
        <v>968</v>
      </c>
      <c r="K971" s="11">
        <f>IF(IFERROR(VLOOKUP(J971,Home!$A$8:$B$1048576,1,FALSE),0)=0,0,1)</f>
        <v>0</v>
      </c>
      <c r="L971" s="129" t="e">
        <f>IF(VLOOKUP(O971,Home!$C$8:$R$207,6,FALSE)="","",VLOOKUP(O971,Home!$C$8:$R$207,6,FALSE))</f>
        <v>#N/A</v>
      </c>
      <c r="M971" s="129" t="e">
        <f t="shared" si="326"/>
        <v>#N/A</v>
      </c>
      <c r="N971" s="11">
        <f>SUM($K$4:K971)</f>
        <v>200</v>
      </c>
      <c r="O971" s="11" t="str">
        <f>IF(P971="","",IF(IFERROR(VLOOKUP(N971,Home!$C$8:$R$1048576,1,FALSE),"")=0,"",IFERROR(VLOOKUP(N971,Home!$C$8:$R$1048576,1,FALSE),"")))</f>
        <v/>
      </c>
      <c r="P971" s="11" t="str">
        <f>IF(IFERROR(VLOOKUP(W971,Home!$C$8:$R$1048576,3,FALSE),"")=0,"",IFERROR(VLOOKUP(W971,Home!$C$8:$R$1048576,3,FALSE),""))</f>
        <v/>
      </c>
      <c r="Q971" s="11" t="str">
        <f t="shared" si="325"/>
        <v/>
      </c>
      <c r="R971" s="130" t="e">
        <f>VLOOKUP(Q971,'Baggrund til lister'!$G$4:$H$15,2,FALSE)</f>
        <v>#N/A</v>
      </c>
      <c r="S971" s="11" t="str">
        <f t="shared" si="327"/>
        <v/>
      </c>
      <c r="T971" s="11" t="str">
        <f>IF(IFERROR(VLOOKUP(N971,Home!$C$8:$R$1048576,11,FALSE),"")=0,"",IFERROR(VLOOKUP(N971,Home!$C$8:$R$1048576,11,FALSE),""))</f>
        <v/>
      </c>
      <c r="U971" s="11" t="str">
        <f>IF(IFERROR(VLOOKUP(O971,Home!$C$8:$R$1048576,12,FALSE),"")=0,"",IFERROR(VLOOKUP(O971,Home!$C$8:$R$1048576,12,FALSE),""))</f>
        <v/>
      </c>
      <c r="V971" s="11" t="str">
        <f>IF(IFERROR(VLOOKUP(O971,Home!$C$8:$R$1048576,8,FALSE),"")=0,"",IFERROR(VLOOKUP(O971,Home!$C$8:$R$1048576,8,FALSE),""))</f>
        <v/>
      </c>
      <c r="W971" s="11" t="str">
        <f>IF(OR(VLOOKUP(N971,Home!$C$7:$I$207,6,FALSE)="",VLOOKUP(N971,Home!$C$7:$I$207,7,FALSE)=""),"FEJL",SUM(Baggrundsark!$K$4:K971))</f>
        <v>FEJL</v>
      </c>
      <c r="Y971">
        <v>968</v>
      </c>
      <c r="Z971" s="1"/>
      <c r="AC971" s="44"/>
      <c r="AD971">
        <f t="shared" si="334"/>
        <v>0</v>
      </c>
      <c r="AE971">
        <f>SUM($AD$4:AD971)</f>
        <v>1</v>
      </c>
      <c r="AF971" s="103" t="str">
        <f>IFERROR(VLOOKUP(AN971,Home!$C$8:$E$207,3,FALSE),"")</f>
        <v/>
      </c>
      <c r="AG971" s="103" t="str">
        <f>IFERROR(VLOOKUP(AN971,Home!$C$8:$E$207,2,FALSE),"")</f>
        <v/>
      </c>
      <c r="AH971" s="104" t="str">
        <f>IF(VLOOKUP(AE971,Home!$C$8:$I$207,6,FALSE)="","",VLOOKUP(AE971,Home!$C$8:$I$207,6,FALSE))</f>
        <v/>
      </c>
      <c r="AI971" s="104" t="e">
        <f t="shared" si="342"/>
        <v>#VALUE!</v>
      </c>
      <c r="AJ971" s="105" t="e">
        <f t="shared" si="335"/>
        <v>#VALUE!</v>
      </c>
      <c r="AK971" s="103" t="e">
        <f t="shared" si="328"/>
        <v>#VALUE!</v>
      </c>
      <c r="AL971" s="103" t="e">
        <f t="shared" si="336"/>
        <v>#VALUE!</v>
      </c>
      <c r="AN971" t="str">
        <f>IF(OR(VLOOKUP(AE971,Home!$C$8:$I$207,6,FALSE)="",VLOOKUP(AE971,Home!$C$8:$I$207,7,FALSE)=""),"FEJL",Baggrundsark!AE971)</f>
        <v>FEJL</v>
      </c>
      <c r="AO971">
        <f>IF(VLOOKUP(AE971,Home!$C$8:$N$207,12,FALSE)="Timelønnet",1,0)</f>
        <v>0</v>
      </c>
      <c r="AP971">
        <f>SUM($AO$4:AO971)*AO971</f>
        <v>0</v>
      </c>
      <c r="AQ971">
        <f t="shared" si="323"/>
        <v>1</v>
      </c>
      <c r="AR971" t="str">
        <f t="shared" si="323"/>
        <v/>
      </c>
      <c r="AS971" t="e">
        <f t="shared" si="337"/>
        <v>#VALUE!</v>
      </c>
      <c r="AT971" s="45" t="e">
        <f t="shared" si="324"/>
        <v>#VALUE!</v>
      </c>
      <c r="AU971">
        <f>VLOOKUP(AQ971,Home!$C$8:$J$207,8,FALSE)</f>
        <v>0</v>
      </c>
    </row>
    <row r="972" spans="1:47" x14ac:dyDescent="0.25">
      <c r="A972" s="6">
        <f t="shared" si="329"/>
        <v>0</v>
      </c>
      <c r="B972" s="6">
        <f t="shared" si="338"/>
        <v>0</v>
      </c>
      <c r="C972" s="6" t="str">
        <f t="shared" si="330"/>
        <v/>
      </c>
      <c r="D972" s="7">
        <f t="shared" si="331"/>
        <v>0</v>
      </c>
      <c r="E972" s="7">
        <f t="shared" si="339"/>
        <v>0</v>
      </c>
      <c r="F972" s="7" t="str">
        <f t="shared" si="332"/>
        <v/>
      </c>
      <c r="G972" s="6">
        <f t="shared" si="333"/>
        <v>0</v>
      </c>
      <c r="H972" s="6">
        <f t="shared" si="340"/>
        <v>0</v>
      </c>
      <c r="I972" s="6" t="str">
        <f t="shared" si="341"/>
        <v/>
      </c>
      <c r="J972" s="11">
        <v>969</v>
      </c>
      <c r="K972" s="11">
        <f>IF(IFERROR(VLOOKUP(J972,Home!$A$8:$B$1048576,1,FALSE),0)=0,0,1)</f>
        <v>0</v>
      </c>
      <c r="L972" s="129" t="e">
        <f>IF(VLOOKUP(O972,Home!$C$8:$R$207,6,FALSE)="","",VLOOKUP(O972,Home!$C$8:$R$207,6,FALSE))</f>
        <v>#N/A</v>
      </c>
      <c r="M972" s="129" t="e">
        <f t="shared" si="326"/>
        <v>#N/A</v>
      </c>
      <c r="N972" s="11">
        <f>SUM($K$4:K972)</f>
        <v>200</v>
      </c>
      <c r="O972" s="11" t="str">
        <f>IF(P972="","",IF(IFERROR(VLOOKUP(N972,Home!$C$8:$R$1048576,1,FALSE),"")=0,"",IFERROR(VLOOKUP(N972,Home!$C$8:$R$1048576,1,FALSE),"")))</f>
        <v/>
      </c>
      <c r="P972" s="11" t="str">
        <f>IF(IFERROR(VLOOKUP(W972,Home!$C$8:$R$1048576,3,FALSE),"")=0,"",IFERROR(VLOOKUP(W972,Home!$C$8:$R$1048576,3,FALSE),""))</f>
        <v/>
      </c>
      <c r="Q972" s="11" t="str">
        <f t="shared" si="325"/>
        <v/>
      </c>
      <c r="R972" s="130" t="e">
        <f>VLOOKUP(Q972,'Baggrund til lister'!$G$4:$H$15,2,FALSE)</f>
        <v>#N/A</v>
      </c>
      <c r="S972" s="11" t="str">
        <f t="shared" si="327"/>
        <v/>
      </c>
      <c r="T972" s="11" t="str">
        <f>IF(IFERROR(VLOOKUP(N972,Home!$C$8:$R$1048576,11,FALSE),"")=0,"",IFERROR(VLOOKUP(N972,Home!$C$8:$R$1048576,11,FALSE),""))</f>
        <v/>
      </c>
      <c r="U972" s="11" t="str">
        <f>IF(IFERROR(VLOOKUP(O972,Home!$C$8:$R$1048576,12,FALSE),"")=0,"",IFERROR(VLOOKUP(O972,Home!$C$8:$R$1048576,12,FALSE),""))</f>
        <v/>
      </c>
      <c r="V972" s="11" t="str">
        <f>IF(IFERROR(VLOOKUP(O972,Home!$C$8:$R$1048576,8,FALSE),"")=0,"",IFERROR(VLOOKUP(O972,Home!$C$8:$R$1048576,8,FALSE),""))</f>
        <v/>
      </c>
      <c r="W972" s="11" t="str">
        <f>IF(OR(VLOOKUP(N972,Home!$C$7:$I$207,6,FALSE)="",VLOOKUP(N972,Home!$C$7:$I$207,7,FALSE)=""),"FEJL",SUM(Baggrundsark!$K$4:K972))</f>
        <v>FEJL</v>
      </c>
      <c r="Y972">
        <v>969</v>
      </c>
      <c r="Z972" s="1"/>
      <c r="AC972" s="44"/>
      <c r="AD972">
        <f t="shared" si="334"/>
        <v>0</v>
      </c>
      <c r="AE972">
        <f>SUM($AD$4:AD972)</f>
        <v>1</v>
      </c>
      <c r="AF972" s="103" t="str">
        <f>IFERROR(VLOOKUP(AN972,Home!$C$8:$E$207,3,FALSE),"")</f>
        <v/>
      </c>
      <c r="AG972" s="103" t="str">
        <f>IFERROR(VLOOKUP(AN972,Home!$C$8:$E$207,2,FALSE),"")</f>
        <v/>
      </c>
      <c r="AH972" s="104" t="str">
        <f>IF(VLOOKUP(AE972,Home!$C$8:$I$207,6,FALSE)="","",VLOOKUP(AE972,Home!$C$8:$I$207,6,FALSE))</f>
        <v/>
      </c>
      <c r="AI972" s="104" t="e">
        <f t="shared" si="342"/>
        <v>#VALUE!</v>
      </c>
      <c r="AJ972" s="105" t="e">
        <f t="shared" si="335"/>
        <v>#VALUE!</v>
      </c>
      <c r="AK972" s="103" t="e">
        <f t="shared" si="328"/>
        <v>#VALUE!</v>
      </c>
      <c r="AL972" s="103" t="e">
        <f t="shared" si="336"/>
        <v>#VALUE!</v>
      </c>
      <c r="AN972" t="str">
        <f>IF(OR(VLOOKUP(AE972,Home!$C$8:$I$207,6,FALSE)="",VLOOKUP(AE972,Home!$C$8:$I$207,7,FALSE)=""),"FEJL",Baggrundsark!AE972)</f>
        <v>FEJL</v>
      </c>
      <c r="AO972">
        <f>IF(VLOOKUP(AE972,Home!$C$8:$N$207,12,FALSE)="Timelønnet",1,0)</f>
        <v>0</v>
      </c>
      <c r="AP972">
        <f>SUM($AO$4:AO972)*AO972</f>
        <v>0</v>
      </c>
      <c r="AQ972">
        <f t="shared" si="323"/>
        <v>1</v>
      </c>
      <c r="AR972" t="str">
        <f t="shared" si="323"/>
        <v/>
      </c>
      <c r="AS972" t="e">
        <f t="shared" si="337"/>
        <v>#VALUE!</v>
      </c>
      <c r="AT972" s="45" t="e">
        <f t="shared" si="324"/>
        <v>#VALUE!</v>
      </c>
      <c r="AU972">
        <f>VLOOKUP(AQ972,Home!$C$8:$J$207,8,FALSE)</f>
        <v>0</v>
      </c>
    </row>
    <row r="973" spans="1:47" x14ac:dyDescent="0.25">
      <c r="A973" s="6">
        <f t="shared" si="329"/>
        <v>0</v>
      </c>
      <c r="B973" s="6">
        <f t="shared" si="338"/>
        <v>0</v>
      </c>
      <c r="C973" s="6" t="str">
        <f t="shared" si="330"/>
        <v/>
      </c>
      <c r="D973" s="7">
        <f t="shared" si="331"/>
        <v>0</v>
      </c>
      <c r="E973" s="7">
        <f t="shared" si="339"/>
        <v>0</v>
      </c>
      <c r="F973" s="7" t="str">
        <f t="shared" si="332"/>
        <v/>
      </c>
      <c r="G973" s="6">
        <f t="shared" si="333"/>
        <v>0</v>
      </c>
      <c r="H973" s="6">
        <f t="shared" si="340"/>
        <v>0</v>
      </c>
      <c r="I973" s="6" t="str">
        <f t="shared" si="341"/>
        <v/>
      </c>
      <c r="J973" s="11">
        <v>970</v>
      </c>
      <c r="K973" s="11">
        <f>IF(IFERROR(VLOOKUP(J973,Home!$A$8:$B$1048576,1,FALSE),0)=0,0,1)</f>
        <v>0</v>
      </c>
      <c r="L973" s="129" t="e">
        <f>IF(VLOOKUP(O973,Home!$C$8:$R$207,6,FALSE)="","",VLOOKUP(O973,Home!$C$8:$R$207,6,FALSE))</f>
        <v>#N/A</v>
      </c>
      <c r="M973" s="129" t="e">
        <f t="shared" si="326"/>
        <v>#N/A</v>
      </c>
      <c r="N973" s="11">
        <f>SUM($K$4:K973)</f>
        <v>200</v>
      </c>
      <c r="O973" s="11" t="str">
        <f>IF(P973="","",IF(IFERROR(VLOOKUP(N973,Home!$C$8:$R$1048576,1,FALSE),"")=0,"",IFERROR(VLOOKUP(N973,Home!$C$8:$R$1048576,1,FALSE),"")))</f>
        <v/>
      </c>
      <c r="P973" s="11" t="str">
        <f>IF(IFERROR(VLOOKUP(W973,Home!$C$8:$R$1048576,3,FALSE),"")=0,"",IFERROR(VLOOKUP(W973,Home!$C$8:$R$1048576,3,FALSE),""))</f>
        <v/>
      </c>
      <c r="Q973" s="11" t="str">
        <f t="shared" si="325"/>
        <v/>
      </c>
      <c r="R973" s="130" t="e">
        <f>VLOOKUP(Q973,'Baggrund til lister'!$G$4:$H$15,2,FALSE)</f>
        <v>#N/A</v>
      </c>
      <c r="S973" s="11" t="str">
        <f t="shared" si="327"/>
        <v/>
      </c>
      <c r="T973" s="11" t="str">
        <f>IF(IFERROR(VLOOKUP(N973,Home!$C$8:$R$1048576,11,FALSE),"")=0,"",IFERROR(VLOOKUP(N973,Home!$C$8:$R$1048576,11,FALSE),""))</f>
        <v/>
      </c>
      <c r="U973" s="11" t="str">
        <f>IF(IFERROR(VLOOKUP(O973,Home!$C$8:$R$1048576,12,FALSE),"")=0,"",IFERROR(VLOOKUP(O973,Home!$C$8:$R$1048576,12,FALSE),""))</f>
        <v/>
      </c>
      <c r="V973" s="11" t="str">
        <f>IF(IFERROR(VLOOKUP(O973,Home!$C$8:$R$1048576,8,FALSE),"")=0,"",IFERROR(VLOOKUP(O973,Home!$C$8:$R$1048576,8,FALSE),""))</f>
        <v/>
      </c>
      <c r="W973" s="11" t="str">
        <f>IF(OR(VLOOKUP(N973,Home!$C$7:$I$207,6,FALSE)="",VLOOKUP(N973,Home!$C$7:$I$207,7,FALSE)=""),"FEJL",SUM(Baggrundsark!$K$4:K973))</f>
        <v>FEJL</v>
      </c>
      <c r="Y973">
        <v>970</v>
      </c>
      <c r="Z973" s="1"/>
      <c r="AC973" s="44"/>
      <c r="AD973">
        <f t="shared" si="334"/>
        <v>0</v>
      </c>
      <c r="AE973">
        <f>SUM($AD$4:AD973)</f>
        <v>1</v>
      </c>
      <c r="AF973" s="103" t="str">
        <f>IFERROR(VLOOKUP(AN973,Home!$C$8:$E$207,3,FALSE),"")</f>
        <v/>
      </c>
      <c r="AG973" s="103" t="str">
        <f>IFERROR(VLOOKUP(AN973,Home!$C$8:$E$207,2,FALSE),"")</f>
        <v/>
      </c>
      <c r="AH973" s="104" t="str">
        <f>IF(VLOOKUP(AE973,Home!$C$8:$I$207,6,FALSE)="","",VLOOKUP(AE973,Home!$C$8:$I$207,6,FALSE))</f>
        <v/>
      </c>
      <c r="AI973" s="104" t="e">
        <f t="shared" si="342"/>
        <v>#VALUE!</v>
      </c>
      <c r="AJ973" s="105" t="e">
        <f t="shared" si="335"/>
        <v>#VALUE!</v>
      </c>
      <c r="AK973" s="103" t="e">
        <f t="shared" si="328"/>
        <v>#VALUE!</v>
      </c>
      <c r="AL973" s="103" t="e">
        <f t="shared" si="336"/>
        <v>#VALUE!</v>
      </c>
      <c r="AN973" t="str">
        <f>IF(OR(VLOOKUP(AE973,Home!$C$8:$I$207,6,FALSE)="",VLOOKUP(AE973,Home!$C$8:$I$207,7,FALSE)=""),"FEJL",Baggrundsark!AE973)</f>
        <v>FEJL</v>
      </c>
      <c r="AO973">
        <f>IF(VLOOKUP(AE973,Home!$C$8:$N$207,12,FALSE)="Timelønnet",1,0)</f>
        <v>0</v>
      </c>
      <c r="AP973">
        <f>SUM($AO$4:AO973)*AO973</f>
        <v>0</v>
      </c>
      <c r="AQ973">
        <f t="shared" si="323"/>
        <v>1</v>
      </c>
      <c r="AR973" t="str">
        <f t="shared" si="323"/>
        <v/>
      </c>
      <c r="AS973" t="e">
        <f t="shared" si="337"/>
        <v>#VALUE!</v>
      </c>
      <c r="AT973" s="45" t="e">
        <f t="shared" si="324"/>
        <v>#VALUE!</v>
      </c>
      <c r="AU973">
        <f>VLOOKUP(AQ973,Home!$C$8:$J$207,8,FALSE)</f>
        <v>0</v>
      </c>
    </row>
    <row r="974" spans="1:47" x14ac:dyDescent="0.25">
      <c r="A974" s="6">
        <f t="shared" si="329"/>
        <v>0</v>
      </c>
      <c r="B974" s="6">
        <f t="shared" si="338"/>
        <v>0</v>
      </c>
      <c r="C974" s="6" t="str">
        <f t="shared" si="330"/>
        <v/>
      </c>
      <c r="D974" s="7">
        <f t="shared" si="331"/>
        <v>0</v>
      </c>
      <c r="E974" s="7">
        <f t="shared" si="339"/>
        <v>0</v>
      </c>
      <c r="F974" s="7" t="str">
        <f t="shared" si="332"/>
        <v/>
      </c>
      <c r="G974" s="6">
        <f t="shared" si="333"/>
        <v>0</v>
      </c>
      <c r="H974" s="6">
        <f t="shared" si="340"/>
        <v>0</v>
      </c>
      <c r="I974" s="6" t="str">
        <f t="shared" si="341"/>
        <v/>
      </c>
      <c r="J974" s="11">
        <v>971</v>
      </c>
      <c r="K974" s="11">
        <f>IF(IFERROR(VLOOKUP(J974,Home!$A$8:$B$1048576,1,FALSE),0)=0,0,1)</f>
        <v>0</v>
      </c>
      <c r="L974" s="129" t="e">
        <f>IF(VLOOKUP(O974,Home!$C$8:$R$207,6,FALSE)="","",VLOOKUP(O974,Home!$C$8:$R$207,6,FALSE))</f>
        <v>#N/A</v>
      </c>
      <c r="M974" s="129" t="e">
        <f t="shared" si="326"/>
        <v>#N/A</v>
      </c>
      <c r="N974" s="11">
        <f>SUM($K$4:K974)</f>
        <v>200</v>
      </c>
      <c r="O974" s="11" t="str">
        <f>IF(P974="","",IF(IFERROR(VLOOKUP(N974,Home!$C$8:$R$1048576,1,FALSE),"")=0,"",IFERROR(VLOOKUP(N974,Home!$C$8:$R$1048576,1,FALSE),"")))</f>
        <v/>
      </c>
      <c r="P974" s="11" t="str">
        <f>IF(IFERROR(VLOOKUP(W974,Home!$C$8:$R$1048576,3,FALSE),"")=0,"",IFERROR(VLOOKUP(W974,Home!$C$8:$R$1048576,3,FALSE),""))</f>
        <v/>
      </c>
      <c r="Q974" s="11" t="str">
        <f t="shared" si="325"/>
        <v/>
      </c>
      <c r="R974" s="130" t="e">
        <f>VLOOKUP(Q974,'Baggrund til lister'!$G$4:$H$15,2,FALSE)</f>
        <v>#N/A</v>
      </c>
      <c r="S974" s="11" t="str">
        <f t="shared" si="327"/>
        <v/>
      </c>
      <c r="T974" s="11" t="str">
        <f>IF(IFERROR(VLOOKUP(N974,Home!$C$8:$R$1048576,11,FALSE),"")=0,"",IFERROR(VLOOKUP(N974,Home!$C$8:$R$1048576,11,FALSE),""))</f>
        <v/>
      </c>
      <c r="U974" s="11" t="str">
        <f>IF(IFERROR(VLOOKUP(O974,Home!$C$8:$R$1048576,12,FALSE),"")=0,"",IFERROR(VLOOKUP(O974,Home!$C$8:$R$1048576,12,FALSE),""))</f>
        <v/>
      </c>
      <c r="V974" s="11" t="str">
        <f>IF(IFERROR(VLOOKUP(O974,Home!$C$8:$R$1048576,8,FALSE),"")=0,"",IFERROR(VLOOKUP(O974,Home!$C$8:$R$1048576,8,FALSE),""))</f>
        <v/>
      </c>
      <c r="W974" s="11" t="str">
        <f>IF(OR(VLOOKUP(N974,Home!$C$7:$I$207,6,FALSE)="",VLOOKUP(N974,Home!$C$7:$I$207,7,FALSE)=""),"FEJL",SUM(Baggrundsark!$K$4:K974))</f>
        <v>FEJL</v>
      </c>
      <c r="Y974">
        <v>971</v>
      </c>
      <c r="Z974" s="1"/>
      <c r="AC974" s="44"/>
      <c r="AD974">
        <f t="shared" si="334"/>
        <v>0</v>
      </c>
      <c r="AE974">
        <f>SUM($AD$4:AD974)</f>
        <v>1</v>
      </c>
      <c r="AF974" s="103" t="str">
        <f>IFERROR(VLOOKUP(AN974,Home!$C$8:$E$207,3,FALSE),"")</f>
        <v/>
      </c>
      <c r="AG974" s="103" t="str">
        <f>IFERROR(VLOOKUP(AN974,Home!$C$8:$E$207,2,FALSE),"")</f>
        <v/>
      </c>
      <c r="AH974" s="104" t="str">
        <f>IF(VLOOKUP(AE974,Home!$C$8:$I$207,6,FALSE)="","",VLOOKUP(AE974,Home!$C$8:$I$207,6,FALSE))</f>
        <v/>
      </c>
      <c r="AI974" s="104" t="e">
        <f t="shared" si="342"/>
        <v>#VALUE!</v>
      </c>
      <c r="AJ974" s="105" t="e">
        <f t="shared" si="335"/>
        <v>#VALUE!</v>
      </c>
      <c r="AK974" s="103" t="e">
        <f t="shared" si="328"/>
        <v>#VALUE!</v>
      </c>
      <c r="AL974" s="103" t="e">
        <f t="shared" si="336"/>
        <v>#VALUE!</v>
      </c>
      <c r="AN974" t="str">
        <f>IF(OR(VLOOKUP(AE974,Home!$C$8:$I$207,6,FALSE)="",VLOOKUP(AE974,Home!$C$8:$I$207,7,FALSE)=""),"FEJL",Baggrundsark!AE974)</f>
        <v>FEJL</v>
      </c>
      <c r="AO974">
        <f>IF(VLOOKUP(AE974,Home!$C$8:$N$207,12,FALSE)="Timelønnet",1,0)</f>
        <v>0</v>
      </c>
      <c r="AP974">
        <f>SUM($AO$4:AO974)*AO974</f>
        <v>0</v>
      </c>
      <c r="AQ974">
        <f t="shared" si="323"/>
        <v>1</v>
      </c>
      <c r="AR974" t="str">
        <f t="shared" si="323"/>
        <v/>
      </c>
      <c r="AS974" t="e">
        <f t="shared" si="337"/>
        <v>#VALUE!</v>
      </c>
      <c r="AT974" s="45" t="e">
        <f t="shared" si="324"/>
        <v>#VALUE!</v>
      </c>
      <c r="AU974">
        <f>VLOOKUP(AQ974,Home!$C$8:$J$207,8,FALSE)</f>
        <v>0</v>
      </c>
    </row>
    <row r="975" spans="1:47" x14ac:dyDescent="0.25">
      <c r="A975" s="6">
        <f t="shared" si="329"/>
        <v>0</v>
      </c>
      <c r="B975" s="6">
        <f t="shared" si="338"/>
        <v>0</v>
      </c>
      <c r="C975" s="6" t="str">
        <f t="shared" si="330"/>
        <v/>
      </c>
      <c r="D975" s="7">
        <f t="shared" si="331"/>
        <v>0</v>
      </c>
      <c r="E975" s="7">
        <f t="shared" si="339"/>
        <v>0</v>
      </c>
      <c r="F975" s="7" t="str">
        <f t="shared" si="332"/>
        <v/>
      </c>
      <c r="G975" s="6">
        <f t="shared" si="333"/>
        <v>0</v>
      </c>
      <c r="H975" s="6">
        <f t="shared" si="340"/>
        <v>0</v>
      </c>
      <c r="I975" s="6" t="str">
        <f t="shared" si="341"/>
        <v/>
      </c>
      <c r="J975" s="11">
        <v>972</v>
      </c>
      <c r="K975" s="11">
        <f>IF(IFERROR(VLOOKUP(J975,Home!$A$8:$B$1048576,1,FALSE),0)=0,0,1)</f>
        <v>0</v>
      </c>
      <c r="L975" s="129" t="e">
        <f>IF(VLOOKUP(O975,Home!$C$8:$R$207,6,FALSE)="","",VLOOKUP(O975,Home!$C$8:$R$207,6,FALSE))</f>
        <v>#N/A</v>
      </c>
      <c r="M975" s="129" t="e">
        <f t="shared" si="326"/>
        <v>#N/A</v>
      </c>
      <c r="N975" s="11">
        <f>SUM($K$4:K975)</f>
        <v>200</v>
      </c>
      <c r="O975" s="11" t="str">
        <f>IF(P975="","",IF(IFERROR(VLOOKUP(N975,Home!$C$8:$R$1048576,1,FALSE),"")=0,"",IFERROR(VLOOKUP(N975,Home!$C$8:$R$1048576,1,FALSE),"")))</f>
        <v/>
      </c>
      <c r="P975" s="11" t="str">
        <f>IF(IFERROR(VLOOKUP(W975,Home!$C$8:$R$1048576,3,FALSE),"")=0,"",IFERROR(VLOOKUP(W975,Home!$C$8:$R$1048576,3,FALSE),""))</f>
        <v/>
      </c>
      <c r="Q975" s="11" t="str">
        <f t="shared" si="325"/>
        <v/>
      </c>
      <c r="R975" s="130" t="e">
        <f>VLOOKUP(Q975,'Baggrund til lister'!$G$4:$H$15,2,FALSE)</f>
        <v>#N/A</v>
      </c>
      <c r="S975" s="11" t="str">
        <f t="shared" si="327"/>
        <v/>
      </c>
      <c r="T975" s="11" t="str">
        <f>IF(IFERROR(VLOOKUP(N975,Home!$C$8:$R$1048576,11,FALSE),"")=0,"",IFERROR(VLOOKUP(N975,Home!$C$8:$R$1048576,11,FALSE),""))</f>
        <v/>
      </c>
      <c r="U975" s="11" t="str">
        <f>IF(IFERROR(VLOOKUP(O975,Home!$C$8:$R$1048576,12,FALSE),"")=0,"",IFERROR(VLOOKUP(O975,Home!$C$8:$R$1048576,12,FALSE),""))</f>
        <v/>
      </c>
      <c r="V975" s="11" t="str">
        <f>IF(IFERROR(VLOOKUP(O975,Home!$C$8:$R$1048576,8,FALSE),"")=0,"",IFERROR(VLOOKUP(O975,Home!$C$8:$R$1048576,8,FALSE),""))</f>
        <v/>
      </c>
      <c r="W975" s="11" t="str">
        <f>IF(OR(VLOOKUP(N975,Home!$C$7:$I$207,6,FALSE)="",VLOOKUP(N975,Home!$C$7:$I$207,7,FALSE)=""),"FEJL",SUM(Baggrundsark!$K$4:K975))</f>
        <v>FEJL</v>
      </c>
      <c r="Y975">
        <v>972</v>
      </c>
      <c r="Z975" s="1"/>
      <c r="AC975" s="44"/>
      <c r="AD975">
        <f t="shared" si="334"/>
        <v>0</v>
      </c>
      <c r="AE975">
        <f>SUM($AD$4:AD975)</f>
        <v>1</v>
      </c>
      <c r="AF975" s="103" t="str">
        <f>IFERROR(VLOOKUP(AN975,Home!$C$8:$E$207,3,FALSE),"")</f>
        <v/>
      </c>
      <c r="AG975" s="103" t="str">
        <f>IFERROR(VLOOKUP(AN975,Home!$C$8:$E$207,2,FALSE),"")</f>
        <v/>
      </c>
      <c r="AH975" s="104" t="str">
        <f>IF(VLOOKUP(AE975,Home!$C$8:$I$207,6,FALSE)="","",VLOOKUP(AE975,Home!$C$8:$I$207,6,FALSE))</f>
        <v/>
      </c>
      <c r="AI975" s="104" t="e">
        <f t="shared" si="342"/>
        <v>#VALUE!</v>
      </c>
      <c r="AJ975" s="105" t="e">
        <f t="shared" si="335"/>
        <v>#VALUE!</v>
      </c>
      <c r="AK975" s="103" t="e">
        <f t="shared" si="328"/>
        <v>#VALUE!</v>
      </c>
      <c r="AL975" s="103" t="e">
        <f t="shared" si="336"/>
        <v>#VALUE!</v>
      </c>
      <c r="AN975" t="str">
        <f>IF(OR(VLOOKUP(AE975,Home!$C$8:$I$207,6,FALSE)="",VLOOKUP(AE975,Home!$C$8:$I$207,7,FALSE)=""),"FEJL",Baggrundsark!AE975)</f>
        <v>FEJL</v>
      </c>
      <c r="AO975">
        <f>IF(VLOOKUP(AE975,Home!$C$8:$N$207,12,FALSE)="Timelønnet",1,0)</f>
        <v>0</v>
      </c>
      <c r="AP975">
        <f>SUM($AO$4:AO975)*AO975</f>
        <v>0</v>
      </c>
      <c r="AQ975">
        <f t="shared" si="323"/>
        <v>1</v>
      </c>
      <c r="AR975" t="str">
        <f t="shared" si="323"/>
        <v/>
      </c>
      <c r="AS975" t="e">
        <f t="shared" si="337"/>
        <v>#VALUE!</v>
      </c>
      <c r="AT975" s="45" t="e">
        <f t="shared" si="324"/>
        <v>#VALUE!</v>
      </c>
      <c r="AU975">
        <f>VLOOKUP(AQ975,Home!$C$8:$J$207,8,FALSE)</f>
        <v>0</v>
      </c>
    </row>
    <row r="976" spans="1:47" x14ac:dyDescent="0.25">
      <c r="A976" s="6">
        <f t="shared" si="329"/>
        <v>0</v>
      </c>
      <c r="B976" s="6">
        <f t="shared" si="338"/>
        <v>0</v>
      </c>
      <c r="C976" s="6" t="str">
        <f t="shared" si="330"/>
        <v/>
      </c>
      <c r="D976" s="7">
        <f t="shared" si="331"/>
        <v>0</v>
      </c>
      <c r="E976" s="7">
        <f t="shared" si="339"/>
        <v>0</v>
      </c>
      <c r="F976" s="7" t="str">
        <f t="shared" si="332"/>
        <v/>
      </c>
      <c r="G976" s="6">
        <f t="shared" si="333"/>
        <v>0</v>
      </c>
      <c r="H976" s="6">
        <f t="shared" si="340"/>
        <v>0</v>
      </c>
      <c r="I976" s="6" t="str">
        <f t="shared" si="341"/>
        <v/>
      </c>
      <c r="J976" s="11">
        <v>973</v>
      </c>
      <c r="K976" s="11">
        <f>IF(IFERROR(VLOOKUP(J976,Home!$A$8:$B$1048576,1,FALSE),0)=0,0,1)</f>
        <v>0</v>
      </c>
      <c r="L976" s="129" t="e">
        <f>IF(VLOOKUP(O976,Home!$C$8:$R$207,6,FALSE)="","",VLOOKUP(O976,Home!$C$8:$R$207,6,FALSE))</f>
        <v>#N/A</v>
      </c>
      <c r="M976" s="129" t="e">
        <f t="shared" si="326"/>
        <v>#N/A</v>
      </c>
      <c r="N976" s="11">
        <f>SUM($K$4:K976)</f>
        <v>200</v>
      </c>
      <c r="O976" s="11" t="str">
        <f>IF(P976="","",IF(IFERROR(VLOOKUP(N976,Home!$C$8:$R$1048576,1,FALSE),"")=0,"",IFERROR(VLOOKUP(N976,Home!$C$8:$R$1048576,1,FALSE),"")))</f>
        <v/>
      </c>
      <c r="P976" s="11" t="str">
        <f>IF(IFERROR(VLOOKUP(W976,Home!$C$8:$R$1048576,3,FALSE),"")=0,"",IFERROR(VLOOKUP(W976,Home!$C$8:$R$1048576,3,FALSE),""))</f>
        <v/>
      </c>
      <c r="Q976" s="11" t="str">
        <f t="shared" si="325"/>
        <v/>
      </c>
      <c r="R976" s="130" t="e">
        <f>VLOOKUP(Q976,'Baggrund til lister'!$G$4:$H$15,2,FALSE)</f>
        <v>#N/A</v>
      </c>
      <c r="S976" s="11" t="str">
        <f t="shared" si="327"/>
        <v/>
      </c>
      <c r="T976" s="11" t="str">
        <f>IF(IFERROR(VLOOKUP(N976,Home!$C$8:$R$1048576,11,FALSE),"")=0,"",IFERROR(VLOOKUP(N976,Home!$C$8:$R$1048576,11,FALSE),""))</f>
        <v/>
      </c>
      <c r="U976" s="11" t="str">
        <f>IF(IFERROR(VLOOKUP(O976,Home!$C$8:$R$1048576,12,FALSE),"")=0,"",IFERROR(VLOOKUP(O976,Home!$C$8:$R$1048576,12,FALSE),""))</f>
        <v/>
      </c>
      <c r="V976" s="11" t="str">
        <f>IF(IFERROR(VLOOKUP(O976,Home!$C$8:$R$1048576,8,FALSE),"")=0,"",IFERROR(VLOOKUP(O976,Home!$C$8:$R$1048576,8,FALSE),""))</f>
        <v/>
      </c>
      <c r="W976" s="11" t="str">
        <f>IF(OR(VLOOKUP(N976,Home!$C$7:$I$207,6,FALSE)="",VLOOKUP(N976,Home!$C$7:$I$207,7,FALSE)=""),"FEJL",SUM(Baggrundsark!$K$4:K976))</f>
        <v>FEJL</v>
      </c>
      <c r="Y976">
        <v>973</v>
      </c>
      <c r="Z976" s="1"/>
      <c r="AC976" s="44"/>
      <c r="AD976">
        <f t="shared" si="334"/>
        <v>0</v>
      </c>
      <c r="AE976">
        <f>SUM($AD$4:AD976)</f>
        <v>1</v>
      </c>
      <c r="AF976" s="103" t="str">
        <f>IFERROR(VLOOKUP(AN976,Home!$C$8:$E$207,3,FALSE),"")</f>
        <v/>
      </c>
      <c r="AG976" s="103" t="str">
        <f>IFERROR(VLOOKUP(AN976,Home!$C$8:$E$207,2,FALSE),"")</f>
        <v/>
      </c>
      <c r="AH976" s="104" t="str">
        <f>IF(VLOOKUP(AE976,Home!$C$8:$I$207,6,FALSE)="","",VLOOKUP(AE976,Home!$C$8:$I$207,6,FALSE))</f>
        <v/>
      </c>
      <c r="AI976" s="104" t="e">
        <f t="shared" si="342"/>
        <v>#VALUE!</v>
      </c>
      <c r="AJ976" s="105" t="e">
        <f t="shared" si="335"/>
        <v>#VALUE!</v>
      </c>
      <c r="AK976" s="103" t="e">
        <f t="shared" si="328"/>
        <v>#VALUE!</v>
      </c>
      <c r="AL976" s="103" t="e">
        <f t="shared" si="336"/>
        <v>#VALUE!</v>
      </c>
      <c r="AN976" t="str">
        <f>IF(OR(VLOOKUP(AE976,Home!$C$8:$I$207,6,FALSE)="",VLOOKUP(AE976,Home!$C$8:$I$207,7,FALSE)=""),"FEJL",Baggrundsark!AE976)</f>
        <v>FEJL</v>
      </c>
      <c r="AO976">
        <f>IF(VLOOKUP(AE976,Home!$C$8:$N$207,12,FALSE)="Timelønnet",1,0)</f>
        <v>0</v>
      </c>
      <c r="AP976">
        <f>SUM($AO$4:AO976)*AO976</f>
        <v>0</v>
      </c>
      <c r="AQ976">
        <f t="shared" si="323"/>
        <v>1</v>
      </c>
      <c r="AR976" t="str">
        <f t="shared" si="323"/>
        <v/>
      </c>
      <c r="AS976" t="e">
        <f t="shared" si="337"/>
        <v>#VALUE!</v>
      </c>
      <c r="AT976" s="45" t="e">
        <f t="shared" si="324"/>
        <v>#VALUE!</v>
      </c>
      <c r="AU976">
        <f>VLOOKUP(AQ976,Home!$C$8:$J$207,8,FALSE)</f>
        <v>0</v>
      </c>
    </row>
    <row r="977" spans="1:47" x14ac:dyDescent="0.25">
      <c r="A977" s="6">
        <f t="shared" si="329"/>
        <v>0</v>
      </c>
      <c r="B977" s="6">
        <f t="shared" si="338"/>
        <v>0</v>
      </c>
      <c r="C977" s="6" t="str">
        <f t="shared" si="330"/>
        <v/>
      </c>
      <c r="D977" s="7">
        <f t="shared" si="331"/>
        <v>0</v>
      </c>
      <c r="E977" s="7">
        <f t="shared" si="339"/>
        <v>0</v>
      </c>
      <c r="F977" s="7" t="str">
        <f t="shared" si="332"/>
        <v/>
      </c>
      <c r="G977" s="6">
        <f t="shared" si="333"/>
        <v>0</v>
      </c>
      <c r="H977" s="6">
        <f t="shared" si="340"/>
        <v>0</v>
      </c>
      <c r="I977" s="6" t="str">
        <f t="shared" si="341"/>
        <v/>
      </c>
      <c r="J977" s="11">
        <v>974</v>
      </c>
      <c r="K977" s="11">
        <f>IF(IFERROR(VLOOKUP(J977,Home!$A$8:$B$1048576,1,FALSE),0)=0,0,1)</f>
        <v>0</v>
      </c>
      <c r="L977" s="129" t="e">
        <f>IF(VLOOKUP(O977,Home!$C$8:$R$207,6,FALSE)="","",VLOOKUP(O977,Home!$C$8:$R$207,6,FALSE))</f>
        <v>#N/A</v>
      </c>
      <c r="M977" s="129" t="e">
        <f t="shared" si="326"/>
        <v>#N/A</v>
      </c>
      <c r="N977" s="11">
        <f>SUM($K$4:K977)</f>
        <v>200</v>
      </c>
      <c r="O977" s="11" t="str">
        <f>IF(P977="","",IF(IFERROR(VLOOKUP(N977,Home!$C$8:$R$1048576,1,FALSE),"")=0,"",IFERROR(VLOOKUP(N977,Home!$C$8:$R$1048576,1,FALSE),"")))</f>
        <v/>
      </c>
      <c r="P977" s="11" t="str">
        <f>IF(IFERROR(VLOOKUP(W977,Home!$C$8:$R$1048576,3,FALSE),"")=0,"",IFERROR(VLOOKUP(W977,Home!$C$8:$R$1048576,3,FALSE),""))</f>
        <v/>
      </c>
      <c r="Q977" s="11" t="str">
        <f t="shared" si="325"/>
        <v/>
      </c>
      <c r="R977" s="130" t="e">
        <f>VLOOKUP(Q977,'Baggrund til lister'!$G$4:$H$15,2,FALSE)</f>
        <v>#N/A</v>
      </c>
      <c r="S977" s="11" t="str">
        <f t="shared" si="327"/>
        <v/>
      </c>
      <c r="T977" s="11" t="str">
        <f>IF(IFERROR(VLOOKUP(N977,Home!$C$8:$R$1048576,11,FALSE),"")=0,"",IFERROR(VLOOKUP(N977,Home!$C$8:$R$1048576,11,FALSE),""))</f>
        <v/>
      </c>
      <c r="U977" s="11" t="str">
        <f>IF(IFERROR(VLOOKUP(O977,Home!$C$8:$R$1048576,12,FALSE),"")=0,"",IFERROR(VLOOKUP(O977,Home!$C$8:$R$1048576,12,FALSE),""))</f>
        <v/>
      </c>
      <c r="V977" s="11" t="str">
        <f>IF(IFERROR(VLOOKUP(O977,Home!$C$8:$R$1048576,8,FALSE),"")=0,"",IFERROR(VLOOKUP(O977,Home!$C$8:$R$1048576,8,FALSE),""))</f>
        <v/>
      </c>
      <c r="W977" s="11" t="str">
        <f>IF(OR(VLOOKUP(N977,Home!$C$7:$I$207,6,FALSE)="",VLOOKUP(N977,Home!$C$7:$I$207,7,FALSE)=""),"FEJL",SUM(Baggrundsark!$K$4:K977))</f>
        <v>FEJL</v>
      </c>
      <c r="Y977">
        <v>974</v>
      </c>
      <c r="Z977" s="1"/>
      <c r="AC977" s="44"/>
      <c r="AD977">
        <f t="shared" si="334"/>
        <v>0</v>
      </c>
      <c r="AE977">
        <f>SUM($AD$4:AD977)</f>
        <v>1</v>
      </c>
      <c r="AF977" s="103" t="str">
        <f>IFERROR(VLOOKUP(AN977,Home!$C$8:$E$207,3,FALSE),"")</f>
        <v/>
      </c>
      <c r="AG977" s="103" t="str">
        <f>IFERROR(VLOOKUP(AN977,Home!$C$8:$E$207,2,FALSE),"")</f>
        <v/>
      </c>
      <c r="AH977" s="104" t="str">
        <f>IF(VLOOKUP(AE977,Home!$C$8:$I$207,6,FALSE)="","",VLOOKUP(AE977,Home!$C$8:$I$207,6,FALSE))</f>
        <v/>
      </c>
      <c r="AI977" s="104" t="e">
        <f t="shared" si="342"/>
        <v>#VALUE!</v>
      </c>
      <c r="AJ977" s="105" t="e">
        <f t="shared" si="335"/>
        <v>#VALUE!</v>
      </c>
      <c r="AK977" s="103" t="e">
        <f t="shared" si="328"/>
        <v>#VALUE!</v>
      </c>
      <c r="AL977" s="103" t="e">
        <f t="shared" si="336"/>
        <v>#VALUE!</v>
      </c>
      <c r="AN977" t="str">
        <f>IF(OR(VLOOKUP(AE977,Home!$C$8:$I$207,6,FALSE)="",VLOOKUP(AE977,Home!$C$8:$I$207,7,FALSE)=""),"FEJL",Baggrundsark!AE977)</f>
        <v>FEJL</v>
      </c>
      <c r="AO977">
        <f>IF(VLOOKUP(AE977,Home!$C$8:$N$207,12,FALSE)="Timelønnet",1,0)</f>
        <v>0</v>
      </c>
      <c r="AP977">
        <f>SUM($AO$4:AO977)*AO977</f>
        <v>0</v>
      </c>
      <c r="AQ977">
        <f t="shared" si="323"/>
        <v>1</v>
      </c>
      <c r="AR977" t="str">
        <f t="shared" si="323"/>
        <v/>
      </c>
      <c r="AS977" t="e">
        <f t="shared" si="337"/>
        <v>#VALUE!</v>
      </c>
      <c r="AT977" s="45" t="e">
        <f t="shared" si="324"/>
        <v>#VALUE!</v>
      </c>
      <c r="AU977">
        <f>VLOOKUP(AQ977,Home!$C$8:$J$207,8,FALSE)</f>
        <v>0</v>
      </c>
    </row>
    <row r="978" spans="1:47" x14ac:dyDescent="0.25">
      <c r="A978" s="6">
        <f t="shared" si="329"/>
        <v>0</v>
      </c>
      <c r="B978" s="6">
        <f t="shared" si="338"/>
        <v>0</v>
      </c>
      <c r="C978" s="6" t="str">
        <f t="shared" si="330"/>
        <v/>
      </c>
      <c r="D978" s="7">
        <f t="shared" si="331"/>
        <v>0</v>
      </c>
      <c r="E978" s="7">
        <f t="shared" si="339"/>
        <v>0</v>
      </c>
      <c r="F978" s="7" t="str">
        <f t="shared" si="332"/>
        <v/>
      </c>
      <c r="G978" s="6">
        <f t="shared" si="333"/>
        <v>0</v>
      </c>
      <c r="H978" s="6">
        <f t="shared" si="340"/>
        <v>0</v>
      </c>
      <c r="I978" s="6" t="str">
        <f t="shared" si="341"/>
        <v/>
      </c>
      <c r="J978" s="11">
        <v>975</v>
      </c>
      <c r="K978" s="11">
        <f>IF(IFERROR(VLOOKUP(J978,Home!$A$8:$B$1048576,1,FALSE),0)=0,0,1)</f>
        <v>0</v>
      </c>
      <c r="L978" s="129" t="e">
        <f>IF(VLOOKUP(O978,Home!$C$8:$R$207,6,FALSE)="","",VLOOKUP(O978,Home!$C$8:$R$207,6,FALSE))</f>
        <v>#N/A</v>
      </c>
      <c r="M978" s="129" t="e">
        <f t="shared" si="326"/>
        <v>#N/A</v>
      </c>
      <c r="N978" s="11">
        <f>SUM($K$4:K978)</f>
        <v>200</v>
      </c>
      <c r="O978" s="11" t="str">
        <f>IF(P978="","",IF(IFERROR(VLOOKUP(N978,Home!$C$8:$R$1048576,1,FALSE),"")=0,"",IFERROR(VLOOKUP(N978,Home!$C$8:$R$1048576,1,FALSE),"")))</f>
        <v/>
      </c>
      <c r="P978" s="11" t="str">
        <f>IF(IFERROR(VLOOKUP(W978,Home!$C$8:$R$1048576,3,FALSE),"")=0,"",IFERROR(VLOOKUP(W978,Home!$C$8:$R$1048576,3,FALSE),""))</f>
        <v/>
      </c>
      <c r="Q978" s="11" t="str">
        <f t="shared" si="325"/>
        <v/>
      </c>
      <c r="R978" s="130" t="e">
        <f>VLOOKUP(Q978,'Baggrund til lister'!$G$4:$H$15,2,FALSE)</f>
        <v>#N/A</v>
      </c>
      <c r="S978" s="11" t="str">
        <f t="shared" si="327"/>
        <v/>
      </c>
      <c r="T978" s="11" t="str">
        <f>IF(IFERROR(VLOOKUP(N978,Home!$C$8:$R$1048576,11,FALSE),"")=0,"",IFERROR(VLOOKUP(N978,Home!$C$8:$R$1048576,11,FALSE),""))</f>
        <v/>
      </c>
      <c r="U978" s="11" t="str">
        <f>IF(IFERROR(VLOOKUP(O978,Home!$C$8:$R$1048576,12,FALSE),"")=0,"",IFERROR(VLOOKUP(O978,Home!$C$8:$R$1048576,12,FALSE),""))</f>
        <v/>
      </c>
      <c r="V978" s="11" t="str">
        <f>IF(IFERROR(VLOOKUP(O978,Home!$C$8:$R$1048576,8,FALSE),"")=0,"",IFERROR(VLOOKUP(O978,Home!$C$8:$R$1048576,8,FALSE),""))</f>
        <v/>
      </c>
      <c r="W978" s="11" t="str">
        <f>IF(OR(VLOOKUP(N978,Home!$C$7:$I$207,6,FALSE)="",VLOOKUP(N978,Home!$C$7:$I$207,7,FALSE)=""),"FEJL",SUM(Baggrundsark!$K$4:K978))</f>
        <v>FEJL</v>
      </c>
      <c r="Y978">
        <v>975</v>
      </c>
      <c r="Z978" s="1"/>
      <c r="AC978" s="44"/>
      <c r="AD978">
        <f t="shared" si="334"/>
        <v>0</v>
      </c>
      <c r="AE978">
        <f>SUM($AD$4:AD978)</f>
        <v>1</v>
      </c>
      <c r="AF978" s="103" t="str">
        <f>IFERROR(VLOOKUP(AN978,Home!$C$8:$E$207,3,FALSE),"")</f>
        <v/>
      </c>
      <c r="AG978" s="103" t="str">
        <f>IFERROR(VLOOKUP(AN978,Home!$C$8:$E$207,2,FALSE),"")</f>
        <v/>
      </c>
      <c r="AH978" s="104" t="str">
        <f>IF(VLOOKUP(AE978,Home!$C$8:$I$207,6,FALSE)="","",VLOOKUP(AE978,Home!$C$8:$I$207,6,FALSE))</f>
        <v/>
      </c>
      <c r="AI978" s="104" t="e">
        <f t="shared" si="342"/>
        <v>#VALUE!</v>
      </c>
      <c r="AJ978" s="105" t="e">
        <f t="shared" si="335"/>
        <v>#VALUE!</v>
      </c>
      <c r="AK978" s="103" t="e">
        <f t="shared" si="328"/>
        <v>#VALUE!</v>
      </c>
      <c r="AL978" s="103" t="e">
        <f t="shared" si="336"/>
        <v>#VALUE!</v>
      </c>
      <c r="AN978" t="str">
        <f>IF(OR(VLOOKUP(AE978,Home!$C$8:$I$207,6,FALSE)="",VLOOKUP(AE978,Home!$C$8:$I$207,7,FALSE)=""),"FEJL",Baggrundsark!AE978)</f>
        <v>FEJL</v>
      </c>
      <c r="AO978">
        <f>IF(VLOOKUP(AE978,Home!$C$8:$N$207,12,FALSE)="Timelønnet",1,0)</f>
        <v>0</v>
      </c>
      <c r="AP978">
        <f>SUM($AO$4:AO978)*AO978</f>
        <v>0</v>
      </c>
      <c r="AQ978">
        <f t="shared" si="323"/>
        <v>1</v>
      </c>
      <c r="AR978" t="str">
        <f t="shared" si="323"/>
        <v/>
      </c>
      <c r="AS978" t="e">
        <f t="shared" si="337"/>
        <v>#VALUE!</v>
      </c>
      <c r="AT978" s="45" t="e">
        <f t="shared" si="324"/>
        <v>#VALUE!</v>
      </c>
      <c r="AU978">
        <f>VLOOKUP(AQ978,Home!$C$8:$J$207,8,FALSE)</f>
        <v>0</v>
      </c>
    </row>
    <row r="979" spans="1:47" x14ac:dyDescent="0.25">
      <c r="A979" s="6">
        <f t="shared" si="329"/>
        <v>0</v>
      </c>
      <c r="B979" s="6">
        <f t="shared" si="338"/>
        <v>0</v>
      </c>
      <c r="C979" s="6" t="str">
        <f t="shared" si="330"/>
        <v/>
      </c>
      <c r="D979" s="7">
        <f t="shared" si="331"/>
        <v>0</v>
      </c>
      <c r="E979" s="7">
        <f t="shared" si="339"/>
        <v>0</v>
      </c>
      <c r="F979" s="7" t="str">
        <f t="shared" si="332"/>
        <v/>
      </c>
      <c r="G979" s="6">
        <f t="shared" si="333"/>
        <v>0</v>
      </c>
      <c r="H979" s="6">
        <f t="shared" si="340"/>
        <v>0</v>
      </c>
      <c r="I979" s="6" t="str">
        <f t="shared" si="341"/>
        <v/>
      </c>
      <c r="J979" s="11">
        <v>976</v>
      </c>
      <c r="K979" s="11">
        <f>IF(IFERROR(VLOOKUP(J979,Home!$A$8:$B$1048576,1,FALSE),0)=0,0,1)</f>
        <v>0</v>
      </c>
      <c r="L979" s="129" t="e">
        <f>IF(VLOOKUP(O979,Home!$C$8:$R$207,6,FALSE)="","",VLOOKUP(O979,Home!$C$8:$R$207,6,FALSE))</f>
        <v>#N/A</v>
      </c>
      <c r="M979" s="129" t="e">
        <f t="shared" si="326"/>
        <v>#N/A</v>
      </c>
      <c r="N979" s="11">
        <f>SUM($K$4:K979)</f>
        <v>200</v>
      </c>
      <c r="O979" s="11" t="str">
        <f>IF(P979="","",IF(IFERROR(VLOOKUP(N979,Home!$C$8:$R$1048576,1,FALSE),"")=0,"",IFERROR(VLOOKUP(N979,Home!$C$8:$R$1048576,1,FALSE),"")))</f>
        <v/>
      </c>
      <c r="P979" s="11" t="str">
        <f>IF(IFERROR(VLOOKUP(W979,Home!$C$8:$R$1048576,3,FALSE),"")=0,"",IFERROR(VLOOKUP(W979,Home!$C$8:$R$1048576,3,FALSE),""))</f>
        <v/>
      </c>
      <c r="Q979" s="11" t="str">
        <f t="shared" si="325"/>
        <v/>
      </c>
      <c r="R979" s="130" t="e">
        <f>VLOOKUP(Q979,'Baggrund til lister'!$G$4:$H$15,2,FALSE)</f>
        <v>#N/A</v>
      </c>
      <c r="S979" s="11" t="str">
        <f t="shared" si="327"/>
        <v/>
      </c>
      <c r="T979" s="11" t="str">
        <f>IF(IFERROR(VLOOKUP(N979,Home!$C$8:$R$1048576,11,FALSE),"")=0,"",IFERROR(VLOOKUP(N979,Home!$C$8:$R$1048576,11,FALSE),""))</f>
        <v/>
      </c>
      <c r="U979" s="11" t="str">
        <f>IF(IFERROR(VLOOKUP(O979,Home!$C$8:$R$1048576,12,FALSE),"")=0,"",IFERROR(VLOOKUP(O979,Home!$C$8:$R$1048576,12,FALSE),""))</f>
        <v/>
      </c>
      <c r="V979" s="11" t="str">
        <f>IF(IFERROR(VLOOKUP(O979,Home!$C$8:$R$1048576,8,FALSE),"")=0,"",IFERROR(VLOOKUP(O979,Home!$C$8:$R$1048576,8,FALSE),""))</f>
        <v/>
      </c>
      <c r="W979" s="11" t="str">
        <f>IF(OR(VLOOKUP(N979,Home!$C$7:$I$207,6,FALSE)="",VLOOKUP(N979,Home!$C$7:$I$207,7,FALSE)=""),"FEJL",SUM(Baggrundsark!$K$4:K979))</f>
        <v>FEJL</v>
      </c>
      <c r="Y979">
        <v>976</v>
      </c>
      <c r="Z979" s="1"/>
      <c r="AC979" s="44"/>
      <c r="AD979">
        <f t="shared" si="334"/>
        <v>0</v>
      </c>
      <c r="AE979">
        <f>SUM($AD$4:AD979)</f>
        <v>1</v>
      </c>
      <c r="AF979" s="103" t="str">
        <f>IFERROR(VLOOKUP(AN979,Home!$C$8:$E$207,3,FALSE),"")</f>
        <v/>
      </c>
      <c r="AG979" s="103" t="str">
        <f>IFERROR(VLOOKUP(AN979,Home!$C$8:$E$207,2,FALSE),"")</f>
        <v/>
      </c>
      <c r="AH979" s="104" t="str">
        <f>IF(VLOOKUP(AE979,Home!$C$8:$I$207,6,FALSE)="","",VLOOKUP(AE979,Home!$C$8:$I$207,6,FALSE))</f>
        <v/>
      </c>
      <c r="AI979" s="104" t="e">
        <f t="shared" si="342"/>
        <v>#VALUE!</v>
      </c>
      <c r="AJ979" s="105" t="e">
        <f t="shared" si="335"/>
        <v>#VALUE!</v>
      </c>
      <c r="AK979" s="103" t="e">
        <f t="shared" si="328"/>
        <v>#VALUE!</v>
      </c>
      <c r="AL979" s="103" t="e">
        <f t="shared" si="336"/>
        <v>#VALUE!</v>
      </c>
      <c r="AN979" t="str">
        <f>IF(OR(VLOOKUP(AE979,Home!$C$8:$I$207,6,FALSE)="",VLOOKUP(AE979,Home!$C$8:$I$207,7,FALSE)=""),"FEJL",Baggrundsark!AE979)</f>
        <v>FEJL</v>
      </c>
      <c r="AO979">
        <f>IF(VLOOKUP(AE979,Home!$C$8:$N$207,12,FALSE)="Timelønnet",1,0)</f>
        <v>0</v>
      </c>
      <c r="AP979">
        <f>SUM($AO$4:AO979)*AO979</f>
        <v>0</v>
      </c>
      <c r="AQ979">
        <f t="shared" si="323"/>
        <v>1</v>
      </c>
      <c r="AR979" t="str">
        <f t="shared" si="323"/>
        <v/>
      </c>
      <c r="AS979" t="e">
        <f t="shared" si="337"/>
        <v>#VALUE!</v>
      </c>
      <c r="AT979" s="45" t="e">
        <f t="shared" si="324"/>
        <v>#VALUE!</v>
      </c>
      <c r="AU979">
        <f>VLOOKUP(AQ979,Home!$C$8:$J$207,8,FALSE)</f>
        <v>0</v>
      </c>
    </row>
    <row r="980" spans="1:47" x14ac:dyDescent="0.25">
      <c r="A980" s="6">
        <f t="shared" si="329"/>
        <v>0</v>
      </c>
      <c r="B980" s="6">
        <f t="shared" si="338"/>
        <v>0</v>
      </c>
      <c r="C980" s="6" t="str">
        <f t="shared" si="330"/>
        <v/>
      </c>
      <c r="D980" s="7">
        <f t="shared" si="331"/>
        <v>0</v>
      </c>
      <c r="E980" s="7">
        <f t="shared" si="339"/>
        <v>0</v>
      </c>
      <c r="F980" s="7" t="str">
        <f t="shared" si="332"/>
        <v/>
      </c>
      <c r="G980" s="6">
        <f t="shared" si="333"/>
        <v>0</v>
      </c>
      <c r="H980" s="6">
        <f t="shared" si="340"/>
        <v>0</v>
      </c>
      <c r="I980" s="6" t="str">
        <f t="shared" si="341"/>
        <v/>
      </c>
      <c r="J980" s="11">
        <v>977</v>
      </c>
      <c r="K980" s="11">
        <f>IF(IFERROR(VLOOKUP(J980,Home!$A$8:$B$1048576,1,FALSE),0)=0,0,1)</f>
        <v>0</v>
      </c>
      <c r="L980" s="129" t="e">
        <f>IF(VLOOKUP(O980,Home!$C$8:$R$207,6,FALSE)="","",VLOOKUP(O980,Home!$C$8:$R$207,6,FALSE))</f>
        <v>#N/A</v>
      </c>
      <c r="M980" s="129" t="e">
        <f t="shared" si="326"/>
        <v>#N/A</v>
      </c>
      <c r="N980" s="11">
        <f>SUM($K$4:K980)</f>
        <v>200</v>
      </c>
      <c r="O980" s="11" t="str">
        <f>IF(P980="","",IF(IFERROR(VLOOKUP(N980,Home!$C$8:$R$1048576,1,FALSE),"")=0,"",IFERROR(VLOOKUP(N980,Home!$C$8:$R$1048576,1,FALSE),"")))</f>
        <v/>
      </c>
      <c r="P980" s="11" t="str">
        <f>IF(IFERROR(VLOOKUP(W980,Home!$C$8:$R$1048576,3,FALSE),"")=0,"",IFERROR(VLOOKUP(W980,Home!$C$8:$R$1048576,3,FALSE),""))</f>
        <v/>
      </c>
      <c r="Q980" s="11" t="str">
        <f t="shared" si="325"/>
        <v/>
      </c>
      <c r="R980" s="130" t="e">
        <f>VLOOKUP(Q980,'Baggrund til lister'!$G$4:$H$15,2,FALSE)</f>
        <v>#N/A</v>
      </c>
      <c r="S980" s="11" t="str">
        <f t="shared" si="327"/>
        <v/>
      </c>
      <c r="T980" s="11" t="str">
        <f>IF(IFERROR(VLOOKUP(N980,Home!$C$8:$R$1048576,11,FALSE),"")=0,"",IFERROR(VLOOKUP(N980,Home!$C$8:$R$1048576,11,FALSE),""))</f>
        <v/>
      </c>
      <c r="U980" s="11" t="str">
        <f>IF(IFERROR(VLOOKUP(O980,Home!$C$8:$R$1048576,12,FALSE),"")=0,"",IFERROR(VLOOKUP(O980,Home!$C$8:$R$1048576,12,FALSE),""))</f>
        <v/>
      </c>
      <c r="V980" s="11" t="str">
        <f>IF(IFERROR(VLOOKUP(O980,Home!$C$8:$R$1048576,8,FALSE),"")=0,"",IFERROR(VLOOKUP(O980,Home!$C$8:$R$1048576,8,FALSE),""))</f>
        <v/>
      </c>
      <c r="W980" s="11" t="str">
        <f>IF(OR(VLOOKUP(N980,Home!$C$7:$I$207,6,FALSE)="",VLOOKUP(N980,Home!$C$7:$I$207,7,FALSE)=""),"FEJL",SUM(Baggrundsark!$K$4:K980))</f>
        <v>FEJL</v>
      </c>
      <c r="Y980">
        <v>977</v>
      </c>
      <c r="Z980" s="1"/>
      <c r="AC980" s="44"/>
      <c r="AD980">
        <f t="shared" si="334"/>
        <v>0</v>
      </c>
      <c r="AE980">
        <f>SUM($AD$4:AD980)</f>
        <v>1</v>
      </c>
      <c r="AF980" s="103" t="str">
        <f>IFERROR(VLOOKUP(AN980,Home!$C$8:$E$207,3,FALSE),"")</f>
        <v/>
      </c>
      <c r="AG980" s="103" t="str">
        <f>IFERROR(VLOOKUP(AN980,Home!$C$8:$E$207,2,FALSE),"")</f>
        <v/>
      </c>
      <c r="AH980" s="104" t="str">
        <f>IF(VLOOKUP(AE980,Home!$C$8:$I$207,6,FALSE)="","",VLOOKUP(AE980,Home!$C$8:$I$207,6,FALSE))</f>
        <v/>
      </c>
      <c r="AI980" s="104" t="e">
        <f t="shared" si="342"/>
        <v>#VALUE!</v>
      </c>
      <c r="AJ980" s="105" t="e">
        <f t="shared" si="335"/>
        <v>#VALUE!</v>
      </c>
      <c r="AK980" s="103" t="e">
        <f t="shared" si="328"/>
        <v>#VALUE!</v>
      </c>
      <c r="AL980" s="103" t="e">
        <f t="shared" si="336"/>
        <v>#VALUE!</v>
      </c>
      <c r="AN980" t="str">
        <f>IF(OR(VLOOKUP(AE980,Home!$C$8:$I$207,6,FALSE)="",VLOOKUP(AE980,Home!$C$8:$I$207,7,FALSE)=""),"FEJL",Baggrundsark!AE980)</f>
        <v>FEJL</v>
      </c>
      <c r="AO980">
        <f>IF(VLOOKUP(AE980,Home!$C$8:$N$207,12,FALSE)="Timelønnet",1,0)</f>
        <v>0</v>
      </c>
      <c r="AP980">
        <f>SUM($AO$4:AO980)*AO980</f>
        <v>0</v>
      </c>
      <c r="AQ980">
        <f t="shared" si="323"/>
        <v>1</v>
      </c>
      <c r="AR980" t="str">
        <f t="shared" si="323"/>
        <v/>
      </c>
      <c r="AS980" t="e">
        <f t="shared" si="337"/>
        <v>#VALUE!</v>
      </c>
      <c r="AT980" s="45" t="e">
        <f t="shared" si="324"/>
        <v>#VALUE!</v>
      </c>
      <c r="AU980">
        <f>VLOOKUP(AQ980,Home!$C$8:$J$207,8,FALSE)</f>
        <v>0</v>
      </c>
    </row>
    <row r="981" spans="1:47" x14ac:dyDescent="0.25">
      <c r="A981" s="6">
        <f t="shared" si="329"/>
        <v>0</v>
      </c>
      <c r="B981" s="6">
        <f t="shared" si="338"/>
        <v>0</v>
      </c>
      <c r="C981" s="6" t="str">
        <f t="shared" si="330"/>
        <v/>
      </c>
      <c r="D981" s="7">
        <f t="shared" si="331"/>
        <v>0</v>
      </c>
      <c r="E981" s="7">
        <f t="shared" si="339"/>
        <v>0</v>
      </c>
      <c r="F981" s="7" t="str">
        <f t="shared" si="332"/>
        <v/>
      </c>
      <c r="G981" s="6">
        <f t="shared" si="333"/>
        <v>0</v>
      </c>
      <c r="H981" s="6">
        <f t="shared" si="340"/>
        <v>0</v>
      </c>
      <c r="I981" s="6" t="str">
        <f t="shared" si="341"/>
        <v/>
      </c>
      <c r="J981" s="11">
        <v>978</v>
      </c>
      <c r="K981" s="11">
        <f>IF(IFERROR(VLOOKUP(J981,Home!$A$8:$B$1048576,1,FALSE),0)=0,0,1)</f>
        <v>0</v>
      </c>
      <c r="L981" s="129" t="e">
        <f>IF(VLOOKUP(O981,Home!$C$8:$R$207,6,FALSE)="","",VLOOKUP(O981,Home!$C$8:$R$207,6,FALSE))</f>
        <v>#N/A</v>
      </c>
      <c r="M981" s="129" t="e">
        <f t="shared" si="326"/>
        <v>#N/A</v>
      </c>
      <c r="N981" s="11">
        <f>SUM($K$4:K981)</f>
        <v>200</v>
      </c>
      <c r="O981" s="11" t="str">
        <f>IF(P981="","",IF(IFERROR(VLOOKUP(N981,Home!$C$8:$R$1048576,1,FALSE),"")=0,"",IFERROR(VLOOKUP(N981,Home!$C$8:$R$1048576,1,FALSE),"")))</f>
        <v/>
      </c>
      <c r="P981" s="11" t="str">
        <f>IF(IFERROR(VLOOKUP(W981,Home!$C$8:$R$1048576,3,FALSE),"")=0,"",IFERROR(VLOOKUP(W981,Home!$C$8:$R$1048576,3,FALSE),""))</f>
        <v/>
      </c>
      <c r="Q981" s="11" t="str">
        <f t="shared" si="325"/>
        <v/>
      </c>
      <c r="R981" s="130" t="e">
        <f>VLOOKUP(Q981,'Baggrund til lister'!$G$4:$H$15,2,FALSE)</f>
        <v>#N/A</v>
      </c>
      <c r="S981" s="11" t="str">
        <f t="shared" si="327"/>
        <v/>
      </c>
      <c r="T981" s="11" t="str">
        <f>IF(IFERROR(VLOOKUP(N981,Home!$C$8:$R$1048576,11,FALSE),"")=0,"",IFERROR(VLOOKUP(N981,Home!$C$8:$R$1048576,11,FALSE),""))</f>
        <v/>
      </c>
      <c r="U981" s="11" t="str">
        <f>IF(IFERROR(VLOOKUP(O981,Home!$C$8:$R$1048576,12,FALSE),"")=0,"",IFERROR(VLOOKUP(O981,Home!$C$8:$R$1048576,12,FALSE),""))</f>
        <v/>
      </c>
      <c r="V981" s="11" t="str">
        <f>IF(IFERROR(VLOOKUP(O981,Home!$C$8:$R$1048576,8,FALSE),"")=0,"",IFERROR(VLOOKUP(O981,Home!$C$8:$R$1048576,8,FALSE),""))</f>
        <v/>
      </c>
      <c r="W981" s="11" t="str">
        <f>IF(OR(VLOOKUP(N981,Home!$C$7:$I$207,6,FALSE)="",VLOOKUP(N981,Home!$C$7:$I$207,7,FALSE)=""),"FEJL",SUM(Baggrundsark!$K$4:K981))</f>
        <v>FEJL</v>
      </c>
      <c r="Y981">
        <v>978</v>
      </c>
      <c r="Z981" s="1"/>
      <c r="AC981" s="44"/>
      <c r="AD981">
        <f t="shared" si="334"/>
        <v>0</v>
      </c>
      <c r="AE981">
        <f>SUM($AD$4:AD981)</f>
        <v>1</v>
      </c>
      <c r="AF981" s="103" t="str">
        <f>IFERROR(VLOOKUP(AN981,Home!$C$8:$E$207,3,FALSE),"")</f>
        <v/>
      </c>
      <c r="AG981" s="103" t="str">
        <f>IFERROR(VLOOKUP(AN981,Home!$C$8:$E$207,2,FALSE),"")</f>
        <v/>
      </c>
      <c r="AH981" s="104" t="str">
        <f>IF(VLOOKUP(AE981,Home!$C$8:$I$207,6,FALSE)="","",VLOOKUP(AE981,Home!$C$8:$I$207,6,FALSE))</f>
        <v/>
      </c>
      <c r="AI981" s="104" t="e">
        <f t="shared" si="342"/>
        <v>#VALUE!</v>
      </c>
      <c r="AJ981" s="105" t="e">
        <f t="shared" si="335"/>
        <v>#VALUE!</v>
      </c>
      <c r="AK981" s="103" t="e">
        <f t="shared" si="328"/>
        <v>#VALUE!</v>
      </c>
      <c r="AL981" s="103" t="e">
        <f t="shared" si="336"/>
        <v>#VALUE!</v>
      </c>
      <c r="AN981" t="str">
        <f>IF(OR(VLOOKUP(AE981,Home!$C$8:$I$207,6,FALSE)="",VLOOKUP(AE981,Home!$C$8:$I$207,7,FALSE)=""),"FEJL",Baggrundsark!AE981)</f>
        <v>FEJL</v>
      </c>
      <c r="AO981">
        <f>IF(VLOOKUP(AE981,Home!$C$8:$N$207,12,FALSE)="Timelønnet",1,0)</f>
        <v>0</v>
      </c>
      <c r="AP981">
        <f>SUM($AO$4:AO981)*AO981</f>
        <v>0</v>
      </c>
      <c r="AQ981">
        <f t="shared" si="323"/>
        <v>1</v>
      </c>
      <c r="AR981" t="str">
        <f t="shared" si="323"/>
        <v/>
      </c>
      <c r="AS981" t="e">
        <f t="shared" si="337"/>
        <v>#VALUE!</v>
      </c>
      <c r="AT981" s="45" t="e">
        <f t="shared" si="324"/>
        <v>#VALUE!</v>
      </c>
      <c r="AU981">
        <f>VLOOKUP(AQ981,Home!$C$8:$J$207,8,FALSE)</f>
        <v>0</v>
      </c>
    </row>
    <row r="982" spans="1:47" x14ac:dyDescent="0.25">
      <c r="A982" s="6">
        <f t="shared" si="329"/>
        <v>0</v>
      </c>
      <c r="B982" s="6">
        <f t="shared" si="338"/>
        <v>0</v>
      </c>
      <c r="C982" s="6" t="str">
        <f t="shared" si="330"/>
        <v/>
      </c>
      <c r="D982" s="7">
        <f t="shared" si="331"/>
        <v>0</v>
      </c>
      <c r="E982" s="7">
        <f t="shared" si="339"/>
        <v>0</v>
      </c>
      <c r="F982" s="7" t="str">
        <f t="shared" si="332"/>
        <v/>
      </c>
      <c r="G982" s="6">
        <f t="shared" si="333"/>
        <v>0</v>
      </c>
      <c r="H982" s="6">
        <f t="shared" si="340"/>
        <v>0</v>
      </c>
      <c r="I982" s="6" t="str">
        <f t="shared" si="341"/>
        <v/>
      </c>
      <c r="J982" s="11">
        <v>979</v>
      </c>
      <c r="K982" s="11">
        <f>IF(IFERROR(VLOOKUP(J982,Home!$A$8:$B$1048576,1,FALSE),0)=0,0,1)</f>
        <v>0</v>
      </c>
      <c r="L982" s="129" t="e">
        <f>IF(VLOOKUP(O982,Home!$C$8:$R$207,6,FALSE)="","",VLOOKUP(O982,Home!$C$8:$R$207,6,FALSE))</f>
        <v>#N/A</v>
      </c>
      <c r="M982" s="129" t="e">
        <f t="shared" si="326"/>
        <v>#N/A</v>
      </c>
      <c r="N982" s="11">
        <f>SUM($K$4:K982)</f>
        <v>200</v>
      </c>
      <c r="O982" s="11" t="str">
        <f>IF(P982="","",IF(IFERROR(VLOOKUP(N982,Home!$C$8:$R$1048576,1,FALSE),"")=0,"",IFERROR(VLOOKUP(N982,Home!$C$8:$R$1048576,1,FALSE),"")))</f>
        <v/>
      </c>
      <c r="P982" s="11" t="str">
        <f>IF(IFERROR(VLOOKUP(W982,Home!$C$8:$R$1048576,3,FALSE),"")=0,"",IFERROR(VLOOKUP(W982,Home!$C$8:$R$1048576,3,FALSE),""))</f>
        <v/>
      </c>
      <c r="Q982" s="11" t="str">
        <f t="shared" si="325"/>
        <v/>
      </c>
      <c r="R982" s="130" t="e">
        <f>VLOOKUP(Q982,'Baggrund til lister'!$G$4:$H$15,2,FALSE)</f>
        <v>#N/A</v>
      </c>
      <c r="S982" s="11" t="str">
        <f t="shared" si="327"/>
        <v/>
      </c>
      <c r="T982" s="11" t="str">
        <f>IF(IFERROR(VLOOKUP(N982,Home!$C$8:$R$1048576,11,FALSE),"")=0,"",IFERROR(VLOOKUP(N982,Home!$C$8:$R$1048576,11,FALSE),""))</f>
        <v/>
      </c>
      <c r="U982" s="11" t="str">
        <f>IF(IFERROR(VLOOKUP(O982,Home!$C$8:$R$1048576,12,FALSE),"")=0,"",IFERROR(VLOOKUP(O982,Home!$C$8:$R$1048576,12,FALSE),""))</f>
        <v/>
      </c>
      <c r="V982" s="11" t="str">
        <f>IF(IFERROR(VLOOKUP(O982,Home!$C$8:$R$1048576,8,FALSE),"")=0,"",IFERROR(VLOOKUP(O982,Home!$C$8:$R$1048576,8,FALSE),""))</f>
        <v/>
      </c>
      <c r="W982" s="11" t="str">
        <f>IF(OR(VLOOKUP(N982,Home!$C$7:$I$207,6,FALSE)="",VLOOKUP(N982,Home!$C$7:$I$207,7,FALSE)=""),"FEJL",SUM(Baggrundsark!$K$4:K982))</f>
        <v>FEJL</v>
      </c>
      <c r="Y982">
        <v>979</v>
      </c>
      <c r="Z982" s="1"/>
      <c r="AC982" s="44"/>
      <c r="AD982">
        <f t="shared" si="334"/>
        <v>0</v>
      </c>
      <c r="AE982">
        <f>SUM($AD$4:AD982)</f>
        <v>1</v>
      </c>
      <c r="AF982" s="103" t="str">
        <f>IFERROR(VLOOKUP(AN982,Home!$C$8:$E$207,3,FALSE),"")</f>
        <v/>
      </c>
      <c r="AG982" s="103" t="str">
        <f>IFERROR(VLOOKUP(AN982,Home!$C$8:$E$207,2,FALSE),"")</f>
        <v/>
      </c>
      <c r="AH982" s="104" t="str">
        <f>IF(VLOOKUP(AE982,Home!$C$8:$I$207,6,FALSE)="","",VLOOKUP(AE982,Home!$C$8:$I$207,6,FALSE))</f>
        <v/>
      </c>
      <c r="AI982" s="104" t="e">
        <f t="shared" si="342"/>
        <v>#VALUE!</v>
      </c>
      <c r="AJ982" s="105" t="e">
        <f t="shared" si="335"/>
        <v>#VALUE!</v>
      </c>
      <c r="AK982" s="103" t="e">
        <f t="shared" si="328"/>
        <v>#VALUE!</v>
      </c>
      <c r="AL982" s="103" t="e">
        <f t="shared" si="336"/>
        <v>#VALUE!</v>
      </c>
      <c r="AN982" t="str">
        <f>IF(OR(VLOOKUP(AE982,Home!$C$8:$I$207,6,FALSE)="",VLOOKUP(AE982,Home!$C$8:$I$207,7,FALSE)=""),"FEJL",Baggrundsark!AE982)</f>
        <v>FEJL</v>
      </c>
      <c r="AO982">
        <f>IF(VLOOKUP(AE982,Home!$C$8:$N$207,12,FALSE)="Timelønnet",1,0)</f>
        <v>0</v>
      </c>
      <c r="AP982">
        <f>SUM($AO$4:AO982)*AO982</f>
        <v>0</v>
      </c>
      <c r="AQ982">
        <f t="shared" si="323"/>
        <v>1</v>
      </c>
      <c r="AR982" t="str">
        <f t="shared" si="323"/>
        <v/>
      </c>
      <c r="AS982" t="e">
        <f t="shared" si="337"/>
        <v>#VALUE!</v>
      </c>
      <c r="AT982" s="45" t="e">
        <f t="shared" si="324"/>
        <v>#VALUE!</v>
      </c>
      <c r="AU982">
        <f>VLOOKUP(AQ982,Home!$C$8:$J$207,8,FALSE)</f>
        <v>0</v>
      </c>
    </row>
    <row r="983" spans="1:47" x14ac:dyDescent="0.25">
      <c r="A983" s="6">
        <f t="shared" si="329"/>
        <v>0</v>
      </c>
      <c r="B983" s="6">
        <f t="shared" si="338"/>
        <v>0</v>
      </c>
      <c r="C983" s="6" t="str">
        <f t="shared" si="330"/>
        <v/>
      </c>
      <c r="D983" s="7">
        <f t="shared" si="331"/>
        <v>0</v>
      </c>
      <c r="E983" s="7">
        <f t="shared" si="339"/>
        <v>0</v>
      </c>
      <c r="F983" s="7" t="str">
        <f t="shared" si="332"/>
        <v/>
      </c>
      <c r="G983" s="6">
        <f t="shared" si="333"/>
        <v>0</v>
      </c>
      <c r="H983" s="6">
        <f t="shared" si="340"/>
        <v>0</v>
      </c>
      <c r="I983" s="6" t="str">
        <f t="shared" si="341"/>
        <v/>
      </c>
      <c r="J983" s="11">
        <v>980</v>
      </c>
      <c r="K983" s="11">
        <f>IF(IFERROR(VLOOKUP(J983,Home!$A$8:$B$1048576,1,FALSE),0)=0,0,1)</f>
        <v>0</v>
      </c>
      <c r="L983" s="129" t="e">
        <f>IF(VLOOKUP(O983,Home!$C$8:$R$207,6,FALSE)="","",VLOOKUP(O983,Home!$C$8:$R$207,6,FALSE))</f>
        <v>#N/A</v>
      </c>
      <c r="M983" s="129" t="e">
        <f t="shared" si="326"/>
        <v>#N/A</v>
      </c>
      <c r="N983" s="11">
        <f>SUM($K$4:K983)</f>
        <v>200</v>
      </c>
      <c r="O983" s="11" t="str">
        <f>IF(P983="","",IF(IFERROR(VLOOKUP(N983,Home!$C$8:$R$1048576,1,FALSE),"")=0,"",IFERROR(VLOOKUP(N983,Home!$C$8:$R$1048576,1,FALSE),"")))</f>
        <v/>
      </c>
      <c r="P983" s="11" t="str">
        <f>IF(IFERROR(VLOOKUP(W983,Home!$C$8:$R$1048576,3,FALSE),"")=0,"",IFERROR(VLOOKUP(W983,Home!$C$8:$R$1048576,3,FALSE),""))</f>
        <v/>
      </c>
      <c r="Q983" s="11" t="str">
        <f t="shared" si="325"/>
        <v/>
      </c>
      <c r="R983" s="130" t="e">
        <f>VLOOKUP(Q983,'Baggrund til lister'!$G$4:$H$15,2,FALSE)</f>
        <v>#N/A</v>
      </c>
      <c r="S983" s="11" t="str">
        <f t="shared" si="327"/>
        <v/>
      </c>
      <c r="T983" s="11" t="str">
        <f>IF(IFERROR(VLOOKUP(N983,Home!$C$8:$R$1048576,11,FALSE),"")=0,"",IFERROR(VLOOKUP(N983,Home!$C$8:$R$1048576,11,FALSE),""))</f>
        <v/>
      </c>
      <c r="U983" s="11" t="str">
        <f>IF(IFERROR(VLOOKUP(O983,Home!$C$8:$R$1048576,12,FALSE),"")=0,"",IFERROR(VLOOKUP(O983,Home!$C$8:$R$1048576,12,FALSE),""))</f>
        <v/>
      </c>
      <c r="V983" s="11" t="str">
        <f>IF(IFERROR(VLOOKUP(O983,Home!$C$8:$R$1048576,8,FALSE),"")=0,"",IFERROR(VLOOKUP(O983,Home!$C$8:$R$1048576,8,FALSE),""))</f>
        <v/>
      </c>
      <c r="W983" s="11" t="str">
        <f>IF(OR(VLOOKUP(N983,Home!$C$7:$I$207,6,FALSE)="",VLOOKUP(N983,Home!$C$7:$I$207,7,FALSE)=""),"FEJL",SUM(Baggrundsark!$K$4:K983))</f>
        <v>FEJL</v>
      </c>
      <c r="Y983">
        <v>980</v>
      </c>
      <c r="Z983" s="1"/>
      <c r="AC983" s="44"/>
      <c r="AD983">
        <f t="shared" si="334"/>
        <v>0</v>
      </c>
      <c r="AE983">
        <f>SUM($AD$4:AD983)</f>
        <v>1</v>
      </c>
      <c r="AF983" s="103" t="str">
        <f>IFERROR(VLOOKUP(AN983,Home!$C$8:$E$207,3,FALSE),"")</f>
        <v/>
      </c>
      <c r="AG983" s="103" t="str">
        <f>IFERROR(VLOOKUP(AN983,Home!$C$8:$E$207,2,FALSE),"")</f>
        <v/>
      </c>
      <c r="AH983" s="104" t="str">
        <f>IF(VLOOKUP(AE983,Home!$C$8:$I$207,6,FALSE)="","",VLOOKUP(AE983,Home!$C$8:$I$207,6,FALSE))</f>
        <v/>
      </c>
      <c r="AI983" s="104" t="e">
        <f t="shared" si="342"/>
        <v>#VALUE!</v>
      </c>
      <c r="AJ983" s="105" t="e">
        <f t="shared" si="335"/>
        <v>#VALUE!</v>
      </c>
      <c r="AK983" s="103" t="e">
        <f t="shared" si="328"/>
        <v>#VALUE!</v>
      </c>
      <c r="AL983" s="103" t="e">
        <f t="shared" si="336"/>
        <v>#VALUE!</v>
      </c>
      <c r="AN983" t="str">
        <f>IF(OR(VLOOKUP(AE983,Home!$C$8:$I$207,6,FALSE)="",VLOOKUP(AE983,Home!$C$8:$I$207,7,FALSE)=""),"FEJL",Baggrundsark!AE983)</f>
        <v>FEJL</v>
      </c>
      <c r="AO983">
        <f>IF(VLOOKUP(AE983,Home!$C$8:$N$207,12,FALSE)="Timelønnet",1,0)</f>
        <v>0</v>
      </c>
      <c r="AP983">
        <f>SUM($AO$4:AO983)*AO983</f>
        <v>0</v>
      </c>
      <c r="AQ983">
        <f t="shared" si="323"/>
        <v>1</v>
      </c>
      <c r="AR983" t="str">
        <f t="shared" si="323"/>
        <v/>
      </c>
      <c r="AS983" t="e">
        <f t="shared" si="337"/>
        <v>#VALUE!</v>
      </c>
      <c r="AT983" s="45" t="e">
        <f t="shared" si="324"/>
        <v>#VALUE!</v>
      </c>
      <c r="AU983">
        <f>VLOOKUP(AQ983,Home!$C$8:$J$207,8,FALSE)</f>
        <v>0</v>
      </c>
    </row>
    <row r="984" spans="1:47" x14ac:dyDescent="0.25">
      <c r="A984" s="6">
        <f t="shared" si="329"/>
        <v>0</v>
      </c>
      <c r="B984" s="6">
        <f t="shared" si="338"/>
        <v>0</v>
      </c>
      <c r="C984" s="6" t="str">
        <f t="shared" si="330"/>
        <v/>
      </c>
      <c r="D984" s="7">
        <f t="shared" si="331"/>
        <v>0</v>
      </c>
      <c r="E984" s="7">
        <f t="shared" si="339"/>
        <v>0</v>
      </c>
      <c r="F984" s="7" t="str">
        <f t="shared" si="332"/>
        <v/>
      </c>
      <c r="G984" s="6">
        <f t="shared" si="333"/>
        <v>0</v>
      </c>
      <c r="H984" s="6">
        <f t="shared" si="340"/>
        <v>0</v>
      </c>
      <c r="I984" s="6" t="str">
        <f t="shared" si="341"/>
        <v/>
      </c>
      <c r="J984" s="11">
        <v>981</v>
      </c>
      <c r="K984" s="11">
        <f>IF(IFERROR(VLOOKUP(J984,Home!$A$8:$B$1048576,1,FALSE),0)=0,0,1)</f>
        <v>0</v>
      </c>
      <c r="L984" s="129" t="e">
        <f>IF(VLOOKUP(O984,Home!$C$8:$R$207,6,FALSE)="","",VLOOKUP(O984,Home!$C$8:$R$207,6,FALSE))</f>
        <v>#N/A</v>
      </c>
      <c r="M984" s="129" t="e">
        <f t="shared" si="326"/>
        <v>#N/A</v>
      </c>
      <c r="N984" s="11">
        <f>SUM($K$4:K984)</f>
        <v>200</v>
      </c>
      <c r="O984" s="11" t="str">
        <f>IF(P984="","",IF(IFERROR(VLOOKUP(N984,Home!$C$8:$R$1048576,1,FALSE),"")=0,"",IFERROR(VLOOKUP(N984,Home!$C$8:$R$1048576,1,FALSE),"")))</f>
        <v/>
      </c>
      <c r="P984" s="11" t="str">
        <f>IF(IFERROR(VLOOKUP(W984,Home!$C$8:$R$1048576,3,FALSE),"")=0,"",IFERROR(VLOOKUP(W984,Home!$C$8:$R$1048576,3,FALSE),""))</f>
        <v/>
      </c>
      <c r="Q984" s="11" t="str">
        <f t="shared" si="325"/>
        <v/>
      </c>
      <c r="R984" s="130" t="e">
        <f>VLOOKUP(Q984,'Baggrund til lister'!$G$4:$H$15,2,FALSE)</f>
        <v>#N/A</v>
      </c>
      <c r="S984" s="11" t="str">
        <f t="shared" si="327"/>
        <v/>
      </c>
      <c r="T984" s="11" t="str">
        <f>IF(IFERROR(VLOOKUP(N984,Home!$C$8:$R$1048576,11,FALSE),"")=0,"",IFERROR(VLOOKUP(N984,Home!$C$8:$R$1048576,11,FALSE),""))</f>
        <v/>
      </c>
      <c r="U984" s="11" t="str">
        <f>IF(IFERROR(VLOOKUP(O984,Home!$C$8:$R$1048576,12,FALSE),"")=0,"",IFERROR(VLOOKUP(O984,Home!$C$8:$R$1048576,12,FALSE),""))</f>
        <v/>
      </c>
      <c r="V984" s="11" t="str">
        <f>IF(IFERROR(VLOOKUP(O984,Home!$C$8:$R$1048576,8,FALSE),"")=0,"",IFERROR(VLOOKUP(O984,Home!$C$8:$R$1048576,8,FALSE),""))</f>
        <v/>
      </c>
      <c r="W984" s="11" t="str">
        <f>IF(OR(VLOOKUP(N984,Home!$C$7:$I$207,6,FALSE)="",VLOOKUP(N984,Home!$C$7:$I$207,7,FALSE)=""),"FEJL",SUM(Baggrundsark!$K$4:K984))</f>
        <v>FEJL</v>
      </c>
      <c r="Y984">
        <v>981</v>
      </c>
      <c r="Z984" s="1"/>
      <c r="AC984" s="44"/>
      <c r="AD984">
        <f t="shared" si="334"/>
        <v>0</v>
      </c>
      <c r="AE984">
        <f>SUM($AD$4:AD984)</f>
        <v>1</v>
      </c>
      <c r="AF984" s="103" t="str">
        <f>IFERROR(VLOOKUP(AN984,Home!$C$8:$E$207,3,FALSE),"")</f>
        <v/>
      </c>
      <c r="AG984" s="103" t="str">
        <f>IFERROR(VLOOKUP(AN984,Home!$C$8:$E$207,2,FALSE),"")</f>
        <v/>
      </c>
      <c r="AH984" s="104" t="str">
        <f>IF(VLOOKUP(AE984,Home!$C$8:$I$207,6,FALSE)="","",VLOOKUP(AE984,Home!$C$8:$I$207,6,FALSE))</f>
        <v/>
      </c>
      <c r="AI984" s="104" t="e">
        <f t="shared" si="342"/>
        <v>#VALUE!</v>
      </c>
      <c r="AJ984" s="105" t="e">
        <f t="shared" si="335"/>
        <v>#VALUE!</v>
      </c>
      <c r="AK984" s="103" t="e">
        <f t="shared" si="328"/>
        <v>#VALUE!</v>
      </c>
      <c r="AL984" s="103" t="e">
        <f t="shared" si="336"/>
        <v>#VALUE!</v>
      </c>
      <c r="AN984" t="str">
        <f>IF(OR(VLOOKUP(AE984,Home!$C$8:$I$207,6,FALSE)="",VLOOKUP(AE984,Home!$C$8:$I$207,7,FALSE)=""),"FEJL",Baggrundsark!AE984)</f>
        <v>FEJL</v>
      </c>
      <c r="AO984">
        <f>IF(VLOOKUP(AE984,Home!$C$8:$N$207,12,FALSE)="Timelønnet",1,0)</f>
        <v>0</v>
      </c>
      <c r="AP984">
        <f>SUM($AO$4:AO984)*AO984</f>
        <v>0</v>
      </c>
      <c r="AQ984">
        <f t="shared" si="323"/>
        <v>1</v>
      </c>
      <c r="AR984" t="str">
        <f t="shared" si="323"/>
        <v/>
      </c>
      <c r="AS984" t="e">
        <f t="shared" si="337"/>
        <v>#VALUE!</v>
      </c>
      <c r="AT984" s="45" t="e">
        <f t="shared" si="324"/>
        <v>#VALUE!</v>
      </c>
      <c r="AU984">
        <f>VLOOKUP(AQ984,Home!$C$8:$J$207,8,FALSE)</f>
        <v>0</v>
      </c>
    </row>
    <row r="985" spans="1:47" x14ac:dyDescent="0.25">
      <c r="A985" s="6">
        <f t="shared" si="329"/>
        <v>0</v>
      </c>
      <c r="B985" s="6">
        <f t="shared" si="338"/>
        <v>0</v>
      </c>
      <c r="C985" s="6" t="str">
        <f t="shared" si="330"/>
        <v/>
      </c>
      <c r="D985" s="7">
        <f t="shared" si="331"/>
        <v>0</v>
      </c>
      <c r="E985" s="7">
        <f t="shared" si="339"/>
        <v>0</v>
      </c>
      <c r="F985" s="7" t="str">
        <f t="shared" si="332"/>
        <v/>
      </c>
      <c r="G985" s="6">
        <f t="shared" si="333"/>
        <v>0</v>
      </c>
      <c r="H985" s="6">
        <f t="shared" si="340"/>
        <v>0</v>
      </c>
      <c r="I985" s="6" t="str">
        <f t="shared" si="341"/>
        <v/>
      </c>
      <c r="J985" s="11">
        <v>982</v>
      </c>
      <c r="K985" s="11">
        <f>IF(IFERROR(VLOOKUP(J985,Home!$A$8:$B$1048576,1,FALSE),0)=0,0,1)</f>
        <v>0</v>
      </c>
      <c r="L985" s="129" t="e">
        <f>IF(VLOOKUP(O985,Home!$C$8:$R$207,6,FALSE)="","",VLOOKUP(O985,Home!$C$8:$R$207,6,FALSE))</f>
        <v>#N/A</v>
      </c>
      <c r="M985" s="129" t="e">
        <f t="shared" si="326"/>
        <v>#N/A</v>
      </c>
      <c r="N985" s="11">
        <f>SUM($K$4:K985)</f>
        <v>200</v>
      </c>
      <c r="O985" s="11" t="str">
        <f>IF(P985="","",IF(IFERROR(VLOOKUP(N985,Home!$C$8:$R$1048576,1,FALSE),"")=0,"",IFERROR(VLOOKUP(N985,Home!$C$8:$R$1048576,1,FALSE),"")))</f>
        <v/>
      </c>
      <c r="P985" s="11" t="str">
        <f>IF(IFERROR(VLOOKUP(W985,Home!$C$8:$R$1048576,3,FALSE),"")=0,"",IFERROR(VLOOKUP(W985,Home!$C$8:$R$1048576,3,FALSE),""))</f>
        <v/>
      </c>
      <c r="Q985" s="11" t="str">
        <f t="shared" si="325"/>
        <v/>
      </c>
      <c r="R985" s="130" t="e">
        <f>VLOOKUP(Q985,'Baggrund til lister'!$G$4:$H$15,2,FALSE)</f>
        <v>#N/A</v>
      </c>
      <c r="S985" s="11" t="str">
        <f t="shared" si="327"/>
        <v/>
      </c>
      <c r="T985" s="11" t="str">
        <f>IF(IFERROR(VLOOKUP(N985,Home!$C$8:$R$1048576,11,FALSE),"")=0,"",IFERROR(VLOOKUP(N985,Home!$C$8:$R$1048576,11,FALSE),""))</f>
        <v/>
      </c>
      <c r="U985" s="11" t="str">
        <f>IF(IFERROR(VLOOKUP(O985,Home!$C$8:$R$1048576,12,FALSE),"")=0,"",IFERROR(VLOOKUP(O985,Home!$C$8:$R$1048576,12,FALSE),""))</f>
        <v/>
      </c>
      <c r="V985" s="11" t="str">
        <f>IF(IFERROR(VLOOKUP(O985,Home!$C$8:$R$1048576,8,FALSE),"")=0,"",IFERROR(VLOOKUP(O985,Home!$C$8:$R$1048576,8,FALSE),""))</f>
        <v/>
      </c>
      <c r="W985" s="11" t="str">
        <f>IF(OR(VLOOKUP(N985,Home!$C$7:$I$207,6,FALSE)="",VLOOKUP(N985,Home!$C$7:$I$207,7,FALSE)=""),"FEJL",SUM(Baggrundsark!$K$4:K985))</f>
        <v>FEJL</v>
      </c>
      <c r="Y985">
        <v>982</v>
      </c>
      <c r="Z985" s="1"/>
      <c r="AC985" s="44"/>
      <c r="AD985">
        <f t="shared" si="334"/>
        <v>0</v>
      </c>
      <c r="AE985">
        <f>SUM($AD$4:AD985)</f>
        <v>1</v>
      </c>
      <c r="AF985" s="103" t="str">
        <f>IFERROR(VLOOKUP(AN985,Home!$C$8:$E$207,3,FALSE),"")</f>
        <v/>
      </c>
      <c r="AG985" s="103" t="str">
        <f>IFERROR(VLOOKUP(AN985,Home!$C$8:$E$207,2,FALSE),"")</f>
        <v/>
      </c>
      <c r="AH985" s="104" t="str">
        <f>IF(VLOOKUP(AE985,Home!$C$8:$I$207,6,FALSE)="","",VLOOKUP(AE985,Home!$C$8:$I$207,6,FALSE))</f>
        <v/>
      </c>
      <c r="AI985" s="104" t="e">
        <f t="shared" si="342"/>
        <v>#VALUE!</v>
      </c>
      <c r="AJ985" s="105" t="e">
        <f t="shared" si="335"/>
        <v>#VALUE!</v>
      </c>
      <c r="AK985" s="103" t="e">
        <f t="shared" si="328"/>
        <v>#VALUE!</v>
      </c>
      <c r="AL985" s="103" t="e">
        <f t="shared" si="336"/>
        <v>#VALUE!</v>
      </c>
      <c r="AN985" t="str">
        <f>IF(OR(VLOOKUP(AE985,Home!$C$8:$I$207,6,FALSE)="",VLOOKUP(AE985,Home!$C$8:$I$207,7,FALSE)=""),"FEJL",Baggrundsark!AE985)</f>
        <v>FEJL</v>
      </c>
      <c r="AO985">
        <f>IF(VLOOKUP(AE985,Home!$C$8:$N$207,12,FALSE)="Timelønnet",1,0)</f>
        <v>0</v>
      </c>
      <c r="AP985">
        <f>SUM($AO$4:AO985)*AO985</f>
        <v>0</v>
      </c>
      <c r="AQ985">
        <f t="shared" si="323"/>
        <v>1</v>
      </c>
      <c r="AR985" t="str">
        <f t="shared" si="323"/>
        <v/>
      </c>
      <c r="AS985" t="e">
        <f t="shared" si="337"/>
        <v>#VALUE!</v>
      </c>
      <c r="AT985" s="45" t="e">
        <f t="shared" si="324"/>
        <v>#VALUE!</v>
      </c>
      <c r="AU985">
        <f>VLOOKUP(AQ985,Home!$C$8:$J$207,8,FALSE)</f>
        <v>0</v>
      </c>
    </row>
    <row r="986" spans="1:47" x14ac:dyDescent="0.25">
      <c r="A986" s="6">
        <f t="shared" si="329"/>
        <v>0</v>
      </c>
      <c r="B986" s="6">
        <f t="shared" si="338"/>
        <v>0</v>
      </c>
      <c r="C986" s="6" t="str">
        <f t="shared" si="330"/>
        <v/>
      </c>
      <c r="D986" s="7">
        <f t="shared" si="331"/>
        <v>0</v>
      </c>
      <c r="E986" s="7">
        <f t="shared" si="339"/>
        <v>0</v>
      </c>
      <c r="F986" s="7" t="str">
        <f t="shared" si="332"/>
        <v/>
      </c>
      <c r="G986" s="6">
        <f t="shared" si="333"/>
        <v>0</v>
      </c>
      <c r="H986" s="6">
        <f t="shared" si="340"/>
        <v>0</v>
      </c>
      <c r="I986" s="6" t="str">
        <f t="shared" si="341"/>
        <v/>
      </c>
      <c r="J986" s="11">
        <v>983</v>
      </c>
      <c r="K986" s="11">
        <f>IF(IFERROR(VLOOKUP(J986,Home!$A$8:$B$1048576,1,FALSE),0)=0,0,1)</f>
        <v>0</v>
      </c>
      <c r="L986" s="129" t="e">
        <f>IF(VLOOKUP(O986,Home!$C$8:$R$207,6,FALSE)="","",VLOOKUP(O986,Home!$C$8:$R$207,6,FALSE))</f>
        <v>#N/A</v>
      </c>
      <c r="M986" s="129" t="e">
        <f t="shared" si="326"/>
        <v>#N/A</v>
      </c>
      <c r="N986" s="11">
        <f>SUM($K$4:K986)</f>
        <v>200</v>
      </c>
      <c r="O986" s="11" t="str">
        <f>IF(P986="","",IF(IFERROR(VLOOKUP(N986,Home!$C$8:$R$1048576,1,FALSE),"")=0,"",IFERROR(VLOOKUP(N986,Home!$C$8:$R$1048576,1,FALSE),"")))</f>
        <v/>
      </c>
      <c r="P986" s="11" t="str">
        <f>IF(IFERROR(VLOOKUP(W986,Home!$C$8:$R$1048576,3,FALSE),"")=0,"",IFERROR(VLOOKUP(W986,Home!$C$8:$R$1048576,3,FALSE),""))</f>
        <v/>
      </c>
      <c r="Q986" s="11" t="str">
        <f t="shared" si="325"/>
        <v/>
      </c>
      <c r="R986" s="130" t="e">
        <f>VLOOKUP(Q986,'Baggrund til lister'!$G$4:$H$15,2,FALSE)</f>
        <v>#N/A</v>
      </c>
      <c r="S986" s="11" t="str">
        <f t="shared" si="327"/>
        <v/>
      </c>
      <c r="T986" s="11" t="str">
        <f>IF(IFERROR(VLOOKUP(N986,Home!$C$8:$R$1048576,11,FALSE),"")=0,"",IFERROR(VLOOKUP(N986,Home!$C$8:$R$1048576,11,FALSE),""))</f>
        <v/>
      </c>
      <c r="U986" s="11" t="str">
        <f>IF(IFERROR(VLOOKUP(O986,Home!$C$8:$R$1048576,12,FALSE),"")=0,"",IFERROR(VLOOKUP(O986,Home!$C$8:$R$1048576,12,FALSE),""))</f>
        <v/>
      </c>
      <c r="V986" s="11" t="str">
        <f>IF(IFERROR(VLOOKUP(O986,Home!$C$8:$R$1048576,8,FALSE),"")=0,"",IFERROR(VLOOKUP(O986,Home!$C$8:$R$1048576,8,FALSE),""))</f>
        <v/>
      </c>
      <c r="W986" s="11" t="str">
        <f>IF(OR(VLOOKUP(N986,Home!$C$7:$I$207,6,FALSE)="",VLOOKUP(N986,Home!$C$7:$I$207,7,FALSE)=""),"FEJL",SUM(Baggrundsark!$K$4:K986))</f>
        <v>FEJL</v>
      </c>
      <c r="Y986">
        <v>983</v>
      </c>
      <c r="Z986" s="1"/>
      <c r="AC986" s="44"/>
      <c r="AD986">
        <f t="shared" si="334"/>
        <v>0</v>
      </c>
      <c r="AE986">
        <f>SUM($AD$4:AD986)</f>
        <v>1</v>
      </c>
      <c r="AF986" s="103" t="str">
        <f>IFERROR(VLOOKUP(AN986,Home!$C$8:$E$207,3,FALSE),"")</f>
        <v/>
      </c>
      <c r="AG986" s="103" t="str">
        <f>IFERROR(VLOOKUP(AN986,Home!$C$8:$E$207,2,FALSE),"")</f>
        <v/>
      </c>
      <c r="AH986" s="104" t="str">
        <f>IF(VLOOKUP(AE986,Home!$C$8:$I$207,6,FALSE)="","",VLOOKUP(AE986,Home!$C$8:$I$207,6,FALSE))</f>
        <v/>
      </c>
      <c r="AI986" s="104" t="e">
        <f t="shared" si="342"/>
        <v>#VALUE!</v>
      </c>
      <c r="AJ986" s="105" t="e">
        <f t="shared" si="335"/>
        <v>#VALUE!</v>
      </c>
      <c r="AK986" s="103" t="e">
        <f t="shared" si="328"/>
        <v>#VALUE!</v>
      </c>
      <c r="AL986" s="103" t="e">
        <f t="shared" si="336"/>
        <v>#VALUE!</v>
      </c>
      <c r="AN986" t="str">
        <f>IF(OR(VLOOKUP(AE986,Home!$C$8:$I$207,6,FALSE)="",VLOOKUP(AE986,Home!$C$8:$I$207,7,FALSE)=""),"FEJL",Baggrundsark!AE986)</f>
        <v>FEJL</v>
      </c>
      <c r="AO986">
        <f>IF(VLOOKUP(AE986,Home!$C$8:$N$207,12,FALSE)="Timelønnet",1,0)</f>
        <v>0</v>
      </c>
      <c r="AP986">
        <f>SUM($AO$4:AO986)*AO986</f>
        <v>0</v>
      </c>
      <c r="AQ986">
        <f t="shared" si="323"/>
        <v>1</v>
      </c>
      <c r="AR986" t="str">
        <f t="shared" si="323"/>
        <v/>
      </c>
      <c r="AS986" t="e">
        <f t="shared" si="337"/>
        <v>#VALUE!</v>
      </c>
      <c r="AT986" s="45" t="e">
        <f t="shared" si="324"/>
        <v>#VALUE!</v>
      </c>
      <c r="AU986">
        <f>VLOOKUP(AQ986,Home!$C$8:$J$207,8,FALSE)</f>
        <v>0</v>
      </c>
    </row>
    <row r="987" spans="1:47" x14ac:dyDescent="0.25">
      <c r="A987" s="6">
        <f t="shared" si="329"/>
        <v>0</v>
      </c>
      <c r="B987" s="6">
        <f t="shared" si="338"/>
        <v>0</v>
      </c>
      <c r="C987" s="6" t="str">
        <f t="shared" si="330"/>
        <v/>
      </c>
      <c r="D987" s="7">
        <f t="shared" si="331"/>
        <v>0</v>
      </c>
      <c r="E987" s="7">
        <f t="shared" si="339"/>
        <v>0</v>
      </c>
      <c r="F987" s="7" t="str">
        <f t="shared" si="332"/>
        <v/>
      </c>
      <c r="G987" s="6">
        <f t="shared" si="333"/>
        <v>0</v>
      </c>
      <c r="H987" s="6">
        <f t="shared" si="340"/>
        <v>0</v>
      </c>
      <c r="I987" s="6" t="str">
        <f t="shared" si="341"/>
        <v/>
      </c>
      <c r="J987" s="11">
        <v>984</v>
      </c>
      <c r="K987" s="11">
        <f>IF(IFERROR(VLOOKUP(J987,Home!$A$8:$B$1048576,1,FALSE),0)=0,0,1)</f>
        <v>0</v>
      </c>
      <c r="L987" s="129" t="e">
        <f>IF(VLOOKUP(O987,Home!$C$8:$R$207,6,FALSE)="","",VLOOKUP(O987,Home!$C$8:$R$207,6,FALSE))</f>
        <v>#N/A</v>
      </c>
      <c r="M987" s="129" t="e">
        <f t="shared" si="326"/>
        <v>#N/A</v>
      </c>
      <c r="N987" s="11">
        <f>SUM($K$4:K987)</f>
        <v>200</v>
      </c>
      <c r="O987" s="11" t="str">
        <f>IF(P987="","",IF(IFERROR(VLOOKUP(N987,Home!$C$8:$R$1048576,1,FALSE),"")=0,"",IFERROR(VLOOKUP(N987,Home!$C$8:$R$1048576,1,FALSE),"")))</f>
        <v/>
      </c>
      <c r="P987" s="11" t="str">
        <f>IF(IFERROR(VLOOKUP(W987,Home!$C$8:$R$1048576,3,FALSE),"")=0,"",IFERROR(VLOOKUP(W987,Home!$C$8:$R$1048576,3,FALSE),""))</f>
        <v/>
      </c>
      <c r="Q987" s="11" t="str">
        <f t="shared" si="325"/>
        <v/>
      </c>
      <c r="R987" s="130" t="e">
        <f>VLOOKUP(Q987,'Baggrund til lister'!$G$4:$H$15,2,FALSE)</f>
        <v>#N/A</v>
      </c>
      <c r="S987" s="11" t="str">
        <f t="shared" si="327"/>
        <v/>
      </c>
      <c r="T987" s="11" t="str">
        <f>IF(IFERROR(VLOOKUP(N987,Home!$C$8:$R$1048576,11,FALSE),"")=0,"",IFERROR(VLOOKUP(N987,Home!$C$8:$R$1048576,11,FALSE),""))</f>
        <v/>
      </c>
      <c r="U987" s="11" t="str">
        <f>IF(IFERROR(VLOOKUP(O987,Home!$C$8:$R$1048576,12,FALSE),"")=0,"",IFERROR(VLOOKUP(O987,Home!$C$8:$R$1048576,12,FALSE),""))</f>
        <v/>
      </c>
      <c r="V987" s="11" t="str">
        <f>IF(IFERROR(VLOOKUP(O987,Home!$C$8:$R$1048576,8,FALSE),"")=0,"",IFERROR(VLOOKUP(O987,Home!$C$8:$R$1048576,8,FALSE),""))</f>
        <v/>
      </c>
      <c r="W987" s="11" t="str">
        <f>IF(OR(VLOOKUP(N987,Home!$C$7:$I$207,6,FALSE)="",VLOOKUP(N987,Home!$C$7:$I$207,7,FALSE)=""),"FEJL",SUM(Baggrundsark!$K$4:K987))</f>
        <v>FEJL</v>
      </c>
      <c r="Y987">
        <v>984</v>
      </c>
      <c r="Z987" s="1"/>
      <c r="AC987" s="44"/>
      <c r="AD987">
        <f t="shared" si="334"/>
        <v>0</v>
      </c>
      <c r="AE987">
        <f>SUM($AD$4:AD987)</f>
        <v>1</v>
      </c>
      <c r="AF987" s="103" t="str">
        <f>IFERROR(VLOOKUP(AN987,Home!$C$8:$E$207,3,FALSE),"")</f>
        <v/>
      </c>
      <c r="AG987" s="103" t="str">
        <f>IFERROR(VLOOKUP(AN987,Home!$C$8:$E$207,2,FALSE),"")</f>
        <v/>
      </c>
      <c r="AH987" s="104" t="str">
        <f>IF(VLOOKUP(AE987,Home!$C$8:$I$207,6,FALSE)="","",VLOOKUP(AE987,Home!$C$8:$I$207,6,FALSE))</f>
        <v/>
      </c>
      <c r="AI987" s="104" t="e">
        <f t="shared" si="342"/>
        <v>#VALUE!</v>
      </c>
      <c r="AJ987" s="105" t="e">
        <f t="shared" si="335"/>
        <v>#VALUE!</v>
      </c>
      <c r="AK987" s="103" t="e">
        <f t="shared" si="328"/>
        <v>#VALUE!</v>
      </c>
      <c r="AL987" s="103" t="e">
        <f t="shared" si="336"/>
        <v>#VALUE!</v>
      </c>
      <c r="AN987" t="str">
        <f>IF(OR(VLOOKUP(AE987,Home!$C$8:$I$207,6,FALSE)="",VLOOKUP(AE987,Home!$C$8:$I$207,7,FALSE)=""),"FEJL",Baggrundsark!AE987)</f>
        <v>FEJL</v>
      </c>
      <c r="AO987">
        <f>IF(VLOOKUP(AE987,Home!$C$8:$N$207,12,FALSE)="Timelønnet",1,0)</f>
        <v>0</v>
      </c>
      <c r="AP987">
        <f>SUM($AO$4:AO987)*AO987</f>
        <v>0</v>
      </c>
      <c r="AQ987">
        <f t="shared" ref="AQ987:AR1050" si="343">AE987</f>
        <v>1</v>
      </c>
      <c r="AR987" t="str">
        <f t="shared" si="343"/>
        <v/>
      </c>
      <c r="AS987" t="e">
        <f t="shared" si="337"/>
        <v>#VALUE!</v>
      </c>
      <c r="AT987" s="45" t="e">
        <f t="shared" ref="AT987:AT1050" si="344">AK987</f>
        <v>#VALUE!</v>
      </c>
      <c r="AU987">
        <f>VLOOKUP(AQ987,Home!$C$8:$J$207,8,FALSE)</f>
        <v>0</v>
      </c>
    </row>
    <row r="988" spans="1:47" x14ac:dyDescent="0.25">
      <c r="A988" s="6">
        <f t="shared" si="329"/>
        <v>0</v>
      </c>
      <c r="B988" s="6">
        <f t="shared" si="338"/>
        <v>0</v>
      </c>
      <c r="C988" s="6" t="str">
        <f t="shared" si="330"/>
        <v/>
      </c>
      <c r="D988" s="7">
        <f t="shared" si="331"/>
        <v>0</v>
      </c>
      <c r="E988" s="7">
        <f t="shared" si="339"/>
        <v>0</v>
      </c>
      <c r="F988" s="7" t="str">
        <f t="shared" si="332"/>
        <v/>
      </c>
      <c r="G988" s="6">
        <f t="shared" si="333"/>
        <v>0</v>
      </c>
      <c r="H988" s="6">
        <f t="shared" si="340"/>
        <v>0</v>
      </c>
      <c r="I988" s="6" t="str">
        <f t="shared" si="341"/>
        <v/>
      </c>
      <c r="J988" s="11">
        <v>985</v>
      </c>
      <c r="K988" s="11">
        <f>IF(IFERROR(VLOOKUP(J988,Home!$A$8:$B$1048576,1,FALSE),0)=0,0,1)</f>
        <v>0</v>
      </c>
      <c r="L988" s="129" t="e">
        <f>IF(VLOOKUP(O988,Home!$C$8:$R$207,6,FALSE)="","",VLOOKUP(O988,Home!$C$8:$R$207,6,FALSE))</f>
        <v>#N/A</v>
      </c>
      <c r="M988" s="129" t="e">
        <f t="shared" si="326"/>
        <v>#N/A</v>
      </c>
      <c r="N988" s="11">
        <f>SUM($K$4:K988)</f>
        <v>200</v>
      </c>
      <c r="O988" s="11" t="str">
        <f>IF(P988="","",IF(IFERROR(VLOOKUP(N988,Home!$C$8:$R$1048576,1,FALSE),"")=0,"",IFERROR(VLOOKUP(N988,Home!$C$8:$R$1048576,1,FALSE),"")))</f>
        <v/>
      </c>
      <c r="P988" s="11" t="str">
        <f>IF(IFERROR(VLOOKUP(W988,Home!$C$8:$R$1048576,3,FALSE),"")=0,"",IFERROR(VLOOKUP(W988,Home!$C$8:$R$1048576,3,FALSE),""))</f>
        <v/>
      </c>
      <c r="Q988" s="11" t="str">
        <f t="shared" si="325"/>
        <v/>
      </c>
      <c r="R988" s="130" t="e">
        <f>VLOOKUP(Q988,'Baggrund til lister'!$G$4:$H$15,2,FALSE)</f>
        <v>#N/A</v>
      </c>
      <c r="S988" s="11" t="str">
        <f t="shared" si="327"/>
        <v/>
      </c>
      <c r="T988" s="11" t="str">
        <f>IF(IFERROR(VLOOKUP(N988,Home!$C$8:$R$1048576,11,FALSE),"")=0,"",IFERROR(VLOOKUP(N988,Home!$C$8:$R$1048576,11,FALSE),""))</f>
        <v/>
      </c>
      <c r="U988" s="11" t="str">
        <f>IF(IFERROR(VLOOKUP(O988,Home!$C$8:$R$1048576,12,FALSE),"")=0,"",IFERROR(VLOOKUP(O988,Home!$C$8:$R$1048576,12,FALSE),""))</f>
        <v/>
      </c>
      <c r="V988" s="11" t="str">
        <f>IF(IFERROR(VLOOKUP(O988,Home!$C$8:$R$1048576,8,FALSE),"")=0,"",IFERROR(VLOOKUP(O988,Home!$C$8:$R$1048576,8,FALSE),""))</f>
        <v/>
      </c>
      <c r="W988" s="11" t="str">
        <f>IF(OR(VLOOKUP(N988,Home!$C$7:$I$207,6,FALSE)="",VLOOKUP(N988,Home!$C$7:$I$207,7,FALSE)=""),"FEJL",SUM(Baggrundsark!$K$4:K988))</f>
        <v>FEJL</v>
      </c>
      <c r="Y988">
        <v>985</v>
      </c>
      <c r="Z988" s="1"/>
      <c r="AC988" s="44"/>
      <c r="AD988">
        <f t="shared" si="334"/>
        <v>0</v>
      </c>
      <c r="AE988">
        <f>SUM($AD$4:AD988)</f>
        <v>1</v>
      </c>
      <c r="AF988" s="103" t="str">
        <f>IFERROR(VLOOKUP(AN988,Home!$C$8:$E$207,3,FALSE),"")</f>
        <v/>
      </c>
      <c r="AG988" s="103" t="str">
        <f>IFERROR(VLOOKUP(AN988,Home!$C$8:$E$207,2,FALSE),"")</f>
        <v/>
      </c>
      <c r="AH988" s="104" t="str">
        <f>IF(VLOOKUP(AE988,Home!$C$8:$I$207,6,FALSE)="","",VLOOKUP(AE988,Home!$C$8:$I$207,6,FALSE))</f>
        <v/>
      </c>
      <c r="AI988" s="104" t="e">
        <f t="shared" si="342"/>
        <v>#VALUE!</v>
      </c>
      <c r="AJ988" s="105" t="e">
        <f t="shared" si="335"/>
        <v>#VALUE!</v>
      </c>
      <c r="AK988" s="103" t="e">
        <f t="shared" si="328"/>
        <v>#VALUE!</v>
      </c>
      <c r="AL988" s="103" t="e">
        <f t="shared" si="336"/>
        <v>#VALUE!</v>
      </c>
      <c r="AN988" t="str">
        <f>IF(OR(VLOOKUP(AE988,Home!$C$8:$I$207,6,FALSE)="",VLOOKUP(AE988,Home!$C$8:$I$207,7,FALSE)=""),"FEJL",Baggrundsark!AE988)</f>
        <v>FEJL</v>
      </c>
      <c r="AO988">
        <f>IF(VLOOKUP(AE988,Home!$C$8:$N$207,12,FALSE)="Timelønnet",1,0)</f>
        <v>0</v>
      </c>
      <c r="AP988">
        <f>SUM($AO$4:AO988)*AO988</f>
        <v>0</v>
      </c>
      <c r="AQ988">
        <f t="shared" si="343"/>
        <v>1</v>
      </c>
      <c r="AR988" t="str">
        <f t="shared" si="343"/>
        <v/>
      </c>
      <c r="AS988" t="e">
        <f t="shared" si="337"/>
        <v>#VALUE!</v>
      </c>
      <c r="AT988" s="45" t="e">
        <f t="shared" si="344"/>
        <v>#VALUE!</v>
      </c>
      <c r="AU988">
        <f>VLOOKUP(AQ988,Home!$C$8:$J$207,8,FALSE)</f>
        <v>0</v>
      </c>
    </row>
    <row r="989" spans="1:47" x14ac:dyDescent="0.25">
      <c r="A989" s="6">
        <f t="shared" si="329"/>
        <v>0</v>
      </c>
      <c r="B989" s="6">
        <f t="shared" si="338"/>
        <v>0</v>
      </c>
      <c r="C989" s="6" t="str">
        <f t="shared" si="330"/>
        <v/>
      </c>
      <c r="D989" s="7">
        <f t="shared" si="331"/>
        <v>0</v>
      </c>
      <c r="E989" s="7">
        <f t="shared" si="339"/>
        <v>0</v>
      </c>
      <c r="F989" s="7" t="str">
        <f t="shared" si="332"/>
        <v/>
      </c>
      <c r="G989" s="6">
        <f t="shared" si="333"/>
        <v>0</v>
      </c>
      <c r="H989" s="6">
        <f t="shared" si="340"/>
        <v>0</v>
      </c>
      <c r="I989" s="6" t="str">
        <f t="shared" si="341"/>
        <v/>
      </c>
      <c r="J989" s="11">
        <v>986</v>
      </c>
      <c r="K989" s="11">
        <f>IF(IFERROR(VLOOKUP(J989,Home!$A$8:$B$1048576,1,FALSE),0)=0,0,1)</f>
        <v>0</v>
      </c>
      <c r="L989" s="129" t="e">
        <f>IF(VLOOKUP(O989,Home!$C$8:$R$207,6,FALSE)="","",VLOOKUP(O989,Home!$C$8:$R$207,6,FALSE))</f>
        <v>#N/A</v>
      </c>
      <c r="M989" s="129" t="e">
        <f t="shared" si="326"/>
        <v>#N/A</v>
      </c>
      <c r="N989" s="11">
        <f>SUM($K$4:K989)</f>
        <v>200</v>
      </c>
      <c r="O989" s="11" t="str">
        <f>IF(P989="","",IF(IFERROR(VLOOKUP(N989,Home!$C$8:$R$1048576,1,FALSE),"")=0,"",IFERROR(VLOOKUP(N989,Home!$C$8:$R$1048576,1,FALSE),"")))</f>
        <v/>
      </c>
      <c r="P989" s="11" t="str">
        <f>IF(IFERROR(VLOOKUP(W989,Home!$C$8:$R$1048576,3,FALSE),"")=0,"",IFERROR(VLOOKUP(W989,Home!$C$8:$R$1048576,3,FALSE),""))</f>
        <v/>
      </c>
      <c r="Q989" s="11" t="str">
        <f t="shared" si="325"/>
        <v/>
      </c>
      <c r="R989" s="130" t="e">
        <f>VLOOKUP(Q989,'Baggrund til lister'!$G$4:$H$15,2,FALSE)</f>
        <v>#N/A</v>
      </c>
      <c r="S989" s="11" t="str">
        <f t="shared" si="327"/>
        <v/>
      </c>
      <c r="T989" s="11" t="str">
        <f>IF(IFERROR(VLOOKUP(N989,Home!$C$8:$R$1048576,11,FALSE),"")=0,"",IFERROR(VLOOKUP(N989,Home!$C$8:$R$1048576,11,FALSE),""))</f>
        <v/>
      </c>
      <c r="U989" s="11" t="str">
        <f>IF(IFERROR(VLOOKUP(O989,Home!$C$8:$R$1048576,12,FALSE),"")=0,"",IFERROR(VLOOKUP(O989,Home!$C$8:$R$1048576,12,FALSE),""))</f>
        <v/>
      </c>
      <c r="V989" s="11" t="str">
        <f>IF(IFERROR(VLOOKUP(O989,Home!$C$8:$R$1048576,8,FALSE),"")=0,"",IFERROR(VLOOKUP(O989,Home!$C$8:$R$1048576,8,FALSE),""))</f>
        <v/>
      </c>
      <c r="W989" s="11" t="str">
        <f>IF(OR(VLOOKUP(N989,Home!$C$7:$I$207,6,FALSE)="",VLOOKUP(N989,Home!$C$7:$I$207,7,FALSE)=""),"FEJL",SUM(Baggrundsark!$K$4:K989))</f>
        <v>FEJL</v>
      </c>
      <c r="Y989">
        <v>986</v>
      </c>
      <c r="Z989" s="1"/>
      <c r="AC989" s="44"/>
      <c r="AD989">
        <f t="shared" si="334"/>
        <v>0</v>
      </c>
      <c r="AE989">
        <f>SUM($AD$4:AD989)</f>
        <v>1</v>
      </c>
      <c r="AF989" s="103" t="str">
        <f>IFERROR(VLOOKUP(AN989,Home!$C$8:$E$207,3,FALSE),"")</f>
        <v/>
      </c>
      <c r="AG989" s="103" t="str">
        <f>IFERROR(VLOOKUP(AN989,Home!$C$8:$E$207,2,FALSE),"")</f>
        <v/>
      </c>
      <c r="AH989" s="104" t="str">
        <f>IF(VLOOKUP(AE989,Home!$C$8:$I$207,6,FALSE)="","",VLOOKUP(AE989,Home!$C$8:$I$207,6,FALSE))</f>
        <v/>
      </c>
      <c r="AI989" s="104" t="e">
        <f t="shared" si="342"/>
        <v>#VALUE!</v>
      </c>
      <c r="AJ989" s="105" t="e">
        <f t="shared" si="335"/>
        <v>#VALUE!</v>
      </c>
      <c r="AK989" s="103" t="e">
        <f t="shared" si="328"/>
        <v>#VALUE!</v>
      </c>
      <c r="AL989" s="103" t="e">
        <f t="shared" si="336"/>
        <v>#VALUE!</v>
      </c>
      <c r="AN989" t="str">
        <f>IF(OR(VLOOKUP(AE989,Home!$C$8:$I$207,6,FALSE)="",VLOOKUP(AE989,Home!$C$8:$I$207,7,FALSE)=""),"FEJL",Baggrundsark!AE989)</f>
        <v>FEJL</v>
      </c>
      <c r="AO989">
        <f>IF(VLOOKUP(AE989,Home!$C$8:$N$207,12,FALSE)="Timelønnet",1,0)</f>
        <v>0</v>
      </c>
      <c r="AP989">
        <f>SUM($AO$4:AO989)*AO989</f>
        <v>0</v>
      </c>
      <c r="AQ989">
        <f t="shared" si="343"/>
        <v>1</v>
      </c>
      <c r="AR989" t="str">
        <f t="shared" si="343"/>
        <v/>
      </c>
      <c r="AS989" t="e">
        <f t="shared" si="337"/>
        <v>#VALUE!</v>
      </c>
      <c r="AT989" s="45" t="e">
        <f t="shared" si="344"/>
        <v>#VALUE!</v>
      </c>
      <c r="AU989">
        <f>VLOOKUP(AQ989,Home!$C$8:$J$207,8,FALSE)</f>
        <v>0</v>
      </c>
    </row>
    <row r="990" spans="1:47" x14ac:dyDescent="0.25">
      <c r="A990" s="6">
        <f t="shared" si="329"/>
        <v>0</v>
      </c>
      <c r="B990" s="6">
        <f t="shared" si="338"/>
        <v>0</v>
      </c>
      <c r="C990" s="6" t="str">
        <f t="shared" si="330"/>
        <v/>
      </c>
      <c r="D990" s="7">
        <f t="shared" si="331"/>
        <v>0</v>
      </c>
      <c r="E990" s="7">
        <f t="shared" si="339"/>
        <v>0</v>
      </c>
      <c r="F990" s="7" t="str">
        <f t="shared" si="332"/>
        <v/>
      </c>
      <c r="G990" s="6">
        <f t="shared" si="333"/>
        <v>0</v>
      </c>
      <c r="H990" s="6">
        <f t="shared" si="340"/>
        <v>0</v>
      </c>
      <c r="I990" s="6" t="str">
        <f t="shared" si="341"/>
        <v/>
      </c>
      <c r="J990" s="11">
        <v>987</v>
      </c>
      <c r="K990" s="11">
        <f>IF(IFERROR(VLOOKUP(J990,Home!$A$8:$B$1048576,1,FALSE),0)=0,0,1)</f>
        <v>0</v>
      </c>
      <c r="L990" s="129" t="e">
        <f>IF(VLOOKUP(O990,Home!$C$8:$R$207,6,FALSE)="","",VLOOKUP(O990,Home!$C$8:$R$207,6,FALSE))</f>
        <v>#N/A</v>
      </c>
      <c r="M990" s="129" t="e">
        <f t="shared" si="326"/>
        <v>#N/A</v>
      </c>
      <c r="N990" s="11">
        <f>SUM($K$4:K990)</f>
        <v>200</v>
      </c>
      <c r="O990" s="11" t="str">
        <f>IF(P990="","",IF(IFERROR(VLOOKUP(N990,Home!$C$8:$R$1048576,1,FALSE),"")=0,"",IFERROR(VLOOKUP(N990,Home!$C$8:$R$1048576,1,FALSE),"")))</f>
        <v/>
      </c>
      <c r="P990" s="11" t="str">
        <f>IF(IFERROR(VLOOKUP(W990,Home!$C$8:$R$1048576,3,FALSE),"")=0,"",IFERROR(VLOOKUP(W990,Home!$C$8:$R$1048576,3,FALSE),""))</f>
        <v/>
      </c>
      <c r="Q990" s="11" t="str">
        <f t="shared" si="325"/>
        <v/>
      </c>
      <c r="R990" s="130" t="e">
        <f>VLOOKUP(Q990,'Baggrund til lister'!$G$4:$H$15,2,FALSE)</f>
        <v>#N/A</v>
      </c>
      <c r="S990" s="11" t="str">
        <f t="shared" si="327"/>
        <v/>
      </c>
      <c r="T990" s="11" t="str">
        <f>IF(IFERROR(VLOOKUP(N990,Home!$C$8:$R$1048576,11,FALSE),"")=0,"",IFERROR(VLOOKUP(N990,Home!$C$8:$R$1048576,11,FALSE),""))</f>
        <v/>
      </c>
      <c r="U990" s="11" t="str">
        <f>IF(IFERROR(VLOOKUP(O990,Home!$C$8:$R$1048576,12,FALSE),"")=0,"",IFERROR(VLOOKUP(O990,Home!$C$8:$R$1048576,12,FALSE),""))</f>
        <v/>
      </c>
      <c r="V990" s="11" t="str">
        <f>IF(IFERROR(VLOOKUP(O990,Home!$C$8:$R$1048576,8,FALSE),"")=0,"",IFERROR(VLOOKUP(O990,Home!$C$8:$R$1048576,8,FALSE),""))</f>
        <v/>
      </c>
      <c r="W990" s="11" t="str">
        <f>IF(OR(VLOOKUP(N990,Home!$C$7:$I$207,6,FALSE)="",VLOOKUP(N990,Home!$C$7:$I$207,7,FALSE)=""),"FEJL",SUM(Baggrundsark!$K$4:K990))</f>
        <v>FEJL</v>
      </c>
      <c r="Y990">
        <v>987</v>
      </c>
      <c r="Z990" s="1"/>
      <c r="AC990" s="44"/>
      <c r="AD990">
        <f t="shared" si="334"/>
        <v>0</v>
      </c>
      <c r="AE990">
        <f>SUM($AD$4:AD990)</f>
        <v>1</v>
      </c>
      <c r="AF990" s="103" t="str">
        <f>IFERROR(VLOOKUP(AN990,Home!$C$8:$E$207,3,FALSE),"")</f>
        <v/>
      </c>
      <c r="AG990" s="103" t="str">
        <f>IFERROR(VLOOKUP(AN990,Home!$C$8:$E$207,2,FALSE),"")</f>
        <v/>
      </c>
      <c r="AH990" s="104" t="str">
        <f>IF(VLOOKUP(AE990,Home!$C$8:$I$207,6,FALSE)="","",VLOOKUP(AE990,Home!$C$8:$I$207,6,FALSE))</f>
        <v/>
      </c>
      <c r="AI990" s="104" t="e">
        <f t="shared" si="342"/>
        <v>#VALUE!</v>
      </c>
      <c r="AJ990" s="105" t="e">
        <f t="shared" si="335"/>
        <v>#VALUE!</v>
      </c>
      <c r="AK990" s="103" t="e">
        <f t="shared" si="328"/>
        <v>#VALUE!</v>
      </c>
      <c r="AL990" s="103" t="e">
        <f t="shared" si="336"/>
        <v>#VALUE!</v>
      </c>
      <c r="AN990" t="str">
        <f>IF(OR(VLOOKUP(AE990,Home!$C$8:$I$207,6,FALSE)="",VLOOKUP(AE990,Home!$C$8:$I$207,7,FALSE)=""),"FEJL",Baggrundsark!AE990)</f>
        <v>FEJL</v>
      </c>
      <c r="AO990">
        <f>IF(VLOOKUP(AE990,Home!$C$8:$N$207,12,FALSE)="Timelønnet",1,0)</f>
        <v>0</v>
      </c>
      <c r="AP990">
        <f>SUM($AO$4:AO990)*AO990</f>
        <v>0</v>
      </c>
      <c r="AQ990">
        <f t="shared" si="343"/>
        <v>1</v>
      </c>
      <c r="AR990" t="str">
        <f t="shared" si="343"/>
        <v/>
      </c>
      <c r="AS990" t="e">
        <f t="shared" si="337"/>
        <v>#VALUE!</v>
      </c>
      <c r="AT990" s="45" t="e">
        <f t="shared" si="344"/>
        <v>#VALUE!</v>
      </c>
      <c r="AU990">
        <f>VLOOKUP(AQ990,Home!$C$8:$J$207,8,FALSE)</f>
        <v>0</v>
      </c>
    </row>
    <row r="991" spans="1:47" x14ac:dyDescent="0.25">
      <c r="A991" s="6">
        <f t="shared" si="329"/>
        <v>0</v>
      </c>
      <c r="B991" s="6">
        <f t="shared" si="338"/>
        <v>0</v>
      </c>
      <c r="C991" s="6" t="str">
        <f t="shared" si="330"/>
        <v/>
      </c>
      <c r="D991" s="7">
        <f t="shared" si="331"/>
        <v>0</v>
      </c>
      <c r="E991" s="7">
        <f t="shared" si="339"/>
        <v>0</v>
      </c>
      <c r="F991" s="7" t="str">
        <f t="shared" si="332"/>
        <v/>
      </c>
      <c r="G991" s="6">
        <f t="shared" si="333"/>
        <v>0</v>
      </c>
      <c r="H991" s="6">
        <f t="shared" si="340"/>
        <v>0</v>
      </c>
      <c r="I991" s="6" t="str">
        <f t="shared" si="341"/>
        <v/>
      </c>
      <c r="J991" s="11">
        <v>988</v>
      </c>
      <c r="K991" s="11">
        <f>IF(IFERROR(VLOOKUP(J991,Home!$A$8:$B$1048576,1,FALSE),0)=0,0,1)</f>
        <v>0</v>
      </c>
      <c r="L991" s="129" t="e">
        <f>IF(VLOOKUP(O991,Home!$C$8:$R$207,6,FALSE)="","",VLOOKUP(O991,Home!$C$8:$R$207,6,FALSE))</f>
        <v>#N/A</v>
      </c>
      <c r="M991" s="129" t="e">
        <f t="shared" si="326"/>
        <v>#N/A</v>
      </c>
      <c r="N991" s="11">
        <f>SUM($K$4:K991)</f>
        <v>200</v>
      </c>
      <c r="O991" s="11" t="str">
        <f>IF(P991="","",IF(IFERROR(VLOOKUP(N991,Home!$C$8:$R$1048576,1,FALSE),"")=0,"",IFERROR(VLOOKUP(N991,Home!$C$8:$R$1048576,1,FALSE),"")))</f>
        <v/>
      </c>
      <c r="P991" s="11" t="str">
        <f>IF(IFERROR(VLOOKUP(W991,Home!$C$8:$R$1048576,3,FALSE),"")=0,"",IFERROR(VLOOKUP(W991,Home!$C$8:$R$1048576,3,FALSE),""))</f>
        <v/>
      </c>
      <c r="Q991" s="11" t="str">
        <f t="shared" si="325"/>
        <v/>
      </c>
      <c r="R991" s="130" t="e">
        <f>VLOOKUP(Q991,'Baggrund til lister'!$G$4:$H$15,2,FALSE)</f>
        <v>#N/A</v>
      </c>
      <c r="S991" s="11" t="str">
        <f t="shared" si="327"/>
        <v/>
      </c>
      <c r="T991" s="11" t="str">
        <f>IF(IFERROR(VLOOKUP(N991,Home!$C$8:$R$1048576,11,FALSE),"")=0,"",IFERROR(VLOOKUP(N991,Home!$C$8:$R$1048576,11,FALSE),""))</f>
        <v/>
      </c>
      <c r="U991" s="11" t="str">
        <f>IF(IFERROR(VLOOKUP(O991,Home!$C$8:$R$1048576,12,FALSE),"")=0,"",IFERROR(VLOOKUP(O991,Home!$C$8:$R$1048576,12,FALSE),""))</f>
        <v/>
      </c>
      <c r="V991" s="11" t="str">
        <f>IF(IFERROR(VLOOKUP(O991,Home!$C$8:$R$1048576,8,FALSE),"")=0,"",IFERROR(VLOOKUP(O991,Home!$C$8:$R$1048576,8,FALSE),""))</f>
        <v/>
      </c>
      <c r="W991" s="11" t="str">
        <f>IF(OR(VLOOKUP(N991,Home!$C$7:$I$207,6,FALSE)="",VLOOKUP(N991,Home!$C$7:$I$207,7,FALSE)=""),"FEJL",SUM(Baggrundsark!$K$4:K991))</f>
        <v>FEJL</v>
      </c>
      <c r="Y991">
        <v>988</v>
      </c>
      <c r="Z991" s="1"/>
      <c r="AC991" s="44"/>
      <c r="AD991">
        <f t="shared" si="334"/>
        <v>0</v>
      </c>
      <c r="AE991">
        <f>SUM($AD$4:AD991)</f>
        <v>1</v>
      </c>
      <c r="AF991" s="103" t="str">
        <f>IFERROR(VLOOKUP(AN991,Home!$C$8:$E$207,3,FALSE),"")</f>
        <v/>
      </c>
      <c r="AG991" s="103" t="str">
        <f>IFERROR(VLOOKUP(AN991,Home!$C$8:$E$207,2,FALSE),"")</f>
        <v/>
      </c>
      <c r="AH991" s="104" t="str">
        <f>IF(VLOOKUP(AE991,Home!$C$8:$I$207,6,FALSE)="","",VLOOKUP(AE991,Home!$C$8:$I$207,6,FALSE))</f>
        <v/>
      </c>
      <c r="AI991" s="104" t="e">
        <f t="shared" si="342"/>
        <v>#VALUE!</v>
      </c>
      <c r="AJ991" s="105" t="e">
        <f t="shared" si="335"/>
        <v>#VALUE!</v>
      </c>
      <c r="AK991" s="103" t="e">
        <f t="shared" si="328"/>
        <v>#VALUE!</v>
      </c>
      <c r="AL991" s="103" t="e">
        <f t="shared" si="336"/>
        <v>#VALUE!</v>
      </c>
      <c r="AN991" t="str">
        <f>IF(OR(VLOOKUP(AE991,Home!$C$8:$I$207,6,FALSE)="",VLOOKUP(AE991,Home!$C$8:$I$207,7,FALSE)=""),"FEJL",Baggrundsark!AE991)</f>
        <v>FEJL</v>
      </c>
      <c r="AO991">
        <f>IF(VLOOKUP(AE991,Home!$C$8:$N$207,12,FALSE)="Timelønnet",1,0)</f>
        <v>0</v>
      </c>
      <c r="AP991">
        <f>SUM($AO$4:AO991)*AO991</f>
        <v>0</v>
      </c>
      <c r="AQ991">
        <f t="shared" si="343"/>
        <v>1</v>
      </c>
      <c r="AR991" t="str">
        <f t="shared" si="343"/>
        <v/>
      </c>
      <c r="AS991" t="e">
        <f t="shared" si="337"/>
        <v>#VALUE!</v>
      </c>
      <c r="AT991" s="45" t="e">
        <f t="shared" si="344"/>
        <v>#VALUE!</v>
      </c>
      <c r="AU991">
        <f>VLOOKUP(AQ991,Home!$C$8:$J$207,8,FALSE)</f>
        <v>0</v>
      </c>
    </row>
    <row r="992" spans="1:47" x14ac:dyDescent="0.25">
      <c r="A992" s="6">
        <f t="shared" si="329"/>
        <v>0</v>
      </c>
      <c r="B992" s="6">
        <f t="shared" si="338"/>
        <v>0</v>
      </c>
      <c r="C992" s="6" t="str">
        <f t="shared" si="330"/>
        <v/>
      </c>
      <c r="D992" s="7">
        <f t="shared" si="331"/>
        <v>0</v>
      </c>
      <c r="E992" s="7">
        <f t="shared" si="339"/>
        <v>0</v>
      </c>
      <c r="F992" s="7" t="str">
        <f t="shared" si="332"/>
        <v/>
      </c>
      <c r="G992" s="6">
        <f t="shared" si="333"/>
        <v>0</v>
      </c>
      <c r="H992" s="6">
        <f t="shared" si="340"/>
        <v>0</v>
      </c>
      <c r="I992" s="6" t="str">
        <f t="shared" si="341"/>
        <v/>
      </c>
      <c r="J992" s="11">
        <v>989</v>
      </c>
      <c r="K992" s="11">
        <f>IF(IFERROR(VLOOKUP(J992,Home!$A$8:$B$1048576,1,FALSE),0)=0,0,1)</f>
        <v>0</v>
      </c>
      <c r="L992" s="129" t="e">
        <f>IF(VLOOKUP(O992,Home!$C$8:$R$207,6,FALSE)="","",VLOOKUP(O992,Home!$C$8:$R$207,6,FALSE))</f>
        <v>#N/A</v>
      </c>
      <c r="M992" s="129" t="e">
        <f t="shared" si="326"/>
        <v>#N/A</v>
      </c>
      <c r="N992" s="11">
        <f>SUM($K$4:K992)</f>
        <v>200</v>
      </c>
      <c r="O992" s="11" t="str">
        <f>IF(P992="","",IF(IFERROR(VLOOKUP(N992,Home!$C$8:$R$1048576,1,FALSE),"")=0,"",IFERROR(VLOOKUP(N992,Home!$C$8:$R$1048576,1,FALSE),"")))</f>
        <v/>
      </c>
      <c r="P992" s="11" t="str">
        <f>IF(IFERROR(VLOOKUP(W992,Home!$C$8:$R$1048576,3,FALSE),"")=0,"",IFERROR(VLOOKUP(W992,Home!$C$8:$R$1048576,3,FALSE),""))</f>
        <v/>
      </c>
      <c r="Q992" s="11" t="str">
        <f t="shared" si="325"/>
        <v/>
      </c>
      <c r="R992" s="130" t="e">
        <f>VLOOKUP(Q992,'Baggrund til lister'!$G$4:$H$15,2,FALSE)</f>
        <v>#N/A</v>
      </c>
      <c r="S992" s="11" t="str">
        <f t="shared" si="327"/>
        <v/>
      </c>
      <c r="T992" s="11" t="str">
        <f>IF(IFERROR(VLOOKUP(N992,Home!$C$8:$R$1048576,11,FALSE),"")=0,"",IFERROR(VLOOKUP(N992,Home!$C$8:$R$1048576,11,FALSE),""))</f>
        <v/>
      </c>
      <c r="U992" s="11" t="str">
        <f>IF(IFERROR(VLOOKUP(O992,Home!$C$8:$R$1048576,12,FALSE),"")=0,"",IFERROR(VLOOKUP(O992,Home!$C$8:$R$1048576,12,FALSE),""))</f>
        <v/>
      </c>
      <c r="V992" s="11" t="str">
        <f>IF(IFERROR(VLOOKUP(O992,Home!$C$8:$R$1048576,8,FALSE),"")=0,"",IFERROR(VLOOKUP(O992,Home!$C$8:$R$1048576,8,FALSE),""))</f>
        <v/>
      </c>
      <c r="W992" s="11" t="str">
        <f>IF(OR(VLOOKUP(N992,Home!$C$7:$I$207,6,FALSE)="",VLOOKUP(N992,Home!$C$7:$I$207,7,FALSE)=""),"FEJL",SUM(Baggrundsark!$K$4:K992))</f>
        <v>FEJL</v>
      </c>
      <c r="Y992">
        <v>989</v>
      </c>
      <c r="Z992" s="1"/>
      <c r="AC992" s="44"/>
      <c r="AD992">
        <f t="shared" si="334"/>
        <v>0</v>
      </c>
      <c r="AE992">
        <f>SUM($AD$4:AD992)</f>
        <v>1</v>
      </c>
      <c r="AF992" s="103" t="str">
        <f>IFERROR(VLOOKUP(AN992,Home!$C$8:$E$207,3,FALSE),"")</f>
        <v/>
      </c>
      <c r="AG992" s="103" t="str">
        <f>IFERROR(VLOOKUP(AN992,Home!$C$8:$E$207,2,FALSE),"")</f>
        <v/>
      </c>
      <c r="AH992" s="104" t="str">
        <f>IF(VLOOKUP(AE992,Home!$C$8:$I$207,6,FALSE)="","",VLOOKUP(AE992,Home!$C$8:$I$207,6,FALSE))</f>
        <v/>
      </c>
      <c r="AI992" s="104" t="e">
        <f t="shared" si="342"/>
        <v>#VALUE!</v>
      </c>
      <c r="AJ992" s="105" t="e">
        <f t="shared" si="335"/>
        <v>#VALUE!</v>
      </c>
      <c r="AK992" s="103" t="e">
        <f t="shared" si="328"/>
        <v>#VALUE!</v>
      </c>
      <c r="AL992" s="103" t="e">
        <f t="shared" si="336"/>
        <v>#VALUE!</v>
      </c>
      <c r="AN992" t="str">
        <f>IF(OR(VLOOKUP(AE992,Home!$C$8:$I$207,6,FALSE)="",VLOOKUP(AE992,Home!$C$8:$I$207,7,FALSE)=""),"FEJL",Baggrundsark!AE992)</f>
        <v>FEJL</v>
      </c>
      <c r="AO992">
        <f>IF(VLOOKUP(AE992,Home!$C$8:$N$207,12,FALSE)="Timelønnet",1,0)</f>
        <v>0</v>
      </c>
      <c r="AP992">
        <f>SUM($AO$4:AO992)*AO992</f>
        <v>0</v>
      </c>
      <c r="AQ992">
        <f t="shared" si="343"/>
        <v>1</v>
      </c>
      <c r="AR992" t="str">
        <f t="shared" si="343"/>
        <v/>
      </c>
      <c r="AS992" t="e">
        <f t="shared" si="337"/>
        <v>#VALUE!</v>
      </c>
      <c r="AT992" s="45" t="e">
        <f t="shared" si="344"/>
        <v>#VALUE!</v>
      </c>
      <c r="AU992">
        <f>VLOOKUP(AQ992,Home!$C$8:$J$207,8,FALSE)</f>
        <v>0</v>
      </c>
    </row>
    <row r="993" spans="1:47" x14ac:dyDescent="0.25">
      <c r="A993" s="6">
        <f t="shared" si="329"/>
        <v>0</v>
      </c>
      <c r="B993" s="6">
        <f t="shared" si="338"/>
        <v>0</v>
      </c>
      <c r="C993" s="6" t="str">
        <f t="shared" si="330"/>
        <v/>
      </c>
      <c r="D993" s="7">
        <f t="shared" si="331"/>
        <v>0</v>
      </c>
      <c r="E993" s="7">
        <f t="shared" si="339"/>
        <v>0</v>
      </c>
      <c r="F993" s="7" t="str">
        <f t="shared" si="332"/>
        <v/>
      </c>
      <c r="G993" s="6">
        <f t="shared" si="333"/>
        <v>0</v>
      </c>
      <c r="H993" s="6">
        <f t="shared" si="340"/>
        <v>0</v>
      </c>
      <c r="I993" s="6" t="str">
        <f t="shared" si="341"/>
        <v/>
      </c>
      <c r="J993" s="11">
        <v>990</v>
      </c>
      <c r="K993" s="11">
        <f>IF(IFERROR(VLOOKUP(J993,Home!$A$8:$B$1048576,1,FALSE),0)=0,0,1)</f>
        <v>0</v>
      </c>
      <c r="L993" s="129" t="e">
        <f>IF(VLOOKUP(O993,Home!$C$8:$R$207,6,FALSE)="","",VLOOKUP(O993,Home!$C$8:$R$207,6,FALSE))</f>
        <v>#N/A</v>
      </c>
      <c r="M993" s="129" t="e">
        <f t="shared" si="326"/>
        <v>#N/A</v>
      </c>
      <c r="N993" s="11">
        <f>SUM($K$4:K993)</f>
        <v>200</v>
      </c>
      <c r="O993" s="11" t="str">
        <f>IF(P993="","",IF(IFERROR(VLOOKUP(N993,Home!$C$8:$R$1048576,1,FALSE),"")=0,"",IFERROR(VLOOKUP(N993,Home!$C$8:$R$1048576,1,FALSE),"")))</f>
        <v/>
      </c>
      <c r="P993" s="11" t="str">
        <f>IF(IFERROR(VLOOKUP(W993,Home!$C$8:$R$1048576,3,FALSE),"")=0,"",IFERROR(VLOOKUP(W993,Home!$C$8:$R$1048576,3,FALSE),""))</f>
        <v/>
      </c>
      <c r="Q993" s="11" t="str">
        <f t="shared" si="325"/>
        <v/>
      </c>
      <c r="R993" s="130" t="e">
        <f>VLOOKUP(Q993,'Baggrund til lister'!$G$4:$H$15,2,FALSE)</f>
        <v>#N/A</v>
      </c>
      <c r="S993" s="11" t="str">
        <f t="shared" si="327"/>
        <v/>
      </c>
      <c r="T993" s="11" t="str">
        <f>IF(IFERROR(VLOOKUP(N993,Home!$C$8:$R$1048576,11,FALSE),"")=0,"",IFERROR(VLOOKUP(N993,Home!$C$8:$R$1048576,11,FALSE),""))</f>
        <v/>
      </c>
      <c r="U993" s="11" t="str">
        <f>IF(IFERROR(VLOOKUP(O993,Home!$C$8:$R$1048576,12,FALSE),"")=0,"",IFERROR(VLOOKUP(O993,Home!$C$8:$R$1048576,12,FALSE),""))</f>
        <v/>
      </c>
      <c r="V993" s="11" t="str">
        <f>IF(IFERROR(VLOOKUP(O993,Home!$C$8:$R$1048576,8,FALSE),"")=0,"",IFERROR(VLOOKUP(O993,Home!$C$8:$R$1048576,8,FALSE),""))</f>
        <v/>
      </c>
      <c r="W993" s="11" t="str">
        <f>IF(OR(VLOOKUP(N993,Home!$C$7:$I$207,6,FALSE)="",VLOOKUP(N993,Home!$C$7:$I$207,7,FALSE)=""),"FEJL",SUM(Baggrundsark!$K$4:K993))</f>
        <v>FEJL</v>
      </c>
      <c r="Y993">
        <v>990</v>
      </c>
      <c r="Z993" s="1"/>
      <c r="AC993" s="44"/>
      <c r="AD993">
        <f t="shared" si="334"/>
        <v>0</v>
      </c>
      <c r="AE993">
        <f>SUM($AD$4:AD993)</f>
        <v>1</v>
      </c>
      <c r="AF993" s="103" t="str">
        <f>IFERROR(VLOOKUP(AN993,Home!$C$8:$E$207,3,FALSE),"")</f>
        <v/>
      </c>
      <c r="AG993" s="103" t="str">
        <f>IFERROR(VLOOKUP(AN993,Home!$C$8:$E$207,2,FALSE),"")</f>
        <v/>
      </c>
      <c r="AH993" s="104" t="str">
        <f>IF(VLOOKUP(AE993,Home!$C$8:$I$207,6,FALSE)="","",VLOOKUP(AE993,Home!$C$8:$I$207,6,FALSE))</f>
        <v/>
      </c>
      <c r="AI993" s="104" t="e">
        <f t="shared" si="342"/>
        <v>#VALUE!</v>
      </c>
      <c r="AJ993" s="105" t="e">
        <f t="shared" si="335"/>
        <v>#VALUE!</v>
      </c>
      <c r="AK993" s="103" t="e">
        <f t="shared" si="328"/>
        <v>#VALUE!</v>
      </c>
      <c r="AL993" s="103" t="e">
        <f t="shared" si="336"/>
        <v>#VALUE!</v>
      </c>
      <c r="AN993" t="str">
        <f>IF(OR(VLOOKUP(AE993,Home!$C$8:$I$207,6,FALSE)="",VLOOKUP(AE993,Home!$C$8:$I$207,7,FALSE)=""),"FEJL",Baggrundsark!AE993)</f>
        <v>FEJL</v>
      </c>
      <c r="AO993">
        <f>IF(VLOOKUP(AE993,Home!$C$8:$N$207,12,FALSE)="Timelønnet",1,0)</f>
        <v>0</v>
      </c>
      <c r="AP993">
        <f>SUM($AO$4:AO993)*AO993</f>
        <v>0</v>
      </c>
      <c r="AQ993">
        <f t="shared" si="343"/>
        <v>1</v>
      </c>
      <c r="AR993" t="str">
        <f t="shared" si="343"/>
        <v/>
      </c>
      <c r="AS993" t="e">
        <f t="shared" si="337"/>
        <v>#VALUE!</v>
      </c>
      <c r="AT993" s="45" t="e">
        <f t="shared" si="344"/>
        <v>#VALUE!</v>
      </c>
      <c r="AU993">
        <f>VLOOKUP(AQ993,Home!$C$8:$J$207,8,FALSE)</f>
        <v>0</v>
      </c>
    </row>
    <row r="994" spans="1:47" x14ac:dyDescent="0.25">
      <c r="A994" s="6">
        <f t="shared" si="329"/>
        <v>0</v>
      </c>
      <c r="B994" s="6">
        <f t="shared" si="338"/>
        <v>0</v>
      </c>
      <c r="C994" s="6" t="str">
        <f t="shared" si="330"/>
        <v/>
      </c>
      <c r="D994" s="7">
        <f t="shared" si="331"/>
        <v>0</v>
      </c>
      <c r="E994" s="7">
        <f t="shared" si="339"/>
        <v>0</v>
      </c>
      <c r="F994" s="7" t="str">
        <f t="shared" si="332"/>
        <v/>
      </c>
      <c r="G994" s="6">
        <f t="shared" si="333"/>
        <v>0</v>
      </c>
      <c r="H994" s="6">
        <f t="shared" si="340"/>
        <v>0</v>
      </c>
      <c r="I994" s="6" t="str">
        <f t="shared" si="341"/>
        <v/>
      </c>
      <c r="J994" s="11">
        <v>991</v>
      </c>
      <c r="K994" s="11">
        <f>IF(IFERROR(VLOOKUP(J994,Home!$A$8:$B$1048576,1,FALSE),0)=0,0,1)</f>
        <v>0</v>
      </c>
      <c r="L994" s="129" t="e">
        <f>IF(VLOOKUP(O994,Home!$C$8:$R$207,6,FALSE)="","",VLOOKUP(O994,Home!$C$8:$R$207,6,FALSE))</f>
        <v>#N/A</v>
      </c>
      <c r="M994" s="129" t="e">
        <f t="shared" si="326"/>
        <v>#N/A</v>
      </c>
      <c r="N994" s="11">
        <f>SUM($K$4:K994)</f>
        <v>200</v>
      </c>
      <c r="O994" s="11" t="str">
        <f>IF(P994="","",IF(IFERROR(VLOOKUP(N994,Home!$C$8:$R$1048576,1,FALSE),"")=0,"",IFERROR(VLOOKUP(N994,Home!$C$8:$R$1048576,1,FALSE),"")))</f>
        <v/>
      </c>
      <c r="P994" s="11" t="str">
        <f>IF(IFERROR(VLOOKUP(W994,Home!$C$8:$R$1048576,3,FALSE),"")=0,"",IFERROR(VLOOKUP(W994,Home!$C$8:$R$1048576,3,FALSE),""))</f>
        <v/>
      </c>
      <c r="Q994" s="11" t="str">
        <f t="shared" si="325"/>
        <v/>
      </c>
      <c r="R994" s="130" t="e">
        <f>VLOOKUP(Q994,'Baggrund til lister'!$G$4:$H$15,2,FALSE)</f>
        <v>#N/A</v>
      </c>
      <c r="S994" s="11" t="str">
        <f t="shared" si="327"/>
        <v/>
      </c>
      <c r="T994" s="11" t="str">
        <f>IF(IFERROR(VLOOKUP(N994,Home!$C$8:$R$1048576,11,FALSE),"")=0,"",IFERROR(VLOOKUP(N994,Home!$C$8:$R$1048576,11,FALSE),""))</f>
        <v/>
      </c>
      <c r="U994" s="11" t="str">
        <f>IF(IFERROR(VLOOKUP(O994,Home!$C$8:$R$1048576,12,FALSE),"")=0,"",IFERROR(VLOOKUP(O994,Home!$C$8:$R$1048576,12,FALSE),""))</f>
        <v/>
      </c>
      <c r="V994" s="11" t="str">
        <f>IF(IFERROR(VLOOKUP(O994,Home!$C$8:$R$1048576,8,FALSE),"")=0,"",IFERROR(VLOOKUP(O994,Home!$C$8:$R$1048576,8,FALSE),""))</f>
        <v/>
      </c>
      <c r="W994" s="11" t="str">
        <f>IF(OR(VLOOKUP(N994,Home!$C$7:$I$207,6,FALSE)="",VLOOKUP(N994,Home!$C$7:$I$207,7,FALSE)=""),"FEJL",SUM(Baggrundsark!$K$4:K994))</f>
        <v>FEJL</v>
      </c>
      <c r="Y994">
        <v>991</v>
      </c>
      <c r="Z994" s="1"/>
      <c r="AC994" s="44"/>
      <c r="AD994">
        <f t="shared" si="334"/>
        <v>0</v>
      </c>
      <c r="AE994">
        <f>SUM($AD$4:AD994)</f>
        <v>1</v>
      </c>
      <c r="AF994" s="103" t="str">
        <f>IFERROR(VLOOKUP(AN994,Home!$C$8:$E$207,3,FALSE),"")</f>
        <v/>
      </c>
      <c r="AG994" s="103" t="str">
        <f>IFERROR(VLOOKUP(AN994,Home!$C$8:$E$207,2,FALSE),"")</f>
        <v/>
      </c>
      <c r="AH994" s="104" t="str">
        <f>IF(VLOOKUP(AE994,Home!$C$8:$I$207,6,FALSE)="","",VLOOKUP(AE994,Home!$C$8:$I$207,6,FALSE))</f>
        <v/>
      </c>
      <c r="AI994" s="104" t="e">
        <f t="shared" si="342"/>
        <v>#VALUE!</v>
      </c>
      <c r="AJ994" s="105" t="e">
        <f t="shared" si="335"/>
        <v>#VALUE!</v>
      </c>
      <c r="AK994" s="103" t="e">
        <f t="shared" si="328"/>
        <v>#VALUE!</v>
      </c>
      <c r="AL994" s="103" t="e">
        <f t="shared" si="336"/>
        <v>#VALUE!</v>
      </c>
      <c r="AN994" t="str">
        <f>IF(OR(VLOOKUP(AE994,Home!$C$8:$I$207,6,FALSE)="",VLOOKUP(AE994,Home!$C$8:$I$207,7,FALSE)=""),"FEJL",Baggrundsark!AE994)</f>
        <v>FEJL</v>
      </c>
      <c r="AO994">
        <f>IF(VLOOKUP(AE994,Home!$C$8:$N$207,12,FALSE)="Timelønnet",1,0)</f>
        <v>0</v>
      </c>
      <c r="AP994">
        <f>SUM($AO$4:AO994)*AO994</f>
        <v>0</v>
      </c>
      <c r="AQ994">
        <f t="shared" si="343"/>
        <v>1</v>
      </c>
      <c r="AR994" t="str">
        <f t="shared" si="343"/>
        <v/>
      </c>
      <c r="AS994" t="e">
        <f t="shared" si="337"/>
        <v>#VALUE!</v>
      </c>
      <c r="AT994" s="45" t="e">
        <f t="shared" si="344"/>
        <v>#VALUE!</v>
      </c>
      <c r="AU994">
        <f>VLOOKUP(AQ994,Home!$C$8:$J$207,8,FALSE)</f>
        <v>0</v>
      </c>
    </row>
    <row r="995" spans="1:47" x14ac:dyDescent="0.25">
      <c r="A995" s="6">
        <f t="shared" si="329"/>
        <v>0</v>
      </c>
      <c r="B995" s="6">
        <f t="shared" si="338"/>
        <v>0</v>
      </c>
      <c r="C995" s="6" t="str">
        <f t="shared" si="330"/>
        <v/>
      </c>
      <c r="D995" s="7">
        <f t="shared" si="331"/>
        <v>0</v>
      </c>
      <c r="E995" s="7">
        <f t="shared" si="339"/>
        <v>0</v>
      </c>
      <c r="F995" s="7" t="str">
        <f t="shared" si="332"/>
        <v/>
      </c>
      <c r="G995" s="6">
        <f t="shared" si="333"/>
        <v>0</v>
      </c>
      <c r="H995" s="6">
        <f t="shared" si="340"/>
        <v>0</v>
      </c>
      <c r="I995" s="6" t="str">
        <f t="shared" si="341"/>
        <v/>
      </c>
      <c r="J995" s="11">
        <v>992</v>
      </c>
      <c r="K995" s="11">
        <f>IF(IFERROR(VLOOKUP(J995,Home!$A$8:$B$1048576,1,FALSE),0)=0,0,1)</f>
        <v>0</v>
      </c>
      <c r="L995" s="129" t="e">
        <f>IF(VLOOKUP(O995,Home!$C$8:$R$207,6,FALSE)="","",VLOOKUP(O995,Home!$C$8:$R$207,6,FALSE))</f>
        <v>#N/A</v>
      </c>
      <c r="M995" s="129" t="e">
        <f t="shared" si="326"/>
        <v>#N/A</v>
      </c>
      <c r="N995" s="11">
        <f>SUM($K$4:K995)</f>
        <v>200</v>
      </c>
      <c r="O995" s="11" t="str">
        <f>IF(P995="","",IF(IFERROR(VLOOKUP(N995,Home!$C$8:$R$1048576,1,FALSE),"")=0,"",IFERROR(VLOOKUP(N995,Home!$C$8:$R$1048576,1,FALSE),"")))</f>
        <v/>
      </c>
      <c r="P995" s="11" t="str">
        <f>IF(IFERROR(VLOOKUP(W995,Home!$C$8:$R$1048576,3,FALSE),"")=0,"",IFERROR(VLOOKUP(W995,Home!$C$8:$R$1048576,3,FALSE),""))</f>
        <v/>
      </c>
      <c r="Q995" s="11" t="str">
        <f t="shared" si="325"/>
        <v/>
      </c>
      <c r="R995" s="130" t="e">
        <f>VLOOKUP(Q995,'Baggrund til lister'!$G$4:$H$15,2,FALSE)</f>
        <v>#N/A</v>
      </c>
      <c r="S995" s="11" t="str">
        <f t="shared" si="327"/>
        <v/>
      </c>
      <c r="T995" s="11" t="str">
        <f>IF(IFERROR(VLOOKUP(N995,Home!$C$8:$R$1048576,11,FALSE),"")=0,"",IFERROR(VLOOKUP(N995,Home!$C$8:$R$1048576,11,FALSE),""))</f>
        <v/>
      </c>
      <c r="U995" s="11" t="str">
        <f>IF(IFERROR(VLOOKUP(O995,Home!$C$8:$R$1048576,12,FALSE),"")=0,"",IFERROR(VLOOKUP(O995,Home!$C$8:$R$1048576,12,FALSE),""))</f>
        <v/>
      </c>
      <c r="V995" s="11" t="str">
        <f>IF(IFERROR(VLOOKUP(O995,Home!$C$8:$R$1048576,8,FALSE),"")=0,"",IFERROR(VLOOKUP(O995,Home!$C$8:$R$1048576,8,FALSE),""))</f>
        <v/>
      </c>
      <c r="W995" s="11" t="str">
        <f>IF(OR(VLOOKUP(N995,Home!$C$7:$I$207,6,FALSE)="",VLOOKUP(N995,Home!$C$7:$I$207,7,FALSE)=""),"FEJL",SUM(Baggrundsark!$K$4:K995))</f>
        <v>FEJL</v>
      </c>
      <c r="Y995">
        <v>992</v>
      </c>
      <c r="Z995" s="1"/>
      <c r="AC995" s="44"/>
      <c r="AD995">
        <f t="shared" si="334"/>
        <v>0</v>
      </c>
      <c r="AE995">
        <f>SUM($AD$4:AD995)</f>
        <v>1</v>
      </c>
      <c r="AF995" s="103" t="str">
        <f>IFERROR(VLOOKUP(AN995,Home!$C$8:$E$207,3,FALSE),"")</f>
        <v/>
      </c>
      <c r="AG995" s="103" t="str">
        <f>IFERROR(VLOOKUP(AN995,Home!$C$8:$E$207,2,FALSE),"")</f>
        <v/>
      </c>
      <c r="AH995" s="104" t="str">
        <f>IF(VLOOKUP(AE995,Home!$C$8:$I$207,6,FALSE)="","",VLOOKUP(AE995,Home!$C$8:$I$207,6,FALSE))</f>
        <v/>
      </c>
      <c r="AI995" s="104" t="e">
        <f t="shared" si="342"/>
        <v>#VALUE!</v>
      </c>
      <c r="AJ995" s="105" t="e">
        <f t="shared" si="335"/>
        <v>#VALUE!</v>
      </c>
      <c r="AK995" s="103" t="e">
        <f t="shared" si="328"/>
        <v>#VALUE!</v>
      </c>
      <c r="AL995" s="103" t="e">
        <f t="shared" si="336"/>
        <v>#VALUE!</v>
      </c>
      <c r="AN995" t="str">
        <f>IF(OR(VLOOKUP(AE995,Home!$C$8:$I$207,6,FALSE)="",VLOOKUP(AE995,Home!$C$8:$I$207,7,FALSE)=""),"FEJL",Baggrundsark!AE995)</f>
        <v>FEJL</v>
      </c>
      <c r="AO995">
        <f>IF(VLOOKUP(AE995,Home!$C$8:$N$207,12,FALSE)="Timelønnet",1,0)</f>
        <v>0</v>
      </c>
      <c r="AP995">
        <f>SUM($AO$4:AO995)*AO995</f>
        <v>0</v>
      </c>
      <c r="AQ995">
        <f t="shared" si="343"/>
        <v>1</v>
      </c>
      <c r="AR995" t="str">
        <f t="shared" si="343"/>
        <v/>
      </c>
      <c r="AS995" t="e">
        <f t="shared" si="337"/>
        <v>#VALUE!</v>
      </c>
      <c r="AT995" s="45" t="e">
        <f t="shared" si="344"/>
        <v>#VALUE!</v>
      </c>
      <c r="AU995">
        <f>VLOOKUP(AQ995,Home!$C$8:$J$207,8,FALSE)</f>
        <v>0</v>
      </c>
    </row>
    <row r="996" spans="1:47" x14ac:dyDescent="0.25">
      <c r="A996" s="6">
        <f t="shared" si="329"/>
        <v>0</v>
      </c>
      <c r="B996" s="6">
        <f t="shared" si="338"/>
        <v>0</v>
      </c>
      <c r="C996" s="6" t="str">
        <f t="shared" si="330"/>
        <v/>
      </c>
      <c r="D996" s="7">
        <f t="shared" si="331"/>
        <v>0</v>
      </c>
      <c r="E996" s="7">
        <f t="shared" si="339"/>
        <v>0</v>
      </c>
      <c r="F996" s="7" t="str">
        <f t="shared" si="332"/>
        <v/>
      </c>
      <c r="G996" s="6">
        <f t="shared" si="333"/>
        <v>0</v>
      </c>
      <c r="H996" s="6">
        <f t="shared" si="340"/>
        <v>0</v>
      </c>
      <c r="I996" s="6" t="str">
        <f t="shared" si="341"/>
        <v/>
      </c>
      <c r="J996" s="11">
        <v>993</v>
      </c>
      <c r="K996" s="11">
        <f>IF(IFERROR(VLOOKUP(J996,Home!$A$8:$B$1048576,1,FALSE),0)=0,0,1)</f>
        <v>0</v>
      </c>
      <c r="L996" s="129" t="e">
        <f>IF(VLOOKUP(O996,Home!$C$8:$R$207,6,FALSE)="","",VLOOKUP(O996,Home!$C$8:$R$207,6,FALSE))</f>
        <v>#N/A</v>
      </c>
      <c r="M996" s="129" t="e">
        <f t="shared" si="326"/>
        <v>#N/A</v>
      </c>
      <c r="N996" s="11">
        <f>SUM($K$4:K996)</f>
        <v>200</v>
      </c>
      <c r="O996" s="11" t="str">
        <f>IF(P996="","",IF(IFERROR(VLOOKUP(N996,Home!$C$8:$R$1048576,1,FALSE),"")=0,"",IFERROR(VLOOKUP(N996,Home!$C$8:$R$1048576,1,FALSE),"")))</f>
        <v/>
      </c>
      <c r="P996" s="11" t="str">
        <f>IF(IFERROR(VLOOKUP(W996,Home!$C$8:$R$1048576,3,FALSE),"")=0,"",IFERROR(VLOOKUP(W996,Home!$C$8:$R$1048576,3,FALSE),""))</f>
        <v/>
      </c>
      <c r="Q996" s="11" t="str">
        <f t="shared" si="325"/>
        <v/>
      </c>
      <c r="R996" s="130" t="e">
        <f>VLOOKUP(Q996,'Baggrund til lister'!$G$4:$H$15,2,FALSE)</f>
        <v>#N/A</v>
      </c>
      <c r="S996" s="11" t="str">
        <f t="shared" si="327"/>
        <v/>
      </c>
      <c r="T996" s="11" t="str">
        <f>IF(IFERROR(VLOOKUP(N996,Home!$C$8:$R$1048576,11,FALSE),"")=0,"",IFERROR(VLOOKUP(N996,Home!$C$8:$R$1048576,11,FALSE),""))</f>
        <v/>
      </c>
      <c r="U996" s="11" t="str">
        <f>IF(IFERROR(VLOOKUP(O996,Home!$C$8:$R$1048576,12,FALSE),"")=0,"",IFERROR(VLOOKUP(O996,Home!$C$8:$R$1048576,12,FALSE),""))</f>
        <v/>
      </c>
      <c r="V996" s="11" t="str">
        <f>IF(IFERROR(VLOOKUP(O996,Home!$C$8:$R$1048576,8,FALSE),"")=0,"",IFERROR(VLOOKUP(O996,Home!$C$8:$R$1048576,8,FALSE),""))</f>
        <v/>
      </c>
      <c r="W996" s="11" t="str">
        <f>IF(OR(VLOOKUP(N996,Home!$C$7:$I$207,6,FALSE)="",VLOOKUP(N996,Home!$C$7:$I$207,7,FALSE)=""),"FEJL",SUM(Baggrundsark!$K$4:K996))</f>
        <v>FEJL</v>
      </c>
      <c r="Y996">
        <v>993</v>
      </c>
      <c r="Z996" s="1"/>
      <c r="AC996" s="44"/>
      <c r="AD996">
        <f t="shared" si="334"/>
        <v>0</v>
      </c>
      <c r="AE996">
        <f>SUM($AD$4:AD996)</f>
        <v>1</v>
      </c>
      <c r="AF996" s="103" t="str">
        <f>IFERROR(VLOOKUP(AN996,Home!$C$8:$E$207,3,FALSE),"")</f>
        <v/>
      </c>
      <c r="AG996" s="103" t="str">
        <f>IFERROR(VLOOKUP(AN996,Home!$C$8:$E$207,2,FALSE),"")</f>
        <v/>
      </c>
      <c r="AH996" s="104" t="str">
        <f>IF(VLOOKUP(AE996,Home!$C$8:$I$207,6,FALSE)="","",VLOOKUP(AE996,Home!$C$8:$I$207,6,FALSE))</f>
        <v/>
      </c>
      <c r="AI996" s="104" t="e">
        <f t="shared" si="342"/>
        <v>#VALUE!</v>
      </c>
      <c r="AJ996" s="105" t="e">
        <f t="shared" si="335"/>
        <v>#VALUE!</v>
      </c>
      <c r="AK996" s="103" t="e">
        <f t="shared" si="328"/>
        <v>#VALUE!</v>
      </c>
      <c r="AL996" s="103" t="e">
        <f t="shared" si="336"/>
        <v>#VALUE!</v>
      </c>
      <c r="AN996" t="str">
        <f>IF(OR(VLOOKUP(AE996,Home!$C$8:$I$207,6,FALSE)="",VLOOKUP(AE996,Home!$C$8:$I$207,7,FALSE)=""),"FEJL",Baggrundsark!AE996)</f>
        <v>FEJL</v>
      </c>
      <c r="AO996">
        <f>IF(VLOOKUP(AE996,Home!$C$8:$N$207,12,FALSE)="Timelønnet",1,0)</f>
        <v>0</v>
      </c>
      <c r="AP996">
        <f>SUM($AO$4:AO996)*AO996</f>
        <v>0</v>
      </c>
      <c r="AQ996">
        <f t="shared" si="343"/>
        <v>1</v>
      </c>
      <c r="AR996" t="str">
        <f t="shared" si="343"/>
        <v/>
      </c>
      <c r="AS996" t="e">
        <f t="shared" si="337"/>
        <v>#VALUE!</v>
      </c>
      <c r="AT996" s="45" t="e">
        <f t="shared" si="344"/>
        <v>#VALUE!</v>
      </c>
      <c r="AU996">
        <f>VLOOKUP(AQ996,Home!$C$8:$J$207,8,FALSE)</f>
        <v>0</v>
      </c>
    </row>
    <row r="997" spans="1:47" x14ac:dyDescent="0.25">
      <c r="A997" s="6">
        <f t="shared" si="329"/>
        <v>0</v>
      </c>
      <c r="B997" s="6">
        <f t="shared" si="338"/>
        <v>0</v>
      </c>
      <c r="C997" s="6" t="str">
        <f t="shared" si="330"/>
        <v/>
      </c>
      <c r="D997" s="7">
        <f t="shared" si="331"/>
        <v>0</v>
      </c>
      <c r="E997" s="7">
        <f t="shared" si="339"/>
        <v>0</v>
      </c>
      <c r="F997" s="7" t="str">
        <f t="shared" si="332"/>
        <v/>
      </c>
      <c r="G997" s="6">
        <f t="shared" si="333"/>
        <v>0</v>
      </c>
      <c r="H997" s="6">
        <f t="shared" si="340"/>
        <v>0</v>
      </c>
      <c r="I997" s="6" t="str">
        <f t="shared" si="341"/>
        <v/>
      </c>
      <c r="J997" s="11">
        <v>994</v>
      </c>
      <c r="K997" s="11">
        <f>IF(IFERROR(VLOOKUP(J997,Home!$A$8:$B$1048576,1,FALSE),0)=0,0,1)</f>
        <v>0</v>
      </c>
      <c r="L997" s="129" t="e">
        <f>IF(VLOOKUP(O997,Home!$C$8:$R$207,6,FALSE)="","",VLOOKUP(O997,Home!$C$8:$R$207,6,FALSE))</f>
        <v>#N/A</v>
      </c>
      <c r="M997" s="129" t="e">
        <f t="shared" si="326"/>
        <v>#N/A</v>
      </c>
      <c r="N997" s="11">
        <f>SUM($K$4:K997)</f>
        <v>200</v>
      </c>
      <c r="O997" s="11" t="str">
        <f>IF(P997="","",IF(IFERROR(VLOOKUP(N997,Home!$C$8:$R$1048576,1,FALSE),"")=0,"",IFERROR(VLOOKUP(N997,Home!$C$8:$R$1048576,1,FALSE),"")))</f>
        <v/>
      </c>
      <c r="P997" s="11" t="str">
        <f>IF(IFERROR(VLOOKUP(W997,Home!$C$8:$R$1048576,3,FALSE),"")=0,"",IFERROR(VLOOKUP(W997,Home!$C$8:$R$1048576,3,FALSE),""))</f>
        <v/>
      </c>
      <c r="Q997" s="11" t="str">
        <f t="shared" si="325"/>
        <v/>
      </c>
      <c r="R997" s="130" t="e">
        <f>VLOOKUP(Q997,'Baggrund til lister'!$G$4:$H$15,2,FALSE)</f>
        <v>#N/A</v>
      </c>
      <c r="S997" s="11" t="str">
        <f t="shared" si="327"/>
        <v/>
      </c>
      <c r="T997" s="11" t="str">
        <f>IF(IFERROR(VLOOKUP(N997,Home!$C$8:$R$1048576,11,FALSE),"")=0,"",IFERROR(VLOOKUP(N997,Home!$C$8:$R$1048576,11,FALSE),""))</f>
        <v/>
      </c>
      <c r="U997" s="11" t="str">
        <f>IF(IFERROR(VLOOKUP(O997,Home!$C$8:$R$1048576,12,FALSE),"")=0,"",IFERROR(VLOOKUP(O997,Home!$C$8:$R$1048576,12,FALSE),""))</f>
        <v/>
      </c>
      <c r="V997" s="11" t="str">
        <f>IF(IFERROR(VLOOKUP(O997,Home!$C$8:$R$1048576,8,FALSE),"")=0,"",IFERROR(VLOOKUP(O997,Home!$C$8:$R$1048576,8,FALSE),""))</f>
        <v/>
      </c>
      <c r="W997" s="11" t="str">
        <f>IF(OR(VLOOKUP(N997,Home!$C$7:$I$207,6,FALSE)="",VLOOKUP(N997,Home!$C$7:$I$207,7,FALSE)=""),"FEJL",SUM(Baggrundsark!$K$4:K997))</f>
        <v>FEJL</v>
      </c>
      <c r="Y997">
        <v>994</v>
      </c>
      <c r="Z997" s="1"/>
      <c r="AC997" s="44"/>
      <c r="AD997">
        <f t="shared" si="334"/>
        <v>0</v>
      </c>
      <c r="AE997">
        <f>SUM($AD$4:AD997)</f>
        <v>1</v>
      </c>
      <c r="AF997" s="103" t="str">
        <f>IFERROR(VLOOKUP(AN997,Home!$C$8:$E$207,3,FALSE),"")</f>
        <v/>
      </c>
      <c r="AG997" s="103" t="str">
        <f>IFERROR(VLOOKUP(AN997,Home!$C$8:$E$207,2,FALSE),"")</f>
        <v/>
      </c>
      <c r="AH997" s="104" t="str">
        <f>IF(VLOOKUP(AE997,Home!$C$8:$I$207,6,FALSE)="","",VLOOKUP(AE997,Home!$C$8:$I$207,6,FALSE))</f>
        <v/>
      </c>
      <c r="AI997" s="104" t="e">
        <f t="shared" si="342"/>
        <v>#VALUE!</v>
      </c>
      <c r="AJ997" s="105" t="e">
        <f t="shared" si="335"/>
        <v>#VALUE!</v>
      </c>
      <c r="AK997" s="103" t="e">
        <f t="shared" si="328"/>
        <v>#VALUE!</v>
      </c>
      <c r="AL997" s="103" t="e">
        <f t="shared" si="336"/>
        <v>#VALUE!</v>
      </c>
      <c r="AN997" t="str">
        <f>IF(OR(VLOOKUP(AE997,Home!$C$8:$I$207,6,FALSE)="",VLOOKUP(AE997,Home!$C$8:$I$207,7,FALSE)=""),"FEJL",Baggrundsark!AE997)</f>
        <v>FEJL</v>
      </c>
      <c r="AO997">
        <f>IF(VLOOKUP(AE997,Home!$C$8:$N$207,12,FALSE)="Timelønnet",1,0)</f>
        <v>0</v>
      </c>
      <c r="AP997">
        <f>SUM($AO$4:AO997)*AO997</f>
        <v>0</v>
      </c>
      <c r="AQ997">
        <f t="shared" si="343"/>
        <v>1</v>
      </c>
      <c r="AR997" t="str">
        <f t="shared" si="343"/>
        <v/>
      </c>
      <c r="AS997" t="e">
        <f t="shared" si="337"/>
        <v>#VALUE!</v>
      </c>
      <c r="AT997" s="45" t="e">
        <f t="shared" si="344"/>
        <v>#VALUE!</v>
      </c>
      <c r="AU997">
        <f>VLOOKUP(AQ997,Home!$C$8:$J$207,8,FALSE)</f>
        <v>0</v>
      </c>
    </row>
    <row r="998" spans="1:47" x14ac:dyDescent="0.25">
      <c r="A998" s="6">
        <f t="shared" si="329"/>
        <v>0</v>
      </c>
      <c r="B998" s="6">
        <f t="shared" si="338"/>
        <v>0</v>
      </c>
      <c r="C998" s="6" t="str">
        <f t="shared" si="330"/>
        <v/>
      </c>
      <c r="D998" s="7">
        <f t="shared" si="331"/>
        <v>0</v>
      </c>
      <c r="E998" s="7">
        <f t="shared" si="339"/>
        <v>0</v>
      </c>
      <c r="F998" s="7" t="str">
        <f t="shared" si="332"/>
        <v/>
      </c>
      <c r="G998" s="6">
        <f t="shared" si="333"/>
        <v>0</v>
      </c>
      <c r="H998" s="6">
        <f t="shared" si="340"/>
        <v>0</v>
      </c>
      <c r="I998" s="6" t="str">
        <f t="shared" si="341"/>
        <v/>
      </c>
      <c r="J998" s="11">
        <v>995</v>
      </c>
      <c r="K998" s="11">
        <f>IF(IFERROR(VLOOKUP(J998,Home!$A$8:$B$1048576,1,FALSE),0)=0,0,1)</f>
        <v>0</v>
      </c>
      <c r="L998" s="129" t="e">
        <f>IF(VLOOKUP(O998,Home!$C$8:$R$207,6,FALSE)="","",VLOOKUP(O998,Home!$C$8:$R$207,6,FALSE))</f>
        <v>#N/A</v>
      </c>
      <c r="M998" s="129" t="e">
        <f t="shared" si="326"/>
        <v>#N/A</v>
      </c>
      <c r="N998" s="11">
        <f>SUM($K$4:K998)</f>
        <v>200</v>
      </c>
      <c r="O998" s="11" t="str">
        <f>IF(P998="","",IF(IFERROR(VLOOKUP(N998,Home!$C$8:$R$1048576,1,FALSE),"")=0,"",IFERROR(VLOOKUP(N998,Home!$C$8:$R$1048576,1,FALSE),"")))</f>
        <v/>
      </c>
      <c r="P998" s="11" t="str">
        <f>IF(IFERROR(VLOOKUP(W998,Home!$C$8:$R$1048576,3,FALSE),"")=0,"",IFERROR(VLOOKUP(W998,Home!$C$8:$R$1048576,3,FALSE),""))</f>
        <v/>
      </c>
      <c r="Q998" s="11" t="str">
        <f t="shared" si="325"/>
        <v/>
      </c>
      <c r="R998" s="130" t="e">
        <f>VLOOKUP(Q998,'Baggrund til lister'!$G$4:$H$15,2,FALSE)</f>
        <v>#N/A</v>
      </c>
      <c r="S998" s="11" t="str">
        <f t="shared" si="327"/>
        <v/>
      </c>
      <c r="T998" s="11" t="str">
        <f>IF(IFERROR(VLOOKUP(N998,Home!$C$8:$R$1048576,11,FALSE),"")=0,"",IFERROR(VLOOKUP(N998,Home!$C$8:$R$1048576,11,FALSE),""))</f>
        <v/>
      </c>
      <c r="U998" s="11" t="str">
        <f>IF(IFERROR(VLOOKUP(O998,Home!$C$8:$R$1048576,12,FALSE),"")=0,"",IFERROR(VLOOKUP(O998,Home!$C$8:$R$1048576,12,FALSE),""))</f>
        <v/>
      </c>
      <c r="V998" s="11" t="str">
        <f>IF(IFERROR(VLOOKUP(O998,Home!$C$8:$R$1048576,8,FALSE),"")=0,"",IFERROR(VLOOKUP(O998,Home!$C$8:$R$1048576,8,FALSE),""))</f>
        <v/>
      </c>
      <c r="W998" s="11" t="str">
        <f>IF(OR(VLOOKUP(N998,Home!$C$7:$I$207,6,FALSE)="",VLOOKUP(N998,Home!$C$7:$I$207,7,FALSE)=""),"FEJL",SUM(Baggrundsark!$K$4:K998))</f>
        <v>FEJL</v>
      </c>
      <c r="Y998">
        <v>995</v>
      </c>
      <c r="Z998" s="1"/>
      <c r="AC998" s="44"/>
      <c r="AD998">
        <f t="shared" si="334"/>
        <v>0</v>
      </c>
      <c r="AE998">
        <f>SUM($AD$4:AD998)</f>
        <v>1</v>
      </c>
      <c r="AF998" s="103" t="str">
        <f>IFERROR(VLOOKUP(AN998,Home!$C$8:$E$207,3,FALSE),"")</f>
        <v/>
      </c>
      <c r="AG998" s="103" t="str">
        <f>IFERROR(VLOOKUP(AN998,Home!$C$8:$E$207,2,FALSE),"")</f>
        <v/>
      </c>
      <c r="AH998" s="104" t="str">
        <f>IF(VLOOKUP(AE998,Home!$C$8:$I$207,6,FALSE)="","",VLOOKUP(AE998,Home!$C$8:$I$207,6,FALSE))</f>
        <v/>
      </c>
      <c r="AI998" s="104" t="e">
        <f t="shared" si="342"/>
        <v>#VALUE!</v>
      </c>
      <c r="AJ998" s="105" t="e">
        <f t="shared" si="335"/>
        <v>#VALUE!</v>
      </c>
      <c r="AK998" s="103" t="e">
        <f t="shared" si="328"/>
        <v>#VALUE!</v>
      </c>
      <c r="AL998" s="103" t="e">
        <f t="shared" si="336"/>
        <v>#VALUE!</v>
      </c>
      <c r="AN998" t="str">
        <f>IF(OR(VLOOKUP(AE998,Home!$C$8:$I$207,6,FALSE)="",VLOOKUP(AE998,Home!$C$8:$I$207,7,FALSE)=""),"FEJL",Baggrundsark!AE998)</f>
        <v>FEJL</v>
      </c>
      <c r="AO998">
        <f>IF(VLOOKUP(AE998,Home!$C$8:$N$207,12,FALSE)="Timelønnet",1,0)</f>
        <v>0</v>
      </c>
      <c r="AP998">
        <f>SUM($AO$4:AO998)*AO998</f>
        <v>0</v>
      </c>
      <c r="AQ998">
        <f t="shared" si="343"/>
        <v>1</v>
      </c>
      <c r="AR998" t="str">
        <f t="shared" si="343"/>
        <v/>
      </c>
      <c r="AS998" t="e">
        <f t="shared" si="337"/>
        <v>#VALUE!</v>
      </c>
      <c r="AT998" s="45" t="e">
        <f t="shared" si="344"/>
        <v>#VALUE!</v>
      </c>
      <c r="AU998">
        <f>VLOOKUP(AQ998,Home!$C$8:$J$207,8,FALSE)</f>
        <v>0</v>
      </c>
    </row>
    <row r="999" spans="1:47" x14ac:dyDescent="0.25">
      <c r="A999" s="6">
        <f t="shared" si="329"/>
        <v>0</v>
      </c>
      <c r="B999" s="6">
        <f t="shared" si="338"/>
        <v>0</v>
      </c>
      <c r="C999" s="6" t="str">
        <f t="shared" si="330"/>
        <v/>
      </c>
      <c r="D999" s="7">
        <f t="shared" si="331"/>
        <v>0</v>
      </c>
      <c r="E999" s="7">
        <f t="shared" si="339"/>
        <v>0</v>
      </c>
      <c r="F999" s="7" t="str">
        <f t="shared" si="332"/>
        <v/>
      </c>
      <c r="G999" s="6">
        <f t="shared" si="333"/>
        <v>0</v>
      </c>
      <c r="H999" s="6">
        <f t="shared" si="340"/>
        <v>0</v>
      </c>
      <c r="I999" s="6" t="str">
        <f t="shared" si="341"/>
        <v/>
      </c>
      <c r="J999" s="11">
        <v>996</v>
      </c>
      <c r="K999" s="11">
        <f>IF(IFERROR(VLOOKUP(J999,Home!$A$8:$B$1048576,1,FALSE),0)=0,0,1)</f>
        <v>0</v>
      </c>
      <c r="L999" s="129" t="e">
        <f>IF(VLOOKUP(O999,Home!$C$8:$R$207,6,FALSE)="","",VLOOKUP(O999,Home!$C$8:$R$207,6,FALSE))</f>
        <v>#N/A</v>
      </c>
      <c r="M999" s="129" t="e">
        <f t="shared" si="326"/>
        <v>#N/A</v>
      </c>
      <c r="N999" s="11">
        <f>SUM($K$4:K999)</f>
        <v>200</v>
      </c>
      <c r="O999" s="11" t="str">
        <f>IF(P999="","",IF(IFERROR(VLOOKUP(N999,Home!$C$8:$R$1048576,1,FALSE),"")=0,"",IFERROR(VLOOKUP(N999,Home!$C$8:$R$1048576,1,FALSE),"")))</f>
        <v/>
      </c>
      <c r="P999" s="11" t="str">
        <f>IF(IFERROR(VLOOKUP(W999,Home!$C$8:$R$1048576,3,FALSE),"")=0,"",IFERROR(VLOOKUP(W999,Home!$C$8:$R$1048576,3,FALSE),""))</f>
        <v/>
      </c>
      <c r="Q999" s="11" t="str">
        <f t="shared" si="325"/>
        <v/>
      </c>
      <c r="R999" s="130" t="e">
        <f>VLOOKUP(Q999,'Baggrund til lister'!$G$4:$H$15,2,FALSE)</f>
        <v>#N/A</v>
      </c>
      <c r="S999" s="11" t="str">
        <f t="shared" si="327"/>
        <v/>
      </c>
      <c r="T999" s="11" t="str">
        <f>IF(IFERROR(VLOOKUP(N999,Home!$C$8:$R$1048576,11,FALSE),"")=0,"",IFERROR(VLOOKUP(N999,Home!$C$8:$R$1048576,11,FALSE),""))</f>
        <v/>
      </c>
      <c r="U999" s="11" t="str">
        <f>IF(IFERROR(VLOOKUP(O999,Home!$C$8:$R$1048576,12,FALSE),"")=0,"",IFERROR(VLOOKUP(O999,Home!$C$8:$R$1048576,12,FALSE),""))</f>
        <v/>
      </c>
      <c r="V999" s="11" t="str">
        <f>IF(IFERROR(VLOOKUP(O999,Home!$C$8:$R$1048576,8,FALSE),"")=0,"",IFERROR(VLOOKUP(O999,Home!$C$8:$R$1048576,8,FALSE),""))</f>
        <v/>
      </c>
      <c r="W999" s="11" t="str">
        <f>IF(OR(VLOOKUP(N999,Home!$C$7:$I$207,6,FALSE)="",VLOOKUP(N999,Home!$C$7:$I$207,7,FALSE)=""),"FEJL",SUM(Baggrundsark!$K$4:K999))</f>
        <v>FEJL</v>
      </c>
      <c r="Y999">
        <v>996</v>
      </c>
      <c r="Z999" s="1"/>
      <c r="AC999" s="44"/>
      <c r="AD999">
        <f t="shared" si="334"/>
        <v>0</v>
      </c>
      <c r="AE999">
        <f>SUM($AD$4:AD999)</f>
        <v>1</v>
      </c>
      <c r="AF999" s="103" t="str">
        <f>IFERROR(VLOOKUP(AN999,Home!$C$8:$E$207,3,FALSE),"")</f>
        <v/>
      </c>
      <c r="AG999" s="103" t="str">
        <f>IFERROR(VLOOKUP(AN999,Home!$C$8:$E$207,2,FALSE),"")</f>
        <v/>
      </c>
      <c r="AH999" s="104" t="str">
        <f>IF(VLOOKUP(AE999,Home!$C$8:$I$207,6,FALSE)="","",VLOOKUP(AE999,Home!$C$8:$I$207,6,FALSE))</f>
        <v/>
      </c>
      <c r="AI999" s="104" t="e">
        <f t="shared" si="342"/>
        <v>#VALUE!</v>
      </c>
      <c r="AJ999" s="105" t="e">
        <f t="shared" si="335"/>
        <v>#VALUE!</v>
      </c>
      <c r="AK999" s="103" t="e">
        <f t="shared" si="328"/>
        <v>#VALUE!</v>
      </c>
      <c r="AL999" s="103" t="e">
        <f t="shared" si="336"/>
        <v>#VALUE!</v>
      </c>
      <c r="AN999" t="str">
        <f>IF(OR(VLOOKUP(AE999,Home!$C$8:$I$207,6,FALSE)="",VLOOKUP(AE999,Home!$C$8:$I$207,7,FALSE)=""),"FEJL",Baggrundsark!AE999)</f>
        <v>FEJL</v>
      </c>
      <c r="AO999">
        <f>IF(VLOOKUP(AE999,Home!$C$8:$N$207,12,FALSE)="Timelønnet",1,0)</f>
        <v>0</v>
      </c>
      <c r="AP999">
        <f>SUM($AO$4:AO999)*AO999</f>
        <v>0</v>
      </c>
      <c r="AQ999">
        <f t="shared" si="343"/>
        <v>1</v>
      </c>
      <c r="AR999" t="str">
        <f t="shared" si="343"/>
        <v/>
      </c>
      <c r="AS999" t="e">
        <f t="shared" si="337"/>
        <v>#VALUE!</v>
      </c>
      <c r="AT999" s="45" t="e">
        <f t="shared" si="344"/>
        <v>#VALUE!</v>
      </c>
      <c r="AU999">
        <f>VLOOKUP(AQ999,Home!$C$8:$J$207,8,FALSE)</f>
        <v>0</v>
      </c>
    </row>
    <row r="1000" spans="1:47" x14ac:dyDescent="0.25">
      <c r="A1000" s="6">
        <f t="shared" si="329"/>
        <v>0</v>
      </c>
      <c r="B1000" s="6">
        <f t="shared" si="338"/>
        <v>0</v>
      </c>
      <c r="C1000" s="6" t="str">
        <f t="shared" si="330"/>
        <v/>
      </c>
      <c r="D1000" s="7">
        <f t="shared" si="331"/>
        <v>0</v>
      </c>
      <c r="E1000" s="7">
        <f t="shared" si="339"/>
        <v>0</v>
      </c>
      <c r="F1000" s="7" t="str">
        <f t="shared" si="332"/>
        <v/>
      </c>
      <c r="G1000" s="6">
        <f t="shared" si="333"/>
        <v>0</v>
      </c>
      <c r="H1000" s="6">
        <f t="shared" si="340"/>
        <v>0</v>
      </c>
      <c r="I1000" s="6" t="str">
        <f t="shared" si="341"/>
        <v/>
      </c>
      <c r="J1000" s="11">
        <v>997</v>
      </c>
      <c r="K1000" s="11">
        <f>IF(IFERROR(VLOOKUP(J1000,Home!$A$8:$B$1048576,1,FALSE),0)=0,0,1)</f>
        <v>0</v>
      </c>
      <c r="L1000" s="129" t="e">
        <f>IF(VLOOKUP(O1000,Home!$C$8:$R$207,6,FALSE)="","",VLOOKUP(O1000,Home!$C$8:$R$207,6,FALSE))</f>
        <v>#N/A</v>
      </c>
      <c r="M1000" s="129" t="e">
        <f t="shared" si="326"/>
        <v>#N/A</v>
      </c>
      <c r="N1000" s="11">
        <f>SUM($K$4:K1000)</f>
        <v>200</v>
      </c>
      <c r="O1000" s="11" t="str">
        <f>IF(P1000="","",IF(IFERROR(VLOOKUP(N1000,Home!$C$8:$R$1048576,1,FALSE),"")=0,"",IFERROR(VLOOKUP(N1000,Home!$C$8:$R$1048576,1,FALSE),"")))</f>
        <v/>
      </c>
      <c r="P1000" s="11" t="str">
        <f>IF(IFERROR(VLOOKUP(W1000,Home!$C$8:$R$1048576,3,FALSE),"")=0,"",IFERROR(VLOOKUP(W1000,Home!$C$8:$R$1048576,3,FALSE),""))</f>
        <v/>
      </c>
      <c r="Q1000" s="11" t="str">
        <f t="shared" si="325"/>
        <v/>
      </c>
      <c r="R1000" s="130" t="e">
        <f>VLOOKUP(Q1000,'Baggrund til lister'!$G$4:$H$15,2,FALSE)</f>
        <v>#N/A</v>
      </c>
      <c r="S1000" s="11" t="str">
        <f t="shared" si="327"/>
        <v/>
      </c>
      <c r="T1000" s="11" t="str">
        <f>IF(IFERROR(VLOOKUP(N1000,Home!$C$8:$R$1048576,11,FALSE),"")=0,"",IFERROR(VLOOKUP(N1000,Home!$C$8:$R$1048576,11,FALSE),""))</f>
        <v/>
      </c>
      <c r="U1000" s="11" t="str">
        <f>IF(IFERROR(VLOOKUP(O1000,Home!$C$8:$R$1048576,12,FALSE),"")=0,"",IFERROR(VLOOKUP(O1000,Home!$C$8:$R$1048576,12,FALSE),""))</f>
        <v/>
      </c>
      <c r="V1000" s="11" t="str">
        <f>IF(IFERROR(VLOOKUP(O1000,Home!$C$8:$R$1048576,8,FALSE),"")=0,"",IFERROR(VLOOKUP(O1000,Home!$C$8:$R$1048576,8,FALSE),""))</f>
        <v/>
      </c>
      <c r="W1000" s="11" t="str">
        <f>IF(OR(VLOOKUP(N1000,Home!$C$7:$I$207,6,FALSE)="",VLOOKUP(N1000,Home!$C$7:$I$207,7,FALSE)=""),"FEJL",SUM(Baggrundsark!$K$4:K1000))</f>
        <v>FEJL</v>
      </c>
      <c r="Y1000">
        <v>997</v>
      </c>
      <c r="Z1000" s="1"/>
      <c r="AC1000" s="44"/>
      <c r="AD1000">
        <f t="shared" si="334"/>
        <v>0</v>
      </c>
      <c r="AE1000">
        <f>SUM($AD$4:AD1000)</f>
        <v>1</v>
      </c>
      <c r="AF1000" s="103" t="str">
        <f>IFERROR(VLOOKUP(AN1000,Home!$C$8:$E$207,3,FALSE),"")</f>
        <v/>
      </c>
      <c r="AG1000" s="103" t="str">
        <f>IFERROR(VLOOKUP(AN1000,Home!$C$8:$E$207,2,FALSE),"")</f>
        <v/>
      </c>
      <c r="AH1000" s="104" t="str">
        <f>IF(VLOOKUP(AE1000,Home!$C$8:$I$207,6,FALSE)="","",VLOOKUP(AE1000,Home!$C$8:$I$207,6,FALSE))</f>
        <v/>
      </c>
      <c r="AI1000" s="104" t="e">
        <f t="shared" si="342"/>
        <v>#VALUE!</v>
      </c>
      <c r="AJ1000" s="105" t="e">
        <f t="shared" si="335"/>
        <v>#VALUE!</v>
      </c>
      <c r="AK1000" s="103" t="e">
        <f t="shared" si="328"/>
        <v>#VALUE!</v>
      </c>
      <c r="AL1000" s="103" t="e">
        <f t="shared" si="336"/>
        <v>#VALUE!</v>
      </c>
      <c r="AN1000" t="str">
        <f>IF(OR(VLOOKUP(AE1000,Home!$C$8:$I$207,6,FALSE)="",VLOOKUP(AE1000,Home!$C$8:$I$207,7,FALSE)=""),"FEJL",Baggrundsark!AE1000)</f>
        <v>FEJL</v>
      </c>
      <c r="AO1000">
        <f>IF(VLOOKUP(AE1000,Home!$C$8:$N$207,12,FALSE)="Timelønnet",1,0)</f>
        <v>0</v>
      </c>
      <c r="AP1000">
        <f>SUM($AO$4:AO1000)*AO1000</f>
        <v>0</v>
      </c>
      <c r="AQ1000">
        <f t="shared" si="343"/>
        <v>1</v>
      </c>
      <c r="AR1000" t="str">
        <f t="shared" si="343"/>
        <v/>
      </c>
      <c r="AS1000" t="e">
        <f t="shared" si="337"/>
        <v>#VALUE!</v>
      </c>
      <c r="AT1000" s="45" t="e">
        <f t="shared" si="344"/>
        <v>#VALUE!</v>
      </c>
      <c r="AU1000">
        <f>VLOOKUP(AQ1000,Home!$C$8:$J$207,8,FALSE)</f>
        <v>0</v>
      </c>
    </row>
    <row r="1001" spans="1:47" x14ac:dyDescent="0.25">
      <c r="A1001" s="6">
        <f t="shared" si="329"/>
        <v>0</v>
      </c>
      <c r="B1001" s="6">
        <f t="shared" si="338"/>
        <v>0</v>
      </c>
      <c r="C1001" s="6" t="str">
        <f t="shared" si="330"/>
        <v/>
      </c>
      <c r="D1001" s="7">
        <f t="shared" si="331"/>
        <v>0</v>
      </c>
      <c r="E1001" s="7">
        <f t="shared" si="339"/>
        <v>0</v>
      </c>
      <c r="F1001" s="7" t="str">
        <f t="shared" si="332"/>
        <v/>
      </c>
      <c r="G1001" s="6">
        <f t="shared" si="333"/>
        <v>0</v>
      </c>
      <c r="H1001" s="6">
        <f t="shared" si="340"/>
        <v>0</v>
      </c>
      <c r="I1001" s="6" t="str">
        <f t="shared" si="341"/>
        <v/>
      </c>
      <c r="J1001" s="11">
        <v>998</v>
      </c>
      <c r="K1001" s="11">
        <f>IF(IFERROR(VLOOKUP(J1001,Home!$A$8:$B$1048576,1,FALSE),0)=0,0,1)</f>
        <v>0</v>
      </c>
      <c r="L1001" s="129" t="e">
        <f>IF(VLOOKUP(O1001,Home!$C$8:$R$207,6,FALSE)="","",VLOOKUP(O1001,Home!$C$8:$R$207,6,FALSE))</f>
        <v>#N/A</v>
      </c>
      <c r="M1001" s="129" t="e">
        <f t="shared" si="326"/>
        <v>#N/A</v>
      </c>
      <c r="N1001" s="11">
        <f>SUM($K$4:K1001)</f>
        <v>200</v>
      </c>
      <c r="O1001" s="11" t="str">
        <f>IF(P1001="","",IF(IFERROR(VLOOKUP(N1001,Home!$C$8:$R$1048576,1,FALSE),"")=0,"",IFERROR(VLOOKUP(N1001,Home!$C$8:$R$1048576,1,FALSE),"")))</f>
        <v/>
      </c>
      <c r="P1001" s="11" t="str">
        <f>IF(IFERROR(VLOOKUP(W1001,Home!$C$8:$R$1048576,3,FALSE),"")=0,"",IFERROR(VLOOKUP(W1001,Home!$C$8:$R$1048576,3,FALSE),""))</f>
        <v/>
      </c>
      <c r="Q1001" s="11" t="str">
        <f t="shared" si="325"/>
        <v/>
      </c>
      <c r="R1001" s="130" t="e">
        <f>VLOOKUP(Q1001,'Baggrund til lister'!$G$4:$H$15,2,FALSE)</f>
        <v>#N/A</v>
      </c>
      <c r="S1001" s="11" t="str">
        <f t="shared" si="327"/>
        <v/>
      </c>
      <c r="T1001" s="11" t="str">
        <f>IF(IFERROR(VLOOKUP(N1001,Home!$C$8:$R$1048576,11,FALSE),"")=0,"",IFERROR(VLOOKUP(N1001,Home!$C$8:$R$1048576,11,FALSE),""))</f>
        <v/>
      </c>
      <c r="U1001" s="11" t="str">
        <f>IF(IFERROR(VLOOKUP(O1001,Home!$C$8:$R$1048576,12,FALSE),"")=0,"",IFERROR(VLOOKUP(O1001,Home!$C$8:$R$1048576,12,FALSE),""))</f>
        <v/>
      </c>
      <c r="V1001" s="11" t="str">
        <f>IF(IFERROR(VLOOKUP(O1001,Home!$C$8:$R$1048576,8,FALSE),"")=0,"",IFERROR(VLOOKUP(O1001,Home!$C$8:$R$1048576,8,FALSE),""))</f>
        <v/>
      </c>
      <c r="W1001" s="11" t="str">
        <f>IF(OR(VLOOKUP(N1001,Home!$C$7:$I$207,6,FALSE)="",VLOOKUP(N1001,Home!$C$7:$I$207,7,FALSE)=""),"FEJL",SUM(Baggrundsark!$K$4:K1001))</f>
        <v>FEJL</v>
      </c>
      <c r="Y1001">
        <v>998</v>
      </c>
      <c r="Z1001" s="1"/>
      <c r="AC1001" s="44"/>
      <c r="AD1001">
        <f t="shared" si="334"/>
        <v>0</v>
      </c>
      <c r="AE1001">
        <f>SUM($AD$4:AD1001)</f>
        <v>1</v>
      </c>
      <c r="AF1001" s="103" t="str">
        <f>IFERROR(VLOOKUP(AN1001,Home!$C$8:$E$207,3,FALSE),"")</f>
        <v/>
      </c>
      <c r="AG1001" s="103" t="str">
        <f>IFERROR(VLOOKUP(AN1001,Home!$C$8:$E$207,2,FALSE),"")</f>
        <v/>
      </c>
      <c r="AH1001" s="104" t="str">
        <f>IF(VLOOKUP(AE1001,Home!$C$8:$I$207,6,FALSE)="","",VLOOKUP(AE1001,Home!$C$8:$I$207,6,FALSE))</f>
        <v/>
      </c>
      <c r="AI1001" s="104" t="e">
        <f t="shared" si="342"/>
        <v>#VALUE!</v>
      </c>
      <c r="AJ1001" s="105" t="e">
        <f t="shared" si="335"/>
        <v>#VALUE!</v>
      </c>
      <c r="AK1001" s="103" t="e">
        <f t="shared" si="328"/>
        <v>#VALUE!</v>
      </c>
      <c r="AL1001" s="103" t="e">
        <f t="shared" si="336"/>
        <v>#VALUE!</v>
      </c>
      <c r="AN1001" t="str">
        <f>IF(OR(VLOOKUP(AE1001,Home!$C$8:$I$207,6,FALSE)="",VLOOKUP(AE1001,Home!$C$8:$I$207,7,FALSE)=""),"FEJL",Baggrundsark!AE1001)</f>
        <v>FEJL</v>
      </c>
      <c r="AO1001">
        <f>IF(VLOOKUP(AE1001,Home!$C$8:$N$207,12,FALSE)="Timelønnet",1,0)</f>
        <v>0</v>
      </c>
      <c r="AP1001">
        <f>SUM($AO$4:AO1001)*AO1001</f>
        <v>0</v>
      </c>
      <c r="AQ1001">
        <f t="shared" si="343"/>
        <v>1</v>
      </c>
      <c r="AR1001" t="str">
        <f t="shared" si="343"/>
        <v/>
      </c>
      <c r="AS1001" t="e">
        <f t="shared" si="337"/>
        <v>#VALUE!</v>
      </c>
      <c r="AT1001" s="45" t="e">
        <f t="shared" si="344"/>
        <v>#VALUE!</v>
      </c>
      <c r="AU1001">
        <f>VLOOKUP(AQ1001,Home!$C$8:$J$207,8,FALSE)</f>
        <v>0</v>
      </c>
    </row>
    <row r="1002" spans="1:47" x14ac:dyDescent="0.25">
      <c r="A1002" s="6">
        <f t="shared" si="329"/>
        <v>0</v>
      </c>
      <c r="B1002" s="6">
        <f t="shared" si="338"/>
        <v>0</v>
      </c>
      <c r="C1002" s="6" t="str">
        <f t="shared" si="330"/>
        <v/>
      </c>
      <c r="D1002" s="7">
        <f t="shared" si="331"/>
        <v>0</v>
      </c>
      <c r="E1002" s="7">
        <f t="shared" si="339"/>
        <v>0</v>
      </c>
      <c r="F1002" s="7" t="str">
        <f t="shared" si="332"/>
        <v/>
      </c>
      <c r="G1002" s="6">
        <f t="shared" si="333"/>
        <v>0</v>
      </c>
      <c r="H1002" s="6">
        <f t="shared" si="340"/>
        <v>0</v>
      </c>
      <c r="I1002" s="6" t="str">
        <f t="shared" si="341"/>
        <v/>
      </c>
      <c r="J1002" s="11">
        <v>999</v>
      </c>
      <c r="K1002" s="11">
        <f>IF(IFERROR(VLOOKUP(J1002,Home!$A$8:$B$1048576,1,FALSE),0)=0,0,1)</f>
        <v>0</v>
      </c>
      <c r="L1002" s="129" t="e">
        <f>IF(VLOOKUP(O1002,Home!$C$8:$R$207,6,FALSE)="","",VLOOKUP(O1002,Home!$C$8:$R$207,6,FALSE))</f>
        <v>#N/A</v>
      </c>
      <c r="M1002" s="129" t="e">
        <f t="shared" si="326"/>
        <v>#N/A</v>
      </c>
      <c r="N1002" s="11">
        <f>SUM($K$4:K1002)</f>
        <v>200</v>
      </c>
      <c r="O1002" s="11" t="str">
        <f>IF(P1002="","",IF(IFERROR(VLOOKUP(N1002,Home!$C$8:$R$1048576,1,FALSE),"")=0,"",IFERROR(VLOOKUP(N1002,Home!$C$8:$R$1048576,1,FALSE),"")))</f>
        <v/>
      </c>
      <c r="P1002" s="11" t="str">
        <f>IF(IFERROR(VLOOKUP(W1002,Home!$C$8:$R$1048576,3,FALSE),"")=0,"",IFERROR(VLOOKUP(W1002,Home!$C$8:$R$1048576,3,FALSE),""))</f>
        <v/>
      </c>
      <c r="Q1002" s="11" t="str">
        <f t="shared" si="325"/>
        <v/>
      </c>
      <c r="R1002" s="130" t="e">
        <f>VLOOKUP(Q1002,'Baggrund til lister'!$G$4:$H$15,2,FALSE)</f>
        <v>#N/A</v>
      </c>
      <c r="S1002" s="11" t="str">
        <f t="shared" si="327"/>
        <v/>
      </c>
      <c r="T1002" s="11" t="str">
        <f>IF(IFERROR(VLOOKUP(N1002,Home!$C$8:$R$1048576,11,FALSE),"")=0,"",IFERROR(VLOOKUP(N1002,Home!$C$8:$R$1048576,11,FALSE),""))</f>
        <v/>
      </c>
      <c r="U1002" s="11" t="str">
        <f>IF(IFERROR(VLOOKUP(O1002,Home!$C$8:$R$1048576,12,FALSE),"")=0,"",IFERROR(VLOOKUP(O1002,Home!$C$8:$R$1048576,12,FALSE),""))</f>
        <v/>
      </c>
      <c r="V1002" s="11" t="str">
        <f>IF(IFERROR(VLOOKUP(O1002,Home!$C$8:$R$1048576,8,FALSE),"")=0,"",IFERROR(VLOOKUP(O1002,Home!$C$8:$R$1048576,8,FALSE),""))</f>
        <v/>
      </c>
      <c r="W1002" s="11" t="str">
        <f>IF(OR(VLOOKUP(N1002,Home!$C$7:$I$207,6,FALSE)="",VLOOKUP(N1002,Home!$C$7:$I$207,7,FALSE)=""),"FEJL",SUM(Baggrundsark!$K$4:K1002))</f>
        <v>FEJL</v>
      </c>
      <c r="Y1002">
        <v>999</v>
      </c>
      <c r="Z1002" s="1"/>
      <c r="AC1002" s="44"/>
      <c r="AD1002">
        <f t="shared" si="334"/>
        <v>0</v>
      </c>
      <c r="AE1002">
        <f>SUM($AD$4:AD1002)</f>
        <v>1</v>
      </c>
      <c r="AF1002" s="103" t="str">
        <f>IFERROR(VLOOKUP(AN1002,Home!$C$8:$E$207,3,FALSE),"")</f>
        <v/>
      </c>
      <c r="AG1002" s="103" t="str">
        <f>IFERROR(VLOOKUP(AN1002,Home!$C$8:$E$207,2,FALSE),"")</f>
        <v/>
      </c>
      <c r="AH1002" s="104" t="str">
        <f>IF(VLOOKUP(AE1002,Home!$C$8:$I$207,6,FALSE)="","",VLOOKUP(AE1002,Home!$C$8:$I$207,6,FALSE))</f>
        <v/>
      </c>
      <c r="AI1002" s="104" t="e">
        <f t="shared" si="342"/>
        <v>#VALUE!</v>
      </c>
      <c r="AJ1002" s="105" t="e">
        <f t="shared" si="335"/>
        <v>#VALUE!</v>
      </c>
      <c r="AK1002" s="103" t="e">
        <f t="shared" si="328"/>
        <v>#VALUE!</v>
      </c>
      <c r="AL1002" s="103" t="e">
        <f t="shared" si="336"/>
        <v>#VALUE!</v>
      </c>
      <c r="AN1002" t="str">
        <f>IF(OR(VLOOKUP(AE1002,Home!$C$8:$I$207,6,FALSE)="",VLOOKUP(AE1002,Home!$C$8:$I$207,7,FALSE)=""),"FEJL",Baggrundsark!AE1002)</f>
        <v>FEJL</v>
      </c>
      <c r="AO1002">
        <f>IF(VLOOKUP(AE1002,Home!$C$8:$N$207,12,FALSE)="Timelønnet",1,0)</f>
        <v>0</v>
      </c>
      <c r="AP1002">
        <f>SUM($AO$4:AO1002)*AO1002</f>
        <v>0</v>
      </c>
      <c r="AQ1002">
        <f t="shared" si="343"/>
        <v>1</v>
      </c>
      <c r="AR1002" t="str">
        <f t="shared" si="343"/>
        <v/>
      </c>
      <c r="AS1002" t="e">
        <f t="shared" si="337"/>
        <v>#VALUE!</v>
      </c>
      <c r="AT1002" s="45" t="e">
        <f t="shared" si="344"/>
        <v>#VALUE!</v>
      </c>
      <c r="AU1002">
        <f>VLOOKUP(AQ1002,Home!$C$8:$J$207,8,FALSE)</f>
        <v>0</v>
      </c>
    </row>
    <row r="1003" spans="1:47" x14ac:dyDescent="0.25">
      <c r="A1003" s="6">
        <f t="shared" si="329"/>
        <v>0</v>
      </c>
      <c r="B1003" s="6">
        <f t="shared" si="338"/>
        <v>0</v>
      </c>
      <c r="C1003" s="6" t="str">
        <f t="shared" si="330"/>
        <v/>
      </c>
      <c r="D1003" s="7">
        <f t="shared" si="331"/>
        <v>0</v>
      </c>
      <c r="E1003" s="7">
        <f t="shared" si="339"/>
        <v>0</v>
      </c>
      <c r="F1003" s="7" t="str">
        <f t="shared" si="332"/>
        <v/>
      </c>
      <c r="G1003" s="6">
        <f t="shared" si="333"/>
        <v>0</v>
      </c>
      <c r="H1003" s="6">
        <f t="shared" si="340"/>
        <v>0</v>
      </c>
      <c r="I1003" s="6" t="str">
        <f t="shared" si="341"/>
        <v/>
      </c>
      <c r="J1003" s="11">
        <v>1000</v>
      </c>
      <c r="K1003" s="11">
        <f>IF(IFERROR(VLOOKUP(J1003,Home!$A$8:$B$1048576,1,FALSE),0)=0,0,1)</f>
        <v>0</v>
      </c>
      <c r="L1003" s="129" t="e">
        <f>IF(VLOOKUP(O1003,Home!$C$8:$R$207,6,FALSE)="","",VLOOKUP(O1003,Home!$C$8:$R$207,6,FALSE))</f>
        <v>#N/A</v>
      </c>
      <c r="M1003" s="129" t="e">
        <f t="shared" si="326"/>
        <v>#N/A</v>
      </c>
      <c r="N1003" s="11">
        <f>SUM($K$4:K1003)</f>
        <v>200</v>
      </c>
      <c r="O1003" s="11" t="str">
        <f>IF(P1003="","",IF(IFERROR(VLOOKUP(N1003,Home!$C$8:$R$1048576,1,FALSE),"")=0,"",IFERROR(VLOOKUP(N1003,Home!$C$8:$R$1048576,1,FALSE),"")))</f>
        <v/>
      </c>
      <c r="P1003" s="11" t="str">
        <f>IF(IFERROR(VLOOKUP(W1003,Home!$C$8:$R$1048576,3,FALSE),"")=0,"",IFERROR(VLOOKUP(W1003,Home!$C$8:$R$1048576,3,FALSE),""))</f>
        <v/>
      </c>
      <c r="Q1003" s="11" t="str">
        <f t="shared" si="325"/>
        <v/>
      </c>
      <c r="R1003" s="130" t="e">
        <f>VLOOKUP(Q1003,'Baggrund til lister'!$G$4:$H$15,2,FALSE)</f>
        <v>#N/A</v>
      </c>
      <c r="S1003" s="11" t="str">
        <f t="shared" si="327"/>
        <v/>
      </c>
      <c r="T1003" s="11" t="str">
        <f>IF(IFERROR(VLOOKUP(N1003,Home!$C$8:$R$1048576,11,FALSE),"")=0,"",IFERROR(VLOOKUP(N1003,Home!$C$8:$R$1048576,11,FALSE),""))</f>
        <v/>
      </c>
      <c r="U1003" s="11" t="str">
        <f>IF(IFERROR(VLOOKUP(O1003,Home!$C$8:$R$1048576,12,FALSE),"")=0,"",IFERROR(VLOOKUP(O1003,Home!$C$8:$R$1048576,12,FALSE),""))</f>
        <v/>
      </c>
      <c r="V1003" s="11" t="str">
        <f>IF(IFERROR(VLOOKUP(O1003,Home!$C$8:$R$1048576,8,FALSE),"")=0,"",IFERROR(VLOOKUP(O1003,Home!$C$8:$R$1048576,8,FALSE),""))</f>
        <v/>
      </c>
      <c r="W1003" s="11" t="str">
        <f>IF(OR(VLOOKUP(N1003,Home!$C$7:$I$207,6,FALSE)="",VLOOKUP(N1003,Home!$C$7:$I$207,7,FALSE)=""),"FEJL",SUM(Baggrundsark!$K$4:K1003))</f>
        <v>FEJL</v>
      </c>
      <c r="Y1003">
        <v>1000</v>
      </c>
      <c r="Z1003" s="1"/>
      <c r="AC1003" s="44"/>
      <c r="AD1003">
        <f t="shared" si="334"/>
        <v>0</v>
      </c>
      <c r="AE1003">
        <f>SUM($AD$4:AD1003)</f>
        <v>1</v>
      </c>
      <c r="AF1003" s="103" t="str">
        <f>IFERROR(VLOOKUP(AN1003,Home!$C$8:$E$207,3,FALSE),"")</f>
        <v/>
      </c>
      <c r="AG1003" s="103" t="str">
        <f>IFERROR(VLOOKUP(AN1003,Home!$C$8:$E$207,2,FALSE),"")</f>
        <v/>
      </c>
      <c r="AH1003" s="104" t="str">
        <f>IF(VLOOKUP(AE1003,Home!$C$8:$I$207,6,FALSE)="","",VLOOKUP(AE1003,Home!$C$8:$I$207,6,FALSE))</f>
        <v/>
      </c>
      <c r="AI1003" s="104" t="e">
        <f t="shared" si="342"/>
        <v>#VALUE!</v>
      </c>
      <c r="AJ1003" s="105" t="e">
        <f t="shared" si="335"/>
        <v>#VALUE!</v>
      </c>
      <c r="AK1003" s="103" t="e">
        <f t="shared" si="328"/>
        <v>#VALUE!</v>
      </c>
      <c r="AL1003" s="103" t="e">
        <f t="shared" si="336"/>
        <v>#VALUE!</v>
      </c>
      <c r="AN1003" t="str">
        <f>IF(OR(VLOOKUP(AE1003,Home!$C$8:$I$207,6,FALSE)="",VLOOKUP(AE1003,Home!$C$8:$I$207,7,FALSE)=""),"FEJL",Baggrundsark!AE1003)</f>
        <v>FEJL</v>
      </c>
      <c r="AO1003">
        <f>IF(VLOOKUP(AE1003,Home!$C$8:$N$207,12,FALSE)="Timelønnet",1,0)</f>
        <v>0</v>
      </c>
      <c r="AP1003">
        <f>SUM($AO$4:AO1003)*AO1003</f>
        <v>0</v>
      </c>
      <c r="AQ1003">
        <f t="shared" si="343"/>
        <v>1</v>
      </c>
      <c r="AR1003" t="str">
        <f t="shared" si="343"/>
        <v/>
      </c>
      <c r="AS1003" t="e">
        <f t="shared" si="337"/>
        <v>#VALUE!</v>
      </c>
      <c r="AT1003" s="45" t="e">
        <f t="shared" si="344"/>
        <v>#VALUE!</v>
      </c>
      <c r="AU1003">
        <f>VLOOKUP(AQ1003,Home!$C$8:$J$207,8,FALSE)</f>
        <v>0</v>
      </c>
    </row>
    <row r="1004" spans="1:47" x14ac:dyDescent="0.25">
      <c r="A1004" s="6">
        <f t="shared" si="329"/>
        <v>0</v>
      </c>
      <c r="B1004" s="6">
        <f t="shared" si="338"/>
        <v>0</v>
      </c>
      <c r="C1004" s="6" t="str">
        <f t="shared" si="330"/>
        <v/>
      </c>
      <c r="D1004" s="7">
        <f t="shared" si="331"/>
        <v>0</v>
      </c>
      <c r="E1004" s="7">
        <f t="shared" si="339"/>
        <v>0</v>
      </c>
      <c r="F1004" s="7" t="str">
        <f t="shared" si="332"/>
        <v/>
      </c>
      <c r="G1004" s="6">
        <f t="shared" si="333"/>
        <v>0</v>
      </c>
      <c r="H1004" s="6">
        <f t="shared" si="340"/>
        <v>0</v>
      </c>
      <c r="I1004" s="6" t="str">
        <f t="shared" si="341"/>
        <v/>
      </c>
      <c r="J1004" s="11">
        <v>1001</v>
      </c>
      <c r="K1004" s="11">
        <f>IF(IFERROR(VLOOKUP(J1004,Home!$A$8:$B$1048576,1,FALSE),0)=0,0,1)</f>
        <v>0</v>
      </c>
      <c r="L1004" s="129" t="e">
        <f>IF(VLOOKUP(O1004,Home!$C$8:$R$207,6,FALSE)="","",VLOOKUP(O1004,Home!$C$8:$R$207,6,FALSE))</f>
        <v>#N/A</v>
      </c>
      <c r="M1004" s="129" t="e">
        <f t="shared" si="326"/>
        <v>#N/A</v>
      </c>
      <c r="N1004" s="11">
        <f>SUM($K$4:K1004)</f>
        <v>200</v>
      </c>
      <c r="O1004" s="11" t="str">
        <f>IF(P1004="","",IF(IFERROR(VLOOKUP(N1004,Home!$C$8:$R$1048576,1,FALSE),"")=0,"",IFERROR(VLOOKUP(N1004,Home!$C$8:$R$1048576,1,FALSE),"")))</f>
        <v/>
      </c>
      <c r="P1004" s="11" t="str">
        <f>IF(IFERROR(VLOOKUP(W1004,Home!$C$8:$R$1048576,3,FALSE),"")=0,"",IFERROR(VLOOKUP(W1004,Home!$C$8:$R$1048576,3,FALSE),""))</f>
        <v/>
      </c>
      <c r="Q1004" s="11" t="str">
        <f t="shared" si="325"/>
        <v/>
      </c>
      <c r="R1004" s="130" t="e">
        <f>VLOOKUP(Q1004,'Baggrund til lister'!$G$4:$H$15,2,FALSE)</f>
        <v>#N/A</v>
      </c>
      <c r="S1004" s="11" t="str">
        <f t="shared" si="327"/>
        <v/>
      </c>
      <c r="T1004" s="11" t="str">
        <f>IF(IFERROR(VLOOKUP(N1004,Home!$C$8:$R$1048576,11,FALSE),"")=0,"",IFERROR(VLOOKUP(N1004,Home!$C$8:$R$1048576,11,FALSE),""))</f>
        <v/>
      </c>
      <c r="U1004" s="11" t="str">
        <f>IF(IFERROR(VLOOKUP(O1004,Home!$C$8:$R$1048576,12,FALSE),"")=0,"",IFERROR(VLOOKUP(O1004,Home!$C$8:$R$1048576,12,FALSE),""))</f>
        <v/>
      </c>
      <c r="V1004" s="11" t="str">
        <f>IF(IFERROR(VLOOKUP(O1004,Home!$C$8:$R$1048576,8,FALSE),"")=0,"",IFERROR(VLOOKUP(O1004,Home!$C$8:$R$1048576,8,FALSE),""))</f>
        <v/>
      </c>
      <c r="W1004" s="11" t="str">
        <f>IF(OR(VLOOKUP(N1004,Home!$C$7:$I$207,6,FALSE)="",VLOOKUP(N1004,Home!$C$7:$I$207,7,FALSE)=""),"FEJL",SUM(Baggrundsark!$K$4:K1004))</f>
        <v>FEJL</v>
      </c>
      <c r="Y1004">
        <v>1001</v>
      </c>
      <c r="Z1004" s="1"/>
      <c r="AC1004" s="44"/>
      <c r="AD1004">
        <f t="shared" si="334"/>
        <v>0</v>
      </c>
      <c r="AE1004">
        <f>SUM($AD$4:AD1004)</f>
        <v>1</v>
      </c>
      <c r="AF1004" s="103" t="str">
        <f>IFERROR(VLOOKUP(AN1004,Home!$C$8:$E$207,3,FALSE),"")</f>
        <v/>
      </c>
      <c r="AG1004" s="103" t="str">
        <f>IFERROR(VLOOKUP(AN1004,Home!$C$8:$E$207,2,FALSE),"")</f>
        <v/>
      </c>
      <c r="AH1004" s="104" t="str">
        <f>IF(VLOOKUP(AE1004,Home!$C$8:$I$207,6,FALSE)="","",VLOOKUP(AE1004,Home!$C$8:$I$207,6,FALSE))</f>
        <v/>
      </c>
      <c r="AI1004" s="104" t="e">
        <f t="shared" si="342"/>
        <v>#VALUE!</v>
      </c>
      <c r="AJ1004" s="105" t="e">
        <f t="shared" si="335"/>
        <v>#VALUE!</v>
      </c>
      <c r="AK1004" s="103" t="e">
        <f t="shared" si="328"/>
        <v>#VALUE!</v>
      </c>
      <c r="AL1004" s="103" t="e">
        <f t="shared" si="336"/>
        <v>#VALUE!</v>
      </c>
      <c r="AN1004" t="str">
        <f>IF(OR(VLOOKUP(AE1004,Home!$C$8:$I$207,6,FALSE)="",VLOOKUP(AE1004,Home!$C$8:$I$207,7,FALSE)=""),"FEJL",Baggrundsark!AE1004)</f>
        <v>FEJL</v>
      </c>
      <c r="AO1004">
        <f>IF(VLOOKUP(AE1004,Home!$C$8:$N$207,12,FALSE)="Timelønnet",1,0)</f>
        <v>0</v>
      </c>
      <c r="AP1004">
        <f>SUM($AO$4:AO1004)*AO1004</f>
        <v>0</v>
      </c>
      <c r="AQ1004">
        <f t="shared" si="343"/>
        <v>1</v>
      </c>
      <c r="AR1004" t="str">
        <f t="shared" si="343"/>
        <v/>
      </c>
      <c r="AS1004" t="e">
        <f t="shared" si="337"/>
        <v>#VALUE!</v>
      </c>
      <c r="AT1004" s="45" t="e">
        <f t="shared" si="344"/>
        <v>#VALUE!</v>
      </c>
      <c r="AU1004">
        <f>VLOOKUP(AQ1004,Home!$C$8:$J$207,8,FALSE)</f>
        <v>0</v>
      </c>
    </row>
    <row r="1005" spans="1:47" x14ac:dyDescent="0.25">
      <c r="A1005" s="6">
        <f t="shared" si="329"/>
        <v>0</v>
      </c>
      <c r="B1005" s="6">
        <f t="shared" si="338"/>
        <v>0</v>
      </c>
      <c r="C1005" s="6" t="str">
        <f t="shared" si="330"/>
        <v/>
      </c>
      <c r="D1005" s="7">
        <f t="shared" si="331"/>
        <v>0</v>
      </c>
      <c r="E1005" s="7">
        <f t="shared" si="339"/>
        <v>0</v>
      </c>
      <c r="F1005" s="7" t="str">
        <f t="shared" si="332"/>
        <v/>
      </c>
      <c r="G1005" s="6">
        <f t="shared" si="333"/>
        <v>0</v>
      </c>
      <c r="H1005" s="6">
        <f t="shared" si="340"/>
        <v>0</v>
      </c>
      <c r="I1005" s="6" t="str">
        <f t="shared" si="341"/>
        <v/>
      </c>
      <c r="J1005" s="11">
        <v>1002</v>
      </c>
      <c r="K1005" s="11">
        <f>IF(IFERROR(VLOOKUP(J1005,Home!$A$8:$B$1048576,1,FALSE),0)=0,0,1)</f>
        <v>0</v>
      </c>
      <c r="L1005" s="129" t="e">
        <f>IF(VLOOKUP(O1005,Home!$C$8:$R$207,6,FALSE)="","",VLOOKUP(O1005,Home!$C$8:$R$207,6,FALSE))</f>
        <v>#N/A</v>
      </c>
      <c r="M1005" s="129" t="e">
        <f t="shared" si="326"/>
        <v>#N/A</v>
      </c>
      <c r="N1005" s="11">
        <f>SUM($K$4:K1005)</f>
        <v>200</v>
      </c>
      <c r="O1005" s="11" t="str">
        <f>IF(P1005="","",IF(IFERROR(VLOOKUP(N1005,Home!$C$8:$R$1048576,1,FALSE),"")=0,"",IFERROR(VLOOKUP(N1005,Home!$C$8:$R$1048576,1,FALSE),"")))</f>
        <v/>
      </c>
      <c r="P1005" s="11" t="str">
        <f>IF(IFERROR(VLOOKUP(W1005,Home!$C$8:$R$1048576,3,FALSE),"")=0,"",IFERROR(VLOOKUP(W1005,Home!$C$8:$R$1048576,3,FALSE),""))</f>
        <v/>
      </c>
      <c r="Q1005" s="11" t="str">
        <f t="shared" si="325"/>
        <v/>
      </c>
      <c r="R1005" s="130" t="e">
        <f>VLOOKUP(Q1005,'Baggrund til lister'!$G$4:$H$15,2,FALSE)</f>
        <v>#N/A</v>
      </c>
      <c r="S1005" s="11" t="str">
        <f t="shared" si="327"/>
        <v/>
      </c>
      <c r="T1005" s="11" t="str">
        <f>IF(IFERROR(VLOOKUP(N1005,Home!$C$8:$R$1048576,11,FALSE),"")=0,"",IFERROR(VLOOKUP(N1005,Home!$C$8:$R$1048576,11,FALSE),""))</f>
        <v/>
      </c>
      <c r="U1005" s="11" t="str">
        <f>IF(IFERROR(VLOOKUP(O1005,Home!$C$8:$R$1048576,12,FALSE),"")=0,"",IFERROR(VLOOKUP(O1005,Home!$C$8:$R$1048576,12,FALSE),""))</f>
        <v/>
      </c>
      <c r="V1005" s="11" t="str">
        <f>IF(IFERROR(VLOOKUP(O1005,Home!$C$8:$R$1048576,8,FALSE),"")=0,"",IFERROR(VLOOKUP(O1005,Home!$C$8:$R$1048576,8,FALSE),""))</f>
        <v/>
      </c>
      <c r="W1005" s="11" t="str">
        <f>IF(OR(VLOOKUP(N1005,Home!$C$7:$I$207,6,FALSE)="",VLOOKUP(N1005,Home!$C$7:$I$207,7,FALSE)=""),"FEJL",SUM(Baggrundsark!$K$4:K1005))</f>
        <v>FEJL</v>
      </c>
      <c r="Y1005">
        <v>1002</v>
      </c>
      <c r="Z1005" s="1"/>
      <c r="AC1005" s="44"/>
      <c r="AD1005">
        <f t="shared" si="334"/>
        <v>0</v>
      </c>
      <c r="AE1005">
        <f>SUM($AD$4:AD1005)</f>
        <v>1</v>
      </c>
      <c r="AF1005" s="103" t="str">
        <f>IFERROR(VLOOKUP(AN1005,Home!$C$8:$E$207,3,FALSE),"")</f>
        <v/>
      </c>
      <c r="AG1005" s="103" t="str">
        <f>IFERROR(VLOOKUP(AN1005,Home!$C$8:$E$207,2,FALSE),"")</f>
        <v/>
      </c>
      <c r="AH1005" s="104" t="str">
        <f>IF(VLOOKUP(AE1005,Home!$C$8:$I$207,6,FALSE)="","",VLOOKUP(AE1005,Home!$C$8:$I$207,6,FALSE))</f>
        <v/>
      </c>
      <c r="AI1005" s="104" t="e">
        <f t="shared" si="342"/>
        <v>#VALUE!</v>
      </c>
      <c r="AJ1005" s="105" t="e">
        <f t="shared" si="335"/>
        <v>#VALUE!</v>
      </c>
      <c r="AK1005" s="103" t="e">
        <f t="shared" si="328"/>
        <v>#VALUE!</v>
      </c>
      <c r="AL1005" s="103" t="e">
        <f t="shared" si="336"/>
        <v>#VALUE!</v>
      </c>
      <c r="AN1005" t="str">
        <f>IF(OR(VLOOKUP(AE1005,Home!$C$8:$I$207,6,FALSE)="",VLOOKUP(AE1005,Home!$C$8:$I$207,7,FALSE)=""),"FEJL",Baggrundsark!AE1005)</f>
        <v>FEJL</v>
      </c>
      <c r="AO1005">
        <f>IF(VLOOKUP(AE1005,Home!$C$8:$N$207,12,FALSE)="Timelønnet",1,0)</f>
        <v>0</v>
      </c>
      <c r="AP1005">
        <f>SUM($AO$4:AO1005)*AO1005</f>
        <v>0</v>
      </c>
      <c r="AQ1005">
        <f t="shared" si="343"/>
        <v>1</v>
      </c>
      <c r="AR1005" t="str">
        <f t="shared" si="343"/>
        <v/>
      </c>
      <c r="AS1005" t="e">
        <f t="shared" si="337"/>
        <v>#VALUE!</v>
      </c>
      <c r="AT1005" s="45" t="e">
        <f t="shared" si="344"/>
        <v>#VALUE!</v>
      </c>
      <c r="AU1005">
        <f>VLOOKUP(AQ1005,Home!$C$8:$J$207,8,FALSE)</f>
        <v>0</v>
      </c>
    </row>
    <row r="1006" spans="1:47" x14ac:dyDescent="0.25">
      <c r="A1006" s="6">
        <f t="shared" si="329"/>
        <v>0</v>
      </c>
      <c r="B1006" s="6">
        <f t="shared" si="338"/>
        <v>0</v>
      </c>
      <c r="C1006" s="6" t="str">
        <f t="shared" si="330"/>
        <v/>
      </c>
      <c r="D1006" s="7">
        <f t="shared" si="331"/>
        <v>0</v>
      </c>
      <c r="E1006" s="7">
        <f t="shared" si="339"/>
        <v>0</v>
      </c>
      <c r="F1006" s="7" t="str">
        <f t="shared" si="332"/>
        <v/>
      </c>
      <c r="G1006" s="6">
        <f t="shared" si="333"/>
        <v>0</v>
      </c>
      <c r="H1006" s="6">
        <f t="shared" si="340"/>
        <v>0</v>
      </c>
      <c r="I1006" s="6" t="str">
        <f t="shared" si="341"/>
        <v/>
      </c>
      <c r="J1006" s="11">
        <v>1003</v>
      </c>
      <c r="K1006" s="11">
        <f>IF(IFERROR(VLOOKUP(J1006,Home!$A$8:$B$1048576,1,FALSE),0)=0,0,1)</f>
        <v>0</v>
      </c>
      <c r="L1006" s="129" t="e">
        <f>IF(VLOOKUP(O1006,Home!$C$8:$R$207,6,FALSE)="","",VLOOKUP(O1006,Home!$C$8:$R$207,6,FALSE))</f>
        <v>#N/A</v>
      </c>
      <c r="M1006" s="129" t="e">
        <f t="shared" si="326"/>
        <v>#N/A</v>
      </c>
      <c r="N1006" s="11">
        <f>SUM($K$4:K1006)</f>
        <v>200</v>
      </c>
      <c r="O1006" s="11" t="str">
        <f>IF(P1006="","",IF(IFERROR(VLOOKUP(N1006,Home!$C$8:$R$1048576,1,FALSE),"")=0,"",IFERROR(VLOOKUP(N1006,Home!$C$8:$R$1048576,1,FALSE),"")))</f>
        <v/>
      </c>
      <c r="P1006" s="11" t="str">
        <f>IF(IFERROR(VLOOKUP(W1006,Home!$C$8:$R$1048576,3,FALSE),"")=0,"",IFERROR(VLOOKUP(W1006,Home!$C$8:$R$1048576,3,FALSE),""))</f>
        <v/>
      </c>
      <c r="Q1006" s="11" t="str">
        <f t="shared" si="325"/>
        <v/>
      </c>
      <c r="R1006" s="130" t="e">
        <f>VLOOKUP(Q1006,'Baggrund til lister'!$G$4:$H$15,2,FALSE)</f>
        <v>#N/A</v>
      </c>
      <c r="S1006" s="11" t="str">
        <f t="shared" si="327"/>
        <v/>
      </c>
      <c r="T1006" s="11" t="str">
        <f>IF(IFERROR(VLOOKUP(N1006,Home!$C$8:$R$1048576,11,FALSE),"")=0,"",IFERROR(VLOOKUP(N1006,Home!$C$8:$R$1048576,11,FALSE),""))</f>
        <v/>
      </c>
      <c r="U1006" s="11" t="str">
        <f>IF(IFERROR(VLOOKUP(O1006,Home!$C$8:$R$1048576,12,FALSE),"")=0,"",IFERROR(VLOOKUP(O1006,Home!$C$8:$R$1048576,12,FALSE),""))</f>
        <v/>
      </c>
      <c r="V1006" s="11" t="str">
        <f>IF(IFERROR(VLOOKUP(O1006,Home!$C$8:$R$1048576,8,FALSE),"")=0,"",IFERROR(VLOOKUP(O1006,Home!$C$8:$R$1048576,8,FALSE),""))</f>
        <v/>
      </c>
      <c r="W1006" s="11" t="str">
        <f>IF(OR(VLOOKUP(N1006,Home!$C$7:$I$207,6,FALSE)="",VLOOKUP(N1006,Home!$C$7:$I$207,7,FALSE)=""),"FEJL",SUM(Baggrundsark!$K$4:K1006))</f>
        <v>FEJL</v>
      </c>
      <c r="Y1006">
        <v>1003</v>
      </c>
      <c r="Z1006" s="1"/>
      <c r="AC1006" s="44"/>
      <c r="AD1006">
        <f t="shared" si="334"/>
        <v>0</v>
      </c>
      <c r="AE1006">
        <f>SUM($AD$4:AD1006)</f>
        <v>1</v>
      </c>
      <c r="AF1006" s="103" t="str">
        <f>IFERROR(VLOOKUP(AN1006,Home!$C$8:$E$207,3,FALSE),"")</f>
        <v/>
      </c>
      <c r="AG1006" s="103" t="str">
        <f>IFERROR(VLOOKUP(AN1006,Home!$C$8:$E$207,2,FALSE),"")</f>
        <v/>
      </c>
      <c r="AH1006" s="104" t="str">
        <f>IF(VLOOKUP(AE1006,Home!$C$8:$I$207,6,FALSE)="","",VLOOKUP(AE1006,Home!$C$8:$I$207,6,FALSE))</f>
        <v/>
      </c>
      <c r="AI1006" s="104" t="e">
        <f t="shared" si="342"/>
        <v>#VALUE!</v>
      </c>
      <c r="AJ1006" s="105" t="e">
        <f t="shared" si="335"/>
        <v>#VALUE!</v>
      </c>
      <c r="AK1006" s="103" t="e">
        <f t="shared" si="328"/>
        <v>#VALUE!</v>
      </c>
      <c r="AL1006" s="103" t="e">
        <f t="shared" si="336"/>
        <v>#VALUE!</v>
      </c>
      <c r="AN1006" t="str">
        <f>IF(OR(VLOOKUP(AE1006,Home!$C$8:$I$207,6,FALSE)="",VLOOKUP(AE1006,Home!$C$8:$I$207,7,FALSE)=""),"FEJL",Baggrundsark!AE1006)</f>
        <v>FEJL</v>
      </c>
      <c r="AO1006">
        <f>IF(VLOOKUP(AE1006,Home!$C$8:$N$207,12,FALSE)="Timelønnet",1,0)</f>
        <v>0</v>
      </c>
      <c r="AP1006">
        <f>SUM($AO$4:AO1006)*AO1006</f>
        <v>0</v>
      </c>
      <c r="AQ1006">
        <f t="shared" si="343"/>
        <v>1</v>
      </c>
      <c r="AR1006" t="str">
        <f t="shared" si="343"/>
        <v/>
      </c>
      <c r="AS1006" t="e">
        <f t="shared" si="337"/>
        <v>#VALUE!</v>
      </c>
      <c r="AT1006" s="45" t="e">
        <f t="shared" si="344"/>
        <v>#VALUE!</v>
      </c>
      <c r="AU1006">
        <f>VLOOKUP(AQ1006,Home!$C$8:$J$207,8,FALSE)</f>
        <v>0</v>
      </c>
    </row>
    <row r="1007" spans="1:47" x14ac:dyDescent="0.25">
      <c r="A1007" s="6">
        <f t="shared" si="329"/>
        <v>0</v>
      </c>
      <c r="B1007" s="6">
        <f t="shared" si="338"/>
        <v>0</v>
      </c>
      <c r="C1007" s="6" t="str">
        <f t="shared" si="330"/>
        <v/>
      </c>
      <c r="D1007" s="7">
        <f t="shared" si="331"/>
        <v>0</v>
      </c>
      <c r="E1007" s="7">
        <f t="shared" si="339"/>
        <v>0</v>
      </c>
      <c r="F1007" s="7" t="str">
        <f t="shared" si="332"/>
        <v/>
      </c>
      <c r="G1007" s="6">
        <f t="shared" si="333"/>
        <v>0</v>
      </c>
      <c r="H1007" s="6">
        <f t="shared" si="340"/>
        <v>0</v>
      </c>
      <c r="I1007" s="6" t="str">
        <f t="shared" si="341"/>
        <v/>
      </c>
      <c r="J1007" s="11">
        <v>1004</v>
      </c>
      <c r="K1007" s="11">
        <f>IF(IFERROR(VLOOKUP(J1007,Home!$A$8:$B$1048576,1,FALSE),0)=0,0,1)</f>
        <v>0</v>
      </c>
      <c r="L1007" s="129" t="e">
        <f>IF(VLOOKUP(O1007,Home!$C$8:$R$207,6,FALSE)="","",VLOOKUP(O1007,Home!$C$8:$R$207,6,FALSE))</f>
        <v>#N/A</v>
      </c>
      <c r="M1007" s="129" t="e">
        <f t="shared" si="326"/>
        <v>#N/A</v>
      </c>
      <c r="N1007" s="11">
        <f>SUM($K$4:K1007)</f>
        <v>200</v>
      </c>
      <c r="O1007" s="11" t="str">
        <f>IF(P1007="","",IF(IFERROR(VLOOKUP(N1007,Home!$C$8:$R$1048576,1,FALSE),"")=0,"",IFERROR(VLOOKUP(N1007,Home!$C$8:$R$1048576,1,FALSE),"")))</f>
        <v/>
      </c>
      <c r="P1007" s="11" t="str">
        <f>IF(IFERROR(VLOOKUP(W1007,Home!$C$8:$R$1048576,3,FALSE),"")=0,"",IFERROR(VLOOKUP(W1007,Home!$C$8:$R$1048576,3,FALSE),""))</f>
        <v/>
      </c>
      <c r="Q1007" s="11" t="str">
        <f t="shared" si="325"/>
        <v/>
      </c>
      <c r="R1007" s="130" t="e">
        <f>VLOOKUP(Q1007,'Baggrund til lister'!$G$4:$H$15,2,FALSE)</f>
        <v>#N/A</v>
      </c>
      <c r="S1007" s="11" t="str">
        <f t="shared" si="327"/>
        <v/>
      </c>
      <c r="T1007" s="11" t="str">
        <f>IF(IFERROR(VLOOKUP(N1007,Home!$C$8:$R$1048576,11,FALSE),"")=0,"",IFERROR(VLOOKUP(N1007,Home!$C$8:$R$1048576,11,FALSE),""))</f>
        <v/>
      </c>
      <c r="U1007" s="11" t="str">
        <f>IF(IFERROR(VLOOKUP(O1007,Home!$C$8:$R$1048576,12,FALSE),"")=0,"",IFERROR(VLOOKUP(O1007,Home!$C$8:$R$1048576,12,FALSE),""))</f>
        <v/>
      </c>
      <c r="V1007" s="11" t="str">
        <f>IF(IFERROR(VLOOKUP(O1007,Home!$C$8:$R$1048576,8,FALSE),"")=0,"",IFERROR(VLOOKUP(O1007,Home!$C$8:$R$1048576,8,FALSE),""))</f>
        <v/>
      </c>
      <c r="W1007" s="11" t="str">
        <f>IF(OR(VLOOKUP(N1007,Home!$C$7:$I$207,6,FALSE)="",VLOOKUP(N1007,Home!$C$7:$I$207,7,FALSE)=""),"FEJL",SUM(Baggrundsark!$K$4:K1007))</f>
        <v>FEJL</v>
      </c>
      <c r="Y1007">
        <v>1004</v>
      </c>
      <c r="Z1007" s="1"/>
      <c r="AC1007" s="44"/>
      <c r="AD1007">
        <f t="shared" si="334"/>
        <v>0</v>
      </c>
      <c r="AE1007">
        <f>SUM($AD$4:AD1007)</f>
        <v>1</v>
      </c>
      <c r="AF1007" s="103" t="str">
        <f>IFERROR(VLOOKUP(AN1007,Home!$C$8:$E$207,3,FALSE),"")</f>
        <v/>
      </c>
      <c r="AG1007" s="103" t="str">
        <f>IFERROR(VLOOKUP(AN1007,Home!$C$8:$E$207,2,FALSE),"")</f>
        <v/>
      </c>
      <c r="AH1007" s="104" t="str">
        <f>IF(VLOOKUP(AE1007,Home!$C$8:$I$207,6,FALSE)="","",VLOOKUP(AE1007,Home!$C$8:$I$207,6,FALSE))</f>
        <v/>
      </c>
      <c r="AI1007" s="104" t="e">
        <f t="shared" si="342"/>
        <v>#VALUE!</v>
      </c>
      <c r="AJ1007" s="105" t="e">
        <f t="shared" si="335"/>
        <v>#VALUE!</v>
      </c>
      <c r="AK1007" s="103" t="e">
        <f t="shared" si="328"/>
        <v>#VALUE!</v>
      </c>
      <c r="AL1007" s="103" t="e">
        <f t="shared" si="336"/>
        <v>#VALUE!</v>
      </c>
      <c r="AN1007" t="str">
        <f>IF(OR(VLOOKUP(AE1007,Home!$C$8:$I$207,6,FALSE)="",VLOOKUP(AE1007,Home!$C$8:$I$207,7,FALSE)=""),"FEJL",Baggrundsark!AE1007)</f>
        <v>FEJL</v>
      </c>
      <c r="AO1007">
        <f>IF(VLOOKUP(AE1007,Home!$C$8:$N$207,12,FALSE)="Timelønnet",1,0)</f>
        <v>0</v>
      </c>
      <c r="AP1007">
        <f>SUM($AO$4:AO1007)*AO1007</f>
        <v>0</v>
      </c>
      <c r="AQ1007">
        <f t="shared" si="343"/>
        <v>1</v>
      </c>
      <c r="AR1007" t="str">
        <f t="shared" si="343"/>
        <v/>
      </c>
      <c r="AS1007" t="e">
        <f t="shared" si="337"/>
        <v>#VALUE!</v>
      </c>
      <c r="AT1007" s="45" t="e">
        <f t="shared" si="344"/>
        <v>#VALUE!</v>
      </c>
      <c r="AU1007">
        <f>VLOOKUP(AQ1007,Home!$C$8:$J$207,8,FALSE)</f>
        <v>0</v>
      </c>
    </row>
    <row r="1008" spans="1:47" x14ac:dyDescent="0.25">
      <c r="A1008" s="6">
        <f t="shared" si="329"/>
        <v>0</v>
      </c>
      <c r="B1008" s="6">
        <f t="shared" si="338"/>
        <v>0</v>
      </c>
      <c r="C1008" s="6" t="str">
        <f t="shared" si="330"/>
        <v/>
      </c>
      <c r="D1008" s="7">
        <f t="shared" si="331"/>
        <v>0</v>
      </c>
      <c r="E1008" s="7">
        <f t="shared" si="339"/>
        <v>0</v>
      </c>
      <c r="F1008" s="7" t="str">
        <f t="shared" si="332"/>
        <v/>
      </c>
      <c r="G1008" s="6">
        <f t="shared" si="333"/>
        <v>0</v>
      </c>
      <c r="H1008" s="6">
        <f t="shared" si="340"/>
        <v>0</v>
      </c>
      <c r="I1008" s="6" t="str">
        <f t="shared" si="341"/>
        <v/>
      </c>
      <c r="J1008" s="11">
        <v>1005</v>
      </c>
      <c r="K1008" s="11">
        <f>IF(IFERROR(VLOOKUP(J1008,Home!$A$8:$B$1048576,1,FALSE),0)=0,0,1)</f>
        <v>0</v>
      </c>
      <c r="L1008" s="129" t="e">
        <f>IF(VLOOKUP(O1008,Home!$C$8:$R$207,6,FALSE)="","",VLOOKUP(O1008,Home!$C$8:$R$207,6,FALSE))</f>
        <v>#N/A</v>
      </c>
      <c r="M1008" s="129" t="e">
        <f t="shared" si="326"/>
        <v>#N/A</v>
      </c>
      <c r="N1008" s="11">
        <f>SUM($K$4:K1008)</f>
        <v>200</v>
      </c>
      <c r="O1008" s="11" t="str">
        <f>IF(P1008="","",IF(IFERROR(VLOOKUP(N1008,Home!$C$8:$R$1048576,1,FALSE),"")=0,"",IFERROR(VLOOKUP(N1008,Home!$C$8:$R$1048576,1,FALSE),"")))</f>
        <v/>
      </c>
      <c r="P1008" s="11" t="str">
        <f>IF(IFERROR(VLOOKUP(W1008,Home!$C$8:$R$1048576,3,FALSE),"")=0,"",IFERROR(VLOOKUP(W1008,Home!$C$8:$R$1048576,3,FALSE),""))</f>
        <v/>
      </c>
      <c r="Q1008" s="11" t="str">
        <f t="shared" si="325"/>
        <v/>
      </c>
      <c r="R1008" s="130" t="e">
        <f>VLOOKUP(Q1008,'Baggrund til lister'!$G$4:$H$15,2,FALSE)</f>
        <v>#N/A</v>
      </c>
      <c r="S1008" s="11" t="str">
        <f t="shared" si="327"/>
        <v/>
      </c>
      <c r="T1008" s="11" t="str">
        <f>IF(IFERROR(VLOOKUP(N1008,Home!$C$8:$R$1048576,11,FALSE),"")=0,"",IFERROR(VLOOKUP(N1008,Home!$C$8:$R$1048576,11,FALSE),""))</f>
        <v/>
      </c>
      <c r="U1008" s="11" t="str">
        <f>IF(IFERROR(VLOOKUP(O1008,Home!$C$8:$R$1048576,12,FALSE),"")=0,"",IFERROR(VLOOKUP(O1008,Home!$C$8:$R$1048576,12,FALSE),""))</f>
        <v/>
      </c>
      <c r="V1008" s="11" t="str">
        <f>IF(IFERROR(VLOOKUP(O1008,Home!$C$8:$R$1048576,8,FALSE),"")=0,"",IFERROR(VLOOKUP(O1008,Home!$C$8:$R$1048576,8,FALSE),""))</f>
        <v/>
      </c>
      <c r="W1008" s="11" t="str">
        <f>IF(OR(VLOOKUP(N1008,Home!$C$7:$I$207,6,FALSE)="",VLOOKUP(N1008,Home!$C$7:$I$207,7,FALSE)=""),"FEJL",SUM(Baggrundsark!$K$4:K1008))</f>
        <v>FEJL</v>
      </c>
      <c r="Y1008">
        <v>1005</v>
      </c>
      <c r="Z1008" s="1"/>
      <c r="AC1008" s="44"/>
      <c r="AD1008">
        <f t="shared" si="334"/>
        <v>0</v>
      </c>
      <c r="AE1008">
        <f>SUM($AD$4:AD1008)</f>
        <v>1</v>
      </c>
      <c r="AF1008" s="103" t="str">
        <f>IFERROR(VLOOKUP(AN1008,Home!$C$8:$E$207,3,FALSE),"")</f>
        <v/>
      </c>
      <c r="AG1008" s="103" t="str">
        <f>IFERROR(VLOOKUP(AN1008,Home!$C$8:$E$207,2,FALSE),"")</f>
        <v/>
      </c>
      <c r="AH1008" s="104" t="str">
        <f>IF(VLOOKUP(AE1008,Home!$C$8:$I$207,6,FALSE)="","",VLOOKUP(AE1008,Home!$C$8:$I$207,6,FALSE))</f>
        <v/>
      </c>
      <c r="AI1008" s="104" t="e">
        <f t="shared" si="342"/>
        <v>#VALUE!</v>
      </c>
      <c r="AJ1008" s="105" t="e">
        <f t="shared" si="335"/>
        <v>#VALUE!</v>
      </c>
      <c r="AK1008" s="103" t="e">
        <f t="shared" si="328"/>
        <v>#VALUE!</v>
      </c>
      <c r="AL1008" s="103" t="e">
        <f t="shared" si="336"/>
        <v>#VALUE!</v>
      </c>
      <c r="AN1008" t="str">
        <f>IF(OR(VLOOKUP(AE1008,Home!$C$8:$I$207,6,FALSE)="",VLOOKUP(AE1008,Home!$C$8:$I$207,7,FALSE)=""),"FEJL",Baggrundsark!AE1008)</f>
        <v>FEJL</v>
      </c>
      <c r="AO1008">
        <f>IF(VLOOKUP(AE1008,Home!$C$8:$N$207,12,FALSE)="Timelønnet",1,0)</f>
        <v>0</v>
      </c>
      <c r="AP1008">
        <f>SUM($AO$4:AO1008)*AO1008</f>
        <v>0</v>
      </c>
      <c r="AQ1008">
        <f t="shared" si="343"/>
        <v>1</v>
      </c>
      <c r="AR1008" t="str">
        <f t="shared" si="343"/>
        <v/>
      </c>
      <c r="AS1008" t="e">
        <f t="shared" si="337"/>
        <v>#VALUE!</v>
      </c>
      <c r="AT1008" s="45" t="e">
        <f t="shared" si="344"/>
        <v>#VALUE!</v>
      </c>
      <c r="AU1008">
        <f>VLOOKUP(AQ1008,Home!$C$8:$J$207,8,FALSE)</f>
        <v>0</v>
      </c>
    </row>
    <row r="1009" spans="1:47" x14ac:dyDescent="0.25">
      <c r="A1009" s="6">
        <f t="shared" si="329"/>
        <v>0</v>
      </c>
      <c r="B1009" s="6">
        <f t="shared" si="338"/>
        <v>0</v>
      </c>
      <c r="C1009" s="6" t="str">
        <f t="shared" si="330"/>
        <v/>
      </c>
      <c r="D1009" s="7">
        <f t="shared" si="331"/>
        <v>0</v>
      </c>
      <c r="E1009" s="7">
        <f t="shared" si="339"/>
        <v>0</v>
      </c>
      <c r="F1009" s="7" t="str">
        <f t="shared" si="332"/>
        <v/>
      </c>
      <c r="G1009" s="6">
        <f t="shared" si="333"/>
        <v>0</v>
      </c>
      <c r="H1009" s="6">
        <f t="shared" si="340"/>
        <v>0</v>
      </c>
      <c r="I1009" s="6" t="str">
        <f t="shared" si="341"/>
        <v/>
      </c>
      <c r="J1009" s="11">
        <v>1006</v>
      </c>
      <c r="K1009" s="11">
        <f>IF(IFERROR(VLOOKUP(J1009,Home!$A$8:$B$1048576,1,FALSE),0)=0,0,1)</f>
        <v>0</v>
      </c>
      <c r="L1009" s="129" t="e">
        <f>IF(VLOOKUP(O1009,Home!$C$8:$R$207,6,FALSE)="","",VLOOKUP(O1009,Home!$C$8:$R$207,6,FALSE))</f>
        <v>#N/A</v>
      </c>
      <c r="M1009" s="129" t="e">
        <f t="shared" si="326"/>
        <v>#N/A</v>
      </c>
      <c r="N1009" s="11">
        <f>SUM($K$4:K1009)</f>
        <v>200</v>
      </c>
      <c r="O1009" s="11" t="str">
        <f>IF(P1009="","",IF(IFERROR(VLOOKUP(N1009,Home!$C$8:$R$1048576,1,FALSE),"")=0,"",IFERROR(VLOOKUP(N1009,Home!$C$8:$R$1048576,1,FALSE),"")))</f>
        <v/>
      </c>
      <c r="P1009" s="11" t="str">
        <f>IF(IFERROR(VLOOKUP(W1009,Home!$C$8:$R$1048576,3,FALSE),"")=0,"",IFERROR(VLOOKUP(W1009,Home!$C$8:$R$1048576,3,FALSE),""))</f>
        <v/>
      </c>
      <c r="Q1009" s="11" t="str">
        <f t="shared" si="325"/>
        <v/>
      </c>
      <c r="R1009" s="130" t="e">
        <f>VLOOKUP(Q1009,'Baggrund til lister'!$G$4:$H$15,2,FALSE)</f>
        <v>#N/A</v>
      </c>
      <c r="S1009" s="11" t="str">
        <f t="shared" si="327"/>
        <v/>
      </c>
      <c r="T1009" s="11" t="str">
        <f>IF(IFERROR(VLOOKUP(N1009,Home!$C$8:$R$1048576,11,FALSE),"")=0,"",IFERROR(VLOOKUP(N1009,Home!$C$8:$R$1048576,11,FALSE),""))</f>
        <v/>
      </c>
      <c r="U1009" s="11" t="str">
        <f>IF(IFERROR(VLOOKUP(O1009,Home!$C$8:$R$1048576,12,FALSE),"")=0,"",IFERROR(VLOOKUP(O1009,Home!$C$8:$R$1048576,12,FALSE),""))</f>
        <v/>
      </c>
      <c r="V1009" s="11" t="str">
        <f>IF(IFERROR(VLOOKUP(O1009,Home!$C$8:$R$1048576,8,FALSE),"")=0,"",IFERROR(VLOOKUP(O1009,Home!$C$8:$R$1048576,8,FALSE),""))</f>
        <v/>
      </c>
      <c r="W1009" s="11" t="str">
        <f>IF(OR(VLOOKUP(N1009,Home!$C$7:$I$207,6,FALSE)="",VLOOKUP(N1009,Home!$C$7:$I$207,7,FALSE)=""),"FEJL",SUM(Baggrundsark!$K$4:K1009))</f>
        <v>FEJL</v>
      </c>
      <c r="Y1009">
        <v>1006</v>
      </c>
      <c r="Z1009" s="1"/>
      <c r="AC1009" s="44"/>
      <c r="AD1009">
        <f t="shared" si="334"/>
        <v>0</v>
      </c>
      <c r="AE1009">
        <f>SUM($AD$4:AD1009)</f>
        <v>1</v>
      </c>
      <c r="AF1009" s="103" t="str">
        <f>IFERROR(VLOOKUP(AN1009,Home!$C$8:$E$207,3,FALSE),"")</f>
        <v/>
      </c>
      <c r="AG1009" s="103" t="str">
        <f>IFERROR(VLOOKUP(AN1009,Home!$C$8:$E$207,2,FALSE),"")</f>
        <v/>
      </c>
      <c r="AH1009" s="104" t="str">
        <f>IF(VLOOKUP(AE1009,Home!$C$8:$I$207,6,FALSE)="","",VLOOKUP(AE1009,Home!$C$8:$I$207,6,FALSE))</f>
        <v/>
      </c>
      <c r="AI1009" s="104" t="e">
        <f t="shared" si="342"/>
        <v>#VALUE!</v>
      </c>
      <c r="AJ1009" s="105" t="e">
        <f t="shared" si="335"/>
        <v>#VALUE!</v>
      </c>
      <c r="AK1009" s="103" t="e">
        <f t="shared" si="328"/>
        <v>#VALUE!</v>
      </c>
      <c r="AL1009" s="103" t="e">
        <f t="shared" si="336"/>
        <v>#VALUE!</v>
      </c>
      <c r="AN1009" t="str">
        <f>IF(OR(VLOOKUP(AE1009,Home!$C$8:$I$207,6,FALSE)="",VLOOKUP(AE1009,Home!$C$8:$I$207,7,FALSE)=""),"FEJL",Baggrundsark!AE1009)</f>
        <v>FEJL</v>
      </c>
      <c r="AO1009">
        <f>IF(VLOOKUP(AE1009,Home!$C$8:$N$207,12,FALSE)="Timelønnet",1,0)</f>
        <v>0</v>
      </c>
      <c r="AP1009">
        <f>SUM($AO$4:AO1009)*AO1009</f>
        <v>0</v>
      </c>
      <c r="AQ1009">
        <f t="shared" si="343"/>
        <v>1</v>
      </c>
      <c r="AR1009" t="str">
        <f t="shared" si="343"/>
        <v/>
      </c>
      <c r="AS1009" t="e">
        <f t="shared" si="337"/>
        <v>#VALUE!</v>
      </c>
      <c r="AT1009" s="45" t="e">
        <f t="shared" si="344"/>
        <v>#VALUE!</v>
      </c>
      <c r="AU1009">
        <f>VLOOKUP(AQ1009,Home!$C$8:$J$207,8,FALSE)</f>
        <v>0</v>
      </c>
    </row>
    <row r="1010" spans="1:47" x14ac:dyDescent="0.25">
      <c r="A1010" s="6">
        <f t="shared" si="329"/>
        <v>0</v>
      </c>
      <c r="B1010" s="6">
        <f t="shared" si="338"/>
        <v>0</v>
      </c>
      <c r="C1010" s="6" t="str">
        <f t="shared" si="330"/>
        <v/>
      </c>
      <c r="D1010" s="7">
        <f t="shared" si="331"/>
        <v>0</v>
      </c>
      <c r="E1010" s="7">
        <f t="shared" si="339"/>
        <v>0</v>
      </c>
      <c r="F1010" s="7" t="str">
        <f t="shared" si="332"/>
        <v/>
      </c>
      <c r="G1010" s="6">
        <f t="shared" si="333"/>
        <v>0</v>
      </c>
      <c r="H1010" s="6">
        <f t="shared" si="340"/>
        <v>0</v>
      </c>
      <c r="I1010" s="6" t="str">
        <f t="shared" si="341"/>
        <v/>
      </c>
      <c r="J1010" s="11">
        <v>1007</v>
      </c>
      <c r="K1010" s="11">
        <f>IF(IFERROR(VLOOKUP(J1010,Home!$A$8:$B$1048576,1,FALSE),0)=0,0,1)</f>
        <v>0</v>
      </c>
      <c r="L1010" s="129" t="e">
        <f>IF(VLOOKUP(O1010,Home!$C$8:$R$207,6,FALSE)="","",VLOOKUP(O1010,Home!$C$8:$R$207,6,FALSE))</f>
        <v>#N/A</v>
      </c>
      <c r="M1010" s="129" t="e">
        <f t="shared" si="326"/>
        <v>#N/A</v>
      </c>
      <c r="N1010" s="11">
        <f>SUM($K$4:K1010)</f>
        <v>200</v>
      </c>
      <c r="O1010" s="11" t="str">
        <f>IF(P1010="","",IF(IFERROR(VLOOKUP(N1010,Home!$C$8:$R$1048576,1,FALSE),"")=0,"",IFERROR(VLOOKUP(N1010,Home!$C$8:$R$1048576,1,FALSE),"")))</f>
        <v/>
      </c>
      <c r="P1010" s="11" t="str">
        <f>IF(IFERROR(VLOOKUP(W1010,Home!$C$8:$R$1048576,3,FALSE),"")=0,"",IFERROR(VLOOKUP(W1010,Home!$C$8:$R$1048576,3,FALSE),""))</f>
        <v/>
      </c>
      <c r="Q1010" s="11" t="str">
        <f t="shared" si="325"/>
        <v/>
      </c>
      <c r="R1010" s="130" t="e">
        <f>VLOOKUP(Q1010,'Baggrund til lister'!$G$4:$H$15,2,FALSE)</f>
        <v>#N/A</v>
      </c>
      <c r="S1010" s="11" t="str">
        <f t="shared" si="327"/>
        <v/>
      </c>
      <c r="T1010" s="11" t="str">
        <f>IF(IFERROR(VLOOKUP(N1010,Home!$C$8:$R$1048576,11,FALSE),"")=0,"",IFERROR(VLOOKUP(N1010,Home!$C$8:$R$1048576,11,FALSE),""))</f>
        <v/>
      </c>
      <c r="U1010" s="11" t="str">
        <f>IF(IFERROR(VLOOKUP(O1010,Home!$C$8:$R$1048576,12,FALSE),"")=0,"",IFERROR(VLOOKUP(O1010,Home!$C$8:$R$1048576,12,FALSE),""))</f>
        <v/>
      </c>
      <c r="V1010" s="11" t="str">
        <f>IF(IFERROR(VLOOKUP(O1010,Home!$C$8:$R$1048576,8,FALSE),"")=0,"",IFERROR(VLOOKUP(O1010,Home!$C$8:$R$1048576,8,FALSE),""))</f>
        <v/>
      </c>
      <c r="W1010" s="11" t="str">
        <f>IF(OR(VLOOKUP(N1010,Home!$C$7:$I$207,6,FALSE)="",VLOOKUP(N1010,Home!$C$7:$I$207,7,FALSE)=""),"FEJL",SUM(Baggrundsark!$K$4:K1010))</f>
        <v>FEJL</v>
      </c>
      <c r="Y1010">
        <v>1007</v>
      </c>
      <c r="Z1010" s="1"/>
      <c r="AC1010" s="44"/>
      <c r="AD1010">
        <f t="shared" si="334"/>
        <v>0</v>
      </c>
      <c r="AE1010">
        <f>SUM($AD$4:AD1010)</f>
        <v>1</v>
      </c>
      <c r="AF1010" s="103" t="str">
        <f>IFERROR(VLOOKUP(AN1010,Home!$C$8:$E$207,3,FALSE),"")</f>
        <v/>
      </c>
      <c r="AG1010" s="103" t="str">
        <f>IFERROR(VLOOKUP(AN1010,Home!$C$8:$E$207,2,FALSE),"")</f>
        <v/>
      </c>
      <c r="AH1010" s="104" t="str">
        <f>IF(VLOOKUP(AE1010,Home!$C$8:$I$207,6,FALSE)="","",VLOOKUP(AE1010,Home!$C$8:$I$207,6,FALSE))</f>
        <v/>
      </c>
      <c r="AI1010" s="104" t="e">
        <f t="shared" si="342"/>
        <v>#VALUE!</v>
      </c>
      <c r="AJ1010" s="105" t="e">
        <f t="shared" si="335"/>
        <v>#VALUE!</v>
      </c>
      <c r="AK1010" s="103" t="e">
        <f t="shared" si="328"/>
        <v>#VALUE!</v>
      </c>
      <c r="AL1010" s="103" t="e">
        <f t="shared" si="336"/>
        <v>#VALUE!</v>
      </c>
      <c r="AN1010" t="str">
        <f>IF(OR(VLOOKUP(AE1010,Home!$C$8:$I$207,6,FALSE)="",VLOOKUP(AE1010,Home!$C$8:$I$207,7,FALSE)=""),"FEJL",Baggrundsark!AE1010)</f>
        <v>FEJL</v>
      </c>
      <c r="AO1010">
        <f>IF(VLOOKUP(AE1010,Home!$C$8:$N$207,12,FALSE)="Timelønnet",1,0)</f>
        <v>0</v>
      </c>
      <c r="AP1010">
        <f>SUM($AO$4:AO1010)*AO1010</f>
        <v>0</v>
      </c>
      <c r="AQ1010">
        <f t="shared" si="343"/>
        <v>1</v>
      </c>
      <c r="AR1010" t="str">
        <f t="shared" si="343"/>
        <v/>
      </c>
      <c r="AS1010" t="e">
        <f t="shared" si="337"/>
        <v>#VALUE!</v>
      </c>
      <c r="AT1010" s="45" t="e">
        <f t="shared" si="344"/>
        <v>#VALUE!</v>
      </c>
      <c r="AU1010">
        <f>VLOOKUP(AQ1010,Home!$C$8:$J$207,8,FALSE)</f>
        <v>0</v>
      </c>
    </row>
    <row r="1011" spans="1:47" x14ac:dyDescent="0.25">
      <c r="A1011" s="6">
        <f t="shared" si="329"/>
        <v>0</v>
      </c>
      <c r="B1011" s="6">
        <f t="shared" si="338"/>
        <v>0</v>
      </c>
      <c r="C1011" s="6" t="str">
        <f t="shared" si="330"/>
        <v/>
      </c>
      <c r="D1011" s="7">
        <f t="shared" si="331"/>
        <v>0</v>
      </c>
      <c r="E1011" s="7">
        <f t="shared" si="339"/>
        <v>0</v>
      </c>
      <c r="F1011" s="7" t="str">
        <f t="shared" si="332"/>
        <v/>
      </c>
      <c r="G1011" s="6">
        <f t="shared" si="333"/>
        <v>0</v>
      </c>
      <c r="H1011" s="6">
        <f t="shared" si="340"/>
        <v>0</v>
      </c>
      <c r="I1011" s="6" t="str">
        <f t="shared" si="341"/>
        <v/>
      </c>
      <c r="J1011" s="11">
        <v>1008</v>
      </c>
      <c r="K1011" s="11">
        <f>IF(IFERROR(VLOOKUP(J1011,Home!$A$8:$B$1048576,1,FALSE),0)=0,0,1)</f>
        <v>0</v>
      </c>
      <c r="L1011" s="129" t="e">
        <f>IF(VLOOKUP(O1011,Home!$C$8:$R$207,6,FALSE)="","",VLOOKUP(O1011,Home!$C$8:$R$207,6,FALSE))</f>
        <v>#N/A</v>
      </c>
      <c r="M1011" s="129" t="e">
        <f t="shared" si="326"/>
        <v>#N/A</v>
      </c>
      <c r="N1011" s="11">
        <f>SUM($K$4:K1011)</f>
        <v>200</v>
      </c>
      <c r="O1011" s="11" t="str">
        <f>IF(P1011="","",IF(IFERROR(VLOOKUP(N1011,Home!$C$8:$R$1048576,1,FALSE),"")=0,"",IFERROR(VLOOKUP(N1011,Home!$C$8:$R$1048576,1,FALSE),"")))</f>
        <v/>
      </c>
      <c r="P1011" s="11" t="str">
        <f>IF(IFERROR(VLOOKUP(W1011,Home!$C$8:$R$1048576,3,FALSE),"")=0,"",IFERROR(VLOOKUP(W1011,Home!$C$8:$R$1048576,3,FALSE),""))</f>
        <v/>
      </c>
      <c r="Q1011" s="11" t="str">
        <f t="shared" si="325"/>
        <v/>
      </c>
      <c r="R1011" s="130" t="e">
        <f>VLOOKUP(Q1011,'Baggrund til lister'!$G$4:$H$15,2,FALSE)</f>
        <v>#N/A</v>
      </c>
      <c r="S1011" s="11" t="str">
        <f t="shared" si="327"/>
        <v/>
      </c>
      <c r="T1011" s="11" t="str">
        <f>IF(IFERROR(VLOOKUP(N1011,Home!$C$8:$R$1048576,11,FALSE),"")=0,"",IFERROR(VLOOKUP(N1011,Home!$C$8:$R$1048576,11,FALSE),""))</f>
        <v/>
      </c>
      <c r="U1011" s="11" t="str">
        <f>IF(IFERROR(VLOOKUP(O1011,Home!$C$8:$R$1048576,12,FALSE),"")=0,"",IFERROR(VLOOKUP(O1011,Home!$C$8:$R$1048576,12,FALSE),""))</f>
        <v/>
      </c>
      <c r="V1011" s="11" t="str">
        <f>IF(IFERROR(VLOOKUP(O1011,Home!$C$8:$R$1048576,8,FALSE),"")=0,"",IFERROR(VLOOKUP(O1011,Home!$C$8:$R$1048576,8,FALSE),""))</f>
        <v/>
      </c>
      <c r="W1011" s="11" t="str">
        <f>IF(OR(VLOOKUP(N1011,Home!$C$7:$I$207,6,FALSE)="",VLOOKUP(N1011,Home!$C$7:$I$207,7,FALSE)=""),"FEJL",SUM(Baggrundsark!$K$4:K1011))</f>
        <v>FEJL</v>
      </c>
      <c r="Y1011">
        <v>1008</v>
      </c>
      <c r="Z1011" s="1"/>
      <c r="AC1011" s="44"/>
      <c r="AD1011">
        <f t="shared" si="334"/>
        <v>0</v>
      </c>
      <c r="AE1011">
        <f>SUM($AD$4:AD1011)</f>
        <v>1</v>
      </c>
      <c r="AF1011" s="103" t="str">
        <f>IFERROR(VLOOKUP(AN1011,Home!$C$8:$E$207,3,FALSE),"")</f>
        <v/>
      </c>
      <c r="AG1011" s="103" t="str">
        <f>IFERROR(VLOOKUP(AN1011,Home!$C$8:$E$207,2,FALSE),"")</f>
        <v/>
      </c>
      <c r="AH1011" s="104" t="str">
        <f>IF(VLOOKUP(AE1011,Home!$C$8:$I$207,6,FALSE)="","",VLOOKUP(AE1011,Home!$C$8:$I$207,6,FALSE))</f>
        <v/>
      </c>
      <c r="AI1011" s="104" t="e">
        <f t="shared" si="342"/>
        <v>#VALUE!</v>
      </c>
      <c r="AJ1011" s="105" t="e">
        <f t="shared" si="335"/>
        <v>#VALUE!</v>
      </c>
      <c r="AK1011" s="103" t="e">
        <f t="shared" si="328"/>
        <v>#VALUE!</v>
      </c>
      <c r="AL1011" s="103" t="e">
        <f t="shared" si="336"/>
        <v>#VALUE!</v>
      </c>
      <c r="AN1011" t="str">
        <f>IF(OR(VLOOKUP(AE1011,Home!$C$8:$I$207,6,FALSE)="",VLOOKUP(AE1011,Home!$C$8:$I$207,7,FALSE)=""),"FEJL",Baggrundsark!AE1011)</f>
        <v>FEJL</v>
      </c>
      <c r="AO1011">
        <f>IF(VLOOKUP(AE1011,Home!$C$8:$N$207,12,FALSE)="Timelønnet",1,0)</f>
        <v>0</v>
      </c>
      <c r="AP1011">
        <f>SUM($AO$4:AO1011)*AO1011</f>
        <v>0</v>
      </c>
      <c r="AQ1011">
        <f t="shared" si="343"/>
        <v>1</v>
      </c>
      <c r="AR1011" t="str">
        <f t="shared" si="343"/>
        <v/>
      </c>
      <c r="AS1011" t="e">
        <f t="shared" si="337"/>
        <v>#VALUE!</v>
      </c>
      <c r="AT1011" s="45" t="e">
        <f t="shared" si="344"/>
        <v>#VALUE!</v>
      </c>
      <c r="AU1011">
        <f>VLOOKUP(AQ1011,Home!$C$8:$J$207,8,FALSE)</f>
        <v>0</v>
      </c>
    </row>
    <row r="1012" spans="1:47" x14ac:dyDescent="0.25">
      <c r="A1012" s="6">
        <f t="shared" si="329"/>
        <v>0</v>
      </c>
      <c r="B1012" s="6">
        <f t="shared" si="338"/>
        <v>0</v>
      </c>
      <c r="C1012" s="6" t="str">
        <f t="shared" si="330"/>
        <v/>
      </c>
      <c r="D1012" s="7">
        <f t="shared" si="331"/>
        <v>0</v>
      </c>
      <c r="E1012" s="7">
        <f t="shared" si="339"/>
        <v>0</v>
      </c>
      <c r="F1012" s="7" t="str">
        <f t="shared" si="332"/>
        <v/>
      </c>
      <c r="G1012" s="6">
        <f t="shared" si="333"/>
        <v>0</v>
      </c>
      <c r="H1012" s="6">
        <f t="shared" si="340"/>
        <v>0</v>
      </c>
      <c r="I1012" s="6" t="str">
        <f t="shared" si="341"/>
        <v/>
      </c>
      <c r="J1012" s="11">
        <v>1009</v>
      </c>
      <c r="K1012" s="11">
        <f>IF(IFERROR(VLOOKUP(J1012,Home!$A$8:$B$1048576,1,FALSE),0)=0,0,1)</f>
        <v>0</v>
      </c>
      <c r="L1012" s="129" t="e">
        <f>IF(VLOOKUP(O1012,Home!$C$8:$R$207,6,FALSE)="","",VLOOKUP(O1012,Home!$C$8:$R$207,6,FALSE))</f>
        <v>#N/A</v>
      </c>
      <c r="M1012" s="129" t="e">
        <f t="shared" si="326"/>
        <v>#N/A</v>
      </c>
      <c r="N1012" s="11">
        <f>SUM($K$4:K1012)</f>
        <v>200</v>
      </c>
      <c r="O1012" s="11" t="str">
        <f>IF(P1012="","",IF(IFERROR(VLOOKUP(N1012,Home!$C$8:$R$1048576,1,FALSE),"")=0,"",IFERROR(VLOOKUP(N1012,Home!$C$8:$R$1048576,1,FALSE),"")))</f>
        <v/>
      </c>
      <c r="P1012" s="11" t="str">
        <f>IF(IFERROR(VLOOKUP(W1012,Home!$C$8:$R$1048576,3,FALSE),"")=0,"",IFERROR(VLOOKUP(W1012,Home!$C$8:$R$1048576,3,FALSE),""))</f>
        <v/>
      </c>
      <c r="Q1012" s="11" t="str">
        <f t="shared" si="325"/>
        <v/>
      </c>
      <c r="R1012" s="130" t="e">
        <f>VLOOKUP(Q1012,'Baggrund til lister'!$G$4:$H$15,2,FALSE)</f>
        <v>#N/A</v>
      </c>
      <c r="S1012" s="11" t="str">
        <f t="shared" si="327"/>
        <v/>
      </c>
      <c r="T1012" s="11" t="str">
        <f>IF(IFERROR(VLOOKUP(N1012,Home!$C$8:$R$1048576,11,FALSE),"")=0,"",IFERROR(VLOOKUP(N1012,Home!$C$8:$R$1048576,11,FALSE),""))</f>
        <v/>
      </c>
      <c r="U1012" s="11" t="str">
        <f>IF(IFERROR(VLOOKUP(O1012,Home!$C$8:$R$1048576,12,FALSE),"")=0,"",IFERROR(VLOOKUP(O1012,Home!$C$8:$R$1048576,12,FALSE),""))</f>
        <v/>
      </c>
      <c r="V1012" s="11" t="str">
        <f>IF(IFERROR(VLOOKUP(O1012,Home!$C$8:$R$1048576,8,FALSE),"")=0,"",IFERROR(VLOOKUP(O1012,Home!$C$8:$R$1048576,8,FALSE),""))</f>
        <v/>
      </c>
      <c r="W1012" s="11" t="str">
        <f>IF(OR(VLOOKUP(N1012,Home!$C$7:$I$207,6,FALSE)="",VLOOKUP(N1012,Home!$C$7:$I$207,7,FALSE)=""),"FEJL",SUM(Baggrundsark!$K$4:K1012))</f>
        <v>FEJL</v>
      </c>
      <c r="Y1012">
        <v>1009</v>
      </c>
      <c r="Z1012" s="1"/>
      <c r="AC1012" s="44"/>
      <c r="AD1012">
        <f t="shared" si="334"/>
        <v>0</v>
      </c>
      <c r="AE1012">
        <f>SUM($AD$4:AD1012)</f>
        <v>1</v>
      </c>
      <c r="AF1012" s="103" t="str">
        <f>IFERROR(VLOOKUP(AN1012,Home!$C$8:$E$207,3,FALSE),"")</f>
        <v/>
      </c>
      <c r="AG1012" s="103" t="str">
        <f>IFERROR(VLOOKUP(AN1012,Home!$C$8:$E$207,2,FALSE),"")</f>
        <v/>
      </c>
      <c r="AH1012" s="104" t="str">
        <f>IF(VLOOKUP(AE1012,Home!$C$8:$I$207,6,FALSE)="","",VLOOKUP(AE1012,Home!$C$8:$I$207,6,FALSE))</f>
        <v/>
      </c>
      <c r="AI1012" s="104" t="e">
        <f t="shared" si="342"/>
        <v>#VALUE!</v>
      </c>
      <c r="AJ1012" s="105" t="e">
        <f t="shared" si="335"/>
        <v>#VALUE!</v>
      </c>
      <c r="AK1012" s="103" t="e">
        <f t="shared" si="328"/>
        <v>#VALUE!</v>
      </c>
      <c r="AL1012" s="103" t="e">
        <f t="shared" si="336"/>
        <v>#VALUE!</v>
      </c>
      <c r="AN1012" t="str">
        <f>IF(OR(VLOOKUP(AE1012,Home!$C$8:$I$207,6,FALSE)="",VLOOKUP(AE1012,Home!$C$8:$I$207,7,FALSE)=""),"FEJL",Baggrundsark!AE1012)</f>
        <v>FEJL</v>
      </c>
      <c r="AO1012">
        <f>IF(VLOOKUP(AE1012,Home!$C$8:$N$207,12,FALSE)="Timelønnet",1,0)</f>
        <v>0</v>
      </c>
      <c r="AP1012">
        <f>SUM($AO$4:AO1012)*AO1012</f>
        <v>0</v>
      </c>
      <c r="AQ1012">
        <f t="shared" si="343"/>
        <v>1</v>
      </c>
      <c r="AR1012" t="str">
        <f t="shared" si="343"/>
        <v/>
      </c>
      <c r="AS1012" t="e">
        <f t="shared" si="337"/>
        <v>#VALUE!</v>
      </c>
      <c r="AT1012" s="45" t="e">
        <f t="shared" si="344"/>
        <v>#VALUE!</v>
      </c>
      <c r="AU1012">
        <f>VLOOKUP(AQ1012,Home!$C$8:$J$207,8,FALSE)</f>
        <v>0</v>
      </c>
    </row>
    <row r="1013" spans="1:47" x14ac:dyDescent="0.25">
      <c r="A1013" s="6">
        <f t="shared" si="329"/>
        <v>0</v>
      </c>
      <c r="B1013" s="6">
        <f t="shared" si="338"/>
        <v>0</v>
      </c>
      <c r="C1013" s="6" t="str">
        <f t="shared" si="330"/>
        <v/>
      </c>
      <c r="D1013" s="7">
        <f t="shared" si="331"/>
        <v>0</v>
      </c>
      <c r="E1013" s="7">
        <f t="shared" si="339"/>
        <v>0</v>
      </c>
      <c r="F1013" s="7" t="str">
        <f t="shared" si="332"/>
        <v/>
      </c>
      <c r="G1013" s="6">
        <f t="shared" si="333"/>
        <v>0</v>
      </c>
      <c r="H1013" s="6">
        <f t="shared" si="340"/>
        <v>0</v>
      </c>
      <c r="I1013" s="6" t="str">
        <f t="shared" si="341"/>
        <v/>
      </c>
      <c r="J1013" s="11">
        <v>1010</v>
      </c>
      <c r="K1013" s="11">
        <f>IF(IFERROR(VLOOKUP(J1013,Home!$A$8:$B$1048576,1,FALSE),0)=0,0,1)</f>
        <v>0</v>
      </c>
      <c r="L1013" s="129" t="e">
        <f>IF(VLOOKUP(O1013,Home!$C$8:$R$207,6,FALSE)="","",VLOOKUP(O1013,Home!$C$8:$R$207,6,FALSE))</f>
        <v>#N/A</v>
      </c>
      <c r="M1013" s="129" t="e">
        <f t="shared" si="326"/>
        <v>#N/A</v>
      </c>
      <c r="N1013" s="11">
        <f>SUM($K$4:K1013)</f>
        <v>200</v>
      </c>
      <c r="O1013" s="11" t="str">
        <f>IF(P1013="","",IF(IFERROR(VLOOKUP(N1013,Home!$C$8:$R$1048576,1,FALSE),"")=0,"",IFERROR(VLOOKUP(N1013,Home!$C$8:$R$1048576,1,FALSE),"")))</f>
        <v/>
      </c>
      <c r="P1013" s="11" t="str">
        <f>IF(IFERROR(VLOOKUP(W1013,Home!$C$8:$R$1048576,3,FALSE),"")=0,"",IFERROR(VLOOKUP(W1013,Home!$C$8:$R$1048576,3,FALSE),""))</f>
        <v/>
      </c>
      <c r="Q1013" s="11" t="str">
        <f t="shared" si="325"/>
        <v/>
      </c>
      <c r="R1013" s="130" t="e">
        <f>VLOOKUP(Q1013,'Baggrund til lister'!$G$4:$H$15,2,FALSE)</f>
        <v>#N/A</v>
      </c>
      <c r="S1013" s="11" t="str">
        <f t="shared" si="327"/>
        <v/>
      </c>
      <c r="T1013" s="11" t="str">
        <f>IF(IFERROR(VLOOKUP(N1013,Home!$C$8:$R$1048576,11,FALSE),"")=0,"",IFERROR(VLOOKUP(N1013,Home!$C$8:$R$1048576,11,FALSE),""))</f>
        <v/>
      </c>
      <c r="U1013" s="11" t="str">
        <f>IF(IFERROR(VLOOKUP(O1013,Home!$C$8:$R$1048576,12,FALSE),"")=0,"",IFERROR(VLOOKUP(O1013,Home!$C$8:$R$1048576,12,FALSE),""))</f>
        <v/>
      </c>
      <c r="V1013" s="11" t="str">
        <f>IF(IFERROR(VLOOKUP(O1013,Home!$C$8:$R$1048576,8,FALSE),"")=0,"",IFERROR(VLOOKUP(O1013,Home!$C$8:$R$1048576,8,FALSE),""))</f>
        <v/>
      </c>
      <c r="W1013" s="11" t="str">
        <f>IF(OR(VLOOKUP(N1013,Home!$C$7:$I$207,6,FALSE)="",VLOOKUP(N1013,Home!$C$7:$I$207,7,FALSE)=""),"FEJL",SUM(Baggrundsark!$K$4:K1013))</f>
        <v>FEJL</v>
      </c>
      <c r="Y1013">
        <v>1010</v>
      </c>
      <c r="Z1013" s="1"/>
      <c r="AC1013" s="44"/>
      <c r="AD1013">
        <f t="shared" si="334"/>
        <v>0</v>
      </c>
      <c r="AE1013">
        <f>SUM($AD$4:AD1013)</f>
        <v>1</v>
      </c>
      <c r="AF1013" s="103" t="str">
        <f>IFERROR(VLOOKUP(AN1013,Home!$C$8:$E$207,3,FALSE),"")</f>
        <v/>
      </c>
      <c r="AG1013" s="103" t="str">
        <f>IFERROR(VLOOKUP(AN1013,Home!$C$8:$E$207,2,FALSE),"")</f>
        <v/>
      </c>
      <c r="AH1013" s="104" t="str">
        <f>IF(VLOOKUP(AE1013,Home!$C$8:$I$207,6,FALSE)="","",VLOOKUP(AE1013,Home!$C$8:$I$207,6,FALSE))</f>
        <v/>
      </c>
      <c r="AI1013" s="104" t="e">
        <f t="shared" si="342"/>
        <v>#VALUE!</v>
      </c>
      <c r="AJ1013" s="105" t="e">
        <f t="shared" si="335"/>
        <v>#VALUE!</v>
      </c>
      <c r="AK1013" s="103" t="e">
        <f t="shared" si="328"/>
        <v>#VALUE!</v>
      </c>
      <c r="AL1013" s="103" t="e">
        <f t="shared" si="336"/>
        <v>#VALUE!</v>
      </c>
      <c r="AN1013" t="str">
        <f>IF(OR(VLOOKUP(AE1013,Home!$C$8:$I$207,6,FALSE)="",VLOOKUP(AE1013,Home!$C$8:$I$207,7,FALSE)=""),"FEJL",Baggrundsark!AE1013)</f>
        <v>FEJL</v>
      </c>
      <c r="AO1013">
        <f>IF(VLOOKUP(AE1013,Home!$C$8:$N$207,12,FALSE)="Timelønnet",1,0)</f>
        <v>0</v>
      </c>
      <c r="AP1013">
        <f>SUM($AO$4:AO1013)*AO1013</f>
        <v>0</v>
      </c>
      <c r="AQ1013">
        <f t="shared" si="343"/>
        <v>1</v>
      </c>
      <c r="AR1013" t="str">
        <f t="shared" si="343"/>
        <v/>
      </c>
      <c r="AS1013" t="e">
        <f t="shared" si="337"/>
        <v>#VALUE!</v>
      </c>
      <c r="AT1013" s="45" t="e">
        <f t="shared" si="344"/>
        <v>#VALUE!</v>
      </c>
      <c r="AU1013">
        <f>VLOOKUP(AQ1013,Home!$C$8:$J$207,8,FALSE)</f>
        <v>0</v>
      </c>
    </row>
    <row r="1014" spans="1:47" x14ac:dyDescent="0.25">
      <c r="A1014" s="6">
        <f t="shared" si="329"/>
        <v>0</v>
      </c>
      <c r="B1014" s="6">
        <f t="shared" si="338"/>
        <v>0</v>
      </c>
      <c r="C1014" s="6" t="str">
        <f t="shared" si="330"/>
        <v/>
      </c>
      <c r="D1014" s="7">
        <f t="shared" si="331"/>
        <v>0</v>
      </c>
      <c r="E1014" s="7">
        <f t="shared" si="339"/>
        <v>0</v>
      </c>
      <c r="F1014" s="7" t="str">
        <f t="shared" si="332"/>
        <v/>
      </c>
      <c r="G1014" s="6">
        <f t="shared" si="333"/>
        <v>0</v>
      </c>
      <c r="H1014" s="6">
        <f t="shared" si="340"/>
        <v>0</v>
      </c>
      <c r="I1014" s="6" t="str">
        <f t="shared" si="341"/>
        <v/>
      </c>
      <c r="J1014" s="11">
        <v>1011</v>
      </c>
      <c r="K1014" s="11">
        <f>IF(IFERROR(VLOOKUP(J1014,Home!$A$8:$B$1048576,1,FALSE),0)=0,0,1)</f>
        <v>0</v>
      </c>
      <c r="L1014" s="129" t="e">
        <f>IF(VLOOKUP(O1014,Home!$C$8:$R$207,6,FALSE)="","",VLOOKUP(O1014,Home!$C$8:$R$207,6,FALSE))</f>
        <v>#N/A</v>
      </c>
      <c r="M1014" s="129" t="e">
        <f t="shared" si="326"/>
        <v>#N/A</v>
      </c>
      <c r="N1014" s="11">
        <f>SUM($K$4:K1014)</f>
        <v>200</v>
      </c>
      <c r="O1014" s="11" t="str">
        <f>IF(P1014="","",IF(IFERROR(VLOOKUP(N1014,Home!$C$8:$R$1048576,1,FALSE),"")=0,"",IFERROR(VLOOKUP(N1014,Home!$C$8:$R$1048576,1,FALSE),"")))</f>
        <v/>
      </c>
      <c r="P1014" s="11" t="str">
        <f>IF(IFERROR(VLOOKUP(W1014,Home!$C$8:$R$1048576,3,FALSE),"")=0,"",IFERROR(VLOOKUP(W1014,Home!$C$8:$R$1048576,3,FALSE),""))</f>
        <v/>
      </c>
      <c r="Q1014" s="11" t="str">
        <f t="shared" si="325"/>
        <v/>
      </c>
      <c r="R1014" s="130" t="e">
        <f>VLOOKUP(Q1014,'Baggrund til lister'!$G$4:$H$15,2,FALSE)</f>
        <v>#N/A</v>
      </c>
      <c r="S1014" s="11" t="str">
        <f t="shared" si="327"/>
        <v/>
      </c>
      <c r="T1014" s="11" t="str">
        <f>IF(IFERROR(VLOOKUP(N1014,Home!$C$8:$R$1048576,11,FALSE),"")=0,"",IFERROR(VLOOKUP(N1014,Home!$C$8:$R$1048576,11,FALSE),""))</f>
        <v/>
      </c>
      <c r="U1014" s="11" t="str">
        <f>IF(IFERROR(VLOOKUP(O1014,Home!$C$8:$R$1048576,12,FALSE),"")=0,"",IFERROR(VLOOKUP(O1014,Home!$C$8:$R$1048576,12,FALSE),""))</f>
        <v/>
      </c>
      <c r="V1014" s="11" t="str">
        <f>IF(IFERROR(VLOOKUP(O1014,Home!$C$8:$R$1048576,8,FALSE),"")=0,"",IFERROR(VLOOKUP(O1014,Home!$C$8:$R$1048576,8,FALSE),""))</f>
        <v/>
      </c>
      <c r="W1014" s="11" t="str">
        <f>IF(OR(VLOOKUP(N1014,Home!$C$7:$I$207,6,FALSE)="",VLOOKUP(N1014,Home!$C$7:$I$207,7,FALSE)=""),"FEJL",SUM(Baggrundsark!$K$4:K1014))</f>
        <v>FEJL</v>
      </c>
      <c r="Y1014">
        <v>1011</v>
      </c>
      <c r="Z1014" s="1"/>
      <c r="AC1014" s="44"/>
      <c r="AD1014">
        <f t="shared" si="334"/>
        <v>0</v>
      </c>
      <c r="AE1014">
        <f>SUM($AD$4:AD1014)</f>
        <v>1</v>
      </c>
      <c r="AF1014" s="103" t="str">
        <f>IFERROR(VLOOKUP(AN1014,Home!$C$8:$E$207,3,FALSE),"")</f>
        <v/>
      </c>
      <c r="AG1014" s="103" t="str">
        <f>IFERROR(VLOOKUP(AN1014,Home!$C$8:$E$207,2,FALSE),"")</f>
        <v/>
      </c>
      <c r="AH1014" s="104" t="str">
        <f>IF(VLOOKUP(AE1014,Home!$C$8:$I$207,6,FALSE)="","",VLOOKUP(AE1014,Home!$C$8:$I$207,6,FALSE))</f>
        <v/>
      </c>
      <c r="AI1014" s="104" t="e">
        <f t="shared" si="342"/>
        <v>#VALUE!</v>
      </c>
      <c r="AJ1014" s="105" t="e">
        <f t="shared" si="335"/>
        <v>#VALUE!</v>
      </c>
      <c r="AK1014" s="103" t="e">
        <f t="shared" si="328"/>
        <v>#VALUE!</v>
      </c>
      <c r="AL1014" s="103" t="e">
        <f t="shared" si="336"/>
        <v>#VALUE!</v>
      </c>
      <c r="AN1014" t="str">
        <f>IF(OR(VLOOKUP(AE1014,Home!$C$8:$I$207,6,FALSE)="",VLOOKUP(AE1014,Home!$C$8:$I$207,7,FALSE)=""),"FEJL",Baggrundsark!AE1014)</f>
        <v>FEJL</v>
      </c>
      <c r="AO1014">
        <f>IF(VLOOKUP(AE1014,Home!$C$8:$N$207,12,FALSE)="Timelønnet",1,0)</f>
        <v>0</v>
      </c>
      <c r="AP1014">
        <f>SUM($AO$4:AO1014)*AO1014</f>
        <v>0</v>
      </c>
      <c r="AQ1014">
        <f t="shared" si="343"/>
        <v>1</v>
      </c>
      <c r="AR1014" t="str">
        <f t="shared" si="343"/>
        <v/>
      </c>
      <c r="AS1014" t="e">
        <f t="shared" si="337"/>
        <v>#VALUE!</v>
      </c>
      <c r="AT1014" s="45" t="e">
        <f t="shared" si="344"/>
        <v>#VALUE!</v>
      </c>
      <c r="AU1014">
        <f>VLOOKUP(AQ1014,Home!$C$8:$J$207,8,FALSE)</f>
        <v>0</v>
      </c>
    </row>
    <row r="1015" spans="1:47" x14ac:dyDescent="0.25">
      <c r="A1015" s="6">
        <f t="shared" si="329"/>
        <v>0</v>
      </c>
      <c r="B1015" s="6">
        <f t="shared" si="338"/>
        <v>0</v>
      </c>
      <c r="C1015" s="6" t="str">
        <f t="shared" si="330"/>
        <v/>
      </c>
      <c r="D1015" s="7">
        <f t="shared" si="331"/>
        <v>0</v>
      </c>
      <c r="E1015" s="7">
        <f t="shared" si="339"/>
        <v>0</v>
      </c>
      <c r="F1015" s="7" t="str">
        <f t="shared" si="332"/>
        <v/>
      </c>
      <c r="G1015" s="6">
        <f t="shared" si="333"/>
        <v>0</v>
      </c>
      <c r="H1015" s="6">
        <f t="shared" si="340"/>
        <v>0</v>
      </c>
      <c r="I1015" s="6" t="str">
        <f t="shared" si="341"/>
        <v/>
      </c>
      <c r="J1015" s="11">
        <v>1012</v>
      </c>
      <c r="K1015" s="11">
        <f>IF(IFERROR(VLOOKUP(J1015,Home!$A$8:$B$1048576,1,FALSE),0)=0,0,1)</f>
        <v>0</v>
      </c>
      <c r="L1015" s="129" t="e">
        <f>IF(VLOOKUP(O1015,Home!$C$8:$R$207,6,FALSE)="","",VLOOKUP(O1015,Home!$C$8:$R$207,6,FALSE))</f>
        <v>#N/A</v>
      </c>
      <c r="M1015" s="129" t="e">
        <f t="shared" si="326"/>
        <v>#N/A</v>
      </c>
      <c r="N1015" s="11">
        <f>SUM($K$4:K1015)</f>
        <v>200</v>
      </c>
      <c r="O1015" s="11" t="str">
        <f>IF(P1015="","",IF(IFERROR(VLOOKUP(N1015,Home!$C$8:$R$1048576,1,FALSE),"")=0,"",IFERROR(VLOOKUP(N1015,Home!$C$8:$R$1048576,1,FALSE),"")))</f>
        <v/>
      </c>
      <c r="P1015" s="11" t="str">
        <f>IF(IFERROR(VLOOKUP(W1015,Home!$C$8:$R$1048576,3,FALSE),"")=0,"",IFERROR(VLOOKUP(W1015,Home!$C$8:$R$1048576,3,FALSE),""))</f>
        <v/>
      </c>
      <c r="Q1015" s="11" t="str">
        <f t="shared" si="325"/>
        <v/>
      </c>
      <c r="R1015" s="130" t="e">
        <f>VLOOKUP(Q1015,'Baggrund til lister'!$G$4:$H$15,2,FALSE)</f>
        <v>#N/A</v>
      </c>
      <c r="S1015" s="11" t="str">
        <f t="shared" si="327"/>
        <v/>
      </c>
      <c r="T1015" s="11" t="str">
        <f>IF(IFERROR(VLOOKUP(N1015,Home!$C$8:$R$1048576,11,FALSE),"")=0,"",IFERROR(VLOOKUP(N1015,Home!$C$8:$R$1048576,11,FALSE),""))</f>
        <v/>
      </c>
      <c r="U1015" s="11" t="str">
        <f>IF(IFERROR(VLOOKUP(O1015,Home!$C$8:$R$1048576,12,FALSE),"")=0,"",IFERROR(VLOOKUP(O1015,Home!$C$8:$R$1048576,12,FALSE),""))</f>
        <v/>
      </c>
      <c r="V1015" s="11" t="str">
        <f>IF(IFERROR(VLOOKUP(O1015,Home!$C$8:$R$1048576,8,FALSE),"")=0,"",IFERROR(VLOOKUP(O1015,Home!$C$8:$R$1048576,8,FALSE),""))</f>
        <v/>
      </c>
      <c r="W1015" s="11" t="str">
        <f>IF(OR(VLOOKUP(N1015,Home!$C$7:$I$207,6,FALSE)="",VLOOKUP(N1015,Home!$C$7:$I$207,7,FALSE)=""),"FEJL",SUM(Baggrundsark!$K$4:K1015))</f>
        <v>FEJL</v>
      </c>
      <c r="Y1015">
        <v>1012</v>
      </c>
      <c r="Z1015" s="1"/>
      <c r="AC1015" s="44"/>
      <c r="AD1015">
        <f t="shared" si="334"/>
        <v>0</v>
      </c>
      <c r="AE1015">
        <f>SUM($AD$4:AD1015)</f>
        <v>1</v>
      </c>
      <c r="AF1015" s="103" t="str">
        <f>IFERROR(VLOOKUP(AN1015,Home!$C$8:$E$207,3,FALSE),"")</f>
        <v/>
      </c>
      <c r="AG1015" s="103" t="str">
        <f>IFERROR(VLOOKUP(AN1015,Home!$C$8:$E$207,2,FALSE),"")</f>
        <v/>
      </c>
      <c r="AH1015" s="104" t="str">
        <f>IF(VLOOKUP(AE1015,Home!$C$8:$I$207,6,FALSE)="","",VLOOKUP(AE1015,Home!$C$8:$I$207,6,FALSE))</f>
        <v/>
      </c>
      <c r="AI1015" s="104" t="e">
        <f t="shared" si="342"/>
        <v>#VALUE!</v>
      </c>
      <c r="AJ1015" s="105" t="e">
        <f t="shared" si="335"/>
        <v>#VALUE!</v>
      </c>
      <c r="AK1015" s="103" t="e">
        <f t="shared" si="328"/>
        <v>#VALUE!</v>
      </c>
      <c r="AL1015" s="103" t="e">
        <f t="shared" si="336"/>
        <v>#VALUE!</v>
      </c>
      <c r="AN1015" t="str">
        <f>IF(OR(VLOOKUP(AE1015,Home!$C$8:$I$207,6,FALSE)="",VLOOKUP(AE1015,Home!$C$8:$I$207,7,FALSE)=""),"FEJL",Baggrundsark!AE1015)</f>
        <v>FEJL</v>
      </c>
      <c r="AO1015">
        <f>IF(VLOOKUP(AE1015,Home!$C$8:$N$207,12,FALSE)="Timelønnet",1,0)</f>
        <v>0</v>
      </c>
      <c r="AP1015">
        <f>SUM($AO$4:AO1015)*AO1015</f>
        <v>0</v>
      </c>
      <c r="AQ1015">
        <f t="shared" si="343"/>
        <v>1</v>
      </c>
      <c r="AR1015" t="str">
        <f t="shared" si="343"/>
        <v/>
      </c>
      <c r="AS1015" t="e">
        <f t="shared" si="337"/>
        <v>#VALUE!</v>
      </c>
      <c r="AT1015" s="45" t="e">
        <f t="shared" si="344"/>
        <v>#VALUE!</v>
      </c>
      <c r="AU1015">
        <f>VLOOKUP(AQ1015,Home!$C$8:$J$207,8,FALSE)</f>
        <v>0</v>
      </c>
    </row>
    <row r="1016" spans="1:47" x14ac:dyDescent="0.25">
      <c r="A1016" s="6">
        <f t="shared" si="329"/>
        <v>0</v>
      </c>
      <c r="B1016" s="6">
        <f t="shared" si="338"/>
        <v>0</v>
      </c>
      <c r="C1016" s="6" t="str">
        <f t="shared" si="330"/>
        <v/>
      </c>
      <c r="D1016" s="7">
        <f t="shared" si="331"/>
        <v>0</v>
      </c>
      <c r="E1016" s="7">
        <f t="shared" si="339"/>
        <v>0</v>
      </c>
      <c r="F1016" s="7" t="str">
        <f t="shared" si="332"/>
        <v/>
      </c>
      <c r="G1016" s="6">
        <f t="shared" si="333"/>
        <v>0</v>
      </c>
      <c r="H1016" s="6">
        <f t="shared" si="340"/>
        <v>0</v>
      </c>
      <c r="I1016" s="6" t="str">
        <f t="shared" si="341"/>
        <v/>
      </c>
      <c r="J1016" s="11">
        <v>1013</v>
      </c>
      <c r="K1016" s="11">
        <f>IF(IFERROR(VLOOKUP(J1016,Home!$A$8:$B$1048576,1,FALSE),0)=0,0,1)</f>
        <v>0</v>
      </c>
      <c r="L1016" s="129" t="e">
        <f>IF(VLOOKUP(O1016,Home!$C$8:$R$207,6,FALSE)="","",VLOOKUP(O1016,Home!$C$8:$R$207,6,FALSE))</f>
        <v>#N/A</v>
      </c>
      <c r="M1016" s="129" t="e">
        <f t="shared" si="326"/>
        <v>#N/A</v>
      </c>
      <c r="N1016" s="11">
        <f>SUM($K$4:K1016)</f>
        <v>200</v>
      </c>
      <c r="O1016" s="11" t="str">
        <f>IF(P1016="","",IF(IFERROR(VLOOKUP(N1016,Home!$C$8:$R$1048576,1,FALSE),"")=0,"",IFERROR(VLOOKUP(N1016,Home!$C$8:$R$1048576,1,FALSE),"")))</f>
        <v/>
      </c>
      <c r="P1016" s="11" t="str">
        <f>IF(IFERROR(VLOOKUP(W1016,Home!$C$8:$R$1048576,3,FALSE),"")=0,"",IFERROR(VLOOKUP(W1016,Home!$C$8:$R$1048576,3,FALSE),""))</f>
        <v/>
      </c>
      <c r="Q1016" s="11" t="str">
        <f t="shared" si="325"/>
        <v/>
      </c>
      <c r="R1016" s="130" t="e">
        <f>VLOOKUP(Q1016,'Baggrund til lister'!$G$4:$H$15,2,FALSE)</f>
        <v>#N/A</v>
      </c>
      <c r="S1016" s="11" t="str">
        <f t="shared" si="327"/>
        <v/>
      </c>
      <c r="T1016" s="11" t="str">
        <f>IF(IFERROR(VLOOKUP(N1016,Home!$C$8:$R$1048576,11,FALSE),"")=0,"",IFERROR(VLOOKUP(N1016,Home!$C$8:$R$1048576,11,FALSE),""))</f>
        <v/>
      </c>
      <c r="U1016" s="11" t="str">
        <f>IF(IFERROR(VLOOKUP(O1016,Home!$C$8:$R$1048576,12,FALSE),"")=0,"",IFERROR(VLOOKUP(O1016,Home!$C$8:$R$1048576,12,FALSE),""))</f>
        <v/>
      </c>
      <c r="V1016" s="11" t="str">
        <f>IF(IFERROR(VLOOKUP(O1016,Home!$C$8:$R$1048576,8,FALSE),"")=0,"",IFERROR(VLOOKUP(O1016,Home!$C$8:$R$1048576,8,FALSE),""))</f>
        <v/>
      </c>
      <c r="W1016" s="11" t="str">
        <f>IF(OR(VLOOKUP(N1016,Home!$C$7:$I$207,6,FALSE)="",VLOOKUP(N1016,Home!$C$7:$I$207,7,FALSE)=""),"FEJL",SUM(Baggrundsark!$K$4:K1016))</f>
        <v>FEJL</v>
      </c>
      <c r="Y1016">
        <v>1013</v>
      </c>
      <c r="Z1016" s="1"/>
      <c r="AC1016" s="44"/>
      <c r="AD1016">
        <f t="shared" si="334"/>
        <v>0</v>
      </c>
      <c r="AE1016">
        <f>SUM($AD$4:AD1016)</f>
        <v>1</v>
      </c>
      <c r="AF1016" s="103" t="str">
        <f>IFERROR(VLOOKUP(AN1016,Home!$C$8:$E$207,3,FALSE),"")</f>
        <v/>
      </c>
      <c r="AG1016" s="103" t="str">
        <f>IFERROR(VLOOKUP(AN1016,Home!$C$8:$E$207,2,FALSE),"")</f>
        <v/>
      </c>
      <c r="AH1016" s="104" t="str">
        <f>IF(VLOOKUP(AE1016,Home!$C$8:$I$207,6,FALSE)="","",VLOOKUP(AE1016,Home!$C$8:$I$207,6,FALSE))</f>
        <v/>
      </c>
      <c r="AI1016" s="104" t="e">
        <f t="shared" si="342"/>
        <v>#VALUE!</v>
      </c>
      <c r="AJ1016" s="105" t="e">
        <f t="shared" si="335"/>
        <v>#VALUE!</v>
      </c>
      <c r="AK1016" s="103" t="e">
        <f t="shared" si="328"/>
        <v>#VALUE!</v>
      </c>
      <c r="AL1016" s="103" t="e">
        <f t="shared" si="336"/>
        <v>#VALUE!</v>
      </c>
      <c r="AN1016" t="str">
        <f>IF(OR(VLOOKUP(AE1016,Home!$C$8:$I$207,6,FALSE)="",VLOOKUP(AE1016,Home!$C$8:$I$207,7,FALSE)=""),"FEJL",Baggrundsark!AE1016)</f>
        <v>FEJL</v>
      </c>
      <c r="AO1016">
        <f>IF(VLOOKUP(AE1016,Home!$C$8:$N$207,12,FALSE)="Timelønnet",1,0)</f>
        <v>0</v>
      </c>
      <c r="AP1016">
        <f>SUM($AO$4:AO1016)*AO1016</f>
        <v>0</v>
      </c>
      <c r="AQ1016">
        <f t="shared" si="343"/>
        <v>1</v>
      </c>
      <c r="AR1016" t="str">
        <f t="shared" si="343"/>
        <v/>
      </c>
      <c r="AS1016" t="e">
        <f t="shared" si="337"/>
        <v>#VALUE!</v>
      </c>
      <c r="AT1016" s="45" t="e">
        <f t="shared" si="344"/>
        <v>#VALUE!</v>
      </c>
      <c r="AU1016">
        <f>VLOOKUP(AQ1016,Home!$C$8:$J$207,8,FALSE)</f>
        <v>0</v>
      </c>
    </row>
    <row r="1017" spans="1:47" x14ac:dyDescent="0.25">
      <c r="A1017" s="6">
        <f t="shared" si="329"/>
        <v>0</v>
      </c>
      <c r="B1017" s="6">
        <f t="shared" si="338"/>
        <v>0</v>
      </c>
      <c r="C1017" s="6" t="str">
        <f t="shared" si="330"/>
        <v/>
      </c>
      <c r="D1017" s="7">
        <f t="shared" si="331"/>
        <v>0</v>
      </c>
      <c r="E1017" s="7">
        <f t="shared" si="339"/>
        <v>0</v>
      </c>
      <c r="F1017" s="7" t="str">
        <f t="shared" si="332"/>
        <v/>
      </c>
      <c r="G1017" s="6">
        <f t="shared" si="333"/>
        <v>0</v>
      </c>
      <c r="H1017" s="6">
        <f t="shared" si="340"/>
        <v>0</v>
      </c>
      <c r="I1017" s="6" t="str">
        <f t="shared" si="341"/>
        <v/>
      </c>
      <c r="J1017" s="11">
        <v>1014</v>
      </c>
      <c r="K1017" s="11">
        <f>IF(IFERROR(VLOOKUP(J1017,Home!$A$8:$B$1048576,1,FALSE),0)=0,0,1)</f>
        <v>0</v>
      </c>
      <c r="L1017" s="129" t="e">
        <f>IF(VLOOKUP(O1017,Home!$C$8:$R$207,6,FALSE)="","",VLOOKUP(O1017,Home!$C$8:$R$207,6,FALSE))</f>
        <v>#N/A</v>
      </c>
      <c r="M1017" s="129" t="e">
        <f t="shared" si="326"/>
        <v>#N/A</v>
      </c>
      <c r="N1017" s="11">
        <f>SUM($K$4:K1017)</f>
        <v>200</v>
      </c>
      <c r="O1017" s="11" t="str">
        <f>IF(P1017="","",IF(IFERROR(VLOOKUP(N1017,Home!$C$8:$R$1048576,1,FALSE),"")=0,"",IFERROR(VLOOKUP(N1017,Home!$C$8:$R$1048576,1,FALSE),"")))</f>
        <v/>
      </c>
      <c r="P1017" s="11" t="str">
        <f>IF(IFERROR(VLOOKUP(W1017,Home!$C$8:$R$1048576,3,FALSE),"")=0,"",IFERROR(VLOOKUP(W1017,Home!$C$8:$R$1048576,3,FALSE),""))</f>
        <v/>
      </c>
      <c r="Q1017" s="11" t="str">
        <f t="shared" ref="Q1017:Q1080" si="345">IFERROR(MONTH(M1017),"")</f>
        <v/>
      </c>
      <c r="R1017" s="130" t="e">
        <f>VLOOKUP(Q1017,'Baggrund til lister'!$G$4:$H$15,2,FALSE)</f>
        <v>#N/A</v>
      </c>
      <c r="S1017" s="11" t="str">
        <f t="shared" si="327"/>
        <v/>
      </c>
      <c r="T1017" s="11" t="str">
        <f>IF(IFERROR(VLOOKUP(N1017,Home!$C$8:$R$1048576,11,FALSE),"")=0,"",IFERROR(VLOOKUP(N1017,Home!$C$8:$R$1048576,11,FALSE),""))</f>
        <v/>
      </c>
      <c r="U1017" s="11" t="str">
        <f>IF(IFERROR(VLOOKUP(O1017,Home!$C$8:$R$1048576,12,FALSE),"")=0,"",IFERROR(VLOOKUP(O1017,Home!$C$8:$R$1048576,12,FALSE),""))</f>
        <v/>
      </c>
      <c r="V1017" s="11" t="str">
        <f>IF(IFERROR(VLOOKUP(O1017,Home!$C$8:$R$1048576,8,FALSE),"")=0,"",IFERROR(VLOOKUP(O1017,Home!$C$8:$R$1048576,8,FALSE),""))</f>
        <v/>
      </c>
      <c r="W1017" s="11" t="str">
        <f>IF(OR(VLOOKUP(N1017,Home!$C$7:$I$207,6,FALSE)="",VLOOKUP(N1017,Home!$C$7:$I$207,7,FALSE)=""),"FEJL",SUM(Baggrundsark!$K$4:K1017))</f>
        <v>FEJL</v>
      </c>
      <c r="Y1017">
        <v>1014</v>
      </c>
      <c r="Z1017" s="1"/>
      <c r="AC1017" s="44"/>
      <c r="AD1017">
        <f t="shared" si="334"/>
        <v>0</v>
      </c>
      <c r="AE1017">
        <f>SUM($AD$4:AD1017)</f>
        <v>1</v>
      </c>
      <c r="AF1017" s="103" t="str">
        <f>IFERROR(VLOOKUP(AN1017,Home!$C$8:$E$207,3,FALSE),"")</f>
        <v/>
      </c>
      <c r="AG1017" s="103" t="str">
        <f>IFERROR(VLOOKUP(AN1017,Home!$C$8:$E$207,2,FALSE),"")</f>
        <v/>
      </c>
      <c r="AH1017" s="104" t="str">
        <f>IF(VLOOKUP(AE1017,Home!$C$8:$I$207,6,FALSE)="","",VLOOKUP(AE1017,Home!$C$8:$I$207,6,FALSE))</f>
        <v/>
      </c>
      <c r="AI1017" s="104" t="e">
        <f t="shared" si="342"/>
        <v>#VALUE!</v>
      </c>
      <c r="AJ1017" s="105" t="e">
        <f t="shared" si="335"/>
        <v>#VALUE!</v>
      </c>
      <c r="AK1017" s="103" t="e">
        <f t="shared" si="328"/>
        <v>#VALUE!</v>
      </c>
      <c r="AL1017" s="103" t="e">
        <f t="shared" si="336"/>
        <v>#VALUE!</v>
      </c>
      <c r="AN1017" t="str">
        <f>IF(OR(VLOOKUP(AE1017,Home!$C$8:$I$207,6,FALSE)="",VLOOKUP(AE1017,Home!$C$8:$I$207,7,FALSE)=""),"FEJL",Baggrundsark!AE1017)</f>
        <v>FEJL</v>
      </c>
      <c r="AO1017">
        <f>IF(VLOOKUP(AE1017,Home!$C$8:$N$207,12,FALSE)="Timelønnet",1,0)</f>
        <v>0</v>
      </c>
      <c r="AP1017">
        <f>SUM($AO$4:AO1017)*AO1017</f>
        <v>0</v>
      </c>
      <c r="AQ1017">
        <f t="shared" si="343"/>
        <v>1</v>
      </c>
      <c r="AR1017" t="str">
        <f t="shared" si="343"/>
        <v/>
      </c>
      <c r="AS1017" t="e">
        <f t="shared" si="337"/>
        <v>#VALUE!</v>
      </c>
      <c r="AT1017" s="45" t="e">
        <f t="shared" si="344"/>
        <v>#VALUE!</v>
      </c>
      <c r="AU1017">
        <f>VLOOKUP(AQ1017,Home!$C$8:$J$207,8,FALSE)</f>
        <v>0</v>
      </c>
    </row>
    <row r="1018" spans="1:47" x14ac:dyDescent="0.25">
      <c r="A1018" s="6">
        <f t="shared" si="329"/>
        <v>0</v>
      </c>
      <c r="B1018" s="6">
        <f t="shared" si="338"/>
        <v>0</v>
      </c>
      <c r="C1018" s="6" t="str">
        <f t="shared" si="330"/>
        <v/>
      </c>
      <c r="D1018" s="7">
        <f t="shared" si="331"/>
        <v>0</v>
      </c>
      <c r="E1018" s="7">
        <f t="shared" si="339"/>
        <v>0</v>
      </c>
      <c r="F1018" s="7" t="str">
        <f t="shared" si="332"/>
        <v/>
      </c>
      <c r="G1018" s="6">
        <f t="shared" si="333"/>
        <v>0</v>
      </c>
      <c r="H1018" s="6">
        <f t="shared" si="340"/>
        <v>0</v>
      </c>
      <c r="I1018" s="6" t="str">
        <f t="shared" si="341"/>
        <v/>
      </c>
      <c r="J1018" s="11">
        <v>1015</v>
      </c>
      <c r="K1018" s="11">
        <f>IF(IFERROR(VLOOKUP(J1018,Home!$A$8:$B$1048576,1,FALSE),0)=0,0,1)</f>
        <v>0</v>
      </c>
      <c r="L1018" s="129" t="e">
        <f>IF(VLOOKUP(O1018,Home!$C$8:$R$207,6,FALSE)="","",VLOOKUP(O1018,Home!$C$8:$R$207,6,FALSE))</f>
        <v>#N/A</v>
      </c>
      <c r="M1018" s="129" t="e">
        <f t="shared" si="326"/>
        <v>#N/A</v>
      </c>
      <c r="N1018" s="11">
        <f>SUM($K$4:K1018)</f>
        <v>200</v>
      </c>
      <c r="O1018" s="11" t="str">
        <f>IF(P1018="","",IF(IFERROR(VLOOKUP(N1018,Home!$C$8:$R$1048576,1,FALSE),"")=0,"",IFERROR(VLOOKUP(N1018,Home!$C$8:$R$1048576,1,FALSE),"")))</f>
        <v/>
      </c>
      <c r="P1018" s="11" t="str">
        <f>IF(IFERROR(VLOOKUP(W1018,Home!$C$8:$R$1048576,3,FALSE),"")=0,"",IFERROR(VLOOKUP(W1018,Home!$C$8:$R$1048576,3,FALSE),""))</f>
        <v/>
      </c>
      <c r="Q1018" s="11" t="str">
        <f t="shared" si="345"/>
        <v/>
      </c>
      <c r="R1018" s="130" t="e">
        <f>VLOOKUP(Q1018,'Baggrund til lister'!$G$4:$H$15,2,FALSE)</f>
        <v>#N/A</v>
      </c>
      <c r="S1018" s="11" t="str">
        <f t="shared" si="327"/>
        <v/>
      </c>
      <c r="T1018" s="11" t="str">
        <f>IF(IFERROR(VLOOKUP(N1018,Home!$C$8:$R$1048576,11,FALSE),"")=0,"",IFERROR(VLOOKUP(N1018,Home!$C$8:$R$1048576,11,FALSE),""))</f>
        <v/>
      </c>
      <c r="U1018" s="11" t="str">
        <f>IF(IFERROR(VLOOKUP(O1018,Home!$C$8:$R$1048576,12,FALSE),"")=0,"",IFERROR(VLOOKUP(O1018,Home!$C$8:$R$1048576,12,FALSE),""))</f>
        <v/>
      </c>
      <c r="V1018" s="11" t="str">
        <f>IF(IFERROR(VLOOKUP(O1018,Home!$C$8:$R$1048576,8,FALSE),"")=0,"",IFERROR(VLOOKUP(O1018,Home!$C$8:$R$1048576,8,FALSE),""))</f>
        <v/>
      </c>
      <c r="W1018" s="11" t="str">
        <f>IF(OR(VLOOKUP(N1018,Home!$C$7:$I$207,6,FALSE)="",VLOOKUP(N1018,Home!$C$7:$I$207,7,FALSE)=""),"FEJL",SUM(Baggrundsark!$K$4:K1018))</f>
        <v>FEJL</v>
      </c>
      <c r="Y1018">
        <v>1015</v>
      </c>
      <c r="Z1018" s="1"/>
      <c r="AC1018" s="44"/>
      <c r="AD1018">
        <f t="shared" si="334"/>
        <v>0</v>
      </c>
      <c r="AE1018">
        <f>SUM($AD$4:AD1018)</f>
        <v>1</v>
      </c>
      <c r="AF1018" s="103" t="str">
        <f>IFERROR(VLOOKUP(AN1018,Home!$C$8:$E$207,3,FALSE),"")</f>
        <v/>
      </c>
      <c r="AG1018" s="103" t="str">
        <f>IFERROR(VLOOKUP(AN1018,Home!$C$8:$E$207,2,FALSE),"")</f>
        <v/>
      </c>
      <c r="AH1018" s="104" t="str">
        <f>IF(VLOOKUP(AE1018,Home!$C$8:$I$207,6,FALSE)="","",VLOOKUP(AE1018,Home!$C$8:$I$207,6,FALSE))</f>
        <v/>
      </c>
      <c r="AI1018" s="104" t="e">
        <f t="shared" si="342"/>
        <v>#VALUE!</v>
      </c>
      <c r="AJ1018" s="105" t="e">
        <f t="shared" si="335"/>
        <v>#VALUE!</v>
      </c>
      <c r="AK1018" s="103" t="e">
        <f t="shared" si="328"/>
        <v>#VALUE!</v>
      </c>
      <c r="AL1018" s="103" t="e">
        <f t="shared" si="336"/>
        <v>#VALUE!</v>
      </c>
      <c r="AN1018" t="str">
        <f>IF(OR(VLOOKUP(AE1018,Home!$C$8:$I$207,6,FALSE)="",VLOOKUP(AE1018,Home!$C$8:$I$207,7,FALSE)=""),"FEJL",Baggrundsark!AE1018)</f>
        <v>FEJL</v>
      </c>
      <c r="AO1018">
        <f>IF(VLOOKUP(AE1018,Home!$C$8:$N$207,12,FALSE)="Timelønnet",1,0)</f>
        <v>0</v>
      </c>
      <c r="AP1018">
        <f>SUM($AO$4:AO1018)*AO1018</f>
        <v>0</v>
      </c>
      <c r="AQ1018">
        <f t="shared" si="343"/>
        <v>1</v>
      </c>
      <c r="AR1018" t="str">
        <f t="shared" si="343"/>
        <v/>
      </c>
      <c r="AS1018" t="e">
        <f t="shared" si="337"/>
        <v>#VALUE!</v>
      </c>
      <c r="AT1018" s="45" t="e">
        <f t="shared" si="344"/>
        <v>#VALUE!</v>
      </c>
      <c r="AU1018">
        <f>VLOOKUP(AQ1018,Home!$C$8:$J$207,8,FALSE)</f>
        <v>0</v>
      </c>
    </row>
    <row r="1019" spans="1:47" x14ac:dyDescent="0.25">
      <c r="A1019" s="6">
        <f t="shared" si="329"/>
        <v>0</v>
      </c>
      <c r="B1019" s="6">
        <f t="shared" si="338"/>
        <v>0</v>
      </c>
      <c r="C1019" s="6" t="str">
        <f t="shared" si="330"/>
        <v/>
      </c>
      <c r="D1019" s="7">
        <f t="shared" si="331"/>
        <v>0</v>
      </c>
      <c r="E1019" s="7">
        <f t="shared" si="339"/>
        <v>0</v>
      </c>
      <c r="F1019" s="7" t="str">
        <f t="shared" si="332"/>
        <v/>
      </c>
      <c r="G1019" s="6">
        <f t="shared" si="333"/>
        <v>0</v>
      </c>
      <c r="H1019" s="6">
        <f t="shared" si="340"/>
        <v>0</v>
      </c>
      <c r="I1019" s="6" t="str">
        <f t="shared" si="341"/>
        <v/>
      </c>
      <c r="J1019" s="11">
        <v>1016</v>
      </c>
      <c r="K1019" s="11">
        <f>IF(IFERROR(VLOOKUP(J1019,Home!$A$8:$B$1048576,1,FALSE),0)=0,0,1)</f>
        <v>0</v>
      </c>
      <c r="L1019" s="129" t="e">
        <f>IF(VLOOKUP(O1019,Home!$C$8:$R$207,6,FALSE)="","",VLOOKUP(O1019,Home!$C$8:$R$207,6,FALSE))</f>
        <v>#N/A</v>
      </c>
      <c r="M1019" s="129" t="e">
        <f t="shared" si="326"/>
        <v>#N/A</v>
      </c>
      <c r="N1019" s="11">
        <f>SUM($K$4:K1019)</f>
        <v>200</v>
      </c>
      <c r="O1019" s="11" t="str">
        <f>IF(P1019="","",IF(IFERROR(VLOOKUP(N1019,Home!$C$8:$R$1048576,1,FALSE),"")=0,"",IFERROR(VLOOKUP(N1019,Home!$C$8:$R$1048576,1,FALSE),"")))</f>
        <v/>
      </c>
      <c r="P1019" s="11" t="str">
        <f>IF(IFERROR(VLOOKUP(W1019,Home!$C$8:$R$1048576,3,FALSE),"")=0,"",IFERROR(VLOOKUP(W1019,Home!$C$8:$R$1048576,3,FALSE),""))</f>
        <v/>
      </c>
      <c r="Q1019" s="11" t="str">
        <f t="shared" si="345"/>
        <v/>
      </c>
      <c r="R1019" s="130" t="e">
        <f>VLOOKUP(Q1019,'Baggrund til lister'!$G$4:$H$15,2,FALSE)</f>
        <v>#N/A</v>
      </c>
      <c r="S1019" s="11" t="str">
        <f t="shared" si="327"/>
        <v/>
      </c>
      <c r="T1019" s="11" t="str">
        <f>IF(IFERROR(VLOOKUP(N1019,Home!$C$8:$R$1048576,11,FALSE),"")=0,"",IFERROR(VLOOKUP(N1019,Home!$C$8:$R$1048576,11,FALSE),""))</f>
        <v/>
      </c>
      <c r="U1019" s="11" t="str">
        <f>IF(IFERROR(VLOOKUP(O1019,Home!$C$8:$R$1048576,12,FALSE),"")=0,"",IFERROR(VLOOKUP(O1019,Home!$C$8:$R$1048576,12,FALSE),""))</f>
        <v/>
      </c>
      <c r="V1019" s="11" t="str">
        <f>IF(IFERROR(VLOOKUP(O1019,Home!$C$8:$R$1048576,8,FALSE),"")=0,"",IFERROR(VLOOKUP(O1019,Home!$C$8:$R$1048576,8,FALSE),""))</f>
        <v/>
      </c>
      <c r="W1019" s="11" t="str">
        <f>IF(OR(VLOOKUP(N1019,Home!$C$7:$I$207,6,FALSE)="",VLOOKUP(N1019,Home!$C$7:$I$207,7,FALSE)=""),"FEJL",SUM(Baggrundsark!$K$4:K1019))</f>
        <v>FEJL</v>
      </c>
      <c r="Y1019">
        <v>1016</v>
      </c>
      <c r="Z1019" s="1"/>
      <c r="AC1019" s="44"/>
      <c r="AD1019">
        <f t="shared" si="334"/>
        <v>0</v>
      </c>
      <c r="AE1019">
        <f>SUM($AD$4:AD1019)</f>
        <v>1</v>
      </c>
      <c r="AF1019" s="103" t="str">
        <f>IFERROR(VLOOKUP(AN1019,Home!$C$8:$E$207,3,FALSE),"")</f>
        <v/>
      </c>
      <c r="AG1019" s="103" t="str">
        <f>IFERROR(VLOOKUP(AN1019,Home!$C$8:$E$207,2,FALSE),"")</f>
        <v/>
      </c>
      <c r="AH1019" s="104" t="str">
        <f>IF(VLOOKUP(AE1019,Home!$C$8:$I$207,6,FALSE)="","",VLOOKUP(AE1019,Home!$C$8:$I$207,6,FALSE))</f>
        <v/>
      </c>
      <c r="AI1019" s="104" t="e">
        <f t="shared" si="342"/>
        <v>#VALUE!</v>
      </c>
      <c r="AJ1019" s="105" t="e">
        <f t="shared" si="335"/>
        <v>#VALUE!</v>
      </c>
      <c r="AK1019" s="103" t="e">
        <f t="shared" si="328"/>
        <v>#VALUE!</v>
      </c>
      <c r="AL1019" s="103" t="e">
        <f t="shared" si="336"/>
        <v>#VALUE!</v>
      </c>
      <c r="AN1019" t="str">
        <f>IF(OR(VLOOKUP(AE1019,Home!$C$8:$I$207,6,FALSE)="",VLOOKUP(AE1019,Home!$C$8:$I$207,7,FALSE)=""),"FEJL",Baggrundsark!AE1019)</f>
        <v>FEJL</v>
      </c>
      <c r="AO1019">
        <f>IF(VLOOKUP(AE1019,Home!$C$8:$N$207,12,FALSE)="Timelønnet",1,0)</f>
        <v>0</v>
      </c>
      <c r="AP1019">
        <f>SUM($AO$4:AO1019)*AO1019</f>
        <v>0</v>
      </c>
      <c r="AQ1019">
        <f t="shared" si="343"/>
        <v>1</v>
      </c>
      <c r="AR1019" t="str">
        <f t="shared" si="343"/>
        <v/>
      </c>
      <c r="AS1019" t="e">
        <f t="shared" si="337"/>
        <v>#VALUE!</v>
      </c>
      <c r="AT1019" s="45" t="e">
        <f t="shared" si="344"/>
        <v>#VALUE!</v>
      </c>
      <c r="AU1019">
        <f>VLOOKUP(AQ1019,Home!$C$8:$J$207,8,FALSE)</f>
        <v>0</v>
      </c>
    </row>
    <row r="1020" spans="1:47" x14ac:dyDescent="0.25">
      <c r="A1020" s="6">
        <f t="shared" si="329"/>
        <v>0</v>
      </c>
      <c r="B1020" s="6">
        <f t="shared" si="338"/>
        <v>0</v>
      </c>
      <c r="C1020" s="6" t="str">
        <f t="shared" si="330"/>
        <v/>
      </c>
      <c r="D1020" s="7">
        <f t="shared" si="331"/>
        <v>0</v>
      </c>
      <c r="E1020" s="7">
        <f t="shared" si="339"/>
        <v>0</v>
      </c>
      <c r="F1020" s="7" t="str">
        <f t="shared" si="332"/>
        <v/>
      </c>
      <c r="G1020" s="6">
        <f t="shared" si="333"/>
        <v>0</v>
      </c>
      <c r="H1020" s="6">
        <f t="shared" si="340"/>
        <v>0</v>
      </c>
      <c r="I1020" s="6" t="str">
        <f t="shared" si="341"/>
        <v/>
      </c>
      <c r="J1020" s="11">
        <v>1017</v>
      </c>
      <c r="K1020" s="11">
        <f>IF(IFERROR(VLOOKUP(J1020,Home!$A$8:$B$1048576,1,FALSE),0)=0,0,1)</f>
        <v>0</v>
      </c>
      <c r="L1020" s="129" t="e">
        <f>IF(VLOOKUP(O1020,Home!$C$8:$R$207,6,FALSE)="","",VLOOKUP(O1020,Home!$C$8:$R$207,6,FALSE))</f>
        <v>#N/A</v>
      </c>
      <c r="M1020" s="129" t="e">
        <f t="shared" si="326"/>
        <v>#N/A</v>
      </c>
      <c r="N1020" s="11">
        <f>SUM($K$4:K1020)</f>
        <v>200</v>
      </c>
      <c r="O1020" s="11" t="str">
        <f>IF(P1020="","",IF(IFERROR(VLOOKUP(N1020,Home!$C$8:$R$1048576,1,FALSE),"")=0,"",IFERROR(VLOOKUP(N1020,Home!$C$8:$R$1048576,1,FALSE),"")))</f>
        <v/>
      </c>
      <c r="P1020" s="11" t="str">
        <f>IF(IFERROR(VLOOKUP(W1020,Home!$C$8:$R$1048576,3,FALSE),"")=0,"",IFERROR(VLOOKUP(W1020,Home!$C$8:$R$1048576,3,FALSE),""))</f>
        <v/>
      </c>
      <c r="Q1020" s="11" t="str">
        <f t="shared" si="345"/>
        <v/>
      </c>
      <c r="R1020" s="130" t="e">
        <f>VLOOKUP(Q1020,'Baggrund til lister'!$G$4:$H$15,2,FALSE)</f>
        <v>#N/A</v>
      </c>
      <c r="S1020" s="11" t="str">
        <f t="shared" si="327"/>
        <v/>
      </c>
      <c r="T1020" s="11" t="str">
        <f>IF(IFERROR(VLOOKUP(N1020,Home!$C$8:$R$1048576,11,FALSE),"")=0,"",IFERROR(VLOOKUP(N1020,Home!$C$8:$R$1048576,11,FALSE),""))</f>
        <v/>
      </c>
      <c r="U1020" s="11" t="str">
        <f>IF(IFERROR(VLOOKUP(O1020,Home!$C$8:$R$1048576,12,FALSE),"")=0,"",IFERROR(VLOOKUP(O1020,Home!$C$8:$R$1048576,12,FALSE),""))</f>
        <v/>
      </c>
      <c r="V1020" s="11" t="str">
        <f>IF(IFERROR(VLOOKUP(O1020,Home!$C$8:$R$1048576,8,FALSE),"")=0,"",IFERROR(VLOOKUP(O1020,Home!$C$8:$R$1048576,8,FALSE),""))</f>
        <v/>
      </c>
      <c r="W1020" s="11" t="str">
        <f>IF(OR(VLOOKUP(N1020,Home!$C$7:$I$207,6,FALSE)="",VLOOKUP(N1020,Home!$C$7:$I$207,7,FALSE)=""),"FEJL",SUM(Baggrundsark!$K$4:K1020))</f>
        <v>FEJL</v>
      </c>
      <c r="Y1020">
        <v>1017</v>
      </c>
      <c r="Z1020" s="1"/>
      <c r="AC1020" s="44"/>
      <c r="AD1020">
        <f t="shared" si="334"/>
        <v>0</v>
      </c>
      <c r="AE1020">
        <f>SUM($AD$4:AD1020)</f>
        <v>1</v>
      </c>
      <c r="AF1020" s="103" t="str">
        <f>IFERROR(VLOOKUP(AN1020,Home!$C$8:$E$207,3,FALSE),"")</f>
        <v/>
      </c>
      <c r="AG1020" s="103" t="str">
        <f>IFERROR(VLOOKUP(AN1020,Home!$C$8:$E$207,2,FALSE),"")</f>
        <v/>
      </c>
      <c r="AH1020" s="104" t="str">
        <f>IF(VLOOKUP(AE1020,Home!$C$8:$I$207,6,FALSE)="","",VLOOKUP(AE1020,Home!$C$8:$I$207,6,FALSE))</f>
        <v/>
      </c>
      <c r="AI1020" s="104" t="e">
        <f t="shared" si="342"/>
        <v>#VALUE!</v>
      </c>
      <c r="AJ1020" s="105" t="e">
        <f t="shared" si="335"/>
        <v>#VALUE!</v>
      </c>
      <c r="AK1020" s="103" t="e">
        <f t="shared" si="328"/>
        <v>#VALUE!</v>
      </c>
      <c r="AL1020" s="103" t="e">
        <f t="shared" si="336"/>
        <v>#VALUE!</v>
      </c>
      <c r="AN1020" t="str">
        <f>IF(OR(VLOOKUP(AE1020,Home!$C$8:$I$207,6,FALSE)="",VLOOKUP(AE1020,Home!$C$8:$I$207,7,FALSE)=""),"FEJL",Baggrundsark!AE1020)</f>
        <v>FEJL</v>
      </c>
      <c r="AO1020">
        <f>IF(VLOOKUP(AE1020,Home!$C$8:$N$207,12,FALSE)="Timelønnet",1,0)</f>
        <v>0</v>
      </c>
      <c r="AP1020">
        <f>SUM($AO$4:AO1020)*AO1020</f>
        <v>0</v>
      </c>
      <c r="AQ1020">
        <f t="shared" si="343"/>
        <v>1</v>
      </c>
      <c r="AR1020" t="str">
        <f t="shared" si="343"/>
        <v/>
      </c>
      <c r="AS1020" t="e">
        <f t="shared" si="337"/>
        <v>#VALUE!</v>
      </c>
      <c r="AT1020" s="45" t="e">
        <f t="shared" si="344"/>
        <v>#VALUE!</v>
      </c>
      <c r="AU1020">
        <f>VLOOKUP(AQ1020,Home!$C$8:$J$207,8,FALSE)</f>
        <v>0</v>
      </c>
    </row>
    <row r="1021" spans="1:47" x14ac:dyDescent="0.25">
      <c r="A1021" s="6">
        <f t="shared" si="329"/>
        <v>0</v>
      </c>
      <c r="B1021" s="6">
        <f t="shared" si="338"/>
        <v>0</v>
      </c>
      <c r="C1021" s="6" t="str">
        <f t="shared" si="330"/>
        <v/>
      </c>
      <c r="D1021" s="7">
        <f t="shared" si="331"/>
        <v>0</v>
      </c>
      <c r="E1021" s="7">
        <f t="shared" si="339"/>
        <v>0</v>
      </c>
      <c r="F1021" s="7" t="str">
        <f t="shared" si="332"/>
        <v/>
      </c>
      <c r="G1021" s="6">
        <f t="shared" si="333"/>
        <v>0</v>
      </c>
      <c r="H1021" s="6">
        <f t="shared" si="340"/>
        <v>0</v>
      </c>
      <c r="I1021" s="6" t="str">
        <f t="shared" si="341"/>
        <v/>
      </c>
      <c r="J1021" s="11">
        <v>1018</v>
      </c>
      <c r="K1021" s="11">
        <f>IF(IFERROR(VLOOKUP(J1021,Home!$A$8:$B$1048576,1,FALSE),0)=0,0,1)</f>
        <v>0</v>
      </c>
      <c r="L1021" s="129" t="e">
        <f>IF(VLOOKUP(O1021,Home!$C$8:$R$207,6,FALSE)="","",VLOOKUP(O1021,Home!$C$8:$R$207,6,FALSE))</f>
        <v>#N/A</v>
      </c>
      <c r="M1021" s="129" t="e">
        <f t="shared" si="326"/>
        <v>#N/A</v>
      </c>
      <c r="N1021" s="11">
        <f>SUM($K$4:K1021)</f>
        <v>200</v>
      </c>
      <c r="O1021" s="11" t="str">
        <f>IF(P1021="","",IF(IFERROR(VLOOKUP(N1021,Home!$C$8:$R$1048576,1,FALSE),"")=0,"",IFERROR(VLOOKUP(N1021,Home!$C$8:$R$1048576,1,FALSE),"")))</f>
        <v/>
      </c>
      <c r="P1021" s="11" t="str">
        <f>IF(IFERROR(VLOOKUP(W1021,Home!$C$8:$R$1048576,3,FALSE),"")=0,"",IFERROR(VLOOKUP(W1021,Home!$C$8:$R$1048576,3,FALSE),""))</f>
        <v/>
      </c>
      <c r="Q1021" s="11" t="str">
        <f t="shared" si="345"/>
        <v/>
      </c>
      <c r="R1021" s="130" t="e">
        <f>VLOOKUP(Q1021,'Baggrund til lister'!$G$4:$H$15,2,FALSE)</f>
        <v>#N/A</v>
      </c>
      <c r="S1021" s="11" t="str">
        <f t="shared" si="327"/>
        <v/>
      </c>
      <c r="T1021" s="11" t="str">
        <f>IF(IFERROR(VLOOKUP(N1021,Home!$C$8:$R$1048576,11,FALSE),"")=0,"",IFERROR(VLOOKUP(N1021,Home!$C$8:$R$1048576,11,FALSE),""))</f>
        <v/>
      </c>
      <c r="U1021" s="11" t="str">
        <f>IF(IFERROR(VLOOKUP(O1021,Home!$C$8:$R$1048576,12,FALSE),"")=0,"",IFERROR(VLOOKUP(O1021,Home!$C$8:$R$1048576,12,FALSE),""))</f>
        <v/>
      </c>
      <c r="V1021" s="11" t="str">
        <f>IF(IFERROR(VLOOKUP(O1021,Home!$C$8:$R$1048576,8,FALSE),"")=0,"",IFERROR(VLOOKUP(O1021,Home!$C$8:$R$1048576,8,FALSE),""))</f>
        <v/>
      </c>
      <c r="W1021" s="11" t="str">
        <f>IF(OR(VLOOKUP(N1021,Home!$C$7:$I$207,6,FALSE)="",VLOOKUP(N1021,Home!$C$7:$I$207,7,FALSE)=""),"FEJL",SUM(Baggrundsark!$K$4:K1021))</f>
        <v>FEJL</v>
      </c>
      <c r="Y1021">
        <v>1018</v>
      </c>
      <c r="Z1021" s="1"/>
      <c r="AC1021" s="44"/>
      <c r="AD1021">
        <f t="shared" si="334"/>
        <v>0</v>
      </c>
      <c r="AE1021">
        <f>SUM($AD$4:AD1021)</f>
        <v>1</v>
      </c>
      <c r="AF1021" s="103" t="str">
        <f>IFERROR(VLOOKUP(AN1021,Home!$C$8:$E$207,3,FALSE),"")</f>
        <v/>
      </c>
      <c r="AG1021" s="103" t="str">
        <f>IFERROR(VLOOKUP(AN1021,Home!$C$8:$E$207,2,FALSE),"")</f>
        <v/>
      </c>
      <c r="AH1021" s="104" t="str">
        <f>IF(VLOOKUP(AE1021,Home!$C$8:$I$207,6,FALSE)="","",VLOOKUP(AE1021,Home!$C$8:$I$207,6,FALSE))</f>
        <v/>
      </c>
      <c r="AI1021" s="104" t="e">
        <f t="shared" si="342"/>
        <v>#VALUE!</v>
      </c>
      <c r="AJ1021" s="105" t="e">
        <f t="shared" si="335"/>
        <v>#VALUE!</v>
      </c>
      <c r="AK1021" s="103" t="e">
        <f t="shared" si="328"/>
        <v>#VALUE!</v>
      </c>
      <c r="AL1021" s="103" t="e">
        <f t="shared" si="336"/>
        <v>#VALUE!</v>
      </c>
      <c r="AN1021" t="str">
        <f>IF(OR(VLOOKUP(AE1021,Home!$C$8:$I$207,6,FALSE)="",VLOOKUP(AE1021,Home!$C$8:$I$207,7,FALSE)=""),"FEJL",Baggrundsark!AE1021)</f>
        <v>FEJL</v>
      </c>
      <c r="AO1021">
        <f>IF(VLOOKUP(AE1021,Home!$C$8:$N$207,12,FALSE)="Timelønnet",1,0)</f>
        <v>0</v>
      </c>
      <c r="AP1021">
        <f>SUM($AO$4:AO1021)*AO1021</f>
        <v>0</v>
      </c>
      <c r="AQ1021">
        <f t="shared" si="343"/>
        <v>1</v>
      </c>
      <c r="AR1021" t="str">
        <f t="shared" si="343"/>
        <v/>
      </c>
      <c r="AS1021" t="e">
        <f t="shared" si="337"/>
        <v>#VALUE!</v>
      </c>
      <c r="AT1021" s="45" t="e">
        <f t="shared" si="344"/>
        <v>#VALUE!</v>
      </c>
      <c r="AU1021">
        <f>VLOOKUP(AQ1021,Home!$C$8:$J$207,8,FALSE)</f>
        <v>0</v>
      </c>
    </row>
    <row r="1022" spans="1:47" x14ac:dyDescent="0.25">
      <c r="A1022" s="6">
        <f t="shared" si="329"/>
        <v>0</v>
      </c>
      <c r="B1022" s="6">
        <f t="shared" si="338"/>
        <v>0</v>
      </c>
      <c r="C1022" s="6" t="str">
        <f t="shared" si="330"/>
        <v/>
      </c>
      <c r="D1022" s="7">
        <f t="shared" si="331"/>
        <v>0</v>
      </c>
      <c r="E1022" s="7">
        <f t="shared" si="339"/>
        <v>0</v>
      </c>
      <c r="F1022" s="7" t="str">
        <f t="shared" si="332"/>
        <v/>
      </c>
      <c r="G1022" s="6">
        <f t="shared" si="333"/>
        <v>0</v>
      </c>
      <c r="H1022" s="6">
        <f t="shared" si="340"/>
        <v>0</v>
      </c>
      <c r="I1022" s="6" t="str">
        <f t="shared" si="341"/>
        <v/>
      </c>
      <c r="J1022" s="11">
        <v>1019</v>
      </c>
      <c r="K1022" s="11">
        <f>IF(IFERROR(VLOOKUP(J1022,Home!$A$8:$B$1048576,1,FALSE),0)=0,0,1)</f>
        <v>0</v>
      </c>
      <c r="L1022" s="129" t="e">
        <f>IF(VLOOKUP(O1022,Home!$C$8:$R$207,6,FALSE)="","",VLOOKUP(O1022,Home!$C$8:$R$207,6,FALSE))</f>
        <v>#N/A</v>
      </c>
      <c r="M1022" s="129" t="e">
        <f t="shared" si="326"/>
        <v>#N/A</v>
      </c>
      <c r="N1022" s="11">
        <f>SUM($K$4:K1022)</f>
        <v>200</v>
      </c>
      <c r="O1022" s="11" t="str">
        <f>IF(P1022="","",IF(IFERROR(VLOOKUP(N1022,Home!$C$8:$R$1048576,1,FALSE),"")=0,"",IFERROR(VLOOKUP(N1022,Home!$C$8:$R$1048576,1,FALSE),"")))</f>
        <v/>
      </c>
      <c r="P1022" s="11" t="str">
        <f>IF(IFERROR(VLOOKUP(W1022,Home!$C$8:$R$1048576,3,FALSE),"")=0,"",IFERROR(VLOOKUP(W1022,Home!$C$8:$R$1048576,3,FALSE),""))</f>
        <v/>
      </c>
      <c r="Q1022" s="11" t="str">
        <f t="shared" si="345"/>
        <v/>
      </c>
      <c r="R1022" s="130" t="e">
        <f>VLOOKUP(Q1022,'Baggrund til lister'!$G$4:$H$15,2,FALSE)</f>
        <v>#N/A</v>
      </c>
      <c r="S1022" s="11" t="str">
        <f t="shared" si="327"/>
        <v/>
      </c>
      <c r="T1022" s="11" t="str">
        <f>IF(IFERROR(VLOOKUP(N1022,Home!$C$8:$R$1048576,11,FALSE),"")=0,"",IFERROR(VLOOKUP(N1022,Home!$C$8:$R$1048576,11,FALSE),""))</f>
        <v/>
      </c>
      <c r="U1022" s="11" t="str">
        <f>IF(IFERROR(VLOOKUP(O1022,Home!$C$8:$R$1048576,12,FALSE),"")=0,"",IFERROR(VLOOKUP(O1022,Home!$C$8:$R$1048576,12,FALSE),""))</f>
        <v/>
      </c>
      <c r="V1022" s="11" t="str">
        <f>IF(IFERROR(VLOOKUP(O1022,Home!$C$8:$R$1048576,8,FALSE),"")=0,"",IFERROR(VLOOKUP(O1022,Home!$C$8:$R$1048576,8,FALSE),""))</f>
        <v/>
      </c>
      <c r="W1022" s="11" t="str">
        <f>IF(OR(VLOOKUP(N1022,Home!$C$7:$I$207,6,FALSE)="",VLOOKUP(N1022,Home!$C$7:$I$207,7,FALSE)=""),"FEJL",SUM(Baggrundsark!$K$4:K1022))</f>
        <v>FEJL</v>
      </c>
      <c r="Y1022">
        <v>1019</v>
      </c>
      <c r="Z1022" s="1"/>
      <c r="AC1022" s="44"/>
      <c r="AD1022">
        <f t="shared" si="334"/>
        <v>0</v>
      </c>
      <c r="AE1022">
        <f>SUM($AD$4:AD1022)</f>
        <v>1</v>
      </c>
      <c r="AF1022" s="103" t="str">
        <f>IFERROR(VLOOKUP(AN1022,Home!$C$8:$E$207,3,FALSE),"")</f>
        <v/>
      </c>
      <c r="AG1022" s="103" t="str">
        <f>IFERROR(VLOOKUP(AN1022,Home!$C$8:$E$207,2,FALSE),"")</f>
        <v/>
      </c>
      <c r="AH1022" s="104" t="str">
        <f>IF(VLOOKUP(AE1022,Home!$C$8:$I$207,6,FALSE)="","",VLOOKUP(AE1022,Home!$C$8:$I$207,6,FALSE))</f>
        <v/>
      </c>
      <c r="AI1022" s="104" t="e">
        <f t="shared" si="342"/>
        <v>#VALUE!</v>
      </c>
      <c r="AJ1022" s="105" t="e">
        <f t="shared" si="335"/>
        <v>#VALUE!</v>
      </c>
      <c r="AK1022" s="103" t="e">
        <f t="shared" si="328"/>
        <v>#VALUE!</v>
      </c>
      <c r="AL1022" s="103" t="e">
        <f t="shared" si="336"/>
        <v>#VALUE!</v>
      </c>
      <c r="AN1022" t="str">
        <f>IF(OR(VLOOKUP(AE1022,Home!$C$8:$I$207,6,FALSE)="",VLOOKUP(AE1022,Home!$C$8:$I$207,7,FALSE)=""),"FEJL",Baggrundsark!AE1022)</f>
        <v>FEJL</v>
      </c>
      <c r="AO1022">
        <f>IF(VLOOKUP(AE1022,Home!$C$8:$N$207,12,FALSE)="Timelønnet",1,0)</f>
        <v>0</v>
      </c>
      <c r="AP1022">
        <f>SUM($AO$4:AO1022)*AO1022</f>
        <v>0</v>
      </c>
      <c r="AQ1022">
        <f t="shared" si="343"/>
        <v>1</v>
      </c>
      <c r="AR1022" t="str">
        <f t="shared" si="343"/>
        <v/>
      </c>
      <c r="AS1022" t="e">
        <f t="shared" si="337"/>
        <v>#VALUE!</v>
      </c>
      <c r="AT1022" s="45" t="e">
        <f t="shared" si="344"/>
        <v>#VALUE!</v>
      </c>
      <c r="AU1022">
        <f>VLOOKUP(AQ1022,Home!$C$8:$J$207,8,FALSE)</f>
        <v>0</v>
      </c>
    </row>
    <row r="1023" spans="1:47" x14ac:dyDescent="0.25">
      <c r="A1023" s="6">
        <f t="shared" si="329"/>
        <v>0</v>
      </c>
      <c r="B1023" s="6">
        <f t="shared" si="338"/>
        <v>0</v>
      </c>
      <c r="C1023" s="6" t="str">
        <f t="shared" si="330"/>
        <v/>
      </c>
      <c r="D1023" s="7">
        <f t="shared" si="331"/>
        <v>0</v>
      </c>
      <c r="E1023" s="7">
        <f t="shared" si="339"/>
        <v>0</v>
      </c>
      <c r="F1023" s="7" t="str">
        <f t="shared" si="332"/>
        <v/>
      </c>
      <c r="G1023" s="6">
        <f t="shared" si="333"/>
        <v>0</v>
      </c>
      <c r="H1023" s="6">
        <f t="shared" si="340"/>
        <v>0</v>
      </c>
      <c r="I1023" s="6" t="str">
        <f t="shared" si="341"/>
        <v/>
      </c>
      <c r="J1023" s="11">
        <v>1020</v>
      </c>
      <c r="K1023" s="11">
        <f>IF(IFERROR(VLOOKUP(J1023,Home!$A$8:$B$1048576,1,FALSE),0)=0,0,1)</f>
        <v>0</v>
      </c>
      <c r="L1023" s="129" t="e">
        <f>IF(VLOOKUP(O1023,Home!$C$8:$R$207,6,FALSE)="","",VLOOKUP(O1023,Home!$C$8:$R$207,6,FALSE))</f>
        <v>#N/A</v>
      </c>
      <c r="M1023" s="129" t="e">
        <f t="shared" si="326"/>
        <v>#N/A</v>
      </c>
      <c r="N1023" s="11">
        <f>SUM($K$4:K1023)</f>
        <v>200</v>
      </c>
      <c r="O1023" s="11" t="str">
        <f>IF(P1023="","",IF(IFERROR(VLOOKUP(N1023,Home!$C$8:$R$1048576,1,FALSE),"")=0,"",IFERROR(VLOOKUP(N1023,Home!$C$8:$R$1048576,1,FALSE),"")))</f>
        <v/>
      </c>
      <c r="P1023" s="11" t="str">
        <f>IF(IFERROR(VLOOKUP(W1023,Home!$C$8:$R$1048576,3,FALSE),"")=0,"",IFERROR(VLOOKUP(W1023,Home!$C$8:$R$1048576,3,FALSE),""))</f>
        <v/>
      </c>
      <c r="Q1023" s="11" t="str">
        <f t="shared" si="345"/>
        <v/>
      </c>
      <c r="R1023" s="130" t="e">
        <f>VLOOKUP(Q1023,'Baggrund til lister'!$G$4:$H$15,2,FALSE)</f>
        <v>#N/A</v>
      </c>
      <c r="S1023" s="11" t="str">
        <f t="shared" si="327"/>
        <v/>
      </c>
      <c r="T1023" s="11" t="str">
        <f>IF(IFERROR(VLOOKUP(N1023,Home!$C$8:$R$1048576,11,FALSE),"")=0,"",IFERROR(VLOOKUP(N1023,Home!$C$8:$R$1048576,11,FALSE),""))</f>
        <v/>
      </c>
      <c r="U1023" s="11" t="str">
        <f>IF(IFERROR(VLOOKUP(O1023,Home!$C$8:$R$1048576,12,FALSE),"")=0,"",IFERROR(VLOOKUP(O1023,Home!$C$8:$R$1048576,12,FALSE),""))</f>
        <v/>
      </c>
      <c r="V1023" s="11" t="str">
        <f>IF(IFERROR(VLOOKUP(O1023,Home!$C$8:$R$1048576,8,FALSE),"")=0,"",IFERROR(VLOOKUP(O1023,Home!$C$8:$R$1048576,8,FALSE),""))</f>
        <v/>
      </c>
      <c r="W1023" s="11" t="str">
        <f>IF(OR(VLOOKUP(N1023,Home!$C$7:$I$207,6,FALSE)="",VLOOKUP(N1023,Home!$C$7:$I$207,7,FALSE)=""),"FEJL",SUM(Baggrundsark!$K$4:K1023))</f>
        <v>FEJL</v>
      </c>
      <c r="Y1023">
        <v>1020</v>
      </c>
      <c r="Z1023" s="1"/>
      <c r="AC1023" s="44"/>
      <c r="AD1023">
        <f t="shared" si="334"/>
        <v>0</v>
      </c>
      <c r="AE1023">
        <f>SUM($AD$4:AD1023)</f>
        <v>1</v>
      </c>
      <c r="AF1023" s="103" t="str">
        <f>IFERROR(VLOOKUP(AN1023,Home!$C$8:$E$207,3,FALSE),"")</f>
        <v/>
      </c>
      <c r="AG1023" s="103" t="str">
        <f>IFERROR(VLOOKUP(AN1023,Home!$C$8:$E$207,2,FALSE),"")</f>
        <v/>
      </c>
      <c r="AH1023" s="104" t="str">
        <f>IF(VLOOKUP(AE1023,Home!$C$8:$I$207,6,FALSE)="","",VLOOKUP(AE1023,Home!$C$8:$I$207,6,FALSE))</f>
        <v/>
      </c>
      <c r="AI1023" s="104" t="e">
        <f t="shared" si="342"/>
        <v>#VALUE!</v>
      </c>
      <c r="AJ1023" s="105" t="e">
        <f t="shared" si="335"/>
        <v>#VALUE!</v>
      </c>
      <c r="AK1023" s="103" t="e">
        <f t="shared" si="328"/>
        <v>#VALUE!</v>
      </c>
      <c r="AL1023" s="103" t="e">
        <f t="shared" si="336"/>
        <v>#VALUE!</v>
      </c>
      <c r="AN1023" t="str">
        <f>IF(OR(VLOOKUP(AE1023,Home!$C$8:$I$207,6,FALSE)="",VLOOKUP(AE1023,Home!$C$8:$I$207,7,FALSE)=""),"FEJL",Baggrundsark!AE1023)</f>
        <v>FEJL</v>
      </c>
      <c r="AO1023">
        <f>IF(VLOOKUP(AE1023,Home!$C$8:$N$207,12,FALSE)="Timelønnet",1,0)</f>
        <v>0</v>
      </c>
      <c r="AP1023">
        <f>SUM($AO$4:AO1023)*AO1023</f>
        <v>0</v>
      </c>
      <c r="AQ1023">
        <f t="shared" si="343"/>
        <v>1</v>
      </c>
      <c r="AR1023" t="str">
        <f t="shared" si="343"/>
        <v/>
      </c>
      <c r="AS1023" t="e">
        <f t="shared" si="337"/>
        <v>#VALUE!</v>
      </c>
      <c r="AT1023" s="45" t="e">
        <f t="shared" si="344"/>
        <v>#VALUE!</v>
      </c>
      <c r="AU1023">
        <f>VLOOKUP(AQ1023,Home!$C$8:$J$207,8,FALSE)</f>
        <v>0</v>
      </c>
    </row>
    <row r="1024" spans="1:47" x14ac:dyDescent="0.25">
      <c r="A1024" s="6">
        <f t="shared" si="329"/>
        <v>0</v>
      </c>
      <c r="B1024" s="6">
        <f t="shared" si="338"/>
        <v>0</v>
      </c>
      <c r="C1024" s="6" t="str">
        <f t="shared" si="330"/>
        <v/>
      </c>
      <c r="D1024" s="7">
        <f t="shared" si="331"/>
        <v>0</v>
      </c>
      <c r="E1024" s="7">
        <f t="shared" si="339"/>
        <v>0</v>
      </c>
      <c r="F1024" s="7" t="str">
        <f t="shared" si="332"/>
        <v/>
      </c>
      <c r="G1024" s="6">
        <f t="shared" si="333"/>
        <v>0</v>
      </c>
      <c r="H1024" s="6">
        <f t="shared" si="340"/>
        <v>0</v>
      </c>
      <c r="I1024" s="6" t="str">
        <f t="shared" si="341"/>
        <v/>
      </c>
      <c r="J1024" s="11">
        <v>1021</v>
      </c>
      <c r="K1024" s="11">
        <f>IF(IFERROR(VLOOKUP(J1024,Home!$A$8:$B$1048576,1,FALSE),0)=0,0,1)</f>
        <v>0</v>
      </c>
      <c r="L1024" s="129" t="e">
        <f>IF(VLOOKUP(O1024,Home!$C$8:$R$207,6,FALSE)="","",VLOOKUP(O1024,Home!$C$8:$R$207,6,FALSE))</f>
        <v>#N/A</v>
      </c>
      <c r="M1024" s="129" t="e">
        <f t="shared" si="326"/>
        <v>#N/A</v>
      </c>
      <c r="N1024" s="11">
        <f>SUM($K$4:K1024)</f>
        <v>200</v>
      </c>
      <c r="O1024" s="11" t="str">
        <f>IF(P1024="","",IF(IFERROR(VLOOKUP(N1024,Home!$C$8:$R$1048576,1,FALSE),"")=0,"",IFERROR(VLOOKUP(N1024,Home!$C$8:$R$1048576,1,FALSE),"")))</f>
        <v/>
      </c>
      <c r="P1024" s="11" t="str">
        <f>IF(IFERROR(VLOOKUP(W1024,Home!$C$8:$R$1048576,3,FALSE),"")=0,"",IFERROR(VLOOKUP(W1024,Home!$C$8:$R$1048576,3,FALSE),""))</f>
        <v/>
      </c>
      <c r="Q1024" s="11" t="str">
        <f t="shared" si="345"/>
        <v/>
      </c>
      <c r="R1024" s="130" t="e">
        <f>VLOOKUP(Q1024,'Baggrund til lister'!$G$4:$H$15,2,FALSE)</f>
        <v>#N/A</v>
      </c>
      <c r="S1024" s="11" t="str">
        <f t="shared" si="327"/>
        <v/>
      </c>
      <c r="T1024" s="11" t="str">
        <f>IF(IFERROR(VLOOKUP(N1024,Home!$C$8:$R$1048576,11,FALSE),"")=0,"",IFERROR(VLOOKUP(N1024,Home!$C$8:$R$1048576,11,FALSE),""))</f>
        <v/>
      </c>
      <c r="U1024" s="11" t="str">
        <f>IF(IFERROR(VLOOKUP(O1024,Home!$C$8:$R$1048576,12,FALSE),"")=0,"",IFERROR(VLOOKUP(O1024,Home!$C$8:$R$1048576,12,FALSE),""))</f>
        <v/>
      </c>
      <c r="V1024" s="11" t="str">
        <f>IF(IFERROR(VLOOKUP(O1024,Home!$C$8:$R$1048576,8,FALSE),"")=0,"",IFERROR(VLOOKUP(O1024,Home!$C$8:$R$1048576,8,FALSE),""))</f>
        <v/>
      </c>
      <c r="W1024" s="11" t="str">
        <f>IF(OR(VLOOKUP(N1024,Home!$C$7:$I$207,6,FALSE)="",VLOOKUP(N1024,Home!$C$7:$I$207,7,FALSE)=""),"FEJL",SUM(Baggrundsark!$K$4:K1024))</f>
        <v>FEJL</v>
      </c>
      <c r="Y1024">
        <v>1021</v>
      </c>
      <c r="Z1024" s="1"/>
      <c r="AC1024" s="44"/>
      <c r="AD1024">
        <f t="shared" si="334"/>
        <v>0</v>
      </c>
      <c r="AE1024">
        <f>SUM($AD$4:AD1024)</f>
        <v>1</v>
      </c>
      <c r="AF1024" s="103" t="str">
        <f>IFERROR(VLOOKUP(AN1024,Home!$C$8:$E$207,3,FALSE),"")</f>
        <v/>
      </c>
      <c r="AG1024" s="103" t="str">
        <f>IFERROR(VLOOKUP(AN1024,Home!$C$8:$E$207,2,FALSE),"")</f>
        <v/>
      </c>
      <c r="AH1024" s="104" t="str">
        <f>IF(VLOOKUP(AE1024,Home!$C$8:$I$207,6,FALSE)="","",VLOOKUP(AE1024,Home!$C$8:$I$207,6,FALSE))</f>
        <v/>
      </c>
      <c r="AI1024" s="104" t="e">
        <f t="shared" si="342"/>
        <v>#VALUE!</v>
      </c>
      <c r="AJ1024" s="105" t="e">
        <f t="shared" si="335"/>
        <v>#VALUE!</v>
      </c>
      <c r="AK1024" s="103" t="e">
        <f t="shared" si="328"/>
        <v>#VALUE!</v>
      </c>
      <c r="AL1024" s="103" t="e">
        <f t="shared" si="336"/>
        <v>#VALUE!</v>
      </c>
      <c r="AN1024" t="str">
        <f>IF(OR(VLOOKUP(AE1024,Home!$C$8:$I$207,6,FALSE)="",VLOOKUP(AE1024,Home!$C$8:$I$207,7,FALSE)=""),"FEJL",Baggrundsark!AE1024)</f>
        <v>FEJL</v>
      </c>
      <c r="AO1024">
        <f>IF(VLOOKUP(AE1024,Home!$C$8:$N$207,12,FALSE)="Timelønnet",1,0)</f>
        <v>0</v>
      </c>
      <c r="AP1024">
        <f>SUM($AO$4:AO1024)*AO1024</f>
        <v>0</v>
      </c>
      <c r="AQ1024">
        <f t="shared" si="343"/>
        <v>1</v>
      </c>
      <c r="AR1024" t="str">
        <f t="shared" si="343"/>
        <v/>
      </c>
      <c r="AS1024" t="e">
        <f t="shared" si="337"/>
        <v>#VALUE!</v>
      </c>
      <c r="AT1024" s="45" t="e">
        <f t="shared" si="344"/>
        <v>#VALUE!</v>
      </c>
      <c r="AU1024">
        <f>VLOOKUP(AQ1024,Home!$C$8:$J$207,8,FALSE)</f>
        <v>0</v>
      </c>
    </row>
    <row r="1025" spans="1:47" x14ac:dyDescent="0.25">
      <c r="A1025" s="6">
        <f t="shared" si="329"/>
        <v>0</v>
      </c>
      <c r="B1025" s="6">
        <f t="shared" si="338"/>
        <v>0</v>
      </c>
      <c r="C1025" s="6" t="str">
        <f t="shared" si="330"/>
        <v/>
      </c>
      <c r="D1025" s="7">
        <f t="shared" si="331"/>
        <v>0</v>
      </c>
      <c r="E1025" s="7">
        <f t="shared" si="339"/>
        <v>0</v>
      </c>
      <c r="F1025" s="7" t="str">
        <f t="shared" si="332"/>
        <v/>
      </c>
      <c r="G1025" s="6">
        <f t="shared" si="333"/>
        <v>0</v>
      </c>
      <c r="H1025" s="6">
        <f t="shared" si="340"/>
        <v>0</v>
      </c>
      <c r="I1025" s="6" t="str">
        <f t="shared" si="341"/>
        <v/>
      </c>
      <c r="J1025" s="11">
        <v>1022</v>
      </c>
      <c r="K1025" s="11">
        <f>IF(IFERROR(VLOOKUP(J1025,Home!$A$8:$B$1048576,1,FALSE),0)=0,0,1)</f>
        <v>0</v>
      </c>
      <c r="L1025" s="129" t="e">
        <f>IF(VLOOKUP(O1025,Home!$C$8:$R$207,6,FALSE)="","",VLOOKUP(O1025,Home!$C$8:$R$207,6,FALSE))</f>
        <v>#N/A</v>
      </c>
      <c r="M1025" s="129" t="e">
        <f t="shared" si="326"/>
        <v>#N/A</v>
      </c>
      <c r="N1025" s="11">
        <f>SUM($K$4:K1025)</f>
        <v>200</v>
      </c>
      <c r="O1025" s="11" t="str">
        <f>IF(P1025="","",IF(IFERROR(VLOOKUP(N1025,Home!$C$8:$R$1048576,1,FALSE),"")=0,"",IFERROR(VLOOKUP(N1025,Home!$C$8:$R$1048576,1,FALSE),"")))</f>
        <v/>
      </c>
      <c r="P1025" s="11" t="str">
        <f>IF(IFERROR(VLOOKUP(W1025,Home!$C$8:$R$1048576,3,FALSE),"")=0,"",IFERROR(VLOOKUP(W1025,Home!$C$8:$R$1048576,3,FALSE),""))</f>
        <v/>
      </c>
      <c r="Q1025" s="11" t="str">
        <f t="shared" si="345"/>
        <v/>
      </c>
      <c r="R1025" s="130" t="e">
        <f>VLOOKUP(Q1025,'Baggrund til lister'!$G$4:$H$15,2,FALSE)</f>
        <v>#N/A</v>
      </c>
      <c r="S1025" s="11" t="str">
        <f t="shared" si="327"/>
        <v/>
      </c>
      <c r="T1025" s="11" t="str">
        <f>IF(IFERROR(VLOOKUP(N1025,Home!$C$8:$R$1048576,11,FALSE),"")=0,"",IFERROR(VLOOKUP(N1025,Home!$C$8:$R$1048576,11,FALSE),""))</f>
        <v/>
      </c>
      <c r="U1025" s="11" t="str">
        <f>IF(IFERROR(VLOOKUP(O1025,Home!$C$8:$R$1048576,12,FALSE),"")=0,"",IFERROR(VLOOKUP(O1025,Home!$C$8:$R$1048576,12,FALSE),""))</f>
        <v/>
      </c>
      <c r="V1025" s="11" t="str">
        <f>IF(IFERROR(VLOOKUP(O1025,Home!$C$8:$R$1048576,8,FALSE),"")=0,"",IFERROR(VLOOKUP(O1025,Home!$C$8:$R$1048576,8,FALSE),""))</f>
        <v/>
      </c>
      <c r="W1025" s="11" t="str">
        <f>IF(OR(VLOOKUP(N1025,Home!$C$7:$I$207,6,FALSE)="",VLOOKUP(N1025,Home!$C$7:$I$207,7,FALSE)=""),"FEJL",SUM(Baggrundsark!$K$4:K1025))</f>
        <v>FEJL</v>
      </c>
      <c r="Y1025">
        <v>1022</v>
      </c>
      <c r="Z1025" s="1"/>
      <c r="AC1025" s="44"/>
      <c r="AD1025">
        <f t="shared" si="334"/>
        <v>0</v>
      </c>
      <c r="AE1025">
        <f>SUM($AD$4:AD1025)</f>
        <v>1</v>
      </c>
      <c r="AF1025" s="103" t="str">
        <f>IFERROR(VLOOKUP(AN1025,Home!$C$8:$E$207,3,FALSE),"")</f>
        <v/>
      </c>
      <c r="AG1025" s="103" t="str">
        <f>IFERROR(VLOOKUP(AN1025,Home!$C$8:$E$207,2,FALSE),"")</f>
        <v/>
      </c>
      <c r="AH1025" s="104" t="str">
        <f>IF(VLOOKUP(AE1025,Home!$C$8:$I$207,6,FALSE)="","",VLOOKUP(AE1025,Home!$C$8:$I$207,6,FALSE))</f>
        <v/>
      </c>
      <c r="AI1025" s="104" t="e">
        <f t="shared" si="342"/>
        <v>#VALUE!</v>
      </c>
      <c r="AJ1025" s="105" t="e">
        <f t="shared" si="335"/>
        <v>#VALUE!</v>
      </c>
      <c r="AK1025" s="103" t="e">
        <f t="shared" si="328"/>
        <v>#VALUE!</v>
      </c>
      <c r="AL1025" s="103" t="e">
        <f t="shared" si="336"/>
        <v>#VALUE!</v>
      </c>
      <c r="AN1025" t="str">
        <f>IF(OR(VLOOKUP(AE1025,Home!$C$8:$I$207,6,FALSE)="",VLOOKUP(AE1025,Home!$C$8:$I$207,7,FALSE)=""),"FEJL",Baggrundsark!AE1025)</f>
        <v>FEJL</v>
      </c>
      <c r="AO1025">
        <f>IF(VLOOKUP(AE1025,Home!$C$8:$N$207,12,FALSE)="Timelønnet",1,0)</f>
        <v>0</v>
      </c>
      <c r="AP1025">
        <f>SUM($AO$4:AO1025)*AO1025</f>
        <v>0</v>
      </c>
      <c r="AQ1025">
        <f t="shared" si="343"/>
        <v>1</v>
      </c>
      <c r="AR1025" t="str">
        <f t="shared" si="343"/>
        <v/>
      </c>
      <c r="AS1025" t="e">
        <f t="shared" si="337"/>
        <v>#VALUE!</v>
      </c>
      <c r="AT1025" s="45" t="e">
        <f t="shared" si="344"/>
        <v>#VALUE!</v>
      </c>
      <c r="AU1025">
        <f>VLOOKUP(AQ1025,Home!$C$8:$J$207,8,FALSE)</f>
        <v>0</v>
      </c>
    </row>
    <row r="1026" spans="1:47" x14ac:dyDescent="0.25">
      <c r="A1026" s="6">
        <f t="shared" si="329"/>
        <v>0</v>
      </c>
      <c r="B1026" s="6">
        <f t="shared" si="338"/>
        <v>0</v>
      </c>
      <c r="C1026" s="6" t="str">
        <f t="shared" si="330"/>
        <v/>
      </c>
      <c r="D1026" s="7">
        <f t="shared" si="331"/>
        <v>0</v>
      </c>
      <c r="E1026" s="7">
        <f t="shared" si="339"/>
        <v>0</v>
      </c>
      <c r="F1026" s="7" t="str">
        <f t="shared" si="332"/>
        <v/>
      </c>
      <c r="G1026" s="6">
        <f t="shared" si="333"/>
        <v>0</v>
      </c>
      <c r="H1026" s="6">
        <f t="shared" si="340"/>
        <v>0</v>
      </c>
      <c r="I1026" s="6" t="str">
        <f t="shared" si="341"/>
        <v/>
      </c>
      <c r="J1026" s="11">
        <v>1023</v>
      </c>
      <c r="K1026" s="11">
        <f>IF(IFERROR(VLOOKUP(J1026,Home!$A$8:$B$1048576,1,FALSE),0)=0,0,1)</f>
        <v>0</v>
      </c>
      <c r="L1026" s="129" t="e">
        <f>IF(VLOOKUP(O1026,Home!$C$8:$R$207,6,FALSE)="","",VLOOKUP(O1026,Home!$C$8:$R$207,6,FALSE))</f>
        <v>#N/A</v>
      </c>
      <c r="M1026" s="129" t="e">
        <f t="shared" si="326"/>
        <v>#N/A</v>
      </c>
      <c r="N1026" s="11">
        <f>SUM($K$4:K1026)</f>
        <v>200</v>
      </c>
      <c r="O1026" s="11" t="str">
        <f>IF(P1026="","",IF(IFERROR(VLOOKUP(N1026,Home!$C$8:$R$1048576,1,FALSE),"")=0,"",IFERROR(VLOOKUP(N1026,Home!$C$8:$R$1048576,1,FALSE),"")))</f>
        <v/>
      </c>
      <c r="P1026" s="11" t="str">
        <f>IF(IFERROR(VLOOKUP(W1026,Home!$C$8:$R$1048576,3,FALSE),"")=0,"",IFERROR(VLOOKUP(W1026,Home!$C$8:$R$1048576,3,FALSE),""))</f>
        <v/>
      </c>
      <c r="Q1026" s="11" t="str">
        <f t="shared" si="345"/>
        <v/>
      </c>
      <c r="R1026" s="130" t="e">
        <f>VLOOKUP(Q1026,'Baggrund til lister'!$G$4:$H$15,2,FALSE)</f>
        <v>#N/A</v>
      </c>
      <c r="S1026" s="11" t="str">
        <f t="shared" si="327"/>
        <v/>
      </c>
      <c r="T1026" s="11" t="str">
        <f>IF(IFERROR(VLOOKUP(N1026,Home!$C$8:$R$1048576,11,FALSE),"")=0,"",IFERROR(VLOOKUP(N1026,Home!$C$8:$R$1048576,11,FALSE),""))</f>
        <v/>
      </c>
      <c r="U1026" s="11" t="str">
        <f>IF(IFERROR(VLOOKUP(O1026,Home!$C$8:$R$1048576,12,FALSE),"")=0,"",IFERROR(VLOOKUP(O1026,Home!$C$8:$R$1048576,12,FALSE),""))</f>
        <v/>
      </c>
      <c r="V1026" s="11" t="str">
        <f>IF(IFERROR(VLOOKUP(O1026,Home!$C$8:$R$1048576,8,FALSE),"")=0,"",IFERROR(VLOOKUP(O1026,Home!$C$8:$R$1048576,8,FALSE),""))</f>
        <v/>
      </c>
      <c r="W1026" s="11" t="str">
        <f>IF(OR(VLOOKUP(N1026,Home!$C$7:$I$207,6,FALSE)="",VLOOKUP(N1026,Home!$C$7:$I$207,7,FALSE)=""),"FEJL",SUM(Baggrundsark!$K$4:K1026))</f>
        <v>FEJL</v>
      </c>
      <c r="Y1026">
        <v>1023</v>
      </c>
      <c r="Z1026" s="1"/>
      <c r="AC1026" s="44"/>
      <c r="AD1026">
        <f t="shared" si="334"/>
        <v>0</v>
      </c>
      <c r="AE1026">
        <f>SUM($AD$4:AD1026)</f>
        <v>1</v>
      </c>
      <c r="AF1026" s="103" t="str">
        <f>IFERROR(VLOOKUP(AN1026,Home!$C$8:$E$207,3,FALSE),"")</f>
        <v/>
      </c>
      <c r="AG1026" s="103" t="str">
        <f>IFERROR(VLOOKUP(AN1026,Home!$C$8:$E$207,2,FALSE),"")</f>
        <v/>
      </c>
      <c r="AH1026" s="104" t="str">
        <f>IF(VLOOKUP(AE1026,Home!$C$8:$I$207,6,FALSE)="","",VLOOKUP(AE1026,Home!$C$8:$I$207,6,FALSE))</f>
        <v/>
      </c>
      <c r="AI1026" s="104" t="e">
        <f t="shared" si="342"/>
        <v>#VALUE!</v>
      </c>
      <c r="AJ1026" s="105" t="e">
        <f t="shared" si="335"/>
        <v>#VALUE!</v>
      </c>
      <c r="AK1026" s="103" t="e">
        <f t="shared" si="328"/>
        <v>#VALUE!</v>
      </c>
      <c r="AL1026" s="103" t="e">
        <f t="shared" si="336"/>
        <v>#VALUE!</v>
      </c>
      <c r="AN1026" t="str">
        <f>IF(OR(VLOOKUP(AE1026,Home!$C$8:$I$207,6,FALSE)="",VLOOKUP(AE1026,Home!$C$8:$I$207,7,FALSE)=""),"FEJL",Baggrundsark!AE1026)</f>
        <v>FEJL</v>
      </c>
      <c r="AO1026">
        <f>IF(VLOOKUP(AE1026,Home!$C$8:$N$207,12,FALSE)="Timelønnet",1,0)</f>
        <v>0</v>
      </c>
      <c r="AP1026">
        <f>SUM($AO$4:AO1026)*AO1026</f>
        <v>0</v>
      </c>
      <c r="AQ1026">
        <f t="shared" si="343"/>
        <v>1</v>
      </c>
      <c r="AR1026" t="str">
        <f t="shared" si="343"/>
        <v/>
      </c>
      <c r="AS1026" t="e">
        <f t="shared" si="337"/>
        <v>#VALUE!</v>
      </c>
      <c r="AT1026" s="45" t="e">
        <f t="shared" si="344"/>
        <v>#VALUE!</v>
      </c>
      <c r="AU1026">
        <f>VLOOKUP(AQ1026,Home!$C$8:$J$207,8,FALSE)</f>
        <v>0</v>
      </c>
    </row>
    <row r="1027" spans="1:47" x14ac:dyDescent="0.25">
      <c r="A1027" s="6">
        <f t="shared" si="329"/>
        <v>0</v>
      </c>
      <c r="B1027" s="6">
        <f t="shared" si="338"/>
        <v>0</v>
      </c>
      <c r="C1027" s="6" t="str">
        <f t="shared" si="330"/>
        <v/>
      </c>
      <c r="D1027" s="7">
        <f t="shared" si="331"/>
        <v>0</v>
      </c>
      <c r="E1027" s="7">
        <f t="shared" si="339"/>
        <v>0</v>
      </c>
      <c r="F1027" s="7" t="str">
        <f t="shared" si="332"/>
        <v/>
      </c>
      <c r="G1027" s="6">
        <f t="shared" si="333"/>
        <v>0</v>
      </c>
      <c r="H1027" s="6">
        <f t="shared" si="340"/>
        <v>0</v>
      </c>
      <c r="I1027" s="6" t="str">
        <f t="shared" si="341"/>
        <v/>
      </c>
      <c r="J1027" s="11">
        <v>1024</v>
      </c>
      <c r="K1027" s="11">
        <f>IF(IFERROR(VLOOKUP(J1027,Home!$A$8:$B$1048576,1,FALSE),0)=0,0,1)</f>
        <v>0</v>
      </c>
      <c r="L1027" s="129" t="e">
        <f>IF(VLOOKUP(O1027,Home!$C$8:$R$207,6,FALSE)="","",VLOOKUP(O1027,Home!$C$8:$R$207,6,FALSE))</f>
        <v>#N/A</v>
      </c>
      <c r="M1027" s="129" t="e">
        <f t="shared" si="326"/>
        <v>#N/A</v>
      </c>
      <c r="N1027" s="11">
        <f>SUM($K$4:K1027)</f>
        <v>200</v>
      </c>
      <c r="O1027" s="11" t="str">
        <f>IF(P1027="","",IF(IFERROR(VLOOKUP(N1027,Home!$C$8:$R$1048576,1,FALSE),"")=0,"",IFERROR(VLOOKUP(N1027,Home!$C$8:$R$1048576,1,FALSE),"")))</f>
        <v/>
      </c>
      <c r="P1027" s="11" t="str">
        <f>IF(IFERROR(VLOOKUP(W1027,Home!$C$8:$R$1048576,3,FALSE),"")=0,"",IFERROR(VLOOKUP(W1027,Home!$C$8:$R$1048576,3,FALSE),""))</f>
        <v/>
      </c>
      <c r="Q1027" s="11" t="str">
        <f t="shared" si="345"/>
        <v/>
      </c>
      <c r="R1027" s="130" t="e">
        <f>VLOOKUP(Q1027,'Baggrund til lister'!$G$4:$H$15,2,FALSE)</f>
        <v>#N/A</v>
      </c>
      <c r="S1027" s="11" t="str">
        <f t="shared" si="327"/>
        <v/>
      </c>
      <c r="T1027" s="11" t="str">
        <f>IF(IFERROR(VLOOKUP(N1027,Home!$C$8:$R$1048576,11,FALSE),"")=0,"",IFERROR(VLOOKUP(N1027,Home!$C$8:$R$1048576,11,FALSE),""))</f>
        <v/>
      </c>
      <c r="U1027" s="11" t="str">
        <f>IF(IFERROR(VLOOKUP(O1027,Home!$C$8:$R$1048576,12,FALSE),"")=0,"",IFERROR(VLOOKUP(O1027,Home!$C$8:$R$1048576,12,FALSE),""))</f>
        <v/>
      </c>
      <c r="V1027" s="11" t="str">
        <f>IF(IFERROR(VLOOKUP(O1027,Home!$C$8:$R$1048576,8,FALSE),"")=0,"",IFERROR(VLOOKUP(O1027,Home!$C$8:$R$1048576,8,FALSE),""))</f>
        <v/>
      </c>
      <c r="W1027" s="11" t="str">
        <f>IF(OR(VLOOKUP(N1027,Home!$C$7:$I$207,6,FALSE)="",VLOOKUP(N1027,Home!$C$7:$I$207,7,FALSE)=""),"FEJL",SUM(Baggrundsark!$K$4:K1027))</f>
        <v>FEJL</v>
      </c>
      <c r="Y1027">
        <v>1024</v>
      </c>
      <c r="Z1027" s="1"/>
      <c r="AC1027" s="44"/>
      <c r="AD1027">
        <f t="shared" si="334"/>
        <v>0</v>
      </c>
      <c r="AE1027">
        <f>SUM($AD$4:AD1027)</f>
        <v>1</v>
      </c>
      <c r="AF1027" s="103" t="str">
        <f>IFERROR(VLOOKUP(AN1027,Home!$C$8:$E$207,3,FALSE),"")</f>
        <v/>
      </c>
      <c r="AG1027" s="103" t="str">
        <f>IFERROR(VLOOKUP(AN1027,Home!$C$8:$E$207,2,FALSE),"")</f>
        <v/>
      </c>
      <c r="AH1027" s="104" t="str">
        <f>IF(VLOOKUP(AE1027,Home!$C$8:$I$207,6,FALSE)="","",VLOOKUP(AE1027,Home!$C$8:$I$207,6,FALSE))</f>
        <v/>
      </c>
      <c r="AI1027" s="104" t="e">
        <f t="shared" si="342"/>
        <v>#VALUE!</v>
      </c>
      <c r="AJ1027" s="105" t="e">
        <f t="shared" si="335"/>
        <v>#VALUE!</v>
      </c>
      <c r="AK1027" s="103" t="e">
        <f t="shared" si="328"/>
        <v>#VALUE!</v>
      </c>
      <c r="AL1027" s="103" t="e">
        <f t="shared" si="336"/>
        <v>#VALUE!</v>
      </c>
      <c r="AN1027" t="str">
        <f>IF(OR(VLOOKUP(AE1027,Home!$C$8:$I$207,6,FALSE)="",VLOOKUP(AE1027,Home!$C$8:$I$207,7,FALSE)=""),"FEJL",Baggrundsark!AE1027)</f>
        <v>FEJL</v>
      </c>
      <c r="AO1027">
        <f>IF(VLOOKUP(AE1027,Home!$C$8:$N$207,12,FALSE)="Timelønnet",1,0)</f>
        <v>0</v>
      </c>
      <c r="AP1027">
        <f>SUM($AO$4:AO1027)*AO1027</f>
        <v>0</v>
      </c>
      <c r="AQ1027">
        <f t="shared" si="343"/>
        <v>1</v>
      </c>
      <c r="AR1027" t="str">
        <f t="shared" si="343"/>
        <v/>
      </c>
      <c r="AS1027" t="e">
        <f t="shared" si="337"/>
        <v>#VALUE!</v>
      </c>
      <c r="AT1027" s="45" t="e">
        <f t="shared" si="344"/>
        <v>#VALUE!</v>
      </c>
      <c r="AU1027">
        <f>VLOOKUP(AQ1027,Home!$C$8:$J$207,8,FALSE)</f>
        <v>0</v>
      </c>
    </row>
    <row r="1028" spans="1:47" x14ac:dyDescent="0.25">
      <c r="A1028" s="6">
        <f t="shared" si="329"/>
        <v>0</v>
      </c>
      <c r="B1028" s="6">
        <f t="shared" si="338"/>
        <v>0</v>
      </c>
      <c r="C1028" s="6" t="str">
        <f t="shared" si="330"/>
        <v/>
      </c>
      <c r="D1028" s="7">
        <f t="shared" si="331"/>
        <v>0</v>
      </c>
      <c r="E1028" s="7">
        <f t="shared" si="339"/>
        <v>0</v>
      </c>
      <c r="F1028" s="7" t="str">
        <f t="shared" si="332"/>
        <v/>
      </c>
      <c r="G1028" s="6">
        <f t="shared" si="333"/>
        <v>0</v>
      </c>
      <c r="H1028" s="6">
        <f t="shared" si="340"/>
        <v>0</v>
      </c>
      <c r="I1028" s="6" t="str">
        <f t="shared" si="341"/>
        <v/>
      </c>
      <c r="J1028" s="11">
        <v>1025</v>
      </c>
      <c r="K1028" s="11">
        <f>IF(IFERROR(VLOOKUP(J1028,Home!$A$8:$B$1048576,1,FALSE),0)=0,0,1)</f>
        <v>0</v>
      </c>
      <c r="L1028" s="129" t="e">
        <f>IF(VLOOKUP(O1028,Home!$C$8:$R$207,6,FALSE)="","",VLOOKUP(O1028,Home!$C$8:$R$207,6,FALSE))</f>
        <v>#N/A</v>
      </c>
      <c r="M1028" s="129" t="e">
        <f t="shared" ref="M1028:M1091" si="346">IF(O1028=O1027,EDATE(M1027,1),L1028)</f>
        <v>#N/A</v>
      </c>
      <c r="N1028" s="11">
        <f>SUM($K$4:K1028)</f>
        <v>200</v>
      </c>
      <c r="O1028" s="11" t="str">
        <f>IF(P1028="","",IF(IFERROR(VLOOKUP(N1028,Home!$C$8:$R$1048576,1,FALSE),"")=0,"",IFERROR(VLOOKUP(N1028,Home!$C$8:$R$1048576,1,FALSE),"")))</f>
        <v/>
      </c>
      <c r="P1028" s="11" t="str">
        <f>IF(IFERROR(VLOOKUP(W1028,Home!$C$8:$R$1048576,3,FALSE),"")=0,"",IFERROR(VLOOKUP(W1028,Home!$C$8:$R$1048576,3,FALSE),""))</f>
        <v/>
      </c>
      <c r="Q1028" s="11" t="str">
        <f t="shared" si="345"/>
        <v/>
      </c>
      <c r="R1028" s="130" t="e">
        <f>VLOOKUP(Q1028,'Baggrund til lister'!$G$4:$H$15,2,FALSE)</f>
        <v>#N/A</v>
      </c>
      <c r="S1028" s="11" t="str">
        <f t="shared" ref="S1028:S1091" si="347">IFERROR(YEAR(M1028),"")</f>
        <v/>
      </c>
      <c r="T1028" s="11" t="str">
        <f>IF(IFERROR(VLOOKUP(N1028,Home!$C$8:$R$1048576,11,FALSE),"")=0,"",IFERROR(VLOOKUP(N1028,Home!$C$8:$R$1048576,11,FALSE),""))</f>
        <v/>
      </c>
      <c r="U1028" s="11" t="str">
        <f>IF(IFERROR(VLOOKUP(O1028,Home!$C$8:$R$1048576,12,FALSE),"")=0,"",IFERROR(VLOOKUP(O1028,Home!$C$8:$R$1048576,12,FALSE),""))</f>
        <v/>
      </c>
      <c r="V1028" s="11" t="str">
        <f>IF(IFERROR(VLOOKUP(O1028,Home!$C$8:$R$1048576,8,FALSE),"")=0,"",IFERROR(VLOOKUP(O1028,Home!$C$8:$R$1048576,8,FALSE),""))</f>
        <v/>
      </c>
      <c r="W1028" s="11" t="str">
        <f>IF(OR(VLOOKUP(N1028,Home!$C$7:$I$207,6,FALSE)="",VLOOKUP(N1028,Home!$C$7:$I$207,7,FALSE)=""),"FEJL",SUM(Baggrundsark!$K$4:K1028))</f>
        <v>FEJL</v>
      </c>
      <c r="Y1028">
        <v>1025</v>
      </c>
      <c r="Z1028" s="1"/>
      <c r="AC1028" s="44"/>
      <c r="AD1028">
        <f t="shared" si="334"/>
        <v>0</v>
      </c>
      <c r="AE1028">
        <f>SUM($AD$4:AD1028)</f>
        <v>1</v>
      </c>
      <c r="AF1028" s="103" t="str">
        <f>IFERROR(VLOOKUP(AN1028,Home!$C$8:$E$207,3,FALSE),"")</f>
        <v/>
      </c>
      <c r="AG1028" s="103" t="str">
        <f>IFERROR(VLOOKUP(AN1028,Home!$C$8:$E$207,2,FALSE),"")</f>
        <v/>
      </c>
      <c r="AH1028" s="104" t="str">
        <f>IF(VLOOKUP(AE1028,Home!$C$8:$I$207,6,FALSE)="","",VLOOKUP(AE1028,Home!$C$8:$I$207,6,FALSE))</f>
        <v/>
      </c>
      <c r="AI1028" s="104" t="e">
        <f t="shared" si="342"/>
        <v>#VALUE!</v>
      </c>
      <c r="AJ1028" s="105" t="e">
        <f t="shared" si="335"/>
        <v>#VALUE!</v>
      </c>
      <c r="AK1028" s="103" t="e">
        <f t="shared" ref="AK1028:AK1091" si="348">YEAR(AI1028)</f>
        <v>#VALUE!</v>
      </c>
      <c r="AL1028" s="103" t="e">
        <f t="shared" si="336"/>
        <v>#VALUE!</v>
      </c>
      <c r="AN1028" t="str">
        <f>IF(OR(VLOOKUP(AE1028,Home!$C$8:$I$207,6,FALSE)="",VLOOKUP(AE1028,Home!$C$8:$I$207,7,FALSE)=""),"FEJL",Baggrundsark!AE1028)</f>
        <v>FEJL</v>
      </c>
      <c r="AO1028">
        <f>IF(VLOOKUP(AE1028,Home!$C$8:$N$207,12,FALSE)="Timelønnet",1,0)</f>
        <v>0</v>
      </c>
      <c r="AP1028">
        <f>SUM($AO$4:AO1028)*AO1028</f>
        <v>0</v>
      </c>
      <c r="AQ1028">
        <f t="shared" si="343"/>
        <v>1</v>
      </c>
      <c r="AR1028" t="str">
        <f t="shared" si="343"/>
        <v/>
      </c>
      <c r="AS1028" t="e">
        <f t="shared" si="337"/>
        <v>#VALUE!</v>
      </c>
      <c r="AT1028" s="45" t="e">
        <f t="shared" si="344"/>
        <v>#VALUE!</v>
      </c>
      <c r="AU1028">
        <f>VLOOKUP(AQ1028,Home!$C$8:$J$207,8,FALSE)</f>
        <v>0</v>
      </c>
    </row>
    <row r="1029" spans="1:47" x14ac:dyDescent="0.25">
      <c r="A1029" s="6">
        <f t="shared" ref="A1029:A1092" si="349">IF(U1029="Kontraktansat",1,0)</f>
        <v>0</v>
      </c>
      <c r="B1029" s="6">
        <f t="shared" si="338"/>
        <v>0</v>
      </c>
      <c r="C1029" s="6" t="str">
        <f t="shared" ref="C1029:C1092" si="350">IF(B1029=B1028,"",B1029)</f>
        <v/>
      </c>
      <c r="D1029" s="7">
        <f t="shared" ref="D1029:D1092" si="351">IF(U1029="Månedslønnet",1,0)</f>
        <v>0</v>
      </c>
      <c r="E1029" s="7">
        <f t="shared" si="339"/>
        <v>0</v>
      </c>
      <c r="F1029" s="7" t="str">
        <f t="shared" ref="F1029:F1092" si="352">IF(E1029=E1028,"",E1029)</f>
        <v/>
      </c>
      <c r="G1029" s="6">
        <f t="shared" ref="G1029:G1092" si="353">IF(U1029="Standardsats",1,0)</f>
        <v>0</v>
      </c>
      <c r="H1029" s="6">
        <f t="shared" si="340"/>
        <v>0</v>
      </c>
      <c r="I1029" s="6" t="str">
        <f t="shared" si="341"/>
        <v/>
      </c>
      <c r="J1029" s="11">
        <v>1026</v>
      </c>
      <c r="K1029" s="11">
        <f>IF(IFERROR(VLOOKUP(J1029,Home!$A$8:$B$1048576,1,FALSE),0)=0,0,1)</f>
        <v>0</v>
      </c>
      <c r="L1029" s="129" t="e">
        <f>IF(VLOOKUP(O1029,Home!$C$8:$R$207,6,FALSE)="","",VLOOKUP(O1029,Home!$C$8:$R$207,6,FALSE))</f>
        <v>#N/A</v>
      </c>
      <c r="M1029" s="129" t="e">
        <f t="shared" si="346"/>
        <v>#N/A</v>
      </c>
      <c r="N1029" s="11">
        <f>SUM($K$4:K1029)</f>
        <v>200</v>
      </c>
      <c r="O1029" s="11" t="str">
        <f>IF(P1029="","",IF(IFERROR(VLOOKUP(N1029,Home!$C$8:$R$1048576,1,FALSE),"")=0,"",IFERROR(VLOOKUP(N1029,Home!$C$8:$R$1048576,1,FALSE),"")))</f>
        <v/>
      </c>
      <c r="P1029" s="11" t="str">
        <f>IF(IFERROR(VLOOKUP(W1029,Home!$C$8:$R$1048576,3,FALSE),"")=0,"",IFERROR(VLOOKUP(W1029,Home!$C$8:$R$1048576,3,FALSE),""))</f>
        <v/>
      </c>
      <c r="Q1029" s="11" t="str">
        <f t="shared" si="345"/>
        <v/>
      </c>
      <c r="R1029" s="130" t="e">
        <f>VLOOKUP(Q1029,'Baggrund til lister'!$G$4:$H$15,2,FALSE)</f>
        <v>#N/A</v>
      </c>
      <c r="S1029" s="11" t="str">
        <f t="shared" si="347"/>
        <v/>
      </c>
      <c r="T1029" s="11" t="str">
        <f>IF(IFERROR(VLOOKUP(N1029,Home!$C$8:$R$1048576,11,FALSE),"")=0,"",IFERROR(VLOOKUP(N1029,Home!$C$8:$R$1048576,11,FALSE),""))</f>
        <v/>
      </c>
      <c r="U1029" s="11" t="str">
        <f>IF(IFERROR(VLOOKUP(O1029,Home!$C$8:$R$1048576,12,FALSE),"")=0,"",IFERROR(VLOOKUP(O1029,Home!$C$8:$R$1048576,12,FALSE),""))</f>
        <v/>
      </c>
      <c r="V1029" s="11" t="str">
        <f>IF(IFERROR(VLOOKUP(O1029,Home!$C$8:$R$1048576,8,FALSE),"")=0,"",IFERROR(VLOOKUP(O1029,Home!$C$8:$R$1048576,8,FALSE),""))</f>
        <v/>
      </c>
      <c r="W1029" s="11" t="str">
        <f>IF(OR(VLOOKUP(N1029,Home!$C$7:$I$207,6,FALSE)="",VLOOKUP(N1029,Home!$C$7:$I$207,7,FALSE)=""),"FEJL",SUM(Baggrundsark!$K$4:K1029))</f>
        <v>FEJL</v>
      </c>
      <c r="Y1029">
        <v>1026</v>
      </c>
      <c r="Z1029" s="1"/>
      <c r="AC1029" s="44"/>
      <c r="AD1029">
        <f t="shared" ref="AD1029:AD1092" si="354">IF(IFERROR(VLOOKUP(Y1029,$AC$4:$AC$203,1,FALSE),0)=0,0,1)</f>
        <v>0</v>
      </c>
      <c r="AE1029">
        <f>SUM($AD$4:AD1029)</f>
        <v>1</v>
      </c>
      <c r="AF1029" s="103" t="str">
        <f>IFERROR(VLOOKUP(AN1029,Home!$C$8:$E$207,3,FALSE),"")</f>
        <v/>
      </c>
      <c r="AG1029" s="103" t="str">
        <f>IFERROR(VLOOKUP(AN1029,Home!$C$8:$E$207,2,FALSE),"")</f>
        <v/>
      </c>
      <c r="AH1029" s="104" t="str">
        <f>IF(VLOOKUP(AE1029,Home!$C$8:$I$207,6,FALSE)="","",VLOOKUP(AE1029,Home!$C$8:$I$207,6,FALSE))</f>
        <v/>
      </c>
      <c r="AI1029" s="104" t="e">
        <f t="shared" si="342"/>
        <v>#VALUE!</v>
      </c>
      <c r="AJ1029" s="105" t="e">
        <f t="shared" ref="AJ1029:AJ1092" si="355">1+INT((AI1029-DATE(YEAR(AI1029+4-WEEKDAY(AI1029+6)),1,5)+WEEKDAY(DATE(YEAR(AI1029+4-WEEKDAY(AI1029+6)),1,3)))/7)</f>
        <v>#VALUE!</v>
      </c>
      <c r="AK1029" s="103" t="e">
        <f t="shared" si="348"/>
        <v>#VALUE!</v>
      </c>
      <c r="AL1029" s="103" t="e">
        <f t="shared" ref="AL1029:AL1092" si="356">AK1029&amp;" "&amp;AJ1029</f>
        <v>#VALUE!</v>
      </c>
      <c r="AN1029" t="str">
        <f>IF(OR(VLOOKUP(AE1029,Home!$C$8:$I$207,6,FALSE)="",VLOOKUP(AE1029,Home!$C$8:$I$207,7,FALSE)=""),"FEJL",Baggrundsark!AE1029)</f>
        <v>FEJL</v>
      </c>
      <c r="AO1029">
        <f>IF(VLOOKUP(AE1029,Home!$C$8:$N$207,12,FALSE)="Timelønnet",1,0)</f>
        <v>0</v>
      </c>
      <c r="AP1029">
        <f>SUM($AO$4:AO1029)*AO1029</f>
        <v>0</v>
      </c>
      <c r="AQ1029">
        <f t="shared" si="343"/>
        <v>1</v>
      </c>
      <c r="AR1029" t="str">
        <f t="shared" si="343"/>
        <v/>
      </c>
      <c r="AS1029" t="e">
        <f t="shared" ref="AS1029:AS1092" si="357">VLOOKUP(AL1029,$BB$4:$BC$476,2,FALSE)</f>
        <v>#VALUE!</v>
      </c>
      <c r="AT1029" s="45" t="e">
        <f t="shared" si="344"/>
        <v>#VALUE!</v>
      </c>
      <c r="AU1029">
        <f>VLOOKUP(AQ1029,Home!$C$8:$J$207,8,FALSE)</f>
        <v>0</v>
      </c>
    </row>
    <row r="1030" spans="1:47" x14ac:dyDescent="0.25">
      <c r="A1030" s="6">
        <f t="shared" si="349"/>
        <v>0</v>
      </c>
      <c r="B1030" s="6">
        <f t="shared" ref="B1030:B1093" si="358">A1030+B1029</f>
        <v>0</v>
      </c>
      <c r="C1030" s="6" t="str">
        <f t="shared" si="350"/>
        <v/>
      </c>
      <c r="D1030" s="7">
        <f t="shared" si="351"/>
        <v>0</v>
      </c>
      <c r="E1030" s="7">
        <f t="shared" ref="E1030:E1093" si="359">D1030+E1029</f>
        <v>0</v>
      </c>
      <c r="F1030" s="7" t="str">
        <f t="shared" si="352"/>
        <v/>
      </c>
      <c r="G1030" s="6">
        <f t="shared" si="353"/>
        <v>0</v>
      </c>
      <c r="H1030" s="6">
        <f t="shared" ref="H1030:H1093" si="360">G1030+H1029</f>
        <v>0</v>
      </c>
      <c r="I1030" s="6" t="str">
        <f t="shared" ref="I1030:I1093" si="361">IF(H1030=H1029,"",H1030)</f>
        <v/>
      </c>
      <c r="J1030" s="11">
        <v>1027</v>
      </c>
      <c r="K1030" s="11">
        <f>IF(IFERROR(VLOOKUP(J1030,Home!$A$8:$B$1048576,1,FALSE),0)=0,0,1)</f>
        <v>0</v>
      </c>
      <c r="L1030" s="129" t="e">
        <f>IF(VLOOKUP(O1030,Home!$C$8:$R$207,6,FALSE)="","",VLOOKUP(O1030,Home!$C$8:$R$207,6,FALSE))</f>
        <v>#N/A</v>
      </c>
      <c r="M1030" s="129" t="e">
        <f t="shared" si="346"/>
        <v>#N/A</v>
      </c>
      <c r="N1030" s="11">
        <f>SUM($K$4:K1030)</f>
        <v>200</v>
      </c>
      <c r="O1030" s="11" t="str">
        <f>IF(P1030="","",IF(IFERROR(VLOOKUP(N1030,Home!$C$8:$R$1048576,1,FALSE),"")=0,"",IFERROR(VLOOKUP(N1030,Home!$C$8:$R$1048576,1,FALSE),"")))</f>
        <v/>
      </c>
      <c r="P1030" s="11" t="str">
        <f>IF(IFERROR(VLOOKUP(W1030,Home!$C$8:$R$1048576,3,FALSE),"")=0,"",IFERROR(VLOOKUP(W1030,Home!$C$8:$R$1048576,3,FALSE),""))</f>
        <v/>
      </c>
      <c r="Q1030" s="11" t="str">
        <f t="shared" si="345"/>
        <v/>
      </c>
      <c r="R1030" s="130" t="e">
        <f>VLOOKUP(Q1030,'Baggrund til lister'!$G$4:$H$15,2,FALSE)</f>
        <v>#N/A</v>
      </c>
      <c r="S1030" s="11" t="str">
        <f t="shared" si="347"/>
        <v/>
      </c>
      <c r="T1030" s="11" t="str">
        <f>IF(IFERROR(VLOOKUP(N1030,Home!$C$8:$R$1048576,11,FALSE),"")=0,"",IFERROR(VLOOKUP(N1030,Home!$C$8:$R$1048576,11,FALSE),""))</f>
        <v/>
      </c>
      <c r="U1030" s="11" t="str">
        <f>IF(IFERROR(VLOOKUP(O1030,Home!$C$8:$R$1048576,12,FALSE),"")=0,"",IFERROR(VLOOKUP(O1030,Home!$C$8:$R$1048576,12,FALSE),""))</f>
        <v/>
      </c>
      <c r="V1030" s="11" t="str">
        <f>IF(IFERROR(VLOOKUP(O1030,Home!$C$8:$R$1048576,8,FALSE),"")=0,"",IFERROR(VLOOKUP(O1030,Home!$C$8:$R$1048576,8,FALSE),""))</f>
        <v/>
      </c>
      <c r="W1030" s="11" t="str">
        <f>IF(OR(VLOOKUP(N1030,Home!$C$7:$I$207,6,FALSE)="",VLOOKUP(N1030,Home!$C$7:$I$207,7,FALSE)=""),"FEJL",SUM(Baggrundsark!$K$4:K1030))</f>
        <v>FEJL</v>
      </c>
      <c r="Y1030">
        <v>1027</v>
      </c>
      <c r="Z1030" s="1"/>
      <c r="AC1030" s="44"/>
      <c r="AD1030">
        <f t="shared" si="354"/>
        <v>0</v>
      </c>
      <c r="AE1030">
        <f>SUM($AD$4:AD1030)</f>
        <v>1</v>
      </c>
      <c r="AF1030" s="103" t="str">
        <f>IFERROR(VLOOKUP(AN1030,Home!$C$8:$E$207,3,FALSE),"")</f>
        <v/>
      </c>
      <c r="AG1030" s="103" t="str">
        <f>IFERROR(VLOOKUP(AN1030,Home!$C$8:$E$207,2,FALSE),"")</f>
        <v/>
      </c>
      <c r="AH1030" s="104" t="str">
        <f>IF(VLOOKUP(AE1030,Home!$C$8:$I$207,6,FALSE)="","",VLOOKUP(AE1030,Home!$C$8:$I$207,6,FALSE))</f>
        <v/>
      </c>
      <c r="AI1030" s="104" t="e">
        <f t="shared" ref="AI1030:AI1093" si="362">IF(AG1030=AG1029,AI1029+14,AH1030)</f>
        <v>#VALUE!</v>
      </c>
      <c r="AJ1030" s="105" t="e">
        <f t="shared" si="355"/>
        <v>#VALUE!</v>
      </c>
      <c r="AK1030" s="103" t="e">
        <f t="shared" si="348"/>
        <v>#VALUE!</v>
      </c>
      <c r="AL1030" s="103" t="e">
        <f t="shared" si="356"/>
        <v>#VALUE!</v>
      </c>
      <c r="AN1030" t="str">
        <f>IF(OR(VLOOKUP(AE1030,Home!$C$8:$I$207,6,FALSE)="",VLOOKUP(AE1030,Home!$C$8:$I$207,7,FALSE)=""),"FEJL",Baggrundsark!AE1030)</f>
        <v>FEJL</v>
      </c>
      <c r="AO1030">
        <f>IF(VLOOKUP(AE1030,Home!$C$8:$N$207,12,FALSE)="Timelønnet",1,0)</f>
        <v>0</v>
      </c>
      <c r="AP1030">
        <f>SUM($AO$4:AO1030)*AO1030</f>
        <v>0</v>
      </c>
      <c r="AQ1030">
        <f t="shared" si="343"/>
        <v>1</v>
      </c>
      <c r="AR1030" t="str">
        <f t="shared" si="343"/>
        <v/>
      </c>
      <c r="AS1030" t="e">
        <f t="shared" si="357"/>
        <v>#VALUE!</v>
      </c>
      <c r="AT1030" s="45" t="e">
        <f t="shared" si="344"/>
        <v>#VALUE!</v>
      </c>
      <c r="AU1030">
        <f>VLOOKUP(AQ1030,Home!$C$8:$J$207,8,FALSE)</f>
        <v>0</v>
      </c>
    </row>
    <row r="1031" spans="1:47" x14ac:dyDescent="0.25">
      <c r="A1031" s="6">
        <f t="shared" si="349"/>
        <v>0</v>
      </c>
      <c r="B1031" s="6">
        <f t="shared" si="358"/>
        <v>0</v>
      </c>
      <c r="C1031" s="6" t="str">
        <f t="shared" si="350"/>
        <v/>
      </c>
      <c r="D1031" s="7">
        <f t="shared" si="351"/>
        <v>0</v>
      </c>
      <c r="E1031" s="7">
        <f t="shared" si="359"/>
        <v>0</v>
      </c>
      <c r="F1031" s="7" t="str">
        <f t="shared" si="352"/>
        <v/>
      </c>
      <c r="G1031" s="6">
        <f t="shared" si="353"/>
        <v>0</v>
      </c>
      <c r="H1031" s="6">
        <f t="shared" si="360"/>
        <v>0</v>
      </c>
      <c r="I1031" s="6" t="str">
        <f t="shared" si="361"/>
        <v/>
      </c>
      <c r="J1031" s="11">
        <v>1028</v>
      </c>
      <c r="K1031" s="11">
        <f>IF(IFERROR(VLOOKUP(J1031,Home!$A$8:$B$1048576,1,FALSE),0)=0,0,1)</f>
        <v>0</v>
      </c>
      <c r="L1031" s="129" t="e">
        <f>IF(VLOOKUP(O1031,Home!$C$8:$R$207,6,FALSE)="","",VLOOKUP(O1031,Home!$C$8:$R$207,6,FALSE))</f>
        <v>#N/A</v>
      </c>
      <c r="M1031" s="129" t="e">
        <f t="shared" si="346"/>
        <v>#N/A</v>
      </c>
      <c r="N1031" s="11">
        <f>SUM($K$4:K1031)</f>
        <v>200</v>
      </c>
      <c r="O1031" s="11" t="str">
        <f>IF(P1031="","",IF(IFERROR(VLOOKUP(N1031,Home!$C$8:$R$1048576,1,FALSE),"")=0,"",IFERROR(VLOOKUP(N1031,Home!$C$8:$R$1048576,1,FALSE),"")))</f>
        <v/>
      </c>
      <c r="P1031" s="11" t="str">
        <f>IF(IFERROR(VLOOKUP(W1031,Home!$C$8:$R$1048576,3,FALSE),"")=0,"",IFERROR(VLOOKUP(W1031,Home!$C$8:$R$1048576,3,FALSE),""))</f>
        <v/>
      </c>
      <c r="Q1031" s="11" t="str">
        <f t="shared" si="345"/>
        <v/>
      </c>
      <c r="R1031" s="130" t="e">
        <f>VLOOKUP(Q1031,'Baggrund til lister'!$G$4:$H$15,2,FALSE)</f>
        <v>#N/A</v>
      </c>
      <c r="S1031" s="11" t="str">
        <f t="shared" si="347"/>
        <v/>
      </c>
      <c r="T1031" s="11" t="str">
        <f>IF(IFERROR(VLOOKUP(N1031,Home!$C$8:$R$1048576,11,FALSE),"")=0,"",IFERROR(VLOOKUP(N1031,Home!$C$8:$R$1048576,11,FALSE),""))</f>
        <v/>
      </c>
      <c r="U1031" s="11" t="str">
        <f>IF(IFERROR(VLOOKUP(O1031,Home!$C$8:$R$1048576,12,FALSE),"")=0,"",IFERROR(VLOOKUP(O1031,Home!$C$8:$R$1048576,12,FALSE),""))</f>
        <v/>
      </c>
      <c r="V1031" s="11" t="str">
        <f>IF(IFERROR(VLOOKUP(O1031,Home!$C$8:$R$1048576,8,FALSE),"")=0,"",IFERROR(VLOOKUP(O1031,Home!$C$8:$R$1048576,8,FALSE),""))</f>
        <v/>
      </c>
      <c r="W1031" s="11" t="str">
        <f>IF(OR(VLOOKUP(N1031,Home!$C$7:$I$207,6,FALSE)="",VLOOKUP(N1031,Home!$C$7:$I$207,7,FALSE)=""),"FEJL",SUM(Baggrundsark!$K$4:K1031))</f>
        <v>FEJL</v>
      </c>
      <c r="Y1031">
        <v>1028</v>
      </c>
      <c r="Z1031" s="1"/>
      <c r="AC1031" s="44"/>
      <c r="AD1031">
        <f t="shared" si="354"/>
        <v>0</v>
      </c>
      <c r="AE1031">
        <f>SUM($AD$4:AD1031)</f>
        <v>1</v>
      </c>
      <c r="AF1031" s="103" t="str">
        <f>IFERROR(VLOOKUP(AN1031,Home!$C$8:$E$207,3,FALSE),"")</f>
        <v/>
      </c>
      <c r="AG1031" s="103" t="str">
        <f>IFERROR(VLOOKUP(AN1031,Home!$C$8:$E$207,2,FALSE),"")</f>
        <v/>
      </c>
      <c r="AH1031" s="104" t="str">
        <f>IF(VLOOKUP(AE1031,Home!$C$8:$I$207,6,FALSE)="","",VLOOKUP(AE1031,Home!$C$8:$I$207,6,FALSE))</f>
        <v/>
      </c>
      <c r="AI1031" s="104" t="e">
        <f t="shared" si="362"/>
        <v>#VALUE!</v>
      </c>
      <c r="AJ1031" s="105" t="e">
        <f t="shared" si="355"/>
        <v>#VALUE!</v>
      </c>
      <c r="AK1031" s="103" t="e">
        <f t="shared" si="348"/>
        <v>#VALUE!</v>
      </c>
      <c r="AL1031" s="103" t="e">
        <f t="shared" si="356"/>
        <v>#VALUE!</v>
      </c>
      <c r="AN1031" t="str">
        <f>IF(OR(VLOOKUP(AE1031,Home!$C$8:$I$207,6,FALSE)="",VLOOKUP(AE1031,Home!$C$8:$I$207,7,FALSE)=""),"FEJL",Baggrundsark!AE1031)</f>
        <v>FEJL</v>
      </c>
      <c r="AO1031">
        <f>IF(VLOOKUP(AE1031,Home!$C$8:$N$207,12,FALSE)="Timelønnet",1,0)</f>
        <v>0</v>
      </c>
      <c r="AP1031">
        <f>SUM($AO$4:AO1031)*AO1031</f>
        <v>0</v>
      </c>
      <c r="AQ1031">
        <f t="shared" si="343"/>
        <v>1</v>
      </c>
      <c r="AR1031" t="str">
        <f t="shared" si="343"/>
        <v/>
      </c>
      <c r="AS1031" t="e">
        <f t="shared" si="357"/>
        <v>#VALUE!</v>
      </c>
      <c r="AT1031" s="45" t="e">
        <f t="shared" si="344"/>
        <v>#VALUE!</v>
      </c>
      <c r="AU1031">
        <f>VLOOKUP(AQ1031,Home!$C$8:$J$207,8,FALSE)</f>
        <v>0</v>
      </c>
    </row>
    <row r="1032" spans="1:47" x14ac:dyDescent="0.25">
      <c r="A1032" s="6">
        <f t="shared" si="349"/>
        <v>0</v>
      </c>
      <c r="B1032" s="6">
        <f t="shared" si="358"/>
        <v>0</v>
      </c>
      <c r="C1032" s="6" t="str">
        <f t="shared" si="350"/>
        <v/>
      </c>
      <c r="D1032" s="7">
        <f t="shared" si="351"/>
        <v>0</v>
      </c>
      <c r="E1032" s="7">
        <f t="shared" si="359"/>
        <v>0</v>
      </c>
      <c r="F1032" s="7" t="str">
        <f t="shared" si="352"/>
        <v/>
      </c>
      <c r="G1032" s="6">
        <f t="shared" si="353"/>
        <v>0</v>
      </c>
      <c r="H1032" s="6">
        <f t="shared" si="360"/>
        <v>0</v>
      </c>
      <c r="I1032" s="6" t="str">
        <f t="shared" si="361"/>
        <v/>
      </c>
      <c r="J1032" s="11">
        <v>1029</v>
      </c>
      <c r="K1032" s="11">
        <f>IF(IFERROR(VLOOKUP(J1032,Home!$A$8:$B$1048576,1,FALSE),0)=0,0,1)</f>
        <v>0</v>
      </c>
      <c r="L1032" s="129" t="e">
        <f>IF(VLOOKUP(O1032,Home!$C$8:$R$207,6,FALSE)="","",VLOOKUP(O1032,Home!$C$8:$R$207,6,FALSE))</f>
        <v>#N/A</v>
      </c>
      <c r="M1032" s="129" t="e">
        <f t="shared" si="346"/>
        <v>#N/A</v>
      </c>
      <c r="N1032" s="11">
        <f>SUM($K$4:K1032)</f>
        <v>200</v>
      </c>
      <c r="O1032" s="11" t="str">
        <f>IF(P1032="","",IF(IFERROR(VLOOKUP(N1032,Home!$C$8:$R$1048576,1,FALSE),"")=0,"",IFERROR(VLOOKUP(N1032,Home!$C$8:$R$1048576,1,FALSE),"")))</f>
        <v/>
      </c>
      <c r="P1032" s="11" t="str">
        <f>IF(IFERROR(VLOOKUP(W1032,Home!$C$8:$R$1048576,3,FALSE),"")=0,"",IFERROR(VLOOKUP(W1032,Home!$C$8:$R$1048576,3,FALSE),""))</f>
        <v/>
      </c>
      <c r="Q1032" s="11" t="str">
        <f t="shared" si="345"/>
        <v/>
      </c>
      <c r="R1032" s="130" t="e">
        <f>VLOOKUP(Q1032,'Baggrund til lister'!$G$4:$H$15,2,FALSE)</f>
        <v>#N/A</v>
      </c>
      <c r="S1032" s="11" t="str">
        <f t="shared" si="347"/>
        <v/>
      </c>
      <c r="T1032" s="11" t="str">
        <f>IF(IFERROR(VLOOKUP(N1032,Home!$C$8:$R$1048576,11,FALSE),"")=0,"",IFERROR(VLOOKUP(N1032,Home!$C$8:$R$1048576,11,FALSE),""))</f>
        <v/>
      </c>
      <c r="U1032" s="11" t="str">
        <f>IF(IFERROR(VLOOKUP(O1032,Home!$C$8:$R$1048576,12,FALSE),"")=0,"",IFERROR(VLOOKUP(O1032,Home!$C$8:$R$1048576,12,FALSE),""))</f>
        <v/>
      </c>
      <c r="V1032" s="11" t="str">
        <f>IF(IFERROR(VLOOKUP(O1032,Home!$C$8:$R$1048576,8,FALSE),"")=0,"",IFERROR(VLOOKUP(O1032,Home!$C$8:$R$1048576,8,FALSE),""))</f>
        <v/>
      </c>
      <c r="W1032" s="11" t="str">
        <f>IF(OR(VLOOKUP(N1032,Home!$C$7:$I$207,6,FALSE)="",VLOOKUP(N1032,Home!$C$7:$I$207,7,FALSE)=""),"FEJL",SUM(Baggrundsark!$K$4:K1032))</f>
        <v>FEJL</v>
      </c>
      <c r="Y1032">
        <v>1029</v>
      </c>
      <c r="Z1032" s="1"/>
      <c r="AC1032" s="44"/>
      <c r="AD1032">
        <f t="shared" si="354"/>
        <v>0</v>
      </c>
      <c r="AE1032">
        <f>SUM($AD$4:AD1032)</f>
        <v>1</v>
      </c>
      <c r="AF1032" s="103" t="str">
        <f>IFERROR(VLOOKUP(AN1032,Home!$C$8:$E$207,3,FALSE),"")</f>
        <v/>
      </c>
      <c r="AG1032" s="103" t="str">
        <f>IFERROR(VLOOKUP(AN1032,Home!$C$8:$E$207,2,FALSE),"")</f>
        <v/>
      </c>
      <c r="AH1032" s="104" t="str">
        <f>IF(VLOOKUP(AE1032,Home!$C$8:$I$207,6,FALSE)="","",VLOOKUP(AE1032,Home!$C$8:$I$207,6,FALSE))</f>
        <v/>
      </c>
      <c r="AI1032" s="104" t="e">
        <f t="shared" si="362"/>
        <v>#VALUE!</v>
      </c>
      <c r="AJ1032" s="105" t="e">
        <f t="shared" si="355"/>
        <v>#VALUE!</v>
      </c>
      <c r="AK1032" s="103" t="e">
        <f t="shared" si="348"/>
        <v>#VALUE!</v>
      </c>
      <c r="AL1032" s="103" t="e">
        <f t="shared" si="356"/>
        <v>#VALUE!</v>
      </c>
      <c r="AN1032" t="str">
        <f>IF(OR(VLOOKUP(AE1032,Home!$C$8:$I$207,6,FALSE)="",VLOOKUP(AE1032,Home!$C$8:$I$207,7,FALSE)=""),"FEJL",Baggrundsark!AE1032)</f>
        <v>FEJL</v>
      </c>
      <c r="AO1032">
        <f>IF(VLOOKUP(AE1032,Home!$C$8:$N$207,12,FALSE)="Timelønnet",1,0)</f>
        <v>0</v>
      </c>
      <c r="AP1032">
        <f>SUM($AO$4:AO1032)*AO1032</f>
        <v>0</v>
      </c>
      <c r="AQ1032">
        <f t="shared" si="343"/>
        <v>1</v>
      </c>
      <c r="AR1032" t="str">
        <f t="shared" si="343"/>
        <v/>
      </c>
      <c r="AS1032" t="e">
        <f t="shared" si="357"/>
        <v>#VALUE!</v>
      </c>
      <c r="AT1032" s="45" t="e">
        <f t="shared" si="344"/>
        <v>#VALUE!</v>
      </c>
      <c r="AU1032">
        <f>VLOOKUP(AQ1032,Home!$C$8:$J$207,8,FALSE)</f>
        <v>0</v>
      </c>
    </row>
    <row r="1033" spans="1:47" x14ac:dyDescent="0.25">
      <c r="A1033" s="6">
        <f t="shared" si="349"/>
        <v>0</v>
      </c>
      <c r="B1033" s="6">
        <f t="shared" si="358"/>
        <v>0</v>
      </c>
      <c r="C1033" s="6" t="str">
        <f t="shared" si="350"/>
        <v/>
      </c>
      <c r="D1033" s="7">
        <f t="shared" si="351"/>
        <v>0</v>
      </c>
      <c r="E1033" s="7">
        <f t="shared" si="359"/>
        <v>0</v>
      </c>
      <c r="F1033" s="7" t="str">
        <f t="shared" si="352"/>
        <v/>
      </c>
      <c r="G1033" s="6">
        <f t="shared" si="353"/>
        <v>0</v>
      </c>
      <c r="H1033" s="6">
        <f t="shared" si="360"/>
        <v>0</v>
      </c>
      <c r="I1033" s="6" t="str">
        <f t="shared" si="361"/>
        <v/>
      </c>
      <c r="J1033" s="11">
        <v>1030</v>
      </c>
      <c r="K1033" s="11">
        <f>IF(IFERROR(VLOOKUP(J1033,Home!$A$8:$B$1048576,1,FALSE),0)=0,0,1)</f>
        <v>0</v>
      </c>
      <c r="L1033" s="129" t="e">
        <f>IF(VLOOKUP(O1033,Home!$C$8:$R$207,6,FALSE)="","",VLOOKUP(O1033,Home!$C$8:$R$207,6,FALSE))</f>
        <v>#N/A</v>
      </c>
      <c r="M1033" s="129" t="e">
        <f t="shared" si="346"/>
        <v>#N/A</v>
      </c>
      <c r="N1033" s="11">
        <f>SUM($K$4:K1033)</f>
        <v>200</v>
      </c>
      <c r="O1033" s="11" t="str">
        <f>IF(P1033="","",IF(IFERROR(VLOOKUP(N1033,Home!$C$8:$R$1048576,1,FALSE),"")=0,"",IFERROR(VLOOKUP(N1033,Home!$C$8:$R$1048576,1,FALSE),"")))</f>
        <v/>
      </c>
      <c r="P1033" s="11" t="str">
        <f>IF(IFERROR(VLOOKUP(W1033,Home!$C$8:$R$1048576,3,FALSE),"")=0,"",IFERROR(VLOOKUP(W1033,Home!$C$8:$R$1048576,3,FALSE),""))</f>
        <v/>
      </c>
      <c r="Q1033" s="11" t="str">
        <f t="shared" si="345"/>
        <v/>
      </c>
      <c r="R1033" s="130" t="e">
        <f>VLOOKUP(Q1033,'Baggrund til lister'!$G$4:$H$15,2,FALSE)</f>
        <v>#N/A</v>
      </c>
      <c r="S1033" s="11" t="str">
        <f t="shared" si="347"/>
        <v/>
      </c>
      <c r="T1033" s="11" t="str">
        <f>IF(IFERROR(VLOOKUP(N1033,Home!$C$8:$R$1048576,11,FALSE),"")=0,"",IFERROR(VLOOKUP(N1033,Home!$C$8:$R$1048576,11,FALSE),""))</f>
        <v/>
      </c>
      <c r="U1033" s="11" t="str">
        <f>IF(IFERROR(VLOOKUP(O1033,Home!$C$8:$R$1048576,12,FALSE),"")=0,"",IFERROR(VLOOKUP(O1033,Home!$C$8:$R$1048576,12,FALSE),""))</f>
        <v/>
      </c>
      <c r="V1033" s="11" t="str">
        <f>IF(IFERROR(VLOOKUP(O1033,Home!$C$8:$R$1048576,8,FALSE),"")=0,"",IFERROR(VLOOKUP(O1033,Home!$C$8:$R$1048576,8,FALSE),""))</f>
        <v/>
      </c>
      <c r="W1033" s="11" t="str">
        <f>IF(OR(VLOOKUP(N1033,Home!$C$7:$I$207,6,FALSE)="",VLOOKUP(N1033,Home!$C$7:$I$207,7,FALSE)=""),"FEJL",SUM(Baggrundsark!$K$4:K1033))</f>
        <v>FEJL</v>
      </c>
      <c r="Y1033">
        <v>1030</v>
      </c>
      <c r="Z1033" s="1"/>
      <c r="AC1033" s="44"/>
      <c r="AD1033">
        <f t="shared" si="354"/>
        <v>0</v>
      </c>
      <c r="AE1033">
        <f>SUM($AD$4:AD1033)</f>
        <v>1</v>
      </c>
      <c r="AF1033" s="103" t="str">
        <f>IFERROR(VLOOKUP(AN1033,Home!$C$8:$E$207,3,FALSE),"")</f>
        <v/>
      </c>
      <c r="AG1033" s="103" t="str">
        <f>IFERROR(VLOOKUP(AN1033,Home!$C$8:$E$207,2,FALSE),"")</f>
        <v/>
      </c>
      <c r="AH1033" s="104" t="str">
        <f>IF(VLOOKUP(AE1033,Home!$C$8:$I$207,6,FALSE)="","",VLOOKUP(AE1033,Home!$C$8:$I$207,6,FALSE))</f>
        <v/>
      </c>
      <c r="AI1033" s="104" t="e">
        <f t="shared" si="362"/>
        <v>#VALUE!</v>
      </c>
      <c r="AJ1033" s="105" t="e">
        <f t="shared" si="355"/>
        <v>#VALUE!</v>
      </c>
      <c r="AK1033" s="103" t="e">
        <f t="shared" si="348"/>
        <v>#VALUE!</v>
      </c>
      <c r="AL1033" s="103" t="e">
        <f t="shared" si="356"/>
        <v>#VALUE!</v>
      </c>
      <c r="AN1033" t="str">
        <f>IF(OR(VLOOKUP(AE1033,Home!$C$8:$I$207,6,FALSE)="",VLOOKUP(AE1033,Home!$C$8:$I$207,7,FALSE)=""),"FEJL",Baggrundsark!AE1033)</f>
        <v>FEJL</v>
      </c>
      <c r="AO1033">
        <f>IF(VLOOKUP(AE1033,Home!$C$8:$N$207,12,FALSE)="Timelønnet",1,0)</f>
        <v>0</v>
      </c>
      <c r="AP1033">
        <f>SUM($AO$4:AO1033)*AO1033</f>
        <v>0</v>
      </c>
      <c r="AQ1033">
        <f t="shared" si="343"/>
        <v>1</v>
      </c>
      <c r="AR1033" t="str">
        <f t="shared" si="343"/>
        <v/>
      </c>
      <c r="AS1033" t="e">
        <f t="shared" si="357"/>
        <v>#VALUE!</v>
      </c>
      <c r="AT1033" s="45" t="e">
        <f t="shared" si="344"/>
        <v>#VALUE!</v>
      </c>
      <c r="AU1033">
        <f>VLOOKUP(AQ1033,Home!$C$8:$J$207,8,FALSE)</f>
        <v>0</v>
      </c>
    </row>
    <row r="1034" spans="1:47" x14ac:dyDescent="0.25">
      <c r="A1034" s="6">
        <f t="shared" si="349"/>
        <v>0</v>
      </c>
      <c r="B1034" s="6">
        <f t="shared" si="358"/>
        <v>0</v>
      </c>
      <c r="C1034" s="6" t="str">
        <f t="shared" si="350"/>
        <v/>
      </c>
      <c r="D1034" s="7">
        <f t="shared" si="351"/>
        <v>0</v>
      </c>
      <c r="E1034" s="7">
        <f t="shared" si="359"/>
        <v>0</v>
      </c>
      <c r="F1034" s="7" t="str">
        <f t="shared" si="352"/>
        <v/>
      </c>
      <c r="G1034" s="6">
        <f t="shared" si="353"/>
        <v>0</v>
      </c>
      <c r="H1034" s="6">
        <f t="shared" si="360"/>
        <v>0</v>
      </c>
      <c r="I1034" s="6" t="str">
        <f t="shared" si="361"/>
        <v/>
      </c>
      <c r="J1034" s="11">
        <v>1031</v>
      </c>
      <c r="K1034" s="11">
        <f>IF(IFERROR(VLOOKUP(J1034,Home!$A$8:$B$1048576,1,FALSE),0)=0,0,1)</f>
        <v>0</v>
      </c>
      <c r="L1034" s="129" t="e">
        <f>IF(VLOOKUP(O1034,Home!$C$8:$R$207,6,FALSE)="","",VLOOKUP(O1034,Home!$C$8:$R$207,6,FALSE))</f>
        <v>#N/A</v>
      </c>
      <c r="M1034" s="129" t="e">
        <f t="shared" si="346"/>
        <v>#N/A</v>
      </c>
      <c r="N1034" s="11">
        <f>SUM($K$4:K1034)</f>
        <v>200</v>
      </c>
      <c r="O1034" s="11" t="str">
        <f>IF(P1034="","",IF(IFERROR(VLOOKUP(N1034,Home!$C$8:$R$1048576,1,FALSE),"")=0,"",IFERROR(VLOOKUP(N1034,Home!$C$8:$R$1048576,1,FALSE),"")))</f>
        <v/>
      </c>
      <c r="P1034" s="11" t="str">
        <f>IF(IFERROR(VLOOKUP(W1034,Home!$C$8:$R$1048576,3,FALSE),"")=0,"",IFERROR(VLOOKUP(W1034,Home!$C$8:$R$1048576,3,FALSE),""))</f>
        <v/>
      </c>
      <c r="Q1034" s="11" t="str">
        <f t="shared" si="345"/>
        <v/>
      </c>
      <c r="R1034" s="130" t="e">
        <f>VLOOKUP(Q1034,'Baggrund til lister'!$G$4:$H$15,2,FALSE)</f>
        <v>#N/A</v>
      </c>
      <c r="S1034" s="11" t="str">
        <f t="shared" si="347"/>
        <v/>
      </c>
      <c r="T1034" s="11" t="str">
        <f>IF(IFERROR(VLOOKUP(N1034,Home!$C$8:$R$1048576,11,FALSE),"")=0,"",IFERROR(VLOOKUP(N1034,Home!$C$8:$R$1048576,11,FALSE),""))</f>
        <v/>
      </c>
      <c r="U1034" s="11" t="str">
        <f>IF(IFERROR(VLOOKUP(O1034,Home!$C$8:$R$1048576,12,FALSE),"")=0,"",IFERROR(VLOOKUP(O1034,Home!$C$8:$R$1048576,12,FALSE),""))</f>
        <v/>
      </c>
      <c r="V1034" s="11" t="str">
        <f>IF(IFERROR(VLOOKUP(O1034,Home!$C$8:$R$1048576,8,FALSE),"")=0,"",IFERROR(VLOOKUP(O1034,Home!$C$8:$R$1048576,8,FALSE),""))</f>
        <v/>
      </c>
      <c r="W1034" s="11" t="str">
        <f>IF(OR(VLOOKUP(N1034,Home!$C$7:$I$207,6,FALSE)="",VLOOKUP(N1034,Home!$C$7:$I$207,7,FALSE)=""),"FEJL",SUM(Baggrundsark!$K$4:K1034))</f>
        <v>FEJL</v>
      </c>
      <c r="Y1034">
        <v>1031</v>
      </c>
      <c r="Z1034" s="1"/>
      <c r="AC1034" s="44"/>
      <c r="AD1034">
        <f t="shared" si="354"/>
        <v>0</v>
      </c>
      <c r="AE1034">
        <f>SUM($AD$4:AD1034)</f>
        <v>1</v>
      </c>
      <c r="AF1034" s="103" t="str">
        <f>IFERROR(VLOOKUP(AN1034,Home!$C$8:$E$207,3,FALSE),"")</f>
        <v/>
      </c>
      <c r="AG1034" s="103" t="str">
        <f>IFERROR(VLOOKUP(AN1034,Home!$C$8:$E$207,2,FALSE),"")</f>
        <v/>
      </c>
      <c r="AH1034" s="104" t="str">
        <f>IF(VLOOKUP(AE1034,Home!$C$8:$I$207,6,FALSE)="","",VLOOKUP(AE1034,Home!$C$8:$I$207,6,FALSE))</f>
        <v/>
      </c>
      <c r="AI1034" s="104" t="e">
        <f t="shared" si="362"/>
        <v>#VALUE!</v>
      </c>
      <c r="AJ1034" s="105" t="e">
        <f t="shared" si="355"/>
        <v>#VALUE!</v>
      </c>
      <c r="AK1034" s="103" t="e">
        <f t="shared" si="348"/>
        <v>#VALUE!</v>
      </c>
      <c r="AL1034" s="103" t="e">
        <f t="shared" si="356"/>
        <v>#VALUE!</v>
      </c>
      <c r="AN1034" t="str">
        <f>IF(OR(VLOOKUP(AE1034,Home!$C$8:$I$207,6,FALSE)="",VLOOKUP(AE1034,Home!$C$8:$I$207,7,FALSE)=""),"FEJL",Baggrundsark!AE1034)</f>
        <v>FEJL</v>
      </c>
      <c r="AO1034">
        <f>IF(VLOOKUP(AE1034,Home!$C$8:$N$207,12,FALSE)="Timelønnet",1,0)</f>
        <v>0</v>
      </c>
      <c r="AP1034">
        <f>SUM($AO$4:AO1034)*AO1034</f>
        <v>0</v>
      </c>
      <c r="AQ1034">
        <f t="shared" si="343"/>
        <v>1</v>
      </c>
      <c r="AR1034" t="str">
        <f t="shared" si="343"/>
        <v/>
      </c>
      <c r="AS1034" t="e">
        <f t="shared" si="357"/>
        <v>#VALUE!</v>
      </c>
      <c r="AT1034" s="45" t="e">
        <f t="shared" si="344"/>
        <v>#VALUE!</v>
      </c>
      <c r="AU1034">
        <f>VLOOKUP(AQ1034,Home!$C$8:$J$207,8,FALSE)</f>
        <v>0</v>
      </c>
    </row>
    <row r="1035" spans="1:47" x14ac:dyDescent="0.25">
      <c r="A1035" s="6">
        <f t="shared" si="349"/>
        <v>0</v>
      </c>
      <c r="B1035" s="6">
        <f t="shared" si="358"/>
        <v>0</v>
      </c>
      <c r="C1035" s="6" t="str">
        <f t="shared" si="350"/>
        <v/>
      </c>
      <c r="D1035" s="7">
        <f t="shared" si="351"/>
        <v>0</v>
      </c>
      <c r="E1035" s="7">
        <f t="shared" si="359"/>
        <v>0</v>
      </c>
      <c r="F1035" s="7" t="str">
        <f t="shared" si="352"/>
        <v/>
      </c>
      <c r="G1035" s="6">
        <f t="shared" si="353"/>
        <v>0</v>
      </c>
      <c r="H1035" s="6">
        <f t="shared" si="360"/>
        <v>0</v>
      </c>
      <c r="I1035" s="6" t="str">
        <f t="shared" si="361"/>
        <v/>
      </c>
      <c r="J1035" s="11">
        <v>1032</v>
      </c>
      <c r="K1035" s="11">
        <f>IF(IFERROR(VLOOKUP(J1035,Home!$A$8:$B$1048576,1,FALSE),0)=0,0,1)</f>
        <v>0</v>
      </c>
      <c r="L1035" s="129" t="e">
        <f>IF(VLOOKUP(O1035,Home!$C$8:$R$207,6,FALSE)="","",VLOOKUP(O1035,Home!$C$8:$R$207,6,FALSE))</f>
        <v>#N/A</v>
      </c>
      <c r="M1035" s="129" t="e">
        <f t="shared" si="346"/>
        <v>#N/A</v>
      </c>
      <c r="N1035" s="11">
        <f>SUM($K$4:K1035)</f>
        <v>200</v>
      </c>
      <c r="O1035" s="11" t="str">
        <f>IF(P1035="","",IF(IFERROR(VLOOKUP(N1035,Home!$C$8:$R$1048576,1,FALSE),"")=0,"",IFERROR(VLOOKUP(N1035,Home!$C$8:$R$1048576,1,FALSE),"")))</f>
        <v/>
      </c>
      <c r="P1035" s="11" t="str">
        <f>IF(IFERROR(VLOOKUP(W1035,Home!$C$8:$R$1048576,3,FALSE),"")=0,"",IFERROR(VLOOKUP(W1035,Home!$C$8:$R$1048576,3,FALSE),""))</f>
        <v/>
      </c>
      <c r="Q1035" s="11" t="str">
        <f t="shared" si="345"/>
        <v/>
      </c>
      <c r="R1035" s="130" t="e">
        <f>VLOOKUP(Q1035,'Baggrund til lister'!$G$4:$H$15,2,FALSE)</f>
        <v>#N/A</v>
      </c>
      <c r="S1035" s="11" t="str">
        <f t="shared" si="347"/>
        <v/>
      </c>
      <c r="T1035" s="11" t="str">
        <f>IF(IFERROR(VLOOKUP(N1035,Home!$C$8:$R$1048576,11,FALSE),"")=0,"",IFERROR(VLOOKUP(N1035,Home!$C$8:$R$1048576,11,FALSE),""))</f>
        <v/>
      </c>
      <c r="U1035" s="11" t="str">
        <f>IF(IFERROR(VLOOKUP(O1035,Home!$C$8:$R$1048576,12,FALSE),"")=0,"",IFERROR(VLOOKUP(O1035,Home!$C$8:$R$1048576,12,FALSE),""))</f>
        <v/>
      </c>
      <c r="V1035" s="11" t="str">
        <f>IF(IFERROR(VLOOKUP(O1035,Home!$C$8:$R$1048576,8,FALSE),"")=0,"",IFERROR(VLOOKUP(O1035,Home!$C$8:$R$1048576,8,FALSE),""))</f>
        <v/>
      </c>
      <c r="W1035" s="11" t="str">
        <f>IF(OR(VLOOKUP(N1035,Home!$C$7:$I$207,6,FALSE)="",VLOOKUP(N1035,Home!$C$7:$I$207,7,FALSE)=""),"FEJL",SUM(Baggrundsark!$K$4:K1035))</f>
        <v>FEJL</v>
      </c>
      <c r="Y1035">
        <v>1032</v>
      </c>
      <c r="Z1035" s="1"/>
      <c r="AC1035" s="44"/>
      <c r="AD1035">
        <f t="shared" si="354"/>
        <v>0</v>
      </c>
      <c r="AE1035">
        <f>SUM($AD$4:AD1035)</f>
        <v>1</v>
      </c>
      <c r="AF1035" s="103" t="str">
        <f>IFERROR(VLOOKUP(AN1035,Home!$C$8:$E$207,3,FALSE),"")</f>
        <v/>
      </c>
      <c r="AG1035" s="103" t="str">
        <f>IFERROR(VLOOKUP(AN1035,Home!$C$8:$E$207,2,FALSE),"")</f>
        <v/>
      </c>
      <c r="AH1035" s="104" t="str">
        <f>IF(VLOOKUP(AE1035,Home!$C$8:$I$207,6,FALSE)="","",VLOOKUP(AE1035,Home!$C$8:$I$207,6,FALSE))</f>
        <v/>
      </c>
      <c r="AI1035" s="104" t="e">
        <f t="shared" si="362"/>
        <v>#VALUE!</v>
      </c>
      <c r="AJ1035" s="105" t="e">
        <f t="shared" si="355"/>
        <v>#VALUE!</v>
      </c>
      <c r="AK1035" s="103" t="e">
        <f t="shared" si="348"/>
        <v>#VALUE!</v>
      </c>
      <c r="AL1035" s="103" t="e">
        <f t="shared" si="356"/>
        <v>#VALUE!</v>
      </c>
      <c r="AN1035" t="str">
        <f>IF(OR(VLOOKUP(AE1035,Home!$C$8:$I$207,6,FALSE)="",VLOOKUP(AE1035,Home!$C$8:$I$207,7,FALSE)=""),"FEJL",Baggrundsark!AE1035)</f>
        <v>FEJL</v>
      </c>
      <c r="AO1035">
        <f>IF(VLOOKUP(AE1035,Home!$C$8:$N$207,12,FALSE)="Timelønnet",1,0)</f>
        <v>0</v>
      </c>
      <c r="AP1035">
        <f>SUM($AO$4:AO1035)*AO1035</f>
        <v>0</v>
      </c>
      <c r="AQ1035">
        <f t="shared" si="343"/>
        <v>1</v>
      </c>
      <c r="AR1035" t="str">
        <f t="shared" si="343"/>
        <v/>
      </c>
      <c r="AS1035" t="e">
        <f t="shared" si="357"/>
        <v>#VALUE!</v>
      </c>
      <c r="AT1035" s="45" t="e">
        <f t="shared" si="344"/>
        <v>#VALUE!</v>
      </c>
      <c r="AU1035">
        <f>VLOOKUP(AQ1035,Home!$C$8:$J$207,8,FALSE)</f>
        <v>0</v>
      </c>
    </row>
    <row r="1036" spans="1:47" x14ac:dyDescent="0.25">
      <c r="A1036" s="6">
        <f t="shared" si="349"/>
        <v>0</v>
      </c>
      <c r="B1036" s="6">
        <f t="shared" si="358"/>
        <v>0</v>
      </c>
      <c r="C1036" s="6" t="str">
        <f t="shared" si="350"/>
        <v/>
      </c>
      <c r="D1036" s="7">
        <f t="shared" si="351"/>
        <v>0</v>
      </c>
      <c r="E1036" s="7">
        <f t="shared" si="359"/>
        <v>0</v>
      </c>
      <c r="F1036" s="7" t="str">
        <f t="shared" si="352"/>
        <v/>
      </c>
      <c r="G1036" s="6">
        <f t="shared" si="353"/>
        <v>0</v>
      </c>
      <c r="H1036" s="6">
        <f t="shared" si="360"/>
        <v>0</v>
      </c>
      <c r="I1036" s="6" t="str">
        <f t="shared" si="361"/>
        <v/>
      </c>
      <c r="J1036" s="11">
        <v>1033</v>
      </c>
      <c r="K1036" s="11">
        <f>IF(IFERROR(VLOOKUP(J1036,Home!$A$8:$B$1048576,1,FALSE),0)=0,0,1)</f>
        <v>0</v>
      </c>
      <c r="L1036" s="129" t="e">
        <f>IF(VLOOKUP(O1036,Home!$C$8:$R$207,6,FALSE)="","",VLOOKUP(O1036,Home!$C$8:$R$207,6,FALSE))</f>
        <v>#N/A</v>
      </c>
      <c r="M1036" s="129" t="e">
        <f t="shared" si="346"/>
        <v>#N/A</v>
      </c>
      <c r="N1036" s="11">
        <f>SUM($K$4:K1036)</f>
        <v>200</v>
      </c>
      <c r="O1036" s="11" t="str">
        <f>IF(P1036="","",IF(IFERROR(VLOOKUP(N1036,Home!$C$8:$R$1048576,1,FALSE),"")=0,"",IFERROR(VLOOKUP(N1036,Home!$C$8:$R$1048576,1,FALSE),"")))</f>
        <v/>
      </c>
      <c r="P1036" s="11" t="str">
        <f>IF(IFERROR(VLOOKUP(W1036,Home!$C$8:$R$1048576,3,FALSE),"")=0,"",IFERROR(VLOOKUP(W1036,Home!$C$8:$R$1048576,3,FALSE),""))</f>
        <v/>
      </c>
      <c r="Q1036" s="11" t="str">
        <f t="shared" si="345"/>
        <v/>
      </c>
      <c r="R1036" s="130" t="e">
        <f>VLOOKUP(Q1036,'Baggrund til lister'!$G$4:$H$15,2,FALSE)</f>
        <v>#N/A</v>
      </c>
      <c r="S1036" s="11" t="str">
        <f t="shared" si="347"/>
        <v/>
      </c>
      <c r="T1036" s="11" t="str">
        <f>IF(IFERROR(VLOOKUP(N1036,Home!$C$8:$R$1048576,11,FALSE),"")=0,"",IFERROR(VLOOKUP(N1036,Home!$C$8:$R$1048576,11,FALSE),""))</f>
        <v/>
      </c>
      <c r="U1036" s="11" t="str">
        <f>IF(IFERROR(VLOOKUP(O1036,Home!$C$8:$R$1048576,12,FALSE),"")=0,"",IFERROR(VLOOKUP(O1036,Home!$C$8:$R$1048576,12,FALSE),""))</f>
        <v/>
      </c>
      <c r="V1036" s="11" t="str">
        <f>IF(IFERROR(VLOOKUP(O1036,Home!$C$8:$R$1048576,8,FALSE),"")=0,"",IFERROR(VLOOKUP(O1036,Home!$C$8:$R$1048576,8,FALSE),""))</f>
        <v/>
      </c>
      <c r="W1036" s="11" t="str">
        <f>IF(OR(VLOOKUP(N1036,Home!$C$7:$I$207,6,FALSE)="",VLOOKUP(N1036,Home!$C$7:$I$207,7,FALSE)=""),"FEJL",SUM(Baggrundsark!$K$4:K1036))</f>
        <v>FEJL</v>
      </c>
      <c r="Y1036">
        <v>1033</v>
      </c>
      <c r="Z1036" s="1"/>
      <c r="AC1036" s="44"/>
      <c r="AD1036">
        <f t="shared" si="354"/>
        <v>0</v>
      </c>
      <c r="AE1036">
        <f>SUM($AD$4:AD1036)</f>
        <v>1</v>
      </c>
      <c r="AF1036" s="103" t="str">
        <f>IFERROR(VLOOKUP(AN1036,Home!$C$8:$E$207,3,FALSE),"")</f>
        <v/>
      </c>
      <c r="AG1036" s="103" t="str">
        <f>IFERROR(VLOOKUP(AN1036,Home!$C$8:$E$207,2,FALSE),"")</f>
        <v/>
      </c>
      <c r="AH1036" s="104" t="str">
        <f>IF(VLOOKUP(AE1036,Home!$C$8:$I$207,6,FALSE)="","",VLOOKUP(AE1036,Home!$C$8:$I$207,6,FALSE))</f>
        <v/>
      </c>
      <c r="AI1036" s="104" t="e">
        <f t="shared" si="362"/>
        <v>#VALUE!</v>
      </c>
      <c r="AJ1036" s="105" t="e">
        <f t="shared" si="355"/>
        <v>#VALUE!</v>
      </c>
      <c r="AK1036" s="103" t="e">
        <f t="shared" si="348"/>
        <v>#VALUE!</v>
      </c>
      <c r="AL1036" s="103" t="e">
        <f t="shared" si="356"/>
        <v>#VALUE!</v>
      </c>
      <c r="AN1036" t="str">
        <f>IF(OR(VLOOKUP(AE1036,Home!$C$8:$I$207,6,FALSE)="",VLOOKUP(AE1036,Home!$C$8:$I$207,7,FALSE)=""),"FEJL",Baggrundsark!AE1036)</f>
        <v>FEJL</v>
      </c>
      <c r="AO1036">
        <f>IF(VLOOKUP(AE1036,Home!$C$8:$N$207,12,FALSE)="Timelønnet",1,0)</f>
        <v>0</v>
      </c>
      <c r="AP1036">
        <f>SUM($AO$4:AO1036)*AO1036</f>
        <v>0</v>
      </c>
      <c r="AQ1036">
        <f t="shared" si="343"/>
        <v>1</v>
      </c>
      <c r="AR1036" t="str">
        <f t="shared" si="343"/>
        <v/>
      </c>
      <c r="AS1036" t="e">
        <f t="shared" si="357"/>
        <v>#VALUE!</v>
      </c>
      <c r="AT1036" s="45" t="e">
        <f t="shared" si="344"/>
        <v>#VALUE!</v>
      </c>
      <c r="AU1036">
        <f>VLOOKUP(AQ1036,Home!$C$8:$J$207,8,FALSE)</f>
        <v>0</v>
      </c>
    </row>
    <row r="1037" spans="1:47" x14ac:dyDescent="0.25">
      <c r="A1037" s="6">
        <f t="shared" si="349"/>
        <v>0</v>
      </c>
      <c r="B1037" s="6">
        <f t="shared" si="358"/>
        <v>0</v>
      </c>
      <c r="C1037" s="6" t="str">
        <f t="shared" si="350"/>
        <v/>
      </c>
      <c r="D1037" s="7">
        <f t="shared" si="351"/>
        <v>0</v>
      </c>
      <c r="E1037" s="7">
        <f t="shared" si="359"/>
        <v>0</v>
      </c>
      <c r="F1037" s="7" t="str">
        <f t="shared" si="352"/>
        <v/>
      </c>
      <c r="G1037" s="6">
        <f t="shared" si="353"/>
        <v>0</v>
      </c>
      <c r="H1037" s="6">
        <f t="shared" si="360"/>
        <v>0</v>
      </c>
      <c r="I1037" s="6" t="str">
        <f t="shared" si="361"/>
        <v/>
      </c>
      <c r="J1037" s="11">
        <v>1034</v>
      </c>
      <c r="K1037" s="11">
        <f>IF(IFERROR(VLOOKUP(J1037,Home!$A$8:$B$1048576,1,FALSE),0)=0,0,1)</f>
        <v>0</v>
      </c>
      <c r="L1037" s="129" t="e">
        <f>IF(VLOOKUP(O1037,Home!$C$8:$R$207,6,FALSE)="","",VLOOKUP(O1037,Home!$C$8:$R$207,6,FALSE))</f>
        <v>#N/A</v>
      </c>
      <c r="M1037" s="129" t="e">
        <f t="shared" si="346"/>
        <v>#N/A</v>
      </c>
      <c r="N1037" s="11">
        <f>SUM($K$4:K1037)</f>
        <v>200</v>
      </c>
      <c r="O1037" s="11" t="str">
        <f>IF(P1037="","",IF(IFERROR(VLOOKUP(N1037,Home!$C$8:$R$1048576,1,FALSE),"")=0,"",IFERROR(VLOOKUP(N1037,Home!$C$8:$R$1048576,1,FALSE),"")))</f>
        <v/>
      </c>
      <c r="P1037" s="11" t="str">
        <f>IF(IFERROR(VLOOKUP(W1037,Home!$C$8:$R$1048576,3,FALSE),"")=0,"",IFERROR(VLOOKUP(W1037,Home!$C$8:$R$1048576,3,FALSE),""))</f>
        <v/>
      </c>
      <c r="Q1037" s="11" t="str">
        <f t="shared" si="345"/>
        <v/>
      </c>
      <c r="R1037" s="130" t="e">
        <f>VLOOKUP(Q1037,'Baggrund til lister'!$G$4:$H$15,2,FALSE)</f>
        <v>#N/A</v>
      </c>
      <c r="S1037" s="11" t="str">
        <f t="shared" si="347"/>
        <v/>
      </c>
      <c r="T1037" s="11" t="str">
        <f>IF(IFERROR(VLOOKUP(N1037,Home!$C$8:$R$1048576,11,FALSE),"")=0,"",IFERROR(VLOOKUP(N1037,Home!$C$8:$R$1048576,11,FALSE),""))</f>
        <v/>
      </c>
      <c r="U1037" s="11" t="str">
        <f>IF(IFERROR(VLOOKUP(O1037,Home!$C$8:$R$1048576,12,FALSE),"")=0,"",IFERROR(VLOOKUP(O1037,Home!$C$8:$R$1048576,12,FALSE),""))</f>
        <v/>
      </c>
      <c r="V1037" s="11" t="str">
        <f>IF(IFERROR(VLOOKUP(O1037,Home!$C$8:$R$1048576,8,FALSE),"")=0,"",IFERROR(VLOOKUP(O1037,Home!$C$8:$R$1048576,8,FALSE),""))</f>
        <v/>
      </c>
      <c r="W1037" s="11" t="str">
        <f>IF(OR(VLOOKUP(N1037,Home!$C$7:$I$207,6,FALSE)="",VLOOKUP(N1037,Home!$C$7:$I$207,7,FALSE)=""),"FEJL",SUM(Baggrundsark!$K$4:K1037))</f>
        <v>FEJL</v>
      </c>
      <c r="Y1037">
        <v>1034</v>
      </c>
      <c r="Z1037" s="1"/>
      <c r="AC1037" s="44"/>
      <c r="AD1037">
        <f t="shared" si="354"/>
        <v>0</v>
      </c>
      <c r="AE1037">
        <f>SUM($AD$4:AD1037)</f>
        <v>1</v>
      </c>
      <c r="AF1037" s="103" t="str">
        <f>IFERROR(VLOOKUP(AN1037,Home!$C$8:$E$207,3,FALSE),"")</f>
        <v/>
      </c>
      <c r="AG1037" s="103" t="str">
        <f>IFERROR(VLOOKUP(AN1037,Home!$C$8:$E$207,2,FALSE),"")</f>
        <v/>
      </c>
      <c r="AH1037" s="104" t="str">
        <f>IF(VLOOKUP(AE1037,Home!$C$8:$I$207,6,FALSE)="","",VLOOKUP(AE1037,Home!$C$8:$I$207,6,FALSE))</f>
        <v/>
      </c>
      <c r="AI1037" s="104" t="e">
        <f t="shared" si="362"/>
        <v>#VALUE!</v>
      </c>
      <c r="AJ1037" s="105" t="e">
        <f t="shared" si="355"/>
        <v>#VALUE!</v>
      </c>
      <c r="AK1037" s="103" t="e">
        <f t="shared" si="348"/>
        <v>#VALUE!</v>
      </c>
      <c r="AL1037" s="103" t="e">
        <f t="shared" si="356"/>
        <v>#VALUE!</v>
      </c>
      <c r="AN1037" t="str">
        <f>IF(OR(VLOOKUP(AE1037,Home!$C$8:$I$207,6,FALSE)="",VLOOKUP(AE1037,Home!$C$8:$I$207,7,FALSE)=""),"FEJL",Baggrundsark!AE1037)</f>
        <v>FEJL</v>
      </c>
      <c r="AO1037">
        <f>IF(VLOOKUP(AE1037,Home!$C$8:$N$207,12,FALSE)="Timelønnet",1,0)</f>
        <v>0</v>
      </c>
      <c r="AP1037">
        <f>SUM($AO$4:AO1037)*AO1037</f>
        <v>0</v>
      </c>
      <c r="AQ1037">
        <f t="shared" si="343"/>
        <v>1</v>
      </c>
      <c r="AR1037" t="str">
        <f t="shared" si="343"/>
        <v/>
      </c>
      <c r="AS1037" t="e">
        <f t="shared" si="357"/>
        <v>#VALUE!</v>
      </c>
      <c r="AT1037" s="45" t="e">
        <f t="shared" si="344"/>
        <v>#VALUE!</v>
      </c>
      <c r="AU1037">
        <f>VLOOKUP(AQ1037,Home!$C$8:$J$207,8,FALSE)</f>
        <v>0</v>
      </c>
    </row>
    <row r="1038" spans="1:47" x14ac:dyDescent="0.25">
      <c r="A1038" s="6">
        <f t="shared" si="349"/>
        <v>0</v>
      </c>
      <c r="B1038" s="6">
        <f t="shared" si="358"/>
        <v>0</v>
      </c>
      <c r="C1038" s="6" t="str">
        <f t="shared" si="350"/>
        <v/>
      </c>
      <c r="D1038" s="7">
        <f t="shared" si="351"/>
        <v>0</v>
      </c>
      <c r="E1038" s="7">
        <f t="shared" si="359"/>
        <v>0</v>
      </c>
      <c r="F1038" s="7" t="str">
        <f t="shared" si="352"/>
        <v/>
      </c>
      <c r="G1038" s="6">
        <f t="shared" si="353"/>
        <v>0</v>
      </c>
      <c r="H1038" s="6">
        <f t="shared" si="360"/>
        <v>0</v>
      </c>
      <c r="I1038" s="6" t="str">
        <f t="shared" si="361"/>
        <v/>
      </c>
      <c r="J1038" s="11">
        <v>1035</v>
      </c>
      <c r="K1038" s="11">
        <f>IF(IFERROR(VLOOKUP(J1038,Home!$A$8:$B$1048576,1,FALSE),0)=0,0,1)</f>
        <v>0</v>
      </c>
      <c r="L1038" s="129" t="e">
        <f>IF(VLOOKUP(O1038,Home!$C$8:$R$207,6,FALSE)="","",VLOOKUP(O1038,Home!$C$8:$R$207,6,FALSE))</f>
        <v>#N/A</v>
      </c>
      <c r="M1038" s="129" t="e">
        <f t="shared" si="346"/>
        <v>#N/A</v>
      </c>
      <c r="N1038" s="11">
        <f>SUM($K$4:K1038)</f>
        <v>200</v>
      </c>
      <c r="O1038" s="11" t="str">
        <f>IF(P1038="","",IF(IFERROR(VLOOKUP(N1038,Home!$C$8:$R$1048576,1,FALSE),"")=0,"",IFERROR(VLOOKUP(N1038,Home!$C$8:$R$1048576,1,FALSE),"")))</f>
        <v/>
      </c>
      <c r="P1038" s="11" t="str">
        <f>IF(IFERROR(VLOOKUP(W1038,Home!$C$8:$R$1048576,3,FALSE),"")=0,"",IFERROR(VLOOKUP(W1038,Home!$C$8:$R$1048576,3,FALSE),""))</f>
        <v/>
      </c>
      <c r="Q1038" s="11" t="str">
        <f t="shared" si="345"/>
        <v/>
      </c>
      <c r="R1038" s="130" t="e">
        <f>VLOOKUP(Q1038,'Baggrund til lister'!$G$4:$H$15,2,FALSE)</f>
        <v>#N/A</v>
      </c>
      <c r="S1038" s="11" t="str">
        <f t="shared" si="347"/>
        <v/>
      </c>
      <c r="T1038" s="11" t="str">
        <f>IF(IFERROR(VLOOKUP(N1038,Home!$C$8:$R$1048576,11,FALSE),"")=0,"",IFERROR(VLOOKUP(N1038,Home!$C$8:$R$1048576,11,FALSE),""))</f>
        <v/>
      </c>
      <c r="U1038" s="11" t="str">
        <f>IF(IFERROR(VLOOKUP(O1038,Home!$C$8:$R$1048576,12,FALSE),"")=0,"",IFERROR(VLOOKUP(O1038,Home!$C$8:$R$1048576,12,FALSE),""))</f>
        <v/>
      </c>
      <c r="V1038" s="11" t="str">
        <f>IF(IFERROR(VLOOKUP(O1038,Home!$C$8:$R$1048576,8,FALSE),"")=0,"",IFERROR(VLOOKUP(O1038,Home!$C$8:$R$1048576,8,FALSE),""))</f>
        <v/>
      </c>
      <c r="W1038" s="11" t="str">
        <f>IF(OR(VLOOKUP(N1038,Home!$C$7:$I$207,6,FALSE)="",VLOOKUP(N1038,Home!$C$7:$I$207,7,FALSE)=""),"FEJL",SUM(Baggrundsark!$K$4:K1038))</f>
        <v>FEJL</v>
      </c>
      <c r="Y1038">
        <v>1035</v>
      </c>
      <c r="Z1038" s="1"/>
      <c r="AC1038" s="44"/>
      <c r="AD1038">
        <f t="shared" si="354"/>
        <v>0</v>
      </c>
      <c r="AE1038">
        <f>SUM($AD$4:AD1038)</f>
        <v>1</v>
      </c>
      <c r="AF1038" s="103" t="str">
        <f>IFERROR(VLOOKUP(AN1038,Home!$C$8:$E$207,3,FALSE),"")</f>
        <v/>
      </c>
      <c r="AG1038" s="103" t="str">
        <f>IFERROR(VLOOKUP(AN1038,Home!$C$8:$E$207,2,FALSE),"")</f>
        <v/>
      </c>
      <c r="AH1038" s="104" t="str">
        <f>IF(VLOOKUP(AE1038,Home!$C$8:$I$207,6,FALSE)="","",VLOOKUP(AE1038,Home!$C$8:$I$207,6,FALSE))</f>
        <v/>
      </c>
      <c r="AI1038" s="104" t="e">
        <f t="shared" si="362"/>
        <v>#VALUE!</v>
      </c>
      <c r="AJ1038" s="105" t="e">
        <f t="shared" si="355"/>
        <v>#VALUE!</v>
      </c>
      <c r="AK1038" s="103" t="e">
        <f t="shared" si="348"/>
        <v>#VALUE!</v>
      </c>
      <c r="AL1038" s="103" t="e">
        <f t="shared" si="356"/>
        <v>#VALUE!</v>
      </c>
      <c r="AN1038" t="str">
        <f>IF(OR(VLOOKUP(AE1038,Home!$C$8:$I$207,6,FALSE)="",VLOOKUP(AE1038,Home!$C$8:$I$207,7,FALSE)=""),"FEJL",Baggrundsark!AE1038)</f>
        <v>FEJL</v>
      </c>
      <c r="AO1038">
        <f>IF(VLOOKUP(AE1038,Home!$C$8:$N$207,12,FALSE)="Timelønnet",1,0)</f>
        <v>0</v>
      </c>
      <c r="AP1038">
        <f>SUM($AO$4:AO1038)*AO1038</f>
        <v>0</v>
      </c>
      <c r="AQ1038">
        <f t="shared" si="343"/>
        <v>1</v>
      </c>
      <c r="AR1038" t="str">
        <f t="shared" si="343"/>
        <v/>
      </c>
      <c r="AS1038" t="e">
        <f t="shared" si="357"/>
        <v>#VALUE!</v>
      </c>
      <c r="AT1038" s="45" t="e">
        <f t="shared" si="344"/>
        <v>#VALUE!</v>
      </c>
      <c r="AU1038">
        <f>VLOOKUP(AQ1038,Home!$C$8:$J$207,8,FALSE)</f>
        <v>0</v>
      </c>
    </row>
    <row r="1039" spans="1:47" x14ac:dyDescent="0.25">
      <c r="A1039" s="6">
        <f t="shared" si="349"/>
        <v>0</v>
      </c>
      <c r="B1039" s="6">
        <f t="shared" si="358"/>
        <v>0</v>
      </c>
      <c r="C1039" s="6" t="str">
        <f t="shared" si="350"/>
        <v/>
      </c>
      <c r="D1039" s="7">
        <f t="shared" si="351"/>
        <v>0</v>
      </c>
      <c r="E1039" s="7">
        <f t="shared" si="359"/>
        <v>0</v>
      </c>
      <c r="F1039" s="7" t="str">
        <f t="shared" si="352"/>
        <v/>
      </c>
      <c r="G1039" s="6">
        <f t="shared" si="353"/>
        <v>0</v>
      </c>
      <c r="H1039" s="6">
        <f t="shared" si="360"/>
        <v>0</v>
      </c>
      <c r="I1039" s="6" t="str">
        <f t="shared" si="361"/>
        <v/>
      </c>
      <c r="J1039" s="11">
        <v>1036</v>
      </c>
      <c r="K1039" s="11">
        <f>IF(IFERROR(VLOOKUP(J1039,Home!$A$8:$B$1048576,1,FALSE),0)=0,0,1)</f>
        <v>0</v>
      </c>
      <c r="L1039" s="129" t="e">
        <f>IF(VLOOKUP(O1039,Home!$C$8:$R$207,6,FALSE)="","",VLOOKUP(O1039,Home!$C$8:$R$207,6,FALSE))</f>
        <v>#N/A</v>
      </c>
      <c r="M1039" s="129" t="e">
        <f t="shared" si="346"/>
        <v>#N/A</v>
      </c>
      <c r="N1039" s="11">
        <f>SUM($K$4:K1039)</f>
        <v>200</v>
      </c>
      <c r="O1039" s="11" t="str">
        <f>IF(P1039="","",IF(IFERROR(VLOOKUP(N1039,Home!$C$8:$R$1048576,1,FALSE),"")=0,"",IFERROR(VLOOKUP(N1039,Home!$C$8:$R$1048576,1,FALSE),"")))</f>
        <v/>
      </c>
      <c r="P1039" s="11" t="str">
        <f>IF(IFERROR(VLOOKUP(W1039,Home!$C$8:$R$1048576,3,FALSE),"")=0,"",IFERROR(VLOOKUP(W1039,Home!$C$8:$R$1048576,3,FALSE),""))</f>
        <v/>
      </c>
      <c r="Q1039" s="11" t="str">
        <f t="shared" si="345"/>
        <v/>
      </c>
      <c r="R1039" s="130" t="e">
        <f>VLOOKUP(Q1039,'Baggrund til lister'!$G$4:$H$15,2,FALSE)</f>
        <v>#N/A</v>
      </c>
      <c r="S1039" s="11" t="str">
        <f t="shared" si="347"/>
        <v/>
      </c>
      <c r="T1039" s="11" t="str">
        <f>IF(IFERROR(VLOOKUP(N1039,Home!$C$8:$R$1048576,11,FALSE),"")=0,"",IFERROR(VLOOKUP(N1039,Home!$C$8:$R$1048576,11,FALSE),""))</f>
        <v/>
      </c>
      <c r="U1039" s="11" t="str">
        <f>IF(IFERROR(VLOOKUP(O1039,Home!$C$8:$R$1048576,12,FALSE),"")=0,"",IFERROR(VLOOKUP(O1039,Home!$C$8:$R$1048576,12,FALSE),""))</f>
        <v/>
      </c>
      <c r="V1039" s="11" t="str">
        <f>IF(IFERROR(VLOOKUP(O1039,Home!$C$8:$R$1048576,8,FALSE),"")=0,"",IFERROR(VLOOKUP(O1039,Home!$C$8:$R$1048576,8,FALSE),""))</f>
        <v/>
      </c>
      <c r="W1039" s="11" t="str">
        <f>IF(OR(VLOOKUP(N1039,Home!$C$7:$I$207,6,FALSE)="",VLOOKUP(N1039,Home!$C$7:$I$207,7,FALSE)=""),"FEJL",SUM(Baggrundsark!$K$4:K1039))</f>
        <v>FEJL</v>
      </c>
      <c r="Y1039">
        <v>1036</v>
      </c>
      <c r="Z1039" s="1"/>
      <c r="AC1039" s="44"/>
      <c r="AD1039">
        <f t="shared" si="354"/>
        <v>0</v>
      </c>
      <c r="AE1039">
        <f>SUM($AD$4:AD1039)</f>
        <v>1</v>
      </c>
      <c r="AF1039" s="103" t="str">
        <f>IFERROR(VLOOKUP(AN1039,Home!$C$8:$E$207,3,FALSE),"")</f>
        <v/>
      </c>
      <c r="AG1039" s="103" t="str">
        <f>IFERROR(VLOOKUP(AN1039,Home!$C$8:$E$207,2,FALSE),"")</f>
        <v/>
      </c>
      <c r="AH1039" s="104" t="str">
        <f>IF(VLOOKUP(AE1039,Home!$C$8:$I$207,6,FALSE)="","",VLOOKUP(AE1039,Home!$C$8:$I$207,6,FALSE))</f>
        <v/>
      </c>
      <c r="AI1039" s="104" t="e">
        <f t="shared" si="362"/>
        <v>#VALUE!</v>
      </c>
      <c r="AJ1039" s="105" t="e">
        <f t="shared" si="355"/>
        <v>#VALUE!</v>
      </c>
      <c r="AK1039" s="103" t="e">
        <f t="shared" si="348"/>
        <v>#VALUE!</v>
      </c>
      <c r="AL1039" s="103" t="e">
        <f t="shared" si="356"/>
        <v>#VALUE!</v>
      </c>
      <c r="AN1039" t="str">
        <f>IF(OR(VLOOKUP(AE1039,Home!$C$8:$I$207,6,FALSE)="",VLOOKUP(AE1039,Home!$C$8:$I$207,7,FALSE)=""),"FEJL",Baggrundsark!AE1039)</f>
        <v>FEJL</v>
      </c>
      <c r="AO1039">
        <f>IF(VLOOKUP(AE1039,Home!$C$8:$N$207,12,FALSE)="Timelønnet",1,0)</f>
        <v>0</v>
      </c>
      <c r="AP1039">
        <f>SUM($AO$4:AO1039)*AO1039</f>
        <v>0</v>
      </c>
      <c r="AQ1039">
        <f t="shared" si="343"/>
        <v>1</v>
      </c>
      <c r="AR1039" t="str">
        <f t="shared" si="343"/>
        <v/>
      </c>
      <c r="AS1039" t="e">
        <f t="shared" si="357"/>
        <v>#VALUE!</v>
      </c>
      <c r="AT1039" s="45" t="e">
        <f t="shared" si="344"/>
        <v>#VALUE!</v>
      </c>
      <c r="AU1039">
        <f>VLOOKUP(AQ1039,Home!$C$8:$J$207,8,FALSE)</f>
        <v>0</v>
      </c>
    </row>
    <row r="1040" spans="1:47" x14ac:dyDescent="0.25">
      <c r="A1040" s="6">
        <f t="shared" si="349"/>
        <v>0</v>
      </c>
      <c r="B1040" s="6">
        <f t="shared" si="358"/>
        <v>0</v>
      </c>
      <c r="C1040" s="6" t="str">
        <f t="shared" si="350"/>
        <v/>
      </c>
      <c r="D1040" s="7">
        <f t="shared" si="351"/>
        <v>0</v>
      </c>
      <c r="E1040" s="7">
        <f t="shared" si="359"/>
        <v>0</v>
      </c>
      <c r="F1040" s="7" t="str">
        <f t="shared" si="352"/>
        <v/>
      </c>
      <c r="G1040" s="6">
        <f t="shared" si="353"/>
        <v>0</v>
      </c>
      <c r="H1040" s="6">
        <f t="shared" si="360"/>
        <v>0</v>
      </c>
      <c r="I1040" s="6" t="str">
        <f t="shared" si="361"/>
        <v/>
      </c>
      <c r="J1040" s="11">
        <v>1037</v>
      </c>
      <c r="K1040" s="11">
        <f>IF(IFERROR(VLOOKUP(J1040,Home!$A$8:$B$1048576,1,FALSE),0)=0,0,1)</f>
        <v>0</v>
      </c>
      <c r="L1040" s="129" t="e">
        <f>IF(VLOOKUP(O1040,Home!$C$8:$R$207,6,FALSE)="","",VLOOKUP(O1040,Home!$C$8:$R$207,6,FALSE))</f>
        <v>#N/A</v>
      </c>
      <c r="M1040" s="129" t="e">
        <f t="shared" si="346"/>
        <v>#N/A</v>
      </c>
      <c r="N1040" s="11">
        <f>SUM($K$4:K1040)</f>
        <v>200</v>
      </c>
      <c r="O1040" s="11" t="str">
        <f>IF(P1040="","",IF(IFERROR(VLOOKUP(N1040,Home!$C$8:$R$1048576,1,FALSE),"")=0,"",IFERROR(VLOOKUP(N1040,Home!$C$8:$R$1048576,1,FALSE),"")))</f>
        <v/>
      </c>
      <c r="P1040" s="11" t="str">
        <f>IF(IFERROR(VLOOKUP(W1040,Home!$C$8:$R$1048576,3,FALSE),"")=0,"",IFERROR(VLOOKUP(W1040,Home!$C$8:$R$1048576,3,FALSE),""))</f>
        <v/>
      </c>
      <c r="Q1040" s="11" t="str">
        <f t="shared" si="345"/>
        <v/>
      </c>
      <c r="R1040" s="130" t="e">
        <f>VLOOKUP(Q1040,'Baggrund til lister'!$G$4:$H$15,2,FALSE)</f>
        <v>#N/A</v>
      </c>
      <c r="S1040" s="11" t="str">
        <f t="shared" si="347"/>
        <v/>
      </c>
      <c r="T1040" s="11" t="str">
        <f>IF(IFERROR(VLOOKUP(N1040,Home!$C$8:$R$1048576,11,FALSE),"")=0,"",IFERROR(VLOOKUP(N1040,Home!$C$8:$R$1048576,11,FALSE),""))</f>
        <v/>
      </c>
      <c r="U1040" s="11" t="str">
        <f>IF(IFERROR(VLOOKUP(O1040,Home!$C$8:$R$1048576,12,FALSE),"")=0,"",IFERROR(VLOOKUP(O1040,Home!$C$8:$R$1048576,12,FALSE),""))</f>
        <v/>
      </c>
      <c r="V1040" s="11" t="str">
        <f>IF(IFERROR(VLOOKUP(O1040,Home!$C$8:$R$1048576,8,FALSE),"")=0,"",IFERROR(VLOOKUP(O1040,Home!$C$8:$R$1048576,8,FALSE),""))</f>
        <v/>
      </c>
      <c r="W1040" s="11" t="str">
        <f>IF(OR(VLOOKUP(N1040,Home!$C$7:$I$207,6,FALSE)="",VLOOKUP(N1040,Home!$C$7:$I$207,7,FALSE)=""),"FEJL",SUM(Baggrundsark!$K$4:K1040))</f>
        <v>FEJL</v>
      </c>
      <c r="Y1040">
        <v>1037</v>
      </c>
      <c r="Z1040" s="1"/>
      <c r="AC1040" s="44"/>
      <c r="AD1040">
        <f t="shared" si="354"/>
        <v>0</v>
      </c>
      <c r="AE1040">
        <f>SUM($AD$4:AD1040)</f>
        <v>1</v>
      </c>
      <c r="AF1040" s="103" t="str">
        <f>IFERROR(VLOOKUP(AN1040,Home!$C$8:$E$207,3,FALSE),"")</f>
        <v/>
      </c>
      <c r="AG1040" s="103" t="str">
        <f>IFERROR(VLOOKUP(AN1040,Home!$C$8:$E$207,2,FALSE),"")</f>
        <v/>
      </c>
      <c r="AH1040" s="104" t="str">
        <f>IF(VLOOKUP(AE1040,Home!$C$8:$I$207,6,FALSE)="","",VLOOKUP(AE1040,Home!$C$8:$I$207,6,FALSE))</f>
        <v/>
      </c>
      <c r="AI1040" s="104" t="e">
        <f t="shared" si="362"/>
        <v>#VALUE!</v>
      </c>
      <c r="AJ1040" s="105" t="e">
        <f t="shared" si="355"/>
        <v>#VALUE!</v>
      </c>
      <c r="AK1040" s="103" t="e">
        <f t="shared" si="348"/>
        <v>#VALUE!</v>
      </c>
      <c r="AL1040" s="103" t="e">
        <f t="shared" si="356"/>
        <v>#VALUE!</v>
      </c>
      <c r="AN1040" t="str">
        <f>IF(OR(VLOOKUP(AE1040,Home!$C$8:$I$207,6,FALSE)="",VLOOKUP(AE1040,Home!$C$8:$I$207,7,FALSE)=""),"FEJL",Baggrundsark!AE1040)</f>
        <v>FEJL</v>
      </c>
      <c r="AO1040">
        <f>IF(VLOOKUP(AE1040,Home!$C$8:$N$207,12,FALSE)="Timelønnet",1,0)</f>
        <v>0</v>
      </c>
      <c r="AP1040">
        <f>SUM($AO$4:AO1040)*AO1040</f>
        <v>0</v>
      </c>
      <c r="AQ1040">
        <f t="shared" si="343"/>
        <v>1</v>
      </c>
      <c r="AR1040" t="str">
        <f t="shared" si="343"/>
        <v/>
      </c>
      <c r="AS1040" t="e">
        <f t="shared" si="357"/>
        <v>#VALUE!</v>
      </c>
      <c r="AT1040" s="45" t="e">
        <f t="shared" si="344"/>
        <v>#VALUE!</v>
      </c>
      <c r="AU1040">
        <f>VLOOKUP(AQ1040,Home!$C$8:$J$207,8,FALSE)</f>
        <v>0</v>
      </c>
    </row>
    <row r="1041" spans="1:47" x14ac:dyDescent="0.25">
      <c r="A1041" s="6">
        <f t="shared" si="349"/>
        <v>0</v>
      </c>
      <c r="B1041" s="6">
        <f t="shared" si="358"/>
        <v>0</v>
      </c>
      <c r="C1041" s="6" t="str">
        <f t="shared" si="350"/>
        <v/>
      </c>
      <c r="D1041" s="7">
        <f t="shared" si="351"/>
        <v>0</v>
      </c>
      <c r="E1041" s="7">
        <f t="shared" si="359"/>
        <v>0</v>
      </c>
      <c r="F1041" s="7" t="str">
        <f t="shared" si="352"/>
        <v/>
      </c>
      <c r="G1041" s="6">
        <f t="shared" si="353"/>
        <v>0</v>
      </c>
      <c r="H1041" s="6">
        <f t="shared" si="360"/>
        <v>0</v>
      </c>
      <c r="I1041" s="6" t="str">
        <f t="shared" si="361"/>
        <v/>
      </c>
      <c r="J1041" s="11">
        <v>1038</v>
      </c>
      <c r="K1041" s="11">
        <f>IF(IFERROR(VLOOKUP(J1041,Home!$A$8:$B$1048576,1,FALSE),0)=0,0,1)</f>
        <v>0</v>
      </c>
      <c r="L1041" s="129" t="e">
        <f>IF(VLOOKUP(O1041,Home!$C$8:$R$207,6,FALSE)="","",VLOOKUP(O1041,Home!$C$8:$R$207,6,FALSE))</f>
        <v>#N/A</v>
      </c>
      <c r="M1041" s="129" t="e">
        <f t="shared" si="346"/>
        <v>#N/A</v>
      </c>
      <c r="N1041" s="11">
        <f>SUM($K$4:K1041)</f>
        <v>200</v>
      </c>
      <c r="O1041" s="11" t="str">
        <f>IF(P1041="","",IF(IFERROR(VLOOKUP(N1041,Home!$C$8:$R$1048576,1,FALSE),"")=0,"",IFERROR(VLOOKUP(N1041,Home!$C$8:$R$1048576,1,FALSE),"")))</f>
        <v/>
      </c>
      <c r="P1041" s="11" t="str">
        <f>IF(IFERROR(VLOOKUP(W1041,Home!$C$8:$R$1048576,3,FALSE),"")=0,"",IFERROR(VLOOKUP(W1041,Home!$C$8:$R$1048576,3,FALSE),""))</f>
        <v/>
      </c>
      <c r="Q1041" s="11" t="str">
        <f t="shared" si="345"/>
        <v/>
      </c>
      <c r="R1041" s="130" t="e">
        <f>VLOOKUP(Q1041,'Baggrund til lister'!$G$4:$H$15,2,FALSE)</f>
        <v>#N/A</v>
      </c>
      <c r="S1041" s="11" t="str">
        <f t="shared" si="347"/>
        <v/>
      </c>
      <c r="T1041" s="11" t="str">
        <f>IF(IFERROR(VLOOKUP(N1041,Home!$C$8:$R$1048576,11,FALSE),"")=0,"",IFERROR(VLOOKUP(N1041,Home!$C$8:$R$1048576,11,FALSE),""))</f>
        <v/>
      </c>
      <c r="U1041" s="11" t="str">
        <f>IF(IFERROR(VLOOKUP(O1041,Home!$C$8:$R$1048576,12,FALSE),"")=0,"",IFERROR(VLOOKUP(O1041,Home!$C$8:$R$1048576,12,FALSE),""))</f>
        <v/>
      </c>
      <c r="V1041" s="11" t="str">
        <f>IF(IFERROR(VLOOKUP(O1041,Home!$C$8:$R$1048576,8,FALSE),"")=0,"",IFERROR(VLOOKUP(O1041,Home!$C$8:$R$1048576,8,FALSE),""))</f>
        <v/>
      </c>
      <c r="W1041" s="11" t="str">
        <f>IF(OR(VLOOKUP(N1041,Home!$C$7:$I$207,6,FALSE)="",VLOOKUP(N1041,Home!$C$7:$I$207,7,FALSE)=""),"FEJL",SUM(Baggrundsark!$K$4:K1041))</f>
        <v>FEJL</v>
      </c>
      <c r="Y1041">
        <v>1038</v>
      </c>
      <c r="Z1041" s="1"/>
      <c r="AC1041" s="44"/>
      <c r="AD1041">
        <f t="shared" si="354"/>
        <v>0</v>
      </c>
      <c r="AE1041">
        <f>SUM($AD$4:AD1041)</f>
        <v>1</v>
      </c>
      <c r="AF1041" s="103" t="str">
        <f>IFERROR(VLOOKUP(AN1041,Home!$C$8:$E$207,3,FALSE),"")</f>
        <v/>
      </c>
      <c r="AG1041" s="103" t="str">
        <f>IFERROR(VLOOKUP(AN1041,Home!$C$8:$E$207,2,FALSE),"")</f>
        <v/>
      </c>
      <c r="AH1041" s="104" t="str">
        <f>IF(VLOOKUP(AE1041,Home!$C$8:$I$207,6,FALSE)="","",VLOOKUP(AE1041,Home!$C$8:$I$207,6,FALSE))</f>
        <v/>
      </c>
      <c r="AI1041" s="104" t="e">
        <f t="shared" si="362"/>
        <v>#VALUE!</v>
      </c>
      <c r="AJ1041" s="105" t="e">
        <f t="shared" si="355"/>
        <v>#VALUE!</v>
      </c>
      <c r="AK1041" s="103" t="e">
        <f t="shared" si="348"/>
        <v>#VALUE!</v>
      </c>
      <c r="AL1041" s="103" t="e">
        <f t="shared" si="356"/>
        <v>#VALUE!</v>
      </c>
      <c r="AN1041" t="str">
        <f>IF(OR(VLOOKUP(AE1041,Home!$C$8:$I$207,6,FALSE)="",VLOOKUP(AE1041,Home!$C$8:$I$207,7,FALSE)=""),"FEJL",Baggrundsark!AE1041)</f>
        <v>FEJL</v>
      </c>
      <c r="AO1041">
        <f>IF(VLOOKUP(AE1041,Home!$C$8:$N$207,12,FALSE)="Timelønnet",1,0)</f>
        <v>0</v>
      </c>
      <c r="AP1041">
        <f>SUM($AO$4:AO1041)*AO1041</f>
        <v>0</v>
      </c>
      <c r="AQ1041">
        <f t="shared" si="343"/>
        <v>1</v>
      </c>
      <c r="AR1041" t="str">
        <f t="shared" si="343"/>
        <v/>
      </c>
      <c r="AS1041" t="e">
        <f t="shared" si="357"/>
        <v>#VALUE!</v>
      </c>
      <c r="AT1041" s="45" t="e">
        <f t="shared" si="344"/>
        <v>#VALUE!</v>
      </c>
      <c r="AU1041">
        <f>VLOOKUP(AQ1041,Home!$C$8:$J$207,8,FALSE)</f>
        <v>0</v>
      </c>
    </row>
    <row r="1042" spans="1:47" x14ac:dyDescent="0.25">
      <c r="A1042" s="6">
        <f t="shared" si="349"/>
        <v>0</v>
      </c>
      <c r="B1042" s="6">
        <f t="shared" si="358"/>
        <v>0</v>
      </c>
      <c r="C1042" s="6" t="str">
        <f t="shared" si="350"/>
        <v/>
      </c>
      <c r="D1042" s="7">
        <f t="shared" si="351"/>
        <v>0</v>
      </c>
      <c r="E1042" s="7">
        <f t="shared" si="359"/>
        <v>0</v>
      </c>
      <c r="F1042" s="7" t="str">
        <f t="shared" si="352"/>
        <v/>
      </c>
      <c r="G1042" s="6">
        <f t="shared" si="353"/>
        <v>0</v>
      </c>
      <c r="H1042" s="6">
        <f t="shared" si="360"/>
        <v>0</v>
      </c>
      <c r="I1042" s="6" t="str">
        <f t="shared" si="361"/>
        <v/>
      </c>
      <c r="J1042" s="11">
        <v>1039</v>
      </c>
      <c r="K1042" s="11">
        <f>IF(IFERROR(VLOOKUP(J1042,Home!$A$8:$B$1048576,1,FALSE),0)=0,0,1)</f>
        <v>0</v>
      </c>
      <c r="L1042" s="129" t="e">
        <f>IF(VLOOKUP(O1042,Home!$C$8:$R$207,6,FALSE)="","",VLOOKUP(O1042,Home!$C$8:$R$207,6,FALSE))</f>
        <v>#N/A</v>
      </c>
      <c r="M1042" s="129" t="e">
        <f t="shared" si="346"/>
        <v>#N/A</v>
      </c>
      <c r="N1042" s="11">
        <f>SUM($K$4:K1042)</f>
        <v>200</v>
      </c>
      <c r="O1042" s="11" t="str">
        <f>IF(P1042="","",IF(IFERROR(VLOOKUP(N1042,Home!$C$8:$R$1048576,1,FALSE),"")=0,"",IFERROR(VLOOKUP(N1042,Home!$C$8:$R$1048576,1,FALSE),"")))</f>
        <v/>
      </c>
      <c r="P1042" s="11" t="str">
        <f>IF(IFERROR(VLOOKUP(W1042,Home!$C$8:$R$1048576,3,FALSE),"")=0,"",IFERROR(VLOOKUP(W1042,Home!$C$8:$R$1048576,3,FALSE),""))</f>
        <v/>
      </c>
      <c r="Q1042" s="11" t="str">
        <f t="shared" si="345"/>
        <v/>
      </c>
      <c r="R1042" s="130" t="e">
        <f>VLOOKUP(Q1042,'Baggrund til lister'!$G$4:$H$15,2,FALSE)</f>
        <v>#N/A</v>
      </c>
      <c r="S1042" s="11" t="str">
        <f t="shared" si="347"/>
        <v/>
      </c>
      <c r="T1042" s="11" t="str">
        <f>IF(IFERROR(VLOOKUP(N1042,Home!$C$8:$R$1048576,11,FALSE),"")=0,"",IFERROR(VLOOKUP(N1042,Home!$C$8:$R$1048576,11,FALSE),""))</f>
        <v/>
      </c>
      <c r="U1042" s="11" t="str">
        <f>IF(IFERROR(VLOOKUP(O1042,Home!$C$8:$R$1048576,12,FALSE),"")=0,"",IFERROR(VLOOKUP(O1042,Home!$C$8:$R$1048576,12,FALSE),""))</f>
        <v/>
      </c>
      <c r="V1042" s="11" t="str">
        <f>IF(IFERROR(VLOOKUP(O1042,Home!$C$8:$R$1048576,8,FALSE),"")=0,"",IFERROR(VLOOKUP(O1042,Home!$C$8:$R$1048576,8,FALSE),""))</f>
        <v/>
      </c>
      <c r="W1042" s="11" t="str">
        <f>IF(OR(VLOOKUP(N1042,Home!$C$7:$I$207,6,FALSE)="",VLOOKUP(N1042,Home!$C$7:$I$207,7,FALSE)=""),"FEJL",SUM(Baggrundsark!$K$4:K1042))</f>
        <v>FEJL</v>
      </c>
      <c r="Y1042">
        <v>1039</v>
      </c>
      <c r="Z1042" s="1"/>
      <c r="AC1042" s="44"/>
      <c r="AD1042">
        <f t="shared" si="354"/>
        <v>0</v>
      </c>
      <c r="AE1042">
        <f>SUM($AD$4:AD1042)</f>
        <v>1</v>
      </c>
      <c r="AF1042" s="103" t="str">
        <f>IFERROR(VLOOKUP(AN1042,Home!$C$8:$E$207,3,FALSE),"")</f>
        <v/>
      </c>
      <c r="AG1042" s="103" t="str">
        <f>IFERROR(VLOOKUP(AN1042,Home!$C$8:$E$207,2,FALSE),"")</f>
        <v/>
      </c>
      <c r="AH1042" s="104" t="str">
        <f>IF(VLOOKUP(AE1042,Home!$C$8:$I$207,6,FALSE)="","",VLOOKUP(AE1042,Home!$C$8:$I$207,6,FALSE))</f>
        <v/>
      </c>
      <c r="AI1042" s="104" t="e">
        <f t="shared" si="362"/>
        <v>#VALUE!</v>
      </c>
      <c r="AJ1042" s="105" t="e">
        <f t="shared" si="355"/>
        <v>#VALUE!</v>
      </c>
      <c r="AK1042" s="103" t="e">
        <f t="shared" si="348"/>
        <v>#VALUE!</v>
      </c>
      <c r="AL1042" s="103" t="e">
        <f t="shared" si="356"/>
        <v>#VALUE!</v>
      </c>
      <c r="AN1042" t="str">
        <f>IF(OR(VLOOKUP(AE1042,Home!$C$8:$I$207,6,FALSE)="",VLOOKUP(AE1042,Home!$C$8:$I$207,7,FALSE)=""),"FEJL",Baggrundsark!AE1042)</f>
        <v>FEJL</v>
      </c>
      <c r="AO1042">
        <f>IF(VLOOKUP(AE1042,Home!$C$8:$N$207,12,FALSE)="Timelønnet",1,0)</f>
        <v>0</v>
      </c>
      <c r="AP1042">
        <f>SUM($AO$4:AO1042)*AO1042</f>
        <v>0</v>
      </c>
      <c r="AQ1042">
        <f t="shared" si="343"/>
        <v>1</v>
      </c>
      <c r="AR1042" t="str">
        <f t="shared" si="343"/>
        <v/>
      </c>
      <c r="AS1042" t="e">
        <f t="shared" si="357"/>
        <v>#VALUE!</v>
      </c>
      <c r="AT1042" s="45" t="e">
        <f t="shared" si="344"/>
        <v>#VALUE!</v>
      </c>
      <c r="AU1042">
        <f>VLOOKUP(AQ1042,Home!$C$8:$J$207,8,FALSE)</f>
        <v>0</v>
      </c>
    </row>
    <row r="1043" spans="1:47" x14ac:dyDescent="0.25">
      <c r="A1043" s="6">
        <f t="shared" si="349"/>
        <v>0</v>
      </c>
      <c r="B1043" s="6">
        <f t="shared" si="358"/>
        <v>0</v>
      </c>
      <c r="C1043" s="6" t="str">
        <f t="shared" si="350"/>
        <v/>
      </c>
      <c r="D1043" s="7">
        <f t="shared" si="351"/>
        <v>0</v>
      </c>
      <c r="E1043" s="7">
        <f t="shared" si="359"/>
        <v>0</v>
      </c>
      <c r="F1043" s="7" t="str">
        <f t="shared" si="352"/>
        <v/>
      </c>
      <c r="G1043" s="6">
        <f t="shared" si="353"/>
        <v>0</v>
      </c>
      <c r="H1043" s="6">
        <f t="shared" si="360"/>
        <v>0</v>
      </c>
      <c r="I1043" s="6" t="str">
        <f t="shared" si="361"/>
        <v/>
      </c>
      <c r="J1043" s="11">
        <v>1040</v>
      </c>
      <c r="K1043" s="11">
        <f>IF(IFERROR(VLOOKUP(J1043,Home!$A$8:$B$1048576,1,FALSE),0)=0,0,1)</f>
        <v>0</v>
      </c>
      <c r="L1043" s="129" t="e">
        <f>IF(VLOOKUP(O1043,Home!$C$8:$R$207,6,FALSE)="","",VLOOKUP(O1043,Home!$C$8:$R$207,6,FALSE))</f>
        <v>#N/A</v>
      </c>
      <c r="M1043" s="129" t="e">
        <f t="shared" si="346"/>
        <v>#N/A</v>
      </c>
      <c r="N1043" s="11">
        <f>SUM($K$4:K1043)</f>
        <v>200</v>
      </c>
      <c r="O1043" s="11" t="str">
        <f>IF(P1043="","",IF(IFERROR(VLOOKUP(N1043,Home!$C$8:$R$1048576,1,FALSE),"")=0,"",IFERROR(VLOOKUP(N1043,Home!$C$8:$R$1048576,1,FALSE),"")))</f>
        <v/>
      </c>
      <c r="P1043" s="11" t="str">
        <f>IF(IFERROR(VLOOKUP(W1043,Home!$C$8:$R$1048576,3,FALSE),"")=0,"",IFERROR(VLOOKUP(W1043,Home!$C$8:$R$1048576,3,FALSE),""))</f>
        <v/>
      </c>
      <c r="Q1043" s="11" t="str">
        <f t="shared" si="345"/>
        <v/>
      </c>
      <c r="R1043" s="130" t="e">
        <f>VLOOKUP(Q1043,'Baggrund til lister'!$G$4:$H$15,2,FALSE)</f>
        <v>#N/A</v>
      </c>
      <c r="S1043" s="11" t="str">
        <f t="shared" si="347"/>
        <v/>
      </c>
      <c r="T1043" s="11" t="str">
        <f>IF(IFERROR(VLOOKUP(N1043,Home!$C$8:$R$1048576,11,FALSE),"")=0,"",IFERROR(VLOOKUP(N1043,Home!$C$8:$R$1048576,11,FALSE),""))</f>
        <v/>
      </c>
      <c r="U1043" s="11" t="str">
        <f>IF(IFERROR(VLOOKUP(O1043,Home!$C$8:$R$1048576,12,FALSE),"")=0,"",IFERROR(VLOOKUP(O1043,Home!$C$8:$R$1048576,12,FALSE),""))</f>
        <v/>
      </c>
      <c r="V1043" s="11" t="str">
        <f>IF(IFERROR(VLOOKUP(O1043,Home!$C$8:$R$1048576,8,FALSE),"")=0,"",IFERROR(VLOOKUP(O1043,Home!$C$8:$R$1048576,8,FALSE),""))</f>
        <v/>
      </c>
      <c r="W1043" s="11" t="str">
        <f>IF(OR(VLOOKUP(N1043,Home!$C$7:$I$207,6,FALSE)="",VLOOKUP(N1043,Home!$C$7:$I$207,7,FALSE)=""),"FEJL",SUM(Baggrundsark!$K$4:K1043))</f>
        <v>FEJL</v>
      </c>
      <c r="Y1043">
        <v>1040</v>
      </c>
      <c r="Z1043" s="1"/>
      <c r="AC1043" s="44"/>
      <c r="AD1043">
        <f t="shared" si="354"/>
        <v>0</v>
      </c>
      <c r="AE1043">
        <f>SUM($AD$4:AD1043)</f>
        <v>1</v>
      </c>
      <c r="AF1043" s="103" t="str">
        <f>IFERROR(VLOOKUP(AN1043,Home!$C$8:$E$207,3,FALSE),"")</f>
        <v/>
      </c>
      <c r="AG1043" s="103" t="str">
        <f>IFERROR(VLOOKUP(AN1043,Home!$C$8:$E$207,2,FALSE),"")</f>
        <v/>
      </c>
      <c r="AH1043" s="104" t="str">
        <f>IF(VLOOKUP(AE1043,Home!$C$8:$I$207,6,FALSE)="","",VLOOKUP(AE1043,Home!$C$8:$I$207,6,FALSE))</f>
        <v/>
      </c>
      <c r="AI1043" s="104" t="e">
        <f t="shared" si="362"/>
        <v>#VALUE!</v>
      </c>
      <c r="AJ1043" s="105" t="e">
        <f t="shared" si="355"/>
        <v>#VALUE!</v>
      </c>
      <c r="AK1043" s="103" t="e">
        <f t="shared" si="348"/>
        <v>#VALUE!</v>
      </c>
      <c r="AL1043" s="103" t="e">
        <f t="shared" si="356"/>
        <v>#VALUE!</v>
      </c>
      <c r="AN1043" t="str">
        <f>IF(OR(VLOOKUP(AE1043,Home!$C$8:$I$207,6,FALSE)="",VLOOKUP(AE1043,Home!$C$8:$I$207,7,FALSE)=""),"FEJL",Baggrundsark!AE1043)</f>
        <v>FEJL</v>
      </c>
      <c r="AO1043">
        <f>IF(VLOOKUP(AE1043,Home!$C$8:$N$207,12,FALSE)="Timelønnet",1,0)</f>
        <v>0</v>
      </c>
      <c r="AP1043">
        <f>SUM($AO$4:AO1043)*AO1043</f>
        <v>0</v>
      </c>
      <c r="AQ1043">
        <f t="shared" si="343"/>
        <v>1</v>
      </c>
      <c r="AR1043" t="str">
        <f t="shared" si="343"/>
        <v/>
      </c>
      <c r="AS1043" t="e">
        <f t="shared" si="357"/>
        <v>#VALUE!</v>
      </c>
      <c r="AT1043" s="45" t="e">
        <f t="shared" si="344"/>
        <v>#VALUE!</v>
      </c>
      <c r="AU1043">
        <f>VLOOKUP(AQ1043,Home!$C$8:$J$207,8,FALSE)</f>
        <v>0</v>
      </c>
    </row>
    <row r="1044" spans="1:47" x14ac:dyDescent="0.25">
      <c r="A1044" s="6">
        <f t="shared" si="349"/>
        <v>0</v>
      </c>
      <c r="B1044" s="6">
        <f t="shared" si="358"/>
        <v>0</v>
      </c>
      <c r="C1044" s="6" t="str">
        <f t="shared" si="350"/>
        <v/>
      </c>
      <c r="D1044" s="7">
        <f t="shared" si="351"/>
        <v>0</v>
      </c>
      <c r="E1044" s="7">
        <f t="shared" si="359"/>
        <v>0</v>
      </c>
      <c r="F1044" s="7" t="str">
        <f t="shared" si="352"/>
        <v/>
      </c>
      <c r="G1044" s="6">
        <f t="shared" si="353"/>
        <v>0</v>
      </c>
      <c r="H1044" s="6">
        <f t="shared" si="360"/>
        <v>0</v>
      </c>
      <c r="I1044" s="6" t="str">
        <f t="shared" si="361"/>
        <v/>
      </c>
      <c r="J1044" s="11">
        <v>1041</v>
      </c>
      <c r="K1044" s="11">
        <f>IF(IFERROR(VLOOKUP(J1044,Home!$A$8:$B$1048576,1,FALSE),0)=0,0,1)</f>
        <v>0</v>
      </c>
      <c r="L1044" s="129" t="e">
        <f>IF(VLOOKUP(O1044,Home!$C$8:$R$207,6,FALSE)="","",VLOOKUP(O1044,Home!$C$8:$R$207,6,FALSE))</f>
        <v>#N/A</v>
      </c>
      <c r="M1044" s="129" t="e">
        <f t="shared" si="346"/>
        <v>#N/A</v>
      </c>
      <c r="N1044" s="11">
        <f>SUM($K$4:K1044)</f>
        <v>200</v>
      </c>
      <c r="O1044" s="11" t="str">
        <f>IF(P1044="","",IF(IFERROR(VLOOKUP(N1044,Home!$C$8:$R$1048576,1,FALSE),"")=0,"",IFERROR(VLOOKUP(N1044,Home!$C$8:$R$1048576,1,FALSE),"")))</f>
        <v/>
      </c>
      <c r="P1044" s="11" t="str">
        <f>IF(IFERROR(VLOOKUP(W1044,Home!$C$8:$R$1048576,3,FALSE),"")=0,"",IFERROR(VLOOKUP(W1044,Home!$C$8:$R$1048576,3,FALSE),""))</f>
        <v/>
      </c>
      <c r="Q1044" s="11" t="str">
        <f t="shared" si="345"/>
        <v/>
      </c>
      <c r="R1044" s="130" t="e">
        <f>VLOOKUP(Q1044,'Baggrund til lister'!$G$4:$H$15,2,FALSE)</f>
        <v>#N/A</v>
      </c>
      <c r="S1044" s="11" t="str">
        <f t="shared" si="347"/>
        <v/>
      </c>
      <c r="T1044" s="11" t="str">
        <f>IF(IFERROR(VLOOKUP(N1044,Home!$C$8:$R$1048576,11,FALSE),"")=0,"",IFERROR(VLOOKUP(N1044,Home!$C$8:$R$1048576,11,FALSE),""))</f>
        <v/>
      </c>
      <c r="U1044" s="11" t="str">
        <f>IF(IFERROR(VLOOKUP(O1044,Home!$C$8:$R$1048576,12,FALSE),"")=0,"",IFERROR(VLOOKUP(O1044,Home!$C$8:$R$1048576,12,FALSE),""))</f>
        <v/>
      </c>
      <c r="V1044" s="11" t="str">
        <f>IF(IFERROR(VLOOKUP(O1044,Home!$C$8:$R$1048576,8,FALSE),"")=0,"",IFERROR(VLOOKUP(O1044,Home!$C$8:$R$1048576,8,FALSE),""))</f>
        <v/>
      </c>
      <c r="W1044" s="11" t="str">
        <f>IF(OR(VLOOKUP(N1044,Home!$C$7:$I$207,6,FALSE)="",VLOOKUP(N1044,Home!$C$7:$I$207,7,FALSE)=""),"FEJL",SUM(Baggrundsark!$K$4:K1044))</f>
        <v>FEJL</v>
      </c>
      <c r="Y1044">
        <v>1041</v>
      </c>
      <c r="Z1044" s="1"/>
      <c r="AC1044" s="44"/>
      <c r="AD1044">
        <f t="shared" si="354"/>
        <v>0</v>
      </c>
      <c r="AE1044">
        <f>SUM($AD$4:AD1044)</f>
        <v>1</v>
      </c>
      <c r="AF1044" s="103" t="str">
        <f>IFERROR(VLOOKUP(AN1044,Home!$C$8:$E$207,3,FALSE),"")</f>
        <v/>
      </c>
      <c r="AG1044" s="103" t="str">
        <f>IFERROR(VLOOKUP(AN1044,Home!$C$8:$E$207,2,FALSE),"")</f>
        <v/>
      </c>
      <c r="AH1044" s="104" t="str">
        <f>IF(VLOOKUP(AE1044,Home!$C$8:$I$207,6,FALSE)="","",VLOOKUP(AE1044,Home!$C$8:$I$207,6,FALSE))</f>
        <v/>
      </c>
      <c r="AI1044" s="104" t="e">
        <f t="shared" si="362"/>
        <v>#VALUE!</v>
      </c>
      <c r="AJ1044" s="105" t="e">
        <f t="shared" si="355"/>
        <v>#VALUE!</v>
      </c>
      <c r="AK1044" s="103" t="e">
        <f t="shared" si="348"/>
        <v>#VALUE!</v>
      </c>
      <c r="AL1044" s="103" t="e">
        <f t="shared" si="356"/>
        <v>#VALUE!</v>
      </c>
      <c r="AN1044" t="str">
        <f>IF(OR(VLOOKUP(AE1044,Home!$C$8:$I$207,6,FALSE)="",VLOOKUP(AE1044,Home!$C$8:$I$207,7,FALSE)=""),"FEJL",Baggrundsark!AE1044)</f>
        <v>FEJL</v>
      </c>
      <c r="AO1044">
        <f>IF(VLOOKUP(AE1044,Home!$C$8:$N$207,12,FALSE)="Timelønnet",1,0)</f>
        <v>0</v>
      </c>
      <c r="AP1044">
        <f>SUM($AO$4:AO1044)*AO1044</f>
        <v>0</v>
      </c>
      <c r="AQ1044">
        <f t="shared" si="343"/>
        <v>1</v>
      </c>
      <c r="AR1044" t="str">
        <f t="shared" si="343"/>
        <v/>
      </c>
      <c r="AS1044" t="e">
        <f t="shared" si="357"/>
        <v>#VALUE!</v>
      </c>
      <c r="AT1044" s="45" t="e">
        <f t="shared" si="344"/>
        <v>#VALUE!</v>
      </c>
      <c r="AU1044">
        <f>VLOOKUP(AQ1044,Home!$C$8:$J$207,8,FALSE)</f>
        <v>0</v>
      </c>
    </row>
    <row r="1045" spans="1:47" x14ac:dyDescent="0.25">
      <c r="A1045" s="6">
        <f t="shared" si="349"/>
        <v>0</v>
      </c>
      <c r="B1045" s="6">
        <f t="shared" si="358"/>
        <v>0</v>
      </c>
      <c r="C1045" s="6" t="str">
        <f t="shared" si="350"/>
        <v/>
      </c>
      <c r="D1045" s="7">
        <f t="shared" si="351"/>
        <v>0</v>
      </c>
      <c r="E1045" s="7">
        <f t="shared" si="359"/>
        <v>0</v>
      </c>
      <c r="F1045" s="7" t="str">
        <f t="shared" si="352"/>
        <v/>
      </c>
      <c r="G1045" s="6">
        <f t="shared" si="353"/>
        <v>0</v>
      </c>
      <c r="H1045" s="6">
        <f t="shared" si="360"/>
        <v>0</v>
      </c>
      <c r="I1045" s="6" t="str">
        <f t="shared" si="361"/>
        <v/>
      </c>
      <c r="J1045" s="11">
        <v>1042</v>
      </c>
      <c r="K1045" s="11">
        <f>IF(IFERROR(VLOOKUP(J1045,Home!$A$8:$B$1048576,1,FALSE),0)=0,0,1)</f>
        <v>0</v>
      </c>
      <c r="L1045" s="129" t="e">
        <f>IF(VLOOKUP(O1045,Home!$C$8:$R$207,6,FALSE)="","",VLOOKUP(O1045,Home!$C$8:$R$207,6,FALSE))</f>
        <v>#N/A</v>
      </c>
      <c r="M1045" s="129" t="e">
        <f t="shared" si="346"/>
        <v>#N/A</v>
      </c>
      <c r="N1045" s="11">
        <f>SUM($K$4:K1045)</f>
        <v>200</v>
      </c>
      <c r="O1045" s="11" t="str">
        <f>IF(P1045="","",IF(IFERROR(VLOOKUP(N1045,Home!$C$8:$R$1048576,1,FALSE),"")=0,"",IFERROR(VLOOKUP(N1045,Home!$C$8:$R$1048576,1,FALSE),"")))</f>
        <v/>
      </c>
      <c r="P1045" s="11" t="str">
        <f>IF(IFERROR(VLOOKUP(W1045,Home!$C$8:$R$1048576,3,FALSE),"")=0,"",IFERROR(VLOOKUP(W1045,Home!$C$8:$R$1048576,3,FALSE),""))</f>
        <v/>
      </c>
      <c r="Q1045" s="11" t="str">
        <f t="shared" si="345"/>
        <v/>
      </c>
      <c r="R1045" s="130" t="e">
        <f>VLOOKUP(Q1045,'Baggrund til lister'!$G$4:$H$15,2,FALSE)</f>
        <v>#N/A</v>
      </c>
      <c r="S1045" s="11" t="str">
        <f t="shared" si="347"/>
        <v/>
      </c>
      <c r="T1045" s="11" t="str">
        <f>IF(IFERROR(VLOOKUP(N1045,Home!$C$8:$R$1048576,11,FALSE),"")=0,"",IFERROR(VLOOKUP(N1045,Home!$C$8:$R$1048576,11,FALSE),""))</f>
        <v/>
      </c>
      <c r="U1045" s="11" t="str">
        <f>IF(IFERROR(VLOOKUP(O1045,Home!$C$8:$R$1048576,12,FALSE),"")=0,"",IFERROR(VLOOKUP(O1045,Home!$C$8:$R$1048576,12,FALSE),""))</f>
        <v/>
      </c>
      <c r="V1045" s="11" t="str">
        <f>IF(IFERROR(VLOOKUP(O1045,Home!$C$8:$R$1048576,8,FALSE),"")=0,"",IFERROR(VLOOKUP(O1045,Home!$C$8:$R$1048576,8,FALSE),""))</f>
        <v/>
      </c>
      <c r="W1045" s="11" t="str">
        <f>IF(OR(VLOOKUP(N1045,Home!$C$7:$I$207,6,FALSE)="",VLOOKUP(N1045,Home!$C$7:$I$207,7,FALSE)=""),"FEJL",SUM(Baggrundsark!$K$4:K1045))</f>
        <v>FEJL</v>
      </c>
      <c r="Y1045">
        <v>1042</v>
      </c>
      <c r="Z1045" s="1"/>
      <c r="AC1045" s="44"/>
      <c r="AD1045">
        <f t="shared" si="354"/>
        <v>0</v>
      </c>
      <c r="AE1045">
        <f>SUM($AD$4:AD1045)</f>
        <v>1</v>
      </c>
      <c r="AF1045" s="103" t="str">
        <f>IFERROR(VLOOKUP(AN1045,Home!$C$8:$E$207,3,FALSE),"")</f>
        <v/>
      </c>
      <c r="AG1045" s="103" t="str">
        <f>IFERROR(VLOOKUP(AN1045,Home!$C$8:$E$207,2,FALSE),"")</f>
        <v/>
      </c>
      <c r="AH1045" s="104" t="str">
        <f>IF(VLOOKUP(AE1045,Home!$C$8:$I$207,6,FALSE)="","",VLOOKUP(AE1045,Home!$C$8:$I$207,6,FALSE))</f>
        <v/>
      </c>
      <c r="AI1045" s="104" t="e">
        <f t="shared" si="362"/>
        <v>#VALUE!</v>
      </c>
      <c r="AJ1045" s="105" t="e">
        <f t="shared" si="355"/>
        <v>#VALUE!</v>
      </c>
      <c r="AK1045" s="103" t="e">
        <f t="shared" si="348"/>
        <v>#VALUE!</v>
      </c>
      <c r="AL1045" s="103" t="e">
        <f t="shared" si="356"/>
        <v>#VALUE!</v>
      </c>
      <c r="AN1045" t="str">
        <f>IF(OR(VLOOKUP(AE1045,Home!$C$8:$I$207,6,FALSE)="",VLOOKUP(AE1045,Home!$C$8:$I$207,7,FALSE)=""),"FEJL",Baggrundsark!AE1045)</f>
        <v>FEJL</v>
      </c>
      <c r="AO1045">
        <f>IF(VLOOKUP(AE1045,Home!$C$8:$N$207,12,FALSE)="Timelønnet",1,0)</f>
        <v>0</v>
      </c>
      <c r="AP1045">
        <f>SUM($AO$4:AO1045)*AO1045</f>
        <v>0</v>
      </c>
      <c r="AQ1045">
        <f t="shared" si="343"/>
        <v>1</v>
      </c>
      <c r="AR1045" t="str">
        <f t="shared" si="343"/>
        <v/>
      </c>
      <c r="AS1045" t="e">
        <f t="shared" si="357"/>
        <v>#VALUE!</v>
      </c>
      <c r="AT1045" s="45" t="e">
        <f t="shared" si="344"/>
        <v>#VALUE!</v>
      </c>
      <c r="AU1045">
        <f>VLOOKUP(AQ1045,Home!$C$8:$J$207,8,FALSE)</f>
        <v>0</v>
      </c>
    </row>
    <row r="1046" spans="1:47" x14ac:dyDescent="0.25">
      <c r="A1046" s="6">
        <f t="shared" si="349"/>
        <v>0</v>
      </c>
      <c r="B1046" s="6">
        <f t="shared" si="358"/>
        <v>0</v>
      </c>
      <c r="C1046" s="6" t="str">
        <f t="shared" si="350"/>
        <v/>
      </c>
      <c r="D1046" s="7">
        <f t="shared" si="351"/>
        <v>0</v>
      </c>
      <c r="E1046" s="7">
        <f t="shared" si="359"/>
        <v>0</v>
      </c>
      <c r="F1046" s="7" t="str">
        <f t="shared" si="352"/>
        <v/>
      </c>
      <c r="G1046" s="6">
        <f t="shared" si="353"/>
        <v>0</v>
      </c>
      <c r="H1046" s="6">
        <f t="shared" si="360"/>
        <v>0</v>
      </c>
      <c r="I1046" s="6" t="str">
        <f t="shared" si="361"/>
        <v/>
      </c>
      <c r="J1046" s="11">
        <v>1043</v>
      </c>
      <c r="K1046" s="11">
        <f>IF(IFERROR(VLOOKUP(J1046,Home!$A$8:$B$1048576,1,FALSE),0)=0,0,1)</f>
        <v>0</v>
      </c>
      <c r="L1046" s="129" t="e">
        <f>IF(VLOOKUP(O1046,Home!$C$8:$R$207,6,FALSE)="","",VLOOKUP(O1046,Home!$C$8:$R$207,6,FALSE))</f>
        <v>#N/A</v>
      </c>
      <c r="M1046" s="129" t="e">
        <f t="shared" si="346"/>
        <v>#N/A</v>
      </c>
      <c r="N1046" s="11">
        <f>SUM($K$4:K1046)</f>
        <v>200</v>
      </c>
      <c r="O1046" s="11" t="str">
        <f>IF(P1046="","",IF(IFERROR(VLOOKUP(N1046,Home!$C$8:$R$1048576,1,FALSE),"")=0,"",IFERROR(VLOOKUP(N1046,Home!$C$8:$R$1048576,1,FALSE),"")))</f>
        <v/>
      </c>
      <c r="P1046" s="11" t="str">
        <f>IF(IFERROR(VLOOKUP(W1046,Home!$C$8:$R$1048576,3,FALSE),"")=0,"",IFERROR(VLOOKUP(W1046,Home!$C$8:$R$1048576,3,FALSE),""))</f>
        <v/>
      </c>
      <c r="Q1046" s="11" t="str">
        <f t="shared" si="345"/>
        <v/>
      </c>
      <c r="R1046" s="130" t="e">
        <f>VLOOKUP(Q1046,'Baggrund til lister'!$G$4:$H$15,2,FALSE)</f>
        <v>#N/A</v>
      </c>
      <c r="S1046" s="11" t="str">
        <f t="shared" si="347"/>
        <v/>
      </c>
      <c r="T1046" s="11" t="str">
        <f>IF(IFERROR(VLOOKUP(N1046,Home!$C$8:$R$1048576,11,FALSE),"")=0,"",IFERROR(VLOOKUP(N1046,Home!$C$8:$R$1048576,11,FALSE),""))</f>
        <v/>
      </c>
      <c r="U1046" s="11" t="str">
        <f>IF(IFERROR(VLOOKUP(O1046,Home!$C$8:$R$1048576,12,FALSE),"")=0,"",IFERROR(VLOOKUP(O1046,Home!$C$8:$R$1048576,12,FALSE),""))</f>
        <v/>
      </c>
      <c r="V1046" s="11" t="str">
        <f>IF(IFERROR(VLOOKUP(O1046,Home!$C$8:$R$1048576,8,FALSE),"")=0,"",IFERROR(VLOOKUP(O1046,Home!$C$8:$R$1048576,8,FALSE),""))</f>
        <v/>
      </c>
      <c r="W1046" s="11" t="str">
        <f>IF(OR(VLOOKUP(N1046,Home!$C$7:$I$207,6,FALSE)="",VLOOKUP(N1046,Home!$C$7:$I$207,7,FALSE)=""),"FEJL",SUM(Baggrundsark!$K$4:K1046))</f>
        <v>FEJL</v>
      </c>
      <c r="Y1046">
        <v>1043</v>
      </c>
      <c r="Z1046" s="1"/>
      <c r="AC1046" s="44"/>
      <c r="AD1046">
        <f t="shared" si="354"/>
        <v>0</v>
      </c>
      <c r="AE1046">
        <f>SUM($AD$4:AD1046)</f>
        <v>1</v>
      </c>
      <c r="AF1046" s="103" t="str">
        <f>IFERROR(VLOOKUP(AN1046,Home!$C$8:$E$207,3,FALSE),"")</f>
        <v/>
      </c>
      <c r="AG1046" s="103" t="str">
        <f>IFERROR(VLOOKUP(AN1046,Home!$C$8:$E$207,2,FALSE),"")</f>
        <v/>
      </c>
      <c r="AH1046" s="104" t="str">
        <f>IF(VLOOKUP(AE1046,Home!$C$8:$I$207,6,FALSE)="","",VLOOKUP(AE1046,Home!$C$8:$I$207,6,FALSE))</f>
        <v/>
      </c>
      <c r="AI1046" s="104" t="e">
        <f t="shared" si="362"/>
        <v>#VALUE!</v>
      </c>
      <c r="AJ1046" s="105" t="e">
        <f t="shared" si="355"/>
        <v>#VALUE!</v>
      </c>
      <c r="AK1046" s="103" t="e">
        <f t="shared" si="348"/>
        <v>#VALUE!</v>
      </c>
      <c r="AL1046" s="103" t="e">
        <f t="shared" si="356"/>
        <v>#VALUE!</v>
      </c>
      <c r="AN1046" t="str">
        <f>IF(OR(VLOOKUP(AE1046,Home!$C$8:$I$207,6,FALSE)="",VLOOKUP(AE1046,Home!$C$8:$I$207,7,FALSE)=""),"FEJL",Baggrundsark!AE1046)</f>
        <v>FEJL</v>
      </c>
      <c r="AO1046">
        <f>IF(VLOOKUP(AE1046,Home!$C$8:$N$207,12,FALSE)="Timelønnet",1,0)</f>
        <v>0</v>
      </c>
      <c r="AP1046">
        <f>SUM($AO$4:AO1046)*AO1046</f>
        <v>0</v>
      </c>
      <c r="AQ1046">
        <f t="shared" si="343"/>
        <v>1</v>
      </c>
      <c r="AR1046" t="str">
        <f t="shared" si="343"/>
        <v/>
      </c>
      <c r="AS1046" t="e">
        <f t="shared" si="357"/>
        <v>#VALUE!</v>
      </c>
      <c r="AT1046" s="45" t="e">
        <f t="shared" si="344"/>
        <v>#VALUE!</v>
      </c>
      <c r="AU1046">
        <f>VLOOKUP(AQ1046,Home!$C$8:$J$207,8,FALSE)</f>
        <v>0</v>
      </c>
    </row>
    <row r="1047" spans="1:47" x14ac:dyDescent="0.25">
      <c r="A1047" s="6">
        <f t="shared" si="349"/>
        <v>0</v>
      </c>
      <c r="B1047" s="6">
        <f t="shared" si="358"/>
        <v>0</v>
      </c>
      <c r="C1047" s="6" t="str">
        <f t="shared" si="350"/>
        <v/>
      </c>
      <c r="D1047" s="7">
        <f t="shared" si="351"/>
        <v>0</v>
      </c>
      <c r="E1047" s="7">
        <f t="shared" si="359"/>
        <v>0</v>
      </c>
      <c r="F1047" s="7" t="str">
        <f t="shared" si="352"/>
        <v/>
      </c>
      <c r="G1047" s="6">
        <f t="shared" si="353"/>
        <v>0</v>
      </c>
      <c r="H1047" s="6">
        <f t="shared" si="360"/>
        <v>0</v>
      </c>
      <c r="I1047" s="6" t="str">
        <f t="shared" si="361"/>
        <v/>
      </c>
      <c r="J1047" s="11">
        <v>1044</v>
      </c>
      <c r="K1047" s="11">
        <f>IF(IFERROR(VLOOKUP(J1047,Home!$A$8:$B$1048576,1,FALSE),0)=0,0,1)</f>
        <v>0</v>
      </c>
      <c r="L1047" s="129" t="e">
        <f>IF(VLOOKUP(O1047,Home!$C$8:$R$207,6,FALSE)="","",VLOOKUP(O1047,Home!$C$8:$R$207,6,FALSE))</f>
        <v>#N/A</v>
      </c>
      <c r="M1047" s="129" t="e">
        <f t="shared" si="346"/>
        <v>#N/A</v>
      </c>
      <c r="N1047" s="11">
        <f>SUM($K$4:K1047)</f>
        <v>200</v>
      </c>
      <c r="O1047" s="11" t="str">
        <f>IF(P1047="","",IF(IFERROR(VLOOKUP(N1047,Home!$C$8:$R$1048576,1,FALSE),"")=0,"",IFERROR(VLOOKUP(N1047,Home!$C$8:$R$1048576,1,FALSE),"")))</f>
        <v/>
      </c>
      <c r="P1047" s="11" t="str">
        <f>IF(IFERROR(VLOOKUP(W1047,Home!$C$8:$R$1048576,3,FALSE),"")=0,"",IFERROR(VLOOKUP(W1047,Home!$C$8:$R$1048576,3,FALSE),""))</f>
        <v/>
      </c>
      <c r="Q1047" s="11" t="str">
        <f t="shared" si="345"/>
        <v/>
      </c>
      <c r="R1047" s="130" t="e">
        <f>VLOOKUP(Q1047,'Baggrund til lister'!$G$4:$H$15,2,FALSE)</f>
        <v>#N/A</v>
      </c>
      <c r="S1047" s="11" t="str">
        <f t="shared" si="347"/>
        <v/>
      </c>
      <c r="T1047" s="11" t="str">
        <f>IF(IFERROR(VLOOKUP(N1047,Home!$C$8:$R$1048576,11,FALSE),"")=0,"",IFERROR(VLOOKUP(N1047,Home!$C$8:$R$1048576,11,FALSE),""))</f>
        <v/>
      </c>
      <c r="U1047" s="11" t="str">
        <f>IF(IFERROR(VLOOKUP(O1047,Home!$C$8:$R$1048576,12,FALSE),"")=0,"",IFERROR(VLOOKUP(O1047,Home!$C$8:$R$1048576,12,FALSE),""))</f>
        <v/>
      </c>
      <c r="V1047" s="11" t="str">
        <f>IF(IFERROR(VLOOKUP(O1047,Home!$C$8:$R$1048576,8,FALSE),"")=0,"",IFERROR(VLOOKUP(O1047,Home!$C$8:$R$1048576,8,FALSE),""))</f>
        <v/>
      </c>
      <c r="W1047" s="11" t="str">
        <f>IF(OR(VLOOKUP(N1047,Home!$C$7:$I$207,6,FALSE)="",VLOOKUP(N1047,Home!$C$7:$I$207,7,FALSE)=""),"FEJL",SUM(Baggrundsark!$K$4:K1047))</f>
        <v>FEJL</v>
      </c>
      <c r="Y1047">
        <v>1044</v>
      </c>
      <c r="Z1047" s="1"/>
      <c r="AC1047" s="44"/>
      <c r="AD1047">
        <f t="shared" si="354"/>
        <v>0</v>
      </c>
      <c r="AE1047">
        <f>SUM($AD$4:AD1047)</f>
        <v>1</v>
      </c>
      <c r="AF1047" s="103" t="str">
        <f>IFERROR(VLOOKUP(AN1047,Home!$C$8:$E$207,3,FALSE),"")</f>
        <v/>
      </c>
      <c r="AG1047" s="103" t="str">
        <f>IFERROR(VLOOKUP(AN1047,Home!$C$8:$E$207,2,FALSE),"")</f>
        <v/>
      </c>
      <c r="AH1047" s="104" t="str">
        <f>IF(VLOOKUP(AE1047,Home!$C$8:$I$207,6,FALSE)="","",VLOOKUP(AE1047,Home!$C$8:$I$207,6,FALSE))</f>
        <v/>
      </c>
      <c r="AI1047" s="104" t="e">
        <f t="shared" si="362"/>
        <v>#VALUE!</v>
      </c>
      <c r="AJ1047" s="105" t="e">
        <f t="shared" si="355"/>
        <v>#VALUE!</v>
      </c>
      <c r="AK1047" s="103" t="e">
        <f t="shared" si="348"/>
        <v>#VALUE!</v>
      </c>
      <c r="AL1047" s="103" t="e">
        <f t="shared" si="356"/>
        <v>#VALUE!</v>
      </c>
      <c r="AN1047" t="str">
        <f>IF(OR(VLOOKUP(AE1047,Home!$C$8:$I$207,6,FALSE)="",VLOOKUP(AE1047,Home!$C$8:$I$207,7,FALSE)=""),"FEJL",Baggrundsark!AE1047)</f>
        <v>FEJL</v>
      </c>
      <c r="AO1047">
        <f>IF(VLOOKUP(AE1047,Home!$C$8:$N$207,12,FALSE)="Timelønnet",1,0)</f>
        <v>0</v>
      </c>
      <c r="AP1047">
        <f>SUM($AO$4:AO1047)*AO1047</f>
        <v>0</v>
      </c>
      <c r="AQ1047">
        <f t="shared" si="343"/>
        <v>1</v>
      </c>
      <c r="AR1047" t="str">
        <f t="shared" si="343"/>
        <v/>
      </c>
      <c r="AS1047" t="e">
        <f t="shared" si="357"/>
        <v>#VALUE!</v>
      </c>
      <c r="AT1047" s="45" t="e">
        <f t="shared" si="344"/>
        <v>#VALUE!</v>
      </c>
      <c r="AU1047">
        <f>VLOOKUP(AQ1047,Home!$C$8:$J$207,8,FALSE)</f>
        <v>0</v>
      </c>
    </row>
    <row r="1048" spans="1:47" x14ac:dyDescent="0.25">
      <c r="A1048" s="6">
        <f t="shared" si="349"/>
        <v>0</v>
      </c>
      <c r="B1048" s="6">
        <f t="shared" si="358"/>
        <v>0</v>
      </c>
      <c r="C1048" s="6" t="str">
        <f t="shared" si="350"/>
        <v/>
      </c>
      <c r="D1048" s="7">
        <f t="shared" si="351"/>
        <v>0</v>
      </c>
      <c r="E1048" s="7">
        <f t="shared" si="359"/>
        <v>0</v>
      </c>
      <c r="F1048" s="7" t="str">
        <f t="shared" si="352"/>
        <v/>
      </c>
      <c r="G1048" s="6">
        <f t="shared" si="353"/>
        <v>0</v>
      </c>
      <c r="H1048" s="6">
        <f t="shared" si="360"/>
        <v>0</v>
      </c>
      <c r="I1048" s="6" t="str">
        <f t="shared" si="361"/>
        <v/>
      </c>
      <c r="J1048" s="11">
        <v>1045</v>
      </c>
      <c r="K1048" s="11">
        <f>IF(IFERROR(VLOOKUP(J1048,Home!$A$8:$B$1048576,1,FALSE),0)=0,0,1)</f>
        <v>0</v>
      </c>
      <c r="L1048" s="129" t="e">
        <f>IF(VLOOKUP(O1048,Home!$C$8:$R$207,6,FALSE)="","",VLOOKUP(O1048,Home!$C$8:$R$207,6,FALSE))</f>
        <v>#N/A</v>
      </c>
      <c r="M1048" s="129" t="e">
        <f t="shared" si="346"/>
        <v>#N/A</v>
      </c>
      <c r="N1048" s="11">
        <f>SUM($K$4:K1048)</f>
        <v>200</v>
      </c>
      <c r="O1048" s="11" t="str">
        <f>IF(P1048="","",IF(IFERROR(VLOOKUP(N1048,Home!$C$8:$R$1048576,1,FALSE),"")=0,"",IFERROR(VLOOKUP(N1048,Home!$C$8:$R$1048576,1,FALSE),"")))</f>
        <v/>
      </c>
      <c r="P1048" s="11" t="str">
        <f>IF(IFERROR(VLOOKUP(W1048,Home!$C$8:$R$1048576,3,FALSE),"")=0,"",IFERROR(VLOOKUP(W1048,Home!$C$8:$R$1048576,3,FALSE),""))</f>
        <v/>
      </c>
      <c r="Q1048" s="11" t="str">
        <f t="shared" si="345"/>
        <v/>
      </c>
      <c r="R1048" s="130" t="e">
        <f>VLOOKUP(Q1048,'Baggrund til lister'!$G$4:$H$15,2,FALSE)</f>
        <v>#N/A</v>
      </c>
      <c r="S1048" s="11" t="str">
        <f t="shared" si="347"/>
        <v/>
      </c>
      <c r="T1048" s="11" t="str">
        <f>IF(IFERROR(VLOOKUP(N1048,Home!$C$8:$R$1048576,11,FALSE),"")=0,"",IFERROR(VLOOKUP(N1048,Home!$C$8:$R$1048576,11,FALSE),""))</f>
        <v/>
      </c>
      <c r="U1048" s="11" t="str">
        <f>IF(IFERROR(VLOOKUP(O1048,Home!$C$8:$R$1048576,12,FALSE),"")=0,"",IFERROR(VLOOKUP(O1048,Home!$C$8:$R$1048576,12,FALSE),""))</f>
        <v/>
      </c>
      <c r="V1048" s="11" t="str">
        <f>IF(IFERROR(VLOOKUP(O1048,Home!$C$8:$R$1048576,8,FALSE),"")=0,"",IFERROR(VLOOKUP(O1048,Home!$C$8:$R$1048576,8,FALSE),""))</f>
        <v/>
      </c>
      <c r="W1048" s="11" t="str">
        <f>IF(OR(VLOOKUP(N1048,Home!$C$7:$I$207,6,FALSE)="",VLOOKUP(N1048,Home!$C$7:$I$207,7,FALSE)=""),"FEJL",SUM(Baggrundsark!$K$4:K1048))</f>
        <v>FEJL</v>
      </c>
      <c r="Y1048">
        <v>1045</v>
      </c>
      <c r="Z1048" s="1"/>
      <c r="AC1048" s="44"/>
      <c r="AD1048">
        <f t="shared" si="354"/>
        <v>0</v>
      </c>
      <c r="AE1048">
        <f>SUM($AD$4:AD1048)</f>
        <v>1</v>
      </c>
      <c r="AF1048" s="103" t="str">
        <f>IFERROR(VLOOKUP(AN1048,Home!$C$8:$E$207,3,FALSE),"")</f>
        <v/>
      </c>
      <c r="AG1048" s="103" t="str">
        <f>IFERROR(VLOOKUP(AN1048,Home!$C$8:$E$207,2,FALSE),"")</f>
        <v/>
      </c>
      <c r="AH1048" s="104" t="str">
        <f>IF(VLOOKUP(AE1048,Home!$C$8:$I$207,6,FALSE)="","",VLOOKUP(AE1048,Home!$C$8:$I$207,6,FALSE))</f>
        <v/>
      </c>
      <c r="AI1048" s="104" t="e">
        <f t="shared" si="362"/>
        <v>#VALUE!</v>
      </c>
      <c r="AJ1048" s="105" t="e">
        <f t="shared" si="355"/>
        <v>#VALUE!</v>
      </c>
      <c r="AK1048" s="103" t="e">
        <f t="shared" si="348"/>
        <v>#VALUE!</v>
      </c>
      <c r="AL1048" s="103" t="e">
        <f t="shared" si="356"/>
        <v>#VALUE!</v>
      </c>
      <c r="AN1048" t="str">
        <f>IF(OR(VLOOKUP(AE1048,Home!$C$8:$I$207,6,FALSE)="",VLOOKUP(AE1048,Home!$C$8:$I$207,7,FALSE)=""),"FEJL",Baggrundsark!AE1048)</f>
        <v>FEJL</v>
      </c>
      <c r="AO1048">
        <f>IF(VLOOKUP(AE1048,Home!$C$8:$N$207,12,FALSE)="Timelønnet",1,0)</f>
        <v>0</v>
      </c>
      <c r="AP1048">
        <f>SUM($AO$4:AO1048)*AO1048</f>
        <v>0</v>
      </c>
      <c r="AQ1048">
        <f t="shared" si="343"/>
        <v>1</v>
      </c>
      <c r="AR1048" t="str">
        <f t="shared" si="343"/>
        <v/>
      </c>
      <c r="AS1048" t="e">
        <f t="shared" si="357"/>
        <v>#VALUE!</v>
      </c>
      <c r="AT1048" s="45" t="e">
        <f t="shared" si="344"/>
        <v>#VALUE!</v>
      </c>
      <c r="AU1048">
        <f>VLOOKUP(AQ1048,Home!$C$8:$J$207,8,FALSE)</f>
        <v>0</v>
      </c>
    </row>
    <row r="1049" spans="1:47" x14ac:dyDescent="0.25">
      <c r="A1049" s="6">
        <f t="shared" si="349"/>
        <v>0</v>
      </c>
      <c r="B1049" s="6">
        <f t="shared" si="358"/>
        <v>0</v>
      </c>
      <c r="C1049" s="6" t="str">
        <f t="shared" si="350"/>
        <v/>
      </c>
      <c r="D1049" s="7">
        <f t="shared" si="351"/>
        <v>0</v>
      </c>
      <c r="E1049" s="7">
        <f t="shared" si="359"/>
        <v>0</v>
      </c>
      <c r="F1049" s="7" t="str">
        <f t="shared" si="352"/>
        <v/>
      </c>
      <c r="G1049" s="6">
        <f t="shared" si="353"/>
        <v>0</v>
      </c>
      <c r="H1049" s="6">
        <f t="shared" si="360"/>
        <v>0</v>
      </c>
      <c r="I1049" s="6" t="str">
        <f t="shared" si="361"/>
        <v/>
      </c>
      <c r="J1049" s="11">
        <v>1046</v>
      </c>
      <c r="K1049" s="11">
        <f>IF(IFERROR(VLOOKUP(J1049,Home!$A$8:$B$1048576,1,FALSE),0)=0,0,1)</f>
        <v>0</v>
      </c>
      <c r="L1049" s="129" t="e">
        <f>IF(VLOOKUP(O1049,Home!$C$8:$R$207,6,FALSE)="","",VLOOKUP(O1049,Home!$C$8:$R$207,6,FALSE))</f>
        <v>#N/A</v>
      </c>
      <c r="M1049" s="129" t="e">
        <f t="shared" si="346"/>
        <v>#N/A</v>
      </c>
      <c r="N1049" s="11">
        <f>SUM($K$4:K1049)</f>
        <v>200</v>
      </c>
      <c r="O1049" s="11" t="str">
        <f>IF(P1049="","",IF(IFERROR(VLOOKUP(N1049,Home!$C$8:$R$1048576,1,FALSE),"")=0,"",IFERROR(VLOOKUP(N1049,Home!$C$8:$R$1048576,1,FALSE),"")))</f>
        <v/>
      </c>
      <c r="P1049" s="11" t="str">
        <f>IF(IFERROR(VLOOKUP(W1049,Home!$C$8:$R$1048576,3,FALSE),"")=0,"",IFERROR(VLOOKUP(W1049,Home!$C$8:$R$1048576,3,FALSE),""))</f>
        <v/>
      </c>
      <c r="Q1049" s="11" t="str">
        <f t="shared" si="345"/>
        <v/>
      </c>
      <c r="R1049" s="130" t="e">
        <f>VLOOKUP(Q1049,'Baggrund til lister'!$G$4:$H$15,2,FALSE)</f>
        <v>#N/A</v>
      </c>
      <c r="S1049" s="11" t="str">
        <f t="shared" si="347"/>
        <v/>
      </c>
      <c r="T1049" s="11" t="str">
        <f>IF(IFERROR(VLOOKUP(N1049,Home!$C$8:$R$1048576,11,FALSE),"")=0,"",IFERROR(VLOOKUP(N1049,Home!$C$8:$R$1048576,11,FALSE),""))</f>
        <v/>
      </c>
      <c r="U1049" s="11" t="str">
        <f>IF(IFERROR(VLOOKUP(O1049,Home!$C$8:$R$1048576,12,FALSE),"")=0,"",IFERROR(VLOOKUP(O1049,Home!$C$8:$R$1048576,12,FALSE),""))</f>
        <v/>
      </c>
      <c r="V1049" s="11" t="str">
        <f>IF(IFERROR(VLOOKUP(O1049,Home!$C$8:$R$1048576,8,FALSE),"")=0,"",IFERROR(VLOOKUP(O1049,Home!$C$8:$R$1048576,8,FALSE),""))</f>
        <v/>
      </c>
      <c r="W1049" s="11" t="str">
        <f>IF(OR(VLOOKUP(N1049,Home!$C$7:$I$207,6,FALSE)="",VLOOKUP(N1049,Home!$C$7:$I$207,7,FALSE)=""),"FEJL",SUM(Baggrundsark!$K$4:K1049))</f>
        <v>FEJL</v>
      </c>
      <c r="Y1049">
        <v>1046</v>
      </c>
      <c r="Z1049" s="1"/>
      <c r="AC1049" s="44"/>
      <c r="AD1049">
        <f t="shared" si="354"/>
        <v>0</v>
      </c>
      <c r="AE1049">
        <f>SUM($AD$4:AD1049)</f>
        <v>1</v>
      </c>
      <c r="AF1049" s="103" t="str">
        <f>IFERROR(VLOOKUP(AN1049,Home!$C$8:$E$207,3,FALSE),"")</f>
        <v/>
      </c>
      <c r="AG1049" s="103" t="str">
        <f>IFERROR(VLOOKUP(AN1049,Home!$C$8:$E$207,2,FALSE),"")</f>
        <v/>
      </c>
      <c r="AH1049" s="104" t="str">
        <f>IF(VLOOKUP(AE1049,Home!$C$8:$I$207,6,FALSE)="","",VLOOKUP(AE1049,Home!$C$8:$I$207,6,FALSE))</f>
        <v/>
      </c>
      <c r="AI1049" s="104" t="e">
        <f t="shared" si="362"/>
        <v>#VALUE!</v>
      </c>
      <c r="AJ1049" s="105" t="e">
        <f t="shared" si="355"/>
        <v>#VALUE!</v>
      </c>
      <c r="AK1049" s="103" t="e">
        <f t="shared" si="348"/>
        <v>#VALUE!</v>
      </c>
      <c r="AL1049" s="103" t="e">
        <f t="shared" si="356"/>
        <v>#VALUE!</v>
      </c>
      <c r="AN1049" t="str">
        <f>IF(OR(VLOOKUP(AE1049,Home!$C$8:$I$207,6,FALSE)="",VLOOKUP(AE1049,Home!$C$8:$I$207,7,FALSE)=""),"FEJL",Baggrundsark!AE1049)</f>
        <v>FEJL</v>
      </c>
      <c r="AO1049">
        <f>IF(VLOOKUP(AE1049,Home!$C$8:$N$207,12,FALSE)="Timelønnet",1,0)</f>
        <v>0</v>
      </c>
      <c r="AP1049">
        <f>SUM($AO$4:AO1049)*AO1049</f>
        <v>0</v>
      </c>
      <c r="AQ1049">
        <f t="shared" si="343"/>
        <v>1</v>
      </c>
      <c r="AR1049" t="str">
        <f t="shared" si="343"/>
        <v/>
      </c>
      <c r="AS1049" t="e">
        <f t="shared" si="357"/>
        <v>#VALUE!</v>
      </c>
      <c r="AT1049" s="45" t="e">
        <f t="shared" si="344"/>
        <v>#VALUE!</v>
      </c>
      <c r="AU1049">
        <f>VLOOKUP(AQ1049,Home!$C$8:$J$207,8,FALSE)</f>
        <v>0</v>
      </c>
    </row>
    <row r="1050" spans="1:47" x14ac:dyDescent="0.25">
      <c r="A1050" s="6">
        <f t="shared" si="349"/>
        <v>0</v>
      </c>
      <c r="B1050" s="6">
        <f t="shared" si="358"/>
        <v>0</v>
      </c>
      <c r="C1050" s="6" t="str">
        <f t="shared" si="350"/>
        <v/>
      </c>
      <c r="D1050" s="7">
        <f t="shared" si="351"/>
        <v>0</v>
      </c>
      <c r="E1050" s="7">
        <f t="shared" si="359"/>
        <v>0</v>
      </c>
      <c r="F1050" s="7" t="str">
        <f t="shared" si="352"/>
        <v/>
      </c>
      <c r="G1050" s="6">
        <f t="shared" si="353"/>
        <v>0</v>
      </c>
      <c r="H1050" s="6">
        <f t="shared" si="360"/>
        <v>0</v>
      </c>
      <c r="I1050" s="6" t="str">
        <f t="shared" si="361"/>
        <v/>
      </c>
      <c r="J1050" s="11">
        <v>1047</v>
      </c>
      <c r="K1050" s="11">
        <f>IF(IFERROR(VLOOKUP(J1050,Home!$A$8:$B$1048576,1,FALSE),0)=0,0,1)</f>
        <v>0</v>
      </c>
      <c r="L1050" s="129" t="e">
        <f>IF(VLOOKUP(O1050,Home!$C$8:$R$207,6,FALSE)="","",VLOOKUP(O1050,Home!$C$8:$R$207,6,FALSE))</f>
        <v>#N/A</v>
      </c>
      <c r="M1050" s="129" t="e">
        <f t="shared" si="346"/>
        <v>#N/A</v>
      </c>
      <c r="N1050" s="11">
        <f>SUM($K$4:K1050)</f>
        <v>200</v>
      </c>
      <c r="O1050" s="11" t="str">
        <f>IF(P1050="","",IF(IFERROR(VLOOKUP(N1050,Home!$C$8:$R$1048576,1,FALSE),"")=0,"",IFERROR(VLOOKUP(N1050,Home!$C$8:$R$1048576,1,FALSE),"")))</f>
        <v/>
      </c>
      <c r="P1050" s="11" t="str">
        <f>IF(IFERROR(VLOOKUP(W1050,Home!$C$8:$R$1048576,3,FALSE),"")=0,"",IFERROR(VLOOKUP(W1050,Home!$C$8:$R$1048576,3,FALSE),""))</f>
        <v/>
      </c>
      <c r="Q1050" s="11" t="str">
        <f t="shared" si="345"/>
        <v/>
      </c>
      <c r="R1050" s="130" t="e">
        <f>VLOOKUP(Q1050,'Baggrund til lister'!$G$4:$H$15,2,FALSE)</f>
        <v>#N/A</v>
      </c>
      <c r="S1050" s="11" t="str">
        <f t="shared" si="347"/>
        <v/>
      </c>
      <c r="T1050" s="11" t="str">
        <f>IF(IFERROR(VLOOKUP(N1050,Home!$C$8:$R$1048576,11,FALSE),"")=0,"",IFERROR(VLOOKUP(N1050,Home!$C$8:$R$1048576,11,FALSE),""))</f>
        <v/>
      </c>
      <c r="U1050" s="11" t="str">
        <f>IF(IFERROR(VLOOKUP(O1050,Home!$C$8:$R$1048576,12,FALSE),"")=0,"",IFERROR(VLOOKUP(O1050,Home!$C$8:$R$1048576,12,FALSE),""))</f>
        <v/>
      </c>
      <c r="V1050" s="11" t="str">
        <f>IF(IFERROR(VLOOKUP(O1050,Home!$C$8:$R$1048576,8,FALSE),"")=0,"",IFERROR(VLOOKUP(O1050,Home!$C$8:$R$1048576,8,FALSE),""))</f>
        <v/>
      </c>
      <c r="W1050" s="11" t="str">
        <f>IF(OR(VLOOKUP(N1050,Home!$C$7:$I$207,6,FALSE)="",VLOOKUP(N1050,Home!$C$7:$I$207,7,FALSE)=""),"FEJL",SUM(Baggrundsark!$K$4:K1050))</f>
        <v>FEJL</v>
      </c>
      <c r="Y1050">
        <v>1047</v>
      </c>
      <c r="Z1050" s="1"/>
      <c r="AC1050" s="44"/>
      <c r="AD1050">
        <f t="shared" si="354"/>
        <v>0</v>
      </c>
      <c r="AE1050">
        <f>SUM($AD$4:AD1050)</f>
        <v>1</v>
      </c>
      <c r="AF1050" s="103" t="str">
        <f>IFERROR(VLOOKUP(AN1050,Home!$C$8:$E$207,3,FALSE),"")</f>
        <v/>
      </c>
      <c r="AG1050" s="103" t="str">
        <f>IFERROR(VLOOKUP(AN1050,Home!$C$8:$E$207,2,FALSE),"")</f>
        <v/>
      </c>
      <c r="AH1050" s="104" t="str">
        <f>IF(VLOOKUP(AE1050,Home!$C$8:$I$207,6,FALSE)="","",VLOOKUP(AE1050,Home!$C$8:$I$207,6,FALSE))</f>
        <v/>
      </c>
      <c r="AI1050" s="104" t="e">
        <f t="shared" si="362"/>
        <v>#VALUE!</v>
      </c>
      <c r="AJ1050" s="105" t="e">
        <f t="shared" si="355"/>
        <v>#VALUE!</v>
      </c>
      <c r="AK1050" s="103" t="e">
        <f t="shared" si="348"/>
        <v>#VALUE!</v>
      </c>
      <c r="AL1050" s="103" t="e">
        <f t="shared" si="356"/>
        <v>#VALUE!</v>
      </c>
      <c r="AN1050" t="str">
        <f>IF(OR(VLOOKUP(AE1050,Home!$C$8:$I$207,6,FALSE)="",VLOOKUP(AE1050,Home!$C$8:$I$207,7,FALSE)=""),"FEJL",Baggrundsark!AE1050)</f>
        <v>FEJL</v>
      </c>
      <c r="AO1050">
        <f>IF(VLOOKUP(AE1050,Home!$C$8:$N$207,12,FALSE)="Timelønnet",1,0)</f>
        <v>0</v>
      </c>
      <c r="AP1050">
        <f>SUM($AO$4:AO1050)*AO1050</f>
        <v>0</v>
      </c>
      <c r="AQ1050">
        <f t="shared" si="343"/>
        <v>1</v>
      </c>
      <c r="AR1050" t="str">
        <f t="shared" si="343"/>
        <v/>
      </c>
      <c r="AS1050" t="e">
        <f t="shared" si="357"/>
        <v>#VALUE!</v>
      </c>
      <c r="AT1050" s="45" t="e">
        <f t="shared" si="344"/>
        <v>#VALUE!</v>
      </c>
      <c r="AU1050">
        <f>VLOOKUP(AQ1050,Home!$C$8:$J$207,8,FALSE)</f>
        <v>0</v>
      </c>
    </row>
    <row r="1051" spans="1:47" x14ac:dyDescent="0.25">
      <c r="A1051" s="6">
        <f t="shared" si="349"/>
        <v>0</v>
      </c>
      <c r="B1051" s="6">
        <f t="shared" si="358"/>
        <v>0</v>
      </c>
      <c r="C1051" s="6" t="str">
        <f t="shared" si="350"/>
        <v/>
      </c>
      <c r="D1051" s="7">
        <f t="shared" si="351"/>
        <v>0</v>
      </c>
      <c r="E1051" s="7">
        <f t="shared" si="359"/>
        <v>0</v>
      </c>
      <c r="F1051" s="7" t="str">
        <f t="shared" si="352"/>
        <v/>
      </c>
      <c r="G1051" s="6">
        <f t="shared" si="353"/>
        <v>0</v>
      </c>
      <c r="H1051" s="6">
        <f t="shared" si="360"/>
        <v>0</v>
      </c>
      <c r="I1051" s="6" t="str">
        <f t="shared" si="361"/>
        <v/>
      </c>
      <c r="J1051" s="11">
        <v>1048</v>
      </c>
      <c r="K1051" s="11">
        <f>IF(IFERROR(VLOOKUP(J1051,Home!$A$8:$B$1048576,1,FALSE),0)=0,0,1)</f>
        <v>0</v>
      </c>
      <c r="L1051" s="129" t="e">
        <f>IF(VLOOKUP(O1051,Home!$C$8:$R$207,6,FALSE)="","",VLOOKUP(O1051,Home!$C$8:$R$207,6,FALSE))</f>
        <v>#N/A</v>
      </c>
      <c r="M1051" s="129" t="e">
        <f t="shared" si="346"/>
        <v>#N/A</v>
      </c>
      <c r="N1051" s="11">
        <f>SUM($K$4:K1051)</f>
        <v>200</v>
      </c>
      <c r="O1051" s="11" t="str">
        <f>IF(P1051="","",IF(IFERROR(VLOOKUP(N1051,Home!$C$8:$R$1048576,1,FALSE),"")=0,"",IFERROR(VLOOKUP(N1051,Home!$C$8:$R$1048576,1,FALSE),"")))</f>
        <v/>
      </c>
      <c r="P1051" s="11" t="str">
        <f>IF(IFERROR(VLOOKUP(W1051,Home!$C$8:$R$1048576,3,FALSE),"")=0,"",IFERROR(VLOOKUP(W1051,Home!$C$8:$R$1048576,3,FALSE),""))</f>
        <v/>
      </c>
      <c r="Q1051" s="11" t="str">
        <f t="shared" si="345"/>
        <v/>
      </c>
      <c r="R1051" s="130" t="e">
        <f>VLOOKUP(Q1051,'Baggrund til lister'!$G$4:$H$15,2,FALSE)</f>
        <v>#N/A</v>
      </c>
      <c r="S1051" s="11" t="str">
        <f t="shared" si="347"/>
        <v/>
      </c>
      <c r="T1051" s="11" t="str">
        <f>IF(IFERROR(VLOOKUP(N1051,Home!$C$8:$R$1048576,11,FALSE),"")=0,"",IFERROR(VLOOKUP(N1051,Home!$C$8:$R$1048576,11,FALSE),""))</f>
        <v/>
      </c>
      <c r="U1051" s="11" t="str">
        <f>IF(IFERROR(VLOOKUP(O1051,Home!$C$8:$R$1048576,12,FALSE),"")=0,"",IFERROR(VLOOKUP(O1051,Home!$C$8:$R$1048576,12,FALSE),""))</f>
        <v/>
      </c>
      <c r="V1051" s="11" t="str">
        <f>IF(IFERROR(VLOOKUP(O1051,Home!$C$8:$R$1048576,8,FALSE),"")=0,"",IFERROR(VLOOKUP(O1051,Home!$C$8:$R$1048576,8,FALSE),""))</f>
        <v/>
      </c>
      <c r="W1051" s="11" t="str">
        <f>IF(OR(VLOOKUP(N1051,Home!$C$7:$I$207,6,FALSE)="",VLOOKUP(N1051,Home!$C$7:$I$207,7,FALSE)=""),"FEJL",SUM(Baggrundsark!$K$4:K1051))</f>
        <v>FEJL</v>
      </c>
      <c r="Y1051">
        <v>1048</v>
      </c>
      <c r="Z1051" s="1"/>
      <c r="AC1051" s="44"/>
      <c r="AD1051">
        <f t="shared" si="354"/>
        <v>0</v>
      </c>
      <c r="AE1051">
        <f>SUM($AD$4:AD1051)</f>
        <v>1</v>
      </c>
      <c r="AF1051" s="103" t="str">
        <f>IFERROR(VLOOKUP(AN1051,Home!$C$8:$E$207,3,FALSE),"")</f>
        <v/>
      </c>
      <c r="AG1051" s="103" t="str">
        <f>IFERROR(VLOOKUP(AN1051,Home!$C$8:$E$207,2,FALSE),"")</f>
        <v/>
      </c>
      <c r="AH1051" s="104" t="str">
        <f>IF(VLOOKUP(AE1051,Home!$C$8:$I$207,6,FALSE)="","",VLOOKUP(AE1051,Home!$C$8:$I$207,6,FALSE))</f>
        <v/>
      </c>
      <c r="AI1051" s="104" t="e">
        <f t="shared" si="362"/>
        <v>#VALUE!</v>
      </c>
      <c r="AJ1051" s="105" t="e">
        <f t="shared" si="355"/>
        <v>#VALUE!</v>
      </c>
      <c r="AK1051" s="103" t="e">
        <f t="shared" si="348"/>
        <v>#VALUE!</v>
      </c>
      <c r="AL1051" s="103" t="e">
        <f t="shared" si="356"/>
        <v>#VALUE!</v>
      </c>
      <c r="AN1051" t="str">
        <f>IF(OR(VLOOKUP(AE1051,Home!$C$8:$I$207,6,FALSE)="",VLOOKUP(AE1051,Home!$C$8:$I$207,7,FALSE)=""),"FEJL",Baggrundsark!AE1051)</f>
        <v>FEJL</v>
      </c>
      <c r="AO1051">
        <f>IF(VLOOKUP(AE1051,Home!$C$8:$N$207,12,FALSE)="Timelønnet",1,0)</f>
        <v>0</v>
      </c>
      <c r="AP1051">
        <f>SUM($AO$4:AO1051)*AO1051</f>
        <v>0</v>
      </c>
      <c r="AQ1051">
        <f t="shared" ref="AQ1051:AR1114" si="363">AE1051</f>
        <v>1</v>
      </c>
      <c r="AR1051" t="str">
        <f t="shared" si="363"/>
        <v/>
      </c>
      <c r="AS1051" t="e">
        <f t="shared" si="357"/>
        <v>#VALUE!</v>
      </c>
      <c r="AT1051" s="45" t="e">
        <f t="shared" ref="AT1051:AT1114" si="364">AK1051</f>
        <v>#VALUE!</v>
      </c>
      <c r="AU1051">
        <f>VLOOKUP(AQ1051,Home!$C$8:$J$207,8,FALSE)</f>
        <v>0</v>
      </c>
    </row>
    <row r="1052" spans="1:47" x14ac:dyDescent="0.25">
      <c r="A1052" s="6">
        <f t="shared" si="349"/>
        <v>0</v>
      </c>
      <c r="B1052" s="6">
        <f t="shared" si="358"/>
        <v>0</v>
      </c>
      <c r="C1052" s="6" t="str">
        <f t="shared" si="350"/>
        <v/>
      </c>
      <c r="D1052" s="7">
        <f t="shared" si="351"/>
        <v>0</v>
      </c>
      <c r="E1052" s="7">
        <f t="shared" si="359"/>
        <v>0</v>
      </c>
      <c r="F1052" s="7" t="str">
        <f t="shared" si="352"/>
        <v/>
      </c>
      <c r="G1052" s="6">
        <f t="shared" si="353"/>
        <v>0</v>
      </c>
      <c r="H1052" s="6">
        <f t="shared" si="360"/>
        <v>0</v>
      </c>
      <c r="I1052" s="6" t="str">
        <f t="shared" si="361"/>
        <v/>
      </c>
      <c r="J1052" s="11">
        <v>1049</v>
      </c>
      <c r="K1052" s="11">
        <f>IF(IFERROR(VLOOKUP(J1052,Home!$A$8:$B$1048576,1,FALSE),0)=0,0,1)</f>
        <v>0</v>
      </c>
      <c r="L1052" s="129" t="e">
        <f>IF(VLOOKUP(O1052,Home!$C$8:$R$207,6,FALSE)="","",VLOOKUP(O1052,Home!$C$8:$R$207,6,FALSE))</f>
        <v>#N/A</v>
      </c>
      <c r="M1052" s="129" t="e">
        <f t="shared" si="346"/>
        <v>#N/A</v>
      </c>
      <c r="N1052" s="11">
        <f>SUM($K$4:K1052)</f>
        <v>200</v>
      </c>
      <c r="O1052" s="11" t="str">
        <f>IF(P1052="","",IF(IFERROR(VLOOKUP(N1052,Home!$C$8:$R$1048576,1,FALSE),"")=0,"",IFERROR(VLOOKUP(N1052,Home!$C$8:$R$1048576,1,FALSE),"")))</f>
        <v/>
      </c>
      <c r="P1052" s="11" t="str">
        <f>IF(IFERROR(VLOOKUP(W1052,Home!$C$8:$R$1048576,3,FALSE),"")=0,"",IFERROR(VLOOKUP(W1052,Home!$C$8:$R$1048576,3,FALSE),""))</f>
        <v/>
      </c>
      <c r="Q1052" s="11" t="str">
        <f t="shared" si="345"/>
        <v/>
      </c>
      <c r="R1052" s="130" t="e">
        <f>VLOOKUP(Q1052,'Baggrund til lister'!$G$4:$H$15,2,FALSE)</f>
        <v>#N/A</v>
      </c>
      <c r="S1052" s="11" t="str">
        <f t="shared" si="347"/>
        <v/>
      </c>
      <c r="T1052" s="11" t="str">
        <f>IF(IFERROR(VLOOKUP(N1052,Home!$C$8:$R$1048576,11,FALSE),"")=0,"",IFERROR(VLOOKUP(N1052,Home!$C$8:$R$1048576,11,FALSE),""))</f>
        <v/>
      </c>
      <c r="U1052" s="11" t="str">
        <f>IF(IFERROR(VLOOKUP(O1052,Home!$C$8:$R$1048576,12,FALSE),"")=0,"",IFERROR(VLOOKUP(O1052,Home!$C$8:$R$1048576,12,FALSE),""))</f>
        <v/>
      </c>
      <c r="V1052" s="11" t="str">
        <f>IF(IFERROR(VLOOKUP(O1052,Home!$C$8:$R$1048576,8,FALSE),"")=0,"",IFERROR(VLOOKUP(O1052,Home!$C$8:$R$1048576,8,FALSE),""))</f>
        <v/>
      </c>
      <c r="W1052" s="11" t="str">
        <f>IF(OR(VLOOKUP(N1052,Home!$C$7:$I$207,6,FALSE)="",VLOOKUP(N1052,Home!$C$7:$I$207,7,FALSE)=""),"FEJL",SUM(Baggrundsark!$K$4:K1052))</f>
        <v>FEJL</v>
      </c>
      <c r="Y1052">
        <v>1049</v>
      </c>
      <c r="Z1052" s="1"/>
      <c r="AC1052" s="44"/>
      <c r="AD1052">
        <f t="shared" si="354"/>
        <v>0</v>
      </c>
      <c r="AE1052">
        <f>SUM($AD$4:AD1052)</f>
        <v>1</v>
      </c>
      <c r="AF1052" s="103" t="str">
        <f>IFERROR(VLOOKUP(AN1052,Home!$C$8:$E$207,3,FALSE),"")</f>
        <v/>
      </c>
      <c r="AG1052" s="103" t="str">
        <f>IFERROR(VLOOKUP(AN1052,Home!$C$8:$E$207,2,FALSE),"")</f>
        <v/>
      </c>
      <c r="AH1052" s="104" t="str">
        <f>IF(VLOOKUP(AE1052,Home!$C$8:$I$207,6,FALSE)="","",VLOOKUP(AE1052,Home!$C$8:$I$207,6,FALSE))</f>
        <v/>
      </c>
      <c r="AI1052" s="104" t="e">
        <f t="shared" si="362"/>
        <v>#VALUE!</v>
      </c>
      <c r="AJ1052" s="105" t="e">
        <f t="shared" si="355"/>
        <v>#VALUE!</v>
      </c>
      <c r="AK1052" s="103" t="e">
        <f t="shared" si="348"/>
        <v>#VALUE!</v>
      </c>
      <c r="AL1052" s="103" t="e">
        <f t="shared" si="356"/>
        <v>#VALUE!</v>
      </c>
      <c r="AN1052" t="str">
        <f>IF(OR(VLOOKUP(AE1052,Home!$C$8:$I$207,6,FALSE)="",VLOOKUP(AE1052,Home!$C$8:$I$207,7,FALSE)=""),"FEJL",Baggrundsark!AE1052)</f>
        <v>FEJL</v>
      </c>
      <c r="AO1052">
        <f>IF(VLOOKUP(AE1052,Home!$C$8:$N$207,12,FALSE)="Timelønnet",1,0)</f>
        <v>0</v>
      </c>
      <c r="AP1052">
        <f>SUM($AO$4:AO1052)*AO1052</f>
        <v>0</v>
      </c>
      <c r="AQ1052">
        <f t="shared" si="363"/>
        <v>1</v>
      </c>
      <c r="AR1052" t="str">
        <f t="shared" si="363"/>
        <v/>
      </c>
      <c r="AS1052" t="e">
        <f t="shared" si="357"/>
        <v>#VALUE!</v>
      </c>
      <c r="AT1052" s="45" t="e">
        <f t="shared" si="364"/>
        <v>#VALUE!</v>
      </c>
      <c r="AU1052">
        <f>VLOOKUP(AQ1052,Home!$C$8:$J$207,8,FALSE)</f>
        <v>0</v>
      </c>
    </row>
    <row r="1053" spans="1:47" x14ac:dyDescent="0.25">
      <c r="A1053" s="6">
        <f t="shared" si="349"/>
        <v>0</v>
      </c>
      <c r="B1053" s="6">
        <f t="shared" si="358"/>
        <v>0</v>
      </c>
      <c r="C1053" s="6" t="str">
        <f t="shared" si="350"/>
        <v/>
      </c>
      <c r="D1053" s="7">
        <f t="shared" si="351"/>
        <v>0</v>
      </c>
      <c r="E1053" s="7">
        <f t="shared" si="359"/>
        <v>0</v>
      </c>
      <c r="F1053" s="7" t="str">
        <f t="shared" si="352"/>
        <v/>
      </c>
      <c r="G1053" s="6">
        <f t="shared" si="353"/>
        <v>0</v>
      </c>
      <c r="H1053" s="6">
        <f t="shared" si="360"/>
        <v>0</v>
      </c>
      <c r="I1053" s="6" t="str">
        <f t="shared" si="361"/>
        <v/>
      </c>
      <c r="J1053" s="11">
        <v>1050</v>
      </c>
      <c r="K1053" s="11">
        <f>IF(IFERROR(VLOOKUP(J1053,Home!$A$8:$B$1048576,1,FALSE),0)=0,0,1)</f>
        <v>0</v>
      </c>
      <c r="L1053" s="129" t="e">
        <f>IF(VLOOKUP(O1053,Home!$C$8:$R$207,6,FALSE)="","",VLOOKUP(O1053,Home!$C$8:$R$207,6,FALSE))</f>
        <v>#N/A</v>
      </c>
      <c r="M1053" s="129" t="e">
        <f t="shared" si="346"/>
        <v>#N/A</v>
      </c>
      <c r="N1053" s="11">
        <f>SUM($K$4:K1053)</f>
        <v>200</v>
      </c>
      <c r="O1053" s="11" t="str">
        <f>IF(P1053="","",IF(IFERROR(VLOOKUP(N1053,Home!$C$8:$R$1048576,1,FALSE),"")=0,"",IFERROR(VLOOKUP(N1053,Home!$C$8:$R$1048576,1,FALSE),"")))</f>
        <v/>
      </c>
      <c r="P1053" s="11" t="str">
        <f>IF(IFERROR(VLOOKUP(W1053,Home!$C$8:$R$1048576,3,FALSE),"")=0,"",IFERROR(VLOOKUP(W1053,Home!$C$8:$R$1048576,3,FALSE),""))</f>
        <v/>
      </c>
      <c r="Q1053" s="11" t="str">
        <f t="shared" si="345"/>
        <v/>
      </c>
      <c r="R1053" s="130" t="e">
        <f>VLOOKUP(Q1053,'Baggrund til lister'!$G$4:$H$15,2,FALSE)</f>
        <v>#N/A</v>
      </c>
      <c r="S1053" s="11" t="str">
        <f t="shared" si="347"/>
        <v/>
      </c>
      <c r="T1053" s="11" t="str">
        <f>IF(IFERROR(VLOOKUP(N1053,Home!$C$8:$R$1048576,11,FALSE),"")=0,"",IFERROR(VLOOKUP(N1053,Home!$C$8:$R$1048576,11,FALSE),""))</f>
        <v/>
      </c>
      <c r="U1053" s="11" t="str">
        <f>IF(IFERROR(VLOOKUP(O1053,Home!$C$8:$R$1048576,12,FALSE),"")=0,"",IFERROR(VLOOKUP(O1053,Home!$C$8:$R$1048576,12,FALSE),""))</f>
        <v/>
      </c>
      <c r="V1053" s="11" t="str">
        <f>IF(IFERROR(VLOOKUP(O1053,Home!$C$8:$R$1048576,8,FALSE),"")=0,"",IFERROR(VLOOKUP(O1053,Home!$C$8:$R$1048576,8,FALSE),""))</f>
        <v/>
      </c>
      <c r="W1053" s="11" t="str">
        <f>IF(OR(VLOOKUP(N1053,Home!$C$7:$I$207,6,FALSE)="",VLOOKUP(N1053,Home!$C$7:$I$207,7,FALSE)=""),"FEJL",SUM(Baggrundsark!$K$4:K1053))</f>
        <v>FEJL</v>
      </c>
      <c r="Y1053">
        <v>1050</v>
      </c>
      <c r="Z1053" s="1"/>
      <c r="AC1053" s="44"/>
      <c r="AD1053">
        <f t="shared" si="354"/>
        <v>0</v>
      </c>
      <c r="AE1053">
        <f>SUM($AD$4:AD1053)</f>
        <v>1</v>
      </c>
      <c r="AF1053" s="103" t="str">
        <f>IFERROR(VLOOKUP(AN1053,Home!$C$8:$E$207,3,FALSE),"")</f>
        <v/>
      </c>
      <c r="AG1053" s="103" t="str">
        <f>IFERROR(VLOOKUP(AN1053,Home!$C$8:$E$207,2,FALSE),"")</f>
        <v/>
      </c>
      <c r="AH1053" s="104" t="str">
        <f>IF(VLOOKUP(AE1053,Home!$C$8:$I$207,6,FALSE)="","",VLOOKUP(AE1053,Home!$C$8:$I$207,6,FALSE))</f>
        <v/>
      </c>
      <c r="AI1053" s="104" t="e">
        <f t="shared" si="362"/>
        <v>#VALUE!</v>
      </c>
      <c r="AJ1053" s="105" t="e">
        <f t="shared" si="355"/>
        <v>#VALUE!</v>
      </c>
      <c r="AK1053" s="103" t="e">
        <f t="shared" si="348"/>
        <v>#VALUE!</v>
      </c>
      <c r="AL1053" s="103" t="e">
        <f t="shared" si="356"/>
        <v>#VALUE!</v>
      </c>
      <c r="AN1053" t="str">
        <f>IF(OR(VLOOKUP(AE1053,Home!$C$8:$I$207,6,FALSE)="",VLOOKUP(AE1053,Home!$C$8:$I$207,7,FALSE)=""),"FEJL",Baggrundsark!AE1053)</f>
        <v>FEJL</v>
      </c>
      <c r="AO1053">
        <f>IF(VLOOKUP(AE1053,Home!$C$8:$N$207,12,FALSE)="Timelønnet",1,0)</f>
        <v>0</v>
      </c>
      <c r="AP1053">
        <f>SUM($AO$4:AO1053)*AO1053</f>
        <v>0</v>
      </c>
      <c r="AQ1053">
        <f t="shared" si="363"/>
        <v>1</v>
      </c>
      <c r="AR1053" t="str">
        <f t="shared" si="363"/>
        <v/>
      </c>
      <c r="AS1053" t="e">
        <f t="shared" si="357"/>
        <v>#VALUE!</v>
      </c>
      <c r="AT1053" s="45" t="e">
        <f t="shared" si="364"/>
        <v>#VALUE!</v>
      </c>
      <c r="AU1053">
        <f>VLOOKUP(AQ1053,Home!$C$8:$J$207,8,FALSE)</f>
        <v>0</v>
      </c>
    </row>
    <row r="1054" spans="1:47" x14ac:dyDescent="0.25">
      <c r="A1054" s="6">
        <f t="shared" si="349"/>
        <v>0</v>
      </c>
      <c r="B1054" s="6">
        <f t="shared" si="358"/>
        <v>0</v>
      </c>
      <c r="C1054" s="6" t="str">
        <f t="shared" si="350"/>
        <v/>
      </c>
      <c r="D1054" s="7">
        <f t="shared" si="351"/>
        <v>0</v>
      </c>
      <c r="E1054" s="7">
        <f t="shared" si="359"/>
        <v>0</v>
      </c>
      <c r="F1054" s="7" t="str">
        <f t="shared" si="352"/>
        <v/>
      </c>
      <c r="G1054" s="6">
        <f t="shared" si="353"/>
        <v>0</v>
      </c>
      <c r="H1054" s="6">
        <f t="shared" si="360"/>
        <v>0</v>
      </c>
      <c r="I1054" s="6" t="str">
        <f t="shared" si="361"/>
        <v/>
      </c>
      <c r="J1054" s="11">
        <v>1051</v>
      </c>
      <c r="K1054" s="11">
        <f>IF(IFERROR(VLOOKUP(J1054,Home!$A$8:$B$1048576,1,FALSE),0)=0,0,1)</f>
        <v>0</v>
      </c>
      <c r="L1054" s="129" t="e">
        <f>IF(VLOOKUP(O1054,Home!$C$8:$R$207,6,FALSE)="","",VLOOKUP(O1054,Home!$C$8:$R$207,6,FALSE))</f>
        <v>#N/A</v>
      </c>
      <c r="M1054" s="129" t="e">
        <f t="shared" si="346"/>
        <v>#N/A</v>
      </c>
      <c r="N1054" s="11">
        <f>SUM($K$4:K1054)</f>
        <v>200</v>
      </c>
      <c r="O1054" s="11" t="str">
        <f>IF(P1054="","",IF(IFERROR(VLOOKUP(N1054,Home!$C$8:$R$1048576,1,FALSE),"")=0,"",IFERROR(VLOOKUP(N1054,Home!$C$8:$R$1048576,1,FALSE),"")))</f>
        <v/>
      </c>
      <c r="P1054" s="11" t="str">
        <f>IF(IFERROR(VLOOKUP(W1054,Home!$C$8:$R$1048576,3,FALSE),"")=0,"",IFERROR(VLOOKUP(W1054,Home!$C$8:$R$1048576,3,FALSE),""))</f>
        <v/>
      </c>
      <c r="Q1054" s="11" t="str">
        <f t="shared" si="345"/>
        <v/>
      </c>
      <c r="R1054" s="130" t="e">
        <f>VLOOKUP(Q1054,'Baggrund til lister'!$G$4:$H$15,2,FALSE)</f>
        <v>#N/A</v>
      </c>
      <c r="S1054" s="11" t="str">
        <f t="shared" si="347"/>
        <v/>
      </c>
      <c r="T1054" s="11" t="str">
        <f>IF(IFERROR(VLOOKUP(N1054,Home!$C$8:$R$1048576,11,FALSE),"")=0,"",IFERROR(VLOOKUP(N1054,Home!$C$8:$R$1048576,11,FALSE),""))</f>
        <v/>
      </c>
      <c r="U1054" s="11" t="str">
        <f>IF(IFERROR(VLOOKUP(O1054,Home!$C$8:$R$1048576,12,FALSE),"")=0,"",IFERROR(VLOOKUP(O1054,Home!$C$8:$R$1048576,12,FALSE),""))</f>
        <v/>
      </c>
      <c r="V1054" s="11" t="str">
        <f>IF(IFERROR(VLOOKUP(O1054,Home!$C$8:$R$1048576,8,FALSE),"")=0,"",IFERROR(VLOOKUP(O1054,Home!$C$8:$R$1048576,8,FALSE),""))</f>
        <v/>
      </c>
      <c r="W1054" s="11" t="str">
        <f>IF(OR(VLOOKUP(N1054,Home!$C$7:$I$207,6,FALSE)="",VLOOKUP(N1054,Home!$C$7:$I$207,7,FALSE)=""),"FEJL",SUM(Baggrundsark!$K$4:K1054))</f>
        <v>FEJL</v>
      </c>
      <c r="Y1054">
        <v>1051</v>
      </c>
      <c r="Z1054" s="1"/>
      <c r="AC1054" s="44"/>
      <c r="AD1054">
        <f t="shared" si="354"/>
        <v>0</v>
      </c>
      <c r="AE1054">
        <f>SUM($AD$4:AD1054)</f>
        <v>1</v>
      </c>
      <c r="AF1054" s="103" t="str">
        <f>IFERROR(VLOOKUP(AN1054,Home!$C$8:$E$207,3,FALSE),"")</f>
        <v/>
      </c>
      <c r="AG1054" s="103" t="str">
        <f>IFERROR(VLOOKUP(AN1054,Home!$C$8:$E$207,2,FALSE),"")</f>
        <v/>
      </c>
      <c r="AH1054" s="104" t="str">
        <f>IF(VLOOKUP(AE1054,Home!$C$8:$I$207,6,FALSE)="","",VLOOKUP(AE1054,Home!$C$8:$I$207,6,FALSE))</f>
        <v/>
      </c>
      <c r="AI1054" s="104" t="e">
        <f t="shared" si="362"/>
        <v>#VALUE!</v>
      </c>
      <c r="AJ1054" s="105" t="e">
        <f t="shared" si="355"/>
        <v>#VALUE!</v>
      </c>
      <c r="AK1054" s="103" t="e">
        <f t="shared" si="348"/>
        <v>#VALUE!</v>
      </c>
      <c r="AL1054" s="103" t="e">
        <f t="shared" si="356"/>
        <v>#VALUE!</v>
      </c>
      <c r="AN1054" t="str">
        <f>IF(OR(VLOOKUP(AE1054,Home!$C$8:$I$207,6,FALSE)="",VLOOKUP(AE1054,Home!$C$8:$I$207,7,FALSE)=""),"FEJL",Baggrundsark!AE1054)</f>
        <v>FEJL</v>
      </c>
      <c r="AO1054">
        <f>IF(VLOOKUP(AE1054,Home!$C$8:$N$207,12,FALSE)="Timelønnet",1,0)</f>
        <v>0</v>
      </c>
      <c r="AP1054">
        <f>SUM($AO$4:AO1054)*AO1054</f>
        <v>0</v>
      </c>
      <c r="AQ1054">
        <f t="shared" si="363"/>
        <v>1</v>
      </c>
      <c r="AR1054" t="str">
        <f t="shared" si="363"/>
        <v/>
      </c>
      <c r="AS1054" t="e">
        <f t="shared" si="357"/>
        <v>#VALUE!</v>
      </c>
      <c r="AT1054" s="45" t="e">
        <f t="shared" si="364"/>
        <v>#VALUE!</v>
      </c>
      <c r="AU1054">
        <f>VLOOKUP(AQ1054,Home!$C$8:$J$207,8,FALSE)</f>
        <v>0</v>
      </c>
    </row>
    <row r="1055" spans="1:47" x14ac:dyDescent="0.25">
      <c r="A1055" s="6">
        <f t="shared" si="349"/>
        <v>0</v>
      </c>
      <c r="B1055" s="6">
        <f t="shared" si="358"/>
        <v>0</v>
      </c>
      <c r="C1055" s="6" t="str">
        <f t="shared" si="350"/>
        <v/>
      </c>
      <c r="D1055" s="7">
        <f t="shared" si="351"/>
        <v>0</v>
      </c>
      <c r="E1055" s="7">
        <f t="shared" si="359"/>
        <v>0</v>
      </c>
      <c r="F1055" s="7" t="str">
        <f t="shared" si="352"/>
        <v/>
      </c>
      <c r="G1055" s="6">
        <f t="shared" si="353"/>
        <v>0</v>
      </c>
      <c r="H1055" s="6">
        <f t="shared" si="360"/>
        <v>0</v>
      </c>
      <c r="I1055" s="6" t="str">
        <f t="shared" si="361"/>
        <v/>
      </c>
      <c r="J1055" s="11">
        <v>1052</v>
      </c>
      <c r="K1055" s="11">
        <f>IF(IFERROR(VLOOKUP(J1055,Home!$A$8:$B$1048576,1,FALSE),0)=0,0,1)</f>
        <v>0</v>
      </c>
      <c r="L1055" s="129" t="e">
        <f>IF(VLOOKUP(O1055,Home!$C$8:$R$207,6,FALSE)="","",VLOOKUP(O1055,Home!$C$8:$R$207,6,FALSE))</f>
        <v>#N/A</v>
      </c>
      <c r="M1055" s="129" t="e">
        <f t="shared" si="346"/>
        <v>#N/A</v>
      </c>
      <c r="N1055" s="11">
        <f>SUM($K$4:K1055)</f>
        <v>200</v>
      </c>
      <c r="O1055" s="11" t="str">
        <f>IF(P1055="","",IF(IFERROR(VLOOKUP(N1055,Home!$C$8:$R$1048576,1,FALSE),"")=0,"",IFERROR(VLOOKUP(N1055,Home!$C$8:$R$1048576,1,FALSE),"")))</f>
        <v/>
      </c>
      <c r="P1055" s="11" t="str">
        <f>IF(IFERROR(VLOOKUP(W1055,Home!$C$8:$R$1048576,3,FALSE),"")=0,"",IFERROR(VLOOKUP(W1055,Home!$C$8:$R$1048576,3,FALSE),""))</f>
        <v/>
      </c>
      <c r="Q1055" s="11" t="str">
        <f t="shared" si="345"/>
        <v/>
      </c>
      <c r="R1055" s="130" t="e">
        <f>VLOOKUP(Q1055,'Baggrund til lister'!$G$4:$H$15,2,FALSE)</f>
        <v>#N/A</v>
      </c>
      <c r="S1055" s="11" t="str">
        <f t="shared" si="347"/>
        <v/>
      </c>
      <c r="T1055" s="11" t="str">
        <f>IF(IFERROR(VLOOKUP(N1055,Home!$C$8:$R$1048576,11,FALSE),"")=0,"",IFERROR(VLOOKUP(N1055,Home!$C$8:$R$1048576,11,FALSE),""))</f>
        <v/>
      </c>
      <c r="U1055" s="11" t="str">
        <f>IF(IFERROR(VLOOKUP(O1055,Home!$C$8:$R$1048576,12,FALSE),"")=0,"",IFERROR(VLOOKUP(O1055,Home!$C$8:$R$1048576,12,FALSE),""))</f>
        <v/>
      </c>
      <c r="V1055" s="11" t="str">
        <f>IF(IFERROR(VLOOKUP(O1055,Home!$C$8:$R$1048576,8,FALSE),"")=0,"",IFERROR(VLOOKUP(O1055,Home!$C$8:$R$1048576,8,FALSE),""))</f>
        <v/>
      </c>
      <c r="W1055" s="11" t="str">
        <f>IF(OR(VLOOKUP(N1055,Home!$C$7:$I$207,6,FALSE)="",VLOOKUP(N1055,Home!$C$7:$I$207,7,FALSE)=""),"FEJL",SUM(Baggrundsark!$K$4:K1055))</f>
        <v>FEJL</v>
      </c>
      <c r="Y1055">
        <v>1052</v>
      </c>
      <c r="Z1055" s="1"/>
      <c r="AC1055" s="44"/>
      <c r="AD1055">
        <f t="shared" si="354"/>
        <v>0</v>
      </c>
      <c r="AE1055">
        <f>SUM($AD$4:AD1055)</f>
        <v>1</v>
      </c>
      <c r="AF1055" s="103" t="str">
        <f>IFERROR(VLOOKUP(AN1055,Home!$C$8:$E$207,3,FALSE),"")</f>
        <v/>
      </c>
      <c r="AG1055" s="103" t="str">
        <f>IFERROR(VLOOKUP(AN1055,Home!$C$8:$E$207,2,FALSE),"")</f>
        <v/>
      </c>
      <c r="AH1055" s="104" t="str">
        <f>IF(VLOOKUP(AE1055,Home!$C$8:$I$207,6,FALSE)="","",VLOOKUP(AE1055,Home!$C$8:$I$207,6,FALSE))</f>
        <v/>
      </c>
      <c r="AI1055" s="104" t="e">
        <f t="shared" si="362"/>
        <v>#VALUE!</v>
      </c>
      <c r="AJ1055" s="105" t="e">
        <f t="shared" si="355"/>
        <v>#VALUE!</v>
      </c>
      <c r="AK1055" s="103" t="e">
        <f t="shared" si="348"/>
        <v>#VALUE!</v>
      </c>
      <c r="AL1055" s="103" t="e">
        <f t="shared" si="356"/>
        <v>#VALUE!</v>
      </c>
      <c r="AN1055" t="str">
        <f>IF(OR(VLOOKUP(AE1055,Home!$C$8:$I$207,6,FALSE)="",VLOOKUP(AE1055,Home!$C$8:$I$207,7,FALSE)=""),"FEJL",Baggrundsark!AE1055)</f>
        <v>FEJL</v>
      </c>
      <c r="AO1055">
        <f>IF(VLOOKUP(AE1055,Home!$C$8:$N$207,12,FALSE)="Timelønnet",1,0)</f>
        <v>0</v>
      </c>
      <c r="AP1055">
        <f>SUM($AO$4:AO1055)*AO1055</f>
        <v>0</v>
      </c>
      <c r="AQ1055">
        <f t="shared" si="363"/>
        <v>1</v>
      </c>
      <c r="AR1055" t="str">
        <f t="shared" si="363"/>
        <v/>
      </c>
      <c r="AS1055" t="e">
        <f t="shared" si="357"/>
        <v>#VALUE!</v>
      </c>
      <c r="AT1055" s="45" t="e">
        <f t="shared" si="364"/>
        <v>#VALUE!</v>
      </c>
      <c r="AU1055">
        <f>VLOOKUP(AQ1055,Home!$C$8:$J$207,8,FALSE)</f>
        <v>0</v>
      </c>
    </row>
    <row r="1056" spans="1:47" x14ac:dyDescent="0.25">
      <c r="A1056" s="6">
        <f t="shared" si="349"/>
        <v>0</v>
      </c>
      <c r="B1056" s="6">
        <f t="shared" si="358"/>
        <v>0</v>
      </c>
      <c r="C1056" s="6" t="str">
        <f t="shared" si="350"/>
        <v/>
      </c>
      <c r="D1056" s="7">
        <f t="shared" si="351"/>
        <v>0</v>
      </c>
      <c r="E1056" s="7">
        <f t="shared" si="359"/>
        <v>0</v>
      </c>
      <c r="F1056" s="7" t="str">
        <f t="shared" si="352"/>
        <v/>
      </c>
      <c r="G1056" s="6">
        <f t="shared" si="353"/>
        <v>0</v>
      </c>
      <c r="H1056" s="6">
        <f t="shared" si="360"/>
        <v>0</v>
      </c>
      <c r="I1056" s="6" t="str">
        <f t="shared" si="361"/>
        <v/>
      </c>
      <c r="J1056" s="11">
        <v>1053</v>
      </c>
      <c r="K1056" s="11">
        <f>IF(IFERROR(VLOOKUP(J1056,Home!$A$8:$B$1048576,1,FALSE),0)=0,0,1)</f>
        <v>0</v>
      </c>
      <c r="L1056" s="129" t="e">
        <f>IF(VLOOKUP(O1056,Home!$C$8:$R$207,6,FALSE)="","",VLOOKUP(O1056,Home!$C$8:$R$207,6,FALSE))</f>
        <v>#N/A</v>
      </c>
      <c r="M1056" s="129" t="e">
        <f t="shared" si="346"/>
        <v>#N/A</v>
      </c>
      <c r="N1056" s="11">
        <f>SUM($K$4:K1056)</f>
        <v>200</v>
      </c>
      <c r="O1056" s="11" t="str">
        <f>IF(P1056="","",IF(IFERROR(VLOOKUP(N1056,Home!$C$8:$R$1048576,1,FALSE),"")=0,"",IFERROR(VLOOKUP(N1056,Home!$C$8:$R$1048576,1,FALSE),"")))</f>
        <v/>
      </c>
      <c r="P1056" s="11" t="str">
        <f>IF(IFERROR(VLOOKUP(W1056,Home!$C$8:$R$1048576,3,FALSE),"")=0,"",IFERROR(VLOOKUP(W1056,Home!$C$8:$R$1048576,3,FALSE),""))</f>
        <v/>
      </c>
      <c r="Q1056" s="11" t="str">
        <f t="shared" si="345"/>
        <v/>
      </c>
      <c r="R1056" s="130" t="e">
        <f>VLOOKUP(Q1056,'Baggrund til lister'!$G$4:$H$15,2,FALSE)</f>
        <v>#N/A</v>
      </c>
      <c r="S1056" s="11" t="str">
        <f t="shared" si="347"/>
        <v/>
      </c>
      <c r="T1056" s="11" t="str">
        <f>IF(IFERROR(VLOOKUP(N1056,Home!$C$8:$R$1048576,11,FALSE),"")=0,"",IFERROR(VLOOKUP(N1056,Home!$C$8:$R$1048576,11,FALSE),""))</f>
        <v/>
      </c>
      <c r="U1056" s="11" t="str">
        <f>IF(IFERROR(VLOOKUP(O1056,Home!$C$8:$R$1048576,12,FALSE),"")=0,"",IFERROR(VLOOKUP(O1056,Home!$C$8:$R$1048576,12,FALSE),""))</f>
        <v/>
      </c>
      <c r="V1056" s="11" t="str">
        <f>IF(IFERROR(VLOOKUP(O1056,Home!$C$8:$R$1048576,8,FALSE),"")=0,"",IFERROR(VLOOKUP(O1056,Home!$C$8:$R$1048576,8,FALSE),""))</f>
        <v/>
      </c>
      <c r="W1056" s="11" t="str">
        <f>IF(OR(VLOOKUP(N1056,Home!$C$7:$I$207,6,FALSE)="",VLOOKUP(N1056,Home!$C$7:$I$207,7,FALSE)=""),"FEJL",SUM(Baggrundsark!$K$4:K1056))</f>
        <v>FEJL</v>
      </c>
      <c r="Y1056">
        <v>1053</v>
      </c>
      <c r="Z1056" s="1"/>
      <c r="AC1056" s="44"/>
      <c r="AD1056">
        <f t="shared" si="354"/>
        <v>0</v>
      </c>
      <c r="AE1056">
        <f>SUM($AD$4:AD1056)</f>
        <v>1</v>
      </c>
      <c r="AF1056" s="103" t="str">
        <f>IFERROR(VLOOKUP(AN1056,Home!$C$8:$E$207,3,FALSE),"")</f>
        <v/>
      </c>
      <c r="AG1056" s="103" t="str">
        <f>IFERROR(VLOOKUP(AN1056,Home!$C$8:$E$207,2,FALSE),"")</f>
        <v/>
      </c>
      <c r="AH1056" s="104" t="str">
        <f>IF(VLOOKUP(AE1056,Home!$C$8:$I$207,6,FALSE)="","",VLOOKUP(AE1056,Home!$C$8:$I$207,6,FALSE))</f>
        <v/>
      </c>
      <c r="AI1056" s="104" t="e">
        <f t="shared" si="362"/>
        <v>#VALUE!</v>
      </c>
      <c r="AJ1056" s="105" t="e">
        <f t="shared" si="355"/>
        <v>#VALUE!</v>
      </c>
      <c r="AK1056" s="103" t="e">
        <f t="shared" si="348"/>
        <v>#VALUE!</v>
      </c>
      <c r="AL1056" s="103" t="e">
        <f t="shared" si="356"/>
        <v>#VALUE!</v>
      </c>
      <c r="AN1056" t="str">
        <f>IF(OR(VLOOKUP(AE1056,Home!$C$8:$I$207,6,FALSE)="",VLOOKUP(AE1056,Home!$C$8:$I$207,7,FALSE)=""),"FEJL",Baggrundsark!AE1056)</f>
        <v>FEJL</v>
      </c>
      <c r="AO1056">
        <f>IF(VLOOKUP(AE1056,Home!$C$8:$N$207,12,FALSE)="Timelønnet",1,0)</f>
        <v>0</v>
      </c>
      <c r="AP1056">
        <f>SUM($AO$4:AO1056)*AO1056</f>
        <v>0</v>
      </c>
      <c r="AQ1056">
        <f t="shared" si="363"/>
        <v>1</v>
      </c>
      <c r="AR1056" t="str">
        <f t="shared" si="363"/>
        <v/>
      </c>
      <c r="AS1056" t="e">
        <f t="shared" si="357"/>
        <v>#VALUE!</v>
      </c>
      <c r="AT1056" s="45" t="e">
        <f t="shared" si="364"/>
        <v>#VALUE!</v>
      </c>
      <c r="AU1056">
        <f>VLOOKUP(AQ1056,Home!$C$8:$J$207,8,FALSE)</f>
        <v>0</v>
      </c>
    </row>
    <row r="1057" spans="1:47" x14ac:dyDescent="0.25">
      <c r="A1057" s="6">
        <f t="shared" si="349"/>
        <v>0</v>
      </c>
      <c r="B1057" s="6">
        <f t="shared" si="358"/>
        <v>0</v>
      </c>
      <c r="C1057" s="6" t="str">
        <f t="shared" si="350"/>
        <v/>
      </c>
      <c r="D1057" s="7">
        <f t="shared" si="351"/>
        <v>0</v>
      </c>
      <c r="E1057" s="7">
        <f t="shared" si="359"/>
        <v>0</v>
      </c>
      <c r="F1057" s="7" t="str">
        <f t="shared" si="352"/>
        <v/>
      </c>
      <c r="G1057" s="6">
        <f t="shared" si="353"/>
        <v>0</v>
      </c>
      <c r="H1057" s="6">
        <f t="shared" si="360"/>
        <v>0</v>
      </c>
      <c r="I1057" s="6" t="str">
        <f t="shared" si="361"/>
        <v/>
      </c>
      <c r="J1057" s="11">
        <v>1054</v>
      </c>
      <c r="K1057" s="11">
        <f>IF(IFERROR(VLOOKUP(J1057,Home!$A$8:$B$1048576,1,FALSE),0)=0,0,1)</f>
        <v>0</v>
      </c>
      <c r="L1057" s="129" t="e">
        <f>IF(VLOOKUP(O1057,Home!$C$8:$R$207,6,FALSE)="","",VLOOKUP(O1057,Home!$C$8:$R$207,6,FALSE))</f>
        <v>#N/A</v>
      </c>
      <c r="M1057" s="129" t="e">
        <f t="shared" si="346"/>
        <v>#N/A</v>
      </c>
      <c r="N1057" s="11">
        <f>SUM($K$4:K1057)</f>
        <v>200</v>
      </c>
      <c r="O1057" s="11" t="str">
        <f>IF(P1057="","",IF(IFERROR(VLOOKUP(N1057,Home!$C$8:$R$1048576,1,FALSE),"")=0,"",IFERROR(VLOOKUP(N1057,Home!$C$8:$R$1048576,1,FALSE),"")))</f>
        <v/>
      </c>
      <c r="P1057" s="11" t="str">
        <f>IF(IFERROR(VLOOKUP(W1057,Home!$C$8:$R$1048576,3,FALSE),"")=0,"",IFERROR(VLOOKUP(W1057,Home!$C$8:$R$1048576,3,FALSE),""))</f>
        <v/>
      </c>
      <c r="Q1057" s="11" t="str">
        <f t="shared" si="345"/>
        <v/>
      </c>
      <c r="R1057" s="130" t="e">
        <f>VLOOKUP(Q1057,'Baggrund til lister'!$G$4:$H$15,2,FALSE)</f>
        <v>#N/A</v>
      </c>
      <c r="S1057" s="11" t="str">
        <f t="shared" si="347"/>
        <v/>
      </c>
      <c r="T1057" s="11" t="str">
        <f>IF(IFERROR(VLOOKUP(N1057,Home!$C$8:$R$1048576,11,FALSE),"")=0,"",IFERROR(VLOOKUP(N1057,Home!$C$8:$R$1048576,11,FALSE),""))</f>
        <v/>
      </c>
      <c r="U1057" s="11" t="str">
        <f>IF(IFERROR(VLOOKUP(O1057,Home!$C$8:$R$1048576,12,FALSE),"")=0,"",IFERROR(VLOOKUP(O1057,Home!$C$8:$R$1048576,12,FALSE),""))</f>
        <v/>
      </c>
      <c r="V1057" s="11" t="str">
        <f>IF(IFERROR(VLOOKUP(O1057,Home!$C$8:$R$1048576,8,FALSE),"")=0,"",IFERROR(VLOOKUP(O1057,Home!$C$8:$R$1048576,8,FALSE),""))</f>
        <v/>
      </c>
      <c r="W1057" s="11" t="str">
        <f>IF(OR(VLOOKUP(N1057,Home!$C$7:$I$207,6,FALSE)="",VLOOKUP(N1057,Home!$C$7:$I$207,7,FALSE)=""),"FEJL",SUM(Baggrundsark!$K$4:K1057))</f>
        <v>FEJL</v>
      </c>
      <c r="Y1057">
        <v>1054</v>
      </c>
      <c r="Z1057" s="1"/>
      <c r="AC1057" s="44"/>
      <c r="AD1057">
        <f t="shared" si="354"/>
        <v>0</v>
      </c>
      <c r="AE1057">
        <f>SUM($AD$4:AD1057)</f>
        <v>1</v>
      </c>
      <c r="AF1057" s="103" t="str">
        <f>IFERROR(VLOOKUP(AN1057,Home!$C$8:$E$207,3,FALSE),"")</f>
        <v/>
      </c>
      <c r="AG1057" s="103" t="str">
        <f>IFERROR(VLOOKUP(AN1057,Home!$C$8:$E$207,2,FALSE),"")</f>
        <v/>
      </c>
      <c r="AH1057" s="104" t="str">
        <f>IF(VLOOKUP(AE1057,Home!$C$8:$I$207,6,FALSE)="","",VLOOKUP(AE1057,Home!$C$8:$I$207,6,FALSE))</f>
        <v/>
      </c>
      <c r="AI1057" s="104" t="e">
        <f t="shared" si="362"/>
        <v>#VALUE!</v>
      </c>
      <c r="AJ1057" s="105" t="e">
        <f t="shared" si="355"/>
        <v>#VALUE!</v>
      </c>
      <c r="AK1057" s="103" t="e">
        <f t="shared" si="348"/>
        <v>#VALUE!</v>
      </c>
      <c r="AL1057" s="103" t="e">
        <f t="shared" si="356"/>
        <v>#VALUE!</v>
      </c>
      <c r="AN1057" t="str">
        <f>IF(OR(VLOOKUP(AE1057,Home!$C$8:$I$207,6,FALSE)="",VLOOKUP(AE1057,Home!$C$8:$I$207,7,FALSE)=""),"FEJL",Baggrundsark!AE1057)</f>
        <v>FEJL</v>
      </c>
      <c r="AO1057">
        <f>IF(VLOOKUP(AE1057,Home!$C$8:$N$207,12,FALSE)="Timelønnet",1,0)</f>
        <v>0</v>
      </c>
      <c r="AP1057">
        <f>SUM($AO$4:AO1057)*AO1057</f>
        <v>0</v>
      </c>
      <c r="AQ1057">
        <f t="shared" si="363"/>
        <v>1</v>
      </c>
      <c r="AR1057" t="str">
        <f t="shared" si="363"/>
        <v/>
      </c>
      <c r="AS1057" t="e">
        <f t="shared" si="357"/>
        <v>#VALUE!</v>
      </c>
      <c r="AT1057" s="45" t="e">
        <f t="shared" si="364"/>
        <v>#VALUE!</v>
      </c>
      <c r="AU1057">
        <f>VLOOKUP(AQ1057,Home!$C$8:$J$207,8,FALSE)</f>
        <v>0</v>
      </c>
    </row>
    <row r="1058" spans="1:47" x14ac:dyDescent="0.25">
      <c r="A1058" s="6">
        <f t="shared" si="349"/>
        <v>0</v>
      </c>
      <c r="B1058" s="6">
        <f t="shared" si="358"/>
        <v>0</v>
      </c>
      <c r="C1058" s="6" t="str">
        <f t="shared" si="350"/>
        <v/>
      </c>
      <c r="D1058" s="7">
        <f t="shared" si="351"/>
        <v>0</v>
      </c>
      <c r="E1058" s="7">
        <f t="shared" si="359"/>
        <v>0</v>
      </c>
      <c r="F1058" s="7" t="str">
        <f t="shared" si="352"/>
        <v/>
      </c>
      <c r="G1058" s="6">
        <f t="shared" si="353"/>
        <v>0</v>
      </c>
      <c r="H1058" s="6">
        <f t="shared" si="360"/>
        <v>0</v>
      </c>
      <c r="I1058" s="6" t="str">
        <f t="shared" si="361"/>
        <v/>
      </c>
      <c r="J1058" s="11">
        <v>1055</v>
      </c>
      <c r="K1058" s="11">
        <f>IF(IFERROR(VLOOKUP(J1058,Home!$A$8:$B$1048576,1,FALSE),0)=0,0,1)</f>
        <v>0</v>
      </c>
      <c r="L1058" s="129" t="e">
        <f>IF(VLOOKUP(O1058,Home!$C$8:$R$207,6,FALSE)="","",VLOOKUP(O1058,Home!$C$8:$R$207,6,FALSE))</f>
        <v>#N/A</v>
      </c>
      <c r="M1058" s="129" t="e">
        <f t="shared" si="346"/>
        <v>#N/A</v>
      </c>
      <c r="N1058" s="11">
        <f>SUM($K$4:K1058)</f>
        <v>200</v>
      </c>
      <c r="O1058" s="11" t="str">
        <f>IF(P1058="","",IF(IFERROR(VLOOKUP(N1058,Home!$C$8:$R$1048576,1,FALSE),"")=0,"",IFERROR(VLOOKUP(N1058,Home!$C$8:$R$1048576,1,FALSE),"")))</f>
        <v/>
      </c>
      <c r="P1058" s="11" t="str">
        <f>IF(IFERROR(VLOOKUP(W1058,Home!$C$8:$R$1048576,3,FALSE),"")=0,"",IFERROR(VLOOKUP(W1058,Home!$C$8:$R$1048576,3,FALSE),""))</f>
        <v/>
      </c>
      <c r="Q1058" s="11" t="str">
        <f t="shared" si="345"/>
        <v/>
      </c>
      <c r="R1058" s="130" t="e">
        <f>VLOOKUP(Q1058,'Baggrund til lister'!$G$4:$H$15,2,FALSE)</f>
        <v>#N/A</v>
      </c>
      <c r="S1058" s="11" t="str">
        <f t="shared" si="347"/>
        <v/>
      </c>
      <c r="T1058" s="11" t="str">
        <f>IF(IFERROR(VLOOKUP(N1058,Home!$C$8:$R$1048576,11,FALSE),"")=0,"",IFERROR(VLOOKUP(N1058,Home!$C$8:$R$1048576,11,FALSE),""))</f>
        <v/>
      </c>
      <c r="U1058" s="11" t="str">
        <f>IF(IFERROR(VLOOKUP(O1058,Home!$C$8:$R$1048576,12,FALSE),"")=0,"",IFERROR(VLOOKUP(O1058,Home!$C$8:$R$1048576,12,FALSE),""))</f>
        <v/>
      </c>
      <c r="V1058" s="11" t="str">
        <f>IF(IFERROR(VLOOKUP(O1058,Home!$C$8:$R$1048576,8,FALSE),"")=0,"",IFERROR(VLOOKUP(O1058,Home!$C$8:$R$1048576,8,FALSE),""))</f>
        <v/>
      </c>
      <c r="W1058" s="11" t="str">
        <f>IF(OR(VLOOKUP(N1058,Home!$C$7:$I$207,6,FALSE)="",VLOOKUP(N1058,Home!$C$7:$I$207,7,FALSE)=""),"FEJL",SUM(Baggrundsark!$K$4:K1058))</f>
        <v>FEJL</v>
      </c>
      <c r="Y1058">
        <v>1055</v>
      </c>
      <c r="Z1058" s="1"/>
      <c r="AC1058" s="44"/>
      <c r="AD1058">
        <f t="shared" si="354"/>
        <v>0</v>
      </c>
      <c r="AE1058">
        <f>SUM($AD$4:AD1058)</f>
        <v>1</v>
      </c>
      <c r="AF1058" s="103" t="str">
        <f>IFERROR(VLOOKUP(AN1058,Home!$C$8:$E$207,3,FALSE),"")</f>
        <v/>
      </c>
      <c r="AG1058" s="103" t="str">
        <f>IFERROR(VLOOKUP(AN1058,Home!$C$8:$E$207,2,FALSE),"")</f>
        <v/>
      </c>
      <c r="AH1058" s="104" t="str">
        <f>IF(VLOOKUP(AE1058,Home!$C$8:$I$207,6,FALSE)="","",VLOOKUP(AE1058,Home!$C$8:$I$207,6,FALSE))</f>
        <v/>
      </c>
      <c r="AI1058" s="104" t="e">
        <f t="shared" si="362"/>
        <v>#VALUE!</v>
      </c>
      <c r="AJ1058" s="105" t="e">
        <f t="shared" si="355"/>
        <v>#VALUE!</v>
      </c>
      <c r="AK1058" s="103" t="e">
        <f t="shared" si="348"/>
        <v>#VALUE!</v>
      </c>
      <c r="AL1058" s="103" t="e">
        <f t="shared" si="356"/>
        <v>#VALUE!</v>
      </c>
      <c r="AN1058" t="str">
        <f>IF(OR(VLOOKUP(AE1058,Home!$C$8:$I$207,6,FALSE)="",VLOOKUP(AE1058,Home!$C$8:$I$207,7,FALSE)=""),"FEJL",Baggrundsark!AE1058)</f>
        <v>FEJL</v>
      </c>
      <c r="AO1058">
        <f>IF(VLOOKUP(AE1058,Home!$C$8:$N$207,12,FALSE)="Timelønnet",1,0)</f>
        <v>0</v>
      </c>
      <c r="AP1058">
        <f>SUM($AO$4:AO1058)*AO1058</f>
        <v>0</v>
      </c>
      <c r="AQ1058">
        <f t="shared" si="363"/>
        <v>1</v>
      </c>
      <c r="AR1058" t="str">
        <f t="shared" si="363"/>
        <v/>
      </c>
      <c r="AS1058" t="e">
        <f t="shared" si="357"/>
        <v>#VALUE!</v>
      </c>
      <c r="AT1058" s="45" t="e">
        <f t="shared" si="364"/>
        <v>#VALUE!</v>
      </c>
      <c r="AU1058">
        <f>VLOOKUP(AQ1058,Home!$C$8:$J$207,8,FALSE)</f>
        <v>0</v>
      </c>
    </row>
    <row r="1059" spans="1:47" x14ac:dyDescent="0.25">
      <c r="A1059" s="6">
        <f t="shared" si="349"/>
        <v>0</v>
      </c>
      <c r="B1059" s="6">
        <f t="shared" si="358"/>
        <v>0</v>
      </c>
      <c r="C1059" s="6" t="str">
        <f t="shared" si="350"/>
        <v/>
      </c>
      <c r="D1059" s="7">
        <f t="shared" si="351"/>
        <v>0</v>
      </c>
      <c r="E1059" s="7">
        <f t="shared" si="359"/>
        <v>0</v>
      </c>
      <c r="F1059" s="7" t="str">
        <f t="shared" si="352"/>
        <v/>
      </c>
      <c r="G1059" s="6">
        <f t="shared" si="353"/>
        <v>0</v>
      </c>
      <c r="H1059" s="6">
        <f t="shared" si="360"/>
        <v>0</v>
      </c>
      <c r="I1059" s="6" t="str">
        <f t="shared" si="361"/>
        <v/>
      </c>
      <c r="J1059" s="11">
        <v>1056</v>
      </c>
      <c r="K1059" s="11">
        <f>IF(IFERROR(VLOOKUP(J1059,Home!$A$8:$B$1048576,1,FALSE),0)=0,0,1)</f>
        <v>0</v>
      </c>
      <c r="L1059" s="129" t="e">
        <f>IF(VLOOKUP(O1059,Home!$C$8:$R$207,6,FALSE)="","",VLOOKUP(O1059,Home!$C$8:$R$207,6,FALSE))</f>
        <v>#N/A</v>
      </c>
      <c r="M1059" s="129" t="e">
        <f t="shared" si="346"/>
        <v>#N/A</v>
      </c>
      <c r="N1059" s="11">
        <f>SUM($K$4:K1059)</f>
        <v>200</v>
      </c>
      <c r="O1059" s="11" t="str">
        <f>IF(P1059="","",IF(IFERROR(VLOOKUP(N1059,Home!$C$8:$R$1048576,1,FALSE),"")=0,"",IFERROR(VLOOKUP(N1059,Home!$C$8:$R$1048576,1,FALSE),"")))</f>
        <v/>
      </c>
      <c r="P1059" s="11" t="str">
        <f>IF(IFERROR(VLOOKUP(W1059,Home!$C$8:$R$1048576,3,FALSE),"")=0,"",IFERROR(VLOOKUP(W1059,Home!$C$8:$R$1048576,3,FALSE),""))</f>
        <v/>
      </c>
      <c r="Q1059" s="11" t="str">
        <f t="shared" si="345"/>
        <v/>
      </c>
      <c r="R1059" s="130" t="e">
        <f>VLOOKUP(Q1059,'Baggrund til lister'!$G$4:$H$15,2,FALSE)</f>
        <v>#N/A</v>
      </c>
      <c r="S1059" s="11" t="str">
        <f t="shared" si="347"/>
        <v/>
      </c>
      <c r="T1059" s="11" t="str">
        <f>IF(IFERROR(VLOOKUP(N1059,Home!$C$8:$R$1048576,11,FALSE),"")=0,"",IFERROR(VLOOKUP(N1059,Home!$C$8:$R$1048576,11,FALSE),""))</f>
        <v/>
      </c>
      <c r="U1059" s="11" t="str">
        <f>IF(IFERROR(VLOOKUP(O1059,Home!$C$8:$R$1048576,12,FALSE),"")=0,"",IFERROR(VLOOKUP(O1059,Home!$C$8:$R$1048576,12,FALSE),""))</f>
        <v/>
      </c>
      <c r="V1059" s="11" t="str">
        <f>IF(IFERROR(VLOOKUP(O1059,Home!$C$8:$R$1048576,8,FALSE),"")=0,"",IFERROR(VLOOKUP(O1059,Home!$C$8:$R$1048576,8,FALSE),""))</f>
        <v/>
      </c>
      <c r="W1059" s="11" t="str">
        <f>IF(OR(VLOOKUP(N1059,Home!$C$7:$I$207,6,FALSE)="",VLOOKUP(N1059,Home!$C$7:$I$207,7,FALSE)=""),"FEJL",SUM(Baggrundsark!$K$4:K1059))</f>
        <v>FEJL</v>
      </c>
      <c r="Y1059">
        <v>1056</v>
      </c>
      <c r="Z1059" s="1"/>
      <c r="AC1059" s="44"/>
      <c r="AD1059">
        <f t="shared" si="354"/>
        <v>0</v>
      </c>
      <c r="AE1059">
        <f>SUM($AD$4:AD1059)</f>
        <v>1</v>
      </c>
      <c r="AF1059" s="103" t="str">
        <f>IFERROR(VLOOKUP(AN1059,Home!$C$8:$E$207,3,FALSE),"")</f>
        <v/>
      </c>
      <c r="AG1059" s="103" t="str">
        <f>IFERROR(VLOOKUP(AN1059,Home!$C$8:$E$207,2,FALSE),"")</f>
        <v/>
      </c>
      <c r="AH1059" s="104" t="str">
        <f>IF(VLOOKUP(AE1059,Home!$C$8:$I$207,6,FALSE)="","",VLOOKUP(AE1059,Home!$C$8:$I$207,6,FALSE))</f>
        <v/>
      </c>
      <c r="AI1059" s="104" t="e">
        <f t="shared" si="362"/>
        <v>#VALUE!</v>
      </c>
      <c r="AJ1059" s="105" t="e">
        <f t="shared" si="355"/>
        <v>#VALUE!</v>
      </c>
      <c r="AK1059" s="103" t="e">
        <f t="shared" si="348"/>
        <v>#VALUE!</v>
      </c>
      <c r="AL1059" s="103" t="e">
        <f t="shared" si="356"/>
        <v>#VALUE!</v>
      </c>
      <c r="AN1059" t="str">
        <f>IF(OR(VLOOKUP(AE1059,Home!$C$8:$I$207,6,FALSE)="",VLOOKUP(AE1059,Home!$C$8:$I$207,7,FALSE)=""),"FEJL",Baggrundsark!AE1059)</f>
        <v>FEJL</v>
      </c>
      <c r="AO1059">
        <f>IF(VLOOKUP(AE1059,Home!$C$8:$N$207,12,FALSE)="Timelønnet",1,0)</f>
        <v>0</v>
      </c>
      <c r="AP1059">
        <f>SUM($AO$4:AO1059)*AO1059</f>
        <v>0</v>
      </c>
      <c r="AQ1059">
        <f t="shared" si="363"/>
        <v>1</v>
      </c>
      <c r="AR1059" t="str">
        <f t="shared" si="363"/>
        <v/>
      </c>
      <c r="AS1059" t="e">
        <f t="shared" si="357"/>
        <v>#VALUE!</v>
      </c>
      <c r="AT1059" s="45" t="e">
        <f t="shared" si="364"/>
        <v>#VALUE!</v>
      </c>
      <c r="AU1059">
        <f>VLOOKUP(AQ1059,Home!$C$8:$J$207,8,FALSE)</f>
        <v>0</v>
      </c>
    </row>
    <row r="1060" spans="1:47" x14ac:dyDescent="0.25">
      <c r="A1060" s="6">
        <f t="shared" si="349"/>
        <v>0</v>
      </c>
      <c r="B1060" s="6">
        <f t="shared" si="358"/>
        <v>0</v>
      </c>
      <c r="C1060" s="6" t="str">
        <f t="shared" si="350"/>
        <v/>
      </c>
      <c r="D1060" s="7">
        <f t="shared" si="351"/>
        <v>0</v>
      </c>
      <c r="E1060" s="7">
        <f t="shared" si="359"/>
        <v>0</v>
      </c>
      <c r="F1060" s="7" t="str">
        <f t="shared" si="352"/>
        <v/>
      </c>
      <c r="G1060" s="6">
        <f t="shared" si="353"/>
        <v>0</v>
      </c>
      <c r="H1060" s="6">
        <f t="shared" si="360"/>
        <v>0</v>
      </c>
      <c r="I1060" s="6" t="str">
        <f t="shared" si="361"/>
        <v/>
      </c>
      <c r="J1060" s="11">
        <v>1057</v>
      </c>
      <c r="K1060" s="11">
        <f>IF(IFERROR(VLOOKUP(J1060,Home!$A$8:$B$1048576,1,FALSE),0)=0,0,1)</f>
        <v>0</v>
      </c>
      <c r="L1060" s="129" t="e">
        <f>IF(VLOOKUP(O1060,Home!$C$8:$R$207,6,FALSE)="","",VLOOKUP(O1060,Home!$C$8:$R$207,6,FALSE))</f>
        <v>#N/A</v>
      </c>
      <c r="M1060" s="129" t="e">
        <f t="shared" si="346"/>
        <v>#N/A</v>
      </c>
      <c r="N1060" s="11">
        <f>SUM($K$4:K1060)</f>
        <v>200</v>
      </c>
      <c r="O1060" s="11" t="str">
        <f>IF(P1060="","",IF(IFERROR(VLOOKUP(N1060,Home!$C$8:$R$1048576,1,FALSE),"")=0,"",IFERROR(VLOOKUP(N1060,Home!$C$8:$R$1048576,1,FALSE),"")))</f>
        <v/>
      </c>
      <c r="P1060" s="11" t="str">
        <f>IF(IFERROR(VLOOKUP(W1060,Home!$C$8:$R$1048576,3,FALSE),"")=0,"",IFERROR(VLOOKUP(W1060,Home!$C$8:$R$1048576,3,FALSE),""))</f>
        <v/>
      </c>
      <c r="Q1060" s="11" t="str">
        <f t="shared" si="345"/>
        <v/>
      </c>
      <c r="R1060" s="130" t="e">
        <f>VLOOKUP(Q1060,'Baggrund til lister'!$G$4:$H$15,2,FALSE)</f>
        <v>#N/A</v>
      </c>
      <c r="S1060" s="11" t="str">
        <f t="shared" si="347"/>
        <v/>
      </c>
      <c r="T1060" s="11" t="str">
        <f>IF(IFERROR(VLOOKUP(N1060,Home!$C$8:$R$1048576,11,FALSE),"")=0,"",IFERROR(VLOOKUP(N1060,Home!$C$8:$R$1048576,11,FALSE),""))</f>
        <v/>
      </c>
      <c r="U1060" s="11" t="str">
        <f>IF(IFERROR(VLOOKUP(O1060,Home!$C$8:$R$1048576,12,FALSE),"")=0,"",IFERROR(VLOOKUP(O1060,Home!$C$8:$R$1048576,12,FALSE),""))</f>
        <v/>
      </c>
      <c r="V1060" s="11" t="str">
        <f>IF(IFERROR(VLOOKUP(O1060,Home!$C$8:$R$1048576,8,FALSE),"")=0,"",IFERROR(VLOOKUP(O1060,Home!$C$8:$R$1048576,8,FALSE),""))</f>
        <v/>
      </c>
      <c r="W1060" s="11" t="str">
        <f>IF(OR(VLOOKUP(N1060,Home!$C$7:$I$207,6,FALSE)="",VLOOKUP(N1060,Home!$C$7:$I$207,7,FALSE)=""),"FEJL",SUM(Baggrundsark!$K$4:K1060))</f>
        <v>FEJL</v>
      </c>
      <c r="Y1060">
        <v>1057</v>
      </c>
      <c r="Z1060" s="1"/>
      <c r="AC1060" s="44"/>
      <c r="AD1060">
        <f t="shared" si="354"/>
        <v>0</v>
      </c>
      <c r="AE1060">
        <f>SUM($AD$4:AD1060)</f>
        <v>1</v>
      </c>
      <c r="AF1060" s="103" t="str">
        <f>IFERROR(VLOOKUP(AN1060,Home!$C$8:$E$207,3,FALSE),"")</f>
        <v/>
      </c>
      <c r="AG1060" s="103" t="str">
        <f>IFERROR(VLOOKUP(AN1060,Home!$C$8:$E$207,2,FALSE),"")</f>
        <v/>
      </c>
      <c r="AH1060" s="104" t="str">
        <f>IF(VLOOKUP(AE1060,Home!$C$8:$I$207,6,FALSE)="","",VLOOKUP(AE1060,Home!$C$8:$I$207,6,FALSE))</f>
        <v/>
      </c>
      <c r="AI1060" s="104" t="e">
        <f t="shared" si="362"/>
        <v>#VALUE!</v>
      </c>
      <c r="AJ1060" s="105" t="e">
        <f t="shared" si="355"/>
        <v>#VALUE!</v>
      </c>
      <c r="AK1060" s="103" t="e">
        <f t="shared" si="348"/>
        <v>#VALUE!</v>
      </c>
      <c r="AL1060" s="103" t="e">
        <f t="shared" si="356"/>
        <v>#VALUE!</v>
      </c>
      <c r="AN1060" t="str">
        <f>IF(OR(VLOOKUP(AE1060,Home!$C$8:$I$207,6,FALSE)="",VLOOKUP(AE1060,Home!$C$8:$I$207,7,FALSE)=""),"FEJL",Baggrundsark!AE1060)</f>
        <v>FEJL</v>
      </c>
      <c r="AO1060">
        <f>IF(VLOOKUP(AE1060,Home!$C$8:$N$207,12,FALSE)="Timelønnet",1,0)</f>
        <v>0</v>
      </c>
      <c r="AP1060">
        <f>SUM($AO$4:AO1060)*AO1060</f>
        <v>0</v>
      </c>
      <c r="AQ1060">
        <f t="shared" si="363"/>
        <v>1</v>
      </c>
      <c r="AR1060" t="str">
        <f t="shared" si="363"/>
        <v/>
      </c>
      <c r="AS1060" t="e">
        <f t="shared" si="357"/>
        <v>#VALUE!</v>
      </c>
      <c r="AT1060" s="45" t="e">
        <f t="shared" si="364"/>
        <v>#VALUE!</v>
      </c>
      <c r="AU1060">
        <f>VLOOKUP(AQ1060,Home!$C$8:$J$207,8,FALSE)</f>
        <v>0</v>
      </c>
    </row>
    <row r="1061" spans="1:47" x14ac:dyDescent="0.25">
      <c r="A1061" s="6">
        <f t="shared" si="349"/>
        <v>0</v>
      </c>
      <c r="B1061" s="6">
        <f t="shared" si="358"/>
        <v>0</v>
      </c>
      <c r="C1061" s="6" t="str">
        <f t="shared" si="350"/>
        <v/>
      </c>
      <c r="D1061" s="7">
        <f t="shared" si="351"/>
        <v>0</v>
      </c>
      <c r="E1061" s="7">
        <f t="shared" si="359"/>
        <v>0</v>
      </c>
      <c r="F1061" s="7" t="str">
        <f t="shared" si="352"/>
        <v/>
      </c>
      <c r="G1061" s="6">
        <f t="shared" si="353"/>
        <v>0</v>
      </c>
      <c r="H1061" s="6">
        <f t="shared" si="360"/>
        <v>0</v>
      </c>
      <c r="I1061" s="6" t="str">
        <f t="shared" si="361"/>
        <v/>
      </c>
      <c r="J1061" s="11">
        <v>1058</v>
      </c>
      <c r="K1061" s="11">
        <f>IF(IFERROR(VLOOKUP(J1061,Home!$A$8:$B$1048576,1,FALSE),0)=0,0,1)</f>
        <v>0</v>
      </c>
      <c r="L1061" s="129" t="e">
        <f>IF(VLOOKUP(O1061,Home!$C$8:$R$207,6,FALSE)="","",VLOOKUP(O1061,Home!$C$8:$R$207,6,FALSE))</f>
        <v>#N/A</v>
      </c>
      <c r="M1061" s="129" t="e">
        <f t="shared" si="346"/>
        <v>#N/A</v>
      </c>
      <c r="N1061" s="11">
        <f>SUM($K$4:K1061)</f>
        <v>200</v>
      </c>
      <c r="O1061" s="11" t="str">
        <f>IF(P1061="","",IF(IFERROR(VLOOKUP(N1061,Home!$C$8:$R$1048576,1,FALSE),"")=0,"",IFERROR(VLOOKUP(N1061,Home!$C$8:$R$1048576,1,FALSE),"")))</f>
        <v/>
      </c>
      <c r="P1061" s="11" t="str">
        <f>IF(IFERROR(VLOOKUP(W1061,Home!$C$8:$R$1048576,3,FALSE),"")=0,"",IFERROR(VLOOKUP(W1061,Home!$C$8:$R$1048576,3,FALSE),""))</f>
        <v/>
      </c>
      <c r="Q1061" s="11" t="str">
        <f t="shared" si="345"/>
        <v/>
      </c>
      <c r="R1061" s="130" t="e">
        <f>VLOOKUP(Q1061,'Baggrund til lister'!$G$4:$H$15,2,FALSE)</f>
        <v>#N/A</v>
      </c>
      <c r="S1061" s="11" t="str">
        <f t="shared" si="347"/>
        <v/>
      </c>
      <c r="T1061" s="11" t="str">
        <f>IF(IFERROR(VLOOKUP(N1061,Home!$C$8:$R$1048576,11,FALSE),"")=0,"",IFERROR(VLOOKUP(N1061,Home!$C$8:$R$1048576,11,FALSE),""))</f>
        <v/>
      </c>
      <c r="U1061" s="11" t="str">
        <f>IF(IFERROR(VLOOKUP(O1061,Home!$C$8:$R$1048576,12,FALSE),"")=0,"",IFERROR(VLOOKUP(O1061,Home!$C$8:$R$1048576,12,FALSE),""))</f>
        <v/>
      </c>
      <c r="V1061" s="11" t="str">
        <f>IF(IFERROR(VLOOKUP(O1061,Home!$C$8:$R$1048576,8,FALSE),"")=0,"",IFERROR(VLOOKUP(O1061,Home!$C$8:$R$1048576,8,FALSE),""))</f>
        <v/>
      </c>
      <c r="W1061" s="11" t="str">
        <f>IF(OR(VLOOKUP(N1061,Home!$C$7:$I$207,6,FALSE)="",VLOOKUP(N1061,Home!$C$7:$I$207,7,FALSE)=""),"FEJL",SUM(Baggrundsark!$K$4:K1061))</f>
        <v>FEJL</v>
      </c>
      <c r="Y1061">
        <v>1058</v>
      </c>
      <c r="Z1061" s="1"/>
      <c r="AC1061" s="44"/>
      <c r="AD1061">
        <f t="shared" si="354"/>
        <v>0</v>
      </c>
      <c r="AE1061">
        <f>SUM($AD$4:AD1061)</f>
        <v>1</v>
      </c>
      <c r="AF1061" s="103" t="str">
        <f>IFERROR(VLOOKUP(AN1061,Home!$C$8:$E$207,3,FALSE),"")</f>
        <v/>
      </c>
      <c r="AG1061" s="103" t="str">
        <f>IFERROR(VLOOKUP(AN1061,Home!$C$8:$E$207,2,FALSE),"")</f>
        <v/>
      </c>
      <c r="AH1061" s="104" t="str">
        <f>IF(VLOOKUP(AE1061,Home!$C$8:$I$207,6,FALSE)="","",VLOOKUP(AE1061,Home!$C$8:$I$207,6,FALSE))</f>
        <v/>
      </c>
      <c r="AI1061" s="104" t="e">
        <f t="shared" si="362"/>
        <v>#VALUE!</v>
      </c>
      <c r="AJ1061" s="105" t="e">
        <f t="shared" si="355"/>
        <v>#VALUE!</v>
      </c>
      <c r="AK1061" s="103" t="e">
        <f t="shared" si="348"/>
        <v>#VALUE!</v>
      </c>
      <c r="AL1061" s="103" t="e">
        <f t="shared" si="356"/>
        <v>#VALUE!</v>
      </c>
      <c r="AN1061" t="str">
        <f>IF(OR(VLOOKUP(AE1061,Home!$C$8:$I$207,6,FALSE)="",VLOOKUP(AE1061,Home!$C$8:$I$207,7,FALSE)=""),"FEJL",Baggrundsark!AE1061)</f>
        <v>FEJL</v>
      </c>
      <c r="AO1061">
        <f>IF(VLOOKUP(AE1061,Home!$C$8:$N$207,12,FALSE)="Timelønnet",1,0)</f>
        <v>0</v>
      </c>
      <c r="AP1061">
        <f>SUM($AO$4:AO1061)*AO1061</f>
        <v>0</v>
      </c>
      <c r="AQ1061">
        <f t="shared" si="363"/>
        <v>1</v>
      </c>
      <c r="AR1061" t="str">
        <f t="shared" si="363"/>
        <v/>
      </c>
      <c r="AS1061" t="e">
        <f t="shared" si="357"/>
        <v>#VALUE!</v>
      </c>
      <c r="AT1061" s="45" t="e">
        <f t="shared" si="364"/>
        <v>#VALUE!</v>
      </c>
      <c r="AU1061">
        <f>VLOOKUP(AQ1061,Home!$C$8:$J$207,8,FALSE)</f>
        <v>0</v>
      </c>
    </row>
    <row r="1062" spans="1:47" x14ac:dyDescent="0.25">
      <c r="A1062" s="6">
        <f t="shared" si="349"/>
        <v>0</v>
      </c>
      <c r="B1062" s="6">
        <f t="shared" si="358"/>
        <v>0</v>
      </c>
      <c r="C1062" s="6" t="str">
        <f t="shared" si="350"/>
        <v/>
      </c>
      <c r="D1062" s="7">
        <f t="shared" si="351"/>
        <v>0</v>
      </c>
      <c r="E1062" s="7">
        <f t="shared" si="359"/>
        <v>0</v>
      </c>
      <c r="F1062" s="7" t="str">
        <f t="shared" si="352"/>
        <v/>
      </c>
      <c r="G1062" s="6">
        <f t="shared" si="353"/>
        <v>0</v>
      </c>
      <c r="H1062" s="6">
        <f t="shared" si="360"/>
        <v>0</v>
      </c>
      <c r="I1062" s="6" t="str">
        <f t="shared" si="361"/>
        <v/>
      </c>
      <c r="J1062" s="11">
        <v>1059</v>
      </c>
      <c r="K1062" s="11">
        <f>IF(IFERROR(VLOOKUP(J1062,Home!$A$8:$B$1048576,1,FALSE),0)=0,0,1)</f>
        <v>0</v>
      </c>
      <c r="L1062" s="129" t="e">
        <f>IF(VLOOKUP(O1062,Home!$C$8:$R$207,6,FALSE)="","",VLOOKUP(O1062,Home!$C$8:$R$207,6,FALSE))</f>
        <v>#N/A</v>
      </c>
      <c r="M1062" s="129" t="e">
        <f t="shared" si="346"/>
        <v>#N/A</v>
      </c>
      <c r="N1062" s="11">
        <f>SUM($K$4:K1062)</f>
        <v>200</v>
      </c>
      <c r="O1062" s="11" t="str">
        <f>IF(P1062="","",IF(IFERROR(VLOOKUP(N1062,Home!$C$8:$R$1048576,1,FALSE),"")=0,"",IFERROR(VLOOKUP(N1062,Home!$C$8:$R$1048576,1,FALSE),"")))</f>
        <v/>
      </c>
      <c r="P1062" s="11" t="str">
        <f>IF(IFERROR(VLOOKUP(W1062,Home!$C$8:$R$1048576,3,FALSE),"")=0,"",IFERROR(VLOOKUP(W1062,Home!$C$8:$R$1048576,3,FALSE),""))</f>
        <v/>
      </c>
      <c r="Q1062" s="11" t="str">
        <f t="shared" si="345"/>
        <v/>
      </c>
      <c r="R1062" s="130" t="e">
        <f>VLOOKUP(Q1062,'Baggrund til lister'!$G$4:$H$15,2,FALSE)</f>
        <v>#N/A</v>
      </c>
      <c r="S1062" s="11" t="str">
        <f t="shared" si="347"/>
        <v/>
      </c>
      <c r="T1062" s="11" t="str">
        <f>IF(IFERROR(VLOOKUP(N1062,Home!$C$8:$R$1048576,11,FALSE),"")=0,"",IFERROR(VLOOKUP(N1062,Home!$C$8:$R$1048576,11,FALSE),""))</f>
        <v/>
      </c>
      <c r="U1062" s="11" t="str">
        <f>IF(IFERROR(VLOOKUP(O1062,Home!$C$8:$R$1048576,12,FALSE),"")=0,"",IFERROR(VLOOKUP(O1062,Home!$C$8:$R$1048576,12,FALSE),""))</f>
        <v/>
      </c>
      <c r="V1062" s="11" t="str">
        <f>IF(IFERROR(VLOOKUP(O1062,Home!$C$8:$R$1048576,8,FALSE),"")=0,"",IFERROR(VLOOKUP(O1062,Home!$C$8:$R$1048576,8,FALSE),""))</f>
        <v/>
      </c>
      <c r="W1062" s="11" t="str">
        <f>IF(OR(VLOOKUP(N1062,Home!$C$7:$I$207,6,FALSE)="",VLOOKUP(N1062,Home!$C$7:$I$207,7,FALSE)=""),"FEJL",SUM(Baggrundsark!$K$4:K1062))</f>
        <v>FEJL</v>
      </c>
      <c r="Y1062">
        <v>1059</v>
      </c>
      <c r="Z1062" s="1"/>
      <c r="AC1062" s="44"/>
      <c r="AD1062">
        <f t="shared" si="354"/>
        <v>0</v>
      </c>
      <c r="AE1062">
        <f>SUM($AD$4:AD1062)</f>
        <v>1</v>
      </c>
      <c r="AF1062" s="103" t="str">
        <f>IFERROR(VLOOKUP(AN1062,Home!$C$8:$E$207,3,FALSE),"")</f>
        <v/>
      </c>
      <c r="AG1062" s="103" t="str">
        <f>IFERROR(VLOOKUP(AN1062,Home!$C$8:$E$207,2,FALSE),"")</f>
        <v/>
      </c>
      <c r="AH1062" s="104" t="str">
        <f>IF(VLOOKUP(AE1062,Home!$C$8:$I$207,6,FALSE)="","",VLOOKUP(AE1062,Home!$C$8:$I$207,6,FALSE))</f>
        <v/>
      </c>
      <c r="AI1062" s="104" t="e">
        <f t="shared" si="362"/>
        <v>#VALUE!</v>
      </c>
      <c r="AJ1062" s="105" t="e">
        <f t="shared" si="355"/>
        <v>#VALUE!</v>
      </c>
      <c r="AK1062" s="103" t="e">
        <f t="shared" si="348"/>
        <v>#VALUE!</v>
      </c>
      <c r="AL1062" s="103" t="e">
        <f t="shared" si="356"/>
        <v>#VALUE!</v>
      </c>
      <c r="AN1062" t="str">
        <f>IF(OR(VLOOKUP(AE1062,Home!$C$8:$I$207,6,FALSE)="",VLOOKUP(AE1062,Home!$C$8:$I$207,7,FALSE)=""),"FEJL",Baggrundsark!AE1062)</f>
        <v>FEJL</v>
      </c>
      <c r="AO1062">
        <f>IF(VLOOKUP(AE1062,Home!$C$8:$N$207,12,FALSE)="Timelønnet",1,0)</f>
        <v>0</v>
      </c>
      <c r="AP1062">
        <f>SUM($AO$4:AO1062)*AO1062</f>
        <v>0</v>
      </c>
      <c r="AQ1062">
        <f t="shared" si="363"/>
        <v>1</v>
      </c>
      <c r="AR1062" t="str">
        <f t="shared" si="363"/>
        <v/>
      </c>
      <c r="AS1062" t="e">
        <f t="shared" si="357"/>
        <v>#VALUE!</v>
      </c>
      <c r="AT1062" s="45" t="e">
        <f t="shared" si="364"/>
        <v>#VALUE!</v>
      </c>
      <c r="AU1062">
        <f>VLOOKUP(AQ1062,Home!$C$8:$J$207,8,FALSE)</f>
        <v>0</v>
      </c>
    </row>
    <row r="1063" spans="1:47" x14ac:dyDescent="0.25">
      <c r="A1063" s="6">
        <f t="shared" si="349"/>
        <v>0</v>
      </c>
      <c r="B1063" s="6">
        <f t="shared" si="358"/>
        <v>0</v>
      </c>
      <c r="C1063" s="6" t="str">
        <f t="shared" si="350"/>
        <v/>
      </c>
      <c r="D1063" s="7">
        <f t="shared" si="351"/>
        <v>0</v>
      </c>
      <c r="E1063" s="7">
        <f t="shared" si="359"/>
        <v>0</v>
      </c>
      <c r="F1063" s="7" t="str">
        <f t="shared" si="352"/>
        <v/>
      </c>
      <c r="G1063" s="6">
        <f t="shared" si="353"/>
        <v>0</v>
      </c>
      <c r="H1063" s="6">
        <f t="shared" si="360"/>
        <v>0</v>
      </c>
      <c r="I1063" s="6" t="str">
        <f t="shared" si="361"/>
        <v/>
      </c>
      <c r="J1063" s="11">
        <v>1060</v>
      </c>
      <c r="K1063" s="11">
        <f>IF(IFERROR(VLOOKUP(J1063,Home!$A$8:$B$1048576,1,FALSE),0)=0,0,1)</f>
        <v>0</v>
      </c>
      <c r="L1063" s="129" t="e">
        <f>IF(VLOOKUP(O1063,Home!$C$8:$R$207,6,FALSE)="","",VLOOKUP(O1063,Home!$C$8:$R$207,6,FALSE))</f>
        <v>#N/A</v>
      </c>
      <c r="M1063" s="129" t="e">
        <f t="shared" si="346"/>
        <v>#N/A</v>
      </c>
      <c r="N1063" s="11">
        <f>SUM($K$4:K1063)</f>
        <v>200</v>
      </c>
      <c r="O1063" s="11" t="str">
        <f>IF(P1063="","",IF(IFERROR(VLOOKUP(N1063,Home!$C$8:$R$1048576,1,FALSE),"")=0,"",IFERROR(VLOOKUP(N1063,Home!$C$8:$R$1048576,1,FALSE),"")))</f>
        <v/>
      </c>
      <c r="P1063" s="11" t="str">
        <f>IF(IFERROR(VLOOKUP(W1063,Home!$C$8:$R$1048576,3,FALSE),"")=0,"",IFERROR(VLOOKUP(W1063,Home!$C$8:$R$1048576,3,FALSE),""))</f>
        <v/>
      </c>
      <c r="Q1063" s="11" t="str">
        <f t="shared" si="345"/>
        <v/>
      </c>
      <c r="R1063" s="130" t="e">
        <f>VLOOKUP(Q1063,'Baggrund til lister'!$G$4:$H$15,2,FALSE)</f>
        <v>#N/A</v>
      </c>
      <c r="S1063" s="11" t="str">
        <f t="shared" si="347"/>
        <v/>
      </c>
      <c r="T1063" s="11" t="str">
        <f>IF(IFERROR(VLOOKUP(N1063,Home!$C$8:$R$1048576,11,FALSE),"")=0,"",IFERROR(VLOOKUP(N1063,Home!$C$8:$R$1048576,11,FALSE),""))</f>
        <v/>
      </c>
      <c r="U1063" s="11" t="str">
        <f>IF(IFERROR(VLOOKUP(O1063,Home!$C$8:$R$1048576,12,FALSE),"")=0,"",IFERROR(VLOOKUP(O1063,Home!$C$8:$R$1048576,12,FALSE),""))</f>
        <v/>
      </c>
      <c r="V1063" s="11" t="str">
        <f>IF(IFERROR(VLOOKUP(O1063,Home!$C$8:$R$1048576,8,FALSE),"")=0,"",IFERROR(VLOOKUP(O1063,Home!$C$8:$R$1048576,8,FALSE),""))</f>
        <v/>
      </c>
      <c r="W1063" s="11" t="str">
        <f>IF(OR(VLOOKUP(N1063,Home!$C$7:$I$207,6,FALSE)="",VLOOKUP(N1063,Home!$C$7:$I$207,7,FALSE)=""),"FEJL",SUM(Baggrundsark!$K$4:K1063))</f>
        <v>FEJL</v>
      </c>
      <c r="Y1063">
        <v>1060</v>
      </c>
      <c r="Z1063" s="1"/>
      <c r="AC1063" s="44"/>
      <c r="AD1063">
        <f t="shared" si="354"/>
        <v>0</v>
      </c>
      <c r="AE1063">
        <f>SUM($AD$4:AD1063)</f>
        <v>1</v>
      </c>
      <c r="AF1063" s="103" t="str">
        <f>IFERROR(VLOOKUP(AN1063,Home!$C$8:$E$207,3,FALSE),"")</f>
        <v/>
      </c>
      <c r="AG1063" s="103" t="str">
        <f>IFERROR(VLOOKUP(AN1063,Home!$C$8:$E$207,2,FALSE),"")</f>
        <v/>
      </c>
      <c r="AH1063" s="104" t="str">
        <f>IF(VLOOKUP(AE1063,Home!$C$8:$I$207,6,FALSE)="","",VLOOKUP(AE1063,Home!$C$8:$I$207,6,FALSE))</f>
        <v/>
      </c>
      <c r="AI1063" s="104" t="e">
        <f t="shared" si="362"/>
        <v>#VALUE!</v>
      </c>
      <c r="AJ1063" s="105" t="e">
        <f t="shared" si="355"/>
        <v>#VALUE!</v>
      </c>
      <c r="AK1063" s="103" t="e">
        <f t="shared" si="348"/>
        <v>#VALUE!</v>
      </c>
      <c r="AL1063" s="103" t="e">
        <f t="shared" si="356"/>
        <v>#VALUE!</v>
      </c>
      <c r="AN1063" t="str">
        <f>IF(OR(VLOOKUP(AE1063,Home!$C$8:$I$207,6,FALSE)="",VLOOKUP(AE1063,Home!$C$8:$I$207,7,FALSE)=""),"FEJL",Baggrundsark!AE1063)</f>
        <v>FEJL</v>
      </c>
      <c r="AO1063">
        <f>IF(VLOOKUP(AE1063,Home!$C$8:$N$207,12,FALSE)="Timelønnet",1,0)</f>
        <v>0</v>
      </c>
      <c r="AP1063">
        <f>SUM($AO$4:AO1063)*AO1063</f>
        <v>0</v>
      </c>
      <c r="AQ1063">
        <f t="shared" si="363"/>
        <v>1</v>
      </c>
      <c r="AR1063" t="str">
        <f t="shared" si="363"/>
        <v/>
      </c>
      <c r="AS1063" t="e">
        <f t="shared" si="357"/>
        <v>#VALUE!</v>
      </c>
      <c r="AT1063" s="45" t="e">
        <f t="shared" si="364"/>
        <v>#VALUE!</v>
      </c>
      <c r="AU1063">
        <f>VLOOKUP(AQ1063,Home!$C$8:$J$207,8,FALSE)</f>
        <v>0</v>
      </c>
    </row>
    <row r="1064" spans="1:47" x14ac:dyDescent="0.25">
      <c r="A1064" s="6">
        <f t="shared" si="349"/>
        <v>0</v>
      </c>
      <c r="B1064" s="6">
        <f t="shared" si="358"/>
        <v>0</v>
      </c>
      <c r="C1064" s="6" t="str">
        <f t="shared" si="350"/>
        <v/>
      </c>
      <c r="D1064" s="7">
        <f t="shared" si="351"/>
        <v>0</v>
      </c>
      <c r="E1064" s="7">
        <f t="shared" si="359"/>
        <v>0</v>
      </c>
      <c r="F1064" s="7" t="str">
        <f t="shared" si="352"/>
        <v/>
      </c>
      <c r="G1064" s="6">
        <f t="shared" si="353"/>
        <v>0</v>
      </c>
      <c r="H1064" s="6">
        <f t="shared" si="360"/>
        <v>0</v>
      </c>
      <c r="I1064" s="6" t="str">
        <f t="shared" si="361"/>
        <v/>
      </c>
      <c r="J1064" s="11">
        <v>1061</v>
      </c>
      <c r="K1064" s="11">
        <f>IF(IFERROR(VLOOKUP(J1064,Home!$A$8:$B$1048576,1,FALSE),0)=0,0,1)</f>
        <v>0</v>
      </c>
      <c r="L1064" s="129" t="e">
        <f>IF(VLOOKUP(O1064,Home!$C$8:$R$207,6,FALSE)="","",VLOOKUP(O1064,Home!$C$8:$R$207,6,FALSE))</f>
        <v>#N/A</v>
      </c>
      <c r="M1064" s="129" t="e">
        <f t="shared" si="346"/>
        <v>#N/A</v>
      </c>
      <c r="N1064" s="11">
        <f>SUM($K$4:K1064)</f>
        <v>200</v>
      </c>
      <c r="O1064" s="11" t="str">
        <f>IF(P1064="","",IF(IFERROR(VLOOKUP(N1064,Home!$C$8:$R$1048576,1,FALSE),"")=0,"",IFERROR(VLOOKUP(N1064,Home!$C$8:$R$1048576,1,FALSE),"")))</f>
        <v/>
      </c>
      <c r="P1064" s="11" t="str">
        <f>IF(IFERROR(VLOOKUP(W1064,Home!$C$8:$R$1048576,3,FALSE),"")=0,"",IFERROR(VLOOKUP(W1064,Home!$C$8:$R$1048576,3,FALSE),""))</f>
        <v/>
      </c>
      <c r="Q1064" s="11" t="str">
        <f t="shared" si="345"/>
        <v/>
      </c>
      <c r="R1064" s="130" t="e">
        <f>VLOOKUP(Q1064,'Baggrund til lister'!$G$4:$H$15,2,FALSE)</f>
        <v>#N/A</v>
      </c>
      <c r="S1064" s="11" t="str">
        <f t="shared" si="347"/>
        <v/>
      </c>
      <c r="T1064" s="11" t="str">
        <f>IF(IFERROR(VLOOKUP(N1064,Home!$C$8:$R$1048576,11,FALSE),"")=0,"",IFERROR(VLOOKUP(N1064,Home!$C$8:$R$1048576,11,FALSE),""))</f>
        <v/>
      </c>
      <c r="U1064" s="11" t="str">
        <f>IF(IFERROR(VLOOKUP(O1064,Home!$C$8:$R$1048576,12,FALSE),"")=0,"",IFERROR(VLOOKUP(O1064,Home!$C$8:$R$1048576,12,FALSE),""))</f>
        <v/>
      </c>
      <c r="V1064" s="11" t="str">
        <f>IF(IFERROR(VLOOKUP(O1064,Home!$C$8:$R$1048576,8,FALSE),"")=0,"",IFERROR(VLOOKUP(O1064,Home!$C$8:$R$1048576,8,FALSE),""))</f>
        <v/>
      </c>
      <c r="W1064" s="11" t="str">
        <f>IF(OR(VLOOKUP(N1064,Home!$C$7:$I$207,6,FALSE)="",VLOOKUP(N1064,Home!$C$7:$I$207,7,FALSE)=""),"FEJL",SUM(Baggrundsark!$K$4:K1064))</f>
        <v>FEJL</v>
      </c>
      <c r="Y1064">
        <v>1061</v>
      </c>
      <c r="Z1064" s="1"/>
      <c r="AC1064" s="44"/>
      <c r="AD1064">
        <f t="shared" si="354"/>
        <v>0</v>
      </c>
      <c r="AE1064">
        <f>SUM($AD$4:AD1064)</f>
        <v>1</v>
      </c>
      <c r="AF1064" s="103" t="str">
        <f>IFERROR(VLOOKUP(AN1064,Home!$C$8:$E$207,3,FALSE),"")</f>
        <v/>
      </c>
      <c r="AG1064" s="103" t="str">
        <f>IFERROR(VLOOKUP(AN1064,Home!$C$8:$E$207,2,FALSE),"")</f>
        <v/>
      </c>
      <c r="AH1064" s="104" t="str">
        <f>IF(VLOOKUP(AE1064,Home!$C$8:$I$207,6,FALSE)="","",VLOOKUP(AE1064,Home!$C$8:$I$207,6,FALSE))</f>
        <v/>
      </c>
      <c r="AI1064" s="104" t="e">
        <f t="shared" si="362"/>
        <v>#VALUE!</v>
      </c>
      <c r="AJ1064" s="105" t="e">
        <f t="shared" si="355"/>
        <v>#VALUE!</v>
      </c>
      <c r="AK1064" s="103" t="e">
        <f t="shared" si="348"/>
        <v>#VALUE!</v>
      </c>
      <c r="AL1064" s="103" t="e">
        <f t="shared" si="356"/>
        <v>#VALUE!</v>
      </c>
      <c r="AN1064" t="str">
        <f>IF(OR(VLOOKUP(AE1064,Home!$C$8:$I$207,6,FALSE)="",VLOOKUP(AE1064,Home!$C$8:$I$207,7,FALSE)=""),"FEJL",Baggrundsark!AE1064)</f>
        <v>FEJL</v>
      </c>
      <c r="AO1064">
        <f>IF(VLOOKUP(AE1064,Home!$C$8:$N$207,12,FALSE)="Timelønnet",1,0)</f>
        <v>0</v>
      </c>
      <c r="AP1064">
        <f>SUM($AO$4:AO1064)*AO1064</f>
        <v>0</v>
      </c>
      <c r="AQ1064">
        <f t="shared" si="363"/>
        <v>1</v>
      </c>
      <c r="AR1064" t="str">
        <f t="shared" si="363"/>
        <v/>
      </c>
      <c r="AS1064" t="e">
        <f t="shared" si="357"/>
        <v>#VALUE!</v>
      </c>
      <c r="AT1064" s="45" t="e">
        <f t="shared" si="364"/>
        <v>#VALUE!</v>
      </c>
      <c r="AU1064">
        <f>VLOOKUP(AQ1064,Home!$C$8:$J$207,8,FALSE)</f>
        <v>0</v>
      </c>
    </row>
    <row r="1065" spans="1:47" x14ac:dyDescent="0.25">
      <c r="A1065" s="6">
        <f t="shared" si="349"/>
        <v>0</v>
      </c>
      <c r="B1065" s="6">
        <f t="shared" si="358"/>
        <v>0</v>
      </c>
      <c r="C1065" s="6" t="str">
        <f t="shared" si="350"/>
        <v/>
      </c>
      <c r="D1065" s="7">
        <f t="shared" si="351"/>
        <v>0</v>
      </c>
      <c r="E1065" s="7">
        <f t="shared" si="359"/>
        <v>0</v>
      </c>
      <c r="F1065" s="7" t="str">
        <f t="shared" si="352"/>
        <v/>
      </c>
      <c r="G1065" s="6">
        <f t="shared" si="353"/>
        <v>0</v>
      </c>
      <c r="H1065" s="6">
        <f t="shared" si="360"/>
        <v>0</v>
      </c>
      <c r="I1065" s="6" t="str">
        <f t="shared" si="361"/>
        <v/>
      </c>
      <c r="J1065" s="11">
        <v>1062</v>
      </c>
      <c r="K1065" s="11">
        <f>IF(IFERROR(VLOOKUP(J1065,Home!$A$8:$B$1048576,1,FALSE),0)=0,0,1)</f>
        <v>0</v>
      </c>
      <c r="L1065" s="129" t="e">
        <f>IF(VLOOKUP(O1065,Home!$C$8:$R$207,6,FALSE)="","",VLOOKUP(O1065,Home!$C$8:$R$207,6,FALSE))</f>
        <v>#N/A</v>
      </c>
      <c r="M1065" s="129" t="e">
        <f t="shared" si="346"/>
        <v>#N/A</v>
      </c>
      <c r="N1065" s="11">
        <f>SUM($K$4:K1065)</f>
        <v>200</v>
      </c>
      <c r="O1065" s="11" t="str">
        <f>IF(P1065="","",IF(IFERROR(VLOOKUP(N1065,Home!$C$8:$R$1048576,1,FALSE),"")=0,"",IFERROR(VLOOKUP(N1065,Home!$C$8:$R$1048576,1,FALSE),"")))</f>
        <v/>
      </c>
      <c r="P1065" s="11" t="str">
        <f>IF(IFERROR(VLOOKUP(W1065,Home!$C$8:$R$1048576,3,FALSE),"")=0,"",IFERROR(VLOOKUP(W1065,Home!$C$8:$R$1048576,3,FALSE),""))</f>
        <v/>
      </c>
      <c r="Q1065" s="11" t="str">
        <f t="shared" si="345"/>
        <v/>
      </c>
      <c r="R1065" s="130" t="e">
        <f>VLOOKUP(Q1065,'Baggrund til lister'!$G$4:$H$15,2,FALSE)</f>
        <v>#N/A</v>
      </c>
      <c r="S1065" s="11" t="str">
        <f t="shared" si="347"/>
        <v/>
      </c>
      <c r="T1065" s="11" t="str">
        <f>IF(IFERROR(VLOOKUP(N1065,Home!$C$8:$R$1048576,11,FALSE),"")=0,"",IFERROR(VLOOKUP(N1065,Home!$C$8:$R$1048576,11,FALSE),""))</f>
        <v/>
      </c>
      <c r="U1065" s="11" t="str">
        <f>IF(IFERROR(VLOOKUP(O1065,Home!$C$8:$R$1048576,12,FALSE),"")=0,"",IFERROR(VLOOKUP(O1065,Home!$C$8:$R$1048576,12,FALSE),""))</f>
        <v/>
      </c>
      <c r="V1065" s="11" t="str">
        <f>IF(IFERROR(VLOOKUP(O1065,Home!$C$8:$R$1048576,8,FALSE),"")=0,"",IFERROR(VLOOKUP(O1065,Home!$C$8:$R$1048576,8,FALSE),""))</f>
        <v/>
      </c>
      <c r="W1065" s="11" t="str">
        <f>IF(OR(VLOOKUP(N1065,Home!$C$7:$I$207,6,FALSE)="",VLOOKUP(N1065,Home!$C$7:$I$207,7,FALSE)=""),"FEJL",SUM(Baggrundsark!$K$4:K1065))</f>
        <v>FEJL</v>
      </c>
      <c r="Y1065">
        <v>1062</v>
      </c>
      <c r="Z1065" s="1"/>
      <c r="AC1065" s="44"/>
      <c r="AD1065">
        <f t="shared" si="354"/>
        <v>0</v>
      </c>
      <c r="AE1065">
        <f>SUM($AD$4:AD1065)</f>
        <v>1</v>
      </c>
      <c r="AF1065" s="103" t="str">
        <f>IFERROR(VLOOKUP(AN1065,Home!$C$8:$E$207,3,FALSE),"")</f>
        <v/>
      </c>
      <c r="AG1065" s="103" t="str">
        <f>IFERROR(VLOOKUP(AN1065,Home!$C$8:$E$207,2,FALSE),"")</f>
        <v/>
      </c>
      <c r="AH1065" s="104" t="str">
        <f>IF(VLOOKUP(AE1065,Home!$C$8:$I$207,6,FALSE)="","",VLOOKUP(AE1065,Home!$C$8:$I$207,6,FALSE))</f>
        <v/>
      </c>
      <c r="AI1065" s="104" t="e">
        <f t="shared" si="362"/>
        <v>#VALUE!</v>
      </c>
      <c r="AJ1065" s="105" t="e">
        <f t="shared" si="355"/>
        <v>#VALUE!</v>
      </c>
      <c r="AK1065" s="103" t="e">
        <f t="shared" si="348"/>
        <v>#VALUE!</v>
      </c>
      <c r="AL1065" s="103" t="e">
        <f t="shared" si="356"/>
        <v>#VALUE!</v>
      </c>
      <c r="AN1065" t="str">
        <f>IF(OR(VLOOKUP(AE1065,Home!$C$8:$I$207,6,FALSE)="",VLOOKUP(AE1065,Home!$C$8:$I$207,7,FALSE)=""),"FEJL",Baggrundsark!AE1065)</f>
        <v>FEJL</v>
      </c>
      <c r="AO1065">
        <f>IF(VLOOKUP(AE1065,Home!$C$8:$N$207,12,FALSE)="Timelønnet",1,0)</f>
        <v>0</v>
      </c>
      <c r="AP1065">
        <f>SUM($AO$4:AO1065)*AO1065</f>
        <v>0</v>
      </c>
      <c r="AQ1065">
        <f t="shared" si="363"/>
        <v>1</v>
      </c>
      <c r="AR1065" t="str">
        <f t="shared" si="363"/>
        <v/>
      </c>
      <c r="AS1065" t="e">
        <f t="shared" si="357"/>
        <v>#VALUE!</v>
      </c>
      <c r="AT1065" s="45" t="e">
        <f t="shared" si="364"/>
        <v>#VALUE!</v>
      </c>
      <c r="AU1065">
        <f>VLOOKUP(AQ1065,Home!$C$8:$J$207,8,FALSE)</f>
        <v>0</v>
      </c>
    </row>
    <row r="1066" spans="1:47" x14ac:dyDescent="0.25">
      <c r="A1066" s="6">
        <f t="shared" si="349"/>
        <v>0</v>
      </c>
      <c r="B1066" s="6">
        <f t="shared" si="358"/>
        <v>0</v>
      </c>
      <c r="C1066" s="6" t="str">
        <f t="shared" si="350"/>
        <v/>
      </c>
      <c r="D1066" s="7">
        <f t="shared" si="351"/>
        <v>0</v>
      </c>
      <c r="E1066" s="7">
        <f t="shared" si="359"/>
        <v>0</v>
      </c>
      <c r="F1066" s="7" t="str">
        <f t="shared" si="352"/>
        <v/>
      </c>
      <c r="G1066" s="6">
        <f t="shared" si="353"/>
        <v>0</v>
      </c>
      <c r="H1066" s="6">
        <f t="shared" si="360"/>
        <v>0</v>
      </c>
      <c r="I1066" s="6" t="str">
        <f t="shared" si="361"/>
        <v/>
      </c>
      <c r="J1066" s="11">
        <v>1063</v>
      </c>
      <c r="K1066" s="11">
        <f>IF(IFERROR(VLOOKUP(J1066,Home!$A$8:$B$1048576,1,FALSE),0)=0,0,1)</f>
        <v>0</v>
      </c>
      <c r="L1066" s="129" t="e">
        <f>IF(VLOOKUP(O1066,Home!$C$8:$R$207,6,FALSE)="","",VLOOKUP(O1066,Home!$C$8:$R$207,6,FALSE))</f>
        <v>#N/A</v>
      </c>
      <c r="M1066" s="129" t="e">
        <f t="shared" si="346"/>
        <v>#N/A</v>
      </c>
      <c r="N1066" s="11">
        <f>SUM($K$4:K1066)</f>
        <v>200</v>
      </c>
      <c r="O1066" s="11" t="str">
        <f>IF(P1066="","",IF(IFERROR(VLOOKUP(N1066,Home!$C$8:$R$1048576,1,FALSE),"")=0,"",IFERROR(VLOOKUP(N1066,Home!$C$8:$R$1048576,1,FALSE),"")))</f>
        <v/>
      </c>
      <c r="P1066" s="11" t="str">
        <f>IF(IFERROR(VLOOKUP(W1066,Home!$C$8:$R$1048576,3,FALSE),"")=0,"",IFERROR(VLOOKUP(W1066,Home!$C$8:$R$1048576,3,FALSE),""))</f>
        <v/>
      </c>
      <c r="Q1066" s="11" t="str">
        <f t="shared" si="345"/>
        <v/>
      </c>
      <c r="R1066" s="130" t="e">
        <f>VLOOKUP(Q1066,'Baggrund til lister'!$G$4:$H$15,2,FALSE)</f>
        <v>#N/A</v>
      </c>
      <c r="S1066" s="11" t="str">
        <f t="shared" si="347"/>
        <v/>
      </c>
      <c r="T1066" s="11" t="str">
        <f>IF(IFERROR(VLOOKUP(N1066,Home!$C$8:$R$1048576,11,FALSE),"")=0,"",IFERROR(VLOOKUP(N1066,Home!$C$8:$R$1048576,11,FALSE),""))</f>
        <v/>
      </c>
      <c r="U1066" s="11" t="str">
        <f>IF(IFERROR(VLOOKUP(O1066,Home!$C$8:$R$1048576,12,FALSE),"")=0,"",IFERROR(VLOOKUP(O1066,Home!$C$8:$R$1048576,12,FALSE),""))</f>
        <v/>
      </c>
      <c r="V1066" s="11" t="str">
        <f>IF(IFERROR(VLOOKUP(O1066,Home!$C$8:$R$1048576,8,FALSE),"")=0,"",IFERROR(VLOOKUP(O1066,Home!$C$8:$R$1048576,8,FALSE),""))</f>
        <v/>
      </c>
      <c r="W1066" s="11" t="str">
        <f>IF(OR(VLOOKUP(N1066,Home!$C$7:$I$207,6,FALSE)="",VLOOKUP(N1066,Home!$C$7:$I$207,7,FALSE)=""),"FEJL",SUM(Baggrundsark!$K$4:K1066))</f>
        <v>FEJL</v>
      </c>
      <c r="Y1066">
        <v>1063</v>
      </c>
      <c r="Z1066" s="1"/>
      <c r="AC1066" s="44"/>
      <c r="AD1066">
        <f t="shared" si="354"/>
        <v>0</v>
      </c>
      <c r="AE1066">
        <f>SUM($AD$4:AD1066)</f>
        <v>1</v>
      </c>
      <c r="AF1066" s="103" t="str">
        <f>IFERROR(VLOOKUP(AN1066,Home!$C$8:$E$207,3,FALSE),"")</f>
        <v/>
      </c>
      <c r="AG1066" s="103" t="str">
        <f>IFERROR(VLOOKUP(AN1066,Home!$C$8:$E$207,2,FALSE),"")</f>
        <v/>
      </c>
      <c r="AH1066" s="104" t="str">
        <f>IF(VLOOKUP(AE1066,Home!$C$8:$I$207,6,FALSE)="","",VLOOKUP(AE1066,Home!$C$8:$I$207,6,FALSE))</f>
        <v/>
      </c>
      <c r="AI1066" s="104" t="e">
        <f t="shared" si="362"/>
        <v>#VALUE!</v>
      </c>
      <c r="AJ1066" s="105" t="e">
        <f t="shared" si="355"/>
        <v>#VALUE!</v>
      </c>
      <c r="AK1066" s="103" t="e">
        <f t="shared" si="348"/>
        <v>#VALUE!</v>
      </c>
      <c r="AL1066" s="103" t="e">
        <f t="shared" si="356"/>
        <v>#VALUE!</v>
      </c>
      <c r="AN1066" t="str">
        <f>IF(OR(VLOOKUP(AE1066,Home!$C$8:$I$207,6,FALSE)="",VLOOKUP(AE1066,Home!$C$8:$I$207,7,FALSE)=""),"FEJL",Baggrundsark!AE1066)</f>
        <v>FEJL</v>
      </c>
      <c r="AO1066">
        <f>IF(VLOOKUP(AE1066,Home!$C$8:$N$207,12,FALSE)="Timelønnet",1,0)</f>
        <v>0</v>
      </c>
      <c r="AP1066">
        <f>SUM($AO$4:AO1066)*AO1066</f>
        <v>0</v>
      </c>
      <c r="AQ1066">
        <f t="shared" si="363"/>
        <v>1</v>
      </c>
      <c r="AR1066" t="str">
        <f t="shared" si="363"/>
        <v/>
      </c>
      <c r="AS1066" t="e">
        <f t="shared" si="357"/>
        <v>#VALUE!</v>
      </c>
      <c r="AT1066" s="45" t="e">
        <f t="shared" si="364"/>
        <v>#VALUE!</v>
      </c>
      <c r="AU1066">
        <f>VLOOKUP(AQ1066,Home!$C$8:$J$207,8,FALSE)</f>
        <v>0</v>
      </c>
    </row>
    <row r="1067" spans="1:47" x14ac:dyDescent="0.25">
      <c r="A1067" s="6">
        <f t="shared" si="349"/>
        <v>0</v>
      </c>
      <c r="B1067" s="6">
        <f t="shared" si="358"/>
        <v>0</v>
      </c>
      <c r="C1067" s="6" t="str">
        <f t="shared" si="350"/>
        <v/>
      </c>
      <c r="D1067" s="7">
        <f t="shared" si="351"/>
        <v>0</v>
      </c>
      <c r="E1067" s="7">
        <f t="shared" si="359"/>
        <v>0</v>
      </c>
      <c r="F1067" s="7" t="str">
        <f t="shared" si="352"/>
        <v/>
      </c>
      <c r="G1067" s="6">
        <f t="shared" si="353"/>
        <v>0</v>
      </c>
      <c r="H1067" s="6">
        <f t="shared" si="360"/>
        <v>0</v>
      </c>
      <c r="I1067" s="6" t="str">
        <f t="shared" si="361"/>
        <v/>
      </c>
      <c r="J1067" s="11">
        <v>1064</v>
      </c>
      <c r="K1067" s="11">
        <f>IF(IFERROR(VLOOKUP(J1067,Home!$A$8:$B$1048576,1,FALSE),0)=0,0,1)</f>
        <v>0</v>
      </c>
      <c r="L1067" s="129" t="e">
        <f>IF(VLOOKUP(O1067,Home!$C$8:$R$207,6,FALSE)="","",VLOOKUP(O1067,Home!$C$8:$R$207,6,FALSE))</f>
        <v>#N/A</v>
      </c>
      <c r="M1067" s="129" t="e">
        <f t="shared" si="346"/>
        <v>#N/A</v>
      </c>
      <c r="N1067" s="11">
        <f>SUM($K$4:K1067)</f>
        <v>200</v>
      </c>
      <c r="O1067" s="11" t="str">
        <f>IF(P1067="","",IF(IFERROR(VLOOKUP(N1067,Home!$C$8:$R$1048576,1,FALSE),"")=0,"",IFERROR(VLOOKUP(N1067,Home!$C$8:$R$1048576,1,FALSE),"")))</f>
        <v/>
      </c>
      <c r="P1067" s="11" t="str">
        <f>IF(IFERROR(VLOOKUP(W1067,Home!$C$8:$R$1048576,3,FALSE),"")=0,"",IFERROR(VLOOKUP(W1067,Home!$C$8:$R$1048576,3,FALSE),""))</f>
        <v/>
      </c>
      <c r="Q1067" s="11" t="str">
        <f t="shared" si="345"/>
        <v/>
      </c>
      <c r="R1067" s="130" t="e">
        <f>VLOOKUP(Q1067,'Baggrund til lister'!$G$4:$H$15,2,FALSE)</f>
        <v>#N/A</v>
      </c>
      <c r="S1067" s="11" t="str">
        <f t="shared" si="347"/>
        <v/>
      </c>
      <c r="T1067" s="11" t="str">
        <f>IF(IFERROR(VLOOKUP(N1067,Home!$C$8:$R$1048576,11,FALSE),"")=0,"",IFERROR(VLOOKUP(N1067,Home!$C$8:$R$1048576,11,FALSE),""))</f>
        <v/>
      </c>
      <c r="U1067" s="11" t="str">
        <f>IF(IFERROR(VLOOKUP(O1067,Home!$C$8:$R$1048576,12,FALSE),"")=0,"",IFERROR(VLOOKUP(O1067,Home!$C$8:$R$1048576,12,FALSE),""))</f>
        <v/>
      </c>
      <c r="V1067" s="11" t="str">
        <f>IF(IFERROR(VLOOKUP(O1067,Home!$C$8:$R$1048576,8,FALSE),"")=0,"",IFERROR(VLOOKUP(O1067,Home!$C$8:$R$1048576,8,FALSE),""))</f>
        <v/>
      </c>
      <c r="W1067" s="11" t="str">
        <f>IF(OR(VLOOKUP(N1067,Home!$C$7:$I$207,6,FALSE)="",VLOOKUP(N1067,Home!$C$7:$I$207,7,FALSE)=""),"FEJL",SUM(Baggrundsark!$K$4:K1067))</f>
        <v>FEJL</v>
      </c>
      <c r="Y1067">
        <v>1064</v>
      </c>
      <c r="Z1067" s="1"/>
      <c r="AC1067" s="44"/>
      <c r="AD1067">
        <f t="shared" si="354"/>
        <v>0</v>
      </c>
      <c r="AE1067">
        <f>SUM($AD$4:AD1067)</f>
        <v>1</v>
      </c>
      <c r="AF1067" s="103" t="str">
        <f>IFERROR(VLOOKUP(AN1067,Home!$C$8:$E$207,3,FALSE),"")</f>
        <v/>
      </c>
      <c r="AG1067" s="103" t="str">
        <f>IFERROR(VLOOKUP(AN1067,Home!$C$8:$E$207,2,FALSE),"")</f>
        <v/>
      </c>
      <c r="AH1067" s="104" t="str">
        <f>IF(VLOOKUP(AE1067,Home!$C$8:$I$207,6,FALSE)="","",VLOOKUP(AE1067,Home!$C$8:$I$207,6,FALSE))</f>
        <v/>
      </c>
      <c r="AI1067" s="104" t="e">
        <f t="shared" si="362"/>
        <v>#VALUE!</v>
      </c>
      <c r="AJ1067" s="105" t="e">
        <f t="shared" si="355"/>
        <v>#VALUE!</v>
      </c>
      <c r="AK1067" s="103" t="e">
        <f t="shared" si="348"/>
        <v>#VALUE!</v>
      </c>
      <c r="AL1067" s="103" t="e">
        <f t="shared" si="356"/>
        <v>#VALUE!</v>
      </c>
      <c r="AN1067" t="str">
        <f>IF(OR(VLOOKUP(AE1067,Home!$C$8:$I$207,6,FALSE)="",VLOOKUP(AE1067,Home!$C$8:$I$207,7,FALSE)=""),"FEJL",Baggrundsark!AE1067)</f>
        <v>FEJL</v>
      </c>
      <c r="AO1067">
        <f>IF(VLOOKUP(AE1067,Home!$C$8:$N$207,12,FALSE)="Timelønnet",1,0)</f>
        <v>0</v>
      </c>
      <c r="AP1067">
        <f>SUM($AO$4:AO1067)*AO1067</f>
        <v>0</v>
      </c>
      <c r="AQ1067">
        <f t="shared" si="363"/>
        <v>1</v>
      </c>
      <c r="AR1067" t="str">
        <f t="shared" si="363"/>
        <v/>
      </c>
      <c r="AS1067" t="e">
        <f t="shared" si="357"/>
        <v>#VALUE!</v>
      </c>
      <c r="AT1067" s="45" t="e">
        <f t="shared" si="364"/>
        <v>#VALUE!</v>
      </c>
      <c r="AU1067">
        <f>VLOOKUP(AQ1067,Home!$C$8:$J$207,8,FALSE)</f>
        <v>0</v>
      </c>
    </row>
    <row r="1068" spans="1:47" x14ac:dyDescent="0.25">
      <c r="A1068" s="6">
        <f t="shared" si="349"/>
        <v>0</v>
      </c>
      <c r="B1068" s="6">
        <f t="shared" si="358"/>
        <v>0</v>
      </c>
      <c r="C1068" s="6" t="str">
        <f t="shared" si="350"/>
        <v/>
      </c>
      <c r="D1068" s="7">
        <f t="shared" si="351"/>
        <v>0</v>
      </c>
      <c r="E1068" s="7">
        <f t="shared" si="359"/>
        <v>0</v>
      </c>
      <c r="F1068" s="7" t="str">
        <f t="shared" si="352"/>
        <v/>
      </c>
      <c r="G1068" s="6">
        <f t="shared" si="353"/>
        <v>0</v>
      </c>
      <c r="H1068" s="6">
        <f t="shared" si="360"/>
        <v>0</v>
      </c>
      <c r="I1068" s="6" t="str">
        <f t="shared" si="361"/>
        <v/>
      </c>
      <c r="J1068" s="11">
        <v>1065</v>
      </c>
      <c r="K1068" s="11">
        <f>IF(IFERROR(VLOOKUP(J1068,Home!$A$8:$B$1048576,1,FALSE),0)=0,0,1)</f>
        <v>0</v>
      </c>
      <c r="L1068" s="129" t="e">
        <f>IF(VLOOKUP(O1068,Home!$C$8:$R$207,6,FALSE)="","",VLOOKUP(O1068,Home!$C$8:$R$207,6,FALSE))</f>
        <v>#N/A</v>
      </c>
      <c r="M1068" s="129" t="e">
        <f t="shared" si="346"/>
        <v>#N/A</v>
      </c>
      <c r="N1068" s="11">
        <f>SUM($K$4:K1068)</f>
        <v>200</v>
      </c>
      <c r="O1068" s="11" t="str">
        <f>IF(P1068="","",IF(IFERROR(VLOOKUP(N1068,Home!$C$8:$R$1048576,1,FALSE),"")=0,"",IFERROR(VLOOKUP(N1068,Home!$C$8:$R$1048576,1,FALSE),"")))</f>
        <v/>
      </c>
      <c r="P1068" s="11" t="str">
        <f>IF(IFERROR(VLOOKUP(W1068,Home!$C$8:$R$1048576,3,FALSE),"")=0,"",IFERROR(VLOOKUP(W1068,Home!$C$8:$R$1048576,3,FALSE),""))</f>
        <v/>
      </c>
      <c r="Q1068" s="11" t="str">
        <f t="shared" si="345"/>
        <v/>
      </c>
      <c r="R1068" s="130" t="e">
        <f>VLOOKUP(Q1068,'Baggrund til lister'!$G$4:$H$15,2,FALSE)</f>
        <v>#N/A</v>
      </c>
      <c r="S1068" s="11" t="str">
        <f t="shared" si="347"/>
        <v/>
      </c>
      <c r="T1068" s="11" t="str">
        <f>IF(IFERROR(VLOOKUP(N1068,Home!$C$8:$R$1048576,11,FALSE),"")=0,"",IFERROR(VLOOKUP(N1068,Home!$C$8:$R$1048576,11,FALSE),""))</f>
        <v/>
      </c>
      <c r="U1068" s="11" t="str">
        <f>IF(IFERROR(VLOOKUP(O1068,Home!$C$8:$R$1048576,12,FALSE),"")=0,"",IFERROR(VLOOKUP(O1068,Home!$C$8:$R$1048576,12,FALSE),""))</f>
        <v/>
      </c>
      <c r="V1068" s="11" t="str">
        <f>IF(IFERROR(VLOOKUP(O1068,Home!$C$8:$R$1048576,8,FALSE),"")=0,"",IFERROR(VLOOKUP(O1068,Home!$C$8:$R$1048576,8,FALSE),""))</f>
        <v/>
      </c>
      <c r="W1068" s="11" t="str">
        <f>IF(OR(VLOOKUP(N1068,Home!$C$7:$I$207,6,FALSE)="",VLOOKUP(N1068,Home!$C$7:$I$207,7,FALSE)=""),"FEJL",SUM(Baggrundsark!$K$4:K1068))</f>
        <v>FEJL</v>
      </c>
      <c r="Y1068">
        <v>1065</v>
      </c>
      <c r="Z1068" s="1"/>
      <c r="AC1068" s="44"/>
      <c r="AD1068">
        <f t="shared" si="354"/>
        <v>0</v>
      </c>
      <c r="AE1068">
        <f>SUM($AD$4:AD1068)</f>
        <v>1</v>
      </c>
      <c r="AF1068" s="103" t="str">
        <f>IFERROR(VLOOKUP(AN1068,Home!$C$8:$E$207,3,FALSE),"")</f>
        <v/>
      </c>
      <c r="AG1068" s="103" t="str">
        <f>IFERROR(VLOOKUP(AN1068,Home!$C$8:$E$207,2,FALSE),"")</f>
        <v/>
      </c>
      <c r="AH1068" s="104" t="str">
        <f>IF(VLOOKUP(AE1068,Home!$C$8:$I$207,6,FALSE)="","",VLOOKUP(AE1068,Home!$C$8:$I$207,6,FALSE))</f>
        <v/>
      </c>
      <c r="AI1068" s="104" t="e">
        <f t="shared" si="362"/>
        <v>#VALUE!</v>
      </c>
      <c r="AJ1068" s="105" t="e">
        <f t="shared" si="355"/>
        <v>#VALUE!</v>
      </c>
      <c r="AK1068" s="103" t="e">
        <f t="shared" si="348"/>
        <v>#VALUE!</v>
      </c>
      <c r="AL1068" s="103" t="e">
        <f t="shared" si="356"/>
        <v>#VALUE!</v>
      </c>
      <c r="AN1068" t="str">
        <f>IF(OR(VLOOKUP(AE1068,Home!$C$8:$I$207,6,FALSE)="",VLOOKUP(AE1068,Home!$C$8:$I$207,7,FALSE)=""),"FEJL",Baggrundsark!AE1068)</f>
        <v>FEJL</v>
      </c>
      <c r="AO1068">
        <f>IF(VLOOKUP(AE1068,Home!$C$8:$N$207,12,FALSE)="Timelønnet",1,0)</f>
        <v>0</v>
      </c>
      <c r="AP1068">
        <f>SUM($AO$4:AO1068)*AO1068</f>
        <v>0</v>
      </c>
      <c r="AQ1068">
        <f t="shared" si="363"/>
        <v>1</v>
      </c>
      <c r="AR1068" t="str">
        <f t="shared" si="363"/>
        <v/>
      </c>
      <c r="AS1068" t="e">
        <f t="shared" si="357"/>
        <v>#VALUE!</v>
      </c>
      <c r="AT1068" s="45" t="e">
        <f t="shared" si="364"/>
        <v>#VALUE!</v>
      </c>
      <c r="AU1068">
        <f>VLOOKUP(AQ1068,Home!$C$8:$J$207,8,FALSE)</f>
        <v>0</v>
      </c>
    </row>
    <row r="1069" spans="1:47" x14ac:dyDescent="0.25">
      <c r="A1069" s="6">
        <f t="shared" si="349"/>
        <v>0</v>
      </c>
      <c r="B1069" s="6">
        <f t="shared" si="358"/>
        <v>0</v>
      </c>
      <c r="C1069" s="6" t="str">
        <f t="shared" si="350"/>
        <v/>
      </c>
      <c r="D1069" s="7">
        <f t="shared" si="351"/>
        <v>0</v>
      </c>
      <c r="E1069" s="7">
        <f t="shared" si="359"/>
        <v>0</v>
      </c>
      <c r="F1069" s="7" t="str">
        <f t="shared" si="352"/>
        <v/>
      </c>
      <c r="G1069" s="6">
        <f t="shared" si="353"/>
        <v>0</v>
      </c>
      <c r="H1069" s="6">
        <f t="shared" si="360"/>
        <v>0</v>
      </c>
      <c r="I1069" s="6" t="str">
        <f t="shared" si="361"/>
        <v/>
      </c>
      <c r="J1069" s="11">
        <v>1066</v>
      </c>
      <c r="K1069" s="11">
        <f>IF(IFERROR(VLOOKUP(J1069,Home!$A$8:$B$1048576,1,FALSE),0)=0,0,1)</f>
        <v>0</v>
      </c>
      <c r="L1069" s="129" t="e">
        <f>IF(VLOOKUP(O1069,Home!$C$8:$R$207,6,FALSE)="","",VLOOKUP(O1069,Home!$C$8:$R$207,6,FALSE))</f>
        <v>#N/A</v>
      </c>
      <c r="M1069" s="129" t="e">
        <f t="shared" si="346"/>
        <v>#N/A</v>
      </c>
      <c r="N1069" s="11">
        <f>SUM($K$4:K1069)</f>
        <v>200</v>
      </c>
      <c r="O1069" s="11" t="str">
        <f>IF(P1069="","",IF(IFERROR(VLOOKUP(N1069,Home!$C$8:$R$1048576,1,FALSE),"")=0,"",IFERROR(VLOOKUP(N1069,Home!$C$8:$R$1048576,1,FALSE),"")))</f>
        <v/>
      </c>
      <c r="P1069" s="11" t="str">
        <f>IF(IFERROR(VLOOKUP(W1069,Home!$C$8:$R$1048576,3,FALSE),"")=0,"",IFERROR(VLOOKUP(W1069,Home!$C$8:$R$1048576,3,FALSE),""))</f>
        <v/>
      </c>
      <c r="Q1069" s="11" t="str">
        <f t="shared" si="345"/>
        <v/>
      </c>
      <c r="R1069" s="130" t="e">
        <f>VLOOKUP(Q1069,'Baggrund til lister'!$G$4:$H$15,2,FALSE)</f>
        <v>#N/A</v>
      </c>
      <c r="S1069" s="11" t="str">
        <f t="shared" si="347"/>
        <v/>
      </c>
      <c r="T1069" s="11" t="str">
        <f>IF(IFERROR(VLOOKUP(N1069,Home!$C$8:$R$1048576,11,FALSE),"")=0,"",IFERROR(VLOOKUP(N1069,Home!$C$8:$R$1048576,11,FALSE),""))</f>
        <v/>
      </c>
      <c r="U1069" s="11" t="str">
        <f>IF(IFERROR(VLOOKUP(O1069,Home!$C$8:$R$1048576,12,FALSE),"")=0,"",IFERROR(VLOOKUP(O1069,Home!$C$8:$R$1048576,12,FALSE),""))</f>
        <v/>
      </c>
      <c r="V1069" s="11" t="str">
        <f>IF(IFERROR(VLOOKUP(O1069,Home!$C$8:$R$1048576,8,FALSE),"")=0,"",IFERROR(VLOOKUP(O1069,Home!$C$8:$R$1048576,8,FALSE),""))</f>
        <v/>
      </c>
      <c r="W1069" s="11" t="str">
        <f>IF(OR(VLOOKUP(N1069,Home!$C$7:$I$207,6,FALSE)="",VLOOKUP(N1069,Home!$C$7:$I$207,7,FALSE)=""),"FEJL",SUM(Baggrundsark!$K$4:K1069))</f>
        <v>FEJL</v>
      </c>
      <c r="Y1069">
        <v>1066</v>
      </c>
      <c r="Z1069" s="1"/>
      <c r="AC1069" s="44"/>
      <c r="AD1069">
        <f t="shared" si="354"/>
        <v>0</v>
      </c>
      <c r="AE1069">
        <f>SUM($AD$4:AD1069)</f>
        <v>1</v>
      </c>
      <c r="AF1069" s="103" t="str">
        <f>IFERROR(VLOOKUP(AN1069,Home!$C$8:$E$207,3,FALSE),"")</f>
        <v/>
      </c>
      <c r="AG1069" s="103" t="str">
        <f>IFERROR(VLOOKUP(AN1069,Home!$C$8:$E$207,2,FALSE),"")</f>
        <v/>
      </c>
      <c r="AH1069" s="104" t="str">
        <f>IF(VLOOKUP(AE1069,Home!$C$8:$I$207,6,FALSE)="","",VLOOKUP(AE1069,Home!$C$8:$I$207,6,FALSE))</f>
        <v/>
      </c>
      <c r="AI1069" s="104" t="e">
        <f t="shared" si="362"/>
        <v>#VALUE!</v>
      </c>
      <c r="AJ1069" s="105" t="e">
        <f t="shared" si="355"/>
        <v>#VALUE!</v>
      </c>
      <c r="AK1069" s="103" t="e">
        <f t="shared" si="348"/>
        <v>#VALUE!</v>
      </c>
      <c r="AL1069" s="103" t="e">
        <f t="shared" si="356"/>
        <v>#VALUE!</v>
      </c>
      <c r="AN1069" t="str">
        <f>IF(OR(VLOOKUP(AE1069,Home!$C$8:$I$207,6,FALSE)="",VLOOKUP(AE1069,Home!$C$8:$I$207,7,FALSE)=""),"FEJL",Baggrundsark!AE1069)</f>
        <v>FEJL</v>
      </c>
      <c r="AO1069">
        <f>IF(VLOOKUP(AE1069,Home!$C$8:$N$207,12,FALSE)="Timelønnet",1,0)</f>
        <v>0</v>
      </c>
      <c r="AP1069">
        <f>SUM($AO$4:AO1069)*AO1069</f>
        <v>0</v>
      </c>
      <c r="AQ1069">
        <f t="shared" si="363"/>
        <v>1</v>
      </c>
      <c r="AR1069" t="str">
        <f t="shared" si="363"/>
        <v/>
      </c>
      <c r="AS1069" t="e">
        <f t="shared" si="357"/>
        <v>#VALUE!</v>
      </c>
      <c r="AT1069" s="45" t="e">
        <f t="shared" si="364"/>
        <v>#VALUE!</v>
      </c>
      <c r="AU1069">
        <f>VLOOKUP(AQ1069,Home!$C$8:$J$207,8,FALSE)</f>
        <v>0</v>
      </c>
    </row>
    <row r="1070" spans="1:47" x14ac:dyDescent="0.25">
      <c r="A1070" s="6">
        <f t="shared" si="349"/>
        <v>0</v>
      </c>
      <c r="B1070" s="6">
        <f t="shared" si="358"/>
        <v>0</v>
      </c>
      <c r="C1070" s="6" t="str">
        <f t="shared" si="350"/>
        <v/>
      </c>
      <c r="D1070" s="7">
        <f t="shared" si="351"/>
        <v>0</v>
      </c>
      <c r="E1070" s="7">
        <f t="shared" si="359"/>
        <v>0</v>
      </c>
      <c r="F1070" s="7" t="str">
        <f t="shared" si="352"/>
        <v/>
      </c>
      <c r="G1070" s="6">
        <f t="shared" si="353"/>
        <v>0</v>
      </c>
      <c r="H1070" s="6">
        <f t="shared" si="360"/>
        <v>0</v>
      </c>
      <c r="I1070" s="6" t="str">
        <f t="shared" si="361"/>
        <v/>
      </c>
      <c r="J1070" s="11">
        <v>1067</v>
      </c>
      <c r="K1070" s="11">
        <f>IF(IFERROR(VLOOKUP(J1070,Home!$A$8:$B$1048576,1,FALSE),0)=0,0,1)</f>
        <v>0</v>
      </c>
      <c r="L1070" s="129" t="e">
        <f>IF(VLOOKUP(O1070,Home!$C$8:$R$207,6,FALSE)="","",VLOOKUP(O1070,Home!$C$8:$R$207,6,FALSE))</f>
        <v>#N/A</v>
      </c>
      <c r="M1070" s="129" t="e">
        <f t="shared" si="346"/>
        <v>#N/A</v>
      </c>
      <c r="N1070" s="11">
        <f>SUM($K$4:K1070)</f>
        <v>200</v>
      </c>
      <c r="O1070" s="11" t="str">
        <f>IF(P1070="","",IF(IFERROR(VLOOKUP(N1070,Home!$C$8:$R$1048576,1,FALSE),"")=0,"",IFERROR(VLOOKUP(N1070,Home!$C$8:$R$1048576,1,FALSE),"")))</f>
        <v/>
      </c>
      <c r="P1070" s="11" t="str">
        <f>IF(IFERROR(VLOOKUP(W1070,Home!$C$8:$R$1048576,3,FALSE),"")=0,"",IFERROR(VLOOKUP(W1070,Home!$C$8:$R$1048576,3,FALSE),""))</f>
        <v/>
      </c>
      <c r="Q1070" s="11" t="str">
        <f t="shared" si="345"/>
        <v/>
      </c>
      <c r="R1070" s="130" t="e">
        <f>VLOOKUP(Q1070,'Baggrund til lister'!$G$4:$H$15,2,FALSE)</f>
        <v>#N/A</v>
      </c>
      <c r="S1070" s="11" t="str">
        <f t="shared" si="347"/>
        <v/>
      </c>
      <c r="T1070" s="11" t="str">
        <f>IF(IFERROR(VLOOKUP(N1070,Home!$C$8:$R$1048576,11,FALSE),"")=0,"",IFERROR(VLOOKUP(N1070,Home!$C$8:$R$1048576,11,FALSE),""))</f>
        <v/>
      </c>
      <c r="U1070" s="11" t="str">
        <f>IF(IFERROR(VLOOKUP(O1070,Home!$C$8:$R$1048576,12,FALSE),"")=0,"",IFERROR(VLOOKUP(O1070,Home!$C$8:$R$1048576,12,FALSE),""))</f>
        <v/>
      </c>
      <c r="V1070" s="11" t="str">
        <f>IF(IFERROR(VLOOKUP(O1070,Home!$C$8:$R$1048576,8,FALSE),"")=0,"",IFERROR(VLOOKUP(O1070,Home!$C$8:$R$1048576,8,FALSE),""))</f>
        <v/>
      </c>
      <c r="W1070" s="11" t="str">
        <f>IF(OR(VLOOKUP(N1070,Home!$C$7:$I$207,6,FALSE)="",VLOOKUP(N1070,Home!$C$7:$I$207,7,FALSE)=""),"FEJL",SUM(Baggrundsark!$K$4:K1070))</f>
        <v>FEJL</v>
      </c>
      <c r="Y1070">
        <v>1067</v>
      </c>
      <c r="Z1070" s="1"/>
      <c r="AC1070" s="44"/>
      <c r="AD1070">
        <f t="shared" si="354"/>
        <v>0</v>
      </c>
      <c r="AE1070">
        <f>SUM($AD$4:AD1070)</f>
        <v>1</v>
      </c>
      <c r="AF1070" s="103" t="str">
        <f>IFERROR(VLOOKUP(AN1070,Home!$C$8:$E$207,3,FALSE),"")</f>
        <v/>
      </c>
      <c r="AG1070" s="103" t="str">
        <f>IFERROR(VLOOKUP(AN1070,Home!$C$8:$E$207,2,FALSE),"")</f>
        <v/>
      </c>
      <c r="AH1070" s="104" t="str">
        <f>IF(VLOOKUP(AE1070,Home!$C$8:$I$207,6,FALSE)="","",VLOOKUP(AE1070,Home!$C$8:$I$207,6,FALSE))</f>
        <v/>
      </c>
      <c r="AI1070" s="104" t="e">
        <f t="shared" si="362"/>
        <v>#VALUE!</v>
      </c>
      <c r="AJ1070" s="105" t="e">
        <f t="shared" si="355"/>
        <v>#VALUE!</v>
      </c>
      <c r="AK1070" s="103" t="e">
        <f t="shared" si="348"/>
        <v>#VALUE!</v>
      </c>
      <c r="AL1070" s="103" t="e">
        <f t="shared" si="356"/>
        <v>#VALUE!</v>
      </c>
      <c r="AN1070" t="str">
        <f>IF(OR(VLOOKUP(AE1070,Home!$C$8:$I$207,6,FALSE)="",VLOOKUP(AE1070,Home!$C$8:$I$207,7,FALSE)=""),"FEJL",Baggrundsark!AE1070)</f>
        <v>FEJL</v>
      </c>
      <c r="AO1070">
        <f>IF(VLOOKUP(AE1070,Home!$C$8:$N$207,12,FALSE)="Timelønnet",1,0)</f>
        <v>0</v>
      </c>
      <c r="AP1070">
        <f>SUM($AO$4:AO1070)*AO1070</f>
        <v>0</v>
      </c>
      <c r="AQ1070">
        <f t="shared" si="363"/>
        <v>1</v>
      </c>
      <c r="AR1070" t="str">
        <f t="shared" si="363"/>
        <v/>
      </c>
      <c r="AS1070" t="e">
        <f t="shared" si="357"/>
        <v>#VALUE!</v>
      </c>
      <c r="AT1070" s="45" t="e">
        <f t="shared" si="364"/>
        <v>#VALUE!</v>
      </c>
      <c r="AU1070">
        <f>VLOOKUP(AQ1070,Home!$C$8:$J$207,8,FALSE)</f>
        <v>0</v>
      </c>
    </row>
    <row r="1071" spans="1:47" x14ac:dyDescent="0.25">
      <c r="A1071" s="6">
        <f t="shared" si="349"/>
        <v>0</v>
      </c>
      <c r="B1071" s="6">
        <f t="shared" si="358"/>
        <v>0</v>
      </c>
      <c r="C1071" s="6" t="str">
        <f t="shared" si="350"/>
        <v/>
      </c>
      <c r="D1071" s="7">
        <f t="shared" si="351"/>
        <v>0</v>
      </c>
      <c r="E1071" s="7">
        <f t="shared" si="359"/>
        <v>0</v>
      </c>
      <c r="F1071" s="7" t="str">
        <f t="shared" si="352"/>
        <v/>
      </c>
      <c r="G1071" s="6">
        <f t="shared" si="353"/>
        <v>0</v>
      </c>
      <c r="H1071" s="6">
        <f t="shared" si="360"/>
        <v>0</v>
      </c>
      <c r="I1071" s="6" t="str">
        <f t="shared" si="361"/>
        <v/>
      </c>
      <c r="J1071" s="11">
        <v>1068</v>
      </c>
      <c r="K1071" s="11">
        <f>IF(IFERROR(VLOOKUP(J1071,Home!$A$8:$B$1048576,1,FALSE),0)=0,0,1)</f>
        <v>0</v>
      </c>
      <c r="L1071" s="129" t="e">
        <f>IF(VLOOKUP(O1071,Home!$C$8:$R$207,6,FALSE)="","",VLOOKUP(O1071,Home!$C$8:$R$207,6,FALSE))</f>
        <v>#N/A</v>
      </c>
      <c r="M1071" s="129" t="e">
        <f t="shared" si="346"/>
        <v>#N/A</v>
      </c>
      <c r="N1071" s="11">
        <f>SUM($K$4:K1071)</f>
        <v>200</v>
      </c>
      <c r="O1071" s="11" t="str">
        <f>IF(P1071="","",IF(IFERROR(VLOOKUP(N1071,Home!$C$8:$R$1048576,1,FALSE),"")=0,"",IFERROR(VLOOKUP(N1071,Home!$C$8:$R$1048576,1,FALSE),"")))</f>
        <v/>
      </c>
      <c r="P1071" s="11" t="str">
        <f>IF(IFERROR(VLOOKUP(W1071,Home!$C$8:$R$1048576,3,FALSE),"")=0,"",IFERROR(VLOOKUP(W1071,Home!$C$8:$R$1048576,3,FALSE),""))</f>
        <v/>
      </c>
      <c r="Q1071" s="11" t="str">
        <f t="shared" si="345"/>
        <v/>
      </c>
      <c r="R1071" s="130" t="e">
        <f>VLOOKUP(Q1071,'Baggrund til lister'!$G$4:$H$15,2,FALSE)</f>
        <v>#N/A</v>
      </c>
      <c r="S1071" s="11" t="str">
        <f t="shared" si="347"/>
        <v/>
      </c>
      <c r="T1071" s="11" t="str">
        <f>IF(IFERROR(VLOOKUP(N1071,Home!$C$8:$R$1048576,11,FALSE),"")=0,"",IFERROR(VLOOKUP(N1071,Home!$C$8:$R$1048576,11,FALSE),""))</f>
        <v/>
      </c>
      <c r="U1071" s="11" t="str">
        <f>IF(IFERROR(VLOOKUP(O1071,Home!$C$8:$R$1048576,12,FALSE),"")=0,"",IFERROR(VLOOKUP(O1071,Home!$C$8:$R$1048576,12,FALSE),""))</f>
        <v/>
      </c>
      <c r="V1071" s="11" t="str">
        <f>IF(IFERROR(VLOOKUP(O1071,Home!$C$8:$R$1048576,8,FALSE),"")=0,"",IFERROR(VLOOKUP(O1071,Home!$C$8:$R$1048576,8,FALSE),""))</f>
        <v/>
      </c>
      <c r="W1071" s="11" t="str">
        <f>IF(OR(VLOOKUP(N1071,Home!$C$7:$I$207,6,FALSE)="",VLOOKUP(N1071,Home!$C$7:$I$207,7,FALSE)=""),"FEJL",SUM(Baggrundsark!$K$4:K1071))</f>
        <v>FEJL</v>
      </c>
      <c r="Y1071">
        <v>1068</v>
      </c>
      <c r="Z1071" s="1"/>
      <c r="AC1071" s="44"/>
      <c r="AD1071">
        <f t="shared" si="354"/>
        <v>0</v>
      </c>
      <c r="AE1071">
        <f>SUM($AD$4:AD1071)</f>
        <v>1</v>
      </c>
      <c r="AF1071" s="103" t="str">
        <f>IFERROR(VLOOKUP(AN1071,Home!$C$8:$E$207,3,FALSE),"")</f>
        <v/>
      </c>
      <c r="AG1071" s="103" t="str">
        <f>IFERROR(VLOOKUP(AN1071,Home!$C$8:$E$207,2,FALSE),"")</f>
        <v/>
      </c>
      <c r="AH1071" s="104" t="str">
        <f>IF(VLOOKUP(AE1071,Home!$C$8:$I$207,6,FALSE)="","",VLOOKUP(AE1071,Home!$C$8:$I$207,6,FALSE))</f>
        <v/>
      </c>
      <c r="AI1071" s="104" t="e">
        <f t="shared" si="362"/>
        <v>#VALUE!</v>
      </c>
      <c r="AJ1071" s="105" t="e">
        <f t="shared" si="355"/>
        <v>#VALUE!</v>
      </c>
      <c r="AK1071" s="103" t="e">
        <f t="shared" si="348"/>
        <v>#VALUE!</v>
      </c>
      <c r="AL1071" s="103" t="e">
        <f t="shared" si="356"/>
        <v>#VALUE!</v>
      </c>
      <c r="AN1071" t="str">
        <f>IF(OR(VLOOKUP(AE1071,Home!$C$8:$I$207,6,FALSE)="",VLOOKUP(AE1071,Home!$C$8:$I$207,7,FALSE)=""),"FEJL",Baggrundsark!AE1071)</f>
        <v>FEJL</v>
      </c>
      <c r="AO1071">
        <f>IF(VLOOKUP(AE1071,Home!$C$8:$N$207,12,FALSE)="Timelønnet",1,0)</f>
        <v>0</v>
      </c>
      <c r="AP1071">
        <f>SUM($AO$4:AO1071)*AO1071</f>
        <v>0</v>
      </c>
      <c r="AQ1071">
        <f t="shared" si="363"/>
        <v>1</v>
      </c>
      <c r="AR1071" t="str">
        <f t="shared" si="363"/>
        <v/>
      </c>
      <c r="AS1071" t="e">
        <f t="shared" si="357"/>
        <v>#VALUE!</v>
      </c>
      <c r="AT1071" s="45" t="e">
        <f t="shared" si="364"/>
        <v>#VALUE!</v>
      </c>
      <c r="AU1071">
        <f>VLOOKUP(AQ1071,Home!$C$8:$J$207,8,FALSE)</f>
        <v>0</v>
      </c>
    </row>
    <row r="1072" spans="1:47" x14ac:dyDescent="0.25">
      <c r="A1072" s="6">
        <f t="shared" si="349"/>
        <v>0</v>
      </c>
      <c r="B1072" s="6">
        <f t="shared" si="358"/>
        <v>0</v>
      </c>
      <c r="C1072" s="6" t="str">
        <f t="shared" si="350"/>
        <v/>
      </c>
      <c r="D1072" s="7">
        <f t="shared" si="351"/>
        <v>0</v>
      </c>
      <c r="E1072" s="7">
        <f t="shared" si="359"/>
        <v>0</v>
      </c>
      <c r="F1072" s="7" t="str">
        <f t="shared" si="352"/>
        <v/>
      </c>
      <c r="G1072" s="6">
        <f t="shared" si="353"/>
        <v>0</v>
      </c>
      <c r="H1072" s="6">
        <f t="shared" si="360"/>
        <v>0</v>
      </c>
      <c r="I1072" s="6" t="str">
        <f t="shared" si="361"/>
        <v/>
      </c>
      <c r="J1072" s="11">
        <v>1069</v>
      </c>
      <c r="K1072" s="11">
        <f>IF(IFERROR(VLOOKUP(J1072,Home!$A$8:$B$1048576,1,FALSE),0)=0,0,1)</f>
        <v>0</v>
      </c>
      <c r="L1072" s="129" t="e">
        <f>IF(VLOOKUP(O1072,Home!$C$8:$R$207,6,FALSE)="","",VLOOKUP(O1072,Home!$C$8:$R$207,6,FALSE))</f>
        <v>#N/A</v>
      </c>
      <c r="M1072" s="129" t="e">
        <f t="shared" si="346"/>
        <v>#N/A</v>
      </c>
      <c r="N1072" s="11">
        <f>SUM($K$4:K1072)</f>
        <v>200</v>
      </c>
      <c r="O1072" s="11" t="str">
        <f>IF(P1072="","",IF(IFERROR(VLOOKUP(N1072,Home!$C$8:$R$1048576,1,FALSE),"")=0,"",IFERROR(VLOOKUP(N1072,Home!$C$8:$R$1048576,1,FALSE),"")))</f>
        <v/>
      </c>
      <c r="P1072" s="11" t="str">
        <f>IF(IFERROR(VLOOKUP(W1072,Home!$C$8:$R$1048576,3,FALSE),"")=0,"",IFERROR(VLOOKUP(W1072,Home!$C$8:$R$1048576,3,FALSE),""))</f>
        <v/>
      </c>
      <c r="Q1072" s="11" t="str">
        <f t="shared" si="345"/>
        <v/>
      </c>
      <c r="R1072" s="130" t="e">
        <f>VLOOKUP(Q1072,'Baggrund til lister'!$G$4:$H$15,2,FALSE)</f>
        <v>#N/A</v>
      </c>
      <c r="S1072" s="11" t="str">
        <f t="shared" si="347"/>
        <v/>
      </c>
      <c r="T1072" s="11" t="str">
        <f>IF(IFERROR(VLOOKUP(N1072,Home!$C$8:$R$1048576,11,FALSE),"")=0,"",IFERROR(VLOOKUP(N1072,Home!$C$8:$R$1048576,11,FALSE),""))</f>
        <v/>
      </c>
      <c r="U1072" s="11" t="str">
        <f>IF(IFERROR(VLOOKUP(O1072,Home!$C$8:$R$1048576,12,FALSE),"")=0,"",IFERROR(VLOOKUP(O1072,Home!$C$8:$R$1048576,12,FALSE),""))</f>
        <v/>
      </c>
      <c r="V1072" s="11" t="str">
        <f>IF(IFERROR(VLOOKUP(O1072,Home!$C$8:$R$1048576,8,FALSE),"")=0,"",IFERROR(VLOOKUP(O1072,Home!$C$8:$R$1048576,8,FALSE),""))</f>
        <v/>
      </c>
      <c r="W1072" s="11" t="str">
        <f>IF(OR(VLOOKUP(N1072,Home!$C$7:$I$207,6,FALSE)="",VLOOKUP(N1072,Home!$C$7:$I$207,7,FALSE)=""),"FEJL",SUM(Baggrundsark!$K$4:K1072))</f>
        <v>FEJL</v>
      </c>
      <c r="Y1072">
        <v>1069</v>
      </c>
      <c r="Z1072" s="1"/>
      <c r="AC1072" s="44"/>
      <c r="AD1072">
        <f t="shared" si="354"/>
        <v>0</v>
      </c>
      <c r="AE1072">
        <f>SUM($AD$4:AD1072)</f>
        <v>1</v>
      </c>
      <c r="AF1072" s="103" t="str">
        <f>IFERROR(VLOOKUP(AN1072,Home!$C$8:$E$207,3,FALSE),"")</f>
        <v/>
      </c>
      <c r="AG1072" s="103" t="str">
        <f>IFERROR(VLOOKUP(AN1072,Home!$C$8:$E$207,2,FALSE),"")</f>
        <v/>
      </c>
      <c r="AH1072" s="104" t="str">
        <f>IF(VLOOKUP(AE1072,Home!$C$8:$I$207,6,FALSE)="","",VLOOKUP(AE1072,Home!$C$8:$I$207,6,FALSE))</f>
        <v/>
      </c>
      <c r="AI1072" s="104" t="e">
        <f t="shared" si="362"/>
        <v>#VALUE!</v>
      </c>
      <c r="AJ1072" s="105" t="e">
        <f t="shared" si="355"/>
        <v>#VALUE!</v>
      </c>
      <c r="AK1072" s="103" t="e">
        <f t="shared" si="348"/>
        <v>#VALUE!</v>
      </c>
      <c r="AL1072" s="103" t="e">
        <f t="shared" si="356"/>
        <v>#VALUE!</v>
      </c>
      <c r="AN1072" t="str">
        <f>IF(OR(VLOOKUP(AE1072,Home!$C$8:$I$207,6,FALSE)="",VLOOKUP(AE1072,Home!$C$8:$I$207,7,FALSE)=""),"FEJL",Baggrundsark!AE1072)</f>
        <v>FEJL</v>
      </c>
      <c r="AO1072">
        <f>IF(VLOOKUP(AE1072,Home!$C$8:$N$207,12,FALSE)="Timelønnet",1,0)</f>
        <v>0</v>
      </c>
      <c r="AP1072">
        <f>SUM($AO$4:AO1072)*AO1072</f>
        <v>0</v>
      </c>
      <c r="AQ1072">
        <f t="shared" si="363"/>
        <v>1</v>
      </c>
      <c r="AR1072" t="str">
        <f t="shared" si="363"/>
        <v/>
      </c>
      <c r="AS1072" t="e">
        <f t="shared" si="357"/>
        <v>#VALUE!</v>
      </c>
      <c r="AT1072" s="45" t="e">
        <f t="shared" si="364"/>
        <v>#VALUE!</v>
      </c>
      <c r="AU1072">
        <f>VLOOKUP(AQ1072,Home!$C$8:$J$207,8,FALSE)</f>
        <v>0</v>
      </c>
    </row>
    <row r="1073" spans="1:47" x14ac:dyDescent="0.25">
      <c r="A1073" s="6">
        <f t="shared" si="349"/>
        <v>0</v>
      </c>
      <c r="B1073" s="6">
        <f t="shared" si="358"/>
        <v>0</v>
      </c>
      <c r="C1073" s="6" t="str">
        <f t="shared" si="350"/>
        <v/>
      </c>
      <c r="D1073" s="7">
        <f t="shared" si="351"/>
        <v>0</v>
      </c>
      <c r="E1073" s="7">
        <f t="shared" si="359"/>
        <v>0</v>
      </c>
      <c r="F1073" s="7" t="str">
        <f t="shared" si="352"/>
        <v/>
      </c>
      <c r="G1073" s="6">
        <f t="shared" si="353"/>
        <v>0</v>
      </c>
      <c r="H1073" s="6">
        <f t="shared" si="360"/>
        <v>0</v>
      </c>
      <c r="I1073" s="6" t="str">
        <f t="shared" si="361"/>
        <v/>
      </c>
      <c r="J1073" s="11">
        <v>1070</v>
      </c>
      <c r="K1073" s="11">
        <f>IF(IFERROR(VLOOKUP(J1073,Home!$A$8:$B$1048576,1,FALSE),0)=0,0,1)</f>
        <v>0</v>
      </c>
      <c r="L1073" s="129" t="e">
        <f>IF(VLOOKUP(O1073,Home!$C$8:$R$207,6,FALSE)="","",VLOOKUP(O1073,Home!$C$8:$R$207,6,FALSE))</f>
        <v>#N/A</v>
      </c>
      <c r="M1073" s="129" t="e">
        <f t="shared" si="346"/>
        <v>#N/A</v>
      </c>
      <c r="N1073" s="11">
        <f>SUM($K$4:K1073)</f>
        <v>200</v>
      </c>
      <c r="O1073" s="11" t="str">
        <f>IF(P1073="","",IF(IFERROR(VLOOKUP(N1073,Home!$C$8:$R$1048576,1,FALSE),"")=0,"",IFERROR(VLOOKUP(N1073,Home!$C$8:$R$1048576,1,FALSE),"")))</f>
        <v/>
      </c>
      <c r="P1073" s="11" t="str">
        <f>IF(IFERROR(VLOOKUP(W1073,Home!$C$8:$R$1048576,3,FALSE),"")=0,"",IFERROR(VLOOKUP(W1073,Home!$C$8:$R$1048576,3,FALSE),""))</f>
        <v/>
      </c>
      <c r="Q1073" s="11" t="str">
        <f t="shared" si="345"/>
        <v/>
      </c>
      <c r="R1073" s="130" t="e">
        <f>VLOOKUP(Q1073,'Baggrund til lister'!$G$4:$H$15,2,FALSE)</f>
        <v>#N/A</v>
      </c>
      <c r="S1073" s="11" t="str">
        <f t="shared" si="347"/>
        <v/>
      </c>
      <c r="T1073" s="11" t="str">
        <f>IF(IFERROR(VLOOKUP(N1073,Home!$C$8:$R$1048576,11,FALSE),"")=0,"",IFERROR(VLOOKUP(N1073,Home!$C$8:$R$1048576,11,FALSE),""))</f>
        <v/>
      </c>
      <c r="U1073" s="11" t="str">
        <f>IF(IFERROR(VLOOKUP(O1073,Home!$C$8:$R$1048576,12,FALSE),"")=0,"",IFERROR(VLOOKUP(O1073,Home!$C$8:$R$1048576,12,FALSE),""))</f>
        <v/>
      </c>
      <c r="V1073" s="11" t="str">
        <f>IF(IFERROR(VLOOKUP(O1073,Home!$C$8:$R$1048576,8,FALSE),"")=0,"",IFERROR(VLOOKUP(O1073,Home!$C$8:$R$1048576,8,FALSE),""))</f>
        <v/>
      </c>
      <c r="W1073" s="11" t="str">
        <f>IF(OR(VLOOKUP(N1073,Home!$C$7:$I$207,6,FALSE)="",VLOOKUP(N1073,Home!$C$7:$I$207,7,FALSE)=""),"FEJL",SUM(Baggrundsark!$K$4:K1073))</f>
        <v>FEJL</v>
      </c>
      <c r="Y1073">
        <v>1070</v>
      </c>
      <c r="Z1073" s="1"/>
      <c r="AC1073" s="44"/>
      <c r="AD1073">
        <f t="shared" si="354"/>
        <v>0</v>
      </c>
      <c r="AE1073">
        <f>SUM($AD$4:AD1073)</f>
        <v>1</v>
      </c>
      <c r="AF1073" s="103" t="str">
        <f>IFERROR(VLOOKUP(AN1073,Home!$C$8:$E$207,3,FALSE),"")</f>
        <v/>
      </c>
      <c r="AG1073" s="103" t="str">
        <f>IFERROR(VLOOKUP(AN1073,Home!$C$8:$E$207,2,FALSE),"")</f>
        <v/>
      </c>
      <c r="AH1073" s="104" t="str">
        <f>IF(VLOOKUP(AE1073,Home!$C$8:$I$207,6,FALSE)="","",VLOOKUP(AE1073,Home!$C$8:$I$207,6,FALSE))</f>
        <v/>
      </c>
      <c r="AI1073" s="104" t="e">
        <f t="shared" si="362"/>
        <v>#VALUE!</v>
      </c>
      <c r="AJ1073" s="105" t="e">
        <f t="shared" si="355"/>
        <v>#VALUE!</v>
      </c>
      <c r="AK1073" s="103" t="e">
        <f t="shared" si="348"/>
        <v>#VALUE!</v>
      </c>
      <c r="AL1073" s="103" t="e">
        <f t="shared" si="356"/>
        <v>#VALUE!</v>
      </c>
      <c r="AN1073" t="str">
        <f>IF(OR(VLOOKUP(AE1073,Home!$C$8:$I$207,6,FALSE)="",VLOOKUP(AE1073,Home!$C$8:$I$207,7,FALSE)=""),"FEJL",Baggrundsark!AE1073)</f>
        <v>FEJL</v>
      </c>
      <c r="AO1073">
        <f>IF(VLOOKUP(AE1073,Home!$C$8:$N$207,12,FALSE)="Timelønnet",1,0)</f>
        <v>0</v>
      </c>
      <c r="AP1073">
        <f>SUM($AO$4:AO1073)*AO1073</f>
        <v>0</v>
      </c>
      <c r="AQ1073">
        <f t="shared" si="363"/>
        <v>1</v>
      </c>
      <c r="AR1073" t="str">
        <f t="shared" si="363"/>
        <v/>
      </c>
      <c r="AS1073" t="e">
        <f t="shared" si="357"/>
        <v>#VALUE!</v>
      </c>
      <c r="AT1073" s="45" t="e">
        <f t="shared" si="364"/>
        <v>#VALUE!</v>
      </c>
      <c r="AU1073">
        <f>VLOOKUP(AQ1073,Home!$C$8:$J$207,8,FALSE)</f>
        <v>0</v>
      </c>
    </row>
    <row r="1074" spans="1:47" x14ac:dyDescent="0.25">
      <c r="A1074" s="6">
        <f t="shared" si="349"/>
        <v>0</v>
      </c>
      <c r="B1074" s="6">
        <f t="shared" si="358"/>
        <v>0</v>
      </c>
      <c r="C1074" s="6" t="str">
        <f t="shared" si="350"/>
        <v/>
      </c>
      <c r="D1074" s="7">
        <f t="shared" si="351"/>
        <v>0</v>
      </c>
      <c r="E1074" s="7">
        <f t="shared" si="359"/>
        <v>0</v>
      </c>
      <c r="F1074" s="7" t="str">
        <f t="shared" si="352"/>
        <v/>
      </c>
      <c r="G1074" s="6">
        <f t="shared" si="353"/>
        <v>0</v>
      </c>
      <c r="H1074" s="6">
        <f t="shared" si="360"/>
        <v>0</v>
      </c>
      <c r="I1074" s="6" t="str">
        <f t="shared" si="361"/>
        <v/>
      </c>
      <c r="J1074" s="11">
        <v>1071</v>
      </c>
      <c r="K1074" s="11">
        <f>IF(IFERROR(VLOOKUP(J1074,Home!$A$8:$B$1048576,1,FALSE),0)=0,0,1)</f>
        <v>0</v>
      </c>
      <c r="L1074" s="129" t="e">
        <f>IF(VLOOKUP(O1074,Home!$C$8:$R$207,6,FALSE)="","",VLOOKUP(O1074,Home!$C$8:$R$207,6,FALSE))</f>
        <v>#N/A</v>
      </c>
      <c r="M1074" s="129" t="e">
        <f t="shared" si="346"/>
        <v>#N/A</v>
      </c>
      <c r="N1074" s="11">
        <f>SUM($K$4:K1074)</f>
        <v>200</v>
      </c>
      <c r="O1074" s="11" t="str">
        <f>IF(P1074="","",IF(IFERROR(VLOOKUP(N1074,Home!$C$8:$R$1048576,1,FALSE),"")=0,"",IFERROR(VLOOKUP(N1074,Home!$C$8:$R$1048576,1,FALSE),"")))</f>
        <v/>
      </c>
      <c r="P1074" s="11" t="str">
        <f>IF(IFERROR(VLOOKUP(W1074,Home!$C$8:$R$1048576,3,FALSE),"")=0,"",IFERROR(VLOOKUP(W1074,Home!$C$8:$R$1048576,3,FALSE),""))</f>
        <v/>
      </c>
      <c r="Q1074" s="11" t="str">
        <f t="shared" si="345"/>
        <v/>
      </c>
      <c r="R1074" s="130" t="e">
        <f>VLOOKUP(Q1074,'Baggrund til lister'!$G$4:$H$15,2,FALSE)</f>
        <v>#N/A</v>
      </c>
      <c r="S1074" s="11" t="str">
        <f t="shared" si="347"/>
        <v/>
      </c>
      <c r="T1074" s="11" t="str">
        <f>IF(IFERROR(VLOOKUP(N1074,Home!$C$8:$R$1048576,11,FALSE),"")=0,"",IFERROR(VLOOKUP(N1074,Home!$C$8:$R$1048576,11,FALSE),""))</f>
        <v/>
      </c>
      <c r="U1074" s="11" t="str">
        <f>IF(IFERROR(VLOOKUP(O1074,Home!$C$8:$R$1048576,12,FALSE),"")=0,"",IFERROR(VLOOKUP(O1074,Home!$C$8:$R$1048576,12,FALSE),""))</f>
        <v/>
      </c>
      <c r="V1074" s="11" t="str">
        <f>IF(IFERROR(VLOOKUP(O1074,Home!$C$8:$R$1048576,8,FALSE),"")=0,"",IFERROR(VLOOKUP(O1074,Home!$C$8:$R$1048576,8,FALSE),""))</f>
        <v/>
      </c>
      <c r="W1074" s="11" t="str">
        <f>IF(OR(VLOOKUP(N1074,Home!$C$7:$I$207,6,FALSE)="",VLOOKUP(N1074,Home!$C$7:$I$207,7,FALSE)=""),"FEJL",SUM(Baggrundsark!$K$4:K1074))</f>
        <v>FEJL</v>
      </c>
      <c r="Y1074">
        <v>1071</v>
      </c>
      <c r="Z1074" s="1"/>
      <c r="AC1074" s="44"/>
      <c r="AD1074">
        <f t="shared" si="354"/>
        <v>0</v>
      </c>
      <c r="AE1074">
        <f>SUM($AD$4:AD1074)</f>
        <v>1</v>
      </c>
      <c r="AF1074" s="103" t="str">
        <f>IFERROR(VLOOKUP(AN1074,Home!$C$8:$E$207,3,FALSE),"")</f>
        <v/>
      </c>
      <c r="AG1074" s="103" t="str">
        <f>IFERROR(VLOOKUP(AN1074,Home!$C$8:$E$207,2,FALSE),"")</f>
        <v/>
      </c>
      <c r="AH1074" s="104" t="str">
        <f>IF(VLOOKUP(AE1074,Home!$C$8:$I$207,6,FALSE)="","",VLOOKUP(AE1074,Home!$C$8:$I$207,6,FALSE))</f>
        <v/>
      </c>
      <c r="AI1074" s="104" t="e">
        <f t="shared" si="362"/>
        <v>#VALUE!</v>
      </c>
      <c r="AJ1074" s="105" t="e">
        <f t="shared" si="355"/>
        <v>#VALUE!</v>
      </c>
      <c r="AK1074" s="103" t="e">
        <f t="shared" si="348"/>
        <v>#VALUE!</v>
      </c>
      <c r="AL1074" s="103" t="e">
        <f t="shared" si="356"/>
        <v>#VALUE!</v>
      </c>
      <c r="AN1074" t="str">
        <f>IF(OR(VLOOKUP(AE1074,Home!$C$8:$I$207,6,FALSE)="",VLOOKUP(AE1074,Home!$C$8:$I$207,7,FALSE)=""),"FEJL",Baggrundsark!AE1074)</f>
        <v>FEJL</v>
      </c>
      <c r="AO1074">
        <f>IF(VLOOKUP(AE1074,Home!$C$8:$N$207,12,FALSE)="Timelønnet",1,0)</f>
        <v>0</v>
      </c>
      <c r="AP1074">
        <f>SUM($AO$4:AO1074)*AO1074</f>
        <v>0</v>
      </c>
      <c r="AQ1074">
        <f t="shared" si="363"/>
        <v>1</v>
      </c>
      <c r="AR1074" t="str">
        <f t="shared" si="363"/>
        <v/>
      </c>
      <c r="AS1074" t="e">
        <f t="shared" si="357"/>
        <v>#VALUE!</v>
      </c>
      <c r="AT1074" s="45" t="e">
        <f t="shared" si="364"/>
        <v>#VALUE!</v>
      </c>
      <c r="AU1074">
        <f>VLOOKUP(AQ1074,Home!$C$8:$J$207,8,FALSE)</f>
        <v>0</v>
      </c>
    </row>
    <row r="1075" spans="1:47" x14ac:dyDescent="0.25">
      <c r="A1075" s="6">
        <f t="shared" si="349"/>
        <v>0</v>
      </c>
      <c r="B1075" s="6">
        <f t="shared" si="358"/>
        <v>0</v>
      </c>
      <c r="C1075" s="6" t="str">
        <f t="shared" si="350"/>
        <v/>
      </c>
      <c r="D1075" s="7">
        <f t="shared" si="351"/>
        <v>0</v>
      </c>
      <c r="E1075" s="7">
        <f t="shared" si="359"/>
        <v>0</v>
      </c>
      <c r="F1075" s="7" t="str">
        <f t="shared" si="352"/>
        <v/>
      </c>
      <c r="G1075" s="6">
        <f t="shared" si="353"/>
        <v>0</v>
      </c>
      <c r="H1075" s="6">
        <f t="shared" si="360"/>
        <v>0</v>
      </c>
      <c r="I1075" s="6" t="str">
        <f t="shared" si="361"/>
        <v/>
      </c>
      <c r="J1075" s="11">
        <v>1072</v>
      </c>
      <c r="K1075" s="11">
        <f>IF(IFERROR(VLOOKUP(J1075,Home!$A$8:$B$1048576,1,FALSE),0)=0,0,1)</f>
        <v>0</v>
      </c>
      <c r="L1075" s="129" t="e">
        <f>IF(VLOOKUP(O1075,Home!$C$8:$R$207,6,FALSE)="","",VLOOKUP(O1075,Home!$C$8:$R$207,6,FALSE))</f>
        <v>#N/A</v>
      </c>
      <c r="M1075" s="129" t="e">
        <f t="shared" si="346"/>
        <v>#N/A</v>
      </c>
      <c r="N1075" s="11">
        <f>SUM($K$4:K1075)</f>
        <v>200</v>
      </c>
      <c r="O1075" s="11" t="str">
        <f>IF(P1075="","",IF(IFERROR(VLOOKUP(N1075,Home!$C$8:$R$1048576,1,FALSE),"")=0,"",IFERROR(VLOOKUP(N1075,Home!$C$8:$R$1048576,1,FALSE),"")))</f>
        <v/>
      </c>
      <c r="P1075" s="11" t="str">
        <f>IF(IFERROR(VLOOKUP(W1075,Home!$C$8:$R$1048576,3,FALSE),"")=0,"",IFERROR(VLOOKUP(W1075,Home!$C$8:$R$1048576,3,FALSE),""))</f>
        <v/>
      </c>
      <c r="Q1075" s="11" t="str">
        <f t="shared" si="345"/>
        <v/>
      </c>
      <c r="R1075" s="130" t="e">
        <f>VLOOKUP(Q1075,'Baggrund til lister'!$G$4:$H$15,2,FALSE)</f>
        <v>#N/A</v>
      </c>
      <c r="S1075" s="11" t="str">
        <f t="shared" si="347"/>
        <v/>
      </c>
      <c r="T1075" s="11" t="str">
        <f>IF(IFERROR(VLOOKUP(N1075,Home!$C$8:$R$1048576,11,FALSE),"")=0,"",IFERROR(VLOOKUP(N1075,Home!$C$8:$R$1048576,11,FALSE),""))</f>
        <v/>
      </c>
      <c r="U1075" s="11" t="str">
        <f>IF(IFERROR(VLOOKUP(O1075,Home!$C$8:$R$1048576,12,FALSE),"")=0,"",IFERROR(VLOOKUP(O1075,Home!$C$8:$R$1048576,12,FALSE),""))</f>
        <v/>
      </c>
      <c r="V1075" s="11" t="str">
        <f>IF(IFERROR(VLOOKUP(O1075,Home!$C$8:$R$1048576,8,FALSE),"")=0,"",IFERROR(VLOOKUP(O1075,Home!$C$8:$R$1048576,8,FALSE),""))</f>
        <v/>
      </c>
      <c r="W1075" s="11" t="str">
        <f>IF(OR(VLOOKUP(N1075,Home!$C$7:$I$207,6,FALSE)="",VLOOKUP(N1075,Home!$C$7:$I$207,7,FALSE)=""),"FEJL",SUM(Baggrundsark!$K$4:K1075))</f>
        <v>FEJL</v>
      </c>
      <c r="Y1075">
        <v>1072</v>
      </c>
      <c r="Z1075" s="1"/>
      <c r="AC1075" s="44"/>
      <c r="AD1075">
        <f t="shared" si="354"/>
        <v>0</v>
      </c>
      <c r="AE1075">
        <f>SUM($AD$4:AD1075)</f>
        <v>1</v>
      </c>
      <c r="AF1075" s="103" t="str">
        <f>IFERROR(VLOOKUP(AN1075,Home!$C$8:$E$207,3,FALSE),"")</f>
        <v/>
      </c>
      <c r="AG1075" s="103" t="str">
        <f>IFERROR(VLOOKUP(AN1075,Home!$C$8:$E$207,2,FALSE),"")</f>
        <v/>
      </c>
      <c r="AH1075" s="104" t="str">
        <f>IF(VLOOKUP(AE1075,Home!$C$8:$I$207,6,FALSE)="","",VLOOKUP(AE1075,Home!$C$8:$I$207,6,FALSE))</f>
        <v/>
      </c>
      <c r="AI1075" s="104" t="e">
        <f t="shared" si="362"/>
        <v>#VALUE!</v>
      </c>
      <c r="AJ1075" s="105" t="e">
        <f t="shared" si="355"/>
        <v>#VALUE!</v>
      </c>
      <c r="AK1075" s="103" t="e">
        <f t="shared" si="348"/>
        <v>#VALUE!</v>
      </c>
      <c r="AL1075" s="103" t="e">
        <f t="shared" si="356"/>
        <v>#VALUE!</v>
      </c>
      <c r="AN1075" t="str">
        <f>IF(OR(VLOOKUP(AE1075,Home!$C$8:$I$207,6,FALSE)="",VLOOKUP(AE1075,Home!$C$8:$I$207,7,FALSE)=""),"FEJL",Baggrundsark!AE1075)</f>
        <v>FEJL</v>
      </c>
      <c r="AO1075">
        <f>IF(VLOOKUP(AE1075,Home!$C$8:$N$207,12,FALSE)="Timelønnet",1,0)</f>
        <v>0</v>
      </c>
      <c r="AP1075">
        <f>SUM($AO$4:AO1075)*AO1075</f>
        <v>0</v>
      </c>
      <c r="AQ1075">
        <f t="shared" si="363"/>
        <v>1</v>
      </c>
      <c r="AR1075" t="str">
        <f t="shared" si="363"/>
        <v/>
      </c>
      <c r="AS1075" t="e">
        <f t="shared" si="357"/>
        <v>#VALUE!</v>
      </c>
      <c r="AT1075" s="45" t="e">
        <f t="shared" si="364"/>
        <v>#VALUE!</v>
      </c>
      <c r="AU1075">
        <f>VLOOKUP(AQ1075,Home!$C$8:$J$207,8,FALSE)</f>
        <v>0</v>
      </c>
    </row>
    <row r="1076" spans="1:47" x14ac:dyDescent="0.25">
      <c r="A1076" s="6">
        <f t="shared" si="349"/>
        <v>0</v>
      </c>
      <c r="B1076" s="6">
        <f t="shared" si="358"/>
        <v>0</v>
      </c>
      <c r="C1076" s="6" t="str">
        <f t="shared" si="350"/>
        <v/>
      </c>
      <c r="D1076" s="7">
        <f t="shared" si="351"/>
        <v>0</v>
      </c>
      <c r="E1076" s="7">
        <f t="shared" si="359"/>
        <v>0</v>
      </c>
      <c r="F1076" s="7" t="str">
        <f t="shared" si="352"/>
        <v/>
      </c>
      <c r="G1076" s="6">
        <f t="shared" si="353"/>
        <v>0</v>
      </c>
      <c r="H1076" s="6">
        <f t="shared" si="360"/>
        <v>0</v>
      </c>
      <c r="I1076" s="6" t="str">
        <f t="shared" si="361"/>
        <v/>
      </c>
      <c r="J1076" s="11">
        <v>1073</v>
      </c>
      <c r="K1076" s="11">
        <f>IF(IFERROR(VLOOKUP(J1076,Home!$A$8:$B$1048576,1,FALSE),0)=0,0,1)</f>
        <v>0</v>
      </c>
      <c r="L1076" s="129" t="e">
        <f>IF(VLOOKUP(O1076,Home!$C$8:$R$207,6,FALSE)="","",VLOOKUP(O1076,Home!$C$8:$R$207,6,FALSE))</f>
        <v>#N/A</v>
      </c>
      <c r="M1076" s="129" t="e">
        <f t="shared" si="346"/>
        <v>#N/A</v>
      </c>
      <c r="N1076" s="11">
        <f>SUM($K$4:K1076)</f>
        <v>200</v>
      </c>
      <c r="O1076" s="11" t="str">
        <f>IF(P1076="","",IF(IFERROR(VLOOKUP(N1076,Home!$C$8:$R$1048576,1,FALSE),"")=0,"",IFERROR(VLOOKUP(N1076,Home!$C$8:$R$1048576,1,FALSE),"")))</f>
        <v/>
      </c>
      <c r="P1076" s="11" t="str">
        <f>IF(IFERROR(VLOOKUP(W1076,Home!$C$8:$R$1048576,3,FALSE),"")=0,"",IFERROR(VLOOKUP(W1076,Home!$C$8:$R$1048576,3,FALSE),""))</f>
        <v/>
      </c>
      <c r="Q1076" s="11" t="str">
        <f t="shared" si="345"/>
        <v/>
      </c>
      <c r="R1076" s="130" t="e">
        <f>VLOOKUP(Q1076,'Baggrund til lister'!$G$4:$H$15,2,FALSE)</f>
        <v>#N/A</v>
      </c>
      <c r="S1076" s="11" t="str">
        <f t="shared" si="347"/>
        <v/>
      </c>
      <c r="T1076" s="11" t="str">
        <f>IF(IFERROR(VLOOKUP(N1076,Home!$C$8:$R$1048576,11,FALSE),"")=0,"",IFERROR(VLOOKUP(N1076,Home!$C$8:$R$1048576,11,FALSE),""))</f>
        <v/>
      </c>
      <c r="U1076" s="11" t="str">
        <f>IF(IFERROR(VLOOKUP(O1076,Home!$C$8:$R$1048576,12,FALSE),"")=0,"",IFERROR(VLOOKUP(O1076,Home!$C$8:$R$1048576,12,FALSE),""))</f>
        <v/>
      </c>
      <c r="V1076" s="11" t="str">
        <f>IF(IFERROR(VLOOKUP(O1076,Home!$C$8:$R$1048576,8,FALSE),"")=0,"",IFERROR(VLOOKUP(O1076,Home!$C$8:$R$1048576,8,FALSE),""))</f>
        <v/>
      </c>
      <c r="W1076" s="11" t="str">
        <f>IF(OR(VLOOKUP(N1076,Home!$C$7:$I$207,6,FALSE)="",VLOOKUP(N1076,Home!$C$7:$I$207,7,FALSE)=""),"FEJL",SUM(Baggrundsark!$K$4:K1076))</f>
        <v>FEJL</v>
      </c>
      <c r="Y1076">
        <v>1073</v>
      </c>
      <c r="Z1076" s="1"/>
      <c r="AC1076" s="44"/>
      <c r="AD1076">
        <f t="shared" si="354"/>
        <v>0</v>
      </c>
      <c r="AE1076">
        <f>SUM($AD$4:AD1076)</f>
        <v>1</v>
      </c>
      <c r="AF1076" s="103" t="str">
        <f>IFERROR(VLOOKUP(AN1076,Home!$C$8:$E$207,3,FALSE),"")</f>
        <v/>
      </c>
      <c r="AG1076" s="103" t="str">
        <f>IFERROR(VLOOKUP(AN1076,Home!$C$8:$E$207,2,FALSE),"")</f>
        <v/>
      </c>
      <c r="AH1076" s="104" t="str">
        <f>IF(VLOOKUP(AE1076,Home!$C$8:$I$207,6,FALSE)="","",VLOOKUP(AE1076,Home!$C$8:$I$207,6,FALSE))</f>
        <v/>
      </c>
      <c r="AI1076" s="104" t="e">
        <f t="shared" si="362"/>
        <v>#VALUE!</v>
      </c>
      <c r="AJ1076" s="105" t="e">
        <f t="shared" si="355"/>
        <v>#VALUE!</v>
      </c>
      <c r="AK1076" s="103" t="e">
        <f t="shared" si="348"/>
        <v>#VALUE!</v>
      </c>
      <c r="AL1076" s="103" t="e">
        <f t="shared" si="356"/>
        <v>#VALUE!</v>
      </c>
      <c r="AN1076" t="str">
        <f>IF(OR(VLOOKUP(AE1076,Home!$C$8:$I$207,6,FALSE)="",VLOOKUP(AE1076,Home!$C$8:$I$207,7,FALSE)=""),"FEJL",Baggrundsark!AE1076)</f>
        <v>FEJL</v>
      </c>
      <c r="AO1076">
        <f>IF(VLOOKUP(AE1076,Home!$C$8:$N$207,12,FALSE)="Timelønnet",1,0)</f>
        <v>0</v>
      </c>
      <c r="AP1076">
        <f>SUM($AO$4:AO1076)*AO1076</f>
        <v>0</v>
      </c>
      <c r="AQ1076">
        <f t="shared" si="363"/>
        <v>1</v>
      </c>
      <c r="AR1076" t="str">
        <f t="shared" si="363"/>
        <v/>
      </c>
      <c r="AS1076" t="e">
        <f t="shared" si="357"/>
        <v>#VALUE!</v>
      </c>
      <c r="AT1076" s="45" t="e">
        <f t="shared" si="364"/>
        <v>#VALUE!</v>
      </c>
      <c r="AU1076">
        <f>VLOOKUP(AQ1076,Home!$C$8:$J$207,8,FALSE)</f>
        <v>0</v>
      </c>
    </row>
    <row r="1077" spans="1:47" x14ac:dyDescent="0.25">
      <c r="A1077" s="6">
        <f t="shared" si="349"/>
        <v>0</v>
      </c>
      <c r="B1077" s="6">
        <f t="shared" si="358"/>
        <v>0</v>
      </c>
      <c r="C1077" s="6" t="str">
        <f t="shared" si="350"/>
        <v/>
      </c>
      <c r="D1077" s="7">
        <f t="shared" si="351"/>
        <v>0</v>
      </c>
      <c r="E1077" s="7">
        <f t="shared" si="359"/>
        <v>0</v>
      </c>
      <c r="F1077" s="7" t="str">
        <f t="shared" si="352"/>
        <v/>
      </c>
      <c r="G1077" s="6">
        <f t="shared" si="353"/>
        <v>0</v>
      </c>
      <c r="H1077" s="6">
        <f t="shared" si="360"/>
        <v>0</v>
      </c>
      <c r="I1077" s="6" t="str">
        <f t="shared" si="361"/>
        <v/>
      </c>
      <c r="J1077" s="11">
        <v>1074</v>
      </c>
      <c r="K1077" s="11">
        <f>IF(IFERROR(VLOOKUP(J1077,Home!$A$8:$B$1048576,1,FALSE),0)=0,0,1)</f>
        <v>0</v>
      </c>
      <c r="L1077" s="129" t="e">
        <f>IF(VLOOKUP(O1077,Home!$C$8:$R$207,6,FALSE)="","",VLOOKUP(O1077,Home!$C$8:$R$207,6,FALSE))</f>
        <v>#N/A</v>
      </c>
      <c r="M1077" s="129" t="e">
        <f t="shared" si="346"/>
        <v>#N/A</v>
      </c>
      <c r="N1077" s="11">
        <f>SUM($K$4:K1077)</f>
        <v>200</v>
      </c>
      <c r="O1077" s="11" t="str">
        <f>IF(P1077="","",IF(IFERROR(VLOOKUP(N1077,Home!$C$8:$R$1048576,1,FALSE),"")=0,"",IFERROR(VLOOKUP(N1077,Home!$C$8:$R$1048576,1,FALSE),"")))</f>
        <v/>
      </c>
      <c r="P1077" s="11" t="str">
        <f>IF(IFERROR(VLOOKUP(W1077,Home!$C$8:$R$1048576,3,FALSE),"")=0,"",IFERROR(VLOOKUP(W1077,Home!$C$8:$R$1048576,3,FALSE),""))</f>
        <v/>
      </c>
      <c r="Q1077" s="11" t="str">
        <f t="shared" si="345"/>
        <v/>
      </c>
      <c r="R1077" s="130" t="e">
        <f>VLOOKUP(Q1077,'Baggrund til lister'!$G$4:$H$15,2,FALSE)</f>
        <v>#N/A</v>
      </c>
      <c r="S1077" s="11" t="str">
        <f t="shared" si="347"/>
        <v/>
      </c>
      <c r="T1077" s="11" t="str">
        <f>IF(IFERROR(VLOOKUP(N1077,Home!$C$8:$R$1048576,11,FALSE),"")=0,"",IFERROR(VLOOKUP(N1077,Home!$C$8:$R$1048576,11,FALSE),""))</f>
        <v/>
      </c>
      <c r="U1077" s="11" t="str">
        <f>IF(IFERROR(VLOOKUP(O1077,Home!$C$8:$R$1048576,12,FALSE),"")=0,"",IFERROR(VLOOKUP(O1077,Home!$C$8:$R$1048576,12,FALSE),""))</f>
        <v/>
      </c>
      <c r="V1077" s="11" t="str">
        <f>IF(IFERROR(VLOOKUP(O1077,Home!$C$8:$R$1048576,8,FALSE),"")=0,"",IFERROR(VLOOKUP(O1077,Home!$C$8:$R$1048576,8,FALSE),""))</f>
        <v/>
      </c>
      <c r="W1077" s="11" t="str">
        <f>IF(OR(VLOOKUP(N1077,Home!$C$7:$I$207,6,FALSE)="",VLOOKUP(N1077,Home!$C$7:$I$207,7,FALSE)=""),"FEJL",SUM(Baggrundsark!$K$4:K1077))</f>
        <v>FEJL</v>
      </c>
      <c r="Y1077">
        <v>1074</v>
      </c>
      <c r="Z1077" s="1"/>
      <c r="AC1077" s="44"/>
      <c r="AD1077">
        <f t="shared" si="354"/>
        <v>0</v>
      </c>
      <c r="AE1077">
        <f>SUM($AD$4:AD1077)</f>
        <v>1</v>
      </c>
      <c r="AF1077" s="103" t="str">
        <f>IFERROR(VLOOKUP(AN1077,Home!$C$8:$E$207,3,FALSE),"")</f>
        <v/>
      </c>
      <c r="AG1077" s="103" t="str">
        <f>IFERROR(VLOOKUP(AN1077,Home!$C$8:$E$207,2,FALSE),"")</f>
        <v/>
      </c>
      <c r="AH1077" s="104" t="str">
        <f>IF(VLOOKUP(AE1077,Home!$C$8:$I$207,6,FALSE)="","",VLOOKUP(AE1077,Home!$C$8:$I$207,6,FALSE))</f>
        <v/>
      </c>
      <c r="AI1077" s="104" t="e">
        <f t="shared" si="362"/>
        <v>#VALUE!</v>
      </c>
      <c r="AJ1077" s="105" t="e">
        <f t="shared" si="355"/>
        <v>#VALUE!</v>
      </c>
      <c r="AK1077" s="103" t="e">
        <f t="shared" si="348"/>
        <v>#VALUE!</v>
      </c>
      <c r="AL1077" s="103" t="e">
        <f t="shared" si="356"/>
        <v>#VALUE!</v>
      </c>
      <c r="AN1077" t="str">
        <f>IF(OR(VLOOKUP(AE1077,Home!$C$8:$I$207,6,FALSE)="",VLOOKUP(AE1077,Home!$C$8:$I$207,7,FALSE)=""),"FEJL",Baggrundsark!AE1077)</f>
        <v>FEJL</v>
      </c>
      <c r="AO1077">
        <f>IF(VLOOKUP(AE1077,Home!$C$8:$N$207,12,FALSE)="Timelønnet",1,0)</f>
        <v>0</v>
      </c>
      <c r="AP1077">
        <f>SUM($AO$4:AO1077)*AO1077</f>
        <v>0</v>
      </c>
      <c r="AQ1077">
        <f t="shared" si="363"/>
        <v>1</v>
      </c>
      <c r="AR1077" t="str">
        <f t="shared" si="363"/>
        <v/>
      </c>
      <c r="AS1077" t="e">
        <f t="shared" si="357"/>
        <v>#VALUE!</v>
      </c>
      <c r="AT1077" s="45" t="e">
        <f t="shared" si="364"/>
        <v>#VALUE!</v>
      </c>
      <c r="AU1077">
        <f>VLOOKUP(AQ1077,Home!$C$8:$J$207,8,FALSE)</f>
        <v>0</v>
      </c>
    </row>
    <row r="1078" spans="1:47" x14ac:dyDescent="0.25">
      <c r="A1078" s="6">
        <f t="shared" si="349"/>
        <v>0</v>
      </c>
      <c r="B1078" s="6">
        <f t="shared" si="358"/>
        <v>0</v>
      </c>
      <c r="C1078" s="6" t="str">
        <f t="shared" si="350"/>
        <v/>
      </c>
      <c r="D1078" s="7">
        <f t="shared" si="351"/>
        <v>0</v>
      </c>
      <c r="E1078" s="7">
        <f t="shared" si="359"/>
        <v>0</v>
      </c>
      <c r="F1078" s="7" t="str">
        <f t="shared" si="352"/>
        <v/>
      </c>
      <c r="G1078" s="6">
        <f t="shared" si="353"/>
        <v>0</v>
      </c>
      <c r="H1078" s="6">
        <f t="shared" si="360"/>
        <v>0</v>
      </c>
      <c r="I1078" s="6" t="str">
        <f t="shared" si="361"/>
        <v/>
      </c>
      <c r="J1078" s="11">
        <v>1075</v>
      </c>
      <c r="K1078" s="11">
        <f>IF(IFERROR(VLOOKUP(J1078,Home!$A$8:$B$1048576,1,FALSE),0)=0,0,1)</f>
        <v>0</v>
      </c>
      <c r="L1078" s="129" t="e">
        <f>IF(VLOOKUP(O1078,Home!$C$8:$R$207,6,FALSE)="","",VLOOKUP(O1078,Home!$C$8:$R$207,6,FALSE))</f>
        <v>#N/A</v>
      </c>
      <c r="M1078" s="129" t="e">
        <f t="shared" si="346"/>
        <v>#N/A</v>
      </c>
      <c r="N1078" s="11">
        <f>SUM($K$4:K1078)</f>
        <v>200</v>
      </c>
      <c r="O1078" s="11" t="str">
        <f>IF(P1078="","",IF(IFERROR(VLOOKUP(N1078,Home!$C$8:$R$1048576,1,FALSE),"")=0,"",IFERROR(VLOOKUP(N1078,Home!$C$8:$R$1048576,1,FALSE),"")))</f>
        <v/>
      </c>
      <c r="P1078" s="11" t="str">
        <f>IF(IFERROR(VLOOKUP(W1078,Home!$C$8:$R$1048576,3,FALSE),"")=0,"",IFERROR(VLOOKUP(W1078,Home!$C$8:$R$1048576,3,FALSE),""))</f>
        <v/>
      </c>
      <c r="Q1078" s="11" t="str">
        <f t="shared" si="345"/>
        <v/>
      </c>
      <c r="R1078" s="130" t="e">
        <f>VLOOKUP(Q1078,'Baggrund til lister'!$G$4:$H$15,2,FALSE)</f>
        <v>#N/A</v>
      </c>
      <c r="S1078" s="11" t="str">
        <f t="shared" si="347"/>
        <v/>
      </c>
      <c r="T1078" s="11" t="str">
        <f>IF(IFERROR(VLOOKUP(N1078,Home!$C$8:$R$1048576,11,FALSE),"")=0,"",IFERROR(VLOOKUP(N1078,Home!$C$8:$R$1048576,11,FALSE),""))</f>
        <v/>
      </c>
      <c r="U1078" s="11" t="str">
        <f>IF(IFERROR(VLOOKUP(O1078,Home!$C$8:$R$1048576,12,FALSE),"")=0,"",IFERROR(VLOOKUP(O1078,Home!$C$8:$R$1048576,12,FALSE),""))</f>
        <v/>
      </c>
      <c r="V1078" s="11" t="str">
        <f>IF(IFERROR(VLOOKUP(O1078,Home!$C$8:$R$1048576,8,FALSE),"")=0,"",IFERROR(VLOOKUP(O1078,Home!$C$8:$R$1048576,8,FALSE),""))</f>
        <v/>
      </c>
      <c r="W1078" s="11" t="str">
        <f>IF(OR(VLOOKUP(N1078,Home!$C$7:$I$207,6,FALSE)="",VLOOKUP(N1078,Home!$C$7:$I$207,7,FALSE)=""),"FEJL",SUM(Baggrundsark!$K$4:K1078))</f>
        <v>FEJL</v>
      </c>
      <c r="Y1078">
        <v>1075</v>
      </c>
      <c r="Z1078" s="1"/>
      <c r="AC1078" s="44"/>
      <c r="AD1078">
        <f t="shared" si="354"/>
        <v>0</v>
      </c>
      <c r="AE1078">
        <f>SUM($AD$4:AD1078)</f>
        <v>1</v>
      </c>
      <c r="AF1078" s="103" t="str">
        <f>IFERROR(VLOOKUP(AN1078,Home!$C$8:$E$207,3,FALSE),"")</f>
        <v/>
      </c>
      <c r="AG1078" s="103" t="str">
        <f>IFERROR(VLOOKUP(AN1078,Home!$C$8:$E$207,2,FALSE),"")</f>
        <v/>
      </c>
      <c r="AH1078" s="104" t="str">
        <f>IF(VLOOKUP(AE1078,Home!$C$8:$I$207,6,FALSE)="","",VLOOKUP(AE1078,Home!$C$8:$I$207,6,FALSE))</f>
        <v/>
      </c>
      <c r="AI1078" s="104" t="e">
        <f t="shared" si="362"/>
        <v>#VALUE!</v>
      </c>
      <c r="AJ1078" s="105" t="e">
        <f t="shared" si="355"/>
        <v>#VALUE!</v>
      </c>
      <c r="AK1078" s="103" t="e">
        <f t="shared" si="348"/>
        <v>#VALUE!</v>
      </c>
      <c r="AL1078" s="103" t="e">
        <f t="shared" si="356"/>
        <v>#VALUE!</v>
      </c>
      <c r="AN1078" t="str">
        <f>IF(OR(VLOOKUP(AE1078,Home!$C$8:$I$207,6,FALSE)="",VLOOKUP(AE1078,Home!$C$8:$I$207,7,FALSE)=""),"FEJL",Baggrundsark!AE1078)</f>
        <v>FEJL</v>
      </c>
      <c r="AO1078">
        <f>IF(VLOOKUP(AE1078,Home!$C$8:$N$207,12,FALSE)="Timelønnet",1,0)</f>
        <v>0</v>
      </c>
      <c r="AP1078">
        <f>SUM($AO$4:AO1078)*AO1078</f>
        <v>0</v>
      </c>
      <c r="AQ1078">
        <f t="shared" si="363"/>
        <v>1</v>
      </c>
      <c r="AR1078" t="str">
        <f t="shared" si="363"/>
        <v/>
      </c>
      <c r="AS1078" t="e">
        <f t="shared" si="357"/>
        <v>#VALUE!</v>
      </c>
      <c r="AT1078" s="45" t="e">
        <f t="shared" si="364"/>
        <v>#VALUE!</v>
      </c>
      <c r="AU1078">
        <f>VLOOKUP(AQ1078,Home!$C$8:$J$207,8,FALSE)</f>
        <v>0</v>
      </c>
    </row>
    <row r="1079" spans="1:47" x14ac:dyDescent="0.25">
      <c r="A1079" s="6">
        <f t="shared" si="349"/>
        <v>0</v>
      </c>
      <c r="B1079" s="6">
        <f t="shared" si="358"/>
        <v>0</v>
      </c>
      <c r="C1079" s="6" t="str">
        <f t="shared" si="350"/>
        <v/>
      </c>
      <c r="D1079" s="7">
        <f t="shared" si="351"/>
        <v>0</v>
      </c>
      <c r="E1079" s="7">
        <f t="shared" si="359"/>
        <v>0</v>
      </c>
      <c r="F1079" s="7" t="str">
        <f t="shared" si="352"/>
        <v/>
      </c>
      <c r="G1079" s="6">
        <f t="shared" si="353"/>
        <v>0</v>
      </c>
      <c r="H1079" s="6">
        <f t="shared" si="360"/>
        <v>0</v>
      </c>
      <c r="I1079" s="6" t="str">
        <f t="shared" si="361"/>
        <v/>
      </c>
      <c r="J1079" s="11">
        <v>1076</v>
      </c>
      <c r="K1079" s="11">
        <f>IF(IFERROR(VLOOKUP(J1079,Home!$A$8:$B$1048576,1,FALSE),0)=0,0,1)</f>
        <v>0</v>
      </c>
      <c r="L1079" s="129" t="e">
        <f>IF(VLOOKUP(O1079,Home!$C$8:$R$207,6,FALSE)="","",VLOOKUP(O1079,Home!$C$8:$R$207,6,FALSE))</f>
        <v>#N/A</v>
      </c>
      <c r="M1079" s="129" t="e">
        <f t="shared" si="346"/>
        <v>#N/A</v>
      </c>
      <c r="N1079" s="11">
        <f>SUM($K$4:K1079)</f>
        <v>200</v>
      </c>
      <c r="O1079" s="11" t="str">
        <f>IF(P1079="","",IF(IFERROR(VLOOKUP(N1079,Home!$C$8:$R$1048576,1,FALSE),"")=0,"",IFERROR(VLOOKUP(N1079,Home!$C$8:$R$1048576,1,FALSE),"")))</f>
        <v/>
      </c>
      <c r="P1079" s="11" t="str">
        <f>IF(IFERROR(VLOOKUP(W1079,Home!$C$8:$R$1048576,3,FALSE),"")=0,"",IFERROR(VLOOKUP(W1079,Home!$C$8:$R$1048576,3,FALSE),""))</f>
        <v/>
      </c>
      <c r="Q1079" s="11" t="str">
        <f t="shared" si="345"/>
        <v/>
      </c>
      <c r="R1079" s="130" t="e">
        <f>VLOOKUP(Q1079,'Baggrund til lister'!$G$4:$H$15,2,FALSE)</f>
        <v>#N/A</v>
      </c>
      <c r="S1079" s="11" t="str">
        <f t="shared" si="347"/>
        <v/>
      </c>
      <c r="T1079" s="11" t="str">
        <f>IF(IFERROR(VLOOKUP(N1079,Home!$C$8:$R$1048576,11,FALSE),"")=0,"",IFERROR(VLOOKUP(N1079,Home!$C$8:$R$1048576,11,FALSE),""))</f>
        <v/>
      </c>
      <c r="U1079" s="11" t="str">
        <f>IF(IFERROR(VLOOKUP(O1079,Home!$C$8:$R$1048576,12,FALSE),"")=0,"",IFERROR(VLOOKUP(O1079,Home!$C$8:$R$1048576,12,FALSE),""))</f>
        <v/>
      </c>
      <c r="V1079" s="11" t="str">
        <f>IF(IFERROR(VLOOKUP(O1079,Home!$C$8:$R$1048576,8,FALSE),"")=0,"",IFERROR(VLOOKUP(O1079,Home!$C$8:$R$1048576,8,FALSE),""))</f>
        <v/>
      </c>
      <c r="W1079" s="11" t="str">
        <f>IF(OR(VLOOKUP(N1079,Home!$C$7:$I$207,6,FALSE)="",VLOOKUP(N1079,Home!$C$7:$I$207,7,FALSE)=""),"FEJL",SUM(Baggrundsark!$K$4:K1079))</f>
        <v>FEJL</v>
      </c>
      <c r="Y1079">
        <v>1076</v>
      </c>
      <c r="Z1079" s="1"/>
      <c r="AC1079" s="44"/>
      <c r="AD1079">
        <f t="shared" si="354"/>
        <v>0</v>
      </c>
      <c r="AE1079">
        <f>SUM($AD$4:AD1079)</f>
        <v>1</v>
      </c>
      <c r="AF1079" s="103" t="str">
        <f>IFERROR(VLOOKUP(AN1079,Home!$C$8:$E$207,3,FALSE),"")</f>
        <v/>
      </c>
      <c r="AG1079" s="103" t="str">
        <f>IFERROR(VLOOKUP(AN1079,Home!$C$8:$E$207,2,FALSE),"")</f>
        <v/>
      </c>
      <c r="AH1079" s="104" t="str">
        <f>IF(VLOOKUP(AE1079,Home!$C$8:$I$207,6,FALSE)="","",VLOOKUP(AE1079,Home!$C$8:$I$207,6,FALSE))</f>
        <v/>
      </c>
      <c r="AI1079" s="104" t="e">
        <f t="shared" si="362"/>
        <v>#VALUE!</v>
      </c>
      <c r="AJ1079" s="105" t="e">
        <f t="shared" si="355"/>
        <v>#VALUE!</v>
      </c>
      <c r="AK1079" s="103" t="e">
        <f t="shared" si="348"/>
        <v>#VALUE!</v>
      </c>
      <c r="AL1079" s="103" t="e">
        <f t="shared" si="356"/>
        <v>#VALUE!</v>
      </c>
      <c r="AN1079" t="str">
        <f>IF(OR(VLOOKUP(AE1079,Home!$C$8:$I$207,6,FALSE)="",VLOOKUP(AE1079,Home!$C$8:$I$207,7,FALSE)=""),"FEJL",Baggrundsark!AE1079)</f>
        <v>FEJL</v>
      </c>
      <c r="AO1079">
        <f>IF(VLOOKUP(AE1079,Home!$C$8:$N$207,12,FALSE)="Timelønnet",1,0)</f>
        <v>0</v>
      </c>
      <c r="AP1079">
        <f>SUM($AO$4:AO1079)*AO1079</f>
        <v>0</v>
      </c>
      <c r="AQ1079">
        <f t="shared" si="363"/>
        <v>1</v>
      </c>
      <c r="AR1079" t="str">
        <f t="shared" si="363"/>
        <v/>
      </c>
      <c r="AS1079" t="e">
        <f t="shared" si="357"/>
        <v>#VALUE!</v>
      </c>
      <c r="AT1079" s="45" t="e">
        <f t="shared" si="364"/>
        <v>#VALUE!</v>
      </c>
      <c r="AU1079">
        <f>VLOOKUP(AQ1079,Home!$C$8:$J$207,8,FALSE)</f>
        <v>0</v>
      </c>
    </row>
    <row r="1080" spans="1:47" x14ac:dyDescent="0.25">
      <c r="A1080" s="6">
        <f t="shared" si="349"/>
        <v>0</v>
      </c>
      <c r="B1080" s="6">
        <f t="shared" si="358"/>
        <v>0</v>
      </c>
      <c r="C1080" s="6" t="str">
        <f t="shared" si="350"/>
        <v/>
      </c>
      <c r="D1080" s="7">
        <f t="shared" si="351"/>
        <v>0</v>
      </c>
      <c r="E1080" s="7">
        <f t="shared" si="359"/>
        <v>0</v>
      </c>
      <c r="F1080" s="7" t="str">
        <f t="shared" si="352"/>
        <v/>
      </c>
      <c r="G1080" s="6">
        <f t="shared" si="353"/>
        <v>0</v>
      </c>
      <c r="H1080" s="6">
        <f t="shared" si="360"/>
        <v>0</v>
      </c>
      <c r="I1080" s="6" t="str">
        <f t="shared" si="361"/>
        <v/>
      </c>
      <c r="J1080" s="11">
        <v>1077</v>
      </c>
      <c r="K1080" s="11">
        <f>IF(IFERROR(VLOOKUP(J1080,Home!$A$8:$B$1048576,1,FALSE),0)=0,0,1)</f>
        <v>0</v>
      </c>
      <c r="L1080" s="129" t="e">
        <f>IF(VLOOKUP(O1080,Home!$C$8:$R$207,6,FALSE)="","",VLOOKUP(O1080,Home!$C$8:$R$207,6,FALSE))</f>
        <v>#N/A</v>
      </c>
      <c r="M1080" s="129" t="e">
        <f t="shared" si="346"/>
        <v>#N/A</v>
      </c>
      <c r="N1080" s="11">
        <f>SUM($K$4:K1080)</f>
        <v>200</v>
      </c>
      <c r="O1080" s="11" t="str">
        <f>IF(P1080="","",IF(IFERROR(VLOOKUP(N1080,Home!$C$8:$R$1048576,1,FALSE),"")=0,"",IFERROR(VLOOKUP(N1080,Home!$C$8:$R$1048576,1,FALSE),"")))</f>
        <v/>
      </c>
      <c r="P1080" s="11" t="str">
        <f>IF(IFERROR(VLOOKUP(W1080,Home!$C$8:$R$1048576,3,FALSE),"")=0,"",IFERROR(VLOOKUP(W1080,Home!$C$8:$R$1048576,3,FALSE),""))</f>
        <v/>
      </c>
      <c r="Q1080" s="11" t="str">
        <f t="shared" si="345"/>
        <v/>
      </c>
      <c r="R1080" s="130" t="e">
        <f>VLOOKUP(Q1080,'Baggrund til lister'!$G$4:$H$15,2,FALSE)</f>
        <v>#N/A</v>
      </c>
      <c r="S1080" s="11" t="str">
        <f t="shared" si="347"/>
        <v/>
      </c>
      <c r="T1080" s="11" t="str">
        <f>IF(IFERROR(VLOOKUP(N1080,Home!$C$8:$R$1048576,11,FALSE),"")=0,"",IFERROR(VLOOKUP(N1080,Home!$C$8:$R$1048576,11,FALSE),""))</f>
        <v/>
      </c>
      <c r="U1080" s="11" t="str">
        <f>IF(IFERROR(VLOOKUP(O1080,Home!$C$8:$R$1048576,12,FALSE),"")=0,"",IFERROR(VLOOKUP(O1080,Home!$C$8:$R$1048576,12,FALSE),""))</f>
        <v/>
      </c>
      <c r="V1080" s="11" t="str">
        <f>IF(IFERROR(VLOOKUP(O1080,Home!$C$8:$R$1048576,8,FALSE),"")=0,"",IFERROR(VLOOKUP(O1080,Home!$C$8:$R$1048576,8,FALSE),""))</f>
        <v/>
      </c>
      <c r="W1080" s="11" t="str">
        <f>IF(OR(VLOOKUP(N1080,Home!$C$7:$I$207,6,FALSE)="",VLOOKUP(N1080,Home!$C$7:$I$207,7,FALSE)=""),"FEJL",SUM(Baggrundsark!$K$4:K1080))</f>
        <v>FEJL</v>
      </c>
      <c r="Y1080">
        <v>1077</v>
      </c>
      <c r="Z1080" s="1"/>
      <c r="AC1080" s="44"/>
      <c r="AD1080">
        <f t="shared" si="354"/>
        <v>0</v>
      </c>
      <c r="AE1080">
        <f>SUM($AD$4:AD1080)</f>
        <v>1</v>
      </c>
      <c r="AF1080" s="103" t="str">
        <f>IFERROR(VLOOKUP(AN1080,Home!$C$8:$E$207,3,FALSE),"")</f>
        <v/>
      </c>
      <c r="AG1080" s="103" t="str">
        <f>IFERROR(VLOOKUP(AN1080,Home!$C$8:$E$207,2,FALSE),"")</f>
        <v/>
      </c>
      <c r="AH1080" s="104" t="str">
        <f>IF(VLOOKUP(AE1080,Home!$C$8:$I$207,6,FALSE)="","",VLOOKUP(AE1080,Home!$C$8:$I$207,6,FALSE))</f>
        <v/>
      </c>
      <c r="AI1080" s="104" t="e">
        <f t="shared" si="362"/>
        <v>#VALUE!</v>
      </c>
      <c r="AJ1080" s="105" t="e">
        <f t="shared" si="355"/>
        <v>#VALUE!</v>
      </c>
      <c r="AK1080" s="103" t="e">
        <f t="shared" si="348"/>
        <v>#VALUE!</v>
      </c>
      <c r="AL1080" s="103" t="e">
        <f t="shared" si="356"/>
        <v>#VALUE!</v>
      </c>
      <c r="AN1080" t="str">
        <f>IF(OR(VLOOKUP(AE1080,Home!$C$8:$I$207,6,FALSE)="",VLOOKUP(AE1080,Home!$C$8:$I$207,7,FALSE)=""),"FEJL",Baggrundsark!AE1080)</f>
        <v>FEJL</v>
      </c>
      <c r="AO1080">
        <f>IF(VLOOKUP(AE1080,Home!$C$8:$N$207,12,FALSE)="Timelønnet",1,0)</f>
        <v>0</v>
      </c>
      <c r="AP1080">
        <f>SUM($AO$4:AO1080)*AO1080</f>
        <v>0</v>
      </c>
      <c r="AQ1080">
        <f t="shared" si="363"/>
        <v>1</v>
      </c>
      <c r="AR1080" t="str">
        <f t="shared" si="363"/>
        <v/>
      </c>
      <c r="AS1080" t="e">
        <f t="shared" si="357"/>
        <v>#VALUE!</v>
      </c>
      <c r="AT1080" s="45" t="e">
        <f t="shared" si="364"/>
        <v>#VALUE!</v>
      </c>
      <c r="AU1080">
        <f>VLOOKUP(AQ1080,Home!$C$8:$J$207,8,FALSE)</f>
        <v>0</v>
      </c>
    </row>
    <row r="1081" spans="1:47" x14ac:dyDescent="0.25">
      <c r="A1081" s="6">
        <f t="shared" si="349"/>
        <v>0</v>
      </c>
      <c r="B1081" s="6">
        <f t="shared" si="358"/>
        <v>0</v>
      </c>
      <c r="C1081" s="6" t="str">
        <f t="shared" si="350"/>
        <v/>
      </c>
      <c r="D1081" s="7">
        <f t="shared" si="351"/>
        <v>0</v>
      </c>
      <c r="E1081" s="7">
        <f t="shared" si="359"/>
        <v>0</v>
      </c>
      <c r="F1081" s="7" t="str">
        <f t="shared" si="352"/>
        <v/>
      </c>
      <c r="G1081" s="6">
        <f t="shared" si="353"/>
        <v>0</v>
      </c>
      <c r="H1081" s="6">
        <f t="shared" si="360"/>
        <v>0</v>
      </c>
      <c r="I1081" s="6" t="str">
        <f t="shared" si="361"/>
        <v/>
      </c>
      <c r="J1081" s="11">
        <v>1078</v>
      </c>
      <c r="K1081" s="11">
        <f>IF(IFERROR(VLOOKUP(J1081,Home!$A$8:$B$1048576,1,FALSE),0)=0,0,1)</f>
        <v>0</v>
      </c>
      <c r="L1081" s="129" t="e">
        <f>IF(VLOOKUP(O1081,Home!$C$8:$R$207,6,FALSE)="","",VLOOKUP(O1081,Home!$C$8:$R$207,6,FALSE))</f>
        <v>#N/A</v>
      </c>
      <c r="M1081" s="129" t="e">
        <f t="shared" si="346"/>
        <v>#N/A</v>
      </c>
      <c r="N1081" s="11">
        <f>SUM($K$4:K1081)</f>
        <v>200</v>
      </c>
      <c r="O1081" s="11" t="str">
        <f>IF(P1081="","",IF(IFERROR(VLOOKUP(N1081,Home!$C$8:$R$1048576,1,FALSE),"")=0,"",IFERROR(VLOOKUP(N1081,Home!$C$8:$R$1048576,1,FALSE),"")))</f>
        <v/>
      </c>
      <c r="P1081" s="11" t="str">
        <f>IF(IFERROR(VLOOKUP(W1081,Home!$C$8:$R$1048576,3,FALSE),"")=0,"",IFERROR(VLOOKUP(W1081,Home!$C$8:$R$1048576,3,FALSE),""))</f>
        <v/>
      </c>
      <c r="Q1081" s="11" t="str">
        <f t="shared" ref="Q1081:Q1144" si="365">IFERROR(MONTH(M1081),"")</f>
        <v/>
      </c>
      <c r="R1081" s="130" t="e">
        <f>VLOOKUP(Q1081,'Baggrund til lister'!$G$4:$H$15,2,FALSE)</f>
        <v>#N/A</v>
      </c>
      <c r="S1081" s="11" t="str">
        <f t="shared" si="347"/>
        <v/>
      </c>
      <c r="T1081" s="11" t="str">
        <f>IF(IFERROR(VLOOKUP(N1081,Home!$C$8:$R$1048576,11,FALSE),"")=0,"",IFERROR(VLOOKUP(N1081,Home!$C$8:$R$1048576,11,FALSE),""))</f>
        <v/>
      </c>
      <c r="U1081" s="11" t="str">
        <f>IF(IFERROR(VLOOKUP(O1081,Home!$C$8:$R$1048576,12,FALSE),"")=0,"",IFERROR(VLOOKUP(O1081,Home!$C$8:$R$1048576,12,FALSE),""))</f>
        <v/>
      </c>
      <c r="V1081" s="11" t="str">
        <f>IF(IFERROR(VLOOKUP(O1081,Home!$C$8:$R$1048576,8,FALSE),"")=0,"",IFERROR(VLOOKUP(O1081,Home!$C$8:$R$1048576,8,FALSE),""))</f>
        <v/>
      </c>
      <c r="W1081" s="11" t="str">
        <f>IF(OR(VLOOKUP(N1081,Home!$C$7:$I$207,6,FALSE)="",VLOOKUP(N1081,Home!$C$7:$I$207,7,FALSE)=""),"FEJL",SUM(Baggrundsark!$K$4:K1081))</f>
        <v>FEJL</v>
      </c>
      <c r="Y1081">
        <v>1078</v>
      </c>
      <c r="Z1081" s="1"/>
      <c r="AC1081" s="44"/>
      <c r="AD1081">
        <f t="shared" si="354"/>
        <v>0</v>
      </c>
      <c r="AE1081">
        <f>SUM($AD$4:AD1081)</f>
        <v>1</v>
      </c>
      <c r="AF1081" s="103" t="str">
        <f>IFERROR(VLOOKUP(AN1081,Home!$C$8:$E$207,3,FALSE),"")</f>
        <v/>
      </c>
      <c r="AG1081" s="103" t="str">
        <f>IFERROR(VLOOKUP(AN1081,Home!$C$8:$E$207,2,FALSE),"")</f>
        <v/>
      </c>
      <c r="AH1081" s="104" t="str">
        <f>IF(VLOOKUP(AE1081,Home!$C$8:$I$207,6,FALSE)="","",VLOOKUP(AE1081,Home!$C$8:$I$207,6,FALSE))</f>
        <v/>
      </c>
      <c r="AI1081" s="104" t="e">
        <f t="shared" si="362"/>
        <v>#VALUE!</v>
      </c>
      <c r="AJ1081" s="105" t="e">
        <f t="shared" si="355"/>
        <v>#VALUE!</v>
      </c>
      <c r="AK1081" s="103" t="e">
        <f t="shared" si="348"/>
        <v>#VALUE!</v>
      </c>
      <c r="AL1081" s="103" t="e">
        <f t="shared" si="356"/>
        <v>#VALUE!</v>
      </c>
      <c r="AN1081" t="str">
        <f>IF(OR(VLOOKUP(AE1081,Home!$C$8:$I$207,6,FALSE)="",VLOOKUP(AE1081,Home!$C$8:$I$207,7,FALSE)=""),"FEJL",Baggrundsark!AE1081)</f>
        <v>FEJL</v>
      </c>
      <c r="AO1081">
        <f>IF(VLOOKUP(AE1081,Home!$C$8:$N$207,12,FALSE)="Timelønnet",1,0)</f>
        <v>0</v>
      </c>
      <c r="AP1081">
        <f>SUM($AO$4:AO1081)*AO1081</f>
        <v>0</v>
      </c>
      <c r="AQ1081">
        <f t="shared" si="363"/>
        <v>1</v>
      </c>
      <c r="AR1081" t="str">
        <f t="shared" si="363"/>
        <v/>
      </c>
      <c r="AS1081" t="e">
        <f t="shared" si="357"/>
        <v>#VALUE!</v>
      </c>
      <c r="AT1081" s="45" t="e">
        <f t="shared" si="364"/>
        <v>#VALUE!</v>
      </c>
      <c r="AU1081">
        <f>VLOOKUP(AQ1081,Home!$C$8:$J$207,8,FALSE)</f>
        <v>0</v>
      </c>
    </row>
    <row r="1082" spans="1:47" x14ac:dyDescent="0.25">
      <c r="A1082" s="6">
        <f t="shared" si="349"/>
        <v>0</v>
      </c>
      <c r="B1082" s="6">
        <f t="shared" si="358"/>
        <v>0</v>
      </c>
      <c r="C1082" s="6" t="str">
        <f t="shared" si="350"/>
        <v/>
      </c>
      <c r="D1082" s="7">
        <f t="shared" si="351"/>
        <v>0</v>
      </c>
      <c r="E1082" s="7">
        <f t="shared" si="359"/>
        <v>0</v>
      </c>
      <c r="F1082" s="7" t="str">
        <f t="shared" si="352"/>
        <v/>
      </c>
      <c r="G1082" s="6">
        <f t="shared" si="353"/>
        <v>0</v>
      </c>
      <c r="H1082" s="6">
        <f t="shared" si="360"/>
        <v>0</v>
      </c>
      <c r="I1082" s="6" t="str">
        <f t="shared" si="361"/>
        <v/>
      </c>
      <c r="J1082" s="11">
        <v>1079</v>
      </c>
      <c r="K1082" s="11">
        <f>IF(IFERROR(VLOOKUP(J1082,Home!$A$8:$B$1048576,1,FALSE),0)=0,0,1)</f>
        <v>0</v>
      </c>
      <c r="L1082" s="129" t="e">
        <f>IF(VLOOKUP(O1082,Home!$C$8:$R$207,6,FALSE)="","",VLOOKUP(O1082,Home!$C$8:$R$207,6,FALSE))</f>
        <v>#N/A</v>
      </c>
      <c r="M1082" s="129" t="e">
        <f t="shared" si="346"/>
        <v>#N/A</v>
      </c>
      <c r="N1082" s="11">
        <f>SUM($K$4:K1082)</f>
        <v>200</v>
      </c>
      <c r="O1082" s="11" t="str">
        <f>IF(P1082="","",IF(IFERROR(VLOOKUP(N1082,Home!$C$8:$R$1048576,1,FALSE),"")=0,"",IFERROR(VLOOKUP(N1082,Home!$C$8:$R$1048576,1,FALSE),"")))</f>
        <v/>
      </c>
      <c r="P1082" s="11" t="str">
        <f>IF(IFERROR(VLOOKUP(W1082,Home!$C$8:$R$1048576,3,FALSE),"")=0,"",IFERROR(VLOOKUP(W1082,Home!$C$8:$R$1048576,3,FALSE),""))</f>
        <v/>
      </c>
      <c r="Q1082" s="11" t="str">
        <f t="shared" si="365"/>
        <v/>
      </c>
      <c r="R1082" s="130" t="e">
        <f>VLOOKUP(Q1082,'Baggrund til lister'!$G$4:$H$15,2,FALSE)</f>
        <v>#N/A</v>
      </c>
      <c r="S1082" s="11" t="str">
        <f t="shared" si="347"/>
        <v/>
      </c>
      <c r="T1082" s="11" t="str">
        <f>IF(IFERROR(VLOOKUP(N1082,Home!$C$8:$R$1048576,11,FALSE),"")=0,"",IFERROR(VLOOKUP(N1082,Home!$C$8:$R$1048576,11,FALSE),""))</f>
        <v/>
      </c>
      <c r="U1082" s="11" t="str">
        <f>IF(IFERROR(VLOOKUP(O1082,Home!$C$8:$R$1048576,12,FALSE),"")=0,"",IFERROR(VLOOKUP(O1082,Home!$C$8:$R$1048576,12,FALSE),""))</f>
        <v/>
      </c>
      <c r="V1082" s="11" t="str">
        <f>IF(IFERROR(VLOOKUP(O1082,Home!$C$8:$R$1048576,8,FALSE),"")=0,"",IFERROR(VLOOKUP(O1082,Home!$C$8:$R$1048576,8,FALSE),""))</f>
        <v/>
      </c>
      <c r="W1082" s="11" t="str">
        <f>IF(OR(VLOOKUP(N1082,Home!$C$7:$I$207,6,FALSE)="",VLOOKUP(N1082,Home!$C$7:$I$207,7,FALSE)=""),"FEJL",SUM(Baggrundsark!$K$4:K1082))</f>
        <v>FEJL</v>
      </c>
      <c r="Y1082">
        <v>1079</v>
      </c>
      <c r="Z1082" s="1"/>
      <c r="AC1082" s="44"/>
      <c r="AD1082">
        <f t="shared" si="354"/>
        <v>0</v>
      </c>
      <c r="AE1082">
        <f>SUM($AD$4:AD1082)</f>
        <v>1</v>
      </c>
      <c r="AF1082" s="103" t="str">
        <f>IFERROR(VLOOKUP(AN1082,Home!$C$8:$E$207,3,FALSE),"")</f>
        <v/>
      </c>
      <c r="AG1082" s="103" t="str">
        <f>IFERROR(VLOOKUP(AN1082,Home!$C$8:$E$207,2,FALSE),"")</f>
        <v/>
      </c>
      <c r="AH1082" s="104" t="str">
        <f>IF(VLOOKUP(AE1082,Home!$C$8:$I$207,6,FALSE)="","",VLOOKUP(AE1082,Home!$C$8:$I$207,6,FALSE))</f>
        <v/>
      </c>
      <c r="AI1082" s="104" t="e">
        <f t="shared" si="362"/>
        <v>#VALUE!</v>
      </c>
      <c r="AJ1082" s="105" t="e">
        <f t="shared" si="355"/>
        <v>#VALUE!</v>
      </c>
      <c r="AK1082" s="103" t="e">
        <f t="shared" si="348"/>
        <v>#VALUE!</v>
      </c>
      <c r="AL1082" s="103" t="e">
        <f t="shared" si="356"/>
        <v>#VALUE!</v>
      </c>
      <c r="AN1082" t="str">
        <f>IF(OR(VLOOKUP(AE1082,Home!$C$8:$I$207,6,FALSE)="",VLOOKUP(AE1082,Home!$C$8:$I$207,7,FALSE)=""),"FEJL",Baggrundsark!AE1082)</f>
        <v>FEJL</v>
      </c>
      <c r="AO1082">
        <f>IF(VLOOKUP(AE1082,Home!$C$8:$N$207,12,FALSE)="Timelønnet",1,0)</f>
        <v>0</v>
      </c>
      <c r="AP1082">
        <f>SUM($AO$4:AO1082)*AO1082</f>
        <v>0</v>
      </c>
      <c r="AQ1082">
        <f t="shared" si="363"/>
        <v>1</v>
      </c>
      <c r="AR1082" t="str">
        <f t="shared" si="363"/>
        <v/>
      </c>
      <c r="AS1082" t="e">
        <f t="shared" si="357"/>
        <v>#VALUE!</v>
      </c>
      <c r="AT1082" s="45" t="e">
        <f t="shared" si="364"/>
        <v>#VALUE!</v>
      </c>
      <c r="AU1082">
        <f>VLOOKUP(AQ1082,Home!$C$8:$J$207,8,FALSE)</f>
        <v>0</v>
      </c>
    </row>
    <row r="1083" spans="1:47" x14ac:dyDescent="0.25">
      <c r="A1083" s="6">
        <f t="shared" si="349"/>
        <v>0</v>
      </c>
      <c r="B1083" s="6">
        <f t="shared" si="358"/>
        <v>0</v>
      </c>
      <c r="C1083" s="6" t="str">
        <f t="shared" si="350"/>
        <v/>
      </c>
      <c r="D1083" s="7">
        <f t="shared" si="351"/>
        <v>0</v>
      </c>
      <c r="E1083" s="7">
        <f t="shared" si="359"/>
        <v>0</v>
      </c>
      <c r="F1083" s="7" t="str">
        <f t="shared" si="352"/>
        <v/>
      </c>
      <c r="G1083" s="6">
        <f t="shared" si="353"/>
        <v>0</v>
      </c>
      <c r="H1083" s="6">
        <f t="shared" si="360"/>
        <v>0</v>
      </c>
      <c r="I1083" s="6" t="str">
        <f t="shared" si="361"/>
        <v/>
      </c>
      <c r="J1083" s="11">
        <v>1080</v>
      </c>
      <c r="K1083" s="11">
        <f>IF(IFERROR(VLOOKUP(J1083,Home!$A$8:$B$1048576,1,FALSE),0)=0,0,1)</f>
        <v>0</v>
      </c>
      <c r="L1083" s="129" t="e">
        <f>IF(VLOOKUP(O1083,Home!$C$8:$R$207,6,FALSE)="","",VLOOKUP(O1083,Home!$C$8:$R$207,6,FALSE))</f>
        <v>#N/A</v>
      </c>
      <c r="M1083" s="129" t="e">
        <f t="shared" si="346"/>
        <v>#N/A</v>
      </c>
      <c r="N1083" s="11">
        <f>SUM($K$4:K1083)</f>
        <v>200</v>
      </c>
      <c r="O1083" s="11" t="str">
        <f>IF(P1083="","",IF(IFERROR(VLOOKUP(N1083,Home!$C$8:$R$1048576,1,FALSE),"")=0,"",IFERROR(VLOOKUP(N1083,Home!$C$8:$R$1048576,1,FALSE),"")))</f>
        <v/>
      </c>
      <c r="P1083" s="11" t="str">
        <f>IF(IFERROR(VLOOKUP(W1083,Home!$C$8:$R$1048576,3,FALSE),"")=0,"",IFERROR(VLOOKUP(W1083,Home!$C$8:$R$1048576,3,FALSE),""))</f>
        <v/>
      </c>
      <c r="Q1083" s="11" t="str">
        <f t="shared" si="365"/>
        <v/>
      </c>
      <c r="R1083" s="130" t="e">
        <f>VLOOKUP(Q1083,'Baggrund til lister'!$G$4:$H$15,2,FALSE)</f>
        <v>#N/A</v>
      </c>
      <c r="S1083" s="11" t="str">
        <f t="shared" si="347"/>
        <v/>
      </c>
      <c r="T1083" s="11" t="str">
        <f>IF(IFERROR(VLOOKUP(N1083,Home!$C$8:$R$1048576,11,FALSE),"")=0,"",IFERROR(VLOOKUP(N1083,Home!$C$8:$R$1048576,11,FALSE),""))</f>
        <v/>
      </c>
      <c r="U1083" s="11" t="str">
        <f>IF(IFERROR(VLOOKUP(O1083,Home!$C$8:$R$1048576,12,FALSE),"")=0,"",IFERROR(VLOOKUP(O1083,Home!$C$8:$R$1048576,12,FALSE),""))</f>
        <v/>
      </c>
      <c r="V1083" s="11" t="str">
        <f>IF(IFERROR(VLOOKUP(O1083,Home!$C$8:$R$1048576,8,FALSE),"")=0,"",IFERROR(VLOOKUP(O1083,Home!$C$8:$R$1048576,8,FALSE),""))</f>
        <v/>
      </c>
      <c r="W1083" s="11" t="str">
        <f>IF(OR(VLOOKUP(N1083,Home!$C$7:$I$207,6,FALSE)="",VLOOKUP(N1083,Home!$C$7:$I$207,7,FALSE)=""),"FEJL",SUM(Baggrundsark!$K$4:K1083))</f>
        <v>FEJL</v>
      </c>
      <c r="Y1083">
        <v>1080</v>
      </c>
      <c r="Z1083" s="1"/>
      <c r="AC1083" s="44"/>
      <c r="AD1083">
        <f t="shared" si="354"/>
        <v>0</v>
      </c>
      <c r="AE1083">
        <f>SUM($AD$4:AD1083)</f>
        <v>1</v>
      </c>
      <c r="AF1083" s="103" t="str">
        <f>IFERROR(VLOOKUP(AN1083,Home!$C$8:$E$207,3,FALSE),"")</f>
        <v/>
      </c>
      <c r="AG1083" s="103" t="str">
        <f>IFERROR(VLOOKUP(AN1083,Home!$C$8:$E$207,2,FALSE),"")</f>
        <v/>
      </c>
      <c r="AH1083" s="104" t="str">
        <f>IF(VLOOKUP(AE1083,Home!$C$8:$I$207,6,FALSE)="","",VLOOKUP(AE1083,Home!$C$8:$I$207,6,FALSE))</f>
        <v/>
      </c>
      <c r="AI1083" s="104" t="e">
        <f t="shared" si="362"/>
        <v>#VALUE!</v>
      </c>
      <c r="AJ1083" s="105" t="e">
        <f t="shared" si="355"/>
        <v>#VALUE!</v>
      </c>
      <c r="AK1083" s="103" t="e">
        <f t="shared" si="348"/>
        <v>#VALUE!</v>
      </c>
      <c r="AL1083" s="103" t="e">
        <f t="shared" si="356"/>
        <v>#VALUE!</v>
      </c>
      <c r="AN1083" t="str">
        <f>IF(OR(VLOOKUP(AE1083,Home!$C$8:$I$207,6,FALSE)="",VLOOKUP(AE1083,Home!$C$8:$I$207,7,FALSE)=""),"FEJL",Baggrundsark!AE1083)</f>
        <v>FEJL</v>
      </c>
      <c r="AO1083">
        <f>IF(VLOOKUP(AE1083,Home!$C$8:$N$207,12,FALSE)="Timelønnet",1,0)</f>
        <v>0</v>
      </c>
      <c r="AP1083">
        <f>SUM($AO$4:AO1083)*AO1083</f>
        <v>0</v>
      </c>
      <c r="AQ1083">
        <f t="shared" si="363"/>
        <v>1</v>
      </c>
      <c r="AR1083" t="str">
        <f t="shared" si="363"/>
        <v/>
      </c>
      <c r="AS1083" t="e">
        <f t="shared" si="357"/>
        <v>#VALUE!</v>
      </c>
      <c r="AT1083" s="45" t="e">
        <f t="shared" si="364"/>
        <v>#VALUE!</v>
      </c>
      <c r="AU1083">
        <f>VLOOKUP(AQ1083,Home!$C$8:$J$207,8,FALSE)</f>
        <v>0</v>
      </c>
    </row>
    <row r="1084" spans="1:47" x14ac:dyDescent="0.25">
      <c r="A1084" s="6">
        <f t="shared" si="349"/>
        <v>0</v>
      </c>
      <c r="B1084" s="6">
        <f t="shared" si="358"/>
        <v>0</v>
      </c>
      <c r="C1084" s="6" t="str">
        <f t="shared" si="350"/>
        <v/>
      </c>
      <c r="D1084" s="7">
        <f t="shared" si="351"/>
        <v>0</v>
      </c>
      <c r="E1084" s="7">
        <f t="shared" si="359"/>
        <v>0</v>
      </c>
      <c r="F1084" s="7" t="str">
        <f t="shared" si="352"/>
        <v/>
      </c>
      <c r="G1084" s="6">
        <f t="shared" si="353"/>
        <v>0</v>
      </c>
      <c r="H1084" s="6">
        <f t="shared" si="360"/>
        <v>0</v>
      </c>
      <c r="I1084" s="6" t="str">
        <f t="shared" si="361"/>
        <v/>
      </c>
      <c r="J1084" s="11">
        <v>1081</v>
      </c>
      <c r="K1084" s="11">
        <f>IF(IFERROR(VLOOKUP(J1084,Home!$A$8:$B$1048576,1,FALSE),0)=0,0,1)</f>
        <v>0</v>
      </c>
      <c r="L1084" s="129" t="e">
        <f>IF(VLOOKUP(O1084,Home!$C$8:$R$207,6,FALSE)="","",VLOOKUP(O1084,Home!$C$8:$R$207,6,FALSE))</f>
        <v>#N/A</v>
      </c>
      <c r="M1084" s="129" t="e">
        <f t="shared" si="346"/>
        <v>#N/A</v>
      </c>
      <c r="N1084" s="11">
        <f>SUM($K$4:K1084)</f>
        <v>200</v>
      </c>
      <c r="O1084" s="11" t="str">
        <f>IF(P1084="","",IF(IFERROR(VLOOKUP(N1084,Home!$C$8:$R$1048576,1,FALSE),"")=0,"",IFERROR(VLOOKUP(N1084,Home!$C$8:$R$1048576,1,FALSE),"")))</f>
        <v/>
      </c>
      <c r="P1084" s="11" t="str">
        <f>IF(IFERROR(VLOOKUP(W1084,Home!$C$8:$R$1048576,3,FALSE),"")=0,"",IFERROR(VLOOKUP(W1084,Home!$C$8:$R$1048576,3,FALSE),""))</f>
        <v/>
      </c>
      <c r="Q1084" s="11" t="str">
        <f t="shared" si="365"/>
        <v/>
      </c>
      <c r="R1084" s="130" t="e">
        <f>VLOOKUP(Q1084,'Baggrund til lister'!$G$4:$H$15,2,FALSE)</f>
        <v>#N/A</v>
      </c>
      <c r="S1084" s="11" t="str">
        <f t="shared" si="347"/>
        <v/>
      </c>
      <c r="T1084" s="11" t="str">
        <f>IF(IFERROR(VLOOKUP(N1084,Home!$C$8:$R$1048576,11,FALSE),"")=0,"",IFERROR(VLOOKUP(N1084,Home!$C$8:$R$1048576,11,FALSE),""))</f>
        <v/>
      </c>
      <c r="U1084" s="11" t="str">
        <f>IF(IFERROR(VLOOKUP(O1084,Home!$C$8:$R$1048576,12,FALSE),"")=0,"",IFERROR(VLOOKUP(O1084,Home!$C$8:$R$1048576,12,FALSE),""))</f>
        <v/>
      </c>
      <c r="V1084" s="11" t="str">
        <f>IF(IFERROR(VLOOKUP(O1084,Home!$C$8:$R$1048576,8,FALSE),"")=0,"",IFERROR(VLOOKUP(O1084,Home!$C$8:$R$1048576,8,FALSE),""))</f>
        <v/>
      </c>
      <c r="W1084" s="11" t="str">
        <f>IF(OR(VLOOKUP(N1084,Home!$C$7:$I$207,6,FALSE)="",VLOOKUP(N1084,Home!$C$7:$I$207,7,FALSE)=""),"FEJL",SUM(Baggrundsark!$K$4:K1084))</f>
        <v>FEJL</v>
      </c>
      <c r="Y1084">
        <v>1081</v>
      </c>
      <c r="Z1084" s="1"/>
      <c r="AC1084" s="44"/>
      <c r="AD1084">
        <f t="shared" si="354"/>
        <v>0</v>
      </c>
      <c r="AE1084">
        <f>SUM($AD$4:AD1084)</f>
        <v>1</v>
      </c>
      <c r="AF1084" s="103" t="str">
        <f>IFERROR(VLOOKUP(AN1084,Home!$C$8:$E$207,3,FALSE),"")</f>
        <v/>
      </c>
      <c r="AG1084" s="103" t="str">
        <f>IFERROR(VLOOKUP(AN1084,Home!$C$8:$E$207,2,FALSE),"")</f>
        <v/>
      </c>
      <c r="AH1084" s="104" t="str">
        <f>IF(VLOOKUP(AE1084,Home!$C$8:$I$207,6,FALSE)="","",VLOOKUP(AE1084,Home!$C$8:$I$207,6,FALSE))</f>
        <v/>
      </c>
      <c r="AI1084" s="104" t="e">
        <f t="shared" si="362"/>
        <v>#VALUE!</v>
      </c>
      <c r="AJ1084" s="105" t="e">
        <f t="shared" si="355"/>
        <v>#VALUE!</v>
      </c>
      <c r="AK1084" s="103" t="e">
        <f t="shared" si="348"/>
        <v>#VALUE!</v>
      </c>
      <c r="AL1084" s="103" t="e">
        <f t="shared" si="356"/>
        <v>#VALUE!</v>
      </c>
      <c r="AN1084" t="str">
        <f>IF(OR(VLOOKUP(AE1084,Home!$C$8:$I$207,6,FALSE)="",VLOOKUP(AE1084,Home!$C$8:$I$207,7,FALSE)=""),"FEJL",Baggrundsark!AE1084)</f>
        <v>FEJL</v>
      </c>
      <c r="AO1084">
        <f>IF(VLOOKUP(AE1084,Home!$C$8:$N$207,12,FALSE)="Timelønnet",1,0)</f>
        <v>0</v>
      </c>
      <c r="AP1084">
        <f>SUM($AO$4:AO1084)*AO1084</f>
        <v>0</v>
      </c>
      <c r="AQ1084">
        <f t="shared" si="363"/>
        <v>1</v>
      </c>
      <c r="AR1084" t="str">
        <f t="shared" si="363"/>
        <v/>
      </c>
      <c r="AS1084" t="e">
        <f t="shared" si="357"/>
        <v>#VALUE!</v>
      </c>
      <c r="AT1084" s="45" t="e">
        <f t="shared" si="364"/>
        <v>#VALUE!</v>
      </c>
      <c r="AU1084">
        <f>VLOOKUP(AQ1084,Home!$C$8:$J$207,8,FALSE)</f>
        <v>0</v>
      </c>
    </row>
    <row r="1085" spans="1:47" x14ac:dyDescent="0.25">
      <c r="A1085" s="6">
        <f t="shared" si="349"/>
        <v>0</v>
      </c>
      <c r="B1085" s="6">
        <f t="shared" si="358"/>
        <v>0</v>
      </c>
      <c r="C1085" s="6" t="str">
        <f t="shared" si="350"/>
        <v/>
      </c>
      <c r="D1085" s="7">
        <f t="shared" si="351"/>
        <v>0</v>
      </c>
      <c r="E1085" s="7">
        <f t="shared" si="359"/>
        <v>0</v>
      </c>
      <c r="F1085" s="7" t="str">
        <f t="shared" si="352"/>
        <v/>
      </c>
      <c r="G1085" s="6">
        <f t="shared" si="353"/>
        <v>0</v>
      </c>
      <c r="H1085" s="6">
        <f t="shared" si="360"/>
        <v>0</v>
      </c>
      <c r="I1085" s="6" t="str">
        <f t="shared" si="361"/>
        <v/>
      </c>
      <c r="J1085" s="11">
        <v>1082</v>
      </c>
      <c r="K1085" s="11">
        <f>IF(IFERROR(VLOOKUP(J1085,Home!$A$8:$B$1048576,1,FALSE),0)=0,0,1)</f>
        <v>0</v>
      </c>
      <c r="L1085" s="129" t="e">
        <f>IF(VLOOKUP(O1085,Home!$C$8:$R$207,6,FALSE)="","",VLOOKUP(O1085,Home!$C$8:$R$207,6,FALSE))</f>
        <v>#N/A</v>
      </c>
      <c r="M1085" s="129" t="e">
        <f t="shared" si="346"/>
        <v>#N/A</v>
      </c>
      <c r="N1085" s="11">
        <f>SUM($K$4:K1085)</f>
        <v>200</v>
      </c>
      <c r="O1085" s="11" t="str">
        <f>IF(P1085="","",IF(IFERROR(VLOOKUP(N1085,Home!$C$8:$R$1048576,1,FALSE),"")=0,"",IFERROR(VLOOKUP(N1085,Home!$C$8:$R$1048576,1,FALSE),"")))</f>
        <v/>
      </c>
      <c r="P1085" s="11" t="str">
        <f>IF(IFERROR(VLOOKUP(W1085,Home!$C$8:$R$1048576,3,FALSE),"")=0,"",IFERROR(VLOOKUP(W1085,Home!$C$8:$R$1048576,3,FALSE),""))</f>
        <v/>
      </c>
      <c r="Q1085" s="11" t="str">
        <f t="shared" si="365"/>
        <v/>
      </c>
      <c r="R1085" s="130" t="e">
        <f>VLOOKUP(Q1085,'Baggrund til lister'!$G$4:$H$15,2,FALSE)</f>
        <v>#N/A</v>
      </c>
      <c r="S1085" s="11" t="str">
        <f t="shared" si="347"/>
        <v/>
      </c>
      <c r="T1085" s="11" t="str">
        <f>IF(IFERROR(VLOOKUP(N1085,Home!$C$8:$R$1048576,11,FALSE),"")=0,"",IFERROR(VLOOKUP(N1085,Home!$C$8:$R$1048576,11,FALSE),""))</f>
        <v/>
      </c>
      <c r="U1085" s="11" t="str">
        <f>IF(IFERROR(VLOOKUP(O1085,Home!$C$8:$R$1048576,12,FALSE),"")=0,"",IFERROR(VLOOKUP(O1085,Home!$C$8:$R$1048576,12,FALSE),""))</f>
        <v/>
      </c>
      <c r="V1085" s="11" t="str">
        <f>IF(IFERROR(VLOOKUP(O1085,Home!$C$8:$R$1048576,8,FALSE),"")=0,"",IFERROR(VLOOKUP(O1085,Home!$C$8:$R$1048576,8,FALSE),""))</f>
        <v/>
      </c>
      <c r="W1085" s="11" t="str">
        <f>IF(OR(VLOOKUP(N1085,Home!$C$7:$I$207,6,FALSE)="",VLOOKUP(N1085,Home!$C$7:$I$207,7,FALSE)=""),"FEJL",SUM(Baggrundsark!$K$4:K1085))</f>
        <v>FEJL</v>
      </c>
      <c r="Y1085">
        <v>1082</v>
      </c>
      <c r="Z1085" s="1"/>
      <c r="AC1085" s="44"/>
      <c r="AD1085">
        <f t="shared" si="354"/>
        <v>0</v>
      </c>
      <c r="AE1085">
        <f>SUM($AD$4:AD1085)</f>
        <v>1</v>
      </c>
      <c r="AF1085" s="103" t="str">
        <f>IFERROR(VLOOKUP(AN1085,Home!$C$8:$E$207,3,FALSE),"")</f>
        <v/>
      </c>
      <c r="AG1085" s="103" t="str">
        <f>IFERROR(VLOOKUP(AN1085,Home!$C$8:$E$207,2,FALSE),"")</f>
        <v/>
      </c>
      <c r="AH1085" s="104" t="str">
        <f>IF(VLOOKUP(AE1085,Home!$C$8:$I$207,6,FALSE)="","",VLOOKUP(AE1085,Home!$C$8:$I$207,6,FALSE))</f>
        <v/>
      </c>
      <c r="AI1085" s="104" t="e">
        <f t="shared" si="362"/>
        <v>#VALUE!</v>
      </c>
      <c r="AJ1085" s="105" t="e">
        <f t="shared" si="355"/>
        <v>#VALUE!</v>
      </c>
      <c r="AK1085" s="103" t="e">
        <f t="shared" si="348"/>
        <v>#VALUE!</v>
      </c>
      <c r="AL1085" s="103" t="e">
        <f t="shared" si="356"/>
        <v>#VALUE!</v>
      </c>
      <c r="AN1085" t="str">
        <f>IF(OR(VLOOKUP(AE1085,Home!$C$8:$I$207,6,FALSE)="",VLOOKUP(AE1085,Home!$C$8:$I$207,7,FALSE)=""),"FEJL",Baggrundsark!AE1085)</f>
        <v>FEJL</v>
      </c>
      <c r="AO1085">
        <f>IF(VLOOKUP(AE1085,Home!$C$8:$N$207,12,FALSE)="Timelønnet",1,0)</f>
        <v>0</v>
      </c>
      <c r="AP1085">
        <f>SUM($AO$4:AO1085)*AO1085</f>
        <v>0</v>
      </c>
      <c r="AQ1085">
        <f t="shared" si="363"/>
        <v>1</v>
      </c>
      <c r="AR1085" t="str">
        <f t="shared" si="363"/>
        <v/>
      </c>
      <c r="AS1085" t="e">
        <f t="shared" si="357"/>
        <v>#VALUE!</v>
      </c>
      <c r="AT1085" s="45" t="e">
        <f t="shared" si="364"/>
        <v>#VALUE!</v>
      </c>
      <c r="AU1085">
        <f>VLOOKUP(AQ1085,Home!$C$8:$J$207,8,FALSE)</f>
        <v>0</v>
      </c>
    </row>
    <row r="1086" spans="1:47" x14ac:dyDescent="0.25">
      <c r="A1086" s="6">
        <f t="shared" si="349"/>
        <v>0</v>
      </c>
      <c r="B1086" s="6">
        <f t="shared" si="358"/>
        <v>0</v>
      </c>
      <c r="C1086" s="6" t="str">
        <f t="shared" si="350"/>
        <v/>
      </c>
      <c r="D1086" s="7">
        <f t="shared" si="351"/>
        <v>0</v>
      </c>
      <c r="E1086" s="7">
        <f t="shared" si="359"/>
        <v>0</v>
      </c>
      <c r="F1086" s="7" t="str">
        <f t="shared" si="352"/>
        <v/>
      </c>
      <c r="G1086" s="6">
        <f t="shared" si="353"/>
        <v>0</v>
      </c>
      <c r="H1086" s="6">
        <f t="shared" si="360"/>
        <v>0</v>
      </c>
      <c r="I1086" s="6" t="str">
        <f t="shared" si="361"/>
        <v/>
      </c>
      <c r="J1086" s="11">
        <v>1083</v>
      </c>
      <c r="K1086" s="11">
        <f>IF(IFERROR(VLOOKUP(J1086,Home!$A$8:$B$1048576,1,FALSE),0)=0,0,1)</f>
        <v>0</v>
      </c>
      <c r="L1086" s="129" t="e">
        <f>IF(VLOOKUP(O1086,Home!$C$8:$R$207,6,FALSE)="","",VLOOKUP(O1086,Home!$C$8:$R$207,6,FALSE))</f>
        <v>#N/A</v>
      </c>
      <c r="M1086" s="129" t="e">
        <f t="shared" si="346"/>
        <v>#N/A</v>
      </c>
      <c r="N1086" s="11">
        <f>SUM($K$4:K1086)</f>
        <v>200</v>
      </c>
      <c r="O1086" s="11" t="str">
        <f>IF(P1086="","",IF(IFERROR(VLOOKUP(N1086,Home!$C$8:$R$1048576,1,FALSE),"")=0,"",IFERROR(VLOOKUP(N1086,Home!$C$8:$R$1048576,1,FALSE),"")))</f>
        <v/>
      </c>
      <c r="P1086" s="11" t="str">
        <f>IF(IFERROR(VLOOKUP(W1086,Home!$C$8:$R$1048576,3,FALSE),"")=0,"",IFERROR(VLOOKUP(W1086,Home!$C$8:$R$1048576,3,FALSE),""))</f>
        <v/>
      </c>
      <c r="Q1086" s="11" t="str">
        <f t="shared" si="365"/>
        <v/>
      </c>
      <c r="R1086" s="130" t="e">
        <f>VLOOKUP(Q1086,'Baggrund til lister'!$G$4:$H$15,2,FALSE)</f>
        <v>#N/A</v>
      </c>
      <c r="S1086" s="11" t="str">
        <f t="shared" si="347"/>
        <v/>
      </c>
      <c r="T1086" s="11" t="str">
        <f>IF(IFERROR(VLOOKUP(N1086,Home!$C$8:$R$1048576,11,FALSE),"")=0,"",IFERROR(VLOOKUP(N1086,Home!$C$8:$R$1048576,11,FALSE),""))</f>
        <v/>
      </c>
      <c r="U1086" s="11" t="str">
        <f>IF(IFERROR(VLOOKUP(O1086,Home!$C$8:$R$1048576,12,FALSE),"")=0,"",IFERROR(VLOOKUP(O1086,Home!$C$8:$R$1048576,12,FALSE),""))</f>
        <v/>
      </c>
      <c r="V1086" s="11" t="str">
        <f>IF(IFERROR(VLOOKUP(O1086,Home!$C$8:$R$1048576,8,FALSE),"")=0,"",IFERROR(VLOOKUP(O1086,Home!$C$8:$R$1048576,8,FALSE),""))</f>
        <v/>
      </c>
      <c r="W1086" s="11" t="str">
        <f>IF(OR(VLOOKUP(N1086,Home!$C$7:$I$207,6,FALSE)="",VLOOKUP(N1086,Home!$C$7:$I$207,7,FALSE)=""),"FEJL",SUM(Baggrundsark!$K$4:K1086))</f>
        <v>FEJL</v>
      </c>
      <c r="Y1086">
        <v>1083</v>
      </c>
      <c r="Z1086" s="1"/>
      <c r="AC1086" s="44"/>
      <c r="AD1086">
        <f t="shared" si="354"/>
        <v>0</v>
      </c>
      <c r="AE1086">
        <f>SUM($AD$4:AD1086)</f>
        <v>1</v>
      </c>
      <c r="AF1086" s="103" t="str">
        <f>IFERROR(VLOOKUP(AN1086,Home!$C$8:$E$207,3,FALSE),"")</f>
        <v/>
      </c>
      <c r="AG1086" s="103" t="str">
        <f>IFERROR(VLOOKUP(AN1086,Home!$C$8:$E$207,2,FALSE),"")</f>
        <v/>
      </c>
      <c r="AH1086" s="104" t="str">
        <f>IF(VLOOKUP(AE1086,Home!$C$8:$I$207,6,FALSE)="","",VLOOKUP(AE1086,Home!$C$8:$I$207,6,FALSE))</f>
        <v/>
      </c>
      <c r="AI1086" s="104" t="e">
        <f t="shared" si="362"/>
        <v>#VALUE!</v>
      </c>
      <c r="AJ1086" s="105" t="e">
        <f t="shared" si="355"/>
        <v>#VALUE!</v>
      </c>
      <c r="AK1086" s="103" t="e">
        <f t="shared" si="348"/>
        <v>#VALUE!</v>
      </c>
      <c r="AL1086" s="103" t="e">
        <f t="shared" si="356"/>
        <v>#VALUE!</v>
      </c>
      <c r="AN1086" t="str">
        <f>IF(OR(VLOOKUP(AE1086,Home!$C$8:$I$207,6,FALSE)="",VLOOKUP(AE1086,Home!$C$8:$I$207,7,FALSE)=""),"FEJL",Baggrundsark!AE1086)</f>
        <v>FEJL</v>
      </c>
      <c r="AO1086">
        <f>IF(VLOOKUP(AE1086,Home!$C$8:$N$207,12,FALSE)="Timelønnet",1,0)</f>
        <v>0</v>
      </c>
      <c r="AP1086">
        <f>SUM($AO$4:AO1086)*AO1086</f>
        <v>0</v>
      </c>
      <c r="AQ1086">
        <f t="shared" si="363"/>
        <v>1</v>
      </c>
      <c r="AR1086" t="str">
        <f t="shared" si="363"/>
        <v/>
      </c>
      <c r="AS1086" t="e">
        <f t="shared" si="357"/>
        <v>#VALUE!</v>
      </c>
      <c r="AT1086" s="45" t="e">
        <f t="shared" si="364"/>
        <v>#VALUE!</v>
      </c>
      <c r="AU1086">
        <f>VLOOKUP(AQ1086,Home!$C$8:$J$207,8,FALSE)</f>
        <v>0</v>
      </c>
    </row>
    <row r="1087" spans="1:47" x14ac:dyDescent="0.25">
      <c r="A1087" s="6">
        <f t="shared" si="349"/>
        <v>0</v>
      </c>
      <c r="B1087" s="6">
        <f t="shared" si="358"/>
        <v>0</v>
      </c>
      <c r="C1087" s="6" t="str">
        <f t="shared" si="350"/>
        <v/>
      </c>
      <c r="D1087" s="7">
        <f t="shared" si="351"/>
        <v>0</v>
      </c>
      <c r="E1087" s="7">
        <f t="shared" si="359"/>
        <v>0</v>
      </c>
      <c r="F1087" s="7" t="str">
        <f t="shared" si="352"/>
        <v/>
      </c>
      <c r="G1087" s="6">
        <f t="shared" si="353"/>
        <v>0</v>
      </c>
      <c r="H1087" s="6">
        <f t="shared" si="360"/>
        <v>0</v>
      </c>
      <c r="I1087" s="6" t="str">
        <f t="shared" si="361"/>
        <v/>
      </c>
      <c r="J1087" s="11">
        <v>1084</v>
      </c>
      <c r="K1087" s="11">
        <f>IF(IFERROR(VLOOKUP(J1087,Home!$A$8:$B$1048576,1,FALSE),0)=0,0,1)</f>
        <v>0</v>
      </c>
      <c r="L1087" s="129" t="e">
        <f>IF(VLOOKUP(O1087,Home!$C$8:$R$207,6,FALSE)="","",VLOOKUP(O1087,Home!$C$8:$R$207,6,FALSE))</f>
        <v>#N/A</v>
      </c>
      <c r="M1087" s="129" t="e">
        <f t="shared" si="346"/>
        <v>#N/A</v>
      </c>
      <c r="N1087" s="11">
        <f>SUM($K$4:K1087)</f>
        <v>200</v>
      </c>
      <c r="O1087" s="11" t="str">
        <f>IF(P1087="","",IF(IFERROR(VLOOKUP(N1087,Home!$C$8:$R$1048576,1,FALSE),"")=0,"",IFERROR(VLOOKUP(N1087,Home!$C$8:$R$1048576,1,FALSE),"")))</f>
        <v/>
      </c>
      <c r="P1087" s="11" t="str">
        <f>IF(IFERROR(VLOOKUP(W1087,Home!$C$8:$R$1048576,3,FALSE),"")=0,"",IFERROR(VLOOKUP(W1087,Home!$C$8:$R$1048576,3,FALSE),""))</f>
        <v/>
      </c>
      <c r="Q1087" s="11" t="str">
        <f t="shared" si="365"/>
        <v/>
      </c>
      <c r="R1087" s="130" t="e">
        <f>VLOOKUP(Q1087,'Baggrund til lister'!$G$4:$H$15,2,FALSE)</f>
        <v>#N/A</v>
      </c>
      <c r="S1087" s="11" t="str">
        <f t="shared" si="347"/>
        <v/>
      </c>
      <c r="T1087" s="11" t="str">
        <f>IF(IFERROR(VLOOKUP(N1087,Home!$C$8:$R$1048576,11,FALSE),"")=0,"",IFERROR(VLOOKUP(N1087,Home!$C$8:$R$1048576,11,FALSE),""))</f>
        <v/>
      </c>
      <c r="U1087" s="11" t="str">
        <f>IF(IFERROR(VLOOKUP(O1087,Home!$C$8:$R$1048576,12,FALSE),"")=0,"",IFERROR(VLOOKUP(O1087,Home!$C$8:$R$1048576,12,FALSE),""))</f>
        <v/>
      </c>
      <c r="V1087" s="11" t="str">
        <f>IF(IFERROR(VLOOKUP(O1087,Home!$C$8:$R$1048576,8,FALSE),"")=0,"",IFERROR(VLOOKUP(O1087,Home!$C$8:$R$1048576,8,FALSE),""))</f>
        <v/>
      </c>
      <c r="W1087" s="11" t="str">
        <f>IF(OR(VLOOKUP(N1087,Home!$C$7:$I$207,6,FALSE)="",VLOOKUP(N1087,Home!$C$7:$I$207,7,FALSE)=""),"FEJL",SUM(Baggrundsark!$K$4:K1087))</f>
        <v>FEJL</v>
      </c>
      <c r="Y1087">
        <v>1084</v>
      </c>
      <c r="Z1087" s="1"/>
      <c r="AC1087" s="44"/>
      <c r="AD1087">
        <f t="shared" si="354"/>
        <v>0</v>
      </c>
      <c r="AE1087">
        <f>SUM($AD$4:AD1087)</f>
        <v>1</v>
      </c>
      <c r="AF1087" s="103" t="str">
        <f>IFERROR(VLOOKUP(AN1087,Home!$C$8:$E$207,3,FALSE),"")</f>
        <v/>
      </c>
      <c r="AG1087" s="103" t="str">
        <f>IFERROR(VLOOKUP(AN1087,Home!$C$8:$E$207,2,FALSE),"")</f>
        <v/>
      </c>
      <c r="AH1087" s="104" t="str">
        <f>IF(VLOOKUP(AE1087,Home!$C$8:$I$207,6,FALSE)="","",VLOOKUP(AE1087,Home!$C$8:$I$207,6,FALSE))</f>
        <v/>
      </c>
      <c r="AI1087" s="104" t="e">
        <f t="shared" si="362"/>
        <v>#VALUE!</v>
      </c>
      <c r="AJ1087" s="105" t="e">
        <f t="shared" si="355"/>
        <v>#VALUE!</v>
      </c>
      <c r="AK1087" s="103" t="e">
        <f t="shared" si="348"/>
        <v>#VALUE!</v>
      </c>
      <c r="AL1087" s="103" t="e">
        <f t="shared" si="356"/>
        <v>#VALUE!</v>
      </c>
      <c r="AN1087" t="str">
        <f>IF(OR(VLOOKUP(AE1087,Home!$C$8:$I$207,6,FALSE)="",VLOOKUP(AE1087,Home!$C$8:$I$207,7,FALSE)=""),"FEJL",Baggrundsark!AE1087)</f>
        <v>FEJL</v>
      </c>
      <c r="AO1087">
        <f>IF(VLOOKUP(AE1087,Home!$C$8:$N$207,12,FALSE)="Timelønnet",1,0)</f>
        <v>0</v>
      </c>
      <c r="AP1087">
        <f>SUM($AO$4:AO1087)*AO1087</f>
        <v>0</v>
      </c>
      <c r="AQ1087">
        <f t="shared" si="363"/>
        <v>1</v>
      </c>
      <c r="AR1087" t="str">
        <f t="shared" si="363"/>
        <v/>
      </c>
      <c r="AS1087" t="e">
        <f t="shared" si="357"/>
        <v>#VALUE!</v>
      </c>
      <c r="AT1087" s="45" t="e">
        <f t="shared" si="364"/>
        <v>#VALUE!</v>
      </c>
      <c r="AU1087">
        <f>VLOOKUP(AQ1087,Home!$C$8:$J$207,8,FALSE)</f>
        <v>0</v>
      </c>
    </row>
    <row r="1088" spans="1:47" x14ac:dyDescent="0.25">
      <c r="A1088" s="6">
        <f t="shared" si="349"/>
        <v>0</v>
      </c>
      <c r="B1088" s="6">
        <f t="shared" si="358"/>
        <v>0</v>
      </c>
      <c r="C1088" s="6" t="str">
        <f t="shared" si="350"/>
        <v/>
      </c>
      <c r="D1088" s="7">
        <f t="shared" si="351"/>
        <v>0</v>
      </c>
      <c r="E1088" s="7">
        <f t="shared" si="359"/>
        <v>0</v>
      </c>
      <c r="F1088" s="7" t="str">
        <f t="shared" si="352"/>
        <v/>
      </c>
      <c r="G1088" s="6">
        <f t="shared" si="353"/>
        <v>0</v>
      </c>
      <c r="H1088" s="6">
        <f t="shared" si="360"/>
        <v>0</v>
      </c>
      <c r="I1088" s="6" t="str">
        <f t="shared" si="361"/>
        <v/>
      </c>
      <c r="J1088" s="11">
        <v>1085</v>
      </c>
      <c r="K1088" s="11">
        <f>IF(IFERROR(VLOOKUP(J1088,Home!$A$8:$B$1048576,1,FALSE),0)=0,0,1)</f>
        <v>0</v>
      </c>
      <c r="L1088" s="129" t="e">
        <f>IF(VLOOKUP(O1088,Home!$C$8:$R$207,6,FALSE)="","",VLOOKUP(O1088,Home!$C$8:$R$207,6,FALSE))</f>
        <v>#N/A</v>
      </c>
      <c r="M1088" s="129" t="e">
        <f t="shared" si="346"/>
        <v>#N/A</v>
      </c>
      <c r="N1088" s="11">
        <f>SUM($K$4:K1088)</f>
        <v>200</v>
      </c>
      <c r="O1088" s="11" t="str">
        <f>IF(P1088="","",IF(IFERROR(VLOOKUP(N1088,Home!$C$8:$R$1048576,1,FALSE),"")=0,"",IFERROR(VLOOKUP(N1088,Home!$C$8:$R$1048576,1,FALSE),"")))</f>
        <v/>
      </c>
      <c r="P1088" s="11" t="str">
        <f>IF(IFERROR(VLOOKUP(W1088,Home!$C$8:$R$1048576,3,FALSE),"")=0,"",IFERROR(VLOOKUP(W1088,Home!$C$8:$R$1048576,3,FALSE),""))</f>
        <v/>
      </c>
      <c r="Q1088" s="11" t="str">
        <f t="shared" si="365"/>
        <v/>
      </c>
      <c r="R1088" s="130" t="e">
        <f>VLOOKUP(Q1088,'Baggrund til lister'!$G$4:$H$15,2,FALSE)</f>
        <v>#N/A</v>
      </c>
      <c r="S1088" s="11" t="str">
        <f t="shared" si="347"/>
        <v/>
      </c>
      <c r="T1088" s="11" t="str">
        <f>IF(IFERROR(VLOOKUP(N1088,Home!$C$8:$R$1048576,11,FALSE),"")=0,"",IFERROR(VLOOKUP(N1088,Home!$C$8:$R$1048576,11,FALSE),""))</f>
        <v/>
      </c>
      <c r="U1088" s="11" t="str">
        <f>IF(IFERROR(VLOOKUP(O1088,Home!$C$8:$R$1048576,12,FALSE),"")=0,"",IFERROR(VLOOKUP(O1088,Home!$C$8:$R$1048576,12,FALSE),""))</f>
        <v/>
      </c>
      <c r="V1088" s="11" t="str">
        <f>IF(IFERROR(VLOOKUP(O1088,Home!$C$8:$R$1048576,8,FALSE),"")=0,"",IFERROR(VLOOKUP(O1088,Home!$C$8:$R$1048576,8,FALSE),""))</f>
        <v/>
      </c>
      <c r="W1088" s="11" t="str">
        <f>IF(OR(VLOOKUP(N1088,Home!$C$7:$I$207,6,FALSE)="",VLOOKUP(N1088,Home!$C$7:$I$207,7,FALSE)=""),"FEJL",SUM(Baggrundsark!$K$4:K1088))</f>
        <v>FEJL</v>
      </c>
      <c r="Y1088">
        <v>1085</v>
      </c>
      <c r="Z1088" s="1"/>
      <c r="AC1088" s="44"/>
      <c r="AD1088">
        <f t="shared" si="354"/>
        <v>0</v>
      </c>
      <c r="AE1088">
        <f>SUM($AD$4:AD1088)</f>
        <v>1</v>
      </c>
      <c r="AF1088" s="103" t="str">
        <f>IFERROR(VLOOKUP(AN1088,Home!$C$8:$E$207,3,FALSE),"")</f>
        <v/>
      </c>
      <c r="AG1088" s="103" t="str">
        <f>IFERROR(VLOOKUP(AN1088,Home!$C$8:$E$207,2,FALSE),"")</f>
        <v/>
      </c>
      <c r="AH1088" s="104" t="str">
        <f>IF(VLOOKUP(AE1088,Home!$C$8:$I$207,6,FALSE)="","",VLOOKUP(AE1088,Home!$C$8:$I$207,6,FALSE))</f>
        <v/>
      </c>
      <c r="AI1088" s="104" t="e">
        <f t="shared" si="362"/>
        <v>#VALUE!</v>
      </c>
      <c r="AJ1088" s="105" t="e">
        <f t="shared" si="355"/>
        <v>#VALUE!</v>
      </c>
      <c r="AK1088" s="103" t="e">
        <f t="shared" si="348"/>
        <v>#VALUE!</v>
      </c>
      <c r="AL1088" s="103" t="e">
        <f t="shared" si="356"/>
        <v>#VALUE!</v>
      </c>
      <c r="AN1088" t="str">
        <f>IF(OR(VLOOKUP(AE1088,Home!$C$8:$I$207,6,FALSE)="",VLOOKUP(AE1088,Home!$C$8:$I$207,7,FALSE)=""),"FEJL",Baggrundsark!AE1088)</f>
        <v>FEJL</v>
      </c>
      <c r="AO1088">
        <f>IF(VLOOKUP(AE1088,Home!$C$8:$N$207,12,FALSE)="Timelønnet",1,0)</f>
        <v>0</v>
      </c>
      <c r="AP1088">
        <f>SUM($AO$4:AO1088)*AO1088</f>
        <v>0</v>
      </c>
      <c r="AQ1088">
        <f t="shared" si="363"/>
        <v>1</v>
      </c>
      <c r="AR1088" t="str">
        <f t="shared" si="363"/>
        <v/>
      </c>
      <c r="AS1088" t="e">
        <f t="shared" si="357"/>
        <v>#VALUE!</v>
      </c>
      <c r="AT1088" s="45" t="e">
        <f t="shared" si="364"/>
        <v>#VALUE!</v>
      </c>
      <c r="AU1088">
        <f>VLOOKUP(AQ1088,Home!$C$8:$J$207,8,FALSE)</f>
        <v>0</v>
      </c>
    </row>
    <row r="1089" spans="1:47" x14ac:dyDescent="0.25">
      <c r="A1089" s="6">
        <f t="shared" si="349"/>
        <v>0</v>
      </c>
      <c r="B1089" s="6">
        <f t="shared" si="358"/>
        <v>0</v>
      </c>
      <c r="C1089" s="6" t="str">
        <f t="shared" si="350"/>
        <v/>
      </c>
      <c r="D1089" s="7">
        <f t="shared" si="351"/>
        <v>0</v>
      </c>
      <c r="E1089" s="7">
        <f t="shared" si="359"/>
        <v>0</v>
      </c>
      <c r="F1089" s="7" t="str">
        <f t="shared" si="352"/>
        <v/>
      </c>
      <c r="G1089" s="6">
        <f t="shared" si="353"/>
        <v>0</v>
      </c>
      <c r="H1089" s="6">
        <f t="shared" si="360"/>
        <v>0</v>
      </c>
      <c r="I1089" s="6" t="str">
        <f t="shared" si="361"/>
        <v/>
      </c>
      <c r="J1089" s="11">
        <v>1086</v>
      </c>
      <c r="K1089" s="11">
        <f>IF(IFERROR(VLOOKUP(J1089,Home!$A$8:$B$1048576,1,FALSE),0)=0,0,1)</f>
        <v>0</v>
      </c>
      <c r="L1089" s="129" t="e">
        <f>IF(VLOOKUP(O1089,Home!$C$8:$R$207,6,FALSE)="","",VLOOKUP(O1089,Home!$C$8:$R$207,6,FALSE))</f>
        <v>#N/A</v>
      </c>
      <c r="M1089" s="129" t="e">
        <f t="shared" si="346"/>
        <v>#N/A</v>
      </c>
      <c r="N1089" s="11">
        <f>SUM($K$4:K1089)</f>
        <v>200</v>
      </c>
      <c r="O1089" s="11" t="str">
        <f>IF(P1089="","",IF(IFERROR(VLOOKUP(N1089,Home!$C$8:$R$1048576,1,FALSE),"")=0,"",IFERROR(VLOOKUP(N1089,Home!$C$8:$R$1048576,1,FALSE),"")))</f>
        <v/>
      </c>
      <c r="P1089" s="11" t="str">
        <f>IF(IFERROR(VLOOKUP(W1089,Home!$C$8:$R$1048576,3,FALSE),"")=0,"",IFERROR(VLOOKUP(W1089,Home!$C$8:$R$1048576,3,FALSE),""))</f>
        <v/>
      </c>
      <c r="Q1089" s="11" t="str">
        <f t="shared" si="365"/>
        <v/>
      </c>
      <c r="R1089" s="130" t="e">
        <f>VLOOKUP(Q1089,'Baggrund til lister'!$G$4:$H$15,2,FALSE)</f>
        <v>#N/A</v>
      </c>
      <c r="S1089" s="11" t="str">
        <f t="shared" si="347"/>
        <v/>
      </c>
      <c r="T1089" s="11" t="str">
        <f>IF(IFERROR(VLOOKUP(N1089,Home!$C$8:$R$1048576,11,FALSE),"")=0,"",IFERROR(VLOOKUP(N1089,Home!$C$8:$R$1048576,11,FALSE),""))</f>
        <v/>
      </c>
      <c r="U1089" s="11" t="str">
        <f>IF(IFERROR(VLOOKUP(O1089,Home!$C$8:$R$1048576,12,FALSE),"")=0,"",IFERROR(VLOOKUP(O1089,Home!$C$8:$R$1048576,12,FALSE),""))</f>
        <v/>
      </c>
      <c r="V1089" s="11" t="str">
        <f>IF(IFERROR(VLOOKUP(O1089,Home!$C$8:$R$1048576,8,FALSE),"")=0,"",IFERROR(VLOOKUP(O1089,Home!$C$8:$R$1048576,8,FALSE),""))</f>
        <v/>
      </c>
      <c r="W1089" s="11" t="str">
        <f>IF(OR(VLOOKUP(N1089,Home!$C$7:$I$207,6,FALSE)="",VLOOKUP(N1089,Home!$C$7:$I$207,7,FALSE)=""),"FEJL",SUM(Baggrundsark!$K$4:K1089))</f>
        <v>FEJL</v>
      </c>
      <c r="Y1089">
        <v>1086</v>
      </c>
      <c r="Z1089" s="1"/>
      <c r="AC1089" s="44"/>
      <c r="AD1089">
        <f t="shared" si="354"/>
        <v>0</v>
      </c>
      <c r="AE1089">
        <f>SUM($AD$4:AD1089)</f>
        <v>1</v>
      </c>
      <c r="AF1089" s="103" t="str">
        <f>IFERROR(VLOOKUP(AN1089,Home!$C$8:$E$207,3,FALSE),"")</f>
        <v/>
      </c>
      <c r="AG1089" s="103" t="str">
        <f>IFERROR(VLOOKUP(AN1089,Home!$C$8:$E$207,2,FALSE),"")</f>
        <v/>
      </c>
      <c r="AH1089" s="104" t="str">
        <f>IF(VLOOKUP(AE1089,Home!$C$8:$I$207,6,FALSE)="","",VLOOKUP(AE1089,Home!$C$8:$I$207,6,FALSE))</f>
        <v/>
      </c>
      <c r="AI1089" s="104" t="e">
        <f t="shared" si="362"/>
        <v>#VALUE!</v>
      </c>
      <c r="AJ1089" s="105" t="e">
        <f t="shared" si="355"/>
        <v>#VALUE!</v>
      </c>
      <c r="AK1089" s="103" t="e">
        <f t="shared" si="348"/>
        <v>#VALUE!</v>
      </c>
      <c r="AL1089" s="103" t="e">
        <f t="shared" si="356"/>
        <v>#VALUE!</v>
      </c>
      <c r="AN1089" t="str">
        <f>IF(OR(VLOOKUP(AE1089,Home!$C$8:$I$207,6,FALSE)="",VLOOKUP(AE1089,Home!$C$8:$I$207,7,FALSE)=""),"FEJL",Baggrundsark!AE1089)</f>
        <v>FEJL</v>
      </c>
      <c r="AO1089">
        <f>IF(VLOOKUP(AE1089,Home!$C$8:$N$207,12,FALSE)="Timelønnet",1,0)</f>
        <v>0</v>
      </c>
      <c r="AP1089">
        <f>SUM($AO$4:AO1089)*AO1089</f>
        <v>0</v>
      </c>
      <c r="AQ1089">
        <f t="shared" si="363"/>
        <v>1</v>
      </c>
      <c r="AR1089" t="str">
        <f t="shared" si="363"/>
        <v/>
      </c>
      <c r="AS1089" t="e">
        <f t="shared" si="357"/>
        <v>#VALUE!</v>
      </c>
      <c r="AT1089" s="45" t="e">
        <f t="shared" si="364"/>
        <v>#VALUE!</v>
      </c>
      <c r="AU1089">
        <f>VLOOKUP(AQ1089,Home!$C$8:$J$207,8,FALSE)</f>
        <v>0</v>
      </c>
    </row>
    <row r="1090" spans="1:47" x14ac:dyDescent="0.25">
      <c r="A1090" s="6">
        <f t="shared" si="349"/>
        <v>0</v>
      </c>
      <c r="B1090" s="6">
        <f t="shared" si="358"/>
        <v>0</v>
      </c>
      <c r="C1090" s="6" t="str">
        <f t="shared" si="350"/>
        <v/>
      </c>
      <c r="D1090" s="7">
        <f t="shared" si="351"/>
        <v>0</v>
      </c>
      <c r="E1090" s="7">
        <f t="shared" si="359"/>
        <v>0</v>
      </c>
      <c r="F1090" s="7" t="str">
        <f t="shared" si="352"/>
        <v/>
      </c>
      <c r="G1090" s="6">
        <f t="shared" si="353"/>
        <v>0</v>
      </c>
      <c r="H1090" s="6">
        <f t="shared" si="360"/>
        <v>0</v>
      </c>
      <c r="I1090" s="6" t="str">
        <f t="shared" si="361"/>
        <v/>
      </c>
      <c r="J1090" s="11">
        <v>1087</v>
      </c>
      <c r="K1090" s="11">
        <f>IF(IFERROR(VLOOKUP(J1090,Home!$A$8:$B$1048576,1,FALSE),0)=0,0,1)</f>
        <v>0</v>
      </c>
      <c r="L1090" s="129" t="e">
        <f>IF(VLOOKUP(O1090,Home!$C$8:$R$207,6,FALSE)="","",VLOOKUP(O1090,Home!$C$8:$R$207,6,FALSE))</f>
        <v>#N/A</v>
      </c>
      <c r="M1090" s="129" t="e">
        <f t="shared" si="346"/>
        <v>#N/A</v>
      </c>
      <c r="N1090" s="11">
        <f>SUM($K$4:K1090)</f>
        <v>200</v>
      </c>
      <c r="O1090" s="11" t="str">
        <f>IF(P1090="","",IF(IFERROR(VLOOKUP(N1090,Home!$C$8:$R$1048576,1,FALSE),"")=0,"",IFERROR(VLOOKUP(N1090,Home!$C$8:$R$1048576,1,FALSE),"")))</f>
        <v/>
      </c>
      <c r="P1090" s="11" t="str">
        <f>IF(IFERROR(VLOOKUP(W1090,Home!$C$8:$R$1048576,3,FALSE),"")=0,"",IFERROR(VLOOKUP(W1090,Home!$C$8:$R$1048576,3,FALSE),""))</f>
        <v/>
      </c>
      <c r="Q1090" s="11" t="str">
        <f t="shared" si="365"/>
        <v/>
      </c>
      <c r="R1090" s="130" t="e">
        <f>VLOOKUP(Q1090,'Baggrund til lister'!$G$4:$H$15,2,FALSE)</f>
        <v>#N/A</v>
      </c>
      <c r="S1090" s="11" t="str">
        <f t="shared" si="347"/>
        <v/>
      </c>
      <c r="T1090" s="11" t="str">
        <f>IF(IFERROR(VLOOKUP(N1090,Home!$C$8:$R$1048576,11,FALSE),"")=0,"",IFERROR(VLOOKUP(N1090,Home!$C$8:$R$1048576,11,FALSE),""))</f>
        <v/>
      </c>
      <c r="U1090" s="11" t="str">
        <f>IF(IFERROR(VLOOKUP(O1090,Home!$C$8:$R$1048576,12,FALSE),"")=0,"",IFERROR(VLOOKUP(O1090,Home!$C$8:$R$1048576,12,FALSE),""))</f>
        <v/>
      </c>
      <c r="V1090" s="11" t="str">
        <f>IF(IFERROR(VLOOKUP(O1090,Home!$C$8:$R$1048576,8,FALSE),"")=0,"",IFERROR(VLOOKUP(O1090,Home!$C$8:$R$1048576,8,FALSE),""))</f>
        <v/>
      </c>
      <c r="W1090" s="11" t="str">
        <f>IF(OR(VLOOKUP(N1090,Home!$C$7:$I$207,6,FALSE)="",VLOOKUP(N1090,Home!$C$7:$I$207,7,FALSE)=""),"FEJL",SUM(Baggrundsark!$K$4:K1090))</f>
        <v>FEJL</v>
      </c>
      <c r="Y1090">
        <v>1087</v>
      </c>
      <c r="Z1090" s="1"/>
      <c r="AC1090" s="44"/>
      <c r="AD1090">
        <f t="shared" si="354"/>
        <v>0</v>
      </c>
      <c r="AE1090">
        <f>SUM($AD$4:AD1090)</f>
        <v>1</v>
      </c>
      <c r="AF1090" s="103" t="str">
        <f>IFERROR(VLOOKUP(AN1090,Home!$C$8:$E$207,3,FALSE),"")</f>
        <v/>
      </c>
      <c r="AG1090" s="103" t="str">
        <f>IFERROR(VLOOKUP(AN1090,Home!$C$8:$E$207,2,FALSE),"")</f>
        <v/>
      </c>
      <c r="AH1090" s="104" t="str">
        <f>IF(VLOOKUP(AE1090,Home!$C$8:$I$207,6,FALSE)="","",VLOOKUP(AE1090,Home!$C$8:$I$207,6,FALSE))</f>
        <v/>
      </c>
      <c r="AI1090" s="104" t="e">
        <f t="shared" si="362"/>
        <v>#VALUE!</v>
      </c>
      <c r="AJ1090" s="105" t="e">
        <f t="shared" si="355"/>
        <v>#VALUE!</v>
      </c>
      <c r="AK1090" s="103" t="e">
        <f t="shared" si="348"/>
        <v>#VALUE!</v>
      </c>
      <c r="AL1090" s="103" t="e">
        <f t="shared" si="356"/>
        <v>#VALUE!</v>
      </c>
      <c r="AN1090" t="str">
        <f>IF(OR(VLOOKUP(AE1090,Home!$C$8:$I$207,6,FALSE)="",VLOOKUP(AE1090,Home!$C$8:$I$207,7,FALSE)=""),"FEJL",Baggrundsark!AE1090)</f>
        <v>FEJL</v>
      </c>
      <c r="AO1090">
        <f>IF(VLOOKUP(AE1090,Home!$C$8:$N$207,12,FALSE)="Timelønnet",1,0)</f>
        <v>0</v>
      </c>
      <c r="AP1090">
        <f>SUM($AO$4:AO1090)*AO1090</f>
        <v>0</v>
      </c>
      <c r="AQ1090">
        <f t="shared" si="363"/>
        <v>1</v>
      </c>
      <c r="AR1090" t="str">
        <f t="shared" si="363"/>
        <v/>
      </c>
      <c r="AS1090" t="e">
        <f t="shared" si="357"/>
        <v>#VALUE!</v>
      </c>
      <c r="AT1090" s="45" t="e">
        <f t="shared" si="364"/>
        <v>#VALUE!</v>
      </c>
      <c r="AU1090">
        <f>VLOOKUP(AQ1090,Home!$C$8:$J$207,8,FALSE)</f>
        <v>0</v>
      </c>
    </row>
    <row r="1091" spans="1:47" x14ac:dyDescent="0.25">
      <c r="A1091" s="6">
        <f t="shared" si="349"/>
        <v>0</v>
      </c>
      <c r="B1091" s="6">
        <f t="shared" si="358"/>
        <v>0</v>
      </c>
      <c r="C1091" s="6" t="str">
        <f t="shared" si="350"/>
        <v/>
      </c>
      <c r="D1091" s="7">
        <f t="shared" si="351"/>
        <v>0</v>
      </c>
      <c r="E1091" s="7">
        <f t="shared" si="359"/>
        <v>0</v>
      </c>
      <c r="F1091" s="7" t="str">
        <f t="shared" si="352"/>
        <v/>
      </c>
      <c r="G1091" s="6">
        <f t="shared" si="353"/>
        <v>0</v>
      </c>
      <c r="H1091" s="6">
        <f t="shared" si="360"/>
        <v>0</v>
      </c>
      <c r="I1091" s="6" t="str">
        <f t="shared" si="361"/>
        <v/>
      </c>
      <c r="J1091" s="11">
        <v>1088</v>
      </c>
      <c r="K1091" s="11">
        <f>IF(IFERROR(VLOOKUP(J1091,Home!$A$8:$B$1048576,1,FALSE),0)=0,0,1)</f>
        <v>0</v>
      </c>
      <c r="L1091" s="129" t="e">
        <f>IF(VLOOKUP(O1091,Home!$C$8:$R$207,6,FALSE)="","",VLOOKUP(O1091,Home!$C$8:$R$207,6,FALSE))</f>
        <v>#N/A</v>
      </c>
      <c r="M1091" s="129" t="e">
        <f t="shared" si="346"/>
        <v>#N/A</v>
      </c>
      <c r="N1091" s="11">
        <f>SUM($K$4:K1091)</f>
        <v>200</v>
      </c>
      <c r="O1091" s="11" t="str">
        <f>IF(P1091="","",IF(IFERROR(VLOOKUP(N1091,Home!$C$8:$R$1048576,1,FALSE),"")=0,"",IFERROR(VLOOKUP(N1091,Home!$C$8:$R$1048576,1,FALSE),"")))</f>
        <v/>
      </c>
      <c r="P1091" s="11" t="str">
        <f>IF(IFERROR(VLOOKUP(W1091,Home!$C$8:$R$1048576,3,FALSE),"")=0,"",IFERROR(VLOOKUP(W1091,Home!$C$8:$R$1048576,3,FALSE),""))</f>
        <v/>
      </c>
      <c r="Q1091" s="11" t="str">
        <f t="shared" si="365"/>
        <v/>
      </c>
      <c r="R1091" s="130" t="e">
        <f>VLOOKUP(Q1091,'Baggrund til lister'!$G$4:$H$15,2,FALSE)</f>
        <v>#N/A</v>
      </c>
      <c r="S1091" s="11" t="str">
        <f t="shared" si="347"/>
        <v/>
      </c>
      <c r="T1091" s="11" t="str">
        <f>IF(IFERROR(VLOOKUP(N1091,Home!$C$8:$R$1048576,11,FALSE),"")=0,"",IFERROR(VLOOKUP(N1091,Home!$C$8:$R$1048576,11,FALSE),""))</f>
        <v/>
      </c>
      <c r="U1091" s="11" t="str">
        <f>IF(IFERROR(VLOOKUP(O1091,Home!$C$8:$R$1048576,12,FALSE),"")=0,"",IFERROR(VLOOKUP(O1091,Home!$C$8:$R$1048576,12,FALSE),""))</f>
        <v/>
      </c>
      <c r="V1091" s="11" t="str">
        <f>IF(IFERROR(VLOOKUP(O1091,Home!$C$8:$R$1048576,8,FALSE),"")=0,"",IFERROR(VLOOKUP(O1091,Home!$C$8:$R$1048576,8,FALSE),""))</f>
        <v/>
      </c>
      <c r="W1091" s="11" t="str">
        <f>IF(OR(VLOOKUP(N1091,Home!$C$7:$I$207,6,FALSE)="",VLOOKUP(N1091,Home!$C$7:$I$207,7,FALSE)=""),"FEJL",SUM(Baggrundsark!$K$4:K1091))</f>
        <v>FEJL</v>
      </c>
      <c r="Y1091">
        <v>1088</v>
      </c>
      <c r="Z1091" s="1"/>
      <c r="AC1091" s="44"/>
      <c r="AD1091">
        <f t="shared" si="354"/>
        <v>0</v>
      </c>
      <c r="AE1091">
        <f>SUM($AD$4:AD1091)</f>
        <v>1</v>
      </c>
      <c r="AF1091" s="103" t="str">
        <f>IFERROR(VLOOKUP(AN1091,Home!$C$8:$E$207,3,FALSE),"")</f>
        <v/>
      </c>
      <c r="AG1091" s="103" t="str">
        <f>IFERROR(VLOOKUP(AN1091,Home!$C$8:$E$207,2,FALSE),"")</f>
        <v/>
      </c>
      <c r="AH1091" s="104" t="str">
        <f>IF(VLOOKUP(AE1091,Home!$C$8:$I$207,6,FALSE)="","",VLOOKUP(AE1091,Home!$C$8:$I$207,6,FALSE))</f>
        <v/>
      </c>
      <c r="AI1091" s="104" t="e">
        <f t="shared" si="362"/>
        <v>#VALUE!</v>
      </c>
      <c r="AJ1091" s="105" t="e">
        <f t="shared" si="355"/>
        <v>#VALUE!</v>
      </c>
      <c r="AK1091" s="103" t="e">
        <f t="shared" si="348"/>
        <v>#VALUE!</v>
      </c>
      <c r="AL1091" s="103" t="e">
        <f t="shared" si="356"/>
        <v>#VALUE!</v>
      </c>
      <c r="AN1091" t="str">
        <f>IF(OR(VLOOKUP(AE1091,Home!$C$8:$I$207,6,FALSE)="",VLOOKUP(AE1091,Home!$C$8:$I$207,7,FALSE)=""),"FEJL",Baggrundsark!AE1091)</f>
        <v>FEJL</v>
      </c>
      <c r="AO1091">
        <f>IF(VLOOKUP(AE1091,Home!$C$8:$N$207,12,FALSE)="Timelønnet",1,0)</f>
        <v>0</v>
      </c>
      <c r="AP1091">
        <f>SUM($AO$4:AO1091)*AO1091</f>
        <v>0</v>
      </c>
      <c r="AQ1091">
        <f t="shared" si="363"/>
        <v>1</v>
      </c>
      <c r="AR1091" t="str">
        <f t="shared" si="363"/>
        <v/>
      </c>
      <c r="AS1091" t="e">
        <f t="shared" si="357"/>
        <v>#VALUE!</v>
      </c>
      <c r="AT1091" s="45" t="e">
        <f t="shared" si="364"/>
        <v>#VALUE!</v>
      </c>
      <c r="AU1091">
        <f>VLOOKUP(AQ1091,Home!$C$8:$J$207,8,FALSE)</f>
        <v>0</v>
      </c>
    </row>
    <row r="1092" spans="1:47" x14ac:dyDescent="0.25">
      <c r="A1092" s="6">
        <f t="shared" si="349"/>
        <v>0</v>
      </c>
      <c r="B1092" s="6">
        <f t="shared" si="358"/>
        <v>0</v>
      </c>
      <c r="C1092" s="6" t="str">
        <f t="shared" si="350"/>
        <v/>
      </c>
      <c r="D1092" s="7">
        <f t="shared" si="351"/>
        <v>0</v>
      </c>
      <c r="E1092" s="7">
        <f t="shared" si="359"/>
        <v>0</v>
      </c>
      <c r="F1092" s="7" t="str">
        <f t="shared" si="352"/>
        <v/>
      </c>
      <c r="G1092" s="6">
        <f t="shared" si="353"/>
        <v>0</v>
      </c>
      <c r="H1092" s="6">
        <f t="shared" si="360"/>
        <v>0</v>
      </c>
      <c r="I1092" s="6" t="str">
        <f t="shared" si="361"/>
        <v/>
      </c>
      <c r="J1092" s="11">
        <v>1089</v>
      </c>
      <c r="K1092" s="11">
        <f>IF(IFERROR(VLOOKUP(J1092,Home!$A$8:$B$1048576,1,FALSE),0)=0,0,1)</f>
        <v>0</v>
      </c>
      <c r="L1092" s="129" t="e">
        <f>IF(VLOOKUP(O1092,Home!$C$8:$R$207,6,FALSE)="","",VLOOKUP(O1092,Home!$C$8:$R$207,6,FALSE))</f>
        <v>#N/A</v>
      </c>
      <c r="M1092" s="129" t="e">
        <f t="shared" ref="M1092:M1155" si="366">IF(O1092=O1091,EDATE(M1091,1),L1092)</f>
        <v>#N/A</v>
      </c>
      <c r="N1092" s="11">
        <f>SUM($K$4:K1092)</f>
        <v>200</v>
      </c>
      <c r="O1092" s="11" t="str">
        <f>IF(P1092="","",IF(IFERROR(VLOOKUP(N1092,Home!$C$8:$R$1048576,1,FALSE),"")=0,"",IFERROR(VLOOKUP(N1092,Home!$C$8:$R$1048576,1,FALSE),"")))</f>
        <v/>
      </c>
      <c r="P1092" s="11" t="str">
        <f>IF(IFERROR(VLOOKUP(W1092,Home!$C$8:$R$1048576,3,FALSE),"")=0,"",IFERROR(VLOOKUP(W1092,Home!$C$8:$R$1048576,3,FALSE),""))</f>
        <v/>
      </c>
      <c r="Q1092" s="11" t="str">
        <f t="shared" si="365"/>
        <v/>
      </c>
      <c r="R1092" s="130" t="e">
        <f>VLOOKUP(Q1092,'Baggrund til lister'!$G$4:$H$15,2,FALSE)</f>
        <v>#N/A</v>
      </c>
      <c r="S1092" s="11" t="str">
        <f t="shared" ref="S1092:S1155" si="367">IFERROR(YEAR(M1092),"")</f>
        <v/>
      </c>
      <c r="T1092" s="11" t="str">
        <f>IF(IFERROR(VLOOKUP(N1092,Home!$C$8:$R$1048576,11,FALSE),"")=0,"",IFERROR(VLOOKUP(N1092,Home!$C$8:$R$1048576,11,FALSE),""))</f>
        <v/>
      </c>
      <c r="U1092" s="11" t="str">
        <f>IF(IFERROR(VLOOKUP(O1092,Home!$C$8:$R$1048576,12,FALSE),"")=0,"",IFERROR(VLOOKUP(O1092,Home!$C$8:$R$1048576,12,FALSE),""))</f>
        <v/>
      </c>
      <c r="V1092" s="11" t="str">
        <f>IF(IFERROR(VLOOKUP(O1092,Home!$C$8:$R$1048576,8,FALSE),"")=0,"",IFERROR(VLOOKUP(O1092,Home!$C$8:$R$1048576,8,FALSE),""))</f>
        <v/>
      </c>
      <c r="W1092" s="11" t="str">
        <f>IF(OR(VLOOKUP(N1092,Home!$C$7:$I$207,6,FALSE)="",VLOOKUP(N1092,Home!$C$7:$I$207,7,FALSE)=""),"FEJL",SUM(Baggrundsark!$K$4:K1092))</f>
        <v>FEJL</v>
      </c>
      <c r="Y1092">
        <v>1089</v>
      </c>
      <c r="Z1092" s="1"/>
      <c r="AC1092" s="44"/>
      <c r="AD1092">
        <f t="shared" si="354"/>
        <v>0</v>
      </c>
      <c r="AE1092">
        <f>SUM($AD$4:AD1092)</f>
        <v>1</v>
      </c>
      <c r="AF1092" s="103" t="str">
        <f>IFERROR(VLOOKUP(AN1092,Home!$C$8:$E$207,3,FALSE),"")</f>
        <v/>
      </c>
      <c r="AG1092" s="103" t="str">
        <f>IFERROR(VLOOKUP(AN1092,Home!$C$8:$E$207,2,FALSE),"")</f>
        <v/>
      </c>
      <c r="AH1092" s="104" t="str">
        <f>IF(VLOOKUP(AE1092,Home!$C$8:$I$207,6,FALSE)="","",VLOOKUP(AE1092,Home!$C$8:$I$207,6,FALSE))</f>
        <v/>
      </c>
      <c r="AI1092" s="104" t="e">
        <f t="shared" si="362"/>
        <v>#VALUE!</v>
      </c>
      <c r="AJ1092" s="105" t="e">
        <f t="shared" si="355"/>
        <v>#VALUE!</v>
      </c>
      <c r="AK1092" s="103" t="e">
        <f t="shared" ref="AK1092:AK1155" si="368">YEAR(AI1092)</f>
        <v>#VALUE!</v>
      </c>
      <c r="AL1092" s="103" t="e">
        <f t="shared" si="356"/>
        <v>#VALUE!</v>
      </c>
      <c r="AN1092" t="str">
        <f>IF(OR(VLOOKUP(AE1092,Home!$C$8:$I$207,6,FALSE)="",VLOOKUP(AE1092,Home!$C$8:$I$207,7,FALSE)=""),"FEJL",Baggrundsark!AE1092)</f>
        <v>FEJL</v>
      </c>
      <c r="AO1092">
        <f>IF(VLOOKUP(AE1092,Home!$C$8:$N$207,12,FALSE)="Timelønnet",1,0)</f>
        <v>0</v>
      </c>
      <c r="AP1092">
        <f>SUM($AO$4:AO1092)*AO1092</f>
        <v>0</v>
      </c>
      <c r="AQ1092">
        <f t="shared" si="363"/>
        <v>1</v>
      </c>
      <c r="AR1092" t="str">
        <f t="shared" si="363"/>
        <v/>
      </c>
      <c r="AS1092" t="e">
        <f t="shared" si="357"/>
        <v>#VALUE!</v>
      </c>
      <c r="AT1092" s="45" t="e">
        <f t="shared" si="364"/>
        <v>#VALUE!</v>
      </c>
      <c r="AU1092">
        <f>VLOOKUP(AQ1092,Home!$C$8:$J$207,8,FALSE)</f>
        <v>0</v>
      </c>
    </row>
    <row r="1093" spans="1:47" x14ac:dyDescent="0.25">
      <c r="A1093" s="6">
        <f t="shared" ref="A1093:A1156" si="369">IF(U1093="Kontraktansat",1,0)</f>
        <v>0</v>
      </c>
      <c r="B1093" s="6">
        <f t="shared" si="358"/>
        <v>0</v>
      </c>
      <c r="C1093" s="6" t="str">
        <f t="shared" ref="C1093:C1156" si="370">IF(B1093=B1092,"",B1093)</f>
        <v/>
      </c>
      <c r="D1093" s="7">
        <f t="shared" ref="D1093:D1156" si="371">IF(U1093="Månedslønnet",1,0)</f>
        <v>0</v>
      </c>
      <c r="E1093" s="7">
        <f t="shared" si="359"/>
        <v>0</v>
      </c>
      <c r="F1093" s="7" t="str">
        <f t="shared" ref="F1093:F1156" si="372">IF(E1093=E1092,"",E1093)</f>
        <v/>
      </c>
      <c r="G1093" s="6">
        <f t="shared" ref="G1093:G1156" si="373">IF(U1093="Standardsats",1,0)</f>
        <v>0</v>
      </c>
      <c r="H1093" s="6">
        <f t="shared" si="360"/>
        <v>0</v>
      </c>
      <c r="I1093" s="6" t="str">
        <f t="shared" si="361"/>
        <v/>
      </c>
      <c r="J1093" s="11">
        <v>1090</v>
      </c>
      <c r="K1093" s="11">
        <f>IF(IFERROR(VLOOKUP(J1093,Home!$A$8:$B$1048576,1,FALSE),0)=0,0,1)</f>
        <v>0</v>
      </c>
      <c r="L1093" s="129" t="e">
        <f>IF(VLOOKUP(O1093,Home!$C$8:$R$207,6,FALSE)="","",VLOOKUP(O1093,Home!$C$8:$R$207,6,FALSE))</f>
        <v>#N/A</v>
      </c>
      <c r="M1093" s="129" t="e">
        <f t="shared" si="366"/>
        <v>#N/A</v>
      </c>
      <c r="N1093" s="11">
        <f>SUM($K$4:K1093)</f>
        <v>200</v>
      </c>
      <c r="O1093" s="11" t="str">
        <f>IF(P1093="","",IF(IFERROR(VLOOKUP(N1093,Home!$C$8:$R$1048576,1,FALSE),"")=0,"",IFERROR(VLOOKUP(N1093,Home!$C$8:$R$1048576,1,FALSE),"")))</f>
        <v/>
      </c>
      <c r="P1093" s="11" t="str">
        <f>IF(IFERROR(VLOOKUP(W1093,Home!$C$8:$R$1048576,3,FALSE),"")=0,"",IFERROR(VLOOKUP(W1093,Home!$C$8:$R$1048576,3,FALSE),""))</f>
        <v/>
      </c>
      <c r="Q1093" s="11" t="str">
        <f t="shared" si="365"/>
        <v/>
      </c>
      <c r="R1093" s="130" t="e">
        <f>VLOOKUP(Q1093,'Baggrund til lister'!$G$4:$H$15,2,FALSE)</f>
        <v>#N/A</v>
      </c>
      <c r="S1093" s="11" t="str">
        <f t="shared" si="367"/>
        <v/>
      </c>
      <c r="T1093" s="11" t="str">
        <f>IF(IFERROR(VLOOKUP(N1093,Home!$C$8:$R$1048576,11,FALSE),"")=0,"",IFERROR(VLOOKUP(N1093,Home!$C$8:$R$1048576,11,FALSE),""))</f>
        <v/>
      </c>
      <c r="U1093" s="11" t="str">
        <f>IF(IFERROR(VLOOKUP(O1093,Home!$C$8:$R$1048576,12,FALSE),"")=0,"",IFERROR(VLOOKUP(O1093,Home!$C$8:$R$1048576,12,FALSE),""))</f>
        <v/>
      </c>
      <c r="V1093" s="11" t="str">
        <f>IF(IFERROR(VLOOKUP(O1093,Home!$C$8:$R$1048576,8,FALSE),"")=0,"",IFERROR(VLOOKUP(O1093,Home!$C$8:$R$1048576,8,FALSE),""))</f>
        <v/>
      </c>
      <c r="W1093" s="11" t="str">
        <f>IF(OR(VLOOKUP(N1093,Home!$C$7:$I$207,6,FALSE)="",VLOOKUP(N1093,Home!$C$7:$I$207,7,FALSE)=""),"FEJL",SUM(Baggrundsark!$K$4:K1093))</f>
        <v>FEJL</v>
      </c>
      <c r="Y1093">
        <v>1090</v>
      </c>
      <c r="Z1093" s="1"/>
      <c r="AC1093" s="44"/>
      <c r="AD1093">
        <f t="shared" ref="AD1093:AD1156" si="374">IF(IFERROR(VLOOKUP(Y1093,$AC$4:$AC$203,1,FALSE),0)=0,0,1)</f>
        <v>0</v>
      </c>
      <c r="AE1093">
        <f>SUM($AD$4:AD1093)</f>
        <v>1</v>
      </c>
      <c r="AF1093" s="103" t="str">
        <f>IFERROR(VLOOKUP(AN1093,Home!$C$8:$E$207,3,FALSE),"")</f>
        <v/>
      </c>
      <c r="AG1093" s="103" t="str">
        <f>IFERROR(VLOOKUP(AN1093,Home!$C$8:$E$207,2,FALSE),"")</f>
        <v/>
      </c>
      <c r="AH1093" s="104" t="str">
        <f>IF(VLOOKUP(AE1093,Home!$C$8:$I$207,6,FALSE)="","",VLOOKUP(AE1093,Home!$C$8:$I$207,6,FALSE))</f>
        <v/>
      </c>
      <c r="AI1093" s="104" t="e">
        <f t="shared" si="362"/>
        <v>#VALUE!</v>
      </c>
      <c r="AJ1093" s="105" t="e">
        <f t="shared" ref="AJ1093:AJ1156" si="375">1+INT((AI1093-DATE(YEAR(AI1093+4-WEEKDAY(AI1093+6)),1,5)+WEEKDAY(DATE(YEAR(AI1093+4-WEEKDAY(AI1093+6)),1,3)))/7)</f>
        <v>#VALUE!</v>
      </c>
      <c r="AK1093" s="103" t="e">
        <f t="shared" si="368"/>
        <v>#VALUE!</v>
      </c>
      <c r="AL1093" s="103" t="e">
        <f t="shared" ref="AL1093:AL1156" si="376">AK1093&amp;" "&amp;AJ1093</f>
        <v>#VALUE!</v>
      </c>
      <c r="AN1093" t="str">
        <f>IF(OR(VLOOKUP(AE1093,Home!$C$8:$I$207,6,FALSE)="",VLOOKUP(AE1093,Home!$C$8:$I$207,7,FALSE)=""),"FEJL",Baggrundsark!AE1093)</f>
        <v>FEJL</v>
      </c>
      <c r="AO1093">
        <f>IF(VLOOKUP(AE1093,Home!$C$8:$N$207,12,FALSE)="Timelønnet",1,0)</f>
        <v>0</v>
      </c>
      <c r="AP1093">
        <f>SUM($AO$4:AO1093)*AO1093</f>
        <v>0</v>
      </c>
      <c r="AQ1093">
        <f t="shared" si="363"/>
        <v>1</v>
      </c>
      <c r="AR1093" t="str">
        <f t="shared" si="363"/>
        <v/>
      </c>
      <c r="AS1093" t="e">
        <f t="shared" ref="AS1093:AS1156" si="377">VLOOKUP(AL1093,$BB$4:$BC$476,2,FALSE)</f>
        <v>#VALUE!</v>
      </c>
      <c r="AT1093" s="45" t="e">
        <f t="shared" si="364"/>
        <v>#VALUE!</v>
      </c>
      <c r="AU1093">
        <f>VLOOKUP(AQ1093,Home!$C$8:$J$207,8,FALSE)</f>
        <v>0</v>
      </c>
    </row>
    <row r="1094" spans="1:47" x14ac:dyDescent="0.25">
      <c r="A1094" s="6">
        <f t="shared" si="369"/>
        <v>0</v>
      </c>
      <c r="B1094" s="6">
        <f t="shared" ref="B1094:B1157" si="378">A1094+B1093</f>
        <v>0</v>
      </c>
      <c r="C1094" s="6" t="str">
        <f t="shared" si="370"/>
        <v/>
      </c>
      <c r="D1094" s="7">
        <f t="shared" si="371"/>
        <v>0</v>
      </c>
      <c r="E1094" s="7">
        <f t="shared" ref="E1094:E1157" si="379">D1094+E1093</f>
        <v>0</v>
      </c>
      <c r="F1094" s="7" t="str">
        <f t="shared" si="372"/>
        <v/>
      </c>
      <c r="G1094" s="6">
        <f t="shared" si="373"/>
        <v>0</v>
      </c>
      <c r="H1094" s="6">
        <f t="shared" ref="H1094:H1157" si="380">G1094+H1093</f>
        <v>0</v>
      </c>
      <c r="I1094" s="6" t="str">
        <f t="shared" ref="I1094:I1157" si="381">IF(H1094=H1093,"",H1094)</f>
        <v/>
      </c>
      <c r="J1094" s="11">
        <v>1091</v>
      </c>
      <c r="K1094" s="11">
        <f>IF(IFERROR(VLOOKUP(J1094,Home!$A$8:$B$1048576,1,FALSE),0)=0,0,1)</f>
        <v>0</v>
      </c>
      <c r="L1094" s="129" t="e">
        <f>IF(VLOOKUP(O1094,Home!$C$8:$R$207,6,FALSE)="","",VLOOKUP(O1094,Home!$C$8:$R$207,6,FALSE))</f>
        <v>#N/A</v>
      </c>
      <c r="M1094" s="129" t="e">
        <f t="shared" si="366"/>
        <v>#N/A</v>
      </c>
      <c r="N1094" s="11">
        <f>SUM($K$4:K1094)</f>
        <v>200</v>
      </c>
      <c r="O1094" s="11" t="str">
        <f>IF(P1094="","",IF(IFERROR(VLOOKUP(N1094,Home!$C$8:$R$1048576,1,FALSE),"")=0,"",IFERROR(VLOOKUP(N1094,Home!$C$8:$R$1048576,1,FALSE),"")))</f>
        <v/>
      </c>
      <c r="P1094" s="11" t="str">
        <f>IF(IFERROR(VLOOKUP(W1094,Home!$C$8:$R$1048576,3,FALSE),"")=0,"",IFERROR(VLOOKUP(W1094,Home!$C$8:$R$1048576,3,FALSE),""))</f>
        <v/>
      </c>
      <c r="Q1094" s="11" t="str">
        <f t="shared" si="365"/>
        <v/>
      </c>
      <c r="R1094" s="130" t="e">
        <f>VLOOKUP(Q1094,'Baggrund til lister'!$G$4:$H$15,2,FALSE)</f>
        <v>#N/A</v>
      </c>
      <c r="S1094" s="11" t="str">
        <f t="shared" si="367"/>
        <v/>
      </c>
      <c r="T1094" s="11" t="str">
        <f>IF(IFERROR(VLOOKUP(N1094,Home!$C$8:$R$1048576,11,FALSE),"")=0,"",IFERROR(VLOOKUP(N1094,Home!$C$8:$R$1048576,11,FALSE),""))</f>
        <v/>
      </c>
      <c r="U1094" s="11" t="str">
        <f>IF(IFERROR(VLOOKUP(O1094,Home!$C$8:$R$1048576,12,FALSE),"")=0,"",IFERROR(VLOOKUP(O1094,Home!$C$8:$R$1048576,12,FALSE),""))</f>
        <v/>
      </c>
      <c r="V1094" s="11" t="str">
        <f>IF(IFERROR(VLOOKUP(O1094,Home!$C$8:$R$1048576,8,FALSE),"")=0,"",IFERROR(VLOOKUP(O1094,Home!$C$8:$R$1048576,8,FALSE),""))</f>
        <v/>
      </c>
      <c r="W1094" s="11" t="str">
        <f>IF(OR(VLOOKUP(N1094,Home!$C$7:$I$207,6,FALSE)="",VLOOKUP(N1094,Home!$C$7:$I$207,7,FALSE)=""),"FEJL",SUM(Baggrundsark!$K$4:K1094))</f>
        <v>FEJL</v>
      </c>
      <c r="Y1094">
        <v>1091</v>
      </c>
      <c r="Z1094" s="1"/>
      <c r="AC1094" s="44"/>
      <c r="AD1094">
        <f t="shared" si="374"/>
        <v>0</v>
      </c>
      <c r="AE1094">
        <f>SUM($AD$4:AD1094)</f>
        <v>1</v>
      </c>
      <c r="AF1094" s="103" t="str">
        <f>IFERROR(VLOOKUP(AN1094,Home!$C$8:$E$207,3,FALSE),"")</f>
        <v/>
      </c>
      <c r="AG1094" s="103" t="str">
        <f>IFERROR(VLOOKUP(AN1094,Home!$C$8:$E$207,2,FALSE),"")</f>
        <v/>
      </c>
      <c r="AH1094" s="104" t="str">
        <f>IF(VLOOKUP(AE1094,Home!$C$8:$I$207,6,FALSE)="","",VLOOKUP(AE1094,Home!$C$8:$I$207,6,FALSE))</f>
        <v/>
      </c>
      <c r="AI1094" s="104" t="e">
        <f t="shared" ref="AI1094:AI1157" si="382">IF(AG1094=AG1093,AI1093+14,AH1094)</f>
        <v>#VALUE!</v>
      </c>
      <c r="AJ1094" s="105" t="e">
        <f t="shared" si="375"/>
        <v>#VALUE!</v>
      </c>
      <c r="AK1094" s="103" t="e">
        <f t="shared" si="368"/>
        <v>#VALUE!</v>
      </c>
      <c r="AL1094" s="103" t="e">
        <f t="shared" si="376"/>
        <v>#VALUE!</v>
      </c>
      <c r="AN1094" t="str">
        <f>IF(OR(VLOOKUP(AE1094,Home!$C$8:$I$207,6,FALSE)="",VLOOKUP(AE1094,Home!$C$8:$I$207,7,FALSE)=""),"FEJL",Baggrundsark!AE1094)</f>
        <v>FEJL</v>
      </c>
      <c r="AO1094">
        <f>IF(VLOOKUP(AE1094,Home!$C$8:$N$207,12,FALSE)="Timelønnet",1,0)</f>
        <v>0</v>
      </c>
      <c r="AP1094">
        <f>SUM($AO$4:AO1094)*AO1094</f>
        <v>0</v>
      </c>
      <c r="AQ1094">
        <f t="shared" si="363"/>
        <v>1</v>
      </c>
      <c r="AR1094" t="str">
        <f t="shared" si="363"/>
        <v/>
      </c>
      <c r="AS1094" t="e">
        <f t="shared" si="377"/>
        <v>#VALUE!</v>
      </c>
      <c r="AT1094" s="45" t="e">
        <f t="shared" si="364"/>
        <v>#VALUE!</v>
      </c>
      <c r="AU1094">
        <f>VLOOKUP(AQ1094,Home!$C$8:$J$207,8,FALSE)</f>
        <v>0</v>
      </c>
    </row>
    <row r="1095" spans="1:47" x14ac:dyDescent="0.25">
      <c r="A1095" s="6">
        <f t="shared" si="369"/>
        <v>0</v>
      </c>
      <c r="B1095" s="6">
        <f t="shared" si="378"/>
        <v>0</v>
      </c>
      <c r="C1095" s="6" t="str">
        <f t="shared" si="370"/>
        <v/>
      </c>
      <c r="D1095" s="7">
        <f t="shared" si="371"/>
        <v>0</v>
      </c>
      <c r="E1095" s="7">
        <f t="shared" si="379"/>
        <v>0</v>
      </c>
      <c r="F1095" s="7" t="str">
        <f t="shared" si="372"/>
        <v/>
      </c>
      <c r="G1095" s="6">
        <f t="shared" si="373"/>
        <v>0</v>
      </c>
      <c r="H1095" s="6">
        <f t="shared" si="380"/>
        <v>0</v>
      </c>
      <c r="I1095" s="6" t="str">
        <f t="shared" si="381"/>
        <v/>
      </c>
      <c r="J1095" s="11">
        <v>1092</v>
      </c>
      <c r="K1095" s="11">
        <f>IF(IFERROR(VLOOKUP(J1095,Home!$A$8:$B$1048576,1,FALSE),0)=0,0,1)</f>
        <v>0</v>
      </c>
      <c r="L1095" s="129" t="e">
        <f>IF(VLOOKUP(O1095,Home!$C$8:$R$207,6,FALSE)="","",VLOOKUP(O1095,Home!$C$8:$R$207,6,FALSE))</f>
        <v>#N/A</v>
      </c>
      <c r="M1095" s="129" t="e">
        <f t="shared" si="366"/>
        <v>#N/A</v>
      </c>
      <c r="N1095" s="11">
        <f>SUM($K$4:K1095)</f>
        <v>200</v>
      </c>
      <c r="O1095" s="11" t="str">
        <f>IF(P1095="","",IF(IFERROR(VLOOKUP(N1095,Home!$C$8:$R$1048576,1,FALSE),"")=0,"",IFERROR(VLOOKUP(N1095,Home!$C$8:$R$1048576,1,FALSE),"")))</f>
        <v/>
      </c>
      <c r="P1095" s="11" t="str">
        <f>IF(IFERROR(VLOOKUP(W1095,Home!$C$8:$R$1048576,3,FALSE),"")=0,"",IFERROR(VLOOKUP(W1095,Home!$C$8:$R$1048576,3,FALSE),""))</f>
        <v/>
      </c>
      <c r="Q1095" s="11" t="str">
        <f t="shared" si="365"/>
        <v/>
      </c>
      <c r="R1095" s="130" t="e">
        <f>VLOOKUP(Q1095,'Baggrund til lister'!$G$4:$H$15,2,FALSE)</f>
        <v>#N/A</v>
      </c>
      <c r="S1095" s="11" t="str">
        <f t="shared" si="367"/>
        <v/>
      </c>
      <c r="T1095" s="11" t="str">
        <f>IF(IFERROR(VLOOKUP(N1095,Home!$C$8:$R$1048576,11,FALSE),"")=0,"",IFERROR(VLOOKUP(N1095,Home!$C$8:$R$1048576,11,FALSE),""))</f>
        <v/>
      </c>
      <c r="U1095" s="11" t="str">
        <f>IF(IFERROR(VLOOKUP(O1095,Home!$C$8:$R$1048576,12,FALSE),"")=0,"",IFERROR(VLOOKUP(O1095,Home!$C$8:$R$1048576,12,FALSE),""))</f>
        <v/>
      </c>
      <c r="V1095" s="11" t="str">
        <f>IF(IFERROR(VLOOKUP(O1095,Home!$C$8:$R$1048576,8,FALSE),"")=0,"",IFERROR(VLOOKUP(O1095,Home!$C$8:$R$1048576,8,FALSE),""))</f>
        <v/>
      </c>
      <c r="W1095" s="11" t="str">
        <f>IF(OR(VLOOKUP(N1095,Home!$C$7:$I$207,6,FALSE)="",VLOOKUP(N1095,Home!$C$7:$I$207,7,FALSE)=""),"FEJL",SUM(Baggrundsark!$K$4:K1095))</f>
        <v>FEJL</v>
      </c>
      <c r="Y1095">
        <v>1092</v>
      </c>
      <c r="Z1095" s="1"/>
      <c r="AC1095" s="44"/>
      <c r="AD1095">
        <f t="shared" si="374"/>
        <v>0</v>
      </c>
      <c r="AE1095">
        <f>SUM($AD$4:AD1095)</f>
        <v>1</v>
      </c>
      <c r="AF1095" s="103" t="str">
        <f>IFERROR(VLOOKUP(AN1095,Home!$C$8:$E$207,3,FALSE),"")</f>
        <v/>
      </c>
      <c r="AG1095" s="103" t="str">
        <f>IFERROR(VLOOKUP(AN1095,Home!$C$8:$E$207,2,FALSE),"")</f>
        <v/>
      </c>
      <c r="AH1095" s="104" t="str">
        <f>IF(VLOOKUP(AE1095,Home!$C$8:$I$207,6,FALSE)="","",VLOOKUP(AE1095,Home!$C$8:$I$207,6,FALSE))</f>
        <v/>
      </c>
      <c r="AI1095" s="104" t="e">
        <f t="shared" si="382"/>
        <v>#VALUE!</v>
      </c>
      <c r="AJ1095" s="105" t="e">
        <f t="shared" si="375"/>
        <v>#VALUE!</v>
      </c>
      <c r="AK1095" s="103" t="e">
        <f t="shared" si="368"/>
        <v>#VALUE!</v>
      </c>
      <c r="AL1095" s="103" t="e">
        <f t="shared" si="376"/>
        <v>#VALUE!</v>
      </c>
      <c r="AN1095" t="str">
        <f>IF(OR(VLOOKUP(AE1095,Home!$C$8:$I$207,6,FALSE)="",VLOOKUP(AE1095,Home!$C$8:$I$207,7,FALSE)=""),"FEJL",Baggrundsark!AE1095)</f>
        <v>FEJL</v>
      </c>
      <c r="AO1095">
        <f>IF(VLOOKUP(AE1095,Home!$C$8:$N$207,12,FALSE)="Timelønnet",1,0)</f>
        <v>0</v>
      </c>
      <c r="AP1095">
        <f>SUM($AO$4:AO1095)*AO1095</f>
        <v>0</v>
      </c>
      <c r="AQ1095">
        <f t="shared" si="363"/>
        <v>1</v>
      </c>
      <c r="AR1095" t="str">
        <f t="shared" si="363"/>
        <v/>
      </c>
      <c r="AS1095" t="e">
        <f t="shared" si="377"/>
        <v>#VALUE!</v>
      </c>
      <c r="AT1095" s="45" t="e">
        <f t="shared" si="364"/>
        <v>#VALUE!</v>
      </c>
      <c r="AU1095">
        <f>VLOOKUP(AQ1095,Home!$C$8:$J$207,8,FALSE)</f>
        <v>0</v>
      </c>
    </row>
    <row r="1096" spans="1:47" x14ac:dyDescent="0.25">
      <c r="A1096" s="6">
        <f t="shared" si="369"/>
        <v>0</v>
      </c>
      <c r="B1096" s="6">
        <f t="shared" si="378"/>
        <v>0</v>
      </c>
      <c r="C1096" s="6" t="str">
        <f t="shared" si="370"/>
        <v/>
      </c>
      <c r="D1096" s="7">
        <f t="shared" si="371"/>
        <v>0</v>
      </c>
      <c r="E1096" s="7">
        <f t="shared" si="379"/>
        <v>0</v>
      </c>
      <c r="F1096" s="7" t="str">
        <f t="shared" si="372"/>
        <v/>
      </c>
      <c r="G1096" s="6">
        <f t="shared" si="373"/>
        <v>0</v>
      </c>
      <c r="H1096" s="6">
        <f t="shared" si="380"/>
        <v>0</v>
      </c>
      <c r="I1096" s="6" t="str">
        <f t="shared" si="381"/>
        <v/>
      </c>
      <c r="J1096" s="11">
        <v>1093</v>
      </c>
      <c r="K1096" s="11">
        <f>IF(IFERROR(VLOOKUP(J1096,Home!$A$8:$B$1048576,1,FALSE),0)=0,0,1)</f>
        <v>0</v>
      </c>
      <c r="L1096" s="129" t="e">
        <f>IF(VLOOKUP(O1096,Home!$C$8:$R$207,6,FALSE)="","",VLOOKUP(O1096,Home!$C$8:$R$207,6,FALSE))</f>
        <v>#N/A</v>
      </c>
      <c r="M1096" s="129" t="e">
        <f t="shared" si="366"/>
        <v>#N/A</v>
      </c>
      <c r="N1096" s="11">
        <f>SUM($K$4:K1096)</f>
        <v>200</v>
      </c>
      <c r="O1096" s="11" t="str">
        <f>IF(P1096="","",IF(IFERROR(VLOOKUP(N1096,Home!$C$8:$R$1048576,1,FALSE),"")=0,"",IFERROR(VLOOKUP(N1096,Home!$C$8:$R$1048576,1,FALSE),"")))</f>
        <v/>
      </c>
      <c r="P1096" s="11" t="str">
        <f>IF(IFERROR(VLOOKUP(W1096,Home!$C$8:$R$1048576,3,FALSE),"")=0,"",IFERROR(VLOOKUP(W1096,Home!$C$8:$R$1048576,3,FALSE),""))</f>
        <v/>
      </c>
      <c r="Q1096" s="11" t="str">
        <f t="shared" si="365"/>
        <v/>
      </c>
      <c r="R1096" s="130" t="e">
        <f>VLOOKUP(Q1096,'Baggrund til lister'!$G$4:$H$15,2,FALSE)</f>
        <v>#N/A</v>
      </c>
      <c r="S1096" s="11" t="str">
        <f t="shared" si="367"/>
        <v/>
      </c>
      <c r="T1096" s="11" t="str">
        <f>IF(IFERROR(VLOOKUP(N1096,Home!$C$8:$R$1048576,11,FALSE),"")=0,"",IFERROR(VLOOKUP(N1096,Home!$C$8:$R$1048576,11,FALSE),""))</f>
        <v/>
      </c>
      <c r="U1096" s="11" t="str">
        <f>IF(IFERROR(VLOOKUP(O1096,Home!$C$8:$R$1048576,12,FALSE),"")=0,"",IFERROR(VLOOKUP(O1096,Home!$C$8:$R$1048576,12,FALSE),""))</f>
        <v/>
      </c>
      <c r="V1096" s="11" t="str">
        <f>IF(IFERROR(VLOOKUP(O1096,Home!$C$8:$R$1048576,8,FALSE),"")=0,"",IFERROR(VLOOKUP(O1096,Home!$C$8:$R$1048576,8,FALSE),""))</f>
        <v/>
      </c>
      <c r="W1096" s="11" t="str">
        <f>IF(OR(VLOOKUP(N1096,Home!$C$7:$I$207,6,FALSE)="",VLOOKUP(N1096,Home!$C$7:$I$207,7,FALSE)=""),"FEJL",SUM(Baggrundsark!$K$4:K1096))</f>
        <v>FEJL</v>
      </c>
      <c r="Y1096">
        <v>1093</v>
      </c>
      <c r="Z1096" s="1"/>
      <c r="AC1096" s="44"/>
      <c r="AD1096">
        <f t="shared" si="374"/>
        <v>0</v>
      </c>
      <c r="AE1096">
        <f>SUM($AD$4:AD1096)</f>
        <v>1</v>
      </c>
      <c r="AF1096" s="103" t="str">
        <f>IFERROR(VLOOKUP(AN1096,Home!$C$8:$E$207,3,FALSE),"")</f>
        <v/>
      </c>
      <c r="AG1096" s="103" t="str">
        <f>IFERROR(VLOOKUP(AN1096,Home!$C$8:$E$207,2,FALSE),"")</f>
        <v/>
      </c>
      <c r="AH1096" s="104" t="str">
        <f>IF(VLOOKUP(AE1096,Home!$C$8:$I$207,6,FALSE)="","",VLOOKUP(AE1096,Home!$C$8:$I$207,6,FALSE))</f>
        <v/>
      </c>
      <c r="AI1096" s="104" t="e">
        <f t="shared" si="382"/>
        <v>#VALUE!</v>
      </c>
      <c r="AJ1096" s="105" t="e">
        <f t="shared" si="375"/>
        <v>#VALUE!</v>
      </c>
      <c r="AK1096" s="103" t="e">
        <f t="shared" si="368"/>
        <v>#VALUE!</v>
      </c>
      <c r="AL1096" s="103" t="e">
        <f t="shared" si="376"/>
        <v>#VALUE!</v>
      </c>
      <c r="AN1096" t="str">
        <f>IF(OR(VLOOKUP(AE1096,Home!$C$8:$I$207,6,FALSE)="",VLOOKUP(AE1096,Home!$C$8:$I$207,7,FALSE)=""),"FEJL",Baggrundsark!AE1096)</f>
        <v>FEJL</v>
      </c>
      <c r="AO1096">
        <f>IF(VLOOKUP(AE1096,Home!$C$8:$N$207,12,FALSE)="Timelønnet",1,0)</f>
        <v>0</v>
      </c>
      <c r="AP1096">
        <f>SUM($AO$4:AO1096)*AO1096</f>
        <v>0</v>
      </c>
      <c r="AQ1096">
        <f t="shared" si="363"/>
        <v>1</v>
      </c>
      <c r="AR1096" t="str">
        <f t="shared" si="363"/>
        <v/>
      </c>
      <c r="AS1096" t="e">
        <f t="shared" si="377"/>
        <v>#VALUE!</v>
      </c>
      <c r="AT1096" s="45" t="e">
        <f t="shared" si="364"/>
        <v>#VALUE!</v>
      </c>
      <c r="AU1096">
        <f>VLOOKUP(AQ1096,Home!$C$8:$J$207,8,FALSE)</f>
        <v>0</v>
      </c>
    </row>
    <row r="1097" spans="1:47" x14ac:dyDescent="0.25">
      <c r="A1097" s="6">
        <f t="shared" si="369"/>
        <v>0</v>
      </c>
      <c r="B1097" s="6">
        <f t="shared" si="378"/>
        <v>0</v>
      </c>
      <c r="C1097" s="6" t="str">
        <f t="shared" si="370"/>
        <v/>
      </c>
      <c r="D1097" s="7">
        <f t="shared" si="371"/>
        <v>0</v>
      </c>
      <c r="E1097" s="7">
        <f t="shared" si="379"/>
        <v>0</v>
      </c>
      <c r="F1097" s="7" t="str">
        <f t="shared" si="372"/>
        <v/>
      </c>
      <c r="G1097" s="6">
        <f t="shared" si="373"/>
        <v>0</v>
      </c>
      <c r="H1097" s="6">
        <f t="shared" si="380"/>
        <v>0</v>
      </c>
      <c r="I1097" s="6" t="str">
        <f t="shared" si="381"/>
        <v/>
      </c>
      <c r="J1097" s="11">
        <v>1094</v>
      </c>
      <c r="K1097" s="11">
        <f>IF(IFERROR(VLOOKUP(J1097,Home!$A$8:$B$1048576,1,FALSE),0)=0,0,1)</f>
        <v>0</v>
      </c>
      <c r="L1097" s="129" t="e">
        <f>IF(VLOOKUP(O1097,Home!$C$8:$R$207,6,FALSE)="","",VLOOKUP(O1097,Home!$C$8:$R$207,6,FALSE))</f>
        <v>#N/A</v>
      </c>
      <c r="M1097" s="129" t="e">
        <f t="shared" si="366"/>
        <v>#N/A</v>
      </c>
      <c r="N1097" s="11">
        <f>SUM($K$4:K1097)</f>
        <v>200</v>
      </c>
      <c r="O1097" s="11" t="str">
        <f>IF(P1097="","",IF(IFERROR(VLOOKUP(N1097,Home!$C$8:$R$1048576,1,FALSE),"")=0,"",IFERROR(VLOOKUP(N1097,Home!$C$8:$R$1048576,1,FALSE),"")))</f>
        <v/>
      </c>
      <c r="P1097" s="11" t="str">
        <f>IF(IFERROR(VLOOKUP(W1097,Home!$C$8:$R$1048576,3,FALSE),"")=0,"",IFERROR(VLOOKUP(W1097,Home!$C$8:$R$1048576,3,FALSE),""))</f>
        <v/>
      </c>
      <c r="Q1097" s="11" t="str">
        <f t="shared" si="365"/>
        <v/>
      </c>
      <c r="R1097" s="130" t="e">
        <f>VLOOKUP(Q1097,'Baggrund til lister'!$G$4:$H$15,2,FALSE)</f>
        <v>#N/A</v>
      </c>
      <c r="S1097" s="11" t="str">
        <f t="shared" si="367"/>
        <v/>
      </c>
      <c r="T1097" s="11" t="str">
        <f>IF(IFERROR(VLOOKUP(N1097,Home!$C$8:$R$1048576,11,FALSE),"")=0,"",IFERROR(VLOOKUP(N1097,Home!$C$8:$R$1048576,11,FALSE),""))</f>
        <v/>
      </c>
      <c r="U1097" s="11" t="str">
        <f>IF(IFERROR(VLOOKUP(O1097,Home!$C$8:$R$1048576,12,FALSE),"")=0,"",IFERROR(VLOOKUP(O1097,Home!$C$8:$R$1048576,12,FALSE),""))</f>
        <v/>
      </c>
      <c r="V1097" s="11" t="str">
        <f>IF(IFERROR(VLOOKUP(O1097,Home!$C$8:$R$1048576,8,FALSE),"")=0,"",IFERROR(VLOOKUP(O1097,Home!$C$8:$R$1048576,8,FALSE),""))</f>
        <v/>
      </c>
      <c r="W1097" s="11" t="str">
        <f>IF(OR(VLOOKUP(N1097,Home!$C$7:$I$207,6,FALSE)="",VLOOKUP(N1097,Home!$C$7:$I$207,7,FALSE)=""),"FEJL",SUM(Baggrundsark!$K$4:K1097))</f>
        <v>FEJL</v>
      </c>
      <c r="Y1097">
        <v>1094</v>
      </c>
      <c r="Z1097" s="1"/>
      <c r="AC1097" s="44"/>
      <c r="AD1097">
        <f t="shared" si="374"/>
        <v>0</v>
      </c>
      <c r="AE1097">
        <f>SUM($AD$4:AD1097)</f>
        <v>1</v>
      </c>
      <c r="AF1097" s="103" t="str">
        <f>IFERROR(VLOOKUP(AN1097,Home!$C$8:$E$207,3,FALSE),"")</f>
        <v/>
      </c>
      <c r="AG1097" s="103" t="str">
        <f>IFERROR(VLOOKUP(AN1097,Home!$C$8:$E$207,2,FALSE),"")</f>
        <v/>
      </c>
      <c r="AH1097" s="104" t="str">
        <f>IF(VLOOKUP(AE1097,Home!$C$8:$I$207,6,FALSE)="","",VLOOKUP(AE1097,Home!$C$8:$I$207,6,FALSE))</f>
        <v/>
      </c>
      <c r="AI1097" s="104" t="e">
        <f t="shared" si="382"/>
        <v>#VALUE!</v>
      </c>
      <c r="AJ1097" s="105" t="e">
        <f t="shared" si="375"/>
        <v>#VALUE!</v>
      </c>
      <c r="AK1097" s="103" t="e">
        <f t="shared" si="368"/>
        <v>#VALUE!</v>
      </c>
      <c r="AL1097" s="103" t="e">
        <f t="shared" si="376"/>
        <v>#VALUE!</v>
      </c>
      <c r="AN1097" t="str">
        <f>IF(OR(VLOOKUP(AE1097,Home!$C$8:$I$207,6,FALSE)="",VLOOKUP(AE1097,Home!$C$8:$I$207,7,FALSE)=""),"FEJL",Baggrundsark!AE1097)</f>
        <v>FEJL</v>
      </c>
      <c r="AO1097">
        <f>IF(VLOOKUP(AE1097,Home!$C$8:$N$207,12,FALSE)="Timelønnet",1,0)</f>
        <v>0</v>
      </c>
      <c r="AP1097">
        <f>SUM($AO$4:AO1097)*AO1097</f>
        <v>0</v>
      </c>
      <c r="AQ1097">
        <f t="shared" si="363"/>
        <v>1</v>
      </c>
      <c r="AR1097" t="str">
        <f t="shared" si="363"/>
        <v/>
      </c>
      <c r="AS1097" t="e">
        <f t="shared" si="377"/>
        <v>#VALUE!</v>
      </c>
      <c r="AT1097" s="45" t="e">
        <f t="shared" si="364"/>
        <v>#VALUE!</v>
      </c>
      <c r="AU1097">
        <f>VLOOKUP(AQ1097,Home!$C$8:$J$207,8,FALSE)</f>
        <v>0</v>
      </c>
    </row>
    <row r="1098" spans="1:47" x14ac:dyDescent="0.25">
      <c r="A1098" s="6">
        <f t="shared" si="369"/>
        <v>0</v>
      </c>
      <c r="B1098" s="6">
        <f t="shared" si="378"/>
        <v>0</v>
      </c>
      <c r="C1098" s="6" t="str">
        <f t="shared" si="370"/>
        <v/>
      </c>
      <c r="D1098" s="7">
        <f t="shared" si="371"/>
        <v>0</v>
      </c>
      <c r="E1098" s="7">
        <f t="shared" si="379"/>
        <v>0</v>
      </c>
      <c r="F1098" s="7" t="str">
        <f t="shared" si="372"/>
        <v/>
      </c>
      <c r="G1098" s="6">
        <f t="shared" si="373"/>
        <v>0</v>
      </c>
      <c r="H1098" s="6">
        <f t="shared" si="380"/>
        <v>0</v>
      </c>
      <c r="I1098" s="6" t="str">
        <f t="shared" si="381"/>
        <v/>
      </c>
      <c r="J1098" s="11">
        <v>1095</v>
      </c>
      <c r="K1098" s="11">
        <f>IF(IFERROR(VLOOKUP(J1098,Home!$A$8:$B$1048576,1,FALSE),0)=0,0,1)</f>
        <v>0</v>
      </c>
      <c r="L1098" s="129" t="e">
        <f>IF(VLOOKUP(O1098,Home!$C$8:$R$207,6,FALSE)="","",VLOOKUP(O1098,Home!$C$8:$R$207,6,FALSE))</f>
        <v>#N/A</v>
      </c>
      <c r="M1098" s="129" t="e">
        <f t="shared" si="366"/>
        <v>#N/A</v>
      </c>
      <c r="N1098" s="11">
        <f>SUM($K$4:K1098)</f>
        <v>200</v>
      </c>
      <c r="O1098" s="11" t="str">
        <f>IF(P1098="","",IF(IFERROR(VLOOKUP(N1098,Home!$C$8:$R$1048576,1,FALSE),"")=0,"",IFERROR(VLOOKUP(N1098,Home!$C$8:$R$1048576,1,FALSE),"")))</f>
        <v/>
      </c>
      <c r="P1098" s="11" t="str">
        <f>IF(IFERROR(VLOOKUP(W1098,Home!$C$8:$R$1048576,3,FALSE),"")=0,"",IFERROR(VLOOKUP(W1098,Home!$C$8:$R$1048576,3,FALSE),""))</f>
        <v/>
      </c>
      <c r="Q1098" s="11" t="str">
        <f t="shared" si="365"/>
        <v/>
      </c>
      <c r="R1098" s="130" t="e">
        <f>VLOOKUP(Q1098,'Baggrund til lister'!$G$4:$H$15,2,FALSE)</f>
        <v>#N/A</v>
      </c>
      <c r="S1098" s="11" t="str">
        <f t="shared" si="367"/>
        <v/>
      </c>
      <c r="T1098" s="11" t="str">
        <f>IF(IFERROR(VLOOKUP(N1098,Home!$C$8:$R$1048576,11,FALSE),"")=0,"",IFERROR(VLOOKUP(N1098,Home!$C$8:$R$1048576,11,FALSE),""))</f>
        <v/>
      </c>
      <c r="U1098" s="11" t="str">
        <f>IF(IFERROR(VLOOKUP(O1098,Home!$C$8:$R$1048576,12,FALSE),"")=0,"",IFERROR(VLOOKUP(O1098,Home!$C$8:$R$1048576,12,FALSE),""))</f>
        <v/>
      </c>
      <c r="V1098" s="11" t="str">
        <f>IF(IFERROR(VLOOKUP(O1098,Home!$C$8:$R$1048576,8,FALSE),"")=0,"",IFERROR(VLOOKUP(O1098,Home!$C$8:$R$1048576,8,FALSE),""))</f>
        <v/>
      </c>
      <c r="W1098" s="11" t="str">
        <f>IF(OR(VLOOKUP(N1098,Home!$C$7:$I$207,6,FALSE)="",VLOOKUP(N1098,Home!$C$7:$I$207,7,FALSE)=""),"FEJL",SUM(Baggrundsark!$K$4:K1098))</f>
        <v>FEJL</v>
      </c>
      <c r="Y1098">
        <v>1095</v>
      </c>
      <c r="Z1098" s="1"/>
      <c r="AC1098" s="44"/>
      <c r="AD1098">
        <f t="shared" si="374"/>
        <v>0</v>
      </c>
      <c r="AE1098">
        <f>SUM($AD$4:AD1098)</f>
        <v>1</v>
      </c>
      <c r="AF1098" s="103" t="str">
        <f>IFERROR(VLOOKUP(AN1098,Home!$C$8:$E$207,3,FALSE),"")</f>
        <v/>
      </c>
      <c r="AG1098" s="103" t="str">
        <f>IFERROR(VLOOKUP(AN1098,Home!$C$8:$E$207,2,FALSE),"")</f>
        <v/>
      </c>
      <c r="AH1098" s="104" t="str">
        <f>IF(VLOOKUP(AE1098,Home!$C$8:$I$207,6,FALSE)="","",VLOOKUP(AE1098,Home!$C$8:$I$207,6,FALSE))</f>
        <v/>
      </c>
      <c r="AI1098" s="104" t="e">
        <f t="shared" si="382"/>
        <v>#VALUE!</v>
      </c>
      <c r="AJ1098" s="105" t="e">
        <f t="shared" si="375"/>
        <v>#VALUE!</v>
      </c>
      <c r="AK1098" s="103" t="e">
        <f t="shared" si="368"/>
        <v>#VALUE!</v>
      </c>
      <c r="AL1098" s="103" t="e">
        <f t="shared" si="376"/>
        <v>#VALUE!</v>
      </c>
      <c r="AN1098" t="str">
        <f>IF(OR(VLOOKUP(AE1098,Home!$C$8:$I$207,6,FALSE)="",VLOOKUP(AE1098,Home!$C$8:$I$207,7,FALSE)=""),"FEJL",Baggrundsark!AE1098)</f>
        <v>FEJL</v>
      </c>
      <c r="AO1098">
        <f>IF(VLOOKUP(AE1098,Home!$C$8:$N$207,12,FALSE)="Timelønnet",1,0)</f>
        <v>0</v>
      </c>
      <c r="AP1098">
        <f>SUM($AO$4:AO1098)*AO1098</f>
        <v>0</v>
      </c>
      <c r="AQ1098">
        <f t="shared" si="363"/>
        <v>1</v>
      </c>
      <c r="AR1098" t="str">
        <f t="shared" si="363"/>
        <v/>
      </c>
      <c r="AS1098" t="e">
        <f t="shared" si="377"/>
        <v>#VALUE!</v>
      </c>
      <c r="AT1098" s="45" t="e">
        <f t="shared" si="364"/>
        <v>#VALUE!</v>
      </c>
      <c r="AU1098">
        <f>VLOOKUP(AQ1098,Home!$C$8:$J$207,8,FALSE)</f>
        <v>0</v>
      </c>
    </row>
    <row r="1099" spans="1:47" x14ac:dyDescent="0.25">
      <c r="A1099" s="6">
        <f t="shared" si="369"/>
        <v>0</v>
      </c>
      <c r="B1099" s="6">
        <f t="shared" si="378"/>
        <v>0</v>
      </c>
      <c r="C1099" s="6" t="str">
        <f t="shared" si="370"/>
        <v/>
      </c>
      <c r="D1099" s="7">
        <f t="shared" si="371"/>
        <v>0</v>
      </c>
      <c r="E1099" s="7">
        <f t="shared" si="379"/>
        <v>0</v>
      </c>
      <c r="F1099" s="7" t="str">
        <f t="shared" si="372"/>
        <v/>
      </c>
      <c r="G1099" s="6">
        <f t="shared" si="373"/>
        <v>0</v>
      </c>
      <c r="H1099" s="6">
        <f t="shared" si="380"/>
        <v>0</v>
      </c>
      <c r="I1099" s="6" t="str">
        <f t="shared" si="381"/>
        <v/>
      </c>
      <c r="J1099" s="11">
        <v>1096</v>
      </c>
      <c r="K1099" s="11">
        <f>IF(IFERROR(VLOOKUP(J1099,Home!$A$8:$B$1048576,1,FALSE),0)=0,0,1)</f>
        <v>0</v>
      </c>
      <c r="L1099" s="129" t="e">
        <f>IF(VLOOKUP(O1099,Home!$C$8:$R$207,6,FALSE)="","",VLOOKUP(O1099,Home!$C$8:$R$207,6,FALSE))</f>
        <v>#N/A</v>
      </c>
      <c r="M1099" s="129" t="e">
        <f t="shared" si="366"/>
        <v>#N/A</v>
      </c>
      <c r="N1099" s="11">
        <f>SUM($K$4:K1099)</f>
        <v>200</v>
      </c>
      <c r="O1099" s="11" t="str">
        <f>IF(P1099="","",IF(IFERROR(VLOOKUP(N1099,Home!$C$8:$R$1048576,1,FALSE),"")=0,"",IFERROR(VLOOKUP(N1099,Home!$C$8:$R$1048576,1,FALSE),"")))</f>
        <v/>
      </c>
      <c r="P1099" s="11" t="str">
        <f>IF(IFERROR(VLOOKUP(W1099,Home!$C$8:$R$1048576,3,FALSE),"")=0,"",IFERROR(VLOOKUP(W1099,Home!$C$8:$R$1048576,3,FALSE),""))</f>
        <v/>
      </c>
      <c r="Q1099" s="11" t="str">
        <f t="shared" si="365"/>
        <v/>
      </c>
      <c r="R1099" s="130" t="e">
        <f>VLOOKUP(Q1099,'Baggrund til lister'!$G$4:$H$15,2,FALSE)</f>
        <v>#N/A</v>
      </c>
      <c r="S1099" s="11" t="str">
        <f t="shared" si="367"/>
        <v/>
      </c>
      <c r="T1099" s="11" t="str">
        <f>IF(IFERROR(VLOOKUP(N1099,Home!$C$8:$R$1048576,11,FALSE),"")=0,"",IFERROR(VLOOKUP(N1099,Home!$C$8:$R$1048576,11,FALSE),""))</f>
        <v/>
      </c>
      <c r="U1099" s="11" t="str">
        <f>IF(IFERROR(VLOOKUP(O1099,Home!$C$8:$R$1048576,12,FALSE),"")=0,"",IFERROR(VLOOKUP(O1099,Home!$C$8:$R$1048576,12,FALSE),""))</f>
        <v/>
      </c>
      <c r="V1099" s="11" t="str">
        <f>IF(IFERROR(VLOOKUP(O1099,Home!$C$8:$R$1048576,8,FALSE),"")=0,"",IFERROR(VLOOKUP(O1099,Home!$C$8:$R$1048576,8,FALSE),""))</f>
        <v/>
      </c>
      <c r="W1099" s="11" t="str">
        <f>IF(OR(VLOOKUP(N1099,Home!$C$7:$I$207,6,FALSE)="",VLOOKUP(N1099,Home!$C$7:$I$207,7,FALSE)=""),"FEJL",SUM(Baggrundsark!$K$4:K1099))</f>
        <v>FEJL</v>
      </c>
      <c r="Y1099">
        <v>1096</v>
      </c>
      <c r="Z1099" s="1"/>
      <c r="AC1099" s="44"/>
      <c r="AD1099">
        <f t="shared" si="374"/>
        <v>0</v>
      </c>
      <c r="AE1099">
        <f>SUM($AD$4:AD1099)</f>
        <v>1</v>
      </c>
      <c r="AF1099" s="103" t="str">
        <f>IFERROR(VLOOKUP(AN1099,Home!$C$8:$E$207,3,FALSE),"")</f>
        <v/>
      </c>
      <c r="AG1099" s="103" t="str">
        <f>IFERROR(VLOOKUP(AN1099,Home!$C$8:$E$207,2,FALSE),"")</f>
        <v/>
      </c>
      <c r="AH1099" s="104" t="str">
        <f>IF(VLOOKUP(AE1099,Home!$C$8:$I$207,6,FALSE)="","",VLOOKUP(AE1099,Home!$C$8:$I$207,6,FALSE))</f>
        <v/>
      </c>
      <c r="AI1099" s="104" t="e">
        <f t="shared" si="382"/>
        <v>#VALUE!</v>
      </c>
      <c r="AJ1099" s="105" t="e">
        <f t="shared" si="375"/>
        <v>#VALUE!</v>
      </c>
      <c r="AK1099" s="103" t="e">
        <f t="shared" si="368"/>
        <v>#VALUE!</v>
      </c>
      <c r="AL1099" s="103" t="e">
        <f t="shared" si="376"/>
        <v>#VALUE!</v>
      </c>
      <c r="AN1099" t="str">
        <f>IF(OR(VLOOKUP(AE1099,Home!$C$8:$I$207,6,FALSE)="",VLOOKUP(AE1099,Home!$C$8:$I$207,7,FALSE)=""),"FEJL",Baggrundsark!AE1099)</f>
        <v>FEJL</v>
      </c>
      <c r="AO1099">
        <f>IF(VLOOKUP(AE1099,Home!$C$8:$N$207,12,FALSE)="Timelønnet",1,0)</f>
        <v>0</v>
      </c>
      <c r="AP1099">
        <f>SUM($AO$4:AO1099)*AO1099</f>
        <v>0</v>
      </c>
      <c r="AQ1099">
        <f t="shared" si="363"/>
        <v>1</v>
      </c>
      <c r="AR1099" t="str">
        <f t="shared" si="363"/>
        <v/>
      </c>
      <c r="AS1099" t="e">
        <f t="shared" si="377"/>
        <v>#VALUE!</v>
      </c>
      <c r="AT1099" s="45" t="e">
        <f t="shared" si="364"/>
        <v>#VALUE!</v>
      </c>
      <c r="AU1099">
        <f>VLOOKUP(AQ1099,Home!$C$8:$J$207,8,FALSE)</f>
        <v>0</v>
      </c>
    </row>
    <row r="1100" spans="1:47" x14ac:dyDescent="0.25">
      <c r="A1100" s="6">
        <f t="shared" si="369"/>
        <v>0</v>
      </c>
      <c r="B1100" s="6">
        <f t="shared" si="378"/>
        <v>0</v>
      </c>
      <c r="C1100" s="6" t="str">
        <f t="shared" si="370"/>
        <v/>
      </c>
      <c r="D1100" s="7">
        <f t="shared" si="371"/>
        <v>0</v>
      </c>
      <c r="E1100" s="7">
        <f t="shared" si="379"/>
        <v>0</v>
      </c>
      <c r="F1100" s="7" t="str">
        <f t="shared" si="372"/>
        <v/>
      </c>
      <c r="G1100" s="6">
        <f t="shared" si="373"/>
        <v>0</v>
      </c>
      <c r="H1100" s="6">
        <f t="shared" si="380"/>
        <v>0</v>
      </c>
      <c r="I1100" s="6" t="str">
        <f t="shared" si="381"/>
        <v/>
      </c>
      <c r="J1100" s="11">
        <v>1097</v>
      </c>
      <c r="K1100" s="11">
        <f>IF(IFERROR(VLOOKUP(J1100,Home!$A$8:$B$1048576,1,FALSE),0)=0,0,1)</f>
        <v>0</v>
      </c>
      <c r="L1100" s="129" t="e">
        <f>IF(VLOOKUP(O1100,Home!$C$8:$R$207,6,FALSE)="","",VLOOKUP(O1100,Home!$C$8:$R$207,6,FALSE))</f>
        <v>#N/A</v>
      </c>
      <c r="M1100" s="129" t="e">
        <f t="shared" si="366"/>
        <v>#N/A</v>
      </c>
      <c r="N1100" s="11">
        <f>SUM($K$4:K1100)</f>
        <v>200</v>
      </c>
      <c r="O1100" s="11" t="str">
        <f>IF(P1100="","",IF(IFERROR(VLOOKUP(N1100,Home!$C$8:$R$1048576,1,FALSE),"")=0,"",IFERROR(VLOOKUP(N1100,Home!$C$8:$R$1048576,1,FALSE),"")))</f>
        <v/>
      </c>
      <c r="P1100" s="11" t="str">
        <f>IF(IFERROR(VLOOKUP(W1100,Home!$C$8:$R$1048576,3,FALSE),"")=0,"",IFERROR(VLOOKUP(W1100,Home!$C$8:$R$1048576,3,FALSE),""))</f>
        <v/>
      </c>
      <c r="Q1100" s="11" t="str">
        <f t="shared" si="365"/>
        <v/>
      </c>
      <c r="R1100" s="130" t="e">
        <f>VLOOKUP(Q1100,'Baggrund til lister'!$G$4:$H$15,2,FALSE)</f>
        <v>#N/A</v>
      </c>
      <c r="S1100" s="11" t="str">
        <f t="shared" si="367"/>
        <v/>
      </c>
      <c r="T1100" s="11" t="str">
        <f>IF(IFERROR(VLOOKUP(N1100,Home!$C$8:$R$1048576,11,FALSE),"")=0,"",IFERROR(VLOOKUP(N1100,Home!$C$8:$R$1048576,11,FALSE),""))</f>
        <v/>
      </c>
      <c r="U1100" s="11" t="str">
        <f>IF(IFERROR(VLOOKUP(O1100,Home!$C$8:$R$1048576,12,FALSE),"")=0,"",IFERROR(VLOOKUP(O1100,Home!$C$8:$R$1048576,12,FALSE),""))</f>
        <v/>
      </c>
      <c r="V1100" s="11" t="str">
        <f>IF(IFERROR(VLOOKUP(O1100,Home!$C$8:$R$1048576,8,FALSE),"")=0,"",IFERROR(VLOOKUP(O1100,Home!$C$8:$R$1048576,8,FALSE),""))</f>
        <v/>
      </c>
      <c r="W1100" s="11" t="str">
        <f>IF(OR(VLOOKUP(N1100,Home!$C$7:$I$207,6,FALSE)="",VLOOKUP(N1100,Home!$C$7:$I$207,7,FALSE)=""),"FEJL",SUM(Baggrundsark!$K$4:K1100))</f>
        <v>FEJL</v>
      </c>
      <c r="Y1100">
        <v>1097</v>
      </c>
      <c r="Z1100" s="1"/>
      <c r="AC1100" s="44"/>
      <c r="AD1100">
        <f t="shared" si="374"/>
        <v>0</v>
      </c>
      <c r="AE1100">
        <f>SUM($AD$4:AD1100)</f>
        <v>1</v>
      </c>
      <c r="AF1100" s="103" t="str">
        <f>IFERROR(VLOOKUP(AN1100,Home!$C$8:$E$207,3,FALSE),"")</f>
        <v/>
      </c>
      <c r="AG1100" s="103" t="str">
        <f>IFERROR(VLOOKUP(AN1100,Home!$C$8:$E$207,2,FALSE),"")</f>
        <v/>
      </c>
      <c r="AH1100" s="104" t="str">
        <f>IF(VLOOKUP(AE1100,Home!$C$8:$I$207,6,FALSE)="","",VLOOKUP(AE1100,Home!$C$8:$I$207,6,FALSE))</f>
        <v/>
      </c>
      <c r="AI1100" s="104" t="e">
        <f t="shared" si="382"/>
        <v>#VALUE!</v>
      </c>
      <c r="AJ1100" s="105" t="e">
        <f t="shared" si="375"/>
        <v>#VALUE!</v>
      </c>
      <c r="AK1100" s="103" t="e">
        <f t="shared" si="368"/>
        <v>#VALUE!</v>
      </c>
      <c r="AL1100" s="103" t="e">
        <f t="shared" si="376"/>
        <v>#VALUE!</v>
      </c>
      <c r="AN1100" t="str">
        <f>IF(OR(VLOOKUP(AE1100,Home!$C$8:$I$207,6,FALSE)="",VLOOKUP(AE1100,Home!$C$8:$I$207,7,FALSE)=""),"FEJL",Baggrundsark!AE1100)</f>
        <v>FEJL</v>
      </c>
      <c r="AO1100">
        <f>IF(VLOOKUP(AE1100,Home!$C$8:$N$207,12,FALSE)="Timelønnet",1,0)</f>
        <v>0</v>
      </c>
      <c r="AP1100">
        <f>SUM($AO$4:AO1100)*AO1100</f>
        <v>0</v>
      </c>
      <c r="AQ1100">
        <f t="shared" si="363"/>
        <v>1</v>
      </c>
      <c r="AR1100" t="str">
        <f t="shared" si="363"/>
        <v/>
      </c>
      <c r="AS1100" t="e">
        <f t="shared" si="377"/>
        <v>#VALUE!</v>
      </c>
      <c r="AT1100" s="45" t="e">
        <f t="shared" si="364"/>
        <v>#VALUE!</v>
      </c>
      <c r="AU1100">
        <f>VLOOKUP(AQ1100,Home!$C$8:$J$207,8,FALSE)</f>
        <v>0</v>
      </c>
    </row>
    <row r="1101" spans="1:47" x14ac:dyDescent="0.25">
      <c r="A1101" s="6">
        <f t="shared" si="369"/>
        <v>0</v>
      </c>
      <c r="B1101" s="6">
        <f t="shared" si="378"/>
        <v>0</v>
      </c>
      <c r="C1101" s="6" t="str">
        <f t="shared" si="370"/>
        <v/>
      </c>
      <c r="D1101" s="7">
        <f t="shared" si="371"/>
        <v>0</v>
      </c>
      <c r="E1101" s="7">
        <f t="shared" si="379"/>
        <v>0</v>
      </c>
      <c r="F1101" s="7" t="str">
        <f t="shared" si="372"/>
        <v/>
      </c>
      <c r="G1101" s="6">
        <f t="shared" si="373"/>
        <v>0</v>
      </c>
      <c r="H1101" s="6">
        <f t="shared" si="380"/>
        <v>0</v>
      </c>
      <c r="I1101" s="6" t="str">
        <f t="shared" si="381"/>
        <v/>
      </c>
      <c r="J1101" s="11">
        <v>1098</v>
      </c>
      <c r="K1101" s="11">
        <f>IF(IFERROR(VLOOKUP(J1101,Home!$A$8:$B$1048576,1,FALSE),0)=0,0,1)</f>
        <v>0</v>
      </c>
      <c r="L1101" s="129" t="e">
        <f>IF(VLOOKUP(O1101,Home!$C$8:$R$207,6,FALSE)="","",VLOOKUP(O1101,Home!$C$8:$R$207,6,FALSE))</f>
        <v>#N/A</v>
      </c>
      <c r="M1101" s="129" t="e">
        <f t="shared" si="366"/>
        <v>#N/A</v>
      </c>
      <c r="N1101" s="11">
        <f>SUM($K$4:K1101)</f>
        <v>200</v>
      </c>
      <c r="O1101" s="11" t="str">
        <f>IF(P1101="","",IF(IFERROR(VLOOKUP(N1101,Home!$C$8:$R$1048576,1,FALSE),"")=0,"",IFERROR(VLOOKUP(N1101,Home!$C$8:$R$1048576,1,FALSE),"")))</f>
        <v/>
      </c>
      <c r="P1101" s="11" t="str">
        <f>IF(IFERROR(VLOOKUP(W1101,Home!$C$8:$R$1048576,3,FALSE),"")=0,"",IFERROR(VLOOKUP(W1101,Home!$C$8:$R$1048576,3,FALSE),""))</f>
        <v/>
      </c>
      <c r="Q1101" s="11" t="str">
        <f t="shared" si="365"/>
        <v/>
      </c>
      <c r="R1101" s="130" t="e">
        <f>VLOOKUP(Q1101,'Baggrund til lister'!$G$4:$H$15,2,FALSE)</f>
        <v>#N/A</v>
      </c>
      <c r="S1101" s="11" t="str">
        <f t="shared" si="367"/>
        <v/>
      </c>
      <c r="T1101" s="11" t="str">
        <f>IF(IFERROR(VLOOKUP(N1101,Home!$C$8:$R$1048576,11,FALSE),"")=0,"",IFERROR(VLOOKUP(N1101,Home!$C$8:$R$1048576,11,FALSE),""))</f>
        <v/>
      </c>
      <c r="U1101" s="11" t="str">
        <f>IF(IFERROR(VLOOKUP(O1101,Home!$C$8:$R$1048576,12,FALSE),"")=0,"",IFERROR(VLOOKUP(O1101,Home!$C$8:$R$1048576,12,FALSE),""))</f>
        <v/>
      </c>
      <c r="V1101" s="11" t="str">
        <f>IF(IFERROR(VLOOKUP(O1101,Home!$C$8:$R$1048576,8,FALSE),"")=0,"",IFERROR(VLOOKUP(O1101,Home!$C$8:$R$1048576,8,FALSE),""))</f>
        <v/>
      </c>
      <c r="W1101" s="11" t="str">
        <f>IF(OR(VLOOKUP(N1101,Home!$C$7:$I$207,6,FALSE)="",VLOOKUP(N1101,Home!$C$7:$I$207,7,FALSE)=""),"FEJL",SUM(Baggrundsark!$K$4:K1101))</f>
        <v>FEJL</v>
      </c>
      <c r="Y1101">
        <v>1098</v>
      </c>
      <c r="Z1101" s="1"/>
      <c r="AC1101" s="44"/>
      <c r="AD1101">
        <f t="shared" si="374"/>
        <v>0</v>
      </c>
      <c r="AE1101">
        <f>SUM($AD$4:AD1101)</f>
        <v>1</v>
      </c>
      <c r="AF1101" s="103" t="str">
        <f>IFERROR(VLOOKUP(AN1101,Home!$C$8:$E$207,3,FALSE),"")</f>
        <v/>
      </c>
      <c r="AG1101" s="103" t="str">
        <f>IFERROR(VLOOKUP(AN1101,Home!$C$8:$E$207,2,FALSE),"")</f>
        <v/>
      </c>
      <c r="AH1101" s="104" t="str">
        <f>IF(VLOOKUP(AE1101,Home!$C$8:$I$207,6,FALSE)="","",VLOOKUP(AE1101,Home!$C$8:$I$207,6,FALSE))</f>
        <v/>
      </c>
      <c r="AI1101" s="104" t="e">
        <f t="shared" si="382"/>
        <v>#VALUE!</v>
      </c>
      <c r="AJ1101" s="105" t="e">
        <f t="shared" si="375"/>
        <v>#VALUE!</v>
      </c>
      <c r="AK1101" s="103" t="e">
        <f t="shared" si="368"/>
        <v>#VALUE!</v>
      </c>
      <c r="AL1101" s="103" t="e">
        <f t="shared" si="376"/>
        <v>#VALUE!</v>
      </c>
      <c r="AN1101" t="str">
        <f>IF(OR(VLOOKUP(AE1101,Home!$C$8:$I$207,6,FALSE)="",VLOOKUP(AE1101,Home!$C$8:$I$207,7,FALSE)=""),"FEJL",Baggrundsark!AE1101)</f>
        <v>FEJL</v>
      </c>
      <c r="AO1101">
        <f>IF(VLOOKUP(AE1101,Home!$C$8:$N$207,12,FALSE)="Timelønnet",1,0)</f>
        <v>0</v>
      </c>
      <c r="AP1101">
        <f>SUM($AO$4:AO1101)*AO1101</f>
        <v>0</v>
      </c>
      <c r="AQ1101">
        <f t="shared" si="363"/>
        <v>1</v>
      </c>
      <c r="AR1101" t="str">
        <f t="shared" si="363"/>
        <v/>
      </c>
      <c r="AS1101" t="e">
        <f t="shared" si="377"/>
        <v>#VALUE!</v>
      </c>
      <c r="AT1101" s="45" t="e">
        <f t="shared" si="364"/>
        <v>#VALUE!</v>
      </c>
      <c r="AU1101">
        <f>VLOOKUP(AQ1101,Home!$C$8:$J$207,8,FALSE)</f>
        <v>0</v>
      </c>
    </row>
    <row r="1102" spans="1:47" x14ac:dyDescent="0.25">
      <c r="A1102" s="6">
        <f t="shared" si="369"/>
        <v>0</v>
      </c>
      <c r="B1102" s="6">
        <f t="shared" si="378"/>
        <v>0</v>
      </c>
      <c r="C1102" s="6" t="str">
        <f t="shared" si="370"/>
        <v/>
      </c>
      <c r="D1102" s="7">
        <f t="shared" si="371"/>
        <v>0</v>
      </c>
      <c r="E1102" s="7">
        <f t="shared" si="379"/>
        <v>0</v>
      </c>
      <c r="F1102" s="7" t="str">
        <f t="shared" si="372"/>
        <v/>
      </c>
      <c r="G1102" s="6">
        <f t="shared" si="373"/>
        <v>0</v>
      </c>
      <c r="H1102" s="6">
        <f t="shared" si="380"/>
        <v>0</v>
      </c>
      <c r="I1102" s="6" t="str">
        <f t="shared" si="381"/>
        <v/>
      </c>
      <c r="J1102" s="11">
        <v>1099</v>
      </c>
      <c r="K1102" s="11">
        <f>IF(IFERROR(VLOOKUP(J1102,Home!$A$8:$B$1048576,1,FALSE),0)=0,0,1)</f>
        <v>0</v>
      </c>
      <c r="L1102" s="129" t="e">
        <f>IF(VLOOKUP(O1102,Home!$C$8:$R$207,6,FALSE)="","",VLOOKUP(O1102,Home!$C$8:$R$207,6,FALSE))</f>
        <v>#N/A</v>
      </c>
      <c r="M1102" s="129" t="e">
        <f t="shared" si="366"/>
        <v>#N/A</v>
      </c>
      <c r="N1102" s="11">
        <f>SUM($K$4:K1102)</f>
        <v>200</v>
      </c>
      <c r="O1102" s="11" t="str">
        <f>IF(P1102="","",IF(IFERROR(VLOOKUP(N1102,Home!$C$8:$R$1048576,1,FALSE),"")=0,"",IFERROR(VLOOKUP(N1102,Home!$C$8:$R$1048576,1,FALSE),"")))</f>
        <v/>
      </c>
      <c r="P1102" s="11" t="str">
        <f>IF(IFERROR(VLOOKUP(W1102,Home!$C$8:$R$1048576,3,FALSE),"")=0,"",IFERROR(VLOOKUP(W1102,Home!$C$8:$R$1048576,3,FALSE),""))</f>
        <v/>
      </c>
      <c r="Q1102" s="11" t="str">
        <f t="shared" si="365"/>
        <v/>
      </c>
      <c r="R1102" s="130" t="e">
        <f>VLOOKUP(Q1102,'Baggrund til lister'!$G$4:$H$15,2,FALSE)</f>
        <v>#N/A</v>
      </c>
      <c r="S1102" s="11" t="str">
        <f t="shared" si="367"/>
        <v/>
      </c>
      <c r="T1102" s="11" t="str">
        <f>IF(IFERROR(VLOOKUP(N1102,Home!$C$8:$R$1048576,11,FALSE),"")=0,"",IFERROR(VLOOKUP(N1102,Home!$C$8:$R$1048576,11,FALSE),""))</f>
        <v/>
      </c>
      <c r="U1102" s="11" t="str">
        <f>IF(IFERROR(VLOOKUP(O1102,Home!$C$8:$R$1048576,12,FALSE),"")=0,"",IFERROR(VLOOKUP(O1102,Home!$C$8:$R$1048576,12,FALSE),""))</f>
        <v/>
      </c>
      <c r="V1102" s="11" t="str">
        <f>IF(IFERROR(VLOOKUP(O1102,Home!$C$8:$R$1048576,8,FALSE),"")=0,"",IFERROR(VLOOKUP(O1102,Home!$C$8:$R$1048576,8,FALSE),""))</f>
        <v/>
      </c>
      <c r="W1102" s="11" t="str">
        <f>IF(OR(VLOOKUP(N1102,Home!$C$7:$I$207,6,FALSE)="",VLOOKUP(N1102,Home!$C$7:$I$207,7,FALSE)=""),"FEJL",SUM(Baggrundsark!$K$4:K1102))</f>
        <v>FEJL</v>
      </c>
      <c r="Y1102">
        <v>1099</v>
      </c>
      <c r="Z1102" s="1"/>
      <c r="AC1102" s="44"/>
      <c r="AD1102">
        <f t="shared" si="374"/>
        <v>0</v>
      </c>
      <c r="AE1102">
        <f>SUM($AD$4:AD1102)</f>
        <v>1</v>
      </c>
      <c r="AF1102" s="103" t="str">
        <f>IFERROR(VLOOKUP(AN1102,Home!$C$8:$E$207,3,FALSE),"")</f>
        <v/>
      </c>
      <c r="AG1102" s="103" t="str">
        <f>IFERROR(VLOOKUP(AN1102,Home!$C$8:$E$207,2,FALSE),"")</f>
        <v/>
      </c>
      <c r="AH1102" s="104" t="str">
        <f>IF(VLOOKUP(AE1102,Home!$C$8:$I$207,6,FALSE)="","",VLOOKUP(AE1102,Home!$C$8:$I$207,6,FALSE))</f>
        <v/>
      </c>
      <c r="AI1102" s="104" t="e">
        <f t="shared" si="382"/>
        <v>#VALUE!</v>
      </c>
      <c r="AJ1102" s="105" t="e">
        <f t="shared" si="375"/>
        <v>#VALUE!</v>
      </c>
      <c r="AK1102" s="103" t="e">
        <f t="shared" si="368"/>
        <v>#VALUE!</v>
      </c>
      <c r="AL1102" s="103" t="e">
        <f t="shared" si="376"/>
        <v>#VALUE!</v>
      </c>
      <c r="AN1102" t="str">
        <f>IF(OR(VLOOKUP(AE1102,Home!$C$8:$I$207,6,FALSE)="",VLOOKUP(AE1102,Home!$C$8:$I$207,7,FALSE)=""),"FEJL",Baggrundsark!AE1102)</f>
        <v>FEJL</v>
      </c>
      <c r="AO1102">
        <f>IF(VLOOKUP(AE1102,Home!$C$8:$N$207,12,FALSE)="Timelønnet",1,0)</f>
        <v>0</v>
      </c>
      <c r="AP1102">
        <f>SUM($AO$4:AO1102)*AO1102</f>
        <v>0</v>
      </c>
      <c r="AQ1102">
        <f t="shared" si="363"/>
        <v>1</v>
      </c>
      <c r="AR1102" t="str">
        <f t="shared" si="363"/>
        <v/>
      </c>
      <c r="AS1102" t="e">
        <f t="shared" si="377"/>
        <v>#VALUE!</v>
      </c>
      <c r="AT1102" s="45" t="e">
        <f t="shared" si="364"/>
        <v>#VALUE!</v>
      </c>
      <c r="AU1102">
        <f>VLOOKUP(AQ1102,Home!$C$8:$J$207,8,FALSE)</f>
        <v>0</v>
      </c>
    </row>
    <row r="1103" spans="1:47" x14ac:dyDescent="0.25">
      <c r="A1103" s="6">
        <f t="shared" si="369"/>
        <v>0</v>
      </c>
      <c r="B1103" s="6">
        <f t="shared" si="378"/>
        <v>0</v>
      </c>
      <c r="C1103" s="6" t="str">
        <f t="shared" si="370"/>
        <v/>
      </c>
      <c r="D1103" s="7">
        <f t="shared" si="371"/>
        <v>0</v>
      </c>
      <c r="E1103" s="7">
        <f t="shared" si="379"/>
        <v>0</v>
      </c>
      <c r="F1103" s="7" t="str">
        <f t="shared" si="372"/>
        <v/>
      </c>
      <c r="G1103" s="6">
        <f t="shared" si="373"/>
        <v>0</v>
      </c>
      <c r="H1103" s="6">
        <f t="shared" si="380"/>
        <v>0</v>
      </c>
      <c r="I1103" s="6" t="str">
        <f t="shared" si="381"/>
        <v/>
      </c>
      <c r="J1103" s="11">
        <v>1100</v>
      </c>
      <c r="K1103" s="11">
        <f>IF(IFERROR(VLOOKUP(J1103,Home!$A$8:$B$1048576,1,FALSE),0)=0,0,1)</f>
        <v>0</v>
      </c>
      <c r="L1103" s="129" t="e">
        <f>IF(VLOOKUP(O1103,Home!$C$8:$R$207,6,FALSE)="","",VLOOKUP(O1103,Home!$C$8:$R$207,6,FALSE))</f>
        <v>#N/A</v>
      </c>
      <c r="M1103" s="129" t="e">
        <f t="shared" si="366"/>
        <v>#N/A</v>
      </c>
      <c r="N1103" s="11">
        <f>SUM($K$4:K1103)</f>
        <v>200</v>
      </c>
      <c r="O1103" s="11" t="str">
        <f>IF(P1103="","",IF(IFERROR(VLOOKUP(N1103,Home!$C$8:$R$1048576,1,FALSE),"")=0,"",IFERROR(VLOOKUP(N1103,Home!$C$8:$R$1048576,1,FALSE),"")))</f>
        <v/>
      </c>
      <c r="P1103" s="11" t="str">
        <f>IF(IFERROR(VLOOKUP(W1103,Home!$C$8:$R$1048576,3,FALSE),"")=0,"",IFERROR(VLOOKUP(W1103,Home!$C$8:$R$1048576,3,FALSE),""))</f>
        <v/>
      </c>
      <c r="Q1103" s="11" t="str">
        <f t="shared" si="365"/>
        <v/>
      </c>
      <c r="R1103" s="130" t="e">
        <f>VLOOKUP(Q1103,'Baggrund til lister'!$G$4:$H$15,2,FALSE)</f>
        <v>#N/A</v>
      </c>
      <c r="S1103" s="11" t="str">
        <f t="shared" si="367"/>
        <v/>
      </c>
      <c r="T1103" s="11" t="str">
        <f>IF(IFERROR(VLOOKUP(N1103,Home!$C$8:$R$1048576,11,FALSE),"")=0,"",IFERROR(VLOOKUP(N1103,Home!$C$8:$R$1048576,11,FALSE),""))</f>
        <v/>
      </c>
      <c r="U1103" s="11" t="str">
        <f>IF(IFERROR(VLOOKUP(O1103,Home!$C$8:$R$1048576,12,FALSE),"")=0,"",IFERROR(VLOOKUP(O1103,Home!$C$8:$R$1048576,12,FALSE),""))</f>
        <v/>
      </c>
      <c r="V1103" s="11" t="str">
        <f>IF(IFERROR(VLOOKUP(O1103,Home!$C$8:$R$1048576,8,FALSE),"")=0,"",IFERROR(VLOOKUP(O1103,Home!$C$8:$R$1048576,8,FALSE),""))</f>
        <v/>
      </c>
      <c r="W1103" s="11" t="str">
        <f>IF(OR(VLOOKUP(N1103,Home!$C$7:$I$207,6,FALSE)="",VLOOKUP(N1103,Home!$C$7:$I$207,7,FALSE)=""),"FEJL",SUM(Baggrundsark!$K$4:K1103))</f>
        <v>FEJL</v>
      </c>
      <c r="Y1103">
        <v>1100</v>
      </c>
      <c r="Z1103" s="1"/>
      <c r="AC1103" s="44"/>
      <c r="AD1103">
        <f t="shared" si="374"/>
        <v>0</v>
      </c>
      <c r="AE1103">
        <f>SUM($AD$4:AD1103)</f>
        <v>1</v>
      </c>
      <c r="AF1103" s="103" t="str">
        <f>IFERROR(VLOOKUP(AN1103,Home!$C$8:$E$207,3,FALSE),"")</f>
        <v/>
      </c>
      <c r="AG1103" s="103" t="str">
        <f>IFERROR(VLOOKUP(AN1103,Home!$C$8:$E$207,2,FALSE),"")</f>
        <v/>
      </c>
      <c r="AH1103" s="104" t="str">
        <f>IF(VLOOKUP(AE1103,Home!$C$8:$I$207,6,FALSE)="","",VLOOKUP(AE1103,Home!$C$8:$I$207,6,FALSE))</f>
        <v/>
      </c>
      <c r="AI1103" s="104" t="e">
        <f t="shared" si="382"/>
        <v>#VALUE!</v>
      </c>
      <c r="AJ1103" s="105" t="e">
        <f t="shared" si="375"/>
        <v>#VALUE!</v>
      </c>
      <c r="AK1103" s="103" t="e">
        <f t="shared" si="368"/>
        <v>#VALUE!</v>
      </c>
      <c r="AL1103" s="103" t="e">
        <f t="shared" si="376"/>
        <v>#VALUE!</v>
      </c>
      <c r="AN1103" t="str">
        <f>IF(OR(VLOOKUP(AE1103,Home!$C$8:$I$207,6,FALSE)="",VLOOKUP(AE1103,Home!$C$8:$I$207,7,FALSE)=""),"FEJL",Baggrundsark!AE1103)</f>
        <v>FEJL</v>
      </c>
      <c r="AO1103">
        <f>IF(VLOOKUP(AE1103,Home!$C$8:$N$207,12,FALSE)="Timelønnet",1,0)</f>
        <v>0</v>
      </c>
      <c r="AP1103">
        <f>SUM($AO$4:AO1103)*AO1103</f>
        <v>0</v>
      </c>
      <c r="AQ1103">
        <f t="shared" si="363"/>
        <v>1</v>
      </c>
      <c r="AR1103" t="str">
        <f t="shared" si="363"/>
        <v/>
      </c>
      <c r="AS1103" t="e">
        <f t="shared" si="377"/>
        <v>#VALUE!</v>
      </c>
      <c r="AT1103" s="45" t="e">
        <f t="shared" si="364"/>
        <v>#VALUE!</v>
      </c>
      <c r="AU1103">
        <f>VLOOKUP(AQ1103,Home!$C$8:$J$207,8,FALSE)</f>
        <v>0</v>
      </c>
    </row>
    <row r="1104" spans="1:47" x14ac:dyDescent="0.25">
      <c r="A1104" s="6">
        <f t="shared" si="369"/>
        <v>0</v>
      </c>
      <c r="B1104" s="6">
        <f t="shared" si="378"/>
        <v>0</v>
      </c>
      <c r="C1104" s="6" t="str">
        <f t="shared" si="370"/>
        <v/>
      </c>
      <c r="D1104" s="7">
        <f t="shared" si="371"/>
        <v>0</v>
      </c>
      <c r="E1104" s="7">
        <f t="shared" si="379"/>
        <v>0</v>
      </c>
      <c r="F1104" s="7" t="str">
        <f t="shared" si="372"/>
        <v/>
      </c>
      <c r="G1104" s="6">
        <f t="shared" si="373"/>
        <v>0</v>
      </c>
      <c r="H1104" s="6">
        <f t="shared" si="380"/>
        <v>0</v>
      </c>
      <c r="I1104" s="6" t="str">
        <f t="shared" si="381"/>
        <v/>
      </c>
      <c r="J1104" s="11">
        <v>1101</v>
      </c>
      <c r="K1104" s="11">
        <f>IF(IFERROR(VLOOKUP(J1104,Home!$A$8:$B$1048576,1,FALSE),0)=0,0,1)</f>
        <v>0</v>
      </c>
      <c r="L1104" s="129" t="e">
        <f>IF(VLOOKUP(O1104,Home!$C$8:$R$207,6,FALSE)="","",VLOOKUP(O1104,Home!$C$8:$R$207,6,FALSE))</f>
        <v>#N/A</v>
      </c>
      <c r="M1104" s="129" t="e">
        <f t="shared" si="366"/>
        <v>#N/A</v>
      </c>
      <c r="N1104" s="11">
        <f>SUM($K$4:K1104)</f>
        <v>200</v>
      </c>
      <c r="O1104" s="11" t="str">
        <f>IF(P1104="","",IF(IFERROR(VLOOKUP(N1104,Home!$C$8:$R$1048576,1,FALSE),"")=0,"",IFERROR(VLOOKUP(N1104,Home!$C$8:$R$1048576,1,FALSE),"")))</f>
        <v/>
      </c>
      <c r="P1104" s="11" t="str">
        <f>IF(IFERROR(VLOOKUP(W1104,Home!$C$8:$R$1048576,3,FALSE),"")=0,"",IFERROR(VLOOKUP(W1104,Home!$C$8:$R$1048576,3,FALSE),""))</f>
        <v/>
      </c>
      <c r="Q1104" s="11" t="str">
        <f t="shared" si="365"/>
        <v/>
      </c>
      <c r="R1104" s="130" t="e">
        <f>VLOOKUP(Q1104,'Baggrund til lister'!$G$4:$H$15,2,FALSE)</f>
        <v>#N/A</v>
      </c>
      <c r="S1104" s="11" t="str">
        <f t="shared" si="367"/>
        <v/>
      </c>
      <c r="T1104" s="11" t="str">
        <f>IF(IFERROR(VLOOKUP(N1104,Home!$C$8:$R$1048576,11,FALSE),"")=0,"",IFERROR(VLOOKUP(N1104,Home!$C$8:$R$1048576,11,FALSE),""))</f>
        <v/>
      </c>
      <c r="U1104" s="11" t="str">
        <f>IF(IFERROR(VLOOKUP(O1104,Home!$C$8:$R$1048576,12,FALSE),"")=0,"",IFERROR(VLOOKUP(O1104,Home!$C$8:$R$1048576,12,FALSE),""))</f>
        <v/>
      </c>
      <c r="V1104" s="11" t="str">
        <f>IF(IFERROR(VLOOKUP(O1104,Home!$C$8:$R$1048576,8,FALSE),"")=0,"",IFERROR(VLOOKUP(O1104,Home!$C$8:$R$1048576,8,FALSE),""))</f>
        <v/>
      </c>
      <c r="W1104" s="11" t="str">
        <f>IF(OR(VLOOKUP(N1104,Home!$C$7:$I$207,6,FALSE)="",VLOOKUP(N1104,Home!$C$7:$I$207,7,FALSE)=""),"FEJL",SUM(Baggrundsark!$K$4:K1104))</f>
        <v>FEJL</v>
      </c>
      <c r="Y1104">
        <v>1101</v>
      </c>
      <c r="Z1104" s="1"/>
      <c r="AC1104" s="44"/>
      <c r="AD1104">
        <f t="shared" si="374"/>
        <v>0</v>
      </c>
      <c r="AE1104">
        <f>SUM($AD$4:AD1104)</f>
        <v>1</v>
      </c>
      <c r="AF1104" s="103" t="str">
        <f>IFERROR(VLOOKUP(AN1104,Home!$C$8:$E$207,3,FALSE),"")</f>
        <v/>
      </c>
      <c r="AG1104" s="103" t="str">
        <f>IFERROR(VLOOKUP(AN1104,Home!$C$8:$E$207,2,FALSE),"")</f>
        <v/>
      </c>
      <c r="AH1104" s="104" t="str">
        <f>IF(VLOOKUP(AE1104,Home!$C$8:$I$207,6,FALSE)="","",VLOOKUP(AE1104,Home!$C$8:$I$207,6,FALSE))</f>
        <v/>
      </c>
      <c r="AI1104" s="104" t="e">
        <f t="shared" si="382"/>
        <v>#VALUE!</v>
      </c>
      <c r="AJ1104" s="105" t="e">
        <f t="shared" si="375"/>
        <v>#VALUE!</v>
      </c>
      <c r="AK1104" s="103" t="e">
        <f t="shared" si="368"/>
        <v>#VALUE!</v>
      </c>
      <c r="AL1104" s="103" t="e">
        <f t="shared" si="376"/>
        <v>#VALUE!</v>
      </c>
      <c r="AN1104" t="str">
        <f>IF(OR(VLOOKUP(AE1104,Home!$C$8:$I$207,6,FALSE)="",VLOOKUP(AE1104,Home!$C$8:$I$207,7,FALSE)=""),"FEJL",Baggrundsark!AE1104)</f>
        <v>FEJL</v>
      </c>
      <c r="AO1104">
        <f>IF(VLOOKUP(AE1104,Home!$C$8:$N$207,12,FALSE)="Timelønnet",1,0)</f>
        <v>0</v>
      </c>
      <c r="AP1104">
        <f>SUM($AO$4:AO1104)*AO1104</f>
        <v>0</v>
      </c>
      <c r="AQ1104">
        <f t="shared" si="363"/>
        <v>1</v>
      </c>
      <c r="AR1104" t="str">
        <f t="shared" si="363"/>
        <v/>
      </c>
      <c r="AS1104" t="e">
        <f t="shared" si="377"/>
        <v>#VALUE!</v>
      </c>
      <c r="AT1104" s="45" t="e">
        <f t="shared" si="364"/>
        <v>#VALUE!</v>
      </c>
      <c r="AU1104">
        <f>VLOOKUP(AQ1104,Home!$C$8:$J$207,8,FALSE)</f>
        <v>0</v>
      </c>
    </row>
    <row r="1105" spans="1:47" x14ac:dyDescent="0.25">
      <c r="A1105" s="6">
        <f t="shared" si="369"/>
        <v>0</v>
      </c>
      <c r="B1105" s="6">
        <f t="shared" si="378"/>
        <v>0</v>
      </c>
      <c r="C1105" s="6" t="str">
        <f t="shared" si="370"/>
        <v/>
      </c>
      <c r="D1105" s="7">
        <f t="shared" si="371"/>
        <v>0</v>
      </c>
      <c r="E1105" s="7">
        <f t="shared" si="379"/>
        <v>0</v>
      </c>
      <c r="F1105" s="7" t="str">
        <f t="shared" si="372"/>
        <v/>
      </c>
      <c r="G1105" s="6">
        <f t="shared" si="373"/>
        <v>0</v>
      </c>
      <c r="H1105" s="6">
        <f t="shared" si="380"/>
        <v>0</v>
      </c>
      <c r="I1105" s="6" t="str">
        <f t="shared" si="381"/>
        <v/>
      </c>
      <c r="J1105" s="11">
        <v>1102</v>
      </c>
      <c r="K1105" s="11">
        <f>IF(IFERROR(VLOOKUP(J1105,Home!$A$8:$B$1048576,1,FALSE),0)=0,0,1)</f>
        <v>0</v>
      </c>
      <c r="L1105" s="129" t="e">
        <f>IF(VLOOKUP(O1105,Home!$C$8:$R$207,6,FALSE)="","",VLOOKUP(O1105,Home!$C$8:$R$207,6,FALSE))</f>
        <v>#N/A</v>
      </c>
      <c r="M1105" s="129" t="e">
        <f t="shared" si="366"/>
        <v>#N/A</v>
      </c>
      <c r="N1105" s="11">
        <f>SUM($K$4:K1105)</f>
        <v>200</v>
      </c>
      <c r="O1105" s="11" t="str">
        <f>IF(P1105="","",IF(IFERROR(VLOOKUP(N1105,Home!$C$8:$R$1048576,1,FALSE),"")=0,"",IFERROR(VLOOKUP(N1105,Home!$C$8:$R$1048576,1,FALSE),"")))</f>
        <v/>
      </c>
      <c r="P1105" s="11" t="str">
        <f>IF(IFERROR(VLOOKUP(W1105,Home!$C$8:$R$1048576,3,FALSE),"")=0,"",IFERROR(VLOOKUP(W1105,Home!$C$8:$R$1048576,3,FALSE),""))</f>
        <v/>
      </c>
      <c r="Q1105" s="11" t="str">
        <f t="shared" si="365"/>
        <v/>
      </c>
      <c r="R1105" s="130" t="e">
        <f>VLOOKUP(Q1105,'Baggrund til lister'!$G$4:$H$15,2,FALSE)</f>
        <v>#N/A</v>
      </c>
      <c r="S1105" s="11" t="str">
        <f t="shared" si="367"/>
        <v/>
      </c>
      <c r="T1105" s="11" t="str">
        <f>IF(IFERROR(VLOOKUP(N1105,Home!$C$8:$R$1048576,11,FALSE),"")=0,"",IFERROR(VLOOKUP(N1105,Home!$C$8:$R$1048576,11,FALSE),""))</f>
        <v/>
      </c>
      <c r="U1105" s="11" t="str">
        <f>IF(IFERROR(VLOOKUP(O1105,Home!$C$8:$R$1048576,12,FALSE),"")=0,"",IFERROR(VLOOKUP(O1105,Home!$C$8:$R$1048576,12,FALSE),""))</f>
        <v/>
      </c>
      <c r="V1105" s="11" t="str">
        <f>IF(IFERROR(VLOOKUP(O1105,Home!$C$8:$R$1048576,8,FALSE),"")=0,"",IFERROR(VLOOKUP(O1105,Home!$C$8:$R$1048576,8,FALSE),""))</f>
        <v/>
      </c>
      <c r="W1105" s="11" t="str">
        <f>IF(OR(VLOOKUP(N1105,Home!$C$7:$I$207,6,FALSE)="",VLOOKUP(N1105,Home!$C$7:$I$207,7,FALSE)=""),"FEJL",SUM(Baggrundsark!$K$4:K1105))</f>
        <v>FEJL</v>
      </c>
      <c r="Y1105">
        <v>1102</v>
      </c>
      <c r="Z1105" s="1"/>
      <c r="AC1105" s="44"/>
      <c r="AD1105">
        <f t="shared" si="374"/>
        <v>0</v>
      </c>
      <c r="AE1105">
        <f>SUM($AD$4:AD1105)</f>
        <v>1</v>
      </c>
      <c r="AF1105" s="103" t="str">
        <f>IFERROR(VLOOKUP(AN1105,Home!$C$8:$E$207,3,FALSE),"")</f>
        <v/>
      </c>
      <c r="AG1105" s="103" t="str">
        <f>IFERROR(VLOOKUP(AN1105,Home!$C$8:$E$207,2,FALSE),"")</f>
        <v/>
      </c>
      <c r="AH1105" s="104" t="str">
        <f>IF(VLOOKUP(AE1105,Home!$C$8:$I$207,6,FALSE)="","",VLOOKUP(AE1105,Home!$C$8:$I$207,6,FALSE))</f>
        <v/>
      </c>
      <c r="AI1105" s="104" t="e">
        <f t="shared" si="382"/>
        <v>#VALUE!</v>
      </c>
      <c r="AJ1105" s="105" t="e">
        <f t="shared" si="375"/>
        <v>#VALUE!</v>
      </c>
      <c r="AK1105" s="103" t="e">
        <f t="shared" si="368"/>
        <v>#VALUE!</v>
      </c>
      <c r="AL1105" s="103" t="e">
        <f t="shared" si="376"/>
        <v>#VALUE!</v>
      </c>
      <c r="AN1105" t="str">
        <f>IF(OR(VLOOKUP(AE1105,Home!$C$8:$I$207,6,FALSE)="",VLOOKUP(AE1105,Home!$C$8:$I$207,7,FALSE)=""),"FEJL",Baggrundsark!AE1105)</f>
        <v>FEJL</v>
      </c>
      <c r="AO1105">
        <f>IF(VLOOKUP(AE1105,Home!$C$8:$N$207,12,FALSE)="Timelønnet",1,0)</f>
        <v>0</v>
      </c>
      <c r="AP1105">
        <f>SUM($AO$4:AO1105)*AO1105</f>
        <v>0</v>
      </c>
      <c r="AQ1105">
        <f t="shared" si="363"/>
        <v>1</v>
      </c>
      <c r="AR1105" t="str">
        <f t="shared" si="363"/>
        <v/>
      </c>
      <c r="AS1105" t="e">
        <f t="shared" si="377"/>
        <v>#VALUE!</v>
      </c>
      <c r="AT1105" s="45" t="e">
        <f t="shared" si="364"/>
        <v>#VALUE!</v>
      </c>
      <c r="AU1105">
        <f>VLOOKUP(AQ1105,Home!$C$8:$J$207,8,FALSE)</f>
        <v>0</v>
      </c>
    </row>
    <row r="1106" spans="1:47" x14ac:dyDescent="0.25">
      <c r="A1106" s="6">
        <f t="shared" si="369"/>
        <v>0</v>
      </c>
      <c r="B1106" s="6">
        <f t="shared" si="378"/>
        <v>0</v>
      </c>
      <c r="C1106" s="6" t="str">
        <f t="shared" si="370"/>
        <v/>
      </c>
      <c r="D1106" s="7">
        <f t="shared" si="371"/>
        <v>0</v>
      </c>
      <c r="E1106" s="7">
        <f t="shared" si="379"/>
        <v>0</v>
      </c>
      <c r="F1106" s="7" t="str">
        <f t="shared" si="372"/>
        <v/>
      </c>
      <c r="G1106" s="6">
        <f t="shared" si="373"/>
        <v>0</v>
      </c>
      <c r="H1106" s="6">
        <f t="shared" si="380"/>
        <v>0</v>
      </c>
      <c r="I1106" s="6" t="str">
        <f t="shared" si="381"/>
        <v/>
      </c>
      <c r="J1106" s="11">
        <v>1103</v>
      </c>
      <c r="K1106" s="11">
        <f>IF(IFERROR(VLOOKUP(J1106,Home!$A$8:$B$1048576,1,FALSE),0)=0,0,1)</f>
        <v>0</v>
      </c>
      <c r="L1106" s="129" t="e">
        <f>IF(VLOOKUP(O1106,Home!$C$8:$R$207,6,FALSE)="","",VLOOKUP(O1106,Home!$C$8:$R$207,6,FALSE))</f>
        <v>#N/A</v>
      </c>
      <c r="M1106" s="129" t="e">
        <f t="shared" si="366"/>
        <v>#N/A</v>
      </c>
      <c r="N1106" s="11">
        <f>SUM($K$4:K1106)</f>
        <v>200</v>
      </c>
      <c r="O1106" s="11" t="str">
        <f>IF(P1106="","",IF(IFERROR(VLOOKUP(N1106,Home!$C$8:$R$1048576,1,FALSE),"")=0,"",IFERROR(VLOOKUP(N1106,Home!$C$8:$R$1048576,1,FALSE),"")))</f>
        <v/>
      </c>
      <c r="P1106" s="11" t="str">
        <f>IF(IFERROR(VLOOKUP(W1106,Home!$C$8:$R$1048576,3,FALSE),"")=0,"",IFERROR(VLOOKUP(W1106,Home!$C$8:$R$1048576,3,FALSE),""))</f>
        <v/>
      </c>
      <c r="Q1106" s="11" t="str">
        <f t="shared" si="365"/>
        <v/>
      </c>
      <c r="R1106" s="130" t="e">
        <f>VLOOKUP(Q1106,'Baggrund til lister'!$G$4:$H$15,2,FALSE)</f>
        <v>#N/A</v>
      </c>
      <c r="S1106" s="11" t="str">
        <f t="shared" si="367"/>
        <v/>
      </c>
      <c r="T1106" s="11" t="str">
        <f>IF(IFERROR(VLOOKUP(N1106,Home!$C$8:$R$1048576,11,FALSE),"")=0,"",IFERROR(VLOOKUP(N1106,Home!$C$8:$R$1048576,11,FALSE),""))</f>
        <v/>
      </c>
      <c r="U1106" s="11" t="str">
        <f>IF(IFERROR(VLOOKUP(O1106,Home!$C$8:$R$1048576,12,FALSE),"")=0,"",IFERROR(VLOOKUP(O1106,Home!$C$8:$R$1048576,12,FALSE),""))</f>
        <v/>
      </c>
      <c r="V1106" s="11" t="str">
        <f>IF(IFERROR(VLOOKUP(O1106,Home!$C$8:$R$1048576,8,FALSE),"")=0,"",IFERROR(VLOOKUP(O1106,Home!$C$8:$R$1048576,8,FALSE),""))</f>
        <v/>
      </c>
      <c r="W1106" s="11" t="str">
        <f>IF(OR(VLOOKUP(N1106,Home!$C$7:$I$207,6,FALSE)="",VLOOKUP(N1106,Home!$C$7:$I$207,7,FALSE)=""),"FEJL",SUM(Baggrundsark!$K$4:K1106))</f>
        <v>FEJL</v>
      </c>
      <c r="Y1106">
        <v>1103</v>
      </c>
      <c r="Z1106" s="1"/>
      <c r="AC1106" s="44"/>
      <c r="AD1106">
        <f t="shared" si="374"/>
        <v>0</v>
      </c>
      <c r="AE1106">
        <f>SUM($AD$4:AD1106)</f>
        <v>1</v>
      </c>
      <c r="AF1106" s="103" t="str">
        <f>IFERROR(VLOOKUP(AN1106,Home!$C$8:$E$207,3,FALSE),"")</f>
        <v/>
      </c>
      <c r="AG1106" s="103" t="str">
        <f>IFERROR(VLOOKUP(AN1106,Home!$C$8:$E$207,2,FALSE),"")</f>
        <v/>
      </c>
      <c r="AH1106" s="104" t="str">
        <f>IF(VLOOKUP(AE1106,Home!$C$8:$I$207,6,FALSE)="","",VLOOKUP(AE1106,Home!$C$8:$I$207,6,FALSE))</f>
        <v/>
      </c>
      <c r="AI1106" s="104" t="e">
        <f t="shared" si="382"/>
        <v>#VALUE!</v>
      </c>
      <c r="AJ1106" s="105" t="e">
        <f t="shared" si="375"/>
        <v>#VALUE!</v>
      </c>
      <c r="AK1106" s="103" t="e">
        <f t="shared" si="368"/>
        <v>#VALUE!</v>
      </c>
      <c r="AL1106" s="103" t="e">
        <f t="shared" si="376"/>
        <v>#VALUE!</v>
      </c>
      <c r="AN1106" t="str">
        <f>IF(OR(VLOOKUP(AE1106,Home!$C$8:$I$207,6,FALSE)="",VLOOKUP(AE1106,Home!$C$8:$I$207,7,FALSE)=""),"FEJL",Baggrundsark!AE1106)</f>
        <v>FEJL</v>
      </c>
      <c r="AO1106">
        <f>IF(VLOOKUP(AE1106,Home!$C$8:$N$207,12,FALSE)="Timelønnet",1,0)</f>
        <v>0</v>
      </c>
      <c r="AP1106">
        <f>SUM($AO$4:AO1106)*AO1106</f>
        <v>0</v>
      </c>
      <c r="AQ1106">
        <f t="shared" si="363"/>
        <v>1</v>
      </c>
      <c r="AR1106" t="str">
        <f t="shared" si="363"/>
        <v/>
      </c>
      <c r="AS1106" t="e">
        <f t="shared" si="377"/>
        <v>#VALUE!</v>
      </c>
      <c r="AT1106" s="45" t="e">
        <f t="shared" si="364"/>
        <v>#VALUE!</v>
      </c>
      <c r="AU1106">
        <f>VLOOKUP(AQ1106,Home!$C$8:$J$207,8,FALSE)</f>
        <v>0</v>
      </c>
    </row>
    <row r="1107" spans="1:47" x14ac:dyDescent="0.25">
      <c r="A1107" s="6">
        <f t="shared" si="369"/>
        <v>0</v>
      </c>
      <c r="B1107" s="6">
        <f t="shared" si="378"/>
        <v>0</v>
      </c>
      <c r="C1107" s="6" t="str">
        <f t="shared" si="370"/>
        <v/>
      </c>
      <c r="D1107" s="7">
        <f t="shared" si="371"/>
        <v>0</v>
      </c>
      <c r="E1107" s="7">
        <f t="shared" si="379"/>
        <v>0</v>
      </c>
      <c r="F1107" s="7" t="str">
        <f t="shared" si="372"/>
        <v/>
      </c>
      <c r="G1107" s="6">
        <f t="shared" si="373"/>
        <v>0</v>
      </c>
      <c r="H1107" s="6">
        <f t="shared" si="380"/>
        <v>0</v>
      </c>
      <c r="I1107" s="6" t="str">
        <f t="shared" si="381"/>
        <v/>
      </c>
      <c r="J1107" s="11">
        <v>1104</v>
      </c>
      <c r="K1107" s="11">
        <f>IF(IFERROR(VLOOKUP(J1107,Home!$A$8:$B$1048576,1,FALSE),0)=0,0,1)</f>
        <v>0</v>
      </c>
      <c r="L1107" s="129" t="e">
        <f>IF(VLOOKUP(O1107,Home!$C$8:$R$207,6,FALSE)="","",VLOOKUP(O1107,Home!$C$8:$R$207,6,FALSE))</f>
        <v>#N/A</v>
      </c>
      <c r="M1107" s="129" t="e">
        <f t="shared" si="366"/>
        <v>#N/A</v>
      </c>
      <c r="N1107" s="11">
        <f>SUM($K$4:K1107)</f>
        <v>200</v>
      </c>
      <c r="O1107" s="11" t="str">
        <f>IF(P1107="","",IF(IFERROR(VLOOKUP(N1107,Home!$C$8:$R$1048576,1,FALSE),"")=0,"",IFERROR(VLOOKUP(N1107,Home!$C$8:$R$1048576,1,FALSE),"")))</f>
        <v/>
      </c>
      <c r="P1107" s="11" t="str">
        <f>IF(IFERROR(VLOOKUP(W1107,Home!$C$8:$R$1048576,3,FALSE),"")=0,"",IFERROR(VLOOKUP(W1107,Home!$C$8:$R$1048576,3,FALSE),""))</f>
        <v/>
      </c>
      <c r="Q1107" s="11" t="str">
        <f t="shared" si="365"/>
        <v/>
      </c>
      <c r="R1107" s="130" t="e">
        <f>VLOOKUP(Q1107,'Baggrund til lister'!$G$4:$H$15,2,FALSE)</f>
        <v>#N/A</v>
      </c>
      <c r="S1107" s="11" t="str">
        <f t="shared" si="367"/>
        <v/>
      </c>
      <c r="T1107" s="11" t="str">
        <f>IF(IFERROR(VLOOKUP(N1107,Home!$C$8:$R$1048576,11,FALSE),"")=0,"",IFERROR(VLOOKUP(N1107,Home!$C$8:$R$1048576,11,FALSE),""))</f>
        <v/>
      </c>
      <c r="U1107" s="11" t="str">
        <f>IF(IFERROR(VLOOKUP(O1107,Home!$C$8:$R$1048576,12,FALSE),"")=0,"",IFERROR(VLOOKUP(O1107,Home!$C$8:$R$1048576,12,FALSE),""))</f>
        <v/>
      </c>
      <c r="V1107" s="11" t="str">
        <f>IF(IFERROR(VLOOKUP(O1107,Home!$C$8:$R$1048576,8,FALSE),"")=0,"",IFERROR(VLOOKUP(O1107,Home!$C$8:$R$1048576,8,FALSE),""))</f>
        <v/>
      </c>
      <c r="W1107" s="11" t="str">
        <f>IF(OR(VLOOKUP(N1107,Home!$C$7:$I$207,6,FALSE)="",VLOOKUP(N1107,Home!$C$7:$I$207,7,FALSE)=""),"FEJL",SUM(Baggrundsark!$K$4:K1107))</f>
        <v>FEJL</v>
      </c>
      <c r="Y1107">
        <v>1104</v>
      </c>
      <c r="Z1107" s="1"/>
      <c r="AC1107" s="44"/>
      <c r="AD1107">
        <f t="shared" si="374"/>
        <v>0</v>
      </c>
      <c r="AE1107">
        <f>SUM($AD$4:AD1107)</f>
        <v>1</v>
      </c>
      <c r="AF1107" s="103" t="str">
        <f>IFERROR(VLOOKUP(AN1107,Home!$C$8:$E$207,3,FALSE),"")</f>
        <v/>
      </c>
      <c r="AG1107" s="103" t="str">
        <f>IFERROR(VLOOKUP(AN1107,Home!$C$8:$E$207,2,FALSE),"")</f>
        <v/>
      </c>
      <c r="AH1107" s="104" t="str">
        <f>IF(VLOOKUP(AE1107,Home!$C$8:$I$207,6,FALSE)="","",VLOOKUP(AE1107,Home!$C$8:$I$207,6,FALSE))</f>
        <v/>
      </c>
      <c r="AI1107" s="104" t="e">
        <f t="shared" si="382"/>
        <v>#VALUE!</v>
      </c>
      <c r="AJ1107" s="105" t="e">
        <f t="shared" si="375"/>
        <v>#VALUE!</v>
      </c>
      <c r="AK1107" s="103" t="e">
        <f t="shared" si="368"/>
        <v>#VALUE!</v>
      </c>
      <c r="AL1107" s="103" t="e">
        <f t="shared" si="376"/>
        <v>#VALUE!</v>
      </c>
      <c r="AN1107" t="str">
        <f>IF(OR(VLOOKUP(AE1107,Home!$C$8:$I$207,6,FALSE)="",VLOOKUP(AE1107,Home!$C$8:$I$207,7,FALSE)=""),"FEJL",Baggrundsark!AE1107)</f>
        <v>FEJL</v>
      </c>
      <c r="AO1107">
        <f>IF(VLOOKUP(AE1107,Home!$C$8:$N$207,12,FALSE)="Timelønnet",1,0)</f>
        <v>0</v>
      </c>
      <c r="AP1107">
        <f>SUM($AO$4:AO1107)*AO1107</f>
        <v>0</v>
      </c>
      <c r="AQ1107">
        <f t="shared" si="363"/>
        <v>1</v>
      </c>
      <c r="AR1107" t="str">
        <f t="shared" si="363"/>
        <v/>
      </c>
      <c r="AS1107" t="e">
        <f t="shared" si="377"/>
        <v>#VALUE!</v>
      </c>
      <c r="AT1107" s="45" t="e">
        <f t="shared" si="364"/>
        <v>#VALUE!</v>
      </c>
      <c r="AU1107">
        <f>VLOOKUP(AQ1107,Home!$C$8:$J$207,8,FALSE)</f>
        <v>0</v>
      </c>
    </row>
    <row r="1108" spans="1:47" x14ac:dyDescent="0.25">
      <c r="A1108" s="6">
        <f t="shared" si="369"/>
        <v>0</v>
      </c>
      <c r="B1108" s="6">
        <f t="shared" si="378"/>
        <v>0</v>
      </c>
      <c r="C1108" s="6" t="str">
        <f t="shared" si="370"/>
        <v/>
      </c>
      <c r="D1108" s="7">
        <f t="shared" si="371"/>
        <v>0</v>
      </c>
      <c r="E1108" s="7">
        <f t="shared" si="379"/>
        <v>0</v>
      </c>
      <c r="F1108" s="7" t="str">
        <f t="shared" si="372"/>
        <v/>
      </c>
      <c r="G1108" s="6">
        <f t="shared" si="373"/>
        <v>0</v>
      </c>
      <c r="H1108" s="6">
        <f t="shared" si="380"/>
        <v>0</v>
      </c>
      <c r="I1108" s="6" t="str">
        <f t="shared" si="381"/>
        <v/>
      </c>
      <c r="J1108" s="11">
        <v>1105</v>
      </c>
      <c r="K1108" s="11">
        <f>IF(IFERROR(VLOOKUP(J1108,Home!$A$8:$B$1048576,1,FALSE),0)=0,0,1)</f>
        <v>0</v>
      </c>
      <c r="L1108" s="129" t="e">
        <f>IF(VLOOKUP(O1108,Home!$C$8:$R$207,6,FALSE)="","",VLOOKUP(O1108,Home!$C$8:$R$207,6,FALSE))</f>
        <v>#N/A</v>
      </c>
      <c r="M1108" s="129" t="e">
        <f t="shared" si="366"/>
        <v>#N/A</v>
      </c>
      <c r="N1108" s="11">
        <f>SUM($K$4:K1108)</f>
        <v>200</v>
      </c>
      <c r="O1108" s="11" t="str">
        <f>IF(P1108="","",IF(IFERROR(VLOOKUP(N1108,Home!$C$8:$R$1048576,1,FALSE),"")=0,"",IFERROR(VLOOKUP(N1108,Home!$C$8:$R$1048576,1,FALSE),"")))</f>
        <v/>
      </c>
      <c r="P1108" s="11" t="str">
        <f>IF(IFERROR(VLOOKUP(W1108,Home!$C$8:$R$1048576,3,FALSE),"")=0,"",IFERROR(VLOOKUP(W1108,Home!$C$8:$R$1048576,3,FALSE),""))</f>
        <v/>
      </c>
      <c r="Q1108" s="11" t="str">
        <f t="shared" si="365"/>
        <v/>
      </c>
      <c r="R1108" s="130" t="e">
        <f>VLOOKUP(Q1108,'Baggrund til lister'!$G$4:$H$15,2,FALSE)</f>
        <v>#N/A</v>
      </c>
      <c r="S1108" s="11" t="str">
        <f t="shared" si="367"/>
        <v/>
      </c>
      <c r="T1108" s="11" t="str">
        <f>IF(IFERROR(VLOOKUP(N1108,Home!$C$8:$R$1048576,11,FALSE),"")=0,"",IFERROR(VLOOKUP(N1108,Home!$C$8:$R$1048576,11,FALSE),""))</f>
        <v/>
      </c>
      <c r="U1108" s="11" t="str">
        <f>IF(IFERROR(VLOOKUP(O1108,Home!$C$8:$R$1048576,12,FALSE),"")=0,"",IFERROR(VLOOKUP(O1108,Home!$C$8:$R$1048576,12,FALSE),""))</f>
        <v/>
      </c>
      <c r="V1108" s="11" t="str">
        <f>IF(IFERROR(VLOOKUP(O1108,Home!$C$8:$R$1048576,8,FALSE),"")=0,"",IFERROR(VLOOKUP(O1108,Home!$C$8:$R$1048576,8,FALSE),""))</f>
        <v/>
      </c>
      <c r="W1108" s="11" t="str">
        <f>IF(OR(VLOOKUP(N1108,Home!$C$7:$I$207,6,FALSE)="",VLOOKUP(N1108,Home!$C$7:$I$207,7,FALSE)=""),"FEJL",SUM(Baggrundsark!$K$4:K1108))</f>
        <v>FEJL</v>
      </c>
      <c r="Y1108">
        <v>1105</v>
      </c>
      <c r="Z1108" s="1"/>
      <c r="AC1108" s="44"/>
      <c r="AD1108">
        <f t="shared" si="374"/>
        <v>0</v>
      </c>
      <c r="AE1108">
        <f>SUM($AD$4:AD1108)</f>
        <v>1</v>
      </c>
      <c r="AF1108" s="103" t="str">
        <f>IFERROR(VLOOKUP(AN1108,Home!$C$8:$E$207,3,FALSE),"")</f>
        <v/>
      </c>
      <c r="AG1108" s="103" t="str">
        <f>IFERROR(VLOOKUP(AN1108,Home!$C$8:$E$207,2,FALSE),"")</f>
        <v/>
      </c>
      <c r="AH1108" s="104" t="str">
        <f>IF(VLOOKUP(AE1108,Home!$C$8:$I$207,6,FALSE)="","",VLOOKUP(AE1108,Home!$C$8:$I$207,6,FALSE))</f>
        <v/>
      </c>
      <c r="AI1108" s="104" t="e">
        <f t="shared" si="382"/>
        <v>#VALUE!</v>
      </c>
      <c r="AJ1108" s="105" t="e">
        <f t="shared" si="375"/>
        <v>#VALUE!</v>
      </c>
      <c r="AK1108" s="103" t="e">
        <f t="shared" si="368"/>
        <v>#VALUE!</v>
      </c>
      <c r="AL1108" s="103" t="e">
        <f t="shared" si="376"/>
        <v>#VALUE!</v>
      </c>
      <c r="AN1108" t="str">
        <f>IF(OR(VLOOKUP(AE1108,Home!$C$8:$I$207,6,FALSE)="",VLOOKUP(AE1108,Home!$C$8:$I$207,7,FALSE)=""),"FEJL",Baggrundsark!AE1108)</f>
        <v>FEJL</v>
      </c>
      <c r="AO1108">
        <f>IF(VLOOKUP(AE1108,Home!$C$8:$N$207,12,FALSE)="Timelønnet",1,0)</f>
        <v>0</v>
      </c>
      <c r="AP1108">
        <f>SUM($AO$4:AO1108)*AO1108</f>
        <v>0</v>
      </c>
      <c r="AQ1108">
        <f t="shared" si="363"/>
        <v>1</v>
      </c>
      <c r="AR1108" t="str">
        <f t="shared" si="363"/>
        <v/>
      </c>
      <c r="AS1108" t="e">
        <f t="shared" si="377"/>
        <v>#VALUE!</v>
      </c>
      <c r="AT1108" s="45" t="e">
        <f t="shared" si="364"/>
        <v>#VALUE!</v>
      </c>
      <c r="AU1108">
        <f>VLOOKUP(AQ1108,Home!$C$8:$J$207,8,FALSE)</f>
        <v>0</v>
      </c>
    </row>
    <row r="1109" spans="1:47" x14ac:dyDescent="0.25">
      <c r="A1109" s="6">
        <f t="shared" si="369"/>
        <v>0</v>
      </c>
      <c r="B1109" s="6">
        <f t="shared" si="378"/>
        <v>0</v>
      </c>
      <c r="C1109" s="6" t="str">
        <f t="shared" si="370"/>
        <v/>
      </c>
      <c r="D1109" s="7">
        <f t="shared" si="371"/>
        <v>0</v>
      </c>
      <c r="E1109" s="7">
        <f t="shared" si="379"/>
        <v>0</v>
      </c>
      <c r="F1109" s="7" t="str">
        <f t="shared" si="372"/>
        <v/>
      </c>
      <c r="G1109" s="6">
        <f t="shared" si="373"/>
        <v>0</v>
      </c>
      <c r="H1109" s="6">
        <f t="shared" si="380"/>
        <v>0</v>
      </c>
      <c r="I1109" s="6" t="str">
        <f t="shared" si="381"/>
        <v/>
      </c>
      <c r="J1109" s="11">
        <v>1106</v>
      </c>
      <c r="K1109" s="11">
        <f>IF(IFERROR(VLOOKUP(J1109,Home!$A$8:$B$1048576,1,FALSE),0)=0,0,1)</f>
        <v>0</v>
      </c>
      <c r="L1109" s="129" t="e">
        <f>IF(VLOOKUP(O1109,Home!$C$8:$R$207,6,FALSE)="","",VLOOKUP(O1109,Home!$C$8:$R$207,6,FALSE))</f>
        <v>#N/A</v>
      </c>
      <c r="M1109" s="129" t="e">
        <f t="shared" si="366"/>
        <v>#N/A</v>
      </c>
      <c r="N1109" s="11">
        <f>SUM($K$4:K1109)</f>
        <v>200</v>
      </c>
      <c r="O1109" s="11" t="str">
        <f>IF(P1109="","",IF(IFERROR(VLOOKUP(N1109,Home!$C$8:$R$1048576,1,FALSE),"")=0,"",IFERROR(VLOOKUP(N1109,Home!$C$8:$R$1048576,1,FALSE),"")))</f>
        <v/>
      </c>
      <c r="P1109" s="11" t="str">
        <f>IF(IFERROR(VLOOKUP(W1109,Home!$C$8:$R$1048576,3,FALSE),"")=0,"",IFERROR(VLOOKUP(W1109,Home!$C$8:$R$1048576,3,FALSE),""))</f>
        <v/>
      </c>
      <c r="Q1109" s="11" t="str">
        <f t="shared" si="365"/>
        <v/>
      </c>
      <c r="R1109" s="130" t="e">
        <f>VLOOKUP(Q1109,'Baggrund til lister'!$G$4:$H$15,2,FALSE)</f>
        <v>#N/A</v>
      </c>
      <c r="S1109" s="11" t="str">
        <f t="shared" si="367"/>
        <v/>
      </c>
      <c r="T1109" s="11" t="str">
        <f>IF(IFERROR(VLOOKUP(N1109,Home!$C$8:$R$1048576,11,FALSE),"")=0,"",IFERROR(VLOOKUP(N1109,Home!$C$8:$R$1048576,11,FALSE),""))</f>
        <v/>
      </c>
      <c r="U1109" s="11" t="str">
        <f>IF(IFERROR(VLOOKUP(O1109,Home!$C$8:$R$1048576,12,FALSE),"")=0,"",IFERROR(VLOOKUP(O1109,Home!$C$8:$R$1048576,12,FALSE),""))</f>
        <v/>
      </c>
      <c r="V1109" s="11" t="str">
        <f>IF(IFERROR(VLOOKUP(O1109,Home!$C$8:$R$1048576,8,FALSE),"")=0,"",IFERROR(VLOOKUP(O1109,Home!$C$8:$R$1048576,8,FALSE),""))</f>
        <v/>
      </c>
      <c r="W1109" s="11" t="str">
        <f>IF(OR(VLOOKUP(N1109,Home!$C$7:$I$207,6,FALSE)="",VLOOKUP(N1109,Home!$C$7:$I$207,7,FALSE)=""),"FEJL",SUM(Baggrundsark!$K$4:K1109))</f>
        <v>FEJL</v>
      </c>
      <c r="Y1109">
        <v>1106</v>
      </c>
      <c r="Z1109" s="1"/>
      <c r="AC1109" s="44"/>
      <c r="AD1109">
        <f t="shared" si="374"/>
        <v>0</v>
      </c>
      <c r="AE1109">
        <f>SUM($AD$4:AD1109)</f>
        <v>1</v>
      </c>
      <c r="AF1109" s="103" t="str">
        <f>IFERROR(VLOOKUP(AN1109,Home!$C$8:$E$207,3,FALSE),"")</f>
        <v/>
      </c>
      <c r="AG1109" s="103" t="str">
        <f>IFERROR(VLOOKUP(AN1109,Home!$C$8:$E$207,2,FALSE),"")</f>
        <v/>
      </c>
      <c r="AH1109" s="104" t="str">
        <f>IF(VLOOKUP(AE1109,Home!$C$8:$I$207,6,FALSE)="","",VLOOKUP(AE1109,Home!$C$8:$I$207,6,FALSE))</f>
        <v/>
      </c>
      <c r="AI1109" s="104" t="e">
        <f t="shared" si="382"/>
        <v>#VALUE!</v>
      </c>
      <c r="AJ1109" s="105" t="e">
        <f t="shared" si="375"/>
        <v>#VALUE!</v>
      </c>
      <c r="AK1109" s="103" t="e">
        <f t="shared" si="368"/>
        <v>#VALUE!</v>
      </c>
      <c r="AL1109" s="103" t="e">
        <f t="shared" si="376"/>
        <v>#VALUE!</v>
      </c>
      <c r="AN1109" t="str">
        <f>IF(OR(VLOOKUP(AE1109,Home!$C$8:$I$207,6,FALSE)="",VLOOKUP(AE1109,Home!$C$8:$I$207,7,FALSE)=""),"FEJL",Baggrundsark!AE1109)</f>
        <v>FEJL</v>
      </c>
      <c r="AO1109">
        <f>IF(VLOOKUP(AE1109,Home!$C$8:$N$207,12,FALSE)="Timelønnet",1,0)</f>
        <v>0</v>
      </c>
      <c r="AP1109">
        <f>SUM($AO$4:AO1109)*AO1109</f>
        <v>0</v>
      </c>
      <c r="AQ1109">
        <f t="shared" si="363"/>
        <v>1</v>
      </c>
      <c r="AR1109" t="str">
        <f t="shared" si="363"/>
        <v/>
      </c>
      <c r="AS1109" t="e">
        <f t="shared" si="377"/>
        <v>#VALUE!</v>
      </c>
      <c r="AT1109" s="45" t="e">
        <f t="shared" si="364"/>
        <v>#VALUE!</v>
      </c>
      <c r="AU1109">
        <f>VLOOKUP(AQ1109,Home!$C$8:$J$207,8,FALSE)</f>
        <v>0</v>
      </c>
    </row>
    <row r="1110" spans="1:47" x14ac:dyDescent="0.25">
      <c r="A1110" s="6">
        <f t="shared" si="369"/>
        <v>0</v>
      </c>
      <c r="B1110" s="6">
        <f t="shared" si="378"/>
        <v>0</v>
      </c>
      <c r="C1110" s="6" t="str">
        <f t="shared" si="370"/>
        <v/>
      </c>
      <c r="D1110" s="7">
        <f t="shared" si="371"/>
        <v>0</v>
      </c>
      <c r="E1110" s="7">
        <f t="shared" si="379"/>
        <v>0</v>
      </c>
      <c r="F1110" s="7" t="str">
        <f t="shared" si="372"/>
        <v/>
      </c>
      <c r="G1110" s="6">
        <f t="shared" si="373"/>
        <v>0</v>
      </c>
      <c r="H1110" s="6">
        <f t="shared" si="380"/>
        <v>0</v>
      </c>
      <c r="I1110" s="6" t="str">
        <f t="shared" si="381"/>
        <v/>
      </c>
      <c r="J1110" s="11">
        <v>1107</v>
      </c>
      <c r="K1110" s="11">
        <f>IF(IFERROR(VLOOKUP(J1110,Home!$A$8:$B$1048576,1,FALSE),0)=0,0,1)</f>
        <v>0</v>
      </c>
      <c r="L1110" s="129" t="e">
        <f>IF(VLOOKUP(O1110,Home!$C$8:$R$207,6,FALSE)="","",VLOOKUP(O1110,Home!$C$8:$R$207,6,FALSE))</f>
        <v>#N/A</v>
      </c>
      <c r="M1110" s="129" t="e">
        <f t="shared" si="366"/>
        <v>#N/A</v>
      </c>
      <c r="N1110" s="11">
        <f>SUM($K$4:K1110)</f>
        <v>200</v>
      </c>
      <c r="O1110" s="11" t="str">
        <f>IF(P1110="","",IF(IFERROR(VLOOKUP(N1110,Home!$C$8:$R$1048576,1,FALSE),"")=0,"",IFERROR(VLOOKUP(N1110,Home!$C$8:$R$1048576,1,FALSE),"")))</f>
        <v/>
      </c>
      <c r="P1110" s="11" t="str">
        <f>IF(IFERROR(VLOOKUP(W1110,Home!$C$8:$R$1048576,3,FALSE),"")=0,"",IFERROR(VLOOKUP(W1110,Home!$C$8:$R$1048576,3,FALSE),""))</f>
        <v/>
      </c>
      <c r="Q1110" s="11" t="str">
        <f t="shared" si="365"/>
        <v/>
      </c>
      <c r="R1110" s="130" t="e">
        <f>VLOOKUP(Q1110,'Baggrund til lister'!$G$4:$H$15,2,FALSE)</f>
        <v>#N/A</v>
      </c>
      <c r="S1110" s="11" t="str">
        <f t="shared" si="367"/>
        <v/>
      </c>
      <c r="T1110" s="11" t="str">
        <f>IF(IFERROR(VLOOKUP(N1110,Home!$C$8:$R$1048576,11,FALSE),"")=0,"",IFERROR(VLOOKUP(N1110,Home!$C$8:$R$1048576,11,FALSE),""))</f>
        <v/>
      </c>
      <c r="U1110" s="11" t="str">
        <f>IF(IFERROR(VLOOKUP(O1110,Home!$C$8:$R$1048576,12,FALSE),"")=0,"",IFERROR(VLOOKUP(O1110,Home!$C$8:$R$1048576,12,FALSE),""))</f>
        <v/>
      </c>
      <c r="V1110" s="11" t="str">
        <f>IF(IFERROR(VLOOKUP(O1110,Home!$C$8:$R$1048576,8,FALSE),"")=0,"",IFERROR(VLOOKUP(O1110,Home!$C$8:$R$1048576,8,FALSE),""))</f>
        <v/>
      </c>
      <c r="W1110" s="11" t="str">
        <f>IF(OR(VLOOKUP(N1110,Home!$C$7:$I$207,6,FALSE)="",VLOOKUP(N1110,Home!$C$7:$I$207,7,FALSE)=""),"FEJL",SUM(Baggrundsark!$K$4:K1110))</f>
        <v>FEJL</v>
      </c>
      <c r="Y1110">
        <v>1107</v>
      </c>
      <c r="Z1110" s="1"/>
      <c r="AC1110" s="44"/>
      <c r="AD1110">
        <f t="shared" si="374"/>
        <v>0</v>
      </c>
      <c r="AE1110">
        <f>SUM($AD$4:AD1110)</f>
        <v>1</v>
      </c>
      <c r="AF1110" s="103" t="str">
        <f>IFERROR(VLOOKUP(AN1110,Home!$C$8:$E$207,3,FALSE),"")</f>
        <v/>
      </c>
      <c r="AG1110" s="103" t="str">
        <f>IFERROR(VLOOKUP(AN1110,Home!$C$8:$E$207,2,FALSE),"")</f>
        <v/>
      </c>
      <c r="AH1110" s="104" t="str">
        <f>IF(VLOOKUP(AE1110,Home!$C$8:$I$207,6,FALSE)="","",VLOOKUP(AE1110,Home!$C$8:$I$207,6,FALSE))</f>
        <v/>
      </c>
      <c r="AI1110" s="104" t="e">
        <f t="shared" si="382"/>
        <v>#VALUE!</v>
      </c>
      <c r="AJ1110" s="105" t="e">
        <f t="shared" si="375"/>
        <v>#VALUE!</v>
      </c>
      <c r="AK1110" s="103" t="e">
        <f t="shared" si="368"/>
        <v>#VALUE!</v>
      </c>
      <c r="AL1110" s="103" t="e">
        <f t="shared" si="376"/>
        <v>#VALUE!</v>
      </c>
      <c r="AN1110" t="str">
        <f>IF(OR(VLOOKUP(AE1110,Home!$C$8:$I$207,6,FALSE)="",VLOOKUP(AE1110,Home!$C$8:$I$207,7,FALSE)=""),"FEJL",Baggrundsark!AE1110)</f>
        <v>FEJL</v>
      </c>
      <c r="AO1110">
        <f>IF(VLOOKUP(AE1110,Home!$C$8:$N$207,12,FALSE)="Timelønnet",1,0)</f>
        <v>0</v>
      </c>
      <c r="AP1110">
        <f>SUM($AO$4:AO1110)*AO1110</f>
        <v>0</v>
      </c>
      <c r="AQ1110">
        <f t="shared" si="363"/>
        <v>1</v>
      </c>
      <c r="AR1110" t="str">
        <f t="shared" si="363"/>
        <v/>
      </c>
      <c r="AS1110" t="e">
        <f t="shared" si="377"/>
        <v>#VALUE!</v>
      </c>
      <c r="AT1110" s="45" t="e">
        <f t="shared" si="364"/>
        <v>#VALUE!</v>
      </c>
      <c r="AU1110">
        <f>VLOOKUP(AQ1110,Home!$C$8:$J$207,8,FALSE)</f>
        <v>0</v>
      </c>
    </row>
    <row r="1111" spans="1:47" x14ac:dyDescent="0.25">
      <c r="A1111" s="6">
        <f t="shared" si="369"/>
        <v>0</v>
      </c>
      <c r="B1111" s="6">
        <f t="shared" si="378"/>
        <v>0</v>
      </c>
      <c r="C1111" s="6" t="str">
        <f t="shared" si="370"/>
        <v/>
      </c>
      <c r="D1111" s="7">
        <f t="shared" si="371"/>
        <v>0</v>
      </c>
      <c r="E1111" s="7">
        <f t="shared" si="379"/>
        <v>0</v>
      </c>
      <c r="F1111" s="7" t="str">
        <f t="shared" si="372"/>
        <v/>
      </c>
      <c r="G1111" s="6">
        <f t="shared" si="373"/>
        <v>0</v>
      </c>
      <c r="H1111" s="6">
        <f t="shared" si="380"/>
        <v>0</v>
      </c>
      <c r="I1111" s="6" t="str">
        <f t="shared" si="381"/>
        <v/>
      </c>
      <c r="J1111" s="11">
        <v>1108</v>
      </c>
      <c r="K1111" s="11">
        <f>IF(IFERROR(VLOOKUP(J1111,Home!$A$8:$B$1048576,1,FALSE),0)=0,0,1)</f>
        <v>0</v>
      </c>
      <c r="L1111" s="129" t="e">
        <f>IF(VLOOKUP(O1111,Home!$C$8:$R$207,6,FALSE)="","",VLOOKUP(O1111,Home!$C$8:$R$207,6,FALSE))</f>
        <v>#N/A</v>
      </c>
      <c r="M1111" s="129" t="e">
        <f t="shared" si="366"/>
        <v>#N/A</v>
      </c>
      <c r="N1111" s="11">
        <f>SUM($K$4:K1111)</f>
        <v>200</v>
      </c>
      <c r="O1111" s="11" t="str">
        <f>IF(P1111="","",IF(IFERROR(VLOOKUP(N1111,Home!$C$8:$R$1048576,1,FALSE),"")=0,"",IFERROR(VLOOKUP(N1111,Home!$C$8:$R$1048576,1,FALSE),"")))</f>
        <v/>
      </c>
      <c r="P1111" s="11" t="str">
        <f>IF(IFERROR(VLOOKUP(W1111,Home!$C$8:$R$1048576,3,FALSE),"")=0,"",IFERROR(VLOOKUP(W1111,Home!$C$8:$R$1048576,3,FALSE),""))</f>
        <v/>
      </c>
      <c r="Q1111" s="11" t="str">
        <f t="shared" si="365"/>
        <v/>
      </c>
      <c r="R1111" s="130" t="e">
        <f>VLOOKUP(Q1111,'Baggrund til lister'!$G$4:$H$15,2,FALSE)</f>
        <v>#N/A</v>
      </c>
      <c r="S1111" s="11" t="str">
        <f t="shared" si="367"/>
        <v/>
      </c>
      <c r="T1111" s="11" t="str">
        <f>IF(IFERROR(VLOOKUP(N1111,Home!$C$8:$R$1048576,11,FALSE),"")=0,"",IFERROR(VLOOKUP(N1111,Home!$C$8:$R$1048576,11,FALSE),""))</f>
        <v/>
      </c>
      <c r="U1111" s="11" t="str">
        <f>IF(IFERROR(VLOOKUP(O1111,Home!$C$8:$R$1048576,12,FALSE),"")=0,"",IFERROR(VLOOKUP(O1111,Home!$C$8:$R$1048576,12,FALSE),""))</f>
        <v/>
      </c>
      <c r="V1111" s="11" t="str">
        <f>IF(IFERROR(VLOOKUP(O1111,Home!$C$8:$R$1048576,8,FALSE),"")=0,"",IFERROR(VLOOKUP(O1111,Home!$C$8:$R$1048576,8,FALSE),""))</f>
        <v/>
      </c>
      <c r="W1111" s="11" t="str">
        <f>IF(OR(VLOOKUP(N1111,Home!$C$7:$I$207,6,FALSE)="",VLOOKUP(N1111,Home!$C$7:$I$207,7,FALSE)=""),"FEJL",SUM(Baggrundsark!$K$4:K1111))</f>
        <v>FEJL</v>
      </c>
      <c r="Y1111">
        <v>1108</v>
      </c>
      <c r="Z1111" s="1"/>
      <c r="AC1111" s="44"/>
      <c r="AD1111">
        <f t="shared" si="374"/>
        <v>0</v>
      </c>
      <c r="AE1111">
        <f>SUM($AD$4:AD1111)</f>
        <v>1</v>
      </c>
      <c r="AF1111" s="103" t="str">
        <f>IFERROR(VLOOKUP(AN1111,Home!$C$8:$E$207,3,FALSE),"")</f>
        <v/>
      </c>
      <c r="AG1111" s="103" t="str">
        <f>IFERROR(VLOOKUP(AN1111,Home!$C$8:$E$207,2,FALSE),"")</f>
        <v/>
      </c>
      <c r="AH1111" s="104" t="str">
        <f>IF(VLOOKUP(AE1111,Home!$C$8:$I$207,6,FALSE)="","",VLOOKUP(AE1111,Home!$C$8:$I$207,6,FALSE))</f>
        <v/>
      </c>
      <c r="AI1111" s="104" t="e">
        <f t="shared" si="382"/>
        <v>#VALUE!</v>
      </c>
      <c r="AJ1111" s="105" t="e">
        <f t="shared" si="375"/>
        <v>#VALUE!</v>
      </c>
      <c r="AK1111" s="103" t="e">
        <f t="shared" si="368"/>
        <v>#VALUE!</v>
      </c>
      <c r="AL1111" s="103" t="e">
        <f t="shared" si="376"/>
        <v>#VALUE!</v>
      </c>
      <c r="AN1111" t="str">
        <f>IF(OR(VLOOKUP(AE1111,Home!$C$8:$I$207,6,FALSE)="",VLOOKUP(AE1111,Home!$C$8:$I$207,7,FALSE)=""),"FEJL",Baggrundsark!AE1111)</f>
        <v>FEJL</v>
      </c>
      <c r="AO1111">
        <f>IF(VLOOKUP(AE1111,Home!$C$8:$N$207,12,FALSE)="Timelønnet",1,0)</f>
        <v>0</v>
      </c>
      <c r="AP1111">
        <f>SUM($AO$4:AO1111)*AO1111</f>
        <v>0</v>
      </c>
      <c r="AQ1111">
        <f t="shared" si="363"/>
        <v>1</v>
      </c>
      <c r="AR1111" t="str">
        <f t="shared" si="363"/>
        <v/>
      </c>
      <c r="AS1111" t="e">
        <f t="shared" si="377"/>
        <v>#VALUE!</v>
      </c>
      <c r="AT1111" s="45" t="e">
        <f t="shared" si="364"/>
        <v>#VALUE!</v>
      </c>
      <c r="AU1111">
        <f>VLOOKUP(AQ1111,Home!$C$8:$J$207,8,FALSE)</f>
        <v>0</v>
      </c>
    </row>
    <row r="1112" spans="1:47" x14ac:dyDescent="0.25">
      <c r="A1112" s="6">
        <f t="shared" si="369"/>
        <v>0</v>
      </c>
      <c r="B1112" s="6">
        <f t="shared" si="378"/>
        <v>0</v>
      </c>
      <c r="C1112" s="6" t="str">
        <f t="shared" si="370"/>
        <v/>
      </c>
      <c r="D1112" s="7">
        <f t="shared" si="371"/>
        <v>0</v>
      </c>
      <c r="E1112" s="7">
        <f t="shared" si="379"/>
        <v>0</v>
      </c>
      <c r="F1112" s="7" t="str">
        <f t="shared" si="372"/>
        <v/>
      </c>
      <c r="G1112" s="6">
        <f t="shared" si="373"/>
        <v>0</v>
      </c>
      <c r="H1112" s="6">
        <f t="shared" si="380"/>
        <v>0</v>
      </c>
      <c r="I1112" s="6" t="str">
        <f t="shared" si="381"/>
        <v/>
      </c>
      <c r="J1112" s="11">
        <v>1109</v>
      </c>
      <c r="K1112" s="11">
        <f>IF(IFERROR(VLOOKUP(J1112,Home!$A$8:$B$1048576,1,FALSE),0)=0,0,1)</f>
        <v>0</v>
      </c>
      <c r="L1112" s="129" t="e">
        <f>IF(VLOOKUP(O1112,Home!$C$8:$R$207,6,FALSE)="","",VLOOKUP(O1112,Home!$C$8:$R$207,6,FALSE))</f>
        <v>#N/A</v>
      </c>
      <c r="M1112" s="129" t="e">
        <f t="shared" si="366"/>
        <v>#N/A</v>
      </c>
      <c r="N1112" s="11">
        <f>SUM($K$4:K1112)</f>
        <v>200</v>
      </c>
      <c r="O1112" s="11" t="str">
        <f>IF(P1112="","",IF(IFERROR(VLOOKUP(N1112,Home!$C$8:$R$1048576,1,FALSE),"")=0,"",IFERROR(VLOOKUP(N1112,Home!$C$8:$R$1048576,1,FALSE),"")))</f>
        <v/>
      </c>
      <c r="P1112" s="11" t="str">
        <f>IF(IFERROR(VLOOKUP(W1112,Home!$C$8:$R$1048576,3,FALSE),"")=0,"",IFERROR(VLOOKUP(W1112,Home!$C$8:$R$1048576,3,FALSE),""))</f>
        <v/>
      </c>
      <c r="Q1112" s="11" t="str">
        <f t="shared" si="365"/>
        <v/>
      </c>
      <c r="R1112" s="130" t="e">
        <f>VLOOKUP(Q1112,'Baggrund til lister'!$G$4:$H$15,2,FALSE)</f>
        <v>#N/A</v>
      </c>
      <c r="S1112" s="11" t="str">
        <f t="shared" si="367"/>
        <v/>
      </c>
      <c r="T1112" s="11" t="str">
        <f>IF(IFERROR(VLOOKUP(N1112,Home!$C$8:$R$1048576,11,FALSE),"")=0,"",IFERROR(VLOOKUP(N1112,Home!$C$8:$R$1048576,11,FALSE),""))</f>
        <v/>
      </c>
      <c r="U1112" s="11" t="str">
        <f>IF(IFERROR(VLOOKUP(O1112,Home!$C$8:$R$1048576,12,FALSE),"")=0,"",IFERROR(VLOOKUP(O1112,Home!$C$8:$R$1048576,12,FALSE),""))</f>
        <v/>
      </c>
      <c r="V1112" s="11" t="str">
        <f>IF(IFERROR(VLOOKUP(O1112,Home!$C$8:$R$1048576,8,FALSE),"")=0,"",IFERROR(VLOOKUP(O1112,Home!$C$8:$R$1048576,8,FALSE),""))</f>
        <v/>
      </c>
      <c r="W1112" s="11" t="str">
        <f>IF(OR(VLOOKUP(N1112,Home!$C$7:$I$207,6,FALSE)="",VLOOKUP(N1112,Home!$C$7:$I$207,7,FALSE)=""),"FEJL",SUM(Baggrundsark!$K$4:K1112))</f>
        <v>FEJL</v>
      </c>
      <c r="Y1112">
        <v>1109</v>
      </c>
      <c r="Z1112" s="1"/>
      <c r="AC1112" s="44"/>
      <c r="AD1112">
        <f t="shared" si="374"/>
        <v>0</v>
      </c>
      <c r="AE1112">
        <f>SUM($AD$4:AD1112)</f>
        <v>1</v>
      </c>
      <c r="AF1112" s="103" t="str">
        <f>IFERROR(VLOOKUP(AN1112,Home!$C$8:$E$207,3,FALSE),"")</f>
        <v/>
      </c>
      <c r="AG1112" s="103" t="str">
        <f>IFERROR(VLOOKUP(AN1112,Home!$C$8:$E$207,2,FALSE),"")</f>
        <v/>
      </c>
      <c r="AH1112" s="104" t="str">
        <f>IF(VLOOKUP(AE1112,Home!$C$8:$I$207,6,FALSE)="","",VLOOKUP(AE1112,Home!$C$8:$I$207,6,FALSE))</f>
        <v/>
      </c>
      <c r="AI1112" s="104" t="e">
        <f t="shared" si="382"/>
        <v>#VALUE!</v>
      </c>
      <c r="AJ1112" s="105" t="e">
        <f t="shared" si="375"/>
        <v>#VALUE!</v>
      </c>
      <c r="AK1112" s="103" t="e">
        <f t="shared" si="368"/>
        <v>#VALUE!</v>
      </c>
      <c r="AL1112" s="103" t="e">
        <f t="shared" si="376"/>
        <v>#VALUE!</v>
      </c>
      <c r="AN1112" t="str">
        <f>IF(OR(VLOOKUP(AE1112,Home!$C$8:$I$207,6,FALSE)="",VLOOKUP(AE1112,Home!$C$8:$I$207,7,FALSE)=""),"FEJL",Baggrundsark!AE1112)</f>
        <v>FEJL</v>
      </c>
      <c r="AO1112">
        <f>IF(VLOOKUP(AE1112,Home!$C$8:$N$207,12,FALSE)="Timelønnet",1,0)</f>
        <v>0</v>
      </c>
      <c r="AP1112">
        <f>SUM($AO$4:AO1112)*AO1112</f>
        <v>0</v>
      </c>
      <c r="AQ1112">
        <f t="shared" si="363"/>
        <v>1</v>
      </c>
      <c r="AR1112" t="str">
        <f t="shared" si="363"/>
        <v/>
      </c>
      <c r="AS1112" t="e">
        <f t="shared" si="377"/>
        <v>#VALUE!</v>
      </c>
      <c r="AT1112" s="45" t="e">
        <f t="shared" si="364"/>
        <v>#VALUE!</v>
      </c>
      <c r="AU1112">
        <f>VLOOKUP(AQ1112,Home!$C$8:$J$207,8,FALSE)</f>
        <v>0</v>
      </c>
    </row>
    <row r="1113" spans="1:47" x14ac:dyDescent="0.25">
      <c r="A1113" s="6">
        <f t="shared" si="369"/>
        <v>0</v>
      </c>
      <c r="B1113" s="6">
        <f t="shared" si="378"/>
        <v>0</v>
      </c>
      <c r="C1113" s="6" t="str">
        <f t="shared" si="370"/>
        <v/>
      </c>
      <c r="D1113" s="7">
        <f t="shared" si="371"/>
        <v>0</v>
      </c>
      <c r="E1113" s="7">
        <f t="shared" si="379"/>
        <v>0</v>
      </c>
      <c r="F1113" s="7" t="str">
        <f t="shared" si="372"/>
        <v/>
      </c>
      <c r="G1113" s="6">
        <f t="shared" si="373"/>
        <v>0</v>
      </c>
      <c r="H1113" s="6">
        <f t="shared" si="380"/>
        <v>0</v>
      </c>
      <c r="I1113" s="6" t="str">
        <f t="shared" si="381"/>
        <v/>
      </c>
      <c r="J1113" s="11">
        <v>1110</v>
      </c>
      <c r="K1113" s="11">
        <f>IF(IFERROR(VLOOKUP(J1113,Home!$A$8:$B$1048576,1,FALSE),0)=0,0,1)</f>
        <v>0</v>
      </c>
      <c r="L1113" s="129" t="e">
        <f>IF(VLOOKUP(O1113,Home!$C$8:$R$207,6,FALSE)="","",VLOOKUP(O1113,Home!$C$8:$R$207,6,FALSE))</f>
        <v>#N/A</v>
      </c>
      <c r="M1113" s="129" t="e">
        <f t="shared" si="366"/>
        <v>#N/A</v>
      </c>
      <c r="N1113" s="11">
        <f>SUM($K$4:K1113)</f>
        <v>200</v>
      </c>
      <c r="O1113" s="11" t="str">
        <f>IF(P1113="","",IF(IFERROR(VLOOKUP(N1113,Home!$C$8:$R$1048576,1,FALSE),"")=0,"",IFERROR(VLOOKUP(N1113,Home!$C$8:$R$1048576,1,FALSE),"")))</f>
        <v/>
      </c>
      <c r="P1113" s="11" t="str">
        <f>IF(IFERROR(VLOOKUP(W1113,Home!$C$8:$R$1048576,3,FALSE),"")=0,"",IFERROR(VLOOKUP(W1113,Home!$C$8:$R$1048576,3,FALSE),""))</f>
        <v/>
      </c>
      <c r="Q1113" s="11" t="str">
        <f t="shared" si="365"/>
        <v/>
      </c>
      <c r="R1113" s="130" t="e">
        <f>VLOOKUP(Q1113,'Baggrund til lister'!$G$4:$H$15,2,FALSE)</f>
        <v>#N/A</v>
      </c>
      <c r="S1113" s="11" t="str">
        <f t="shared" si="367"/>
        <v/>
      </c>
      <c r="T1113" s="11" t="str">
        <f>IF(IFERROR(VLOOKUP(N1113,Home!$C$8:$R$1048576,11,FALSE),"")=0,"",IFERROR(VLOOKUP(N1113,Home!$C$8:$R$1048576,11,FALSE),""))</f>
        <v/>
      </c>
      <c r="U1113" s="11" t="str">
        <f>IF(IFERROR(VLOOKUP(O1113,Home!$C$8:$R$1048576,12,FALSE),"")=0,"",IFERROR(VLOOKUP(O1113,Home!$C$8:$R$1048576,12,FALSE),""))</f>
        <v/>
      </c>
      <c r="V1113" s="11" t="str">
        <f>IF(IFERROR(VLOOKUP(O1113,Home!$C$8:$R$1048576,8,FALSE),"")=0,"",IFERROR(VLOOKUP(O1113,Home!$C$8:$R$1048576,8,FALSE),""))</f>
        <v/>
      </c>
      <c r="W1113" s="11" t="str">
        <f>IF(OR(VLOOKUP(N1113,Home!$C$7:$I$207,6,FALSE)="",VLOOKUP(N1113,Home!$C$7:$I$207,7,FALSE)=""),"FEJL",SUM(Baggrundsark!$K$4:K1113))</f>
        <v>FEJL</v>
      </c>
      <c r="Y1113">
        <v>1110</v>
      </c>
      <c r="Z1113" s="1"/>
      <c r="AC1113" s="44"/>
      <c r="AD1113">
        <f t="shared" si="374"/>
        <v>0</v>
      </c>
      <c r="AE1113">
        <f>SUM($AD$4:AD1113)</f>
        <v>1</v>
      </c>
      <c r="AF1113" s="103" t="str">
        <f>IFERROR(VLOOKUP(AN1113,Home!$C$8:$E$207,3,FALSE),"")</f>
        <v/>
      </c>
      <c r="AG1113" s="103" t="str">
        <f>IFERROR(VLOOKUP(AN1113,Home!$C$8:$E$207,2,FALSE),"")</f>
        <v/>
      </c>
      <c r="AH1113" s="104" t="str">
        <f>IF(VLOOKUP(AE1113,Home!$C$8:$I$207,6,FALSE)="","",VLOOKUP(AE1113,Home!$C$8:$I$207,6,FALSE))</f>
        <v/>
      </c>
      <c r="AI1113" s="104" t="e">
        <f t="shared" si="382"/>
        <v>#VALUE!</v>
      </c>
      <c r="AJ1113" s="105" t="e">
        <f t="shared" si="375"/>
        <v>#VALUE!</v>
      </c>
      <c r="AK1113" s="103" t="e">
        <f t="shared" si="368"/>
        <v>#VALUE!</v>
      </c>
      <c r="AL1113" s="103" t="e">
        <f t="shared" si="376"/>
        <v>#VALUE!</v>
      </c>
      <c r="AN1113" t="str">
        <f>IF(OR(VLOOKUP(AE1113,Home!$C$8:$I$207,6,FALSE)="",VLOOKUP(AE1113,Home!$C$8:$I$207,7,FALSE)=""),"FEJL",Baggrundsark!AE1113)</f>
        <v>FEJL</v>
      </c>
      <c r="AO1113">
        <f>IF(VLOOKUP(AE1113,Home!$C$8:$N$207,12,FALSE)="Timelønnet",1,0)</f>
        <v>0</v>
      </c>
      <c r="AP1113">
        <f>SUM($AO$4:AO1113)*AO1113</f>
        <v>0</v>
      </c>
      <c r="AQ1113">
        <f t="shared" si="363"/>
        <v>1</v>
      </c>
      <c r="AR1113" t="str">
        <f t="shared" si="363"/>
        <v/>
      </c>
      <c r="AS1113" t="e">
        <f t="shared" si="377"/>
        <v>#VALUE!</v>
      </c>
      <c r="AT1113" s="45" t="e">
        <f t="shared" si="364"/>
        <v>#VALUE!</v>
      </c>
      <c r="AU1113">
        <f>VLOOKUP(AQ1113,Home!$C$8:$J$207,8,FALSE)</f>
        <v>0</v>
      </c>
    </row>
    <row r="1114" spans="1:47" x14ac:dyDescent="0.25">
      <c r="A1114" s="6">
        <f t="shared" si="369"/>
        <v>0</v>
      </c>
      <c r="B1114" s="6">
        <f t="shared" si="378"/>
        <v>0</v>
      </c>
      <c r="C1114" s="6" t="str">
        <f t="shared" si="370"/>
        <v/>
      </c>
      <c r="D1114" s="7">
        <f t="shared" si="371"/>
        <v>0</v>
      </c>
      <c r="E1114" s="7">
        <f t="shared" si="379"/>
        <v>0</v>
      </c>
      <c r="F1114" s="7" t="str">
        <f t="shared" si="372"/>
        <v/>
      </c>
      <c r="G1114" s="6">
        <f t="shared" si="373"/>
        <v>0</v>
      </c>
      <c r="H1114" s="6">
        <f t="shared" si="380"/>
        <v>0</v>
      </c>
      <c r="I1114" s="6" t="str">
        <f t="shared" si="381"/>
        <v/>
      </c>
      <c r="J1114" s="11">
        <v>1111</v>
      </c>
      <c r="K1114" s="11">
        <f>IF(IFERROR(VLOOKUP(J1114,Home!$A$8:$B$1048576,1,FALSE),0)=0,0,1)</f>
        <v>0</v>
      </c>
      <c r="L1114" s="129" t="e">
        <f>IF(VLOOKUP(O1114,Home!$C$8:$R$207,6,FALSE)="","",VLOOKUP(O1114,Home!$C$8:$R$207,6,FALSE))</f>
        <v>#N/A</v>
      </c>
      <c r="M1114" s="129" t="e">
        <f t="shared" si="366"/>
        <v>#N/A</v>
      </c>
      <c r="N1114" s="11">
        <f>SUM($K$4:K1114)</f>
        <v>200</v>
      </c>
      <c r="O1114" s="11" t="str">
        <f>IF(P1114="","",IF(IFERROR(VLOOKUP(N1114,Home!$C$8:$R$1048576,1,FALSE),"")=0,"",IFERROR(VLOOKUP(N1114,Home!$C$8:$R$1048576,1,FALSE),"")))</f>
        <v/>
      </c>
      <c r="P1114" s="11" t="str">
        <f>IF(IFERROR(VLOOKUP(W1114,Home!$C$8:$R$1048576,3,FALSE),"")=0,"",IFERROR(VLOOKUP(W1114,Home!$C$8:$R$1048576,3,FALSE),""))</f>
        <v/>
      </c>
      <c r="Q1114" s="11" t="str">
        <f t="shared" si="365"/>
        <v/>
      </c>
      <c r="R1114" s="130" t="e">
        <f>VLOOKUP(Q1114,'Baggrund til lister'!$G$4:$H$15,2,FALSE)</f>
        <v>#N/A</v>
      </c>
      <c r="S1114" s="11" t="str">
        <f t="shared" si="367"/>
        <v/>
      </c>
      <c r="T1114" s="11" t="str">
        <f>IF(IFERROR(VLOOKUP(N1114,Home!$C$8:$R$1048576,11,FALSE),"")=0,"",IFERROR(VLOOKUP(N1114,Home!$C$8:$R$1048576,11,FALSE),""))</f>
        <v/>
      </c>
      <c r="U1114" s="11" t="str">
        <f>IF(IFERROR(VLOOKUP(O1114,Home!$C$8:$R$1048576,12,FALSE),"")=0,"",IFERROR(VLOOKUP(O1114,Home!$C$8:$R$1048576,12,FALSE),""))</f>
        <v/>
      </c>
      <c r="V1114" s="11" t="str">
        <f>IF(IFERROR(VLOOKUP(O1114,Home!$C$8:$R$1048576,8,FALSE),"")=0,"",IFERROR(VLOOKUP(O1114,Home!$C$8:$R$1048576,8,FALSE),""))</f>
        <v/>
      </c>
      <c r="W1114" s="11" t="str">
        <f>IF(OR(VLOOKUP(N1114,Home!$C$7:$I$207,6,FALSE)="",VLOOKUP(N1114,Home!$C$7:$I$207,7,FALSE)=""),"FEJL",SUM(Baggrundsark!$K$4:K1114))</f>
        <v>FEJL</v>
      </c>
      <c r="Y1114">
        <v>1111</v>
      </c>
      <c r="Z1114" s="1"/>
      <c r="AC1114" s="44"/>
      <c r="AD1114">
        <f t="shared" si="374"/>
        <v>0</v>
      </c>
      <c r="AE1114">
        <f>SUM($AD$4:AD1114)</f>
        <v>1</v>
      </c>
      <c r="AF1114" s="103" t="str">
        <f>IFERROR(VLOOKUP(AN1114,Home!$C$8:$E$207,3,FALSE),"")</f>
        <v/>
      </c>
      <c r="AG1114" s="103" t="str">
        <f>IFERROR(VLOOKUP(AN1114,Home!$C$8:$E$207,2,FALSE),"")</f>
        <v/>
      </c>
      <c r="AH1114" s="104" t="str">
        <f>IF(VLOOKUP(AE1114,Home!$C$8:$I$207,6,FALSE)="","",VLOOKUP(AE1114,Home!$C$8:$I$207,6,FALSE))</f>
        <v/>
      </c>
      <c r="AI1114" s="104" t="e">
        <f t="shared" si="382"/>
        <v>#VALUE!</v>
      </c>
      <c r="AJ1114" s="105" t="e">
        <f t="shared" si="375"/>
        <v>#VALUE!</v>
      </c>
      <c r="AK1114" s="103" t="e">
        <f t="shared" si="368"/>
        <v>#VALUE!</v>
      </c>
      <c r="AL1114" s="103" t="e">
        <f t="shared" si="376"/>
        <v>#VALUE!</v>
      </c>
      <c r="AN1114" t="str">
        <f>IF(OR(VLOOKUP(AE1114,Home!$C$8:$I$207,6,FALSE)="",VLOOKUP(AE1114,Home!$C$8:$I$207,7,FALSE)=""),"FEJL",Baggrundsark!AE1114)</f>
        <v>FEJL</v>
      </c>
      <c r="AO1114">
        <f>IF(VLOOKUP(AE1114,Home!$C$8:$N$207,12,FALSE)="Timelønnet",1,0)</f>
        <v>0</v>
      </c>
      <c r="AP1114">
        <f>SUM($AO$4:AO1114)*AO1114</f>
        <v>0</v>
      </c>
      <c r="AQ1114">
        <f t="shared" si="363"/>
        <v>1</v>
      </c>
      <c r="AR1114" t="str">
        <f t="shared" si="363"/>
        <v/>
      </c>
      <c r="AS1114" t="e">
        <f t="shared" si="377"/>
        <v>#VALUE!</v>
      </c>
      <c r="AT1114" s="45" t="e">
        <f t="shared" si="364"/>
        <v>#VALUE!</v>
      </c>
      <c r="AU1114">
        <f>VLOOKUP(AQ1114,Home!$C$8:$J$207,8,FALSE)</f>
        <v>0</v>
      </c>
    </row>
    <row r="1115" spans="1:47" x14ac:dyDescent="0.25">
      <c r="A1115" s="6">
        <f t="shared" si="369"/>
        <v>0</v>
      </c>
      <c r="B1115" s="6">
        <f t="shared" si="378"/>
        <v>0</v>
      </c>
      <c r="C1115" s="6" t="str">
        <f t="shared" si="370"/>
        <v/>
      </c>
      <c r="D1115" s="7">
        <f t="shared" si="371"/>
        <v>0</v>
      </c>
      <c r="E1115" s="7">
        <f t="shared" si="379"/>
        <v>0</v>
      </c>
      <c r="F1115" s="7" t="str">
        <f t="shared" si="372"/>
        <v/>
      </c>
      <c r="G1115" s="6">
        <f t="shared" si="373"/>
        <v>0</v>
      </c>
      <c r="H1115" s="6">
        <f t="shared" si="380"/>
        <v>0</v>
      </c>
      <c r="I1115" s="6" t="str">
        <f t="shared" si="381"/>
        <v/>
      </c>
      <c r="J1115" s="11">
        <v>1112</v>
      </c>
      <c r="K1115" s="11">
        <f>IF(IFERROR(VLOOKUP(J1115,Home!$A$8:$B$1048576,1,FALSE),0)=0,0,1)</f>
        <v>0</v>
      </c>
      <c r="L1115" s="129" t="e">
        <f>IF(VLOOKUP(O1115,Home!$C$8:$R$207,6,FALSE)="","",VLOOKUP(O1115,Home!$C$8:$R$207,6,FALSE))</f>
        <v>#N/A</v>
      </c>
      <c r="M1115" s="129" t="e">
        <f t="shared" si="366"/>
        <v>#N/A</v>
      </c>
      <c r="N1115" s="11">
        <f>SUM($K$4:K1115)</f>
        <v>200</v>
      </c>
      <c r="O1115" s="11" t="str">
        <f>IF(P1115="","",IF(IFERROR(VLOOKUP(N1115,Home!$C$8:$R$1048576,1,FALSE),"")=0,"",IFERROR(VLOOKUP(N1115,Home!$C$8:$R$1048576,1,FALSE),"")))</f>
        <v/>
      </c>
      <c r="P1115" s="11" t="str">
        <f>IF(IFERROR(VLOOKUP(W1115,Home!$C$8:$R$1048576,3,FALSE),"")=0,"",IFERROR(VLOOKUP(W1115,Home!$C$8:$R$1048576,3,FALSE),""))</f>
        <v/>
      </c>
      <c r="Q1115" s="11" t="str">
        <f t="shared" si="365"/>
        <v/>
      </c>
      <c r="R1115" s="130" t="e">
        <f>VLOOKUP(Q1115,'Baggrund til lister'!$G$4:$H$15,2,FALSE)</f>
        <v>#N/A</v>
      </c>
      <c r="S1115" s="11" t="str">
        <f t="shared" si="367"/>
        <v/>
      </c>
      <c r="T1115" s="11" t="str">
        <f>IF(IFERROR(VLOOKUP(N1115,Home!$C$8:$R$1048576,11,FALSE),"")=0,"",IFERROR(VLOOKUP(N1115,Home!$C$8:$R$1048576,11,FALSE),""))</f>
        <v/>
      </c>
      <c r="U1115" s="11" t="str">
        <f>IF(IFERROR(VLOOKUP(O1115,Home!$C$8:$R$1048576,12,FALSE),"")=0,"",IFERROR(VLOOKUP(O1115,Home!$C$8:$R$1048576,12,FALSE),""))</f>
        <v/>
      </c>
      <c r="V1115" s="11" t="str">
        <f>IF(IFERROR(VLOOKUP(O1115,Home!$C$8:$R$1048576,8,FALSE),"")=0,"",IFERROR(VLOOKUP(O1115,Home!$C$8:$R$1048576,8,FALSE),""))</f>
        <v/>
      </c>
      <c r="W1115" s="11" t="str">
        <f>IF(OR(VLOOKUP(N1115,Home!$C$7:$I$207,6,FALSE)="",VLOOKUP(N1115,Home!$C$7:$I$207,7,FALSE)=""),"FEJL",SUM(Baggrundsark!$K$4:K1115))</f>
        <v>FEJL</v>
      </c>
      <c r="Y1115">
        <v>1112</v>
      </c>
      <c r="Z1115" s="1"/>
      <c r="AC1115" s="44"/>
      <c r="AD1115">
        <f t="shared" si="374"/>
        <v>0</v>
      </c>
      <c r="AE1115">
        <f>SUM($AD$4:AD1115)</f>
        <v>1</v>
      </c>
      <c r="AF1115" s="103" t="str">
        <f>IFERROR(VLOOKUP(AN1115,Home!$C$8:$E$207,3,FALSE),"")</f>
        <v/>
      </c>
      <c r="AG1115" s="103" t="str">
        <f>IFERROR(VLOOKUP(AN1115,Home!$C$8:$E$207,2,FALSE),"")</f>
        <v/>
      </c>
      <c r="AH1115" s="104" t="str">
        <f>IF(VLOOKUP(AE1115,Home!$C$8:$I$207,6,FALSE)="","",VLOOKUP(AE1115,Home!$C$8:$I$207,6,FALSE))</f>
        <v/>
      </c>
      <c r="AI1115" s="104" t="e">
        <f t="shared" si="382"/>
        <v>#VALUE!</v>
      </c>
      <c r="AJ1115" s="105" t="e">
        <f t="shared" si="375"/>
        <v>#VALUE!</v>
      </c>
      <c r="AK1115" s="103" t="e">
        <f t="shared" si="368"/>
        <v>#VALUE!</v>
      </c>
      <c r="AL1115" s="103" t="e">
        <f t="shared" si="376"/>
        <v>#VALUE!</v>
      </c>
      <c r="AN1115" t="str">
        <f>IF(OR(VLOOKUP(AE1115,Home!$C$8:$I$207,6,FALSE)="",VLOOKUP(AE1115,Home!$C$8:$I$207,7,FALSE)=""),"FEJL",Baggrundsark!AE1115)</f>
        <v>FEJL</v>
      </c>
      <c r="AO1115">
        <f>IF(VLOOKUP(AE1115,Home!$C$8:$N$207,12,FALSE)="Timelønnet",1,0)</f>
        <v>0</v>
      </c>
      <c r="AP1115">
        <f>SUM($AO$4:AO1115)*AO1115</f>
        <v>0</v>
      </c>
      <c r="AQ1115">
        <f t="shared" ref="AQ1115:AR1178" si="383">AE1115</f>
        <v>1</v>
      </c>
      <c r="AR1115" t="str">
        <f t="shared" si="383"/>
        <v/>
      </c>
      <c r="AS1115" t="e">
        <f t="shared" si="377"/>
        <v>#VALUE!</v>
      </c>
      <c r="AT1115" s="45" t="e">
        <f t="shared" ref="AT1115:AT1178" si="384">AK1115</f>
        <v>#VALUE!</v>
      </c>
      <c r="AU1115">
        <f>VLOOKUP(AQ1115,Home!$C$8:$J$207,8,FALSE)</f>
        <v>0</v>
      </c>
    </row>
    <row r="1116" spans="1:47" x14ac:dyDescent="0.25">
      <c r="A1116" s="6">
        <f t="shared" si="369"/>
        <v>0</v>
      </c>
      <c r="B1116" s="6">
        <f t="shared" si="378"/>
        <v>0</v>
      </c>
      <c r="C1116" s="6" t="str">
        <f t="shared" si="370"/>
        <v/>
      </c>
      <c r="D1116" s="7">
        <f t="shared" si="371"/>
        <v>0</v>
      </c>
      <c r="E1116" s="7">
        <f t="shared" si="379"/>
        <v>0</v>
      </c>
      <c r="F1116" s="7" t="str">
        <f t="shared" si="372"/>
        <v/>
      </c>
      <c r="G1116" s="6">
        <f t="shared" si="373"/>
        <v>0</v>
      </c>
      <c r="H1116" s="6">
        <f t="shared" si="380"/>
        <v>0</v>
      </c>
      <c r="I1116" s="6" t="str">
        <f t="shared" si="381"/>
        <v/>
      </c>
      <c r="J1116" s="11">
        <v>1113</v>
      </c>
      <c r="K1116" s="11">
        <f>IF(IFERROR(VLOOKUP(J1116,Home!$A$8:$B$1048576,1,FALSE),0)=0,0,1)</f>
        <v>0</v>
      </c>
      <c r="L1116" s="129" t="e">
        <f>IF(VLOOKUP(O1116,Home!$C$8:$R$207,6,FALSE)="","",VLOOKUP(O1116,Home!$C$8:$R$207,6,FALSE))</f>
        <v>#N/A</v>
      </c>
      <c r="M1116" s="129" t="e">
        <f t="shared" si="366"/>
        <v>#N/A</v>
      </c>
      <c r="N1116" s="11">
        <f>SUM($K$4:K1116)</f>
        <v>200</v>
      </c>
      <c r="O1116" s="11" t="str">
        <f>IF(P1116="","",IF(IFERROR(VLOOKUP(N1116,Home!$C$8:$R$1048576,1,FALSE),"")=0,"",IFERROR(VLOOKUP(N1116,Home!$C$8:$R$1048576,1,FALSE),"")))</f>
        <v/>
      </c>
      <c r="P1116" s="11" t="str">
        <f>IF(IFERROR(VLOOKUP(W1116,Home!$C$8:$R$1048576,3,FALSE),"")=0,"",IFERROR(VLOOKUP(W1116,Home!$C$8:$R$1048576,3,FALSE),""))</f>
        <v/>
      </c>
      <c r="Q1116" s="11" t="str">
        <f t="shared" si="365"/>
        <v/>
      </c>
      <c r="R1116" s="130" t="e">
        <f>VLOOKUP(Q1116,'Baggrund til lister'!$G$4:$H$15,2,FALSE)</f>
        <v>#N/A</v>
      </c>
      <c r="S1116" s="11" t="str">
        <f t="shared" si="367"/>
        <v/>
      </c>
      <c r="T1116" s="11" t="str">
        <f>IF(IFERROR(VLOOKUP(N1116,Home!$C$8:$R$1048576,11,FALSE),"")=0,"",IFERROR(VLOOKUP(N1116,Home!$C$8:$R$1048576,11,FALSE),""))</f>
        <v/>
      </c>
      <c r="U1116" s="11" t="str">
        <f>IF(IFERROR(VLOOKUP(O1116,Home!$C$8:$R$1048576,12,FALSE),"")=0,"",IFERROR(VLOOKUP(O1116,Home!$C$8:$R$1048576,12,FALSE),""))</f>
        <v/>
      </c>
      <c r="V1116" s="11" t="str">
        <f>IF(IFERROR(VLOOKUP(O1116,Home!$C$8:$R$1048576,8,FALSE),"")=0,"",IFERROR(VLOOKUP(O1116,Home!$C$8:$R$1048576,8,FALSE),""))</f>
        <v/>
      </c>
      <c r="W1116" s="11" t="str">
        <f>IF(OR(VLOOKUP(N1116,Home!$C$7:$I$207,6,FALSE)="",VLOOKUP(N1116,Home!$C$7:$I$207,7,FALSE)=""),"FEJL",SUM(Baggrundsark!$K$4:K1116))</f>
        <v>FEJL</v>
      </c>
      <c r="Y1116">
        <v>1113</v>
      </c>
      <c r="Z1116" s="1"/>
      <c r="AC1116" s="44"/>
      <c r="AD1116">
        <f t="shared" si="374"/>
        <v>0</v>
      </c>
      <c r="AE1116">
        <f>SUM($AD$4:AD1116)</f>
        <v>1</v>
      </c>
      <c r="AF1116" s="103" t="str">
        <f>IFERROR(VLOOKUP(AN1116,Home!$C$8:$E$207,3,FALSE),"")</f>
        <v/>
      </c>
      <c r="AG1116" s="103" t="str">
        <f>IFERROR(VLOOKUP(AN1116,Home!$C$8:$E$207,2,FALSE),"")</f>
        <v/>
      </c>
      <c r="AH1116" s="104" t="str">
        <f>IF(VLOOKUP(AE1116,Home!$C$8:$I$207,6,FALSE)="","",VLOOKUP(AE1116,Home!$C$8:$I$207,6,FALSE))</f>
        <v/>
      </c>
      <c r="AI1116" s="104" t="e">
        <f t="shared" si="382"/>
        <v>#VALUE!</v>
      </c>
      <c r="AJ1116" s="105" t="e">
        <f t="shared" si="375"/>
        <v>#VALUE!</v>
      </c>
      <c r="AK1116" s="103" t="e">
        <f t="shared" si="368"/>
        <v>#VALUE!</v>
      </c>
      <c r="AL1116" s="103" t="e">
        <f t="shared" si="376"/>
        <v>#VALUE!</v>
      </c>
      <c r="AN1116" t="str">
        <f>IF(OR(VLOOKUP(AE1116,Home!$C$8:$I$207,6,FALSE)="",VLOOKUP(AE1116,Home!$C$8:$I$207,7,FALSE)=""),"FEJL",Baggrundsark!AE1116)</f>
        <v>FEJL</v>
      </c>
      <c r="AO1116">
        <f>IF(VLOOKUP(AE1116,Home!$C$8:$N$207,12,FALSE)="Timelønnet",1,0)</f>
        <v>0</v>
      </c>
      <c r="AP1116">
        <f>SUM($AO$4:AO1116)*AO1116</f>
        <v>0</v>
      </c>
      <c r="AQ1116">
        <f t="shared" si="383"/>
        <v>1</v>
      </c>
      <c r="AR1116" t="str">
        <f t="shared" si="383"/>
        <v/>
      </c>
      <c r="AS1116" t="e">
        <f t="shared" si="377"/>
        <v>#VALUE!</v>
      </c>
      <c r="AT1116" s="45" t="e">
        <f t="shared" si="384"/>
        <v>#VALUE!</v>
      </c>
      <c r="AU1116">
        <f>VLOOKUP(AQ1116,Home!$C$8:$J$207,8,FALSE)</f>
        <v>0</v>
      </c>
    </row>
    <row r="1117" spans="1:47" x14ac:dyDescent="0.25">
      <c r="A1117" s="6">
        <f t="shared" si="369"/>
        <v>0</v>
      </c>
      <c r="B1117" s="6">
        <f t="shared" si="378"/>
        <v>0</v>
      </c>
      <c r="C1117" s="6" t="str">
        <f t="shared" si="370"/>
        <v/>
      </c>
      <c r="D1117" s="7">
        <f t="shared" si="371"/>
        <v>0</v>
      </c>
      <c r="E1117" s="7">
        <f t="shared" si="379"/>
        <v>0</v>
      </c>
      <c r="F1117" s="7" t="str">
        <f t="shared" si="372"/>
        <v/>
      </c>
      <c r="G1117" s="6">
        <f t="shared" si="373"/>
        <v>0</v>
      </c>
      <c r="H1117" s="6">
        <f t="shared" si="380"/>
        <v>0</v>
      </c>
      <c r="I1117" s="6" t="str">
        <f t="shared" si="381"/>
        <v/>
      </c>
      <c r="J1117" s="11">
        <v>1114</v>
      </c>
      <c r="K1117" s="11">
        <f>IF(IFERROR(VLOOKUP(J1117,Home!$A$8:$B$1048576,1,FALSE),0)=0,0,1)</f>
        <v>0</v>
      </c>
      <c r="L1117" s="129" t="e">
        <f>IF(VLOOKUP(O1117,Home!$C$8:$R$207,6,FALSE)="","",VLOOKUP(O1117,Home!$C$8:$R$207,6,FALSE))</f>
        <v>#N/A</v>
      </c>
      <c r="M1117" s="129" t="e">
        <f t="shared" si="366"/>
        <v>#N/A</v>
      </c>
      <c r="N1117" s="11">
        <f>SUM($K$4:K1117)</f>
        <v>200</v>
      </c>
      <c r="O1117" s="11" t="str">
        <f>IF(P1117="","",IF(IFERROR(VLOOKUP(N1117,Home!$C$8:$R$1048576,1,FALSE),"")=0,"",IFERROR(VLOOKUP(N1117,Home!$C$8:$R$1048576,1,FALSE),"")))</f>
        <v/>
      </c>
      <c r="P1117" s="11" t="str">
        <f>IF(IFERROR(VLOOKUP(W1117,Home!$C$8:$R$1048576,3,FALSE),"")=0,"",IFERROR(VLOOKUP(W1117,Home!$C$8:$R$1048576,3,FALSE),""))</f>
        <v/>
      </c>
      <c r="Q1117" s="11" t="str">
        <f t="shared" si="365"/>
        <v/>
      </c>
      <c r="R1117" s="130" t="e">
        <f>VLOOKUP(Q1117,'Baggrund til lister'!$G$4:$H$15,2,FALSE)</f>
        <v>#N/A</v>
      </c>
      <c r="S1117" s="11" t="str">
        <f t="shared" si="367"/>
        <v/>
      </c>
      <c r="T1117" s="11" t="str">
        <f>IF(IFERROR(VLOOKUP(N1117,Home!$C$8:$R$1048576,11,FALSE),"")=0,"",IFERROR(VLOOKUP(N1117,Home!$C$8:$R$1048576,11,FALSE),""))</f>
        <v/>
      </c>
      <c r="U1117" s="11" t="str">
        <f>IF(IFERROR(VLOOKUP(O1117,Home!$C$8:$R$1048576,12,FALSE),"")=0,"",IFERROR(VLOOKUP(O1117,Home!$C$8:$R$1048576,12,FALSE),""))</f>
        <v/>
      </c>
      <c r="V1117" s="11" t="str">
        <f>IF(IFERROR(VLOOKUP(O1117,Home!$C$8:$R$1048576,8,FALSE),"")=0,"",IFERROR(VLOOKUP(O1117,Home!$C$8:$R$1048576,8,FALSE),""))</f>
        <v/>
      </c>
      <c r="W1117" s="11" t="str">
        <f>IF(OR(VLOOKUP(N1117,Home!$C$7:$I$207,6,FALSE)="",VLOOKUP(N1117,Home!$C$7:$I$207,7,FALSE)=""),"FEJL",SUM(Baggrundsark!$K$4:K1117))</f>
        <v>FEJL</v>
      </c>
      <c r="Y1117">
        <v>1114</v>
      </c>
      <c r="Z1117" s="1"/>
      <c r="AC1117" s="44"/>
      <c r="AD1117">
        <f t="shared" si="374"/>
        <v>0</v>
      </c>
      <c r="AE1117">
        <f>SUM($AD$4:AD1117)</f>
        <v>1</v>
      </c>
      <c r="AF1117" s="103" t="str">
        <f>IFERROR(VLOOKUP(AN1117,Home!$C$8:$E$207,3,FALSE),"")</f>
        <v/>
      </c>
      <c r="AG1117" s="103" t="str">
        <f>IFERROR(VLOOKUP(AN1117,Home!$C$8:$E$207,2,FALSE),"")</f>
        <v/>
      </c>
      <c r="AH1117" s="104" t="str">
        <f>IF(VLOOKUP(AE1117,Home!$C$8:$I$207,6,FALSE)="","",VLOOKUP(AE1117,Home!$C$8:$I$207,6,FALSE))</f>
        <v/>
      </c>
      <c r="AI1117" s="104" t="e">
        <f t="shared" si="382"/>
        <v>#VALUE!</v>
      </c>
      <c r="AJ1117" s="105" t="e">
        <f t="shared" si="375"/>
        <v>#VALUE!</v>
      </c>
      <c r="AK1117" s="103" t="e">
        <f t="shared" si="368"/>
        <v>#VALUE!</v>
      </c>
      <c r="AL1117" s="103" t="e">
        <f t="shared" si="376"/>
        <v>#VALUE!</v>
      </c>
      <c r="AN1117" t="str">
        <f>IF(OR(VLOOKUP(AE1117,Home!$C$8:$I$207,6,FALSE)="",VLOOKUP(AE1117,Home!$C$8:$I$207,7,FALSE)=""),"FEJL",Baggrundsark!AE1117)</f>
        <v>FEJL</v>
      </c>
      <c r="AO1117">
        <f>IF(VLOOKUP(AE1117,Home!$C$8:$N$207,12,FALSE)="Timelønnet",1,0)</f>
        <v>0</v>
      </c>
      <c r="AP1117">
        <f>SUM($AO$4:AO1117)*AO1117</f>
        <v>0</v>
      </c>
      <c r="AQ1117">
        <f t="shared" si="383"/>
        <v>1</v>
      </c>
      <c r="AR1117" t="str">
        <f t="shared" si="383"/>
        <v/>
      </c>
      <c r="AS1117" t="e">
        <f t="shared" si="377"/>
        <v>#VALUE!</v>
      </c>
      <c r="AT1117" s="45" t="e">
        <f t="shared" si="384"/>
        <v>#VALUE!</v>
      </c>
      <c r="AU1117">
        <f>VLOOKUP(AQ1117,Home!$C$8:$J$207,8,FALSE)</f>
        <v>0</v>
      </c>
    </row>
    <row r="1118" spans="1:47" x14ac:dyDescent="0.25">
      <c r="A1118" s="6">
        <f t="shared" si="369"/>
        <v>0</v>
      </c>
      <c r="B1118" s="6">
        <f t="shared" si="378"/>
        <v>0</v>
      </c>
      <c r="C1118" s="6" t="str">
        <f t="shared" si="370"/>
        <v/>
      </c>
      <c r="D1118" s="7">
        <f t="shared" si="371"/>
        <v>0</v>
      </c>
      <c r="E1118" s="7">
        <f t="shared" si="379"/>
        <v>0</v>
      </c>
      <c r="F1118" s="7" t="str">
        <f t="shared" si="372"/>
        <v/>
      </c>
      <c r="G1118" s="6">
        <f t="shared" si="373"/>
        <v>0</v>
      </c>
      <c r="H1118" s="6">
        <f t="shared" si="380"/>
        <v>0</v>
      </c>
      <c r="I1118" s="6" t="str">
        <f t="shared" si="381"/>
        <v/>
      </c>
      <c r="J1118" s="11">
        <v>1115</v>
      </c>
      <c r="K1118" s="11">
        <f>IF(IFERROR(VLOOKUP(J1118,Home!$A$8:$B$1048576,1,FALSE),0)=0,0,1)</f>
        <v>0</v>
      </c>
      <c r="L1118" s="129" t="e">
        <f>IF(VLOOKUP(O1118,Home!$C$8:$R$207,6,FALSE)="","",VLOOKUP(O1118,Home!$C$8:$R$207,6,FALSE))</f>
        <v>#N/A</v>
      </c>
      <c r="M1118" s="129" t="e">
        <f t="shared" si="366"/>
        <v>#N/A</v>
      </c>
      <c r="N1118" s="11">
        <f>SUM($K$4:K1118)</f>
        <v>200</v>
      </c>
      <c r="O1118" s="11" t="str">
        <f>IF(P1118="","",IF(IFERROR(VLOOKUP(N1118,Home!$C$8:$R$1048576,1,FALSE),"")=0,"",IFERROR(VLOOKUP(N1118,Home!$C$8:$R$1048576,1,FALSE),"")))</f>
        <v/>
      </c>
      <c r="P1118" s="11" t="str">
        <f>IF(IFERROR(VLOOKUP(W1118,Home!$C$8:$R$1048576,3,FALSE),"")=0,"",IFERROR(VLOOKUP(W1118,Home!$C$8:$R$1048576,3,FALSE),""))</f>
        <v/>
      </c>
      <c r="Q1118" s="11" t="str">
        <f t="shared" si="365"/>
        <v/>
      </c>
      <c r="R1118" s="130" t="e">
        <f>VLOOKUP(Q1118,'Baggrund til lister'!$G$4:$H$15,2,FALSE)</f>
        <v>#N/A</v>
      </c>
      <c r="S1118" s="11" t="str">
        <f t="shared" si="367"/>
        <v/>
      </c>
      <c r="T1118" s="11" t="str">
        <f>IF(IFERROR(VLOOKUP(N1118,Home!$C$8:$R$1048576,11,FALSE),"")=0,"",IFERROR(VLOOKUP(N1118,Home!$C$8:$R$1048576,11,FALSE),""))</f>
        <v/>
      </c>
      <c r="U1118" s="11" t="str">
        <f>IF(IFERROR(VLOOKUP(O1118,Home!$C$8:$R$1048576,12,FALSE),"")=0,"",IFERROR(VLOOKUP(O1118,Home!$C$8:$R$1048576,12,FALSE),""))</f>
        <v/>
      </c>
      <c r="V1118" s="11" t="str">
        <f>IF(IFERROR(VLOOKUP(O1118,Home!$C$8:$R$1048576,8,FALSE),"")=0,"",IFERROR(VLOOKUP(O1118,Home!$C$8:$R$1048576,8,FALSE),""))</f>
        <v/>
      </c>
      <c r="W1118" s="11" t="str">
        <f>IF(OR(VLOOKUP(N1118,Home!$C$7:$I$207,6,FALSE)="",VLOOKUP(N1118,Home!$C$7:$I$207,7,FALSE)=""),"FEJL",SUM(Baggrundsark!$K$4:K1118))</f>
        <v>FEJL</v>
      </c>
      <c r="Y1118">
        <v>1115</v>
      </c>
      <c r="Z1118" s="1"/>
      <c r="AC1118" s="44"/>
      <c r="AD1118">
        <f t="shared" si="374"/>
        <v>0</v>
      </c>
      <c r="AE1118">
        <f>SUM($AD$4:AD1118)</f>
        <v>1</v>
      </c>
      <c r="AF1118" s="103" t="str">
        <f>IFERROR(VLOOKUP(AN1118,Home!$C$8:$E$207,3,FALSE),"")</f>
        <v/>
      </c>
      <c r="AG1118" s="103" t="str">
        <f>IFERROR(VLOOKUP(AN1118,Home!$C$8:$E$207,2,FALSE),"")</f>
        <v/>
      </c>
      <c r="AH1118" s="104" t="str">
        <f>IF(VLOOKUP(AE1118,Home!$C$8:$I$207,6,FALSE)="","",VLOOKUP(AE1118,Home!$C$8:$I$207,6,FALSE))</f>
        <v/>
      </c>
      <c r="AI1118" s="104" t="e">
        <f t="shared" si="382"/>
        <v>#VALUE!</v>
      </c>
      <c r="AJ1118" s="105" t="e">
        <f t="shared" si="375"/>
        <v>#VALUE!</v>
      </c>
      <c r="AK1118" s="103" t="e">
        <f t="shared" si="368"/>
        <v>#VALUE!</v>
      </c>
      <c r="AL1118" s="103" t="e">
        <f t="shared" si="376"/>
        <v>#VALUE!</v>
      </c>
      <c r="AN1118" t="str">
        <f>IF(OR(VLOOKUP(AE1118,Home!$C$8:$I$207,6,FALSE)="",VLOOKUP(AE1118,Home!$C$8:$I$207,7,FALSE)=""),"FEJL",Baggrundsark!AE1118)</f>
        <v>FEJL</v>
      </c>
      <c r="AO1118">
        <f>IF(VLOOKUP(AE1118,Home!$C$8:$N$207,12,FALSE)="Timelønnet",1,0)</f>
        <v>0</v>
      </c>
      <c r="AP1118">
        <f>SUM($AO$4:AO1118)*AO1118</f>
        <v>0</v>
      </c>
      <c r="AQ1118">
        <f t="shared" si="383"/>
        <v>1</v>
      </c>
      <c r="AR1118" t="str">
        <f t="shared" si="383"/>
        <v/>
      </c>
      <c r="AS1118" t="e">
        <f t="shared" si="377"/>
        <v>#VALUE!</v>
      </c>
      <c r="AT1118" s="45" t="e">
        <f t="shared" si="384"/>
        <v>#VALUE!</v>
      </c>
      <c r="AU1118">
        <f>VLOOKUP(AQ1118,Home!$C$8:$J$207,8,FALSE)</f>
        <v>0</v>
      </c>
    </row>
    <row r="1119" spans="1:47" x14ac:dyDescent="0.25">
      <c r="A1119" s="6">
        <f t="shared" si="369"/>
        <v>0</v>
      </c>
      <c r="B1119" s="6">
        <f t="shared" si="378"/>
        <v>0</v>
      </c>
      <c r="C1119" s="6" t="str">
        <f t="shared" si="370"/>
        <v/>
      </c>
      <c r="D1119" s="7">
        <f t="shared" si="371"/>
        <v>0</v>
      </c>
      <c r="E1119" s="7">
        <f t="shared" si="379"/>
        <v>0</v>
      </c>
      <c r="F1119" s="7" t="str">
        <f t="shared" si="372"/>
        <v/>
      </c>
      <c r="G1119" s="6">
        <f t="shared" si="373"/>
        <v>0</v>
      </c>
      <c r="H1119" s="6">
        <f t="shared" si="380"/>
        <v>0</v>
      </c>
      <c r="I1119" s="6" t="str">
        <f t="shared" si="381"/>
        <v/>
      </c>
      <c r="J1119" s="11">
        <v>1116</v>
      </c>
      <c r="K1119" s="11">
        <f>IF(IFERROR(VLOOKUP(J1119,Home!$A$8:$B$1048576,1,FALSE),0)=0,0,1)</f>
        <v>0</v>
      </c>
      <c r="L1119" s="129" t="e">
        <f>IF(VLOOKUP(O1119,Home!$C$8:$R$207,6,FALSE)="","",VLOOKUP(O1119,Home!$C$8:$R$207,6,FALSE))</f>
        <v>#N/A</v>
      </c>
      <c r="M1119" s="129" t="e">
        <f t="shared" si="366"/>
        <v>#N/A</v>
      </c>
      <c r="N1119" s="11">
        <f>SUM($K$4:K1119)</f>
        <v>200</v>
      </c>
      <c r="O1119" s="11" t="str">
        <f>IF(P1119="","",IF(IFERROR(VLOOKUP(N1119,Home!$C$8:$R$1048576,1,FALSE),"")=0,"",IFERROR(VLOOKUP(N1119,Home!$C$8:$R$1048576,1,FALSE),"")))</f>
        <v/>
      </c>
      <c r="P1119" s="11" t="str">
        <f>IF(IFERROR(VLOOKUP(W1119,Home!$C$8:$R$1048576,3,FALSE),"")=0,"",IFERROR(VLOOKUP(W1119,Home!$C$8:$R$1048576,3,FALSE),""))</f>
        <v/>
      </c>
      <c r="Q1119" s="11" t="str">
        <f t="shared" si="365"/>
        <v/>
      </c>
      <c r="R1119" s="130" t="e">
        <f>VLOOKUP(Q1119,'Baggrund til lister'!$G$4:$H$15,2,FALSE)</f>
        <v>#N/A</v>
      </c>
      <c r="S1119" s="11" t="str">
        <f t="shared" si="367"/>
        <v/>
      </c>
      <c r="T1119" s="11" t="str">
        <f>IF(IFERROR(VLOOKUP(N1119,Home!$C$8:$R$1048576,11,FALSE),"")=0,"",IFERROR(VLOOKUP(N1119,Home!$C$8:$R$1048576,11,FALSE),""))</f>
        <v/>
      </c>
      <c r="U1119" s="11" t="str">
        <f>IF(IFERROR(VLOOKUP(O1119,Home!$C$8:$R$1048576,12,FALSE),"")=0,"",IFERROR(VLOOKUP(O1119,Home!$C$8:$R$1048576,12,FALSE),""))</f>
        <v/>
      </c>
      <c r="V1119" s="11" t="str">
        <f>IF(IFERROR(VLOOKUP(O1119,Home!$C$8:$R$1048576,8,FALSE),"")=0,"",IFERROR(VLOOKUP(O1119,Home!$C$8:$R$1048576,8,FALSE),""))</f>
        <v/>
      </c>
      <c r="W1119" s="11" t="str">
        <f>IF(OR(VLOOKUP(N1119,Home!$C$7:$I$207,6,FALSE)="",VLOOKUP(N1119,Home!$C$7:$I$207,7,FALSE)=""),"FEJL",SUM(Baggrundsark!$K$4:K1119))</f>
        <v>FEJL</v>
      </c>
      <c r="Y1119">
        <v>1116</v>
      </c>
      <c r="Z1119" s="1"/>
      <c r="AC1119" s="44"/>
      <c r="AD1119">
        <f t="shared" si="374"/>
        <v>0</v>
      </c>
      <c r="AE1119">
        <f>SUM($AD$4:AD1119)</f>
        <v>1</v>
      </c>
      <c r="AF1119" s="103" t="str">
        <f>IFERROR(VLOOKUP(AN1119,Home!$C$8:$E$207,3,FALSE),"")</f>
        <v/>
      </c>
      <c r="AG1119" s="103" t="str">
        <f>IFERROR(VLOOKUP(AN1119,Home!$C$8:$E$207,2,FALSE),"")</f>
        <v/>
      </c>
      <c r="AH1119" s="104" t="str">
        <f>IF(VLOOKUP(AE1119,Home!$C$8:$I$207,6,FALSE)="","",VLOOKUP(AE1119,Home!$C$8:$I$207,6,FALSE))</f>
        <v/>
      </c>
      <c r="AI1119" s="104" t="e">
        <f t="shared" si="382"/>
        <v>#VALUE!</v>
      </c>
      <c r="AJ1119" s="105" t="e">
        <f t="shared" si="375"/>
        <v>#VALUE!</v>
      </c>
      <c r="AK1119" s="103" t="e">
        <f t="shared" si="368"/>
        <v>#VALUE!</v>
      </c>
      <c r="AL1119" s="103" t="e">
        <f t="shared" si="376"/>
        <v>#VALUE!</v>
      </c>
      <c r="AN1119" t="str">
        <f>IF(OR(VLOOKUP(AE1119,Home!$C$8:$I$207,6,FALSE)="",VLOOKUP(AE1119,Home!$C$8:$I$207,7,FALSE)=""),"FEJL",Baggrundsark!AE1119)</f>
        <v>FEJL</v>
      </c>
      <c r="AO1119">
        <f>IF(VLOOKUP(AE1119,Home!$C$8:$N$207,12,FALSE)="Timelønnet",1,0)</f>
        <v>0</v>
      </c>
      <c r="AP1119">
        <f>SUM($AO$4:AO1119)*AO1119</f>
        <v>0</v>
      </c>
      <c r="AQ1119">
        <f t="shared" si="383"/>
        <v>1</v>
      </c>
      <c r="AR1119" t="str">
        <f t="shared" si="383"/>
        <v/>
      </c>
      <c r="AS1119" t="e">
        <f t="shared" si="377"/>
        <v>#VALUE!</v>
      </c>
      <c r="AT1119" s="45" t="e">
        <f t="shared" si="384"/>
        <v>#VALUE!</v>
      </c>
      <c r="AU1119">
        <f>VLOOKUP(AQ1119,Home!$C$8:$J$207,8,FALSE)</f>
        <v>0</v>
      </c>
    </row>
    <row r="1120" spans="1:47" x14ac:dyDescent="0.25">
      <c r="A1120" s="6">
        <f t="shared" si="369"/>
        <v>0</v>
      </c>
      <c r="B1120" s="6">
        <f t="shared" si="378"/>
        <v>0</v>
      </c>
      <c r="C1120" s="6" t="str">
        <f t="shared" si="370"/>
        <v/>
      </c>
      <c r="D1120" s="7">
        <f t="shared" si="371"/>
        <v>0</v>
      </c>
      <c r="E1120" s="7">
        <f t="shared" si="379"/>
        <v>0</v>
      </c>
      <c r="F1120" s="7" t="str">
        <f t="shared" si="372"/>
        <v/>
      </c>
      <c r="G1120" s="6">
        <f t="shared" si="373"/>
        <v>0</v>
      </c>
      <c r="H1120" s="6">
        <f t="shared" si="380"/>
        <v>0</v>
      </c>
      <c r="I1120" s="6" t="str">
        <f t="shared" si="381"/>
        <v/>
      </c>
      <c r="J1120" s="11">
        <v>1117</v>
      </c>
      <c r="K1120" s="11">
        <f>IF(IFERROR(VLOOKUP(J1120,Home!$A$8:$B$1048576,1,FALSE),0)=0,0,1)</f>
        <v>0</v>
      </c>
      <c r="L1120" s="129" t="e">
        <f>IF(VLOOKUP(O1120,Home!$C$8:$R$207,6,FALSE)="","",VLOOKUP(O1120,Home!$C$8:$R$207,6,FALSE))</f>
        <v>#N/A</v>
      </c>
      <c r="M1120" s="129" t="e">
        <f t="shared" si="366"/>
        <v>#N/A</v>
      </c>
      <c r="N1120" s="11">
        <f>SUM($K$4:K1120)</f>
        <v>200</v>
      </c>
      <c r="O1120" s="11" t="str">
        <f>IF(P1120="","",IF(IFERROR(VLOOKUP(N1120,Home!$C$8:$R$1048576,1,FALSE),"")=0,"",IFERROR(VLOOKUP(N1120,Home!$C$8:$R$1048576,1,FALSE),"")))</f>
        <v/>
      </c>
      <c r="P1120" s="11" t="str">
        <f>IF(IFERROR(VLOOKUP(W1120,Home!$C$8:$R$1048576,3,FALSE),"")=0,"",IFERROR(VLOOKUP(W1120,Home!$C$8:$R$1048576,3,FALSE),""))</f>
        <v/>
      </c>
      <c r="Q1120" s="11" t="str">
        <f t="shared" si="365"/>
        <v/>
      </c>
      <c r="R1120" s="130" t="e">
        <f>VLOOKUP(Q1120,'Baggrund til lister'!$G$4:$H$15,2,FALSE)</f>
        <v>#N/A</v>
      </c>
      <c r="S1120" s="11" t="str">
        <f t="shared" si="367"/>
        <v/>
      </c>
      <c r="T1120" s="11" t="str">
        <f>IF(IFERROR(VLOOKUP(N1120,Home!$C$8:$R$1048576,11,FALSE),"")=0,"",IFERROR(VLOOKUP(N1120,Home!$C$8:$R$1048576,11,FALSE),""))</f>
        <v/>
      </c>
      <c r="U1120" s="11" t="str">
        <f>IF(IFERROR(VLOOKUP(O1120,Home!$C$8:$R$1048576,12,FALSE),"")=0,"",IFERROR(VLOOKUP(O1120,Home!$C$8:$R$1048576,12,FALSE),""))</f>
        <v/>
      </c>
      <c r="V1120" s="11" t="str">
        <f>IF(IFERROR(VLOOKUP(O1120,Home!$C$8:$R$1048576,8,FALSE),"")=0,"",IFERROR(VLOOKUP(O1120,Home!$C$8:$R$1048576,8,FALSE),""))</f>
        <v/>
      </c>
      <c r="W1120" s="11" t="str">
        <f>IF(OR(VLOOKUP(N1120,Home!$C$7:$I$207,6,FALSE)="",VLOOKUP(N1120,Home!$C$7:$I$207,7,FALSE)=""),"FEJL",SUM(Baggrundsark!$K$4:K1120))</f>
        <v>FEJL</v>
      </c>
      <c r="Y1120">
        <v>1117</v>
      </c>
      <c r="Z1120" s="1"/>
      <c r="AC1120" s="44"/>
      <c r="AD1120">
        <f t="shared" si="374"/>
        <v>0</v>
      </c>
      <c r="AE1120">
        <f>SUM($AD$4:AD1120)</f>
        <v>1</v>
      </c>
      <c r="AF1120" s="103" t="str">
        <f>IFERROR(VLOOKUP(AN1120,Home!$C$8:$E$207,3,FALSE),"")</f>
        <v/>
      </c>
      <c r="AG1120" s="103" t="str">
        <f>IFERROR(VLOOKUP(AN1120,Home!$C$8:$E$207,2,FALSE),"")</f>
        <v/>
      </c>
      <c r="AH1120" s="104" t="str">
        <f>IF(VLOOKUP(AE1120,Home!$C$8:$I$207,6,FALSE)="","",VLOOKUP(AE1120,Home!$C$8:$I$207,6,FALSE))</f>
        <v/>
      </c>
      <c r="AI1120" s="104" t="e">
        <f t="shared" si="382"/>
        <v>#VALUE!</v>
      </c>
      <c r="AJ1120" s="105" t="e">
        <f t="shared" si="375"/>
        <v>#VALUE!</v>
      </c>
      <c r="AK1120" s="103" t="e">
        <f t="shared" si="368"/>
        <v>#VALUE!</v>
      </c>
      <c r="AL1120" s="103" t="e">
        <f t="shared" si="376"/>
        <v>#VALUE!</v>
      </c>
      <c r="AN1120" t="str">
        <f>IF(OR(VLOOKUP(AE1120,Home!$C$8:$I$207,6,FALSE)="",VLOOKUP(AE1120,Home!$C$8:$I$207,7,FALSE)=""),"FEJL",Baggrundsark!AE1120)</f>
        <v>FEJL</v>
      </c>
      <c r="AO1120">
        <f>IF(VLOOKUP(AE1120,Home!$C$8:$N$207,12,FALSE)="Timelønnet",1,0)</f>
        <v>0</v>
      </c>
      <c r="AP1120">
        <f>SUM($AO$4:AO1120)*AO1120</f>
        <v>0</v>
      </c>
      <c r="AQ1120">
        <f t="shared" si="383"/>
        <v>1</v>
      </c>
      <c r="AR1120" t="str">
        <f t="shared" si="383"/>
        <v/>
      </c>
      <c r="AS1120" t="e">
        <f t="shared" si="377"/>
        <v>#VALUE!</v>
      </c>
      <c r="AT1120" s="45" t="e">
        <f t="shared" si="384"/>
        <v>#VALUE!</v>
      </c>
      <c r="AU1120">
        <f>VLOOKUP(AQ1120,Home!$C$8:$J$207,8,FALSE)</f>
        <v>0</v>
      </c>
    </row>
    <row r="1121" spans="1:47" x14ac:dyDescent="0.25">
      <c r="A1121" s="6">
        <f t="shared" si="369"/>
        <v>0</v>
      </c>
      <c r="B1121" s="6">
        <f t="shared" si="378"/>
        <v>0</v>
      </c>
      <c r="C1121" s="6" t="str">
        <f t="shared" si="370"/>
        <v/>
      </c>
      <c r="D1121" s="7">
        <f t="shared" si="371"/>
        <v>0</v>
      </c>
      <c r="E1121" s="7">
        <f t="shared" si="379"/>
        <v>0</v>
      </c>
      <c r="F1121" s="7" t="str">
        <f t="shared" si="372"/>
        <v/>
      </c>
      <c r="G1121" s="6">
        <f t="shared" si="373"/>
        <v>0</v>
      </c>
      <c r="H1121" s="6">
        <f t="shared" si="380"/>
        <v>0</v>
      </c>
      <c r="I1121" s="6" t="str">
        <f t="shared" si="381"/>
        <v/>
      </c>
      <c r="J1121" s="11">
        <v>1118</v>
      </c>
      <c r="K1121" s="11">
        <f>IF(IFERROR(VLOOKUP(J1121,Home!$A$8:$B$1048576,1,FALSE),0)=0,0,1)</f>
        <v>0</v>
      </c>
      <c r="L1121" s="129" t="e">
        <f>IF(VLOOKUP(O1121,Home!$C$8:$R$207,6,FALSE)="","",VLOOKUP(O1121,Home!$C$8:$R$207,6,FALSE))</f>
        <v>#N/A</v>
      </c>
      <c r="M1121" s="129" t="e">
        <f t="shared" si="366"/>
        <v>#N/A</v>
      </c>
      <c r="N1121" s="11">
        <f>SUM($K$4:K1121)</f>
        <v>200</v>
      </c>
      <c r="O1121" s="11" t="str">
        <f>IF(P1121="","",IF(IFERROR(VLOOKUP(N1121,Home!$C$8:$R$1048576,1,FALSE),"")=0,"",IFERROR(VLOOKUP(N1121,Home!$C$8:$R$1048576,1,FALSE),"")))</f>
        <v/>
      </c>
      <c r="P1121" s="11" t="str">
        <f>IF(IFERROR(VLOOKUP(W1121,Home!$C$8:$R$1048576,3,FALSE),"")=0,"",IFERROR(VLOOKUP(W1121,Home!$C$8:$R$1048576,3,FALSE),""))</f>
        <v/>
      </c>
      <c r="Q1121" s="11" t="str">
        <f t="shared" si="365"/>
        <v/>
      </c>
      <c r="R1121" s="130" t="e">
        <f>VLOOKUP(Q1121,'Baggrund til lister'!$G$4:$H$15,2,FALSE)</f>
        <v>#N/A</v>
      </c>
      <c r="S1121" s="11" t="str">
        <f t="shared" si="367"/>
        <v/>
      </c>
      <c r="T1121" s="11" t="str">
        <f>IF(IFERROR(VLOOKUP(N1121,Home!$C$8:$R$1048576,11,FALSE),"")=0,"",IFERROR(VLOOKUP(N1121,Home!$C$8:$R$1048576,11,FALSE),""))</f>
        <v/>
      </c>
      <c r="U1121" s="11" t="str">
        <f>IF(IFERROR(VLOOKUP(O1121,Home!$C$8:$R$1048576,12,FALSE),"")=0,"",IFERROR(VLOOKUP(O1121,Home!$C$8:$R$1048576,12,FALSE),""))</f>
        <v/>
      </c>
      <c r="V1121" s="11" t="str">
        <f>IF(IFERROR(VLOOKUP(O1121,Home!$C$8:$R$1048576,8,FALSE),"")=0,"",IFERROR(VLOOKUP(O1121,Home!$C$8:$R$1048576,8,FALSE),""))</f>
        <v/>
      </c>
      <c r="W1121" s="11" t="str">
        <f>IF(OR(VLOOKUP(N1121,Home!$C$7:$I$207,6,FALSE)="",VLOOKUP(N1121,Home!$C$7:$I$207,7,FALSE)=""),"FEJL",SUM(Baggrundsark!$K$4:K1121))</f>
        <v>FEJL</v>
      </c>
      <c r="Y1121">
        <v>1118</v>
      </c>
      <c r="Z1121" s="1"/>
      <c r="AC1121" s="44"/>
      <c r="AD1121">
        <f t="shared" si="374"/>
        <v>0</v>
      </c>
      <c r="AE1121">
        <f>SUM($AD$4:AD1121)</f>
        <v>1</v>
      </c>
      <c r="AF1121" s="103" t="str">
        <f>IFERROR(VLOOKUP(AN1121,Home!$C$8:$E$207,3,FALSE),"")</f>
        <v/>
      </c>
      <c r="AG1121" s="103" t="str">
        <f>IFERROR(VLOOKUP(AN1121,Home!$C$8:$E$207,2,FALSE),"")</f>
        <v/>
      </c>
      <c r="AH1121" s="104" t="str">
        <f>IF(VLOOKUP(AE1121,Home!$C$8:$I$207,6,FALSE)="","",VLOOKUP(AE1121,Home!$C$8:$I$207,6,FALSE))</f>
        <v/>
      </c>
      <c r="AI1121" s="104" t="e">
        <f t="shared" si="382"/>
        <v>#VALUE!</v>
      </c>
      <c r="AJ1121" s="105" t="e">
        <f t="shared" si="375"/>
        <v>#VALUE!</v>
      </c>
      <c r="AK1121" s="103" t="e">
        <f t="shared" si="368"/>
        <v>#VALUE!</v>
      </c>
      <c r="AL1121" s="103" t="e">
        <f t="shared" si="376"/>
        <v>#VALUE!</v>
      </c>
      <c r="AN1121" t="str">
        <f>IF(OR(VLOOKUP(AE1121,Home!$C$8:$I$207,6,FALSE)="",VLOOKUP(AE1121,Home!$C$8:$I$207,7,FALSE)=""),"FEJL",Baggrundsark!AE1121)</f>
        <v>FEJL</v>
      </c>
      <c r="AO1121">
        <f>IF(VLOOKUP(AE1121,Home!$C$8:$N$207,12,FALSE)="Timelønnet",1,0)</f>
        <v>0</v>
      </c>
      <c r="AP1121">
        <f>SUM($AO$4:AO1121)*AO1121</f>
        <v>0</v>
      </c>
      <c r="AQ1121">
        <f t="shared" si="383"/>
        <v>1</v>
      </c>
      <c r="AR1121" t="str">
        <f t="shared" si="383"/>
        <v/>
      </c>
      <c r="AS1121" t="e">
        <f t="shared" si="377"/>
        <v>#VALUE!</v>
      </c>
      <c r="AT1121" s="45" t="e">
        <f t="shared" si="384"/>
        <v>#VALUE!</v>
      </c>
      <c r="AU1121">
        <f>VLOOKUP(AQ1121,Home!$C$8:$J$207,8,FALSE)</f>
        <v>0</v>
      </c>
    </row>
    <row r="1122" spans="1:47" x14ac:dyDescent="0.25">
      <c r="A1122" s="6">
        <f t="shared" si="369"/>
        <v>0</v>
      </c>
      <c r="B1122" s="6">
        <f t="shared" si="378"/>
        <v>0</v>
      </c>
      <c r="C1122" s="6" t="str">
        <f t="shared" si="370"/>
        <v/>
      </c>
      <c r="D1122" s="7">
        <f t="shared" si="371"/>
        <v>0</v>
      </c>
      <c r="E1122" s="7">
        <f t="shared" si="379"/>
        <v>0</v>
      </c>
      <c r="F1122" s="7" t="str">
        <f t="shared" si="372"/>
        <v/>
      </c>
      <c r="G1122" s="6">
        <f t="shared" si="373"/>
        <v>0</v>
      </c>
      <c r="H1122" s="6">
        <f t="shared" si="380"/>
        <v>0</v>
      </c>
      <c r="I1122" s="6" t="str">
        <f t="shared" si="381"/>
        <v/>
      </c>
      <c r="J1122" s="11">
        <v>1119</v>
      </c>
      <c r="K1122" s="11">
        <f>IF(IFERROR(VLOOKUP(J1122,Home!$A$8:$B$1048576,1,FALSE),0)=0,0,1)</f>
        <v>0</v>
      </c>
      <c r="L1122" s="129" t="e">
        <f>IF(VLOOKUP(O1122,Home!$C$8:$R$207,6,FALSE)="","",VLOOKUP(O1122,Home!$C$8:$R$207,6,FALSE))</f>
        <v>#N/A</v>
      </c>
      <c r="M1122" s="129" t="e">
        <f t="shared" si="366"/>
        <v>#N/A</v>
      </c>
      <c r="N1122" s="11">
        <f>SUM($K$4:K1122)</f>
        <v>200</v>
      </c>
      <c r="O1122" s="11" t="str">
        <f>IF(P1122="","",IF(IFERROR(VLOOKUP(N1122,Home!$C$8:$R$1048576,1,FALSE),"")=0,"",IFERROR(VLOOKUP(N1122,Home!$C$8:$R$1048576,1,FALSE),"")))</f>
        <v/>
      </c>
      <c r="P1122" s="11" t="str">
        <f>IF(IFERROR(VLOOKUP(W1122,Home!$C$8:$R$1048576,3,FALSE),"")=0,"",IFERROR(VLOOKUP(W1122,Home!$C$8:$R$1048576,3,FALSE),""))</f>
        <v/>
      </c>
      <c r="Q1122" s="11" t="str">
        <f t="shared" si="365"/>
        <v/>
      </c>
      <c r="R1122" s="130" t="e">
        <f>VLOOKUP(Q1122,'Baggrund til lister'!$G$4:$H$15,2,FALSE)</f>
        <v>#N/A</v>
      </c>
      <c r="S1122" s="11" t="str">
        <f t="shared" si="367"/>
        <v/>
      </c>
      <c r="T1122" s="11" t="str">
        <f>IF(IFERROR(VLOOKUP(N1122,Home!$C$8:$R$1048576,11,FALSE),"")=0,"",IFERROR(VLOOKUP(N1122,Home!$C$8:$R$1048576,11,FALSE),""))</f>
        <v/>
      </c>
      <c r="U1122" s="11" t="str">
        <f>IF(IFERROR(VLOOKUP(O1122,Home!$C$8:$R$1048576,12,FALSE),"")=0,"",IFERROR(VLOOKUP(O1122,Home!$C$8:$R$1048576,12,FALSE),""))</f>
        <v/>
      </c>
      <c r="V1122" s="11" t="str">
        <f>IF(IFERROR(VLOOKUP(O1122,Home!$C$8:$R$1048576,8,FALSE),"")=0,"",IFERROR(VLOOKUP(O1122,Home!$C$8:$R$1048576,8,FALSE),""))</f>
        <v/>
      </c>
      <c r="W1122" s="11" t="str">
        <f>IF(OR(VLOOKUP(N1122,Home!$C$7:$I$207,6,FALSE)="",VLOOKUP(N1122,Home!$C$7:$I$207,7,FALSE)=""),"FEJL",SUM(Baggrundsark!$K$4:K1122))</f>
        <v>FEJL</v>
      </c>
      <c r="Y1122">
        <v>1119</v>
      </c>
      <c r="Z1122" s="1"/>
      <c r="AC1122" s="44"/>
      <c r="AD1122">
        <f t="shared" si="374"/>
        <v>0</v>
      </c>
      <c r="AE1122">
        <f>SUM($AD$4:AD1122)</f>
        <v>1</v>
      </c>
      <c r="AF1122" s="103" t="str">
        <f>IFERROR(VLOOKUP(AN1122,Home!$C$8:$E$207,3,FALSE),"")</f>
        <v/>
      </c>
      <c r="AG1122" s="103" t="str">
        <f>IFERROR(VLOOKUP(AN1122,Home!$C$8:$E$207,2,FALSE),"")</f>
        <v/>
      </c>
      <c r="AH1122" s="104" t="str">
        <f>IF(VLOOKUP(AE1122,Home!$C$8:$I$207,6,FALSE)="","",VLOOKUP(AE1122,Home!$C$8:$I$207,6,FALSE))</f>
        <v/>
      </c>
      <c r="AI1122" s="104" t="e">
        <f t="shared" si="382"/>
        <v>#VALUE!</v>
      </c>
      <c r="AJ1122" s="105" t="e">
        <f t="shared" si="375"/>
        <v>#VALUE!</v>
      </c>
      <c r="AK1122" s="103" t="e">
        <f t="shared" si="368"/>
        <v>#VALUE!</v>
      </c>
      <c r="AL1122" s="103" t="e">
        <f t="shared" si="376"/>
        <v>#VALUE!</v>
      </c>
      <c r="AN1122" t="str">
        <f>IF(OR(VLOOKUP(AE1122,Home!$C$8:$I$207,6,FALSE)="",VLOOKUP(AE1122,Home!$C$8:$I$207,7,FALSE)=""),"FEJL",Baggrundsark!AE1122)</f>
        <v>FEJL</v>
      </c>
      <c r="AO1122">
        <f>IF(VLOOKUP(AE1122,Home!$C$8:$N$207,12,FALSE)="Timelønnet",1,0)</f>
        <v>0</v>
      </c>
      <c r="AP1122">
        <f>SUM($AO$4:AO1122)*AO1122</f>
        <v>0</v>
      </c>
      <c r="AQ1122">
        <f t="shared" si="383"/>
        <v>1</v>
      </c>
      <c r="AR1122" t="str">
        <f t="shared" si="383"/>
        <v/>
      </c>
      <c r="AS1122" t="e">
        <f t="shared" si="377"/>
        <v>#VALUE!</v>
      </c>
      <c r="AT1122" s="45" t="e">
        <f t="shared" si="384"/>
        <v>#VALUE!</v>
      </c>
      <c r="AU1122">
        <f>VLOOKUP(AQ1122,Home!$C$8:$J$207,8,FALSE)</f>
        <v>0</v>
      </c>
    </row>
    <row r="1123" spans="1:47" x14ac:dyDescent="0.25">
      <c r="A1123" s="6">
        <f t="shared" si="369"/>
        <v>0</v>
      </c>
      <c r="B1123" s="6">
        <f t="shared" si="378"/>
        <v>0</v>
      </c>
      <c r="C1123" s="6" t="str">
        <f t="shared" si="370"/>
        <v/>
      </c>
      <c r="D1123" s="7">
        <f t="shared" si="371"/>
        <v>0</v>
      </c>
      <c r="E1123" s="7">
        <f t="shared" si="379"/>
        <v>0</v>
      </c>
      <c r="F1123" s="7" t="str">
        <f t="shared" si="372"/>
        <v/>
      </c>
      <c r="G1123" s="6">
        <f t="shared" si="373"/>
        <v>0</v>
      </c>
      <c r="H1123" s="6">
        <f t="shared" si="380"/>
        <v>0</v>
      </c>
      <c r="I1123" s="6" t="str">
        <f t="shared" si="381"/>
        <v/>
      </c>
      <c r="J1123" s="11">
        <v>1120</v>
      </c>
      <c r="K1123" s="11">
        <f>IF(IFERROR(VLOOKUP(J1123,Home!$A$8:$B$1048576,1,FALSE),0)=0,0,1)</f>
        <v>0</v>
      </c>
      <c r="L1123" s="129" t="e">
        <f>IF(VLOOKUP(O1123,Home!$C$8:$R$207,6,FALSE)="","",VLOOKUP(O1123,Home!$C$8:$R$207,6,FALSE))</f>
        <v>#N/A</v>
      </c>
      <c r="M1123" s="129" t="e">
        <f t="shared" si="366"/>
        <v>#N/A</v>
      </c>
      <c r="N1123" s="11">
        <f>SUM($K$4:K1123)</f>
        <v>200</v>
      </c>
      <c r="O1123" s="11" t="str">
        <f>IF(P1123="","",IF(IFERROR(VLOOKUP(N1123,Home!$C$8:$R$1048576,1,FALSE),"")=0,"",IFERROR(VLOOKUP(N1123,Home!$C$8:$R$1048576,1,FALSE),"")))</f>
        <v/>
      </c>
      <c r="P1123" s="11" t="str">
        <f>IF(IFERROR(VLOOKUP(W1123,Home!$C$8:$R$1048576,3,FALSE),"")=0,"",IFERROR(VLOOKUP(W1123,Home!$C$8:$R$1048576,3,FALSE),""))</f>
        <v/>
      </c>
      <c r="Q1123" s="11" t="str">
        <f t="shared" si="365"/>
        <v/>
      </c>
      <c r="R1123" s="130" t="e">
        <f>VLOOKUP(Q1123,'Baggrund til lister'!$G$4:$H$15,2,FALSE)</f>
        <v>#N/A</v>
      </c>
      <c r="S1123" s="11" t="str">
        <f t="shared" si="367"/>
        <v/>
      </c>
      <c r="T1123" s="11" t="str">
        <f>IF(IFERROR(VLOOKUP(N1123,Home!$C$8:$R$1048576,11,FALSE),"")=0,"",IFERROR(VLOOKUP(N1123,Home!$C$8:$R$1048576,11,FALSE),""))</f>
        <v/>
      </c>
      <c r="U1123" s="11" t="str">
        <f>IF(IFERROR(VLOOKUP(O1123,Home!$C$8:$R$1048576,12,FALSE),"")=0,"",IFERROR(VLOOKUP(O1123,Home!$C$8:$R$1048576,12,FALSE),""))</f>
        <v/>
      </c>
      <c r="V1123" s="11" t="str">
        <f>IF(IFERROR(VLOOKUP(O1123,Home!$C$8:$R$1048576,8,FALSE),"")=0,"",IFERROR(VLOOKUP(O1123,Home!$C$8:$R$1048576,8,FALSE),""))</f>
        <v/>
      </c>
      <c r="W1123" s="11" t="str">
        <f>IF(OR(VLOOKUP(N1123,Home!$C$7:$I$207,6,FALSE)="",VLOOKUP(N1123,Home!$C$7:$I$207,7,FALSE)=""),"FEJL",SUM(Baggrundsark!$K$4:K1123))</f>
        <v>FEJL</v>
      </c>
      <c r="Y1123">
        <v>1120</v>
      </c>
      <c r="Z1123" s="1"/>
      <c r="AC1123" s="44"/>
      <c r="AD1123">
        <f t="shared" si="374"/>
        <v>0</v>
      </c>
      <c r="AE1123">
        <f>SUM($AD$4:AD1123)</f>
        <v>1</v>
      </c>
      <c r="AF1123" s="103" t="str">
        <f>IFERROR(VLOOKUP(AN1123,Home!$C$8:$E$207,3,FALSE),"")</f>
        <v/>
      </c>
      <c r="AG1123" s="103" t="str">
        <f>IFERROR(VLOOKUP(AN1123,Home!$C$8:$E$207,2,FALSE),"")</f>
        <v/>
      </c>
      <c r="AH1123" s="104" t="str">
        <f>IF(VLOOKUP(AE1123,Home!$C$8:$I$207,6,FALSE)="","",VLOOKUP(AE1123,Home!$C$8:$I$207,6,FALSE))</f>
        <v/>
      </c>
      <c r="AI1123" s="104" t="e">
        <f t="shared" si="382"/>
        <v>#VALUE!</v>
      </c>
      <c r="AJ1123" s="105" t="e">
        <f t="shared" si="375"/>
        <v>#VALUE!</v>
      </c>
      <c r="AK1123" s="103" t="e">
        <f t="shared" si="368"/>
        <v>#VALUE!</v>
      </c>
      <c r="AL1123" s="103" t="e">
        <f t="shared" si="376"/>
        <v>#VALUE!</v>
      </c>
      <c r="AN1123" t="str">
        <f>IF(OR(VLOOKUP(AE1123,Home!$C$8:$I$207,6,FALSE)="",VLOOKUP(AE1123,Home!$C$8:$I$207,7,FALSE)=""),"FEJL",Baggrundsark!AE1123)</f>
        <v>FEJL</v>
      </c>
      <c r="AO1123">
        <f>IF(VLOOKUP(AE1123,Home!$C$8:$N$207,12,FALSE)="Timelønnet",1,0)</f>
        <v>0</v>
      </c>
      <c r="AP1123">
        <f>SUM($AO$4:AO1123)*AO1123</f>
        <v>0</v>
      </c>
      <c r="AQ1123">
        <f t="shared" si="383"/>
        <v>1</v>
      </c>
      <c r="AR1123" t="str">
        <f t="shared" si="383"/>
        <v/>
      </c>
      <c r="AS1123" t="e">
        <f t="shared" si="377"/>
        <v>#VALUE!</v>
      </c>
      <c r="AT1123" s="45" t="e">
        <f t="shared" si="384"/>
        <v>#VALUE!</v>
      </c>
      <c r="AU1123">
        <f>VLOOKUP(AQ1123,Home!$C$8:$J$207,8,FALSE)</f>
        <v>0</v>
      </c>
    </row>
    <row r="1124" spans="1:47" x14ac:dyDescent="0.25">
      <c r="A1124" s="6">
        <f t="shared" si="369"/>
        <v>0</v>
      </c>
      <c r="B1124" s="6">
        <f t="shared" si="378"/>
        <v>0</v>
      </c>
      <c r="C1124" s="6" t="str">
        <f t="shared" si="370"/>
        <v/>
      </c>
      <c r="D1124" s="7">
        <f t="shared" si="371"/>
        <v>0</v>
      </c>
      <c r="E1124" s="7">
        <f t="shared" si="379"/>
        <v>0</v>
      </c>
      <c r="F1124" s="7" t="str">
        <f t="shared" si="372"/>
        <v/>
      </c>
      <c r="G1124" s="6">
        <f t="shared" si="373"/>
        <v>0</v>
      </c>
      <c r="H1124" s="6">
        <f t="shared" si="380"/>
        <v>0</v>
      </c>
      <c r="I1124" s="6" t="str">
        <f t="shared" si="381"/>
        <v/>
      </c>
      <c r="J1124" s="11">
        <v>1121</v>
      </c>
      <c r="K1124" s="11">
        <f>IF(IFERROR(VLOOKUP(J1124,Home!$A$8:$B$1048576,1,FALSE),0)=0,0,1)</f>
        <v>0</v>
      </c>
      <c r="L1124" s="129" t="e">
        <f>IF(VLOOKUP(O1124,Home!$C$8:$R$207,6,FALSE)="","",VLOOKUP(O1124,Home!$C$8:$R$207,6,FALSE))</f>
        <v>#N/A</v>
      </c>
      <c r="M1124" s="129" t="e">
        <f t="shared" si="366"/>
        <v>#N/A</v>
      </c>
      <c r="N1124" s="11">
        <f>SUM($K$4:K1124)</f>
        <v>200</v>
      </c>
      <c r="O1124" s="11" t="str">
        <f>IF(P1124="","",IF(IFERROR(VLOOKUP(N1124,Home!$C$8:$R$1048576,1,FALSE),"")=0,"",IFERROR(VLOOKUP(N1124,Home!$C$8:$R$1048576,1,FALSE),"")))</f>
        <v/>
      </c>
      <c r="P1124" s="11" t="str">
        <f>IF(IFERROR(VLOOKUP(W1124,Home!$C$8:$R$1048576,3,FALSE),"")=0,"",IFERROR(VLOOKUP(W1124,Home!$C$8:$R$1048576,3,FALSE),""))</f>
        <v/>
      </c>
      <c r="Q1124" s="11" t="str">
        <f t="shared" si="365"/>
        <v/>
      </c>
      <c r="R1124" s="130" t="e">
        <f>VLOOKUP(Q1124,'Baggrund til lister'!$G$4:$H$15,2,FALSE)</f>
        <v>#N/A</v>
      </c>
      <c r="S1124" s="11" t="str">
        <f t="shared" si="367"/>
        <v/>
      </c>
      <c r="T1124" s="11" t="str">
        <f>IF(IFERROR(VLOOKUP(N1124,Home!$C$8:$R$1048576,11,FALSE),"")=0,"",IFERROR(VLOOKUP(N1124,Home!$C$8:$R$1048576,11,FALSE),""))</f>
        <v/>
      </c>
      <c r="U1124" s="11" t="str">
        <f>IF(IFERROR(VLOOKUP(O1124,Home!$C$8:$R$1048576,12,FALSE),"")=0,"",IFERROR(VLOOKUP(O1124,Home!$C$8:$R$1048576,12,FALSE),""))</f>
        <v/>
      </c>
      <c r="V1124" s="11" t="str">
        <f>IF(IFERROR(VLOOKUP(O1124,Home!$C$8:$R$1048576,8,FALSE),"")=0,"",IFERROR(VLOOKUP(O1124,Home!$C$8:$R$1048576,8,FALSE),""))</f>
        <v/>
      </c>
      <c r="W1124" s="11" t="str">
        <f>IF(OR(VLOOKUP(N1124,Home!$C$7:$I$207,6,FALSE)="",VLOOKUP(N1124,Home!$C$7:$I$207,7,FALSE)=""),"FEJL",SUM(Baggrundsark!$K$4:K1124))</f>
        <v>FEJL</v>
      </c>
      <c r="Y1124">
        <v>1121</v>
      </c>
      <c r="Z1124" s="1"/>
      <c r="AC1124" s="44"/>
      <c r="AD1124">
        <f t="shared" si="374"/>
        <v>0</v>
      </c>
      <c r="AE1124">
        <f>SUM($AD$4:AD1124)</f>
        <v>1</v>
      </c>
      <c r="AF1124" s="103" t="str">
        <f>IFERROR(VLOOKUP(AN1124,Home!$C$8:$E$207,3,FALSE),"")</f>
        <v/>
      </c>
      <c r="AG1124" s="103" t="str">
        <f>IFERROR(VLOOKUP(AN1124,Home!$C$8:$E$207,2,FALSE),"")</f>
        <v/>
      </c>
      <c r="AH1124" s="104" t="str">
        <f>IF(VLOOKUP(AE1124,Home!$C$8:$I$207,6,FALSE)="","",VLOOKUP(AE1124,Home!$C$8:$I$207,6,FALSE))</f>
        <v/>
      </c>
      <c r="AI1124" s="104" t="e">
        <f t="shared" si="382"/>
        <v>#VALUE!</v>
      </c>
      <c r="AJ1124" s="105" t="e">
        <f t="shared" si="375"/>
        <v>#VALUE!</v>
      </c>
      <c r="AK1124" s="103" t="e">
        <f t="shared" si="368"/>
        <v>#VALUE!</v>
      </c>
      <c r="AL1124" s="103" t="e">
        <f t="shared" si="376"/>
        <v>#VALUE!</v>
      </c>
      <c r="AN1124" t="str">
        <f>IF(OR(VLOOKUP(AE1124,Home!$C$8:$I$207,6,FALSE)="",VLOOKUP(AE1124,Home!$C$8:$I$207,7,FALSE)=""),"FEJL",Baggrundsark!AE1124)</f>
        <v>FEJL</v>
      </c>
      <c r="AO1124">
        <f>IF(VLOOKUP(AE1124,Home!$C$8:$N$207,12,FALSE)="Timelønnet",1,0)</f>
        <v>0</v>
      </c>
      <c r="AP1124">
        <f>SUM($AO$4:AO1124)*AO1124</f>
        <v>0</v>
      </c>
      <c r="AQ1124">
        <f t="shared" si="383"/>
        <v>1</v>
      </c>
      <c r="AR1124" t="str">
        <f t="shared" si="383"/>
        <v/>
      </c>
      <c r="AS1124" t="e">
        <f t="shared" si="377"/>
        <v>#VALUE!</v>
      </c>
      <c r="AT1124" s="45" t="e">
        <f t="shared" si="384"/>
        <v>#VALUE!</v>
      </c>
      <c r="AU1124">
        <f>VLOOKUP(AQ1124,Home!$C$8:$J$207,8,FALSE)</f>
        <v>0</v>
      </c>
    </row>
    <row r="1125" spans="1:47" x14ac:dyDescent="0.25">
      <c r="A1125" s="6">
        <f t="shared" si="369"/>
        <v>0</v>
      </c>
      <c r="B1125" s="6">
        <f t="shared" si="378"/>
        <v>0</v>
      </c>
      <c r="C1125" s="6" t="str">
        <f t="shared" si="370"/>
        <v/>
      </c>
      <c r="D1125" s="7">
        <f t="shared" si="371"/>
        <v>0</v>
      </c>
      <c r="E1125" s="7">
        <f t="shared" si="379"/>
        <v>0</v>
      </c>
      <c r="F1125" s="7" t="str">
        <f t="shared" si="372"/>
        <v/>
      </c>
      <c r="G1125" s="6">
        <f t="shared" si="373"/>
        <v>0</v>
      </c>
      <c r="H1125" s="6">
        <f t="shared" si="380"/>
        <v>0</v>
      </c>
      <c r="I1125" s="6" t="str">
        <f t="shared" si="381"/>
        <v/>
      </c>
      <c r="J1125" s="11">
        <v>1122</v>
      </c>
      <c r="K1125" s="11">
        <f>IF(IFERROR(VLOOKUP(J1125,Home!$A$8:$B$1048576,1,FALSE),0)=0,0,1)</f>
        <v>0</v>
      </c>
      <c r="L1125" s="129" t="e">
        <f>IF(VLOOKUP(O1125,Home!$C$8:$R$207,6,FALSE)="","",VLOOKUP(O1125,Home!$C$8:$R$207,6,FALSE))</f>
        <v>#N/A</v>
      </c>
      <c r="M1125" s="129" t="e">
        <f t="shared" si="366"/>
        <v>#N/A</v>
      </c>
      <c r="N1125" s="11">
        <f>SUM($K$4:K1125)</f>
        <v>200</v>
      </c>
      <c r="O1125" s="11" t="str">
        <f>IF(P1125="","",IF(IFERROR(VLOOKUP(N1125,Home!$C$8:$R$1048576,1,FALSE),"")=0,"",IFERROR(VLOOKUP(N1125,Home!$C$8:$R$1048576,1,FALSE),"")))</f>
        <v/>
      </c>
      <c r="P1125" s="11" t="str">
        <f>IF(IFERROR(VLOOKUP(W1125,Home!$C$8:$R$1048576,3,FALSE),"")=0,"",IFERROR(VLOOKUP(W1125,Home!$C$8:$R$1048576,3,FALSE),""))</f>
        <v/>
      </c>
      <c r="Q1125" s="11" t="str">
        <f t="shared" si="365"/>
        <v/>
      </c>
      <c r="R1125" s="130" t="e">
        <f>VLOOKUP(Q1125,'Baggrund til lister'!$G$4:$H$15,2,FALSE)</f>
        <v>#N/A</v>
      </c>
      <c r="S1125" s="11" t="str">
        <f t="shared" si="367"/>
        <v/>
      </c>
      <c r="T1125" s="11" t="str">
        <f>IF(IFERROR(VLOOKUP(N1125,Home!$C$8:$R$1048576,11,FALSE),"")=0,"",IFERROR(VLOOKUP(N1125,Home!$C$8:$R$1048576,11,FALSE),""))</f>
        <v/>
      </c>
      <c r="U1125" s="11" t="str">
        <f>IF(IFERROR(VLOOKUP(O1125,Home!$C$8:$R$1048576,12,FALSE),"")=0,"",IFERROR(VLOOKUP(O1125,Home!$C$8:$R$1048576,12,FALSE),""))</f>
        <v/>
      </c>
      <c r="V1125" s="11" t="str">
        <f>IF(IFERROR(VLOOKUP(O1125,Home!$C$8:$R$1048576,8,FALSE),"")=0,"",IFERROR(VLOOKUP(O1125,Home!$C$8:$R$1048576,8,FALSE),""))</f>
        <v/>
      </c>
      <c r="W1125" s="11" t="str">
        <f>IF(OR(VLOOKUP(N1125,Home!$C$7:$I$207,6,FALSE)="",VLOOKUP(N1125,Home!$C$7:$I$207,7,FALSE)=""),"FEJL",SUM(Baggrundsark!$K$4:K1125))</f>
        <v>FEJL</v>
      </c>
      <c r="Y1125">
        <v>1122</v>
      </c>
      <c r="Z1125" s="1"/>
      <c r="AC1125" s="44"/>
      <c r="AD1125">
        <f t="shared" si="374"/>
        <v>0</v>
      </c>
      <c r="AE1125">
        <f>SUM($AD$4:AD1125)</f>
        <v>1</v>
      </c>
      <c r="AF1125" s="103" t="str">
        <f>IFERROR(VLOOKUP(AN1125,Home!$C$8:$E$207,3,FALSE),"")</f>
        <v/>
      </c>
      <c r="AG1125" s="103" t="str">
        <f>IFERROR(VLOOKUP(AN1125,Home!$C$8:$E$207,2,FALSE),"")</f>
        <v/>
      </c>
      <c r="AH1125" s="104" t="str">
        <f>IF(VLOOKUP(AE1125,Home!$C$8:$I$207,6,FALSE)="","",VLOOKUP(AE1125,Home!$C$8:$I$207,6,FALSE))</f>
        <v/>
      </c>
      <c r="AI1125" s="104" t="e">
        <f t="shared" si="382"/>
        <v>#VALUE!</v>
      </c>
      <c r="AJ1125" s="105" t="e">
        <f t="shared" si="375"/>
        <v>#VALUE!</v>
      </c>
      <c r="AK1125" s="103" t="e">
        <f t="shared" si="368"/>
        <v>#VALUE!</v>
      </c>
      <c r="AL1125" s="103" t="e">
        <f t="shared" si="376"/>
        <v>#VALUE!</v>
      </c>
      <c r="AN1125" t="str">
        <f>IF(OR(VLOOKUP(AE1125,Home!$C$8:$I$207,6,FALSE)="",VLOOKUP(AE1125,Home!$C$8:$I$207,7,FALSE)=""),"FEJL",Baggrundsark!AE1125)</f>
        <v>FEJL</v>
      </c>
      <c r="AO1125">
        <f>IF(VLOOKUP(AE1125,Home!$C$8:$N$207,12,FALSE)="Timelønnet",1,0)</f>
        <v>0</v>
      </c>
      <c r="AP1125">
        <f>SUM($AO$4:AO1125)*AO1125</f>
        <v>0</v>
      </c>
      <c r="AQ1125">
        <f t="shared" si="383"/>
        <v>1</v>
      </c>
      <c r="AR1125" t="str">
        <f t="shared" si="383"/>
        <v/>
      </c>
      <c r="AS1125" t="e">
        <f t="shared" si="377"/>
        <v>#VALUE!</v>
      </c>
      <c r="AT1125" s="45" t="e">
        <f t="shared" si="384"/>
        <v>#VALUE!</v>
      </c>
      <c r="AU1125">
        <f>VLOOKUP(AQ1125,Home!$C$8:$J$207,8,FALSE)</f>
        <v>0</v>
      </c>
    </row>
    <row r="1126" spans="1:47" x14ac:dyDescent="0.25">
      <c r="A1126" s="6">
        <f t="shared" si="369"/>
        <v>0</v>
      </c>
      <c r="B1126" s="6">
        <f t="shared" si="378"/>
        <v>0</v>
      </c>
      <c r="C1126" s="6" t="str">
        <f t="shared" si="370"/>
        <v/>
      </c>
      <c r="D1126" s="7">
        <f t="shared" si="371"/>
        <v>0</v>
      </c>
      <c r="E1126" s="7">
        <f t="shared" si="379"/>
        <v>0</v>
      </c>
      <c r="F1126" s="7" t="str">
        <f t="shared" si="372"/>
        <v/>
      </c>
      <c r="G1126" s="6">
        <f t="shared" si="373"/>
        <v>0</v>
      </c>
      <c r="H1126" s="6">
        <f t="shared" si="380"/>
        <v>0</v>
      </c>
      <c r="I1126" s="6" t="str">
        <f t="shared" si="381"/>
        <v/>
      </c>
      <c r="J1126" s="11">
        <v>1123</v>
      </c>
      <c r="K1126" s="11">
        <f>IF(IFERROR(VLOOKUP(J1126,Home!$A$8:$B$1048576,1,FALSE),0)=0,0,1)</f>
        <v>0</v>
      </c>
      <c r="L1126" s="129" t="e">
        <f>IF(VLOOKUP(O1126,Home!$C$8:$R$207,6,FALSE)="","",VLOOKUP(O1126,Home!$C$8:$R$207,6,FALSE))</f>
        <v>#N/A</v>
      </c>
      <c r="M1126" s="129" t="e">
        <f t="shared" si="366"/>
        <v>#N/A</v>
      </c>
      <c r="N1126" s="11">
        <f>SUM($K$4:K1126)</f>
        <v>200</v>
      </c>
      <c r="O1126" s="11" t="str">
        <f>IF(P1126="","",IF(IFERROR(VLOOKUP(N1126,Home!$C$8:$R$1048576,1,FALSE),"")=0,"",IFERROR(VLOOKUP(N1126,Home!$C$8:$R$1048576,1,FALSE),"")))</f>
        <v/>
      </c>
      <c r="P1126" s="11" t="str">
        <f>IF(IFERROR(VLOOKUP(W1126,Home!$C$8:$R$1048576,3,FALSE),"")=0,"",IFERROR(VLOOKUP(W1126,Home!$C$8:$R$1048576,3,FALSE),""))</f>
        <v/>
      </c>
      <c r="Q1126" s="11" t="str">
        <f t="shared" si="365"/>
        <v/>
      </c>
      <c r="R1126" s="130" t="e">
        <f>VLOOKUP(Q1126,'Baggrund til lister'!$G$4:$H$15,2,FALSE)</f>
        <v>#N/A</v>
      </c>
      <c r="S1126" s="11" t="str">
        <f t="shared" si="367"/>
        <v/>
      </c>
      <c r="T1126" s="11" t="str">
        <f>IF(IFERROR(VLOOKUP(N1126,Home!$C$8:$R$1048576,11,FALSE),"")=0,"",IFERROR(VLOOKUP(N1126,Home!$C$8:$R$1048576,11,FALSE),""))</f>
        <v/>
      </c>
      <c r="U1126" s="11" t="str">
        <f>IF(IFERROR(VLOOKUP(O1126,Home!$C$8:$R$1048576,12,FALSE),"")=0,"",IFERROR(VLOOKUP(O1126,Home!$C$8:$R$1048576,12,FALSE),""))</f>
        <v/>
      </c>
      <c r="V1126" s="11" t="str">
        <f>IF(IFERROR(VLOOKUP(O1126,Home!$C$8:$R$1048576,8,FALSE),"")=0,"",IFERROR(VLOOKUP(O1126,Home!$C$8:$R$1048576,8,FALSE),""))</f>
        <v/>
      </c>
      <c r="W1126" s="11" t="str">
        <f>IF(OR(VLOOKUP(N1126,Home!$C$7:$I$207,6,FALSE)="",VLOOKUP(N1126,Home!$C$7:$I$207,7,FALSE)=""),"FEJL",SUM(Baggrundsark!$K$4:K1126))</f>
        <v>FEJL</v>
      </c>
      <c r="Y1126">
        <v>1123</v>
      </c>
      <c r="Z1126" s="1"/>
      <c r="AC1126" s="44"/>
      <c r="AD1126">
        <f t="shared" si="374"/>
        <v>0</v>
      </c>
      <c r="AE1126">
        <f>SUM($AD$4:AD1126)</f>
        <v>1</v>
      </c>
      <c r="AF1126" s="103" t="str">
        <f>IFERROR(VLOOKUP(AN1126,Home!$C$8:$E$207,3,FALSE),"")</f>
        <v/>
      </c>
      <c r="AG1126" s="103" t="str">
        <f>IFERROR(VLOOKUP(AN1126,Home!$C$8:$E$207,2,FALSE),"")</f>
        <v/>
      </c>
      <c r="AH1126" s="104" t="str">
        <f>IF(VLOOKUP(AE1126,Home!$C$8:$I$207,6,FALSE)="","",VLOOKUP(AE1126,Home!$C$8:$I$207,6,FALSE))</f>
        <v/>
      </c>
      <c r="AI1126" s="104" t="e">
        <f t="shared" si="382"/>
        <v>#VALUE!</v>
      </c>
      <c r="AJ1126" s="105" t="e">
        <f t="shared" si="375"/>
        <v>#VALUE!</v>
      </c>
      <c r="AK1126" s="103" t="e">
        <f t="shared" si="368"/>
        <v>#VALUE!</v>
      </c>
      <c r="AL1126" s="103" t="e">
        <f t="shared" si="376"/>
        <v>#VALUE!</v>
      </c>
      <c r="AN1126" t="str">
        <f>IF(OR(VLOOKUP(AE1126,Home!$C$8:$I$207,6,FALSE)="",VLOOKUP(AE1126,Home!$C$8:$I$207,7,FALSE)=""),"FEJL",Baggrundsark!AE1126)</f>
        <v>FEJL</v>
      </c>
      <c r="AO1126">
        <f>IF(VLOOKUP(AE1126,Home!$C$8:$N$207,12,FALSE)="Timelønnet",1,0)</f>
        <v>0</v>
      </c>
      <c r="AP1126">
        <f>SUM($AO$4:AO1126)*AO1126</f>
        <v>0</v>
      </c>
      <c r="AQ1126">
        <f t="shared" si="383"/>
        <v>1</v>
      </c>
      <c r="AR1126" t="str">
        <f t="shared" si="383"/>
        <v/>
      </c>
      <c r="AS1126" t="e">
        <f t="shared" si="377"/>
        <v>#VALUE!</v>
      </c>
      <c r="AT1126" s="45" t="e">
        <f t="shared" si="384"/>
        <v>#VALUE!</v>
      </c>
      <c r="AU1126">
        <f>VLOOKUP(AQ1126,Home!$C$8:$J$207,8,FALSE)</f>
        <v>0</v>
      </c>
    </row>
    <row r="1127" spans="1:47" x14ac:dyDescent="0.25">
      <c r="A1127" s="6">
        <f t="shared" si="369"/>
        <v>0</v>
      </c>
      <c r="B1127" s="6">
        <f t="shared" si="378"/>
        <v>0</v>
      </c>
      <c r="C1127" s="6" t="str">
        <f t="shared" si="370"/>
        <v/>
      </c>
      <c r="D1127" s="7">
        <f t="shared" si="371"/>
        <v>0</v>
      </c>
      <c r="E1127" s="7">
        <f t="shared" si="379"/>
        <v>0</v>
      </c>
      <c r="F1127" s="7" t="str">
        <f t="shared" si="372"/>
        <v/>
      </c>
      <c r="G1127" s="6">
        <f t="shared" si="373"/>
        <v>0</v>
      </c>
      <c r="H1127" s="6">
        <f t="shared" si="380"/>
        <v>0</v>
      </c>
      <c r="I1127" s="6" t="str">
        <f t="shared" si="381"/>
        <v/>
      </c>
      <c r="J1127" s="11">
        <v>1124</v>
      </c>
      <c r="K1127" s="11">
        <f>IF(IFERROR(VLOOKUP(J1127,Home!$A$8:$B$1048576,1,FALSE),0)=0,0,1)</f>
        <v>0</v>
      </c>
      <c r="L1127" s="129" t="e">
        <f>IF(VLOOKUP(O1127,Home!$C$8:$R$207,6,FALSE)="","",VLOOKUP(O1127,Home!$C$8:$R$207,6,FALSE))</f>
        <v>#N/A</v>
      </c>
      <c r="M1127" s="129" t="e">
        <f t="shared" si="366"/>
        <v>#N/A</v>
      </c>
      <c r="N1127" s="11">
        <f>SUM($K$4:K1127)</f>
        <v>200</v>
      </c>
      <c r="O1127" s="11" t="str">
        <f>IF(P1127="","",IF(IFERROR(VLOOKUP(N1127,Home!$C$8:$R$1048576,1,FALSE),"")=0,"",IFERROR(VLOOKUP(N1127,Home!$C$8:$R$1048576,1,FALSE),"")))</f>
        <v/>
      </c>
      <c r="P1127" s="11" t="str">
        <f>IF(IFERROR(VLOOKUP(W1127,Home!$C$8:$R$1048576,3,FALSE),"")=0,"",IFERROR(VLOOKUP(W1127,Home!$C$8:$R$1048576,3,FALSE),""))</f>
        <v/>
      </c>
      <c r="Q1127" s="11" t="str">
        <f t="shared" si="365"/>
        <v/>
      </c>
      <c r="R1127" s="130" t="e">
        <f>VLOOKUP(Q1127,'Baggrund til lister'!$G$4:$H$15,2,FALSE)</f>
        <v>#N/A</v>
      </c>
      <c r="S1127" s="11" t="str">
        <f t="shared" si="367"/>
        <v/>
      </c>
      <c r="T1127" s="11" t="str">
        <f>IF(IFERROR(VLOOKUP(N1127,Home!$C$8:$R$1048576,11,FALSE),"")=0,"",IFERROR(VLOOKUP(N1127,Home!$C$8:$R$1048576,11,FALSE),""))</f>
        <v/>
      </c>
      <c r="U1127" s="11" t="str">
        <f>IF(IFERROR(VLOOKUP(O1127,Home!$C$8:$R$1048576,12,FALSE),"")=0,"",IFERROR(VLOOKUP(O1127,Home!$C$8:$R$1048576,12,FALSE),""))</f>
        <v/>
      </c>
      <c r="V1127" s="11" t="str">
        <f>IF(IFERROR(VLOOKUP(O1127,Home!$C$8:$R$1048576,8,FALSE),"")=0,"",IFERROR(VLOOKUP(O1127,Home!$C$8:$R$1048576,8,FALSE),""))</f>
        <v/>
      </c>
      <c r="W1127" s="11" t="str">
        <f>IF(OR(VLOOKUP(N1127,Home!$C$7:$I$207,6,FALSE)="",VLOOKUP(N1127,Home!$C$7:$I$207,7,FALSE)=""),"FEJL",SUM(Baggrundsark!$K$4:K1127))</f>
        <v>FEJL</v>
      </c>
      <c r="Y1127">
        <v>1124</v>
      </c>
      <c r="Z1127" s="1"/>
      <c r="AC1127" s="44"/>
      <c r="AD1127">
        <f t="shared" si="374"/>
        <v>0</v>
      </c>
      <c r="AE1127">
        <f>SUM($AD$4:AD1127)</f>
        <v>1</v>
      </c>
      <c r="AF1127" s="103" t="str">
        <f>IFERROR(VLOOKUP(AN1127,Home!$C$8:$E$207,3,FALSE),"")</f>
        <v/>
      </c>
      <c r="AG1127" s="103" t="str">
        <f>IFERROR(VLOOKUP(AN1127,Home!$C$8:$E$207,2,FALSE),"")</f>
        <v/>
      </c>
      <c r="AH1127" s="104" t="str">
        <f>IF(VLOOKUP(AE1127,Home!$C$8:$I$207,6,FALSE)="","",VLOOKUP(AE1127,Home!$C$8:$I$207,6,FALSE))</f>
        <v/>
      </c>
      <c r="AI1127" s="104" t="e">
        <f t="shared" si="382"/>
        <v>#VALUE!</v>
      </c>
      <c r="AJ1127" s="105" t="e">
        <f t="shared" si="375"/>
        <v>#VALUE!</v>
      </c>
      <c r="AK1127" s="103" t="e">
        <f t="shared" si="368"/>
        <v>#VALUE!</v>
      </c>
      <c r="AL1127" s="103" t="e">
        <f t="shared" si="376"/>
        <v>#VALUE!</v>
      </c>
      <c r="AN1127" t="str">
        <f>IF(OR(VLOOKUP(AE1127,Home!$C$8:$I$207,6,FALSE)="",VLOOKUP(AE1127,Home!$C$8:$I$207,7,FALSE)=""),"FEJL",Baggrundsark!AE1127)</f>
        <v>FEJL</v>
      </c>
      <c r="AO1127">
        <f>IF(VLOOKUP(AE1127,Home!$C$8:$N$207,12,FALSE)="Timelønnet",1,0)</f>
        <v>0</v>
      </c>
      <c r="AP1127">
        <f>SUM($AO$4:AO1127)*AO1127</f>
        <v>0</v>
      </c>
      <c r="AQ1127">
        <f t="shared" si="383"/>
        <v>1</v>
      </c>
      <c r="AR1127" t="str">
        <f t="shared" si="383"/>
        <v/>
      </c>
      <c r="AS1127" t="e">
        <f t="shared" si="377"/>
        <v>#VALUE!</v>
      </c>
      <c r="AT1127" s="45" t="e">
        <f t="shared" si="384"/>
        <v>#VALUE!</v>
      </c>
      <c r="AU1127">
        <f>VLOOKUP(AQ1127,Home!$C$8:$J$207,8,FALSE)</f>
        <v>0</v>
      </c>
    </row>
    <row r="1128" spans="1:47" x14ac:dyDescent="0.25">
      <c r="A1128" s="6">
        <f t="shared" si="369"/>
        <v>0</v>
      </c>
      <c r="B1128" s="6">
        <f t="shared" si="378"/>
        <v>0</v>
      </c>
      <c r="C1128" s="6" t="str">
        <f t="shared" si="370"/>
        <v/>
      </c>
      <c r="D1128" s="7">
        <f t="shared" si="371"/>
        <v>0</v>
      </c>
      <c r="E1128" s="7">
        <f t="shared" si="379"/>
        <v>0</v>
      </c>
      <c r="F1128" s="7" t="str">
        <f t="shared" si="372"/>
        <v/>
      </c>
      <c r="G1128" s="6">
        <f t="shared" si="373"/>
        <v>0</v>
      </c>
      <c r="H1128" s="6">
        <f t="shared" si="380"/>
        <v>0</v>
      </c>
      <c r="I1128" s="6" t="str">
        <f t="shared" si="381"/>
        <v/>
      </c>
      <c r="J1128" s="11">
        <v>1125</v>
      </c>
      <c r="K1128" s="11">
        <f>IF(IFERROR(VLOOKUP(J1128,Home!$A$8:$B$1048576,1,FALSE),0)=0,0,1)</f>
        <v>0</v>
      </c>
      <c r="L1128" s="129" t="e">
        <f>IF(VLOOKUP(O1128,Home!$C$8:$R$207,6,FALSE)="","",VLOOKUP(O1128,Home!$C$8:$R$207,6,FALSE))</f>
        <v>#N/A</v>
      </c>
      <c r="M1128" s="129" t="e">
        <f t="shared" si="366"/>
        <v>#N/A</v>
      </c>
      <c r="N1128" s="11">
        <f>SUM($K$4:K1128)</f>
        <v>200</v>
      </c>
      <c r="O1128" s="11" t="str">
        <f>IF(P1128="","",IF(IFERROR(VLOOKUP(N1128,Home!$C$8:$R$1048576,1,FALSE),"")=0,"",IFERROR(VLOOKUP(N1128,Home!$C$8:$R$1048576,1,FALSE),"")))</f>
        <v/>
      </c>
      <c r="P1128" s="11" t="str">
        <f>IF(IFERROR(VLOOKUP(W1128,Home!$C$8:$R$1048576,3,FALSE),"")=0,"",IFERROR(VLOOKUP(W1128,Home!$C$8:$R$1048576,3,FALSE),""))</f>
        <v/>
      </c>
      <c r="Q1128" s="11" t="str">
        <f t="shared" si="365"/>
        <v/>
      </c>
      <c r="R1128" s="130" t="e">
        <f>VLOOKUP(Q1128,'Baggrund til lister'!$G$4:$H$15,2,FALSE)</f>
        <v>#N/A</v>
      </c>
      <c r="S1128" s="11" t="str">
        <f t="shared" si="367"/>
        <v/>
      </c>
      <c r="T1128" s="11" t="str">
        <f>IF(IFERROR(VLOOKUP(N1128,Home!$C$8:$R$1048576,11,FALSE),"")=0,"",IFERROR(VLOOKUP(N1128,Home!$C$8:$R$1048576,11,FALSE),""))</f>
        <v/>
      </c>
      <c r="U1128" s="11" t="str">
        <f>IF(IFERROR(VLOOKUP(O1128,Home!$C$8:$R$1048576,12,FALSE),"")=0,"",IFERROR(VLOOKUP(O1128,Home!$C$8:$R$1048576,12,FALSE),""))</f>
        <v/>
      </c>
      <c r="V1128" s="11" t="str">
        <f>IF(IFERROR(VLOOKUP(O1128,Home!$C$8:$R$1048576,8,FALSE),"")=0,"",IFERROR(VLOOKUP(O1128,Home!$C$8:$R$1048576,8,FALSE),""))</f>
        <v/>
      </c>
      <c r="W1128" s="11" t="str">
        <f>IF(OR(VLOOKUP(N1128,Home!$C$7:$I$207,6,FALSE)="",VLOOKUP(N1128,Home!$C$7:$I$207,7,FALSE)=""),"FEJL",SUM(Baggrundsark!$K$4:K1128))</f>
        <v>FEJL</v>
      </c>
      <c r="Y1128">
        <v>1125</v>
      </c>
      <c r="Z1128" s="1"/>
      <c r="AC1128" s="44"/>
      <c r="AD1128">
        <f t="shared" si="374"/>
        <v>0</v>
      </c>
      <c r="AE1128">
        <f>SUM($AD$4:AD1128)</f>
        <v>1</v>
      </c>
      <c r="AF1128" s="103" t="str">
        <f>IFERROR(VLOOKUP(AN1128,Home!$C$8:$E$207,3,FALSE),"")</f>
        <v/>
      </c>
      <c r="AG1128" s="103" t="str">
        <f>IFERROR(VLOOKUP(AN1128,Home!$C$8:$E$207,2,FALSE),"")</f>
        <v/>
      </c>
      <c r="AH1128" s="104" t="str">
        <f>IF(VLOOKUP(AE1128,Home!$C$8:$I$207,6,FALSE)="","",VLOOKUP(AE1128,Home!$C$8:$I$207,6,FALSE))</f>
        <v/>
      </c>
      <c r="AI1128" s="104" t="e">
        <f t="shared" si="382"/>
        <v>#VALUE!</v>
      </c>
      <c r="AJ1128" s="105" t="e">
        <f t="shared" si="375"/>
        <v>#VALUE!</v>
      </c>
      <c r="AK1128" s="103" t="e">
        <f t="shared" si="368"/>
        <v>#VALUE!</v>
      </c>
      <c r="AL1128" s="103" t="e">
        <f t="shared" si="376"/>
        <v>#VALUE!</v>
      </c>
      <c r="AN1128" t="str">
        <f>IF(OR(VLOOKUP(AE1128,Home!$C$8:$I$207,6,FALSE)="",VLOOKUP(AE1128,Home!$C$8:$I$207,7,FALSE)=""),"FEJL",Baggrundsark!AE1128)</f>
        <v>FEJL</v>
      </c>
      <c r="AO1128">
        <f>IF(VLOOKUP(AE1128,Home!$C$8:$N$207,12,FALSE)="Timelønnet",1,0)</f>
        <v>0</v>
      </c>
      <c r="AP1128">
        <f>SUM($AO$4:AO1128)*AO1128</f>
        <v>0</v>
      </c>
      <c r="AQ1128">
        <f t="shared" si="383"/>
        <v>1</v>
      </c>
      <c r="AR1128" t="str">
        <f t="shared" si="383"/>
        <v/>
      </c>
      <c r="AS1128" t="e">
        <f t="shared" si="377"/>
        <v>#VALUE!</v>
      </c>
      <c r="AT1128" s="45" t="e">
        <f t="shared" si="384"/>
        <v>#VALUE!</v>
      </c>
      <c r="AU1128">
        <f>VLOOKUP(AQ1128,Home!$C$8:$J$207,8,FALSE)</f>
        <v>0</v>
      </c>
    </row>
    <row r="1129" spans="1:47" x14ac:dyDescent="0.25">
      <c r="A1129" s="6">
        <f t="shared" si="369"/>
        <v>0</v>
      </c>
      <c r="B1129" s="6">
        <f t="shared" si="378"/>
        <v>0</v>
      </c>
      <c r="C1129" s="6" t="str">
        <f t="shared" si="370"/>
        <v/>
      </c>
      <c r="D1129" s="7">
        <f t="shared" si="371"/>
        <v>0</v>
      </c>
      <c r="E1129" s="7">
        <f t="shared" si="379"/>
        <v>0</v>
      </c>
      <c r="F1129" s="7" t="str">
        <f t="shared" si="372"/>
        <v/>
      </c>
      <c r="G1129" s="6">
        <f t="shared" si="373"/>
        <v>0</v>
      </c>
      <c r="H1129" s="6">
        <f t="shared" si="380"/>
        <v>0</v>
      </c>
      <c r="I1129" s="6" t="str">
        <f t="shared" si="381"/>
        <v/>
      </c>
      <c r="J1129" s="11">
        <v>1126</v>
      </c>
      <c r="K1129" s="11">
        <f>IF(IFERROR(VLOOKUP(J1129,Home!$A$8:$B$1048576,1,FALSE),0)=0,0,1)</f>
        <v>0</v>
      </c>
      <c r="L1129" s="129" t="e">
        <f>IF(VLOOKUP(O1129,Home!$C$8:$R$207,6,FALSE)="","",VLOOKUP(O1129,Home!$C$8:$R$207,6,FALSE))</f>
        <v>#N/A</v>
      </c>
      <c r="M1129" s="129" t="e">
        <f t="shared" si="366"/>
        <v>#N/A</v>
      </c>
      <c r="N1129" s="11">
        <f>SUM($K$4:K1129)</f>
        <v>200</v>
      </c>
      <c r="O1129" s="11" t="str">
        <f>IF(P1129="","",IF(IFERROR(VLOOKUP(N1129,Home!$C$8:$R$1048576,1,FALSE),"")=0,"",IFERROR(VLOOKUP(N1129,Home!$C$8:$R$1048576,1,FALSE),"")))</f>
        <v/>
      </c>
      <c r="P1129" s="11" t="str">
        <f>IF(IFERROR(VLOOKUP(W1129,Home!$C$8:$R$1048576,3,FALSE),"")=0,"",IFERROR(VLOOKUP(W1129,Home!$C$8:$R$1048576,3,FALSE),""))</f>
        <v/>
      </c>
      <c r="Q1129" s="11" t="str">
        <f t="shared" si="365"/>
        <v/>
      </c>
      <c r="R1129" s="130" t="e">
        <f>VLOOKUP(Q1129,'Baggrund til lister'!$G$4:$H$15,2,FALSE)</f>
        <v>#N/A</v>
      </c>
      <c r="S1129" s="11" t="str">
        <f t="shared" si="367"/>
        <v/>
      </c>
      <c r="T1129" s="11" t="str">
        <f>IF(IFERROR(VLOOKUP(N1129,Home!$C$8:$R$1048576,11,FALSE),"")=0,"",IFERROR(VLOOKUP(N1129,Home!$C$8:$R$1048576,11,FALSE),""))</f>
        <v/>
      </c>
      <c r="U1129" s="11" t="str">
        <f>IF(IFERROR(VLOOKUP(O1129,Home!$C$8:$R$1048576,12,FALSE),"")=0,"",IFERROR(VLOOKUP(O1129,Home!$C$8:$R$1048576,12,FALSE),""))</f>
        <v/>
      </c>
      <c r="V1129" s="11" t="str">
        <f>IF(IFERROR(VLOOKUP(O1129,Home!$C$8:$R$1048576,8,FALSE),"")=0,"",IFERROR(VLOOKUP(O1129,Home!$C$8:$R$1048576,8,FALSE),""))</f>
        <v/>
      </c>
      <c r="W1129" s="11" t="str">
        <f>IF(OR(VLOOKUP(N1129,Home!$C$7:$I$207,6,FALSE)="",VLOOKUP(N1129,Home!$C$7:$I$207,7,FALSE)=""),"FEJL",SUM(Baggrundsark!$K$4:K1129))</f>
        <v>FEJL</v>
      </c>
      <c r="Y1129">
        <v>1126</v>
      </c>
      <c r="Z1129" s="1"/>
      <c r="AC1129" s="44"/>
      <c r="AD1129">
        <f t="shared" si="374"/>
        <v>0</v>
      </c>
      <c r="AE1129">
        <f>SUM($AD$4:AD1129)</f>
        <v>1</v>
      </c>
      <c r="AF1129" s="103" t="str">
        <f>IFERROR(VLOOKUP(AN1129,Home!$C$8:$E$207,3,FALSE),"")</f>
        <v/>
      </c>
      <c r="AG1129" s="103" t="str">
        <f>IFERROR(VLOOKUP(AN1129,Home!$C$8:$E$207,2,FALSE),"")</f>
        <v/>
      </c>
      <c r="AH1129" s="104" t="str">
        <f>IF(VLOOKUP(AE1129,Home!$C$8:$I$207,6,FALSE)="","",VLOOKUP(AE1129,Home!$C$8:$I$207,6,FALSE))</f>
        <v/>
      </c>
      <c r="AI1129" s="104" t="e">
        <f t="shared" si="382"/>
        <v>#VALUE!</v>
      </c>
      <c r="AJ1129" s="105" t="e">
        <f t="shared" si="375"/>
        <v>#VALUE!</v>
      </c>
      <c r="AK1129" s="103" t="e">
        <f t="shared" si="368"/>
        <v>#VALUE!</v>
      </c>
      <c r="AL1129" s="103" t="e">
        <f t="shared" si="376"/>
        <v>#VALUE!</v>
      </c>
      <c r="AN1129" t="str">
        <f>IF(OR(VLOOKUP(AE1129,Home!$C$8:$I$207,6,FALSE)="",VLOOKUP(AE1129,Home!$C$8:$I$207,7,FALSE)=""),"FEJL",Baggrundsark!AE1129)</f>
        <v>FEJL</v>
      </c>
      <c r="AO1129">
        <f>IF(VLOOKUP(AE1129,Home!$C$8:$N$207,12,FALSE)="Timelønnet",1,0)</f>
        <v>0</v>
      </c>
      <c r="AP1129">
        <f>SUM($AO$4:AO1129)*AO1129</f>
        <v>0</v>
      </c>
      <c r="AQ1129">
        <f t="shared" si="383"/>
        <v>1</v>
      </c>
      <c r="AR1129" t="str">
        <f t="shared" si="383"/>
        <v/>
      </c>
      <c r="AS1129" t="e">
        <f t="shared" si="377"/>
        <v>#VALUE!</v>
      </c>
      <c r="AT1129" s="45" t="e">
        <f t="shared" si="384"/>
        <v>#VALUE!</v>
      </c>
      <c r="AU1129">
        <f>VLOOKUP(AQ1129,Home!$C$8:$J$207,8,FALSE)</f>
        <v>0</v>
      </c>
    </row>
    <row r="1130" spans="1:47" x14ac:dyDescent="0.25">
      <c r="A1130" s="6">
        <f t="shared" si="369"/>
        <v>0</v>
      </c>
      <c r="B1130" s="6">
        <f t="shared" si="378"/>
        <v>0</v>
      </c>
      <c r="C1130" s="6" t="str">
        <f t="shared" si="370"/>
        <v/>
      </c>
      <c r="D1130" s="7">
        <f t="shared" si="371"/>
        <v>0</v>
      </c>
      <c r="E1130" s="7">
        <f t="shared" si="379"/>
        <v>0</v>
      </c>
      <c r="F1130" s="7" t="str">
        <f t="shared" si="372"/>
        <v/>
      </c>
      <c r="G1130" s="6">
        <f t="shared" si="373"/>
        <v>0</v>
      </c>
      <c r="H1130" s="6">
        <f t="shared" si="380"/>
        <v>0</v>
      </c>
      <c r="I1130" s="6" t="str">
        <f t="shared" si="381"/>
        <v/>
      </c>
      <c r="J1130" s="11">
        <v>1127</v>
      </c>
      <c r="K1130" s="11">
        <f>IF(IFERROR(VLOOKUP(J1130,Home!$A$8:$B$1048576,1,FALSE),0)=0,0,1)</f>
        <v>0</v>
      </c>
      <c r="L1130" s="129" t="e">
        <f>IF(VLOOKUP(O1130,Home!$C$8:$R$207,6,FALSE)="","",VLOOKUP(O1130,Home!$C$8:$R$207,6,FALSE))</f>
        <v>#N/A</v>
      </c>
      <c r="M1130" s="129" t="e">
        <f t="shared" si="366"/>
        <v>#N/A</v>
      </c>
      <c r="N1130" s="11">
        <f>SUM($K$4:K1130)</f>
        <v>200</v>
      </c>
      <c r="O1130" s="11" t="str">
        <f>IF(P1130="","",IF(IFERROR(VLOOKUP(N1130,Home!$C$8:$R$1048576,1,FALSE),"")=0,"",IFERROR(VLOOKUP(N1130,Home!$C$8:$R$1048576,1,FALSE),"")))</f>
        <v/>
      </c>
      <c r="P1130" s="11" t="str">
        <f>IF(IFERROR(VLOOKUP(W1130,Home!$C$8:$R$1048576,3,FALSE),"")=0,"",IFERROR(VLOOKUP(W1130,Home!$C$8:$R$1048576,3,FALSE),""))</f>
        <v/>
      </c>
      <c r="Q1130" s="11" t="str">
        <f t="shared" si="365"/>
        <v/>
      </c>
      <c r="R1130" s="130" t="e">
        <f>VLOOKUP(Q1130,'Baggrund til lister'!$G$4:$H$15,2,FALSE)</f>
        <v>#N/A</v>
      </c>
      <c r="S1130" s="11" t="str">
        <f t="shared" si="367"/>
        <v/>
      </c>
      <c r="T1130" s="11" t="str">
        <f>IF(IFERROR(VLOOKUP(N1130,Home!$C$8:$R$1048576,11,FALSE),"")=0,"",IFERROR(VLOOKUP(N1130,Home!$C$8:$R$1048576,11,FALSE),""))</f>
        <v/>
      </c>
      <c r="U1130" s="11" t="str">
        <f>IF(IFERROR(VLOOKUP(O1130,Home!$C$8:$R$1048576,12,FALSE),"")=0,"",IFERROR(VLOOKUP(O1130,Home!$C$8:$R$1048576,12,FALSE),""))</f>
        <v/>
      </c>
      <c r="V1130" s="11" t="str">
        <f>IF(IFERROR(VLOOKUP(O1130,Home!$C$8:$R$1048576,8,FALSE),"")=0,"",IFERROR(VLOOKUP(O1130,Home!$C$8:$R$1048576,8,FALSE),""))</f>
        <v/>
      </c>
      <c r="W1130" s="11" t="str">
        <f>IF(OR(VLOOKUP(N1130,Home!$C$7:$I$207,6,FALSE)="",VLOOKUP(N1130,Home!$C$7:$I$207,7,FALSE)=""),"FEJL",SUM(Baggrundsark!$K$4:K1130))</f>
        <v>FEJL</v>
      </c>
      <c r="Y1130">
        <v>1127</v>
      </c>
      <c r="Z1130" s="1"/>
      <c r="AC1130" s="44"/>
      <c r="AD1130">
        <f t="shared" si="374"/>
        <v>0</v>
      </c>
      <c r="AE1130">
        <f>SUM($AD$4:AD1130)</f>
        <v>1</v>
      </c>
      <c r="AF1130" s="103" t="str">
        <f>IFERROR(VLOOKUP(AN1130,Home!$C$8:$E$207,3,FALSE),"")</f>
        <v/>
      </c>
      <c r="AG1130" s="103" t="str">
        <f>IFERROR(VLOOKUP(AN1130,Home!$C$8:$E$207,2,FALSE),"")</f>
        <v/>
      </c>
      <c r="AH1130" s="104" t="str">
        <f>IF(VLOOKUP(AE1130,Home!$C$8:$I$207,6,FALSE)="","",VLOOKUP(AE1130,Home!$C$8:$I$207,6,FALSE))</f>
        <v/>
      </c>
      <c r="AI1130" s="104" t="e">
        <f t="shared" si="382"/>
        <v>#VALUE!</v>
      </c>
      <c r="AJ1130" s="105" t="e">
        <f t="shared" si="375"/>
        <v>#VALUE!</v>
      </c>
      <c r="AK1130" s="103" t="e">
        <f t="shared" si="368"/>
        <v>#VALUE!</v>
      </c>
      <c r="AL1130" s="103" t="e">
        <f t="shared" si="376"/>
        <v>#VALUE!</v>
      </c>
      <c r="AN1130" t="str">
        <f>IF(OR(VLOOKUP(AE1130,Home!$C$8:$I$207,6,FALSE)="",VLOOKUP(AE1130,Home!$C$8:$I$207,7,FALSE)=""),"FEJL",Baggrundsark!AE1130)</f>
        <v>FEJL</v>
      </c>
      <c r="AO1130">
        <f>IF(VLOOKUP(AE1130,Home!$C$8:$N$207,12,FALSE)="Timelønnet",1,0)</f>
        <v>0</v>
      </c>
      <c r="AP1130">
        <f>SUM($AO$4:AO1130)*AO1130</f>
        <v>0</v>
      </c>
      <c r="AQ1130">
        <f t="shared" si="383"/>
        <v>1</v>
      </c>
      <c r="AR1130" t="str">
        <f t="shared" si="383"/>
        <v/>
      </c>
      <c r="AS1130" t="e">
        <f t="shared" si="377"/>
        <v>#VALUE!</v>
      </c>
      <c r="AT1130" s="45" t="e">
        <f t="shared" si="384"/>
        <v>#VALUE!</v>
      </c>
      <c r="AU1130">
        <f>VLOOKUP(AQ1130,Home!$C$8:$J$207,8,FALSE)</f>
        <v>0</v>
      </c>
    </row>
    <row r="1131" spans="1:47" x14ac:dyDescent="0.25">
      <c r="A1131" s="6">
        <f t="shared" si="369"/>
        <v>0</v>
      </c>
      <c r="B1131" s="6">
        <f t="shared" si="378"/>
        <v>0</v>
      </c>
      <c r="C1131" s="6" t="str">
        <f t="shared" si="370"/>
        <v/>
      </c>
      <c r="D1131" s="7">
        <f t="shared" si="371"/>
        <v>0</v>
      </c>
      <c r="E1131" s="7">
        <f t="shared" si="379"/>
        <v>0</v>
      </c>
      <c r="F1131" s="7" t="str">
        <f t="shared" si="372"/>
        <v/>
      </c>
      <c r="G1131" s="6">
        <f t="shared" si="373"/>
        <v>0</v>
      </c>
      <c r="H1131" s="6">
        <f t="shared" si="380"/>
        <v>0</v>
      </c>
      <c r="I1131" s="6" t="str">
        <f t="shared" si="381"/>
        <v/>
      </c>
      <c r="J1131" s="11">
        <v>1128</v>
      </c>
      <c r="K1131" s="11">
        <f>IF(IFERROR(VLOOKUP(J1131,Home!$A$8:$B$1048576,1,FALSE),0)=0,0,1)</f>
        <v>0</v>
      </c>
      <c r="L1131" s="129" t="e">
        <f>IF(VLOOKUP(O1131,Home!$C$8:$R$207,6,FALSE)="","",VLOOKUP(O1131,Home!$C$8:$R$207,6,FALSE))</f>
        <v>#N/A</v>
      </c>
      <c r="M1131" s="129" t="e">
        <f t="shared" si="366"/>
        <v>#N/A</v>
      </c>
      <c r="N1131" s="11">
        <f>SUM($K$4:K1131)</f>
        <v>200</v>
      </c>
      <c r="O1131" s="11" t="str">
        <f>IF(P1131="","",IF(IFERROR(VLOOKUP(N1131,Home!$C$8:$R$1048576,1,FALSE),"")=0,"",IFERROR(VLOOKUP(N1131,Home!$C$8:$R$1048576,1,FALSE),"")))</f>
        <v/>
      </c>
      <c r="P1131" s="11" t="str">
        <f>IF(IFERROR(VLOOKUP(W1131,Home!$C$8:$R$1048576,3,FALSE),"")=0,"",IFERROR(VLOOKUP(W1131,Home!$C$8:$R$1048576,3,FALSE),""))</f>
        <v/>
      </c>
      <c r="Q1131" s="11" t="str">
        <f t="shared" si="365"/>
        <v/>
      </c>
      <c r="R1131" s="130" t="e">
        <f>VLOOKUP(Q1131,'Baggrund til lister'!$G$4:$H$15,2,FALSE)</f>
        <v>#N/A</v>
      </c>
      <c r="S1131" s="11" t="str">
        <f t="shared" si="367"/>
        <v/>
      </c>
      <c r="T1131" s="11" t="str">
        <f>IF(IFERROR(VLOOKUP(N1131,Home!$C$8:$R$1048576,11,FALSE),"")=0,"",IFERROR(VLOOKUP(N1131,Home!$C$8:$R$1048576,11,FALSE),""))</f>
        <v/>
      </c>
      <c r="U1131" s="11" t="str">
        <f>IF(IFERROR(VLOOKUP(O1131,Home!$C$8:$R$1048576,12,FALSE),"")=0,"",IFERROR(VLOOKUP(O1131,Home!$C$8:$R$1048576,12,FALSE),""))</f>
        <v/>
      </c>
      <c r="V1131" s="11" t="str">
        <f>IF(IFERROR(VLOOKUP(O1131,Home!$C$8:$R$1048576,8,FALSE),"")=0,"",IFERROR(VLOOKUP(O1131,Home!$C$8:$R$1048576,8,FALSE),""))</f>
        <v/>
      </c>
      <c r="W1131" s="11" t="str">
        <f>IF(OR(VLOOKUP(N1131,Home!$C$7:$I$207,6,FALSE)="",VLOOKUP(N1131,Home!$C$7:$I$207,7,FALSE)=""),"FEJL",SUM(Baggrundsark!$K$4:K1131))</f>
        <v>FEJL</v>
      </c>
      <c r="Y1131">
        <v>1128</v>
      </c>
      <c r="Z1131" s="1"/>
      <c r="AC1131" s="44"/>
      <c r="AD1131">
        <f t="shared" si="374"/>
        <v>0</v>
      </c>
      <c r="AE1131">
        <f>SUM($AD$4:AD1131)</f>
        <v>1</v>
      </c>
      <c r="AF1131" s="103" t="str">
        <f>IFERROR(VLOOKUP(AN1131,Home!$C$8:$E$207,3,FALSE),"")</f>
        <v/>
      </c>
      <c r="AG1131" s="103" t="str">
        <f>IFERROR(VLOOKUP(AN1131,Home!$C$8:$E$207,2,FALSE),"")</f>
        <v/>
      </c>
      <c r="AH1131" s="104" t="str">
        <f>IF(VLOOKUP(AE1131,Home!$C$8:$I$207,6,FALSE)="","",VLOOKUP(AE1131,Home!$C$8:$I$207,6,FALSE))</f>
        <v/>
      </c>
      <c r="AI1131" s="104" t="e">
        <f t="shared" si="382"/>
        <v>#VALUE!</v>
      </c>
      <c r="AJ1131" s="105" t="e">
        <f t="shared" si="375"/>
        <v>#VALUE!</v>
      </c>
      <c r="AK1131" s="103" t="e">
        <f t="shared" si="368"/>
        <v>#VALUE!</v>
      </c>
      <c r="AL1131" s="103" t="e">
        <f t="shared" si="376"/>
        <v>#VALUE!</v>
      </c>
      <c r="AN1131" t="str">
        <f>IF(OR(VLOOKUP(AE1131,Home!$C$8:$I$207,6,FALSE)="",VLOOKUP(AE1131,Home!$C$8:$I$207,7,FALSE)=""),"FEJL",Baggrundsark!AE1131)</f>
        <v>FEJL</v>
      </c>
      <c r="AO1131">
        <f>IF(VLOOKUP(AE1131,Home!$C$8:$N$207,12,FALSE)="Timelønnet",1,0)</f>
        <v>0</v>
      </c>
      <c r="AP1131">
        <f>SUM($AO$4:AO1131)*AO1131</f>
        <v>0</v>
      </c>
      <c r="AQ1131">
        <f t="shared" si="383"/>
        <v>1</v>
      </c>
      <c r="AR1131" t="str">
        <f t="shared" si="383"/>
        <v/>
      </c>
      <c r="AS1131" t="e">
        <f t="shared" si="377"/>
        <v>#VALUE!</v>
      </c>
      <c r="AT1131" s="45" t="e">
        <f t="shared" si="384"/>
        <v>#VALUE!</v>
      </c>
      <c r="AU1131">
        <f>VLOOKUP(AQ1131,Home!$C$8:$J$207,8,FALSE)</f>
        <v>0</v>
      </c>
    </row>
    <row r="1132" spans="1:47" x14ac:dyDescent="0.25">
      <c r="A1132" s="6">
        <f t="shared" si="369"/>
        <v>0</v>
      </c>
      <c r="B1132" s="6">
        <f t="shared" si="378"/>
        <v>0</v>
      </c>
      <c r="C1132" s="6" t="str">
        <f t="shared" si="370"/>
        <v/>
      </c>
      <c r="D1132" s="7">
        <f t="shared" si="371"/>
        <v>0</v>
      </c>
      <c r="E1132" s="7">
        <f t="shared" si="379"/>
        <v>0</v>
      </c>
      <c r="F1132" s="7" t="str">
        <f t="shared" si="372"/>
        <v/>
      </c>
      <c r="G1132" s="6">
        <f t="shared" si="373"/>
        <v>0</v>
      </c>
      <c r="H1132" s="6">
        <f t="shared" si="380"/>
        <v>0</v>
      </c>
      <c r="I1132" s="6" t="str">
        <f t="shared" si="381"/>
        <v/>
      </c>
      <c r="J1132" s="11">
        <v>1129</v>
      </c>
      <c r="K1132" s="11">
        <f>IF(IFERROR(VLOOKUP(J1132,Home!$A$8:$B$1048576,1,FALSE),0)=0,0,1)</f>
        <v>0</v>
      </c>
      <c r="L1132" s="129" t="e">
        <f>IF(VLOOKUP(O1132,Home!$C$8:$R$207,6,FALSE)="","",VLOOKUP(O1132,Home!$C$8:$R$207,6,FALSE))</f>
        <v>#N/A</v>
      </c>
      <c r="M1132" s="129" t="e">
        <f t="shared" si="366"/>
        <v>#N/A</v>
      </c>
      <c r="N1132" s="11">
        <f>SUM($K$4:K1132)</f>
        <v>200</v>
      </c>
      <c r="O1132" s="11" t="str">
        <f>IF(P1132="","",IF(IFERROR(VLOOKUP(N1132,Home!$C$8:$R$1048576,1,FALSE),"")=0,"",IFERROR(VLOOKUP(N1132,Home!$C$8:$R$1048576,1,FALSE),"")))</f>
        <v/>
      </c>
      <c r="P1132" s="11" t="str">
        <f>IF(IFERROR(VLOOKUP(W1132,Home!$C$8:$R$1048576,3,FALSE),"")=0,"",IFERROR(VLOOKUP(W1132,Home!$C$8:$R$1048576,3,FALSE),""))</f>
        <v/>
      </c>
      <c r="Q1132" s="11" t="str">
        <f t="shared" si="365"/>
        <v/>
      </c>
      <c r="R1132" s="130" t="e">
        <f>VLOOKUP(Q1132,'Baggrund til lister'!$G$4:$H$15,2,FALSE)</f>
        <v>#N/A</v>
      </c>
      <c r="S1132" s="11" t="str">
        <f t="shared" si="367"/>
        <v/>
      </c>
      <c r="T1132" s="11" t="str">
        <f>IF(IFERROR(VLOOKUP(N1132,Home!$C$8:$R$1048576,11,FALSE),"")=0,"",IFERROR(VLOOKUP(N1132,Home!$C$8:$R$1048576,11,FALSE),""))</f>
        <v/>
      </c>
      <c r="U1132" s="11" t="str">
        <f>IF(IFERROR(VLOOKUP(O1132,Home!$C$8:$R$1048576,12,FALSE),"")=0,"",IFERROR(VLOOKUP(O1132,Home!$C$8:$R$1048576,12,FALSE),""))</f>
        <v/>
      </c>
      <c r="V1132" s="11" t="str">
        <f>IF(IFERROR(VLOOKUP(O1132,Home!$C$8:$R$1048576,8,FALSE),"")=0,"",IFERROR(VLOOKUP(O1132,Home!$C$8:$R$1048576,8,FALSE),""))</f>
        <v/>
      </c>
      <c r="W1132" s="11" t="str">
        <f>IF(OR(VLOOKUP(N1132,Home!$C$7:$I$207,6,FALSE)="",VLOOKUP(N1132,Home!$C$7:$I$207,7,FALSE)=""),"FEJL",SUM(Baggrundsark!$K$4:K1132))</f>
        <v>FEJL</v>
      </c>
      <c r="Y1132">
        <v>1129</v>
      </c>
      <c r="Z1132" s="1"/>
      <c r="AC1132" s="44"/>
      <c r="AD1132">
        <f t="shared" si="374"/>
        <v>0</v>
      </c>
      <c r="AE1132">
        <f>SUM($AD$4:AD1132)</f>
        <v>1</v>
      </c>
      <c r="AF1132" s="103" t="str">
        <f>IFERROR(VLOOKUP(AN1132,Home!$C$8:$E$207,3,FALSE),"")</f>
        <v/>
      </c>
      <c r="AG1132" s="103" t="str">
        <f>IFERROR(VLOOKUP(AN1132,Home!$C$8:$E$207,2,FALSE),"")</f>
        <v/>
      </c>
      <c r="AH1132" s="104" t="str">
        <f>IF(VLOOKUP(AE1132,Home!$C$8:$I$207,6,FALSE)="","",VLOOKUP(AE1132,Home!$C$8:$I$207,6,FALSE))</f>
        <v/>
      </c>
      <c r="AI1132" s="104" t="e">
        <f t="shared" si="382"/>
        <v>#VALUE!</v>
      </c>
      <c r="AJ1132" s="105" t="e">
        <f t="shared" si="375"/>
        <v>#VALUE!</v>
      </c>
      <c r="AK1132" s="103" t="e">
        <f t="shared" si="368"/>
        <v>#VALUE!</v>
      </c>
      <c r="AL1132" s="103" t="e">
        <f t="shared" si="376"/>
        <v>#VALUE!</v>
      </c>
      <c r="AN1132" t="str">
        <f>IF(OR(VLOOKUP(AE1132,Home!$C$8:$I$207,6,FALSE)="",VLOOKUP(AE1132,Home!$C$8:$I$207,7,FALSE)=""),"FEJL",Baggrundsark!AE1132)</f>
        <v>FEJL</v>
      </c>
      <c r="AO1132">
        <f>IF(VLOOKUP(AE1132,Home!$C$8:$N$207,12,FALSE)="Timelønnet",1,0)</f>
        <v>0</v>
      </c>
      <c r="AP1132">
        <f>SUM($AO$4:AO1132)*AO1132</f>
        <v>0</v>
      </c>
      <c r="AQ1132">
        <f t="shared" si="383"/>
        <v>1</v>
      </c>
      <c r="AR1132" t="str">
        <f t="shared" si="383"/>
        <v/>
      </c>
      <c r="AS1132" t="e">
        <f t="shared" si="377"/>
        <v>#VALUE!</v>
      </c>
      <c r="AT1132" s="45" t="e">
        <f t="shared" si="384"/>
        <v>#VALUE!</v>
      </c>
      <c r="AU1132">
        <f>VLOOKUP(AQ1132,Home!$C$8:$J$207,8,FALSE)</f>
        <v>0</v>
      </c>
    </row>
    <row r="1133" spans="1:47" x14ac:dyDescent="0.25">
      <c r="A1133" s="6">
        <f t="shared" si="369"/>
        <v>0</v>
      </c>
      <c r="B1133" s="6">
        <f t="shared" si="378"/>
        <v>0</v>
      </c>
      <c r="C1133" s="6" t="str">
        <f t="shared" si="370"/>
        <v/>
      </c>
      <c r="D1133" s="7">
        <f t="shared" si="371"/>
        <v>0</v>
      </c>
      <c r="E1133" s="7">
        <f t="shared" si="379"/>
        <v>0</v>
      </c>
      <c r="F1133" s="7" t="str">
        <f t="shared" si="372"/>
        <v/>
      </c>
      <c r="G1133" s="6">
        <f t="shared" si="373"/>
        <v>0</v>
      </c>
      <c r="H1133" s="6">
        <f t="shared" si="380"/>
        <v>0</v>
      </c>
      <c r="I1133" s="6" t="str">
        <f t="shared" si="381"/>
        <v/>
      </c>
      <c r="J1133" s="11">
        <v>1130</v>
      </c>
      <c r="K1133" s="11">
        <f>IF(IFERROR(VLOOKUP(J1133,Home!$A$8:$B$1048576,1,FALSE),0)=0,0,1)</f>
        <v>0</v>
      </c>
      <c r="L1133" s="129" t="e">
        <f>IF(VLOOKUP(O1133,Home!$C$8:$R$207,6,FALSE)="","",VLOOKUP(O1133,Home!$C$8:$R$207,6,FALSE))</f>
        <v>#N/A</v>
      </c>
      <c r="M1133" s="129" t="e">
        <f t="shared" si="366"/>
        <v>#N/A</v>
      </c>
      <c r="N1133" s="11">
        <f>SUM($K$4:K1133)</f>
        <v>200</v>
      </c>
      <c r="O1133" s="11" t="str">
        <f>IF(P1133="","",IF(IFERROR(VLOOKUP(N1133,Home!$C$8:$R$1048576,1,FALSE),"")=0,"",IFERROR(VLOOKUP(N1133,Home!$C$8:$R$1048576,1,FALSE),"")))</f>
        <v/>
      </c>
      <c r="P1133" s="11" t="str">
        <f>IF(IFERROR(VLOOKUP(W1133,Home!$C$8:$R$1048576,3,FALSE),"")=0,"",IFERROR(VLOOKUP(W1133,Home!$C$8:$R$1048576,3,FALSE),""))</f>
        <v/>
      </c>
      <c r="Q1133" s="11" t="str">
        <f t="shared" si="365"/>
        <v/>
      </c>
      <c r="R1133" s="130" t="e">
        <f>VLOOKUP(Q1133,'Baggrund til lister'!$G$4:$H$15,2,FALSE)</f>
        <v>#N/A</v>
      </c>
      <c r="S1133" s="11" t="str">
        <f t="shared" si="367"/>
        <v/>
      </c>
      <c r="T1133" s="11" t="str">
        <f>IF(IFERROR(VLOOKUP(N1133,Home!$C$8:$R$1048576,11,FALSE),"")=0,"",IFERROR(VLOOKUP(N1133,Home!$C$8:$R$1048576,11,FALSE),""))</f>
        <v/>
      </c>
      <c r="U1133" s="11" t="str">
        <f>IF(IFERROR(VLOOKUP(O1133,Home!$C$8:$R$1048576,12,FALSE),"")=0,"",IFERROR(VLOOKUP(O1133,Home!$C$8:$R$1048576,12,FALSE),""))</f>
        <v/>
      </c>
      <c r="V1133" s="11" t="str">
        <f>IF(IFERROR(VLOOKUP(O1133,Home!$C$8:$R$1048576,8,FALSE),"")=0,"",IFERROR(VLOOKUP(O1133,Home!$C$8:$R$1048576,8,FALSE),""))</f>
        <v/>
      </c>
      <c r="W1133" s="11" t="str">
        <f>IF(OR(VLOOKUP(N1133,Home!$C$7:$I$207,6,FALSE)="",VLOOKUP(N1133,Home!$C$7:$I$207,7,FALSE)=""),"FEJL",SUM(Baggrundsark!$K$4:K1133))</f>
        <v>FEJL</v>
      </c>
      <c r="Y1133">
        <v>1130</v>
      </c>
      <c r="Z1133" s="1"/>
      <c r="AC1133" s="44"/>
      <c r="AD1133">
        <f t="shared" si="374"/>
        <v>0</v>
      </c>
      <c r="AE1133">
        <f>SUM($AD$4:AD1133)</f>
        <v>1</v>
      </c>
      <c r="AF1133" s="103" t="str">
        <f>IFERROR(VLOOKUP(AN1133,Home!$C$8:$E$207,3,FALSE),"")</f>
        <v/>
      </c>
      <c r="AG1133" s="103" t="str">
        <f>IFERROR(VLOOKUP(AN1133,Home!$C$8:$E$207,2,FALSE),"")</f>
        <v/>
      </c>
      <c r="AH1133" s="104" t="str">
        <f>IF(VLOOKUP(AE1133,Home!$C$8:$I$207,6,FALSE)="","",VLOOKUP(AE1133,Home!$C$8:$I$207,6,FALSE))</f>
        <v/>
      </c>
      <c r="AI1133" s="104" t="e">
        <f t="shared" si="382"/>
        <v>#VALUE!</v>
      </c>
      <c r="AJ1133" s="105" t="e">
        <f t="shared" si="375"/>
        <v>#VALUE!</v>
      </c>
      <c r="AK1133" s="103" t="e">
        <f t="shared" si="368"/>
        <v>#VALUE!</v>
      </c>
      <c r="AL1133" s="103" t="e">
        <f t="shared" si="376"/>
        <v>#VALUE!</v>
      </c>
      <c r="AN1133" t="str">
        <f>IF(OR(VLOOKUP(AE1133,Home!$C$8:$I$207,6,FALSE)="",VLOOKUP(AE1133,Home!$C$8:$I$207,7,FALSE)=""),"FEJL",Baggrundsark!AE1133)</f>
        <v>FEJL</v>
      </c>
      <c r="AO1133">
        <f>IF(VLOOKUP(AE1133,Home!$C$8:$N$207,12,FALSE)="Timelønnet",1,0)</f>
        <v>0</v>
      </c>
      <c r="AP1133">
        <f>SUM($AO$4:AO1133)*AO1133</f>
        <v>0</v>
      </c>
      <c r="AQ1133">
        <f t="shared" si="383"/>
        <v>1</v>
      </c>
      <c r="AR1133" t="str">
        <f t="shared" si="383"/>
        <v/>
      </c>
      <c r="AS1133" t="e">
        <f t="shared" si="377"/>
        <v>#VALUE!</v>
      </c>
      <c r="AT1133" s="45" t="e">
        <f t="shared" si="384"/>
        <v>#VALUE!</v>
      </c>
      <c r="AU1133">
        <f>VLOOKUP(AQ1133,Home!$C$8:$J$207,8,FALSE)</f>
        <v>0</v>
      </c>
    </row>
    <row r="1134" spans="1:47" x14ac:dyDescent="0.25">
      <c r="A1134" s="6">
        <f t="shared" si="369"/>
        <v>0</v>
      </c>
      <c r="B1134" s="6">
        <f t="shared" si="378"/>
        <v>0</v>
      </c>
      <c r="C1134" s="6" t="str">
        <f t="shared" si="370"/>
        <v/>
      </c>
      <c r="D1134" s="7">
        <f t="shared" si="371"/>
        <v>0</v>
      </c>
      <c r="E1134" s="7">
        <f t="shared" si="379"/>
        <v>0</v>
      </c>
      <c r="F1134" s="7" t="str">
        <f t="shared" si="372"/>
        <v/>
      </c>
      <c r="G1134" s="6">
        <f t="shared" si="373"/>
        <v>0</v>
      </c>
      <c r="H1134" s="6">
        <f t="shared" si="380"/>
        <v>0</v>
      </c>
      <c r="I1134" s="6" t="str">
        <f t="shared" si="381"/>
        <v/>
      </c>
      <c r="J1134" s="11">
        <v>1131</v>
      </c>
      <c r="K1134" s="11">
        <f>IF(IFERROR(VLOOKUP(J1134,Home!$A$8:$B$1048576,1,FALSE),0)=0,0,1)</f>
        <v>0</v>
      </c>
      <c r="L1134" s="129" t="e">
        <f>IF(VLOOKUP(O1134,Home!$C$8:$R$207,6,FALSE)="","",VLOOKUP(O1134,Home!$C$8:$R$207,6,FALSE))</f>
        <v>#N/A</v>
      </c>
      <c r="M1134" s="129" t="e">
        <f t="shared" si="366"/>
        <v>#N/A</v>
      </c>
      <c r="N1134" s="11">
        <f>SUM($K$4:K1134)</f>
        <v>200</v>
      </c>
      <c r="O1134" s="11" t="str">
        <f>IF(P1134="","",IF(IFERROR(VLOOKUP(N1134,Home!$C$8:$R$1048576,1,FALSE),"")=0,"",IFERROR(VLOOKUP(N1134,Home!$C$8:$R$1048576,1,FALSE),"")))</f>
        <v/>
      </c>
      <c r="P1134" s="11" t="str">
        <f>IF(IFERROR(VLOOKUP(W1134,Home!$C$8:$R$1048576,3,FALSE),"")=0,"",IFERROR(VLOOKUP(W1134,Home!$C$8:$R$1048576,3,FALSE),""))</f>
        <v/>
      </c>
      <c r="Q1134" s="11" t="str">
        <f t="shared" si="365"/>
        <v/>
      </c>
      <c r="R1134" s="130" t="e">
        <f>VLOOKUP(Q1134,'Baggrund til lister'!$G$4:$H$15,2,FALSE)</f>
        <v>#N/A</v>
      </c>
      <c r="S1134" s="11" t="str">
        <f t="shared" si="367"/>
        <v/>
      </c>
      <c r="T1134" s="11" t="str">
        <f>IF(IFERROR(VLOOKUP(N1134,Home!$C$8:$R$1048576,11,FALSE),"")=0,"",IFERROR(VLOOKUP(N1134,Home!$C$8:$R$1048576,11,FALSE),""))</f>
        <v/>
      </c>
      <c r="U1134" s="11" t="str">
        <f>IF(IFERROR(VLOOKUP(O1134,Home!$C$8:$R$1048576,12,FALSE),"")=0,"",IFERROR(VLOOKUP(O1134,Home!$C$8:$R$1048576,12,FALSE),""))</f>
        <v/>
      </c>
      <c r="V1134" s="11" t="str">
        <f>IF(IFERROR(VLOOKUP(O1134,Home!$C$8:$R$1048576,8,FALSE),"")=0,"",IFERROR(VLOOKUP(O1134,Home!$C$8:$R$1048576,8,FALSE),""))</f>
        <v/>
      </c>
      <c r="W1134" s="11" t="str">
        <f>IF(OR(VLOOKUP(N1134,Home!$C$7:$I$207,6,FALSE)="",VLOOKUP(N1134,Home!$C$7:$I$207,7,FALSE)=""),"FEJL",SUM(Baggrundsark!$K$4:K1134))</f>
        <v>FEJL</v>
      </c>
      <c r="Y1134">
        <v>1131</v>
      </c>
      <c r="Z1134" s="1"/>
      <c r="AC1134" s="44"/>
      <c r="AD1134">
        <f t="shared" si="374"/>
        <v>0</v>
      </c>
      <c r="AE1134">
        <f>SUM($AD$4:AD1134)</f>
        <v>1</v>
      </c>
      <c r="AF1134" s="103" t="str">
        <f>IFERROR(VLOOKUP(AN1134,Home!$C$8:$E$207,3,FALSE),"")</f>
        <v/>
      </c>
      <c r="AG1134" s="103" t="str">
        <f>IFERROR(VLOOKUP(AN1134,Home!$C$8:$E$207,2,FALSE),"")</f>
        <v/>
      </c>
      <c r="AH1134" s="104" t="str">
        <f>IF(VLOOKUP(AE1134,Home!$C$8:$I$207,6,FALSE)="","",VLOOKUP(AE1134,Home!$C$8:$I$207,6,FALSE))</f>
        <v/>
      </c>
      <c r="AI1134" s="104" t="e">
        <f t="shared" si="382"/>
        <v>#VALUE!</v>
      </c>
      <c r="AJ1134" s="105" t="e">
        <f t="shared" si="375"/>
        <v>#VALUE!</v>
      </c>
      <c r="AK1134" s="103" t="e">
        <f t="shared" si="368"/>
        <v>#VALUE!</v>
      </c>
      <c r="AL1134" s="103" t="e">
        <f t="shared" si="376"/>
        <v>#VALUE!</v>
      </c>
      <c r="AN1134" t="str">
        <f>IF(OR(VLOOKUP(AE1134,Home!$C$8:$I$207,6,FALSE)="",VLOOKUP(AE1134,Home!$C$8:$I$207,7,FALSE)=""),"FEJL",Baggrundsark!AE1134)</f>
        <v>FEJL</v>
      </c>
      <c r="AO1134">
        <f>IF(VLOOKUP(AE1134,Home!$C$8:$N$207,12,FALSE)="Timelønnet",1,0)</f>
        <v>0</v>
      </c>
      <c r="AP1134">
        <f>SUM($AO$4:AO1134)*AO1134</f>
        <v>0</v>
      </c>
      <c r="AQ1134">
        <f t="shared" si="383"/>
        <v>1</v>
      </c>
      <c r="AR1134" t="str">
        <f t="shared" si="383"/>
        <v/>
      </c>
      <c r="AS1134" t="e">
        <f t="shared" si="377"/>
        <v>#VALUE!</v>
      </c>
      <c r="AT1134" s="45" t="e">
        <f t="shared" si="384"/>
        <v>#VALUE!</v>
      </c>
      <c r="AU1134">
        <f>VLOOKUP(AQ1134,Home!$C$8:$J$207,8,FALSE)</f>
        <v>0</v>
      </c>
    </row>
    <row r="1135" spans="1:47" x14ac:dyDescent="0.25">
      <c r="A1135" s="6">
        <f t="shared" si="369"/>
        <v>0</v>
      </c>
      <c r="B1135" s="6">
        <f t="shared" si="378"/>
        <v>0</v>
      </c>
      <c r="C1135" s="6" t="str">
        <f t="shared" si="370"/>
        <v/>
      </c>
      <c r="D1135" s="7">
        <f t="shared" si="371"/>
        <v>0</v>
      </c>
      <c r="E1135" s="7">
        <f t="shared" si="379"/>
        <v>0</v>
      </c>
      <c r="F1135" s="7" t="str">
        <f t="shared" si="372"/>
        <v/>
      </c>
      <c r="G1135" s="6">
        <f t="shared" si="373"/>
        <v>0</v>
      </c>
      <c r="H1135" s="6">
        <f t="shared" si="380"/>
        <v>0</v>
      </c>
      <c r="I1135" s="6" t="str">
        <f t="shared" si="381"/>
        <v/>
      </c>
      <c r="J1135" s="11">
        <v>1132</v>
      </c>
      <c r="K1135" s="11">
        <f>IF(IFERROR(VLOOKUP(J1135,Home!$A$8:$B$1048576,1,FALSE),0)=0,0,1)</f>
        <v>0</v>
      </c>
      <c r="L1135" s="129" t="e">
        <f>IF(VLOOKUP(O1135,Home!$C$8:$R$207,6,FALSE)="","",VLOOKUP(O1135,Home!$C$8:$R$207,6,FALSE))</f>
        <v>#N/A</v>
      </c>
      <c r="M1135" s="129" t="e">
        <f t="shared" si="366"/>
        <v>#N/A</v>
      </c>
      <c r="N1135" s="11">
        <f>SUM($K$4:K1135)</f>
        <v>200</v>
      </c>
      <c r="O1135" s="11" t="str">
        <f>IF(P1135="","",IF(IFERROR(VLOOKUP(N1135,Home!$C$8:$R$1048576,1,FALSE),"")=0,"",IFERROR(VLOOKUP(N1135,Home!$C$8:$R$1048576,1,FALSE),"")))</f>
        <v/>
      </c>
      <c r="P1135" s="11" t="str">
        <f>IF(IFERROR(VLOOKUP(W1135,Home!$C$8:$R$1048576,3,FALSE),"")=0,"",IFERROR(VLOOKUP(W1135,Home!$C$8:$R$1048576,3,FALSE),""))</f>
        <v/>
      </c>
      <c r="Q1135" s="11" t="str">
        <f t="shared" si="365"/>
        <v/>
      </c>
      <c r="R1135" s="130" t="e">
        <f>VLOOKUP(Q1135,'Baggrund til lister'!$G$4:$H$15,2,FALSE)</f>
        <v>#N/A</v>
      </c>
      <c r="S1135" s="11" t="str">
        <f t="shared" si="367"/>
        <v/>
      </c>
      <c r="T1135" s="11" t="str">
        <f>IF(IFERROR(VLOOKUP(N1135,Home!$C$8:$R$1048576,11,FALSE),"")=0,"",IFERROR(VLOOKUP(N1135,Home!$C$8:$R$1048576,11,FALSE),""))</f>
        <v/>
      </c>
      <c r="U1135" s="11" t="str">
        <f>IF(IFERROR(VLOOKUP(O1135,Home!$C$8:$R$1048576,12,FALSE),"")=0,"",IFERROR(VLOOKUP(O1135,Home!$C$8:$R$1048576,12,FALSE),""))</f>
        <v/>
      </c>
      <c r="V1135" s="11" t="str">
        <f>IF(IFERROR(VLOOKUP(O1135,Home!$C$8:$R$1048576,8,FALSE),"")=0,"",IFERROR(VLOOKUP(O1135,Home!$C$8:$R$1048576,8,FALSE),""))</f>
        <v/>
      </c>
      <c r="W1135" s="11" t="str">
        <f>IF(OR(VLOOKUP(N1135,Home!$C$7:$I$207,6,FALSE)="",VLOOKUP(N1135,Home!$C$7:$I$207,7,FALSE)=""),"FEJL",SUM(Baggrundsark!$K$4:K1135))</f>
        <v>FEJL</v>
      </c>
      <c r="Y1135">
        <v>1132</v>
      </c>
      <c r="Z1135" s="1"/>
      <c r="AC1135" s="44"/>
      <c r="AD1135">
        <f t="shared" si="374"/>
        <v>0</v>
      </c>
      <c r="AE1135">
        <f>SUM($AD$4:AD1135)</f>
        <v>1</v>
      </c>
      <c r="AF1135" s="103" t="str">
        <f>IFERROR(VLOOKUP(AN1135,Home!$C$8:$E$207,3,FALSE),"")</f>
        <v/>
      </c>
      <c r="AG1135" s="103" t="str">
        <f>IFERROR(VLOOKUP(AN1135,Home!$C$8:$E$207,2,FALSE),"")</f>
        <v/>
      </c>
      <c r="AH1135" s="104" t="str">
        <f>IF(VLOOKUP(AE1135,Home!$C$8:$I$207,6,FALSE)="","",VLOOKUP(AE1135,Home!$C$8:$I$207,6,FALSE))</f>
        <v/>
      </c>
      <c r="AI1135" s="104" t="e">
        <f t="shared" si="382"/>
        <v>#VALUE!</v>
      </c>
      <c r="AJ1135" s="105" t="e">
        <f t="shared" si="375"/>
        <v>#VALUE!</v>
      </c>
      <c r="AK1135" s="103" t="e">
        <f t="shared" si="368"/>
        <v>#VALUE!</v>
      </c>
      <c r="AL1135" s="103" t="e">
        <f t="shared" si="376"/>
        <v>#VALUE!</v>
      </c>
      <c r="AN1135" t="str">
        <f>IF(OR(VLOOKUP(AE1135,Home!$C$8:$I$207,6,FALSE)="",VLOOKUP(AE1135,Home!$C$8:$I$207,7,FALSE)=""),"FEJL",Baggrundsark!AE1135)</f>
        <v>FEJL</v>
      </c>
      <c r="AO1135">
        <f>IF(VLOOKUP(AE1135,Home!$C$8:$N$207,12,FALSE)="Timelønnet",1,0)</f>
        <v>0</v>
      </c>
      <c r="AP1135">
        <f>SUM($AO$4:AO1135)*AO1135</f>
        <v>0</v>
      </c>
      <c r="AQ1135">
        <f t="shared" si="383"/>
        <v>1</v>
      </c>
      <c r="AR1135" t="str">
        <f t="shared" si="383"/>
        <v/>
      </c>
      <c r="AS1135" t="e">
        <f t="shared" si="377"/>
        <v>#VALUE!</v>
      </c>
      <c r="AT1135" s="45" t="e">
        <f t="shared" si="384"/>
        <v>#VALUE!</v>
      </c>
      <c r="AU1135">
        <f>VLOOKUP(AQ1135,Home!$C$8:$J$207,8,FALSE)</f>
        <v>0</v>
      </c>
    </row>
    <row r="1136" spans="1:47" x14ac:dyDescent="0.25">
      <c r="A1136" s="6">
        <f t="shared" si="369"/>
        <v>0</v>
      </c>
      <c r="B1136" s="6">
        <f t="shared" si="378"/>
        <v>0</v>
      </c>
      <c r="C1136" s="6" t="str">
        <f t="shared" si="370"/>
        <v/>
      </c>
      <c r="D1136" s="7">
        <f t="shared" si="371"/>
        <v>0</v>
      </c>
      <c r="E1136" s="7">
        <f t="shared" si="379"/>
        <v>0</v>
      </c>
      <c r="F1136" s="7" t="str">
        <f t="shared" si="372"/>
        <v/>
      </c>
      <c r="G1136" s="6">
        <f t="shared" si="373"/>
        <v>0</v>
      </c>
      <c r="H1136" s="6">
        <f t="shared" si="380"/>
        <v>0</v>
      </c>
      <c r="I1136" s="6" t="str">
        <f t="shared" si="381"/>
        <v/>
      </c>
      <c r="J1136" s="11">
        <v>1133</v>
      </c>
      <c r="K1136" s="11">
        <f>IF(IFERROR(VLOOKUP(J1136,Home!$A$8:$B$1048576,1,FALSE),0)=0,0,1)</f>
        <v>0</v>
      </c>
      <c r="L1136" s="129" t="e">
        <f>IF(VLOOKUP(O1136,Home!$C$8:$R$207,6,FALSE)="","",VLOOKUP(O1136,Home!$C$8:$R$207,6,FALSE))</f>
        <v>#N/A</v>
      </c>
      <c r="M1136" s="129" t="e">
        <f t="shared" si="366"/>
        <v>#N/A</v>
      </c>
      <c r="N1136" s="11">
        <f>SUM($K$4:K1136)</f>
        <v>200</v>
      </c>
      <c r="O1136" s="11" t="str">
        <f>IF(P1136="","",IF(IFERROR(VLOOKUP(N1136,Home!$C$8:$R$1048576,1,FALSE),"")=0,"",IFERROR(VLOOKUP(N1136,Home!$C$8:$R$1048576,1,FALSE),"")))</f>
        <v/>
      </c>
      <c r="P1136" s="11" t="str">
        <f>IF(IFERROR(VLOOKUP(W1136,Home!$C$8:$R$1048576,3,FALSE),"")=0,"",IFERROR(VLOOKUP(W1136,Home!$C$8:$R$1048576,3,FALSE),""))</f>
        <v/>
      </c>
      <c r="Q1136" s="11" t="str">
        <f t="shared" si="365"/>
        <v/>
      </c>
      <c r="R1136" s="130" t="e">
        <f>VLOOKUP(Q1136,'Baggrund til lister'!$G$4:$H$15,2,FALSE)</f>
        <v>#N/A</v>
      </c>
      <c r="S1136" s="11" t="str">
        <f t="shared" si="367"/>
        <v/>
      </c>
      <c r="T1136" s="11" t="str">
        <f>IF(IFERROR(VLOOKUP(N1136,Home!$C$8:$R$1048576,11,FALSE),"")=0,"",IFERROR(VLOOKUP(N1136,Home!$C$8:$R$1048576,11,FALSE),""))</f>
        <v/>
      </c>
      <c r="U1136" s="11" t="str">
        <f>IF(IFERROR(VLOOKUP(O1136,Home!$C$8:$R$1048576,12,FALSE),"")=0,"",IFERROR(VLOOKUP(O1136,Home!$C$8:$R$1048576,12,FALSE),""))</f>
        <v/>
      </c>
      <c r="V1136" s="11" t="str">
        <f>IF(IFERROR(VLOOKUP(O1136,Home!$C$8:$R$1048576,8,FALSE),"")=0,"",IFERROR(VLOOKUP(O1136,Home!$C$8:$R$1048576,8,FALSE),""))</f>
        <v/>
      </c>
      <c r="W1136" s="11" t="str">
        <f>IF(OR(VLOOKUP(N1136,Home!$C$7:$I$207,6,FALSE)="",VLOOKUP(N1136,Home!$C$7:$I$207,7,FALSE)=""),"FEJL",SUM(Baggrundsark!$K$4:K1136))</f>
        <v>FEJL</v>
      </c>
      <c r="Y1136">
        <v>1133</v>
      </c>
      <c r="Z1136" s="1"/>
      <c r="AC1136" s="44"/>
      <c r="AD1136">
        <f t="shared" si="374"/>
        <v>0</v>
      </c>
      <c r="AE1136">
        <f>SUM($AD$4:AD1136)</f>
        <v>1</v>
      </c>
      <c r="AF1136" s="103" t="str">
        <f>IFERROR(VLOOKUP(AN1136,Home!$C$8:$E$207,3,FALSE),"")</f>
        <v/>
      </c>
      <c r="AG1136" s="103" t="str">
        <f>IFERROR(VLOOKUP(AN1136,Home!$C$8:$E$207,2,FALSE),"")</f>
        <v/>
      </c>
      <c r="AH1136" s="104" t="str">
        <f>IF(VLOOKUP(AE1136,Home!$C$8:$I$207,6,FALSE)="","",VLOOKUP(AE1136,Home!$C$8:$I$207,6,FALSE))</f>
        <v/>
      </c>
      <c r="AI1136" s="104" t="e">
        <f t="shared" si="382"/>
        <v>#VALUE!</v>
      </c>
      <c r="AJ1136" s="105" t="e">
        <f t="shared" si="375"/>
        <v>#VALUE!</v>
      </c>
      <c r="AK1136" s="103" t="e">
        <f t="shared" si="368"/>
        <v>#VALUE!</v>
      </c>
      <c r="AL1136" s="103" t="e">
        <f t="shared" si="376"/>
        <v>#VALUE!</v>
      </c>
      <c r="AN1136" t="str">
        <f>IF(OR(VLOOKUP(AE1136,Home!$C$8:$I$207,6,FALSE)="",VLOOKUP(AE1136,Home!$C$8:$I$207,7,FALSE)=""),"FEJL",Baggrundsark!AE1136)</f>
        <v>FEJL</v>
      </c>
      <c r="AO1136">
        <f>IF(VLOOKUP(AE1136,Home!$C$8:$N$207,12,FALSE)="Timelønnet",1,0)</f>
        <v>0</v>
      </c>
      <c r="AP1136">
        <f>SUM($AO$4:AO1136)*AO1136</f>
        <v>0</v>
      </c>
      <c r="AQ1136">
        <f t="shared" si="383"/>
        <v>1</v>
      </c>
      <c r="AR1136" t="str">
        <f t="shared" si="383"/>
        <v/>
      </c>
      <c r="AS1136" t="e">
        <f t="shared" si="377"/>
        <v>#VALUE!</v>
      </c>
      <c r="AT1136" s="45" t="e">
        <f t="shared" si="384"/>
        <v>#VALUE!</v>
      </c>
      <c r="AU1136">
        <f>VLOOKUP(AQ1136,Home!$C$8:$J$207,8,FALSE)</f>
        <v>0</v>
      </c>
    </row>
    <row r="1137" spans="1:47" x14ac:dyDescent="0.25">
      <c r="A1137" s="6">
        <f t="shared" si="369"/>
        <v>0</v>
      </c>
      <c r="B1137" s="6">
        <f t="shared" si="378"/>
        <v>0</v>
      </c>
      <c r="C1137" s="6" t="str">
        <f t="shared" si="370"/>
        <v/>
      </c>
      <c r="D1137" s="7">
        <f t="shared" si="371"/>
        <v>0</v>
      </c>
      <c r="E1137" s="7">
        <f t="shared" si="379"/>
        <v>0</v>
      </c>
      <c r="F1137" s="7" t="str">
        <f t="shared" si="372"/>
        <v/>
      </c>
      <c r="G1137" s="6">
        <f t="shared" si="373"/>
        <v>0</v>
      </c>
      <c r="H1137" s="6">
        <f t="shared" si="380"/>
        <v>0</v>
      </c>
      <c r="I1137" s="6" t="str">
        <f t="shared" si="381"/>
        <v/>
      </c>
      <c r="J1137" s="11">
        <v>1134</v>
      </c>
      <c r="K1137" s="11">
        <f>IF(IFERROR(VLOOKUP(J1137,Home!$A$8:$B$1048576,1,FALSE),0)=0,0,1)</f>
        <v>0</v>
      </c>
      <c r="L1137" s="129" t="e">
        <f>IF(VLOOKUP(O1137,Home!$C$8:$R$207,6,FALSE)="","",VLOOKUP(O1137,Home!$C$8:$R$207,6,FALSE))</f>
        <v>#N/A</v>
      </c>
      <c r="M1137" s="129" t="e">
        <f t="shared" si="366"/>
        <v>#N/A</v>
      </c>
      <c r="N1137" s="11">
        <f>SUM($K$4:K1137)</f>
        <v>200</v>
      </c>
      <c r="O1137" s="11" t="str">
        <f>IF(P1137="","",IF(IFERROR(VLOOKUP(N1137,Home!$C$8:$R$1048576,1,FALSE),"")=0,"",IFERROR(VLOOKUP(N1137,Home!$C$8:$R$1048576,1,FALSE),"")))</f>
        <v/>
      </c>
      <c r="P1137" s="11" t="str">
        <f>IF(IFERROR(VLOOKUP(W1137,Home!$C$8:$R$1048576,3,FALSE),"")=0,"",IFERROR(VLOOKUP(W1137,Home!$C$8:$R$1048576,3,FALSE),""))</f>
        <v/>
      </c>
      <c r="Q1137" s="11" t="str">
        <f t="shared" si="365"/>
        <v/>
      </c>
      <c r="R1137" s="130" t="e">
        <f>VLOOKUP(Q1137,'Baggrund til lister'!$G$4:$H$15,2,FALSE)</f>
        <v>#N/A</v>
      </c>
      <c r="S1137" s="11" t="str">
        <f t="shared" si="367"/>
        <v/>
      </c>
      <c r="T1137" s="11" t="str">
        <f>IF(IFERROR(VLOOKUP(N1137,Home!$C$8:$R$1048576,11,FALSE),"")=0,"",IFERROR(VLOOKUP(N1137,Home!$C$8:$R$1048576,11,FALSE),""))</f>
        <v/>
      </c>
      <c r="U1137" s="11" t="str">
        <f>IF(IFERROR(VLOOKUP(O1137,Home!$C$8:$R$1048576,12,FALSE),"")=0,"",IFERROR(VLOOKUP(O1137,Home!$C$8:$R$1048576,12,FALSE),""))</f>
        <v/>
      </c>
      <c r="V1137" s="11" t="str">
        <f>IF(IFERROR(VLOOKUP(O1137,Home!$C$8:$R$1048576,8,FALSE),"")=0,"",IFERROR(VLOOKUP(O1137,Home!$C$8:$R$1048576,8,FALSE),""))</f>
        <v/>
      </c>
      <c r="W1137" s="11" t="str">
        <f>IF(OR(VLOOKUP(N1137,Home!$C$7:$I$207,6,FALSE)="",VLOOKUP(N1137,Home!$C$7:$I$207,7,FALSE)=""),"FEJL",SUM(Baggrundsark!$K$4:K1137))</f>
        <v>FEJL</v>
      </c>
      <c r="Y1137">
        <v>1134</v>
      </c>
      <c r="Z1137" s="1"/>
      <c r="AC1137" s="44"/>
      <c r="AD1137">
        <f t="shared" si="374"/>
        <v>0</v>
      </c>
      <c r="AE1137">
        <f>SUM($AD$4:AD1137)</f>
        <v>1</v>
      </c>
      <c r="AF1137" s="103" t="str">
        <f>IFERROR(VLOOKUP(AN1137,Home!$C$8:$E$207,3,FALSE),"")</f>
        <v/>
      </c>
      <c r="AG1137" s="103" t="str">
        <f>IFERROR(VLOOKUP(AN1137,Home!$C$8:$E$207,2,FALSE),"")</f>
        <v/>
      </c>
      <c r="AH1137" s="104" t="str">
        <f>IF(VLOOKUP(AE1137,Home!$C$8:$I$207,6,FALSE)="","",VLOOKUP(AE1137,Home!$C$8:$I$207,6,FALSE))</f>
        <v/>
      </c>
      <c r="AI1137" s="104" t="e">
        <f t="shared" si="382"/>
        <v>#VALUE!</v>
      </c>
      <c r="AJ1137" s="105" t="e">
        <f t="shared" si="375"/>
        <v>#VALUE!</v>
      </c>
      <c r="AK1137" s="103" t="e">
        <f t="shared" si="368"/>
        <v>#VALUE!</v>
      </c>
      <c r="AL1137" s="103" t="e">
        <f t="shared" si="376"/>
        <v>#VALUE!</v>
      </c>
      <c r="AN1137" t="str">
        <f>IF(OR(VLOOKUP(AE1137,Home!$C$8:$I$207,6,FALSE)="",VLOOKUP(AE1137,Home!$C$8:$I$207,7,FALSE)=""),"FEJL",Baggrundsark!AE1137)</f>
        <v>FEJL</v>
      </c>
      <c r="AO1137">
        <f>IF(VLOOKUP(AE1137,Home!$C$8:$N$207,12,FALSE)="Timelønnet",1,0)</f>
        <v>0</v>
      </c>
      <c r="AP1137">
        <f>SUM($AO$4:AO1137)*AO1137</f>
        <v>0</v>
      </c>
      <c r="AQ1137">
        <f t="shared" si="383"/>
        <v>1</v>
      </c>
      <c r="AR1137" t="str">
        <f t="shared" si="383"/>
        <v/>
      </c>
      <c r="AS1137" t="e">
        <f t="shared" si="377"/>
        <v>#VALUE!</v>
      </c>
      <c r="AT1137" s="45" t="e">
        <f t="shared" si="384"/>
        <v>#VALUE!</v>
      </c>
      <c r="AU1137">
        <f>VLOOKUP(AQ1137,Home!$C$8:$J$207,8,FALSE)</f>
        <v>0</v>
      </c>
    </row>
    <row r="1138" spans="1:47" x14ac:dyDescent="0.25">
      <c r="A1138" s="6">
        <f t="shared" si="369"/>
        <v>0</v>
      </c>
      <c r="B1138" s="6">
        <f t="shared" si="378"/>
        <v>0</v>
      </c>
      <c r="C1138" s="6" t="str">
        <f t="shared" si="370"/>
        <v/>
      </c>
      <c r="D1138" s="7">
        <f t="shared" si="371"/>
        <v>0</v>
      </c>
      <c r="E1138" s="7">
        <f t="shared" si="379"/>
        <v>0</v>
      </c>
      <c r="F1138" s="7" t="str">
        <f t="shared" si="372"/>
        <v/>
      </c>
      <c r="G1138" s="6">
        <f t="shared" si="373"/>
        <v>0</v>
      </c>
      <c r="H1138" s="6">
        <f t="shared" si="380"/>
        <v>0</v>
      </c>
      <c r="I1138" s="6" t="str">
        <f t="shared" si="381"/>
        <v/>
      </c>
      <c r="J1138" s="11">
        <v>1135</v>
      </c>
      <c r="K1138" s="11">
        <f>IF(IFERROR(VLOOKUP(J1138,Home!$A$8:$B$1048576,1,FALSE),0)=0,0,1)</f>
        <v>0</v>
      </c>
      <c r="L1138" s="129" t="e">
        <f>IF(VLOOKUP(O1138,Home!$C$8:$R$207,6,FALSE)="","",VLOOKUP(O1138,Home!$C$8:$R$207,6,FALSE))</f>
        <v>#N/A</v>
      </c>
      <c r="M1138" s="129" t="e">
        <f t="shared" si="366"/>
        <v>#N/A</v>
      </c>
      <c r="N1138" s="11">
        <f>SUM($K$4:K1138)</f>
        <v>200</v>
      </c>
      <c r="O1138" s="11" t="str">
        <f>IF(P1138="","",IF(IFERROR(VLOOKUP(N1138,Home!$C$8:$R$1048576,1,FALSE),"")=0,"",IFERROR(VLOOKUP(N1138,Home!$C$8:$R$1048576,1,FALSE),"")))</f>
        <v/>
      </c>
      <c r="P1138" s="11" t="str">
        <f>IF(IFERROR(VLOOKUP(W1138,Home!$C$8:$R$1048576,3,FALSE),"")=0,"",IFERROR(VLOOKUP(W1138,Home!$C$8:$R$1048576,3,FALSE),""))</f>
        <v/>
      </c>
      <c r="Q1138" s="11" t="str">
        <f t="shared" si="365"/>
        <v/>
      </c>
      <c r="R1138" s="130" t="e">
        <f>VLOOKUP(Q1138,'Baggrund til lister'!$G$4:$H$15,2,FALSE)</f>
        <v>#N/A</v>
      </c>
      <c r="S1138" s="11" t="str">
        <f t="shared" si="367"/>
        <v/>
      </c>
      <c r="T1138" s="11" t="str">
        <f>IF(IFERROR(VLOOKUP(N1138,Home!$C$8:$R$1048576,11,FALSE),"")=0,"",IFERROR(VLOOKUP(N1138,Home!$C$8:$R$1048576,11,FALSE),""))</f>
        <v/>
      </c>
      <c r="U1138" s="11" t="str">
        <f>IF(IFERROR(VLOOKUP(O1138,Home!$C$8:$R$1048576,12,FALSE),"")=0,"",IFERROR(VLOOKUP(O1138,Home!$C$8:$R$1048576,12,FALSE),""))</f>
        <v/>
      </c>
      <c r="V1138" s="11" t="str">
        <f>IF(IFERROR(VLOOKUP(O1138,Home!$C$8:$R$1048576,8,FALSE),"")=0,"",IFERROR(VLOOKUP(O1138,Home!$C$8:$R$1048576,8,FALSE),""))</f>
        <v/>
      </c>
      <c r="W1138" s="11" t="str">
        <f>IF(OR(VLOOKUP(N1138,Home!$C$7:$I$207,6,FALSE)="",VLOOKUP(N1138,Home!$C$7:$I$207,7,FALSE)=""),"FEJL",SUM(Baggrundsark!$K$4:K1138))</f>
        <v>FEJL</v>
      </c>
      <c r="Y1138">
        <v>1135</v>
      </c>
      <c r="Z1138" s="1"/>
      <c r="AC1138" s="44"/>
      <c r="AD1138">
        <f t="shared" si="374"/>
        <v>0</v>
      </c>
      <c r="AE1138">
        <f>SUM($AD$4:AD1138)</f>
        <v>1</v>
      </c>
      <c r="AF1138" s="103" t="str">
        <f>IFERROR(VLOOKUP(AN1138,Home!$C$8:$E$207,3,FALSE),"")</f>
        <v/>
      </c>
      <c r="AG1138" s="103" t="str">
        <f>IFERROR(VLOOKUP(AN1138,Home!$C$8:$E$207,2,FALSE),"")</f>
        <v/>
      </c>
      <c r="AH1138" s="104" t="str">
        <f>IF(VLOOKUP(AE1138,Home!$C$8:$I$207,6,FALSE)="","",VLOOKUP(AE1138,Home!$C$8:$I$207,6,FALSE))</f>
        <v/>
      </c>
      <c r="AI1138" s="104" t="e">
        <f t="shared" si="382"/>
        <v>#VALUE!</v>
      </c>
      <c r="AJ1138" s="105" t="e">
        <f t="shared" si="375"/>
        <v>#VALUE!</v>
      </c>
      <c r="AK1138" s="103" t="e">
        <f t="shared" si="368"/>
        <v>#VALUE!</v>
      </c>
      <c r="AL1138" s="103" t="e">
        <f t="shared" si="376"/>
        <v>#VALUE!</v>
      </c>
      <c r="AN1138" t="str">
        <f>IF(OR(VLOOKUP(AE1138,Home!$C$8:$I$207,6,FALSE)="",VLOOKUP(AE1138,Home!$C$8:$I$207,7,FALSE)=""),"FEJL",Baggrundsark!AE1138)</f>
        <v>FEJL</v>
      </c>
      <c r="AO1138">
        <f>IF(VLOOKUP(AE1138,Home!$C$8:$N$207,12,FALSE)="Timelønnet",1,0)</f>
        <v>0</v>
      </c>
      <c r="AP1138">
        <f>SUM($AO$4:AO1138)*AO1138</f>
        <v>0</v>
      </c>
      <c r="AQ1138">
        <f t="shared" si="383"/>
        <v>1</v>
      </c>
      <c r="AR1138" t="str">
        <f t="shared" si="383"/>
        <v/>
      </c>
      <c r="AS1138" t="e">
        <f t="shared" si="377"/>
        <v>#VALUE!</v>
      </c>
      <c r="AT1138" s="45" t="e">
        <f t="shared" si="384"/>
        <v>#VALUE!</v>
      </c>
      <c r="AU1138">
        <f>VLOOKUP(AQ1138,Home!$C$8:$J$207,8,FALSE)</f>
        <v>0</v>
      </c>
    </row>
    <row r="1139" spans="1:47" x14ac:dyDescent="0.25">
      <c r="A1139" s="6">
        <f t="shared" si="369"/>
        <v>0</v>
      </c>
      <c r="B1139" s="6">
        <f t="shared" si="378"/>
        <v>0</v>
      </c>
      <c r="C1139" s="6" t="str">
        <f t="shared" si="370"/>
        <v/>
      </c>
      <c r="D1139" s="7">
        <f t="shared" si="371"/>
        <v>0</v>
      </c>
      <c r="E1139" s="7">
        <f t="shared" si="379"/>
        <v>0</v>
      </c>
      <c r="F1139" s="7" t="str">
        <f t="shared" si="372"/>
        <v/>
      </c>
      <c r="G1139" s="6">
        <f t="shared" si="373"/>
        <v>0</v>
      </c>
      <c r="H1139" s="6">
        <f t="shared" si="380"/>
        <v>0</v>
      </c>
      <c r="I1139" s="6" t="str">
        <f t="shared" si="381"/>
        <v/>
      </c>
      <c r="J1139" s="11">
        <v>1136</v>
      </c>
      <c r="K1139" s="11">
        <f>IF(IFERROR(VLOOKUP(J1139,Home!$A$8:$B$1048576,1,FALSE),0)=0,0,1)</f>
        <v>0</v>
      </c>
      <c r="L1139" s="129" t="e">
        <f>IF(VLOOKUP(O1139,Home!$C$8:$R$207,6,FALSE)="","",VLOOKUP(O1139,Home!$C$8:$R$207,6,FALSE))</f>
        <v>#N/A</v>
      </c>
      <c r="M1139" s="129" t="e">
        <f t="shared" si="366"/>
        <v>#N/A</v>
      </c>
      <c r="N1139" s="11">
        <f>SUM($K$4:K1139)</f>
        <v>200</v>
      </c>
      <c r="O1139" s="11" t="str">
        <f>IF(P1139="","",IF(IFERROR(VLOOKUP(N1139,Home!$C$8:$R$1048576,1,FALSE),"")=0,"",IFERROR(VLOOKUP(N1139,Home!$C$8:$R$1048576,1,FALSE),"")))</f>
        <v/>
      </c>
      <c r="P1139" s="11" t="str">
        <f>IF(IFERROR(VLOOKUP(W1139,Home!$C$8:$R$1048576,3,FALSE),"")=0,"",IFERROR(VLOOKUP(W1139,Home!$C$8:$R$1048576,3,FALSE),""))</f>
        <v/>
      </c>
      <c r="Q1139" s="11" t="str">
        <f t="shared" si="365"/>
        <v/>
      </c>
      <c r="R1139" s="130" t="e">
        <f>VLOOKUP(Q1139,'Baggrund til lister'!$G$4:$H$15,2,FALSE)</f>
        <v>#N/A</v>
      </c>
      <c r="S1139" s="11" t="str">
        <f t="shared" si="367"/>
        <v/>
      </c>
      <c r="T1139" s="11" t="str">
        <f>IF(IFERROR(VLOOKUP(N1139,Home!$C$8:$R$1048576,11,FALSE),"")=0,"",IFERROR(VLOOKUP(N1139,Home!$C$8:$R$1048576,11,FALSE),""))</f>
        <v/>
      </c>
      <c r="U1139" s="11" t="str">
        <f>IF(IFERROR(VLOOKUP(O1139,Home!$C$8:$R$1048576,12,FALSE),"")=0,"",IFERROR(VLOOKUP(O1139,Home!$C$8:$R$1048576,12,FALSE),""))</f>
        <v/>
      </c>
      <c r="V1139" s="11" t="str">
        <f>IF(IFERROR(VLOOKUP(O1139,Home!$C$8:$R$1048576,8,FALSE),"")=0,"",IFERROR(VLOOKUP(O1139,Home!$C$8:$R$1048576,8,FALSE),""))</f>
        <v/>
      </c>
      <c r="W1139" s="11" t="str">
        <f>IF(OR(VLOOKUP(N1139,Home!$C$7:$I$207,6,FALSE)="",VLOOKUP(N1139,Home!$C$7:$I$207,7,FALSE)=""),"FEJL",SUM(Baggrundsark!$K$4:K1139))</f>
        <v>FEJL</v>
      </c>
      <c r="Y1139">
        <v>1136</v>
      </c>
      <c r="Z1139" s="1"/>
      <c r="AC1139" s="44"/>
      <c r="AD1139">
        <f t="shared" si="374"/>
        <v>0</v>
      </c>
      <c r="AE1139">
        <f>SUM($AD$4:AD1139)</f>
        <v>1</v>
      </c>
      <c r="AF1139" s="103" t="str">
        <f>IFERROR(VLOOKUP(AN1139,Home!$C$8:$E$207,3,FALSE),"")</f>
        <v/>
      </c>
      <c r="AG1139" s="103" t="str">
        <f>IFERROR(VLOOKUP(AN1139,Home!$C$8:$E$207,2,FALSE),"")</f>
        <v/>
      </c>
      <c r="AH1139" s="104" t="str">
        <f>IF(VLOOKUP(AE1139,Home!$C$8:$I$207,6,FALSE)="","",VLOOKUP(AE1139,Home!$C$8:$I$207,6,FALSE))</f>
        <v/>
      </c>
      <c r="AI1139" s="104" t="e">
        <f t="shared" si="382"/>
        <v>#VALUE!</v>
      </c>
      <c r="AJ1139" s="105" t="e">
        <f t="shared" si="375"/>
        <v>#VALUE!</v>
      </c>
      <c r="AK1139" s="103" t="e">
        <f t="shared" si="368"/>
        <v>#VALUE!</v>
      </c>
      <c r="AL1139" s="103" t="e">
        <f t="shared" si="376"/>
        <v>#VALUE!</v>
      </c>
      <c r="AN1139" t="str">
        <f>IF(OR(VLOOKUP(AE1139,Home!$C$8:$I$207,6,FALSE)="",VLOOKUP(AE1139,Home!$C$8:$I$207,7,FALSE)=""),"FEJL",Baggrundsark!AE1139)</f>
        <v>FEJL</v>
      </c>
      <c r="AO1139">
        <f>IF(VLOOKUP(AE1139,Home!$C$8:$N$207,12,FALSE)="Timelønnet",1,0)</f>
        <v>0</v>
      </c>
      <c r="AP1139">
        <f>SUM($AO$4:AO1139)*AO1139</f>
        <v>0</v>
      </c>
      <c r="AQ1139">
        <f t="shared" si="383"/>
        <v>1</v>
      </c>
      <c r="AR1139" t="str">
        <f t="shared" si="383"/>
        <v/>
      </c>
      <c r="AS1139" t="e">
        <f t="shared" si="377"/>
        <v>#VALUE!</v>
      </c>
      <c r="AT1139" s="45" t="e">
        <f t="shared" si="384"/>
        <v>#VALUE!</v>
      </c>
      <c r="AU1139">
        <f>VLOOKUP(AQ1139,Home!$C$8:$J$207,8,FALSE)</f>
        <v>0</v>
      </c>
    </row>
    <row r="1140" spans="1:47" x14ac:dyDescent="0.25">
      <c r="A1140" s="6">
        <f t="shared" si="369"/>
        <v>0</v>
      </c>
      <c r="B1140" s="6">
        <f t="shared" si="378"/>
        <v>0</v>
      </c>
      <c r="C1140" s="6" t="str">
        <f t="shared" si="370"/>
        <v/>
      </c>
      <c r="D1140" s="7">
        <f t="shared" si="371"/>
        <v>0</v>
      </c>
      <c r="E1140" s="7">
        <f t="shared" si="379"/>
        <v>0</v>
      </c>
      <c r="F1140" s="7" t="str">
        <f t="shared" si="372"/>
        <v/>
      </c>
      <c r="G1140" s="6">
        <f t="shared" si="373"/>
        <v>0</v>
      </c>
      <c r="H1140" s="6">
        <f t="shared" si="380"/>
        <v>0</v>
      </c>
      <c r="I1140" s="6" t="str">
        <f t="shared" si="381"/>
        <v/>
      </c>
      <c r="J1140" s="11">
        <v>1137</v>
      </c>
      <c r="K1140" s="11">
        <f>IF(IFERROR(VLOOKUP(J1140,Home!$A$8:$B$1048576,1,FALSE),0)=0,0,1)</f>
        <v>0</v>
      </c>
      <c r="L1140" s="129" t="e">
        <f>IF(VLOOKUP(O1140,Home!$C$8:$R$207,6,FALSE)="","",VLOOKUP(O1140,Home!$C$8:$R$207,6,FALSE))</f>
        <v>#N/A</v>
      </c>
      <c r="M1140" s="129" t="e">
        <f t="shared" si="366"/>
        <v>#N/A</v>
      </c>
      <c r="N1140" s="11">
        <f>SUM($K$4:K1140)</f>
        <v>200</v>
      </c>
      <c r="O1140" s="11" t="str">
        <f>IF(P1140="","",IF(IFERROR(VLOOKUP(N1140,Home!$C$8:$R$1048576,1,FALSE),"")=0,"",IFERROR(VLOOKUP(N1140,Home!$C$8:$R$1048576,1,FALSE),"")))</f>
        <v/>
      </c>
      <c r="P1140" s="11" t="str">
        <f>IF(IFERROR(VLOOKUP(W1140,Home!$C$8:$R$1048576,3,FALSE),"")=0,"",IFERROR(VLOOKUP(W1140,Home!$C$8:$R$1048576,3,FALSE),""))</f>
        <v/>
      </c>
      <c r="Q1140" s="11" t="str">
        <f t="shared" si="365"/>
        <v/>
      </c>
      <c r="R1140" s="130" t="e">
        <f>VLOOKUP(Q1140,'Baggrund til lister'!$G$4:$H$15,2,FALSE)</f>
        <v>#N/A</v>
      </c>
      <c r="S1140" s="11" t="str">
        <f t="shared" si="367"/>
        <v/>
      </c>
      <c r="T1140" s="11" t="str">
        <f>IF(IFERROR(VLOOKUP(N1140,Home!$C$8:$R$1048576,11,FALSE),"")=0,"",IFERROR(VLOOKUP(N1140,Home!$C$8:$R$1048576,11,FALSE),""))</f>
        <v/>
      </c>
      <c r="U1140" s="11" t="str">
        <f>IF(IFERROR(VLOOKUP(O1140,Home!$C$8:$R$1048576,12,FALSE),"")=0,"",IFERROR(VLOOKUP(O1140,Home!$C$8:$R$1048576,12,FALSE),""))</f>
        <v/>
      </c>
      <c r="V1140" s="11" t="str">
        <f>IF(IFERROR(VLOOKUP(O1140,Home!$C$8:$R$1048576,8,FALSE),"")=0,"",IFERROR(VLOOKUP(O1140,Home!$C$8:$R$1048576,8,FALSE),""))</f>
        <v/>
      </c>
      <c r="W1140" s="11" t="str">
        <f>IF(OR(VLOOKUP(N1140,Home!$C$7:$I$207,6,FALSE)="",VLOOKUP(N1140,Home!$C$7:$I$207,7,FALSE)=""),"FEJL",SUM(Baggrundsark!$K$4:K1140))</f>
        <v>FEJL</v>
      </c>
      <c r="Y1140">
        <v>1137</v>
      </c>
      <c r="Z1140" s="1"/>
      <c r="AC1140" s="44"/>
      <c r="AD1140">
        <f t="shared" si="374"/>
        <v>0</v>
      </c>
      <c r="AE1140">
        <f>SUM($AD$4:AD1140)</f>
        <v>1</v>
      </c>
      <c r="AF1140" s="103" t="str">
        <f>IFERROR(VLOOKUP(AN1140,Home!$C$8:$E$207,3,FALSE),"")</f>
        <v/>
      </c>
      <c r="AG1140" s="103" t="str">
        <f>IFERROR(VLOOKUP(AN1140,Home!$C$8:$E$207,2,FALSE),"")</f>
        <v/>
      </c>
      <c r="AH1140" s="104" t="str">
        <f>IF(VLOOKUP(AE1140,Home!$C$8:$I$207,6,FALSE)="","",VLOOKUP(AE1140,Home!$C$8:$I$207,6,FALSE))</f>
        <v/>
      </c>
      <c r="AI1140" s="104" t="e">
        <f t="shared" si="382"/>
        <v>#VALUE!</v>
      </c>
      <c r="AJ1140" s="105" t="e">
        <f t="shared" si="375"/>
        <v>#VALUE!</v>
      </c>
      <c r="AK1140" s="103" t="e">
        <f t="shared" si="368"/>
        <v>#VALUE!</v>
      </c>
      <c r="AL1140" s="103" t="e">
        <f t="shared" si="376"/>
        <v>#VALUE!</v>
      </c>
      <c r="AN1140" t="str">
        <f>IF(OR(VLOOKUP(AE1140,Home!$C$8:$I$207,6,FALSE)="",VLOOKUP(AE1140,Home!$C$8:$I$207,7,FALSE)=""),"FEJL",Baggrundsark!AE1140)</f>
        <v>FEJL</v>
      </c>
      <c r="AO1140">
        <f>IF(VLOOKUP(AE1140,Home!$C$8:$N$207,12,FALSE)="Timelønnet",1,0)</f>
        <v>0</v>
      </c>
      <c r="AP1140">
        <f>SUM($AO$4:AO1140)*AO1140</f>
        <v>0</v>
      </c>
      <c r="AQ1140">
        <f t="shared" si="383"/>
        <v>1</v>
      </c>
      <c r="AR1140" t="str">
        <f t="shared" si="383"/>
        <v/>
      </c>
      <c r="AS1140" t="e">
        <f t="shared" si="377"/>
        <v>#VALUE!</v>
      </c>
      <c r="AT1140" s="45" t="e">
        <f t="shared" si="384"/>
        <v>#VALUE!</v>
      </c>
      <c r="AU1140">
        <f>VLOOKUP(AQ1140,Home!$C$8:$J$207,8,FALSE)</f>
        <v>0</v>
      </c>
    </row>
    <row r="1141" spans="1:47" x14ac:dyDescent="0.25">
      <c r="A1141" s="6">
        <f t="shared" si="369"/>
        <v>0</v>
      </c>
      <c r="B1141" s="6">
        <f t="shared" si="378"/>
        <v>0</v>
      </c>
      <c r="C1141" s="6" t="str">
        <f t="shared" si="370"/>
        <v/>
      </c>
      <c r="D1141" s="7">
        <f t="shared" si="371"/>
        <v>0</v>
      </c>
      <c r="E1141" s="7">
        <f t="shared" si="379"/>
        <v>0</v>
      </c>
      <c r="F1141" s="7" t="str">
        <f t="shared" si="372"/>
        <v/>
      </c>
      <c r="G1141" s="6">
        <f t="shared" si="373"/>
        <v>0</v>
      </c>
      <c r="H1141" s="6">
        <f t="shared" si="380"/>
        <v>0</v>
      </c>
      <c r="I1141" s="6" t="str">
        <f t="shared" si="381"/>
        <v/>
      </c>
      <c r="J1141" s="11">
        <v>1138</v>
      </c>
      <c r="K1141" s="11">
        <f>IF(IFERROR(VLOOKUP(J1141,Home!$A$8:$B$1048576,1,FALSE),0)=0,0,1)</f>
        <v>0</v>
      </c>
      <c r="L1141" s="129" t="e">
        <f>IF(VLOOKUP(O1141,Home!$C$8:$R$207,6,FALSE)="","",VLOOKUP(O1141,Home!$C$8:$R$207,6,FALSE))</f>
        <v>#N/A</v>
      </c>
      <c r="M1141" s="129" t="e">
        <f t="shared" si="366"/>
        <v>#N/A</v>
      </c>
      <c r="N1141" s="11">
        <f>SUM($K$4:K1141)</f>
        <v>200</v>
      </c>
      <c r="O1141" s="11" t="str">
        <f>IF(P1141="","",IF(IFERROR(VLOOKUP(N1141,Home!$C$8:$R$1048576,1,FALSE),"")=0,"",IFERROR(VLOOKUP(N1141,Home!$C$8:$R$1048576,1,FALSE),"")))</f>
        <v/>
      </c>
      <c r="P1141" s="11" t="str">
        <f>IF(IFERROR(VLOOKUP(W1141,Home!$C$8:$R$1048576,3,FALSE),"")=0,"",IFERROR(VLOOKUP(W1141,Home!$C$8:$R$1048576,3,FALSE),""))</f>
        <v/>
      </c>
      <c r="Q1141" s="11" t="str">
        <f t="shared" si="365"/>
        <v/>
      </c>
      <c r="R1141" s="130" t="e">
        <f>VLOOKUP(Q1141,'Baggrund til lister'!$G$4:$H$15,2,FALSE)</f>
        <v>#N/A</v>
      </c>
      <c r="S1141" s="11" t="str">
        <f t="shared" si="367"/>
        <v/>
      </c>
      <c r="T1141" s="11" t="str">
        <f>IF(IFERROR(VLOOKUP(N1141,Home!$C$8:$R$1048576,11,FALSE),"")=0,"",IFERROR(VLOOKUP(N1141,Home!$C$8:$R$1048576,11,FALSE),""))</f>
        <v/>
      </c>
      <c r="U1141" s="11" t="str">
        <f>IF(IFERROR(VLOOKUP(O1141,Home!$C$8:$R$1048576,12,FALSE),"")=0,"",IFERROR(VLOOKUP(O1141,Home!$C$8:$R$1048576,12,FALSE),""))</f>
        <v/>
      </c>
      <c r="V1141" s="11" t="str">
        <f>IF(IFERROR(VLOOKUP(O1141,Home!$C$8:$R$1048576,8,FALSE),"")=0,"",IFERROR(VLOOKUP(O1141,Home!$C$8:$R$1048576,8,FALSE),""))</f>
        <v/>
      </c>
      <c r="W1141" s="11" t="str">
        <f>IF(OR(VLOOKUP(N1141,Home!$C$7:$I$207,6,FALSE)="",VLOOKUP(N1141,Home!$C$7:$I$207,7,FALSE)=""),"FEJL",SUM(Baggrundsark!$K$4:K1141))</f>
        <v>FEJL</v>
      </c>
      <c r="Y1141">
        <v>1138</v>
      </c>
      <c r="Z1141" s="1"/>
      <c r="AC1141" s="44"/>
      <c r="AD1141">
        <f t="shared" si="374"/>
        <v>0</v>
      </c>
      <c r="AE1141">
        <f>SUM($AD$4:AD1141)</f>
        <v>1</v>
      </c>
      <c r="AF1141" s="103" t="str">
        <f>IFERROR(VLOOKUP(AN1141,Home!$C$8:$E$207,3,FALSE),"")</f>
        <v/>
      </c>
      <c r="AG1141" s="103" t="str">
        <f>IFERROR(VLOOKUP(AN1141,Home!$C$8:$E$207,2,FALSE),"")</f>
        <v/>
      </c>
      <c r="AH1141" s="104" t="str">
        <f>IF(VLOOKUP(AE1141,Home!$C$8:$I$207,6,FALSE)="","",VLOOKUP(AE1141,Home!$C$8:$I$207,6,FALSE))</f>
        <v/>
      </c>
      <c r="AI1141" s="104" t="e">
        <f t="shared" si="382"/>
        <v>#VALUE!</v>
      </c>
      <c r="AJ1141" s="105" t="e">
        <f t="shared" si="375"/>
        <v>#VALUE!</v>
      </c>
      <c r="AK1141" s="103" t="e">
        <f t="shared" si="368"/>
        <v>#VALUE!</v>
      </c>
      <c r="AL1141" s="103" t="e">
        <f t="shared" si="376"/>
        <v>#VALUE!</v>
      </c>
      <c r="AN1141" t="str">
        <f>IF(OR(VLOOKUP(AE1141,Home!$C$8:$I$207,6,FALSE)="",VLOOKUP(AE1141,Home!$C$8:$I$207,7,FALSE)=""),"FEJL",Baggrundsark!AE1141)</f>
        <v>FEJL</v>
      </c>
      <c r="AO1141">
        <f>IF(VLOOKUP(AE1141,Home!$C$8:$N$207,12,FALSE)="Timelønnet",1,0)</f>
        <v>0</v>
      </c>
      <c r="AP1141">
        <f>SUM($AO$4:AO1141)*AO1141</f>
        <v>0</v>
      </c>
      <c r="AQ1141">
        <f t="shared" si="383"/>
        <v>1</v>
      </c>
      <c r="AR1141" t="str">
        <f t="shared" si="383"/>
        <v/>
      </c>
      <c r="AS1141" t="e">
        <f t="shared" si="377"/>
        <v>#VALUE!</v>
      </c>
      <c r="AT1141" s="45" t="e">
        <f t="shared" si="384"/>
        <v>#VALUE!</v>
      </c>
      <c r="AU1141">
        <f>VLOOKUP(AQ1141,Home!$C$8:$J$207,8,FALSE)</f>
        <v>0</v>
      </c>
    </row>
    <row r="1142" spans="1:47" x14ac:dyDescent="0.25">
      <c r="A1142" s="6">
        <f t="shared" si="369"/>
        <v>0</v>
      </c>
      <c r="B1142" s="6">
        <f t="shared" si="378"/>
        <v>0</v>
      </c>
      <c r="C1142" s="6" t="str">
        <f t="shared" si="370"/>
        <v/>
      </c>
      <c r="D1142" s="7">
        <f t="shared" si="371"/>
        <v>0</v>
      </c>
      <c r="E1142" s="7">
        <f t="shared" si="379"/>
        <v>0</v>
      </c>
      <c r="F1142" s="7" t="str">
        <f t="shared" si="372"/>
        <v/>
      </c>
      <c r="G1142" s="6">
        <f t="shared" si="373"/>
        <v>0</v>
      </c>
      <c r="H1142" s="6">
        <f t="shared" si="380"/>
        <v>0</v>
      </c>
      <c r="I1142" s="6" t="str">
        <f t="shared" si="381"/>
        <v/>
      </c>
      <c r="J1142" s="11">
        <v>1139</v>
      </c>
      <c r="K1142" s="11">
        <f>IF(IFERROR(VLOOKUP(J1142,Home!$A$8:$B$1048576,1,FALSE),0)=0,0,1)</f>
        <v>0</v>
      </c>
      <c r="L1142" s="129" t="e">
        <f>IF(VLOOKUP(O1142,Home!$C$8:$R$207,6,FALSE)="","",VLOOKUP(O1142,Home!$C$8:$R$207,6,FALSE))</f>
        <v>#N/A</v>
      </c>
      <c r="M1142" s="129" t="e">
        <f t="shared" si="366"/>
        <v>#N/A</v>
      </c>
      <c r="N1142" s="11">
        <f>SUM($K$4:K1142)</f>
        <v>200</v>
      </c>
      <c r="O1142" s="11" t="str">
        <f>IF(P1142="","",IF(IFERROR(VLOOKUP(N1142,Home!$C$8:$R$1048576,1,FALSE),"")=0,"",IFERROR(VLOOKUP(N1142,Home!$C$8:$R$1048576,1,FALSE),"")))</f>
        <v/>
      </c>
      <c r="P1142" s="11" t="str">
        <f>IF(IFERROR(VLOOKUP(W1142,Home!$C$8:$R$1048576,3,FALSE),"")=0,"",IFERROR(VLOOKUP(W1142,Home!$C$8:$R$1048576,3,FALSE),""))</f>
        <v/>
      </c>
      <c r="Q1142" s="11" t="str">
        <f t="shared" si="365"/>
        <v/>
      </c>
      <c r="R1142" s="130" t="e">
        <f>VLOOKUP(Q1142,'Baggrund til lister'!$G$4:$H$15,2,FALSE)</f>
        <v>#N/A</v>
      </c>
      <c r="S1142" s="11" t="str">
        <f t="shared" si="367"/>
        <v/>
      </c>
      <c r="T1142" s="11" t="str">
        <f>IF(IFERROR(VLOOKUP(N1142,Home!$C$8:$R$1048576,11,FALSE),"")=0,"",IFERROR(VLOOKUP(N1142,Home!$C$8:$R$1048576,11,FALSE),""))</f>
        <v/>
      </c>
      <c r="U1142" s="11" t="str">
        <f>IF(IFERROR(VLOOKUP(O1142,Home!$C$8:$R$1048576,12,FALSE),"")=0,"",IFERROR(VLOOKUP(O1142,Home!$C$8:$R$1048576,12,FALSE),""))</f>
        <v/>
      </c>
      <c r="V1142" s="11" t="str">
        <f>IF(IFERROR(VLOOKUP(O1142,Home!$C$8:$R$1048576,8,FALSE),"")=0,"",IFERROR(VLOOKUP(O1142,Home!$C$8:$R$1048576,8,FALSE),""))</f>
        <v/>
      </c>
      <c r="W1142" s="11" t="str">
        <f>IF(OR(VLOOKUP(N1142,Home!$C$7:$I$207,6,FALSE)="",VLOOKUP(N1142,Home!$C$7:$I$207,7,FALSE)=""),"FEJL",SUM(Baggrundsark!$K$4:K1142))</f>
        <v>FEJL</v>
      </c>
      <c r="Y1142">
        <v>1139</v>
      </c>
      <c r="Z1142" s="1"/>
      <c r="AC1142" s="44"/>
      <c r="AD1142">
        <f t="shared" si="374"/>
        <v>0</v>
      </c>
      <c r="AE1142">
        <f>SUM($AD$4:AD1142)</f>
        <v>1</v>
      </c>
      <c r="AF1142" s="103" t="str">
        <f>IFERROR(VLOOKUP(AN1142,Home!$C$8:$E$207,3,FALSE),"")</f>
        <v/>
      </c>
      <c r="AG1142" s="103" t="str">
        <f>IFERROR(VLOOKUP(AN1142,Home!$C$8:$E$207,2,FALSE),"")</f>
        <v/>
      </c>
      <c r="AH1142" s="104" t="str">
        <f>IF(VLOOKUP(AE1142,Home!$C$8:$I$207,6,FALSE)="","",VLOOKUP(AE1142,Home!$C$8:$I$207,6,FALSE))</f>
        <v/>
      </c>
      <c r="AI1142" s="104" t="e">
        <f t="shared" si="382"/>
        <v>#VALUE!</v>
      </c>
      <c r="AJ1142" s="105" t="e">
        <f t="shared" si="375"/>
        <v>#VALUE!</v>
      </c>
      <c r="AK1142" s="103" t="e">
        <f t="shared" si="368"/>
        <v>#VALUE!</v>
      </c>
      <c r="AL1142" s="103" t="e">
        <f t="shared" si="376"/>
        <v>#VALUE!</v>
      </c>
      <c r="AN1142" t="str">
        <f>IF(OR(VLOOKUP(AE1142,Home!$C$8:$I$207,6,FALSE)="",VLOOKUP(AE1142,Home!$C$8:$I$207,7,FALSE)=""),"FEJL",Baggrundsark!AE1142)</f>
        <v>FEJL</v>
      </c>
      <c r="AO1142">
        <f>IF(VLOOKUP(AE1142,Home!$C$8:$N$207,12,FALSE)="Timelønnet",1,0)</f>
        <v>0</v>
      </c>
      <c r="AP1142">
        <f>SUM($AO$4:AO1142)*AO1142</f>
        <v>0</v>
      </c>
      <c r="AQ1142">
        <f t="shared" si="383"/>
        <v>1</v>
      </c>
      <c r="AR1142" t="str">
        <f t="shared" si="383"/>
        <v/>
      </c>
      <c r="AS1142" t="e">
        <f t="shared" si="377"/>
        <v>#VALUE!</v>
      </c>
      <c r="AT1142" s="45" t="e">
        <f t="shared" si="384"/>
        <v>#VALUE!</v>
      </c>
      <c r="AU1142">
        <f>VLOOKUP(AQ1142,Home!$C$8:$J$207,8,FALSE)</f>
        <v>0</v>
      </c>
    </row>
    <row r="1143" spans="1:47" x14ac:dyDescent="0.25">
      <c r="A1143" s="6">
        <f t="shared" si="369"/>
        <v>0</v>
      </c>
      <c r="B1143" s="6">
        <f t="shared" si="378"/>
        <v>0</v>
      </c>
      <c r="C1143" s="6" t="str">
        <f t="shared" si="370"/>
        <v/>
      </c>
      <c r="D1143" s="7">
        <f t="shared" si="371"/>
        <v>0</v>
      </c>
      <c r="E1143" s="7">
        <f t="shared" si="379"/>
        <v>0</v>
      </c>
      <c r="F1143" s="7" t="str">
        <f t="shared" si="372"/>
        <v/>
      </c>
      <c r="G1143" s="6">
        <f t="shared" si="373"/>
        <v>0</v>
      </c>
      <c r="H1143" s="6">
        <f t="shared" si="380"/>
        <v>0</v>
      </c>
      <c r="I1143" s="6" t="str">
        <f t="shared" si="381"/>
        <v/>
      </c>
      <c r="J1143" s="11">
        <v>1140</v>
      </c>
      <c r="K1143" s="11">
        <f>IF(IFERROR(VLOOKUP(J1143,Home!$A$8:$B$1048576,1,FALSE),0)=0,0,1)</f>
        <v>0</v>
      </c>
      <c r="L1143" s="129" t="e">
        <f>IF(VLOOKUP(O1143,Home!$C$8:$R$207,6,FALSE)="","",VLOOKUP(O1143,Home!$C$8:$R$207,6,FALSE))</f>
        <v>#N/A</v>
      </c>
      <c r="M1143" s="129" t="e">
        <f t="shared" si="366"/>
        <v>#N/A</v>
      </c>
      <c r="N1143" s="11">
        <f>SUM($K$4:K1143)</f>
        <v>200</v>
      </c>
      <c r="O1143" s="11" t="str">
        <f>IF(P1143="","",IF(IFERROR(VLOOKUP(N1143,Home!$C$8:$R$1048576,1,FALSE),"")=0,"",IFERROR(VLOOKUP(N1143,Home!$C$8:$R$1048576,1,FALSE),"")))</f>
        <v/>
      </c>
      <c r="P1143" s="11" t="str">
        <f>IF(IFERROR(VLOOKUP(W1143,Home!$C$8:$R$1048576,3,FALSE),"")=0,"",IFERROR(VLOOKUP(W1143,Home!$C$8:$R$1048576,3,FALSE),""))</f>
        <v/>
      </c>
      <c r="Q1143" s="11" t="str">
        <f t="shared" si="365"/>
        <v/>
      </c>
      <c r="R1143" s="130" t="e">
        <f>VLOOKUP(Q1143,'Baggrund til lister'!$G$4:$H$15,2,FALSE)</f>
        <v>#N/A</v>
      </c>
      <c r="S1143" s="11" t="str">
        <f t="shared" si="367"/>
        <v/>
      </c>
      <c r="T1143" s="11" t="str">
        <f>IF(IFERROR(VLOOKUP(N1143,Home!$C$8:$R$1048576,11,FALSE),"")=0,"",IFERROR(VLOOKUP(N1143,Home!$C$8:$R$1048576,11,FALSE),""))</f>
        <v/>
      </c>
      <c r="U1143" s="11" t="str">
        <f>IF(IFERROR(VLOOKUP(O1143,Home!$C$8:$R$1048576,12,FALSE),"")=0,"",IFERROR(VLOOKUP(O1143,Home!$C$8:$R$1048576,12,FALSE),""))</f>
        <v/>
      </c>
      <c r="V1143" s="11" t="str">
        <f>IF(IFERROR(VLOOKUP(O1143,Home!$C$8:$R$1048576,8,FALSE),"")=0,"",IFERROR(VLOOKUP(O1143,Home!$C$8:$R$1048576,8,FALSE),""))</f>
        <v/>
      </c>
      <c r="W1143" s="11" t="str">
        <f>IF(OR(VLOOKUP(N1143,Home!$C$7:$I$207,6,FALSE)="",VLOOKUP(N1143,Home!$C$7:$I$207,7,FALSE)=""),"FEJL",SUM(Baggrundsark!$K$4:K1143))</f>
        <v>FEJL</v>
      </c>
      <c r="Y1143">
        <v>1140</v>
      </c>
      <c r="Z1143" s="1"/>
      <c r="AC1143" s="44"/>
      <c r="AD1143">
        <f t="shared" si="374"/>
        <v>0</v>
      </c>
      <c r="AE1143">
        <f>SUM($AD$4:AD1143)</f>
        <v>1</v>
      </c>
      <c r="AF1143" s="103" t="str">
        <f>IFERROR(VLOOKUP(AN1143,Home!$C$8:$E$207,3,FALSE),"")</f>
        <v/>
      </c>
      <c r="AG1143" s="103" t="str">
        <f>IFERROR(VLOOKUP(AN1143,Home!$C$8:$E$207,2,FALSE),"")</f>
        <v/>
      </c>
      <c r="AH1143" s="104" t="str">
        <f>IF(VLOOKUP(AE1143,Home!$C$8:$I$207,6,FALSE)="","",VLOOKUP(AE1143,Home!$C$8:$I$207,6,FALSE))</f>
        <v/>
      </c>
      <c r="AI1143" s="104" t="e">
        <f t="shared" si="382"/>
        <v>#VALUE!</v>
      </c>
      <c r="AJ1143" s="105" t="e">
        <f t="shared" si="375"/>
        <v>#VALUE!</v>
      </c>
      <c r="AK1143" s="103" t="e">
        <f t="shared" si="368"/>
        <v>#VALUE!</v>
      </c>
      <c r="AL1143" s="103" t="e">
        <f t="shared" si="376"/>
        <v>#VALUE!</v>
      </c>
      <c r="AN1143" t="str">
        <f>IF(OR(VLOOKUP(AE1143,Home!$C$8:$I$207,6,FALSE)="",VLOOKUP(AE1143,Home!$C$8:$I$207,7,FALSE)=""),"FEJL",Baggrundsark!AE1143)</f>
        <v>FEJL</v>
      </c>
      <c r="AO1143">
        <f>IF(VLOOKUP(AE1143,Home!$C$8:$N$207,12,FALSE)="Timelønnet",1,0)</f>
        <v>0</v>
      </c>
      <c r="AP1143">
        <f>SUM($AO$4:AO1143)*AO1143</f>
        <v>0</v>
      </c>
      <c r="AQ1143">
        <f t="shared" si="383"/>
        <v>1</v>
      </c>
      <c r="AR1143" t="str">
        <f t="shared" si="383"/>
        <v/>
      </c>
      <c r="AS1143" t="e">
        <f t="shared" si="377"/>
        <v>#VALUE!</v>
      </c>
      <c r="AT1143" s="45" t="e">
        <f t="shared" si="384"/>
        <v>#VALUE!</v>
      </c>
      <c r="AU1143">
        <f>VLOOKUP(AQ1143,Home!$C$8:$J$207,8,FALSE)</f>
        <v>0</v>
      </c>
    </row>
    <row r="1144" spans="1:47" x14ac:dyDescent="0.25">
      <c r="A1144" s="6">
        <f t="shared" si="369"/>
        <v>0</v>
      </c>
      <c r="B1144" s="6">
        <f t="shared" si="378"/>
        <v>0</v>
      </c>
      <c r="C1144" s="6" t="str">
        <f t="shared" si="370"/>
        <v/>
      </c>
      <c r="D1144" s="7">
        <f t="shared" si="371"/>
        <v>0</v>
      </c>
      <c r="E1144" s="7">
        <f t="shared" si="379"/>
        <v>0</v>
      </c>
      <c r="F1144" s="7" t="str">
        <f t="shared" si="372"/>
        <v/>
      </c>
      <c r="G1144" s="6">
        <f t="shared" si="373"/>
        <v>0</v>
      </c>
      <c r="H1144" s="6">
        <f t="shared" si="380"/>
        <v>0</v>
      </c>
      <c r="I1144" s="6" t="str">
        <f t="shared" si="381"/>
        <v/>
      </c>
      <c r="J1144" s="11">
        <v>1141</v>
      </c>
      <c r="K1144" s="11">
        <f>IF(IFERROR(VLOOKUP(J1144,Home!$A$8:$B$1048576,1,FALSE),0)=0,0,1)</f>
        <v>0</v>
      </c>
      <c r="L1144" s="129" t="e">
        <f>IF(VLOOKUP(O1144,Home!$C$8:$R$207,6,FALSE)="","",VLOOKUP(O1144,Home!$C$8:$R$207,6,FALSE))</f>
        <v>#N/A</v>
      </c>
      <c r="M1144" s="129" t="e">
        <f t="shared" si="366"/>
        <v>#N/A</v>
      </c>
      <c r="N1144" s="11">
        <f>SUM($K$4:K1144)</f>
        <v>200</v>
      </c>
      <c r="O1144" s="11" t="str">
        <f>IF(P1144="","",IF(IFERROR(VLOOKUP(N1144,Home!$C$8:$R$1048576,1,FALSE),"")=0,"",IFERROR(VLOOKUP(N1144,Home!$C$8:$R$1048576,1,FALSE),"")))</f>
        <v/>
      </c>
      <c r="P1144" s="11" t="str">
        <f>IF(IFERROR(VLOOKUP(W1144,Home!$C$8:$R$1048576,3,FALSE),"")=0,"",IFERROR(VLOOKUP(W1144,Home!$C$8:$R$1048576,3,FALSE),""))</f>
        <v/>
      </c>
      <c r="Q1144" s="11" t="str">
        <f t="shared" si="365"/>
        <v/>
      </c>
      <c r="R1144" s="130" t="e">
        <f>VLOOKUP(Q1144,'Baggrund til lister'!$G$4:$H$15,2,FALSE)</f>
        <v>#N/A</v>
      </c>
      <c r="S1144" s="11" t="str">
        <f t="shared" si="367"/>
        <v/>
      </c>
      <c r="T1144" s="11" t="str">
        <f>IF(IFERROR(VLOOKUP(N1144,Home!$C$8:$R$1048576,11,FALSE),"")=0,"",IFERROR(VLOOKUP(N1144,Home!$C$8:$R$1048576,11,FALSE),""))</f>
        <v/>
      </c>
      <c r="U1144" s="11" t="str">
        <f>IF(IFERROR(VLOOKUP(O1144,Home!$C$8:$R$1048576,12,FALSE),"")=0,"",IFERROR(VLOOKUP(O1144,Home!$C$8:$R$1048576,12,FALSE),""))</f>
        <v/>
      </c>
      <c r="V1144" s="11" t="str">
        <f>IF(IFERROR(VLOOKUP(O1144,Home!$C$8:$R$1048576,8,FALSE),"")=0,"",IFERROR(VLOOKUP(O1144,Home!$C$8:$R$1048576,8,FALSE),""))</f>
        <v/>
      </c>
      <c r="W1144" s="11" t="str">
        <f>IF(OR(VLOOKUP(N1144,Home!$C$7:$I$207,6,FALSE)="",VLOOKUP(N1144,Home!$C$7:$I$207,7,FALSE)=""),"FEJL",SUM(Baggrundsark!$K$4:K1144))</f>
        <v>FEJL</v>
      </c>
      <c r="Y1144">
        <v>1141</v>
      </c>
      <c r="Z1144" s="1"/>
      <c r="AC1144" s="44"/>
      <c r="AD1144">
        <f t="shared" si="374"/>
        <v>0</v>
      </c>
      <c r="AE1144">
        <f>SUM($AD$4:AD1144)</f>
        <v>1</v>
      </c>
      <c r="AF1144" s="103" t="str">
        <f>IFERROR(VLOOKUP(AN1144,Home!$C$8:$E$207,3,FALSE),"")</f>
        <v/>
      </c>
      <c r="AG1144" s="103" t="str">
        <f>IFERROR(VLOOKUP(AN1144,Home!$C$8:$E$207,2,FALSE),"")</f>
        <v/>
      </c>
      <c r="AH1144" s="104" t="str">
        <f>IF(VLOOKUP(AE1144,Home!$C$8:$I$207,6,FALSE)="","",VLOOKUP(AE1144,Home!$C$8:$I$207,6,FALSE))</f>
        <v/>
      </c>
      <c r="AI1144" s="104" t="e">
        <f t="shared" si="382"/>
        <v>#VALUE!</v>
      </c>
      <c r="AJ1144" s="105" t="e">
        <f t="shared" si="375"/>
        <v>#VALUE!</v>
      </c>
      <c r="AK1144" s="103" t="e">
        <f t="shared" si="368"/>
        <v>#VALUE!</v>
      </c>
      <c r="AL1144" s="103" t="e">
        <f t="shared" si="376"/>
        <v>#VALUE!</v>
      </c>
      <c r="AN1144" t="str">
        <f>IF(OR(VLOOKUP(AE1144,Home!$C$8:$I$207,6,FALSE)="",VLOOKUP(AE1144,Home!$C$8:$I$207,7,FALSE)=""),"FEJL",Baggrundsark!AE1144)</f>
        <v>FEJL</v>
      </c>
      <c r="AO1144">
        <f>IF(VLOOKUP(AE1144,Home!$C$8:$N$207,12,FALSE)="Timelønnet",1,0)</f>
        <v>0</v>
      </c>
      <c r="AP1144">
        <f>SUM($AO$4:AO1144)*AO1144</f>
        <v>0</v>
      </c>
      <c r="AQ1144">
        <f t="shared" si="383"/>
        <v>1</v>
      </c>
      <c r="AR1144" t="str">
        <f t="shared" si="383"/>
        <v/>
      </c>
      <c r="AS1144" t="e">
        <f t="shared" si="377"/>
        <v>#VALUE!</v>
      </c>
      <c r="AT1144" s="45" t="e">
        <f t="shared" si="384"/>
        <v>#VALUE!</v>
      </c>
      <c r="AU1144">
        <f>VLOOKUP(AQ1144,Home!$C$8:$J$207,8,FALSE)</f>
        <v>0</v>
      </c>
    </row>
    <row r="1145" spans="1:47" x14ac:dyDescent="0.25">
      <c r="A1145" s="6">
        <f t="shared" si="369"/>
        <v>0</v>
      </c>
      <c r="B1145" s="6">
        <f t="shared" si="378"/>
        <v>0</v>
      </c>
      <c r="C1145" s="6" t="str">
        <f t="shared" si="370"/>
        <v/>
      </c>
      <c r="D1145" s="7">
        <f t="shared" si="371"/>
        <v>0</v>
      </c>
      <c r="E1145" s="7">
        <f t="shared" si="379"/>
        <v>0</v>
      </c>
      <c r="F1145" s="7" t="str">
        <f t="shared" si="372"/>
        <v/>
      </c>
      <c r="G1145" s="6">
        <f t="shared" si="373"/>
        <v>0</v>
      </c>
      <c r="H1145" s="6">
        <f t="shared" si="380"/>
        <v>0</v>
      </c>
      <c r="I1145" s="6" t="str">
        <f t="shared" si="381"/>
        <v/>
      </c>
      <c r="J1145" s="11">
        <v>1142</v>
      </c>
      <c r="K1145" s="11">
        <f>IF(IFERROR(VLOOKUP(J1145,Home!$A$8:$B$1048576,1,FALSE),0)=0,0,1)</f>
        <v>0</v>
      </c>
      <c r="L1145" s="129" t="e">
        <f>IF(VLOOKUP(O1145,Home!$C$8:$R$207,6,FALSE)="","",VLOOKUP(O1145,Home!$C$8:$R$207,6,FALSE))</f>
        <v>#N/A</v>
      </c>
      <c r="M1145" s="129" t="e">
        <f t="shared" si="366"/>
        <v>#N/A</v>
      </c>
      <c r="N1145" s="11">
        <f>SUM($K$4:K1145)</f>
        <v>200</v>
      </c>
      <c r="O1145" s="11" t="str">
        <f>IF(P1145="","",IF(IFERROR(VLOOKUP(N1145,Home!$C$8:$R$1048576,1,FALSE),"")=0,"",IFERROR(VLOOKUP(N1145,Home!$C$8:$R$1048576,1,FALSE),"")))</f>
        <v/>
      </c>
      <c r="P1145" s="11" t="str">
        <f>IF(IFERROR(VLOOKUP(W1145,Home!$C$8:$R$1048576,3,FALSE),"")=0,"",IFERROR(VLOOKUP(W1145,Home!$C$8:$R$1048576,3,FALSE),""))</f>
        <v/>
      </c>
      <c r="Q1145" s="11" t="str">
        <f t="shared" ref="Q1145:Q1208" si="385">IFERROR(MONTH(M1145),"")</f>
        <v/>
      </c>
      <c r="R1145" s="130" t="e">
        <f>VLOOKUP(Q1145,'Baggrund til lister'!$G$4:$H$15,2,FALSE)</f>
        <v>#N/A</v>
      </c>
      <c r="S1145" s="11" t="str">
        <f t="shared" si="367"/>
        <v/>
      </c>
      <c r="T1145" s="11" t="str">
        <f>IF(IFERROR(VLOOKUP(N1145,Home!$C$8:$R$1048576,11,FALSE),"")=0,"",IFERROR(VLOOKUP(N1145,Home!$C$8:$R$1048576,11,FALSE),""))</f>
        <v/>
      </c>
      <c r="U1145" s="11" t="str">
        <f>IF(IFERROR(VLOOKUP(O1145,Home!$C$8:$R$1048576,12,FALSE),"")=0,"",IFERROR(VLOOKUP(O1145,Home!$C$8:$R$1048576,12,FALSE),""))</f>
        <v/>
      </c>
      <c r="V1145" s="11" t="str">
        <f>IF(IFERROR(VLOOKUP(O1145,Home!$C$8:$R$1048576,8,FALSE),"")=0,"",IFERROR(VLOOKUP(O1145,Home!$C$8:$R$1048576,8,FALSE),""))</f>
        <v/>
      </c>
      <c r="W1145" s="11" t="str">
        <f>IF(OR(VLOOKUP(N1145,Home!$C$7:$I$207,6,FALSE)="",VLOOKUP(N1145,Home!$C$7:$I$207,7,FALSE)=""),"FEJL",SUM(Baggrundsark!$K$4:K1145))</f>
        <v>FEJL</v>
      </c>
      <c r="Y1145">
        <v>1142</v>
      </c>
      <c r="Z1145" s="1"/>
      <c r="AC1145" s="44"/>
      <c r="AD1145">
        <f t="shared" si="374"/>
        <v>0</v>
      </c>
      <c r="AE1145">
        <f>SUM($AD$4:AD1145)</f>
        <v>1</v>
      </c>
      <c r="AF1145" s="103" t="str">
        <f>IFERROR(VLOOKUP(AN1145,Home!$C$8:$E$207,3,FALSE),"")</f>
        <v/>
      </c>
      <c r="AG1145" s="103" t="str">
        <f>IFERROR(VLOOKUP(AN1145,Home!$C$8:$E$207,2,FALSE),"")</f>
        <v/>
      </c>
      <c r="AH1145" s="104" t="str">
        <f>IF(VLOOKUP(AE1145,Home!$C$8:$I$207,6,FALSE)="","",VLOOKUP(AE1145,Home!$C$8:$I$207,6,FALSE))</f>
        <v/>
      </c>
      <c r="AI1145" s="104" t="e">
        <f t="shared" si="382"/>
        <v>#VALUE!</v>
      </c>
      <c r="AJ1145" s="105" t="e">
        <f t="shared" si="375"/>
        <v>#VALUE!</v>
      </c>
      <c r="AK1145" s="103" t="e">
        <f t="shared" si="368"/>
        <v>#VALUE!</v>
      </c>
      <c r="AL1145" s="103" t="e">
        <f t="shared" si="376"/>
        <v>#VALUE!</v>
      </c>
      <c r="AN1145" t="str">
        <f>IF(OR(VLOOKUP(AE1145,Home!$C$8:$I$207,6,FALSE)="",VLOOKUP(AE1145,Home!$C$8:$I$207,7,FALSE)=""),"FEJL",Baggrundsark!AE1145)</f>
        <v>FEJL</v>
      </c>
      <c r="AO1145">
        <f>IF(VLOOKUP(AE1145,Home!$C$8:$N$207,12,FALSE)="Timelønnet",1,0)</f>
        <v>0</v>
      </c>
      <c r="AP1145">
        <f>SUM($AO$4:AO1145)*AO1145</f>
        <v>0</v>
      </c>
      <c r="AQ1145">
        <f t="shared" si="383"/>
        <v>1</v>
      </c>
      <c r="AR1145" t="str">
        <f t="shared" si="383"/>
        <v/>
      </c>
      <c r="AS1145" t="e">
        <f t="shared" si="377"/>
        <v>#VALUE!</v>
      </c>
      <c r="AT1145" s="45" t="e">
        <f t="shared" si="384"/>
        <v>#VALUE!</v>
      </c>
      <c r="AU1145">
        <f>VLOOKUP(AQ1145,Home!$C$8:$J$207,8,FALSE)</f>
        <v>0</v>
      </c>
    </row>
    <row r="1146" spans="1:47" x14ac:dyDescent="0.25">
      <c r="A1146" s="6">
        <f t="shared" si="369"/>
        <v>0</v>
      </c>
      <c r="B1146" s="6">
        <f t="shared" si="378"/>
        <v>0</v>
      </c>
      <c r="C1146" s="6" t="str">
        <f t="shared" si="370"/>
        <v/>
      </c>
      <c r="D1146" s="7">
        <f t="shared" si="371"/>
        <v>0</v>
      </c>
      <c r="E1146" s="7">
        <f t="shared" si="379"/>
        <v>0</v>
      </c>
      <c r="F1146" s="7" t="str">
        <f t="shared" si="372"/>
        <v/>
      </c>
      <c r="G1146" s="6">
        <f t="shared" si="373"/>
        <v>0</v>
      </c>
      <c r="H1146" s="6">
        <f t="shared" si="380"/>
        <v>0</v>
      </c>
      <c r="I1146" s="6" t="str">
        <f t="shared" si="381"/>
        <v/>
      </c>
      <c r="J1146" s="11">
        <v>1143</v>
      </c>
      <c r="K1146" s="11">
        <f>IF(IFERROR(VLOOKUP(J1146,Home!$A$8:$B$1048576,1,FALSE),0)=0,0,1)</f>
        <v>0</v>
      </c>
      <c r="L1146" s="129" t="e">
        <f>IF(VLOOKUP(O1146,Home!$C$8:$R$207,6,FALSE)="","",VLOOKUP(O1146,Home!$C$8:$R$207,6,FALSE))</f>
        <v>#N/A</v>
      </c>
      <c r="M1146" s="129" t="e">
        <f t="shared" si="366"/>
        <v>#N/A</v>
      </c>
      <c r="N1146" s="11">
        <f>SUM($K$4:K1146)</f>
        <v>200</v>
      </c>
      <c r="O1146" s="11" t="str">
        <f>IF(P1146="","",IF(IFERROR(VLOOKUP(N1146,Home!$C$8:$R$1048576,1,FALSE),"")=0,"",IFERROR(VLOOKUP(N1146,Home!$C$8:$R$1048576,1,FALSE),"")))</f>
        <v/>
      </c>
      <c r="P1146" s="11" t="str">
        <f>IF(IFERROR(VLOOKUP(W1146,Home!$C$8:$R$1048576,3,FALSE),"")=0,"",IFERROR(VLOOKUP(W1146,Home!$C$8:$R$1048576,3,FALSE),""))</f>
        <v/>
      </c>
      <c r="Q1146" s="11" t="str">
        <f t="shared" si="385"/>
        <v/>
      </c>
      <c r="R1146" s="130" t="e">
        <f>VLOOKUP(Q1146,'Baggrund til lister'!$G$4:$H$15,2,FALSE)</f>
        <v>#N/A</v>
      </c>
      <c r="S1146" s="11" t="str">
        <f t="shared" si="367"/>
        <v/>
      </c>
      <c r="T1146" s="11" t="str">
        <f>IF(IFERROR(VLOOKUP(N1146,Home!$C$8:$R$1048576,11,FALSE),"")=0,"",IFERROR(VLOOKUP(N1146,Home!$C$8:$R$1048576,11,FALSE),""))</f>
        <v/>
      </c>
      <c r="U1146" s="11" t="str">
        <f>IF(IFERROR(VLOOKUP(O1146,Home!$C$8:$R$1048576,12,FALSE),"")=0,"",IFERROR(VLOOKUP(O1146,Home!$C$8:$R$1048576,12,FALSE),""))</f>
        <v/>
      </c>
      <c r="V1146" s="11" t="str">
        <f>IF(IFERROR(VLOOKUP(O1146,Home!$C$8:$R$1048576,8,FALSE),"")=0,"",IFERROR(VLOOKUP(O1146,Home!$C$8:$R$1048576,8,FALSE),""))</f>
        <v/>
      </c>
      <c r="W1146" s="11" t="str">
        <f>IF(OR(VLOOKUP(N1146,Home!$C$7:$I$207,6,FALSE)="",VLOOKUP(N1146,Home!$C$7:$I$207,7,FALSE)=""),"FEJL",SUM(Baggrundsark!$K$4:K1146))</f>
        <v>FEJL</v>
      </c>
      <c r="Y1146">
        <v>1143</v>
      </c>
      <c r="Z1146" s="1"/>
      <c r="AC1146" s="44"/>
      <c r="AD1146">
        <f t="shared" si="374"/>
        <v>0</v>
      </c>
      <c r="AE1146">
        <f>SUM($AD$4:AD1146)</f>
        <v>1</v>
      </c>
      <c r="AF1146" s="103" t="str">
        <f>IFERROR(VLOOKUP(AN1146,Home!$C$8:$E$207,3,FALSE),"")</f>
        <v/>
      </c>
      <c r="AG1146" s="103" t="str">
        <f>IFERROR(VLOOKUP(AN1146,Home!$C$8:$E$207,2,FALSE),"")</f>
        <v/>
      </c>
      <c r="AH1146" s="104" t="str">
        <f>IF(VLOOKUP(AE1146,Home!$C$8:$I$207,6,FALSE)="","",VLOOKUP(AE1146,Home!$C$8:$I$207,6,FALSE))</f>
        <v/>
      </c>
      <c r="AI1146" s="104" t="e">
        <f t="shared" si="382"/>
        <v>#VALUE!</v>
      </c>
      <c r="AJ1146" s="105" t="e">
        <f t="shared" si="375"/>
        <v>#VALUE!</v>
      </c>
      <c r="AK1146" s="103" t="e">
        <f t="shared" si="368"/>
        <v>#VALUE!</v>
      </c>
      <c r="AL1146" s="103" t="e">
        <f t="shared" si="376"/>
        <v>#VALUE!</v>
      </c>
      <c r="AN1146" t="str">
        <f>IF(OR(VLOOKUP(AE1146,Home!$C$8:$I$207,6,FALSE)="",VLOOKUP(AE1146,Home!$C$8:$I$207,7,FALSE)=""),"FEJL",Baggrundsark!AE1146)</f>
        <v>FEJL</v>
      </c>
      <c r="AO1146">
        <f>IF(VLOOKUP(AE1146,Home!$C$8:$N$207,12,FALSE)="Timelønnet",1,0)</f>
        <v>0</v>
      </c>
      <c r="AP1146">
        <f>SUM($AO$4:AO1146)*AO1146</f>
        <v>0</v>
      </c>
      <c r="AQ1146">
        <f t="shared" si="383"/>
        <v>1</v>
      </c>
      <c r="AR1146" t="str">
        <f t="shared" si="383"/>
        <v/>
      </c>
      <c r="AS1146" t="e">
        <f t="shared" si="377"/>
        <v>#VALUE!</v>
      </c>
      <c r="AT1146" s="45" t="e">
        <f t="shared" si="384"/>
        <v>#VALUE!</v>
      </c>
      <c r="AU1146">
        <f>VLOOKUP(AQ1146,Home!$C$8:$J$207,8,FALSE)</f>
        <v>0</v>
      </c>
    </row>
    <row r="1147" spans="1:47" x14ac:dyDescent="0.25">
      <c r="A1147" s="6">
        <f t="shared" si="369"/>
        <v>0</v>
      </c>
      <c r="B1147" s="6">
        <f t="shared" si="378"/>
        <v>0</v>
      </c>
      <c r="C1147" s="6" t="str">
        <f t="shared" si="370"/>
        <v/>
      </c>
      <c r="D1147" s="7">
        <f t="shared" si="371"/>
        <v>0</v>
      </c>
      <c r="E1147" s="7">
        <f t="shared" si="379"/>
        <v>0</v>
      </c>
      <c r="F1147" s="7" t="str">
        <f t="shared" si="372"/>
        <v/>
      </c>
      <c r="G1147" s="6">
        <f t="shared" si="373"/>
        <v>0</v>
      </c>
      <c r="H1147" s="6">
        <f t="shared" si="380"/>
        <v>0</v>
      </c>
      <c r="I1147" s="6" t="str">
        <f t="shared" si="381"/>
        <v/>
      </c>
      <c r="J1147" s="11">
        <v>1144</v>
      </c>
      <c r="K1147" s="11">
        <f>IF(IFERROR(VLOOKUP(J1147,Home!$A$8:$B$1048576,1,FALSE),0)=0,0,1)</f>
        <v>0</v>
      </c>
      <c r="L1147" s="129" t="e">
        <f>IF(VLOOKUP(O1147,Home!$C$8:$R$207,6,FALSE)="","",VLOOKUP(O1147,Home!$C$8:$R$207,6,FALSE))</f>
        <v>#N/A</v>
      </c>
      <c r="M1147" s="129" t="e">
        <f t="shared" si="366"/>
        <v>#N/A</v>
      </c>
      <c r="N1147" s="11">
        <f>SUM($K$4:K1147)</f>
        <v>200</v>
      </c>
      <c r="O1147" s="11" t="str">
        <f>IF(P1147="","",IF(IFERROR(VLOOKUP(N1147,Home!$C$8:$R$1048576,1,FALSE),"")=0,"",IFERROR(VLOOKUP(N1147,Home!$C$8:$R$1048576,1,FALSE),"")))</f>
        <v/>
      </c>
      <c r="P1147" s="11" t="str">
        <f>IF(IFERROR(VLOOKUP(W1147,Home!$C$8:$R$1048576,3,FALSE),"")=0,"",IFERROR(VLOOKUP(W1147,Home!$C$8:$R$1048576,3,FALSE),""))</f>
        <v/>
      </c>
      <c r="Q1147" s="11" t="str">
        <f t="shared" si="385"/>
        <v/>
      </c>
      <c r="R1147" s="130" t="e">
        <f>VLOOKUP(Q1147,'Baggrund til lister'!$G$4:$H$15,2,FALSE)</f>
        <v>#N/A</v>
      </c>
      <c r="S1147" s="11" t="str">
        <f t="shared" si="367"/>
        <v/>
      </c>
      <c r="T1147" s="11" t="str">
        <f>IF(IFERROR(VLOOKUP(N1147,Home!$C$8:$R$1048576,11,FALSE),"")=0,"",IFERROR(VLOOKUP(N1147,Home!$C$8:$R$1048576,11,FALSE),""))</f>
        <v/>
      </c>
      <c r="U1147" s="11" t="str">
        <f>IF(IFERROR(VLOOKUP(O1147,Home!$C$8:$R$1048576,12,FALSE),"")=0,"",IFERROR(VLOOKUP(O1147,Home!$C$8:$R$1048576,12,FALSE),""))</f>
        <v/>
      </c>
      <c r="V1147" s="11" t="str">
        <f>IF(IFERROR(VLOOKUP(O1147,Home!$C$8:$R$1048576,8,FALSE),"")=0,"",IFERROR(VLOOKUP(O1147,Home!$C$8:$R$1048576,8,FALSE),""))</f>
        <v/>
      </c>
      <c r="W1147" s="11" t="str">
        <f>IF(OR(VLOOKUP(N1147,Home!$C$7:$I$207,6,FALSE)="",VLOOKUP(N1147,Home!$C$7:$I$207,7,FALSE)=""),"FEJL",SUM(Baggrundsark!$K$4:K1147))</f>
        <v>FEJL</v>
      </c>
      <c r="Y1147">
        <v>1144</v>
      </c>
      <c r="Z1147" s="1"/>
      <c r="AC1147" s="44"/>
      <c r="AD1147">
        <f t="shared" si="374"/>
        <v>0</v>
      </c>
      <c r="AE1147">
        <f>SUM($AD$4:AD1147)</f>
        <v>1</v>
      </c>
      <c r="AF1147" s="103" t="str">
        <f>IFERROR(VLOOKUP(AN1147,Home!$C$8:$E$207,3,FALSE),"")</f>
        <v/>
      </c>
      <c r="AG1147" s="103" t="str">
        <f>IFERROR(VLOOKUP(AN1147,Home!$C$8:$E$207,2,FALSE),"")</f>
        <v/>
      </c>
      <c r="AH1147" s="104" t="str">
        <f>IF(VLOOKUP(AE1147,Home!$C$8:$I$207,6,FALSE)="","",VLOOKUP(AE1147,Home!$C$8:$I$207,6,FALSE))</f>
        <v/>
      </c>
      <c r="AI1147" s="104" t="e">
        <f t="shared" si="382"/>
        <v>#VALUE!</v>
      </c>
      <c r="AJ1147" s="105" t="e">
        <f t="shared" si="375"/>
        <v>#VALUE!</v>
      </c>
      <c r="AK1147" s="103" t="e">
        <f t="shared" si="368"/>
        <v>#VALUE!</v>
      </c>
      <c r="AL1147" s="103" t="e">
        <f t="shared" si="376"/>
        <v>#VALUE!</v>
      </c>
      <c r="AN1147" t="str">
        <f>IF(OR(VLOOKUP(AE1147,Home!$C$8:$I$207,6,FALSE)="",VLOOKUP(AE1147,Home!$C$8:$I$207,7,FALSE)=""),"FEJL",Baggrundsark!AE1147)</f>
        <v>FEJL</v>
      </c>
      <c r="AO1147">
        <f>IF(VLOOKUP(AE1147,Home!$C$8:$N$207,12,FALSE)="Timelønnet",1,0)</f>
        <v>0</v>
      </c>
      <c r="AP1147">
        <f>SUM($AO$4:AO1147)*AO1147</f>
        <v>0</v>
      </c>
      <c r="AQ1147">
        <f t="shared" si="383"/>
        <v>1</v>
      </c>
      <c r="AR1147" t="str">
        <f t="shared" si="383"/>
        <v/>
      </c>
      <c r="AS1147" t="e">
        <f t="shared" si="377"/>
        <v>#VALUE!</v>
      </c>
      <c r="AT1147" s="45" t="e">
        <f t="shared" si="384"/>
        <v>#VALUE!</v>
      </c>
      <c r="AU1147">
        <f>VLOOKUP(AQ1147,Home!$C$8:$J$207,8,FALSE)</f>
        <v>0</v>
      </c>
    </row>
    <row r="1148" spans="1:47" x14ac:dyDescent="0.25">
      <c r="A1148" s="6">
        <f t="shared" si="369"/>
        <v>0</v>
      </c>
      <c r="B1148" s="6">
        <f t="shared" si="378"/>
        <v>0</v>
      </c>
      <c r="C1148" s="6" t="str">
        <f t="shared" si="370"/>
        <v/>
      </c>
      <c r="D1148" s="7">
        <f t="shared" si="371"/>
        <v>0</v>
      </c>
      <c r="E1148" s="7">
        <f t="shared" si="379"/>
        <v>0</v>
      </c>
      <c r="F1148" s="7" t="str">
        <f t="shared" si="372"/>
        <v/>
      </c>
      <c r="G1148" s="6">
        <f t="shared" si="373"/>
        <v>0</v>
      </c>
      <c r="H1148" s="6">
        <f t="shared" si="380"/>
        <v>0</v>
      </c>
      <c r="I1148" s="6" t="str">
        <f t="shared" si="381"/>
        <v/>
      </c>
      <c r="J1148" s="11">
        <v>1145</v>
      </c>
      <c r="K1148" s="11">
        <f>IF(IFERROR(VLOOKUP(J1148,Home!$A$8:$B$1048576,1,FALSE),0)=0,0,1)</f>
        <v>0</v>
      </c>
      <c r="L1148" s="129" t="e">
        <f>IF(VLOOKUP(O1148,Home!$C$8:$R$207,6,FALSE)="","",VLOOKUP(O1148,Home!$C$8:$R$207,6,FALSE))</f>
        <v>#N/A</v>
      </c>
      <c r="M1148" s="129" t="e">
        <f t="shared" si="366"/>
        <v>#N/A</v>
      </c>
      <c r="N1148" s="11">
        <f>SUM($K$4:K1148)</f>
        <v>200</v>
      </c>
      <c r="O1148" s="11" t="str">
        <f>IF(P1148="","",IF(IFERROR(VLOOKUP(N1148,Home!$C$8:$R$1048576,1,FALSE),"")=0,"",IFERROR(VLOOKUP(N1148,Home!$C$8:$R$1048576,1,FALSE),"")))</f>
        <v/>
      </c>
      <c r="P1148" s="11" t="str">
        <f>IF(IFERROR(VLOOKUP(W1148,Home!$C$8:$R$1048576,3,FALSE),"")=0,"",IFERROR(VLOOKUP(W1148,Home!$C$8:$R$1048576,3,FALSE),""))</f>
        <v/>
      </c>
      <c r="Q1148" s="11" t="str">
        <f t="shared" si="385"/>
        <v/>
      </c>
      <c r="R1148" s="130" t="e">
        <f>VLOOKUP(Q1148,'Baggrund til lister'!$G$4:$H$15,2,FALSE)</f>
        <v>#N/A</v>
      </c>
      <c r="S1148" s="11" t="str">
        <f t="shared" si="367"/>
        <v/>
      </c>
      <c r="T1148" s="11" t="str">
        <f>IF(IFERROR(VLOOKUP(N1148,Home!$C$8:$R$1048576,11,FALSE),"")=0,"",IFERROR(VLOOKUP(N1148,Home!$C$8:$R$1048576,11,FALSE),""))</f>
        <v/>
      </c>
      <c r="U1148" s="11" t="str">
        <f>IF(IFERROR(VLOOKUP(O1148,Home!$C$8:$R$1048576,12,FALSE),"")=0,"",IFERROR(VLOOKUP(O1148,Home!$C$8:$R$1048576,12,FALSE),""))</f>
        <v/>
      </c>
      <c r="V1148" s="11" t="str">
        <f>IF(IFERROR(VLOOKUP(O1148,Home!$C$8:$R$1048576,8,FALSE),"")=0,"",IFERROR(VLOOKUP(O1148,Home!$C$8:$R$1048576,8,FALSE),""))</f>
        <v/>
      </c>
      <c r="W1148" s="11" t="str">
        <f>IF(OR(VLOOKUP(N1148,Home!$C$7:$I$207,6,FALSE)="",VLOOKUP(N1148,Home!$C$7:$I$207,7,FALSE)=""),"FEJL",SUM(Baggrundsark!$K$4:K1148))</f>
        <v>FEJL</v>
      </c>
      <c r="Y1148">
        <v>1145</v>
      </c>
      <c r="Z1148" s="1"/>
      <c r="AC1148" s="44"/>
      <c r="AD1148">
        <f t="shared" si="374"/>
        <v>0</v>
      </c>
      <c r="AE1148">
        <f>SUM($AD$4:AD1148)</f>
        <v>1</v>
      </c>
      <c r="AF1148" s="103" t="str">
        <f>IFERROR(VLOOKUP(AN1148,Home!$C$8:$E$207,3,FALSE),"")</f>
        <v/>
      </c>
      <c r="AG1148" s="103" t="str">
        <f>IFERROR(VLOOKUP(AN1148,Home!$C$8:$E$207,2,FALSE),"")</f>
        <v/>
      </c>
      <c r="AH1148" s="104" t="str">
        <f>IF(VLOOKUP(AE1148,Home!$C$8:$I$207,6,FALSE)="","",VLOOKUP(AE1148,Home!$C$8:$I$207,6,FALSE))</f>
        <v/>
      </c>
      <c r="AI1148" s="104" t="e">
        <f t="shared" si="382"/>
        <v>#VALUE!</v>
      </c>
      <c r="AJ1148" s="105" t="e">
        <f t="shared" si="375"/>
        <v>#VALUE!</v>
      </c>
      <c r="AK1148" s="103" t="e">
        <f t="shared" si="368"/>
        <v>#VALUE!</v>
      </c>
      <c r="AL1148" s="103" t="e">
        <f t="shared" si="376"/>
        <v>#VALUE!</v>
      </c>
      <c r="AN1148" t="str">
        <f>IF(OR(VLOOKUP(AE1148,Home!$C$8:$I$207,6,FALSE)="",VLOOKUP(AE1148,Home!$C$8:$I$207,7,FALSE)=""),"FEJL",Baggrundsark!AE1148)</f>
        <v>FEJL</v>
      </c>
      <c r="AO1148">
        <f>IF(VLOOKUP(AE1148,Home!$C$8:$N$207,12,FALSE)="Timelønnet",1,0)</f>
        <v>0</v>
      </c>
      <c r="AP1148">
        <f>SUM($AO$4:AO1148)*AO1148</f>
        <v>0</v>
      </c>
      <c r="AQ1148">
        <f t="shared" si="383"/>
        <v>1</v>
      </c>
      <c r="AR1148" t="str">
        <f t="shared" si="383"/>
        <v/>
      </c>
      <c r="AS1148" t="e">
        <f t="shared" si="377"/>
        <v>#VALUE!</v>
      </c>
      <c r="AT1148" s="45" t="e">
        <f t="shared" si="384"/>
        <v>#VALUE!</v>
      </c>
      <c r="AU1148">
        <f>VLOOKUP(AQ1148,Home!$C$8:$J$207,8,FALSE)</f>
        <v>0</v>
      </c>
    </row>
    <row r="1149" spans="1:47" x14ac:dyDescent="0.25">
      <c r="A1149" s="6">
        <f t="shared" si="369"/>
        <v>0</v>
      </c>
      <c r="B1149" s="6">
        <f t="shared" si="378"/>
        <v>0</v>
      </c>
      <c r="C1149" s="6" t="str">
        <f t="shared" si="370"/>
        <v/>
      </c>
      <c r="D1149" s="7">
        <f t="shared" si="371"/>
        <v>0</v>
      </c>
      <c r="E1149" s="7">
        <f t="shared" si="379"/>
        <v>0</v>
      </c>
      <c r="F1149" s="7" t="str">
        <f t="shared" si="372"/>
        <v/>
      </c>
      <c r="G1149" s="6">
        <f t="shared" si="373"/>
        <v>0</v>
      </c>
      <c r="H1149" s="6">
        <f t="shared" si="380"/>
        <v>0</v>
      </c>
      <c r="I1149" s="6" t="str">
        <f t="shared" si="381"/>
        <v/>
      </c>
      <c r="J1149" s="11">
        <v>1146</v>
      </c>
      <c r="K1149" s="11">
        <f>IF(IFERROR(VLOOKUP(J1149,Home!$A$8:$B$1048576,1,FALSE),0)=0,0,1)</f>
        <v>0</v>
      </c>
      <c r="L1149" s="129" t="e">
        <f>IF(VLOOKUP(O1149,Home!$C$8:$R$207,6,FALSE)="","",VLOOKUP(O1149,Home!$C$8:$R$207,6,FALSE))</f>
        <v>#N/A</v>
      </c>
      <c r="M1149" s="129" t="e">
        <f t="shared" si="366"/>
        <v>#N/A</v>
      </c>
      <c r="N1149" s="11">
        <f>SUM($K$4:K1149)</f>
        <v>200</v>
      </c>
      <c r="O1149" s="11" t="str">
        <f>IF(P1149="","",IF(IFERROR(VLOOKUP(N1149,Home!$C$8:$R$1048576,1,FALSE),"")=0,"",IFERROR(VLOOKUP(N1149,Home!$C$8:$R$1048576,1,FALSE),"")))</f>
        <v/>
      </c>
      <c r="P1149" s="11" t="str">
        <f>IF(IFERROR(VLOOKUP(W1149,Home!$C$8:$R$1048576,3,FALSE),"")=0,"",IFERROR(VLOOKUP(W1149,Home!$C$8:$R$1048576,3,FALSE),""))</f>
        <v/>
      </c>
      <c r="Q1149" s="11" t="str">
        <f t="shared" si="385"/>
        <v/>
      </c>
      <c r="R1149" s="130" t="e">
        <f>VLOOKUP(Q1149,'Baggrund til lister'!$G$4:$H$15,2,FALSE)</f>
        <v>#N/A</v>
      </c>
      <c r="S1149" s="11" t="str">
        <f t="shared" si="367"/>
        <v/>
      </c>
      <c r="T1149" s="11" t="str">
        <f>IF(IFERROR(VLOOKUP(N1149,Home!$C$8:$R$1048576,11,FALSE),"")=0,"",IFERROR(VLOOKUP(N1149,Home!$C$8:$R$1048576,11,FALSE),""))</f>
        <v/>
      </c>
      <c r="U1149" s="11" t="str">
        <f>IF(IFERROR(VLOOKUP(O1149,Home!$C$8:$R$1048576,12,FALSE),"")=0,"",IFERROR(VLOOKUP(O1149,Home!$C$8:$R$1048576,12,FALSE),""))</f>
        <v/>
      </c>
      <c r="V1149" s="11" t="str">
        <f>IF(IFERROR(VLOOKUP(O1149,Home!$C$8:$R$1048576,8,FALSE),"")=0,"",IFERROR(VLOOKUP(O1149,Home!$C$8:$R$1048576,8,FALSE),""))</f>
        <v/>
      </c>
      <c r="W1149" s="11" t="str">
        <f>IF(OR(VLOOKUP(N1149,Home!$C$7:$I$207,6,FALSE)="",VLOOKUP(N1149,Home!$C$7:$I$207,7,FALSE)=""),"FEJL",SUM(Baggrundsark!$K$4:K1149))</f>
        <v>FEJL</v>
      </c>
      <c r="Y1149">
        <v>1146</v>
      </c>
      <c r="Z1149" s="1"/>
      <c r="AC1149" s="44"/>
      <c r="AD1149">
        <f t="shared" si="374"/>
        <v>0</v>
      </c>
      <c r="AE1149">
        <f>SUM($AD$4:AD1149)</f>
        <v>1</v>
      </c>
      <c r="AF1149" s="103" t="str">
        <f>IFERROR(VLOOKUP(AN1149,Home!$C$8:$E$207,3,FALSE),"")</f>
        <v/>
      </c>
      <c r="AG1149" s="103" t="str">
        <f>IFERROR(VLOOKUP(AN1149,Home!$C$8:$E$207,2,FALSE),"")</f>
        <v/>
      </c>
      <c r="AH1149" s="104" t="str">
        <f>IF(VLOOKUP(AE1149,Home!$C$8:$I$207,6,FALSE)="","",VLOOKUP(AE1149,Home!$C$8:$I$207,6,FALSE))</f>
        <v/>
      </c>
      <c r="AI1149" s="104" t="e">
        <f t="shared" si="382"/>
        <v>#VALUE!</v>
      </c>
      <c r="AJ1149" s="105" t="e">
        <f t="shared" si="375"/>
        <v>#VALUE!</v>
      </c>
      <c r="AK1149" s="103" t="e">
        <f t="shared" si="368"/>
        <v>#VALUE!</v>
      </c>
      <c r="AL1149" s="103" t="e">
        <f t="shared" si="376"/>
        <v>#VALUE!</v>
      </c>
      <c r="AN1149" t="str">
        <f>IF(OR(VLOOKUP(AE1149,Home!$C$8:$I$207,6,FALSE)="",VLOOKUP(AE1149,Home!$C$8:$I$207,7,FALSE)=""),"FEJL",Baggrundsark!AE1149)</f>
        <v>FEJL</v>
      </c>
      <c r="AO1149">
        <f>IF(VLOOKUP(AE1149,Home!$C$8:$N$207,12,FALSE)="Timelønnet",1,0)</f>
        <v>0</v>
      </c>
      <c r="AP1149">
        <f>SUM($AO$4:AO1149)*AO1149</f>
        <v>0</v>
      </c>
      <c r="AQ1149">
        <f t="shared" si="383"/>
        <v>1</v>
      </c>
      <c r="AR1149" t="str">
        <f t="shared" si="383"/>
        <v/>
      </c>
      <c r="AS1149" t="e">
        <f t="shared" si="377"/>
        <v>#VALUE!</v>
      </c>
      <c r="AT1149" s="45" t="e">
        <f t="shared" si="384"/>
        <v>#VALUE!</v>
      </c>
      <c r="AU1149">
        <f>VLOOKUP(AQ1149,Home!$C$8:$J$207,8,FALSE)</f>
        <v>0</v>
      </c>
    </row>
    <row r="1150" spans="1:47" x14ac:dyDescent="0.25">
      <c r="A1150" s="6">
        <f t="shared" si="369"/>
        <v>0</v>
      </c>
      <c r="B1150" s="6">
        <f t="shared" si="378"/>
        <v>0</v>
      </c>
      <c r="C1150" s="6" t="str">
        <f t="shared" si="370"/>
        <v/>
      </c>
      <c r="D1150" s="7">
        <f t="shared" si="371"/>
        <v>0</v>
      </c>
      <c r="E1150" s="7">
        <f t="shared" si="379"/>
        <v>0</v>
      </c>
      <c r="F1150" s="7" t="str">
        <f t="shared" si="372"/>
        <v/>
      </c>
      <c r="G1150" s="6">
        <f t="shared" si="373"/>
        <v>0</v>
      </c>
      <c r="H1150" s="6">
        <f t="shared" si="380"/>
        <v>0</v>
      </c>
      <c r="I1150" s="6" t="str">
        <f t="shared" si="381"/>
        <v/>
      </c>
      <c r="J1150" s="11">
        <v>1147</v>
      </c>
      <c r="K1150" s="11">
        <f>IF(IFERROR(VLOOKUP(J1150,Home!$A$8:$B$1048576,1,FALSE),0)=0,0,1)</f>
        <v>0</v>
      </c>
      <c r="L1150" s="129" t="e">
        <f>IF(VLOOKUP(O1150,Home!$C$8:$R$207,6,FALSE)="","",VLOOKUP(O1150,Home!$C$8:$R$207,6,FALSE))</f>
        <v>#N/A</v>
      </c>
      <c r="M1150" s="129" t="e">
        <f t="shared" si="366"/>
        <v>#N/A</v>
      </c>
      <c r="N1150" s="11">
        <f>SUM($K$4:K1150)</f>
        <v>200</v>
      </c>
      <c r="O1150" s="11" t="str">
        <f>IF(P1150="","",IF(IFERROR(VLOOKUP(N1150,Home!$C$8:$R$1048576,1,FALSE),"")=0,"",IFERROR(VLOOKUP(N1150,Home!$C$8:$R$1048576,1,FALSE),"")))</f>
        <v/>
      </c>
      <c r="P1150" s="11" t="str">
        <f>IF(IFERROR(VLOOKUP(W1150,Home!$C$8:$R$1048576,3,FALSE),"")=0,"",IFERROR(VLOOKUP(W1150,Home!$C$8:$R$1048576,3,FALSE),""))</f>
        <v/>
      </c>
      <c r="Q1150" s="11" t="str">
        <f t="shared" si="385"/>
        <v/>
      </c>
      <c r="R1150" s="130" t="e">
        <f>VLOOKUP(Q1150,'Baggrund til lister'!$G$4:$H$15,2,FALSE)</f>
        <v>#N/A</v>
      </c>
      <c r="S1150" s="11" t="str">
        <f t="shared" si="367"/>
        <v/>
      </c>
      <c r="T1150" s="11" t="str">
        <f>IF(IFERROR(VLOOKUP(N1150,Home!$C$8:$R$1048576,11,FALSE),"")=0,"",IFERROR(VLOOKUP(N1150,Home!$C$8:$R$1048576,11,FALSE),""))</f>
        <v/>
      </c>
      <c r="U1150" s="11" t="str">
        <f>IF(IFERROR(VLOOKUP(O1150,Home!$C$8:$R$1048576,12,FALSE),"")=0,"",IFERROR(VLOOKUP(O1150,Home!$C$8:$R$1048576,12,FALSE),""))</f>
        <v/>
      </c>
      <c r="V1150" s="11" t="str">
        <f>IF(IFERROR(VLOOKUP(O1150,Home!$C$8:$R$1048576,8,FALSE),"")=0,"",IFERROR(VLOOKUP(O1150,Home!$C$8:$R$1048576,8,FALSE),""))</f>
        <v/>
      </c>
      <c r="W1150" s="11" t="str">
        <f>IF(OR(VLOOKUP(N1150,Home!$C$7:$I$207,6,FALSE)="",VLOOKUP(N1150,Home!$C$7:$I$207,7,FALSE)=""),"FEJL",SUM(Baggrundsark!$K$4:K1150))</f>
        <v>FEJL</v>
      </c>
      <c r="Y1150">
        <v>1147</v>
      </c>
      <c r="Z1150" s="1"/>
      <c r="AC1150" s="44"/>
      <c r="AD1150">
        <f t="shared" si="374"/>
        <v>0</v>
      </c>
      <c r="AE1150">
        <f>SUM($AD$4:AD1150)</f>
        <v>1</v>
      </c>
      <c r="AF1150" s="103" t="str">
        <f>IFERROR(VLOOKUP(AN1150,Home!$C$8:$E$207,3,FALSE),"")</f>
        <v/>
      </c>
      <c r="AG1150" s="103" t="str">
        <f>IFERROR(VLOOKUP(AN1150,Home!$C$8:$E$207,2,FALSE),"")</f>
        <v/>
      </c>
      <c r="AH1150" s="104" t="str">
        <f>IF(VLOOKUP(AE1150,Home!$C$8:$I$207,6,FALSE)="","",VLOOKUP(AE1150,Home!$C$8:$I$207,6,FALSE))</f>
        <v/>
      </c>
      <c r="AI1150" s="104" t="e">
        <f t="shared" si="382"/>
        <v>#VALUE!</v>
      </c>
      <c r="AJ1150" s="105" t="e">
        <f t="shared" si="375"/>
        <v>#VALUE!</v>
      </c>
      <c r="AK1150" s="103" t="e">
        <f t="shared" si="368"/>
        <v>#VALUE!</v>
      </c>
      <c r="AL1150" s="103" t="e">
        <f t="shared" si="376"/>
        <v>#VALUE!</v>
      </c>
      <c r="AN1150" t="str">
        <f>IF(OR(VLOOKUP(AE1150,Home!$C$8:$I$207,6,FALSE)="",VLOOKUP(AE1150,Home!$C$8:$I$207,7,FALSE)=""),"FEJL",Baggrundsark!AE1150)</f>
        <v>FEJL</v>
      </c>
      <c r="AO1150">
        <f>IF(VLOOKUP(AE1150,Home!$C$8:$N$207,12,FALSE)="Timelønnet",1,0)</f>
        <v>0</v>
      </c>
      <c r="AP1150">
        <f>SUM($AO$4:AO1150)*AO1150</f>
        <v>0</v>
      </c>
      <c r="AQ1150">
        <f t="shared" si="383"/>
        <v>1</v>
      </c>
      <c r="AR1150" t="str">
        <f t="shared" si="383"/>
        <v/>
      </c>
      <c r="AS1150" t="e">
        <f t="shared" si="377"/>
        <v>#VALUE!</v>
      </c>
      <c r="AT1150" s="45" t="e">
        <f t="shared" si="384"/>
        <v>#VALUE!</v>
      </c>
      <c r="AU1150">
        <f>VLOOKUP(AQ1150,Home!$C$8:$J$207,8,FALSE)</f>
        <v>0</v>
      </c>
    </row>
    <row r="1151" spans="1:47" x14ac:dyDescent="0.25">
      <c r="A1151" s="6">
        <f t="shared" si="369"/>
        <v>0</v>
      </c>
      <c r="B1151" s="6">
        <f t="shared" si="378"/>
        <v>0</v>
      </c>
      <c r="C1151" s="6" t="str">
        <f t="shared" si="370"/>
        <v/>
      </c>
      <c r="D1151" s="7">
        <f t="shared" si="371"/>
        <v>0</v>
      </c>
      <c r="E1151" s="7">
        <f t="shared" si="379"/>
        <v>0</v>
      </c>
      <c r="F1151" s="7" t="str">
        <f t="shared" si="372"/>
        <v/>
      </c>
      <c r="G1151" s="6">
        <f t="shared" si="373"/>
        <v>0</v>
      </c>
      <c r="H1151" s="6">
        <f t="shared" si="380"/>
        <v>0</v>
      </c>
      <c r="I1151" s="6" t="str">
        <f t="shared" si="381"/>
        <v/>
      </c>
      <c r="J1151" s="11">
        <v>1148</v>
      </c>
      <c r="K1151" s="11">
        <f>IF(IFERROR(VLOOKUP(J1151,Home!$A$8:$B$1048576,1,FALSE),0)=0,0,1)</f>
        <v>0</v>
      </c>
      <c r="L1151" s="129" t="e">
        <f>IF(VLOOKUP(O1151,Home!$C$8:$R$207,6,FALSE)="","",VLOOKUP(O1151,Home!$C$8:$R$207,6,FALSE))</f>
        <v>#N/A</v>
      </c>
      <c r="M1151" s="129" t="e">
        <f t="shared" si="366"/>
        <v>#N/A</v>
      </c>
      <c r="N1151" s="11">
        <f>SUM($K$4:K1151)</f>
        <v>200</v>
      </c>
      <c r="O1151" s="11" t="str">
        <f>IF(P1151="","",IF(IFERROR(VLOOKUP(N1151,Home!$C$8:$R$1048576,1,FALSE),"")=0,"",IFERROR(VLOOKUP(N1151,Home!$C$8:$R$1048576,1,FALSE),"")))</f>
        <v/>
      </c>
      <c r="P1151" s="11" t="str">
        <f>IF(IFERROR(VLOOKUP(W1151,Home!$C$8:$R$1048576,3,FALSE),"")=0,"",IFERROR(VLOOKUP(W1151,Home!$C$8:$R$1048576,3,FALSE),""))</f>
        <v/>
      </c>
      <c r="Q1151" s="11" t="str">
        <f t="shared" si="385"/>
        <v/>
      </c>
      <c r="R1151" s="130" t="e">
        <f>VLOOKUP(Q1151,'Baggrund til lister'!$G$4:$H$15,2,FALSE)</f>
        <v>#N/A</v>
      </c>
      <c r="S1151" s="11" t="str">
        <f t="shared" si="367"/>
        <v/>
      </c>
      <c r="T1151" s="11" t="str">
        <f>IF(IFERROR(VLOOKUP(N1151,Home!$C$8:$R$1048576,11,FALSE),"")=0,"",IFERROR(VLOOKUP(N1151,Home!$C$8:$R$1048576,11,FALSE),""))</f>
        <v/>
      </c>
      <c r="U1151" s="11" t="str">
        <f>IF(IFERROR(VLOOKUP(O1151,Home!$C$8:$R$1048576,12,FALSE),"")=0,"",IFERROR(VLOOKUP(O1151,Home!$C$8:$R$1048576,12,FALSE),""))</f>
        <v/>
      </c>
      <c r="V1151" s="11" t="str">
        <f>IF(IFERROR(VLOOKUP(O1151,Home!$C$8:$R$1048576,8,FALSE),"")=0,"",IFERROR(VLOOKUP(O1151,Home!$C$8:$R$1048576,8,FALSE),""))</f>
        <v/>
      </c>
      <c r="W1151" s="11" t="str">
        <f>IF(OR(VLOOKUP(N1151,Home!$C$7:$I$207,6,FALSE)="",VLOOKUP(N1151,Home!$C$7:$I$207,7,FALSE)=""),"FEJL",SUM(Baggrundsark!$K$4:K1151))</f>
        <v>FEJL</v>
      </c>
      <c r="Y1151">
        <v>1148</v>
      </c>
      <c r="Z1151" s="1"/>
      <c r="AC1151" s="44"/>
      <c r="AD1151">
        <f t="shared" si="374"/>
        <v>0</v>
      </c>
      <c r="AE1151">
        <f>SUM($AD$4:AD1151)</f>
        <v>1</v>
      </c>
      <c r="AF1151" s="103" t="str">
        <f>IFERROR(VLOOKUP(AN1151,Home!$C$8:$E$207,3,FALSE),"")</f>
        <v/>
      </c>
      <c r="AG1151" s="103" t="str">
        <f>IFERROR(VLOOKUP(AN1151,Home!$C$8:$E$207,2,FALSE),"")</f>
        <v/>
      </c>
      <c r="AH1151" s="104" t="str">
        <f>IF(VLOOKUP(AE1151,Home!$C$8:$I$207,6,FALSE)="","",VLOOKUP(AE1151,Home!$C$8:$I$207,6,FALSE))</f>
        <v/>
      </c>
      <c r="AI1151" s="104" t="e">
        <f t="shared" si="382"/>
        <v>#VALUE!</v>
      </c>
      <c r="AJ1151" s="105" t="e">
        <f t="shared" si="375"/>
        <v>#VALUE!</v>
      </c>
      <c r="AK1151" s="103" t="e">
        <f t="shared" si="368"/>
        <v>#VALUE!</v>
      </c>
      <c r="AL1151" s="103" t="e">
        <f t="shared" si="376"/>
        <v>#VALUE!</v>
      </c>
      <c r="AN1151" t="str">
        <f>IF(OR(VLOOKUP(AE1151,Home!$C$8:$I$207,6,FALSE)="",VLOOKUP(AE1151,Home!$C$8:$I$207,7,FALSE)=""),"FEJL",Baggrundsark!AE1151)</f>
        <v>FEJL</v>
      </c>
      <c r="AO1151">
        <f>IF(VLOOKUP(AE1151,Home!$C$8:$N$207,12,FALSE)="Timelønnet",1,0)</f>
        <v>0</v>
      </c>
      <c r="AP1151">
        <f>SUM($AO$4:AO1151)*AO1151</f>
        <v>0</v>
      </c>
      <c r="AQ1151">
        <f t="shared" si="383"/>
        <v>1</v>
      </c>
      <c r="AR1151" t="str">
        <f t="shared" si="383"/>
        <v/>
      </c>
      <c r="AS1151" t="e">
        <f t="shared" si="377"/>
        <v>#VALUE!</v>
      </c>
      <c r="AT1151" s="45" t="e">
        <f t="shared" si="384"/>
        <v>#VALUE!</v>
      </c>
      <c r="AU1151">
        <f>VLOOKUP(AQ1151,Home!$C$8:$J$207,8,FALSE)</f>
        <v>0</v>
      </c>
    </row>
    <row r="1152" spans="1:47" x14ac:dyDescent="0.25">
      <c r="A1152" s="6">
        <f t="shared" si="369"/>
        <v>0</v>
      </c>
      <c r="B1152" s="6">
        <f t="shared" si="378"/>
        <v>0</v>
      </c>
      <c r="C1152" s="6" t="str">
        <f t="shared" si="370"/>
        <v/>
      </c>
      <c r="D1152" s="7">
        <f t="shared" si="371"/>
        <v>0</v>
      </c>
      <c r="E1152" s="7">
        <f t="shared" si="379"/>
        <v>0</v>
      </c>
      <c r="F1152" s="7" t="str">
        <f t="shared" si="372"/>
        <v/>
      </c>
      <c r="G1152" s="6">
        <f t="shared" si="373"/>
        <v>0</v>
      </c>
      <c r="H1152" s="6">
        <f t="shared" si="380"/>
        <v>0</v>
      </c>
      <c r="I1152" s="6" t="str">
        <f t="shared" si="381"/>
        <v/>
      </c>
      <c r="J1152" s="11">
        <v>1149</v>
      </c>
      <c r="K1152" s="11">
        <f>IF(IFERROR(VLOOKUP(J1152,Home!$A$8:$B$1048576,1,FALSE),0)=0,0,1)</f>
        <v>0</v>
      </c>
      <c r="L1152" s="129" t="e">
        <f>IF(VLOOKUP(O1152,Home!$C$8:$R$207,6,FALSE)="","",VLOOKUP(O1152,Home!$C$8:$R$207,6,FALSE))</f>
        <v>#N/A</v>
      </c>
      <c r="M1152" s="129" t="e">
        <f t="shared" si="366"/>
        <v>#N/A</v>
      </c>
      <c r="N1152" s="11">
        <f>SUM($K$4:K1152)</f>
        <v>200</v>
      </c>
      <c r="O1152" s="11" t="str">
        <f>IF(P1152="","",IF(IFERROR(VLOOKUP(N1152,Home!$C$8:$R$1048576,1,FALSE),"")=0,"",IFERROR(VLOOKUP(N1152,Home!$C$8:$R$1048576,1,FALSE),"")))</f>
        <v/>
      </c>
      <c r="P1152" s="11" t="str">
        <f>IF(IFERROR(VLOOKUP(W1152,Home!$C$8:$R$1048576,3,FALSE),"")=0,"",IFERROR(VLOOKUP(W1152,Home!$C$8:$R$1048576,3,FALSE),""))</f>
        <v/>
      </c>
      <c r="Q1152" s="11" t="str">
        <f t="shared" si="385"/>
        <v/>
      </c>
      <c r="R1152" s="130" t="e">
        <f>VLOOKUP(Q1152,'Baggrund til lister'!$G$4:$H$15,2,FALSE)</f>
        <v>#N/A</v>
      </c>
      <c r="S1152" s="11" t="str">
        <f t="shared" si="367"/>
        <v/>
      </c>
      <c r="T1152" s="11" t="str">
        <f>IF(IFERROR(VLOOKUP(N1152,Home!$C$8:$R$1048576,11,FALSE),"")=0,"",IFERROR(VLOOKUP(N1152,Home!$C$8:$R$1048576,11,FALSE),""))</f>
        <v/>
      </c>
      <c r="U1152" s="11" t="str">
        <f>IF(IFERROR(VLOOKUP(O1152,Home!$C$8:$R$1048576,12,FALSE),"")=0,"",IFERROR(VLOOKUP(O1152,Home!$C$8:$R$1048576,12,FALSE),""))</f>
        <v/>
      </c>
      <c r="V1152" s="11" t="str">
        <f>IF(IFERROR(VLOOKUP(O1152,Home!$C$8:$R$1048576,8,FALSE),"")=0,"",IFERROR(VLOOKUP(O1152,Home!$C$8:$R$1048576,8,FALSE),""))</f>
        <v/>
      </c>
      <c r="W1152" s="11" t="str">
        <f>IF(OR(VLOOKUP(N1152,Home!$C$7:$I$207,6,FALSE)="",VLOOKUP(N1152,Home!$C$7:$I$207,7,FALSE)=""),"FEJL",SUM(Baggrundsark!$K$4:K1152))</f>
        <v>FEJL</v>
      </c>
      <c r="Y1152">
        <v>1149</v>
      </c>
      <c r="Z1152" s="1"/>
      <c r="AC1152" s="44"/>
      <c r="AD1152">
        <f t="shared" si="374"/>
        <v>0</v>
      </c>
      <c r="AE1152">
        <f>SUM($AD$4:AD1152)</f>
        <v>1</v>
      </c>
      <c r="AF1152" s="103" t="str">
        <f>IFERROR(VLOOKUP(AN1152,Home!$C$8:$E$207,3,FALSE),"")</f>
        <v/>
      </c>
      <c r="AG1152" s="103" t="str">
        <f>IFERROR(VLOOKUP(AN1152,Home!$C$8:$E$207,2,FALSE),"")</f>
        <v/>
      </c>
      <c r="AH1152" s="104" t="str">
        <f>IF(VLOOKUP(AE1152,Home!$C$8:$I$207,6,FALSE)="","",VLOOKUP(AE1152,Home!$C$8:$I$207,6,FALSE))</f>
        <v/>
      </c>
      <c r="AI1152" s="104" t="e">
        <f t="shared" si="382"/>
        <v>#VALUE!</v>
      </c>
      <c r="AJ1152" s="105" t="e">
        <f t="shared" si="375"/>
        <v>#VALUE!</v>
      </c>
      <c r="AK1152" s="103" t="e">
        <f t="shared" si="368"/>
        <v>#VALUE!</v>
      </c>
      <c r="AL1152" s="103" t="e">
        <f t="shared" si="376"/>
        <v>#VALUE!</v>
      </c>
      <c r="AN1152" t="str">
        <f>IF(OR(VLOOKUP(AE1152,Home!$C$8:$I$207,6,FALSE)="",VLOOKUP(AE1152,Home!$C$8:$I$207,7,FALSE)=""),"FEJL",Baggrundsark!AE1152)</f>
        <v>FEJL</v>
      </c>
      <c r="AO1152">
        <f>IF(VLOOKUP(AE1152,Home!$C$8:$N$207,12,FALSE)="Timelønnet",1,0)</f>
        <v>0</v>
      </c>
      <c r="AP1152">
        <f>SUM($AO$4:AO1152)*AO1152</f>
        <v>0</v>
      </c>
      <c r="AQ1152">
        <f t="shared" si="383"/>
        <v>1</v>
      </c>
      <c r="AR1152" t="str">
        <f t="shared" si="383"/>
        <v/>
      </c>
      <c r="AS1152" t="e">
        <f t="shared" si="377"/>
        <v>#VALUE!</v>
      </c>
      <c r="AT1152" s="45" t="e">
        <f t="shared" si="384"/>
        <v>#VALUE!</v>
      </c>
      <c r="AU1152">
        <f>VLOOKUP(AQ1152,Home!$C$8:$J$207,8,FALSE)</f>
        <v>0</v>
      </c>
    </row>
    <row r="1153" spans="1:47" x14ac:dyDescent="0.25">
      <c r="A1153" s="6">
        <f t="shared" si="369"/>
        <v>0</v>
      </c>
      <c r="B1153" s="6">
        <f t="shared" si="378"/>
        <v>0</v>
      </c>
      <c r="C1153" s="6" t="str">
        <f t="shared" si="370"/>
        <v/>
      </c>
      <c r="D1153" s="7">
        <f t="shared" si="371"/>
        <v>0</v>
      </c>
      <c r="E1153" s="7">
        <f t="shared" si="379"/>
        <v>0</v>
      </c>
      <c r="F1153" s="7" t="str">
        <f t="shared" si="372"/>
        <v/>
      </c>
      <c r="G1153" s="6">
        <f t="shared" si="373"/>
        <v>0</v>
      </c>
      <c r="H1153" s="6">
        <f t="shared" si="380"/>
        <v>0</v>
      </c>
      <c r="I1153" s="6" t="str">
        <f t="shared" si="381"/>
        <v/>
      </c>
      <c r="J1153" s="11">
        <v>1150</v>
      </c>
      <c r="K1153" s="11">
        <f>IF(IFERROR(VLOOKUP(J1153,Home!$A$8:$B$1048576,1,FALSE),0)=0,0,1)</f>
        <v>0</v>
      </c>
      <c r="L1153" s="129" t="e">
        <f>IF(VLOOKUP(O1153,Home!$C$8:$R$207,6,FALSE)="","",VLOOKUP(O1153,Home!$C$8:$R$207,6,FALSE))</f>
        <v>#N/A</v>
      </c>
      <c r="M1153" s="129" t="e">
        <f t="shared" si="366"/>
        <v>#N/A</v>
      </c>
      <c r="N1153" s="11">
        <f>SUM($K$4:K1153)</f>
        <v>200</v>
      </c>
      <c r="O1153" s="11" t="str">
        <f>IF(P1153="","",IF(IFERROR(VLOOKUP(N1153,Home!$C$8:$R$1048576,1,FALSE),"")=0,"",IFERROR(VLOOKUP(N1153,Home!$C$8:$R$1048576,1,FALSE),"")))</f>
        <v/>
      </c>
      <c r="P1153" s="11" t="str">
        <f>IF(IFERROR(VLOOKUP(W1153,Home!$C$8:$R$1048576,3,FALSE),"")=0,"",IFERROR(VLOOKUP(W1153,Home!$C$8:$R$1048576,3,FALSE),""))</f>
        <v/>
      </c>
      <c r="Q1153" s="11" t="str">
        <f t="shared" si="385"/>
        <v/>
      </c>
      <c r="R1153" s="130" t="e">
        <f>VLOOKUP(Q1153,'Baggrund til lister'!$G$4:$H$15,2,FALSE)</f>
        <v>#N/A</v>
      </c>
      <c r="S1153" s="11" t="str">
        <f t="shared" si="367"/>
        <v/>
      </c>
      <c r="T1153" s="11" t="str">
        <f>IF(IFERROR(VLOOKUP(N1153,Home!$C$8:$R$1048576,11,FALSE),"")=0,"",IFERROR(VLOOKUP(N1153,Home!$C$8:$R$1048576,11,FALSE),""))</f>
        <v/>
      </c>
      <c r="U1153" s="11" t="str">
        <f>IF(IFERROR(VLOOKUP(O1153,Home!$C$8:$R$1048576,12,FALSE),"")=0,"",IFERROR(VLOOKUP(O1153,Home!$C$8:$R$1048576,12,FALSE),""))</f>
        <v/>
      </c>
      <c r="V1153" s="11" t="str">
        <f>IF(IFERROR(VLOOKUP(O1153,Home!$C$8:$R$1048576,8,FALSE),"")=0,"",IFERROR(VLOOKUP(O1153,Home!$C$8:$R$1048576,8,FALSE),""))</f>
        <v/>
      </c>
      <c r="W1153" s="11" t="str">
        <f>IF(OR(VLOOKUP(N1153,Home!$C$7:$I$207,6,FALSE)="",VLOOKUP(N1153,Home!$C$7:$I$207,7,FALSE)=""),"FEJL",SUM(Baggrundsark!$K$4:K1153))</f>
        <v>FEJL</v>
      </c>
      <c r="Y1153">
        <v>1150</v>
      </c>
      <c r="Z1153" s="1"/>
      <c r="AC1153" s="44"/>
      <c r="AD1153">
        <f t="shared" si="374"/>
        <v>0</v>
      </c>
      <c r="AE1153">
        <f>SUM($AD$4:AD1153)</f>
        <v>1</v>
      </c>
      <c r="AF1153" s="103" t="str">
        <f>IFERROR(VLOOKUP(AN1153,Home!$C$8:$E$207,3,FALSE),"")</f>
        <v/>
      </c>
      <c r="AG1153" s="103" t="str">
        <f>IFERROR(VLOOKUP(AN1153,Home!$C$8:$E$207,2,FALSE),"")</f>
        <v/>
      </c>
      <c r="AH1153" s="104" t="str">
        <f>IF(VLOOKUP(AE1153,Home!$C$8:$I$207,6,FALSE)="","",VLOOKUP(AE1153,Home!$C$8:$I$207,6,FALSE))</f>
        <v/>
      </c>
      <c r="AI1153" s="104" t="e">
        <f t="shared" si="382"/>
        <v>#VALUE!</v>
      </c>
      <c r="AJ1153" s="105" t="e">
        <f t="shared" si="375"/>
        <v>#VALUE!</v>
      </c>
      <c r="AK1153" s="103" t="e">
        <f t="shared" si="368"/>
        <v>#VALUE!</v>
      </c>
      <c r="AL1153" s="103" t="e">
        <f t="shared" si="376"/>
        <v>#VALUE!</v>
      </c>
      <c r="AN1153" t="str">
        <f>IF(OR(VLOOKUP(AE1153,Home!$C$8:$I$207,6,FALSE)="",VLOOKUP(AE1153,Home!$C$8:$I$207,7,FALSE)=""),"FEJL",Baggrundsark!AE1153)</f>
        <v>FEJL</v>
      </c>
      <c r="AO1153">
        <f>IF(VLOOKUP(AE1153,Home!$C$8:$N$207,12,FALSE)="Timelønnet",1,0)</f>
        <v>0</v>
      </c>
      <c r="AP1153">
        <f>SUM($AO$4:AO1153)*AO1153</f>
        <v>0</v>
      </c>
      <c r="AQ1153">
        <f t="shared" si="383"/>
        <v>1</v>
      </c>
      <c r="AR1153" t="str">
        <f t="shared" si="383"/>
        <v/>
      </c>
      <c r="AS1153" t="e">
        <f t="shared" si="377"/>
        <v>#VALUE!</v>
      </c>
      <c r="AT1153" s="45" t="e">
        <f t="shared" si="384"/>
        <v>#VALUE!</v>
      </c>
      <c r="AU1153">
        <f>VLOOKUP(AQ1153,Home!$C$8:$J$207,8,FALSE)</f>
        <v>0</v>
      </c>
    </row>
    <row r="1154" spans="1:47" x14ac:dyDescent="0.25">
      <c r="A1154" s="6">
        <f t="shared" si="369"/>
        <v>0</v>
      </c>
      <c r="B1154" s="6">
        <f t="shared" si="378"/>
        <v>0</v>
      </c>
      <c r="C1154" s="6" t="str">
        <f t="shared" si="370"/>
        <v/>
      </c>
      <c r="D1154" s="7">
        <f t="shared" si="371"/>
        <v>0</v>
      </c>
      <c r="E1154" s="7">
        <f t="shared" si="379"/>
        <v>0</v>
      </c>
      <c r="F1154" s="7" t="str">
        <f t="shared" si="372"/>
        <v/>
      </c>
      <c r="G1154" s="6">
        <f t="shared" si="373"/>
        <v>0</v>
      </c>
      <c r="H1154" s="6">
        <f t="shared" si="380"/>
        <v>0</v>
      </c>
      <c r="I1154" s="6" t="str">
        <f t="shared" si="381"/>
        <v/>
      </c>
      <c r="J1154" s="11">
        <v>1151</v>
      </c>
      <c r="K1154" s="11">
        <f>IF(IFERROR(VLOOKUP(J1154,Home!$A$8:$B$1048576,1,FALSE),0)=0,0,1)</f>
        <v>0</v>
      </c>
      <c r="L1154" s="129" t="e">
        <f>IF(VLOOKUP(O1154,Home!$C$8:$R$207,6,FALSE)="","",VLOOKUP(O1154,Home!$C$8:$R$207,6,FALSE))</f>
        <v>#N/A</v>
      </c>
      <c r="M1154" s="129" t="e">
        <f t="shared" si="366"/>
        <v>#N/A</v>
      </c>
      <c r="N1154" s="11">
        <f>SUM($K$4:K1154)</f>
        <v>200</v>
      </c>
      <c r="O1154" s="11" t="str">
        <f>IF(P1154="","",IF(IFERROR(VLOOKUP(N1154,Home!$C$8:$R$1048576,1,FALSE),"")=0,"",IFERROR(VLOOKUP(N1154,Home!$C$8:$R$1048576,1,FALSE),"")))</f>
        <v/>
      </c>
      <c r="P1154" s="11" t="str">
        <f>IF(IFERROR(VLOOKUP(W1154,Home!$C$8:$R$1048576,3,FALSE),"")=0,"",IFERROR(VLOOKUP(W1154,Home!$C$8:$R$1048576,3,FALSE),""))</f>
        <v/>
      </c>
      <c r="Q1154" s="11" t="str">
        <f t="shared" si="385"/>
        <v/>
      </c>
      <c r="R1154" s="130" t="e">
        <f>VLOOKUP(Q1154,'Baggrund til lister'!$G$4:$H$15,2,FALSE)</f>
        <v>#N/A</v>
      </c>
      <c r="S1154" s="11" t="str">
        <f t="shared" si="367"/>
        <v/>
      </c>
      <c r="T1154" s="11" t="str">
        <f>IF(IFERROR(VLOOKUP(N1154,Home!$C$8:$R$1048576,11,FALSE),"")=0,"",IFERROR(VLOOKUP(N1154,Home!$C$8:$R$1048576,11,FALSE),""))</f>
        <v/>
      </c>
      <c r="U1154" s="11" t="str">
        <f>IF(IFERROR(VLOOKUP(O1154,Home!$C$8:$R$1048576,12,FALSE),"")=0,"",IFERROR(VLOOKUP(O1154,Home!$C$8:$R$1048576,12,FALSE),""))</f>
        <v/>
      </c>
      <c r="V1154" s="11" t="str">
        <f>IF(IFERROR(VLOOKUP(O1154,Home!$C$8:$R$1048576,8,FALSE),"")=0,"",IFERROR(VLOOKUP(O1154,Home!$C$8:$R$1048576,8,FALSE),""))</f>
        <v/>
      </c>
      <c r="W1154" s="11" t="str">
        <f>IF(OR(VLOOKUP(N1154,Home!$C$7:$I$207,6,FALSE)="",VLOOKUP(N1154,Home!$C$7:$I$207,7,FALSE)=""),"FEJL",SUM(Baggrundsark!$K$4:K1154))</f>
        <v>FEJL</v>
      </c>
      <c r="Y1154">
        <v>1151</v>
      </c>
      <c r="Z1154" s="1"/>
      <c r="AC1154" s="44"/>
      <c r="AD1154">
        <f t="shared" si="374"/>
        <v>0</v>
      </c>
      <c r="AE1154">
        <f>SUM($AD$4:AD1154)</f>
        <v>1</v>
      </c>
      <c r="AF1154" s="103" t="str">
        <f>IFERROR(VLOOKUP(AN1154,Home!$C$8:$E$207,3,FALSE),"")</f>
        <v/>
      </c>
      <c r="AG1154" s="103" t="str">
        <f>IFERROR(VLOOKUP(AN1154,Home!$C$8:$E$207,2,FALSE),"")</f>
        <v/>
      </c>
      <c r="AH1154" s="104" t="str">
        <f>IF(VLOOKUP(AE1154,Home!$C$8:$I$207,6,FALSE)="","",VLOOKUP(AE1154,Home!$C$8:$I$207,6,FALSE))</f>
        <v/>
      </c>
      <c r="AI1154" s="104" t="e">
        <f t="shared" si="382"/>
        <v>#VALUE!</v>
      </c>
      <c r="AJ1154" s="105" t="e">
        <f t="shared" si="375"/>
        <v>#VALUE!</v>
      </c>
      <c r="AK1154" s="103" t="e">
        <f t="shared" si="368"/>
        <v>#VALUE!</v>
      </c>
      <c r="AL1154" s="103" t="e">
        <f t="shared" si="376"/>
        <v>#VALUE!</v>
      </c>
      <c r="AN1154" t="str">
        <f>IF(OR(VLOOKUP(AE1154,Home!$C$8:$I$207,6,FALSE)="",VLOOKUP(AE1154,Home!$C$8:$I$207,7,FALSE)=""),"FEJL",Baggrundsark!AE1154)</f>
        <v>FEJL</v>
      </c>
      <c r="AO1154">
        <f>IF(VLOOKUP(AE1154,Home!$C$8:$N$207,12,FALSE)="Timelønnet",1,0)</f>
        <v>0</v>
      </c>
      <c r="AP1154">
        <f>SUM($AO$4:AO1154)*AO1154</f>
        <v>0</v>
      </c>
      <c r="AQ1154">
        <f t="shared" si="383"/>
        <v>1</v>
      </c>
      <c r="AR1154" t="str">
        <f t="shared" si="383"/>
        <v/>
      </c>
      <c r="AS1154" t="e">
        <f t="shared" si="377"/>
        <v>#VALUE!</v>
      </c>
      <c r="AT1154" s="45" t="e">
        <f t="shared" si="384"/>
        <v>#VALUE!</v>
      </c>
      <c r="AU1154">
        <f>VLOOKUP(AQ1154,Home!$C$8:$J$207,8,FALSE)</f>
        <v>0</v>
      </c>
    </row>
    <row r="1155" spans="1:47" x14ac:dyDescent="0.25">
      <c r="A1155" s="6">
        <f t="shared" si="369"/>
        <v>0</v>
      </c>
      <c r="B1155" s="6">
        <f t="shared" si="378"/>
        <v>0</v>
      </c>
      <c r="C1155" s="6" t="str">
        <f t="shared" si="370"/>
        <v/>
      </c>
      <c r="D1155" s="7">
        <f t="shared" si="371"/>
        <v>0</v>
      </c>
      <c r="E1155" s="7">
        <f t="shared" si="379"/>
        <v>0</v>
      </c>
      <c r="F1155" s="7" t="str">
        <f t="shared" si="372"/>
        <v/>
      </c>
      <c r="G1155" s="6">
        <f t="shared" si="373"/>
        <v>0</v>
      </c>
      <c r="H1155" s="6">
        <f t="shared" si="380"/>
        <v>0</v>
      </c>
      <c r="I1155" s="6" t="str">
        <f t="shared" si="381"/>
        <v/>
      </c>
      <c r="J1155" s="11">
        <v>1152</v>
      </c>
      <c r="K1155" s="11">
        <f>IF(IFERROR(VLOOKUP(J1155,Home!$A$8:$B$1048576,1,FALSE),0)=0,0,1)</f>
        <v>0</v>
      </c>
      <c r="L1155" s="129" t="e">
        <f>IF(VLOOKUP(O1155,Home!$C$8:$R$207,6,FALSE)="","",VLOOKUP(O1155,Home!$C$8:$R$207,6,FALSE))</f>
        <v>#N/A</v>
      </c>
      <c r="M1155" s="129" t="e">
        <f t="shared" si="366"/>
        <v>#N/A</v>
      </c>
      <c r="N1155" s="11">
        <f>SUM($K$4:K1155)</f>
        <v>200</v>
      </c>
      <c r="O1155" s="11" t="str">
        <f>IF(P1155="","",IF(IFERROR(VLOOKUP(N1155,Home!$C$8:$R$1048576,1,FALSE),"")=0,"",IFERROR(VLOOKUP(N1155,Home!$C$8:$R$1048576,1,FALSE),"")))</f>
        <v/>
      </c>
      <c r="P1155" s="11" t="str">
        <f>IF(IFERROR(VLOOKUP(W1155,Home!$C$8:$R$1048576,3,FALSE),"")=0,"",IFERROR(VLOOKUP(W1155,Home!$C$8:$R$1048576,3,FALSE),""))</f>
        <v/>
      </c>
      <c r="Q1155" s="11" t="str">
        <f t="shared" si="385"/>
        <v/>
      </c>
      <c r="R1155" s="130" t="e">
        <f>VLOOKUP(Q1155,'Baggrund til lister'!$G$4:$H$15,2,FALSE)</f>
        <v>#N/A</v>
      </c>
      <c r="S1155" s="11" t="str">
        <f t="shared" si="367"/>
        <v/>
      </c>
      <c r="T1155" s="11" t="str">
        <f>IF(IFERROR(VLOOKUP(N1155,Home!$C$8:$R$1048576,11,FALSE),"")=0,"",IFERROR(VLOOKUP(N1155,Home!$C$8:$R$1048576,11,FALSE),""))</f>
        <v/>
      </c>
      <c r="U1155" s="11" t="str">
        <f>IF(IFERROR(VLOOKUP(O1155,Home!$C$8:$R$1048576,12,FALSE),"")=0,"",IFERROR(VLOOKUP(O1155,Home!$C$8:$R$1048576,12,FALSE),""))</f>
        <v/>
      </c>
      <c r="V1155" s="11" t="str">
        <f>IF(IFERROR(VLOOKUP(O1155,Home!$C$8:$R$1048576,8,FALSE),"")=0,"",IFERROR(VLOOKUP(O1155,Home!$C$8:$R$1048576,8,FALSE),""))</f>
        <v/>
      </c>
      <c r="W1155" s="11" t="str">
        <f>IF(OR(VLOOKUP(N1155,Home!$C$7:$I$207,6,FALSE)="",VLOOKUP(N1155,Home!$C$7:$I$207,7,FALSE)=""),"FEJL",SUM(Baggrundsark!$K$4:K1155))</f>
        <v>FEJL</v>
      </c>
      <c r="Y1155">
        <v>1152</v>
      </c>
      <c r="Z1155" s="1"/>
      <c r="AC1155" s="44"/>
      <c r="AD1155">
        <f t="shared" si="374"/>
        <v>0</v>
      </c>
      <c r="AE1155">
        <f>SUM($AD$4:AD1155)</f>
        <v>1</v>
      </c>
      <c r="AF1155" s="103" t="str">
        <f>IFERROR(VLOOKUP(AN1155,Home!$C$8:$E$207,3,FALSE),"")</f>
        <v/>
      </c>
      <c r="AG1155" s="103" t="str">
        <f>IFERROR(VLOOKUP(AN1155,Home!$C$8:$E$207,2,FALSE),"")</f>
        <v/>
      </c>
      <c r="AH1155" s="104" t="str">
        <f>IF(VLOOKUP(AE1155,Home!$C$8:$I$207,6,FALSE)="","",VLOOKUP(AE1155,Home!$C$8:$I$207,6,FALSE))</f>
        <v/>
      </c>
      <c r="AI1155" s="104" t="e">
        <f t="shared" si="382"/>
        <v>#VALUE!</v>
      </c>
      <c r="AJ1155" s="105" t="e">
        <f t="shared" si="375"/>
        <v>#VALUE!</v>
      </c>
      <c r="AK1155" s="103" t="e">
        <f t="shared" si="368"/>
        <v>#VALUE!</v>
      </c>
      <c r="AL1155" s="103" t="e">
        <f t="shared" si="376"/>
        <v>#VALUE!</v>
      </c>
      <c r="AN1155" t="str">
        <f>IF(OR(VLOOKUP(AE1155,Home!$C$8:$I$207,6,FALSE)="",VLOOKUP(AE1155,Home!$C$8:$I$207,7,FALSE)=""),"FEJL",Baggrundsark!AE1155)</f>
        <v>FEJL</v>
      </c>
      <c r="AO1155">
        <f>IF(VLOOKUP(AE1155,Home!$C$8:$N$207,12,FALSE)="Timelønnet",1,0)</f>
        <v>0</v>
      </c>
      <c r="AP1155">
        <f>SUM($AO$4:AO1155)*AO1155</f>
        <v>0</v>
      </c>
      <c r="AQ1155">
        <f t="shared" si="383"/>
        <v>1</v>
      </c>
      <c r="AR1155" t="str">
        <f t="shared" si="383"/>
        <v/>
      </c>
      <c r="AS1155" t="e">
        <f t="shared" si="377"/>
        <v>#VALUE!</v>
      </c>
      <c r="AT1155" s="45" t="e">
        <f t="shared" si="384"/>
        <v>#VALUE!</v>
      </c>
      <c r="AU1155">
        <f>VLOOKUP(AQ1155,Home!$C$8:$J$207,8,FALSE)</f>
        <v>0</v>
      </c>
    </row>
    <row r="1156" spans="1:47" x14ac:dyDescent="0.25">
      <c r="A1156" s="6">
        <f t="shared" si="369"/>
        <v>0</v>
      </c>
      <c r="B1156" s="6">
        <f t="shared" si="378"/>
        <v>0</v>
      </c>
      <c r="C1156" s="6" t="str">
        <f t="shared" si="370"/>
        <v/>
      </c>
      <c r="D1156" s="7">
        <f t="shared" si="371"/>
        <v>0</v>
      </c>
      <c r="E1156" s="7">
        <f t="shared" si="379"/>
        <v>0</v>
      </c>
      <c r="F1156" s="7" t="str">
        <f t="shared" si="372"/>
        <v/>
      </c>
      <c r="G1156" s="6">
        <f t="shared" si="373"/>
        <v>0</v>
      </c>
      <c r="H1156" s="6">
        <f t="shared" si="380"/>
        <v>0</v>
      </c>
      <c r="I1156" s="6" t="str">
        <f t="shared" si="381"/>
        <v/>
      </c>
      <c r="J1156" s="11">
        <v>1153</v>
      </c>
      <c r="K1156" s="11">
        <f>IF(IFERROR(VLOOKUP(J1156,Home!$A$8:$B$1048576,1,FALSE),0)=0,0,1)</f>
        <v>0</v>
      </c>
      <c r="L1156" s="129" t="e">
        <f>IF(VLOOKUP(O1156,Home!$C$8:$R$207,6,FALSE)="","",VLOOKUP(O1156,Home!$C$8:$R$207,6,FALSE))</f>
        <v>#N/A</v>
      </c>
      <c r="M1156" s="129" t="e">
        <f t="shared" ref="M1156:M1219" si="386">IF(O1156=O1155,EDATE(M1155,1),L1156)</f>
        <v>#N/A</v>
      </c>
      <c r="N1156" s="11">
        <f>SUM($K$4:K1156)</f>
        <v>200</v>
      </c>
      <c r="O1156" s="11" t="str">
        <f>IF(P1156="","",IF(IFERROR(VLOOKUP(N1156,Home!$C$8:$R$1048576,1,FALSE),"")=0,"",IFERROR(VLOOKUP(N1156,Home!$C$8:$R$1048576,1,FALSE),"")))</f>
        <v/>
      </c>
      <c r="P1156" s="11" t="str">
        <f>IF(IFERROR(VLOOKUP(W1156,Home!$C$8:$R$1048576,3,FALSE),"")=0,"",IFERROR(VLOOKUP(W1156,Home!$C$8:$R$1048576,3,FALSE),""))</f>
        <v/>
      </c>
      <c r="Q1156" s="11" t="str">
        <f t="shared" si="385"/>
        <v/>
      </c>
      <c r="R1156" s="130" t="e">
        <f>VLOOKUP(Q1156,'Baggrund til lister'!$G$4:$H$15,2,FALSE)</f>
        <v>#N/A</v>
      </c>
      <c r="S1156" s="11" t="str">
        <f t="shared" ref="S1156:S1219" si="387">IFERROR(YEAR(M1156),"")</f>
        <v/>
      </c>
      <c r="T1156" s="11" t="str">
        <f>IF(IFERROR(VLOOKUP(N1156,Home!$C$8:$R$1048576,11,FALSE),"")=0,"",IFERROR(VLOOKUP(N1156,Home!$C$8:$R$1048576,11,FALSE),""))</f>
        <v/>
      </c>
      <c r="U1156" s="11" t="str">
        <f>IF(IFERROR(VLOOKUP(O1156,Home!$C$8:$R$1048576,12,FALSE),"")=0,"",IFERROR(VLOOKUP(O1156,Home!$C$8:$R$1048576,12,FALSE),""))</f>
        <v/>
      </c>
      <c r="V1156" s="11" t="str">
        <f>IF(IFERROR(VLOOKUP(O1156,Home!$C$8:$R$1048576,8,FALSE),"")=0,"",IFERROR(VLOOKUP(O1156,Home!$C$8:$R$1048576,8,FALSE),""))</f>
        <v/>
      </c>
      <c r="W1156" s="11" t="str">
        <f>IF(OR(VLOOKUP(N1156,Home!$C$7:$I$207,6,FALSE)="",VLOOKUP(N1156,Home!$C$7:$I$207,7,FALSE)=""),"FEJL",SUM(Baggrundsark!$K$4:K1156))</f>
        <v>FEJL</v>
      </c>
      <c r="Y1156">
        <v>1153</v>
      </c>
      <c r="Z1156" s="1"/>
      <c r="AC1156" s="44"/>
      <c r="AD1156">
        <f t="shared" si="374"/>
        <v>0</v>
      </c>
      <c r="AE1156">
        <f>SUM($AD$4:AD1156)</f>
        <v>1</v>
      </c>
      <c r="AF1156" s="103" t="str">
        <f>IFERROR(VLOOKUP(AN1156,Home!$C$8:$E$207,3,FALSE),"")</f>
        <v/>
      </c>
      <c r="AG1156" s="103" t="str">
        <f>IFERROR(VLOOKUP(AN1156,Home!$C$8:$E$207,2,FALSE),"")</f>
        <v/>
      </c>
      <c r="AH1156" s="104" t="str">
        <f>IF(VLOOKUP(AE1156,Home!$C$8:$I$207,6,FALSE)="","",VLOOKUP(AE1156,Home!$C$8:$I$207,6,FALSE))</f>
        <v/>
      </c>
      <c r="AI1156" s="104" t="e">
        <f t="shared" si="382"/>
        <v>#VALUE!</v>
      </c>
      <c r="AJ1156" s="105" t="e">
        <f t="shared" si="375"/>
        <v>#VALUE!</v>
      </c>
      <c r="AK1156" s="103" t="e">
        <f t="shared" ref="AK1156:AK1219" si="388">YEAR(AI1156)</f>
        <v>#VALUE!</v>
      </c>
      <c r="AL1156" s="103" t="e">
        <f t="shared" si="376"/>
        <v>#VALUE!</v>
      </c>
      <c r="AN1156" t="str">
        <f>IF(OR(VLOOKUP(AE1156,Home!$C$8:$I$207,6,FALSE)="",VLOOKUP(AE1156,Home!$C$8:$I$207,7,FALSE)=""),"FEJL",Baggrundsark!AE1156)</f>
        <v>FEJL</v>
      </c>
      <c r="AO1156">
        <f>IF(VLOOKUP(AE1156,Home!$C$8:$N$207,12,FALSE)="Timelønnet",1,0)</f>
        <v>0</v>
      </c>
      <c r="AP1156">
        <f>SUM($AO$4:AO1156)*AO1156</f>
        <v>0</v>
      </c>
      <c r="AQ1156">
        <f t="shared" si="383"/>
        <v>1</v>
      </c>
      <c r="AR1156" t="str">
        <f t="shared" si="383"/>
        <v/>
      </c>
      <c r="AS1156" t="e">
        <f t="shared" si="377"/>
        <v>#VALUE!</v>
      </c>
      <c r="AT1156" s="45" t="e">
        <f t="shared" si="384"/>
        <v>#VALUE!</v>
      </c>
      <c r="AU1156">
        <f>VLOOKUP(AQ1156,Home!$C$8:$J$207,8,FALSE)</f>
        <v>0</v>
      </c>
    </row>
    <row r="1157" spans="1:47" x14ac:dyDescent="0.25">
      <c r="A1157" s="6">
        <f t="shared" ref="A1157:A1220" si="389">IF(U1157="Kontraktansat",1,0)</f>
        <v>0</v>
      </c>
      <c r="B1157" s="6">
        <f t="shared" si="378"/>
        <v>0</v>
      </c>
      <c r="C1157" s="6" t="str">
        <f t="shared" ref="C1157:C1220" si="390">IF(B1157=B1156,"",B1157)</f>
        <v/>
      </c>
      <c r="D1157" s="7">
        <f t="shared" ref="D1157:D1220" si="391">IF(U1157="Månedslønnet",1,0)</f>
        <v>0</v>
      </c>
      <c r="E1157" s="7">
        <f t="shared" si="379"/>
        <v>0</v>
      </c>
      <c r="F1157" s="7" t="str">
        <f t="shared" ref="F1157:F1220" si="392">IF(E1157=E1156,"",E1157)</f>
        <v/>
      </c>
      <c r="G1157" s="6">
        <f t="shared" ref="G1157:G1220" si="393">IF(U1157="Standardsats",1,0)</f>
        <v>0</v>
      </c>
      <c r="H1157" s="6">
        <f t="shared" si="380"/>
        <v>0</v>
      </c>
      <c r="I1157" s="6" t="str">
        <f t="shared" si="381"/>
        <v/>
      </c>
      <c r="J1157" s="11">
        <v>1154</v>
      </c>
      <c r="K1157" s="11">
        <f>IF(IFERROR(VLOOKUP(J1157,Home!$A$8:$B$1048576,1,FALSE),0)=0,0,1)</f>
        <v>0</v>
      </c>
      <c r="L1157" s="129" t="e">
        <f>IF(VLOOKUP(O1157,Home!$C$8:$R$207,6,FALSE)="","",VLOOKUP(O1157,Home!$C$8:$R$207,6,FALSE))</f>
        <v>#N/A</v>
      </c>
      <c r="M1157" s="129" t="e">
        <f t="shared" si="386"/>
        <v>#N/A</v>
      </c>
      <c r="N1157" s="11">
        <f>SUM($K$4:K1157)</f>
        <v>200</v>
      </c>
      <c r="O1157" s="11" t="str">
        <f>IF(P1157="","",IF(IFERROR(VLOOKUP(N1157,Home!$C$8:$R$1048576,1,FALSE),"")=0,"",IFERROR(VLOOKUP(N1157,Home!$C$8:$R$1048576,1,FALSE),"")))</f>
        <v/>
      </c>
      <c r="P1157" s="11" t="str">
        <f>IF(IFERROR(VLOOKUP(W1157,Home!$C$8:$R$1048576,3,FALSE),"")=0,"",IFERROR(VLOOKUP(W1157,Home!$C$8:$R$1048576,3,FALSE),""))</f>
        <v/>
      </c>
      <c r="Q1157" s="11" t="str">
        <f t="shared" si="385"/>
        <v/>
      </c>
      <c r="R1157" s="130" t="e">
        <f>VLOOKUP(Q1157,'Baggrund til lister'!$G$4:$H$15,2,FALSE)</f>
        <v>#N/A</v>
      </c>
      <c r="S1157" s="11" t="str">
        <f t="shared" si="387"/>
        <v/>
      </c>
      <c r="T1157" s="11" t="str">
        <f>IF(IFERROR(VLOOKUP(N1157,Home!$C$8:$R$1048576,11,FALSE),"")=0,"",IFERROR(VLOOKUP(N1157,Home!$C$8:$R$1048576,11,FALSE),""))</f>
        <v/>
      </c>
      <c r="U1157" s="11" t="str">
        <f>IF(IFERROR(VLOOKUP(O1157,Home!$C$8:$R$1048576,12,FALSE),"")=0,"",IFERROR(VLOOKUP(O1157,Home!$C$8:$R$1048576,12,FALSE),""))</f>
        <v/>
      </c>
      <c r="V1157" s="11" t="str">
        <f>IF(IFERROR(VLOOKUP(O1157,Home!$C$8:$R$1048576,8,FALSE),"")=0,"",IFERROR(VLOOKUP(O1157,Home!$C$8:$R$1048576,8,FALSE),""))</f>
        <v/>
      </c>
      <c r="W1157" s="11" t="str">
        <f>IF(OR(VLOOKUP(N1157,Home!$C$7:$I$207,6,FALSE)="",VLOOKUP(N1157,Home!$C$7:$I$207,7,FALSE)=""),"FEJL",SUM(Baggrundsark!$K$4:K1157))</f>
        <v>FEJL</v>
      </c>
      <c r="Y1157">
        <v>1154</v>
      </c>
      <c r="Z1157" s="1"/>
      <c r="AC1157" s="44"/>
      <c r="AD1157">
        <f t="shared" ref="AD1157:AD1220" si="394">IF(IFERROR(VLOOKUP(Y1157,$AC$4:$AC$203,1,FALSE),0)=0,0,1)</f>
        <v>0</v>
      </c>
      <c r="AE1157">
        <f>SUM($AD$4:AD1157)</f>
        <v>1</v>
      </c>
      <c r="AF1157" s="103" t="str">
        <f>IFERROR(VLOOKUP(AN1157,Home!$C$8:$E$207,3,FALSE),"")</f>
        <v/>
      </c>
      <c r="AG1157" s="103" t="str">
        <f>IFERROR(VLOOKUP(AN1157,Home!$C$8:$E$207,2,FALSE),"")</f>
        <v/>
      </c>
      <c r="AH1157" s="104" t="str">
        <f>IF(VLOOKUP(AE1157,Home!$C$8:$I$207,6,FALSE)="","",VLOOKUP(AE1157,Home!$C$8:$I$207,6,FALSE))</f>
        <v/>
      </c>
      <c r="AI1157" s="104" t="e">
        <f t="shared" si="382"/>
        <v>#VALUE!</v>
      </c>
      <c r="AJ1157" s="105" t="e">
        <f t="shared" ref="AJ1157:AJ1220" si="395">1+INT((AI1157-DATE(YEAR(AI1157+4-WEEKDAY(AI1157+6)),1,5)+WEEKDAY(DATE(YEAR(AI1157+4-WEEKDAY(AI1157+6)),1,3)))/7)</f>
        <v>#VALUE!</v>
      </c>
      <c r="AK1157" s="103" t="e">
        <f t="shared" si="388"/>
        <v>#VALUE!</v>
      </c>
      <c r="AL1157" s="103" t="e">
        <f t="shared" ref="AL1157:AL1220" si="396">AK1157&amp;" "&amp;AJ1157</f>
        <v>#VALUE!</v>
      </c>
      <c r="AN1157" t="str">
        <f>IF(OR(VLOOKUP(AE1157,Home!$C$8:$I$207,6,FALSE)="",VLOOKUP(AE1157,Home!$C$8:$I$207,7,FALSE)=""),"FEJL",Baggrundsark!AE1157)</f>
        <v>FEJL</v>
      </c>
      <c r="AO1157">
        <f>IF(VLOOKUP(AE1157,Home!$C$8:$N$207,12,FALSE)="Timelønnet",1,0)</f>
        <v>0</v>
      </c>
      <c r="AP1157">
        <f>SUM($AO$4:AO1157)*AO1157</f>
        <v>0</v>
      </c>
      <c r="AQ1157">
        <f t="shared" si="383"/>
        <v>1</v>
      </c>
      <c r="AR1157" t="str">
        <f t="shared" si="383"/>
        <v/>
      </c>
      <c r="AS1157" t="e">
        <f t="shared" ref="AS1157:AS1220" si="397">VLOOKUP(AL1157,$BB$4:$BC$476,2,FALSE)</f>
        <v>#VALUE!</v>
      </c>
      <c r="AT1157" s="45" t="e">
        <f t="shared" si="384"/>
        <v>#VALUE!</v>
      </c>
      <c r="AU1157">
        <f>VLOOKUP(AQ1157,Home!$C$8:$J$207,8,FALSE)</f>
        <v>0</v>
      </c>
    </row>
    <row r="1158" spans="1:47" x14ac:dyDescent="0.25">
      <c r="A1158" s="6">
        <f t="shared" si="389"/>
        <v>0</v>
      </c>
      <c r="B1158" s="6">
        <f t="shared" ref="B1158:B1221" si="398">A1158+B1157</f>
        <v>0</v>
      </c>
      <c r="C1158" s="6" t="str">
        <f t="shared" si="390"/>
        <v/>
      </c>
      <c r="D1158" s="7">
        <f t="shared" si="391"/>
        <v>0</v>
      </c>
      <c r="E1158" s="7">
        <f t="shared" ref="E1158:E1221" si="399">D1158+E1157</f>
        <v>0</v>
      </c>
      <c r="F1158" s="7" t="str">
        <f t="shared" si="392"/>
        <v/>
      </c>
      <c r="G1158" s="6">
        <f t="shared" si="393"/>
        <v>0</v>
      </c>
      <c r="H1158" s="6">
        <f t="shared" ref="H1158:H1221" si="400">G1158+H1157</f>
        <v>0</v>
      </c>
      <c r="I1158" s="6" t="str">
        <f t="shared" ref="I1158:I1221" si="401">IF(H1158=H1157,"",H1158)</f>
        <v/>
      </c>
      <c r="J1158" s="11">
        <v>1155</v>
      </c>
      <c r="K1158" s="11">
        <f>IF(IFERROR(VLOOKUP(J1158,Home!$A$8:$B$1048576,1,FALSE),0)=0,0,1)</f>
        <v>0</v>
      </c>
      <c r="L1158" s="129" t="e">
        <f>IF(VLOOKUP(O1158,Home!$C$8:$R$207,6,FALSE)="","",VLOOKUP(O1158,Home!$C$8:$R$207,6,FALSE))</f>
        <v>#N/A</v>
      </c>
      <c r="M1158" s="129" t="e">
        <f t="shared" si="386"/>
        <v>#N/A</v>
      </c>
      <c r="N1158" s="11">
        <f>SUM($K$4:K1158)</f>
        <v>200</v>
      </c>
      <c r="O1158" s="11" t="str">
        <f>IF(P1158="","",IF(IFERROR(VLOOKUP(N1158,Home!$C$8:$R$1048576,1,FALSE),"")=0,"",IFERROR(VLOOKUP(N1158,Home!$C$8:$R$1048576,1,FALSE),"")))</f>
        <v/>
      </c>
      <c r="P1158" s="11" t="str">
        <f>IF(IFERROR(VLOOKUP(W1158,Home!$C$8:$R$1048576,3,FALSE),"")=0,"",IFERROR(VLOOKUP(W1158,Home!$C$8:$R$1048576,3,FALSE),""))</f>
        <v/>
      </c>
      <c r="Q1158" s="11" t="str">
        <f t="shared" si="385"/>
        <v/>
      </c>
      <c r="R1158" s="130" t="e">
        <f>VLOOKUP(Q1158,'Baggrund til lister'!$G$4:$H$15,2,FALSE)</f>
        <v>#N/A</v>
      </c>
      <c r="S1158" s="11" t="str">
        <f t="shared" si="387"/>
        <v/>
      </c>
      <c r="T1158" s="11" t="str">
        <f>IF(IFERROR(VLOOKUP(N1158,Home!$C$8:$R$1048576,11,FALSE),"")=0,"",IFERROR(VLOOKUP(N1158,Home!$C$8:$R$1048576,11,FALSE),""))</f>
        <v/>
      </c>
      <c r="U1158" s="11" t="str">
        <f>IF(IFERROR(VLOOKUP(O1158,Home!$C$8:$R$1048576,12,FALSE),"")=0,"",IFERROR(VLOOKUP(O1158,Home!$C$8:$R$1048576,12,FALSE),""))</f>
        <v/>
      </c>
      <c r="V1158" s="11" t="str">
        <f>IF(IFERROR(VLOOKUP(O1158,Home!$C$8:$R$1048576,8,FALSE),"")=0,"",IFERROR(VLOOKUP(O1158,Home!$C$8:$R$1048576,8,FALSE),""))</f>
        <v/>
      </c>
      <c r="W1158" s="11" t="str">
        <f>IF(OR(VLOOKUP(N1158,Home!$C$7:$I$207,6,FALSE)="",VLOOKUP(N1158,Home!$C$7:$I$207,7,FALSE)=""),"FEJL",SUM(Baggrundsark!$K$4:K1158))</f>
        <v>FEJL</v>
      </c>
      <c r="Y1158">
        <v>1155</v>
      </c>
      <c r="Z1158" s="1"/>
      <c r="AC1158" s="44"/>
      <c r="AD1158">
        <f t="shared" si="394"/>
        <v>0</v>
      </c>
      <c r="AE1158">
        <f>SUM($AD$4:AD1158)</f>
        <v>1</v>
      </c>
      <c r="AF1158" s="103" t="str">
        <f>IFERROR(VLOOKUP(AN1158,Home!$C$8:$E$207,3,FALSE),"")</f>
        <v/>
      </c>
      <c r="AG1158" s="103" t="str">
        <f>IFERROR(VLOOKUP(AN1158,Home!$C$8:$E$207,2,FALSE),"")</f>
        <v/>
      </c>
      <c r="AH1158" s="104" t="str">
        <f>IF(VLOOKUP(AE1158,Home!$C$8:$I$207,6,FALSE)="","",VLOOKUP(AE1158,Home!$C$8:$I$207,6,FALSE))</f>
        <v/>
      </c>
      <c r="AI1158" s="104" t="e">
        <f t="shared" ref="AI1158:AI1221" si="402">IF(AG1158=AG1157,AI1157+14,AH1158)</f>
        <v>#VALUE!</v>
      </c>
      <c r="AJ1158" s="105" t="e">
        <f t="shared" si="395"/>
        <v>#VALUE!</v>
      </c>
      <c r="AK1158" s="103" t="e">
        <f t="shared" si="388"/>
        <v>#VALUE!</v>
      </c>
      <c r="AL1158" s="103" t="e">
        <f t="shared" si="396"/>
        <v>#VALUE!</v>
      </c>
      <c r="AN1158" t="str">
        <f>IF(OR(VLOOKUP(AE1158,Home!$C$8:$I$207,6,FALSE)="",VLOOKUP(AE1158,Home!$C$8:$I$207,7,FALSE)=""),"FEJL",Baggrundsark!AE1158)</f>
        <v>FEJL</v>
      </c>
      <c r="AO1158">
        <f>IF(VLOOKUP(AE1158,Home!$C$8:$N$207,12,FALSE)="Timelønnet",1,0)</f>
        <v>0</v>
      </c>
      <c r="AP1158">
        <f>SUM($AO$4:AO1158)*AO1158</f>
        <v>0</v>
      </c>
      <c r="AQ1158">
        <f t="shared" si="383"/>
        <v>1</v>
      </c>
      <c r="AR1158" t="str">
        <f t="shared" si="383"/>
        <v/>
      </c>
      <c r="AS1158" t="e">
        <f t="shared" si="397"/>
        <v>#VALUE!</v>
      </c>
      <c r="AT1158" s="45" t="e">
        <f t="shared" si="384"/>
        <v>#VALUE!</v>
      </c>
      <c r="AU1158">
        <f>VLOOKUP(AQ1158,Home!$C$8:$J$207,8,FALSE)</f>
        <v>0</v>
      </c>
    </row>
    <row r="1159" spans="1:47" x14ac:dyDescent="0.25">
      <c r="A1159" s="6">
        <f t="shared" si="389"/>
        <v>0</v>
      </c>
      <c r="B1159" s="6">
        <f t="shared" si="398"/>
        <v>0</v>
      </c>
      <c r="C1159" s="6" t="str">
        <f t="shared" si="390"/>
        <v/>
      </c>
      <c r="D1159" s="7">
        <f t="shared" si="391"/>
        <v>0</v>
      </c>
      <c r="E1159" s="7">
        <f t="shared" si="399"/>
        <v>0</v>
      </c>
      <c r="F1159" s="7" t="str">
        <f t="shared" si="392"/>
        <v/>
      </c>
      <c r="G1159" s="6">
        <f t="shared" si="393"/>
        <v>0</v>
      </c>
      <c r="H1159" s="6">
        <f t="shared" si="400"/>
        <v>0</v>
      </c>
      <c r="I1159" s="6" t="str">
        <f t="shared" si="401"/>
        <v/>
      </c>
      <c r="J1159" s="11">
        <v>1156</v>
      </c>
      <c r="K1159" s="11">
        <f>IF(IFERROR(VLOOKUP(J1159,Home!$A$8:$B$1048576,1,FALSE),0)=0,0,1)</f>
        <v>0</v>
      </c>
      <c r="L1159" s="129" t="e">
        <f>IF(VLOOKUP(O1159,Home!$C$8:$R$207,6,FALSE)="","",VLOOKUP(O1159,Home!$C$8:$R$207,6,FALSE))</f>
        <v>#N/A</v>
      </c>
      <c r="M1159" s="129" t="e">
        <f t="shared" si="386"/>
        <v>#N/A</v>
      </c>
      <c r="N1159" s="11">
        <f>SUM($K$4:K1159)</f>
        <v>200</v>
      </c>
      <c r="O1159" s="11" t="str">
        <f>IF(P1159="","",IF(IFERROR(VLOOKUP(N1159,Home!$C$8:$R$1048576,1,FALSE),"")=0,"",IFERROR(VLOOKUP(N1159,Home!$C$8:$R$1048576,1,FALSE),"")))</f>
        <v/>
      </c>
      <c r="P1159" s="11" t="str">
        <f>IF(IFERROR(VLOOKUP(W1159,Home!$C$8:$R$1048576,3,FALSE),"")=0,"",IFERROR(VLOOKUP(W1159,Home!$C$8:$R$1048576,3,FALSE),""))</f>
        <v/>
      </c>
      <c r="Q1159" s="11" t="str">
        <f t="shared" si="385"/>
        <v/>
      </c>
      <c r="R1159" s="130" t="e">
        <f>VLOOKUP(Q1159,'Baggrund til lister'!$G$4:$H$15,2,FALSE)</f>
        <v>#N/A</v>
      </c>
      <c r="S1159" s="11" t="str">
        <f t="shared" si="387"/>
        <v/>
      </c>
      <c r="T1159" s="11" t="str">
        <f>IF(IFERROR(VLOOKUP(N1159,Home!$C$8:$R$1048576,11,FALSE),"")=0,"",IFERROR(VLOOKUP(N1159,Home!$C$8:$R$1048576,11,FALSE),""))</f>
        <v/>
      </c>
      <c r="U1159" s="11" t="str">
        <f>IF(IFERROR(VLOOKUP(O1159,Home!$C$8:$R$1048576,12,FALSE),"")=0,"",IFERROR(VLOOKUP(O1159,Home!$C$8:$R$1048576,12,FALSE),""))</f>
        <v/>
      </c>
      <c r="V1159" s="11" t="str">
        <f>IF(IFERROR(VLOOKUP(O1159,Home!$C$8:$R$1048576,8,FALSE),"")=0,"",IFERROR(VLOOKUP(O1159,Home!$C$8:$R$1048576,8,FALSE),""))</f>
        <v/>
      </c>
      <c r="W1159" s="11" t="str">
        <f>IF(OR(VLOOKUP(N1159,Home!$C$7:$I$207,6,FALSE)="",VLOOKUP(N1159,Home!$C$7:$I$207,7,FALSE)=""),"FEJL",SUM(Baggrundsark!$K$4:K1159))</f>
        <v>FEJL</v>
      </c>
      <c r="Y1159">
        <v>1156</v>
      </c>
      <c r="Z1159" s="1"/>
      <c r="AC1159" s="44"/>
      <c r="AD1159">
        <f t="shared" si="394"/>
        <v>0</v>
      </c>
      <c r="AE1159">
        <f>SUM($AD$4:AD1159)</f>
        <v>1</v>
      </c>
      <c r="AF1159" s="103" t="str">
        <f>IFERROR(VLOOKUP(AN1159,Home!$C$8:$E$207,3,FALSE),"")</f>
        <v/>
      </c>
      <c r="AG1159" s="103" t="str">
        <f>IFERROR(VLOOKUP(AN1159,Home!$C$8:$E$207,2,FALSE),"")</f>
        <v/>
      </c>
      <c r="AH1159" s="104" t="str">
        <f>IF(VLOOKUP(AE1159,Home!$C$8:$I$207,6,FALSE)="","",VLOOKUP(AE1159,Home!$C$8:$I$207,6,FALSE))</f>
        <v/>
      </c>
      <c r="AI1159" s="104" t="e">
        <f t="shared" si="402"/>
        <v>#VALUE!</v>
      </c>
      <c r="AJ1159" s="105" t="e">
        <f t="shared" si="395"/>
        <v>#VALUE!</v>
      </c>
      <c r="AK1159" s="103" t="e">
        <f t="shared" si="388"/>
        <v>#VALUE!</v>
      </c>
      <c r="AL1159" s="103" t="e">
        <f t="shared" si="396"/>
        <v>#VALUE!</v>
      </c>
      <c r="AN1159" t="str">
        <f>IF(OR(VLOOKUP(AE1159,Home!$C$8:$I$207,6,FALSE)="",VLOOKUP(AE1159,Home!$C$8:$I$207,7,FALSE)=""),"FEJL",Baggrundsark!AE1159)</f>
        <v>FEJL</v>
      </c>
      <c r="AO1159">
        <f>IF(VLOOKUP(AE1159,Home!$C$8:$N$207,12,FALSE)="Timelønnet",1,0)</f>
        <v>0</v>
      </c>
      <c r="AP1159">
        <f>SUM($AO$4:AO1159)*AO1159</f>
        <v>0</v>
      </c>
      <c r="AQ1159">
        <f t="shared" si="383"/>
        <v>1</v>
      </c>
      <c r="AR1159" t="str">
        <f t="shared" si="383"/>
        <v/>
      </c>
      <c r="AS1159" t="e">
        <f t="shared" si="397"/>
        <v>#VALUE!</v>
      </c>
      <c r="AT1159" s="45" t="e">
        <f t="shared" si="384"/>
        <v>#VALUE!</v>
      </c>
      <c r="AU1159">
        <f>VLOOKUP(AQ1159,Home!$C$8:$J$207,8,FALSE)</f>
        <v>0</v>
      </c>
    </row>
    <row r="1160" spans="1:47" x14ac:dyDescent="0.25">
      <c r="A1160" s="6">
        <f t="shared" si="389"/>
        <v>0</v>
      </c>
      <c r="B1160" s="6">
        <f t="shared" si="398"/>
        <v>0</v>
      </c>
      <c r="C1160" s="6" t="str">
        <f t="shared" si="390"/>
        <v/>
      </c>
      <c r="D1160" s="7">
        <f t="shared" si="391"/>
        <v>0</v>
      </c>
      <c r="E1160" s="7">
        <f t="shared" si="399"/>
        <v>0</v>
      </c>
      <c r="F1160" s="7" t="str">
        <f t="shared" si="392"/>
        <v/>
      </c>
      <c r="G1160" s="6">
        <f t="shared" si="393"/>
        <v>0</v>
      </c>
      <c r="H1160" s="6">
        <f t="shared" si="400"/>
        <v>0</v>
      </c>
      <c r="I1160" s="6" t="str">
        <f t="shared" si="401"/>
        <v/>
      </c>
      <c r="J1160" s="11">
        <v>1157</v>
      </c>
      <c r="K1160" s="11">
        <f>IF(IFERROR(VLOOKUP(J1160,Home!$A$8:$B$1048576,1,FALSE),0)=0,0,1)</f>
        <v>0</v>
      </c>
      <c r="L1160" s="129" t="e">
        <f>IF(VLOOKUP(O1160,Home!$C$8:$R$207,6,FALSE)="","",VLOOKUP(O1160,Home!$C$8:$R$207,6,FALSE))</f>
        <v>#N/A</v>
      </c>
      <c r="M1160" s="129" t="e">
        <f t="shared" si="386"/>
        <v>#N/A</v>
      </c>
      <c r="N1160" s="11">
        <f>SUM($K$4:K1160)</f>
        <v>200</v>
      </c>
      <c r="O1160" s="11" t="str">
        <f>IF(P1160="","",IF(IFERROR(VLOOKUP(N1160,Home!$C$8:$R$1048576,1,FALSE),"")=0,"",IFERROR(VLOOKUP(N1160,Home!$C$8:$R$1048576,1,FALSE),"")))</f>
        <v/>
      </c>
      <c r="P1160" s="11" t="str">
        <f>IF(IFERROR(VLOOKUP(W1160,Home!$C$8:$R$1048576,3,FALSE),"")=0,"",IFERROR(VLOOKUP(W1160,Home!$C$8:$R$1048576,3,FALSE),""))</f>
        <v/>
      </c>
      <c r="Q1160" s="11" t="str">
        <f t="shared" si="385"/>
        <v/>
      </c>
      <c r="R1160" s="130" t="e">
        <f>VLOOKUP(Q1160,'Baggrund til lister'!$G$4:$H$15,2,FALSE)</f>
        <v>#N/A</v>
      </c>
      <c r="S1160" s="11" t="str">
        <f t="shared" si="387"/>
        <v/>
      </c>
      <c r="T1160" s="11" t="str">
        <f>IF(IFERROR(VLOOKUP(N1160,Home!$C$8:$R$1048576,11,FALSE),"")=0,"",IFERROR(VLOOKUP(N1160,Home!$C$8:$R$1048576,11,FALSE),""))</f>
        <v/>
      </c>
      <c r="U1160" s="11" t="str">
        <f>IF(IFERROR(VLOOKUP(O1160,Home!$C$8:$R$1048576,12,FALSE),"")=0,"",IFERROR(VLOOKUP(O1160,Home!$C$8:$R$1048576,12,FALSE),""))</f>
        <v/>
      </c>
      <c r="V1160" s="11" t="str">
        <f>IF(IFERROR(VLOOKUP(O1160,Home!$C$8:$R$1048576,8,FALSE),"")=0,"",IFERROR(VLOOKUP(O1160,Home!$C$8:$R$1048576,8,FALSE),""))</f>
        <v/>
      </c>
      <c r="W1160" s="11" t="str">
        <f>IF(OR(VLOOKUP(N1160,Home!$C$7:$I$207,6,FALSE)="",VLOOKUP(N1160,Home!$C$7:$I$207,7,FALSE)=""),"FEJL",SUM(Baggrundsark!$K$4:K1160))</f>
        <v>FEJL</v>
      </c>
      <c r="Y1160">
        <v>1157</v>
      </c>
      <c r="Z1160" s="1"/>
      <c r="AC1160" s="44"/>
      <c r="AD1160">
        <f t="shared" si="394"/>
        <v>0</v>
      </c>
      <c r="AE1160">
        <f>SUM($AD$4:AD1160)</f>
        <v>1</v>
      </c>
      <c r="AF1160" s="103" t="str">
        <f>IFERROR(VLOOKUP(AN1160,Home!$C$8:$E$207,3,FALSE),"")</f>
        <v/>
      </c>
      <c r="AG1160" s="103" t="str">
        <f>IFERROR(VLOOKUP(AN1160,Home!$C$8:$E$207,2,FALSE),"")</f>
        <v/>
      </c>
      <c r="AH1160" s="104" t="str">
        <f>IF(VLOOKUP(AE1160,Home!$C$8:$I$207,6,FALSE)="","",VLOOKUP(AE1160,Home!$C$8:$I$207,6,FALSE))</f>
        <v/>
      </c>
      <c r="AI1160" s="104" t="e">
        <f t="shared" si="402"/>
        <v>#VALUE!</v>
      </c>
      <c r="AJ1160" s="105" t="e">
        <f t="shared" si="395"/>
        <v>#VALUE!</v>
      </c>
      <c r="AK1160" s="103" t="e">
        <f t="shared" si="388"/>
        <v>#VALUE!</v>
      </c>
      <c r="AL1160" s="103" t="e">
        <f t="shared" si="396"/>
        <v>#VALUE!</v>
      </c>
      <c r="AN1160" t="str">
        <f>IF(OR(VLOOKUP(AE1160,Home!$C$8:$I$207,6,FALSE)="",VLOOKUP(AE1160,Home!$C$8:$I$207,7,FALSE)=""),"FEJL",Baggrundsark!AE1160)</f>
        <v>FEJL</v>
      </c>
      <c r="AO1160">
        <f>IF(VLOOKUP(AE1160,Home!$C$8:$N$207,12,FALSE)="Timelønnet",1,0)</f>
        <v>0</v>
      </c>
      <c r="AP1160">
        <f>SUM($AO$4:AO1160)*AO1160</f>
        <v>0</v>
      </c>
      <c r="AQ1160">
        <f t="shared" si="383"/>
        <v>1</v>
      </c>
      <c r="AR1160" t="str">
        <f t="shared" si="383"/>
        <v/>
      </c>
      <c r="AS1160" t="e">
        <f t="shared" si="397"/>
        <v>#VALUE!</v>
      </c>
      <c r="AT1160" s="45" t="e">
        <f t="shared" si="384"/>
        <v>#VALUE!</v>
      </c>
      <c r="AU1160">
        <f>VLOOKUP(AQ1160,Home!$C$8:$J$207,8,FALSE)</f>
        <v>0</v>
      </c>
    </row>
    <row r="1161" spans="1:47" x14ac:dyDescent="0.25">
      <c r="A1161" s="6">
        <f t="shared" si="389"/>
        <v>0</v>
      </c>
      <c r="B1161" s="6">
        <f t="shared" si="398"/>
        <v>0</v>
      </c>
      <c r="C1161" s="6" t="str">
        <f t="shared" si="390"/>
        <v/>
      </c>
      <c r="D1161" s="7">
        <f t="shared" si="391"/>
        <v>0</v>
      </c>
      <c r="E1161" s="7">
        <f t="shared" si="399"/>
        <v>0</v>
      </c>
      <c r="F1161" s="7" t="str">
        <f t="shared" si="392"/>
        <v/>
      </c>
      <c r="G1161" s="6">
        <f t="shared" si="393"/>
        <v>0</v>
      </c>
      <c r="H1161" s="6">
        <f t="shared" si="400"/>
        <v>0</v>
      </c>
      <c r="I1161" s="6" t="str">
        <f t="shared" si="401"/>
        <v/>
      </c>
      <c r="J1161" s="11">
        <v>1158</v>
      </c>
      <c r="K1161" s="11">
        <f>IF(IFERROR(VLOOKUP(J1161,Home!$A$8:$B$1048576,1,FALSE),0)=0,0,1)</f>
        <v>0</v>
      </c>
      <c r="L1161" s="129" t="e">
        <f>IF(VLOOKUP(O1161,Home!$C$8:$R$207,6,FALSE)="","",VLOOKUP(O1161,Home!$C$8:$R$207,6,FALSE))</f>
        <v>#N/A</v>
      </c>
      <c r="M1161" s="129" t="e">
        <f t="shared" si="386"/>
        <v>#N/A</v>
      </c>
      <c r="N1161" s="11">
        <f>SUM($K$4:K1161)</f>
        <v>200</v>
      </c>
      <c r="O1161" s="11" t="str">
        <f>IF(P1161="","",IF(IFERROR(VLOOKUP(N1161,Home!$C$8:$R$1048576,1,FALSE),"")=0,"",IFERROR(VLOOKUP(N1161,Home!$C$8:$R$1048576,1,FALSE),"")))</f>
        <v/>
      </c>
      <c r="P1161" s="11" t="str">
        <f>IF(IFERROR(VLOOKUP(W1161,Home!$C$8:$R$1048576,3,FALSE),"")=0,"",IFERROR(VLOOKUP(W1161,Home!$C$8:$R$1048576,3,FALSE),""))</f>
        <v/>
      </c>
      <c r="Q1161" s="11" t="str">
        <f t="shared" si="385"/>
        <v/>
      </c>
      <c r="R1161" s="130" t="e">
        <f>VLOOKUP(Q1161,'Baggrund til lister'!$G$4:$H$15,2,FALSE)</f>
        <v>#N/A</v>
      </c>
      <c r="S1161" s="11" t="str">
        <f t="shared" si="387"/>
        <v/>
      </c>
      <c r="T1161" s="11" t="str">
        <f>IF(IFERROR(VLOOKUP(N1161,Home!$C$8:$R$1048576,11,FALSE),"")=0,"",IFERROR(VLOOKUP(N1161,Home!$C$8:$R$1048576,11,FALSE),""))</f>
        <v/>
      </c>
      <c r="U1161" s="11" t="str">
        <f>IF(IFERROR(VLOOKUP(O1161,Home!$C$8:$R$1048576,12,FALSE),"")=0,"",IFERROR(VLOOKUP(O1161,Home!$C$8:$R$1048576,12,FALSE),""))</f>
        <v/>
      </c>
      <c r="V1161" s="11" t="str">
        <f>IF(IFERROR(VLOOKUP(O1161,Home!$C$8:$R$1048576,8,FALSE),"")=0,"",IFERROR(VLOOKUP(O1161,Home!$C$8:$R$1048576,8,FALSE),""))</f>
        <v/>
      </c>
      <c r="W1161" s="11" t="str">
        <f>IF(OR(VLOOKUP(N1161,Home!$C$7:$I$207,6,FALSE)="",VLOOKUP(N1161,Home!$C$7:$I$207,7,FALSE)=""),"FEJL",SUM(Baggrundsark!$K$4:K1161))</f>
        <v>FEJL</v>
      </c>
      <c r="Y1161">
        <v>1158</v>
      </c>
      <c r="Z1161" s="1"/>
      <c r="AC1161" s="44"/>
      <c r="AD1161">
        <f t="shared" si="394"/>
        <v>0</v>
      </c>
      <c r="AE1161">
        <f>SUM($AD$4:AD1161)</f>
        <v>1</v>
      </c>
      <c r="AF1161" s="103" t="str">
        <f>IFERROR(VLOOKUP(AN1161,Home!$C$8:$E$207,3,FALSE),"")</f>
        <v/>
      </c>
      <c r="AG1161" s="103" t="str">
        <f>IFERROR(VLOOKUP(AN1161,Home!$C$8:$E$207,2,FALSE),"")</f>
        <v/>
      </c>
      <c r="AH1161" s="104" t="str">
        <f>IF(VLOOKUP(AE1161,Home!$C$8:$I$207,6,FALSE)="","",VLOOKUP(AE1161,Home!$C$8:$I$207,6,FALSE))</f>
        <v/>
      </c>
      <c r="AI1161" s="104" t="e">
        <f t="shared" si="402"/>
        <v>#VALUE!</v>
      </c>
      <c r="AJ1161" s="105" t="e">
        <f t="shared" si="395"/>
        <v>#VALUE!</v>
      </c>
      <c r="AK1161" s="103" t="e">
        <f t="shared" si="388"/>
        <v>#VALUE!</v>
      </c>
      <c r="AL1161" s="103" t="e">
        <f t="shared" si="396"/>
        <v>#VALUE!</v>
      </c>
      <c r="AN1161" t="str">
        <f>IF(OR(VLOOKUP(AE1161,Home!$C$8:$I$207,6,FALSE)="",VLOOKUP(AE1161,Home!$C$8:$I$207,7,FALSE)=""),"FEJL",Baggrundsark!AE1161)</f>
        <v>FEJL</v>
      </c>
      <c r="AO1161">
        <f>IF(VLOOKUP(AE1161,Home!$C$8:$N$207,12,FALSE)="Timelønnet",1,0)</f>
        <v>0</v>
      </c>
      <c r="AP1161">
        <f>SUM($AO$4:AO1161)*AO1161</f>
        <v>0</v>
      </c>
      <c r="AQ1161">
        <f t="shared" si="383"/>
        <v>1</v>
      </c>
      <c r="AR1161" t="str">
        <f t="shared" si="383"/>
        <v/>
      </c>
      <c r="AS1161" t="e">
        <f t="shared" si="397"/>
        <v>#VALUE!</v>
      </c>
      <c r="AT1161" s="45" t="e">
        <f t="shared" si="384"/>
        <v>#VALUE!</v>
      </c>
      <c r="AU1161">
        <f>VLOOKUP(AQ1161,Home!$C$8:$J$207,8,FALSE)</f>
        <v>0</v>
      </c>
    </row>
    <row r="1162" spans="1:47" x14ac:dyDescent="0.25">
      <c r="A1162" s="6">
        <f t="shared" si="389"/>
        <v>0</v>
      </c>
      <c r="B1162" s="6">
        <f t="shared" si="398"/>
        <v>0</v>
      </c>
      <c r="C1162" s="6" t="str">
        <f t="shared" si="390"/>
        <v/>
      </c>
      <c r="D1162" s="7">
        <f t="shared" si="391"/>
        <v>0</v>
      </c>
      <c r="E1162" s="7">
        <f t="shared" si="399"/>
        <v>0</v>
      </c>
      <c r="F1162" s="7" t="str">
        <f t="shared" si="392"/>
        <v/>
      </c>
      <c r="G1162" s="6">
        <f t="shared" si="393"/>
        <v>0</v>
      </c>
      <c r="H1162" s="6">
        <f t="shared" si="400"/>
        <v>0</v>
      </c>
      <c r="I1162" s="6" t="str">
        <f t="shared" si="401"/>
        <v/>
      </c>
      <c r="J1162" s="11">
        <v>1159</v>
      </c>
      <c r="K1162" s="11">
        <f>IF(IFERROR(VLOOKUP(J1162,Home!$A$8:$B$1048576,1,FALSE),0)=0,0,1)</f>
        <v>0</v>
      </c>
      <c r="L1162" s="129" t="e">
        <f>IF(VLOOKUP(O1162,Home!$C$8:$R$207,6,FALSE)="","",VLOOKUP(O1162,Home!$C$8:$R$207,6,FALSE))</f>
        <v>#N/A</v>
      </c>
      <c r="M1162" s="129" t="e">
        <f t="shared" si="386"/>
        <v>#N/A</v>
      </c>
      <c r="N1162" s="11">
        <f>SUM($K$4:K1162)</f>
        <v>200</v>
      </c>
      <c r="O1162" s="11" t="str">
        <f>IF(P1162="","",IF(IFERROR(VLOOKUP(N1162,Home!$C$8:$R$1048576,1,FALSE),"")=0,"",IFERROR(VLOOKUP(N1162,Home!$C$8:$R$1048576,1,FALSE),"")))</f>
        <v/>
      </c>
      <c r="P1162" s="11" t="str">
        <f>IF(IFERROR(VLOOKUP(W1162,Home!$C$8:$R$1048576,3,FALSE),"")=0,"",IFERROR(VLOOKUP(W1162,Home!$C$8:$R$1048576,3,FALSE),""))</f>
        <v/>
      </c>
      <c r="Q1162" s="11" t="str">
        <f t="shared" si="385"/>
        <v/>
      </c>
      <c r="R1162" s="130" t="e">
        <f>VLOOKUP(Q1162,'Baggrund til lister'!$G$4:$H$15,2,FALSE)</f>
        <v>#N/A</v>
      </c>
      <c r="S1162" s="11" t="str">
        <f t="shared" si="387"/>
        <v/>
      </c>
      <c r="T1162" s="11" t="str">
        <f>IF(IFERROR(VLOOKUP(N1162,Home!$C$8:$R$1048576,11,FALSE),"")=0,"",IFERROR(VLOOKUP(N1162,Home!$C$8:$R$1048576,11,FALSE),""))</f>
        <v/>
      </c>
      <c r="U1162" s="11" t="str">
        <f>IF(IFERROR(VLOOKUP(O1162,Home!$C$8:$R$1048576,12,FALSE),"")=0,"",IFERROR(VLOOKUP(O1162,Home!$C$8:$R$1048576,12,FALSE),""))</f>
        <v/>
      </c>
      <c r="V1162" s="11" t="str">
        <f>IF(IFERROR(VLOOKUP(O1162,Home!$C$8:$R$1048576,8,FALSE),"")=0,"",IFERROR(VLOOKUP(O1162,Home!$C$8:$R$1048576,8,FALSE),""))</f>
        <v/>
      </c>
      <c r="W1162" s="11" t="str">
        <f>IF(OR(VLOOKUP(N1162,Home!$C$7:$I$207,6,FALSE)="",VLOOKUP(N1162,Home!$C$7:$I$207,7,FALSE)=""),"FEJL",SUM(Baggrundsark!$K$4:K1162))</f>
        <v>FEJL</v>
      </c>
      <c r="Y1162">
        <v>1159</v>
      </c>
      <c r="Z1162" s="1"/>
      <c r="AC1162" s="44"/>
      <c r="AD1162">
        <f t="shared" si="394"/>
        <v>0</v>
      </c>
      <c r="AE1162">
        <f>SUM($AD$4:AD1162)</f>
        <v>1</v>
      </c>
      <c r="AF1162" s="103" t="str">
        <f>IFERROR(VLOOKUP(AN1162,Home!$C$8:$E$207,3,FALSE),"")</f>
        <v/>
      </c>
      <c r="AG1162" s="103" t="str">
        <f>IFERROR(VLOOKUP(AN1162,Home!$C$8:$E$207,2,FALSE),"")</f>
        <v/>
      </c>
      <c r="AH1162" s="104" t="str">
        <f>IF(VLOOKUP(AE1162,Home!$C$8:$I$207,6,FALSE)="","",VLOOKUP(AE1162,Home!$C$8:$I$207,6,FALSE))</f>
        <v/>
      </c>
      <c r="AI1162" s="104" t="e">
        <f t="shared" si="402"/>
        <v>#VALUE!</v>
      </c>
      <c r="AJ1162" s="105" t="e">
        <f t="shared" si="395"/>
        <v>#VALUE!</v>
      </c>
      <c r="AK1162" s="103" t="e">
        <f t="shared" si="388"/>
        <v>#VALUE!</v>
      </c>
      <c r="AL1162" s="103" t="e">
        <f t="shared" si="396"/>
        <v>#VALUE!</v>
      </c>
      <c r="AN1162" t="str">
        <f>IF(OR(VLOOKUP(AE1162,Home!$C$8:$I$207,6,FALSE)="",VLOOKUP(AE1162,Home!$C$8:$I$207,7,FALSE)=""),"FEJL",Baggrundsark!AE1162)</f>
        <v>FEJL</v>
      </c>
      <c r="AO1162">
        <f>IF(VLOOKUP(AE1162,Home!$C$8:$N$207,12,FALSE)="Timelønnet",1,0)</f>
        <v>0</v>
      </c>
      <c r="AP1162">
        <f>SUM($AO$4:AO1162)*AO1162</f>
        <v>0</v>
      </c>
      <c r="AQ1162">
        <f t="shared" si="383"/>
        <v>1</v>
      </c>
      <c r="AR1162" t="str">
        <f t="shared" si="383"/>
        <v/>
      </c>
      <c r="AS1162" t="e">
        <f t="shared" si="397"/>
        <v>#VALUE!</v>
      </c>
      <c r="AT1162" s="45" t="e">
        <f t="shared" si="384"/>
        <v>#VALUE!</v>
      </c>
      <c r="AU1162">
        <f>VLOOKUP(AQ1162,Home!$C$8:$J$207,8,FALSE)</f>
        <v>0</v>
      </c>
    </row>
    <row r="1163" spans="1:47" x14ac:dyDescent="0.25">
      <c r="A1163" s="6">
        <f t="shared" si="389"/>
        <v>0</v>
      </c>
      <c r="B1163" s="6">
        <f t="shared" si="398"/>
        <v>0</v>
      </c>
      <c r="C1163" s="6" t="str">
        <f t="shared" si="390"/>
        <v/>
      </c>
      <c r="D1163" s="7">
        <f t="shared" si="391"/>
        <v>0</v>
      </c>
      <c r="E1163" s="7">
        <f t="shared" si="399"/>
        <v>0</v>
      </c>
      <c r="F1163" s="7" t="str">
        <f t="shared" si="392"/>
        <v/>
      </c>
      <c r="G1163" s="6">
        <f t="shared" si="393"/>
        <v>0</v>
      </c>
      <c r="H1163" s="6">
        <f t="shared" si="400"/>
        <v>0</v>
      </c>
      <c r="I1163" s="6" t="str">
        <f t="shared" si="401"/>
        <v/>
      </c>
      <c r="J1163" s="11">
        <v>1160</v>
      </c>
      <c r="K1163" s="11">
        <f>IF(IFERROR(VLOOKUP(J1163,Home!$A$8:$B$1048576,1,FALSE),0)=0,0,1)</f>
        <v>0</v>
      </c>
      <c r="L1163" s="129" t="e">
        <f>IF(VLOOKUP(O1163,Home!$C$8:$R$207,6,FALSE)="","",VLOOKUP(O1163,Home!$C$8:$R$207,6,FALSE))</f>
        <v>#N/A</v>
      </c>
      <c r="M1163" s="129" t="e">
        <f t="shared" si="386"/>
        <v>#N/A</v>
      </c>
      <c r="N1163" s="11">
        <f>SUM($K$4:K1163)</f>
        <v>200</v>
      </c>
      <c r="O1163" s="11" t="str">
        <f>IF(P1163="","",IF(IFERROR(VLOOKUP(N1163,Home!$C$8:$R$1048576,1,FALSE),"")=0,"",IFERROR(VLOOKUP(N1163,Home!$C$8:$R$1048576,1,FALSE),"")))</f>
        <v/>
      </c>
      <c r="P1163" s="11" t="str">
        <f>IF(IFERROR(VLOOKUP(W1163,Home!$C$8:$R$1048576,3,FALSE),"")=0,"",IFERROR(VLOOKUP(W1163,Home!$C$8:$R$1048576,3,FALSE),""))</f>
        <v/>
      </c>
      <c r="Q1163" s="11" t="str">
        <f t="shared" si="385"/>
        <v/>
      </c>
      <c r="R1163" s="130" t="e">
        <f>VLOOKUP(Q1163,'Baggrund til lister'!$G$4:$H$15,2,FALSE)</f>
        <v>#N/A</v>
      </c>
      <c r="S1163" s="11" t="str">
        <f t="shared" si="387"/>
        <v/>
      </c>
      <c r="T1163" s="11" t="str">
        <f>IF(IFERROR(VLOOKUP(N1163,Home!$C$8:$R$1048576,11,FALSE),"")=0,"",IFERROR(VLOOKUP(N1163,Home!$C$8:$R$1048576,11,FALSE),""))</f>
        <v/>
      </c>
      <c r="U1163" s="11" t="str">
        <f>IF(IFERROR(VLOOKUP(O1163,Home!$C$8:$R$1048576,12,FALSE),"")=0,"",IFERROR(VLOOKUP(O1163,Home!$C$8:$R$1048576,12,FALSE),""))</f>
        <v/>
      </c>
      <c r="V1163" s="11" t="str">
        <f>IF(IFERROR(VLOOKUP(O1163,Home!$C$8:$R$1048576,8,FALSE),"")=0,"",IFERROR(VLOOKUP(O1163,Home!$C$8:$R$1048576,8,FALSE),""))</f>
        <v/>
      </c>
      <c r="W1163" s="11" t="str">
        <f>IF(OR(VLOOKUP(N1163,Home!$C$7:$I$207,6,FALSE)="",VLOOKUP(N1163,Home!$C$7:$I$207,7,FALSE)=""),"FEJL",SUM(Baggrundsark!$K$4:K1163))</f>
        <v>FEJL</v>
      </c>
      <c r="Y1163">
        <v>1160</v>
      </c>
      <c r="Z1163" s="1"/>
      <c r="AC1163" s="44"/>
      <c r="AD1163">
        <f t="shared" si="394"/>
        <v>0</v>
      </c>
      <c r="AE1163">
        <f>SUM($AD$4:AD1163)</f>
        <v>1</v>
      </c>
      <c r="AF1163" s="103" t="str">
        <f>IFERROR(VLOOKUP(AN1163,Home!$C$8:$E$207,3,FALSE),"")</f>
        <v/>
      </c>
      <c r="AG1163" s="103" t="str">
        <f>IFERROR(VLOOKUP(AN1163,Home!$C$8:$E$207,2,FALSE),"")</f>
        <v/>
      </c>
      <c r="AH1163" s="104" t="str">
        <f>IF(VLOOKUP(AE1163,Home!$C$8:$I$207,6,FALSE)="","",VLOOKUP(AE1163,Home!$C$8:$I$207,6,FALSE))</f>
        <v/>
      </c>
      <c r="AI1163" s="104" t="e">
        <f t="shared" si="402"/>
        <v>#VALUE!</v>
      </c>
      <c r="AJ1163" s="105" t="e">
        <f t="shared" si="395"/>
        <v>#VALUE!</v>
      </c>
      <c r="AK1163" s="103" t="e">
        <f t="shared" si="388"/>
        <v>#VALUE!</v>
      </c>
      <c r="AL1163" s="103" t="e">
        <f t="shared" si="396"/>
        <v>#VALUE!</v>
      </c>
      <c r="AN1163" t="str">
        <f>IF(OR(VLOOKUP(AE1163,Home!$C$8:$I$207,6,FALSE)="",VLOOKUP(AE1163,Home!$C$8:$I$207,7,FALSE)=""),"FEJL",Baggrundsark!AE1163)</f>
        <v>FEJL</v>
      </c>
      <c r="AO1163">
        <f>IF(VLOOKUP(AE1163,Home!$C$8:$N$207,12,FALSE)="Timelønnet",1,0)</f>
        <v>0</v>
      </c>
      <c r="AP1163">
        <f>SUM($AO$4:AO1163)*AO1163</f>
        <v>0</v>
      </c>
      <c r="AQ1163">
        <f t="shared" si="383"/>
        <v>1</v>
      </c>
      <c r="AR1163" t="str">
        <f t="shared" si="383"/>
        <v/>
      </c>
      <c r="AS1163" t="e">
        <f t="shared" si="397"/>
        <v>#VALUE!</v>
      </c>
      <c r="AT1163" s="45" t="e">
        <f t="shared" si="384"/>
        <v>#VALUE!</v>
      </c>
      <c r="AU1163">
        <f>VLOOKUP(AQ1163,Home!$C$8:$J$207,8,FALSE)</f>
        <v>0</v>
      </c>
    </row>
    <row r="1164" spans="1:47" x14ac:dyDescent="0.25">
      <c r="A1164" s="6">
        <f t="shared" si="389"/>
        <v>0</v>
      </c>
      <c r="B1164" s="6">
        <f t="shared" si="398"/>
        <v>0</v>
      </c>
      <c r="C1164" s="6" t="str">
        <f t="shared" si="390"/>
        <v/>
      </c>
      <c r="D1164" s="7">
        <f t="shared" si="391"/>
        <v>0</v>
      </c>
      <c r="E1164" s="7">
        <f t="shared" si="399"/>
        <v>0</v>
      </c>
      <c r="F1164" s="7" t="str">
        <f t="shared" si="392"/>
        <v/>
      </c>
      <c r="G1164" s="6">
        <f t="shared" si="393"/>
        <v>0</v>
      </c>
      <c r="H1164" s="6">
        <f t="shared" si="400"/>
        <v>0</v>
      </c>
      <c r="I1164" s="6" t="str">
        <f t="shared" si="401"/>
        <v/>
      </c>
      <c r="J1164" s="11">
        <v>1161</v>
      </c>
      <c r="K1164" s="11">
        <f>IF(IFERROR(VLOOKUP(J1164,Home!$A$8:$B$1048576,1,FALSE),0)=0,0,1)</f>
        <v>0</v>
      </c>
      <c r="L1164" s="129" t="e">
        <f>IF(VLOOKUP(O1164,Home!$C$8:$R$207,6,FALSE)="","",VLOOKUP(O1164,Home!$C$8:$R$207,6,FALSE))</f>
        <v>#N/A</v>
      </c>
      <c r="M1164" s="129" t="e">
        <f t="shared" si="386"/>
        <v>#N/A</v>
      </c>
      <c r="N1164" s="11">
        <f>SUM($K$4:K1164)</f>
        <v>200</v>
      </c>
      <c r="O1164" s="11" t="str">
        <f>IF(P1164="","",IF(IFERROR(VLOOKUP(N1164,Home!$C$8:$R$1048576,1,FALSE),"")=0,"",IFERROR(VLOOKUP(N1164,Home!$C$8:$R$1048576,1,FALSE),"")))</f>
        <v/>
      </c>
      <c r="P1164" s="11" t="str">
        <f>IF(IFERROR(VLOOKUP(W1164,Home!$C$8:$R$1048576,3,FALSE),"")=0,"",IFERROR(VLOOKUP(W1164,Home!$C$8:$R$1048576,3,FALSE),""))</f>
        <v/>
      </c>
      <c r="Q1164" s="11" t="str">
        <f t="shared" si="385"/>
        <v/>
      </c>
      <c r="R1164" s="130" t="e">
        <f>VLOOKUP(Q1164,'Baggrund til lister'!$G$4:$H$15,2,FALSE)</f>
        <v>#N/A</v>
      </c>
      <c r="S1164" s="11" t="str">
        <f t="shared" si="387"/>
        <v/>
      </c>
      <c r="T1164" s="11" t="str">
        <f>IF(IFERROR(VLOOKUP(N1164,Home!$C$8:$R$1048576,11,FALSE),"")=0,"",IFERROR(VLOOKUP(N1164,Home!$C$8:$R$1048576,11,FALSE),""))</f>
        <v/>
      </c>
      <c r="U1164" s="11" t="str">
        <f>IF(IFERROR(VLOOKUP(O1164,Home!$C$8:$R$1048576,12,FALSE),"")=0,"",IFERROR(VLOOKUP(O1164,Home!$C$8:$R$1048576,12,FALSE),""))</f>
        <v/>
      </c>
      <c r="V1164" s="11" t="str">
        <f>IF(IFERROR(VLOOKUP(O1164,Home!$C$8:$R$1048576,8,FALSE),"")=0,"",IFERROR(VLOOKUP(O1164,Home!$C$8:$R$1048576,8,FALSE),""))</f>
        <v/>
      </c>
      <c r="W1164" s="11" t="str">
        <f>IF(OR(VLOOKUP(N1164,Home!$C$7:$I$207,6,FALSE)="",VLOOKUP(N1164,Home!$C$7:$I$207,7,FALSE)=""),"FEJL",SUM(Baggrundsark!$K$4:K1164))</f>
        <v>FEJL</v>
      </c>
      <c r="Y1164">
        <v>1161</v>
      </c>
      <c r="Z1164" s="1"/>
      <c r="AC1164" s="44"/>
      <c r="AD1164">
        <f t="shared" si="394"/>
        <v>0</v>
      </c>
      <c r="AE1164">
        <f>SUM($AD$4:AD1164)</f>
        <v>1</v>
      </c>
      <c r="AF1164" s="103" t="str">
        <f>IFERROR(VLOOKUP(AN1164,Home!$C$8:$E$207,3,FALSE),"")</f>
        <v/>
      </c>
      <c r="AG1164" s="103" t="str">
        <f>IFERROR(VLOOKUP(AN1164,Home!$C$8:$E$207,2,FALSE),"")</f>
        <v/>
      </c>
      <c r="AH1164" s="104" t="str">
        <f>IF(VLOOKUP(AE1164,Home!$C$8:$I$207,6,FALSE)="","",VLOOKUP(AE1164,Home!$C$8:$I$207,6,FALSE))</f>
        <v/>
      </c>
      <c r="AI1164" s="104" t="e">
        <f t="shared" si="402"/>
        <v>#VALUE!</v>
      </c>
      <c r="AJ1164" s="105" t="e">
        <f t="shared" si="395"/>
        <v>#VALUE!</v>
      </c>
      <c r="AK1164" s="103" t="e">
        <f t="shared" si="388"/>
        <v>#VALUE!</v>
      </c>
      <c r="AL1164" s="103" t="e">
        <f t="shared" si="396"/>
        <v>#VALUE!</v>
      </c>
      <c r="AN1164" t="str">
        <f>IF(OR(VLOOKUP(AE1164,Home!$C$8:$I$207,6,FALSE)="",VLOOKUP(AE1164,Home!$C$8:$I$207,7,FALSE)=""),"FEJL",Baggrundsark!AE1164)</f>
        <v>FEJL</v>
      </c>
      <c r="AO1164">
        <f>IF(VLOOKUP(AE1164,Home!$C$8:$N$207,12,FALSE)="Timelønnet",1,0)</f>
        <v>0</v>
      </c>
      <c r="AP1164">
        <f>SUM($AO$4:AO1164)*AO1164</f>
        <v>0</v>
      </c>
      <c r="AQ1164">
        <f t="shared" si="383"/>
        <v>1</v>
      </c>
      <c r="AR1164" t="str">
        <f t="shared" si="383"/>
        <v/>
      </c>
      <c r="AS1164" t="e">
        <f t="shared" si="397"/>
        <v>#VALUE!</v>
      </c>
      <c r="AT1164" s="45" t="e">
        <f t="shared" si="384"/>
        <v>#VALUE!</v>
      </c>
      <c r="AU1164">
        <f>VLOOKUP(AQ1164,Home!$C$8:$J$207,8,FALSE)</f>
        <v>0</v>
      </c>
    </row>
    <row r="1165" spans="1:47" x14ac:dyDescent="0.25">
      <c r="A1165" s="6">
        <f t="shared" si="389"/>
        <v>0</v>
      </c>
      <c r="B1165" s="6">
        <f t="shared" si="398"/>
        <v>0</v>
      </c>
      <c r="C1165" s="6" t="str">
        <f t="shared" si="390"/>
        <v/>
      </c>
      <c r="D1165" s="7">
        <f t="shared" si="391"/>
        <v>0</v>
      </c>
      <c r="E1165" s="7">
        <f t="shared" si="399"/>
        <v>0</v>
      </c>
      <c r="F1165" s="7" t="str">
        <f t="shared" si="392"/>
        <v/>
      </c>
      <c r="G1165" s="6">
        <f t="shared" si="393"/>
        <v>0</v>
      </c>
      <c r="H1165" s="6">
        <f t="shared" si="400"/>
        <v>0</v>
      </c>
      <c r="I1165" s="6" t="str">
        <f t="shared" si="401"/>
        <v/>
      </c>
      <c r="J1165" s="11">
        <v>1162</v>
      </c>
      <c r="K1165" s="11">
        <f>IF(IFERROR(VLOOKUP(J1165,Home!$A$8:$B$1048576,1,FALSE),0)=0,0,1)</f>
        <v>0</v>
      </c>
      <c r="L1165" s="129" t="e">
        <f>IF(VLOOKUP(O1165,Home!$C$8:$R$207,6,FALSE)="","",VLOOKUP(O1165,Home!$C$8:$R$207,6,FALSE))</f>
        <v>#N/A</v>
      </c>
      <c r="M1165" s="129" t="e">
        <f t="shared" si="386"/>
        <v>#N/A</v>
      </c>
      <c r="N1165" s="11">
        <f>SUM($K$4:K1165)</f>
        <v>200</v>
      </c>
      <c r="O1165" s="11" t="str">
        <f>IF(P1165="","",IF(IFERROR(VLOOKUP(N1165,Home!$C$8:$R$1048576,1,FALSE),"")=0,"",IFERROR(VLOOKUP(N1165,Home!$C$8:$R$1048576,1,FALSE),"")))</f>
        <v/>
      </c>
      <c r="P1165" s="11" t="str">
        <f>IF(IFERROR(VLOOKUP(W1165,Home!$C$8:$R$1048576,3,FALSE),"")=0,"",IFERROR(VLOOKUP(W1165,Home!$C$8:$R$1048576,3,FALSE),""))</f>
        <v/>
      </c>
      <c r="Q1165" s="11" t="str">
        <f t="shared" si="385"/>
        <v/>
      </c>
      <c r="R1165" s="130" t="e">
        <f>VLOOKUP(Q1165,'Baggrund til lister'!$G$4:$H$15,2,FALSE)</f>
        <v>#N/A</v>
      </c>
      <c r="S1165" s="11" t="str">
        <f t="shared" si="387"/>
        <v/>
      </c>
      <c r="T1165" s="11" t="str">
        <f>IF(IFERROR(VLOOKUP(N1165,Home!$C$8:$R$1048576,11,FALSE),"")=0,"",IFERROR(VLOOKUP(N1165,Home!$C$8:$R$1048576,11,FALSE),""))</f>
        <v/>
      </c>
      <c r="U1165" s="11" t="str">
        <f>IF(IFERROR(VLOOKUP(O1165,Home!$C$8:$R$1048576,12,FALSE),"")=0,"",IFERROR(VLOOKUP(O1165,Home!$C$8:$R$1048576,12,FALSE),""))</f>
        <v/>
      </c>
      <c r="V1165" s="11" t="str">
        <f>IF(IFERROR(VLOOKUP(O1165,Home!$C$8:$R$1048576,8,FALSE),"")=0,"",IFERROR(VLOOKUP(O1165,Home!$C$8:$R$1048576,8,FALSE),""))</f>
        <v/>
      </c>
      <c r="W1165" s="11" t="str">
        <f>IF(OR(VLOOKUP(N1165,Home!$C$7:$I$207,6,FALSE)="",VLOOKUP(N1165,Home!$C$7:$I$207,7,FALSE)=""),"FEJL",SUM(Baggrundsark!$K$4:K1165))</f>
        <v>FEJL</v>
      </c>
      <c r="Y1165">
        <v>1162</v>
      </c>
      <c r="Z1165" s="1"/>
      <c r="AC1165" s="44"/>
      <c r="AD1165">
        <f t="shared" si="394"/>
        <v>0</v>
      </c>
      <c r="AE1165">
        <f>SUM($AD$4:AD1165)</f>
        <v>1</v>
      </c>
      <c r="AF1165" s="103" t="str">
        <f>IFERROR(VLOOKUP(AN1165,Home!$C$8:$E$207,3,FALSE),"")</f>
        <v/>
      </c>
      <c r="AG1165" s="103" t="str">
        <f>IFERROR(VLOOKUP(AN1165,Home!$C$8:$E$207,2,FALSE),"")</f>
        <v/>
      </c>
      <c r="AH1165" s="104" t="str">
        <f>IF(VLOOKUP(AE1165,Home!$C$8:$I$207,6,FALSE)="","",VLOOKUP(AE1165,Home!$C$8:$I$207,6,FALSE))</f>
        <v/>
      </c>
      <c r="AI1165" s="104" t="e">
        <f t="shared" si="402"/>
        <v>#VALUE!</v>
      </c>
      <c r="AJ1165" s="105" t="e">
        <f t="shared" si="395"/>
        <v>#VALUE!</v>
      </c>
      <c r="AK1165" s="103" t="e">
        <f t="shared" si="388"/>
        <v>#VALUE!</v>
      </c>
      <c r="AL1165" s="103" t="e">
        <f t="shared" si="396"/>
        <v>#VALUE!</v>
      </c>
      <c r="AN1165" t="str">
        <f>IF(OR(VLOOKUP(AE1165,Home!$C$8:$I$207,6,FALSE)="",VLOOKUP(AE1165,Home!$C$8:$I$207,7,FALSE)=""),"FEJL",Baggrundsark!AE1165)</f>
        <v>FEJL</v>
      </c>
      <c r="AO1165">
        <f>IF(VLOOKUP(AE1165,Home!$C$8:$N$207,12,FALSE)="Timelønnet",1,0)</f>
        <v>0</v>
      </c>
      <c r="AP1165">
        <f>SUM($AO$4:AO1165)*AO1165</f>
        <v>0</v>
      </c>
      <c r="AQ1165">
        <f t="shared" si="383"/>
        <v>1</v>
      </c>
      <c r="AR1165" t="str">
        <f t="shared" si="383"/>
        <v/>
      </c>
      <c r="AS1165" t="e">
        <f t="shared" si="397"/>
        <v>#VALUE!</v>
      </c>
      <c r="AT1165" s="45" t="e">
        <f t="shared" si="384"/>
        <v>#VALUE!</v>
      </c>
      <c r="AU1165">
        <f>VLOOKUP(AQ1165,Home!$C$8:$J$207,8,FALSE)</f>
        <v>0</v>
      </c>
    </row>
    <row r="1166" spans="1:47" x14ac:dyDescent="0.25">
      <c r="A1166" s="6">
        <f t="shared" si="389"/>
        <v>0</v>
      </c>
      <c r="B1166" s="6">
        <f t="shared" si="398"/>
        <v>0</v>
      </c>
      <c r="C1166" s="6" t="str">
        <f t="shared" si="390"/>
        <v/>
      </c>
      <c r="D1166" s="7">
        <f t="shared" si="391"/>
        <v>0</v>
      </c>
      <c r="E1166" s="7">
        <f t="shared" si="399"/>
        <v>0</v>
      </c>
      <c r="F1166" s="7" t="str">
        <f t="shared" si="392"/>
        <v/>
      </c>
      <c r="G1166" s="6">
        <f t="shared" si="393"/>
        <v>0</v>
      </c>
      <c r="H1166" s="6">
        <f t="shared" si="400"/>
        <v>0</v>
      </c>
      <c r="I1166" s="6" t="str">
        <f t="shared" si="401"/>
        <v/>
      </c>
      <c r="J1166" s="11">
        <v>1163</v>
      </c>
      <c r="K1166" s="11">
        <f>IF(IFERROR(VLOOKUP(J1166,Home!$A$8:$B$1048576,1,FALSE),0)=0,0,1)</f>
        <v>0</v>
      </c>
      <c r="L1166" s="129" t="e">
        <f>IF(VLOOKUP(O1166,Home!$C$8:$R$207,6,FALSE)="","",VLOOKUP(O1166,Home!$C$8:$R$207,6,FALSE))</f>
        <v>#N/A</v>
      </c>
      <c r="M1166" s="129" t="e">
        <f t="shared" si="386"/>
        <v>#N/A</v>
      </c>
      <c r="N1166" s="11">
        <f>SUM($K$4:K1166)</f>
        <v>200</v>
      </c>
      <c r="O1166" s="11" t="str">
        <f>IF(P1166="","",IF(IFERROR(VLOOKUP(N1166,Home!$C$8:$R$1048576,1,FALSE),"")=0,"",IFERROR(VLOOKUP(N1166,Home!$C$8:$R$1048576,1,FALSE),"")))</f>
        <v/>
      </c>
      <c r="P1166" s="11" t="str">
        <f>IF(IFERROR(VLOOKUP(W1166,Home!$C$8:$R$1048576,3,FALSE),"")=0,"",IFERROR(VLOOKUP(W1166,Home!$C$8:$R$1048576,3,FALSE),""))</f>
        <v/>
      </c>
      <c r="Q1166" s="11" t="str">
        <f t="shared" si="385"/>
        <v/>
      </c>
      <c r="R1166" s="130" t="e">
        <f>VLOOKUP(Q1166,'Baggrund til lister'!$G$4:$H$15,2,FALSE)</f>
        <v>#N/A</v>
      </c>
      <c r="S1166" s="11" t="str">
        <f t="shared" si="387"/>
        <v/>
      </c>
      <c r="T1166" s="11" t="str">
        <f>IF(IFERROR(VLOOKUP(N1166,Home!$C$8:$R$1048576,11,FALSE),"")=0,"",IFERROR(VLOOKUP(N1166,Home!$C$8:$R$1048576,11,FALSE),""))</f>
        <v/>
      </c>
      <c r="U1166" s="11" t="str">
        <f>IF(IFERROR(VLOOKUP(O1166,Home!$C$8:$R$1048576,12,FALSE),"")=0,"",IFERROR(VLOOKUP(O1166,Home!$C$8:$R$1048576,12,FALSE),""))</f>
        <v/>
      </c>
      <c r="V1166" s="11" t="str">
        <f>IF(IFERROR(VLOOKUP(O1166,Home!$C$8:$R$1048576,8,FALSE),"")=0,"",IFERROR(VLOOKUP(O1166,Home!$C$8:$R$1048576,8,FALSE),""))</f>
        <v/>
      </c>
      <c r="W1166" s="11" t="str">
        <f>IF(OR(VLOOKUP(N1166,Home!$C$7:$I$207,6,FALSE)="",VLOOKUP(N1166,Home!$C$7:$I$207,7,FALSE)=""),"FEJL",SUM(Baggrundsark!$K$4:K1166))</f>
        <v>FEJL</v>
      </c>
      <c r="Y1166">
        <v>1163</v>
      </c>
      <c r="Z1166" s="1"/>
      <c r="AC1166" s="44"/>
      <c r="AD1166">
        <f t="shared" si="394"/>
        <v>0</v>
      </c>
      <c r="AE1166">
        <f>SUM($AD$4:AD1166)</f>
        <v>1</v>
      </c>
      <c r="AF1166" s="103" t="str">
        <f>IFERROR(VLOOKUP(AN1166,Home!$C$8:$E$207,3,FALSE),"")</f>
        <v/>
      </c>
      <c r="AG1166" s="103" t="str">
        <f>IFERROR(VLOOKUP(AN1166,Home!$C$8:$E$207,2,FALSE),"")</f>
        <v/>
      </c>
      <c r="AH1166" s="104" t="str">
        <f>IF(VLOOKUP(AE1166,Home!$C$8:$I$207,6,FALSE)="","",VLOOKUP(AE1166,Home!$C$8:$I$207,6,FALSE))</f>
        <v/>
      </c>
      <c r="AI1166" s="104" t="e">
        <f t="shared" si="402"/>
        <v>#VALUE!</v>
      </c>
      <c r="AJ1166" s="105" t="e">
        <f t="shared" si="395"/>
        <v>#VALUE!</v>
      </c>
      <c r="AK1166" s="103" t="e">
        <f t="shared" si="388"/>
        <v>#VALUE!</v>
      </c>
      <c r="AL1166" s="103" t="e">
        <f t="shared" si="396"/>
        <v>#VALUE!</v>
      </c>
      <c r="AN1166" t="str">
        <f>IF(OR(VLOOKUP(AE1166,Home!$C$8:$I$207,6,FALSE)="",VLOOKUP(AE1166,Home!$C$8:$I$207,7,FALSE)=""),"FEJL",Baggrundsark!AE1166)</f>
        <v>FEJL</v>
      </c>
      <c r="AO1166">
        <f>IF(VLOOKUP(AE1166,Home!$C$8:$N$207,12,FALSE)="Timelønnet",1,0)</f>
        <v>0</v>
      </c>
      <c r="AP1166">
        <f>SUM($AO$4:AO1166)*AO1166</f>
        <v>0</v>
      </c>
      <c r="AQ1166">
        <f t="shared" si="383"/>
        <v>1</v>
      </c>
      <c r="AR1166" t="str">
        <f t="shared" si="383"/>
        <v/>
      </c>
      <c r="AS1166" t="e">
        <f t="shared" si="397"/>
        <v>#VALUE!</v>
      </c>
      <c r="AT1166" s="45" t="e">
        <f t="shared" si="384"/>
        <v>#VALUE!</v>
      </c>
      <c r="AU1166">
        <f>VLOOKUP(AQ1166,Home!$C$8:$J$207,8,FALSE)</f>
        <v>0</v>
      </c>
    </row>
    <row r="1167" spans="1:47" x14ac:dyDescent="0.25">
      <c r="A1167" s="6">
        <f t="shared" si="389"/>
        <v>0</v>
      </c>
      <c r="B1167" s="6">
        <f t="shared" si="398"/>
        <v>0</v>
      </c>
      <c r="C1167" s="6" t="str">
        <f t="shared" si="390"/>
        <v/>
      </c>
      <c r="D1167" s="7">
        <f t="shared" si="391"/>
        <v>0</v>
      </c>
      <c r="E1167" s="7">
        <f t="shared" si="399"/>
        <v>0</v>
      </c>
      <c r="F1167" s="7" t="str">
        <f t="shared" si="392"/>
        <v/>
      </c>
      <c r="G1167" s="6">
        <f t="shared" si="393"/>
        <v>0</v>
      </c>
      <c r="H1167" s="6">
        <f t="shared" si="400"/>
        <v>0</v>
      </c>
      <c r="I1167" s="6" t="str">
        <f t="shared" si="401"/>
        <v/>
      </c>
      <c r="J1167" s="11">
        <v>1164</v>
      </c>
      <c r="K1167" s="11">
        <f>IF(IFERROR(VLOOKUP(J1167,Home!$A$8:$B$1048576,1,FALSE),0)=0,0,1)</f>
        <v>0</v>
      </c>
      <c r="L1167" s="129" t="e">
        <f>IF(VLOOKUP(O1167,Home!$C$8:$R$207,6,FALSE)="","",VLOOKUP(O1167,Home!$C$8:$R$207,6,FALSE))</f>
        <v>#N/A</v>
      </c>
      <c r="M1167" s="129" t="e">
        <f t="shared" si="386"/>
        <v>#N/A</v>
      </c>
      <c r="N1167" s="11">
        <f>SUM($K$4:K1167)</f>
        <v>200</v>
      </c>
      <c r="O1167" s="11" t="str">
        <f>IF(P1167="","",IF(IFERROR(VLOOKUP(N1167,Home!$C$8:$R$1048576,1,FALSE),"")=0,"",IFERROR(VLOOKUP(N1167,Home!$C$8:$R$1048576,1,FALSE),"")))</f>
        <v/>
      </c>
      <c r="P1167" s="11" t="str">
        <f>IF(IFERROR(VLOOKUP(W1167,Home!$C$8:$R$1048576,3,FALSE),"")=0,"",IFERROR(VLOOKUP(W1167,Home!$C$8:$R$1048576,3,FALSE),""))</f>
        <v/>
      </c>
      <c r="Q1167" s="11" t="str">
        <f t="shared" si="385"/>
        <v/>
      </c>
      <c r="R1167" s="130" t="e">
        <f>VLOOKUP(Q1167,'Baggrund til lister'!$G$4:$H$15,2,FALSE)</f>
        <v>#N/A</v>
      </c>
      <c r="S1167" s="11" t="str">
        <f t="shared" si="387"/>
        <v/>
      </c>
      <c r="T1167" s="11" t="str">
        <f>IF(IFERROR(VLOOKUP(N1167,Home!$C$8:$R$1048576,11,FALSE),"")=0,"",IFERROR(VLOOKUP(N1167,Home!$C$8:$R$1048576,11,FALSE),""))</f>
        <v/>
      </c>
      <c r="U1167" s="11" t="str">
        <f>IF(IFERROR(VLOOKUP(O1167,Home!$C$8:$R$1048576,12,FALSE),"")=0,"",IFERROR(VLOOKUP(O1167,Home!$C$8:$R$1048576,12,FALSE),""))</f>
        <v/>
      </c>
      <c r="V1167" s="11" t="str">
        <f>IF(IFERROR(VLOOKUP(O1167,Home!$C$8:$R$1048576,8,FALSE),"")=0,"",IFERROR(VLOOKUP(O1167,Home!$C$8:$R$1048576,8,FALSE),""))</f>
        <v/>
      </c>
      <c r="W1167" s="11" t="str">
        <f>IF(OR(VLOOKUP(N1167,Home!$C$7:$I$207,6,FALSE)="",VLOOKUP(N1167,Home!$C$7:$I$207,7,FALSE)=""),"FEJL",SUM(Baggrundsark!$K$4:K1167))</f>
        <v>FEJL</v>
      </c>
      <c r="Y1167">
        <v>1164</v>
      </c>
      <c r="Z1167" s="1"/>
      <c r="AC1167" s="44"/>
      <c r="AD1167">
        <f t="shared" si="394"/>
        <v>0</v>
      </c>
      <c r="AE1167">
        <f>SUM($AD$4:AD1167)</f>
        <v>1</v>
      </c>
      <c r="AF1167" s="103" t="str">
        <f>IFERROR(VLOOKUP(AN1167,Home!$C$8:$E$207,3,FALSE),"")</f>
        <v/>
      </c>
      <c r="AG1167" s="103" t="str">
        <f>IFERROR(VLOOKUP(AN1167,Home!$C$8:$E$207,2,FALSE),"")</f>
        <v/>
      </c>
      <c r="AH1167" s="104" t="str">
        <f>IF(VLOOKUP(AE1167,Home!$C$8:$I$207,6,FALSE)="","",VLOOKUP(AE1167,Home!$C$8:$I$207,6,FALSE))</f>
        <v/>
      </c>
      <c r="AI1167" s="104" t="e">
        <f t="shared" si="402"/>
        <v>#VALUE!</v>
      </c>
      <c r="AJ1167" s="105" t="e">
        <f t="shared" si="395"/>
        <v>#VALUE!</v>
      </c>
      <c r="AK1167" s="103" t="e">
        <f t="shared" si="388"/>
        <v>#VALUE!</v>
      </c>
      <c r="AL1167" s="103" t="e">
        <f t="shared" si="396"/>
        <v>#VALUE!</v>
      </c>
      <c r="AN1167" t="str">
        <f>IF(OR(VLOOKUP(AE1167,Home!$C$8:$I$207,6,FALSE)="",VLOOKUP(AE1167,Home!$C$8:$I$207,7,FALSE)=""),"FEJL",Baggrundsark!AE1167)</f>
        <v>FEJL</v>
      </c>
      <c r="AO1167">
        <f>IF(VLOOKUP(AE1167,Home!$C$8:$N$207,12,FALSE)="Timelønnet",1,0)</f>
        <v>0</v>
      </c>
      <c r="AP1167">
        <f>SUM($AO$4:AO1167)*AO1167</f>
        <v>0</v>
      </c>
      <c r="AQ1167">
        <f t="shared" si="383"/>
        <v>1</v>
      </c>
      <c r="AR1167" t="str">
        <f t="shared" si="383"/>
        <v/>
      </c>
      <c r="AS1167" t="e">
        <f t="shared" si="397"/>
        <v>#VALUE!</v>
      </c>
      <c r="AT1167" s="45" t="e">
        <f t="shared" si="384"/>
        <v>#VALUE!</v>
      </c>
      <c r="AU1167">
        <f>VLOOKUP(AQ1167,Home!$C$8:$J$207,8,FALSE)</f>
        <v>0</v>
      </c>
    </row>
    <row r="1168" spans="1:47" x14ac:dyDescent="0.25">
      <c r="A1168" s="6">
        <f t="shared" si="389"/>
        <v>0</v>
      </c>
      <c r="B1168" s="6">
        <f t="shared" si="398"/>
        <v>0</v>
      </c>
      <c r="C1168" s="6" t="str">
        <f t="shared" si="390"/>
        <v/>
      </c>
      <c r="D1168" s="7">
        <f t="shared" si="391"/>
        <v>0</v>
      </c>
      <c r="E1168" s="7">
        <f t="shared" si="399"/>
        <v>0</v>
      </c>
      <c r="F1168" s="7" t="str">
        <f t="shared" si="392"/>
        <v/>
      </c>
      <c r="G1168" s="6">
        <f t="shared" si="393"/>
        <v>0</v>
      </c>
      <c r="H1168" s="6">
        <f t="shared" si="400"/>
        <v>0</v>
      </c>
      <c r="I1168" s="6" t="str">
        <f t="shared" si="401"/>
        <v/>
      </c>
      <c r="J1168" s="11">
        <v>1165</v>
      </c>
      <c r="K1168" s="11">
        <f>IF(IFERROR(VLOOKUP(J1168,Home!$A$8:$B$1048576,1,FALSE),0)=0,0,1)</f>
        <v>0</v>
      </c>
      <c r="L1168" s="129" t="e">
        <f>IF(VLOOKUP(O1168,Home!$C$8:$R$207,6,FALSE)="","",VLOOKUP(O1168,Home!$C$8:$R$207,6,FALSE))</f>
        <v>#N/A</v>
      </c>
      <c r="M1168" s="129" t="e">
        <f t="shared" si="386"/>
        <v>#N/A</v>
      </c>
      <c r="N1168" s="11">
        <f>SUM($K$4:K1168)</f>
        <v>200</v>
      </c>
      <c r="O1168" s="11" t="str">
        <f>IF(P1168="","",IF(IFERROR(VLOOKUP(N1168,Home!$C$8:$R$1048576,1,FALSE),"")=0,"",IFERROR(VLOOKUP(N1168,Home!$C$8:$R$1048576,1,FALSE),"")))</f>
        <v/>
      </c>
      <c r="P1168" s="11" t="str">
        <f>IF(IFERROR(VLOOKUP(W1168,Home!$C$8:$R$1048576,3,FALSE),"")=0,"",IFERROR(VLOOKUP(W1168,Home!$C$8:$R$1048576,3,FALSE),""))</f>
        <v/>
      </c>
      <c r="Q1168" s="11" t="str">
        <f t="shared" si="385"/>
        <v/>
      </c>
      <c r="R1168" s="130" t="e">
        <f>VLOOKUP(Q1168,'Baggrund til lister'!$G$4:$H$15,2,FALSE)</f>
        <v>#N/A</v>
      </c>
      <c r="S1168" s="11" t="str">
        <f t="shared" si="387"/>
        <v/>
      </c>
      <c r="T1168" s="11" t="str">
        <f>IF(IFERROR(VLOOKUP(N1168,Home!$C$8:$R$1048576,11,FALSE),"")=0,"",IFERROR(VLOOKUP(N1168,Home!$C$8:$R$1048576,11,FALSE),""))</f>
        <v/>
      </c>
      <c r="U1168" s="11" t="str">
        <f>IF(IFERROR(VLOOKUP(O1168,Home!$C$8:$R$1048576,12,FALSE),"")=0,"",IFERROR(VLOOKUP(O1168,Home!$C$8:$R$1048576,12,FALSE),""))</f>
        <v/>
      </c>
      <c r="V1168" s="11" t="str">
        <f>IF(IFERROR(VLOOKUP(O1168,Home!$C$8:$R$1048576,8,FALSE),"")=0,"",IFERROR(VLOOKUP(O1168,Home!$C$8:$R$1048576,8,FALSE),""))</f>
        <v/>
      </c>
      <c r="W1168" s="11" t="str">
        <f>IF(OR(VLOOKUP(N1168,Home!$C$7:$I$207,6,FALSE)="",VLOOKUP(N1168,Home!$C$7:$I$207,7,FALSE)=""),"FEJL",SUM(Baggrundsark!$K$4:K1168))</f>
        <v>FEJL</v>
      </c>
      <c r="Y1168">
        <v>1165</v>
      </c>
      <c r="Z1168" s="1"/>
      <c r="AC1168" s="44"/>
      <c r="AD1168">
        <f t="shared" si="394"/>
        <v>0</v>
      </c>
      <c r="AE1168">
        <f>SUM($AD$4:AD1168)</f>
        <v>1</v>
      </c>
      <c r="AF1168" s="103" t="str">
        <f>IFERROR(VLOOKUP(AN1168,Home!$C$8:$E$207,3,FALSE),"")</f>
        <v/>
      </c>
      <c r="AG1168" s="103" t="str">
        <f>IFERROR(VLOOKUP(AN1168,Home!$C$8:$E$207,2,FALSE),"")</f>
        <v/>
      </c>
      <c r="AH1168" s="104" t="str">
        <f>IF(VLOOKUP(AE1168,Home!$C$8:$I$207,6,FALSE)="","",VLOOKUP(AE1168,Home!$C$8:$I$207,6,FALSE))</f>
        <v/>
      </c>
      <c r="AI1168" s="104" t="e">
        <f t="shared" si="402"/>
        <v>#VALUE!</v>
      </c>
      <c r="AJ1168" s="105" t="e">
        <f t="shared" si="395"/>
        <v>#VALUE!</v>
      </c>
      <c r="AK1168" s="103" t="e">
        <f t="shared" si="388"/>
        <v>#VALUE!</v>
      </c>
      <c r="AL1168" s="103" t="e">
        <f t="shared" si="396"/>
        <v>#VALUE!</v>
      </c>
      <c r="AN1168" t="str">
        <f>IF(OR(VLOOKUP(AE1168,Home!$C$8:$I$207,6,FALSE)="",VLOOKUP(AE1168,Home!$C$8:$I$207,7,FALSE)=""),"FEJL",Baggrundsark!AE1168)</f>
        <v>FEJL</v>
      </c>
      <c r="AO1168">
        <f>IF(VLOOKUP(AE1168,Home!$C$8:$N$207,12,FALSE)="Timelønnet",1,0)</f>
        <v>0</v>
      </c>
      <c r="AP1168">
        <f>SUM($AO$4:AO1168)*AO1168</f>
        <v>0</v>
      </c>
      <c r="AQ1168">
        <f t="shared" si="383"/>
        <v>1</v>
      </c>
      <c r="AR1168" t="str">
        <f t="shared" si="383"/>
        <v/>
      </c>
      <c r="AS1168" t="e">
        <f t="shared" si="397"/>
        <v>#VALUE!</v>
      </c>
      <c r="AT1168" s="45" t="e">
        <f t="shared" si="384"/>
        <v>#VALUE!</v>
      </c>
      <c r="AU1168">
        <f>VLOOKUP(AQ1168,Home!$C$8:$J$207,8,FALSE)</f>
        <v>0</v>
      </c>
    </row>
    <row r="1169" spans="1:47" x14ac:dyDescent="0.25">
      <c r="A1169" s="6">
        <f t="shared" si="389"/>
        <v>0</v>
      </c>
      <c r="B1169" s="6">
        <f t="shared" si="398"/>
        <v>0</v>
      </c>
      <c r="C1169" s="6" t="str">
        <f t="shared" si="390"/>
        <v/>
      </c>
      <c r="D1169" s="7">
        <f t="shared" si="391"/>
        <v>0</v>
      </c>
      <c r="E1169" s="7">
        <f t="shared" si="399"/>
        <v>0</v>
      </c>
      <c r="F1169" s="7" t="str">
        <f t="shared" si="392"/>
        <v/>
      </c>
      <c r="G1169" s="6">
        <f t="shared" si="393"/>
        <v>0</v>
      </c>
      <c r="H1169" s="6">
        <f t="shared" si="400"/>
        <v>0</v>
      </c>
      <c r="I1169" s="6" t="str">
        <f t="shared" si="401"/>
        <v/>
      </c>
      <c r="J1169" s="11">
        <v>1166</v>
      </c>
      <c r="K1169" s="11">
        <f>IF(IFERROR(VLOOKUP(J1169,Home!$A$8:$B$1048576,1,FALSE),0)=0,0,1)</f>
        <v>0</v>
      </c>
      <c r="L1169" s="129" t="e">
        <f>IF(VLOOKUP(O1169,Home!$C$8:$R$207,6,FALSE)="","",VLOOKUP(O1169,Home!$C$8:$R$207,6,FALSE))</f>
        <v>#N/A</v>
      </c>
      <c r="M1169" s="129" t="e">
        <f t="shared" si="386"/>
        <v>#N/A</v>
      </c>
      <c r="N1169" s="11">
        <f>SUM($K$4:K1169)</f>
        <v>200</v>
      </c>
      <c r="O1169" s="11" t="str">
        <f>IF(P1169="","",IF(IFERROR(VLOOKUP(N1169,Home!$C$8:$R$1048576,1,FALSE),"")=0,"",IFERROR(VLOOKUP(N1169,Home!$C$8:$R$1048576,1,FALSE),"")))</f>
        <v/>
      </c>
      <c r="P1169" s="11" t="str">
        <f>IF(IFERROR(VLOOKUP(W1169,Home!$C$8:$R$1048576,3,FALSE),"")=0,"",IFERROR(VLOOKUP(W1169,Home!$C$8:$R$1048576,3,FALSE),""))</f>
        <v/>
      </c>
      <c r="Q1169" s="11" t="str">
        <f t="shared" si="385"/>
        <v/>
      </c>
      <c r="R1169" s="130" t="e">
        <f>VLOOKUP(Q1169,'Baggrund til lister'!$G$4:$H$15,2,FALSE)</f>
        <v>#N/A</v>
      </c>
      <c r="S1169" s="11" t="str">
        <f t="shared" si="387"/>
        <v/>
      </c>
      <c r="T1169" s="11" t="str">
        <f>IF(IFERROR(VLOOKUP(N1169,Home!$C$8:$R$1048576,11,FALSE),"")=0,"",IFERROR(VLOOKUP(N1169,Home!$C$8:$R$1048576,11,FALSE),""))</f>
        <v/>
      </c>
      <c r="U1169" s="11" t="str">
        <f>IF(IFERROR(VLOOKUP(O1169,Home!$C$8:$R$1048576,12,FALSE),"")=0,"",IFERROR(VLOOKUP(O1169,Home!$C$8:$R$1048576,12,FALSE),""))</f>
        <v/>
      </c>
      <c r="V1169" s="11" t="str">
        <f>IF(IFERROR(VLOOKUP(O1169,Home!$C$8:$R$1048576,8,FALSE),"")=0,"",IFERROR(VLOOKUP(O1169,Home!$C$8:$R$1048576,8,FALSE),""))</f>
        <v/>
      </c>
      <c r="W1169" s="11" t="str">
        <f>IF(OR(VLOOKUP(N1169,Home!$C$7:$I$207,6,FALSE)="",VLOOKUP(N1169,Home!$C$7:$I$207,7,FALSE)=""),"FEJL",SUM(Baggrundsark!$K$4:K1169))</f>
        <v>FEJL</v>
      </c>
      <c r="Y1169">
        <v>1166</v>
      </c>
      <c r="Z1169" s="1"/>
      <c r="AC1169" s="44"/>
      <c r="AD1169">
        <f t="shared" si="394"/>
        <v>0</v>
      </c>
      <c r="AE1169">
        <f>SUM($AD$4:AD1169)</f>
        <v>1</v>
      </c>
      <c r="AF1169" s="103" t="str">
        <f>IFERROR(VLOOKUP(AN1169,Home!$C$8:$E$207,3,FALSE),"")</f>
        <v/>
      </c>
      <c r="AG1169" s="103" t="str">
        <f>IFERROR(VLOOKUP(AN1169,Home!$C$8:$E$207,2,FALSE),"")</f>
        <v/>
      </c>
      <c r="AH1169" s="104" t="str">
        <f>IF(VLOOKUP(AE1169,Home!$C$8:$I$207,6,FALSE)="","",VLOOKUP(AE1169,Home!$C$8:$I$207,6,FALSE))</f>
        <v/>
      </c>
      <c r="AI1169" s="104" t="e">
        <f t="shared" si="402"/>
        <v>#VALUE!</v>
      </c>
      <c r="AJ1169" s="105" t="e">
        <f t="shared" si="395"/>
        <v>#VALUE!</v>
      </c>
      <c r="AK1169" s="103" t="e">
        <f t="shared" si="388"/>
        <v>#VALUE!</v>
      </c>
      <c r="AL1169" s="103" t="e">
        <f t="shared" si="396"/>
        <v>#VALUE!</v>
      </c>
      <c r="AN1169" t="str">
        <f>IF(OR(VLOOKUP(AE1169,Home!$C$8:$I$207,6,FALSE)="",VLOOKUP(AE1169,Home!$C$8:$I$207,7,FALSE)=""),"FEJL",Baggrundsark!AE1169)</f>
        <v>FEJL</v>
      </c>
      <c r="AO1169">
        <f>IF(VLOOKUP(AE1169,Home!$C$8:$N$207,12,FALSE)="Timelønnet",1,0)</f>
        <v>0</v>
      </c>
      <c r="AP1169">
        <f>SUM($AO$4:AO1169)*AO1169</f>
        <v>0</v>
      </c>
      <c r="AQ1169">
        <f t="shared" si="383"/>
        <v>1</v>
      </c>
      <c r="AR1169" t="str">
        <f t="shared" si="383"/>
        <v/>
      </c>
      <c r="AS1169" t="e">
        <f t="shared" si="397"/>
        <v>#VALUE!</v>
      </c>
      <c r="AT1169" s="45" t="e">
        <f t="shared" si="384"/>
        <v>#VALUE!</v>
      </c>
      <c r="AU1169">
        <f>VLOOKUP(AQ1169,Home!$C$8:$J$207,8,FALSE)</f>
        <v>0</v>
      </c>
    </row>
    <row r="1170" spans="1:47" x14ac:dyDescent="0.25">
      <c r="A1170" s="6">
        <f t="shared" si="389"/>
        <v>0</v>
      </c>
      <c r="B1170" s="6">
        <f t="shared" si="398"/>
        <v>0</v>
      </c>
      <c r="C1170" s="6" t="str">
        <f t="shared" si="390"/>
        <v/>
      </c>
      <c r="D1170" s="7">
        <f t="shared" si="391"/>
        <v>0</v>
      </c>
      <c r="E1170" s="7">
        <f t="shared" si="399"/>
        <v>0</v>
      </c>
      <c r="F1170" s="7" t="str">
        <f t="shared" si="392"/>
        <v/>
      </c>
      <c r="G1170" s="6">
        <f t="shared" si="393"/>
        <v>0</v>
      </c>
      <c r="H1170" s="6">
        <f t="shared" si="400"/>
        <v>0</v>
      </c>
      <c r="I1170" s="6" t="str">
        <f t="shared" si="401"/>
        <v/>
      </c>
      <c r="J1170" s="11">
        <v>1167</v>
      </c>
      <c r="K1170" s="11">
        <f>IF(IFERROR(VLOOKUP(J1170,Home!$A$8:$B$1048576,1,FALSE),0)=0,0,1)</f>
        <v>0</v>
      </c>
      <c r="L1170" s="129" t="e">
        <f>IF(VLOOKUP(O1170,Home!$C$8:$R$207,6,FALSE)="","",VLOOKUP(O1170,Home!$C$8:$R$207,6,FALSE))</f>
        <v>#N/A</v>
      </c>
      <c r="M1170" s="129" t="e">
        <f t="shared" si="386"/>
        <v>#N/A</v>
      </c>
      <c r="N1170" s="11">
        <f>SUM($K$4:K1170)</f>
        <v>200</v>
      </c>
      <c r="O1170" s="11" t="str">
        <f>IF(P1170="","",IF(IFERROR(VLOOKUP(N1170,Home!$C$8:$R$1048576,1,FALSE),"")=0,"",IFERROR(VLOOKUP(N1170,Home!$C$8:$R$1048576,1,FALSE),"")))</f>
        <v/>
      </c>
      <c r="P1170" s="11" t="str">
        <f>IF(IFERROR(VLOOKUP(W1170,Home!$C$8:$R$1048576,3,FALSE),"")=0,"",IFERROR(VLOOKUP(W1170,Home!$C$8:$R$1048576,3,FALSE),""))</f>
        <v/>
      </c>
      <c r="Q1170" s="11" t="str">
        <f t="shared" si="385"/>
        <v/>
      </c>
      <c r="R1170" s="130" t="e">
        <f>VLOOKUP(Q1170,'Baggrund til lister'!$G$4:$H$15,2,FALSE)</f>
        <v>#N/A</v>
      </c>
      <c r="S1170" s="11" t="str">
        <f t="shared" si="387"/>
        <v/>
      </c>
      <c r="T1170" s="11" t="str">
        <f>IF(IFERROR(VLOOKUP(N1170,Home!$C$8:$R$1048576,11,FALSE),"")=0,"",IFERROR(VLOOKUP(N1170,Home!$C$8:$R$1048576,11,FALSE),""))</f>
        <v/>
      </c>
      <c r="U1170" s="11" t="str">
        <f>IF(IFERROR(VLOOKUP(O1170,Home!$C$8:$R$1048576,12,FALSE),"")=0,"",IFERROR(VLOOKUP(O1170,Home!$C$8:$R$1048576,12,FALSE),""))</f>
        <v/>
      </c>
      <c r="V1170" s="11" t="str">
        <f>IF(IFERROR(VLOOKUP(O1170,Home!$C$8:$R$1048576,8,FALSE),"")=0,"",IFERROR(VLOOKUP(O1170,Home!$C$8:$R$1048576,8,FALSE),""))</f>
        <v/>
      </c>
      <c r="W1170" s="11" t="str">
        <f>IF(OR(VLOOKUP(N1170,Home!$C$7:$I$207,6,FALSE)="",VLOOKUP(N1170,Home!$C$7:$I$207,7,FALSE)=""),"FEJL",SUM(Baggrundsark!$K$4:K1170))</f>
        <v>FEJL</v>
      </c>
      <c r="Y1170">
        <v>1167</v>
      </c>
      <c r="Z1170" s="1"/>
      <c r="AC1170" s="44"/>
      <c r="AD1170">
        <f t="shared" si="394"/>
        <v>0</v>
      </c>
      <c r="AE1170">
        <f>SUM($AD$4:AD1170)</f>
        <v>1</v>
      </c>
      <c r="AF1170" s="103" t="str">
        <f>IFERROR(VLOOKUP(AN1170,Home!$C$8:$E$207,3,FALSE),"")</f>
        <v/>
      </c>
      <c r="AG1170" s="103" t="str">
        <f>IFERROR(VLOOKUP(AN1170,Home!$C$8:$E$207,2,FALSE),"")</f>
        <v/>
      </c>
      <c r="AH1170" s="104" t="str">
        <f>IF(VLOOKUP(AE1170,Home!$C$8:$I$207,6,FALSE)="","",VLOOKUP(AE1170,Home!$C$8:$I$207,6,FALSE))</f>
        <v/>
      </c>
      <c r="AI1170" s="104" t="e">
        <f t="shared" si="402"/>
        <v>#VALUE!</v>
      </c>
      <c r="AJ1170" s="105" t="e">
        <f t="shared" si="395"/>
        <v>#VALUE!</v>
      </c>
      <c r="AK1170" s="103" t="e">
        <f t="shared" si="388"/>
        <v>#VALUE!</v>
      </c>
      <c r="AL1170" s="103" t="e">
        <f t="shared" si="396"/>
        <v>#VALUE!</v>
      </c>
      <c r="AN1170" t="str">
        <f>IF(OR(VLOOKUP(AE1170,Home!$C$8:$I$207,6,FALSE)="",VLOOKUP(AE1170,Home!$C$8:$I$207,7,FALSE)=""),"FEJL",Baggrundsark!AE1170)</f>
        <v>FEJL</v>
      </c>
      <c r="AO1170">
        <f>IF(VLOOKUP(AE1170,Home!$C$8:$N$207,12,FALSE)="Timelønnet",1,0)</f>
        <v>0</v>
      </c>
      <c r="AP1170">
        <f>SUM($AO$4:AO1170)*AO1170</f>
        <v>0</v>
      </c>
      <c r="AQ1170">
        <f t="shared" si="383"/>
        <v>1</v>
      </c>
      <c r="AR1170" t="str">
        <f t="shared" si="383"/>
        <v/>
      </c>
      <c r="AS1170" t="e">
        <f t="shared" si="397"/>
        <v>#VALUE!</v>
      </c>
      <c r="AT1170" s="45" t="e">
        <f t="shared" si="384"/>
        <v>#VALUE!</v>
      </c>
      <c r="AU1170">
        <f>VLOOKUP(AQ1170,Home!$C$8:$J$207,8,FALSE)</f>
        <v>0</v>
      </c>
    </row>
    <row r="1171" spans="1:47" x14ac:dyDescent="0.25">
      <c r="A1171" s="6">
        <f t="shared" si="389"/>
        <v>0</v>
      </c>
      <c r="B1171" s="6">
        <f t="shared" si="398"/>
        <v>0</v>
      </c>
      <c r="C1171" s="6" t="str">
        <f t="shared" si="390"/>
        <v/>
      </c>
      <c r="D1171" s="7">
        <f t="shared" si="391"/>
        <v>0</v>
      </c>
      <c r="E1171" s="7">
        <f t="shared" si="399"/>
        <v>0</v>
      </c>
      <c r="F1171" s="7" t="str">
        <f t="shared" si="392"/>
        <v/>
      </c>
      <c r="G1171" s="6">
        <f t="shared" si="393"/>
        <v>0</v>
      </c>
      <c r="H1171" s="6">
        <f t="shared" si="400"/>
        <v>0</v>
      </c>
      <c r="I1171" s="6" t="str">
        <f t="shared" si="401"/>
        <v/>
      </c>
      <c r="J1171" s="11">
        <v>1168</v>
      </c>
      <c r="K1171" s="11">
        <f>IF(IFERROR(VLOOKUP(J1171,Home!$A$8:$B$1048576,1,FALSE),0)=0,0,1)</f>
        <v>0</v>
      </c>
      <c r="L1171" s="129" t="e">
        <f>IF(VLOOKUP(O1171,Home!$C$8:$R$207,6,FALSE)="","",VLOOKUP(O1171,Home!$C$8:$R$207,6,FALSE))</f>
        <v>#N/A</v>
      </c>
      <c r="M1171" s="129" t="e">
        <f t="shared" si="386"/>
        <v>#N/A</v>
      </c>
      <c r="N1171" s="11">
        <f>SUM($K$4:K1171)</f>
        <v>200</v>
      </c>
      <c r="O1171" s="11" t="str">
        <f>IF(P1171="","",IF(IFERROR(VLOOKUP(N1171,Home!$C$8:$R$1048576,1,FALSE),"")=0,"",IFERROR(VLOOKUP(N1171,Home!$C$8:$R$1048576,1,FALSE),"")))</f>
        <v/>
      </c>
      <c r="P1171" s="11" t="str">
        <f>IF(IFERROR(VLOOKUP(W1171,Home!$C$8:$R$1048576,3,FALSE),"")=0,"",IFERROR(VLOOKUP(W1171,Home!$C$8:$R$1048576,3,FALSE),""))</f>
        <v/>
      </c>
      <c r="Q1171" s="11" t="str">
        <f t="shared" si="385"/>
        <v/>
      </c>
      <c r="R1171" s="130" t="e">
        <f>VLOOKUP(Q1171,'Baggrund til lister'!$G$4:$H$15,2,FALSE)</f>
        <v>#N/A</v>
      </c>
      <c r="S1171" s="11" t="str">
        <f t="shared" si="387"/>
        <v/>
      </c>
      <c r="T1171" s="11" t="str">
        <f>IF(IFERROR(VLOOKUP(N1171,Home!$C$8:$R$1048576,11,FALSE),"")=0,"",IFERROR(VLOOKUP(N1171,Home!$C$8:$R$1048576,11,FALSE),""))</f>
        <v/>
      </c>
      <c r="U1171" s="11" t="str">
        <f>IF(IFERROR(VLOOKUP(O1171,Home!$C$8:$R$1048576,12,FALSE),"")=0,"",IFERROR(VLOOKUP(O1171,Home!$C$8:$R$1048576,12,FALSE),""))</f>
        <v/>
      </c>
      <c r="V1171" s="11" t="str">
        <f>IF(IFERROR(VLOOKUP(O1171,Home!$C$8:$R$1048576,8,FALSE),"")=0,"",IFERROR(VLOOKUP(O1171,Home!$C$8:$R$1048576,8,FALSE),""))</f>
        <v/>
      </c>
      <c r="W1171" s="11" t="str">
        <f>IF(OR(VLOOKUP(N1171,Home!$C$7:$I$207,6,FALSE)="",VLOOKUP(N1171,Home!$C$7:$I$207,7,FALSE)=""),"FEJL",SUM(Baggrundsark!$K$4:K1171))</f>
        <v>FEJL</v>
      </c>
      <c r="Y1171">
        <v>1168</v>
      </c>
      <c r="Z1171" s="1"/>
      <c r="AC1171" s="44"/>
      <c r="AD1171">
        <f t="shared" si="394"/>
        <v>0</v>
      </c>
      <c r="AE1171">
        <f>SUM($AD$4:AD1171)</f>
        <v>1</v>
      </c>
      <c r="AF1171" s="103" t="str">
        <f>IFERROR(VLOOKUP(AN1171,Home!$C$8:$E$207,3,FALSE),"")</f>
        <v/>
      </c>
      <c r="AG1171" s="103" t="str">
        <f>IFERROR(VLOOKUP(AN1171,Home!$C$8:$E$207,2,FALSE),"")</f>
        <v/>
      </c>
      <c r="AH1171" s="104" t="str">
        <f>IF(VLOOKUP(AE1171,Home!$C$8:$I$207,6,FALSE)="","",VLOOKUP(AE1171,Home!$C$8:$I$207,6,FALSE))</f>
        <v/>
      </c>
      <c r="AI1171" s="104" t="e">
        <f t="shared" si="402"/>
        <v>#VALUE!</v>
      </c>
      <c r="AJ1171" s="105" t="e">
        <f t="shared" si="395"/>
        <v>#VALUE!</v>
      </c>
      <c r="AK1171" s="103" t="e">
        <f t="shared" si="388"/>
        <v>#VALUE!</v>
      </c>
      <c r="AL1171" s="103" t="e">
        <f t="shared" si="396"/>
        <v>#VALUE!</v>
      </c>
      <c r="AN1171" t="str">
        <f>IF(OR(VLOOKUP(AE1171,Home!$C$8:$I$207,6,FALSE)="",VLOOKUP(AE1171,Home!$C$8:$I$207,7,FALSE)=""),"FEJL",Baggrundsark!AE1171)</f>
        <v>FEJL</v>
      </c>
      <c r="AO1171">
        <f>IF(VLOOKUP(AE1171,Home!$C$8:$N$207,12,FALSE)="Timelønnet",1,0)</f>
        <v>0</v>
      </c>
      <c r="AP1171">
        <f>SUM($AO$4:AO1171)*AO1171</f>
        <v>0</v>
      </c>
      <c r="AQ1171">
        <f t="shared" si="383"/>
        <v>1</v>
      </c>
      <c r="AR1171" t="str">
        <f t="shared" si="383"/>
        <v/>
      </c>
      <c r="AS1171" t="e">
        <f t="shared" si="397"/>
        <v>#VALUE!</v>
      </c>
      <c r="AT1171" s="45" t="e">
        <f t="shared" si="384"/>
        <v>#VALUE!</v>
      </c>
      <c r="AU1171">
        <f>VLOOKUP(AQ1171,Home!$C$8:$J$207,8,FALSE)</f>
        <v>0</v>
      </c>
    </row>
    <row r="1172" spans="1:47" x14ac:dyDescent="0.25">
      <c r="A1172" s="6">
        <f t="shared" si="389"/>
        <v>0</v>
      </c>
      <c r="B1172" s="6">
        <f t="shared" si="398"/>
        <v>0</v>
      </c>
      <c r="C1172" s="6" t="str">
        <f t="shared" si="390"/>
        <v/>
      </c>
      <c r="D1172" s="7">
        <f t="shared" si="391"/>
        <v>0</v>
      </c>
      <c r="E1172" s="7">
        <f t="shared" si="399"/>
        <v>0</v>
      </c>
      <c r="F1172" s="7" t="str">
        <f t="shared" si="392"/>
        <v/>
      </c>
      <c r="G1172" s="6">
        <f t="shared" si="393"/>
        <v>0</v>
      </c>
      <c r="H1172" s="6">
        <f t="shared" si="400"/>
        <v>0</v>
      </c>
      <c r="I1172" s="6" t="str">
        <f t="shared" si="401"/>
        <v/>
      </c>
      <c r="J1172" s="11">
        <v>1169</v>
      </c>
      <c r="K1172" s="11">
        <f>IF(IFERROR(VLOOKUP(J1172,Home!$A$8:$B$1048576,1,FALSE),0)=0,0,1)</f>
        <v>0</v>
      </c>
      <c r="L1172" s="129" t="e">
        <f>IF(VLOOKUP(O1172,Home!$C$8:$R$207,6,FALSE)="","",VLOOKUP(O1172,Home!$C$8:$R$207,6,FALSE))</f>
        <v>#N/A</v>
      </c>
      <c r="M1172" s="129" t="e">
        <f t="shared" si="386"/>
        <v>#N/A</v>
      </c>
      <c r="N1172" s="11">
        <f>SUM($K$4:K1172)</f>
        <v>200</v>
      </c>
      <c r="O1172" s="11" t="str">
        <f>IF(P1172="","",IF(IFERROR(VLOOKUP(N1172,Home!$C$8:$R$1048576,1,FALSE),"")=0,"",IFERROR(VLOOKUP(N1172,Home!$C$8:$R$1048576,1,FALSE),"")))</f>
        <v/>
      </c>
      <c r="P1172" s="11" t="str">
        <f>IF(IFERROR(VLOOKUP(W1172,Home!$C$8:$R$1048576,3,FALSE),"")=0,"",IFERROR(VLOOKUP(W1172,Home!$C$8:$R$1048576,3,FALSE),""))</f>
        <v/>
      </c>
      <c r="Q1172" s="11" t="str">
        <f t="shared" si="385"/>
        <v/>
      </c>
      <c r="R1172" s="130" t="e">
        <f>VLOOKUP(Q1172,'Baggrund til lister'!$G$4:$H$15,2,FALSE)</f>
        <v>#N/A</v>
      </c>
      <c r="S1172" s="11" t="str">
        <f t="shared" si="387"/>
        <v/>
      </c>
      <c r="T1172" s="11" t="str">
        <f>IF(IFERROR(VLOOKUP(N1172,Home!$C$8:$R$1048576,11,FALSE),"")=0,"",IFERROR(VLOOKUP(N1172,Home!$C$8:$R$1048576,11,FALSE),""))</f>
        <v/>
      </c>
      <c r="U1172" s="11" t="str">
        <f>IF(IFERROR(VLOOKUP(O1172,Home!$C$8:$R$1048576,12,FALSE),"")=0,"",IFERROR(VLOOKUP(O1172,Home!$C$8:$R$1048576,12,FALSE),""))</f>
        <v/>
      </c>
      <c r="V1172" s="11" t="str">
        <f>IF(IFERROR(VLOOKUP(O1172,Home!$C$8:$R$1048576,8,FALSE),"")=0,"",IFERROR(VLOOKUP(O1172,Home!$C$8:$R$1048576,8,FALSE),""))</f>
        <v/>
      </c>
      <c r="W1172" s="11" t="str">
        <f>IF(OR(VLOOKUP(N1172,Home!$C$7:$I$207,6,FALSE)="",VLOOKUP(N1172,Home!$C$7:$I$207,7,FALSE)=""),"FEJL",SUM(Baggrundsark!$K$4:K1172))</f>
        <v>FEJL</v>
      </c>
      <c r="Y1172">
        <v>1169</v>
      </c>
      <c r="Z1172" s="1"/>
      <c r="AC1172" s="44"/>
      <c r="AD1172">
        <f t="shared" si="394"/>
        <v>0</v>
      </c>
      <c r="AE1172">
        <f>SUM($AD$4:AD1172)</f>
        <v>1</v>
      </c>
      <c r="AF1172" s="103" t="str">
        <f>IFERROR(VLOOKUP(AN1172,Home!$C$8:$E$207,3,FALSE),"")</f>
        <v/>
      </c>
      <c r="AG1172" s="103" t="str">
        <f>IFERROR(VLOOKUP(AN1172,Home!$C$8:$E$207,2,FALSE),"")</f>
        <v/>
      </c>
      <c r="AH1172" s="104" t="str">
        <f>IF(VLOOKUP(AE1172,Home!$C$8:$I$207,6,FALSE)="","",VLOOKUP(AE1172,Home!$C$8:$I$207,6,FALSE))</f>
        <v/>
      </c>
      <c r="AI1172" s="104" t="e">
        <f t="shared" si="402"/>
        <v>#VALUE!</v>
      </c>
      <c r="AJ1172" s="105" t="e">
        <f t="shared" si="395"/>
        <v>#VALUE!</v>
      </c>
      <c r="AK1172" s="103" t="e">
        <f t="shared" si="388"/>
        <v>#VALUE!</v>
      </c>
      <c r="AL1172" s="103" t="e">
        <f t="shared" si="396"/>
        <v>#VALUE!</v>
      </c>
      <c r="AN1172" t="str">
        <f>IF(OR(VLOOKUP(AE1172,Home!$C$8:$I$207,6,FALSE)="",VLOOKUP(AE1172,Home!$C$8:$I$207,7,FALSE)=""),"FEJL",Baggrundsark!AE1172)</f>
        <v>FEJL</v>
      </c>
      <c r="AO1172">
        <f>IF(VLOOKUP(AE1172,Home!$C$8:$N$207,12,FALSE)="Timelønnet",1,0)</f>
        <v>0</v>
      </c>
      <c r="AP1172">
        <f>SUM($AO$4:AO1172)*AO1172</f>
        <v>0</v>
      </c>
      <c r="AQ1172">
        <f t="shared" si="383"/>
        <v>1</v>
      </c>
      <c r="AR1172" t="str">
        <f t="shared" si="383"/>
        <v/>
      </c>
      <c r="AS1172" t="e">
        <f t="shared" si="397"/>
        <v>#VALUE!</v>
      </c>
      <c r="AT1172" s="45" t="e">
        <f t="shared" si="384"/>
        <v>#VALUE!</v>
      </c>
      <c r="AU1172">
        <f>VLOOKUP(AQ1172,Home!$C$8:$J$207,8,FALSE)</f>
        <v>0</v>
      </c>
    </row>
    <row r="1173" spans="1:47" x14ac:dyDescent="0.25">
      <c r="A1173" s="6">
        <f t="shared" si="389"/>
        <v>0</v>
      </c>
      <c r="B1173" s="6">
        <f t="shared" si="398"/>
        <v>0</v>
      </c>
      <c r="C1173" s="6" t="str">
        <f t="shared" si="390"/>
        <v/>
      </c>
      <c r="D1173" s="7">
        <f t="shared" si="391"/>
        <v>0</v>
      </c>
      <c r="E1173" s="7">
        <f t="shared" si="399"/>
        <v>0</v>
      </c>
      <c r="F1173" s="7" t="str">
        <f t="shared" si="392"/>
        <v/>
      </c>
      <c r="G1173" s="6">
        <f t="shared" si="393"/>
        <v>0</v>
      </c>
      <c r="H1173" s="6">
        <f t="shared" si="400"/>
        <v>0</v>
      </c>
      <c r="I1173" s="6" t="str">
        <f t="shared" si="401"/>
        <v/>
      </c>
      <c r="J1173" s="11">
        <v>1170</v>
      </c>
      <c r="K1173" s="11">
        <f>IF(IFERROR(VLOOKUP(J1173,Home!$A$8:$B$1048576,1,FALSE),0)=0,0,1)</f>
        <v>0</v>
      </c>
      <c r="L1173" s="129" t="e">
        <f>IF(VLOOKUP(O1173,Home!$C$8:$R$207,6,FALSE)="","",VLOOKUP(O1173,Home!$C$8:$R$207,6,FALSE))</f>
        <v>#N/A</v>
      </c>
      <c r="M1173" s="129" t="e">
        <f t="shared" si="386"/>
        <v>#N/A</v>
      </c>
      <c r="N1173" s="11">
        <f>SUM($K$4:K1173)</f>
        <v>200</v>
      </c>
      <c r="O1173" s="11" t="str">
        <f>IF(P1173="","",IF(IFERROR(VLOOKUP(N1173,Home!$C$8:$R$1048576,1,FALSE),"")=0,"",IFERROR(VLOOKUP(N1173,Home!$C$8:$R$1048576,1,FALSE),"")))</f>
        <v/>
      </c>
      <c r="P1173" s="11" t="str">
        <f>IF(IFERROR(VLOOKUP(W1173,Home!$C$8:$R$1048576,3,FALSE),"")=0,"",IFERROR(VLOOKUP(W1173,Home!$C$8:$R$1048576,3,FALSE),""))</f>
        <v/>
      </c>
      <c r="Q1173" s="11" t="str">
        <f t="shared" si="385"/>
        <v/>
      </c>
      <c r="R1173" s="130" t="e">
        <f>VLOOKUP(Q1173,'Baggrund til lister'!$G$4:$H$15,2,FALSE)</f>
        <v>#N/A</v>
      </c>
      <c r="S1173" s="11" t="str">
        <f t="shared" si="387"/>
        <v/>
      </c>
      <c r="T1173" s="11" t="str">
        <f>IF(IFERROR(VLOOKUP(N1173,Home!$C$8:$R$1048576,11,FALSE),"")=0,"",IFERROR(VLOOKUP(N1173,Home!$C$8:$R$1048576,11,FALSE),""))</f>
        <v/>
      </c>
      <c r="U1173" s="11" t="str">
        <f>IF(IFERROR(VLOOKUP(O1173,Home!$C$8:$R$1048576,12,FALSE),"")=0,"",IFERROR(VLOOKUP(O1173,Home!$C$8:$R$1048576,12,FALSE),""))</f>
        <v/>
      </c>
      <c r="V1173" s="11" t="str">
        <f>IF(IFERROR(VLOOKUP(O1173,Home!$C$8:$R$1048576,8,FALSE),"")=0,"",IFERROR(VLOOKUP(O1173,Home!$C$8:$R$1048576,8,FALSE),""))</f>
        <v/>
      </c>
      <c r="W1173" s="11" t="str">
        <f>IF(OR(VLOOKUP(N1173,Home!$C$7:$I$207,6,FALSE)="",VLOOKUP(N1173,Home!$C$7:$I$207,7,FALSE)=""),"FEJL",SUM(Baggrundsark!$K$4:K1173))</f>
        <v>FEJL</v>
      </c>
      <c r="Y1173">
        <v>1170</v>
      </c>
      <c r="Z1173" s="1"/>
      <c r="AC1173" s="44"/>
      <c r="AD1173">
        <f t="shared" si="394"/>
        <v>0</v>
      </c>
      <c r="AE1173">
        <f>SUM($AD$4:AD1173)</f>
        <v>1</v>
      </c>
      <c r="AF1173" s="103" t="str">
        <f>IFERROR(VLOOKUP(AN1173,Home!$C$8:$E$207,3,FALSE),"")</f>
        <v/>
      </c>
      <c r="AG1173" s="103" t="str">
        <f>IFERROR(VLOOKUP(AN1173,Home!$C$8:$E$207,2,FALSE),"")</f>
        <v/>
      </c>
      <c r="AH1173" s="104" t="str">
        <f>IF(VLOOKUP(AE1173,Home!$C$8:$I$207,6,FALSE)="","",VLOOKUP(AE1173,Home!$C$8:$I$207,6,FALSE))</f>
        <v/>
      </c>
      <c r="AI1173" s="104" t="e">
        <f t="shared" si="402"/>
        <v>#VALUE!</v>
      </c>
      <c r="AJ1173" s="105" t="e">
        <f t="shared" si="395"/>
        <v>#VALUE!</v>
      </c>
      <c r="AK1173" s="103" t="e">
        <f t="shared" si="388"/>
        <v>#VALUE!</v>
      </c>
      <c r="AL1173" s="103" t="e">
        <f t="shared" si="396"/>
        <v>#VALUE!</v>
      </c>
      <c r="AN1173" t="str">
        <f>IF(OR(VLOOKUP(AE1173,Home!$C$8:$I$207,6,FALSE)="",VLOOKUP(AE1173,Home!$C$8:$I$207,7,FALSE)=""),"FEJL",Baggrundsark!AE1173)</f>
        <v>FEJL</v>
      </c>
      <c r="AO1173">
        <f>IF(VLOOKUP(AE1173,Home!$C$8:$N$207,12,FALSE)="Timelønnet",1,0)</f>
        <v>0</v>
      </c>
      <c r="AP1173">
        <f>SUM($AO$4:AO1173)*AO1173</f>
        <v>0</v>
      </c>
      <c r="AQ1173">
        <f t="shared" si="383"/>
        <v>1</v>
      </c>
      <c r="AR1173" t="str">
        <f t="shared" si="383"/>
        <v/>
      </c>
      <c r="AS1173" t="e">
        <f t="shared" si="397"/>
        <v>#VALUE!</v>
      </c>
      <c r="AT1173" s="45" t="e">
        <f t="shared" si="384"/>
        <v>#VALUE!</v>
      </c>
      <c r="AU1173">
        <f>VLOOKUP(AQ1173,Home!$C$8:$J$207,8,FALSE)</f>
        <v>0</v>
      </c>
    </row>
    <row r="1174" spans="1:47" x14ac:dyDescent="0.25">
      <c r="A1174" s="6">
        <f t="shared" si="389"/>
        <v>0</v>
      </c>
      <c r="B1174" s="6">
        <f t="shared" si="398"/>
        <v>0</v>
      </c>
      <c r="C1174" s="6" t="str">
        <f t="shared" si="390"/>
        <v/>
      </c>
      <c r="D1174" s="7">
        <f t="shared" si="391"/>
        <v>0</v>
      </c>
      <c r="E1174" s="7">
        <f t="shared" si="399"/>
        <v>0</v>
      </c>
      <c r="F1174" s="7" t="str">
        <f t="shared" si="392"/>
        <v/>
      </c>
      <c r="G1174" s="6">
        <f t="shared" si="393"/>
        <v>0</v>
      </c>
      <c r="H1174" s="6">
        <f t="shared" si="400"/>
        <v>0</v>
      </c>
      <c r="I1174" s="6" t="str">
        <f t="shared" si="401"/>
        <v/>
      </c>
      <c r="J1174" s="11">
        <v>1171</v>
      </c>
      <c r="K1174" s="11">
        <f>IF(IFERROR(VLOOKUP(J1174,Home!$A$8:$B$1048576,1,FALSE),0)=0,0,1)</f>
        <v>0</v>
      </c>
      <c r="L1174" s="129" t="e">
        <f>IF(VLOOKUP(O1174,Home!$C$8:$R$207,6,FALSE)="","",VLOOKUP(O1174,Home!$C$8:$R$207,6,FALSE))</f>
        <v>#N/A</v>
      </c>
      <c r="M1174" s="129" t="e">
        <f t="shared" si="386"/>
        <v>#N/A</v>
      </c>
      <c r="N1174" s="11">
        <f>SUM($K$4:K1174)</f>
        <v>200</v>
      </c>
      <c r="O1174" s="11" t="str">
        <f>IF(P1174="","",IF(IFERROR(VLOOKUP(N1174,Home!$C$8:$R$1048576,1,FALSE),"")=0,"",IFERROR(VLOOKUP(N1174,Home!$C$8:$R$1048576,1,FALSE),"")))</f>
        <v/>
      </c>
      <c r="P1174" s="11" t="str">
        <f>IF(IFERROR(VLOOKUP(W1174,Home!$C$8:$R$1048576,3,FALSE),"")=0,"",IFERROR(VLOOKUP(W1174,Home!$C$8:$R$1048576,3,FALSE),""))</f>
        <v/>
      </c>
      <c r="Q1174" s="11" t="str">
        <f t="shared" si="385"/>
        <v/>
      </c>
      <c r="R1174" s="130" t="e">
        <f>VLOOKUP(Q1174,'Baggrund til lister'!$G$4:$H$15,2,FALSE)</f>
        <v>#N/A</v>
      </c>
      <c r="S1174" s="11" t="str">
        <f t="shared" si="387"/>
        <v/>
      </c>
      <c r="T1174" s="11" t="str">
        <f>IF(IFERROR(VLOOKUP(N1174,Home!$C$8:$R$1048576,11,FALSE),"")=0,"",IFERROR(VLOOKUP(N1174,Home!$C$8:$R$1048576,11,FALSE),""))</f>
        <v/>
      </c>
      <c r="U1174" s="11" t="str">
        <f>IF(IFERROR(VLOOKUP(O1174,Home!$C$8:$R$1048576,12,FALSE),"")=0,"",IFERROR(VLOOKUP(O1174,Home!$C$8:$R$1048576,12,FALSE),""))</f>
        <v/>
      </c>
      <c r="V1174" s="11" t="str">
        <f>IF(IFERROR(VLOOKUP(O1174,Home!$C$8:$R$1048576,8,FALSE),"")=0,"",IFERROR(VLOOKUP(O1174,Home!$C$8:$R$1048576,8,FALSE),""))</f>
        <v/>
      </c>
      <c r="W1174" s="11" t="str">
        <f>IF(OR(VLOOKUP(N1174,Home!$C$7:$I$207,6,FALSE)="",VLOOKUP(N1174,Home!$C$7:$I$207,7,FALSE)=""),"FEJL",SUM(Baggrundsark!$K$4:K1174))</f>
        <v>FEJL</v>
      </c>
      <c r="Y1174">
        <v>1171</v>
      </c>
      <c r="Z1174" s="1"/>
      <c r="AC1174" s="44"/>
      <c r="AD1174">
        <f t="shared" si="394"/>
        <v>0</v>
      </c>
      <c r="AE1174">
        <f>SUM($AD$4:AD1174)</f>
        <v>1</v>
      </c>
      <c r="AF1174" s="103" t="str">
        <f>IFERROR(VLOOKUP(AN1174,Home!$C$8:$E$207,3,FALSE),"")</f>
        <v/>
      </c>
      <c r="AG1174" s="103" t="str">
        <f>IFERROR(VLOOKUP(AN1174,Home!$C$8:$E$207,2,FALSE),"")</f>
        <v/>
      </c>
      <c r="AH1174" s="104" t="str">
        <f>IF(VLOOKUP(AE1174,Home!$C$8:$I$207,6,FALSE)="","",VLOOKUP(AE1174,Home!$C$8:$I$207,6,FALSE))</f>
        <v/>
      </c>
      <c r="AI1174" s="104" t="e">
        <f t="shared" si="402"/>
        <v>#VALUE!</v>
      </c>
      <c r="AJ1174" s="105" t="e">
        <f t="shared" si="395"/>
        <v>#VALUE!</v>
      </c>
      <c r="AK1174" s="103" t="e">
        <f t="shared" si="388"/>
        <v>#VALUE!</v>
      </c>
      <c r="AL1174" s="103" t="e">
        <f t="shared" si="396"/>
        <v>#VALUE!</v>
      </c>
      <c r="AN1174" t="str">
        <f>IF(OR(VLOOKUP(AE1174,Home!$C$8:$I$207,6,FALSE)="",VLOOKUP(AE1174,Home!$C$8:$I$207,7,FALSE)=""),"FEJL",Baggrundsark!AE1174)</f>
        <v>FEJL</v>
      </c>
      <c r="AO1174">
        <f>IF(VLOOKUP(AE1174,Home!$C$8:$N$207,12,FALSE)="Timelønnet",1,0)</f>
        <v>0</v>
      </c>
      <c r="AP1174">
        <f>SUM($AO$4:AO1174)*AO1174</f>
        <v>0</v>
      </c>
      <c r="AQ1174">
        <f t="shared" si="383"/>
        <v>1</v>
      </c>
      <c r="AR1174" t="str">
        <f t="shared" si="383"/>
        <v/>
      </c>
      <c r="AS1174" t="e">
        <f t="shared" si="397"/>
        <v>#VALUE!</v>
      </c>
      <c r="AT1174" s="45" t="e">
        <f t="shared" si="384"/>
        <v>#VALUE!</v>
      </c>
      <c r="AU1174">
        <f>VLOOKUP(AQ1174,Home!$C$8:$J$207,8,FALSE)</f>
        <v>0</v>
      </c>
    </row>
    <row r="1175" spans="1:47" x14ac:dyDescent="0.25">
      <c r="A1175" s="6">
        <f t="shared" si="389"/>
        <v>0</v>
      </c>
      <c r="B1175" s="6">
        <f t="shared" si="398"/>
        <v>0</v>
      </c>
      <c r="C1175" s="6" t="str">
        <f t="shared" si="390"/>
        <v/>
      </c>
      <c r="D1175" s="7">
        <f t="shared" si="391"/>
        <v>0</v>
      </c>
      <c r="E1175" s="7">
        <f t="shared" si="399"/>
        <v>0</v>
      </c>
      <c r="F1175" s="7" t="str">
        <f t="shared" si="392"/>
        <v/>
      </c>
      <c r="G1175" s="6">
        <f t="shared" si="393"/>
        <v>0</v>
      </c>
      <c r="H1175" s="6">
        <f t="shared" si="400"/>
        <v>0</v>
      </c>
      <c r="I1175" s="6" t="str">
        <f t="shared" si="401"/>
        <v/>
      </c>
      <c r="J1175" s="11">
        <v>1172</v>
      </c>
      <c r="K1175" s="11">
        <f>IF(IFERROR(VLOOKUP(J1175,Home!$A$8:$B$1048576,1,FALSE),0)=0,0,1)</f>
        <v>0</v>
      </c>
      <c r="L1175" s="129" t="e">
        <f>IF(VLOOKUP(O1175,Home!$C$8:$R$207,6,FALSE)="","",VLOOKUP(O1175,Home!$C$8:$R$207,6,FALSE))</f>
        <v>#N/A</v>
      </c>
      <c r="M1175" s="129" t="e">
        <f t="shared" si="386"/>
        <v>#N/A</v>
      </c>
      <c r="N1175" s="11">
        <f>SUM($K$4:K1175)</f>
        <v>200</v>
      </c>
      <c r="O1175" s="11" t="str">
        <f>IF(P1175="","",IF(IFERROR(VLOOKUP(N1175,Home!$C$8:$R$1048576,1,FALSE),"")=0,"",IFERROR(VLOOKUP(N1175,Home!$C$8:$R$1048576,1,FALSE),"")))</f>
        <v/>
      </c>
      <c r="P1175" s="11" t="str">
        <f>IF(IFERROR(VLOOKUP(W1175,Home!$C$8:$R$1048576,3,FALSE),"")=0,"",IFERROR(VLOOKUP(W1175,Home!$C$8:$R$1048576,3,FALSE),""))</f>
        <v/>
      </c>
      <c r="Q1175" s="11" t="str">
        <f t="shared" si="385"/>
        <v/>
      </c>
      <c r="R1175" s="130" t="e">
        <f>VLOOKUP(Q1175,'Baggrund til lister'!$G$4:$H$15,2,FALSE)</f>
        <v>#N/A</v>
      </c>
      <c r="S1175" s="11" t="str">
        <f t="shared" si="387"/>
        <v/>
      </c>
      <c r="T1175" s="11" t="str">
        <f>IF(IFERROR(VLOOKUP(N1175,Home!$C$8:$R$1048576,11,FALSE),"")=0,"",IFERROR(VLOOKUP(N1175,Home!$C$8:$R$1048576,11,FALSE),""))</f>
        <v/>
      </c>
      <c r="U1175" s="11" t="str">
        <f>IF(IFERROR(VLOOKUP(O1175,Home!$C$8:$R$1048576,12,FALSE),"")=0,"",IFERROR(VLOOKUP(O1175,Home!$C$8:$R$1048576,12,FALSE),""))</f>
        <v/>
      </c>
      <c r="V1175" s="11" t="str">
        <f>IF(IFERROR(VLOOKUP(O1175,Home!$C$8:$R$1048576,8,FALSE),"")=0,"",IFERROR(VLOOKUP(O1175,Home!$C$8:$R$1048576,8,FALSE),""))</f>
        <v/>
      </c>
      <c r="W1175" s="11" t="str">
        <f>IF(OR(VLOOKUP(N1175,Home!$C$7:$I$207,6,FALSE)="",VLOOKUP(N1175,Home!$C$7:$I$207,7,FALSE)=""),"FEJL",SUM(Baggrundsark!$K$4:K1175))</f>
        <v>FEJL</v>
      </c>
      <c r="Y1175">
        <v>1172</v>
      </c>
      <c r="Z1175" s="1"/>
      <c r="AC1175" s="44"/>
      <c r="AD1175">
        <f t="shared" si="394"/>
        <v>0</v>
      </c>
      <c r="AE1175">
        <f>SUM($AD$4:AD1175)</f>
        <v>1</v>
      </c>
      <c r="AF1175" s="103" t="str">
        <f>IFERROR(VLOOKUP(AN1175,Home!$C$8:$E$207,3,FALSE),"")</f>
        <v/>
      </c>
      <c r="AG1175" s="103" t="str">
        <f>IFERROR(VLOOKUP(AN1175,Home!$C$8:$E$207,2,FALSE),"")</f>
        <v/>
      </c>
      <c r="AH1175" s="104" t="str">
        <f>IF(VLOOKUP(AE1175,Home!$C$8:$I$207,6,FALSE)="","",VLOOKUP(AE1175,Home!$C$8:$I$207,6,FALSE))</f>
        <v/>
      </c>
      <c r="AI1175" s="104" t="e">
        <f t="shared" si="402"/>
        <v>#VALUE!</v>
      </c>
      <c r="AJ1175" s="105" t="e">
        <f t="shared" si="395"/>
        <v>#VALUE!</v>
      </c>
      <c r="AK1175" s="103" t="e">
        <f t="shared" si="388"/>
        <v>#VALUE!</v>
      </c>
      <c r="AL1175" s="103" t="e">
        <f t="shared" si="396"/>
        <v>#VALUE!</v>
      </c>
      <c r="AN1175" t="str">
        <f>IF(OR(VLOOKUP(AE1175,Home!$C$8:$I$207,6,FALSE)="",VLOOKUP(AE1175,Home!$C$8:$I$207,7,FALSE)=""),"FEJL",Baggrundsark!AE1175)</f>
        <v>FEJL</v>
      </c>
      <c r="AO1175">
        <f>IF(VLOOKUP(AE1175,Home!$C$8:$N$207,12,FALSE)="Timelønnet",1,0)</f>
        <v>0</v>
      </c>
      <c r="AP1175">
        <f>SUM($AO$4:AO1175)*AO1175</f>
        <v>0</v>
      </c>
      <c r="AQ1175">
        <f t="shared" si="383"/>
        <v>1</v>
      </c>
      <c r="AR1175" t="str">
        <f t="shared" si="383"/>
        <v/>
      </c>
      <c r="AS1175" t="e">
        <f t="shared" si="397"/>
        <v>#VALUE!</v>
      </c>
      <c r="AT1175" s="45" t="e">
        <f t="shared" si="384"/>
        <v>#VALUE!</v>
      </c>
      <c r="AU1175">
        <f>VLOOKUP(AQ1175,Home!$C$8:$J$207,8,FALSE)</f>
        <v>0</v>
      </c>
    </row>
    <row r="1176" spans="1:47" x14ac:dyDescent="0.25">
      <c r="A1176" s="6">
        <f t="shared" si="389"/>
        <v>0</v>
      </c>
      <c r="B1176" s="6">
        <f t="shared" si="398"/>
        <v>0</v>
      </c>
      <c r="C1176" s="6" t="str">
        <f t="shared" si="390"/>
        <v/>
      </c>
      <c r="D1176" s="7">
        <f t="shared" si="391"/>
        <v>0</v>
      </c>
      <c r="E1176" s="7">
        <f t="shared" si="399"/>
        <v>0</v>
      </c>
      <c r="F1176" s="7" t="str">
        <f t="shared" si="392"/>
        <v/>
      </c>
      <c r="G1176" s="6">
        <f t="shared" si="393"/>
        <v>0</v>
      </c>
      <c r="H1176" s="6">
        <f t="shared" si="400"/>
        <v>0</v>
      </c>
      <c r="I1176" s="6" t="str">
        <f t="shared" si="401"/>
        <v/>
      </c>
      <c r="J1176" s="11">
        <v>1173</v>
      </c>
      <c r="K1176" s="11">
        <f>IF(IFERROR(VLOOKUP(J1176,Home!$A$8:$B$1048576,1,FALSE),0)=0,0,1)</f>
        <v>0</v>
      </c>
      <c r="L1176" s="129" t="e">
        <f>IF(VLOOKUP(O1176,Home!$C$8:$R$207,6,FALSE)="","",VLOOKUP(O1176,Home!$C$8:$R$207,6,FALSE))</f>
        <v>#N/A</v>
      </c>
      <c r="M1176" s="129" t="e">
        <f t="shared" si="386"/>
        <v>#N/A</v>
      </c>
      <c r="N1176" s="11">
        <f>SUM($K$4:K1176)</f>
        <v>200</v>
      </c>
      <c r="O1176" s="11" t="str">
        <f>IF(P1176="","",IF(IFERROR(VLOOKUP(N1176,Home!$C$8:$R$1048576,1,FALSE),"")=0,"",IFERROR(VLOOKUP(N1176,Home!$C$8:$R$1048576,1,FALSE),"")))</f>
        <v/>
      </c>
      <c r="P1176" s="11" t="str">
        <f>IF(IFERROR(VLOOKUP(W1176,Home!$C$8:$R$1048576,3,FALSE),"")=0,"",IFERROR(VLOOKUP(W1176,Home!$C$8:$R$1048576,3,FALSE),""))</f>
        <v/>
      </c>
      <c r="Q1176" s="11" t="str">
        <f t="shared" si="385"/>
        <v/>
      </c>
      <c r="R1176" s="130" t="e">
        <f>VLOOKUP(Q1176,'Baggrund til lister'!$G$4:$H$15,2,FALSE)</f>
        <v>#N/A</v>
      </c>
      <c r="S1176" s="11" t="str">
        <f t="shared" si="387"/>
        <v/>
      </c>
      <c r="T1176" s="11" t="str">
        <f>IF(IFERROR(VLOOKUP(N1176,Home!$C$8:$R$1048576,11,FALSE),"")=0,"",IFERROR(VLOOKUP(N1176,Home!$C$8:$R$1048576,11,FALSE),""))</f>
        <v/>
      </c>
      <c r="U1176" s="11" t="str">
        <f>IF(IFERROR(VLOOKUP(O1176,Home!$C$8:$R$1048576,12,FALSE),"")=0,"",IFERROR(VLOOKUP(O1176,Home!$C$8:$R$1048576,12,FALSE),""))</f>
        <v/>
      </c>
      <c r="V1176" s="11" t="str">
        <f>IF(IFERROR(VLOOKUP(O1176,Home!$C$8:$R$1048576,8,FALSE),"")=0,"",IFERROR(VLOOKUP(O1176,Home!$C$8:$R$1048576,8,FALSE),""))</f>
        <v/>
      </c>
      <c r="W1176" s="11" t="str">
        <f>IF(OR(VLOOKUP(N1176,Home!$C$7:$I$207,6,FALSE)="",VLOOKUP(N1176,Home!$C$7:$I$207,7,FALSE)=""),"FEJL",SUM(Baggrundsark!$K$4:K1176))</f>
        <v>FEJL</v>
      </c>
      <c r="Y1176">
        <v>1173</v>
      </c>
      <c r="Z1176" s="1"/>
      <c r="AC1176" s="44"/>
      <c r="AD1176">
        <f t="shared" si="394"/>
        <v>0</v>
      </c>
      <c r="AE1176">
        <f>SUM($AD$4:AD1176)</f>
        <v>1</v>
      </c>
      <c r="AF1176" s="103" t="str">
        <f>IFERROR(VLOOKUP(AN1176,Home!$C$8:$E$207,3,FALSE),"")</f>
        <v/>
      </c>
      <c r="AG1176" s="103" t="str">
        <f>IFERROR(VLOOKUP(AN1176,Home!$C$8:$E$207,2,FALSE),"")</f>
        <v/>
      </c>
      <c r="AH1176" s="104" t="str">
        <f>IF(VLOOKUP(AE1176,Home!$C$8:$I$207,6,FALSE)="","",VLOOKUP(AE1176,Home!$C$8:$I$207,6,FALSE))</f>
        <v/>
      </c>
      <c r="AI1176" s="104" t="e">
        <f t="shared" si="402"/>
        <v>#VALUE!</v>
      </c>
      <c r="AJ1176" s="105" t="e">
        <f t="shared" si="395"/>
        <v>#VALUE!</v>
      </c>
      <c r="AK1176" s="103" t="e">
        <f t="shared" si="388"/>
        <v>#VALUE!</v>
      </c>
      <c r="AL1176" s="103" t="e">
        <f t="shared" si="396"/>
        <v>#VALUE!</v>
      </c>
      <c r="AN1176" t="str">
        <f>IF(OR(VLOOKUP(AE1176,Home!$C$8:$I$207,6,FALSE)="",VLOOKUP(AE1176,Home!$C$8:$I$207,7,FALSE)=""),"FEJL",Baggrundsark!AE1176)</f>
        <v>FEJL</v>
      </c>
      <c r="AO1176">
        <f>IF(VLOOKUP(AE1176,Home!$C$8:$N$207,12,FALSE)="Timelønnet",1,0)</f>
        <v>0</v>
      </c>
      <c r="AP1176">
        <f>SUM($AO$4:AO1176)*AO1176</f>
        <v>0</v>
      </c>
      <c r="AQ1176">
        <f t="shared" si="383"/>
        <v>1</v>
      </c>
      <c r="AR1176" t="str">
        <f t="shared" si="383"/>
        <v/>
      </c>
      <c r="AS1176" t="e">
        <f t="shared" si="397"/>
        <v>#VALUE!</v>
      </c>
      <c r="AT1176" s="45" t="e">
        <f t="shared" si="384"/>
        <v>#VALUE!</v>
      </c>
      <c r="AU1176">
        <f>VLOOKUP(AQ1176,Home!$C$8:$J$207,8,FALSE)</f>
        <v>0</v>
      </c>
    </row>
    <row r="1177" spans="1:47" x14ac:dyDescent="0.25">
      <c r="A1177" s="6">
        <f t="shared" si="389"/>
        <v>0</v>
      </c>
      <c r="B1177" s="6">
        <f t="shared" si="398"/>
        <v>0</v>
      </c>
      <c r="C1177" s="6" t="str">
        <f t="shared" si="390"/>
        <v/>
      </c>
      <c r="D1177" s="7">
        <f t="shared" si="391"/>
        <v>0</v>
      </c>
      <c r="E1177" s="7">
        <f t="shared" si="399"/>
        <v>0</v>
      </c>
      <c r="F1177" s="7" t="str">
        <f t="shared" si="392"/>
        <v/>
      </c>
      <c r="G1177" s="6">
        <f t="shared" si="393"/>
        <v>0</v>
      </c>
      <c r="H1177" s="6">
        <f t="shared" si="400"/>
        <v>0</v>
      </c>
      <c r="I1177" s="6" t="str">
        <f t="shared" si="401"/>
        <v/>
      </c>
      <c r="J1177" s="11">
        <v>1174</v>
      </c>
      <c r="K1177" s="11">
        <f>IF(IFERROR(VLOOKUP(J1177,Home!$A$8:$B$1048576,1,FALSE),0)=0,0,1)</f>
        <v>0</v>
      </c>
      <c r="L1177" s="129" t="e">
        <f>IF(VLOOKUP(O1177,Home!$C$8:$R$207,6,FALSE)="","",VLOOKUP(O1177,Home!$C$8:$R$207,6,FALSE))</f>
        <v>#N/A</v>
      </c>
      <c r="M1177" s="129" t="e">
        <f t="shared" si="386"/>
        <v>#N/A</v>
      </c>
      <c r="N1177" s="11">
        <f>SUM($K$4:K1177)</f>
        <v>200</v>
      </c>
      <c r="O1177" s="11" t="str">
        <f>IF(P1177="","",IF(IFERROR(VLOOKUP(N1177,Home!$C$8:$R$1048576,1,FALSE),"")=0,"",IFERROR(VLOOKUP(N1177,Home!$C$8:$R$1048576,1,FALSE),"")))</f>
        <v/>
      </c>
      <c r="P1177" s="11" t="str">
        <f>IF(IFERROR(VLOOKUP(W1177,Home!$C$8:$R$1048576,3,FALSE),"")=0,"",IFERROR(VLOOKUP(W1177,Home!$C$8:$R$1048576,3,FALSE),""))</f>
        <v/>
      </c>
      <c r="Q1177" s="11" t="str">
        <f t="shared" si="385"/>
        <v/>
      </c>
      <c r="R1177" s="130" t="e">
        <f>VLOOKUP(Q1177,'Baggrund til lister'!$G$4:$H$15,2,FALSE)</f>
        <v>#N/A</v>
      </c>
      <c r="S1177" s="11" t="str">
        <f t="shared" si="387"/>
        <v/>
      </c>
      <c r="T1177" s="11" t="str">
        <f>IF(IFERROR(VLOOKUP(N1177,Home!$C$8:$R$1048576,11,FALSE),"")=0,"",IFERROR(VLOOKUP(N1177,Home!$C$8:$R$1048576,11,FALSE),""))</f>
        <v/>
      </c>
      <c r="U1177" s="11" t="str">
        <f>IF(IFERROR(VLOOKUP(O1177,Home!$C$8:$R$1048576,12,FALSE),"")=0,"",IFERROR(VLOOKUP(O1177,Home!$C$8:$R$1048576,12,FALSE),""))</f>
        <v/>
      </c>
      <c r="V1177" s="11" t="str">
        <f>IF(IFERROR(VLOOKUP(O1177,Home!$C$8:$R$1048576,8,FALSE),"")=0,"",IFERROR(VLOOKUP(O1177,Home!$C$8:$R$1048576,8,FALSE),""))</f>
        <v/>
      </c>
      <c r="W1177" s="11" t="str">
        <f>IF(OR(VLOOKUP(N1177,Home!$C$7:$I$207,6,FALSE)="",VLOOKUP(N1177,Home!$C$7:$I$207,7,FALSE)=""),"FEJL",SUM(Baggrundsark!$K$4:K1177))</f>
        <v>FEJL</v>
      </c>
      <c r="Y1177">
        <v>1174</v>
      </c>
      <c r="Z1177" s="1"/>
      <c r="AC1177" s="44"/>
      <c r="AD1177">
        <f t="shared" si="394"/>
        <v>0</v>
      </c>
      <c r="AE1177">
        <f>SUM($AD$4:AD1177)</f>
        <v>1</v>
      </c>
      <c r="AF1177" s="103" t="str">
        <f>IFERROR(VLOOKUP(AN1177,Home!$C$8:$E$207,3,FALSE),"")</f>
        <v/>
      </c>
      <c r="AG1177" s="103" t="str">
        <f>IFERROR(VLOOKUP(AN1177,Home!$C$8:$E$207,2,FALSE),"")</f>
        <v/>
      </c>
      <c r="AH1177" s="104" t="str">
        <f>IF(VLOOKUP(AE1177,Home!$C$8:$I$207,6,FALSE)="","",VLOOKUP(AE1177,Home!$C$8:$I$207,6,FALSE))</f>
        <v/>
      </c>
      <c r="AI1177" s="104" t="e">
        <f t="shared" si="402"/>
        <v>#VALUE!</v>
      </c>
      <c r="AJ1177" s="105" t="e">
        <f t="shared" si="395"/>
        <v>#VALUE!</v>
      </c>
      <c r="AK1177" s="103" t="e">
        <f t="shared" si="388"/>
        <v>#VALUE!</v>
      </c>
      <c r="AL1177" s="103" t="e">
        <f t="shared" si="396"/>
        <v>#VALUE!</v>
      </c>
      <c r="AN1177" t="str">
        <f>IF(OR(VLOOKUP(AE1177,Home!$C$8:$I$207,6,FALSE)="",VLOOKUP(AE1177,Home!$C$8:$I$207,7,FALSE)=""),"FEJL",Baggrundsark!AE1177)</f>
        <v>FEJL</v>
      </c>
      <c r="AO1177">
        <f>IF(VLOOKUP(AE1177,Home!$C$8:$N$207,12,FALSE)="Timelønnet",1,0)</f>
        <v>0</v>
      </c>
      <c r="AP1177">
        <f>SUM($AO$4:AO1177)*AO1177</f>
        <v>0</v>
      </c>
      <c r="AQ1177">
        <f t="shared" si="383"/>
        <v>1</v>
      </c>
      <c r="AR1177" t="str">
        <f t="shared" si="383"/>
        <v/>
      </c>
      <c r="AS1177" t="e">
        <f t="shared" si="397"/>
        <v>#VALUE!</v>
      </c>
      <c r="AT1177" s="45" t="e">
        <f t="shared" si="384"/>
        <v>#VALUE!</v>
      </c>
      <c r="AU1177">
        <f>VLOOKUP(AQ1177,Home!$C$8:$J$207,8,FALSE)</f>
        <v>0</v>
      </c>
    </row>
    <row r="1178" spans="1:47" x14ac:dyDescent="0.25">
      <c r="A1178" s="6">
        <f t="shared" si="389"/>
        <v>0</v>
      </c>
      <c r="B1178" s="6">
        <f t="shared" si="398"/>
        <v>0</v>
      </c>
      <c r="C1178" s="6" t="str">
        <f t="shared" si="390"/>
        <v/>
      </c>
      <c r="D1178" s="7">
        <f t="shared" si="391"/>
        <v>0</v>
      </c>
      <c r="E1178" s="7">
        <f t="shared" si="399"/>
        <v>0</v>
      </c>
      <c r="F1178" s="7" t="str">
        <f t="shared" si="392"/>
        <v/>
      </c>
      <c r="G1178" s="6">
        <f t="shared" si="393"/>
        <v>0</v>
      </c>
      <c r="H1178" s="6">
        <f t="shared" si="400"/>
        <v>0</v>
      </c>
      <c r="I1178" s="6" t="str">
        <f t="shared" si="401"/>
        <v/>
      </c>
      <c r="J1178" s="11">
        <v>1175</v>
      </c>
      <c r="K1178" s="11">
        <f>IF(IFERROR(VLOOKUP(J1178,Home!$A$8:$B$1048576,1,FALSE),0)=0,0,1)</f>
        <v>0</v>
      </c>
      <c r="L1178" s="129" t="e">
        <f>IF(VLOOKUP(O1178,Home!$C$8:$R$207,6,FALSE)="","",VLOOKUP(O1178,Home!$C$8:$R$207,6,FALSE))</f>
        <v>#N/A</v>
      </c>
      <c r="M1178" s="129" t="e">
        <f t="shared" si="386"/>
        <v>#N/A</v>
      </c>
      <c r="N1178" s="11">
        <f>SUM($K$4:K1178)</f>
        <v>200</v>
      </c>
      <c r="O1178" s="11" t="str">
        <f>IF(P1178="","",IF(IFERROR(VLOOKUP(N1178,Home!$C$8:$R$1048576,1,FALSE),"")=0,"",IFERROR(VLOOKUP(N1178,Home!$C$8:$R$1048576,1,FALSE),"")))</f>
        <v/>
      </c>
      <c r="P1178" s="11" t="str">
        <f>IF(IFERROR(VLOOKUP(W1178,Home!$C$8:$R$1048576,3,FALSE),"")=0,"",IFERROR(VLOOKUP(W1178,Home!$C$8:$R$1048576,3,FALSE),""))</f>
        <v/>
      </c>
      <c r="Q1178" s="11" t="str">
        <f t="shared" si="385"/>
        <v/>
      </c>
      <c r="R1178" s="130" t="e">
        <f>VLOOKUP(Q1178,'Baggrund til lister'!$G$4:$H$15,2,FALSE)</f>
        <v>#N/A</v>
      </c>
      <c r="S1178" s="11" t="str">
        <f t="shared" si="387"/>
        <v/>
      </c>
      <c r="T1178" s="11" t="str">
        <f>IF(IFERROR(VLOOKUP(N1178,Home!$C$8:$R$1048576,11,FALSE),"")=0,"",IFERROR(VLOOKUP(N1178,Home!$C$8:$R$1048576,11,FALSE),""))</f>
        <v/>
      </c>
      <c r="U1178" s="11" t="str">
        <f>IF(IFERROR(VLOOKUP(O1178,Home!$C$8:$R$1048576,12,FALSE),"")=0,"",IFERROR(VLOOKUP(O1178,Home!$C$8:$R$1048576,12,FALSE),""))</f>
        <v/>
      </c>
      <c r="V1178" s="11" t="str">
        <f>IF(IFERROR(VLOOKUP(O1178,Home!$C$8:$R$1048576,8,FALSE),"")=0,"",IFERROR(VLOOKUP(O1178,Home!$C$8:$R$1048576,8,FALSE),""))</f>
        <v/>
      </c>
      <c r="W1178" s="11" t="str">
        <f>IF(OR(VLOOKUP(N1178,Home!$C$7:$I$207,6,FALSE)="",VLOOKUP(N1178,Home!$C$7:$I$207,7,FALSE)=""),"FEJL",SUM(Baggrundsark!$K$4:K1178))</f>
        <v>FEJL</v>
      </c>
      <c r="Y1178">
        <v>1175</v>
      </c>
      <c r="Z1178" s="1"/>
      <c r="AC1178" s="44"/>
      <c r="AD1178">
        <f t="shared" si="394"/>
        <v>0</v>
      </c>
      <c r="AE1178">
        <f>SUM($AD$4:AD1178)</f>
        <v>1</v>
      </c>
      <c r="AF1178" s="103" t="str">
        <f>IFERROR(VLOOKUP(AN1178,Home!$C$8:$E$207,3,FALSE),"")</f>
        <v/>
      </c>
      <c r="AG1178" s="103" t="str">
        <f>IFERROR(VLOOKUP(AN1178,Home!$C$8:$E$207,2,FALSE),"")</f>
        <v/>
      </c>
      <c r="AH1178" s="104" t="str">
        <f>IF(VLOOKUP(AE1178,Home!$C$8:$I$207,6,FALSE)="","",VLOOKUP(AE1178,Home!$C$8:$I$207,6,FALSE))</f>
        <v/>
      </c>
      <c r="AI1178" s="104" t="e">
        <f t="shared" si="402"/>
        <v>#VALUE!</v>
      </c>
      <c r="AJ1178" s="105" t="e">
        <f t="shared" si="395"/>
        <v>#VALUE!</v>
      </c>
      <c r="AK1178" s="103" t="e">
        <f t="shared" si="388"/>
        <v>#VALUE!</v>
      </c>
      <c r="AL1178" s="103" t="e">
        <f t="shared" si="396"/>
        <v>#VALUE!</v>
      </c>
      <c r="AN1178" t="str">
        <f>IF(OR(VLOOKUP(AE1178,Home!$C$8:$I$207,6,FALSE)="",VLOOKUP(AE1178,Home!$C$8:$I$207,7,FALSE)=""),"FEJL",Baggrundsark!AE1178)</f>
        <v>FEJL</v>
      </c>
      <c r="AO1178">
        <f>IF(VLOOKUP(AE1178,Home!$C$8:$N$207,12,FALSE)="Timelønnet",1,0)</f>
        <v>0</v>
      </c>
      <c r="AP1178">
        <f>SUM($AO$4:AO1178)*AO1178</f>
        <v>0</v>
      </c>
      <c r="AQ1178">
        <f t="shared" si="383"/>
        <v>1</v>
      </c>
      <c r="AR1178" t="str">
        <f t="shared" si="383"/>
        <v/>
      </c>
      <c r="AS1178" t="e">
        <f t="shared" si="397"/>
        <v>#VALUE!</v>
      </c>
      <c r="AT1178" s="45" t="e">
        <f t="shared" si="384"/>
        <v>#VALUE!</v>
      </c>
      <c r="AU1178">
        <f>VLOOKUP(AQ1178,Home!$C$8:$J$207,8,FALSE)</f>
        <v>0</v>
      </c>
    </row>
    <row r="1179" spans="1:47" x14ac:dyDescent="0.25">
      <c r="A1179" s="6">
        <f t="shared" si="389"/>
        <v>0</v>
      </c>
      <c r="B1179" s="6">
        <f t="shared" si="398"/>
        <v>0</v>
      </c>
      <c r="C1179" s="6" t="str">
        <f t="shared" si="390"/>
        <v/>
      </c>
      <c r="D1179" s="7">
        <f t="shared" si="391"/>
        <v>0</v>
      </c>
      <c r="E1179" s="7">
        <f t="shared" si="399"/>
        <v>0</v>
      </c>
      <c r="F1179" s="7" t="str">
        <f t="shared" si="392"/>
        <v/>
      </c>
      <c r="G1179" s="6">
        <f t="shared" si="393"/>
        <v>0</v>
      </c>
      <c r="H1179" s="6">
        <f t="shared" si="400"/>
        <v>0</v>
      </c>
      <c r="I1179" s="6" t="str">
        <f t="shared" si="401"/>
        <v/>
      </c>
      <c r="J1179" s="11">
        <v>1176</v>
      </c>
      <c r="K1179" s="11">
        <f>IF(IFERROR(VLOOKUP(J1179,Home!$A$8:$B$1048576,1,FALSE),0)=0,0,1)</f>
        <v>0</v>
      </c>
      <c r="L1179" s="129" t="e">
        <f>IF(VLOOKUP(O1179,Home!$C$8:$R$207,6,FALSE)="","",VLOOKUP(O1179,Home!$C$8:$R$207,6,FALSE))</f>
        <v>#N/A</v>
      </c>
      <c r="M1179" s="129" t="e">
        <f t="shared" si="386"/>
        <v>#N/A</v>
      </c>
      <c r="N1179" s="11">
        <f>SUM($K$4:K1179)</f>
        <v>200</v>
      </c>
      <c r="O1179" s="11" t="str">
        <f>IF(P1179="","",IF(IFERROR(VLOOKUP(N1179,Home!$C$8:$R$1048576,1,FALSE),"")=0,"",IFERROR(VLOOKUP(N1179,Home!$C$8:$R$1048576,1,FALSE),"")))</f>
        <v/>
      </c>
      <c r="P1179" s="11" t="str">
        <f>IF(IFERROR(VLOOKUP(W1179,Home!$C$8:$R$1048576,3,FALSE),"")=0,"",IFERROR(VLOOKUP(W1179,Home!$C$8:$R$1048576,3,FALSE),""))</f>
        <v/>
      </c>
      <c r="Q1179" s="11" t="str">
        <f t="shared" si="385"/>
        <v/>
      </c>
      <c r="R1179" s="130" t="e">
        <f>VLOOKUP(Q1179,'Baggrund til lister'!$G$4:$H$15,2,FALSE)</f>
        <v>#N/A</v>
      </c>
      <c r="S1179" s="11" t="str">
        <f t="shared" si="387"/>
        <v/>
      </c>
      <c r="T1179" s="11" t="str">
        <f>IF(IFERROR(VLOOKUP(N1179,Home!$C$8:$R$1048576,11,FALSE),"")=0,"",IFERROR(VLOOKUP(N1179,Home!$C$8:$R$1048576,11,FALSE),""))</f>
        <v/>
      </c>
      <c r="U1179" s="11" t="str">
        <f>IF(IFERROR(VLOOKUP(O1179,Home!$C$8:$R$1048576,12,FALSE),"")=0,"",IFERROR(VLOOKUP(O1179,Home!$C$8:$R$1048576,12,FALSE),""))</f>
        <v/>
      </c>
      <c r="V1179" s="11" t="str">
        <f>IF(IFERROR(VLOOKUP(O1179,Home!$C$8:$R$1048576,8,FALSE),"")=0,"",IFERROR(VLOOKUP(O1179,Home!$C$8:$R$1048576,8,FALSE),""))</f>
        <v/>
      </c>
      <c r="W1179" s="11" t="str">
        <f>IF(OR(VLOOKUP(N1179,Home!$C$7:$I$207,6,FALSE)="",VLOOKUP(N1179,Home!$C$7:$I$207,7,FALSE)=""),"FEJL",SUM(Baggrundsark!$K$4:K1179))</f>
        <v>FEJL</v>
      </c>
      <c r="Y1179">
        <v>1176</v>
      </c>
      <c r="Z1179" s="1"/>
      <c r="AC1179" s="44"/>
      <c r="AD1179">
        <f t="shared" si="394"/>
        <v>0</v>
      </c>
      <c r="AE1179">
        <f>SUM($AD$4:AD1179)</f>
        <v>1</v>
      </c>
      <c r="AF1179" s="103" t="str">
        <f>IFERROR(VLOOKUP(AN1179,Home!$C$8:$E$207,3,FALSE),"")</f>
        <v/>
      </c>
      <c r="AG1179" s="103" t="str">
        <f>IFERROR(VLOOKUP(AN1179,Home!$C$8:$E$207,2,FALSE),"")</f>
        <v/>
      </c>
      <c r="AH1179" s="104" t="str">
        <f>IF(VLOOKUP(AE1179,Home!$C$8:$I$207,6,FALSE)="","",VLOOKUP(AE1179,Home!$C$8:$I$207,6,FALSE))</f>
        <v/>
      </c>
      <c r="AI1179" s="104" t="e">
        <f t="shared" si="402"/>
        <v>#VALUE!</v>
      </c>
      <c r="AJ1179" s="105" t="e">
        <f t="shared" si="395"/>
        <v>#VALUE!</v>
      </c>
      <c r="AK1179" s="103" t="e">
        <f t="shared" si="388"/>
        <v>#VALUE!</v>
      </c>
      <c r="AL1179" s="103" t="e">
        <f t="shared" si="396"/>
        <v>#VALUE!</v>
      </c>
      <c r="AN1179" t="str">
        <f>IF(OR(VLOOKUP(AE1179,Home!$C$8:$I$207,6,FALSE)="",VLOOKUP(AE1179,Home!$C$8:$I$207,7,FALSE)=""),"FEJL",Baggrundsark!AE1179)</f>
        <v>FEJL</v>
      </c>
      <c r="AO1179">
        <f>IF(VLOOKUP(AE1179,Home!$C$8:$N$207,12,FALSE)="Timelønnet",1,0)</f>
        <v>0</v>
      </c>
      <c r="AP1179">
        <f>SUM($AO$4:AO1179)*AO1179</f>
        <v>0</v>
      </c>
      <c r="AQ1179">
        <f t="shared" ref="AQ1179:AR1242" si="403">AE1179</f>
        <v>1</v>
      </c>
      <c r="AR1179" t="str">
        <f t="shared" si="403"/>
        <v/>
      </c>
      <c r="AS1179" t="e">
        <f t="shared" si="397"/>
        <v>#VALUE!</v>
      </c>
      <c r="AT1179" s="45" t="e">
        <f t="shared" ref="AT1179:AT1242" si="404">AK1179</f>
        <v>#VALUE!</v>
      </c>
      <c r="AU1179">
        <f>VLOOKUP(AQ1179,Home!$C$8:$J$207,8,FALSE)</f>
        <v>0</v>
      </c>
    </row>
    <row r="1180" spans="1:47" x14ac:dyDescent="0.25">
      <c r="A1180" s="6">
        <f t="shared" si="389"/>
        <v>0</v>
      </c>
      <c r="B1180" s="6">
        <f t="shared" si="398"/>
        <v>0</v>
      </c>
      <c r="C1180" s="6" t="str">
        <f t="shared" si="390"/>
        <v/>
      </c>
      <c r="D1180" s="7">
        <f t="shared" si="391"/>
        <v>0</v>
      </c>
      <c r="E1180" s="7">
        <f t="shared" si="399"/>
        <v>0</v>
      </c>
      <c r="F1180" s="7" t="str">
        <f t="shared" si="392"/>
        <v/>
      </c>
      <c r="G1180" s="6">
        <f t="shared" si="393"/>
        <v>0</v>
      </c>
      <c r="H1180" s="6">
        <f t="shared" si="400"/>
        <v>0</v>
      </c>
      <c r="I1180" s="6" t="str">
        <f t="shared" si="401"/>
        <v/>
      </c>
      <c r="J1180" s="11">
        <v>1177</v>
      </c>
      <c r="K1180" s="11">
        <f>IF(IFERROR(VLOOKUP(J1180,Home!$A$8:$B$1048576,1,FALSE),0)=0,0,1)</f>
        <v>0</v>
      </c>
      <c r="L1180" s="129" t="e">
        <f>IF(VLOOKUP(O1180,Home!$C$8:$R$207,6,FALSE)="","",VLOOKUP(O1180,Home!$C$8:$R$207,6,FALSE))</f>
        <v>#N/A</v>
      </c>
      <c r="M1180" s="129" t="e">
        <f t="shared" si="386"/>
        <v>#N/A</v>
      </c>
      <c r="N1180" s="11">
        <f>SUM($K$4:K1180)</f>
        <v>200</v>
      </c>
      <c r="O1180" s="11" t="str">
        <f>IF(P1180="","",IF(IFERROR(VLOOKUP(N1180,Home!$C$8:$R$1048576,1,FALSE),"")=0,"",IFERROR(VLOOKUP(N1180,Home!$C$8:$R$1048576,1,FALSE),"")))</f>
        <v/>
      </c>
      <c r="P1180" s="11" t="str">
        <f>IF(IFERROR(VLOOKUP(W1180,Home!$C$8:$R$1048576,3,FALSE),"")=0,"",IFERROR(VLOOKUP(W1180,Home!$C$8:$R$1048576,3,FALSE),""))</f>
        <v/>
      </c>
      <c r="Q1180" s="11" t="str">
        <f t="shared" si="385"/>
        <v/>
      </c>
      <c r="R1180" s="130" t="e">
        <f>VLOOKUP(Q1180,'Baggrund til lister'!$G$4:$H$15,2,FALSE)</f>
        <v>#N/A</v>
      </c>
      <c r="S1180" s="11" t="str">
        <f t="shared" si="387"/>
        <v/>
      </c>
      <c r="T1180" s="11" t="str">
        <f>IF(IFERROR(VLOOKUP(N1180,Home!$C$8:$R$1048576,11,FALSE),"")=0,"",IFERROR(VLOOKUP(N1180,Home!$C$8:$R$1048576,11,FALSE),""))</f>
        <v/>
      </c>
      <c r="U1180" s="11" t="str">
        <f>IF(IFERROR(VLOOKUP(O1180,Home!$C$8:$R$1048576,12,FALSE),"")=0,"",IFERROR(VLOOKUP(O1180,Home!$C$8:$R$1048576,12,FALSE),""))</f>
        <v/>
      </c>
      <c r="V1180" s="11" t="str">
        <f>IF(IFERROR(VLOOKUP(O1180,Home!$C$8:$R$1048576,8,FALSE),"")=0,"",IFERROR(VLOOKUP(O1180,Home!$C$8:$R$1048576,8,FALSE),""))</f>
        <v/>
      </c>
      <c r="W1180" s="11" t="str">
        <f>IF(OR(VLOOKUP(N1180,Home!$C$7:$I$207,6,FALSE)="",VLOOKUP(N1180,Home!$C$7:$I$207,7,FALSE)=""),"FEJL",SUM(Baggrundsark!$K$4:K1180))</f>
        <v>FEJL</v>
      </c>
      <c r="Y1180">
        <v>1177</v>
      </c>
      <c r="Z1180" s="1"/>
      <c r="AC1180" s="44"/>
      <c r="AD1180">
        <f t="shared" si="394"/>
        <v>0</v>
      </c>
      <c r="AE1180">
        <f>SUM($AD$4:AD1180)</f>
        <v>1</v>
      </c>
      <c r="AF1180" s="103" t="str">
        <f>IFERROR(VLOOKUP(AN1180,Home!$C$8:$E$207,3,FALSE),"")</f>
        <v/>
      </c>
      <c r="AG1180" s="103" t="str">
        <f>IFERROR(VLOOKUP(AN1180,Home!$C$8:$E$207,2,FALSE),"")</f>
        <v/>
      </c>
      <c r="AH1180" s="104" t="str">
        <f>IF(VLOOKUP(AE1180,Home!$C$8:$I$207,6,FALSE)="","",VLOOKUP(AE1180,Home!$C$8:$I$207,6,FALSE))</f>
        <v/>
      </c>
      <c r="AI1180" s="104" t="e">
        <f t="shared" si="402"/>
        <v>#VALUE!</v>
      </c>
      <c r="AJ1180" s="105" t="e">
        <f t="shared" si="395"/>
        <v>#VALUE!</v>
      </c>
      <c r="AK1180" s="103" t="e">
        <f t="shared" si="388"/>
        <v>#VALUE!</v>
      </c>
      <c r="AL1180" s="103" t="e">
        <f t="shared" si="396"/>
        <v>#VALUE!</v>
      </c>
      <c r="AN1180" t="str">
        <f>IF(OR(VLOOKUP(AE1180,Home!$C$8:$I$207,6,FALSE)="",VLOOKUP(AE1180,Home!$C$8:$I$207,7,FALSE)=""),"FEJL",Baggrundsark!AE1180)</f>
        <v>FEJL</v>
      </c>
      <c r="AO1180">
        <f>IF(VLOOKUP(AE1180,Home!$C$8:$N$207,12,FALSE)="Timelønnet",1,0)</f>
        <v>0</v>
      </c>
      <c r="AP1180">
        <f>SUM($AO$4:AO1180)*AO1180</f>
        <v>0</v>
      </c>
      <c r="AQ1180">
        <f t="shared" si="403"/>
        <v>1</v>
      </c>
      <c r="AR1180" t="str">
        <f t="shared" si="403"/>
        <v/>
      </c>
      <c r="AS1180" t="e">
        <f t="shared" si="397"/>
        <v>#VALUE!</v>
      </c>
      <c r="AT1180" s="45" t="e">
        <f t="shared" si="404"/>
        <v>#VALUE!</v>
      </c>
      <c r="AU1180">
        <f>VLOOKUP(AQ1180,Home!$C$8:$J$207,8,FALSE)</f>
        <v>0</v>
      </c>
    </row>
    <row r="1181" spans="1:47" x14ac:dyDescent="0.25">
      <c r="A1181" s="6">
        <f t="shared" si="389"/>
        <v>0</v>
      </c>
      <c r="B1181" s="6">
        <f t="shared" si="398"/>
        <v>0</v>
      </c>
      <c r="C1181" s="6" t="str">
        <f t="shared" si="390"/>
        <v/>
      </c>
      <c r="D1181" s="7">
        <f t="shared" si="391"/>
        <v>0</v>
      </c>
      <c r="E1181" s="7">
        <f t="shared" si="399"/>
        <v>0</v>
      </c>
      <c r="F1181" s="7" t="str">
        <f t="shared" si="392"/>
        <v/>
      </c>
      <c r="G1181" s="6">
        <f t="shared" si="393"/>
        <v>0</v>
      </c>
      <c r="H1181" s="6">
        <f t="shared" si="400"/>
        <v>0</v>
      </c>
      <c r="I1181" s="6" t="str">
        <f t="shared" si="401"/>
        <v/>
      </c>
      <c r="J1181" s="11">
        <v>1178</v>
      </c>
      <c r="K1181" s="11">
        <f>IF(IFERROR(VLOOKUP(J1181,Home!$A$8:$B$1048576,1,FALSE),0)=0,0,1)</f>
        <v>0</v>
      </c>
      <c r="L1181" s="129" t="e">
        <f>IF(VLOOKUP(O1181,Home!$C$8:$R$207,6,FALSE)="","",VLOOKUP(O1181,Home!$C$8:$R$207,6,FALSE))</f>
        <v>#N/A</v>
      </c>
      <c r="M1181" s="129" t="e">
        <f t="shared" si="386"/>
        <v>#N/A</v>
      </c>
      <c r="N1181" s="11">
        <f>SUM($K$4:K1181)</f>
        <v>200</v>
      </c>
      <c r="O1181" s="11" t="str">
        <f>IF(P1181="","",IF(IFERROR(VLOOKUP(N1181,Home!$C$8:$R$1048576,1,FALSE),"")=0,"",IFERROR(VLOOKUP(N1181,Home!$C$8:$R$1048576,1,FALSE),"")))</f>
        <v/>
      </c>
      <c r="P1181" s="11" t="str">
        <f>IF(IFERROR(VLOOKUP(W1181,Home!$C$8:$R$1048576,3,FALSE),"")=0,"",IFERROR(VLOOKUP(W1181,Home!$C$8:$R$1048576,3,FALSE),""))</f>
        <v/>
      </c>
      <c r="Q1181" s="11" t="str">
        <f t="shared" si="385"/>
        <v/>
      </c>
      <c r="R1181" s="130" t="e">
        <f>VLOOKUP(Q1181,'Baggrund til lister'!$G$4:$H$15,2,FALSE)</f>
        <v>#N/A</v>
      </c>
      <c r="S1181" s="11" t="str">
        <f t="shared" si="387"/>
        <v/>
      </c>
      <c r="T1181" s="11" t="str">
        <f>IF(IFERROR(VLOOKUP(N1181,Home!$C$8:$R$1048576,11,FALSE),"")=0,"",IFERROR(VLOOKUP(N1181,Home!$C$8:$R$1048576,11,FALSE),""))</f>
        <v/>
      </c>
      <c r="U1181" s="11" t="str">
        <f>IF(IFERROR(VLOOKUP(O1181,Home!$C$8:$R$1048576,12,FALSE),"")=0,"",IFERROR(VLOOKUP(O1181,Home!$C$8:$R$1048576,12,FALSE),""))</f>
        <v/>
      </c>
      <c r="V1181" s="11" t="str">
        <f>IF(IFERROR(VLOOKUP(O1181,Home!$C$8:$R$1048576,8,FALSE),"")=0,"",IFERROR(VLOOKUP(O1181,Home!$C$8:$R$1048576,8,FALSE),""))</f>
        <v/>
      </c>
      <c r="W1181" s="11" t="str">
        <f>IF(OR(VLOOKUP(N1181,Home!$C$7:$I$207,6,FALSE)="",VLOOKUP(N1181,Home!$C$7:$I$207,7,FALSE)=""),"FEJL",SUM(Baggrundsark!$K$4:K1181))</f>
        <v>FEJL</v>
      </c>
      <c r="Y1181">
        <v>1178</v>
      </c>
      <c r="Z1181" s="1"/>
      <c r="AC1181" s="44"/>
      <c r="AD1181">
        <f t="shared" si="394"/>
        <v>0</v>
      </c>
      <c r="AE1181">
        <f>SUM($AD$4:AD1181)</f>
        <v>1</v>
      </c>
      <c r="AF1181" s="103" t="str">
        <f>IFERROR(VLOOKUP(AN1181,Home!$C$8:$E$207,3,FALSE),"")</f>
        <v/>
      </c>
      <c r="AG1181" s="103" t="str">
        <f>IFERROR(VLOOKUP(AN1181,Home!$C$8:$E$207,2,FALSE),"")</f>
        <v/>
      </c>
      <c r="AH1181" s="104" t="str">
        <f>IF(VLOOKUP(AE1181,Home!$C$8:$I$207,6,FALSE)="","",VLOOKUP(AE1181,Home!$C$8:$I$207,6,FALSE))</f>
        <v/>
      </c>
      <c r="AI1181" s="104" t="e">
        <f t="shared" si="402"/>
        <v>#VALUE!</v>
      </c>
      <c r="AJ1181" s="105" t="e">
        <f t="shared" si="395"/>
        <v>#VALUE!</v>
      </c>
      <c r="AK1181" s="103" t="e">
        <f t="shared" si="388"/>
        <v>#VALUE!</v>
      </c>
      <c r="AL1181" s="103" t="e">
        <f t="shared" si="396"/>
        <v>#VALUE!</v>
      </c>
      <c r="AN1181" t="str">
        <f>IF(OR(VLOOKUP(AE1181,Home!$C$8:$I$207,6,FALSE)="",VLOOKUP(AE1181,Home!$C$8:$I$207,7,FALSE)=""),"FEJL",Baggrundsark!AE1181)</f>
        <v>FEJL</v>
      </c>
      <c r="AO1181">
        <f>IF(VLOOKUP(AE1181,Home!$C$8:$N$207,12,FALSE)="Timelønnet",1,0)</f>
        <v>0</v>
      </c>
      <c r="AP1181">
        <f>SUM($AO$4:AO1181)*AO1181</f>
        <v>0</v>
      </c>
      <c r="AQ1181">
        <f t="shared" si="403"/>
        <v>1</v>
      </c>
      <c r="AR1181" t="str">
        <f t="shared" si="403"/>
        <v/>
      </c>
      <c r="AS1181" t="e">
        <f t="shared" si="397"/>
        <v>#VALUE!</v>
      </c>
      <c r="AT1181" s="45" t="e">
        <f t="shared" si="404"/>
        <v>#VALUE!</v>
      </c>
      <c r="AU1181">
        <f>VLOOKUP(AQ1181,Home!$C$8:$J$207,8,FALSE)</f>
        <v>0</v>
      </c>
    </row>
    <row r="1182" spans="1:47" x14ac:dyDescent="0.25">
      <c r="A1182" s="6">
        <f t="shared" si="389"/>
        <v>0</v>
      </c>
      <c r="B1182" s="6">
        <f t="shared" si="398"/>
        <v>0</v>
      </c>
      <c r="C1182" s="6" t="str">
        <f t="shared" si="390"/>
        <v/>
      </c>
      <c r="D1182" s="7">
        <f t="shared" si="391"/>
        <v>0</v>
      </c>
      <c r="E1182" s="7">
        <f t="shared" si="399"/>
        <v>0</v>
      </c>
      <c r="F1182" s="7" t="str">
        <f t="shared" si="392"/>
        <v/>
      </c>
      <c r="G1182" s="6">
        <f t="shared" si="393"/>
        <v>0</v>
      </c>
      <c r="H1182" s="6">
        <f t="shared" si="400"/>
        <v>0</v>
      </c>
      <c r="I1182" s="6" t="str">
        <f t="shared" si="401"/>
        <v/>
      </c>
      <c r="J1182" s="11">
        <v>1179</v>
      </c>
      <c r="K1182" s="11">
        <f>IF(IFERROR(VLOOKUP(J1182,Home!$A$8:$B$1048576,1,FALSE),0)=0,0,1)</f>
        <v>0</v>
      </c>
      <c r="L1182" s="129" t="e">
        <f>IF(VLOOKUP(O1182,Home!$C$8:$R$207,6,FALSE)="","",VLOOKUP(O1182,Home!$C$8:$R$207,6,FALSE))</f>
        <v>#N/A</v>
      </c>
      <c r="M1182" s="129" t="e">
        <f t="shared" si="386"/>
        <v>#N/A</v>
      </c>
      <c r="N1182" s="11">
        <f>SUM($K$4:K1182)</f>
        <v>200</v>
      </c>
      <c r="O1182" s="11" t="str">
        <f>IF(P1182="","",IF(IFERROR(VLOOKUP(N1182,Home!$C$8:$R$1048576,1,FALSE),"")=0,"",IFERROR(VLOOKUP(N1182,Home!$C$8:$R$1048576,1,FALSE),"")))</f>
        <v/>
      </c>
      <c r="P1182" s="11" t="str">
        <f>IF(IFERROR(VLOOKUP(W1182,Home!$C$8:$R$1048576,3,FALSE),"")=0,"",IFERROR(VLOOKUP(W1182,Home!$C$8:$R$1048576,3,FALSE),""))</f>
        <v/>
      </c>
      <c r="Q1182" s="11" t="str">
        <f t="shared" si="385"/>
        <v/>
      </c>
      <c r="R1182" s="130" t="e">
        <f>VLOOKUP(Q1182,'Baggrund til lister'!$G$4:$H$15,2,FALSE)</f>
        <v>#N/A</v>
      </c>
      <c r="S1182" s="11" t="str">
        <f t="shared" si="387"/>
        <v/>
      </c>
      <c r="T1182" s="11" t="str">
        <f>IF(IFERROR(VLOOKUP(N1182,Home!$C$8:$R$1048576,11,FALSE),"")=0,"",IFERROR(VLOOKUP(N1182,Home!$C$8:$R$1048576,11,FALSE),""))</f>
        <v/>
      </c>
      <c r="U1182" s="11" t="str">
        <f>IF(IFERROR(VLOOKUP(O1182,Home!$C$8:$R$1048576,12,FALSE),"")=0,"",IFERROR(VLOOKUP(O1182,Home!$C$8:$R$1048576,12,FALSE),""))</f>
        <v/>
      </c>
      <c r="V1182" s="11" t="str">
        <f>IF(IFERROR(VLOOKUP(O1182,Home!$C$8:$R$1048576,8,FALSE),"")=0,"",IFERROR(VLOOKUP(O1182,Home!$C$8:$R$1048576,8,FALSE),""))</f>
        <v/>
      </c>
      <c r="W1182" s="11" t="str">
        <f>IF(OR(VLOOKUP(N1182,Home!$C$7:$I$207,6,FALSE)="",VLOOKUP(N1182,Home!$C$7:$I$207,7,FALSE)=""),"FEJL",SUM(Baggrundsark!$K$4:K1182))</f>
        <v>FEJL</v>
      </c>
      <c r="Y1182">
        <v>1179</v>
      </c>
      <c r="Z1182" s="1"/>
      <c r="AC1182" s="44"/>
      <c r="AD1182">
        <f t="shared" si="394"/>
        <v>0</v>
      </c>
      <c r="AE1182">
        <f>SUM($AD$4:AD1182)</f>
        <v>1</v>
      </c>
      <c r="AF1182" s="103" t="str">
        <f>IFERROR(VLOOKUP(AN1182,Home!$C$8:$E$207,3,FALSE),"")</f>
        <v/>
      </c>
      <c r="AG1182" s="103" t="str">
        <f>IFERROR(VLOOKUP(AN1182,Home!$C$8:$E$207,2,FALSE),"")</f>
        <v/>
      </c>
      <c r="AH1182" s="104" t="str">
        <f>IF(VLOOKUP(AE1182,Home!$C$8:$I$207,6,FALSE)="","",VLOOKUP(AE1182,Home!$C$8:$I$207,6,FALSE))</f>
        <v/>
      </c>
      <c r="AI1182" s="104" t="e">
        <f t="shared" si="402"/>
        <v>#VALUE!</v>
      </c>
      <c r="AJ1182" s="105" t="e">
        <f t="shared" si="395"/>
        <v>#VALUE!</v>
      </c>
      <c r="AK1182" s="103" t="e">
        <f t="shared" si="388"/>
        <v>#VALUE!</v>
      </c>
      <c r="AL1182" s="103" t="e">
        <f t="shared" si="396"/>
        <v>#VALUE!</v>
      </c>
      <c r="AN1182" t="str">
        <f>IF(OR(VLOOKUP(AE1182,Home!$C$8:$I$207,6,FALSE)="",VLOOKUP(AE1182,Home!$C$8:$I$207,7,FALSE)=""),"FEJL",Baggrundsark!AE1182)</f>
        <v>FEJL</v>
      </c>
      <c r="AO1182">
        <f>IF(VLOOKUP(AE1182,Home!$C$8:$N$207,12,FALSE)="Timelønnet",1,0)</f>
        <v>0</v>
      </c>
      <c r="AP1182">
        <f>SUM($AO$4:AO1182)*AO1182</f>
        <v>0</v>
      </c>
      <c r="AQ1182">
        <f t="shared" si="403"/>
        <v>1</v>
      </c>
      <c r="AR1182" t="str">
        <f t="shared" si="403"/>
        <v/>
      </c>
      <c r="AS1182" t="e">
        <f t="shared" si="397"/>
        <v>#VALUE!</v>
      </c>
      <c r="AT1182" s="45" t="e">
        <f t="shared" si="404"/>
        <v>#VALUE!</v>
      </c>
      <c r="AU1182">
        <f>VLOOKUP(AQ1182,Home!$C$8:$J$207,8,FALSE)</f>
        <v>0</v>
      </c>
    </row>
    <row r="1183" spans="1:47" x14ac:dyDescent="0.25">
      <c r="A1183" s="6">
        <f t="shared" si="389"/>
        <v>0</v>
      </c>
      <c r="B1183" s="6">
        <f t="shared" si="398"/>
        <v>0</v>
      </c>
      <c r="C1183" s="6" t="str">
        <f t="shared" si="390"/>
        <v/>
      </c>
      <c r="D1183" s="7">
        <f t="shared" si="391"/>
        <v>0</v>
      </c>
      <c r="E1183" s="7">
        <f t="shared" si="399"/>
        <v>0</v>
      </c>
      <c r="F1183" s="7" t="str">
        <f t="shared" si="392"/>
        <v/>
      </c>
      <c r="G1183" s="6">
        <f t="shared" si="393"/>
        <v>0</v>
      </c>
      <c r="H1183" s="6">
        <f t="shared" si="400"/>
        <v>0</v>
      </c>
      <c r="I1183" s="6" t="str">
        <f t="shared" si="401"/>
        <v/>
      </c>
      <c r="J1183" s="11">
        <v>1180</v>
      </c>
      <c r="K1183" s="11">
        <f>IF(IFERROR(VLOOKUP(J1183,Home!$A$8:$B$1048576,1,FALSE),0)=0,0,1)</f>
        <v>0</v>
      </c>
      <c r="L1183" s="129" t="e">
        <f>IF(VLOOKUP(O1183,Home!$C$8:$R$207,6,FALSE)="","",VLOOKUP(O1183,Home!$C$8:$R$207,6,FALSE))</f>
        <v>#N/A</v>
      </c>
      <c r="M1183" s="129" t="e">
        <f t="shared" si="386"/>
        <v>#N/A</v>
      </c>
      <c r="N1183" s="11">
        <f>SUM($K$4:K1183)</f>
        <v>200</v>
      </c>
      <c r="O1183" s="11" t="str">
        <f>IF(P1183="","",IF(IFERROR(VLOOKUP(N1183,Home!$C$8:$R$1048576,1,FALSE),"")=0,"",IFERROR(VLOOKUP(N1183,Home!$C$8:$R$1048576,1,FALSE),"")))</f>
        <v/>
      </c>
      <c r="P1183" s="11" t="str">
        <f>IF(IFERROR(VLOOKUP(W1183,Home!$C$8:$R$1048576,3,FALSE),"")=0,"",IFERROR(VLOOKUP(W1183,Home!$C$8:$R$1048576,3,FALSE),""))</f>
        <v/>
      </c>
      <c r="Q1183" s="11" t="str">
        <f t="shared" si="385"/>
        <v/>
      </c>
      <c r="R1183" s="130" t="e">
        <f>VLOOKUP(Q1183,'Baggrund til lister'!$G$4:$H$15,2,FALSE)</f>
        <v>#N/A</v>
      </c>
      <c r="S1183" s="11" t="str">
        <f t="shared" si="387"/>
        <v/>
      </c>
      <c r="T1183" s="11" t="str">
        <f>IF(IFERROR(VLOOKUP(N1183,Home!$C$8:$R$1048576,11,FALSE),"")=0,"",IFERROR(VLOOKUP(N1183,Home!$C$8:$R$1048576,11,FALSE),""))</f>
        <v/>
      </c>
      <c r="U1183" s="11" t="str">
        <f>IF(IFERROR(VLOOKUP(O1183,Home!$C$8:$R$1048576,12,FALSE),"")=0,"",IFERROR(VLOOKUP(O1183,Home!$C$8:$R$1048576,12,FALSE),""))</f>
        <v/>
      </c>
      <c r="V1183" s="11" t="str">
        <f>IF(IFERROR(VLOOKUP(O1183,Home!$C$8:$R$1048576,8,FALSE),"")=0,"",IFERROR(VLOOKUP(O1183,Home!$C$8:$R$1048576,8,FALSE),""))</f>
        <v/>
      </c>
      <c r="W1183" s="11" t="str">
        <f>IF(OR(VLOOKUP(N1183,Home!$C$7:$I$207,6,FALSE)="",VLOOKUP(N1183,Home!$C$7:$I$207,7,FALSE)=""),"FEJL",SUM(Baggrundsark!$K$4:K1183))</f>
        <v>FEJL</v>
      </c>
      <c r="Y1183">
        <v>1180</v>
      </c>
      <c r="Z1183" s="1"/>
      <c r="AC1183" s="44"/>
      <c r="AD1183">
        <f t="shared" si="394"/>
        <v>0</v>
      </c>
      <c r="AE1183">
        <f>SUM($AD$4:AD1183)</f>
        <v>1</v>
      </c>
      <c r="AF1183" s="103" t="str">
        <f>IFERROR(VLOOKUP(AN1183,Home!$C$8:$E$207,3,FALSE),"")</f>
        <v/>
      </c>
      <c r="AG1183" s="103" t="str">
        <f>IFERROR(VLOOKUP(AN1183,Home!$C$8:$E$207,2,FALSE),"")</f>
        <v/>
      </c>
      <c r="AH1183" s="104" t="str">
        <f>IF(VLOOKUP(AE1183,Home!$C$8:$I$207,6,FALSE)="","",VLOOKUP(AE1183,Home!$C$8:$I$207,6,FALSE))</f>
        <v/>
      </c>
      <c r="AI1183" s="104" t="e">
        <f t="shared" si="402"/>
        <v>#VALUE!</v>
      </c>
      <c r="AJ1183" s="105" t="e">
        <f t="shared" si="395"/>
        <v>#VALUE!</v>
      </c>
      <c r="AK1183" s="103" t="e">
        <f t="shared" si="388"/>
        <v>#VALUE!</v>
      </c>
      <c r="AL1183" s="103" t="e">
        <f t="shared" si="396"/>
        <v>#VALUE!</v>
      </c>
      <c r="AN1183" t="str">
        <f>IF(OR(VLOOKUP(AE1183,Home!$C$8:$I$207,6,FALSE)="",VLOOKUP(AE1183,Home!$C$8:$I$207,7,FALSE)=""),"FEJL",Baggrundsark!AE1183)</f>
        <v>FEJL</v>
      </c>
      <c r="AO1183">
        <f>IF(VLOOKUP(AE1183,Home!$C$8:$N$207,12,FALSE)="Timelønnet",1,0)</f>
        <v>0</v>
      </c>
      <c r="AP1183">
        <f>SUM($AO$4:AO1183)*AO1183</f>
        <v>0</v>
      </c>
      <c r="AQ1183">
        <f t="shared" si="403"/>
        <v>1</v>
      </c>
      <c r="AR1183" t="str">
        <f t="shared" si="403"/>
        <v/>
      </c>
      <c r="AS1183" t="e">
        <f t="shared" si="397"/>
        <v>#VALUE!</v>
      </c>
      <c r="AT1183" s="45" t="e">
        <f t="shared" si="404"/>
        <v>#VALUE!</v>
      </c>
      <c r="AU1183">
        <f>VLOOKUP(AQ1183,Home!$C$8:$J$207,8,FALSE)</f>
        <v>0</v>
      </c>
    </row>
    <row r="1184" spans="1:47" x14ac:dyDescent="0.25">
      <c r="A1184" s="6">
        <f t="shared" si="389"/>
        <v>0</v>
      </c>
      <c r="B1184" s="6">
        <f t="shared" si="398"/>
        <v>0</v>
      </c>
      <c r="C1184" s="6" t="str">
        <f t="shared" si="390"/>
        <v/>
      </c>
      <c r="D1184" s="7">
        <f t="shared" si="391"/>
        <v>0</v>
      </c>
      <c r="E1184" s="7">
        <f t="shared" si="399"/>
        <v>0</v>
      </c>
      <c r="F1184" s="7" t="str">
        <f t="shared" si="392"/>
        <v/>
      </c>
      <c r="G1184" s="6">
        <f t="shared" si="393"/>
        <v>0</v>
      </c>
      <c r="H1184" s="6">
        <f t="shared" si="400"/>
        <v>0</v>
      </c>
      <c r="I1184" s="6" t="str">
        <f t="shared" si="401"/>
        <v/>
      </c>
      <c r="J1184" s="11">
        <v>1181</v>
      </c>
      <c r="K1184" s="11">
        <f>IF(IFERROR(VLOOKUP(J1184,Home!$A$8:$B$1048576,1,FALSE),0)=0,0,1)</f>
        <v>0</v>
      </c>
      <c r="L1184" s="129" t="e">
        <f>IF(VLOOKUP(O1184,Home!$C$8:$R$207,6,FALSE)="","",VLOOKUP(O1184,Home!$C$8:$R$207,6,FALSE))</f>
        <v>#N/A</v>
      </c>
      <c r="M1184" s="129" t="e">
        <f t="shared" si="386"/>
        <v>#N/A</v>
      </c>
      <c r="N1184" s="11">
        <f>SUM($K$4:K1184)</f>
        <v>200</v>
      </c>
      <c r="O1184" s="11" t="str">
        <f>IF(P1184="","",IF(IFERROR(VLOOKUP(N1184,Home!$C$8:$R$1048576,1,FALSE),"")=0,"",IFERROR(VLOOKUP(N1184,Home!$C$8:$R$1048576,1,FALSE),"")))</f>
        <v/>
      </c>
      <c r="P1184" s="11" t="str">
        <f>IF(IFERROR(VLOOKUP(W1184,Home!$C$8:$R$1048576,3,FALSE),"")=0,"",IFERROR(VLOOKUP(W1184,Home!$C$8:$R$1048576,3,FALSE),""))</f>
        <v/>
      </c>
      <c r="Q1184" s="11" t="str">
        <f t="shared" si="385"/>
        <v/>
      </c>
      <c r="R1184" s="130" t="e">
        <f>VLOOKUP(Q1184,'Baggrund til lister'!$G$4:$H$15,2,FALSE)</f>
        <v>#N/A</v>
      </c>
      <c r="S1184" s="11" t="str">
        <f t="shared" si="387"/>
        <v/>
      </c>
      <c r="T1184" s="11" t="str">
        <f>IF(IFERROR(VLOOKUP(N1184,Home!$C$8:$R$1048576,11,FALSE),"")=0,"",IFERROR(VLOOKUP(N1184,Home!$C$8:$R$1048576,11,FALSE),""))</f>
        <v/>
      </c>
      <c r="U1184" s="11" t="str">
        <f>IF(IFERROR(VLOOKUP(O1184,Home!$C$8:$R$1048576,12,FALSE),"")=0,"",IFERROR(VLOOKUP(O1184,Home!$C$8:$R$1048576,12,FALSE),""))</f>
        <v/>
      </c>
      <c r="V1184" s="11" t="str">
        <f>IF(IFERROR(VLOOKUP(O1184,Home!$C$8:$R$1048576,8,FALSE),"")=0,"",IFERROR(VLOOKUP(O1184,Home!$C$8:$R$1048576,8,FALSE),""))</f>
        <v/>
      </c>
      <c r="W1184" s="11" t="str">
        <f>IF(OR(VLOOKUP(N1184,Home!$C$7:$I$207,6,FALSE)="",VLOOKUP(N1184,Home!$C$7:$I$207,7,FALSE)=""),"FEJL",SUM(Baggrundsark!$K$4:K1184))</f>
        <v>FEJL</v>
      </c>
      <c r="Y1184">
        <v>1181</v>
      </c>
      <c r="Z1184" s="1"/>
      <c r="AC1184" s="44"/>
      <c r="AD1184">
        <f t="shared" si="394"/>
        <v>0</v>
      </c>
      <c r="AE1184">
        <f>SUM($AD$4:AD1184)</f>
        <v>1</v>
      </c>
      <c r="AF1184" s="103" t="str">
        <f>IFERROR(VLOOKUP(AN1184,Home!$C$8:$E$207,3,FALSE),"")</f>
        <v/>
      </c>
      <c r="AG1184" s="103" t="str">
        <f>IFERROR(VLOOKUP(AN1184,Home!$C$8:$E$207,2,FALSE),"")</f>
        <v/>
      </c>
      <c r="AH1184" s="104" t="str">
        <f>IF(VLOOKUP(AE1184,Home!$C$8:$I$207,6,FALSE)="","",VLOOKUP(AE1184,Home!$C$8:$I$207,6,FALSE))</f>
        <v/>
      </c>
      <c r="AI1184" s="104" t="e">
        <f t="shared" si="402"/>
        <v>#VALUE!</v>
      </c>
      <c r="AJ1184" s="105" t="e">
        <f t="shared" si="395"/>
        <v>#VALUE!</v>
      </c>
      <c r="AK1184" s="103" t="e">
        <f t="shared" si="388"/>
        <v>#VALUE!</v>
      </c>
      <c r="AL1184" s="103" t="e">
        <f t="shared" si="396"/>
        <v>#VALUE!</v>
      </c>
      <c r="AN1184" t="str">
        <f>IF(OR(VLOOKUP(AE1184,Home!$C$8:$I$207,6,FALSE)="",VLOOKUP(AE1184,Home!$C$8:$I$207,7,FALSE)=""),"FEJL",Baggrundsark!AE1184)</f>
        <v>FEJL</v>
      </c>
      <c r="AO1184">
        <f>IF(VLOOKUP(AE1184,Home!$C$8:$N$207,12,FALSE)="Timelønnet",1,0)</f>
        <v>0</v>
      </c>
      <c r="AP1184">
        <f>SUM($AO$4:AO1184)*AO1184</f>
        <v>0</v>
      </c>
      <c r="AQ1184">
        <f t="shared" si="403"/>
        <v>1</v>
      </c>
      <c r="AR1184" t="str">
        <f t="shared" si="403"/>
        <v/>
      </c>
      <c r="AS1184" t="e">
        <f t="shared" si="397"/>
        <v>#VALUE!</v>
      </c>
      <c r="AT1184" s="45" t="e">
        <f t="shared" si="404"/>
        <v>#VALUE!</v>
      </c>
      <c r="AU1184">
        <f>VLOOKUP(AQ1184,Home!$C$8:$J$207,8,FALSE)</f>
        <v>0</v>
      </c>
    </row>
    <row r="1185" spans="1:47" x14ac:dyDescent="0.25">
      <c r="A1185" s="6">
        <f t="shared" si="389"/>
        <v>0</v>
      </c>
      <c r="B1185" s="6">
        <f t="shared" si="398"/>
        <v>0</v>
      </c>
      <c r="C1185" s="6" t="str">
        <f t="shared" si="390"/>
        <v/>
      </c>
      <c r="D1185" s="7">
        <f t="shared" si="391"/>
        <v>0</v>
      </c>
      <c r="E1185" s="7">
        <f t="shared" si="399"/>
        <v>0</v>
      </c>
      <c r="F1185" s="7" t="str">
        <f t="shared" si="392"/>
        <v/>
      </c>
      <c r="G1185" s="6">
        <f t="shared" si="393"/>
        <v>0</v>
      </c>
      <c r="H1185" s="6">
        <f t="shared" si="400"/>
        <v>0</v>
      </c>
      <c r="I1185" s="6" t="str">
        <f t="shared" si="401"/>
        <v/>
      </c>
      <c r="J1185" s="11">
        <v>1182</v>
      </c>
      <c r="K1185" s="11">
        <f>IF(IFERROR(VLOOKUP(J1185,Home!$A$8:$B$1048576,1,FALSE),0)=0,0,1)</f>
        <v>0</v>
      </c>
      <c r="L1185" s="129" t="e">
        <f>IF(VLOOKUP(O1185,Home!$C$8:$R$207,6,FALSE)="","",VLOOKUP(O1185,Home!$C$8:$R$207,6,FALSE))</f>
        <v>#N/A</v>
      </c>
      <c r="M1185" s="129" t="e">
        <f t="shared" si="386"/>
        <v>#N/A</v>
      </c>
      <c r="N1185" s="11">
        <f>SUM($K$4:K1185)</f>
        <v>200</v>
      </c>
      <c r="O1185" s="11" t="str">
        <f>IF(P1185="","",IF(IFERROR(VLOOKUP(N1185,Home!$C$8:$R$1048576,1,FALSE),"")=0,"",IFERROR(VLOOKUP(N1185,Home!$C$8:$R$1048576,1,FALSE),"")))</f>
        <v/>
      </c>
      <c r="P1185" s="11" t="str">
        <f>IF(IFERROR(VLOOKUP(W1185,Home!$C$8:$R$1048576,3,FALSE),"")=0,"",IFERROR(VLOOKUP(W1185,Home!$C$8:$R$1048576,3,FALSE),""))</f>
        <v/>
      </c>
      <c r="Q1185" s="11" t="str">
        <f t="shared" si="385"/>
        <v/>
      </c>
      <c r="R1185" s="130" t="e">
        <f>VLOOKUP(Q1185,'Baggrund til lister'!$G$4:$H$15,2,FALSE)</f>
        <v>#N/A</v>
      </c>
      <c r="S1185" s="11" t="str">
        <f t="shared" si="387"/>
        <v/>
      </c>
      <c r="T1185" s="11" t="str">
        <f>IF(IFERROR(VLOOKUP(N1185,Home!$C$8:$R$1048576,11,FALSE),"")=0,"",IFERROR(VLOOKUP(N1185,Home!$C$8:$R$1048576,11,FALSE),""))</f>
        <v/>
      </c>
      <c r="U1185" s="11" t="str">
        <f>IF(IFERROR(VLOOKUP(O1185,Home!$C$8:$R$1048576,12,FALSE),"")=0,"",IFERROR(VLOOKUP(O1185,Home!$C$8:$R$1048576,12,FALSE),""))</f>
        <v/>
      </c>
      <c r="V1185" s="11" t="str">
        <f>IF(IFERROR(VLOOKUP(O1185,Home!$C$8:$R$1048576,8,FALSE),"")=0,"",IFERROR(VLOOKUP(O1185,Home!$C$8:$R$1048576,8,FALSE),""))</f>
        <v/>
      </c>
      <c r="W1185" s="11" t="str">
        <f>IF(OR(VLOOKUP(N1185,Home!$C$7:$I$207,6,FALSE)="",VLOOKUP(N1185,Home!$C$7:$I$207,7,FALSE)=""),"FEJL",SUM(Baggrundsark!$K$4:K1185))</f>
        <v>FEJL</v>
      </c>
      <c r="Y1185">
        <v>1182</v>
      </c>
      <c r="Z1185" s="1"/>
      <c r="AC1185" s="44"/>
      <c r="AD1185">
        <f t="shared" si="394"/>
        <v>0</v>
      </c>
      <c r="AE1185">
        <f>SUM($AD$4:AD1185)</f>
        <v>1</v>
      </c>
      <c r="AF1185" s="103" t="str">
        <f>IFERROR(VLOOKUP(AN1185,Home!$C$8:$E$207,3,FALSE),"")</f>
        <v/>
      </c>
      <c r="AG1185" s="103" t="str">
        <f>IFERROR(VLOOKUP(AN1185,Home!$C$8:$E$207,2,FALSE),"")</f>
        <v/>
      </c>
      <c r="AH1185" s="104" t="str">
        <f>IF(VLOOKUP(AE1185,Home!$C$8:$I$207,6,FALSE)="","",VLOOKUP(AE1185,Home!$C$8:$I$207,6,FALSE))</f>
        <v/>
      </c>
      <c r="AI1185" s="104" t="e">
        <f t="shared" si="402"/>
        <v>#VALUE!</v>
      </c>
      <c r="AJ1185" s="105" t="e">
        <f t="shared" si="395"/>
        <v>#VALUE!</v>
      </c>
      <c r="AK1185" s="103" t="e">
        <f t="shared" si="388"/>
        <v>#VALUE!</v>
      </c>
      <c r="AL1185" s="103" t="e">
        <f t="shared" si="396"/>
        <v>#VALUE!</v>
      </c>
      <c r="AN1185" t="str">
        <f>IF(OR(VLOOKUP(AE1185,Home!$C$8:$I$207,6,FALSE)="",VLOOKUP(AE1185,Home!$C$8:$I$207,7,FALSE)=""),"FEJL",Baggrundsark!AE1185)</f>
        <v>FEJL</v>
      </c>
      <c r="AO1185">
        <f>IF(VLOOKUP(AE1185,Home!$C$8:$N$207,12,FALSE)="Timelønnet",1,0)</f>
        <v>0</v>
      </c>
      <c r="AP1185">
        <f>SUM($AO$4:AO1185)*AO1185</f>
        <v>0</v>
      </c>
      <c r="AQ1185">
        <f t="shared" si="403"/>
        <v>1</v>
      </c>
      <c r="AR1185" t="str">
        <f t="shared" si="403"/>
        <v/>
      </c>
      <c r="AS1185" t="e">
        <f t="shared" si="397"/>
        <v>#VALUE!</v>
      </c>
      <c r="AT1185" s="45" t="e">
        <f t="shared" si="404"/>
        <v>#VALUE!</v>
      </c>
      <c r="AU1185">
        <f>VLOOKUP(AQ1185,Home!$C$8:$J$207,8,FALSE)</f>
        <v>0</v>
      </c>
    </row>
    <row r="1186" spans="1:47" x14ac:dyDescent="0.25">
      <c r="A1186" s="6">
        <f t="shared" si="389"/>
        <v>0</v>
      </c>
      <c r="B1186" s="6">
        <f t="shared" si="398"/>
        <v>0</v>
      </c>
      <c r="C1186" s="6" t="str">
        <f t="shared" si="390"/>
        <v/>
      </c>
      <c r="D1186" s="7">
        <f t="shared" si="391"/>
        <v>0</v>
      </c>
      <c r="E1186" s="7">
        <f t="shared" si="399"/>
        <v>0</v>
      </c>
      <c r="F1186" s="7" t="str">
        <f t="shared" si="392"/>
        <v/>
      </c>
      <c r="G1186" s="6">
        <f t="shared" si="393"/>
        <v>0</v>
      </c>
      <c r="H1186" s="6">
        <f t="shared" si="400"/>
        <v>0</v>
      </c>
      <c r="I1186" s="6" t="str">
        <f t="shared" si="401"/>
        <v/>
      </c>
      <c r="J1186" s="11">
        <v>1183</v>
      </c>
      <c r="K1186" s="11">
        <f>IF(IFERROR(VLOOKUP(J1186,Home!$A$8:$B$1048576,1,FALSE),0)=0,0,1)</f>
        <v>0</v>
      </c>
      <c r="L1186" s="129" t="e">
        <f>IF(VLOOKUP(O1186,Home!$C$8:$R$207,6,FALSE)="","",VLOOKUP(O1186,Home!$C$8:$R$207,6,FALSE))</f>
        <v>#N/A</v>
      </c>
      <c r="M1186" s="129" t="e">
        <f t="shared" si="386"/>
        <v>#N/A</v>
      </c>
      <c r="N1186" s="11">
        <f>SUM($K$4:K1186)</f>
        <v>200</v>
      </c>
      <c r="O1186" s="11" t="str">
        <f>IF(P1186="","",IF(IFERROR(VLOOKUP(N1186,Home!$C$8:$R$1048576,1,FALSE),"")=0,"",IFERROR(VLOOKUP(N1186,Home!$C$8:$R$1048576,1,FALSE),"")))</f>
        <v/>
      </c>
      <c r="P1186" s="11" t="str">
        <f>IF(IFERROR(VLOOKUP(W1186,Home!$C$8:$R$1048576,3,FALSE),"")=0,"",IFERROR(VLOOKUP(W1186,Home!$C$8:$R$1048576,3,FALSE),""))</f>
        <v/>
      </c>
      <c r="Q1186" s="11" t="str">
        <f t="shared" si="385"/>
        <v/>
      </c>
      <c r="R1186" s="130" t="e">
        <f>VLOOKUP(Q1186,'Baggrund til lister'!$G$4:$H$15,2,FALSE)</f>
        <v>#N/A</v>
      </c>
      <c r="S1186" s="11" t="str">
        <f t="shared" si="387"/>
        <v/>
      </c>
      <c r="T1186" s="11" t="str">
        <f>IF(IFERROR(VLOOKUP(N1186,Home!$C$8:$R$1048576,11,FALSE),"")=0,"",IFERROR(VLOOKUP(N1186,Home!$C$8:$R$1048576,11,FALSE),""))</f>
        <v/>
      </c>
      <c r="U1186" s="11" t="str">
        <f>IF(IFERROR(VLOOKUP(O1186,Home!$C$8:$R$1048576,12,FALSE),"")=0,"",IFERROR(VLOOKUP(O1186,Home!$C$8:$R$1048576,12,FALSE),""))</f>
        <v/>
      </c>
      <c r="V1186" s="11" t="str">
        <f>IF(IFERROR(VLOOKUP(O1186,Home!$C$8:$R$1048576,8,FALSE),"")=0,"",IFERROR(VLOOKUP(O1186,Home!$C$8:$R$1048576,8,FALSE),""))</f>
        <v/>
      </c>
      <c r="W1186" s="11" t="str">
        <f>IF(OR(VLOOKUP(N1186,Home!$C$7:$I$207,6,FALSE)="",VLOOKUP(N1186,Home!$C$7:$I$207,7,FALSE)=""),"FEJL",SUM(Baggrundsark!$K$4:K1186))</f>
        <v>FEJL</v>
      </c>
      <c r="Y1186">
        <v>1183</v>
      </c>
      <c r="Z1186" s="1"/>
      <c r="AC1186" s="44"/>
      <c r="AD1186">
        <f t="shared" si="394"/>
        <v>0</v>
      </c>
      <c r="AE1186">
        <f>SUM($AD$4:AD1186)</f>
        <v>1</v>
      </c>
      <c r="AF1186" s="103" t="str">
        <f>IFERROR(VLOOKUP(AN1186,Home!$C$8:$E$207,3,FALSE),"")</f>
        <v/>
      </c>
      <c r="AG1186" s="103" t="str">
        <f>IFERROR(VLOOKUP(AN1186,Home!$C$8:$E$207,2,FALSE),"")</f>
        <v/>
      </c>
      <c r="AH1186" s="104" t="str">
        <f>IF(VLOOKUP(AE1186,Home!$C$8:$I$207,6,FALSE)="","",VLOOKUP(AE1186,Home!$C$8:$I$207,6,FALSE))</f>
        <v/>
      </c>
      <c r="AI1186" s="104" t="e">
        <f t="shared" si="402"/>
        <v>#VALUE!</v>
      </c>
      <c r="AJ1186" s="105" t="e">
        <f t="shared" si="395"/>
        <v>#VALUE!</v>
      </c>
      <c r="AK1186" s="103" t="e">
        <f t="shared" si="388"/>
        <v>#VALUE!</v>
      </c>
      <c r="AL1186" s="103" t="e">
        <f t="shared" si="396"/>
        <v>#VALUE!</v>
      </c>
      <c r="AN1186" t="str">
        <f>IF(OR(VLOOKUP(AE1186,Home!$C$8:$I$207,6,FALSE)="",VLOOKUP(AE1186,Home!$C$8:$I$207,7,FALSE)=""),"FEJL",Baggrundsark!AE1186)</f>
        <v>FEJL</v>
      </c>
      <c r="AO1186">
        <f>IF(VLOOKUP(AE1186,Home!$C$8:$N$207,12,FALSE)="Timelønnet",1,0)</f>
        <v>0</v>
      </c>
      <c r="AP1186">
        <f>SUM($AO$4:AO1186)*AO1186</f>
        <v>0</v>
      </c>
      <c r="AQ1186">
        <f t="shared" si="403"/>
        <v>1</v>
      </c>
      <c r="AR1186" t="str">
        <f t="shared" si="403"/>
        <v/>
      </c>
      <c r="AS1186" t="e">
        <f t="shared" si="397"/>
        <v>#VALUE!</v>
      </c>
      <c r="AT1186" s="45" t="e">
        <f t="shared" si="404"/>
        <v>#VALUE!</v>
      </c>
      <c r="AU1186">
        <f>VLOOKUP(AQ1186,Home!$C$8:$J$207,8,FALSE)</f>
        <v>0</v>
      </c>
    </row>
    <row r="1187" spans="1:47" x14ac:dyDescent="0.25">
      <c r="A1187" s="6">
        <f t="shared" si="389"/>
        <v>0</v>
      </c>
      <c r="B1187" s="6">
        <f t="shared" si="398"/>
        <v>0</v>
      </c>
      <c r="C1187" s="6" t="str">
        <f t="shared" si="390"/>
        <v/>
      </c>
      <c r="D1187" s="7">
        <f t="shared" si="391"/>
        <v>0</v>
      </c>
      <c r="E1187" s="7">
        <f t="shared" si="399"/>
        <v>0</v>
      </c>
      <c r="F1187" s="7" t="str">
        <f t="shared" si="392"/>
        <v/>
      </c>
      <c r="G1187" s="6">
        <f t="shared" si="393"/>
        <v>0</v>
      </c>
      <c r="H1187" s="6">
        <f t="shared" si="400"/>
        <v>0</v>
      </c>
      <c r="I1187" s="6" t="str">
        <f t="shared" si="401"/>
        <v/>
      </c>
      <c r="J1187" s="11">
        <v>1184</v>
      </c>
      <c r="K1187" s="11">
        <f>IF(IFERROR(VLOOKUP(J1187,Home!$A$8:$B$1048576,1,FALSE),0)=0,0,1)</f>
        <v>0</v>
      </c>
      <c r="L1187" s="129" t="e">
        <f>IF(VLOOKUP(O1187,Home!$C$8:$R$207,6,FALSE)="","",VLOOKUP(O1187,Home!$C$8:$R$207,6,FALSE))</f>
        <v>#N/A</v>
      </c>
      <c r="M1187" s="129" t="e">
        <f t="shared" si="386"/>
        <v>#N/A</v>
      </c>
      <c r="N1187" s="11">
        <f>SUM($K$4:K1187)</f>
        <v>200</v>
      </c>
      <c r="O1187" s="11" t="str">
        <f>IF(P1187="","",IF(IFERROR(VLOOKUP(N1187,Home!$C$8:$R$1048576,1,FALSE),"")=0,"",IFERROR(VLOOKUP(N1187,Home!$C$8:$R$1048576,1,FALSE),"")))</f>
        <v/>
      </c>
      <c r="P1187" s="11" t="str">
        <f>IF(IFERROR(VLOOKUP(W1187,Home!$C$8:$R$1048576,3,FALSE),"")=0,"",IFERROR(VLOOKUP(W1187,Home!$C$8:$R$1048576,3,FALSE),""))</f>
        <v/>
      </c>
      <c r="Q1187" s="11" t="str">
        <f t="shared" si="385"/>
        <v/>
      </c>
      <c r="R1187" s="130" t="e">
        <f>VLOOKUP(Q1187,'Baggrund til lister'!$G$4:$H$15,2,FALSE)</f>
        <v>#N/A</v>
      </c>
      <c r="S1187" s="11" t="str">
        <f t="shared" si="387"/>
        <v/>
      </c>
      <c r="T1187" s="11" t="str">
        <f>IF(IFERROR(VLOOKUP(N1187,Home!$C$8:$R$1048576,11,FALSE),"")=0,"",IFERROR(VLOOKUP(N1187,Home!$C$8:$R$1048576,11,FALSE),""))</f>
        <v/>
      </c>
      <c r="U1187" s="11" t="str">
        <f>IF(IFERROR(VLOOKUP(O1187,Home!$C$8:$R$1048576,12,FALSE),"")=0,"",IFERROR(VLOOKUP(O1187,Home!$C$8:$R$1048576,12,FALSE),""))</f>
        <v/>
      </c>
      <c r="V1187" s="11" t="str">
        <f>IF(IFERROR(VLOOKUP(O1187,Home!$C$8:$R$1048576,8,FALSE),"")=0,"",IFERROR(VLOOKUP(O1187,Home!$C$8:$R$1048576,8,FALSE),""))</f>
        <v/>
      </c>
      <c r="W1187" s="11" t="str">
        <f>IF(OR(VLOOKUP(N1187,Home!$C$7:$I$207,6,FALSE)="",VLOOKUP(N1187,Home!$C$7:$I$207,7,FALSE)=""),"FEJL",SUM(Baggrundsark!$K$4:K1187))</f>
        <v>FEJL</v>
      </c>
      <c r="Y1187">
        <v>1184</v>
      </c>
      <c r="Z1187" s="1"/>
      <c r="AC1187" s="44"/>
      <c r="AD1187">
        <f t="shared" si="394"/>
        <v>0</v>
      </c>
      <c r="AE1187">
        <f>SUM($AD$4:AD1187)</f>
        <v>1</v>
      </c>
      <c r="AF1187" s="103" t="str">
        <f>IFERROR(VLOOKUP(AN1187,Home!$C$8:$E$207,3,FALSE),"")</f>
        <v/>
      </c>
      <c r="AG1187" s="103" t="str">
        <f>IFERROR(VLOOKUP(AN1187,Home!$C$8:$E$207,2,FALSE),"")</f>
        <v/>
      </c>
      <c r="AH1187" s="104" t="str">
        <f>IF(VLOOKUP(AE1187,Home!$C$8:$I$207,6,FALSE)="","",VLOOKUP(AE1187,Home!$C$8:$I$207,6,FALSE))</f>
        <v/>
      </c>
      <c r="AI1187" s="104" t="e">
        <f t="shared" si="402"/>
        <v>#VALUE!</v>
      </c>
      <c r="AJ1187" s="105" t="e">
        <f t="shared" si="395"/>
        <v>#VALUE!</v>
      </c>
      <c r="AK1187" s="103" t="e">
        <f t="shared" si="388"/>
        <v>#VALUE!</v>
      </c>
      <c r="AL1187" s="103" t="e">
        <f t="shared" si="396"/>
        <v>#VALUE!</v>
      </c>
      <c r="AN1187" t="str">
        <f>IF(OR(VLOOKUP(AE1187,Home!$C$8:$I$207,6,FALSE)="",VLOOKUP(AE1187,Home!$C$8:$I$207,7,FALSE)=""),"FEJL",Baggrundsark!AE1187)</f>
        <v>FEJL</v>
      </c>
      <c r="AO1187">
        <f>IF(VLOOKUP(AE1187,Home!$C$8:$N$207,12,FALSE)="Timelønnet",1,0)</f>
        <v>0</v>
      </c>
      <c r="AP1187">
        <f>SUM($AO$4:AO1187)*AO1187</f>
        <v>0</v>
      </c>
      <c r="AQ1187">
        <f t="shared" si="403"/>
        <v>1</v>
      </c>
      <c r="AR1187" t="str">
        <f t="shared" si="403"/>
        <v/>
      </c>
      <c r="AS1187" t="e">
        <f t="shared" si="397"/>
        <v>#VALUE!</v>
      </c>
      <c r="AT1187" s="45" t="e">
        <f t="shared" si="404"/>
        <v>#VALUE!</v>
      </c>
      <c r="AU1187">
        <f>VLOOKUP(AQ1187,Home!$C$8:$J$207,8,FALSE)</f>
        <v>0</v>
      </c>
    </row>
    <row r="1188" spans="1:47" x14ac:dyDescent="0.25">
      <c r="A1188" s="6">
        <f t="shared" si="389"/>
        <v>0</v>
      </c>
      <c r="B1188" s="6">
        <f t="shared" si="398"/>
        <v>0</v>
      </c>
      <c r="C1188" s="6" t="str">
        <f t="shared" si="390"/>
        <v/>
      </c>
      <c r="D1188" s="7">
        <f t="shared" si="391"/>
        <v>0</v>
      </c>
      <c r="E1188" s="7">
        <f t="shared" si="399"/>
        <v>0</v>
      </c>
      <c r="F1188" s="7" t="str">
        <f t="shared" si="392"/>
        <v/>
      </c>
      <c r="G1188" s="6">
        <f t="shared" si="393"/>
        <v>0</v>
      </c>
      <c r="H1188" s="6">
        <f t="shared" si="400"/>
        <v>0</v>
      </c>
      <c r="I1188" s="6" t="str">
        <f t="shared" si="401"/>
        <v/>
      </c>
      <c r="J1188" s="11">
        <v>1185</v>
      </c>
      <c r="K1188" s="11">
        <f>IF(IFERROR(VLOOKUP(J1188,Home!$A$8:$B$1048576,1,FALSE),0)=0,0,1)</f>
        <v>0</v>
      </c>
      <c r="L1188" s="129" t="e">
        <f>IF(VLOOKUP(O1188,Home!$C$8:$R$207,6,FALSE)="","",VLOOKUP(O1188,Home!$C$8:$R$207,6,FALSE))</f>
        <v>#N/A</v>
      </c>
      <c r="M1188" s="129" t="e">
        <f t="shared" si="386"/>
        <v>#N/A</v>
      </c>
      <c r="N1188" s="11">
        <f>SUM($K$4:K1188)</f>
        <v>200</v>
      </c>
      <c r="O1188" s="11" t="str">
        <f>IF(P1188="","",IF(IFERROR(VLOOKUP(N1188,Home!$C$8:$R$1048576,1,FALSE),"")=0,"",IFERROR(VLOOKUP(N1188,Home!$C$8:$R$1048576,1,FALSE),"")))</f>
        <v/>
      </c>
      <c r="P1188" s="11" t="str">
        <f>IF(IFERROR(VLOOKUP(W1188,Home!$C$8:$R$1048576,3,FALSE),"")=0,"",IFERROR(VLOOKUP(W1188,Home!$C$8:$R$1048576,3,FALSE),""))</f>
        <v/>
      </c>
      <c r="Q1188" s="11" t="str">
        <f t="shared" si="385"/>
        <v/>
      </c>
      <c r="R1188" s="130" t="e">
        <f>VLOOKUP(Q1188,'Baggrund til lister'!$G$4:$H$15,2,FALSE)</f>
        <v>#N/A</v>
      </c>
      <c r="S1188" s="11" t="str">
        <f t="shared" si="387"/>
        <v/>
      </c>
      <c r="T1188" s="11" t="str">
        <f>IF(IFERROR(VLOOKUP(N1188,Home!$C$8:$R$1048576,11,FALSE),"")=0,"",IFERROR(VLOOKUP(N1188,Home!$C$8:$R$1048576,11,FALSE),""))</f>
        <v/>
      </c>
      <c r="U1188" s="11" t="str">
        <f>IF(IFERROR(VLOOKUP(O1188,Home!$C$8:$R$1048576,12,FALSE),"")=0,"",IFERROR(VLOOKUP(O1188,Home!$C$8:$R$1048576,12,FALSE),""))</f>
        <v/>
      </c>
      <c r="V1188" s="11" t="str">
        <f>IF(IFERROR(VLOOKUP(O1188,Home!$C$8:$R$1048576,8,FALSE),"")=0,"",IFERROR(VLOOKUP(O1188,Home!$C$8:$R$1048576,8,FALSE),""))</f>
        <v/>
      </c>
      <c r="W1188" s="11" t="str">
        <f>IF(OR(VLOOKUP(N1188,Home!$C$7:$I$207,6,FALSE)="",VLOOKUP(N1188,Home!$C$7:$I$207,7,FALSE)=""),"FEJL",SUM(Baggrundsark!$K$4:K1188))</f>
        <v>FEJL</v>
      </c>
      <c r="Y1188">
        <v>1185</v>
      </c>
      <c r="Z1188" s="1"/>
      <c r="AC1188" s="44"/>
      <c r="AD1188">
        <f t="shared" si="394"/>
        <v>0</v>
      </c>
      <c r="AE1188">
        <f>SUM($AD$4:AD1188)</f>
        <v>1</v>
      </c>
      <c r="AF1188" s="103" t="str">
        <f>IFERROR(VLOOKUP(AN1188,Home!$C$8:$E$207,3,FALSE),"")</f>
        <v/>
      </c>
      <c r="AG1188" s="103" t="str">
        <f>IFERROR(VLOOKUP(AN1188,Home!$C$8:$E$207,2,FALSE),"")</f>
        <v/>
      </c>
      <c r="AH1188" s="104" t="str">
        <f>IF(VLOOKUP(AE1188,Home!$C$8:$I$207,6,FALSE)="","",VLOOKUP(AE1188,Home!$C$8:$I$207,6,FALSE))</f>
        <v/>
      </c>
      <c r="AI1188" s="104" t="e">
        <f t="shared" si="402"/>
        <v>#VALUE!</v>
      </c>
      <c r="AJ1188" s="105" t="e">
        <f t="shared" si="395"/>
        <v>#VALUE!</v>
      </c>
      <c r="AK1188" s="103" t="e">
        <f t="shared" si="388"/>
        <v>#VALUE!</v>
      </c>
      <c r="AL1188" s="103" t="e">
        <f t="shared" si="396"/>
        <v>#VALUE!</v>
      </c>
      <c r="AN1188" t="str">
        <f>IF(OR(VLOOKUP(AE1188,Home!$C$8:$I$207,6,FALSE)="",VLOOKUP(AE1188,Home!$C$8:$I$207,7,FALSE)=""),"FEJL",Baggrundsark!AE1188)</f>
        <v>FEJL</v>
      </c>
      <c r="AO1188">
        <f>IF(VLOOKUP(AE1188,Home!$C$8:$N$207,12,FALSE)="Timelønnet",1,0)</f>
        <v>0</v>
      </c>
      <c r="AP1188">
        <f>SUM($AO$4:AO1188)*AO1188</f>
        <v>0</v>
      </c>
      <c r="AQ1188">
        <f t="shared" si="403"/>
        <v>1</v>
      </c>
      <c r="AR1188" t="str">
        <f t="shared" si="403"/>
        <v/>
      </c>
      <c r="AS1188" t="e">
        <f t="shared" si="397"/>
        <v>#VALUE!</v>
      </c>
      <c r="AT1188" s="45" t="e">
        <f t="shared" si="404"/>
        <v>#VALUE!</v>
      </c>
      <c r="AU1188">
        <f>VLOOKUP(AQ1188,Home!$C$8:$J$207,8,FALSE)</f>
        <v>0</v>
      </c>
    </row>
    <row r="1189" spans="1:47" x14ac:dyDescent="0.25">
      <c r="A1189" s="6">
        <f t="shared" si="389"/>
        <v>0</v>
      </c>
      <c r="B1189" s="6">
        <f t="shared" si="398"/>
        <v>0</v>
      </c>
      <c r="C1189" s="6" t="str">
        <f t="shared" si="390"/>
        <v/>
      </c>
      <c r="D1189" s="7">
        <f t="shared" si="391"/>
        <v>0</v>
      </c>
      <c r="E1189" s="7">
        <f t="shared" si="399"/>
        <v>0</v>
      </c>
      <c r="F1189" s="7" t="str">
        <f t="shared" si="392"/>
        <v/>
      </c>
      <c r="G1189" s="6">
        <f t="shared" si="393"/>
        <v>0</v>
      </c>
      <c r="H1189" s="6">
        <f t="shared" si="400"/>
        <v>0</v>
      </c>
      <c r="I1189" s="6" t="str">
        <f t="shared" si="401"/>
        <v/>
      </c>
      <c r="J1189" s="11">
        <v>1186</v>
      </c>
      <c r="K1189" s="11">
        <f>IF(IFERROR(VLOOKUP(J1189,Home!$A$8:$B$1048576,1,FALSE),0)=0,0,1)</f>
        <v>0</v>
      </c>
      <c r="L1189" s="129" t="e">
        <f>IF(VLOOKUP(O1189,Home!$C$8:$R$207,6,FALSE)="","",VLOOKUP(O1189,Home!$C$8:$R$207,6,FALSE))</f>
        <v>#N/A</v>
      </c>
      <c r="M1189" s="129" t="e">
        <f t="shared" si="386"/>
        <v>#N/A</v>
      </c>
      <c r="N1189" s="11">
        <f>SUM($K$4:K1189)</f>
        <v>200</v>
      </c>
      <c r="O1189" s="11" t="str">
        <f>IF(P1189="","",IF(IFERROR(VLOOKUP(N1189,Home!$C$8:$R$1048576,1,FALSE),"")=0,"",IFERROR(VLOOKUP(N1189,Home!$C$8:$R$1048576,1,FALSE),"")))</f>
        <v/>
      </c>
      <c r="P1189" s="11" t="str">
        <f>IF(IFERROR(VLOOKUP(W1189,Home!$C$8:$R$1048576,3,FALSE),"")=0,"",IFERROR(VLOOKUP(W1189,Home!$C$8:$R$1048576,3,FALSE),""))</f>
        <v/>
      </c>
      <c r="Q1189" s="11" t="str">
        <f t="shared" si="385"/>
        <v/>
      </c>
      <c r="R1189" s="130" t="e">
        <f>VLOOKUP(Q1189,'Baggrund til lister'!$G$4:$H$15,2,FALSE)</f>
        <v>#N/A</v>
      </c>
      <c r="S1189" s="11" t="str">
        <f t="shared" si="387"/>
        <v/>
      </c>
      <c r="T1189" s="11" t="str">
        <f>IF(IFERROR(VLOOKUP(N1189,Home!$C$8:$R$1048576,11,FALSE),"")=0,"",IFERROR(VLOOKUP(N1189,Home!$C$8:$R$1048576,11,FALSE),""))</f>
        <v/>
      </c>
      <c r="U1189" s="11" t="str">
        <f>IF(IFERROR(VLOOKUP(O1189,Home!$C$8:$R$1048576,12,FALSE),"")=0,"",IFERROR(VLOOKUP(O1189,Home!$C$8:$R$1048576,12,FALSE),""))</f>
        <v/>
      </c>
      <c r="V1189" s="11" t="str">
        <f>IF(IFERROR(VLOOKUP(O1189,Home!$C$8:$R$1048576,8,FALSE),"")=0,"",IFERROR(VLOOKUP(O1189,Home!$C$8:$R$1048576,8,FALSE),""))</f>
        <v/>
      </c>
      <c r="W1189" s="11" t="str">
        <f>IF(OR(VLOOKUP(N1189,Home!$C$7:$I$207,6,FALSE)="",VLOOKUP(N1189,Home!$C$7:$I$207,7,FALSE)=""),"FEJL",SUM(Baggrundsark!$K$4:K1189))</f>
        <v>FEJL</v>
      </c>
      <c r="Y1189">
        <v>1186</v>
      </c>
      <c r="Z1189" s="1"/>
      <c r="AC1189" s="44"/>
      <c r="AD1189">
        <f t="shared" si="394"/>
        <v>0</v>
      </c>
      <c r="AE1189">
        <f>SUM($AD$4:AD1189)</f>
        <v>1</v>
      </c>
      <c r="AF1189" s="103" t="str">
        <f>IFERROR(VLOOKUP(AN1189,Home!$C$8:$E$207,3,FALSE),"")</f>
        <v/>
      </c>
      <c r="AG1189" s="103" t="str">
        <f>IFERROR(VLOOKUP(AN1189,Home!$C$8:$E$207,2,FALSE),"")</f>
        <v/>
      </c>
      <c r="AH1189" s="104" t="str">
        <f>IF(VLOOKUP(AE1189,Home!$C$8:$I$207,6,FALSE)="","",VLOOKUP(AE1189,Home!$C$8:$I$207,6,FALSE))</f>
        <v/>
      </c>
      <c r="AI1189" s="104" t="e">
        <f t="shared" si="402"/>
        <v>#VALUE!</v>
      </c>
      <c r="AJ1189" s="105" t="e">
        <f t="shared" si="395"/>
        <v>#VALUE!</v>
      </c>
      <c r="AK1189" s="103" t="e">
        <f t="shared" si="388"/>
        <v>#VALUE!</v>
      </c>
      <c r="AL1189" s="103" t="e">
        <f t="shared" si="396"/>
        <v>#VALUE!</v>
      </c>
      <c r="AN1189" t="str">
        <f>IF(OR(VLOOKUP(AE1189,Home!$C$8:$I$207,6,FALSE)="",VLOOKUP(AE1189,Home!$C$8:$I$207,7,FALSE)=""),"FEJL",Baggrundsark!AE1189)</f>
        <v>FEJL</v>
      </c>
      <c r="AO1189">
        <f>IF(VLOOKUP(AE1189,Home!$C$8:$N$207,12,FALSE)="Timelønnet",1,0)</f>
        <v>0</v>
      </c>
      <c r="AP1189">
        <f>SUM($AO$4:AO1189)*AO1189</f>
        <v>0</v>
      </c>
      <c r="AQ1189">
        <f t="shared" si="403"/>
        <v>1</v>
      </c>
      <c r="AR1189" t="str">
        <f t="shared" si="403"/>
        <v/>
      </c>
      <c r="AS1189" t="e">
        <f t="shared" si="397"/>
        <v>#VALUE!</v>
      </c>
      <c r="AT1189" s="45" t="e">
        <f t="shared" si="404"/>
        <v>#VALUE!</v>
      </c>
      <c r="AU1189">
        <f>VLOOKUP(AQ1189,Home!$C$8:$J$207,8,FALSE)</f>
        <v>0</v>
      </c>
    </row>
    <row r="1190" spans="1:47" x14ac:dyDescent="0.25">
      <c r="A1190" s="6">
        <f t="shared" si="389"/>
        <v>0</v>
      </c>
      <c r="B1190" s="6">
        <f t="shared" si="398"/>
        <v>0</v>
      </c>
      <c r="C1190" s="6" t="str">
        <f t="shared" si="390"/>
        <v/>
      </c>
      <c r="D1190" s="7">
        <f t="shared" si="391"/>
        <v>0</v>
      </c>
      <c r="E1190" s="7">
        <f t="shared" si="399"/>
        <v>0</v>
      </c>
      <c r="F1190" s="7" t="str">
        <f t="shared" si="392"/>
        <v/>
      </c>
      <c r="G1190" s="6">
        <f t="shared" si="393"/>
        <v>0</v>
      </c>
      <c r="H1190" s="6">
        <f t="shared" si="400"/>
        <v>0</v>
      </c>
      <c r="I1190" s="6" t="str">
        <f t="shared" si="401"/>
        <v/>
      </c>
      <c r="J1190" s="11">
        <v>1187</v>
      </c>
      <c r="K1190" s="11">
        <f>IF(IFERROR(VLOOKUP(J1190,Home!$A$8:$B$1048576,1,FALSE),0)=0,0,1)</f>
        <v>0</v>
      </c>
      <c r="L1190" s="129" t="e">
        <f>IF(VLOOKUP(O1190,Home!$C$8:$R$207,6,FALSE)="","",VLOOKUP(O1190,Home!$C$8:$R$207,6,FALSE))</f>
        <v>#N/A</v>
      </c>
      <c r="M1190" s="129" t="e">
        <f t="shared" si="386"/>
        <v>#N/A</v>
      </c>
      <c r="N1190" s="11">
        <f>SUM($K$4:K1190)</f>
        <v>200</v>
      </c>
      <c r="O1190" s="11" t="str">
        <f>IF(P1190="","",IF(IFERROR(VLOOKUP(N1190,Home!$C$8:$R$1048576,1,FALSE),"")=0,"",IFERROR(VLOOKUP(N1190,Home!$C$8:$R$1048576,1,FALSE),"")))</f>
        <v/>
      </c>
      <c r="P1190" s="11" t="str">
        <f>IF(IFERROR(VLOOKUP(W1190,Home!$C$8:$R$1048576,3,FALSE),"")=0,"",IFERROR(VLOOKUP(W1190,Home!$C$8:$R$1048576,3,FALSE),""))</f>
        <v/>
      </c>
      <c r="Q1190" s="11" t="str">
        <f t="shared" si="385"/>
        <v/>
      </c>
      <c r="R1190" s="130" t="e">
        <f>VLOOKUP(Q1190,'Baggrund til lister'!$G$4:$H$15,2,FALSE)</f>
        <v>#N/A</v>
      </c>
      <c r="S1190" s="11" t="str">
        <f t="shared" si="387"/>
        <v/>
      </c>
      <c r="T1190" s="11" t="str">
        <f>IF(IFERROR(VLOOKUP(N1190,Home!$C$8:$R$1048576,11,FALSE),"")=0,"",IFERROR(VLOOKUP(N1190,Home!$C$8:$R$1048576,11,FALSE),""))</f>
        <v/>
      </c>
      <c r="U1190" s="11" t="str">
        <f>IF(IFERROR(VLOOKUP(O1190,Home!$C$8:$R$1048576,12,FALSE),"")=0,"",IFERROR(VLOOKUP(O1190,Home!$C$8:$R$1048576,12,FALSE),""))</f>
        <v/>
      </c>
      <c r="V1190" s="11" t="str">
        <f>IF(IFERROR(VLOOKUP(O1190,Home!$C$8:$R$1048576,8,FALSE),"")=0,"",IFERROR(VLOOKUP(O1190,Home!$C$8:$R$1048576,8,FALSE),""))</f>
        <v/>
      </c>
      <c r="W1190" s="11" t="str">
        <f>IF(OR(VLOOKUP(N1190,Home!$C$7:$I$207,6,FALSE)="",VLOOKUP(N1190,Home!$C$7:$I$207,7,FALSE)=""),"FEJL",SUM(Baggrundsark!$K$4:K1190))</f>
        <v>FEJL</v>
      </c>
      <c r="Y1190">
        <v>1187</v>
      </c>
      <c r="Z1190" s="1"/>
      <c r="AC1190" s="44"/>
      <c r="AD1190">
        <f t="shared" si="394"/>
        <v>0</v>
      </c>
      <c r="AE1190">
        <f>SUM($AD$4:AD1190)</f>
        <v>1</v>
      </c>
      <c r="AF1190" s="103" t="str">
        <f>IFERROR(VLOOKUP(AN1190,Home!$C$8:$E$207,3,FALSE),"")</f>
        <v/>
      </c>
      <c r="AG1190" s="103" t="str">
        <f>IFERROR(VLOOKUP(AN1190,Home!$C$8:$E$207,2,FALSE),"")</f>
        <v/>
      </c>
      <c r="AH1190" s="104" t="str">
        <f>IF(VLOOKUP(AE1190,Home!$C$8:$I$207,6,FALSE)="","",VLOOKUP(AE1190,Home!$C$8:$I$207,6,FALSE))</f>
        <v/>
      </c>
      <c r="AI1190" s="104" t="e">
        <f t="shared" si="402"/>
        <v>#VALUE!</v>
      </c>
      <c r="AJ1190" s="105" t="e">
        <f t="shared" si="395"/>
        <v>#VALUE!</v>
      </c>
      <c r="AK1190" s="103" t="e">
        <f t="shared" si="388"/>
        <v>#VALUE!</v>
      </c>
      <c r="AL1190" s="103" t="e">
        <f t="shared" si="396"/>
        <v>#VALUE!</v>
      </c>
      <c r="AN1190" t="str">
        <f>IF(OR(VLOOKUP(AE1190,Home!$C$8:$I$207,6,FALSE)="",VLOOKUP(AE1190,Home!$C$8:$I$207,7,FALSE)=""),"FEJL",Baggrundsark!AE1190)</f>
        <v>FEJL</v>
      </c>
      <c r="AO1190">
        <f>IF(VLOOKUP(AE1190,Home!$C$8:$N$207,12,FALSE)="Timelønnet",1,0)</f>
        <v>0</v>
      </c>
      <c r="AP1190">
        <f>SUM($AO$4:AO1190)*AO1190</f>
        <v>0</v>
      </c>
      <c r="AQ1190">
        <f t="shared" si="403"/>
        <v>1</v>
      </c>
      <c r="AR1190" t="str">
        <f t="shared" si="403"/>
        <v/>
      </c>
      <c r="AS1190" t="e">
        <f t="shared" si="397"/>
        <v>#VALUE!</v>
      </c>
      <c r="AT1190" s="45" t="e">
        <f t="shared" si="404"/>
        <v>#VALUE!</v>
      </c>
      <c r="AU1190">
        <f>VLOOKUP(AQ1190,Home!$C$8:$J$207,8,FALSE)</f>
        <v>0</v>
      </c>
    </row>
    <row r="1191" spans="1:47" x14ac:dyDescent="0.25">
      <c r="A1191" s="6">
        <f t="shared" si="389"/>
        <v>0</v>
      </c>
      <c r="B1191" s="6">
        <f t="shared" si="398"/>
        <v>0</v>
      </c>
      <c r="C1191" s="6" t="str">
        <f t="shared" si="390"/>
        <v/>
      </c>
      <c r="D1191" s="7">
        <f t="shared" si="391"/>
        <v>0</v>
      </c>
      <c r="E1191" s="7">
        <f t="shared" si="399"/>
        <v>0</v>
      </c>
      <c r="F1191" s="7" t="str">
        <f t="shared" si="392"/>
        <v/>
      </c>
      <c r="G1191" s="6">
        <f t="shared" si="393"/>
        <v>0</v>
      </c>
      <c r="H1191" s="6">
        <f t="shared" si="400"/>
        <v>0</v>
      </c>
      <c r="I1191" s="6" t="str">
        <f t="shared" si="401"/>
        <v/>
      </c>
      <c r="J1191" s="11">
        <v>1188</v>
      </c>
      <c r="K1191" s="11">
        <f>IF(IFERROR(VLOOKUP(J1191,Home!$A$8:$B$1048576,1,FALSE),0)=0,0,1)</f>
        <v>0</v>
      </c>
      <c r="L1191" s="129" t="e">
        <f>IF(VLOOKUP(O1191,Home!$C$8:$R$207,6,FALSE)="","",VLOOKUP(O1191,Home!$C$8:$R$207,6,FALSE))</f>
        <v>#N/A</v>
      </c>
      <c r="M1191" s="129" t="e">
        <f t="shared" si="386"/>
        <v>#N/A</v>
      </c>
      <c r="N1191" s="11">
        <f>SUM($K$4:K1191)</f>
        <v>200</v>
      </c>
      <c r="O1191" s="11" t="str">
        <f>IF(P1191="","",IF(IFERROR(VLOOKUP(N1191,Home!$C$8:$R$1048576,1,FALSE),"")=0,"",IFERROR(VLOOKUP(N1191,Home!$C$8:$R$1048576,1,FALSE),"")))</f>
        <v/>
      </c>
      <c r="P1191" s="11" t="str">
        <f>IF(IFERROR(VLOOKUP(W1191,Home!$C$8:$R$1048576,3,FALSE),"")=0,"",IFERROR(VLOOKUP(W1191,Home!$C$8:$R$1048576,3,FALSE),""))</f>
        <v/>
      </c>
      <c r="Q1191" s="11" t="str">
        <f t="shared" si="385"/>
        <v/>
      </c>
      <c r="R1191" s="130" t="e">
        <f>VLOOKUP(Q1191,'Baggrund til lister'!$G$4:$H$15,2,FALSE)</f>
        <v>#N/A</v>
      </c>
      <c r="S1191" s="11" t="str">
        <f t="shared" si="387"/>
        <v/>
      </c>
      <c r="T1191" s="11" t="str">
        <f>IF(IFERROR(VLOOKUP(N1191,Home!$C$8:$R$1048576,11,FALSE),"")=0,"",IFERROR(VLOOKUP(N1191,Home!$C$8:$R$1048576,11,FALSE),""))</f>
        <v/>
      </c>
      <c r="U1191" s="11" t="str">
        <f>IF(IFERROR(VLOOKUP(O1191,Home!$C$8:$R$1048576,12,FALSE),"")=0,"",IFERROR(VLOOKUP(O1191,Home!$C$8:$R$1048576,12,FALSE),""))</f>
        <v/>
      </c>
      <c r="V1191" s="11" t="str">
        <f>IF(IFERROR(VLOOKUP(O1191,Home!$C$8:$R$1048576,8,FALSE),"")=0,"",IFERROR(VLOOKUP(O1191,Home!$C$8:$R$1048576,8,FALSE),""))</f>
        <v/>
      </c>
      <c r="W1191" s="11" t="str">
        <f>IF(OR(VLOOKUP(N1191,Home!$C$7:$I$207,6,FALSE)="",VLOOKUP(N1191,Home!$C$7:$I$207,7,FALSE)=""),"FEJL",SUM(Baggrundsark!$K$4:K1191))</f>
        <v>FEJL</v>
      </c>
      <c r="Y1191">
        <v>1188</v>
      </c>
      <c r="Z1191" s="1"/>
      <c r="AC1191" s="44"/>
      <c r="AD1191">
        <f t="shared" si="394"/>
        <v>0</v>
      </c>
      <c r="AE1191">
        <f>SUM($AD$4:AD1191)</f>
        <v>1</v>
      </c>
      <c r="AF1191" s="103" t="str">
        <f>IFERROR(VLOOKUP(AN1191,Home!$C$8:$E$207,3,FALSE),"")</f>
        <v/>
      </c>
      <c r="AG1191" s="103" t="str">
        <f>IFERROR(VLOOKUP(AN1191,Home!$C$8:$E$207,2,FALSE),"")</f>
        <v/>
      </c>
      <c r="AH1191" s="104" t="str">
        <f>IF(VLOOKUP(AE1191,Home!$C$8:$I$207,6,FALSE)="","",VLOOKUP(AE1191,Home!$C$8:$I$207,6,FALSE))</f>
        <v/>
      </c>
      <c r="AI1191" s="104" t="e">
        <f t="shared" si="402"/>
        <v>#VALUE!</v>
      </c>
      <c r="AJ1191" s="105" t="e">
        <f t="shared" si="395"/>
        <v>#VALUE!</v>
      </c>
      <c r="AK1191" s="103" t="e">
        <f t="shared" si="388"/>
        <v>#VALUE!</v>
      </c>
      <c r="AL1191" s="103" t="e">
        <f t="shared" si="396"/>
        <v>#VALUE!</v>
      </c>
      <c r="AN1191" t="str">
        <f>IF(OR(VLOOKUP(AE1191,Home!$C$8:$I$207,6,FALSE)="",VLOOKUP(AE1191,Home!$C$8:$I$207,7,FALSE)=""),"FEJL",Baggrundsark!AE1191)</f>
        <v>FEJL</v>
      </c>
      <c r="AO1191">
        <f>IF(VLOOKUP(AE1191,Home!$C$8:$N$207,12,FALSE)="Timelønnet",1,0)</f>
        <v>0</v>
      </c>
      <c r="AP1191">
        <f>SUM($AO$4:AO1191)*AO1191</f>
        <v>0</v>
      </c>
      <c r="AQ1191">
        <f t="shared" si="403"/>
        <v>1</v>
      </c>
      <c r="AR1191" t="str">
        <f t="shared" si="403"/>
        <v/>
      </c>
      <c r="AS1191" t="e">
        <f t="shared" si="397"/>
        <v>#VALUE!</v>
      </c>
      <c r="AT1191" s="45" t="e">
        <f t="shared" si="404"/>
        <v>#VALUE!</v>
      </c>
      <c r="AU1191">
        <f>VLOOKUP(AQ1191,Home!$C$8:$J$207,8,FALSE)</f>
        <v>0</v>
      </c>
    </row>
    <row r="1192" spans="1:47" x14ac:dyDescent="0.25">
      <c r="A1192" s="6">
        <f t="shared" si="389"/>
        <v>0</v>
      </c>
      <c r="B1192" s="6">
        <f t="shared" si="398"/>
        <v>0</v>
      </c>
      <c r="C1192" s="6" t="str">
        <f t="shared" si="390"/>
        <v/>
      </c>
      <c r="D1192" s="7">
        <f t="shared" si="391"/>
        <v>0</v>
      </c>
      <c r="E1192" s="7">
        <f t="shared" si="399"/>
        <v>0</v>
      </c>
      <c r="F1192" s="7" t="str">
        <f t="shared" si="392"/>
        <v/>
      </c>
      <c r="G1192" s="6">
        <f t="shared" si="393"/>
        <v>0</v>
      </c>
      <c r="H1192" s="6">
        <f t="shared" si="400"/>
        <v>0</v>
      </c>
      <c r="I1192" s="6" t="str">
        <f t="shared" si="401"/>
        <v/>
      </c>
      <c r="J1192" s="11">
        <v>1189</v>
      </c>
      <c r="K1192" s="11">
        <f>IF(IFERROR(VLOOKUP(J1192,Home!$A$8:$B$1048576,1,FALSE),0)=0,0,1)</f>
        <v>0</v>
      </c>
      <c r="L1192" s="129" t="e">
        <f>IF(VLOOKUP(O1192,Home!$C$8:$R$207,6,FALSE)="","",VLOOKUP(O1192,Home!$C$8:$R$207,6,FALSE))</f>
        <v>#N/A</v>
      </c>
      <c r="M1192" s="129" t="e">
        <f t="shared" si="386"/>
        <v>#N/A</v>
      </c>
      <c r="N1192" s="11">
        <f>SUM($K$4:K1192)</f>
        <v>200</v>
      </c>
      <c r="O1192" s="11" t="str">
        <f>IF(P1192="","",IF(IFERROR(VLOOKUP(N1192,Home!$C$8:$R$1048576,1,FALSE),"")=0,"",IFERROR(VLOOKUP(N1192,Home!$C$8:$R$1048576,1,FALSE),"")))</f>
        <v/>
      </c>
      <c r="P1192" s="11" t="str">
        <f>IF(IFERROR(VLOOKUP(W1192,Home!$C$8:$R$1048576,3,FALSE),"")=0,"",IFERROR(VLOOKUP(W1192,Home!$C$8:$R$1048576,3,FALSE),""))</f>
        <v/>
      </c>
      <c r="Q1192" s="11" t="str">
        <f t="shared" si="385"/>
        <v/>
      </c>
      <c r="R1192" s="130" t="e">
        <f>VLOOKUP(Q1192,'Baggrund til lister'!$G$4:$H$15,2,FALSE)</f>
        <v>#N/A</v>
      </c>
      <c r="S1192" s="11" t="str">
        <f t="shared" si="387"/>
        <v/>
      </c>
      <c r="T1192" s="11" t="str">
        <f>IF(IFERROR(VLOOKUP(N1192,Home!$C$8:$R$1048576,11,FALSE),"")=0,"",IFERROR(VLOOKUP(N1192,Home!$C$8:$R$1048576,11,FALSE),""))</f>
        <v/>
      </c>
      <c r="U1192" s="11" t="str">
        <f>IF(IFERROR(VLOOKUP(O1192,Home!$C$8:$R$1048576,12,FALSE),"")=0,"",IFERROR(VLOOKUP(O1192,Home!$C$8:$R$1048576,12,FALSE),""))</f>
        <v/>
      </c>
      <c r="V1192" s="11" t="str">
        <f>IF(IFERROR(VLOOKUP(O1192,Home!$C$8:$R$1048576,8,FALSE),"")=0,"",IFERROR(VLOOKUP(O1192,Home!$C$8:$R$1048576,8,FALSE),""))</f>
        <v/>
      </c>
      <c r="W1192" s="11" t="str">
        <f>IF(OR(VLOOKUP(N1192,Home!$C$7:$I$207,6,FALSE)="",VLOOKUP(N1192,Home!$C$7:$I$207,7,FALSE)=""),"FEJL",SUM(Baggrundsark!$K$4:K1192))</f>
        <v>FEJL</v>
      </c>
      <c r="Y1192">
        <v>1189</v>
      </c>
      <c r="Z1192" s="1"/>
      <c r="AC1192" s="44"/>
      <c r="AD1192">
        <f t="shared" si="394"/>
        <v>0</v>
      </c>
      <c r="AE1192">
        <f>SUM($AD$4:AD1192)</f>
        <v>1</v>
      </c>
      <c r="AF1192" s="103" t="str">
        <f>IFERROR(VLOOKUP(AN1192,Home!$C$8:$E$207,3,FALSE),"")</f>
        <v/>
      </c>
      <c r="AG1192" s="103" t="str">
        <f>IFERROR(VLOOKUP(AN1192,Home!$C$8:$E$207,2,FALSE),"")</f>
        <v/>
      </c>
      <c r="AH1192" s="104" t="str">
        <f>IF(VLOOKUP(AE1192,Home!$C$8:$I$207,6,FALSE)="","",VLOOKUP(AE1192,Home!$C$8:$I$207,6,FALSE))</f>
        <v/>
      </c>
      <c r="AI1192" s="104" t="e">
        <f t="shared" si="402"/>
        <v>#VALUE!</v>
      </c>
      <c r="AJ1192" s="105" t="e">
        <f t="shared" si="395"/>
        <v>#VALUE!</v>
      </c>
      <c r="AK1192" s="103" t="e">
        <f t="shared" si="388"/>
        <v>#VALUE!</v>
      </c>
      <c r="AL1192" s="103" t="e">
        <f t="shared" si="396"/>
        <v>#VALUE!</v>
      </c>
      <c r="AN1192" t="str">
        <f>IF(OR(VLOOKUP(AE1192,Home!$C$8:$I$207,6,FALSE)="",VLOOKUP(AE1192,Home!$C$8:$I$207,7,FALSE)=""),"FEJL",Baggrundsark!AE1192)</f>
        <v>FEJL</v>
      </c>
      <c r="AO1192">
        <f>IF(VLOOKUP(AE1192,Home!$C$8:$N$207,12,FALSE)="Timelønnet",1,0)</f>
        <v>0</v>
      </c>
      <c r="AP1192">
        <f>SUM($AO$4:AO1192)*AO1192</f>
        <v>0</v>
      </c>
      <c r="AQ1192">
        <f t="shared" si="403"/>
        <v>1</v>
      </c>
      <c r="AR1192" t="str">
        <f t="shared" si="403"/>
        <v/>
      </c>
      <c r="AS1192" t="e">
        <f t="shared" si="397"/>
        <v>#VALUE!</v>
      </c>
      <c r="AT1192" s="45" t="e">
        <f t="shared" si="404"/>
        <v>#VALUE!</v>
      </c>
      <c r="AU1192">
        <f>VLOOKUP(AQ1192,Home!$C$8:$J$207,8,FALSE)</f>
        <v>0</v>
      </c>
    </row>
    <row r="1193" spans="1:47" x14ac:dyDescent="0.25">
      <c r="A1193" s="6">
        <f t="shared" si="389"/>
        <v>0</v>
      </c>
      <c r="B1193" s="6">
        <f t="shared" si="398"/>
        <v>0</v>
      </c>
      <c r="C1193" s="6" t="str">
        <f t="shared" si="390"/>
        <v/>
      </c>
      <c r="D1193" s="7">
        <f t="shared" si="391"/>
        <v>0</v>
      </c>
      <c r="E1193" s="7">
        <f t="shared" si="399"/>
        <v>0</v>
      </c>
      <c r="F1193" s="7" t="str">
        <f t="shared" si="392"/>
        <v/>
      </c>
      <c r="G1193" s="6">
        <f t="shared" si="393"/>
        <v>0</v>
      </c>
      <c r="H1193" s="6">
        <f t="shared" si="400"/>
        <v>0</v>
      </c>
      <c r="I1193" s="6" t="str">
        <f t="shared" si="401"/>
        <v/>
      </c>
      <c r="J1193" s="11">
        <v>1190</v>
      </c>
      <c r="K1193" s="11">
        <f>IF(IFERROR(VLOOKUP(J1193,Home!$A$8:$B$1048576,1,FALSE),0)=0,0,1)</f>
        <v>0</v>
      </c>
      <c r="L1193" s="129" t="e">
        <f>IF(VLOOKUP(O1193,Home!$C$8:$R$207,6,FALSE)="","",VLOOKUP(O1193,Home!$C$8:$R$207,6,FALSE))</f>
        <v>#N/A</v>
      </c>
      <c r="M1193" s="129" t="e">
        <f t="shared" si="386"/>
        <v>#N/A</v>
      </c>
      <c r="N1193" s="11">
        <f>SUM($K$4:K1193)</f>
        <v>200</v>
      </c>
      <c r="O1193" s="11" t="str">
        <f>IF(P1193="","",IF(IFERROR(VLOOKUP(N1193,Home!$C$8:$R$1048576,1,FALSE),"")=0,"",IFERROR(VLOOKUP(N1193,Home!$C$8:$R$1048576,1,FALSE),"")))</f>
        <v/>
      </c>
      <c r="P1193" s="11" t="str">
        <f>IF(IFERROR(VLOOKUP(W1193,Home!$C$8:$R$1048576,3,FALSE),"")=0,"",IFERROR(VLOOKUP(W1193,Home!$C$8:$R$1048576,3,FALSE),""))</f>
        <v/>
      </c>
      <c r="Q1193" s="11" t="str">
        <f t="shared" si="385"/>
        <v/>
      </c>
      <c r="R1193" s="130" t="e">
        <f>VLOOKUP(Q1193,'Baggrund til lister'!$G$4:$H$15,2,FALSE)</f>
        <v>#N/A</v>
      </c>
      <c r="S1193" s="11" t="str">
        <f t="shared" si="387"/>
        <v/>
      </c>
      <c r="T1193" s="11" t="str">
        <f>IF(IFERROR(VLOOKUP(N1193,Home!$C$8:$R$1048576,11,FALSE),"")=0,"",IFERROR(VLOOKUP(N1193,Home!$C$8:$R$1048576,11,FALSE),""))</f>
        <v/>
      </c>
      <c r="U1193" s="11" t="str">
        <f>IF(IFERROR(VLOOKUP(O1193,Home!$C$8:$R$1048576,12,FALSE),"")=0,"",IFERROR(VLOOKUP(O1193,Home!$C$8:$R$1048576,12,FALSE),""))</f>
        <v/>
      </c>
      <c r="V1193" s="11" t="str">
        <f>IF(IFERROR(VLOOKUP(O1193,Home!$C$8:$R$1048576,8,FALSE),"")=0,"",IFERROR(VLOOKUP(O1193,Home!$C$8:$R$1048576,8,FALSE),""))</f>
        <v/>
      </c>
      <c r="W1193" s="11" t="str">
        <f>IF(OR(VLOOKUP(N1193,Home!$C$7:$I$207,6,FALSE)="",VLOOKUP(N1193,Home!$C$7:$I$207,7,FALSE)=""),"FEJL",SUM(Baggrundsark!$K$4:K1193))</f>
        <v>FEJL</v>
      </c>
      <c r="Y1193">
        <v>1190</v>
      </c>
      <c r="Z1193" s="1"/>
      <c r="AC1193" s="44"/>
      <c r="AD1193">
        <f t="shared" si="394"/>
        <v>0</v>
      </c>
      <c r="AE1193">
        <f>SUM($AD$4:AD1193)</f>
        <v>1</v>
      </c>
      <c r="AF1193" s="103" t="str">
        <f>IFERROR(VLOOKUP(AN1193,Home!$C$8:$E$207,3,FALSE),"")</f>
        <v/>
      </c>
      <c r="AG1193" s="103" t="str">
        <f>IFERROR(VLOOKUP(AN1193,Home!$C$8:$E$207,2,FALSE),"")</f>
        <v/>
      </c>
      <c r="AH1193" s="104" t="str">
        <f>IF(VLOOKUP(AE1193,Home!$C$8:$I$207,6,FALSE)="","",VLOOKUP(AE1193,Home!$C$8:$I$207,6,FALSE))</f>
        <v/>
      </c>
      <c r="AI1193" s="104" t="e">
        <f t="shared" si="402"/>
        <v>#VALUE!</v>
      </c>
      <c r="AJ1193" s="105" t="e">
        <f t="shared" si="395"/>
        <v>#VALUE!</v>
      </c>
      <c r="AK1193" s="103" t="e">
        <f t="shared" si="388"/>
        <v>#VALUE!</v>
      </c>
      <c r="AL1193" s="103" t="e">
        <f t="shared" si="396"/>
        <v>#VALUE!</v>
      </c>
      <c r="AN1193" t="str">
        <f>IF(OR(VLOOKUP(AE1193,Home!$C$8:$I$207,6,FALSE)="",VLOOKUP(AE1193,Home!$C$8:$I$207,7,FALSE)=""),"FEJL",Baggrundsark!AE1193)</f>
        <v>FEJL</v>
      </c>
      <c r="AO1193">
        <f>IF(VLOOKUP(AE1193,Home!$C$8:$N$207,12,FALSE)="Timelønnet",1,0)</f>
        <v>0</v>
      </c>
      <c r="AP1193">
        <f>SUM($AO$4:AO1193)*AO1193</f>
        <v>0</v>
      </c>
      <c r="AQ1193">
        <f t="shared" si="403"/>
        <v>1</v>
      </c>
      <c r="AR1193" t="str">
        <f t="shared" si="403"/>
        <v/>
      </c>
      <c r="AS1193" t="e">
        <f t="shared" si="397"/>
        <v>#VALUE!</v>
      </c>
      <c r="AT1193" s="45" t="e">
        <f t="shared" si="404"/>
        <v>#VALUE!</v>
      </c>
      <c r="AU1193">
        <f>VLOOKUP(AQ1193,Home!$C$8:$J$207,8,FALSE)</f>
        <v>0</v>
      </c>
    </row>
    <row r="1194" spans="1:47" x14ac:dyDescent="0.25">
      <c r="A1194" s="6">
        <f t="shared" si="389"/>
        <v>0</v>
      </c>
      <c r="B1194" s="6">
        <f t="shared" si="398"/>
        <v>0</v>
      </c>
      <c r="C1194" s="6" t="str">
        <f t="shared" si="390"/>
        <v/>
      </c>
      <c r="D1194" s="7">
        <f t="shared" si="391"/>
        <v>0</v>
      </c>
      <c r="E1194" s="7">
        <f t="shared" si="399"/>
        <v>0</v>
      </c>
      <c r="F1194" s="7" t="str">
        <f t="shared" si="392"/>
        <v/>
      </c>
      <c r="G1194" s="6">
        <f t="shared" si="393"/>
        <v>0</v>
      </c>
      <c r="H1194" s="6">
        <f t="shared" si="400"/>
        <v>0</v>
      </c>
      <c r="I1194" s="6" t="str">
        <f t="shared" si="401"/>
        <v/>
      </c>
      <c r="J1194" s="11">
        <v>1191</v>
      </c>
      <c r="K1194" s="11">
        <f>IF(IFERROR(VLOOKUP(J1194,Home!$A$8:$B$1048576,1,FALSE),0)=0,0,1)</f>
        <v>0</v>
      </c>
      <c r="L1194" s="129" t="e">
        <f>IF(VLOOKUP(O1194,Home!$C$8:$R$207,6,FALSE)="","",VLOOKUP(O1194,Home!$C$8:$R$207,6,FALSE))</f>
        <v>#N/A</v>
      </c>
      <c r="M1194" s="129" t="e">
        <f t="shared" si="386"/>
        <v>#N/A</v>
      </c>
      <c r="N1194" s="11">
        <f>SUM($K$4:K1194)</f>
        <v>200</v>
      </c>
      <c r="O1194" s="11" t="str">
        <f>IF(P1194="","",IF(IFERROR(VLOOKUP(N1194,Home!$C$8:$R$1048576,1,FALSE),"")=0,"",IFERROR(VLOOKUP(N1194,Home!$C$8:$R$1048576,1,FALSE),"")))</f>
        <v/>
      </c>
      <c r="P1194" s="11" t="str">
        <f>IF(IFERROR(VLOOKUP(W1194,Home!$C$8:$R$1048576,3,FALSE),"")=0,"",IFERROR(VLOOKUP(W1194,Home!$C$8:$R$1048576,3,FALSE),""))</f>
        <v/>
      </c>
      <c r="Q1194" s="11" t="str">
        <f t="shared" si="385"/>
        <v/>
      </c>
      <c r="R1194" s="130" t="e">
        <f>VLOOKUP(Q1194,'Baggrund til lister'!$G$4:$H$15,2,FALSE)</f>
        <v>#N/A</v>
      </c>
      <c r="S1194" s="11" t="str">
        <f t="shared" si="387"/>
        <v/>
      </c>
      <c r="T1194" s="11" t="str">
        <f>IF(IFERROR(VLOOKUP(N1194,Home!$C$8:$R$1048576,11,FALSE),"")=0,"",IFERROR(VLOOKUP(N1194,Home!$C$8:$R$1048576,11,FALSE),""))</f>
        <v/>
      </c>
      <c r="U1194" s="11" t="str">
        <f>IF(IFERROR(VLOOKUP(O1194,Home!$C$8:$R$1048576,12,FALSE),"")=0,"",IFERROR(VLOOKUP(O1194,Home!$C$8:$R$1048576,12,FALSE),""))</f>
        <v/>
      </c>
      <c r="V1194" s="11" t="str">
        <f>IF(IFERROR(VLOOKUP(O1194,Home!$C$8:$R$1048576,8,FALSE),"")=0,"",IFERROR(VLOOKUP(O1194,Home!$C$8:$R$1048576,8,FALSE),""))</f>
        <v/>
      </c>
      <c r="W1194" s="11" t="str">
        <f>IF(OR(VLOOKUP(N1194,Home!$C$7:$I$207,6,FALSE)="",VLOOKUP(N1194,Home!$C$7:$I$207,7,FALSE)=""),"FEJL",SUM(Baggrundsark!$K$4:K1194))</f>
        <v>FEJL</v>
      </c>
      <c r="Y1194">
        <v>1191</v>
      </c>
      <c r="Z1194" s="1"/>
      <c r="AC1194" s="44"/>
      <c r="AD1194">
        <f t="shared" si="394"/>
        <v>0</v>
      </c>
      <c r="AE1194">
        <f>SUM($AD$4:AD1194)</f>
        <v>1</v>
      </c>
      <c r="AF1194" s="103" t="str">
        <f>IFERROR(VLOOKUP(AN1194,Home!$C$8:$E$207,3,FALSE),"")</f>
        <v/>
      </c>
      <c r="AG1194" s="103" t="str">
        <f>IFERROR(VLOOKUP(AN1194,Home!$C$8:$E$207,2,FALSE),"")</f>
        <v/>
      </c>
      <c r="AH1194" s="104" t="str">
        <f>IF(VLOOKUP(AE1194,Home!$C$8:$I$207,6,FALSE)="","",VLOOKUP(AE1194,Home!$C$8:$I$207,6,FALSE))</f>
        <v/>
      </c>
      <c r="AI1194" s="104" t="e">
        <f t="shared" si="402"/>
        <v>#VALUE!</v>
      </c>
      <c r="AJ1194" s="105" t="e">
        <f t="shared" si="395"/>
        <v>#VALUE!</v>
      </c>
      <c r="AK1194" s="103" t="e">
        <f t="shared" si="388"/>
        <v>#VALUE!</v>
      </c>
      <c r="AL1194" s="103" t="e">
        <f t="shared" si="396"/>
        <v>#VALUE!</v>
      </c>
      <c r="AN1194" t="str">
        <f>IF(OR(VLOOKUP(AE1194,Home!$C$8:$I$207,6,FALSE)="",VLOOKUP(AE1194,Home!$C$8:$I$207,7,FALSE)=""),"FEJL",Baggrundsark!AE1194)</f>
        <v>FEJL</v>
      </c>
      <c r="AO1194">
        <f>IF(VLOOKUP(AE1194,Home!$C$8:$N$207,12,FALSE)="Timelønnet",1,0)</f>
        <v>0</v>
      </c>
      <c r="AP1194">
        <f>SUM($AO$4:AO1194)*AO1194</f>
        <v>0</v>
      </c>
      <c r="AQ1194">
        <f t="shared" si="403"/>
        <v>1</v>
      </c>
      <c r="AR1194" t="str">
        <f t="shared" si="403"/>
        <v/>
      </c>
      <c r="AS1194" t="e">
        <f t="shared" si="397"/>
        <v>#VALUE!</v>
      </c>
      <c r="AT1194" s="45" t="e">
        <f t="shared" si="404"/>
        <v>#VALUE!</v>
      </c>
      <c r="AU1194">
        <f>VLOOKUP(AQ1194,Home!$C$8:$J$207,8,FALSE)</f>
        <v>0</v>
      </c>
    </row>
    <row r="1195" spans="1:47" x14ac:dyDescent="0.25">
      <c r="A1195" s="6">
        <f t="shared" si="389"/>
        <v>0</v>
      </c>
      <c r="B1195" s="6">
        <f t="shared" si="398"/>
        <v>0</v>
      </c>
      <c r="C1195" s="6" t="str">
        <f t="shared" si="390"/>
        <v/>
      </c>
      <c r="D1195" s="7">
        <f t="shared" si="391"/>
        <v>0</v>
      </c>
      <c r="E1195" s="7">
        <f t="shared" si="399"/>
        <v>0</v>
      </c>
      <c r="F1195" s="7" t="str">
        <f t="shared" si="392"/>
        <v/>
      </c>
      <c r="G1195" s="6">
        <f t="shared" si="393"/>
        <v>0</v>
      </c>
      <c r="H1195" s="6">
        <f t="shared" si="400"/>
        <v>0</v>
      </c>
      <c r="I1195" s="6" t="str">
        <f t="shared" si="401"/>
        <v/>
      </c>
      <c r="J1195" s="11">
        <v>1192</v>
      </c>
      <c r="K1195" s="11">
        <f>IF(IFERROR(VLOOKUP(J1195,Home!$A$8:$B$1048576,1,FALSE),0)=0,0,1)</f>
        <v>0</v>
      </c>
      <c r="L1195" s="129" t="e">
        <f>IF(VLOOKUP(O1195,Home!$C$8:$R$207,6,FALSE)="","",VLOOKUP(O1195,Home!$C$8:$R$207,6,FALSE))</f>
        <v>#N/A</v>
      </c>
      <c r="M1195" s="129" t="e">
        <f t="shared" si="386"/>
        <v>#N/A</v>
      </c>
      <c r="N1195" s="11">
        <f>SUM($K$4:K1195)</f>
        <v>200</v>
      </c>
      <c r="O1195" s="11" t="str">
        <f>IF(P1195="","",IF(IFERROR(VLOOKUP(N1195,Home!$C$8:$R$1048576,1,FALSE),"")=0,"",IFERROR(VLOOKUP(N1195,Home!$C$8:$R$1048576,1,FALSE),"")))</f>
        <v/>
      </c>
      <c r="P1195" s="11" t="str">
        <f>IF(IFERROR(VLOOKUP(W1195,Home!$C$8:$R$1048576,3,FALSE),"")=0,"",IFERROR(VLOOKUP(W1195,Home!$C$8:$R$1048576,3,FALSE),""))</f>
        <v/>
      </c>
      <c r="Q1195" s="11" t="str">
        <f t="shared" si="385"/>
        <v/>
      </c>
      <c r="R1195" s="130" t="e">
        <f>VLOOKUP(Q1195,'Baggrund til lister'!$G$4:$H$15,2,FALSE)</f>
        <v>#N/A</v>
      </c>
      <c r="S1195" s="11" t="str">
        <f t="shared" si="387"/>
        <v/>
      </c>
      <c r="T1195" s="11" t="str">
        <f>IF(IFERROR(VLOOKUP(N1195,Home!$C$8:$R$1048576,11,FALSE),"")=0,"",IFERROR(VLOOKUP(N1195,Home!$C$8:$R$1048576,11,FALSE),""))</f>
        <v/>
      </c>
      <c r="U1195" s="11" t="str">
        <f>IF(IFERROR(VLOOKUP(O1195,Home!$C$8:$R$1048576,12,FALSE),"")=0,"",IFERROR(VLOOKUP(O1195,Home!$C$8:$R$1048576,12,FALSE),""))</f>
        <v/>
      </c>
      <c r="V1195" s="11" t="str">
        <f>IF(IFERROR(VLOOKUP(O1195,Home!$C$8:$R$1048576,8,FALSE),"")=0,"",IFERROR(VLOOKUP(O1195,Home!$C$8:$R$1048576,8,FALSE),""))</f>
        <v/>
      </c>
      <c r="W1195" s="11" t="str">
        <f>IF(OR(VLOOKUP(N1195,Home!$C$7:$I$207,6,FALSE)="",VLOOKUP(N1195,Home!$C$7:$I$207,7,FALSE)=""),"FEJL",SUM(Baggrundsark!$K$4:K1195))</f>
        <v>FEJL</v>
      </c>
      <c r="Y1195">
        <v>1192</v>
      </c>
      <c r="Z1195" s="1"/>
      <c r="AC1195" s="44"/>
      <c r="AD1195">
        <f t="shared" si="394"/>
        <v>0</v>
      </c>
      <c r="AE1195">
        <f>SUM($AD$4:AD1195)</f>
        <v>1</v>
      </c>
      <c r="AF1195" s="103" t="str">
        <f>IFERROR(VLOOKUP(AN1195,Home!$C$8:$E$207,3,FALSE),"")</f>
        <v/>
      </c>
      <c r="AG1195" s="103" t="str">
        <f>IFERROR(VLOOKUP(AN1195,Home!$C$8:$E$207,2,FALSE),"")</f>
        <v/>
      </c>
      <c r="AH1195" s="104" t="str">
        <f>IF(VLOOKUP(AE1195,Home!$C$8:$I$207,6,FALSE)="","",VLOOKUP(AE1195,Home!$C$8:$I$207,6,FALSE))</f>
        <v/>
      </c>
      <c r="AI1195" s="104" t="e">
        <f t="shared" si="402"/>
        <v>#VALUE!</v>
      </c>
      <c r="AJ1195" s="105" t="e">
        <f t="shared" si="395"/>
        <v>#VALUE!</v>
      </c>
      <c r="AK1195" s="103" t="e">
        <f t="shared" si="388"/>
        <v>#VALUE!</v>
      </c>
      <c r="AL1195" s="103" t="e">
        <f t="shared" si="396"/>
        <v>#VALUE!</v>
      </c>
      <c r="AN1195" t="str">
        <f>IF(OR(VLOOKUP(AE1195,Home!$C$8:$I$207,6,FALSE)="",VLOOKUP(AE1195,Home!$C$8:$I$207,7,FALSE)=""),"FEJL",Baggrundsark!AE1195)</f>
        <v>FEJL</v>
      </c>
      <c r="AO1195">
        <f>IF(VLOOKUP(AE1195,Home!$C$8:$N$207,12,FALSE)="Timelønnet",1,0)</f>
        <v>0</v>
      </c>
      <c r="AP1195">
        <f>SUM($AO$4:AO1195)*AO1195</f>
        <v>0</v>
      </c>
      <c r="AQ1195">
        <f t="shared" si="403"/>
        <v>1</v>
      </c>
      <c r="AR1195" t="str">
        <f t="shared" si="403"/>
        <v/>
      </c>
      <c r="AS1195" t="e">
        <f t="shared" si="397"/>
        <v>#VALUE!</v>
      </c>
      <c r="AT1195" s="45" t="e">
        <f t="shared" si="404"/>
        <v>#VALUE!</v>
      </c>
      <c r="AU1195">
        <f>VLOOKUP(AQ1195,Home!$C$8:$J$207,8,FALSE)</f>
        <v>0</v>
      </c>
    </row>
    <row r="1196" spans="1:47" x14ac:dyDescent="0.25">
      <c r="A1196" s="6">
        <f t="shared" si="389"/>
        <v>0</v>
      </c>
      <c r="B1196" s="6">
        <f t="shared" si="398"/>
        <v>0</v>
      </c>
      <c r="C1196" s="6" t="str">
        <f t="shared" si="390"/>
        <v/>
      </c>
      <c r="D1196" s="7">
        <f t="shared" si="391"/>
        <v>0</v>
      </c>
      <c r="E1196" s="7">
        <f t="shared" si="399"/>
        <v>0</v>
      </c>
      <c r="F1196" s="7" t="str">
        <f t="shared" si="392"/>
        <v/>
      </c>
      <c r="G1196" s="6">
        <f t="shared" si="393"/>
        <v>0</v>
      </c>
      <c r="H1196" s="6">
        <f t="shared" si="400"/>
        <v>0</v>
      </c>
      <c r="I1196" s="6" t="str">
        <f t="shared" si="401"/>
        <v/>
      </c>
      <c r="J1196" s="11">
        <v>1193</v>
      </c>
      <c r="K1196" s="11">
        <f>IF(IFERROR(VLOOKUP(J1196,Home!$A$8:$B$1048576,1,FALSE),0)=0,0,1)</f>
        <v>0</v>
      </c>
      <c r="L1196" s="129" t="e">
        <f>IF(VLOOKUP(O1196,Home!$C$8:$R$207,6,FALSE)="","",VLOOKUP(O1196,Home!$C$8:$R$207,6,FALSE))</f>
        <v>#N/A</v>
      </c>
      <c r="M1196" s="129" t="e">
        <f t="shared" si="386"/>
        <v>#N/A</v>
      </c>
      <c r="N1196" s="11">
        <f>SUM($K$4:K1196)</f>
        <v>200</v>
      </c>
      <c r="O1196" s="11" t="str">
        <f>IF(P1196="","",IF(IFERROR(VLOOKUP(N1196,Home!$C$8:$R$1048576,1,FALSE),"")=0,"",IFERROR(VLOOKUP(N1196,Home!$C$8:$R$1048576,1,FALSE),"")))</f>
        <v/>
      </c>
      <c r="P1196" s="11" t="str">
        <f>IF(IFERROR(VLOOKUP(W1196,Home!$C$8:$R$1048576,3,FALSE),"")=0,"",IFERROR(VLOOKUP(W1196,Home!$C$8:$R$1048576,3,FALSE),""))</f>
        <v/>
      </c>
      <c r="Q1196" s="11" t="str">
        <f t="shared" si="385"/>
        <v/>
      </c>
      <c r="R1196" s="130" t="e">
        <f>VLOOKUP(Q1196,'Baggrund til lister'!$G$4:$H$15,2,FALSE)</f>
        <v>#N/A</v>
      </c>
      <c r="S1196" s="11" t="str">
        <f t="shared" si="387"/>
        <v/>
      </c>
      <c r="T1196" s="11" t="str">
        <f>IF(IFERROR(VLOOKUP(N1196,Home!$C$8:$R$1048576,11,FALSE),"")=0,"",IFERROR(VLOOKUP(N1196,Home!$C$8:$R$1048576,11,FALSE),""))</f>
        <v/>
      </c>
      <c r="U1196" s="11" t="str">
        <f>IF(IFERROR(VLOOKUP(O1196,Home!$C$8:$R$1048576,12,FALSE),"")=0,"",IFERROR(VLOOKUP(O1196,Home!$C$8:$R$1048576,12,FALSE),""))</f>
        <v/>
      </c>
      <c r="V1196" s="11" t="str">
        <f>IF(IFERROR(VLOOKUP(O1196,Home!$C$8:$R$1048576,8,FALSE),"")=0,"",IFERROR(VLOOKUP(O1196,Home!$C$8:$R$1048576,8,FALSE),""))</f>
        <v/>
      </c>
      <c r="W1196" s="11" t="str">
        <f>IF(OR(VLOOKUP(N1196,Home!$C$7:$I$207,6,FALSE)="",VLOOKUP(N1196,Home!$C$7:$I$207,7,FALSE)=""),"FEJL",SUM(Baggrundsark!$K$4:K1196))</f>
        <v>FEJL</v>
      </c>
      <c r="Y1196">
        <v>1193</v>
      </c>
      <c r="Z1196" s="1"/>
      <c r="AC1196" s="44"/>
      <c r="AD1196">
        <f t="shared" si="394"/>
        <v>0</v>
      </c>
      <c r="AE1196">
        <f>SUM($AD$4:AD1196)</f>
        <v>1</v>
      </c>
      <c r="AF1196" s="103" t="str">
        <f>IFERROR(VLOOKUP(AN1196,Home!$C$8:$E$207,3,FALSE),"")</f>
        <v/>
      </c>
      <c r="AG1196" s="103" t="str">
        <f>IFERROR(VLOOKUP(AN1196,Home!$C$8:$E$207,2,FALSE),"")</f>
        <v/>
      </c>
      <c r="AH1196" s="104" t="str">
        <f>IF(VLOOKUP(AE1196,Home!$C$8:$I$207,6,FALSE)="","",VLOOKUP(AE1196,Home!$C$8:$I$207,6,FALSE))</f>
        <v/>
      </c>
      <c r="AI1196" s="104" t="e">
        <f t="shared" si="402"/>
        <v>#VALUE!</v>
      </c>
      <c r="AJ1196" s="105" t="e">
        <f t="shared" si="395"/>
        <v>#VALUE!</v>
      </c>
      <c r="AK1196" s="103" t="e">
        <f t="shared" si="388"/>
        <v>#VALUE!</v>
      </c>
      <c r="AL1196" s="103" t="e">
        <f t="shared" si="396"/>
        <v>#VALUE!</v>
      </c>
      <c r="AN1196" t="str">
        <f>IF(OR(VLOOKUP(AE1196,Home!$C$8:$I$207,6,FALSE)="",VLOOKUP(AE1196,Home!$C$8:$I$207,7,FALSE)=""),"FEJL",Baggrundsark!AE1196)</f>
        <v>FEJL</v>
      </c>
      <c r="AO1196">
        <f>IF(VLOOKUP(AE1196,Home!$C$8:$N$207,12,FALSE)="Timelønnet",1,0)</f>
        <v>0</v>
      </c>
      <c r="AP1196">
        <f>SUM($AO$4:AO1196)*AO1196</f>
        <v>0</v>
      </c>
      <c r="AQ1196">
        <f t="shared" si="403"/>
        <v>1</v>
      </c>
      <c r="AR1196" t="str">
        <f t="shared" si="403"/>
        <v/>
      </c>
      <c r="AS1196" t="e">
        <f t="shared" si="397"/>
        <v>#VALUE!</v>
      </c>
      <c r="AT1196" s="45" t="e">
        <f t="shared" si="404"/>
        <v>#VALUE!</v>
      </c>
      <c r="AU1196">
        <f>VLOOKUP(AQ1196,Home!$C$8:$J$207,8,FALSE)</f>
        <v>0</v>
      </c>
    </row>
    <row r="1197" spans="1:47" x14ac:dyDescent="0.25">
      <c r="A1197" s="6">
        <f t="shared" si="389"/>
        <v>0</v>
      </c>
      <c r="B1197" s="6">
        <f t="shared" si="398"/>
        <v>0</v>
      </c>
      <c r="C1197" s="6" t="str">
        <f t="shared" si="390"/>
        <v/>
      </c>
      <c r="D1197" s="7">
        <f t="shared" si="391"/>
        <v>0</v>
      </c>
      <c r="E1197" s="7">
        <f t="shared" si="399"/>
        <v>0</v>
      </c>
      <c r="F1197" s="7" t="str">
        <f t="shared" si="392"/>
        <v/>
      </c>
      <c r="G1197" s="6">
        <f t="shared" si="393"/>
        <v>0</v>
      </c>
      <c r="H1197" s="6">
        <f t="shared" si="400"/>
        <v>0</v>
      </c>
      <c r="I1197" s="6" t="str">
        <f t="shared" si="401"/>
        <v/>
      </c>
      <c r="J1197" s="11">
        <v>1194</v>
      </c>
      <c r="K1197" s="11">
        <f>IF(IFERROR(VLOOKUP(J1197,Home!$A$8:$B$1048576,1,FALSE),0)=0,0,1)</f>
        <v>0</v>
      </c>
      <c r="L1197" s="129" t="e">
        <f>IF(VLOOKUP(O1197,Home!$C$8:$R$207,6,FALSE)="","",VLOOKUP(O1197,Home!$C$8:$R$207,6,FALSE))</f>
        <v>#N/A</v>
      </c>
      <c r="M1197" s="129" t="e">
        <f t="shared" si="386"/>
        <v>#N/A</v>
      </c>
      <c r="N1197" s="11">
        <f>SUM($K$4:K1197)</f>
        <v>200</v>
      </c>
      <c r="O1197" s="11" t="str">
        <f>IF(P1197="","",IF(IFERROR(VLOOKUP(N1197,Home!$C$8:$R$1048576,1,FALSE),"")=0,"",IFERROR(VLOOKUP(N1197,Home!$C$8:$R$1048576,1,FALSE),"")))</f>
        <v/>
      </c>
      <c r="P1197" s="11" t="str">
        <f>IF(IFERROR(VLOOKUP(W1197,Home!$C$8:$R$1048576,3,FALSE),"")=0,"",IFERROR(VLOOKUP(W1197,Home!$C$8:$R$1048576,3,FALSE),""))</f>
        <v/>
      </c>
      <c r="Q1197" s="11" t="str">
        <f t="shared" si="385"/>
        <v/>
      </c>
      <c r="R1197" s="130" t="e">
        <f>VLOOKUP(Q1197,'Baggrund til lister'!$G$4:$H$15,2,FALSE)</f>
        <v>#N/A</v>
      </c>
      <c r="S1197" s="11" t="str">
        <f t="shared" si="387"/>
        <v/>
      </c>
      <c r="T1197" s="11" t="str">
        <f>IF(IFERROR(VLOOKUP(N1197,Home!$C$8:$R$1048576,11,FALSE),"")=0,"",IFERROR(VLOOKUP(N1197,Home!$C$8:$R$1048576,11,FALSE),""))</f>
        <v/>
      </c>
      <c r="U1197" s="11" t="str">
        <f>IF(IFERROR(VLOOKUP(O1197,Home!$C$8:$R$1048576,12,FALSE),"")=0,"",IFERROR(VLOOKUP(O1197,Home!$C$8:$R$1048576,12,FALSE),""))</f>
        <v/>
      </c>
      <c r="V1197" s="11" t="str">
        <f>IF(IFERROR(VLOOKUP(O1197,Home!$C$8:$R$1048576,8,FALSE),"")=0,"",IFERROR(VLOOKUP(O1197,Home!$C$8:$R$1048576,8,FALSE),""))</f>
        <v/>
      </c>
      <c r="W1197" s="11" t="str">
        <f>IF(OR(VLOOKUP(N1197,Home!$C$7:$I$207,6,FALSE)="",VLOOKUP(N1197,Home!$C$7:$I$207,7,FALSE)=""),"FEJL",SUM(Baggrundsark!$K$4:K1197))</f>
        <v>FEJL</v>
      </c>
      <c r="Y1197">
        <v>1194</v>
      </c>
      <c r="Z1197" s="1"/>
      <c r="AC1197" s="44"/>
      <c r="AD1197">
        <f t="shared" si="394"/>
        <v>0</v>
      </c>
      <c r="AE1197">
        <f>SUM($AD$4:AD1197)</f>
        <v>1</v>
      </c>
      <c r="AF1197" s="103" t="str">
        <f>IFERROR(VLOOKUP(AN1197,Home!$C$8:$E$207,3,FALSE),"")</f>
        <v/>
      </c>
      <c r="AG1197" s="103" t="str">
        <f>IFERROR(VLOOKUP(AN1197,Home!$C$8:$E$207,2,FALSE),"")</f>
        <v/>
      </c>
      <c r="AH1197" s="104" t="str">
        <f>IF(VLOOKUP(AE1197,Home!$C$8:$I$207,6,FALSE)="","",VLOOKUP(AE1197,Home!$C$8:$I$207,6,FALSE))</f>
        <v/>
      </c>
      <c r="AI1197" s="104" t="e">
        <f t="shared" si="402"/>
        <v>#VALUE!</v>
      </c>
      <c r="AJ1197" s="105" t="e">
        <f t="shared" si="395"/>
        <v>#VALUE!</v>
      </c>
      <c r="AK1197" s="103" t="e">
        <f t="shared" si="388"/>
        <v>#VALUE!</v>
      </c>
      <c r="AL1197" s="103" t="e">
        <f t="shared" si="396"/>
        <v>#VALUE!</v>
      </c>
      <c r="AN1197" t="str">
        <f>IF(OR(VLOOKUP(AE1197,Home!$C$8:$I$207,6,FALSE)="",VLOOKUP(AE1197,Home!$C$8:$I$207,7,FALSE)=""),"FEJL",Baggrundsark!AE1197)</f>
        <v>FEJL</v>
      </c>
      <c r="AO1197">
        <f>IF(VLOOKUP(AE1197,Home!$C$8:$N$207,12,FALSE)="Timelønnet",1,0)</f>
        <v>0</v>
      </c>
      <c r="AP1197">
        <f>SUM($AO$4:AO1197)*AO1197</f>
        <v>0</v>
      </c>
      <c r="AQ1197">
        <f t="shared" si="403"/>
        <v>1</v>
      </c>
      <c r="AR1197" t="str">
        <f t="shared" si="403"/>
        <v/>
      </c>
      <c r="AS1197" t="e">
        <f t="shared" si="397"/>
        <v>#VALUE!</v>
      </c>
      <c r="AT1197" s="45" t="e">
        <f t="shared" si="404"/>
        <v>#VALUE!</v>
      </c>
      <c r="AU1197">
        <f>VLOOKUP(AQ1197,Home!$C$8:$J$207,8,FALSE)</f>
        <v>0</v>
      </c>
    </row>
    <row r="1198" spans="1:47" x14ac:dyDescent="0.25">
      <c r="A1198" s="6">
        <f t="shared" si="389"/>
        <v>0</v>
      </c>
      <c r="B1198" s="6">
        <f t="shared" si="398"/>
        <v>0</v>
      </c>
      <c r="C1198" s="6" t="str">
        <f t="shared" si="390"/>
        <v/>
      </c>
      <c r="D1198" s="7">
        <f t="shared" si="391"/>
        <v>0</v>
      </c>
      <c r="E1198" s="7">
        <f t="shared" si="399"/>
        <v>0</v>
      </c>
      <c r="F1198" s="7" t="str">
        <f t="shared" si="392"/>
        <v/>
      </c>
      <c r="G1198" s="6">
        <f t="shared" si="393"/>
        <v>0</v>
      </c>
      <c r="H1198" s="6">
        <f t="shared" si="400"/>
        <v>0</v>
      </c>
      <c r="I1198" s="6" t="str">
        <f t="shared" si="401"/>
        <v/>
      </c>
      <c r="J1198" s="11">
        <v>1195</v>
      </c>
      <c r="K1198" s="11">
        <f>IF(IFERROR(VLOOKUP(J1198,Home!$A$8:$B$1048576,1,FALSE),0)=0,0,1)</f>
        <v>0</v>
      </c>
      <c r="L1198" s="129" t="e">
        <f>IF(VLOOKUP(O1198,Home!$C$8:$R$207,6,FALSE)="","",VLOOKUP(O1198,Home!$C$8:$R$207,6,FALSE))</f>
        <v>#N/A</v>
      </c>
      <c r="M1198" s="129" t="e">
        <f t="shared" si="386"/>
        <v>#N/A</v>
      </c>
      <c r="N1198" s="11">
        <f>SUM($K$4:K1198)</f>
        <v>200</v>
      </c>
      <c r="O1198" s="11" t="str">
        <f>IF(P1198="","",IF(IFERROR(VLOOKUP(N1198,Home!$C$8:$R$1048576,1,FALSE),"")=0,"",IFERROR(VLOOKUP(N1198,Home!$C$8:$R$1048576,1,FALSE),"")))</f>
        <v/>
      </c>
      <c r="P1198" s="11" t="str">
        <f>IF(IFERROR(VLOOKUP(W1198,Home!$C$8:$R$1048576,3,FALSE),"")=0,"",IFERROR(VLOOKUP(W1198,Home!$C$8:$R$1048576,3,FALSE),""))</f>
        <v/>
      </c>
      <c r="Q1198" s="11" t="str">
        <f t="shared" si="385"/>
        <v/>
      </c>
      <c r="R1198" s="130" t="e">
        <f>VLOOKUP(Q1198,'Baggrund til lister'!$G$4:$H$15,2,FALSE)</f>
        <v>#N/A</v>
      </c>
      <c r="S1198" s="11" t="str">
        <f t="shared" si="387"/>
        <v/>
      </c>
      <c r="T1198" s="11" t="str">
        <f>IF(IFERROR(VLOOKUP(N1198,Home!$C$8:$R$1048576,11,FALSE),"")=0,"",IFERROR(VLOOKUP(N1198,Home!$C$8:$R$1048576,11,FALSE),""))</f>
        <v/>
      </c>
      <c r="U1198" s="11" t="str">
        <f>IF(IFERROR(VLOOKUP(O1198,Home!$C$8:$R$1048576,12,FALSE),"")=0,"",IFERROR(VLOOKUP(O1198,Home!$C$8:$R$1048576,12,FALSE),""))</f>
        <v/>
      </c>
      <c r="V1198" s="11" t="str">
        <f>IF(IFERROR(VLOOKUP(O1198,Home!$C$8:$R$1048576,8,FALSE),"")=0,"",IFERROR(VLOOKUP(O1198,Home!$C$8:$R$1048576,8,FALSE),""))</f>
        <v/>
      </c>
      <c r="W1198" s="11" t="str">
        <f>IF(OR(VLOOKUP(N1198,Home!$C$7:$I$207,6,FALSE)="",VLOOKUP(N1198,Home!$C$7:$I$207,7,FALSE)=""),"FEJL",SUM(Baggrundsark!$K$4:K1198))</f>
        <v>FEJL</v>
      </c>
      <c r="Y1198">
        <v>1195</v>
      </c>
      <c r="Z1198" s="1"/>
      <c r="AC1198" s="44"/>
      <c r="AD1198">
        <f t="shared" si="394"/>
        <v>0</v>
      </c>
      <c r="AE1198">
        <f>SUM($AD$4:AD1198)</f>
        <v>1</v>
      </c>
      <c r="AF1198" s="103" t="str">
        <f>IFERROR(VLOOKUP(AN1198,Home!$C$8:$E$207,3,FALSE),"")</f>
        <v/>
      </c>
      <c r="AG1198" s="103" t="str">
        <f>IFERROR(VLOOKUP(AN1198,Home!$C$8:$E$207,2,FALSE),"")</f>
        <v/>
      </c>
      <c r="AH1198" s="104" t="str">
        <f>IF(VLOOKUP(AE1198,Home!$C$8:$I$207,6,FALSE)="","",VLOOKUP(AE1198,Home!$C$8:$I$207,6,FALSE))</f>
        <v/>
      </c>
      <c r="AI1198" s="104" t="e">
        <f t="shared" si="402"/>
        <v>#VALUE!</v>
      </c>
      <c r="AJ1198" s="105" t="e">
        <f t="shared" si="395"/>
        <v>#VALUE!</v>
      </c>
      <c r="AK1198" s="103" t="e">
        <f t="shared" si="388"/>
        <v>#VALUE!</v>
      </c>
      <c r="AL1198" s="103" t="e">
        <f t="shared" si="396"/>
        <v>#VALUE!</v>
      </c>
      <c r="AN1198" t="str">
        <f>IF(OR(VLOOKUP(AE1198,Home!$C$8:$I$207,6,FALSE)="",VLOOKUP(AE1198,Home!$C$8:$I$207,7,FALSE)=""),"FEJL",Baggrundsark!AE1198)</f>
        <v>FEJL</v>
      </c>
      <c r="AO1198">
        <f>IF(VLOOKUP(AE1198,Home!$C$8:$N$207,12,FALSE)="Timelønnet",1,0)</f>
        <v>0</v>
      </c>
      <c r="AP1198">
        <f>SUM($AO$4:AO1198)*AO1198</f>
        <v>0</v>
      </c>
      <c r="AQ1198">
        <f t="shared" si="403"/>
        <v>1</v>
      </c>
      <c r="AR1198" t="str">
        <f t="shared" si="403"/>
        <v/>
      </c>
      <c r="AS1198" t="e">
        <f t="shared" si="397"/>
        <v>#VALUE!</v>
      </c>
      <c r="AT1198" s="45" t="e">
        <f t="shared" si="404"/>
        <v>#VALUE!</v>
      </c>
      <c r="AU1198">
        <f>VLOOKUP(AQ1198,Home!$C$8:$J$207,8,FALSE)</f>
        <v>0</v>
      </c>
    </row>
    <row r="1199" spans="1:47" x14ac:dyDescent="0.25">
      <c r="A1199" s="6">
        <f t="shared" si="389"/>
        <v>0</v>
      </c>
      <c r="B1199" s="6">
        <f t="shared" si="398"/>
        <v>0</v>
      </c>
      <c r="C1199" s="6" t="str">
        <f t="shared" si="390"/>
        <v/>
      </c>
      <c r="D1199" s="7">
        <f t="shared" si="391"/>
        <v>0</v>
      </c>
      <c r="E1199" s="7">
        <f t="shared" si="399"/>
        <v>0</v>
      </c>
      <c r="F1199" s="7" t="str">
        <f t="shared" si="392"/>
        <v/>
      </c>
      <c r="G1199" s="6">
        <f t="shared" si="393"/>
        <v>0</v>
      </c>
      <c r="H1199" s="6">
        <f t="shared" si="400"/>
        <v>0</v>
      </c>
      <c r="I1199" s="6" t="str">
        <f t="shared" si="401"/>
        <v/>
      </c>
      <c r="J1199" s="11">
        <v>1196</v>
      </c>
      <c r="K1199" s="11">
        <f>IF(IFERROR(VLOOKUP(J1199,Home!$A$8:$B$1048576,1,FALSE),0)=0,0,1)</f>
        <v>0</v>
      </c>
      <c r="L1199" s="129" t="e">
        <f>IF(VLOOKUP(O1199,Home!$C$8:$R$207,6,FALSE)="","",VLOOKUP(O1199,Home!$C$8:$R$207,6,FALSE))</f>
        <v>#N/A</v>
      </c>
      <c r="M1199" s="129" t="e">
        <f t="shared" si="386"/>
        <v>#N/A</v>
      </c>
      <c r="N1199" s="11">
        <f>SUM($K$4:K1199)</f>
        <v>200</v>
      </c>
      <c r="O1199" s="11" t="str">
        <f>IF(P1199="","",IF(IFERROR(VLOOKUP(N1199,Home!$C$8:$R$1048576,1,FALSE),"")=0,"",IFERROR(VLOOKUP(N1199,Home!$C$8:$R$1048576,1,FALSE),"")))</f>
        <v/>
      </c>
      <c r="P1199" s="11" t="str">
        <f>IF(IFERROR(VLOOKUP(W1199,Home!$C$8:$R$1048576,3,FALSE),"")=0,"",IFERROR(VLOOKUP(W1199,Home!$C$8:$R$1048576,3,FALSE),""))</f>
        <v/>
      </c>
      <c r="Q1199" s="11" t="str">
        <f t="shared" si="385"/>
        <v/>
      </c>
      <c r="R1199" s="130" t="e">
        <f>VLOOKUP(Q1199,'Baggrund til lister'!$G$4:$H$15,2,FALSE)</f>
        <v>#N/A</v>
      </c>
      <c r="S1199" s="11" t="str">
        <f t="shared" si="387"/>
        <v/>
      </c>
      <c r="T1199" s="11" t="str">
        <f>IF(IFERROR(VLOOKUP(N1199,Home!$C$8:$R$1048576,11,FALSE),"")=0,"",IFERROR(VLOOKUP(N1199,Home!$C$8:$R$1048576,11,FALSE),""))</f>
        <v/>
      </c>
      <c r="U1199" s="11" t="str">
        <f>IF(IFERROR(VLOOKUP(O1199,Home!$C$8:$R$1048576,12,FALSE),"")=0,"",IFERROR(VLOOKUP(O1199,Home!$C$8:$R$1048576,12,FALSE),""))</f>
        <v/>
      </c>
      <c r="V1199" s="11" t="str">
        <f>IF(IFERROR(VLOOKUP(O1199,Home!$C$8:$R$1048576,8,FALSE),"")=0,"",IFERROR(VLOOKUP(O1199,Home!$C$8:$R$1048576,8,FALSE),""))</f>
        <v/>
      </c>
      <c r="W1199" s="11" t="str">
        <f>IF(OR(VLOOKUP(N1199,Home!$C$7:$I$207,6,FALSE)="",VLOOKUP(N1199,Home!$C$7:$I$207,7,FALSE)=""),"FEJL",SUM(Baggrundsark!$K$4:K1199))</f>
        <v>FEJL</v>
      </c>
      <c r="Y1199">
        <v>1196</v>
      </c>
      <c r="Z1199" s="1"/>
      <c r="AC1199" s="44"/>
      <c r="AD1199">
        <f t="shared" si="394"/>
        <v>0</v>
      </c>
      <c r="AE1199">
        <f>SUM($AD$4:AD1199)</f>
        <v>1</v>
      </c>
      <c r="AF1199" s="103" t="str">
        <f>IFERROR(VLOOKUP(AN1199,Home!$C$8:$E$207,3,FALSE),"")</f>
        <v/>
      </c>
      <c r="AG1199" s="103" t="str">
        <f>IFERROR(VLOOKUP(AN1199,Home!$C$8:$E$207,2,FALSE),"")</f>
        <v/>
      </c>
      <c r="AH1199" s="104" t="str">
        <f>IF(VLOOKUP(AE1199,Home!$C$8:$I$207,6,FALSE)="","",VLOOKUP(AE1199,Home!$C$8:$I$207,6,FALSE))</f>
        <v/>
      </c>
      <c r="AI1199" s="104" t="e">
        <f t="shared" si="402"/>
        <v>#VALUE!</v>
      </c>
      <c r="AJ1199" s="105" t="e">
        <f t="shared" si="395"/>
        <v>#VALUE!</v>
      </c>
      <c r="AK1199" s="103" t="e">
        <f t="shared" si="388"/>
        <v>#VALUE!</v>
      </c>
      <c r="AL1199" s="103" t="e">
        <f t="shared" si="396"/>
        <v>#VALUE!</v>
      </c>
      <c r="AN1199" t="str">
        <f>IF(OR(VLOOKUP(AE1199,Home!$C$8:$I$207,6,FALSE)="",VLOOKUP(AE1199,Home!$C$8:$I$207,7,FALSE)=""),"FEJL",Baggrundsark!AE1199)</f>
        <v>FEJL</v>
      </c>
      <c r="AO1199">
        <f>IF(VLOOKUP(AE1199,Home!$C$8:$N$207,12,FALSE)="Timelønnet",1,0)</f>
        <v>0</v>
      </c>
      <c r="AP1199">
        <f>SUM($AO$4:AO1199)*AO1199</f>
        <v>0</v>
      </c>
      <c r="AQ1199">
        <f t="shared" si="403"/>
        <v>1</v>
      </c>
      <c r="AR1199" t="str">
        <f t="shared" si="403"/>
        <v/>
      </c>
      <c r="AS1199" t="e">
        <f t="shared" si="397"/>
        <v>#VALUE!</v>
      </c>
      <c r="AT1199" s="45" t="e">
        <f t="shared" si="404"/>
        <v>#VALUE!</v>
      </c>
      <c r="AU1199">
        <f>VLOOKUP(AQ1199,Home!$C$8:$J$207,8,FALSE)</f>
        <v>0</v>
      </c>
    </row>
    <row r="1200" spans="1:47" x14ac:dyDescent="0.25">
      <c r="A1200" s="6">
        <f t="shared" si="389"/>
        <v>0</v>
      </c>
      <c r="B1200" s="6">
        <f t="shared" si="398"/>
        <v>0</v>
      </c>
      <c r="C1200" s="6" t="str">
        <f t="shared" si="390"/>
        <v/>
      </c>
      <c r="D1200" s="7">
        <f t="shared" si="391"/>
        <v>0</v>
      </c>
      <c r="E1200" s="7">
        <f t="shared" si="399"/>
        <v>0</v>
      </c>
      <c r="F1200" s="7" t="str">
        <f t="shared" si="392"/>
        <v/>
      </c>
      <c r="G1200" s="6">
        <f t="shared" si="393"/>
        <v>0</v>
      </c>
      <c r="H1200" s="6">
        <f t="shared" si="400"/>
        <v>0</v>
      </c>
      <c r="I1200" s="6" t="str">
        <f t="shared" si="401"/>
        <v/>
      </c>
      <c r="J1200" s="11">
        <v>1197</v>
      </c>
      <c r="K1200" s="11">
        <f>IF(IFERROR(VLOOKUP(J1200,Home!$A$8:$B$1048576,1,FALSE),0)=0,0,1)</f>
        <v>0</v>
      </c>
      <c r="L1200" s="129" t="e">
        <f>IF(VLOOKUP(O1200,Home!$C$8:$R$207,6,FALSE)="","",VLOOKUP(O1200,Home!$C$8:$R$207,6,FALSE))</f>
        <v>#N/A</v>
      </c>
      <c r="M1200" s="129" t="e">
        <f t="shared" si="386"/>
        <v>#N/A</v>
      </c>
      <c r="N1200" s="11">
        <f>SUM($K$4:K1200)</f>
        <v>200</v>
      </c>
      <c r="O1200" s="11" t="str">
        <f>IF(P1200="","",IF(IFERROR(VLOOKUP(N1200,Home!$C$8:$R$1048576,1,FALSE),"")=0,"",IFERROR(VLOOKUP(N1200,Home!$C$8:$R$1048576,1,FALSE),"")))</f>
        <v/>
      </c>
      <c r="P1200" s="11" t="str">
        <f>IF(IFERROR(VLOOKUP(W1200,Home!$C$8:$R$1048576,3,FALSE),"")=0,"",IFERROR(VLOOKUP(W1200,Home!$C$8:$R$1048576,3,FALSE),""))</f>
        <v/>
      </c>
      <c r="Q1200" s="11" t="str">
        <f t="shared" si="385"/>
        <v/>
      </c>
      <c r="R1200" s="130" t="e">
        <f>VLOOKUP(Q1200,'Baggrund til lister'!$G$4:$H$15,2,FALSE)</f>
        <v>#N/A</v>
      </c>
      <c r="S1200" s="11" t="str">
        <f t="shared" si="387"/>
        <v/>
      </c>
      <c r="T1200" s="11" t="str">
        <f>IF(IFERROR(VLOOKUP(N1200,Home!$C$8:$R$1048576,11,FALSE),"")=0,"",IFERROR(VLOOKUP(N1200,Home!$C$8:$R$1048576,11,FALSE),""))</f>
        <v/>
      </c>
      <c r="U1200" s="11" t="str">
        <f>IF(IFERROR(VLOOKUP(O1200,Home!$C$8:$R$1048576,12,FALSE),"")=0,"",IFERROR(VLOOKUP(O1200,Home!$C$8:$R$1048576,12,FALSE),""))</f>
        <v/>
      </c>
      <c r="V1200" s="11" t="str">
        <f>IF(IFERROR(VLOOKUP(O1200,Home!$C$8:$R$1048576,8,FALSE),"")=0,"",IFERROR(VLOOKUP(O1200,Home!$C$8:$R$1048576,8,FALSE),""))</f>
        <v/>
      </c>
      <c r="W1200" s="11" t="str">
        <f>IF(OR(VLOOKUP(N1200,Home!$C$7:$I$207,6,FALSE)="",VLOOKUP(N1200,Home!$C$7:$I$207,7,FALSE)=""),"FEJL",SUM(Baggrundsark!$K$4:K1200))</f>
        <v>FEJL</v>
      </c>
      <c r="Y1200">
        <v>1197</v>
      </c>
      <c r="Z1200" s="1"/>
      <c r="AC1200" s="44"/>
      <c r="AD1200">
        <f t="shared" si="394"/>
        <v>0</v>
      </c>
      <c r="AE1200">
        <f>SUM($AD$4:AD1200)</f>
        <v>1</v>
      </c>
      <c r="AF1200" s="103" t="str">
        <f>IFERROR(VLOOKUP(AN1200,Home!$C$8:$E$207,3,FALSE),"")</f>
        <v/>
      </c>
      <c r="AG1200" s="103" t="str">
        <f>IFERROR(VLOOKUP(AN1200,Home!$C$8:$E$207,2,FALSE),"")</f>
        <v/>
      </c>
      <c r="AH1200" s="104" t="str">
        <f>IF(VLOOKUP(AE1200,Home!$C$8:$I$207,6,FALSE)="","",VLOOKUP(AE1200,Home!$C$8:$I$207,6,FALSE))</f>
        <v/>
      </c>
      <c r="AI1200" s="104" t="e">
        <f t="shared" si="402"/>
        <v>#VALUE!</v>
      </c>
      <c r="AJ1200" s="105" t="e">
        <f t="shared" si="395"/>
        <v>#VALUE!</v>
      </c>
      <c r="AK1200" s="103" t="e">
        <f t="shared" si="388"/>
        <v>#VALUE!</v>
      </c>
      <c r="AL1200" s="103" t="e">
        <f t="shared" si="396"/>
        <v>#VALUE!</v>
      </c>
      <c r="AN1200" t="str">
        <f>IF(OR(VLOOKUP(AE1200,Home!$C$8:$I$207,6,FALSE)="",VLOOKUP(AE1200,Home!$C$8:$I$207,7,FALSE)=""),"FEJL",Baggrundsark!AE1200)</f>
        <v>FEJL</v>
      </c>
      <c r="AO1200">
        <f>IF(VLOOKUP(AE1200,Home!$C$8:$N$207,12,FALSE)="Timelønnet",1,0)</f>
        <v>0</v>
      </c>
      <c r="AP1200">
        <f>SUM($AO$4:AO1200)*AO1200</f>
        <v>0</v>
      </c>
      <c r="AQ1200">
        <f t="shared" si="403"/>
        <v>1</v>
      </c>
      <c r="AR1200" t="str">
        <f t="shared" si="403"/>
        <v/>
      </c>
      <c r="AS1200" t="e">
        <f t="shared" si="397"/>
        <v>#VALUE!</v>
      </c>
      <c r="AT1200" s="45" t="e">
        <f t="shared" si="404"/>
        <v>#VALUE!</v>
      </c>
      <c r="AU1200">
        <f>VLOOKUP(AQ1200,Home!$C$8:$J$207,8,FALSE)</f>
        <v>0</v>
      </c>
    </row>
    <row r="1201" spans="1:47" x14ac:dyDescent="0.25">
      <c r="A1201" s="6">
        <f t="shared" si="389"/>
        <v>0</v>
      </c>
      <c r="B1201" s="6">
        <f t="shared" si="398"/>
        <v>0</v>
      </c>
      <c r="C1201" s="6" t="str">
        <f t="shared" si="390"/>
        <v/>
      </c>
      <c r="D1201" s="7">
        <f t="shared" si="391"/>
        <v>0</v>
      </c>
      <c r="E1201" s="7">
        <f t="shared" si="399"/>
        <v>0</v>
      </c>
      <c r="F1201" s="7" t="str">
        <f t="shared" si="392"/>
        <v/>
      </c>
      <c r="G1201" s="6">
        <f t="shared" si="393"/>
        <v>0</v>
      </c>
      <c r="H1201" s="6">
        <f t="shared" si="400"/>
        <v>0</v>
      </c>
      <c r="I1201" s="6" t="str">
        <f t="shared" si="401"/>
        <v/>
      </c>
      <c r="J1201" s="11">
        <v>1198</v>
      </c>
      <c r="K1201" s="11">
        <f>IF(IFERROR(VLOOKUP(J1201,Home!$A$8:$B$1048576,1,FALSE),0)=0,0,1)</f>
        <v>0</v>
      </c>
      <c r="L1201" s="129" t="e">
        <f>IF(VLOOKUP(O1201,Home!$C$8:$R$207,6,FALSE)="","",VLOOKUP(O1201,Home!$C$8:$R$207,6,FALSE))</f>
        <v>#N/A</v>
      </c>
      <c r="M1201" s="129" t="e">
        <f t="shared" si="386"/>
        <v>#N/A</v>
      </c>
      <c r="N1201" s="11">
        <f>SUM($K$4:K1201)</f>
        <v>200</v>
      </c>
      <c r="O1201" s="11" t="str">
        <f>IF(P1201="","",IF(IFERROR(VLOOKUP(N1201,Home!$C$8:$R$1048576,1,FALSE),"")=0,"",IFERROR(VLOOKUP(N1201,Home!$C$8:$R$1048576,1,FALSE),"")))</f>
        <v/>
      </c>
      <c r="P1201" s="11" t="str">
        <f>IF(IFERROR(VLOOKUP(W1201,Home!$C$8:$R$1048576,3,FALSE),"")=0,"",IFERROR(VLOOKUP(W1201,Home!$C$8:$R$1048576,3,FALSE),""))</f>
        <v/>
      </c>
      <c r="Q1201" s="11" t="str">
        <f t="shared" si="385"/>
        <v/>
      </c>
      <c r="R1201" s="130" t="e">
        <f>VLOOKUP(Q1201,'Baggrund til lister'!$G$4:$H$15,2,FALSE)</f>
        <v>#N/A</v>
      </c>
      <c r="S1201" s="11" t="str">
        <f t="shared" si="387"/>
        <v/>
      </c>
      <c r="T1201" s="11" t="str">
        <f>IF(IFERROR(VLOOKUP(N1201,Home!$C$8:$R$1048576,11,FALSE),"")=0,"",IFERROR(VLOOKUP(N1201,Home!$C$8:$R$1048576,11,FALSE),""))</f>
        <v/>
      </c>
      <c r="U1201" s="11" t="str">
        <f>IF(IFERROR(VLOOKUP(O1201,Home!$C$8:$R$1048576,12,FALSE),"")=0,"",IFERROR(VLOOKUP(O1201,Home!$C$8:$R$1048576,12,FALSE),""))</f>
        <v/>
      </c>
      <c r="V1201" s="11" t="str">
        <f>IF(IFERROR(VLOOKUP(O1201,Home!$C$8:$R$1048576,8,FALSE),"")=0,"",IFERROR(VLOOKUP(O1201,Home!$C$8:$R$1048576,8,FALSE),""))</f>
        <v/>
      </c>
      <c r="W1201" s="11" t="str">
        <f>IF(OR(VLOOKUP(N1201,Home!$C$7:$I$207,6,FALSE)="",VLOOKUP(N1201,Home!$C$7:$I$207,7,FALSE)=""),"FEJL",SUM(Baggrundsark!$K$4:K1201))</f>
        <v>FEJL</v>
      </c>
      <c r="Y1201">
        <v>1198</v>
      </c>
      <c r="Z1201" s="1"/>
      <c r="AC1201" s="44"/>
      <c r="AD1201">
        <f t="shared" si="394"/>
        <v>0</v>
      </c>
      <c r="AE1201">
        <f>SUM($AD$4:AD1201)</f>
        <v>1</v>
      </c>
      <c r="AF1201" s="103" t="str">
        <f>IFERROR(VLOOKUP(AN1201,Home!$C$8:$E$207,3,FALSE),"")</f>
        <v/>
      </c>
      <c r="AG1201" s="103" t="str">
        <f>IFERROR(VLOOKUP(AN1201,Home!$C$8:$E$207,2,FALSE),"")</f>
        <v/>
      </c>
      <c r="AH1201" s="104" t="str">
        <f>IF(VLOOKUP(AE1201,Home!$C$8:$I$207,6,FALSE)="","",VLOOKUP(AE1201,Home!$C$8:$I$207,6,FALSE))</f>
        <v/>
      </c>
      <c r="AI1201" s="104" t="e">
        <f t="shared" si="402"/>
        <v>#VALUE!</v>
      </c>
      <c r="AJ1201" s="105" t="e">
        <f t="shared" si="395"/>
        <v>#VALUE!</v>
      </c>
      <c r="AK1201" s="103" t="e">
        <f t="shared" si="388"/>
        <v>#VALUE!</v>
      </c>
      <c r="AL1201" s="103" t="e">
        <f t="shared" si="396"/>
        <v>#VALUE!</v>
      </c>
      <c r="AN1201" t="str">
        <f>IF(OR(VLOOKUP(AE1201,Home!$C$8:$I$207,6,FALSE)="",VLOOKUP(AE1201,Home!$C$8:$I$207,7,FALSE)=""),"FEJL",Baggrundsark!AE1201)</f>
        <v>FEJL</v>
      </c>
      <c r="AO1201">
        <f>IF(VLOOKUP(AE1201,Home!$C$8:$N$207,12,FALSE)="Timelønnet",1,0)</f>
        <v>0</v>
      </c>
      <c r="AP1201">
        <f>SUM($AO$4:AO1201)*AO1201</f>
        <v>0</v>
      </c>
      <c r="AQ1201">
        <f t="shared" si="403"/>
        <v>1</v>
      </c>
      <c r="AR1201" t="str">
        <f t="shared" si="403"/>
        <v/>
      </c>
      <c r="AS1201" t="e">
        <f t="shared" si="397"/>
        <v>#VALUE!</v>
      </c>
      <c r="AT1201" s="45" t="e">
        <f t="shared" si="404"/>
        <v>#VALUE!</v>
      </c>
      <c r="AU1201">
        <f>VLOOKUP(AQ1201,Home!$C$8:$J$207,8,FALSE)</f>
        <v>0</v>
      </c>
    </row>
    <row r="1202" spans="1:47" x14ac:dyDescent="0.25">
      <c r="A1202" s="6">
        <f t="shared" si="389"/>
        <v>0</v>
      </c>
      <c r="B1202" s="6">
        <f t="shared" si="398"/>
        <v>0</v>
      </c>
      <c r="C1202" s="6" t="str">
        <f t="shared" si="390"/>
        <v/>
      </c>
      <c r="D1202" s="7">
        <f t="shared" si="391"/>
        <v>0</v>
      </c>
      <c r="E1202" s="7">
        <f t="shared" si="399"/>
        <v>0</v>
      </c>
      <c r="F1202" s="7" t="str">
        <f t="shared" si="392"/>
        <v/>
      </c>
      <c r="G1202" s="6">
        <f t="shared" si="393"/>
        <v>0</v>
      </c>
      <c r="H1202" s="6">
        <f t="shared" si="400"/>
        <v>0</v>
      </c>
      <c r="I1202" s="6" t="str">
        <f t="shared" si="401"/>
        <v/>
      </c>
      <c r="J1202" s="11">
        <v>1199</v>
      </c>
      <c r="K1202" s="11">
        <f>IF(IFERROR(VLOOKUP(J1202,Home!$A$8:$B$1048576,1,FALSE),0)=0,0,1)</f>
        <v>0</v>
      </c>
      <c r="L1202" s="129" t="e">
        <f>IF(VLOOKUP(O1202,Home!$C$8:$R$207,6,FALSE)="","",VLOOKUP(O1202,Home!$C$8:$R$207,6,FALSE))</f>
        <v>#N/A</v>
      </c>
      <c r="M1202" s="129" t="e">
        <f t="shared" si="386"/>
        <v>#N/A</v>
      </c>
      <c r="N1202" s="11">
        <f>SUM($K$4:K1202)</f>
        <v>200</v>
      </c>
      <c r="O1202" s="11" t="str">
        <f>IF(P1202="","",IF(IFERROR(VLOOKUP(N1202,Home!$C$8:$R$1048576,1,FALSE),"")=0,"",IFERROR(VLOOKUP(N1202,Home!$C$8:$R$1048576,1,FALSE),"")))</f>
        <v/>
      </c>
      <c r="P1202" s="11" t="str">
        <f>IF(IFERROR(VLOOKUP(W1202,Home!$C$8:$R$1048576,3,FALSE),"")=0,"",IFERROR(VLOOKUP(W1202,Home!$C$8:$R$1048576,3,FALSE),""))</f>
        <v/>
      </c>
      <c r="Q1202" s="11" t="str">
        <f t="shared" si="385"/>
        <v/>
      </c>
      <c r="R1202" s="130" t="e">
        <f>VLOOKUP(Q1202,'Baggrund til lister'!$G$4:$H$15,2,FALSE)</f>
        <v>#N/A</v>
      </c>
      <c r="S1202" s="11" t="str">
        <f t="shared" si="387"/>
        <v/>
      </c>
      <c r="T1202" s="11" t="str">
        <f>IF(IFERROR(VLOOKUP(N1202,Home!$C$8:$R$1048576,11,FALSE),"")=0,"",IFERROR(VLOOKUP(N1202,Home!$C$8:$R$1048576,11,FALSE),""))</f>
        <v/>
      </c>
      <c r="U1202" s="11" t="str">
        <f>IF(IFERROR(VLOOKUP(O1202,Home!$C$8:$R$1048576,12,FALSE),"")=0,"",IFERROR(VLOOKUP(O1202,Home!$C$8:$R$1048576,12,FALSE),""))</f>
        <v/>
      </c>
      <c r="V1202" s="11" t="str">
        <f>IF(IFERROR(VLOOKUP(O1202,Home!$C$8:$R$1048576,8,FALSE),"")=0,"",IFERROR(VLOOKUP(O1202,Home!$C$8:$R$1048576,8,FALSE),""))</f>
        <v/>
      </c>
      <c r="W1202" s="11" t="str">
        <f>IF(OR(VLOOKUP(N1202,Home!$C$7:$I$207,6,FALSE)="",VLOOKUP(N1202,Home!$C$7:$I$207,7,FALSE)=""),"FEJL",SUM(Baggrundsark!$K$4:K1202))</f>
        <v>FEJL</v>
      </c>
      <c r="Y1202">
        <v>1199</v>
      </c>
      <c r="Z1202" s="1"/>
      <c r="AC1202" s="44"/>
      <c r="AD1202">
        <f t="shared" si="394"/>
        <v>0</v>
      </c>
      <c r="AE1202">
        <f>SUM($AD$4:AD1202)</f>
        <v>1</v>
      </c>
      <c r="AF1202" s="103" t="str">
        <f>IFERROR(VLOOKUP(AN1202,Home!$C$8:$E$207,3,FALSE),"")</f>
        <v/>
      </c>
      <c r="AG1202" s="103" t="str">
        <f>IFERROR(VLOOKUP(AN1202,Home!$C$8:$E$207,2,FALSE),"")</f>
        <v/>
      </c>
      <c r="AH1202" s="104" t="str">
        <f>IF(VLOOKUP(AE1202,Home!$C$8:$I$207,6,FALSE)="","",VLOOKUP(AE1202,Home!$C$8:$I$207,6,FALSE))</f>
        <v/>
      </c>
      <c r="AI1202" s="104" t="e">
        <f t="shared" si="402"/>
        <v>#VALUE!</v>
      </c>
      <c r="AJ1202" s="105" t="e">
        <f t="shared" si="395"/>
        <v>#VALUE!</v>
      </c>
      <c r="AK1202" s="103" t="e">
        <f t="shared" si="388"/>
        <v>#VALUE!</v>
      </c>
      <c r="AL1202" s="103" t="e">
        <f t="shared" si="396"/>
        <v>#VALUE!</v>
      </c>
      <c r="AN1202" t="str">
        <f>IF(OR(VLOOKUP(AE1202,Home!$C$8:$I$207,6,FALSE)="",VLOOKUP(AE1202,Home!$C$8:$I$207,7,FALSE)=""),"FEJL",Baggrundsark!AE1202)</f>
        <v>FEJL</v>
      </c>
      <c r="AO1202">
        <f>IF(VLOOKUP(AE1202,Home!$C$8:$N$207,12,FALSE)="Timelønnet",1,0)</f>
        <v>0</v>
      </c>
      <c r="AP1202">
        <f>SUM($AO$4:AO1202)*AO1202</f>
        <v>0</v>
      </c>
      <c r="AQ1202">
        <f t="shared" si="403"/>
        <v>1</v>
      </c>
      <c r="AR1202" t="str">
        <f t="shared" si="403"/>
        <v/>
      </c>
      <c r="AS1202" t="e">
        <f t="shared" si="397"/>
        <v>#VALUE!</v>
      </c>
      <c r="AT1202" s="45" t="e">
        <f t="shared" si="404"/>
        <v>#VALUE!</v>
      </c>
      <c r="AU1202">
        <f>VLOOKUP(AQ1202,Home!$C$8:$J$207,8,FALSE)</f>
        <v>0</v>
      </c>
    </row>
    <row r="1203" spans="1:47" x14ac:dyDescent="0.25">
      <c r="A1203" s="6">
        <f t="shared" si="389"/>
        <v>0</v>
      </c>
      <c r="B1203" s="6">
        <f t="shared" si="398"/>
        <v>0</v>
      </c>
      <c r="C1203" s="6" t="str">
        <f t="shared" si="390"/>
        <v/>
      </c>
      <c r="D1203" s="7">
        <f t="shared" si="391"/>
        <v>0</v>
      </c>
      <c r="E1203" s="7">
        <f t="shared" si="399"/>
        <v>0</v>
      </c>
      <c r="F1203" s="7" t="str">
        <f t="shared" si="392"/>
        <v/>
      </c>
      <c r="G1203" s="6">
        <f t="shared" si="393"/>
        <v>0</v>
      </c>
      <c r="H1203" s="6">
        <f t="shared" si="400"/>
        <v>0</v>
      </c>
      <c r="I1203" s="6" t="str">
        <f t="shared" si="401"/>
        <v/>
      </c>
      <c r="J1203" s="11">
        <v>1200</v>
      </c>
      <c r="K1203" s="11">
        <f>IF(IFERROR(VLOOKUP(J1203,Home!$A$8:$B$1048576,1,FALSE),0)=0,0,1)</f>
        <v>0</v>
      </c>
      <c r="L1203" s="129" t="e">
        <f>IF(VLOOKUP(O1203,Home!$C$8:$R$207,6,FALSE)="","",VLOOKUP(O1203,Home!$C$8:$R$207,6,FALSE))</f>
        <v>#N/A</v>
      </c>
      <c r="M1203" s="129" t="e">
        <f t="shared" si="386"/>
        <v>#N/A</v>
      </c>
      <c r="N1203" s="11">
        <f>SUM($K$4:K1203)</f>
        <v>200</v>
      </c>
      <c r="O1203" s="11" t="str">
        <f>IF(P1203="","",IF(IFERROR(VLOOKUP(N1203,Home!$C$8:$R$1048576,1,FALSE),"")=0,"",IFERROR(VLOOKUP(N1203,Home!$C$8:$R$1048576,1,FALSE),"")))</f>
        <v/>
      </c>
      <c r="P1203" s="11" t="str">
        <f>IF(IFERROR(VLOOKUP(W1203,Home!$C$8:$R$1048576,3,FALSE),"")=0,"",IFERROR(VLOOKUP(W1203,Home!$C$8:$R$1048576,3,FALSE),""))</f>
        <v/>
      </c>
      <c r="Q1203" s="11" t="str">
        <f t="shared" si="385"/>
        <v/>
      </c>
      <c r="R1203" s="130" t="e">
        <f>VLOOKUP(Q1203,'Baggrund til lister'!$G$4:$H$15,2,FALSE)</f>
        <v>#N/A</v>
      </c>
      <c r="S1203" s="11" t="str">
        <f t="shared" si="387"/>
        <v/>
      </c>
      <c r="T1203" s="11" t="str">
        <f>IF(IFERROR(VLOOKUP(N1203,Home!$C$8:$R$1048576,11,FALSE),"")=0,"",IFERROR(VLOOKUP(N1203,Home!$C$8:$R$1048576,11,FALSE),""))</f>
        <v/>
      </c>
      <c r="U1203" s="11" t="str">
        <f>IF(IFERROR(VLOOKUP(O1203,Home!$C$8:$R$1048576,12,FALSE),"")=0,"",IFERROR(VLOOKUP(O1203,Home!$C$8:$R$1048576,12,FALSE),""))</f>
        <v/>
      </c>
      <c r="V1203" s="11" t="str">
        <f>IF(IFERROR(VLOOKUP(O1203,Home!$C$8:$R$1048576,8,FALSE),"")=0,"",IFERROR(VLOOKUP(O1203,Home!$C$8:$R$1048576,8,FALSE),""))</f>
        <v/>
      </c>
      <c r="W1203" s="11" t="str">
        <f>IF(OR(VLOOKUP(N1203,Home!$C$7:$I$207,6,FALSE)="",VLOOKUP(N1203,Home!$C$7:$I$207,7,FALSE)=""),"FEJL",SUM(Baggrundsark!$K$4:K1203))</f>
        <v>FEJL</v>
      </c>
      <c r="Y1203">
        <v>1200</v>
      </c>
      <c r="Z1203" s="1"/>
      <c r="AC1203" s="44"/>
      <c r="AD1203">
        <f t="shared" si="394"/>
        <v>0</v>
      </c>
      <c r="AE1203">
        <f>SUM($AD$4:AD1203)</f>
        <v>1</v>
      </c>
      <c r="AF1203" s="103" t="str">
        <f>IFERROR(VLOOKUP(AN1203,Home!$C$8:$E$207,3,FALSE),"")</f>
        <v/>
      </c>
      <c r="AG1203" s="103" t="str">
        <f>IFERROR(VLOOKUP(AN1203,Home!$C$8:$E$207,2,FALSE),"")</f>
        <v/>
      </c>
      <c r="AH1203" s="104" t="str">
        <f>IF(VLOOKUP(AE1203,Home!$C$8:$I$207,6,FALSE)="","",VLOOKUP(AE1203,Home!$C$8:$I$207,6,FALSE))</f>
        <v/>
      </c>
      <c r="AI1203" s="104" t="e">
        <f t="shared" si="402"/>
        <v>#VALUE!</v>
      </c>
      <c r="AJ1203" s="105" t="e">
        <f t="shared" si="395"/>
        <v>#VALUE!</v>
      </c>
      <c r="AK1203" s="103" t="e">
        <f t="shared" si="388"/>
        <v>#VALUE!</v>
      </c>
      <c r="AL1203" s="103" t="e">
        <f t="shared" si="396"/>
        <v>#VALUE!</v>
      </c>
      <c r="AN1203" t="str">
        <f>IF(OR(VLOOKUP(AE1203,Home!$C$8:$I$207,6,FALSE)="",VLOOKUP(AE1203,Home!$C$8:$I$207,7,FALSE)=""),"FEJL",Baggrundsark!AE1203)</f>
        <v>FEJL</v>
      </c>
      <c r="AO1203">
        <f>IF(VLOOKUP(AE1203,Home!$C$8:$N$207,12,FALSE)="Timelønnet",1,0)</f>
        <v>0</v>
      </c>
      <c r="AP1203">
        <f>SUM($AO$4:AO1203)*AO1203</f>
        <v>0</v>
      </c>
      <c r="AQ1203">
        <f t="shared" si="403"/>
        <v>1</v>
      </c>
      <c r="AR1203" t="str">
        <f t="shared" si="403"/>
        <v/>
      </c>
      <c r="AS1203" t="e">
        <f t="shared" si="397"/>
        <v>#VALUE!</v>
      </c>
      <c r="AT1203" s="45" t="e">
        <f t="shared" si="404"/>
        <v>#VALUE!</v>
      </c>
      <c r="AU1203">
        <f>VLOOKUP(AQ1203,Home!$C$8:$J$207,8,FALSE)</f>
        <v>0</v>
      </c>
    </row>
    <row r="1204" spans="1:47" x14ac:dyDescent="0.25">
      <c r="A1204" s="6">
        <f t="shared" si="389"/>
        <v>0</v>
      </c>
      <c r="B1204" s="6">
        <f t="shared" si="398"/>
        <v>0</v>
      </c>
      <c r="C1204" s="6" t="str">
        <f t="shared" si="390"/>
        <v/>
      </c>
      <c r="D1204" s="7">
        <f t="shared" si="391"/>
        <v>0</v>
      </c>
      <c r="E1204" s="7">
        <f t="shared" si="399"/>
        <v>0</v>
      </c>
      <c r="F1204" s="7" t="str">
        <f t="shared" si="392"/>
        <v/>
      </c>
      <c r="G1204" s="6">
        <f t="shared" si="393"/>
        <v>0</v>
      </c>
      <c r="H1204" s="6">
        <f t="shared" si="400"/>
        <v>0</v>
      </c>
      <c r="I1204" s="6" t="str">
        <f t="shared" si="401"/>
        <v/>
      </c>
      <c r="J1204" s="11">
        <v>1201</v>
      </c>
      <c r="K1204" s="11">
        <f>IF(IFERROR(VLOOKUP(J1204,Home!$A$8:$B$1048576,1,FALSE),0)=0,0,1)</f>
        <v>0</v>
      </c>
      <c r="L1204" s="129" t="e">
        <f>IF(VLOOKUP(O1204,Home!$C$8:$R$207,6,FALSE)="","",VLOOKUP(O1204,Home!$C$8:$R$207,6,FALSE))</f>
        <v>#N/A</v>
      </c>
      <c r="M1204" s="129" t="e">
        <f t="shared" si="386"/>
        <v>#N/A</v>
      </c>
      <c r="N1204" s="11">
        <f>SUM($K$4:K1204)</f>
        <v>200</v>
      </c>
      <c r="O1204" s="11" t="str">
        <f>IF(P1204="","",IF(IFERROR(VLOOKUP(N1204,Home!$C$8:$R$1048576,1,FALSE),"")=0,"",IFERROR(VLOOKUP(N1204,Home!$C$8:$R$1048576,1,FALSE),"")))</f>
        <v/>
      </c>
      <c r="P1204" s="11" t="str">
        <f>IF(IFERROR(VLOOKUP(W1204,Home!$C$8:$R$1048576,3,FALSE),"")=0,"",IFERROR(VLOOKUP(W1204,Home!$C$8:$R$1048576,3,FALSE),""))</f>
        <v/>
      </c>
      <c r="Q1204" s="11" t="str">
        <f t="shared" si="385"/>
        <v/>
      </c>
      <c r="R1204" s="130" t="e">
        <f>VLOOKUP(Q1204,'Baggrund til lister'!$G$4:$H$15,2,FALSE)</f>
        <v>#N/A</v>
      </c>
      <c r="S1204" s="11" t="str">
        <f t="shared" si="387"/>
        <v/>
      </c>
      <c r="T1204" s="11" t="str">
        <f>IF(IFERROR(VLOOKUP(N1204,Home!$C$8:$R$1048576,11,FALSE),"")=0,"",IFERROR(VLOOKUP(N1204,Home!$C$8:$R$1048576,11,FALSE),""))</f>
        <v/>
      </c>
      <c r="U1204" s="11" t="str">
        <f>IF(IFERROR(VLOOKUP(O1204,Home!$C$8:$R$1048576,12,FALSE),"")=0,"",IFERROR(VLOOKUP(O1204,Home!$C$8:$R$1048576,12,FALSE),""))</f>
        <v/>
      </c>
      <c r="V1204" s="11" t="str">
        <f>IF(IFERROR(VLOOKUP(O1204,Home!$C$8:$R$1048576,8,FALSE),"")=0,"",IFERROR(VLOOKUP(O1204,Home!$C$8:$R$1048576,8,FALSE),""))</f>
        <v/>
      </c>
      <c r="W1204" s="11" t="str">
        <f>IF(OR(VLOOKUP(N1204,Home!$C$7:$I$207,6,FALSE)="",VLOOKUP(N1204,Home!$C$7:$I$207,7,FALSE)=""),"FEJL",SUM(Baggrundsark!$K$4:K1204))</f>
        <v>FEJL</v>
      </c>
      <c r="Y1204">
        <v>1201</v>
      </c>
      <c r="Z1204" s="1"/>
      <c r="AC1204" s="44"/>
      <c r="AD1204">
        <f t="shared" si="394"/>
        <v>0</v>
      </c>
      <c r="AE1204">
        <f>SUM($AD$4:AD1204)</f>
        <v>1</v>
      </c>
      <c r="AF1204" s="103" t="str">
        <f>IFERROR(VLOOKUP(AN1204,Home!$C$8:$E$207,3,FALSE),"")</f>
        <v/>
      </c>
      <c r="AG1204" s="103" t="str">
        <f>IFERROR(VLOOKUP(AN1204,Home!$C$8:$E$207,2,FALSE),"")</f>
        <v/>
      </c>
      <c r="AH1204" s="104" t="str">
        <f>IF(VLOOKUP(AE1204,Home!$C$8:$I$207,6,FALSE)="","",VLOOKUP(AE1204,Home!$C$8:$I$207,6,FALSE))</f>
        <v/>
      </c>
      <c r="AI1204" s="104" t="e">
        <f t="shared" si="402"/>
        <v>#VALUE!</v>
      </c>
      <c r="AJ1204" s="105" t="e">
        <f t="shared" si="395"/>
        <v>#VALUE!</v>
      </c>
      <c r="AK1204" s="103" t="e">
        <f t="shared" si="388"/>
        <v>#VALUE!</v>
      </c>
      <c r="AL1204" s="103" t="e">
        <f t="shared" si="396"/>
        <v>#VALUE!</v>
      </c>
      <c r="AN1204" t="str">
        <f>IF(OR(VLOOKUP(AE1204,Home!$C$8:$I$207,6,FALSE)="",VLOOKUP(AE1204,Home!$C$8:$I$207,7,FALSE)=""),"FEJL",Baggrundsark!AE1204)</f>
        <v>FEJL</v>
      </c>
      <c r="AO1204">
        <f>IF(VLOOKUP(AE1204,Home!$C$8:$N$207,12,FALSE)="Timelønnet",1,0)</f>
        <v>0</v>
      </c>
      <c r="AP1204">
        <f>SUM($AO$4:AO1204)*AO1204</f>
        <v>0</v>
      </c>
      <c r="AQ1204">
        <f t="shared" si="403"/>
        <v>1</v>
      </c>
      <c r="AR1204" t="str">
        <f t="shared" si="403"/>
        <v/>
      </c>
      <c r="AS1204" t="e">
        <f t="shared" si="397"/>
        <v>#VALUE!</v>
      </c>
      <c r="AT1204" s="45" t="e">
        <f t="shared" si="404"/>
        <v>#VALUE!</v>
      </c>
      <c r="AU1204">
        <f>VLOOKUP(AQ1204,Home!$C$8:$J$207,8,FALSE)</f>
        <v>0</v>
      </c>
    </row>
    <row r="1205" spans="1:47" x14ac:dyDescent="0.25">
      <c r="A1205" s="6">
        <f t="shared" si="389"/>
        <v>0</v>
      </c>
      <c r="B1205" s="6">
        <f t="shared" si="398"/>
        <v>0</v>
      </c>
      <c r="C1205" s="6" t="str">
        <f t="shared" si="390"/>
        <v/>
      </c>
      <c r="D1205" s="7">
        <f t="shared" si="391"/>
        <v>0</v>
      </c>
      <c r="E1205" s="7">
        <f t="shared" si="399"/>
        <v>0</v>
      </c>
      <c r="F1205" s="7" t="str">
        <f t="shared" si="392"/>
        <v/>
      </c>
      <c r="G1205" s="6">
        <f t="shared" si="393"/>
        <v>0</v>
      </c>
      <c r="H1205" s="6">
        <f t="shared" si="400"/>
        <v>0</v>
      </c>
      <c r="I1205" s="6" t="str">
        <f t="shared" si="401"/>
        <v/>
      </c>
      <c r="J1205" s="11">
        <v>1202</v>
      </c>
      <c r="K1205" s="11">
        <f>IF(IFERROR(VLOOKUP(J1205,Home!$A$8:$B$1048576,1,FALSE),0)=0,0,1)</f>
        <v>0</v>
      </c>
      <c r="L1205" s="129" t="e">
        <f>IF(VLOOKUP(O1205,Home!$C$8:$R$207,6,FALSE)="","",VLOOKUP(O1205,Home!$C$8:$R$207,6,FALSE))</f>
        <v>#N/A</v>
      </c>
      <c r="M1205" s="129" t="e">
        <f t="shared" si="386"/>
        <v>#N/A</v>
      </c>
      <c r="N1205" s="11">
        <f>SUM($K$4:K1205)</f>
        <v>200</v>
      </c>
      <c r="O1205" s="11" t="str">
        <f>IF(P1205="","",IF(IFERROR(VLOOKUP(N1205,Home!$C$8:$R$1048576,1,FALSE),"")=0,"",IFERROR(VLOOKUP(N1205,Home!$C$8:$R$1048576,1,FALSE),"")))</f>
        <v/>
      </c>
      <c r="P1205" s="11" t="str">
        <f>IF(IFERROR(VLOOKUP(W1205,Home!$C$8:$R$1048576,3,FALSE),"")=0,"",IFERROR(VLOOKUP(W1205,Home!$C$8:$R$1048576,3,FALSE),""))</f>
        <v/>
      </c>
      <c r="Q1205" s="11" t="str">
        <f t="shared" si="385"/>
        <v/>
      </c>
      <c r="R1205" s="130" t="e">
        <f>VLOOKUP(Q1205,'Baggrund til lister'!$G$4:$H$15,2,FALSE)</f>
        <v>#N/A</v>
      </c>
      <c r="S1205" s="11" t="str">
        <f t="shared" si="387"/>
        <v/>
      </c>
      <c r="T1205" s="11" t="str">
        <f>IF(IFERROR(VLOOKUP(N1205,Home!$C$8:$R$1048576,11,FALSE),"")=0,"",IFERROR(VLOOKUP(N1205,Home!$C$8:$R$1048576,11,FALSE),""))</f>
        <v/>
      </c>
      <c r="U1205" s="11" t="str">
        <f>IF(IFERROR(VLOOKUP(O1205,Home!$C$8:$R$1048576,12,FALSE),"")=0,"",IFERROR(VLOOKUP(O1205,Home!$C$8:$R$1048576,12,FALSE),""))</f>
        <v/>
      </c>
      <c r="V1205" s="11" t="str">
        <f>IF(IFERROR(VLOOKUP(O1205,Home!$C$8:$R$1048576,8,FALSE),"")=0,"",IFERROR(VLOOKUP(O1205,Home!$C$8:$R$1048576,8,FALSE),""))</f>
        <v/>
      </c>
      <c r="W1205" s="11" t="str">
        <f>IF(OR(VLOOKUP(N1205,Home!$C$7:$I$207,6,FALSE)="",VLOOKUP(N1205,Home!$C$7:$I$207,7,FALSE)=""),"FEJL",SUM(Baggrundsark!$K$4:K1205))</f>
        <v>FEJL</v>
      </c>
      <c r="Y1205">
        <v>1202</v>
      </c>
      <c r="Z1205" s="1"/>
      <c r="AC1205" s="44"/>
      <c r="AD1205">
        <f t="shared" si="394"/>
        <v>0</v>
      </c>
      <c r="AE1205">
        <f>SUM($AD$4:AD1205)</f>
        <v>1</v>
      </c>
      <c r="AF1205" s="103" t="str">
        <f>IFERROR(VLOOKUP(AN1205,Home!$C$8:$E$207,3,FALSE),"")</f>
        <v/>
      </c>
      <c r="AG1205" s="103" t="str">
        <f>IFERROR(VLOOKUP(AN1205,Home!$C$8:$E$207,2,FALSE),"")</f>
        <v/>
      </c>
      <c r="AH1205" s="104" t="str">
        <f>IF(VLOOKUP(AE1205,Home!$C$8:$I$207,6,FALSE)="","",VLOOKUP(AE1205,Home!$C$8:$I$207,6,FALSE))</f>
        <v/>
      </c>
      <c r="AI1205" s="104" t="e">
        <f t="shared" si="402"/>
        <v>#VALUE!</v>
      </c>
      <c r="AJ1205" s="105" t="e">
        <f t="shared" si="395"/>
        <v>#VALUE!</v>
      </c>
      <c r="AK1205" s="103" t="e">
        <f t="shared" si="388"/>
        <v>#VALUE!</v>
      </c>
      <c r="AL1205" s="103" t="e">
        <f t="shared" si="396"/>
        <v>#VALUE!</v>
      </c>
      <c r="AN1205" t="str">
        <f>IF(OR(VLOOKUP(AE1205,Home!$C$8:$I$207,6,FALSE)="",VLOOKUP(AE1205,Home!$C$8:$I$207,7,FALSE)=""),"FEJL",Baggrundsark!AE1205)</f>
        <v>FEJL</v>
      </c>
      <c r="AO1205">
        <f>IF(VLOOKUP(AE1205,Home!$C$8:$N$207,12,FALSE)="Timelønnet",1,0)</f>
        <v>0</v>
      </c>
      <c r="AP1205">
        <f>SUM($AO$4:AO1205)*AO1205</f>
        <v>0</v>
      </c>
      <c r="AQ1205">
        <f t="shared" si="403"/>
        <v>1</v>
      </c>
      <c r="AR1205" t="str">
        <f t="shared" si="403"/>
        <v/>
      </c>
      <c r="AS1205" t="e">
        <f t="shared" si="397"/>
        <v>#VALUE!</v>
      </c>
      <c r="AT1205" s="45" t="e">
        <f t="shared" si="404"/>
        <v>#VALUE!</v>
      </c>
      <c r="AU1205">
        <f>VLOOKUP(AQ1205,Home!$C$8:$J$207,8,FALSE)</f>
        <v>0</v>
      </c>
    </row>
    <row r="1206" spans="1:47" x14ac:dyDescent="0.25">
      <c r="A1206" s="6">
        <f t="shared" si="389"/>
        <v>0</v>
      </c>
      <c r="B1206" s="6">
        <f t="shared" si="398"/>
        <v>0</v>
      </c>
      <c r="C1206" s="6" t="str">
        <f t="shared" si="390"/>
        <v/>
      </c>
      <c r="D1206" s="7">
        <f t="shared" si="391"/>
        <v>0</v>
      </c>
      <c r="E1206" s="7">
        <f t="shared" si="399"/>
        <v>0</v>
      </c>
      <c r="F1206" s="7" t="str">
        <f t="shared" si="392"/>
        <v/>
      </c>
      <c r="G1206" s="6">
        <f t="shared" si="393"/>
        <v>0</v>
      </c>
      <c r="H1206" s="6">
        <f t="shared" si="400"/>
        <v>0</v>
      </c>
      <c r="I1206" s="6" t="str">
        <f t="shared" si="401"/>
        <v/>
      </c>
      <c r="J1206" s="11">
        <v>1203</v>
      </c>
      <c r="K1206" s="11">
        <f>IF(IFERROR(VLOOKUP(J1206,Home!$A$8:$B$1048576,1,FALSE),0)=0,0,1)</f>
        <v>0</v>
      </c>
      <c r="L1206" s="129" t="e">
        <f>IF(VLOOKUP(O1206,Home!$C$8:$R$207,6,FALSE)="","",VLOOKUP(O1206,Home!$C$8:$R$207,6,FALSE))</f>
        <v>#N/A</v>
      </c>
      <c r="M1206" s="129" t="e">
        <f t="shared" si="386"/>
        <v>#N/A</v>
      </c>
      <c r="N1206" s="11">
        <f>SUM($K$4:K1206)</f>
        <v>200</v>
      </c>
      <c r="O1206" s="11" t="str">
        <f>IF(P1206="","",IF(IFERROR(VLOOKUP(N1206,Home!$C$8:$R$1048576,1,FALSE),"")=0,"",IFERROR(VLOOKUP(N1206,Home!$C$8:$R$1048576,1,FALSE),"")))</f>
        <v/>
      </c>
      <c r="P1206" s="11" t="str">
        <f>IF(IFERROR(VLOOKUP(W1206,Home!$C$8:$R$1048576,3,FALSE),"")=0,"",IFERROR(VLOOKUP(W1206,Home!$C$8:$R$1048576,3,FALSE),""))</f>
        <v/>
      </c>
      <c r="Q1206" s="11" t="str">
        <f t="shared" si="385"/>
        <v/>
      </c>
      <c r="R1206" s="130" t="e">
        <f>VLOOKUP(Q1206,'Baggrund til lister'!$G$4:$H$15,2,FALSE)</f>
        <v>#N/A</v>
      </c>
      <c r="S1206" s="11" t="str">
        <f t="shared" si="387"/>
        <v/>
      </c>
      <c r="T1206" s="11" t="str">
        <f>IF(IFERROR(VLOOKUP(N1206,Home!$C$8:$R$1048576,11,FALSE),"")=0,"",IFERROR(VLOOKUP(N1206,Home!$C$8:$R$1048576,11,FALSE),""))</f>
        <v/>
      </c>
      <c r="U1206" s="11" t="str">
        <f>IF(IFERROR(VLOOKUP(O1206,Home!$C$8:$R$1048576,12,FALSE),"")=0,"",IFERROR(VLOOKUP(O1206,Home!$C$8:$R$1048576,12,FALSE),""))</f>
        <v/>
      </c>
      <c r="V1206" s="11" t="str">
        <f>IF(IFERROR(VLOOKUP(O1206,Home!$C$8:$R$1048576,8,FALSE),"")=0,"",IFERROR(VLOOKUP(O1206,Home!$C$8:$R$1048576,8,FALSE),""))</f>
        <v/>
      </c>
      <c r="W1206" s="11" t="str">
        <f>IF(OR(VLOOKUP(N1206,Home!$C$7:$I$207,6,FALSE)="",VLOOKUP(N1206,Home!$C$7:$I$207,7,FALSE)=""),"FEJL",SUM(Baggrundsark!$K$4:K1206))</f>
        <v>FEJL</v>
      </c>
      <c r="Y1206">
        <v>1203</v>
      </c>
      <c r="Z1206" s="1"/>
      <c r="AC1206" s="44"/>
      <c r="AD1206">
        <f t="shared" si="394"/>
        <v>0</v>
      </c>
      <c r="AE1206">
        <f>SUM($AD$4:AD1206)</f>
        <v>1</v>
      </c>
      <c r="AF1206" s="103" t="str">
        <f>IFERROR(VLOOKUP(AN1206,Home!$C$8:$E$207,3,FALSE),"")</f>
        <v/>
      </c>
      <c r="AG1206" s="103" t="str">
        <f>IFERROR(VLOOKUP(AN1206,Home!$C$8:$E$207,2,FALSE),"")</f>
        <v/>
      </c>
      <c r="AH1206" s="104" t="str">
        <f>IF(VLOOKUP(AE1206,Home!$C$8:$I$207,6,FALSE)="","",VLOOKUP(AE1206,Home!$C$8:$I$207,6,FALSE))</f>
        <v/>
      </c>
      <c r="AI1206" s="104" t="e">
        <f t="shared" si="402"/>
        <v>#VALUE!</v>
      </c>
      <c r="AJ1206" s="105" t="e">
        <f t="shared" si="395"/>
        <v>#VALUE!</v>
      </c>
      <c r="AK1206" s="103" t="e">
        <f t="shared" si="388"/>
        <v>#VALUE!</v>
      </c>
      <c r="AL1206" s="103" t="e">
        <f t="shared" si="396"/>
        <v>#VALUE!</v>
      </c>
      <c r="AN1206" t="str">
        <f>IF(OR(VLOOKUP(AE1206,Home!$C$8:$I$207,6,FALSE)="",VLOOKUP(AE1206,Home!$C$8:$I$207,7,FALSE)=""),"FEJL",Baggrundsark!AE1206)</f>
        <v>FEJL</v>
      </c>
      <c r="AO1206">
        <f>IF(VLOOKUP(AE1206,Home!$C$8:$N$207,12,FALSE)="Timelønnet",1,0)</f>
        <v>0</v>
      </c>
      <c r="AP1206">
        <f>SUM($AO$4:AO1206)*AO1206</f>
        <v>0</v>
      </c>
      <c r="AQ1206">
        <f t="shared" si="403"/>
        <v>1</v>
      </c>
      <c r="AR1206" t="str">
        <f t="shared" si="403"/>
        <v/>
      </c>
      <c r="AS1206" t="e">
        <f t="shared" si="397"/>
        <v>#VALUE!</v>
      </c>
      <c r="AT1206" s="45" t="e">
        <f t="shared" si="404"/>
        <v>#VALUE!</v>
      </c>
      <c r="AU1206">
        <f>VLOOKUP(AQ1206,Home!$C$8:$J$207,8,FALSE)</f>
        <v>0</v>
      </c>
    </row>
    <row r="1207" spans="1:47" x14ac:dyDescent="0.25">
      <c r="A1207" s="6">
        <f t="shared" si="389"/>
        <v>0</v>
      </c>
      <c r="B1207" s="6">
        <f t="shared" si="398"/>
        <v>0</v>
      </c>
      <c r="C1207" s="6" t="str">
        <f t="shared" si="390"/>
        <v/>
      </c>
      <c r="D1207" s="7">
        <f t="shared" si="391"/>
        <v>0</v>
      </c>
      <c r="E1207" s="7">
        <f t="shared" si="399"/>
        <v>0</v>
      </c>
      <c r="F1207" s="7" t="str">
        <f t="shared" si="392"/>
        <v/>
      </c>
      <c r="G1207" s="6">
        <f t="shared" si="393"/>
        <v>0</v>
      </c>
      <c r="H1207" s="6">
        <f t="shared" si="400"/>
        <v>0</v>
      </c>
      <c r="I1207" s="6" t="str">
        <f t="shared" si="401"/>
        <v/>
      </c>
      <c r="J1207" s="11">
        <v>1204</v>
      </c>
      <c r="K1207" s="11">
        <f>IF(IFERROR(VLOOKUP(J1207,Home!$A$8:$B$1048576,1,FALSE),0)=0,0,1)</f>
        <v>0</v>
      </c>
      <c r="L1207" s="129" t="e">
        <f>IF(VLOOKUP(O1207,Home!$C$8:$R$207,6,FALSE)="","",VLOOKUP(O1207,Home!$C$8:$R$207,6,FALSE))</f>
        <v>#N/A</v>
      </c>
      <c r="M1207" s="129" t="e">
        <f t="shared" si="386"/>
        <v>#N/A</v>
      </c>
      <c r="N1207" s="11">
        <f>SUM($K$4:K1207)</f>
        <v>200</v>
      </c>
      <c r="O1207" s="11" t="str">
        <f>IF(P1207="","",IF(IFERROR(VLOOKUP(N1207,Home!$C$8:$R$1048576,1,FALSE),"")=0,"",IFERROR(VLOOKUP(N1207,Home!$C$8:$R$1048576,1,FALSE),"")))</f>
        <v/>
      </c>
      <c r="P1207" s="11" t="str">
        <f>IF(IFERROR(VLOOKUP(W1207,Home!$C$8:$R$1048576,3,FALSE),"")=0,"",IFERROR(VLOOKUP(W1207,Home!$C$8:$R$1048576,3,FALSE),""))</f>
        <v/>
      </c>
      <c r="Q1207" s="11" t="str">
        <f t="shared" si="385"/>
        <v/>
      </c>
      <c r="R1207" s="130" t="e">
        <f>VLOOKUP(Q1207,'Baggrund til lister'!$G$4:$H$15,2,FALSE)</f>
        <v>#N/A</v>
      </c>
      <c r="S1207" s="11" t="str">
        <f t="shared" si="387"/>
        <v/>
      </c>
      <c r="T1207" s="11" t="str">
        <f>IF(IFERROR(VLOOKUP(N1207,Home!$C$8:$R$1048576,11,FALSE),"")=0,"",IFERROR(VLOOKUP(N1207,Home!$C$8:$R$1048576,11,FALSE),""))</f>
        <v/>
      </c>
      <c r="U1207" s="11" t="str">
        <f>IF(IFERROR(VLOOKUP(O1207,Home!$C$8:$R$1048576,12,FALSE),"")=0,"",IFERROR(VLOOKUP(O1207,Home!$C$8:$R$1048576,12,FALSE),""))</f>
        <v/>
      </c>
      <c r="V1207" s="11" t="str">
        <f>IF(IFERROR(VLOOKUP(O1207,Home!$C$8:$R$1048576,8,FALSE),"")=0,"",IFERROR(VLOOKUP(O1207,Home!$C$8:$R$1048576,8,FALSE),""))</f>
        <v/>
      </c>
      <c r="W1207" s="11" t="str">
        <f>IF(OR(VLOOKUP(N1207,Home!$C$7:$I$207,6,FALSE)="",VLOOKUP(N1207,Home!$C$7:$I$207,7,FALSE)=""),"FEJL",SUM(Baggrundsark!$K$4:K1207))</f>
        <v>FEJL</v>
      </c>
      <c r="Y1207">
        <v>1204</v>
      </c>
      <c r="Z1207" s="1"/>
      <c r="AC1207" s="44"/>
      <c r="AD1207">
        <f t="shared" si="394"/>
        <v>0</v>
      </c>
      <c r="AE1207">
        <f>SUM($AD$4:AD1207)</f>
        <v>1</v>
      </c>
      <c r="AF1207" s="103" t="str">
        <f>IFERROR(VLOOKUP(AN1207,Home!$C$8:$E$207,3,FALSE),"")</f>
        <v/>
      </c>
      <c r="AG1207" s="103" t="str">
        <f>IFERROR(VLOOKUP(AN1207,Home!$C$8:$E$207,2,FALSE),"")</f>
        <v/>
      </c>
      <c r="AH1207" s="104" t="str">
        <f>IF(VLOOKUP(AE1207,Home!$C$8:$I$207,6,FALSE)="","",VLOOKUP(AE1207,Home!$C$8:$I$207,6,FALSE))</f>
        <v/>
      </c>
      <c r="AI1207" s="104" t="e">
        <f t="shared" si="402"/>
        <v>#VALUE!</v>
      </c>
      <c r="AJ1207" s="105" t="e">
        <f t="shared" si="395"/>
        <v>#VALUE!</v>
      </c>
      <c r="AK1207" s="103" t="e">
        <f t="shared" si="388"/>
        <v>#VALUE!</v>
      </c>
      <c r="AL1207" s="103" t="e">
        <f t="shared" si="396"/>
        <v>#VALUE!</v>
      </c>
      <c r="AN1207" t="str">
        <f>IF(OR(VLOOKUP(AE1207,Home!$C$8:$I$207,6,FALSE)="",VLOOKUP(AE1207,Home!$C$8:$I$207,7,FALSE)=""),"FEJL",Baggrundsark!AE1207)</f>
        <v>FEJL</v>
      </c>
      <c r="AO1207">
        <f>IF(VLOOKUP(AE1207,Home!$C$8:$N$207,12,FALSE)="Timelønnet",1,0)</f>
        <v>0</v>
      </c>
      <c r="AP1207">
        <f>SUM($AO$4:AO1207)*AO1207</f>
        <v>0</v>
      </c>
      <c r="AQ1207">
        <f t="shared" si="403"/>
        <v>1</v>
      </c>
      <c r="AR1207" t="str">
        <f t="shared" si="403"/>
        <v/>
      </c>
      <c r="AS1207" t="e">
        <f t="shared" si="397"/>
        <v>#VALUE!</v>
      </c>
      <c r="AT1207" s="45" t="e">
        <f t="shared" si="404"/>
        <v>#VALUE!</v>
      </c>
      <c r="AU1207">
        <f>VLOOKUP(AQ1207,Home!$C$8:$J$207,8,FALSE)</f>
        <v>0</v>
      </c>
    </row>
    <row r="1208" spans="1:47" x14ac:dyDescent="0.25">
      <c r="A1208" s="6">
        <f t="shared" si="389"/>
        <v>0</v>
      </c>
      <c r="B1208" s="6">
        <f t="shared" si="398"/>
        <v>0</v>
      </c>
      <c r="C1208" s="6" t="str">
        <f t="shared" si="390"/>
        <v/>
      </c>
      <c r="D1208" s="7">
        <f t="shared" si="391"/>
        <v>0</v>
      </c>
      <c r="E1208" s="7">
        <f t="shared" si="399"/>
        <v>0</v>
      </c>
      <c r="F1208" s="7" t="str">
        <f t="shared" si="392"/>
        <v/>
      </c>
      <c r="G1208" s="6">
        <f t="shared" si="393"/>
        <v>0</v>
      </c>
      <c r="H1208" s="6">
        <f t="shared" si="400"/>
        <v>0</v>
      </c>
      <c r="I1208" s="6" t="str">
        <f t="shared" si="401"/>
        <v/>
      </c>
      <c r="J1208" s="11">
        <v>1205</v>
      </c>
      <c r="K1208" s="11">
        <f>IF(IFERROR(VLOOKUP(J1208,Home!$A$8:$B$1048576,1,FALSE),0)=0,0,1)</f>
        <v>0</v>
      </c>
      <c r="L1208" s="129" t="e">
        <f>IF(VLOOKUP(O1208,Home!$C$8:$R$207,6,FALSE)="","",VLOOKUP(O1208,Home!$C$8:$R$207,6,FALSE))</f>
        <v>#N/A</v>
      </c>
      <c r="M1208" s="129" t="e">
        <f t="shared" si="386"/>
        <v>#N/A</v>
      </c>
      <c r="N1208" s="11">
        <f>SUM($K$4:K1208)</f>
        <v>200</v>
      </c>
      <c r="O1208" s="11" t="str">
        <f>IF(P1208="","",IF(IFERROR(VLOOKUP(N1208,Home!$C$8:$R$1048576,1,FALSE),"")=0,"",IFERROR(VLOOKUP(N1208,Home!$C$8:$R$1048576,1,FALSE),"")))</f>
        <v/>
      </c>
      <c r="P1208" s="11" t="str">
        <f>IF(IFERROR(VLOOKUP(W1208,Home!$C$8:$R$1048576,3,FALSE),"")=0,"",IFERROR(VLOOKUP(W1208,Home!$C$8:$R$1048576,3,FALSE),""))</f>
        <v/>
      </c>
      <c r="Q1208" s="11" t="str">
        <f t="shared" si="385"/>
        <v/>
      </c>
      <c r="R1208" s="130" t="e">
        <f>VLOOKUP(Q1208,'Baggrund til lister'!$G$4:$H$15,2,FALSE)</f>
        <v>#N/A</v>
      </c>
      <c r="S1208" s="11" t="str">
        <f t="shared" si="387"/>
        <v/>
      </c>
      <c r="T1208" s="11" t="str">
        <f>IF(IFERROR(VLOOKUP(N1208,Home!$C$8:$R$1048576,11,FALSE),"")=0,"",IFERROR(VLOOKUP(N1208,Home!$C$8:$R$1048576,11,FALSE),""))</f>
        <v/>
      </c>
      <c r="U1208" s="11" t="str">
        <f>IF(IFERROR(VLOOKUP(O1208,Home!$C$8:$R$1048576,12,FALSE),"")=0,"",IFERROR(VLOOKUP(O1208,Home!$C$8:$R$1048576,12,FALSE),""))</f>
        <v/>
      </c>
      <c r="V1208" s="11" t="str">
        <f>IF(IFERROR(VLOOKUP(O1208,Home!$C$8:$R$1048576,8,FALSE),"")=0,"",IFERROR(VLOOKUP(O1208,Home!$C$8:$R$1048576,8,FALSE),""))</f>
        <v/>
      </c>
      <c r="W1208" s="11" t="str">
        <f>IF(OR(VLOOKUP(N1208,Home!$C$7:$I$207,6,FALSE)="",VLOOKUP(N1208,Home!$C$7:$I$207,7,FALSE)=""),"FEJL",SUM(Baggrundsark!$K$4:K1208))</f>
        <v>FEJL</v>
      </c>
      <c r="Y1208">
        <v>1205</v>
      </c>
      <c r="Z1208" s="1"/>
      <c r="AC1208" s="44"/>
      <c r="AD1208">
        <f t="shared" si="394"/>
        <v>0</v>
      </c>
      <c r="AE1208">
        <f>SUM($AD$4:AD1208)</f>
        <v>1</v>
      </c>
      <c r="AF1208" s="103" t="str">
        <f>IFERROR(VLOOKUP(AN1208,Home!$C$8:$E$207,3,FALSE),"")</f>
        <v/>
      </c>
      <c r="AG1208" s="103" t="str">
        <f>IFERROR(VLOOKUP(AN1208,Home!$C$8:$E$207,2,FALSE),"")</f>
        <v/>
      </c>
      <c r="AH1208" s="104" t="str">
        <f>IF(VLOOKUP(AE1208,Home!$C$8:$I$207,6,FALSE)="","",VLOOKUP(AE1208,Home!$C$8:$I$207,6,FALSE))</f>
        <v/>
      </c>
      <c r="AI1208" s="104" t="e">
        <f t="shared" si="402"/>
        <v>#VALUE!</v>
      </c>
      <c r="AJ1208" s="105" t="e">
        <f t="shared" si="395"/>
        <v>#VALUE!</v>
      </c>
      <c r="AK1208" s="103" t="e">
        <f t="shared" si="388"/>
        <v>#VALUE!</v>
      </c>
      <c r="AL1208" s="103" t="e">
        <f t="shared" si="396"/>
        <v>#VALUE!</v>
      </c>
      <c r="AN1208" t="str">
        <f>IF(OR(VLOOKUP(AE1208,Home!$C$8:$I$207,6,FALSE)="",VLOOKUP(AE1208,Home!$C$8:$I$207,7,FALSE)=""),"FEJL",Baggrundsark!AE1208)</f>
        <v>FEJL</v>
      </c>
      <c r="AO1208">
        <f>IF(VLOOKUP(AE1208,Home!$C$8:$N$207,12,FALSE)="Timelønnet",1,0)</f>
        <v>0</v>
      </c>
      <c r="AP1208">
        <f>SUM($AO$4:AO1208)*AO1208</f>
        <v>0</v>
      </c>
      <c r="AQ1208">
        <f t="shared" si="403"/>
        <v>1</v>
      </c>
      <c r="AR1208" t="str">
        <f t="shared" si="403"/>
        <v/>
      </c>
      <c r="AS1208" t="e">
        <f t="shared" si="397"/>
        <v>#VALUE!</v>
      </c>
      <c r="AT1208" s="45" t="e">
        <f t="shared" si="404"/>
        <v>#VALUE!</v>
      </c>
      <c r="AU1208">
        <f>VLOOKUP(AQ1208,Home!$C$8:$J$207,8,FALSE)</f>
        <v>0</v>
      </c>
    </row>
    <row r="1209" spans="1:47" x14ac:dyDescent="0.25">
      <c r="A1209" s="6">
        <f t="shared" si="389"/>
        <v>0</v>
      </c>
      <c r="B1209" s="6">
        <f t="shared" si="398"/>
        <v>0</v>
      </c>
      <c r="C1209" s="6" t="str">
        <f t="shared" si="390"/>
        <v/>
      </c>
      <c r="D1209" s="7">
        <f t="shared" si="391"/>
        <v>0</v>
      </c>
      <c r="E1209" s="7">
        <f t="shared" si="399"/>
        <v>0</v>
      </c>
      <c r="F1209" s="7" t="str">
        <f t="shared" si="392"/>
        <v/>
      </c>
      <c r="G1209" s="6">
        <f t="shared" si="393"/>
        <v>0</v>
      </c>
      <c r="H1209" s="6">
        <f t="shared" si="400"/>
        <v>0</v>
      </c>
      <c r="I1209" s="6" t="str">
        <f t="shared" si="401"/>
        <v/>
      </c>
      <c r="J1209" s="11">
        <v>1206</v>
      </c>
      <c r="K1209" s="11">
        <f>IF(IFERROR(VLOOKUP(J1209,Home!$A$8:$B$1048576,1,FALSE),0)=0,0,1)</f>
        <v>0</v>
      </c>
      <c r="L1209" s="129" t="e">
        <f>IF(VLOOKUP(O1209,Home!$C$8:$R$207,6,FALSE)="","",VLOOKUP(O1209,Home!$C$8:$R$207,6,FALSE))</f>
        <v>#N/A</v>
      </c>
      <c r="M1209" s="129" t="e">
        <f t="shared" si="386"/>
        <v>#N/A</v>
      </c>
      <c r="N1209" s="11">
        <f>SUM($K$4:K1209)</f>
        <v>200</v>
      </c>
      <c r="O1209" s="11" t="str">
        <f>IF(P1209="","",IF(IFERROR(VLOOKUP(N1209,Home!$C$8:$R$1048576,1,FALSE),"")=0,"",IFERROR(VLOOKUP(N1209,Home!$C$8:$R$1048576,1,FALSE),"")))</f>
        <v/>
      </c>
      <c r="P1209" s="11" t="str">
        <f>IF(IFERROR(VLOOKUP(W1209,Home!$C$8:$R$1048576,3,FALSE),"")=0,"",IFERROR(VLOOKUP(W1209,Home!$C$8:$R$1048576,3,FALSE),""))</f>
        <v/>
      </c>
      <c r="Q1209" s="11" t="str">
        <f t="shared" ref="Q1209:Q1272" si="405">IFERROR(MONTH(M1209),"")</f>
        <v/>
      </c>
      <c r="R1209" s="130" t="e">
        <f>VLOOKUP(Q1209,'Baggrund til lister'!$G$4:$H$15,2,FALSE)</f>
        <v>#N/A</v>
      </c>
      <c r="S1209" s="11" t="str">
        <f t="shared" si="387"/>
        <v/>
      </c>
      <c r="T1209" s="11" t="str">
        <f>IF(IFERROR(VLOOKUP(N1209,Home!$C$8:$R$1048576,11,FALSE),"")=0,"",IFERROR(VLOOKUP(N1209,Home!$C$8:$R$1048576,11,FALSE),""))</f>
        <v/>
      </c>
      <c r="U1209" s="11" t="str">
        <f>IF(IFERROR(VLOOKUP(O1209,Home!$C$8:$R$1048576,12,FALSE),"")=0,"",IFERROR(VLOOKUP(O1209,Home!$C$8:$R$1048576,12,FALSE),""))</f>
        <v/>
      </c>
      <c r="V1209" s="11" t="str">
        <f>IF(IFERROR(VLOOKUP(O1209,Home!$C$8:$R$1048576,8,FALSE),"")=0,"",IFERROR(VLOOKUP(O1209,Home!$C$8:$R$1048576,8,FALSE),""))</f>
        <v/>
      </c>
      <c r="W1209" s="11" t="str">
        <f>IF(OR(VLOOKUP(N1209,Home!$C$7:$I$207,6,FALSE)="",VLOOKUP(N1209,Home!$C$7:$I$207,7,FALSE)=""),"FEJL",SUM(Baggrundsark!$K$4:K1209))</f>
        <v>FEJL</v>
      </c>
      <c r="Y1209">
        <v>1206</v>
      </c>
      <c r="Z1209" s="1"/>
      <c r="AC1209" s="44"/>
      <c r="AD1209">
        <f t="shared" si="394"/>
        <v>0</v>
      </c>
      <c r="AE1209">
        <f>SUM($AD$4:AD1209)</f>
        <v>1</v>
      </c>
      <c r="AF1209" s="103" t="str">
        <f>IFERROR(VLOOKUP(AN1209,Home!$C$8:$E$207,3,FALSE),"")</f>
        <v/>
      </c>
      <c r="AG1209" s="103" t="str">
        <f>IFERROR(VLOOKUP(AN1209,Home!$C$8:$E$207,2,FALSE),"")</f>
        <v/>
      </c>
      <c r="AH1209" s="104" t="str">
        <f>IF(VLOOKUP(AE1209,Home!$C$8:$I$207,6,FALSE)="","",VLOOKUP(AE1209,Home!$C$8:$I$207,6,FALSE))</f>
        <v/>
      </c>
      <c r="AI1209" s="104" t="e">
        <f t="shared" si="402"/>
        <v>#VALUE!</v>
      </c>
      <c r="AJ1209" s="105" t="e">
        <f t="shared" si="395"/>
        <v>#VALUE!</v>
      </c>
      <c r="AK1209" s="103" t="e">
        <f t="shared" si="388"/>
        <v>#VALUE!</v>
      </c>
      <c r="AL1209" s="103" t="e">
        <f t="shared" si="396"/>
        <v>#VALUE!</v>
      </c>
      <c r="AN1209" t="str">
        <f>IF(OR(VLOOKUP(AE1209,Home!$C$8:$I$207,6,FALSE)="",VLOOKUP(AE1209,Home!$C$8:$I$207,7,FALSE)=""),"FEJL",Baggrundsark!AE1209)</f>
        <v>FEJL</v>
      </c>
      <c r="AO1209">
        <f>IF(VLOOKUP(AE1209,Home!$C$8:$N$207,12,FALSE)="Timelønnet",1,0)</f>
        <v>0</v>
      </c>
      <c r="AP1209">
        <f>SUM($AO$4:AO1209)*AO1209</f>
        <v>0</v>
      </c>
      <c r="AQ1209">
        <f t="shared" si="403"/>
        <v>1</v>
      </c>
      <c r="AR1209" t="str">
        <f t="shared" si="403"/>
        <v/>
      </c>
      <c r="AS1209" t="e">
        <f t="shared" si="397"/>
        <v>#VALUE!</v>
      </c>
      <c r="AT1209" s="45" t="e">
        <f t="shared" si="404"/>
        <v>#VALUE!</v>
      </c>
      <c r="AU1209">
        <f>VLOOKUP(AQ1209,Home!$C$8:$J$207,8,FALSE)</f>
        <v>0</v>
      </c>
    </row>
    <row r="1210" spans="1:47" x14ac:dyDescent="0.25">
      <c r="A1210" s="6">
        <f t="shared" si="389"/>
        <v>0</v>
      </c>
      <c r="B1210" s="6">
        <f t="shared" si="398"/>
        <v>0</v>
      </c>
      <c r="C1210" s="6" t="str">
        <f t="shared" si="390"/>
        <v/>
      </c>
      <c r="D1210" s="7">
        <f t="shared" si="391"/>
        <v>0</v>
      </c>
      <c r="E1210" s="7">
        <f t="shared" si="399"/>
        <v>0</v>
      </c>
      <c r="F1210" s="7" t="str">
        <f t="shared" si="392"/>
        <v/>
      </c>
      <c r="G1210" s="6">
        <f t="shared" si="393"/>
        <v>0</v>
      </c>
      <c r="H1210" s="6">
        <f t="shared" si="400"/>
        <v>0</v>
      </c>
      <c r="I1210" s="6" t="str">
        <f t="shared" si="401"/>
        <v/>
      </c>
      <c r="J1210" s="11">
        <v>1207</v>
      </c>
      <c r="K1210" s="11">
        <f>IF(IFERROR(VLOOKUP(J1210,Home!$A$8:$B$1048576,1,FALSE),0)=0,0,1)</f>
        <v>0</v>
      </c>
      <c r="L1210" s="129" t="e">
        <f>IF(VLOOKUP(O1210,Home!$C$8:$R$207,6,FALSE)="","",VLOOKUP(O1210,Home!$C$8:$R$207,6,FALSE))</f>
        <v>#N/A</v>
      </c>
      <c r="M1210" s="129" t="e">
        <f t="shared" si="386"/>
        <v>#N/A</v>
      </c>
      <c r="N1210" s="11">
        <f>SUM($K$4:K1210)</f>
        <v>200</v>
      </c>
      <c r="O1210" s="11" t="str">
        <f>IF(P1210="","",IF(IFERROR(VLOOKUP(N1210,Home!$C$8:$R$1048576,1,FALSE),"")=0,"",IFERROR(VLOOKUP(N1210,Home!$C$8:$R$1048576,1,FALSE),"")))</f>
        <v/>
      </c>
      <c r="P1210" s="11" t="str">
        <f>IF(IFERROR(VLOOKUP(W1210,Home!$C$8:$R$1048576,3,FALSE),"")=0,"",IFERROR(VLOOKUP(W1210,Home!$C$8:$R$1048576,3,FALSE),""))</f>
        <v/>
      </c>
      <c r="Q1210" s="11" t="str">
        <f t="shared" si="405"/>
        <v/>
      </c>
      <c r="R1210" s="130" t="e">
        <f>VLOOKUP(Q1210,'Baggrund til lister'!$G$4:$H$15,2,FALSE)</f>
        <v>#N/A</v>
      </c>
      <c r="S1210" s="11" t="str">
        <f t="shared" si="387"/>
        <v/>
      </c>
      <c r="T1210" s="11" t="str">
        <f>IF(IFERROR(VLOOKUP(N1210,Home!$C$8:$R$1048576,11,FALSE),"")=0,"",IFERROR(VLOOKUP(N1210,Home!$C$8:$R$1048576,11,FALSE),""))</f>
        <v/>
      </c>
      <c r="U1210" s="11" t="str">
        <f>IF(IFERROR(VLOOKUP(O1210,Home!$C$8:$R$1048576,12,FALSE),"")=0,"",IFERROR(VLOOKUP(O1210,Home!$C$8:$R$1048576,12,FALSE),""))</f>
        <v/>
      </c>
      <c r="V1210" s="11" t="str">
        <f>IF(IFERROR(VLOOKUP(O1210,Home!$C$8:$R$1048576,8,FALSE),"")=0,"",IFERROR(VLOOKUP(O1210,Home!$C$8:$R$1048576,8,FALSE),""))</f>
        <v/>
      </c>
      <c r="W1210" s="11" t="str">
        <f>IF(OR(VLOOKUP(N1210,Home!$C$7:$I$207,6,FALSE)="",VLOOKUP(N1210,Home!$C$7:$I$207,7,FALSE)=""),"FEJL",SUM(Baggrundsark!$K$4:K1210))</f>
        <v>FEJL</v>
      </c>
      <c r="Y1210">
        <v>1207</v>
      </c>
      <c r="Z1210" s="1"/>
      <c r="AC1210" s="44"/>
      <c r="AD1210">
        <f t="shared" si="394"/>
        <v>0</v>
      </c>
      <c r="AE1210">
        <f>SUM($AD$4:AD1210)</f>
        <v>1</v>
      </c>
      <c r="AF1210" s="103" t="str">
        <f>IFERROR(VLOOKUP(AN1210,Home!$C$8:$E$207,3,FALSE),"")</f>
        <v/>
      </c>
      <c r="AG1210" s="103" t="str">
        <f>IFERROR(VLOOKUP(AN1210,Home!$C$8:$E$207,2,FALSE),"")</f>
        <v/>
      </c>
      <c r="AH1210" s="104" t="str">
        <f>IF(VLOOKUP(AE1210,Home!$C$8:$I$207,6,FALSE)="","",VLOOKUP(AE1210,Home!$C$8:$I$207,6,FALSE))</f>
        <v/>
      </c>
      <c r="AI1210" s="104" t="e">
        <f t="shared" si="402"/>
        <v>#VALUE!</v>
      </c>
      <c r="AJ1210" s="105" t="e">
        <f t="shared" si="395"/>
        <v>#VALUE!</v>
      </c>
      <c r="AK1210" s="103" t="e">
        <f t="shared" si="388"/>
        <v>#VALUE!</v>
      </c>
      <c r="AL1210" s="103" t="e">
        <f t="shared" si="396"/>
        <v>#VALUE!</v>
      </c>
      <c r="AN1210" t="str">
        <f>IF(OR(VLOOKUP(AE1210,Home!$C$8:$I$207,6,FALSE)="",VLOOKUP(AE1210,Home!$C$8:$I$207,7,FALSE)=""),"FEJL",Baggrundsark!AE1210)</f>
        <v>FEJL</v>
      </c>
      <c r="AO1210">
        <f>IF(VLOOKUP(AE1210,Home!$C$8:$N$207,12,FALSE)="Timelønnet",1,0)</f>
        <v>0</v>
      </c>
      <c r="AP1210">
        <f>SUM($AO$4:AO1210)*AO1210</f>
        <v>0</v>
      </c>
      <c r="AQ1210">
        <f t="shared" si="403"/>
        <v>1</v>
      </c>
      <c r="AR1210" t="str">
        <f t="shared" si="403"/>
        <v/>
      </c>
      <c r="AS1210" t="e">
        <f t="shared" si="397"/>
        <v>#VALUE!</v>
      </c>
      <c r="AT1210" s="45" t="e">
        <f t="shared" si="404"/>
        <v>#VALUE!</v>
      </c>
      <c r="AU1210">
        <f>VLOOKUP(AQ1210,Home!$C$8:$J$207,8,FALSE)</f>
        <v>0</v>
      </c>
    </row>
    <row r="1211" spans="1:47" x14ac:dyDescent="0.25">
      <c r="A1211" s="6">
        <f t="shared" si="389"/>
        <v>0</v>
      </c>
      <c r="B1211" s="6">
        <f t="shared" si="398"/>
        <v>0</v>
      </c>
      <c r="C1211" s="6" t="str">
        <f t="shared" si="390"/>
        <v/>
      </c>
      <c r="D1211" s="7">
        <f t="shared" si="391"/>
        <v>0</v>
      </c>
      <c r="E1211" s="7">
        <f t="shared" si="399"/>
        <v>0</v>
      </c>
      <c r="F1211" s="7" t="str">
        <f t="shared" si="392"/>
        <v/>
      </c>
      <c r="G1211" s="6">
        <f t="shared" si="393"/>
        <v>0</v>
      </c>
      <c r="H1211" s="6">
        <f t="shared" si="400"/>
        <v>0</v>
      </c>
      <c r="I1211" s="6" t="str">
        <f t="shared" si="401"/>
        <v/>
      </c>
      <c r="J1211" s="11">
        <v>1208</v>
      </c>
      <c r="K1211" s="11">
        <f>IF(IFERROR(VLOOKUP(J1211,Home!$A$8:$B$1048576,1,FALSE),0)=0,0,1)</f>
        <v>0</v>
      </c>
      <c r="L1211" s="129" t="e">
        <f>IF(VLOOKUP(O1211,Home!$C$8:$R$207,6,FALSE)="","",VLOOKUP(O1211,Home!$C$8:$R$207,6,FALSE))</f>
        <v>#N/A</v>
      </c>
      <c r="M1211" s="129" t="e">
        <f t="shared" si="386"/>
        <v>#N/A</v>
      </c>
      <c r="N1211" s="11">
        <f>SUM($K$4:K1211)</f>
        <v>200</v>
      </c>
      <c r="O1211" s="11" t="str">
        <f>IF(P1211="","",IF(IFERROR(VLOOKUP(N1211,Home!$C$8:$R$1048576,1,FALSE),"")=0,"",IFERROR(VLOOKUP(N1211,Home!$C$8:$R$1048576,1,FALSE),"")))</f>
        <v/>
      </c>
      <c r="P1211" s="11" t="str">
        <f>IF(IFERROR(VLOOKUP(W1211,Home!$C$8:$R$1048576,3,FALSE),"")=0,"",IFERROR(VLOOKUP(W1211,Home!$C$8:$R$1048576,3,FALSE),""))</f>
        <v/>
      </c>
      <c r="Q1211" s="11" t="str">
        <f t="shared" si="405"/>
        <v/>
      </c>
      <c r="R1211" s="130" t="e">
        <f>VLOOKUP(Q1211,'Baggrund til lister'!$G$4:$H$15,2,FALSE)</f>
        <v>#N/A</v>
      </c>
      <c r="S1211" s="11" t="str">
        <f t="shared" si="387"/>
        <v/>
      </c>
      <c r="T1211" s="11" t="str">
        <f>IF(IFERROR(VLOOKUP(N1211,Home!$C$8:$R$1048576,11,FALSE),"")=0,"",IFERROR(VLOOKUP(N1211,Home!$C$8:$R$1048576,11,FALSE),""))</f>
        <v/>
      </c>
      <c r="U1211" s="11" t="str">
        <f>IF(IFERROR(VLOOKUP(O1211,Home!$C$8:$R$1048576,12,FALSE),"")=0,"",IFERROR(VLOOKUP(O1211,Home!$C$8:$R$1048576,12,FALSE),""))</f>
        <v/>
      </c>
      <c r="V1211" s="11" t="str">
        <f>IF(IFERROR(VLOOKUP(O1211,Home!$C$8:$R$1048576,8,FALSE),"")=0,"",IFERROR(VLOOKUP(O1211,Home!$C$8:$R$1048576,8,FALSE),""))</f>
        <v/>
      </c>
      <c r="W1211" s="11" t="str">
        <f>IF(OR(VLOOKUP(N1211,Home!$C$7:$I$207,6,FALSE)="",VLOOKUP(N1211,Home!$C$7:$I$207,7,FALSE)=""),"FEJL",SUM(Baggrundsark!$K$4:K1211))</f>
        <v>FEJL</v>
      </c>
      <c r="Y1211">
        <v>1208</v>
      </c>
      <c r="Z1211" s="1"/>
      <c r="AC1211" s="44"/>
      <c r="AD1211">
        <f t="shared" si="394"/>
        <v>0</v>
      </c>
      <c r="AE1211">
        <f>SUM($AD$4:AD1211)</f>
        <v>1</v>
      </c>
      <c r="AF1211" s="103" t="str">
        <f>IFERROR(VLOOKUP(AN1211,Home!$C$8:$E$207,3,FALSE),"")</f>
        <v/>
      </c>
      <c r="AG1211" s="103" t="str">
        <f>IFERROR(VLOOKUP(AN1211,Home!$C$8:$E$207,2,FALSE),"")</f>
        <v/>
      </c>
      <c r="AH1211" s="104" t="str">
        <f>IF(VLOOKUP(AE1211,Home!$C$8:$I$207,6,FALSE)="","",VLOOKUP(AE1211,Home!$C$8:$I$207,6,FALSE))</f>
        <v/>
      </c>
      <c r="AI1211" s="104" t="e">
        <f t="shared" si="402"/>
        <v>#VALUE!</v>
      </c>
      <c r="AJ1211" s="105" t="e">
        <f t="shared" si="395"/>
        <v>#VALUE!</v>
      </c>
      <c r="AK1211" s="103" t="e">
        <f t="shared" si="388"/>
        <v>#VALUE!</v>
      </c>
      <c r="AL1211" s="103" t="e">
        <f t="shared" si="396"/>
        <v>#VALUE!</v>
      </c>
      <c r="AN1211" t="str">
        <f>IF(OR(VLOOKUP(AE1211,Home!$C$8:$I$207,6,FALSE)="",VLOOKUP(AE1211,Home!$C$8:$I$207,7,FALSE)=""),"FEJL",Baggrundsark!AE1211)</f>
        <v>FEJL</v>
      </c>
      <c r="AO1211">
        <f>IF(VLOOKUP(AE1211,Home!$C$8:$N$207,12,FALSE)="Timelønnet",1,0)</f>
        <v>0</v>
      </c>
      <c r="AP1211">
        <f>SUM($AO$4:AO1211)*AO1211</f>
        <v>0</v>
      </c>
      <c r="AQ1211">
        <f t="shared" si="403"/>
        <v>1</v>
      </c>
      <c r="AR1211" t="str">
        <f t="shared" si="403"/>
        <v/>
      </c>
      <c r="AS1211" t="e">
        <f t="shared" si="397"/>
        <v>#VALUE!</v>
      </c>
      <c r="AT1211" s="45" t="e">
        <f t="shared" si="404"/>
        <v>#VALUE!</v>
      </c>
      <c r="AU1211">
        <f>VLOOKUP(AQ1211,Home!$C$8:$J$207,8,FALSE)</f>
        <v>0</v>
      </c>
    </row>
    <row r="1212" spans="1:47" x14ac:dyDescent="0.25">
      <c r="A1212" s="6">
        <f t="shared" si="389"/>
        <v>0</v>
      </c>
      <c r="B1212" s="6">
        <f t="shared" si="398"/>
        <v>0</v>
      </c>
      <c r="C1212" s="6" t="str">
        <f t="shared" si="390"/>
        <v/>
      </c>
      <c r="D1212" s="7">
        <f t="shared" si="391"/>
        <v>0</v>
      </c>
      <c r="E1212" s="7">
        <f t="shared" si="399"/>
        <v>0</v>
      </c>
      <c r="F1212" s="7" t="str">
        <f t="shared" si="392"/>
        <v/>
      </c>
      <c r="G1212" s="6">
        <f t="shared" si="393"/>
        <v>0</v>
      </c>
      <c r="H1212" s="6">
        <f t="shared" si="400"/>
        <v>0</v>
      </c>
      <c r="I1212" s="6" t="str">
        <f t="shared" si="401"/>
        <v/>
      </c>
      <c r="J1212" s="11">
        <v>1209</v>
      </c>
      <c r="K1212" s="11">
        <f>IF(IFERROR(VLOOKUP(J1212,Home!$A$8:$B$1048576,1,FALSE),0)=0,0,1)</f>
        <v>0</v>
      </c>
      <c r="L1212" s="129" t="e">
        <f>IF(VLOOKUP(O1212,Home!$C$8:$R$207,6,FALSE)="","",VLOOKUP(O1212,Home!$C$8:$R$207,6,FALSE))</f>
        <v>#N/A</v>
      </c>
      <c r="M1212" s="129" t="e">
        <f t="shared" si="386"/>
        <v>#N/A</v>
      </c>
      <c r="N1212" s="11">
        <f>SUM($K$4:K1212)</f>
        <v>200</v>
      </c>
      <c r="O1212" s="11" t="str">
        <f>IF(P1212="","",IF(IFERROR(VLOOKUP(N1212,Home!$C$8:$R$1048576,1,FALSE),"")=0,"",IFERROR(VLOOKUP(N1212,Home!$C$8:$R$1048576,1,FALSE),"")))</f>
        <v/>
      </c>
      <c r="P1212" s="11" t="str">
        <f>IF(IFERROR(VLOOKUP(W1212,Home!$C$8:$R$1048576,3,FALSE),"")=0,"",IFERROR(VLOOKUP(W1212,Home!$C$8:$R$1048576,3,FALSE),""))</f>
        <v/>
      </c>
      <c r="Q1212" s="11" t="str">
        <f t="shared" si="405"/>
        <v/>
      </c>
      <c r="R1212" s="130" t="e">
        <f>VLOOKUP(Q1212,'Baggrund til lister'!$G$4:$H$15,2,FALSE)</f>
        <v>#N/A</v>
      </c>
      <c r="S1212" s="11" t="str">
        <f t="shared" si="387"/>
        <v/>
      </c>
      <c r="T1212" s="11" t="str">
        <f>IF(IFERROR(VLOOKUP(N1212,Home!$C$8:$R$1048576,11,FALSE),"")=0,"",IFERROR(VLOOKUP(N1212,Home!$C$8:$R$1048576,11,FALSE),""))</f>
        <v/>
      </c>
      <c r="U1212" s="11" t="str">
        <f>IF(IFERROR(VLOOKUP(O1212,Home!$C$8:$R$1048576,12,FALSE),"")=0,"",IFERROR(VLOOKUP(O1212,Home!$C$8:$R$1048576,12,FALSE),""))</f>
        <v/>
      </c>
      <c r="V1212" s="11" t="str">
        <f>IF(IFERROR(VLOOKUP(O1212,Home!$C$8:$R$1048576,8,FALSE),"")=0,"",IFERROR(VLOOKUP(O1212,Home!$C$8:$R$1048576,8,FALSE),""))</f>
        <v/>
      </c>
      <c r="W1212" s="11" t="str">
        <f>IF(OR(VLOOKUP(N1212,Home!$C$7:$I$207,6,FALSE)="",VLOOKUP(N1212,Home!$C$7:$I$207,7,FALSE)=""),"FEJL",SUM(Baggrundsark!$K$4:K1212))</f>
        <v>FEJL</v>
      </c>
      <c r="Y1212">
        <v>1209</v>
      </c>
      <c r="Z1212" s="1"/>
      <c r="AC1212" s="44"/>
      <c r="AD1212">
        <f t="shared" si="394"/>
        <v>0</v>
      </c>
      <c r="AE1212">
        <f>SUM($AD$4:AD1212)</f>
        <v>1</v>
      </c>
      <c r="AF1212" s="103" t="str">
        <f>IFERROR(VLOOKUP(AN1212,Home!$C$8:$E$207,3,FALSE),"")</f>
        <v/>
      </c>
      <c r="AG1212" s="103" t="str">
        <f>IFERROR(VLOOKUP(AN1212,Home!$C$8:$E$207,2,FALSE),"")</f>
        <v/>
      </c>
      <c r="AH1212" s="104" t="str">
        <f>IF(VLOOKUP(AE1212,Home!$C$8:$I$207,6,FALSE)="","",VLOOKUP(AE1212,Home!$C$8:$I$207,6,FALSE))</f>
        <v/>
      </c>
      <c r="AI1212" s="104" t="e">
        <f t="shared" si="402"/>
        <v>#VALUE!</v>
      </c>
      <c r="AJ1212" s="105" t="e">
        <f t="shared" si="395"/>
        <v>#VALUE!</v>
      </c>
      <c r="AK1212" s="103" t="e">
        <f t="shared" si="388"/>
        <v>#VALUE!</v>
      </c>
      <c r="AL1212" s="103" t="e">
        <f t="shared" si="396"/>
        <v>#VALUE!</v>
      </c>
      <c r="AN1212" t="str">
        <f>IF(OR(VLOOKUP(AE1212,Home!$C$8:$I$207,6,FALSE)="",VLOOKUP(AE1212,Home!$C$8:$I$207,7,FALSE)=""),"FEJL",Baggrundsark!AE1212)</f>
        <v>FEJL</v>
      </c>
      <c r="AO1212">
        <f>IF(VLOOKUP(AE1212,Home!$C$8:$N$207,12,FALSE)="Timelønnet",1,0)</f>
        <v>0</v>
      </c>
      <c r="AP1212">
        <f>SUM($AO$4:AO1212)*AO1212</f>
        <v>0</v>
      </c>
      <c r="AQ1212">
        <f t="shared" si="403"/>
        <v>1</v>
      </c>
      <c r="AR1212" t="str">
        <f t="shared" si="403"/>
        <v/>
      </c>
      <c r="AS1212" t="e">
        <f t="shared" si="397"/>
        <v>#VALUE!</v>
      </c>
      <c r="AT1212" s="45" t="e">
        <f t="shared" si="404"/>
        <v>#VALUE!</v>
      </c>
      <c r="AU1212">
        <f>VLOOKUP(AQ1212,Home!$C$8:$J$207,8,FALSE)</f>
        <v>0</v>
      </c>
    </row>
    <row r="1213" spans="1:47" x14ac:dyDescent="0.25">
      <c r="A1213" s="6">
        <f t="shared" si="389"/>
        <v>0</v>
      </c>
      <c r="B1213" s="6">
        <f t="shared" si="398"/>
        <v>0</v>
      </c>
      <c r="C1213" s="6" t="str">
        <f t="shared" si="390"/>
        <v/>
      </c>
      <c r="D1213" s="7">
        <f t="shared" si="391"/>
        <v>0</v>
      </c>
      <c r="E1213" s="7">
        <f t="shared" si="399"/>
        <v>0</v>
      </c>
      <c r="F1213" s="7" t="str">
        <f t="shared" si="392"/>
        <v/>
      </c>
      <c r="G1213" s="6">
        <f t="shared" si="393"/>
        <v>0</v>
      </c>
      <c r="H1213" s="6">
        <f t="shared" si="400"/>
        <v>0</v>
      </c>
      <c r="I1213" s="6" t="str">
        <f t="shared" si="401"/>
        <v/>
      </c>
      <c r="J1213" s="11">
        <v>1210</v>
      </c>
      <c r="K1213" s="11">
        <f>IF(IFERROR(VLOOKUP(J1213,Home!$A$8:$B$1048576,1,FALSE),0)=0,0,1)</f>
        <v>0</v>
      </c>
      <c r="L1213" s="129" t="e">
        <f>IF(VLOOKUP(O1213,Home!$C$8:$R$207,6,FALSE)="","",VLOOKUP(O1213,Home!$C$8:$R$207,6,FALSE))</f>
        <v>#N/A</v>
      </c>
      <c r="M1213" s="129" t="e">
        <f t="shared" si="386"/>
        <v>#N/A</v>
      </c>
      <c r="N1213" s="11">
        <f>SUM($K$4:K1213)</f>
        <v>200</v>
      </c>
      <c r="O1213" s="11" t="str">
        <f>IF(P1213="","",IF(IFERROR(VLOOKUP(N1213,Home!$C$8:$R$1048576,1,FALSE),"")=0,"",IFERROR(VLOOKUP(N1213,Home!$C$8:$R$1048576,1,FALSE),"")))</f>
        <v/>
      </c>
      <c r="P1213" s="11" t="str">
        <f>IF(IFERROR(VLOOKUP(W1213,Home!$C$8:$R$1048576,3,FALSE),"")=0,"",IFERROR(VLOOKUP(W1213,Home!$C$8:$R$1048576,3,FALSE),""))</f>
        <v/>
      </c>
      <c r="Q1213" s="11" t="str">
        <f t="shared" si="405"/>
        <v/>
      </c>
      <c r="R1213" s="130" t="e">
        <f>VLOOKUP(Q1213,'Baggrund til lister'!$G$4:$H$15,2,FALSE)</f>
        <v>#N/A</v>
      </c>
      <c r="S1213" s="11" t="str">
        <f t="shared" si="387"/>
        <v/>
      </c>
      <c r="T1213" s="11" t="str">
        <f>IF(IFERROR(VLOOKUP(N1213,Home!$C$8:$R$1048576,11,FALSE),"")=0,"",IFERROR(VLOOKUP(N1213,Home!$C$8:$R$1048576,11,FALSE),""))</f>
        <v/>
      </c>
      <c r="U1213" s="11" t="str">
        <f>IF(IFERROR(VLOOKUP(O1213,Home!$C$8:$R$1048576,12,FALSE),"")=0,"",IFERROR(VLOOKUP(O1213,Home!$C$8:$R$1048576,12,FALSE),""))</f>
        <v/>
      </c>
      <c r="V1213" s="11" t="str">
        <f>IF(IFERROR(VLOOKUP(O1213,Home!$C$8:$R$1048576,8,FALSE),"")=0,"",IFERROR(VLOOKUP(O1213,Home!$C$8:$R$1048576,8,FALSE),""))</f>
        <v/>
      </c>
      <c r="W1213" s="11" t="str">
        <f>IF(OR(VLOOKUP(N1213,Home!$C$7:$I$207,6,FALSE)="",VLOOKUP(N1213,Home!$C$7:$I$207,7,FALSE)=""),"FEJL",SUM(Baggrundsark!$K$4:K1213))</f>
        <v>FEJL</v>
      </c>
      <c r="Y1213">
        <v>1210</v>
      </c>
      <c r="Z1213" s="1"/>
      <c r="AC1213" s="44"/>
      <c r="AD1213">
        <f t="shared" si="394"/>
        <v>0</v>
      </c>
      <c r="AE1213">
        <f>SUM($AD$4:AD1213)</f>
        <v>1</v>
      </c>
      <c r="AF1213" s="103" t="str">
        <f>IFERROR(VLOOKUP(AN1213,Home!$C$8:$E$207,3,FALSE),"")</f>
        <v/>
      </c>
      <c r="AG1213" s="103" t="str">
        <f>IFERROR(VLOOKUP(AN1213,Home!$C$8:$E$207,2,FALSE),"")</f>
        <v/>
      </c>
      <c r="AH1213" s="104" t="str">
        <f>IF(VLOOKUP(AE1213,Home!$C$8:$I$207,6,FALSE)="","",VLOOKUP(AE1213,Home!$C$8:$I$207,6,FALSE))</f>
        <v/>
      </c>
      <c r="AI1213" s="104" t="e">
        <f t="shared" si="402"/>
        <v>#VALUE!</v>
      </c>
      <c r="AJ1213" s="105" t="e">
        <f t="shared" si="395"/>
        <v>#VALUE!</v>
      </c>
      <c r="AK1213" s="103" t="e">
        <f t="shared" si="388"/>
        <v>#VALUE!</v>
      </c>
      <c r="AL1213" s="103" t="e">
        <f t="shared" si="396"/>
        <v>#VALUE!</v>
      </c>
      <c r="AN1213" t="str">
        <f>IF(OR(VLOOKUP(AE1213,Home!$C$8:$I$207,6,FALSE)="",VLOOKUP(AE1213,Home!$C$8:$I$207,7,FALSE)=""),"FEJL",Baggrundsark!AE1213)</f>
        <v>FEJL</v>
      </c>
      <c r="AO1213">
        <f>IF(VLOOKUP(AE1213,Home!$C$8:$N$207,12,FALSE)="Timelønnet",1,0)</f>
        <v>0</v>
      </c>
      <c r="AP1213">
        <f>SUM($AO$4:AO1213)*AO1213</f>
        <v>0</v>
      </c>
      <c r="AQ1213">
        <f t="shared" si="403"/>
        <v>1</v>
      </c>
      <c r="AR1213" t="str">
        <f t="shared" si="403"/>
        <v/>
      </c>
      <c r="AS1213" t="e">
        <f t="shared" si="397"/>
        <v>#VALUE!</v>
      </c>
      <c r="AT1213" s="45" t="e">
        <f t="shared" si="404"/>
        <v>#VALUE!</v>
      </c>
      <c r="AU1213">
        <f>VLOOKUP(AQ1213,Home!$C$8:$J$207,8,FALSE)</f>
        <v>0</v>
      </c>
    </row>
    <row r="1214" spans="1:47" x14ac:dyDescent="0.25">
      <c r="A1214" s="6">
        <f t="shared" si="389"/>
        <v>0</v>
      </c>
      <c r="B1214" s="6">
        <f t="shared" si="398"/>
        <v>0</v>
      </c>
      <c r="C1214" s="6" t="str">
        <f t="shared" si="390"/>
        <v/>
      </c>
      <c r="D1214" s="7">
        <f t="shared" si="391"/>
        <v>0</v>
      </c>
      <c r="E1214" s="7">
        <f t="shared" si="399"/>
        <v>0</v>
      </c>
      <c r="F1214" s="7" t="str">
        <f t="shared" si="392"/>
        <v/>
      </c>
      <c r="G1214" s="6">
        <f t="shared" si="393"/>
        <v>0</v>
      </c>
      <c r="H1214" s="6">
        <f t="shared" si="400"/>
        <v>0</v>
      </c>
      <c r="I1214" s="6" t="str">
        <f t="shared" si="401"/>
        <v/>
      </c>
      <c r="J1214" s="11">
        <v>1211</v>
      </c>
      <c r="K1214" s="11">
        <f>IF(IFERROR(VLOOKUP(J1214,Home!$A$8:$B$1048576,1,FALSE),0)=0,0,1)</f>
        <v>0</v>
      </c>
      <c r="L1214" s="129" t="e">
        <f>IF(VLOOKUP(O1214,Home!$C$8:$R$207,6,FALSE)="","",VLOOKUP(O1214,Home!$C$8:$R$207,6,FALSE))</f>
        <v>#N/A</v>
      </c>
      <c r="M1214" s="129" t="e">
        <f t="shared" si="386"/>
        <v>#N/A</v>
      </c>
      <c r="N1214" s="11">
        <f>SUM($K$4:K1214)</f>
        <v>200</v>
      </c>
      <c r="O1214" s="11" t="str">
        <f>IF(P1214="","",IF(IFERROR(VLOOKUP(N1214,Home!$C$8:$R$1048576,1,FALSE),"")=0,"",IFERROR(VLOOKUP(N1214,Home!$C$8:$R$1048576,1,FALSE),"")))</f>
        <v/>
      </c>
      <c r="P1214" s="11" t="str">
        <f>IF(IFERROR(VLOOKUP(W1214,Home!$C$8:$R$1048576,3,FALSE),"")=0,"",IFERROR(VLOOKUP(W1214,Home!$C$8:$R$1048576,3,FALSE),""))</f>
        <v/>
      </c>
      <c r="Q1214" s="11" t="str">
        <f t="shared" si="405"/>
        <v/>
      </c>
      <c r="R1214" s="130" t="e">
        <f>VLOOKUP(Q1214,'Baggrund til lister'!$G$4:$H$15,2,FALSE)</f>
        <v>#N/A</v>
      </c>
      <c r="S1214" s="11" t="str">
        <f t="shared" si="387"/>
        <v/>
      </c>
      <c r="T1214" s="11" t="str">
        <f>IF(IFERROR(VLOOKUP(N1214,Home!$C$8:$R$1048576,11,FALSE),"")=0,"",IFERROR(VLOOKUP(N1214,Home!$C$8:$R$1048576,11,FALSE),""))</f>
        <v/>
      </c>
      <c r="U1214" s="11" t="str">
        <f>IF(IFERROR(VLOOKUP(O1214,Home!$C$8:$R$1048576,12,FALSE),"")=0,"",IFERROR(VLOOKUP(O1214,Home!$C$8:$R$1048576,12,FALSE),""))</f>
        <v/>
      </c>
      <c r="V1214" s="11" t="str">
        <f>IF(IFERROR(VLOOKUP(O1214,Home!$C$8:$R$1048576,8,FALSE),"")=0,"",IFERROR(VLOOKUP(O1214,Home!$C$8:$R$1048576,8,FALSE),""))</f>
        <v/>
      </c>
      <c r="W1214" s="11" t="str">
        <f>IF(OR(VLOOKUP(N1214,Home!$C$7:$I$207,6,FALSE)="",VLOOKUP(N1214,Home!$C$7:$I$207,7,FALSE)=""),"FEJL",SUM(Baggrundsark!$K$4:K1214))</f>
        <v>FEJL</v>
      </c>
      <c r="Y1214">
        <v>1211</v>
      </c>
      <c r="Z1214" s="1"/>
      <c r="AC1214" s="44"/>
      <c r="AD1214">
        <f t="shared" si="394"/>
        <v>0</v>
      </c>
      <c r="AE1214">
        <f>SUM($AD$4:AD1214)</f>
        <v>1</v>
      </c>
      <c r="AF1214" s="103" t="str">
        <f>IFERROR(VLOOKUP(AN1214,Home!$C$8:$E$207,3,FALSE),"")</f>
        <v/>
      </c>
      <c r="AG1214" s="103" t="str">
        <f>IFERROR(VLOOKUP(AN1214,Home!$C$8:$E$207,2,FALSE),"")</f>
        <v/>
      </c>
      <c r="AH1214" s="104" t="str">
        <f>IF(VLOOKUP(AE1214,Home!$C$8:$I$207,6,FALSE)="","",VLOOKUP(AE1214,Home!$C$8:$I$207,6,FALSE))</f>
        <v/>
      </c>
      <c r="AI1214" s="104" t="e">
        <f t="shared" si="402"/>
        <v>#VALUE!</v>
      </c>
      <c r="AJ1214" s="105" t="e">
        <f t="shared" si="395"/>
        <v>#VALUE!</v>
      </c>
      <c r="AK1214" s="103" t="e">
        <f t="shared" si="388"/>
        <v>#VALUE!</v>
      </c>
      <c r="AL1214" s="103" t="e">
        <f t="shared" si="396"/>
        <v>#VALUE!</v>
      </c>
      <c r="AN1214" t="str">
        <f>IF(OR(VLOOKUP(AE1214,Home!$C$8:$I$207,6,FALSE)="",VLOOKUP(AE1214,Home!$C$8:$I$207,7,FALSE)=""),"FEJL",Baggrundsark!AE1214)</f>
        <v>FEJL</v>
      </c>
      <c r="AO1214">
        <f>IF(VLOOKUP(AE1214,Home!$C$8:$N$207,12,FALSE)="Timelønnet",1,0)</f>
        <v>0</v>
      </c>
      <c r="AP1214">
        <f>SUM($AO$4:AO1214)*AO1214</f>
        <v>0</v>
      </c>
      <c r="AQ1214">
        <f t="shared" si="403"/>
        <v>1</v>
      </c>
      <c r="AR1214" t="str">
        <f t="shared" si="403"/>
        <v/>
      </c>
      <c r="AS1214" t="e">
        <f t="shared" si="397"/>
        <v>#VALUE!</v>
      </c>
      <c r="AT1214" s="45" t="e">
        <f t="shared" si="404"/>
        <v>#VALUE!</v>
      </c>
      <c r="AU1214">
        <f>VLOOKUP(AQ1214,Home!$C$8:$J$207,8,FALSE)</f>
        <v>0</v>
      </c>
    </row>
    <row r="1215" spans="1:47" x14ac:dyDescent="0.25">
      <c r="A1215" s="6">
        <f t="shared" si="389"/>
        <v>0</v>
      </c>
      <c r="B1215" s="6">
        <f t="shared" si="398"/>
        <v>0</v>
      </c>
      <c r="C1215" s="6" t="str">
        <f t="shared" si="390"/>
        <v/>
      </c>
      <c r="D1215" s="7">
        <f t="shared" si="391"/>
        <v>0</v>
      </c>
      <c r="E1215" s="7">
        <f t="shared" si="399"/>
        <v>0</v>
      </c>
      <c r="F1215" s="7" t="str">
        <f t="shared" si="392"/>
        <v/>
      </c>
      <c r="G1215" s="6">
        <f t="shared" si="393"/>
        <v>0</v>
      </c>
      <c r="H1215" s="6">
        <f t="shared" si="400"/>
        <v>0</v>
      </c>
      <c r="I1215" s="6" t="str">
        <f t="shared" si="401"/>
        <v/>
      </c>
      <c r="J1215" s="11">
        <v>1212</v>
      </c>
      <c r="K1215" s="11">
        <f>IF(IFERROR(VLOOKUP(J1215,Home!$A$8:$B$1048576,1,FALSE),0)=0,0,1)</f>
        <v>0</v>
      </c>
      <c r="L1215" s="129" t="e">
        <f>IF(VLOOKUP(O1215,Home!$C$8:$R$207,6,FALSE)="","",VLOOKUP(O1215,Home!$C$8:$R$207,6,FALSE))</f>
        <v>#N/A</v>
      </c>
      <c r="M1215" s="129" t="e">
        <f t="shared" si="386"/>
        <v>#N/A</v>
      </c>
      <c r="N1215" s="11">
        <f>SUM($K$4:K1215)</f>
        <v>200</v>
      </c>
      <c r="O1215" s="11" t="str">
        <f>IF(P1215="","",IF(IFERROR(VLOOKUP(N1215,Home!$C$8:$R$1048576,1,FALSE),"")=0,"",IFERROR(VLOOKUP(N1215,Home!$C$8:$R$1048576,1,FALSE),"")))</f>
        <v/>
      </c>
      <c r="P1215" s="11" t="str">
        <f>IF(IFERROR(VLOOKUP(W1215,Home!$C$8:$R$1048576,3,FALSE),"")=0,"",IFERROR(VLOOKUP(W1215,Home!$C$8:$R$1048576,3,FALSE),""))</f>
        <v/>
      </c>
      <c r="Q1215" s="11" t="str">
        <f t="shared" si="405"/>
        <v/>
      </c>
      <c r="R1215" s="130" t="e">
        <f>VLOOKUP(Q1215,'Baggrund til lister'!$G$4:$H$15,2,FALSE)</f>
        <v>#N/A</v>
      </c>
      <c r="S1215" s="11" t="str">
        <f t="shared" si="387"/>
        <v/>
      </c>
      <c r="T1215" s="11" t="str">
        <f>IF(IFERROR(VLOOKUP(N1215,Home!$C$8:$R$1048576,11,FALSE),"")=0,"",IFERROR(VLOOKUP(N1215,Home!$C$8:$R$1048576,11,FALSE),""))</f>
        <v/>
      </c>
      <c r="U1215" s="11" t="str">
        <f>IF(IFERROR(VLOOKUP(O1215,Home!$C$8:$R$1048576,12,FALSE),"")=0,"",IFERROR(VLOOKUP(O1215,Home!$C$8:$R$1048576,12,FALSE),""))</f>
        <v/>
      </c>
      <c r="V1215" s="11" t="str">
        <f>IF(IFERROR(VLOOKUP(O1215,Home!$C$8:$R$1048576,8,FALSE),"")=0,"",IFERROR(VLOOKUP(O1215,Home!$C$8:$R$1048576,8,FALSE),""))</f>
        <v/>
      </c>
      <c r="W1215" s="11" t="str">
        <f>IF(OR(VLOOKUP(N1215,Home!$C$7:$I$207,6,FALSE)="",VLOOKUP(N1215,Home!$C$7:$I$207,7,FALSE)=""),"FEJL",SUM(Baggrundsark!$K$4:K1215))</f>
        <v>FEJL</v>
      </c>
      <c r="Y1215">
        <v>1212</v>
      </c>
      <c r="Z1215" s="1"/>
      <c r="AC1215" s="44"/>
      <c r="AD1215">
        <f t="shared" si="394"/>
        <v>0</v>
      </c>
      <c r="AE1215">
        <f>SUM($AD$4:AD1215)</f>
        <v>1</v>
      </c>
      <c r="AF1215" s="103" t="str">
        <f>IFERROR(VLOOKUP(AN1215,Home!$C$8:$E$207,3,FALSE),"")</f>
        <v/>
      </c>
      <c r="AG1215" s="103" t="str">
        <f>IFERROR(VLOOKUP(AN1215,Home!$C$8:$E$207,2,FALSE),"")</f>
        <v/>
      </c>
      <c r="AH1215" s="104" t="str">
        <f>IF(VLOOKUP(AE1215,Home!$C$8:$I$207,6,FALSE)="","",VLOOKUP(AE1215,Home!$C$8:$I$207,6,FALSE))</f>
        <v/>
      </c>
      <c r="AI1215" s="104" t="e">
        <f t="shared" si="402"/>
        <v>#VALUE!</v>
      </c>
      <c r="AJ1215" s="105" t="e">
        <f t="shared" si="395"/>
        <v>#VALUE!</v>
      </c>
      <c r="AK1215" s="103" t="e">
        <f t="shared" si="388"/>
        <v>#VALUE!</v>
      </c>
      <c r="AL1215" s="103" t="e">
        <f t="shared" si="396"/>
        <v>#VALUE!</v>
      </c>
      <c r="AN1215" t="str">
        <f>IF(OR(VLOOKUP(AE1215,Home!$C$8:$I$207,6,FALSE)="",VLOOKUP(AE1215,Home!$C$8:$I$207,7,FALSE)=""),"FEJL",Baggrundsark!AE1215)</f>
        <v>FEJL</v>
      </c>
      <c r="AO1215">
        <f>IF(VLOOKUP(AE1215,Home!$C$8:$N$207,12,FALSE)="Timelønnet",1,0)</f>
        <v>0</v>
      </c>
      <c r="AP1215">
        <f>SUM($AO$4:AO1215)*AO1215</f>
        <v>0</v>
      </c>
      <c r="AQ1215">
        <f t="shared" si="403"/>
        <v>1</v>
      </c>
      <c r="AR1215" t="str">
        <f t="shared" si="403"/>
        <v/>
      </c>
      <c r="AS1215" t="e">
        <f t="shared" si="397"/>
        <v>#VALUE!</v>
      </c>
      <c r="AT1215" s="45" t="e">
        <f t="shared" si="404"/>
        <v>#VALUE!</v>
      </c>
      <c r="AU1215">
        <f>VLOOKUP(AQ1215,Home!$C$8:$J$207,8,FALSE)</f>
        <v>0</v>
      </c>
    </row>
    <row r="1216" spans="1:47" x14ac:dyDescent="0.25">
      <c r="A1216" s="6">
        <f t="shared" si="389"/>
        <v>0</v>
      </c>
      <c r="B1216" s="6">
        <f t="shared" si="398"/>
        <v>0</v>
      </c>
      <c r="C1216" s="6" t="str">
        <f t="shared" si="390"/>
        <v/>
      </c>
      <c r="D1216" s="7">
        <f t="shared" si="391"/>
        <v>0</v>
      </c>
      <c r="E1216" s="7">
        <f t="shared" si="399"/>
        <v>0</v>
      </c>
      <c r="F1216" s="7" t="str">
        <f t="shared" si="392"/>
        <v/>
      </c>
      <c r="G1216" s="6">
        <f t="shared" si="393"/>
        <v>0</v>
      </c>
      <c r="H1216" s="6">
        <f t="shared" si="400"/>
        <v>0</v>
      </c>
      <c r="I1216" s="6" t="str">
        <f t="shared" si="401"/>
        <v/>
      </c>
      <c r="J1216" s="11">
        <v>1213</v>
      </c>
      <c r="K1216" s="11">
        <f>IF(IFERROR(VLOOKUP(J1216,Home!$A$8:$B$1048576,1,FALSE),0)=0,0,1)</f>
        <v>0</v>
      </c>
      <c r="L1216" s="129" t="e">
        <f>IF(VLOOKUP(O1216,Home!$C$8:$R$207,6,FALSE)="","",VLOOKUP(O1216,Home!$C$8:$R$207,6,FALSE))</f>
        <v>#N/A</v>
      </c>
      <c r="M1216" s="129" t="e">
        <f t="shared" si="386"/>
        <v>#N/A</v>
      </c>
      <c r="N1216" s="11">
        <f>SUM($K$4:K1216)</f>
        <v>200</v>
      </c>
      <c r="O1216" s="11" t="str">
        <f>IF(P1216="","",IF(IFERROR(VLOOKUP(N1216,Home!$C$8:$R$1048576,1,FALSE),"")=0,"",IFERROR(VLOOKUP(N1216,Home!$C$8:$R$1048576,1,FALSE),"")))</f>
        <v/>
      </c>
      <c r="P1216" s="11" t="str">
        <f>IF(IFERROR(VLOOKUP(W1216,Home!$C$8:$R$1048576,3,FALSE),"")=0,"",IFERROR(VLOOKUP(W1216,Home!$C$8:$R$1048576,3,FALSE),""))</f>
        <v/>
      </c>
      <c r="Q1216" s="11" t="str">
        <f t="shared" si="405"/>
        <v/>
      </c>
      <c r="R1216" s="130" t="e">
        <f>VLOOKUP(Q1216,'Baggrund til lister'!$G$4:$H$15,2,FALSE)</f>
        <v>#N/A</v>
      </c>
      <c r="S1216" s="11" t="str">
        <f t="shared" si="387"/>
        <v/>
      </c>
      <c r="T1216" s="11" t="str">
        <f>IF(IFERROR(VLOOKUP(N1216,Home!$C$8:$R$1048576,11,FALSE),"")=0,"",IFERROR(VLOOKUP(N1216,Home!$C$8:$R$1048576,11,FALSE),""))</f>
        <v/>
      </c>
      <c r="U1216" s="11" t="str">
        <f>IF(IFERROR(VLOOKUP(O1216,Home!$C$8:$R$1048576,12,FALSE),"")=0,"",IFERROR(VLOOKUP(O1216,Home!$C$8:$R$1048576,12,FALSE),""))</f>
        <v/>
      </c>
      <c r="V1216" s="11" t="str">
        <f>IF(IFERROR(VLOOKUP(O1216,Home!$C$8:$R$1048576,8,FALSE),"")=0,"",IFERROR(VLOOKUP(O1216,Home!$C$8:$R$1048576,8,FALSE),""))</f>
        <v/>
      </c>
      <c r="W1216" s="11" t="str">
        <f>IF(OR(VLOOKUP(N1216,Home!$C$7:$I$207,6,FALSE)="",VLOOKUP(N1216,Home!$C$7:$I$207,7,FALSE)=""),"FEJL",SUM(Baggrundsark!$K$4:K1216))</f>
        <v>FEJL</v>
      </c>
      <c r="Y1216">
        <v>1213</v>
      </c>
      <c r="Z1216" s="1"/>
      <c r="AC1216" s="44"/>
      <c r="AD1216">
        <f t="shared" si="394"/>
        <v>0</v>
      </c>
      <c r="AE1216">
        <f>SUM($AD$4:AD1216)</f>
        <v>1</v>
      </c>
      <c r="AF1216" s="103" t="str">
        <f>IFERROR(VLOOKUP(AN1216,Home!$C$8:$E$207,3,FALSE),"")</f>
        <v/>
      </c>
      <c r="AG1216" s="103" t="str">
        <f>IFERROR(VLOOKUP(AN1216,Home!$C$8:$E$207,2,FALSE),"")</f>
        <v/>
      </c>
      <c r="AH1216" s="104" t="str">
        <f>IF(VLOOKUP(AE1216,Home!$C$8:$I$207,6,FALSE)="","",VLOOKUP(AE1216,Home!$C$8:$I$207,6,FALSE))</f>
        <v/>
      </c>
      <c r="AI1216" s="104" t="e">
        <f t="shared" si="402"/>
        <v>#VALUE!</v>
      </c>
      <c r="AJ1216" s="105" t="e">
        <f t="shared" si="395"/>
        <v>#VALUE!</v>
      </c>
      <c r="AK1216" s="103" t="e">
        <f t="shared" si="388"/>
        <v>#VALUE!</v>
      </c>
      <c r="AL1216" s="103" t="e">
        <f t="shared" si="396"/>
        <v>#VALUE!</v>
      </c>
      <c r="AN1216" t="str">
        <f>IF(OR(VLOOKUP(AE1216,Home!$C$8:$I$207,6,FALSE)="",VLOOKUP(AE1216,Home!$C$8:$I$207,7,FALSE)=""),"FEJL",Baggrundsark!AE1216)</f>
        <v>FEJL</v>
      </c>
      <c r="AO1216">
        <f>IF(VLOOKUP(AE1216,Home!$C$8:$N$207,12,FALSE)="Timelønnet",1,0)</f>
        <v>0</v>
      </c>
      <c r="AP1216">
        <f>SUM($AO$4:AO1216)*AO1216</f>
        <v>0</v>
      </c>
      <c r="AQ1216">
        <f t="shared" si="403"/>
        <v>1</v>
      </c>
      <c r="AR1216" t="str">
        <f t="shared" si="403"/>
        <v/>
      </c>
      <c r="AS1216" t="e">
        <f t="shared" si="397"/>
        <v>#VALUE!</v>
      </c>
      <c r="AT1216" s="45" t="e">
        <f t="shared" si="404"/>
        <v>#VALUE!</v>
      </c>
      <c r="AU1216">
        <f>VLOOKUP(AQ1216,Home!$C$8:$J$207,8,FALSE)</f>
        <v>0</v>
      </c>
    </row>
    <row r="1217" spans="1:47" x14ac:dyDescent="0.25">
      <c r="A1217" s="6">
        <f t="shared" si="389"/>
        <v>0</v>
      </c>
      <c r="B1217" s="6">
        <f t="shared" si="398"/>
        <v>0</v>
      </c>
      <c r="C1217" s="6" t="str">
        <f t="shared" si="390"/>
        <v/>
      </c>
      <c r="D1217" s="7">
        <f t="shared" si="391"/>
        <v>0</v>
      </c>
      <c r="E1217" s="7">
        <f t="shared" si="399"/>
        <v>0</v>
      </c>
      <c r="F1217" s="7" t="str">
        <f t="shared" si="392"/>
        <v/>
      </c>
      <c r="G1217" s="6">
        <f t="shared" si="393"/>
        <v>0</v>
      </c>
      <c r="H1217" s="6">
        <f t="shared" si="400"/>
        <v>0</v>
      </c>
      <c r="I1217" s="6" t="str">
        <f t="shared" si="401"/>
        <v/>
      </c>
      <c r="J1217" s="11">
        <v>1214</v>
      </c>
      <c r="K1217" s="11">
        <f>IF(IFERROR(VLOOKUP(J1217,Home!$A$8:$B$1048576,1,FALSE),0)=0,0,1)</f>
        <v>0</v>
      </c>
      <c r="L1217" s="129" t="e">
        <f>IF(VLOOKUP(O1217,Home!$C$8:$R$207,6,FALSE)="","",VLOOKUP(O1217,Home!$C$8:$R$207,6,FALSE))</f>
        <v>#N/A</v>
      </c>
      <c r="M1217" s="129" t="e">
        <f t="shared" si="386"/>
        <v>#N/A</v>
      </c>
      <c r="N1217" s="11">
        <f>SUM($K$4:K1217)</f>
        <v>200</v>
      </c>
      <c r="O1217" s="11" t="str">
        <f>IF(P1217="","",IF(IFERROR(VLOOKUP(N1217,Home!$C$8:$R$1048576,1,FALSE),"")=0,"",IFERROR(VLOOKUP(N1217,Home!$C$8:$R$1048576,1,FALSE),"")))</f>
        <v/>
      </c>
      <c r="P1217" s="11" t="str">
        <f>IF(IFERROR(VLOOKUP(W1217,Home!$C$8:$R$1048576,3,FALSE),"")=0,"",IFERROR(VLOOKUP(W1217,Home!$C$8:$R$1048576,3,FALSE),""))</f>
        <v/>
      </c>
      <c r="Q1217" s="11" t="str">
        <f t="shared" si="405"/>
        <v/>
      </c>
      <c r="R1217" s="130" t="e">
        <f>VLOOKUP(Q1217,'Baggrund til lister'!$G$4:$H$15,2,FALSE)</f>
        <v>#N/A</v>
      </c>
      <c r="S1217" s="11" t="str">
        <f t="shared" si="387"/>
        <v/>
      </c>
      <c r="T1217" s="11" t="str">
        <f>IF(IFERROR(VLOOKUP(N1217,Home!$C$8:$R$1048576,11,FALSE),"")=0,"",IFERROR(VLOOKUP(N1217,Home!$C$8:$R$1048576,11,FALSE),""))</f>
        <v/>
      </c>
      <c r="U1217" s="11" t="str">
        <f>IF(IFERROR(VLOOKUP(O1217,Home!$C$8:$R$1048576,12,FALSE),"")=0,"",IFERROR(VLOOKUP(O1217,Home!$C$8:$R$1048576,12,FALSE),""))</f>
        <v/>
      </c>
      <c r="V1217" s="11" t="str">
        <f>IF(IFERROR(VLOOKUP(O1217,Home!$C$8:$R$1048576,8,FALSE),"")=0,"",IFERROR(VLOOKUP(O1217,Home!$C$8:$R$1048576,8,FALSE),""))</f>
        <v/>
      </c>
      <c r="W1217" s="11" t="str">
        <f>IF(OR(VLOOKUP(N1217,Home!$C$7:$I$207,6,FALSE)="",VLOOKUP(N1217,Home!$C$7:$I$207,7,FALSE)=""),"FEJL",SUM(Baggrundsark!$K$4:K1217))</f>
        <v>FEJL</v>
      </c>
      <c r="Y1217">
        <v>1214</v>
      </c>
      <c r="Z1217" s="1"/>
      <c r="AC1217" s="44"/>
      <c r="AD1217">
        <f t="shared" si="394"/>
        <v>0</v>
      </c>
      <c r="AE1217">
        <f>SUM($AD$4:AD1217)</f>
        <v>1</v>
      </c>
      <c r="AF1217" s="103" t="str">
        <f>IFERROR(VLOOKUP(AN1217,Home!$C$8:$E$207,3,FALSE),"")</f>
        <v/>
      </c>
      <c r="AG1217" s="103" t="str">
        <f>IFERROR(VLOOKUP(AN1217,Home!$C$8:$E$207,2,FALSE),"")</f>
        <v/>
      </c>
      <c r="AH1217" s="104" t="str">
        <f>IF(VLOOKUP(AE1217,Home!$C$8:$I$207,6,FALSE)="","",VLOOKUP(AE1217,Home!$C$8:$I$207,6,FALSE))</f>
        <v/>
      </c>
      <c r="AI1217" s="104" t="e">
        <f t="shared" si="402"/>
        <v>#VALUE!</v>
      </c>
      <c r="AJ1217" s="105" t="e">
        <f t="shared" si="395"/>
        <v>#VALUE!</v>
      </c>
      <c r="AK1217" s="103" t="e">
        <f t="shared" si="388"/>
        <v>#VALUE!</v>
      </c>
      <c r="AL1217" s="103" t="e">
        <f t="shared" si="396"/>
        <v>#VALUE!</v>
      </c>
      <c r="AN1217" t="str">
        <f>IF(OR(VLOOKUP(AE1217,Home!$C$8:$I$207,6,FALSE)="",VLOOKUP(AE1217,Home!$C$8:$I$207,7,FALSE)=""),"FEJL",Baggrundsark!AE1217)</f>
        <v>FEJL</v>
      </c>
      <c r="AO1217">
        <f>IF(VLOOKUP(AE1217,Home!$C$8:$N$207,12,FALSE)="Timelønnet",1,0)</f>
        <v>0</v>
      </c>
      <c r="AP1217">
        <f>SUM($AO$4:AO1217)*AO1217</f>
        <v>0</v>
      </c>
      <c r="AQ1217">
        <f t="shared" si="403"/>
        <v>1</v>
      </c>
      <c r="AR1217" t="str">
        <f t="shared" si="403"/>
        <v/>
      </c>
      <c r="AS1217" t="e">
        <f t="shared" si="397"/>
        <v>#VALUE!</v>
      </c>
      <c r="AT1217" s="45" t="e">
        <f t="shared" si="404"/>
        <v>#VALUE!</v>
      </c>
      <c r="AU1217">
        <f>VLOOKUP(AQ1217,Home!$C$8:$J$207,8,FALSE)</f>
        <v>0</v>
      </c>
    </row>
    <row r="1218" spans="1:47" x14ac:dyDescent="0.25">
      <c r="A1218" s="6">
        <f t="shared" si="389"/>
        <v>0</v>
      </c>
      <c r="B1218" s="6">
        <f t="shared" si="398"/>
        <v>0</v>
      </c>
      <c r="C1218" s="6" t="str">
        <f t="shared" si="390"/>
        <v/>
      </c>
      <c r="D1218" s="7">
        <f t="shared" si="391"/>
        <v>0</v>
      </c>
      <c r="E1218" s="7">
        <f t="shared" si="399"/>
        <v>0</v>
      </c>
      <c r="F1218" s="7" t="str">
        <f t="shared" si="392"/>
        <v/>
      </c>
      <c r="G1218" s="6">
        <f t="shared" si="393"/>
        <v>0</v>
      </c>
      <c r="H1218" s="6">
        <f t="shared" si="400"/>
        <v>0</v>
      </c>
      <c r="I1218" s="6" t="str">
        <f t="shared" si="401"/>
        <v/>
      </c>
      <c r="J1218" s="11">
        <v>1215</v>
      </c>
      <c r="K1218" s="11">
        <f>IF(IFERROR(VLOOKUP(J1218,Home!$A$8:$B$1048576,1,FALSE),0)=0,0,1)</f>
        <v>0</v>
      </c>
      <c r="L1218" s="129" t="e">
        <f>IF(VLOOKUP(O1218,Home!$C$8:$R$207,6,FALSE)="","",VLOOKUP(O1218,Home!$C$8:$R$207,6,FALSE))</f>
        <v>#N/A</v>
      </c>
      <c r="M1218" s="129" t="e">
        <f t="shared" si="386"/>
        <v>#N/A</v>
      </c>
      <c r="N1218" s="11">
        <f>SUM($K$4:K1218)</f>
        <v>200</v>
      </c>
      <c r="O1218" s="11" t="str">
        <f>IF(P1218="","",IF(IFERROR(VLOOKUP(N1218,Home!$C$8:$R$1048576,1,FALSE),"")=0,"",IFERROR(VLOOKUP(N1218,Home!$C$8:$R$1048576,1,FALSE),"")))</f>
        <v/>
      </c>
      <c r="P1218" s="11" t="str">
        <f>IF(IFERROR(VLOOKUP(W1218,Home!$C$8:$R$1048576,3,FALSE),"")=0,"",IFERROR(VLOOKUP(W1218,Home!$C$8:$R$1048576,3,FALSE),""))</f>
        <v/>
      </c>
      <c r="Q1218" s="11" t="str">
        <f t="shared" si="405"/>
        <v/>
      </c>
      <c r="R1218" s="130" t="e">
        <f>VLOOKUP(Q1218,'Baggrund til lister'!$G$4:$H$15,2,FALSE)</f>
        <v>#N/A</v>
      </c>
      <c r="S1218" s="11" t="str">
        <f t="shared" si="387"/>
        <v/>
      </c>
      <c r="T1218" s="11" t="str">
        <f>IF(IFERROR(VLOOKUP(N1218,Home!$C$8:$R$1048576,11,FALSE),"")=0,"",IFERROR(VLOOKUP(N1218,Home!$C$8:$R$1048576,11,FALSE),""))</f>
        <v/>
      </c>
      <c r="U1218" s="11" t="str">
        <f>IF(IFERROR(VLOOKUP(O1218,Home!$C$8:$R$1048576,12,FALSE),"")=0,"",IFERROR(VLOOKUP(O1218,Home!$C$8:$R$1048576,12,FALSE),""))</f>
        <v/>
      </c>
      <c r="V1218" s="11" t="str">
        <f>IF(IFERROR(VLOOKUP(O1218,Home!$C$8:$R$1048576,8,FALSE),"")=0,"",IFERROR(VLOOKUP(O1218,Home!$C$8:$R$1048576,8,FALSE),""))</f>
        <v/>
      </c>
      <c r="W1218" s="11" t="str">
        <f>IF(OR(VLOOKUP(N1218,Home!$C$7:$I$207,6,FALSE)="",VLOOKUP(N1218,Home!$C$7:$I$207,7,FALSE)=""),"FEJL",SUM(Baggrundsark!$K$4:K1218))</f>
        <v>FEJL</v>
      </c>
      <c r="Y1218">
        <v>1215</v>
      </c>
      <c r="Z1218" s="1"/>
      <c r="AC1218" s="44"/>
      <c r="AD1218">
        <f t="shared" si="394"/>
        <v>0</v>
      </c>
      <c r="AE1218">
        <f>SUM($AD$4:AD1218)</f>
        <v>1</v>
      </c>
      <c r="AF1218" s="103" t="str">
        <f>IFERROR(VLOOKUP(AN1218,Home!$C$8:$E$207,3,FALSE),"")</f>
        <v/>
      </c>
      <c r="AG1218" s="103" t="str">
        <f>IFERROR(VLOOKUP(AN1218,Home!$C$8:$E$207,2,FALSE),"")</f>
        <v/>
      </c>
      <c r="AH1218" s="104" t="str">
        <f>IF(VLOOKUP(AE1218,Home!$C$8:$I$207,6,FALSE)="","",VLOOKUP(AE1218,Home!$C$8:$I$207,6,FALSE))</f>
        <v/>
      </c>
      <c r="AI1218" s="104" t="e">
        <f t="shared" si="402"/>
        <v>#VALUE!</v>
      </c>
      <c r="AJ1218" s="105" t="e">
        <f t="shared" si="395"/>
        <v>#VALUE!</v>
      </c>
      <c r="AK1218" s="103" t="e">
        <f t="shared" si="388"/>
        <v>#VALUE!</v>
      </c>
      <c r="AL1218" s="103" t="e">
        <f t="shared" si="396"/>
        <v>#VALUE!</v>
      </c>
      <c r="AN1218" t="str">
        <f>IF(OR(VLOOKUP(AE1218,Home!$C$8:$I$207,6,FALSE)="",VLOOKUP(AE1218,Home!$C$8:$I$207,7,FALSE)=""),"FEJL",Baggrundsark!AE1218)</f>
        <v>FEJL</v>
      </c>
      <c r="AO1218">
        <f>IF(VLOOKUP(AE1218,Home!$C$8:$N$207,12,FALSE)="Timelønnet",1,0)</f>
        <v>0</v>
      </c>
      <c r="AP1218">
        <f>SUM($AO$4:AO1218)*AO1218</f>
        <v>0</v>
      </c>
      <c r="AQ1218">
        <f t="shared" si="403"/>
        <v>1</v>
      </c>
      <c r="AR1218" t="str">
        <f t="shared" si="403"/>
        <v/>
      </c>
      <c r="AS1218" t="e">
        <f t="shared" si="397"/>
        <v>#VALUE!</v>
      </c>
      <c r="AT1218" s="45" t="e">
        <f t="shared" si="404"/>
        <v>#VALUE!</v>
      </c>
      <c r="AU1218">
        <f>VLOOKUP(AQ1218,Home!$C$8:$J$207,8,FALSE)</f>
        <v>0</v>
      </c>
    </row>
    <row r="1219" spans="1:47" x14ac:dyDescent="0.25">
      <c r="A1219" s="6">
        <f t="shared" si="389"/>
        <v>0</v>
      </c>
      <c r="B1219" s="6">
        <f t="shared" si="398"/>
        <v>0</v>
      </c>
      <c r="C1219" s="6" t="str">
        <f t="shared" si="390"/>
        <v/>
      </c>
      <c r="D1219" s="7">
        <f t="shared" si="391"/>
        <v>0</v>
      </c>
      <c r="E1219" s="7">
        <f t="shared" si="399"/>
        <v>0</v>
      </c>
      <c r="F1219" s="7" t="str">
        <f t="shared" si="392"/>
        <v/>
      </c>
      <c r="G1219" s="6">
        <f t="shared" si="393"/>
        <v>0</v>
      </c>
      <c r="H1219" s="6">
        <f t="shared" si="400"/>
        <v>0</v>
      </c>
      <c r="I1219" s="6" t="str">
        <f t="shared" si="401"/>
        <v/>
      </c>
      <c r="J1219" s="11">
        <v>1216</v>
      </c>
      <c r="K1219" s="11">
        <f>IF(IFERROR(VLOOKUP(J1219,Home!$A$8:$B$1048576,1,FALSE),0)=0,0,1)</f>
        <v>0</v>
      </c>
      <c r="L1219" s="129" t="e">
        <f>IF(VLOOKUP(O1219,Home!$C$8:$R$207,6,FALSE)="","",VLOOKUP(O1219,Home!$C$8:$R$207,6,FALSE))</f>
        <v>#N/A</v>
      </c>
      <c r="M1219" s="129" t="e">
        <f t="shared" si="386"/>
        <v>#N/A</v>
      </c>
      <c r="N1219" s="11">
        <f>SUM($K$4:K1219)</f>
        <v>200</v>
      </c>
      <c r="O1219" s="11" t="str">
        <f>IF(P1219="","",IF(IFERROR(VLOOKUP(N1219,Home!$C$8:$R$1048576,1,FALSE),"")=0,"",IFERROR(VLOOKUP(N1219,Home!$C$8:$R$1048576,1,FALSE),"")))</f>
        <v/>
      </c>
      <c r="P1219" s="11" t="str">
        <f>IF(IFERROR(VLOOKUP(W1219,Home!$C$8:$R$1048576,3,FALSE),"")=0,"",IFERROR(VLOOKUP(W1219,Home!$C$8:$R$1048576,3,FALSE),""))</f>
        <v/>
      </c>
      <c r="Q1219" s="11" t="str">
        <f t="shared" si="405"/>
        <v/>
      </c>
      <c r="R1219" s="130" t="e">
        <f>VLOOKUP(Q1219,'Baggrund til lister'!$G$4:$H$15,2,FALSE)</f>
        <v>#N/A</v>
      </c>
      <c r="S1219" s="11" t="str">
        <f t="shared" si="387"/>
        <v/>
      </c>
      <c r="T1219" s="11" t="str">
        <f>IF(IFERROR(VLOOKUP(N1219,Home!$C$8:$R$1048576,11,FALSE),"")=0,"",IFERROR(VLOOKUP(N1219,Home!$C$8:$R$1048576,11,FALSE),""))</f>
        <v/>
      </c>
      <c r="U1219" s="11" t="str">
        <f>IF(IFERROR(VLOOKUP(O1219,Home!$C$8:$R$1048576,12,FALSE),"")=0,"",IFERROR(VLOOKUP(O1219,Home!$C$8:$R$1048576,12,FALSE),""))</f>
        <v/>
      </c>
      <c r="V1219" s="11" t="str">
        <f>IF(IFERROR(VLOOKUP(O1219,Home!$C$8:$R$1048576,8,FALSE),"")=0,"",IFERROR(VLOOKUP(O1219,Home!$C$8:$R$1048576,8,FALSE),""))</f>
        <v/>
      </c>
      <c r="W1219" s="11" t="str">
        <f>IF(OR(VLOOKUP(N1219,Home!$C$7:$I$207,6,FALSE)="",VLOOKUP(N1219,Home!$C$7:$I$207,7,FALSE)=""),"FEJL",SUM(Baggrundsark!$K$4:K1219))</f>
        <v>FEJL</v>
      </c>
      <c r="Y1219">
        <v>1216</v>
      </c>
      <c r="Z1219" s="1"/>
      <c r="AC1219" s="44"/>
      <c r="AD1219">
        <f t="shared" si="394"/>
        <v>0</v>
      </c>
      <c r="AE1219">
        <f>SUM($AD$4:AD1219)</f>
        <v>1</v>
      </c>
      <c r="AF1219" s="103" t="str">
        <f>IFERROR(VLOOKUP(AN1219,Home!$C$8:$E$207,3,FALSE),"")</f>
        <v/>
      </c>
      <c r="AG1219" s="103" t="str">
        <f>IFERROR(VLOOKUP(AN1219,Home!$C$8:$E$207,2,FALSE),"")</f>
        <v/>
      </c>
      <c r="AH1219" s="104" t="str">
        <f>IF(VLOOKUP(AE1219,Home!$C$8:$I$207,6,FALSE)="","",VLOOKUP(AE1219,Home!$C$8:$I$207,6,FALSE))</f>
        <v/>
      </c>
      <c r="AI1219" s="104" t="e">
        <f t="shared" si="402"/>
        <v>#VALUE!</v>
      </c>
      <c r="AJ1219" s="105" t="e">
        <f t="shared" si="395"/>
        <v>#VALUE!</v>
      </c>
      <c r="AK1219" s="103" t="e">
        <f t="shared" si="388"/>
        <v>#VALUE!</v>
      </c>
      <c r="AL1219" s="103" t="e">
        <f t="shared" si="396"/>
        <v>#VALUE!</v>
      </c>
      <c r="AN1219" t="str">
        <f>IF(OR(VLOOKUP(AE1219,Home!$C$8:$I$207,6,FALSE)="",VLOOKUP(AE1219,Home!$C$8:$I$207,7,FALSE)=""),"FEJL",Baggrundsark!AE1219)</f>
        <v>FEJL</v>
      </c>
      <c r="AO1219">
        <f>IF(VLOOKUP(AE1219,Home!$C$8:$N$207,12,FALSE)="Timelønnet",1,0)</f>
        <v>0</v>
      </c>
      <c r="AP1219">
        <f>SUM($AO$4:AO1219)*AO1219</f>
        <v>0</v>
      </c>
      <c r="AQ1219">
        <f t="shared" si="403"/>
        <v>1</v>
      </c>
      <c r="AR1219" t="str">
        <f t="shared" si="403"/>
        <v/>
      </c>
      <c r="AS1219" t="e">
        <f t="shared" si="397"/>
        <v>#VALUE!</v>
      </c>
      <c r="AT1219" s="45" t="e">
        <f t="shared" si="404"/>
        <v>#VALUE!</v>
      </c>
      <c r="AU1219">
        <f>VLOOKUP(AQ1219,Home!$C$8:$J$207,8,FALSE)</f>
        <v>0</v>
      </c>
    </row>
    <row r="1220" spans="1:47" x14ac:dyDescent="0.25">
      <c r="A1220" s="6">
        <f t="shared" si="389"/>
        <v>0</v>
      </c>
      <c r="B1220" s="6">
        <f t="shared" si="398"/>
        <v>0</v>
      </c>
      <c r="C1220" s="6" t="str">
        <f t="shared" si="390"/>
        <v/>
      </c>
      <c r="D1220" s="7">
        <f t="shared" si="391"/>
        <v>0</v>
      </c>
      <c r="E1220" s="7">
        <f t="shared" si="399"/>
        <v>0</v>
      </c>
      <c r="F1220" s="7" t="str">
        <f t="shared" si="392"/>
        <v/>
      </c>
      <c r="G1220" s="6">
        <f t="shared" si="393"/>
        <v>0</v>
      </c>
      <c r="H1220" s="6">
        <f t="shared" si="400"/>
        <v>0</v>
      </c>
      <c r="I1220" s="6" t="str">
        <f t="shared" si="401"/>
        <v/>
      </c>
      <c r="J1220" s="11">
        <v>1217</v>
      </c>
      <c r="K1220" s="11">
        <f>IF(IFERROR(VLOOKUP(J1220,Home!$A$8:$B$1048576,1,FALSE),0)=0,0,1)</f>
        <v>0</v>
      </c>
      <c r="L1220" s="129" t="e">
        <f>IF(VLOOKUP(O1220,Home!$C$8:$R$207,6,FALSE)="","",VLOOKUP(O1220,Home!$C$8:$R$207,6,FALSE))</f>
        <v>#N/A</v>
      </c>
      <c r="M1220" s="129" t="e">
        <f t="shared" ref="M1220:M1283" si="406">IF(O1220=O1219,EDATE(M1219,1),L1220)</f>
        <v>#N/A</v>
      </c>
      <c r="N1220" s="11">
        <f>SUM($K$4:K1220)</f>
        <v>200</v>
      </c>
      <c r="O1220" s="11" t="str">
        <f>IF(P1220="","",IF(IFERROR(VLOOKUP(N1220,Home!$C$8:$R$1048576,1,FALSE),"")=0,"",IFERROR(VLOOKUP(N1220,Home!$C$8:$R$1048576,1,FALSE),"")))</f>
        <v/>
      </c>
      <c r="P1220" s="11" t="str">
        <f>IF(IFERROR(VLOOKUP(W1220,Home!$C$8:$R$1048576,3,FALSE),"")=0,"",IFERROR(VLOOKUP(W1220,Home!$C$8:$R$1048576,3,FALSE),""))</f>
        <v/>
      </c>
      <c r="Q1220" s="11" t="str">
        <f t="shared" si="405"/>
        <v/>
      </c>
      <c r="R1220" s="130" t="e">
        <f>VLOOKUP(Q1220,'Baggrund til lister'!$G$4:$H$15,2,FALSE)</f>
        <v>#N/A</v>
      </c>
      <c r="S1220" s="11" t="str">
        <f t="shared" ref="S1220:S1283" si="407">IFERROR(YEAR(M1220),"")</f>
        <v/>
      </c>
      <c r="T1220" s="11" t="str">
        <f>IF(IFERROR(VLOOKUP(N1220,Home!$C$8:$R$1048576,11,FALSE),"")=0,"",IFERROR(VLOOKUP(N1220,Home!$C$8:$R$1048576,11,FALSE),""))</f>
        <v/>
      </c>
      <c r="U1220" s="11" t="str">
        <f>IF(IFERROR(VLOOKUP(O1220,Home!$C$8:$R$1048576,12,FALSE),"")=0,"",IFERROR(VLOOKUP(O1220,Home!$C$8:$R$1048576,12,FALSE),""))</f>
        <v/>
      </c>
      <c r="V1220" s="11" t="str">
        <f>IF(IFERROR(VLOOKUP(O1220,Home!$C$8:$R$1048576,8,FALSE),"")=0,"",IFERROR(VLOOKUP(O1220,Home!$C$8:$R$1048576,8,FALSE),""))</f>
        <v/>
      </c>
      <c r="W1220" s="11" t="str">
        <f>IF(OR(VLOOKUP(N1220,Home!$C$7:$I$207,6,FALSE)="",VLOOKUP(N1220,Home!$C$7:$I$207,7,FALSE)=""),"FEJL",SUM(Baggrundsark!$K$4:K1220))</f>
        <v>FEJL</v>
      </c>
      <c r="Y1220">
        <v>1217</v>
      </c>
      <c r="Z1220" s="1"/>
      <c r="AC1220" s="44"/>
      <c r="AD1220">
        <f t="shared" si="394"/>
        <v>0</v>
      </c>
      <c r="AE1220">
        <f>SUM($AD$4:AD1220)</f>
        <v>1</v>
      </c>
      <c r="AF1220" s="103" t="str">
        <f>IFERROR(VLOOKUP(AN1220,Home!$C$8:$E$207,3,FALSE),"")</f>
        <v/>
      </c>
      <c r="AG1220" s="103" t="str">
        <f>IFERROR(VLOOKUP(AN1220,Home!$C$8:$E$207,2,FALSE),"")</f>
        <v/>
      </c>
      <c r="AH1220" s="104" t="str">
        <f>IF(VLOOKUP(AE1220,Home!$C$8:$I$207,6,FALSE)="","",VLOOKUP(AE1220,Home!$C$8:$I$207,6,FALSE))</f>
        <v/>
      </c>
      <c r="AI1220" s="104" t="e">
        <f t="shared" si="402"/>
        <v>#VALUE!</v>
      </c>
      <c r="AJ1220" s="105" t="e">
        <f t="shared" si="395"/>
        <v>#VALUE!</v>
      </c>
      <c r="AK1220" s="103" t="e">
        <f t="shared" ref="AK1220:AK1283" si="408">YEAR(AI1220)</f>
        <v>#VALUE!</v>
      </c>
      <c r="AL1220" s="103" t="e">
        <f t="shared" si="396"/>
        <v>#VALUE!</v>
      </c>
      <c r="AN1220" t="str">
        <f>IF(OR(VLOOKUP(AE1220,Home!$C$8:$I$207,6,FALSE)="",VLOOKUP(AE1220,Home!$C$8:$I$207,7,FALSE)=""),"FEJL",Baggrundsark!AE1220)</f>
        <v>FEJL</v>
      </c>
      <c r="AO1220">
        <f>IF(VLOOKUP(AE1220,Home!$C$8:$N$207,12,FALSE)="Timelønnet",1,0)</f>
        <v>0</v>
      </c>
      <c r="AP1220">
        <f>SUM($AO$4:AO1220)*AO1220</f>
        <v>0</v>
      </c>
      <c r="AQ1220">
        <f t="shared" si="403"/>
        <v>1</v>
      </c>
      <c r="AR1220" t="str">
        <f t="shared" si="403"/>
        <v/>
      </c>
      <c r="AS1220" t="e">
        <f t="shared" si="397"/>
        <v>#VALUE!</v>
      </c>
      <c r="AT1220" s="45" t="e">
        <f t="shared" si="404"/>
        <v>#VALUE!</v>
      </c>
      <c r="AU1220">
        <f>VLOOKUP(AQ1220,Home!$C$8:$J$207,8,FALSE)</f>
        <v>0</v>
      </c>
    </row>
    <row r="1221" spans="1:47" x14ac:dyDescent="0.25">
      <c r="A1221" s="6">
        <f t="shared" ref="A1221:A1284" si="409">IF(U1221="Kontraktansat",1,0)</f>
        <v>0</v>
      </c>
      <c r="B1221" s="6">
        <f t="shared" si="398"/>
        <v>0</v>
      </c>
      <c r="C1221" s="6" t="str">
        <f t="shared" ref="C1221:C1284" si="410">IF(B1221=B1220,"",B1221)</f>
        <v/>
      </c>
      <c r="D1221" s="7">
        <f t="shared" ref="D1221:D1284" si="411">IF(U1221="Månedslønnet",1,0)</f>
        <v>0</v>
      </c>
      <c r="E1221" s="7">
        <f t="shared" si="399"/>
        <v>0</v>
      </c>
      <c r="F1221" s="7" t="str">
        <f t="shared" ref="F1221:F1284" si="412">IF(E1221=E1220,"",E1221)</f>
        <v/>
      </c>
      <c r="G1221" s="6">
        <f t="shared" ref="G1221:G1284" si="413">IF(U1221="Standardsats",1,0)</f>
        <v>0</v>
      </c>
      <c r="H1221" s="6">
        <f t="shared" si="400"/>
        <v>0</v>
      </c>
      <c r="I1221" s="6" t="str">
        <f t="shared" si="401"/>
        <v/>
      </c>
      <c r="J1221" s="11">
        <v>1218</v>
      </c>
      <c r="K1221" s="11">
        <f>IF(IFERROR(VLOOKUP(J1221,Home!$A$8:$B$1048576,1,FALSE),0)=0,0,1)</f>
        <v>0</v>
      </c>
      <c r="L1221" s="129" t="e">
        <f>IF(VLOOKUP(O1221,Home!$C$8:$R$207,6,FALSE)="","",VLOOKUP(O1221,Home!$C$8:$R$207,6,FALSE))</f>
        <v>#N/A</v>
      </c>
      <c r="M1221" s="129" t="e">
        <f t="shared" si="406"/>
        <v>#N/A</v>
      </c>
      <c r="N1221" s="11">
        <f>SUM($K$4:K1221)</f>
        <v>200</v>
      </c>
      <c r="O1221" s="11" t="str">
        <f>IF(P1221="","",IF(IFERROR(VLOOKUP(N1221,Home!$C$8:$R$1048576,1,FALSE),"")=0,"",IFERROR(VLOOKUP(N1221,Home!$C$8:$R$1048576,1,FALSE),"")))</f>
        <v/>
      </c>
      <c r="P1221" s="11" t="str">
        <f>IF(IFERROR(VLOOKUP(W1221,Home!$C$8:$R$1048576,3,FALSE),"")=0,"",IFERROR(VLOOKUP(W1221,Home!$C$8:$R$1048576,3,FALSE),""))</f>
        <v/>
      </c>
      <c r="Q1221" s="11" t="str">
        <f t="shared" si="405"/>
        <v/>
      </c>
      <c r="R1221" s="130" t="e">
        <f>VLOOKUP(Q1221,'Baggrund til lister'!$G$4:$H$15,2,FALSE)</f>
        <v>#N/A</v>
      </c>
      <c r="S1221" s="11" t="str">
        <f t="shared" si="407"/>
        <v/>
      </c>
      <c r="T1221" s="11" t="str">
        <f>IF(IFERROR(VLOOKUP(N1221,Home!$C$8:$R$1048576,11,FALSE),"")=0,"",IFERROR(VLOOKUP(N1221,Home!$C$8:$R$1048576,11,FALSE),""))</f>
        <v/>
      </c>
      <c r="U1221" s="11" t="str">
        <f>IF(IFERROR(VLOOKUP(O1221,Home!$C$8:$R$1048576,12,FALSE),"")=0,"",IFERROR(VLOOKUP(O1221,Home!$C$8:$R$1048576,12,FALSE),""))</f>
        <v/>
      </c>
      <c r="V1221" s="11" t="str">
        <f>IF(IFERROR(VLOOKUP(O1221,Home!$C$8:$R$1048576,8,FALSE),"")=0,"",IFERROR(VLOOKUP(O1221,Home!$C$8:$R$1048576,8,FALSE),""))</f>
        <v/>
      </c>
      <c r="W1221" s="11" t="str">
        <f>IF(OR(VLOOKUP(N1221,Home!$C$7:$I$207,6,FALSE)="",VLOOKUP(N1221,Home!$C$7:$I$207,7,FALSE)=""),"FEJL",SUM(Baggrundsark!$K$4:K1221))</f>
        <v>FEJL</v>
      </c>
      <c r="Y1221">
        <v>1218</v>
      </c>
      <c r="Z1221" s="1"/>
      <c r="AC1221" s="44"/>
      <c r="AD1221">
        <f t="shared" ref="AD1221:AD1284" si="414">IF(IFERROR(VLOOKUP(Y1221,$AC$4:$AC$203,1,FALSE),0)=0,0,1)</f>
        <v>0</v>
      </c>
      <c r="AE1221">
        <f>SUM($AD$4:AD1221)</f>
        <v>1</v>
      </c>
      <c r="AF1221" s="103" t="str">
        <f>IFERROR(VLOOKUP(AN1221,Home!$C$8:$E$207,3,FALSE),"")</f>
        <v/>
      </c>
      <c r="AG1221" s="103" t="str">
        <f>IFERROR(VLOOKUP(AN1221,Home!$C$8:$E$207,2,FALSE),"")</f>
        <v/>
      </c>
      <c r="AH1221" s="104" t="str">
        <f>IF(VLOOKUP(AE1221,Home!$C$8:$I$207,6,FALSE)="","",VLOOKUP(AE1221,Home!$C$8:$I$207,6,FALSE))</f>
        <v/>
      </c>
      <c r="AI1221" s="104" t="e">
        <f t="shared" si="402"/>
        <v>#VALUE!</v>
      </c>
      <c r="AJ1221" s="105" t="e">
        <f t="shared" ref="AJ1221:AJ1284" si="415">1+INT((AI1221-DATE(YEAR(AI1221+4-WEEKDAY(AI1221+6)),1,5)+WEEKDAY(DATE(YEAR(AI1221+4-WEEKDAY(AI1221+6)),1,3)))/7)</f>
        <v>#VALUE!</v>
      </c>
      <c r="AK1221" s="103" t="e">
        <f t="shared" si="408"/>
        <v>#VALUE!</v>
      </c>
      <c r="AL1221" s="103" t="e">
        <f t="shared" ref="AL1221:AL1284" si="416">AK1221&amp;" "&amp;AJ1221</f>
        <v>#VALUE!</v>
      </c>
      <c r="AN1221" t="str">
        <f>IF(OR(VLOOKUP(AE1221,Home!$C$8:$I$207,6,FALSE)="",VLOOKUP(AE1221,Home!$C$8:$I$207,7,FALSE)=""),"FEJL",Baggrundsark!AE1221)</f>
        <v>FEJL</v>
      </c>
      <c r="AO1221">
        <f>IF(VLOOKUP(AE1221,Home!$C$8:$N$207,12,FALSE)="Timelønnet",1,0)</f>
        <v>0</v>
      </c>
      <c r="AP1221">
        <f>SUM($AO$4:AO1221)*AO1221</f>
        <v>0</v>
      </c>
      <c r="AQ1221">
        <f t="shared" si="403"/>
        <v>1</v>
      </c>
      <c r="AR1221" t="str">
        <f t="shared" si="403"/>
        <v/>
      </c>
      <c r="AS1221" t="e">
        <f t="shared" ref="AS1221:AS1284" si="417">VLOOKUP(AL1221,$BB$4:$BC$476,2,FALSE)</f>
        <v>#VALUE!</v>
      </c>
      <c r="AT1221" s="45" t="e">
        <f t="shared" si="404"/>
        <v>#VALUE!</v>
      </c>
      <c r="AU1221">
        <f>VLOOKUP(AQ1221,Home!$C$8:$J$207,8,FALSE)</f>
        <v>0</v>
      </c>
    </row>
    <row r="1222" spans="1:47" x14ac:dyDescent="0.25">
      <c r="A1222" s="6">
        <f t="shared" si="409"/>
        <v>0</v>
      </c>
      <c r="B1222" s="6">
        <f t="shared" ref="B1222:B1285" si="418">A1222+B1221</f>
        <v>0</v>
      </c>
      <c r="C1222" s="6" t="str">
        <f t="shared" si="410"/>
        <v/>
      </c>
      <c r="D1222" s="7">
        <f t="shared" si="411"/>
        <v>0</v>
      </c>
      <c r="E1222" s="7">
        <f t="shared" ref="E1222:E1285" si="419">D1222+E1221</f>
        <v>0</v>
      </c>
      <c r="F1222" s="7" t="str">
        <f t="shared" si="412"/>
        <v/>
      </c>
      <c r="G1222" s="6">
        <f t="shared" si="413"/>
        <v>0</v>
      </c>
      <c r="H1222" s="6">
        <f t="shared" ref="H1222:H1285" si="420">G1222+H1221</f>
        <v>0</v>
      </c>
      <c r="I1222" s="6" t="str">
        <f t="shared" ref="I1222:I1285" si="421">IF(H1222=H1221,"",H1222)</f>
        <v/>
      </c>
      <c r="J1222" s="11">
        <v>1219</v>
      </c>
      <c r="K1222" s="11">
        <f>IF(IFERROR(VLOOKUP(J1222,Home!$A$8:$B$1048576,1,FALSE),0)=0,0,1)</f>
        <v>0</v>
      </c>
      <c r="L1222" s="129" t="e">
        <f>IF(VLOOKUP(O1222,Home!$C$8:$R$207,6,FALSE)="","",VLOOKUP(O1222,Home!$C$8:$R$207,6,FALSE))</f>
        <v>#N/A</v>
      </c>
      <c r="M1222" s="129" t="e">
        <f t="shared" si="406"/>
        <v>#N/A</v>
      </c>
      <c r="N1222" s="11">
        <f>SUM($K$4:K1222)</f>
        <v>200</v>
      </c>
      <c r="O1222" s="11" t="str">
        <f>IF(P1222="","",IF(IFERROR(VLOOKUP(N1222,Home!$C$8:$R$1048576,1,FALSE),"")=0,"",IFERROR(VLOOKUP(N1222,Home!$C$8:$R$1048576,1,FALSE),"")))</f>
        <v/>
      </c>
      <c r="P1222" s="11" t="str">
        <f>IF(IFERROR(VLOOKUP(W1222,Home!$C$8:$R$1048576,3,FALSE),"")=0,"",IFERROR(VLOOKUP(W1222,Home!$C$8:$R$1048576,3,FALSE),""))</f>
        <v/>
      </c>
      <c r="Q1222" s="11" t="str">
        <f t="shared" si="405"/>
        <v/>
      </c>
      <c r="R1222" s="130" t="e">
        <f>VLOOKUP(Q1222,'Baggrund til lister'!$G$4:$H$15,2,FALSE)</f>
        <v>#N/A</v>
      </c>
      <c r="S1222" s="11" t="str">
        <f t="shared" si="407"/>
        <v/>
      </c>
      <c r="T1222" s="11" t="str">
        <f>IF(IFERROR(VLOOKUP(N1222,Home!$C$8:$R$1048576,11,FALSE),"")=0,"",IFERROR(VLOOKUP(N1222,Home!$C$8:$R$1048576,11,FALSE),""))</f>
        <v/>
      </c>
      <c r="U1222" s="11" t="str">
        <f>IF(IFERROR(VLOOKUP(O1222,Home!$C$8:$R$1048576,12,FALSE),"")=0,"",IFERROR(VLOOKUP(O1222,Home!$C$8:$R$1048576,12,FALSE),""))</f>
        <v/>
      </c>
      <c r="V1222" s="11" t="str">
        <f>IF(IFERROR(VLOOKUP(O1222,Home!$C$8:$R$1048576,8,FALSE),"")=0,"",IFERROR(VLOOKUP(O1222,Home!$C$8:$R$1048576,8,FALSE),""))</f>
        <v/>
      </c>
      <c r="W1222" s="11" t="str">
        <f>IF(OR(VLOOKUP(N1222,Home!$C$7:$I$207,6,FALSE)="",VLOOKUP(N1222,Home!$C$7:$I$207,7,FALSE)=""),"FEJL",SUM(Baggrundsark!$K$4:K1222))</f>
        <v>FEJL</v>
      </c>
      <c r="Y1222">
        <v>1219</v>
      </c>
      <c r="Z1222" s="1"/>
      <c r="AC1222" s="44"/>
      <c r="AD1222">
        <f t="shared" si="414"/>
        <v>0</v>
      </c>
      <c r="AE1222">
        <f>SUM($AD$4:AD1222)</f>
        <v>1</v>
      </c>
      <c r="AF1222" s="103" t="str">
        <f>IFERROR(VLOOKUP(AN1222,Home!$C$8:$E$207,3,FALSE),"")</f>
        <v/>
      </c>
      <c r="AG1222" s="103" t="str">
        <f>IFERROR(VLOOKUP(AN1222,Home!$C$8:$E$207,2,FALSE),"")</f>
        <v/>
      </c>
      <c r="AH1222" s="104" t="str">
        <f>IF(VLOOKUP(AE1222,Home!$C$8:$I$207,6,FALSE)="","",VLOOKUP(AE1222,Home!$C$8:$I$207,6,FALSE))</f>
        <v/>
      </c>
      <c r="AI1222" s="104" t="e">
        <f t="shared" ref="AI1222:AI1285" si="422">IF(AG1222=AG1221,AI1221+14,AH1222)</f>
        <v>#VALUE!</v>
      </c>
      <c r="AJ1222" s="105" t="e">
        <f t="shared" si="415"/>
        <v>#VALUE!</v>
      </c>
      <c r="AK1222" s="103" t="e">
        <f t="shared" si="408"/>
        <v>#VALUE!</v>
      </c>
      <c r="AL1222" s="103" t="e">
        <f t="shared" si="416"/>
        <v>#VALUE!</v>
      </c>
      <c r="AN1222" t="str">
        <f>IF(OR(VLOOKUP(AE1222,Home!$C$8:$I$207,6,FALSE)="",VLOOKUP(AE1222,Home!$C$8:$I$207,7,FALSE)=""),"FEJL",Baggrundsark!AE1222)</f>
        <v>FEJL</v>
      </c>
      <c r="AO1222">
        <f>IF(VLOOKUP(AE1222,Home!$C$8:$N$207,12,FALSE)="Timelønnet",1,0)</f>
        <v>0</v>
      </c>
      <c r="AP1222">
        <f>SUM($AO$4:AO1222)*AO1222</f>
        <v>0</v>
      </c>
      <c r="AQ1222">
        <f t="shared" si="403"/>
        <v>1</v>
      </c>
      <c r="AR1222" t="str">
        <f t="shared" si="403"/>
        <v/>
      </c>
      <c r="AS1222" t="e">
        <f t="shared" si="417"/>
        <v>#VALUE!</v>
      </c>
      <c r="AT1222" s="45" t="e">
        <f t="shared" si="404"/>
        <v>#VALUE!</v>
      </c>
      <c r="AU1222">
        <f>VLOOKUP(AQ1222,Home!$C$8:$J$207,8,FALSE)</f>
        <v>0</v>
      </c>
    </row>
    <row r="1223" spans="1:47" x14ac:dyDescent="0.25">
      <c r="A1223" s="6">
        <f t="shared" si="409"/>
        <v>0</v>
      </c>
      <c r="B1223" s="6">
        <f t="shared" si="418"/>
        <v>0</v>
      </c>
      <c r="C1223" s="6" t="str">
        <f t="shared" si="410"/>
        <v/>
      </c>
      <c r="D1223" s="7">
        <f t="shared" si="411"/>
        <v>0</v>
      </c>
      <c r="E1223" s="7">
        <f t="shared" si="419"/>
        <v>0</v>
      </c>
      <c r="F1223" s="7" t="str">
        <f t="shared" si="412"/>
        <v/>
      </c>
      <c r="G1223" s="6">
        <f t="shared" si="413"/>
        <v>0</v>
      </c>
      <c r="H1223" s="6">
        <f t="shared" si="420"/>
        <v>0</v>
      </c>
      <c r="I1223" s="6" t="str">
        <f t="shared" si="421"/>
        <v/>
      </c>
      <c r="J1223" s="11">
        <v>1220</v>
      </c>
      <c r="K1223" s="11">
        <f>IF(IFERROR(VLOOKUP(J1223,Home!$A$8:$B$1048576,1,FALSE),0)=0,0,1)</f>
        <v>0</v>
      </c>
      <c r="L1223" s="129" t="e">
        <f>IF(VLOOKUP(O1223,Home!$C$8:$R$207,6,FALSE)="","",VLOOKUP(O1223,Home!$C$8:$R$207,6,FALSE))</f>
        <v>#N/A</v>
      </c>
      <c r="M1223" s="129" t="e">
        <f t="shared" si="406"/>
        <v>#N/A</v>
      </c>
      <c r="N1223" s="11">
        <f>SUM($K$4:K1223)</f>
        <v>200</v>
      </c>
      <c r="O1223" s="11" t="str">
        <f>IF(P1223="","",IF(IFERROR(VLOOKUP(N1223,Home!$C$8:$R$1048576,1,FALSE),"")=0,"",IFERROR(VLOOKUP(N1223,Home!$C$8:$R$1048576,1,FALSE),"")))</f>
        <v/>
      </c>
      <c r="P1223" s="11" t="str">
        <f>IF(IFERROR(VLOOKUP(W1223,Home!$C$8:$R$1048576,3,FALSE),"")=0,"",IFERROR(VLOOKUP(W1223,Home!$C$8:$R$1048576,3,FALSE),""))</f>
        <v/>
      </c>
      <c r="Q1223" s="11" t="str">
        <f t="shared" si="405"/>
        <v/>
      </c>
      <c r="R1223" s="130" t="e">
        <f>VLOOKUP(Q1223,'Baggrund til lister'!$G$4:$H$15,2,FALSE)</f>
        <v>#N/A</v>
      </c>
      <c r="S1223" s="11" t="str">
        <f t="shared" si="407"/>
        <v/>
      </c>
      <c r="T1223" s="11" t="str">
        <f>IF(IFERROR(VLOOKUP(N1223,Home!$C$8:$R$1048576,11,FALSE),"")=0,"",IFERROR(VLOOKUP(N1223,Home!$C$8:$R$1048576,11,FALSE),""))</f>
        <v/>
      </c>
      <c r="U1223" s="11" t="str">
        <f>IF(IFERROR(VLOOKUP(O1223,Home!$C$8:$R$1048576,12,FALSE),"")=0,"",IFERROR(VLOOKUP(O1223,Home!$C$8:$R$1048576,12,FALSE),""))</f>
        <v/>
      </c>
      <c r="V1223" s="11" t="str">
        <f>IF(IFERROR(VLOOKUP(O1223,Home!$C$8:$R$1048576,8,FALSE),"")=0,"",IFERROR(VLOOKUP(O1223,Home!$C$8:$R$1048576,8,FALSE),""))</f>
        <v/>
      </c>
      <c r="W1223" s="11" t="str">
        <f>IF(OR(VLOOKUP(N1223,Home!$C$7:$I$207,6,FALSE)="",VLOOKUP(N1223,Home!$C$7:$I$207,7,FALSE)=""),"FEJL",SUM(Baggrundsark!$K$4:K1223))</f>
        <v>FEJL</v>
      </c>
      <c r="Y1223">
        <v>1220</v>
      </c>
      <c r="Z1223" s="1"/>
      <c r="AC1223" s="44"/>
      <c r="AD1223">
        <f t="shared" si="414"/>
        <v>0</v>
      </c>
      <c r="AE1223">
        <f>SUM($AD$4:AD1223)</f>
        <v>1</v>
      </c>
      <c r="AF1223" s="103" t="str">
        <f>IFERROR(VLOOKUP(AN1223,Home!$C$8:$E$207,3,FALSE),"")</f>
        <v/>
      </c>
      <c r="AG1223" s="103" t="str">
        <f>IFERROR(VLOOKUP(AN1223,Home!$C$8:$E$207,2,FALSE),"")</f>
        <v/>
      </c>
      <c r="AH1223" s="104" t="str">
        <f>IF(VLOOKUP(AE1223,Home!$C$8:$I$207,6,FALSE)="","",VLOOKUP(AE1223,Home!$C$8:$I$207,6,FALSE))</f>
        <v/>
      </c>
      <c r="AI1223" s="104" t="e">
        <f t="shared" si="422"/>
        <v>#VALUE!</v>
      </c>
      <c r="AJ1223" s="105" t="e">
        <f t="shared" si="415"/>
        <v>#VALUE!</v>
      </c>
      <c r="AK1223" s="103" t="e">
        <f t="shared" si="408"/>
        <v>#VALUE!</v>
      </c>
      <c r="AL1223" s="103" t="e">
        <f t="shared" si="416"/>
        <v>#VALUE!</v>
      </c>
      <c r="AN1223" t="str">
        <f>IF(OR(VLOOKUP(AE1223,Home!$C$8:$I$207,6,FALSE)="",VLOOKUP(AE1223,Home!$C$8:$I$207,7,FALSE)=""),"FEJL",Baggrundsark!AE1223)</f>
        <v>FEJL</v>
      </c>
      <c r="AO1223">
        <f>IF(VLOOKUP(AE1223,Home!$C$8:$N$207,12,FALSE)="Timelønnet",1,0)</f>
        <v>0</v>
      </c>
      <c r="AP1223">
        <f>SUM($AO$4:AO1223)*AO1223</f>
        <v>0</v>
      </c>
      <c r="AQ1223">
        <f t="shared" si="403"/>
        <v>1</v>
      </c>
      <c r="AR1223" t="str">
        <f t="shared" si="403"/>
        <v/>
      </c>
      <c r="AS1223" t="e">
        <f t="shared" si="417"/>
        <v>#VALUE!</v>
      </c>
      <c r="AT1223" s="45" t="e">
        <f t="shared" si="404"/>
        <v>#VALUE!</v>
      </c>
      <c r="AU1223">
        <f>VLOOKUP(AQ1223,Home!$C$8:$J$207,8,FALSE)</f>
        <v>0</v>
      </c>
    </row>
    <row r="1224" spans="1:47" x14ac:dyDescent="0.25">
      <c r="A1224" s="6">
        <f t="shared" si="409"/>
        <v>0</v>
      </c>
      <c r="B1224" s="6">
        <f t="shared" si="418"/>
        <v>0</v>
      </c>
      <c r="C1224" s="6" t="str">
        <f t="shared" si="410"/>
        <v/>
      </c>
      <c r="D1224" s="7">
        <f t="shared" si="411"/>
        <v>0</v>
      </c>
      <c r="E1224" s="7">
        <f t="shared" si="419"/>
        <v>0</v>
      </c>
      <c r="F1224" s="7" t="str">
        <f t="shared" si="412"/>
        <v/>
      </c>
      <c r="G1224" s="6">
        <f t="shared" si="413"/>
        <v>0</v>
      </c>
      <c r="H1224" s="6">
        <f t="shared" si="420"/>
        <v>0</v>
      </c>
      <c r="I1224" s="6" t="str">
        <f t="shared" si="421"/>
        <v/>
      </c>
      <c r="J1224" s="11">
        <v>1221</v>
      </c>
      <c r="K1224" s="11">
        <f>IF(IFERROR(VLOOKUP(J1224,Home!$A$8:$B$1048576,1,FALSE),0)=0,0,1)</f>
        <v>0</v>
      </c>
      <c r="L1224" s="129" t="e">
        <f>IF(VLOOKUP(O1224,Home!$C$8:$R$207,6,FALSE)="","",VLOOKUP(O1224,Home!$C$8:$R$207,6,FALSE))</f>
        <v>#N/A</v>
      </c>
      <c r="M1224" s="129" t="e">
        <f t="shared" si="406"/>
        <v>#N/A</v>
      </c>
      <c r="N1224" s="11">
        <f>SUM($K$4:K1224)</f>
        <v>200</v>
      </c>
      <c r="O1224" s="11" t="str">
        <f>IF(P1224="","",IF(IFERROR(VLOOKUP(N1224,Home!$C$8:$R$1048576,1,FALSE),"")=0,"",IFERROR(VLOOKUP(N1224,Home!$C$8:$R$1048576,1,FALSE),"")))</f>
        <v/>
      </c>
      <c r="P1224" s="11" t="str">
        <f>IF(IFERROR(VLOOKUP(W1224,Home!$C$8:$R$1048576,3,FALSE),"")=0,"",IFERROR(VLOOKUP(W1224,Home!$C$8:$R$1048576,3,FALSE),""))</f>
        <v/>
      </c>
      <c r="Q1224" s="11" t="str">
        <f t="shared" si="405"/>
        <v/>
      </c>
      <c r="R1224" s="130" t="e">
        <f>VLOOKUP(Q1224,'Baggrund til lister'!$G$4:$H$15,2,FALSE)</f>
        <v>#N/A</v>
      </c>
      <c r="S1224" s="11" t="str">
        <f t="shared" si="407"/>
        <v/>
      </c>
      <c r="T1224" s="11" t="str">
        <f>IF(IFERROR(VLOOKUP(N1224,Home!$C$8:$R$1048576,11,FALSE),"")=0,"",IFERROR(VLOOKUP(N1224,Home!$C$8:$R$1048576,11,FALSE),""))</f>
        <v/>
      </c>
      <c r="U1224" s="11" t="str">
        <f>IF(IFERROR(VLOOKUP(O1224,Home!$C$8:$R$1048576,12,FALSE),"")=0,"",IFERROR(VLOOKUP(O1224,Home!$C$8:$R$1048576,12,FALSE),""))</f>
        <v/>
      </c>
      <c r="V1224" s="11" t="str">
        <f>IF(IFERROR(VLOOKUP(O1224,Home!$C$8:$R$1048576,8,FALSE),"")=0,"",IFERROR(VLOOKUP(O1224,Home!$C$8:$R$1048576,8,FALSE),""))</f>
        <v/>
      </c>
      <c r="W1224" s="11" t="str">
        <f>IF(OR(VLOOKUP(N1224,Home!$C$7:$I$207,6,FALSE)="",VLOOKUP(N1224,Home!$C$7:$I$207,7,FALSE)=""),"FEJL",SUM(Baggrundsark!$K$4:K1224))</f>
        <v>FEJL</v>
      </c>
      <c r="Y1224">
        <v>1221</v>
      </c>
      <c r="Z1224" s="1"/>
      <c r="AC1224" s="44"/>
      <c r="AD1224">
        <f t="shared" si="414"/>
        <v>0</v>
      </c>
      <c r="AE1224">
        <f>SUM($AD$4:AD1224)</f>
        <v>1</v>
      </c>
      <c r="AF1224" s="103" t="str">
        <f>IFERROR(VLOOKUP(AN1224,Home!$C$8:$E$207,3,FALSE),"")</f>
        <v/>
      </c>
      <c r="AG1224" s="103" t="str">
        <f>IFERROR(VLOOKUP(AN1224,Home!$C$8:$E$207,2,FALSE),"")</f>
        <v/>
      </c>
      <c r="AH1224" s="104" t="str">
        <f>IF(VLOOKUP(AE1224,Home!$C$8:$I$207,6,FALSE)="","",VLOOKUP(AE1224,Home!$C$8:$I$207,6,FALSE))</f>
        <v/>
      </c>
      <c r="AI1224" s="104" t="e">
        <f t="shared" si="422"/>
        <v>#VALUE!</v>
      </c>
      <c r="AJ1224" s="105" t="e">
        <f t="shared" si="415"/>
        <v>#VALUE!</v>
      </c>
      <c r="AK1224" s="103" t="e">
        <f t="shared" si="408"/>
        <v>#VALUE!</v>
      </c>
      <c r="AL1224" s="103" t="e">
        <f t="shared" si="416"/>
        <v>#VALUE!</v>
      </c>
      <c r="AN1224" t="str">
        <f>IF(OR(VLOOKUP(AE1224,Home!$C$8:$I$207,6,FALSE)="",VLOOKUP(AE1224,Home!$C$8:$I$207,7,FALSE)=""),"FEJL",Baggrundsark!AE1224)</f>
        <v>FEJL</v>
      </c>
      <c r="AO1224">
        <f>IF(VLOOKUP(AE1224,Home!$C$8:$N$207,12,FALSE)="Timelønnet",1,0)</f>
        <v>0</v>
      </c>
      <c r="AP1224">
        <f>SUM($AO$4:AO1224)*AO1224</f>
        <v>0</v>
      </c>
      <c r="AQ1224">
        <f t="shared" si="403"/>
        <v>1</v>
      </c>
      <c r="AR1224" t="str">
        <f t="shared" si="403"/>
        <v/>
      </c>
      <c r="AS1224" t="e">
        <f t="shared" si="417"/>
        <v>#VALUE!</v>
      </c>
      <c r="AT1224" s="45" t="e">
        <f t="shared" si="404"/>
        <v>#VALUE!</v>
      </c>
      <c r="AU1224">
        <f>VLOOKUP(AQ1224,Home!$C$8:$J$207,8,FALSE)</f>
        <v>0</v>
      </c>
    </row>
    <row r="1225" spans="1:47" x14ac:dyDescent="0.25">
      <c r="A1225" s="6">
        <f t="shared" si="409"/>
        <v>0</v>
      </c>
      <c r="B1225" s="6">
        <f t="shared" si="418"/>
        <v>0</v>
      </c>
      <c r="C1225" s="6" t="str">
        <f t="shared" si="410"/>
        <v/>
      </c>
      <c r="D1225" s="7">
        <f t="shared" si="411"/>
        <v>0</v>
      </c>
      <c r="E1225" s="7">
        <f t="shared" si="419"/>
        <v>0</v>
      </c>
      <c r="F1225" s="7" t="str">
        <f t="shared" si="412"/>
        <v/>
      </c>
      <c r="G1225" s="6">
        <f t="shared" si="413"/>
        <v>0</v>
      </c>
      <c r="H1225" s="6">
        <f t="shared" si="420"/>
        <v>0</v>
      </c>
      <c r="I1225" s="6" t="str">
        <f t="shared" si="421"/>
        <v/>
      </c>
      <c r="J1225" s="11">
        <v>1222</v>
      </c>
      <c r="K1225" s="11">
        <f>IF(IFERROR(VLOOKUP(J1225,Home!$A$8:$B$1048576,1,FALSE),0)=0,0,1)</f>
        <v>0</v>
      </c>
      <c r="L1225" s="129" t="e">
        <f>IF(VLOOKUP(O1225,Home!$C$8:$R$207,6,FALSE)="","",VLOOKUP(O1225,Home!$C$8:$R$207,6,FALSE))</f>
        <v>#N/A</v>
      </c>
      <c r="M1225" s="129" t="e">
        <f t="shared" si="406"/>
        <v>#N/A</v>
      </c>
      <c r="N1225" s="11">
        <f>SUM($K$4:K1225)</f>
        <v>200</v>
      </c>
      <c r="O1225" s="11" t="str">
        <f>IF(P1225="","",IF(IFERROR(VLOOKUP(N1225,Home!$C$8:$R$1048576,1,FALSE),"")=0,"",IFERROR(VLOOKUP(N1225,Home!$C$8:$R$1048576,1,FALSE),"")))</f>
        <v/>
      </c>
      <c r="P1225" s="11" t="str">
        <f>IF(IFERROR(VLOOKUP(W1225,Home!$C$8:$R$1048576,3,FALSE),"")=0,"",IFERROR(VLOOKUP(W1225,Home!$C$8:$R$1048576,3,FALSE),""))</f>
        <v/>
      </c>
      <c r="Q1225" s="11" t="str">
        <f t="shared" si="405"/>
        <v/>
      </c>
      <c r="R1225" s="130" t="e">
        <f>VLOOKUP(Q1225,'Baggrund til lister'!$G$4:$H$15,2,FALSE)</f>
        <v>#N/A</v>
      </c>
      <c r="S1225" s="11" t="str">
        <f t="shared" si="407"/>
        <v/>
      </c>
      <c r="T1225" s="11" t="str">
        <f>IF(IFERROR(VLOOKUP(N1225,Home!$C$8:$R$1048576,11,FALSE),"")=0,"",IFERROR(VLOOKUP(N1225,Home!$C$8:$R$1048576,11,FALSE),""))</f>
        <v/>
      </c>
      <c r="U1225" s="11" t="str">
        <f>IF(IFERROR(VLOOKUP(O1225,Home!$C$8:$R$1048576,12,FALSE),"")=0,"",IFERROR(VLOOKUP(O1225,Home!$C$8:$R$1048576,12,FALSE),""))</f>
        <v/>
      </c>
      <c r="V1225" s="11" t="str">
        <f>IF(IFERROR(VLOOKUP(O1225,Home!$C$8:$R$1048576,8,FALSE),"")=0,"",IFERROR(VLOOKUP(O1225,Home!$C$8:$R$1048576,8,FALSE),""))</f>
        <v/>
      </c>
      <c r="W1225" s="11" t="str">
        <f>IF(OR(VLOOKUP(N1225,Home!$C$7:$I$207,6,FALSE)="",VLOOKUP(N1225,Home!$C$7:$I$207,7,FALSE)=""),"FEJL",SUM(Baggrundsark!$K$4:K1225))</f>
        <v>FEJL</v>
      </c>
      <c r="Y1225">
        <v>1222</v>
      </c>
      <c r="Z1225" s="1"/>
      <c r="AC1225" s="44"/>
      <c r="AD1225">
        <f t="shared" si="414"/>
        <v>0</v>
      </c>
      <c r="AE1225">
        <f>SUM($AD$4:AD1225)</f>
        <v>1</v>
      </c>
      <c r="AF1225" s="103" t="str">
        <f>IFERROR(VLOOKUP(AN1225,Home!$C$8:$E$207,3,FALSE),"")</f>
        <v/>
      </c>
      <c r="AG1225" s="103" t="str">
        <f>IFERROR(VLOOKUP(AN1225,Home!$C$8:$E$207,2,FALSE),"")</f>
        <v/>
      </c>
      <c r="AH1225" s="104" t="str">
        <f>IF(VLOOKUP(AE1225,Home!$C$8:$I$207,6,FALSE)="","",VLOOKUP(AE1225,Home!$C$8:$I$207,6,FALSE))</f>
        <v/>
      </c>
      <c r="AI1225" s="104" t="e">
        <f t="shared" si="422"/>
        <v>#VALUE!</v>
      </c>
      <c r="AJ1225" s="105" t="e">
        <f t="shared" si="415"/>
        <v>#VALUE!</v>
      </c>
      <c r="AK1225" s="103" t="e">
        <f t="shared" si="408"/>
        <v>#VALUE!</v>
      </c>
      <c r="AL1225" s="103" t="e">
        <f t="shared" si="416"/>
        <v>#VALUE!</v>
      </c>
      <c r="AN1225" t="str">
        <f>IF(OR(VLOOKUP(AE1225,Home!$C$8:$I$207,6,FALSE)="",VLOOKUP(AE1225,Home!$C$8:$I$207,7,FALSE)=""),"FEJL",Baggrundsark!AE1225)</f>
        <v>FEJL</v>
      </c>
      <c r="AO1225">
        <f>IF(VLOOKUP(AE1225,Home!$C$8:$N$207,12,FALSE)="Timelønnet",1,0)</f>
        <v>0</v>
      </c>
      <c r="AP1225">
        <f>SUM($AO$4:AO1225)*AO1225</f>
        <v>0</v>
      </c>
      <c r="AQ1225">
        <f t="shared" si="403"/>
        <v>1</v>
      </c>
      <c r="AR1225" t="str">
        <f t="shared" si="403"/>
        <v/>
      </c>
      <c r="AS1225" t="e">
        <f t="shared" si="417"/>
        <v>#VALUE!</v>
      </c>
      <c r="AT1225" s="45" t="e">
        <f t="shared" si="404"/>
        <v>#VALUE!</v>
      </c>
      <c r="AU1225">
        <f>VLOOKUP(AQ1225,Home!$C$8:$J$207,8,FALSE)</f>
        <v>0</v>
      </c>
    </row>
    <row r="1226" spans="1:47" x14ac:dyDescent="0.25">
      <c r="A1226" s="6">
        <f t="shared" si="409"/>
        <v>0</v>
      </c>
      <c r="B1226" s="6">
        <f t="shared" si="418"/>
        <v>0</v>
      </c>
      <c r="C1226" s="6" t="str">
        <f t="shared" si="410"/>
        <v/>
      </c>
      <c r="D1226" s="7">
        <f t="shared" si="411"/>
        <v>0</v>
      </c>
      <c r="E1226" s="7">
        <f t="shared" si="419"/>
        <v>0</v>
      </c>
      <c r="F1226" s="7" t="str">
        <f t="shared" si="412"/>
        <v/>
      </c>
      <c r="G1226" s="6">
        <f t="shared" si="413"/>
        <v>0</v>
      </c>
      <c r="H1226" s="6">
        <f t="shared" si="420"/>
        <v>0</v>
      </c>
      <c r="I1226" s="6" t="str">
        <f t="shared" si="421"/>
        <v/>
      </c>
      <c r="J1226" s="11">
        <v>1223</v>
      </c>
      <c r="K1226" s="11">
        <f>IF(IFERROR(VLOOKUP(J1226,Home!$A$8:$B$1048576,1,FALSE),0)=0,0,1)</f>
        <v>0</v>
      </c>
      <c r="L1226" s="129" t="e">
        <f>IF(VLOOKUP(O1226,Home!$C$8:$R$207,6,FALSE)="","",VLOOKUP(O1226,Home!$C$8:$R$207,6,FALSE))</f>
        <v>#N/A</v>
      </c>
      <c r="M1226" s="129" t="e">
        <f t="shared" si="406"/>
        <v>#N/A</v>
      </c>
      <c r="N1226" s="11">
        <f>SUM($K$4:K1226)</f>
        <v>200</v>
      </c>
      <c r="O1226" s="11" t="str">
        <f>IF(P1226="","",IF(IFERROR(VLOOKUP(N1226,Home!$C$8:$R$1048576,1,FALSE),"")=0,"",IFERROR(VLOOKUP(N1226,Home!$C$8:$R$1048576,1,FALSE),"")))</f>
        <v/>
      </c>
      <c r="P1226" s="11" t="str">
        <f>IF(IFERROR(VLOOKUP(W1226,Home!$C$8:$R$1048576,3,FALSE),"")=0,"",IFERROR(VLOOKUP(W1226,Home!$C$8:$R$1048576,3,FALSE),""))</f>
        <v/>
      </c>
      <c r="Q1226" s="11" t="str">
        <f t="shared" si="405"/>
        <v/>
      </c>
      <c r="R1226" s="130" t="e">
        <f>VLOOKUP(Q1226,'Baggrund til lister'!$G$4:$H$15,2,FALSE)</f>
        <v>#N/A</v>
      </c>
      <c r="S1226" s="11" t="str">
        <f t="shared" si="407"/>
        <v/>
      </c>
      <c r="T1226" s="11" t="str">
        <f>IF(IFERROR(VLOOKUP(N1226,Home!$C$8:$R$1048576,11,FALSE),"")=0,"",IFERROR(VLOOKUP(N1226,Home!$C$8:$R$1048576,11,FALSE),""))</f>
        <v/>
      </c>
      <c r="U1226" s="11" t="str">
        <f>IF(IFERROR(VLOOKUP(O1226,Home!$C$8:$R$1048576,12,FALSE),"")=0,"",IFERROR(VLOOKUP(O1226,Home!$C$8:$R$1048576,12,FALSE),""))</f>
        <v/>
      </c>
      <c r="V1226" s="11" t="str">
        <f>IF(IFERROR(VLOOKUP(O1226,Home!$C$8:$R$1048576,8,FALSE),"")=0,"",IFERROR(VLOOKUP(O1226,Home!$C$8:$R$1048576,8,FALSE),""))</f>
        <v/>
      </c>
      <c r="W1226" s="11" t="str">
        <f>IF(OR(VLOOKUP(N1226,Home!$C$7:$I$207,6,FALSE)="",VLOOKUP(N1226,Home!$C$7:$I$207,7,FALSE)=""),"FEJL",SUM(Baggrundsark!$K$4:K1226))</f>
        <v>FEJL</v>
      </c>
      <c r="Y1226">
        <v>1223</v>
      </c>
      <c r="Z1226" s="1"/>
      <c r="AC1226" s="44"/>
      <c r="AD1226">
        <f t="shared" si="414"/>
        <v>0</v>
      </c>
      <c r="AE1226">
        <f>SUM($AD$4:AD1226)</f>
        <v>1</v>
      </c>
      <c r="AF1226" s="103" t="str">
        <f>IFERROR(VLOOKUP(AN1226,Home!$C$8:$E$207,3,FALSE),"")</f>
        <v/>
      </c>
      <c r="AG1226" s="103" t="str">
        <f>IFERROR(VLOOKUP(AN1226,Home!$C$8:$E$207,2,FALSE),"")</f>
        <v/>
      </c>
      <c r="AH1226" s="104" t="str">
        <f>IF(VLOOKUP(AE1226,Home!$C$8:$I$207,6,FALSE)="","",VLOOKUP(AE1226,Home!$C$8:$I$207,6,FALSE))</f>
        <v/>
      </c>
      <c r="AI1226" s="104" t="e">
        <f t="shared" si="422"/>
        <v>#VALUE!</v>
      </c>
      <c r="AJ1226" s="105" t="e">
        <f t="shared" si="415"/>
        <v>#VALUE!</v>
      </c>
      <c r="AK1226" s="103" t="e">
        <f t="shared" si="408"/>
        <v>#VALUE!</v>
      </c>
      <c r="AL1226" s="103" t="e">
        <f t="shared" si="416"/>
        <v>#VALUE!</v>
      </c>
      <c r="AN1226" t="str">
        <f>IF(OR(VLOOKUP(AE1226,Home!$C$8:$I$207,6,FALSE)="",VLOOKUP(AE1226,Home!$C$8:$I$207,7,FALSE)=""),"FEJL",Baggrundsark!AE1226)</f>
        <v>FEJL</v>
      </c>
      <c r="AO1226">
        <f>IF(VLOOKUP(AE1226,Home!$C$8:$N$207,12,FALSE)="Timelønnet",1,0)</f>
        <v>0</v>
      </c>
      <c r="AP1226">
        <f>SUM($AO$4:AO1226)*AO1226</f>
        <v>0</v>
      </c>
      <c r="AQ1226">
        <f t="shared" si="403"/>
        <v>1</v>
      </c>
      <c r="AR1226" t="str">
        <f t="shared" si="403"/>
        <v/>
      </c>
      <c r="AS1226" t="e">
        <f t="shared" si="417"/>
        <v>#VALUE!</v>
      </c>
      <c r="AT1226" s="45" t="e">
        <f t="shared" si="404"/>
        <v>#VALUE!</v>
      </c>
      <c r="AU1226">
        <f>VLOOKUP(AQ1226,Home!$C$8:$J$207,8,FALSE)</f>
        <v>0</v>
      </c>
    </row>
    <row r="1227" spans="1:47" x14ac:dyDescent="0.25">
      <c r="A1227" s="6">
        <f t="shared" si="409"/>
        <v>0</v>
      </c>
      <c r="B1227" s="6">
        <f t="shared" si="418"/>
        <v>0</v>
      </c>
      <c r="C1227" s="6" t="str">
        <f t="shared" si="410"/>
        <v/>
      </c>
      <c r="D1227" s="7">
        <f t="shared" si="411"/>
        <v>0</v>
      </c>
      <c r="E1227" s="7">
        <f t="shared" si="419"/>
        <v>0</v>
      </c>
      <c r="F1227" s="7" t="str">
        <f t="shared" si="412"/>
        <v/>
      </c>
      <c r="G1227" s="6">
        <f t="shared" si="413"/>
        <v>0</v>
      </c>
      <c r="H1227" s="6">
        <f t="shared" si="420"/>
        <v>0</v>
      </c>
      <c r="I1227" s="6" t="str">
        <f t="shared" si="421"/>
        <v/>
      </c>
      <c r="J1227" s="11">
        <v>1224</v>
      </c>
      <c r="K1227" s="11">
        <f>IF(IFERROR(VLOOKUP(J1227,Home!$A$8:$B$1048576,1,FALSE),0)=0,0,1)</f>
        <v>0</v>
      </c>
      <c r="L1227" s="129" t="e">
        <f>IF(VLOOKUP(O1227,Home!$C$8:$R$207,6,FALSE)="","",VLOOKUP(O1227,Home!$C$8:$R$207,6,FALSE))</f>
        <v>#N/A</v>
      </c>
      <c r="M1227" s="129" t="e">
        <f t="shared" si="406"/>
        <v>#N/A</v>
      </c>
      <c r="N1227" s="11">
        <f>SUM($K$4:K1227)</f>
        <v>200</v>
      </c>
      <c r="O1227" s="11" t="str">
        <f>IF(P1227="","",IF(IFERROR(VLOOKUP(N1227,Home!$C$8:$R$1048576,1,FALSE),"")=0,"",IFERROR(VLOOKUP(N1227,Home!$C$8:$R$1048576,1,FALSE),"")))</f>
        <v/>
      </c>
      <c r="P1227" s="11" t="str">
        <f>IF(IFERROR(VLOOKUP(W1227,Home!$C$8:$R$1048576,3,FALSE),"")=0,"",IFERROR(VLOOKUP(W1227,Home!$C$8:$R$1048576,3,FALSE),""))</f>
        <v/>
      </c>
      <c r="Q1227" s="11" t="str">
        <f t="shared" si="405"/>
        <v/>
      </c>
      <c r="R1227" s="130" t="e">
        <f>VLOOKUP(Q1227,'Baggrund til lister'!$G$4:$H$15,2,FALSE)</f>
        <v>#N/A</v>
      </c>
      <c r="S1227" s="11" t="str">
        <f t="shared" si="407"/>
        <v/>
      </c>
      <c r="T1227" s="11" t="str">
        <f>IF(IFERROR(VLOOKUP(N1227,Home!$C$8:$R$1048576,11,FALSE),"")=0,"",IFERROR(VLOOKUP(N1227,Home!$C$8:$R$1048576,11,FALSE),""))</f>
        <v/>
      </c>
      <c r="U1227" s="11" t="str">
        <f>IF(IFERROR(VLOOKUP(O1227,Home!$C$8:$R$1048576,12,FALSE),"")=0,"",IFERROR(VLOOKUP(O1227,Home!$C$8:$R$1048576,12,FALSE),""))</f>
        <v/>
      </c>
      <c r="V1227" s="11" t="str">
        <f>IF(IFERROR(VLOOKUP(O1227,Home!$C$8:$R$1048576,8,FALSE),"")=0,"",IFERROR(VLOOKUP(O1227,Home!$C$8:$R$1048576,8,FALSE),""))</f>
        <v/>
      </c>
      <c r="W1227" s="11" t="str">
        <f>IF(OR(VLOOKUP(N1227,Home!$C$7:$I$207,6,FALSE)="",VLOOKUP(N1227,Home!$C$7:$I$207,7,FALSE)=""),"FEJL",SUM(Baggrundsark!$K$4:K1227))</f>
        <v>FEJL</v>
      </c>
      <c r="Y1227">
        <v>1224</v>
      </c>
      <c r="Z1227" s="1"/>
      <c r="AC1227" s="44"/>
      <c r="AD1227">
        <f t="shared" si="414"/>
        <v>0</v>
      </c>
      <c r="AE1227">
        <f>SUM($AD$4:AD1227)</f>
        <v>1</v>
      </c>
      <c r="AF1227" s="103" t="str">
        <f>IFERROR(VLOOKUP(AN1227,Home!$C$8:$E$207,3,FALSE),"")</f>
        <v/>
      </c>
      <c r="AG1227" s="103" t="str">
        <f>IFERROR(VLOOKUP(AN1227,Home!$C$8:$E$207,2,FALSE),"")</f>
        <v/>
      </c>
      <c r="AH1227" s="104" t="str">
        <f>IF(VLOOKUP(AE1227,Home!$C$8:$I$207,6,FALSE)="","",VLOOKUP(AE1227,Home!$C$8:$I$207,6,FALSE))</f>
        <v/>
      </c>
      <c r="AI1227" s="104" t="e">
        <f t="shared" si="422"/>
        <v>#VALUE!</v>
      </c>
      <c r="AJ1227" s="105" t="e">
        <f t="shared" si="415"/>
        <v>#VALUE!</v>
      </c>
      <c r="AK1227" s="103" t="e">
        <f t="shared" si="408"/>
        <v>#VALUE!</v>
      </c>
      <c r="AL1227" s="103" t="e">
        <f t="shared" si="416"/>
        <v>#VALUE!</v>
      </c>
      <c r="AN1227" t="str">
        <f>IF(OR(VLOOKUP(AE1227,Home!$C$8:$I$207,6,FALSE)="",VLOOKUP(AE1227,Home!$C$8:$I$207,7,FALSE)=""),"FEJL",Baggrundsark!AE1227)</f>
        <v>FEJL</v>
      </c>
      <c r="AO1227">
        <f>IF(VLOOKUP(AE1227,Home!$C$8:$N$207,12,FALSE)="Timelønnet",1,0)</f>
        <v>0</v>
      </c>
      <c r="AP1227">
        <f>SUM($AO$4:AO1227)*AO1227</f>
        <v>0</v>
      </c>
      <c r="AQ1227">
        <f t="shared" si="403"/>
        <v>1</v>
      </c>
      <c r="AR1227" t="str">
        <f t="shared" si="403"/>
        <v/>
      </c>
      <c r="AS1227" t="e">
        <f t="shared" si="417"/>
        <v>#VALUE!</v>
      </c>
      <c r="AT1227" s="45" t="e">
        <f t="shared" si="404"/>
        <v>#VALUE!</v>
      </c>
      <c r="AU1227">
        <f>VLOOKUP(AQ1227,Home!$C$8:$J$207,8,FALSE)</f>
        <v>0</v>
      </c>
    </row>
    <row r="1228" spans="1:47" x14ac:dyDescent="0.25">
      <c r="A1228" s="6">
        <f t="shared" si="409"/>
        <v>0</v>
      </c>
      <c r="B1228" s="6">
        <f t="shared" si="418"/>
        <v>0</v>
      </c>
      <c r="C1228" s="6" t="str">
        <f t="shared" si="410"/>
        <v/>
      </c>
      <c r="D1228" s="7">
        <f t="shared" si="411"/>
        <v>0</v>
      </c>
      <c r="E1228" s="7">
        <f t="shared" si="419"/>
        <v>0</v>
      </c>
      <c r="F1228" s="7" t="str">
        <f t="shared" si="412"/>
        <v/>
      </c>
      <c r="G1228" s="6">
        <f t="shared" si="413"/>
        <v>0</v>
      </c>
      <c r="H1228" s="6">
        <f t="shared" si="420"/>
        <v>0</v>
      </c>
      <c r="I1228" s="6" t="str">
        <f t="shared" si="421"/>
        <v/>
      </c>
      <c r="J1228" s="11">
        <v>1225</v>
      </c>
      <c r="K1228" s="11">
        <f>IF(IFERROR(VLOOKUP(J1228,Home!$A$8:$B$1048576,1,FALSE),0)=0,0,1)</f>
        <v>0</v>
      </c>
      <c r="L1228" s="129" t="e">
        <f>IF(VLOOKUP(O1228,Home!$C$8:$R$207,6,FALSE)="","",VLOOKUP(O1228,Home!$C$8:$R$207,6,FALSE))</f>
        <v>#N/A</v>
      </c>
      <c r="M1228" s="129" t="e">
        <f t="shared" si="406"/>
        <v>#N/A</v>
      </c>
      <c r="N1228" s="11">
        <f>SUM($K$4:K1228)</f>
        <v>200</v>
      </c>
      <c r="O1228" s="11" t="str">
        <f>IF(P1228="","",IF(IFERROR(VLOOKUP(N1228,Home!$C$8:$R$1048576,1,FALSE),"")=0,"",IFERROR(VLOOKUP(N1228,Home!$C$8:$R$1048576,1,FALSE),"")))</f>
        <v/>
      </c>
      <c r="P1228" s="11" t="str">
        <f>IF(IFERROR(VLOOKUP(W1228,Home!$C$8:$R$1048576,3,FALSE),"")=0,"",IFERROR(VLOOKUP(W1228,Home!$C$8:$R$1048576,3,FALSE),""))</f>
        <v/>
      </c>
      <c r="Q1228" s="11" t="str">
        <f t="shared" si="405"/>
        <v/>
      </c>
      <c r="R1228" s="130" t="e">
        <f>VLOOKUP(Q1228,'Baggrund til lister'!$G$4:$H$15,2,FALSE)</f>
        <v>#N/A</v>
      </c>
      <c r="S1228" s="11" t="str">
        <f t="shared" si="407"/>
        <v/>
      </c>
      <c r="T1228" s="11" t="str">
        <f>IF(IFERROR(VLOOKUP(N1228,Home!$C$8:$R$1048576,11,FALSE),"")=0,"",IFERROR(VLOOKUP(N1228,Home!$C$8:$R$1048576,11,FALSE),""))</f>
        <v/>
      </c>
      <c r="U1228" s="11" t="str">
        <f>IF(IFERROR(VLOOKUP(O1228,Home!$C$8:$R$1048576,12,FALSE),"")=0,"",IFERROR(VLOOKUP(O1228,Home!$C$8:$R$1048576,12,FALSE),""))</f>
        <v/>
      </c>
      <c r="V1228" s="11" t="str">
        <f>IF(IFERROR(VLOOKUP(O1228,Home!$C$8:$R$1048576,8,FALSE),"")=0,"",IFERROR(VLOOKUP(O1228,Home!$C$8:$R$1048576,8,FALSE),""))</f>
        <v/>
      </c>
      <c r="W1228" s="11" t="str">
        <f>IF(OR(VLOOKUP(N1228,Home!$C$7:$I$207,6,FALSE)="",VLOOKUP(N1228,Home!$C$7:$I$207,7,FALSE)=""),"FEJL",SUM(Baggrundsark!$K$4:K1228))</f>
        <v>FEJL</v>
      </c>
      <c r="Y1228">
        <v>1225</v>
      </c>
      <c r="Z1228" s="1"/>
      <c r="AC1228" s="44"/>
      <c r="AD1228">
        <f t="shared" si="414"/>
        <v>0</v>
      </c>
      <c r="AE1228">
        <f>SUM($AD$4:AD1228)</f>
        <v>1</v>
      </c>
      <c r="AF1228" s="103" t="str">
        <f>IFERROR(VLOOKUP(AN1228,Home!$C$8:$E$207,3,FALSE),"")</f>
        <v/>
      </c>
      <c r="AG1228" s="103" t="str">
        <f>IFERROR(VLOOKUP(AN1228,Home!$C$8:$E$207,2,FALSE),"")</f>
        <v/>
      </c>
      <c r="AH1228" s="104" t="str">
        <f>IF(VLOOKUP(AE1228,Home!$C$8:$I$207,6,FALSE)="","",VLOOKUP(AE1228,Home!$C$8:$I$207,6,FALSE))</f>
        <v/>
      </c>
      <c r="AI1228" s="104" t="e">
        <f t="shared" si="422"/>
        <v>#VALUE!</v>
      </c>
      <c r="AJ1228" s="105" t="e">
        <f t="shared" si="415"/>
        <v>#VALUE!</v>
      </c>
      <c r="AK1228" s="103" t="e">
        <f t="shared" si="408"/>
        <v>#VALUE!</v>
      </c>
      <c r="AL1228" s="103" t="e">
        <f t="shared" si="416"/>
        <v>#VALUE!</v>
      </c>
      <c r="AN1228" t="str">
        <f>IF(OR(VLOOKUP(AE1228,Home!$C$8:$I$207,6,FALSE)="",VLOOKUP(AE1228,Home!$C$8:$I$207,7,FALSE)=""),"FEJL",Baggrundsark!AE1228)</f>
        <v>FEJL</v>
      </c>
      <c r="AO1228">
        <f>IF(VLOOKUP(AE1228,Home!$C$8:$N$207,12,FALSE)="Timelønnet",1,0)</f>
        <v>0</v>
      </c>
      <c r="AP1228">
        <f>SUM($AO$4:AO1228)*AO1228</f>
        <v>0</v>
      </c>
      <c r="AQ1228">
        <f t="shared" si="403"/>
        <v>1</v>
      </c>
      <c r="AR1228" t="str">
        <f t="shared" si="403"/>
        <v/>
      </c>
      <c r="AS1228" t="e">
        <f t="shared" si="417"/>
        <v>#VALUE!</v>
      </c>
      <c r="AT1228" s="45" t="e">
        <f t="shared" si="404"/>
        <v>#VALUE!</v>
      </c>
      <c r="AU1228">
        <f>VLOOKUP(AQ1228,Home!$C$8:$J$207,8,FALSE)</f>
        <v>0</v>
      </c>
    </row>
    <row r="1229" spans="1:47" x14ac:dyDescent="0.25">
      <c r="A1229" s="6">
        <f t="shared" si="409"/>
        <v>0</v>
      </c>
      <c r="B1229" s="6">
        <f t="shared" si="418"/>
        <v>0</v>
      </c>
      <c r="C1229" s="6" t="str">
        <f t="shared" si="410"/>
        <v/>
      </c>
      <c r="D1229" s="7">
        <f t="shared" si="411"/>
        <v>0</v>
      </c>
      <c r="E1229" s="7">
        <f t="shared" si="419"/>
        <v>0</v>
      </c>
      <c r="F1229" s="7" t="str">
        <f t="shared" si="412"/>
        <v/>
      </c>
      <c r="G1229" s="6">
        <f t="shared" si="413"/>
        <v>0</v>
      </c>
      <c r="H1229" s="6">
        <f t="shared" si="420"/>
        <v>0</v>
      </c>
      <c r="I1229" s="6" t="str">
        <f t="shared" si="421"/>
        <v/>
      </c>
      <c r="J1229" s="11">
        <v>1226</v>
      </c>
      <c r="K1229" s="11">
        <f>IF(IFERROR(VLOOKUP(J1229,Home!$A$8:$B$1048576,1,FALSE),0)=0,0,1)</f>
        <v>0</v>
      </c>
      <c r="L1229" s="129" t="e">
        <f>IF(VLOOKUP(O1229,Home!$C$8:$R$207,6,FALSE)="","",VLOOKUP(O1229,Home!$C$8:$R$207,6,FALSE))</f>
        <v>#N/A</v>
      </c>
      <c r="M1229" s="129" t="e">
        <f t="shared" si="406"/>
        <v>#N/A</v>
      </c>
      <c r="N1229" s="11">
        <f>SUM($K$4:K1229)</f>
        <v>200</v>
      </c>
      <c r="O1229" s="11" t="str">
        <f>IF(P1229="","",IF(IFERROR(VLOOKUP(N1229,Home!$C$8:$R$1048576,1,FALSE),"")=0,"",IFERROR(VLOOKUP(N1229,Home!$C$8:$R$1048576,1,FALSE),"")))</f>
        <v/>
      </c>
      <c r="P1229" s="11" t="str">
        <f>IF(IFERROR(VLOOKUP(W1229,Home!$C$8:$R$1048576,3,FALSE),"")=0,"",IFERROR(VLOOKUP(W1229,Home!$C$8:$R$1048576,3,FALSE),""))</f>
        <v/>
      </c>
      <c r="Q1229" s="11" t="str">
        <f t="shared" si="405"/>
        <v/>
      </c>
      <c r="R1229" s="130" t="e">
        <f>VLOOKUP(Q1229,'Baggrund til lister'!$G$4:$H$15,2,FALSE)</f>
        <v>#N/A</v>
      </c>
      <c r="S1229" s="11" t="str">
        <f t="shared" si="407"/>
        <v/>
      </c>
      <c r="T1229" s="11" t="str">
        <f>IF(IFERROR(VLOOKUP(N1229,Home!$C$8:$R$1048576,11,FALSE),"")=0,"",IFERROR(VLOOKUP(N1229,Home!$C$8:$R$1048576,11,FALSE),""))</f>
        <v/>
      </c>
      <c r="U1229" s="11" t="str">
        <f>IF(IFERROR(VLOOKUP(O1229,Home!$C$8:$R$1048576,12,FALSE),"")=0,"",IFERROR(VLOOKUP(O1229,Home!$C$8:$R$1048576,12,FALSE),""))</f>
        <v/>
      </c>
      <c r="V1229" s="11" t="str">
        <f>IF(IFERROR(VLOOKUP(O1229,Home!$C$8:$R$1048576,8,FALSE),"")=0,"",IFERROR(VLOOKUP(O1229,Home!$C$8:$R$1048576,8,FALSE),""))</f>
        <v/>
      </c>
      <c r="W1229" s="11" t="str">
        <f>IF(OR(VLOOKUP(N1229,Home!$C$7:$I$207,6,FALSE)="",VLOOKUP(N1229,Home!$C$7:$I$207,7,FALSE)=""),"FEJL",SUM(Baggrundsark!$K$4:K1229))</f>
        <v>FEJL</v>
      </c>
      <c r="Y1229">
        <v>1226</v>
      </c>
      <c r="Z1229" s="1"/>
      <c r="AC1229" s="44"/>
      <c r="AD1229">
        <f t="shared" si="414"/>
        <v>0</v>
      </c>
      <c r="AE1229">
        <f>SUM($AD$4:AD1229)</f>
        <v>1</v>
      </c>
      <c r="AF1229" s="103" t="str">
        <f>IFERROR(VLOOKUP(AN1229,Home!$C$8:$E$207,3,FALSE),"")</f>
        <v/>
      </c>
      <c r="AG1229" s="103" t="str">
        <f>IFERROR(VLOOKUP(AN1229,Home!$C$8:$E$207,2,FALSE),"")</f>
        <v/>
      </c>
      <c r="AH1229" s="104" t="str">
        <f>IF(VLOOKUP(AE1229,Home!$C$8:$I$207,6,FALSE)="","",VLOOKUP(AE1229,Home!$C$8:$I$207,6,FALSE))</f>
        <v/>
      </c>
      <c r="AI1229" s="104" t="e">
        <f t="shared" si="422"/>
        <v>#VALUE!</v>
      </c>
      <c r="AJ1229" s="105" t="e">
        <f t="shared" si="415"/>
        <v>#VALUE!</v>
      </c>
      <c r="AK1229" s="103" t="e">
        <f t="shared" si="408"/>
        <v>#VALUE!</v>
      </c>
      <c r="AL1229" s="103" t="e">
        <f t="shared" si="416"/>
        <v>#VALUE!</v>
      </c>
      <c r="AN1229" t="str">
        <f>IF(OR(VLOOKUP(AE1229,Home!$C$8:$I$207,6,FALSE)="",VLOOKUP(AE1229,Home!$C$8:$I$207,7,FALSE)=""),"FEJL",Baggrundsark!AE1229)</f>
        <v>FEJL</v>
      </c>
      <c r="AO1229">
        <f>IF(VLOOKUP(AE1229,Home!$C$8:$N$207,12,FALSE)="Timelønnet",1,0)</f>
        <v>0</v>
      </c>
      <c r="AP1229">
        <f>SUM($AO$4:AO1229)*AO1229</f>
        <v>0</v>
      </c>
      <c r="AQ1229">
        <f t="shared" si="403"/>
        <v>1</v>
      </c>
      <c r="AR1229" t="str">
        <f t="shared" si="403"/>
        <v/>
      </c>
      <c r="AS1229" t="e">
        <f t="shared" si="417"/>
        <v>#VALUE!</v>
      </c>
      <c r="AT1229" s="45" t="e">
        <f t="shared" si="404"/>
        <v>#VALUE!</v>
      </c>
      <c r="AU1229">
        <f>VLOOKUP(AQ1229,Home!$C$8:$J$207,8,FALSE)</f>
        <v>0</v>
      </c>
    </row>
    <row r="1230" spans="1:47" x14ac:dyDescent="0.25">
      <c r="A1230" s="6">
        <f t="shared" si="409"/>
        <v>0</v>
      </c>
      <c r="B1230" s="6">
        <f t="shared" si="418"/>
        <v>0</v>
      </c>
      <c r="C1230" s="6" t="str">
        <f t="shared" si="410"/>
        <v/>
      </c>
      <c r="D1230" s="7">
        <f t="shared" si="411"/>
        <v>0</v>
      </c>
      <c r="E1230" s="7">
        <f t="shared" si="419"/>
        <v>0</v>
      </c>
      <c r="F1230" s="7" t="str">
        <f t="shared" si="412"/>
        <v/>
      </c>
      <c r="G1230" s="6">
        <f t="shared" si="413"/>
        <v>0</v>
      </c>
      <c r="H1230" s="6">
        <f t="shared" si="420"/>
        <v>0</v>
      </c>
      <c r="I1230" s="6" t="str">
        <f t="shared" si="421"/>
        <v/>
      </c>
      <c r="J1230" s="11">
        <v>1227</v>
      </c>
      <c r="K1230" s="11">
        <f>IF(IFERROR(VLOOKUP(J1230,Home!$A$8:$B$1048576,1,FALSE),0)=0,0,1)</f>
        <v>0</v>
      </c>
      <c r="L1230" s="129" t="e">
        <f>IF(VLOOKUP(O1230,Home!$C$8:$R$207,6,FALSE)="","",VLOOKUP(O1230,Home!$C$8:$R$207,6,FALSE))</f>
        <v>#N/A</v>
      </c>
      <c r="M1230" s="129" t="e">
        <f t="shared" si="406"/>
        <v>#N/A</v>
      </c>
      <c r="N1230" s="11">
        <f>SUM($K$4:K1230)</f>
        <v>200</v>
      </c>
      <c r="O1230" s="11" t="str">
        <f>IF(P1230="","",IF(IFERROR(VLOOKUP(N1230,Home!$C$8:$R$1048576,1,FALSE),"")=0,"",IFERROR(VLOOKUP(N1230,Home!$C$8:$R$1048576,1,FALSE),"")))</f>
        <v/>
      </c>
      <c r="P1230" s="11" t="str">
        <f>IF(IFERROR(VLOOKUP(W1230,Home!$C$8:$R$1048576,3,FALSE),"")=0,"",IFERROR(VLOOKUP(W1230,Home!$C$8:$R$1048576,3,FALSE),""))</f>
        <v/>
      </c>
      <c r="Q1230" s="11" t="str">
        <f t="shared" si="405"/>
        <v/>
      </c>
      <c r="R1230" s="130" t="e">
        <f>VLOOKUP(Q1230,'Baggrund til lister'!$G$4:$H$15,2,FALSE)</f>
        <v>#N/A</v>
      </c>
      <c r="S1230" s="11" t="str">
        <f t="shared" si="407"/>
        <v/>
      </c>
      <c r="T1230" s="11" t="str">
        <f>IF(IFERROR(VLOOKUP(N1230,Home!$C$8:$R$1048576,11,FALSE),"")=0,"",IFERROR(VLOOKUP(N1230,Home!$C$8:$R$1048576,11,FALSE),""))</f>
        <v/>
      </c>
      <c r="U1230" s="11" t="str">
        <f>IF(IFERROR(VLOOKUP(O1230,Home!$C$8:$R$1048576,12,FALSE),"")=0,"",IFERROR(VLOOKUP(O1230,Home!$C$8:$R$1048576,12,FALSE),""))</f>
        <v/>
      </c>
      <c r="V1230" s="11" t="str">
        <f>IF(IFERROR(VLOOKUP(O1230,Home!$C$8:$R$1048576,8,FALSE),"")=0,"",IFERROR(VLOOKUP(O1230,Home!$C$8:$R$1048576,8,FALSE),""))</f>
        <v/>
      </c>
      <c r="W1230" s="11" t="str">
        <f>IF(OR(VLOOKUP(N1230,Home!$C$7:$I$207,6,FALSE)="",VLOOKUP(N1230,Home!$C$7:$I$207,7,FALSE)=""),"FEJL",SUM(Baggrundsark!$K$4:K1230))</f>
        <v>FEJL</v>
      </c>
      <c r="Y1230">
        <v>1227</v>
      </c>
      <c r="Z1230" s="1"/>
      <c r="AC1230" s="44"/>
      <c r="AD1230">
        <f t="shared" si="414"/>
        <v>0</v>
      </c>
      <c r="AE1230">
        <f>SUM($AD$4:AD1230)</f>
        <v>1</v>
      </c>
      <c r="AF1230" s="103" t="str">
        <f>IFERROR(VLOOKUP(AN1230,Home!$C$8:$E$207,3,FALSE),"")</f>
        <v/>
      </c>
      <c r="AG1230" s="103" t="str">
        <f>IFERROR(VLOOKUP(AN1230,Home!$C$8:$E$207,2,FALSE),"")</f>
        <v/>
      </c>
      <c r="AH1230" s="104" t="str">
        <f>IF(VLOOKUP(AE1230,Home!$C$8:$I$207,6,FALSE)="","",VLOOKUP(AE1230,Home!$C$8:$I$207,6,FALSE))</f>
        <v/>
      </c>
      <c r="AI1230" s="104" t="e">
        <f t="shared" si="422"/>
        <v>#VALUE!</v>
      </c>
      <c r="AJ1230" s="105" t="e">
        <f t="shared" si="415"/>
        <v>#VALUE!</v>
      </c>
      <c r="AK1230" s="103" t="e">
        <f t="shared" si="408"/>
        <v>#VALUE!</v>
      </c>
      <c r="AL1230" s="103" t="e">
        <f t="shared" si="416"/>
        <v>#VALUE!</v>
      </c>
      <c r="AN1230" t="str">
        <f>IF(OR(VLOOKUP(AE1230,Home!$C$8:$I$207,6,FALSE)="",VLOOKUP(AE1230,Home!$C$8:$I$207,7,FALSE)=""),"FEJL",Baggrundsark!AE1230)</f>
        <v>FEJL</v>
      </c>
      <c r="AO1230">
        <f>IF(VLOOKUP(AE1230,Home!$C$8:$N$207,12,FALSE)="Timelønnet",1,0)</f>
        <v>0</v>
      </c>
      <c r="AP1230">
        <f>SUM($AO$4:AO1230)*AO1230</f>
        <v>0</v>
      </c>
      <c r="AQ1230">
        <f t="shared" si="403"/>
        <v>1</v>
      </c>
      <c r="AR1230" t="str">
        <f t="shared" si="403"/>
        <v/>
      </c>
      <c r="AS1230" t="e">
        <f t="shared" si="417"/>
        <v>#VALUE!</v>
      </c>
      <c r="AT1230" s="45" t="e">
        <f t="shared" si="404"/>
        <v>#VALUE!</v>
      </c>
      <c r="AU1230">
        <f>VLOOKUP(AQ1230,Home!$C$8:$J$207,8,FALSE)</f>
        <v>0</v>
      </c>
    </row>
    <row r="1231" spans="1:47" x14ac:dyDescent="0.25">
      <c r="A1231" s="6">
        <f t="shared" si="409"/>
        <v>0</v>
      </c>
      <c r="B1231" s="6">
        <f t="shared" si="418"/>
        <v>0</v>
      </c>
      <c r="C1231" s="6" t="str">
        <f t="shared" si="410"/>
        <v/>
      </c>
      <c r="D1231" s="7">
        <f t="shared" si="411"/>
        <v>0</v>
      </c>
      <c r="E1231" s="7">
        <f t="shared" si="419"/>
        <v>0</v>
      </c>
      <c r="F1231" s="7" t="str">
        <f t="shared" si="412"/>
        <v/>
      </c>
      <c r="G1231" s="6">
        <f t="shared" si="413"/>
        <v>0</v>
      </c>
      <c r="H1231" s="6">
        <f t="shared" si="420"/>
        <v>0</v>
      </c>
      <c r="I1231" s="6" t="str">
        <f t="shared" si="421"/>
        <v/>
      </c>
      <c r="J1231" s="11">
        <v>1228</v>
      </c>
      <c r="K1231" s="11">
        <f>IF(IFERROR(VLOOKUP(J1231,Home!$A$8:$B$1048576,1,FALSE),0)=0,0,1)</f>
        <v>0</v>
      </c>
      <c r="L1231" s="129" t="e">
        <f>IF(VLOOKUP(O1231,Home!$C$8:$R$207,6,FALSE)="","",VLOOKUP(O1231,Home!$C$8:$R$207,6,FALSE))</f>
        <v>#N/A</v>
      </c>
      <c r="M1231" s="129" t="e">
        <f t="shared" si="406"/>
        <v>#N/A</v>
      </c>
      <c r="N1231" s="11">
        <f>SUM($K$4:K1231)</f>
        <v>200</v>
      </c>
      <c r="O1231" s="11" t="str">
        <f>IF(P1231="","",IF(IFERROR(VLOOKUP(N1231,Home!$C$8:$R$1048576,1,FALSE),"")=0,"",IFERROR(VLOOKUP(N1231,Home!$C$8:$R$1048576,1,FALSE),"")))</f>
        <v/>
      </c>
      <c r="P1231" s="11" t="str">
        <f>IF(IFERROR(VLOOKUP(W1231,Home!$C$8:$R$1048576,3,FALSE),"")=0,"",IFERROR(VLOOKUP(W1231,Home!$C$8:$R$1048576,3,FALSE),""))</f>
        <v/>
      </c>
      <c r="Q1231" s="11" t="str">
        <f t="shared" si="405"/>
        <v/>
      </c>
      <c r="R1231" s="130" t="e">
        <f>VLOOKUP(Q1231,'Baggrund til lister'!$G$4:$H$15,2,FALSE)</f>
        <v>#N/A</v>
      </c>
      <c r="S1231" s="11" t="str">
        <f t="shared" si="407"/>
        <v/>
      </c>
      <c r="T1231" s="11" t="str">
        <f>IF(IFERROR(VLOOKUP(N1231,Home!$C$8:$R$1048576,11,FALSE),"")=0,"",IFERROR(VLOOKUP(N1231,Home!$C$8:$R$1048576,11,FALSE),""))</f>
        <v/>
      </c>
      <c r="U1231" s="11" t="str">
        <f>IF(IFERROR(VLOOKUP(O1231,Home!$C$8:$R$1048576,12,FALSE),"")=0,"",IFERROR(VLOOKUP(O1231,Home!$C$8:$R$1048576,12,FALSE),""))</f>
        <v/>
      </c>
      <c r="V1231" s="11" t="str">
        <f>IF(IFERROR(VLOOKUP(O1231,Home!$C$8:$R$1048576,8,FALSE),"")=0,"",IFERROR(VLOOKUP(O1231,Home!$C$8:$R$1048576,8,FALSE),""))</f>
        <v/>
      </c>
      <c r="W1231" s="11" t="str">
        <f>IF(OR(VLOOKUP(N1231,Home!$C$7:$I$207,6,FALSE)="",VLOOKUP(N1231,Home!$C$7:$I$207,7,FALSE)=""),"FEJL",SUM(Baggrundsark!$K$4:K1231))</f>
        <v>FEJL</v>
      </c>
      <c r="Y1231">
        <v>1228</v>
      </c>
      <c r="Z1231" s="1"/>
      <c r="AC1231" s="44"/>
      <c r="AD1231">
        <f t="shared" si="414"/>
        <v>0</v>
      </c>
      <c r="AE1231">
        <f>SUM($AD$4:AD1231)</f>
        <v>1</v>
      </c>
      <c r="AF1231" s="103" t="str">
        <f>IFERROR(VLOOKUP(AN1231,Home!$C$8:$E$207,3,FALSE),"")</f>
        <v/>
      </c>
      <c r="AG1231" s="103" t="str">
        <f>IFERROR(VLOOKUP(AN1231,Home!$C$8:$E$207,2,FALSE),"")</f>
        <v/>
      </c>
      <c r="AH1231" s="104" t="str">
        <f>IF(VLOOKUP(AE1231,Home!$C$8:$I$207,6,FALSE)="","",VLOOKUP(AE1231,Home!$C$8:$I$207,6,FALSE))</f>
        <v/>
      </c>
      <c r="AI1231" s="104" t="e">
        <f t="shared" si="422"/>
        <v>#VALUE!</v>
      </c>
      <c r="AJ1231" s="105" t="e">
        <f t="shared" si="415"/>
        <v>#VALUE!</v>
      </c>
      <c r="AK1231" s="103" t="e">
        <f t="shared" si="408"/>
        <v>#VALUE!</v>
      </c>
      <c r="AL1231" s="103" t="e">
        <f t="shared" si="416"/>
        <v>#VALUE!</v>
      </c>
      <c r="AN1231" t="str">
        <f>IF(OR(VLOOKUP(AE1231,Home!$C$8:$I$207,6,FALSE)="",VLOOKUP(AE1231,Home!$C$8:$I$207,7,FALSE)=""),"FEJL",Baggrundsark!AE1231)</f>
        <v>FEJL</v>
      </c>
      <c r="AO1231">
        <f>IF(VLOOKUP(AE1231,Home!$C$8:$N$207,12,FALSE)="Timelønnet",1,0)</f>
        <v>0</v>
      </c>
      <c r="AP1231">
        <f>SUM($AO$4:AO1231)*AO1231</f>
        <v>0</v>
      </c>
      <c r="AQ1231">
        <f t="shared" si="403"/>
        <v>1</v>
      </c>
      <c r="AR1231" t="str">
        <f t="shared" si="403"/>
        <v/>
      </c>
      <c r="AS1231" t="e">
        <f t="shared" si="417"/>
        <v>#VALUE!</v>
      </c>
      <c r="AT1231" s="45" t="e">
        <f t="shared" si="404"/>
        <v>#VALUE!</v>
      </c>
      <c r="AU1231">
        <f>VLOOKUP(AQ1231,Home!$C$8:$J$207,8,FALSE)</f>
        <v>0</v>
      </c>
    </row>
    <row r="1232" spans="1:47" x14ac:dyDescent="0.25">
      <c r="A1232" s="6">
        <f t="shared" si="409"/>
        <v>0</v>
      </c>
      <c r="B1232" s="6">
        <f t="shared" si="418"/>
        <v>0</v>
      </c>
      <c r="C1232" s="6" t="str">
        <f t="shared" si="410"/>
        <v/>
      </c>
      <c r="D1232" s="7">
        <f t="shared" si="411"/>
        <v>0</v>
      </c>
      <c r="E1232" s="7">
        <f t="shared" si="419"/>
        <v>0</v>
      </c>
      <c r="F1232" s="7" t="str">
        <f t="shared" si="412"/>
        <v/>
      </c>
      <c r="G1232" s="6">
        <f t="shared" si="413"/>
        <v>0</v>
      </c>
      <c r="H1232" s="6">
        <f t="shared" si="420"/>
        <v>0</v>
      </c>
      <c r="I1232" s="6" t="str">
        <f t="shared" si="421"/>
        <v/>
      </c>
      <c r="J1232" s="11">
        <v>1229</v>
      </c>
      <c r="K1232" s="11">
        <f>IF(IFERROR(VLOOKUP(J1232,Home!$A$8:$B$1048576,1,FALSE),0)=0,0,1)</f>
        <v>0</v>
      </c>
      <c r="L1232" s="129" t="e">
        <f>IF(VLOOKUP(O1232,Home!$C$8:$R$207,6,FALSE)="","",VLOOKUP(O1232,Home!$C$8:$R$207,6,FALSE))</f>
        <v>#N/A</v>
      </c>
      <c r="M1232" s="129" t="e">
        <f t="shared" si="406"/>
        <v>#N/A</v>
      </c>
      <c r="N1232" s="11">
        <f>SUM($K$4:K1232)</f>
        <v>200</v>
      </c>
      <c r="O1232" s="11" t="str">
        <f>IF(P1232="","",IF(IFERROR(VLOOKUP(N1232,Home!$C$8:$R$1048576,1,FALSE),"")=0,"",IFERROR(VLOOKUP(N1232,Home!$C$8:$R$1048576,1,FALSE),"")))</f>
        <v/>
      </c>
      <c r="P1232" s="11" t="str">
        <f>IF(IFERROR(VLOOKUP(W1232,Home!$C$8:$R$1048576,3,FALSE),"")=0,"",IFERROR(VLOOKUP(W1232,Home!$C$8:$R$1048576,3,FALSE),""))</f>
        <v/>
      </c>
      <c r="Q1232" s="11" t="str">
        <f t="shared" si="405"/>
        <v/>
      </c>
      <c r="R1232" s="130" t="e">
        <f>VLOOKUP(Q1232,'Baggrund til lister'!$G$4:$H$15,2,FALSE)</f>
        <v>#N/A</v>
      </c>
      <c r="S1232" s="11" t="str">
        <f t="shared" si="407"/>
        <v/>
      </c>
      <c r="T1232" s="11" t="str">
        <f>IF(IFERROR(VLOOKUP(N1232,Home!$C$8:$R$1048576,11,FALSE),"")=0,"",IFERROR(VLOOKUP(N1232,Home!$C$8:$R$1048576,11,FALSE),""))</f>
        <v/>
      </c>
      <c r="U1232" s="11" t="str">
        <f>IF(IFERROR(VLOOKUP(O1232,Home!$C$8:$R$1048576,12,FALSE),"")=0,"",IFERROR(VLOOKUP(O1232,Home!$C$8:$R$1048576,12,FALSE),""))</f>
        <v/>
      </c>
      <c r="V1232" s="11" t="str">
        <f>IF(IFERROR(VLOOKUP(O1232,Home!$C$8:$R$1048576,8,FALSE),"")=0,"",IFERROR(VLOOKUP(O1232,Home!$C$8:$R$1048576,8,FALSE),""))</f>
        <v/>
      </c>
      <c r="W1232" s="11" t="str">
        <f>IF(OR(VLOOKUP(N1232,Home!$C$7:$I$207,6,FALSE)="",VLOOKUP(N1232,Home!$C$7:$I$207,7,FALSE)=""),"FEJL",SUM(Baggrundsark!$K$4:K1232))</f>
        <v>FEJL</v>
      </c>
      <c r="Y1232">
        <v>1229</v>
      </c>
      <c r="Z1232" s="1"/>
      <c r="AC1232" s="44"/>
      <c r="AD1232">
        <f t="shared" si="414"/>
        <v>0</v>
      </c>
      <c r="AE1232">
        <f>SUM($AD$4:AD1232)</f>
        <v>1</v>
      </c>
      <c r="AF1232" s="103" t="str">
        <f>IFERROR(VLOOKUP(AN1232,Home!$C$8:$E$207,3,FALSE),"")</f>
        <v/>
      </c>
      <c r="AG1232" s="103" t="str">
        <f>IFERROR(VLOOKUP(AN1232,Home!$C$8:$E$207,2,FALSE),"")</f>
        <v/>
      </c>
      <c r="AH1232" s="104" t="str">
        <f>IF(VLOOKUP(AE1232,Home!$C$8:$I$207,6,FALSE)="","",VLOOKUP(AE1232,Home!$C$8:$I$207,6,FALSE))</f>
        <v/>
      </c>
      <c r="AI1232" s="104" t="e">
        <f t="shared" si="422"/>
        <v>#VALUE!</v>
      </c>
      <c r="AJ1232" s="105" t="e">
        <f t="shared" si="415"/>
        <v>#VALUE!</v>
      </c>
      <c r="AK1232" s="103" t="e">
        <f t="shared" si="408"/>
        <v>#VALUE!</v>
      </c>
      <c r="AL1232" s="103" t="e">
        <f t="shared" si="416"/>
        <v>#VALUE!</v>
      </c>
      <c r="AN1232" t="str">
        <f>IF(OR(VLOOKUP(AE1232,Home!$C$8:$I$207,6,FALSE)="",VLOOKUP(AE1232,Home!$C$8:$I$207,7,FALSE)=""),"FEJL",Baggrundsark!AE1232)</f>
        <v>FEJL</v>
      </c>
      <c r="AO1232">
        <f>IF(VLOOKUP(AE1232,Home!$C$8:$N$207,12,FALSE)="Timelønnet",1,0)</f>
        <v>0</v>
      </c>
      <c r="AP1232">
        <f>SUM($AO$4:AO1232)*AO1232</f>
        <v>0</v>
      </c>
      <c r="AQ1232">
        <f t="shared" si="403"/>
        <v>1</v>
      </c>
      <c r="AR1232" t="str">
        <f t="shared" si="403"/>
        <v/>
      </c>
      <c r="AS1232" t="e">
        <f t="shared" si="417"/>
        <v>#VALUE!</v>
      </c>
      <c r="AT1232" s="45" t="e">
        <f t="shared" si="404"/>
        <v>#VALUE!</v>
      </c>
      <c r="AU1232">
        <f>VLOOKUP(AQ1232,Home!$C$8:$J$207,8,FALSE)</f>
        <v>0</v>
      </c>
    </row>
    <row r="1233" spans="1:47" x14ac:dyDescent="0.25">
      <c r="A1233" s="6">
        <f t="shared" si="409"/>
        <v>0</v>
      </c>
      <c r="B1233" s="6">
        <f t="shared" si="418"/>
        <v>0</v>
      </c>
      <c r="C1233" s="6" t="str">
        <f t="shared" si="410"/>
        <v/>
      </c>
      <c r="D1233" s="7">
        <f t="shared" si="411"/>
        <v>0</v>
      </c>
      <c r="E1233" s="7">
        <f t="shared" si="419"/>
        <v>0</v>
      </c>
      <c r="F1233" s="7" t="str">
        <f t="shared" si="412"/>
        <v/>
      </c>
      <c r="G1233" s="6">
        <f t="shared" si="413"/>
        <v>0</v>
      </c>
      <c r="H1233" s="6">
        <f t="shared" si="420"/>
        <v>0</v>
      </c>
      <c r="I1233" s="6" t="str">
        <f t="shared" si="421"/>
        <v/>
      </c>
      <c r="J1233" s="11">
        <v>1230</v>
      </c>
      <c r="K1233" s="11">
        <f>IF(IFERROR(VLOOKUP(J1233,Home!$A$8:$B$1048576,1,FALSE),0)=0,0,1)</f>
        <v>0</v>
      </c>
      <c r="L1233" s="129" t="e">
        <f>IF(VLOOKUP(O1233,Home!$C$8:$R$207,6,FALSE)="","",VLOOKUP(O1233,Home!$C$8:$R$207,6,FALSE))</f>
        <v>#N/A</v>
      </c>
      <c r="M1233" s="129" t="e">
        <f t="shared" si="406"/>
        <v>#N/A</v>
      </c>
      <c r="N1233" s="11">
        <f>SUM($K$4:K1233)</f>
        <v>200</v>
      </c>
      <c r="O1233" s="11" t="str">
        <f>IF(P1233="","",IF(IFERROR(VLOOKUP(N1233,Home!$C$8:$R$1048576,1,FALSE),"")=0,"",IFERROR(VLOOKUP(N1233,Home!$C$8:$R$1048576,1,FALSE),"")))</f>
        <v/>
      </c>
      <c r="P1233" s="11" t="str">
        <f>IF(IFERROR(VLOOKUP(W1233,Home!$C$8:$R$1048576,3,FALSE),"")=0,"",IFERROR(VLOOKUP(W1233,Home!$C$8:$R$1048576,3,FALSE),""))</f>
        <v/>
      </c>
      <c r="Q1233" s="11" t="str">
        <f t="shared" si="405"/>
        <v/>
      </c>
      <c r="R1233" s="130" t="e">
        <f>VLOOKUP(Q1233,'Baggrund til lister'!$G$4:$H$15,2,FALSE)</f>
        <v>#N/A</v>
      </c>
      <c r="S1233" s="11" t="str">
        <f t="shared" si="407"/>
        <v/>
      </c>
      <c r="T1233" s="11" t="str">
        <f>IF(IFERROR(VLOOKUP(N1233,Home!$C$8:$R$1048576,11,FALSE),"")=0,"",IFERROR(VLOOKUP(N1233,Home!$C$8:$R$1048576,11,FALSE),""))</f>
        <v/>
      </c>
      <c r="U1233" s="11" t="str">
        <f>IF(IFERROR(VLOOKUP(O1233,Home!$C$8:$R$1048576,12,FALSE),"")=0,"",IFERROR(VLOOKUP(O1233,Home!$C$8:$R$1048576,12,FALSE),""))</f>
        <v/>
      </c>
      <c r="V1233" s="11" t="str">
        <f>IF(IFERROR(VLOOKUP(O1233,Home!$C$8:$R$1048576,8,FALSE),"")=0,"",IFERROR(VLOOKUP(O1233,Home!$C$8:$R$1048576,8,FALSE),""))</f>
        <v/>
      </c>
      <c r="W1233" s="11" t="str">
        <f>IF(OR(VLOOKUP(N1233,Home!$C$7:$I$207,6,FALSE)="",VLOOKUP(N1233,Home!$C$7:$I$207,7,FALSE)=""),"FEJL",SUM(Baggrundsark!$K$4:K1233))</f>
        <v>FEJL</v>
      </c>
      <c r="Y1233">
        <v>1230</v>
      </c>
      <c r="Z1233" s="1"/>
      <c r="AC1233" s="44"/>
      <c r="AD1233">
        <f t="shared" si="414"/>
        <v>0</v>
      </c>
      <c r="AE1233">
        <f>SUM($AD$4:AD1233)</f>
        <v>1</v>
      </c>
      <c r="AF1233" s="103" t="str">
        <f>IFERROR(VLOOKUP(AN1233,Home!$C$8:$E$207,3,FALSE),"")</f>
        <v/>
      </c>
      <c r="AG1233" s="103" t="str">
        <f>IFERROR(VLOOKUP(AN1233,Home!$C$8:$E$207,2,FALSE),"")</f>
        <v/>
      </c>
      <c r="AH1233" s="104" t="str">
        <f>IF(VLOOKUP(AE1233,Home!$C$8:$I$207,6,FALSE)="","",VLOOKUP(AE1233,Home!$C$8:$I$207,6,FALSE))</f>
        <v/>
      </c>
      <c r="AI1233" s="104" t="e">
        <f t="shared" si="422"/>
        <v>#VALUE!</v>
      </c>
      <c r="AJ1233" s="105" t="e">
        <f t="shared" si="415"/>
        <v>#VALUE!</v>
      </c>
      <c r="AK1233" s="103" t="e">
        <f t="shared" si="408"/>
        <v>#VALUE!</v>
      </c>
      <c r="AL1233" s="103" t="e">
        <f t="shared" si="416"/>
        <v>#VALUE!</v>
      </c>
      <c r="AN1233" t="str">
        <f>IF(OR(VLOOKUP(AE1233,Home!$C$8:$I$207,6,FALSE)="",VLOOKUP(AE1233,Home!$C$8:$I$207,7,FALSE)=""),"FEJL",Baggrundsark!AE1233)</f>
        <v>FEJL</v>
      </c>
      <c r="AO1233">
        <f>IF(VLOOKUP(AE1233,Home!$C$8:$N$207,12,FALSE)="Timelønnet",1,0)</f>
        <v>0</v>
      </c>
      <c r="AP1233">
        <f>SUM($AO$4:AO1233)*AO1233</f>
        <v>0</v>
      </c>
      <c r="AQ1233">
        <f t="shared" si="403"/>
        <v>1</v>
      </c>
      <c r="AR1233" t="str">
        <f t="shared" si="403"/>
        <v/>
      </c>
      <c r="AS1233" t="e">
        <f t="shared" si="417"/>
        <v>#VALUE!</v>
      </c>
      <c r="AT1233" s="45" t="e">
        <f t="shared" si="404"/>
        <v>#VALUE!</v>
      </c>
      <c r="AU1233">
        <f>VLOOKUP(AQ1233,Home!$C$8:$J$207,8,FALSE)</f>
        <v>0</v>
      </c>
    </row>
    <row r="1234" spans="1:47" x14ac:dyDescent="0.25">
      <c r="A1234" s="6">
        <f t="shared" si="409"/>
        <v>0</v>
      </c>
      <c r="B1234" s="6">
        <f t="shared" si="418"/>
        <v>0</v>
      </c>
      <c r="C1234" s="6" t="str">
        <f t="shared" si="410"/>
        <v/>
      </c>
      <c r="D1234" s="7">
        <f t="shared" si="411"/>
        <v>0</v>
      </c>
      <c r="E1234" s="7">
        <f t="shared" si="419"/>
        <v>0</v>
      </c>
      <c r="F1234" s="7" t="str">
        <f t="shared" si="412"/>
        <v/>
      </c>
      <c r="G1234" s="6">
        <f t="shared" si="413"/>
        <v>0</v>
      </c>
      <c r="H1234" s="6">
        <f t="shared" si="420"/>
        <v>0</v>
      </c>
      <c r="I1234" s="6" t="str">
        <f t="shared" si="421"/>
        <v/>
      </c>
      <c r="J1234" s="11">
        <v>1231</v>
      </c>
      <c r="K1234" s="11">
        <f>IF(IFERROR(VLOOKUP(J1234,Home!$A$8:$B$1048576,1,FALSE),0)=0,0,1)</f>
        <v>0</v>
      </c>
      <c r="L1234" s="129" t="e">
        <f>IF(VLOOKUP(O1234,Home!$C$8:$R$207,6,FALSE)="","",VLOOKUP(O1234,Home!$C$8:$R$207,6,FALSE))</f>
        <v>#N/A</v>
      </c>
      <c r="M1234" s="129" t="e">
        <f t="shared" si="406"/>
        <v>#N/A</v>
      </c>
      <c r="N1234" s="11">
        <f>SUM($K$4:K1234)</f>
        <v>200</v>
      </c>
      <c r="O1234" s="11" t="str">
        <f>IF(P1234="","",IF(IFERROR(VLOOKUP(N1234,Home!$C$8:$R$1048576,1,FALSE),"")=0,"",IFERROR(VLOOKUP(N1234,Home!$C$8:$R$1048576,1,FALSE),"")))</f>
        <v/>
      </c>
      <c r="P1234" s="11" t="str">
        <f>IF(IFERROR(VLOOKUP(W1234,Home!$C$8:$R$1048576,3,FALSE),"")=0,"",IFERROR(VLOOKUP(W1234,Home!$C$8:$R$1048576,3,FALSE),""))</f>
        <v/>
      </c>
      <c r="Q1234" s="11" t="str">
        <f t="shared" si="405"/>
        <v/>
      </c>
      <c r="R1234" s="130" t="e">
        <f>VLOOKUP(Q1234,'Baggrund til lister'!$G$4:$H$15,2,FALSE)</f>
        <v>#N/A</v>
      </c>
      <c r="S1234" s="11" t="str">
        <f t="shared" si="407"/>
        <v/>
      </c>
      <c r="T1234" s="11" t="str">
        <f>IF(IFERROR(VLOOKUP(N1234,Home!$C$8:$R$1048576,11,FALSE),"")=0,"",IFERROR(VLOOKUP(N1234,Home!$C$8:$R$1048576,11,FALSE),""))</f>
        <v/>
      </c>
      <c r="U1234" s="11" t="str">
        <f>IF(IFERROR(VLOOKUP(O1234,Home!$C$8:$R$1048576,12,FALSE),"")=0,"",IFERROR(VLOOKUP(O1234,Home!$C$8:$R$1048576,12,FALSE),""))</f>
        <v/>
      </c>
      <c r="V1234" s="11" t="str">
        <f>IF(IFERROR(VLOOKUP(O1234,Home!$C$8:$R$1048576,8,FALSE),"")=0,"",IFERROR(VLOOKUP(O1234,Home!$C$8:$R$1048576,8,FALSE),""))</f>
        <v/>
      </c>
      <c r="W1234" s="11" t="str">
        <f>IF(OR(VLOOKUP(N1234,Home!$C$7:$I$207,6,FALSE)="",VLOOKUP(N1234,Home!$C$7:$I$207,7,FALSE)=""),"FEJL",SUM(Baggrundsark!$K$4:K1234))</f>
        <v>FEJL</v>
      </c>
      <c r="Y1234">
        <v>1231</v>
      </c>
      <c r="Z1234" s="1"/>
      <c r="AC1234" s="44"/>
      <c r="AD1234">
        <f t="shared" si="414"/>
        <v>0</v>
      </c>
      <c r="AE1234">
        <f>SUM($AD$4:AD1234)</f>
        <v>1</v>
      </c>
      <c r="AF1234" s="103" t="str">
        <f>IFERROR(VLOOKUP(AN1234,Home!$C$8:$E$207,3,FALSE),"")</f>
        <v/>
      </c>
      <c r="AG1234" s="103" t="str">
        <f>IFERROR(VLOOKUP(AN1234,Home!$C$8:$E$207,2,FALSE),"")</f>
        <v/>
      </c>
      <c r="AH1234" s="104" t="str">
        <f>IF(VLOOKUP(AE1234,Home!$C$8:$I$207,6,FALSE)="","",VLOOKUP(AE1234,Home!$C$8:$I$207,6,FALSE))</f>
        <v/>
      </c>
      <c r="AI1234" s="104" t="e">
        <f t="shared" si="422"/>
        <v>#VALUE!</v>
      </c>
      <c r="AJ1234" s="105" t="e">
        <f t="shared" si="415"/>
        <v>#VALUE!</v>
      </c>
      <c r="AK1234" s="103" t="e">
        <f t="shared" si="408"/>
        <v>#VALUE!</v>
      </c>
      <c r="AL1234" s="103" t="e">
        <f t="shared" si="416"/>
        <v>#VALUE!</v>
      </c>
      <c r="AN1234" t="str">
        <f>IF(OR(VLOOKUP(AE1234,Home!$C$8:$I$207,6,FALSE)="",VLOOKUP(AE1234,Home!$C$8:$I$207,7,FALSE)=""),"FEJL",Baggrundsark!AE1234)</f>
        <v>FEJL</v>
      </c>
      <c r="AO1234">
        <f>IF(VLOOKUP(AE1234,Home!$C$8:$N$207,12,FALSE)="Timelønnet",1,0)</f>
        <v>0</v>
      </c>
      <c r="AP1234">
        <f>SUM($AO$4:AO1234)*AO1234</f>
        <v>0</v>
      </c>
      <c r="AQ1234">
        <f t="shared" si="403"/>
        <v>1</v>
      </c>
      <c r="AR1234" t="str">
        <f t="shared" si="403"/>
        <v/>
      </c>
      <c r="AS1234" t="e">
        <f t="shared" si="417"/>
        <v>#VALUE!</v>
      </c>
      <c r="AT1234" s="45" t="e">
        <f t="shared" si="404"/>
        <v>#VALUE!</v>
      </c>
      <c r="AU1234">
        <f>VLOOKUP(AQ1234,Home!$C$8:$J$207,8,FALSE)</f>
        <v>0</v>
      </c>
    </row>
    <row r="1235" spans="1:47" x14ac:dyDescent="0.25">
      <c r="A1235" s="6">
        <f t="shared" si="409"/>
        <v>0</v>
      </c>
      <c r="B1235" s="6">
        <f t="shared" si="418"/>
        <v>0</v>
      </c>
      <c r="C1235" s="6" t="str">
        <f t="shared" si="410"/>
        <v/>
      </c>
      <c r="D1235" s="7">
        <f t="shared" si="411"/>
        <v>0</v>
      </c>
      <c r="E1235" s="7">
        <f t="shared" si="419"/>
        <v>0</v>
      </c>
      <c r="F1235" s="7" t="str">
        <f t="shared" si="412"/>
        <v/>
      </c>
      <c r="G1235" s="6">
        <f t="shared" si="413"/>
        <v>0</v>
      </c>
      <c r="H1235" s="6">
        <f t="shared" si="420"/>
        <v>0</v>
      </c>
      <c r="I1235" s="6" t="str">
        <f t="shared" si="421"/>
        <v/>
      </c>
      <c r="J1235" s="11">
        <v>1232</v>
      </c>
      <c r="K1235" s="11">
        <f>IF(IFERROR(VLOOKUP(J1235,Home!$A$8:$B$1048576,1,FALSE),0)=0,0,1)</f>
        <v>0</v>
      </c>
      <c r="L1235" s="129" t="e">
        <f>IF(VLOOKUP(O1235,Home!$C$8:$R$207,6,FALSE)="","",VLOOKUP(O1235,Home!$C$8:$R$207,6,FALSE))</f>
        <v>#N/A</v>
      </c>
      <c r="M1235" s="129" t="e">
        <f t="shared" si="406"/>
        <v>#N/A</v>
      </c>
      <c r="N1235" s="11">
        <f>SUM($K$4:K1235)</f>
        <v>200</v>
      </c>
      <c r="O1235" s="11" t="str">
        <f>IF(P1235="","",IF(IFERROR(VLOOKUP(N1235,Home!$C$8:$R$1048576,1,FALSE),"")=0,"",IFERROR(VLOOKUP(N1235,Home!$C$8:$R$1048576,1,FALSE),"")))</f>
        <v/>
      </c>
      <c r="P1235" s="11" t="str">
        <f>IF(IFERROR(VLOOKUP(W1235,Home!$C$8:$R$1048576,3,FALSE),"")=0,"",IFERROR(VLOOKUP(W1235,Home!$C$8:$R$1048576,3,FALSE),""))</f>
        <v/>
      </c>
      <c r="Q1235" s="11" t="str">
        <f t="shared" si="405"/>
        <v/>
      </c>
      <c r="R1235" s="130" t="e">
        <f>VLOOKUP(Q1235,'Baggrund til lister'!$G$4:$H$15,2,FALSE)</f>
        <v>#N/A</v>
      </c>
      <c r="S1235" s="11" t="str">
        <f t="shared" si="407"/>
        <v/>
      </c>
      <c r="T1235" s="11" t="str">
        <f>IF(IFERROR(VLOOKUP(N1235,Home!$C$8:$R$1048576,11,FALSE),"")=0,"",IFERROR(VLOOKUP(N1235,Home!$C$8:$R$1048576,11,FALSE),""))</f>
        <v/>
      </c>
      <c r="U1235" s="11" t="str">
        <f>IF(IFERROR(VLOOKUP(O1235,Home!$C$8:$R$1048576,12,FALSE),"")=0,"",IFERROR(VLOOKUP(O1235,Home!$C$8:$R$1048576,12,FALSE),""))</f>
        <v/>
      </c>
      <c r="V1235" s="11" t="str">
        <f>IF(IFERROR(VLOOKUP(O1235,Home!$C$8:$R$1048576,8,FALSE),"")=0,"",IFERROR(VLOOKUP(O1235,Home!$C$8:$R$1048576,8,FALSE),""))</f>
        <v/>
      </c>
      <c r="W1235" s="11" t="str">
        <f>IF(OR(VLOOKUP(N1235,Home!$C$7:$I$207,6,FALSE)="",VLOOKUP(N1235,Home!$C$7:$I$207,7,FALSE)=""),"FEJL",SUM(Baggrundsark!$K$4:K1235))</f>
        <v>FEJL</v>
      </c>
      <c r="Y1235">
        <v>1232</v>
      </c>
      <c r="Z1235" s="1"/>
      <c r="AC1235" s="44"/>
      <c r="AD1235">
        <f t="shared" si="414"/>
        <v>0</v>
      </c>
      <c r="AE1235">
        <f>SUM($AD$4:AD1235)</f>
        <v>1</v>
      </c>
      <c r="AF1235" s="103" t="str">
        <f>IFERROR(VLOOKUP(AN1235,Home!$C$8:$E$207,3,FALSE),"")</f>
        <v/>
      </c>
      <c r="AG1235" s="103" t="str">
        <f>IFERROR(VLOOKUP(AN1235,Home!$C$8:$E$207,2,FALSE),"")</f>
        <v/>
      </c>
      <c r="AH1235" s="104" t="str">
        <f>IF(VLOOKUP(AE1235,Home!$C$8:$I$207,6,FALSE)="","",VLOOKUP(AE1235,Home!$C$8:$I$207,6,FALSE))</f>
        <v/>
      </c>
      <c r="AI1235" s="104" t="e">
        <f t="shared" si="422"/>
        <v>#VALUE!</v>
      </c>
      <c r="AJ1235" s="105" t="e">
        <f t="shared" si="415"/>
        <v>#VALUE!</v>
      </c>
      <c r="AK1235" s="103" t="e">
        <f t="shared" si="408"/>
        <v>#VALUE!</v>
      </c>
      <c r="AL1235" s="103" t="e">
        <f t="shared" si="416"/>
        <v>#VALUE!</v>
      </c>
      <c r="AN1235" t="str">
        <f>IF(OR(VLOOKUP(AE1235,Home!$C$8:$I$207,6,FALSE)="",VLOOKUP(AE1235,Home!$C$8:$I$207,7,FALSE)=""),"FEJL",Baggrundsark!AE1235)</f>
        <v>FEJL</v>
      </c>
      <c r="AO1235">
        <f>IF(VLOOKUP(AE1235,Home!$C$8:$N$207,12,FALSE)="Timelønnet",1,0)</f>
        <v>0</v>
      </c>
      <c r="AP1235">
        <f>SUM($AO$4:AO1235)*AO1235</f>
        <v>0</v>
      </c>
      <c r="AQ1235">
        <f t="shared" si="403"/>
        <v>1</v>
      </c>
      <c r="AR1235" t="str">
        <f t="shared" si="403"/>
        <v/>
      </c>
      <c r="AS1235" t="e">
        <f t="shared" si="417"/>
        <v>#VALUE!</v>
      </c>
      <c r="AT1235" s="45" t="e">
        <f t="shared" si="404"/>
        <v>#VALUE!</v>
      </c>
      <c r="AU1235">
        <f>VLOOKUP(AQ1235,Home!$C$8:$J$207,8,FALSE)</f>
        <v>0</v>
      </c>
    </row>
    <row r="1236" spans="1:47" x14ac:dyDescent="0.25">
      <c r="A1236" s="6">
        <f t="shared" si="409"/>
        <v>0</v>
      </c>
      <c r="B1236" s="6">
        <f t="shared" si="418"/>
        <v>0</v>
      </c>
      <c r="C1236" s="6" t="str">
        <f t="shared" si="410"/>
        <v/>
      </c>
      <c r="D1236" s="7">
        <f t="shared" si="411"/>
        <v>0</v>
      </c>
      <c r="E1236" s="7">
        <f t="shared" si="419"/>
        <v>0</v>
      </c>
      <c r="F1236" s="7" t="str">
        <f t="shared" si="412"/>
        <v/>
      </c>
      <c r="G1236" s="6">
        <f t="shared" si="413"/>
        <v>0</v>
      </c>
      <c r="H1236" s="6">
        <f t="shared" si="420"/>
        <v>0</v>
      </c>
      <c r="I1236" s="6" t="str">
        <f t="shared" si="421"/>
        <v/>
      </c>
      <c r="J1236" s="11">
        <v>1233</v>
      </c>
      <c r="K1236" s="11">
        <f>IF(IFERROR(VLOOKUP(J1236,Home!$A$8:$B$1048576,1,FALSE),0)=0,0,1)</f>
        <v>0</v>
      </c>
      <c r="L1236" s="129" t="e">
        <f>IF(VLOOKUP(O1236,Home!$C$8:$R$207,6,FALSE)="","",VLOOKUP(O1236,Home!$C$8:$R$207,6,FALSE))</f>
        <v>#N/A</v>
      </c>
      <c r="M1236" s="129" t="e">
        <f t="shared" si="406"/>
        <v>#N/A</v>
      </c>
      <c r="N1236" s="11">
        <f>SUM($K$4:K1236)</f>
        <v>200</v>
      </c>
      <c r="O1236" s="11" t="str">
        <f>IF(P1236="","",IF(IFERROR(VLOOKUP(N1236,Home!$C$8:$R$1048576,1,FALSE),"")=0,"",IFERROR(VLOOKUP(N1236,Home!$C$8:$R$1048576,1,FALSE),"")))</f>
        <v/>
      </c>
      <c r="P1236" s="11" t="str">
        <f>IF(IFERROR(VLOOKUP(W1236,Home!$C$8:$R$1048576,3,FALSE),"")=0,"",IFERROR(VLOOKUP(W1236,Home!$C$8:$R$1048576,3,FALSE),""))</f>
        <v/>
      </c>
      <c r="Q1236" s="11" t="str">
        <f t="shared" si="405"/>
        <v/>
      </c>
      <c r="R1236" s="130" t="e">
        <f>VLOOKUP(Q1236,'Baggrund til lister'!$G$4:$H$15,2,FALSE)</f>
        <v>#N/A</v>
      </c>
      <c r="S1236" s="11" t="str">
        <f t="shared" si="407"/>
        <v/>
      </c>
      <c r="T1236" s="11" t="str">
        <f>IF(IFERROR(VLOOKUP(N1236,Home!$C$8:$R$1048576,11,FALSE),"")=0,"",IFERROR(VLOOKUP(N1236,Home!$C$8:$R$1048576,11,FALSE),""))</f>
        <v/>
      </c>
      <c r="U1236" s="11" t="str">
        <f>IF(IFERROR(VLOOKUP(O1236,Home!$C$8:$R$1048576,12,FALSE),"")=0,"",IFERROR(VLOOKUP(O1236,Home!$C$8:$R$1048576,12,FALSE),""))</f>
        <v/>
      </c>
      <c r="V1236" s="11" t="str">
        <f>IF(IFERROR(VLOOKUP(O1236,Home!$C$8:$R$1048576,8,FALSE),"")=0,"",IFERROR(VLOOKUP(O1236,Home!$C$8:$R$1048576,8,FALSE),""))</f>
        <v/>
      </c>
      <c r="W1236" s="11" t="str">
        <f>IF(OR(VLOOKUP(N1236,Home!$C$7:$I$207,6,FALSE)="",VLOOKUP(N1236,Home!$C$7:$I$207,7,FALSE)=""),"FEJL",SUM(Baggrundsark!$K$4:K1236))</f>
        <v>FEJL</v>
      </c>
      <c r="Y1236">
        <v>1233</v>
      </c>
      <c r="Z1236" s="1"/>
      <c r="AC1236" s="44"/>
      <c r="AD1236">
        <f t="shared" si="414"/>
        <v>0</v>
      </c>
      <c r="AE1236">
        <f>SUM($AD$4:AD1236)</f>
        <v>1</v>
      </c>
      <c r="AF1236" s="103" t="str">
        <f>IFERROR(VLOOKUP(AN1236,Home!$C$8:$E$207,3,FALSE),"")</f>
        <v/>
      </c>
      <c r="AG1236" s="103" t="str">
        <f>IFERROR(VLOOKUP(AN1236,Home!$C$8:$E$207,2,FALSE),"")</f>
        <v/>
      </c>
      <c r="AH1236" s="104" t="str">
        <f>IF(VLOOKUP(AE1236,Home!$C$8:$I$207,6,FALSE)="","",VLOOKUP(AE1236,Home!$C$8:$I$207,6,FALSE))</f>
        <v/>
      </c>
      <c r="AI1236" s="104" t="e">
        <f t="shared" si="422"/>
        <v>#VALUE!</v>
      </c>
      <c r="AJ1236" s="105" t="e">
        <f t="shared" si="415"/>
        <v>#VALUE!</v>
      </c>
      <c r="AK1236" s="103" t="e">
        <f t="shared" si="408"/>
        <v>#VALUE!</v>
      </c>
      <c r="AL1236" s="103" t="e">
        <f t="shared" si="416"/>
        <v>#VALUE!</v>
      </c>
      <c r="AN1236" t="str">
        <f>IF(OR(VLOOKUP(AE1236,Home!$C$8:$I$207,6,FALSE)="",VLOOKUP(AE1236,Home!$C$8:$I$207,7,FALSE)=""),"FEJL",Baggrundsark!AE1236)</f>
        <v>FEJL</v>
      </c>
      <c r="AO1236">
        <f>IF(VLOOKUP(AE1236,Home!$C$8:$N$207,12,FALSE)="Timelønnet",1,0)</f>
        <v>0</v>
      </c>
      <c r="AP1236">
        <f>SUM($AO$4:AO1236)*AO1236</f>
        <v>0</v>
      </c>
      <c r="AQ1236">
        <f t="shared" si="403"/>
        <v>1</v>
      </c>
      <c r="AR1236" t="str">
        <f t="shared" si="403"/>
        <v/>
      </c>
      <c r="AS1236" t="e">
        <f t="shared" si="417"/>
        <v>#VALUE!</v>
      </c>
      <c r="AT1236" s="45" t="e">
        <f t="shared" si="404"/>
        <v>#VALUE!</v>
      </c>
      <c r="AU1236">
        <f>VLOOKUP(AQ1236,Home!$C$8:$J$207,8,FALSE)</f>
        <v>0</v>
      </c>
    </row>
    <row r="1237" spans="1:47" x14ac:dyDescent="0.25">
      <c r="A1237" s="6">
        <f t="shared" si="409"/>
        <v>0</v>
      </c>
      <c r="B1237" s="6">
        <f t="shared" si="418"/>
        <v>0</v>
      </c>
      <c r="C1237" s="6" t="str">
        <f t="shared" si="410"/>
        <v/>
      </c>
      <c r="D1237" s="7">
        <f t="shared" si="411"/>
        <v>0</v>
      </c>
      <c r="E1237" s="7">
        <f t="shared" si="419"/>
        <v>0</v>
      </c>
      <c r="F1237" s="7" t="str">
        <f t="shared" si="412"/>
        <v/>
      </c>
      <c r="G1237" s="6">
        <f t="shared" si="413"/>
        <v>0</v>
      </c>
      <c r="H1237" s="6">
        <f t="shared" si="420"/>
        <v>0</v>
      </c>
      <c r="I1237" s="6" t="str">
        <f t="shared" si="421"/>
        <v/>
      </c>
      <c r="J1237" s="11">
        <v>1234</v>
      </c>
      <c r="K1237" s="11">
        <f>IF(IFERROR(VLOOKUP(J1237,Home!$A$8:$B$1048576,1,FALSE),0)=0,0,1)</f>
        <v>0</v>
      </c>
      <c r="L1237" s="129" t="e">
        <f>IF(VLOOKUP(O1237,Home!$C$8:$R$207,6,FALSE)="","",VLOOKUP(O1237,Home!$C$8:$R$207,6,FALSE))</f>
        <v>#N/A</v>
      </c>
      <c r="M1237" s="129" t="e">
        <f t="shared" si="406"/>
        <v>#N/A</v>
      </c>
      <c r="N1237" s="11">
        <f>SUM($K$4:K1237)</f>
        <v>200</v>
      </c>
      <c r="O1237" s="11" t="str">
        <f>IF(P1237="","",IF(IFERROR(VLOOKUP(N1237,Home!$C$8:$R$1048576,1,FALSE),"")=0,"",IFERROR(VLOOKUP(N1237,Home!$C$8:$R$1048576,1,FALSE),"")))</f>
        <v/>
      </c>
      <c r="P1237" s="11" t="str">
        <f>IF(IFERROR(VLOOKUP(W1237,Home!$C$8:$R$1048576,3,FALSE),"")=0,"",IFERROR(VLOOKUP(W1237,Home!$C$8:$R$1048576,3,FALSE),""))</f>
        <v/>
      </c>
      <c r="Q1237" s="11" t="str">
        <f t="shared" si="405"/>
        <v/>
      </c>
      <c r="R1237" s="130" t="e">
        <f>VLOOKUP(Q1237,'Baggrund til lister'!$G$4:$H$15,2,FALSE)</f>
        <v>#N/A</v>
      </c>
      <c r="S1237" s="11" t="str">
        <f t="shared" si="407"/>
        <v/>
      </c>
      <c r="T1237" s="11" t="str">
        <f>IF(IFERROR(VLOOKUP(N1237,Home!$C$8:$R$1048576,11,FALSE),"")=0,"",IFERROR(VLOOKUP(N1237,Home!$C$8:$R$1048576,11,FALSE),""))</f>
        <v/>
      </c>
      <c r="U1237" s="11" t="str">
        <f>IF(IFERROR(VLOOKUP(O1237,Home!$C$8:$R$1048576,12,FALSE),"")=0,"",IFERROR(VLOOKUP(O1237,Home!$C$8:$R$1048576,12,FALSE),""))</f>
        <v/>
      </c>
      <c r="V1237" s="11" t="str">
        <f>IF(IFERROR(VLOOKUP(O1237,Home!$C$8:$R$1048576,8,FALSE),"")=0,"",IFERROR(VLOOKUP(O1237,Home!$C$8:$R$1048576,8,FALSE),""))</f>
        <v/>
      </c>
      <c r="W1237" s="11" t="str">
        <f>IF(OR(VLOOKUP(N1237,Home!$C$7:$I$207,6,FALSE)="",VLOOKUP(N1237,Home!$C$7:$I$207,7,FALSE)=""),"FEJL",SUM(Baggrundsark!$K$4:K1237))</f>
        <v>FEJL</v>
      </c>
      <c r="Y1237">
        <v>1234</v>
      </c>
      <c r="Z1237" s="1"/>
      <c r="AC1237" s="44"/>
      <c r="AD1237">
        <f t="shared" si="414"/>
        <v>0</v>
      </c>
      <c r="AE1237">
        <f>SUM($AD$4:AD1237)</f>
        <v>1</v>
      </c>
      <c r="AF1237" s="103" t="str">
        <f>IFERROR(VLOOKUP(AN1237,Home!$C$8:$E$207,3,FALSE),"")</f>
        <v/>
      </c>
      <c r="AG1237" s="103" t="str">
        <f>IFERROR(VLOOKUP(AN1237,Home!$C$8:$E$207,2,FALSE),"")</f>
        <v/>
      </c>
      <c r="AH1237" s="104" t="str">
        <f>IF(VLOOKUP(AE1237,Home!$C$8:$I$207,6,FALSE)="","",VLOOKUP(AE1237,Home!$C$8:$I$207,6,FALSE))</f>
        <v/>
      </c>
      <c r="AI1237" s="104" t="e">
        <f t="shared" si="422"/>
        <v>#VALUE!</v>
      </c>
      <c r="AJ1237" s="105" t="e">
        <f t="shared" si="415"/>
        <v>#VALUE!</v>
      </c>
      <c r="AK1237" s="103" t="e">
        <f t="shared" si="408"/>
        <v>#VALUE!</v>
      </c>
      <c r="AL1237" s="103" t="e">
        <f t="shared" si="416"/>
        <v>#VALUE!</v>
      </c>
      <c r="AN1237" t="str">
        <f>IF(OR(VLOOKUP(AE1237,Home!$C$8:$I$207,6,FALSE)="",VLOOKUP(AE1237,Home!$C$8:$I$207,7,FALSE)=""),"FEJL",Baggrundsark!AE1237)</f>
        <v>FEJL</v>
      </c>
      <c r="AO1237">
        <f>IF(VLOOKUP(AE1237,Home!$C$8:$N$207,12,FALSE)="Timelønnet",1,0)</f>
        <v>0</v>
      </c>
      <c r="AP1237">
        <f>SUM($AO$4:AO1237)*AO1237</f>
        <v>0</v>
      </c>
      <c r="AQ1237">
        <f t="shared" si="403"/>
        <v>1</v>
      </c>
      <c r="AR1237" t="str">
        <f t="shared" si="403"/>
        <v/>
      </c>
      <c r="AS1237" t="e">
        <f t="shared" si="417"/>
        <v>#VALUE!</v>
      </c>
      <c r="AT1237" s="45" t="e">
        <f t="shared" si="404"/>
        <v>#VALUE!</v>
      </c>
      <c r="AU1237">
        <f>VLOOKUP(AQ1237,Home!$C$8:$J$207,8,FALSE)</f>
        <v>0</v>
      </c>
    </row>
    <row r="1238" spans="1:47" x14ac:dyDescent="0.25">
      <c r="A1238" s="6">
        <f t="shared" si="409"/>
        <v>0</v>
      </c>
      <c r="B1238" s="6">
        <f t="shared" si="418"/>
        <v>0</v>
      </c>
      <c r="C1238" s="6" t="str">
        <f t="shared" si="410"/>
        <v/>
      </c>
      <c r="D1238" s="7">
        <f t="shared" si="411"/>
        <v>0</v>
      </c>
      <c r="E1238" s="7">
        <f t="shared" si="419"/>
        <v>0</v>
      </c>
      <c r="F1238" s="7" t="str">
        <f t="shared" si="412"/>
        <v/>
      </c>
      <c r="G1238" s="6">
        <f t="shared" si="413"/>
        <v>0</v>
      </c>
      <c r="H1238" s="6">
        <f t="shared" si="420"/>
        <v>0</v>
      </c>
      <c r="I1238" s="6" t="str">
        <f t="shared" si="421"/>
        <v/>
      </c>
      <c r="J1238" s="11">
        <v>1235</v>
      </c>
      <c r="K1238" s="11">
        <f>IF(IFERROR(VLOOKUP(J1238,Home!$A$8:$B$1048576,1,FALSE),0)=0,0,1)</f>
        <v>0</v>
      </c>
      <c r="L1238" s="129" t="e">
        <f>IF(VLOOKUP(O1238,Home!$C$8:$R$207,6,FALSE)="","",VLOOKUP(O1238,Home!$C$8:$R$207,6,FALSE))</f>
        <v>#N/A</v>
      </c>
      <c r="M1238" s="129" t="e">
        <f t="shared" si="406"/>
        <v>#N/A</v>
      </c>
      <c r="N1238" s="11">
        <f>SUM($K$4:K1238)</f>
        <v>200</v>
      </c>
      <c r="O1238" s="11" t="str">
        <f>IF(P1238="","",IF(IFERROR(VLOOKUP(N1238,Home!$C$8:$R$1048576,1,FALSE),"")=0,"",IFERROR(VLOOKUP(N1238,Home!$C$8:$R$1048576,1,FALSE),"")))</f>
        <v/>
      </c>
      <c r="P1238" s="11" t="str">
        <f>IF(IFERROR(VLOOKUP(W1238,Home!$C$8:$R$1048576,3,FALSE),"")=0,"",IFERROR(VLOOKUP(W1238,Home!$C$8:$R$1048576,3,FALSE),""))</f>
        <v/>
      </c>
      <c r="Q1238" s="11" t="str">
        <f t="shared" si="405"/>
        <v/>
      </c>
      <c r="R1238" s="130" t="e">
        <f>VLOOKUP(Q1238,'Baggrund til lister'!$G$4:$H$15,2,FALSE)</f>
        <v>#N/A</v>
      </c>
      <c r="S1238" s="11" t="str">
        <f t="shared" si="407"/>
        <v/>
      </c>
      <c r="T1238" s="11" t="str">
        <f>IF(IFERROR(VLOOKUP(N1238,Home!$C$8:$R$1048576,11,FALSE),"")=0,"",IFERROR(VLOOKUP(N1238,Home!$C$8:$R$1048576,11,FALSE),""))</f>
        <v/>
      </c>
      <c r="U1238" s="11" t="str">
        <f>IF(IFERROR(VLOOKUP(O1238,Home!$C$8:$R$1048576,12,FALSE),"")=0,"",IFERROR(VLOOKUP(O1238,Home!$C$8:$R$1048576,12,FALSE),""))</f>
        <v/>
      </c>
      <c r="V1238" s="11" t="str">
        <f>IF(IFERROR(VLOOKUP(O1238,Home!$C$8:$R$1048576,8,FALSE),"")=0,"",IFERROR(VLOOKUP(O1238,Home!$C$8:$R$1048576,8,FALSE),""))</f>
        <v/>
      </c>
      <c r="W1238" s="11" t="str">
        <f>IF(OR(VLOOKUP(N1238,Home!$C$7:$I$207,6,FALSE)="",VLOOKUP(N1238,Home!$C$7:$I$207,7,FALSE)=""),"FEJL",SUM(Baggrundsark!$K$4:K1238))</f>
        <v>FEJL</v>
      </c>
      <c r="Y1238">
        <v>1235</v>
      </c>
      <c r="Z1238" s="1"/>
      <c r="AC1238" s="44"/>
      <c r="AD1238">
        <f t="shared" si="414"/>
        <v>0</v>
      </c>
      <c r="AE1238">
        <f>SUM($AD$4:AD1238)</f>
        <v>1</v>
      </c>
      <c r="AF1238" s="103" t="str">
        <f>IFERROR(VLOOKUP(AN1238,Home!$C$8:$E$207,3,FALSE),"")</f>
        <v/>
      </c>
      <c r="AG1238" s="103" t="str">
        <f>IFERROR(VLOOKUP(AN1238,Home!$C$8:$E$207,2,FALSE),"")</f>
        <v/>
      </c>
      <c r="AH1238" s="104" t="str">
        <f>IF(VLOOKUP(AE1238,Home!$C$8:$I$207,6,FALSE)="","",VLOOKUP(AE1238,Home!$C$8:$I$207,6,FALSE))</f>
        <v/>
      </c>
      <c r="AI1238" s="104" t="e">
        <f t="shared" si="422"/>
        <v>#VALUE!</v>
      </c>
      <c r="AJ1238" s="105" t="e">
        <f t="shared" si="415"/>
        <v>#VALUE!</v>
      </c>
      <c r="AK1238" s="103" t="e">
        <f t="shared" si="408"/>
        <v>#VALUE!</v>
      </c>
      <c r="AL1238" s="103" t="e">
        <f t="shared" si="416"/>
        <v>#VALUE!</v>
      </c>
      <c r="AN1238" t="str">
        <f>IF(OR(VLOOKUP(AE1238,Home!$C$8:$I$207,6,FALSE)="",VLOOKUP(AE1238,Home!$C$8:$I$207,7,FALSE)=""),"FEJL",Baggrundsark!AE1238)</f>
        <v>FEJL</v>
      </c>
      <c r="AO1238">
        <f>IF(VLOOKUP(AE1238,Home!$C$8:$N$207,12,FALSE)="Timelønnet",1,0)</f>
        <v>0</v>
      </c>
      <c r="AP1238">
        <f>SUM($AO$4:AO1238)*AO1238</f>
        <v>0</v>
      </c>
      <c r="AQ1238">
        <f t="shared" si="403"/>
        <v>1</v>
      </c>
      <c r="AR1238" t="str">
        <f t="shared" si="403"/>
        <v/>
      </c>
      <c r="AS1238" t="e">
        <f t="shared" si="417"/>
        <v>#VALUE!</v>
      </c>
      <c r="AT1238" s="45" t="e">
        <f t="shared" si="404"/>
        <v>#VALUE!</v>
      </c>
      <c r="AU1238">
        <f>VLOOKUP(AQ1238,Home!$C$8:$J$207,8,FALSE)</f>
        <v>0</v>
      </c>
    </row>
    <row r="1239" spans="1:47" x14ac:dyDescent="0.25">
      <c r="A1239" s="6">
        <f t="shared" si="409"/>
        <v>0</v>
      </c>
      <c r="B1239" s="6">
        <f t="shared" si="418"/>
        <v>0</v>
      </c>
      <c r="C1239" s="6" t="str">
        <f t="shared" si="410"/>
        <v/>
      </c>
      <c r="D1239" s="7">
        <f t="shared" si="411"/>
        <v>0</v>
      </c>
      <c r="E1239" s="7">
        <f t="shared" si="419"/>
        <v>0</v>
      </c>
      <c r="F1239" s="7" t="str">
        <f t="shared" si="412"/>
        <v/>
      </c>
      <c r="G1239" s="6">
        <f t="shared" si="413"/>
        <v>0</v>
      </c>
      <c r="H1239" s="6">
        <f t="shared" si="420"/>
        <v>0</v>
      </c>
      <c r="I1239" s="6" t="str">
        <f t="shared" si="421"/>
        <v/>
      </c>
      <c r="J1239" s="11">
        <v>1236</v>
      </c>
      <c r="K1239" s="11">
        <f>IF(IFERROR(VLOOKUP(J1239,Home!$A$8:$B$1048576,1,FALSE),0)=0,0,1)</f>
        <v>0</v>
      </c>
      <c r="L1239" s="129" t="e">
        <f>IF(VLOOKUP(O1239,Home!$C$8:$R$207,6,FALSE)="","",VLOOKUP(O1239,Home!$C$8:$R$207,6,FALSE))</f>
        <v>#N/A</v>
      </c>
      <c r="M1239" s="129" t="e">
        <f t="shared" si="406"/>
        <v>#N/A</v>
      </c>
      <c r="N1239" s="11">
        <f>SUM($K$4:K1239)</f>
        <v>200</v>
      </c>
      <c r="O1239" s="11" t="str">
        <f>IF(P1239="","",IF(IFERROR(VLOOKUP(N1239,Home!$C$8:$R$1048576,1,FALSE),"")=0,"",IFERROR(VLOOKUP(N1239,Home!$C$8:$R$1048576,1,FALSE),"")))</f>
        <v/>
      </c>
      <c r="P1239" s="11" t="str">
        <f>IF(IFERROR(VLOOKUP(W1239,Home!$C$8:$R$1048576,3,FALSE),"")=0,"",IFERROR(VLOOKUP(W1239,Home!$C$8:$R$1048576,3,FALSE),""))</f>
        <v/>
      </c>
      <c r="Q1239" s="11" t="str">
        <f t="shared" si="405"/>
        <v/>
      </c>
      <c r="R1239" s="130" t="e">
        <f>VLOOKUP(Q1239,'Baggrund til lister'!$G$4:$H$15,2,FALSE)</f>
        <v>#N/A</v>
      </c>
      <c r="S1239" s="11" t="str">
        <f t="shared" si="407"/>
        <v/>
      </c>
      <c r="T1239" s="11" t="str">
        <f>IF(IFERROR(VLOOKUP(N1239,Home!$C$8:$R$1048576,11,FALSE),"")=0,"",IFERROR(VLOOKUP(N1239,Home!$C$8:$R$1048576,11,FALSE),""))</f>
        <v/>
      </c>
      <c r="U1239" s="11" t="str">
        <f>IF(IFERROR(VLOOKUP(O1239,Home!$C$8:$R$1048576,12,FALSE),"")=0,"",IFERROR(VLOOKUP(O1239,Home!$C$8:$R$1048576,12,FALSE),""))</f>
        <v/>
      </c>
      <c r="V1239" s="11" t="str">
        <f>IF(IFERROR(VLOOKUP(O1239,Home!$C$8:$R$1048576,8,FALSE),"")=0,"",IFERROR(VLOOKUP(O1239,Home!$C$8:$R$1048576,8,FALSE),""))</f>
        <v/>
      </c>
      <c r="W1239" s="11" t="str">
        <f>IF(OR(VLOOKUP(N1239,Home!$C$7:$I$207,6,FALSE)="",VLOOKUP(N1239,Home!$C$7:$I$207,7,FALSE)=""),"FEJL",SUM(Baggrundsark!$K$4:K1239))</f>
        <v>FEJL</v>
      </c>
      <c r="Y1239">
        <v>1236</v>
      </c>
      <c r="Z1239" s="1"/>
      <c r="AC1239" s="44"/>
      <c r="AD1239">
        <f t="shared" si="414"/>
        <v>0</v>
      </c>
      <c r="AE1239">
        <f>SUM($AD$4:AD1239)</f>
        <v>1</v>
      </c>
      <c r="AF1239" s="103" t="str">
        <f>IFERROR(VLOOKUP(AN1239,Home!$C$8:$E$207,3,FALSE),"")</f>
        <v/>
      </c>
      <c r="AG1239" s="103" t="str">
        <f>IFERROR(VLOOKUP(AN1239,Home!$C$8:$E$207,2,FALSE),"")</f>
        <v/>
      </c>
      <c r="AH1239" s="104" t="str">
        <f>IF(VLOOKUP(AE1239,Home!$C$8:$I$207,6,FALSE)="","",VLOOKUP(AE1239,Home!$C$8:$I$207,6,FALSE))</f>
        <v/>
      </c>
      <c r="AI1239" s="104" t="e">
        <f t="shared" si="422"/>
        <v>#VALUE!</v>
      </c>
      <c r="AJ1239" s="105" t="e">
        <f t="shared" si="415"/>
        <v>#VALUE!</v>
      </c>
      <c r="AK1239" s="103" t="e">
        <f t="shared" si="408"/>
        <v>#VALUE!</v>
      </c>
      <c r="AL1239" s="103" t="e">
        <f t="shared" si="416"/>
        <v>#VALUE!</v>
      </c>
      <c r="AN1239" t="str">
        <f>IF(OR(VLOOKUP(AE1239,Home!$C$8:$I$207,6,FALSE)="",VLOOKUP(AE1239,Home!$C$8:$I$207,7,FALSE)=""),"FEJL",Baggrundsark!AE1239)</f>
        <v>FEJL</v>
      </c>
      <c r="AO1239">
        <f>IF(VLOOKUP(AE1239,Home!$C$8:$N$207,12,FALSE)="Timelønnet",1,0)</f>
        <v>0</v>
      </c>
      <c r="AP1239">
        <f>SUM($AO$4:AO1239)*AO1239</f>
        <v>0</v>
      </c>
      <c r="AQ1239">
        <f t="shared" si="403"/>
        <v>1</v>
      </c>
      <c r="AR1239" t="str">
        <f t="shared" si="403"/>
        <v/>
      </c>
      <c r="AS1239" t="e">
        <f t="shared" si="417"/>
        <v>#VALUE!</v>
      </c>
      <c r="AT1239" s="45" t="e">
        <f t="shared" si="404"/>
        <v>#VALUE!</v>
      </c>
      <c r="AU1239">
        <f>VLOOKUP(AQ1239,Home!$C$8:$J$207,8,FALSE)</f>
        <v>0</v>
      </c>
    </row>
    <row r="1240" spans="1:47" x14ac:dyDescent="0.25">
      <c r="A1240" s="6">
        <f t="shared" si="409"/>
        <v>0</v>
      </c>
      <c r="B1240" s="6">
        <f t="shared" si="418"/>
        <v>0</v>
      </c>
      <c r="C1240" s="6" t="str">
        <f t="shared" si="410"/>
        <v/>
      </c>
      <c r="D1240" s="7">
        <f t="shared" si="411"/>
        <v>0</v>
      </c>
      <c r="E1240" s="7">
        <f t="shared" si="419"/>
        <v>0</v>
      </c>
      <c r="F1240" s="7" t="str">
        <f t="shared" si="412"/>
        <v/>
      </c>
      <c r="G1240" s="6">
        <f t="shared" si="413"/>
        <v>0</v>
      </c>
      <c r="H1240" s="6">
        <f t="shared" si="420"/>
        <v>0</v>
      </c>
      <c r="I1240" s="6" t="str">
        <f t="shared" si="421"/>
        <v/>
      </c>
      <c r="J1240" s="11">
        <v>1237</v>
      </c>
      <c r="K1240" s="11">
        <f>IF(IFERROR(VLOOKUP(J1240,Home!$A$8:$B$1048576,1,FALSE),0)=0,0,1)</f>
        <v>0</v>
      </c>
      <c r="L1240" s="129" t="e">
        <f>IF(VLOOKUP(O1240,Home!$C$8:$R$207,6,FALSE)="","",VLOOKUP(O1240,Home!$C$8:$R$207,6,FALSE))</f>
        <v>#N/A</v>
      </c>
      <c r="M1240" s="129" t="e">
        <f t="shared" si="406"/>
        <v>#N/A</v>
      </c>
      <c r="N1240" s="11">
        <f>SUM($K$4:K1240)</f>
        <v>200</v>
      </c>
      <c r="O1240" s="11" t="str">
        <f>IF(P1240="","",IF(IFERROR(VLOOKUP(N1240,Home!$C$8:$R$1048576,1,FALSE),"")=0,"",IFERROR(VLOOKUP(N1240,Home!$C$8:$R$1048576,1,FALSE),"")))</f>
        <v/>
      </c>
      <c r="P1240" s="11" t="str">
        <f>IF(IFERROR(VLOOKUP(W1240,Home!$C$8:$R$1048576,3,FALSE),"")=0,"",IFERROR(VLOOKUP(W1240,Home!$C$8:$R$1048576,3,FALSE),""))</f>
        <v/>
      </c>
      <c r="Q1240" s="11" t="str">
        <f t="shared" si="405"/>
        <v/>
      </c>
      <c r="R1240" s="130" t="e">
        <f>VLOOKUP(Q1240,'Baggrund til lister'!$G$4:$H$15,2,FALSE)</f>
        <v>#N/A</v>
      </c>
      <c r="S1240" s="11" t="str">
        <f t="shared" si="407"/>
        <v/>
      </c>
      <c r="T1240" s="11" t="str">
        <f>IF(IFERROR(VLOOKUP(N1240,Home!$C$8:$R$1048576,11,FALSE),"")=0,"",IFERROR(VLOOKUP(N1240,Home!$C$8:$R$1048576,11,FALSE),""))</f>
        <v/>
      </c>
      <c r="U1240" s="11" t="str">
        <f>IF(IFERROR(VLOOKUP(O1240,Home!$C$8:$R$1048576,12,FALSE),"")=0,"",IFERROR(VLOOKUP(O1240,Home!$C$8:$R$1048576,12,FALSE),""))</f>
        <v/>
      </c>
      <c r="V1240" s="11" t="str">
        <f>IF(IFERROR(VLOOKUP(O1240,Home!$C$8:$R$1048576,8,FALSE),"")=0,"",IFERROR(VLOOKUP(O1240,Home!$C$8:$R$1048576,8,FALSE),""))</f>
        <v/>
      </c>
      <c r="W1240" s="11" t="str">
        <f>IF(OR(VLOOKUP(N1240,Home!$C$7:$I$207,6,FALSE)="",VLOOKUP(N1240,Home!$C$7:$I$207,7,FALSE)=""),"FEJL",SUM(Baggrundsark!$K$4:K1240))</f>
        <v>FEJL</v>
      </c>
      <c r="Y1240">
        <v>1237</v>
      </c>
      <c r="Z1240" s="1"/>
      <c r="AC1240" s="44"/>
      <c r="AD1240">
        <f t="shared" si="414"/>
        <v>0</v>
      </c>
      <c r="AE1240">
        <f>SUM($AD$4:AD1240)</f>
        <v>1</v>
      </c>
      <c r="AF1240" s="103" t="str">
        <f>IFERROR(VLOOKUP(AN1240,Home!$C$8:$E$207,3,FALSE),"")</f>
        <v/>
      </c>
      <c r="AG1240" s="103" t="str">
        <f>IFERROR(VLOOKUP(AN1240,Home!$C$8:$E$207,2,FALSE),"")</f>
        <v/>
      </c>
      <c r="AH1240" s="104" t="str">
        <f>IF(VLOOKUP(AE1240,Home!$C$8:$I$207,6,FALSE)="","",VLOOKUP(AE1240,Home!$C$8:$I$207,6,FALSE))</f>
        <v/>
      </c>
      <c r="AI1240" s="104" t="e">
        <f t="shared" si="422"/>
        <v>#VALUE!</v>
      </c>
      <c r="AJ1240" s="105" t="e">
        <f t="shared" si="415"/>
        <v>#VALUE!</v>
      </c>
      <c r="AK1240" s="103" t="e">
        <f t="shared" si="408"/>
        <v>#VALUE!</v>
      </c>
      <c r="AL1240" s="103" t="e">
        <f t="shared" si="416"/>
        <v>#VALUE!</v>
      </c>
      <c r="AN1240" t="str">
        <f>IF(OR(VLOOKUP(AE1240,Home!$C$8:$I$207,6,FALSE)="",VLOOKUP(AE1240,Home!$C$8:$I$207,7,FALSE)=""),"FEJL",Baggrundsark!AE1240)</f>
        <v>FEJL</v>
      </c>
      <c r="AO1240">
        <f>IF(VLOOKUP(AE1240,Home!$C$8:$N$207,12,FALSE)="Timelønnet",1,0)</f>
        <v>0</v>
      </c>
      <c r="AP1240">
        <f>SUM($AO$4:AO1240)*AO1240</f>
        <v>0</v>
      </c>
      <c r="AQ1240">
        <f t="shared" si="403"/>
        <v>1</v>
      </c>
      <c r="AR1240" t="str">
        <f t="shared" si="403"/>
        <v/>
      </c>
      <c r="AS1240" t="e">
        <f t="shared" si="417"/>
        <v>#VALUE!</v>
      </c>
      <c r="AT1240" s="45" t="e">
        <f t="shared" si="404"/>
        <v>#VALUE!</v>
      </c>
      <c r="AU1240">
        <f>VLOOKUP(AQ1240,Home!$C$8:$J$207,8,FALSE)</f>
        <v>0</v>
      </c>
    </row>
    <row r="1241" spans="1:47" x14ac:dyDescent="0.25">
      <c r="A1241" s="6">
        <f t="shared" si="409"/>
        <v>0</v>
      </c>
      <c r="B1241" s="6">
        <f t="shared" si="418"/>
        <v>0</v>
      </c>
      <c r="C1241" s="6" t="str">
        <f t="shared" si="410"/>
        <v/>
      </c>
      <c r="D1241" s="7">
        <f t="shared" si="411"/>
        <v>0</v>
      </c>
      <c r="E1241" s="7">
        <f t="shared" si="419"/>
        <v>0</v>
      </c>
      <c r="F1241" s="7" t="str">
        <f t="shared" si="412"/>
        <v/>
      </c>
      <c r="G1241" s="6">
        <f t="shared" si="413"/>
        <v>0</v>
      </c>
      <c r="H1241" s="6">
        <f t="shared" si="420"/>
        <v>0</v>
      </c>
      <c r="I1241" s="6" t="str">
        <f t="shared" si="421"/>
        <v/>
      </c>
      <c r="J1241" s="11">
        <v>1238</v>
      </c>
      <c r="K1241" s="11">
        <f>IF(IFERROR(VLOOKUP(J1241,Home!$A$8:$B$1048576,1,FALSE),0)=0,0,1)</f>
        <v>0</v>
      </c>
      <c r="L1241" s="129" t="e">
        <f>IF(VLOOKUP(O1241,Home!$C$8:$R$207,6,FALSE)="","",VLOOKUP(O1241,Home!$C$8:$R$207,6,FALSE))</f>
        <v>#N/A</v>
      </c>
      <c r="M1241" s="129" t="e">
        <f t="shared" si="406"/>
        <v>#N/A</v>
      </c>
      <c r="N1241" s="11">
        <f>SUM($K$4:K1241)</f>
        <v>200</v>
      </c>
      <c r="O1241" s="11" t="str">
        <f>IF(P1241="","",IF(IFERROR(VLOOKUP(N1241,Home!$C$8:$R$1048576,1,FALSE),"")=0,"",IFERROR(VLOOKUP(N1241,Home!$C$8:$R$1048576,1,FALSE),"")))</f>
        <v/>
      </c>
      <c r="P1241" s="11" t="str">
        <f>IF(IFERROR(VLOOKUP(W1241,Home!$C$8:$R$1048576,3,FALSE),"")=0,"",IFERROR(VLOOKUP(W1241,Home!$C$8:$R$1048576,3,FALSE),""))</f>
        <v/>
      </c>
      <c r="Q1241" s="11" t="str">
        <f t="shared" si="405"/>
        <v/>
      </c>
      <c r="R1241" s="130" t="e">
        <f>VLOOKUP(Q1241,'Baggrund til lister'!$G$4:$H$15,2,FALSE)</f>
        <v>#N/A</v>
      </c>
      <c r="S1241" s="11" t="str">
        <f t="shared" si="407"/>
        <v/>
      </c>
      <c r="T1241" s="11" t="str">
        <f>IF(IFERROR(VLOOKUP(N1241,Home!$C$8:$R$1048576,11,FALSE),"")=0,"",IFERROR(VLOOKUP(N1241,Home!$C$8:$R$1048576,11,FALSE),""))</f>
        <v/>
      </c>
      <c r="U1241" s="11" t="str">
        <f>IF(IFERROR(VLOOKUP(O1241,Home!$C$8:$R$1048576,12,FALSE),"")=0,"",IFERROR(VLOOKUP(O1241,Home!$C$8:$R$1048576,12,FALSE),""))</f>
        <v/>
      </c>
      <c r="V1241" s="11" t="str">
        <f>IF(IFERROR(VLOOKUP(O1241,Home!$C$8:$R$1048576,8,FALSE),"")=0,"",IFERROR(VLOOKUP(O1241,Home!$C$8:$R$1048576,8,FALSE),""))</f>
        <v/>
      </c>
      <c r="W1241" s="11" t="str">
        <f>IF(OR(VLOOKUP(N1241,Home!$C$7:$I$207,6,FALSE)="",VLOOKUP(N1241,Home!$C$7:$I$207,7,FALSE)=""),"FEJL",SUM(Baggrundsark!$K$4:K1241))</f>
        <v>FEJL</v>
      </c>
      <c r="Y1241">
        <v>1238</v>
      </c>
      <c r="Z1241" s="1"/>
      <c r="AC1241" s="44"/>
      <c r="AD1241">
        <f t="shared" si="414"/>
        <v>0</v>
      </c>
      <c r="AE1241">
        <f>SUM($AD$4:AD1241)</f>
        <v>1</v>
      </c>
      <c r="AF1241" s="103" t="str">
        <f>IFERROR(VLOOKUP(AN1241,Home!$C$8:$E$207,3,FALSE),"")</f>
        <v/>
      </c>
      <c r="AG1241" s="103" t="str">
        <f>IFERROR(VLOOKUP(AN1241,Home!$C$8:$E$207,2,FALSE),"")</f>
        <v/>
      </c>
      <c r="AH1241" s="104" t="str">
        <f>IF(VLOOKUP(AE1241,Home!$C$8:$I$207,6,FALSE)="","",VLOOKUP(AE1241,Home!$C$8:$I$207,6,FALSE))</f>
        <v/>
      </c>
      <c r="AI1241" s="104" t="e">
        <f t="shared" si="422"/>
        <v>#VALUE!</v>
      </c>
      <c r="AJ1241" s="105" t="e">
        <f t="shared" si="415"/>
        <v>#VALUE!</v>
      </c>
      <c r="AK1241" s="103" t="e">
        <f t="shared" si="408"/>
        <v>#VALUE!</v>
      </c>
      <c r="AL1241" s="103" t="e">
        <f t="shared" si="416"/>
        <v>#VALUE!</v>
      </c>
      <c r="AN1241" t="str">
        <f>IF(OR(VLOOKUP(AE1241,Home!$C$8:$I$207,6,FALSE)="",VLOOKUP(AE1241,Home!$C$8:$I$207,7,FALSE)=""),"FEJL",Baggrundsark!AE1241)</f>
        <v>FEJL</v>
      </c>
      <c r="AO1241">
        <f>IF(VLOOKUP(AE1241,Home!$C$8:$N$207,12,FALSE)="Timelønnet",1,0)</f>
        <v>0</v>
      </c>
      <c r="AP1241">
        <f>SUM($AO$4:AO1241)*AO1241</f>
        <v>0</v>
      </c>
      <c r="AQ1241">
        <f t="shared" si="403"/>
        <v>1</v>
      </c>
      <c r="AR1241" t="str">
        <f t="shared" si="403"/>
        <v/>
      </c>
      <c r="AS1241" t="e">
        <f t="shared" si="417"/>
        <v>#VALUE!</v>
      </c>
      <c r="AT1241" s="45" t="e">
        <f t="shared" si="404"/>
        <v>#VALUE!</v>
      </c>
      <c r="AU1241">
        <f>VLOOKUP(AQ1241,Home!$C$8:$J$207,8,FALSE)</f>
        <v>0</v>
      </c>
    </row>
    <row r="1242" spans="1:47" x14ac:dyDescent="0.25">
      <c r="A1242" s="6">
        <f t="shared" si="409"/>
        <v>0</v>
      </c>
      <c r="B1242" s="6">
        <f t="shared" si="418"/>
        <v>0</v>
      </c>
      <c r="C1242" s="6" t="str">
        <f t="shared" si="410"/>
        <v/>
      </c>
      <c r="D1242" s="7">
        <f t="shared" si="411"/>
        <v>0</v>
      </c>
      <c r="E1242" s="7">
        <f t="shared" si="419"/>
        <v>0</v>
      </c>
      <c r="F1242" s="7" t="str">
        <f t="shared" si="412"/>
        <v/>
      </c>
      <c r="G1242" s="6">
        <f t="shared" si="413"/>
        <v>0</v>
      </c>
      <c r="H1242" s="6">
        <f t="shared" si="420"/>
        <v>0</v>
      </c>
      <c r="I1242" s="6" t="str">
        <f t="shared" si="421"/>
        <v/>
      </c>
      <c r="J1242" s="11">
        <v>1239</v>
      </c>
      <c r="K1242" s="11">
        <f>IF(IFERROR(VLOOKUP(J1242,Home!$A$8:$B$1048576,1,FALSE),0)=0,0,1)</f>
        <v>0</v>
      </c>
      <c r="L1242" s="129" t="e">
        <f>IF(VLOOKUP(O1242,Home!$C$8:$R$207,6,FALSE)="","",VLOOKUP(O1242,Home!$C$8:$R$207,6,FALSE))</f>
        <v>#N/A</v>
      </c>
      <c r="M1242" s="129" t="e">
        <f t="shared" si="406"/>
        <v>#N/A</v>
      </c>
      <c r="N1242" s="11">
        <f>SUM($K$4:K1242)</f>
        <v>200</v>
      </c>
      <c r="O1242" s="11" t="str">
        <f>IF(P1242="","",IF(IFERROR(VLOOKUP(N1242,Home!$C$8:$R$1048576,1,FALSE),"")=0,"",IFERROR(VLOOKUP(N1242,Home!$C$8:$R$1048576,1,FALSE),"")))</f>
        <v/>
      </c>
      <c r="P1242" s="11" t="str">
        <f>IF(IFERROR(VLOOKUP(W1242,Home!$C$8:$R$1048576,3,FALSE),"")=0,"",IFERROR(VLOOKUP(W1242,Home!$C$8:$R$1048576,3,FALSE),""))</f>
        <v/>
      </c>
      <c r="Q1242" s="11" t="str">
        <f t="shared" si="405"/>
        <v/>
      </c>
      <c r="R1242" s="130" t="e">
        <f>VLOOKUP(Q1242,'Baggrund til lister'!$G$4:$H$15,2,FALSE)</f>
        <v>#N/A</v>
      </c>
      <c r="S1242" s="11" t="str">
        <f t="shared" si="407"/>
        <v/>
      </c>
      <c r="T1242" s="11" t="str">
        <f>IF(IFERROR(VLOOKUP(N1242,Home!$C$8:$R$1048576,11,FALSE),"")=0,"",IFERROR(VLOOKUP(N1242,Home!$C$8:$R$1048576,11,FALSE),""))</f>
        <v/>
      </c>
      <c r="U1242" s="11" t="str">
        <f>IF(IFERROR(VLOOKUP(O1242,Home!$C$8:$R$1048576,12,FALSE),"")=0,"",IFERROR(VLOOKUP(O1242,Home!$C$8:$R$1048576,12,FALSE),""))</f>
        <v/>
      </c>
      <c r="V1242" s="11" t="str">
        <f>IF(IFERROR(VLOOKUP(O1242,Home!$C$8:$R$1048576,8,FALSE),"")=0,"",IFERROR(VLOOKUP(O1242,Home!$C$8:$R$1048576,8,FALSE),""))</f>
        <v/>
      </c>
      <c r="W1242" s="11" t="str">
        <f>IF(OR(VLOOKUP(N1242,Home!$C$7:$I$207,6,FALSE)="",VLOOKUP(N1242,Home!$C$7:$I$207,7,FALSE)=""),"FEJL",SUM(Baggrundsark!$K$4:K1242))</f>
        <v>FEJL</v>
      </c>
      <c r="Y1242">
        <v>1239</v>
      </c>
      <c r="Z1242" s="1"/>
      <c r="AC1242" s="44"/>
      <c r="AD1242">
        <f t="shared" si="414"/>
        <v>0</v>
      </c>
      <c r="AE1242">
        <f>SUM($AD$4:AD1242)</f>
        <v>1</v>
      </c>
      <c r="AF1242" s="103" t="str">
        <f>IFERROR(VLOOKUP(AN1242,Home!$C$8:$E$207,3,FALSE),"")</f>
        <v/>
      </c>
      <c r="AG1242" s="103" t="str">
        <f>IFERROR(VLOOKUP(AN1242,Home!$C$8:$E$207,2,FALSE),"")</f>
        <v/>
      </c>
      <c r="AH1242" s="104" t="str">
        <f>IF(VLOOKUP(AE1242,Home!$C$8:$I$207,6,FALSE)="","",VLOOKUP(AE1242,Home!$C$8:$I$207,6,FALSE))</f>
        <v/>
      </c>
      <c r="AI1242" s="104" t="e">
        <f t="shared" si="422"/>
        <v>#VALUE!</v>
      </c>
      <c r="AJ1242" s="105" t="e">
        <f t="shared" si="415"/>
        <v>#VALUE!</v>
      </c>
      <c r="AK1242" s="103" t="e">
        <f t="shared" si="408"/>
        <v>#VALUE!</v>
      </c>
      <c r="AL1242" s="103" t="e">
        <f t="shared" si="416"/>
        <v>#VALUE!</v>
      </c>
      <c r="AN1242" t="str">
        <f>IF(OR(VLOOKUP(AE1242,Home!$C$8:$I$207,6,FALSE)="",VLOOKUP(AE1242,Home!$C$8:$I$207,7,FALSE)=""),"FEJL",Baggrundsark!AE1242)</f>
        <v>FEJL</v>
      </c>
      <c r="AO1242">
        <f>IF(VLOOKUP(AE1242,Home!$C$8:$N$207,12,FALSE)="Timelønnet",1,0)</f>
        <v>0</v>
      </c>
      <c r="AP1242">
        <f>SUM($AO$4:AO1242)*AO1242</f>
        <v>0</v>
      </c>
      <c r="AQ1242">
        <f t="shared" si="403"/>
        <v>1</v>
      </c>
      <c r="AR1242" t="str">
        <f t="shared" si="403"/>
        <v/>
      </c>
      <c r="AS1242" t="e">
        <f t="shared" si="417"/>
        <v>#VALUE!</v>
      </c>
      <c r="AT1242" s="45" t="e">
        <f t="shared" si="404"/>
        <v>#VALUE!</v>
      </c>
      <c r="AU1242">
        <f>VLOOKUP(AQ1242,Home!$C$8:$J$207,8,FALSE)</f>
        <v>0</v>
      </c>
    </row>
    <row r="1243" spans="1:47" x14ac:dyDescent="0.25">
      <c r="A1243" s="6">
        <f t="shared" si="409"/>
        <v>0</v>
      </c>
      <c r="B1243" s="6">
        <f t="shared" si="418"/>
        <v>0</v>
      </c>
      <c r="C1243" s="6" t="str">
        <f t="shared" si="410"/>
        <v/>
      </c>
      <c r="D1243" s="7">
        <f t="shared" si="411"/>
        <v>0</v>
      </c>
      <c r="E1243" s="7">
        <f t="shared" si="419"/>
        <v>0</v>
      </c>
      <c r="F1243" s="7" t="str">
        <f t="shared" si="412"/>
        <v/>
      </c>
      <c r="G1243" s="6">
        <f t="shared" si="413"/>
        <v>0</v>
      </c>
      <c r="H1243" s="6">
        <f t="shared" si="420"/>
        <v>0</v>
      </c>
      <c r="I1243" s="6" t="str">
        <f t="shared" si="421"/>
        <v/>
      </c>
      <c r="J1243" s="11">
        <v>1240</v>
      </c>
      <c r="K1243" s="11">
        <f>IF(IFERROR(VLOOKUP(J1243,Home!$A$8:$B$1048576,1,FALSE),0)=0,0,1)</f>
        <v>0</v>
      </c>
      <c r="L1243" s="129" t="e">
        <f>IF(VLOOKUP(O1243,Home!$C$8:$R$207,6,FALSE)="","",VLOOKUP(O1243,Home!$C$8:$R$207,6,FALSE))</f>
        <v>#N/A</v>
      </c>
      <c r="M1243" s="129" t="e">
        <f t="shared" si="406"/>
        <v>#N/A</v>
      </c>
      <c r="N1243" s="11">
        <f>SUM($K$4:K1243)</f>
        <v>200</v>
      </c>
      <c r="O1243" s="11" t="str">
        <f>IF(P1243="","",IF(IFERROR(VLOOKUP(N1243,Home!$C$8:$R$1048576,1,FALSE),"")=0,"",IFERROR(VLOOKUP(N1243,Home!$C$8:$R$1048576,1,FALSE),"")))</f>
        <v/>
      </c>
      <c r="P1243" s="11" t="str">
        <f>IF(IFERROR(VLOOKUP(W1243,Home!$C$8:$R$1048576,3,FALSE),"")=0,"",IFERROR(VLOOKUP(W1243,Home!$C$8:$R$1048576,3,FALSE),""))</f>
        <v/>
      </c>
      <c r="Q1243" s="11" t="str">
        <f t="shared" si="405"/>
        <v/>
      </c>
      <c r="R1243" s="130" t="e">
        <f>VLOOKUP(Q1243,'Baggrund til lister'!$G$4:$H$15,2,FALSE)</f>
        <v>#N/A</v>
      </c>
      <c r="S1243" s="11" t="str">
        <f t="shared" si="407"/>
        <v/>
      </c>
      <c r="T1243" s="11" t="str">
        <f>IF(IFERROR(VLOOKUP(N1243,Home!$C$8:$R$1048576,11,FALSE),"")=0,"",IFERROR(VLOOKUP(N1243,Home!$C$8:$R$1048576,11,FALSE),""))</f>
        <v/>
      </c>
      <c r="U1243" s="11" t="str">
        <f>IF(IFERROR(VLOOKUP(O1243,Home!$C$8:$R$1048576,12,FALSE),"")=0,"",IFERROR(VLOOKUP(O1243,Home!$C$8:$R$1048576,12,FALSE),""))</f>
        <v/>
      </c>
      <c r="V1243" s="11" t="str">
        <f>IF(IFERROR(VLOOKUP(O1243,Home!$C$8:$R$1048576,8,FALSE),"")=0,"",IFERROR(VLOOKUP(O1243,Home!$C$8:$R$1048576,8,FALSE),""))</f>
        <v/>
      </c>
      <c r="W1243" s="11" t="str">
        <f>IF(OR(VLOOKUP(N1243,Home!$C$7:$I$207,6,FALSE)="",VLOOKUP(N1243,Home!$C$7:$I$207,7,FALSE)=""),"FEJL",SUM(Baggrundsark!$K$4:K1243))</f>
        <v>FEJL</v>
      </c>
      <c r="Y1243">
        <v>1240</v>
      </c>
      <c r="Z1243" s="1"/>
      <c r="AC1243" s="44"/>
      <c r="AD1243">
        <f t="shared" si="414"/>
        <v>0</v>
      </c>
      <c r="AE1243">
        <f>SUM($AD$4:AD1243)</f>
        <v>1</v>
      </c>
      <c r="AF1243" s="103" t="str">
        <f>IFERROR(VLOOKUP(AN1243,Home!$C$8:$E$207,3,FALSE),"")</f>
        <v/>
      </c>
      <c r="AG1243" s="103" t="str">
        <f>IFERROR(VLOOKUP(AN1243,Home!$C$8:$E$207,2,FALSE),"")</f>
        <v/>
      </c>
      <c r="AH1243" s="104" t="str">
        <f>IF(VLOOKUP(AE1243,Home!$C$8:$I$207,6,FALSE)="","",VLOOKUP(AE1243,Home!$C$8:$I$207,6,FALSE))</f>
        <v/>
      </c>
      <c r="AI1243" s="104" t="e">
        <f t="shared" si="422"/>
        <v>#VALUE!</v>
      </c>
      <c r="AJ1243" s="105" t="e">
        <f t="shared" si="415"/>
        <v>#VALUE!</v>
      </c>
      <c r="AK1243" s="103" t="e">
        <f t="shared" si="408"/>
        <v>#VALUE!</v>
      </c>
      <c r="AL1243" s="103" t="e">
        <f t="shared" si="416"/>
        <v>#VALUE!</v>
      </c>
      <c r="AN1243" t="str">
        <f>IF(OR(VLOOKUP(AE1243,Home!$C$8:$I$207,6,FALSE)="",VLOOKUP(AE1243,Home!$C$8:$I$207,7,FALSE)=""),"FEJL",Baggrundsark!AE1243)</f>
        <v>FEJL</v>
      </c>
      <c r="AO1243">
        <f>IF(VLOOKUP(AE1243,Home!$C$8:$N$207,12,FALSE)="Timelønnet",1,0)</f>
        <v>0</v>
      </c>
      <c r="AP1243">
        <f>SUM($AO$4:AO1243)*AO1243</f>
        <v>0</v>
      </c>
      <c r="AQ1243">
        <f t="shared" ref="AQ1243:AR1306" si="423">AE1243</f>
        <v>1</v>
      </c>
      <c r="AR1243" t="str">
        <f t="shared" si="423"/>
        <v/>
      </c>
      <c r="AS1243" t="e">
        <f t="shared" si="417"/>
        <v>#VALUE!</v>
      </c>
      <c r="AT1243" s="45" t="e">
        <f t="shared" ref="AT1243:AT1306" si="424">AK1243</f>
        <v>#VALUE!</v>
      </c>
      <c r="AU1243">
        <f>VLOOKUP(AQ1243,Home!$C$8:$J$207,8,FALSE)</f>
        <v>0</v>
      </c>
    </row>
    <row r="1244" spans="1:47" x14ac:dyDescent="0.25">
      <c r="A1244" s="6">
        <f t="shared" si="409"/>
        <v>0</v>
      </c>
      <c r="B1244" s="6">
        <f t="shared" si="418"/>
        <v>0</v>
      </c>
      <c r="C1244" s="6" t="str">
        <f t="shared" si="410"/>
        <v/>
      </c>
      <c r="D1244" s="7">
        <f t="shared" si="411"/>
        <v>0</v>
      </c>
      <c r="E1244" s="7">
        <f t="shared" si="419"/>
        <v>0</v>
      </c>
      <c r="F1244" s="7" t="str">
        <f t="shared" si="412"/>
        <v/>
      </c>
      <c r="G1244" s="6">
        <f t="shared" si="413"/>
        <v>0</v>
      </c>
      <c r="H1244" s="6">
        <f t="shared" si="420"/>
        <v>0</v>
      </c>
      <c r="I1244" s="6" t="str">
        <f t="shared" si="421"/>
        <v/>
      </c>
      <c r="J1244" s="11">
        <v>1241</v>
      </c>
      <c r="K1244" s="11">
        <f>IF(IFERROR(VLOOKUP(J1244,Home!$A$8:$B$1048576,1,FALSE),0)=0,0,1)</f>
        <v>0</v>
      </c>
      <c r="L1244" s="129" t="e">
        <f>IF(VLOOKUP(O1244,Home!$C$8:$R$207,6,FALSE)="","",VLOOKUP(O1244,Home!$C$8:$R$207,6,FALSE))</f>
        <v>#N/A</v>
      </c>
      <c r="M1244" s="129" t="e">
        <f t="shared" si="406"/>
        <v>#N/A</v>
      </c>
      <c r="N1244" s="11">
        <f>SUM($K$4:K1244)</f>
        <v>200</v>
      </c>
      <c r="O1244" s="11" t="str">
        <f>IF(P1244="","",IF(IFERROR(VLOOKUP(N1244,Home!$C$8:$R$1048576,1,FALSE),"")=0,"",IFERROR(VLOOKUP(N1244,Home!$C$8:$R$1048576,1,FALSE),"")))</f>
        <v/>
      </c>
      <c r="P1244" s="11" t="str">
        <f>IF(IFERROR(VLOOKUP(W1244,Home!$C$8:$R$1048576,3,FALSE),"")=0,"",IFERROR(VLOOKUP(W1244,Home!$C$8:$R$1048576,3,FALSE),""))</f>
        <v/>
      </c>
      <c r="Q1244" s="11" t="str">
        <f t="shared" si="405"/>
        <v/>
      </c>
      <c r="R1244" s="130" t="e">
        <f>VLOOKUP(Q1244,'Baggrund til lister'!$G$4:$H$15,2,FALSE)</f>
        <v>#N/A</v>
      </c>
      <c r="S1244" s="11" t="str">
        <f t="shared" si="407"/>
        <v/>
      </c>
      <c r="T1244" s="11" t="str">
        <f>IF(IFERROR(VLOOKUP(N1244,Home!$C$8:$R$1048576,11,FALSE),"")=0,"",IFERROR(VLOOKUP(N1244,Home!$C$8:$R$1048576,11,FALSE),""))</f>
        <v/>
      </c>
      <c r="U1244" s="11" t="str">
        <f>IF(IFERROR(VLOOKUP(O1244,Home!$C$8:$R$1048576,12,FALSE),"")=0,"",IFERROR(VLOOKUP(O1244,Home!$C$8:$R$1048576,12,FALSE),""))</f>
        <v/>
      </c>
      <c r="V1244" s="11" t="str">
        <f>IF(IFERROR(VLOOKUP(O1244,Home!$C$8:$R$1048576,8,FALSE),"")=0,"",IFERROR(VLOOKUP(O1244,Home!$C$8:$R$1048576,8,FALSE),""))</f>
        <v/>
      </c>
      <c r="W1244" s="11" t="str">
        <f>IF(OR(VLOOKUP(N1244,Home!$C$7:$I$207,6,FALSE)="",VLOOKUP(N1244,Home!$C$7:$I$207,7,FALSE)=""),"FEJL",SUM(Baggrundsark!$K$4:K1244))</f>
        <v>FEJL</v>
      </c>
      <c r="Y1244">
        <v>1241</v>
      </c>
      <c r="Z1244" s="1"/>
      <c r="AC1244" s="44"/>
      <c r="AD1244">
        <f t="shared" si="414"/>
        <v>0</v>
      </c>
      <c r="AE1244">
        <f>SUM($AD$4:AD1244)</f>
        <v>1</v>
      </c>
      <c r="AF1244" s="103" t="str">
        <f>IFERROR(VLOOKUP(AN1244,Home!$C$8:$E$207,3,FALSE),"")</f>
        <v/>
      </c>
      <c r="AG1244" s="103" t="str">
        <f>IFERROR(VLOOKUP(AN1244,Home!$C$8:$E$207,2,FALSE),"")</f>
        <v/>
      </c>
      <c r="AH1244" s="104" t="str">
        <f>IF(VLOOKUP(AE1244,Home!$C$8:$I$207,6,FALSE)="","",VLOOKUP(AE1244,Home!$C$8:$I$207,6,FALSE))</f>
        <v/>
      </c>
      <c r="AI1244" s="104" t="e">
        <f t="shared" si="422"/>
        <v>#VALUE!</v>
      </c>
      <c r="AJ1244" s="105" t="e">
        <f t="shared" si="415"/>
        <v>#VALUE!</v>
      </c>
      <c r="AK1244" s="103" t="e">
        <f t="shared" si="408"/>
        <v>#VALUE!</v>
      </c>
      <c r="AL1244" s="103" t="e">
        <f t="shared" si="416"/>
        <v>#VALUE!</v>
      </c>
      <c r="AN1244" t="str">
        <f>IF(OR(VLOOKUP(AE1244,Home!$C$8:$I$207,6,FALSE)="",VLOOKUP(AE1244,Home!$C$8:$I$207,7,FALSE)=""),"FEJL",Baggrundsark!AE1244)</f>
        <v>FEJL</v>
      </c>
      <c r="AO1244">
        <f>IF(VLOOKUP(AE1244,Home!$C$8:$N$207,12,FALSE)="Timelønnet",1,0)</f>
        <v>0</v>
      </c>
      <c r="AP1244">
        <f>SUM($AO$4:AO1244)*AO1244</f>
        <v>0</v>
      </c>
      <c r="AQ1244">
        <f t="shared" si="423"/>
        <v>1</v>
      </c>
      <c r="AR1244" t="str">
        <f t="shared" si="423"/>
        <v/>
      </c>
      <c r="AS1244" t="e">
        <f t="shared" si="417"/>
        <v>#VALUE!</v>
      </c>
      <c r="AT1244" s="45" t="e">
        <f t="shared" si="424"/>
        <v>#VALUE!</v>
      </c>
      <c r="AU1244">
        <f>VLOOKUP(AQ1244,Home!$C$8:$J$207,8,FALSE)</f>
        <v>0</v>
      </c>
    </row>
    <row r="1245" spans="1:47" x14ac:dyDescent="0.25">
      <c r="A1245" s="6">
        <f t="shared" si="409"/>
        <v>0</v>
      </c>
      <c r="B1245" s="6">
        <f t="shared" si="418"/>
        <v>0</v>
      </c>
      <c r="C1245" s="6" t="str">
        <f t="shared" si="410"/>
        <v/>
      </c>
      <c r="D1245" s="7">
        <f t="shared" si="411"/>
        <v>0</v>
      </c>
      <c r="E1245" s="7">
        <f t="shared" si="419"/>
        <v>0</v>
      </c>
      <c r="F1245" s="7" t="str">
        <f t="shared" si="412"/>
        <v/>
      </c>
      <c r="G1245" s="6">
        <f t="shared" si="413"/>
        <v>0</v>
      </c>
      <c r="H1245" s="6">
        <f t="shared" si="420"/>
        <v>0</v>
      </c>
      <c r="I1245" s="6" t="str">
        <f t="shared" si="421"/>
        <v/>
      </c>
      <c r="J1245" s="11">
        <v>1242</v>
      </c>
      <c r="K1245" s="11">
        <f>IF(IFERROR(VLOOKUP(J1245,Home!$A$8:$B$1048576,1,FALSE),0)=0,0,1)</f>
        <v>0</v>
      </c>
      <c r="L1245" s="129" t="e">
        <f>IF(VLOOKUP(O1245,Home!$C$8:$R$207,6,FALSE)="","",VLOOKUP(O1245,Home!$C$8:$R$207,6,FALSE))</f>
        <v>#N/A</v>
      </c>
      <c r="M1245" s="129" t="e">
        <f t="shared" si="406"/>
        <v>#N/A</v>
      </c>
      <c r="N1245" s="11">
        <f>SUM($K$4:K1245)</f>
        <v>200</v>
      </c>
      <c r="O1245" s="11" t="str">
        <f>IF(P1245="","",IF(IFERROR(VLOOKUP(N1245,Home!$C$8:$R$1048576,1,FALSE),"")=0,"",IFERROR(VLOOKUP(N1245,Home!$C$8:$R$1048576,1,FALSE),"")))</f>
        <v/>
      </c>
      <c r="P1245" s="11" t="str">
        <f>IF(IFERROR(VLOOKUP(W1245,Home!$C$8:$R$1048576,3,FALSE),"")=0,"",IFERROR(VLOOKUP(W1245,Home!$C$8:$R$1048576,3,FALSE),""))</f>
        <v/>
      </c>
      <c r="Q1245" s="11" t="str">
        <f t="shared" si="405"/>
        <v/>
      </c>
      <c r="R1245" s="130" t="e">
        <f>VLOOKUP(Q1245,'Baggrund til lister'!$G$4:$H$15,2,FALSE)</f>
        <v>#N/A</v>
      </c>
      <c r="S1245" s="11" t="str">
        <f t="shared" si="407"/>
        <v/>
      </c>
      <c r="T1245" s="11" t="str">
        <f>IF(IFERROR(VLOOKUP(N1245,Home!$C$8:$R$1048576,11,FALSE),"")=0,"",IFERROR(VLOOKUP(N1245,Home!$C$8:$R$1048576,11,FALSE),""))</f>
        <v/>
      </c>
      <c r="U1245" s="11" t="str">
        <f>IF(IFERROR(VLOOKUP(O1245,Home!$C$8:$R$1048576,12,FALSE),"")=0,"",IFERROR(VLOOKUP(O1245,Home!$C$8:$R$1048576,12,FALSE),""))</f>
        <v/>
      </c>
      <c r="V1245" s="11" t="str">
        <f>IF(IFERROR(VLOOKUP(O1245,Home!$C$8:$R$1048576,8,FALSE),"")=0,"",IFERROR(VLOOKUP(O1245,Home!$C$8:$R$1048576,8,FALSE),""))</f>
        <v/>
      </c>
      <c r="W1245" s="11" t="str">
        <f>IF(OR(VLOOKUP(N1245,Home!$C$7:$I$207,6,FALSE)="",VLOOKUP(N1245,Home!$C$7:$I$207,7,FALSE)=""),"FEJL",SUM(Baggrundsark!$K$4:K1245))</f>
        <v>FEJL</v>
      </c>
      <c r="Y1245">
        <v>1242</v>
      </c>
      <c r="Z1245" s="1"/>
      <c r="AC1245" s="44"/>
      <c r="AD1245">
        <f t="shared" si="414"/>
        <v>0</v>
      </c>
      <c r="AE1245">
        <f>SUM($AD$4:AD1245)</f>
        <v>1</v>
      </c>
      <c r="AF1245" s="103" t="str">
        <f>IFERROR(VLOOKUP(AN1245,Home!$C$8:$E$207,3,FALSE),"")</f>
        <v/>
      </c>
      <c r="AG1245" s="103" t="str">
        <f>IFERROR(VLOOKUP(AN1245,Home!$C$8:$E$207,2,FALSE),"")</f>
        <v/>
      </c>
      <c r="AH1245" s="104" t="str">
        <f>IF(VLOOKUP(AE1245,Home!$C$8:$I$207,6,FALSE)="","",VLOOKUP(AE1245,Home!$C$8:$I$207,6,FALSE))</f>
        <v/>
      </c>
      <c r="AI1245" s="104" t="e">
        <f t="shared" si="422"/>
        <v>#VALUE!</v>
      </c>
      <c r="AJ1245" s="105" t="e">
        <f t="shared" si="415"/>
        <v>#VALUE!</v>
      </c>
      <c r="AK1245" s="103" t="e">
        <f t="shared" si="408"/>
        <v>#VALUE!</v>
      </c>
      <c r="AL1245" s="103" t="e">
        <f t="shared" si="416"/>
        <v>#VALUE!</v>
      </c>
      <c r="AN1245" t="str">
        <f>IF(OR(VLOOKUP(AE1245,Home!$C$8:$I$207,6,FALSE)="",VLOOKUP(AE1245,Home!$C$8:$I$207,7,FALSE)=""),"FEJL",Baggrundsark!AE1245)</f>
        <v>FEJL</v>
      </c>
      <c r="AO1245">
        <f>IF(VLOOKUP(AE1245,Home!$C$8:$N$207,12,FALSE)="Timelønnet",1,0)</f>
        <v>0</v>
      </c>
      <c r="AP1245">
        <f>SUM($AO$4:AO1245)*AO1245</f>
        <v>0</v>
      </c>
      <c r="AQ1245">
        <f t="shared" si="423"/>
        <v>1</v>
      </c>
      <c r="AR1245" t="str">
        <f t="shared" si="423"/>
        <v/>
      </c>
      <c r="AS1245" t="e">
        <f t="shared" si="417"/>
        <v>#VALUE!</v>
      </c>
      <c r="AT1245" s="45" t="e">
        <f t="shared" si="424"/>
        <v>#VALUE!</v>
      </c>
      <c r="AU1245">
        <f>VLOOKUP(AQ1245,Home!$C$8:$J$207,8,FALSE)</f>
        <v>0</v>
      </c>
    </row>
    <row r="1246" spans="1:47" x14ac:dyDescent="0.25">
      <c r="A1246" s="6">
        <f t="shared" si="409"/>
        <v>0</v>
      </c>
      <c r="B1246" s="6">
        <f t="shared" si="418"/>
        <v>0</v>
      </c>
      <c r="C1246" s="6" t="str">
        <f t="shared" si="410"/>
        <v/>
      </c>
      <c r="D1246" s="7">
        <f t="shared" si="411"/>
        <v>0</v>
      </c>
      <c r="E1246" s="7">
        <f t="shared" si="419"/>
        <v>0</v>
      </c>
      <c r="F1246" s="7" t="str">
        <f t="shared" si="412"/>
        <v/>
      </c>
      <c r="G1246" s="6">
        <f t="shared" si="413"/>
        <v>0</v>
      </c>
      <c r="H1246" s="6">
        <f t="shared" si="420"/>
        <v>0</v>
      </c>
      <c r="I1246" s="6" t="str">
        <f t="shared" si="421"/>
        <v/>
      </c>
      <c r="J1246" s="11">
        <v>1243</v>
      </c>
      <c r="K1246" s="11">
        <f>IF(IFERROR(VLOOKUP(J1246,Home!$A$8:$B$1048576,1,FALSE),0)=0,0,1)</f>
        <v>0</v>
      </c>
      <c r="L1246" s="129" t="e">
        <f>IF(VLOOKUP(O1246,Home!$C$8:$R$207,6,FALSE)="","",VLOOKUP(O1246,Home!$C$8:$R$207,6,FALSE))</f>
        <v>#N/A</v>
      </c>
      <c r="M1246" s="129" t="e">
        <f t="shared" si="406"/>
        <v>#N/A</v>
      </c>
      <c r="N1246" s="11">
        <f>SUM($K$4:K1246)</f>
        <v>200</v>
      </c>
      <c r="O1246" s="11" t="str">
        <f>IF(P1246="","",IF(IFERROR(VLOOKUP(N1246,Home!$C$8:$R$1048576,1,FALSE),"")=0,"",IFERROR(VLOOKUP(N1246,Home!$C$8:$R$1048576,1,FALSE),"")))</f>
        <v/>
      </c>
      <c r="P1246" s="11" t="str">
        <f>IF(IFERROR(VLOOKUP(W1246,Home!$C$8:$R$1048576,3,FALSE),"")=0,"",IFERROR(VLOOKUP(W1246,Home!$C$8:$R$1048576,3,FALSE),""))</f>
        <v/>
      </c>
      <c r="Q1246" s="11" t="str">
        <f t="shared" si="405"/>
        <v/>
      </c>
      <c r="R1246" s="130" t="e">
        <f>VLOOKUP(Q1246,'Baggrund til lister'!$G$4:$H$15,2,FALSE)</f>
        <v>#N/A</v>
      </c>
      <c r="S1246" s="11" t="str">
        <f t="shared" si="407"/>
        <v/>
      </c>
      <c r="T1246" s="11" t="str">
        <f>IF(IFERROR(VLOOKUP(N1246,Home!$C$8:$R$1048576,11,FALSE),"")=0,"",IFERROR(VLOOKUP(N1246,Home!$C$8:$R$1048576,11,FALSE),""))</f>
        <v/>
      </c>
      <c r="U1246" s="11" t="str">
        <f>IF(IFERROR(VLOOKUP(O1246,Home!$C$8:$R$1048576,12,FALSE),"")=0,"",IFERROR(VLOOKUP(O1246,Home!$C$8:$R$1048576,12,FALSE),""))</f>
        <v/>
      </c>
      <c r="V1246" s="11" t="str">
        <f>IF(IFERROR(VLOOKUP(O1246,Home!$C$8:$R$1048576,8,FALSE),"")=0,"",IFERROR(VLOOKUP(O1246,Home!$C$8:$R$1048576,8,FALSE),""))</f>
        <v/>
      </c>
      <c r="W1246" s="11" t="str">
        <f>IF(OR(VLOOKUP(N1246,Home!$C$7:$I$207,6,FALSE)="",VLOOKUP(N1246,Home!$C$7:$I$207,7,FALSE)=""),"FEJL",SUM(Baggrundsark!$K$4:K1246))</f>
        <v>FEJL</v>
      </c>
      <c r="Y1246">
        <v>1243</v>
      </c>
      <c r="Z1246" s="1"/>
      <c r="AC1246" s="44"/>
      <c r="AD1246">
        <f t="shared" si="414"/>
        <v>0</v>
      </c>
      <c r="AE1246">
        <f>SUM($AD$4:AD1246)</f>
        <v>1</v>
      </c>
      <c r="AF1246" s="103" t="str">
        <f>IFERROR(VLOOKUP(AN1246,Home!$C$8:$E$207,3,FALSE),"")</f>
        <v/>
      </c>
      <c r="AG1246" s="103" t="str">
        <f>IFERROR(VLOOKUP(AN1246,Home!$C$8:$E$207,2,FALSE),"")</f>
        <v/>
      </c>
      <c r="AH1246" s="104" t="str">
        <f>IF(VLOOKUP(AE1246,Home!$C$8:$I$207,6,FALSE)="","",VLOOKUP(AE1246,Home!$C$8:$I$207,6,FALSE))</f>
        <v/>
      </c>
      <c r="AI1246" s="104" t="e">
        <f t="shared" si="422"/>
        <v>#VALUE!</v>
      </c>
      <c r="AJ1246" s="105" t="e">
        <f t="shared" si="415"/>
        <v>#VALUE!</v>
      </c>
      <c r="AK1246" s="103" t="e">
        <f t="shared" si="408"/>
        <v>#VALUE!</v>
      </c>
      <c r="AL1246" s="103" t="e">
        <f t="shared" si="416"/>
        <v>#VALUE!</v>
      </c>
      <c r="AN1246" t="str">
        <f>IF(OR(VLOOKUP(AE1246,Home!$C$8:$I$207,6,FALSE)="",VLOOKUP(AE1246,Home!$C$8:$I$207,7,FALSE)=""),"FEJL",Baggrundsark!AE1246)</f>
        <v>FEJL</v>
      </c>
      <c r="AO1246">
        <f>IF(VLOOKUP(AE1246,Home!$C$8:$N$207,12,FALSE)="Timelønnet",1,0)</f>
        <v>0</v>
      </c>
      <c r="AP1246">
        <f>SUM($AO$4:AO1246)*AO1246</f>
        <v>0</v>
      </c>
      <c r="AQ1246">
        <f t="shared" si="423"/>
        <v>1</v>
      </c>
      <c r="AR1246" t="str">
        <f t="shared" si="423"/>
        <v/>
      </c>
      <c r="AS1246" t="e">
        <f t="shared" si="417"/>
        <v>#VALUE!</v>
      </c>
      <c r="AT1246" s="45" t="e">
        <f t="shared" si="424"/>
        <v>#VALUE!</v>
      </c>
      <c r="AU1246">
        <f>VLOOKUP(AQ1246,Home!$C$8:$J$207,8,FALSE)</f>
        <v>0</v>
      </c>
    </row>
    <row r="1247" spans="1:47" x14ac:dyDescent="0.25">
      <c r="A1247" s="6">
        <f t="shared" si="409"/>
        <v>0</v>
      </c>
      <c r="B1247" s="6">
        <f t="shared" si="418"/>
        <v>0</v>
      </c>
      <c r="C1247" s="6" t="str">
        <f t="shared" si="410"/>
        <v/>
      </c>
      <c r="D1247" s="7">
        <f t="shared" si="411"/>
        <v>0</v>
      </c>
      <c r="E1247" s="7">
        <f t="shared" si="419"/>
        <v>0</v>
      </c>
      <c r="F1247" s="7" t="str">
        <f t="shared" si="412"/>
        <v/>
      </c>
      <c r="G1247" s="6">
        <f t="shared" si="413"/>
        <v>0</v>
      </c>
      <c r="H1247" s="6">
        <f t="shared" si="420"/>
        <v>0</v>
      </c>
      <c r="I1247" s="6" t="str">
        <f t="shared" si="421"/>
        <v/>
      </c>
      <c r="J1247" s="11">
        <v>1244</v>
      </c>
      <c r="K1247" s="11">
        <f>IF(IFERROR(VLOOKUP(J1247,Home!$A$8:$B$1048576,1,FALSE),0)=0,0,1)</f>
        <v>0</v>
      </c>
      <c r="L1247" s="129" t="e">
        <f>IF(VLOOKUP(O1247,Home!$C$8:$R$207,6,FALSE)="","",VLOOKUP(O1247,Home!$C$8:$R$207,6,FALSE))</f>
        <v>#N/A</v>
      </c>
      <c r="M1247" s="129" t="e">
        <f t="shared" si="406"/>
        <v>#N/A</v>
      </c>
      <c r="N1247" s="11">
        <f>SUM($K$4:K1247)</f>
        <v>200</v>
      </c>
      <c r="O1247" s="11" t="str">
        <f>IF(P1247="","",IF(IFERROR(VLOOKUP(N1247,Home!$C$8:$R$1048576,1,FALSE),"")=0,"",IFERROR(VLOOKUP(N1247,Home!$C$8:$R$1048576,1,FALSE),"")))</f>
        <v/>
      </c>
      <c r="P1247" s="11" t="str">
        <f>IF(IFERROR(VLOOKUP(W1247,Home!$C$8:$R$1048576,3,FALSE),"")=0,"",IFERROR(VLOOKUP(W1247,Home!$C$8:$R$1048576,3,FALSE),""))</f>
        <v/>
      </c>
      <c r="Q1247" s="11" t="str">
        <f t="shared" si="405"/>
        <v/>
      </c>
      <c r="R1247" s="130" t="e">
        <f>VLOOKUP(Q1247,'Baggrund til lister'!$G$4:$H$15,2,FALSE)</f>
        <v>#N/A</v>
      </c>
      <c r="S1247" s="11" t="str">
        <f t="shared" si="407"/>
        <v/>
      </c>
      <c r="T1247" s="11" t="str">
        <f>IF(IFERROR(VLOOKUP(N1247,Home!$C$8:$R$1048576,11,FALSE),"")=0,"",IFERROR(VLOOKUP(N1247,Home!$C$8:$R$1048576,11,FALSE),""))</f>
        <v/>
      </c>
      <c r="U1247" s="11" t="str">
        <f>IF(IFERROR(VLOOKUP(O1247,Home!$C$8:$R$1048576,12,FALSE),"")=0,"",IFERROR(VLOOKUP(O1247,Home!$C$8:$R$1048576,12,FALSE),""))</f>
        <v/>
      </c>
      <c r="V1247" s="11" t="str">
        <f>IF(IFERROR(VLOOKUP(O1247,Home!$C$8:$R$1048576,8,FALSE),"")=0,"",IFERROR(VLOOKUP(O1247,Home!$C$8:$R$1048576,8,FALSE),""))</f>
        <v/>
      </c>
      <c r="W1247" s="11" t="str">
        <f>IF(OR(VLOOKUP(N1247,Home!$C$7:$I$207,6,FALSE)="",VLOOKUP(N1247,Home!$C$7:$I$207,7,FALSE)=""),"FEJL",SUM(Baggrundsark!$K$4:K1247))</f>
        <v>FEJL</v>
      </c>
      <c r="Y1247">
        <v>1244</v>
      </c>
      <c r="Z1247" s="1"/>
      <c r="AC1247" s="44"/>
      <c r="AD1247">
        <f t="shared" si="414"/>
        <v>0</v>
      </c>
      <c r="AE1247">
        <f>SUM($AD$4:AD1247)</f>
        <v>1</v>
      </c>
      <c r="AF1247" s="103" t="str">
        <f>IFERROR(VLOOKUP(AN1247,Home!$C$8:$E$207,3,FALSE),"")</f>
        <v/>
      </c>
      <c r="AG1247" s="103" t="str">
        <f>IFERROR(VLOOKUP(AN1247,Home!$C$8:$E$207,2,FALSE),"")</f>
        <v/>
      </c>
      <c r="AH1247" s="104" t="str">
        <f>IF(VLOOKUP(AE1247,Home!$C$8:$I$207,6,FALSE)="","",VLOOKUP(AE1247,Home!$C$8:$I$207,6,FALSE))</f>
        <v/>
      </c>
      <c r="AI1247" s="104" t="e">
        <f t="shared" si="422"/>
        <v>#VALUE!</v>
      </c>
      <c r="AJ1247" s="105" t="e">
        <f t="shared" si="415"/>
        <v>#VALUE!</v>
      </c>
      <c r="AK1247" s="103" t="e">
        <f t="shared" si="408"/>
        <v>#VALUE!</v>
      </c>
      <c r="AL1247" s="103" t="e">
        <f t="shared" si="416"/>
        <v>#VALUE!</v>
      </c>
      <c r="AN1247" t="str">
        <f>IF(OR(VLOOKUP(AE1247,Home!$C$8:$I$207,6,FALSE)="",VLOOKUP(AE1247,Home!$C$8:$I$207,7,FALSE)=""),"FEJL",Baggrundsark!AE1247)</f>
        <v>FEJL</v>
      </c>
      <c r="AO1247">
        <f>IF(VLOOKUP(AE1247,Home!$C$8:$N$207,12,FALSE)="Timelønnet",1,0)</f>
        <v>0</v>
      </c>
      <c r="AP1247">
        <f>SUM($AO$4:AO1247)*AO1247</f>
        <v>0</v>
      </c>
      <c r="AQ1247">
        <f t="shared" si="423"/>
        <v>1</v>
      </c>
      <c r="AR1247" t="str">
        <f t="shared" si="423"/>
        <v/>
      </c>
      <c r="AS1247" t="e">
        <f t="shared" si="417"/>
        <v>#VALUE!</v>
      </c>
      <c r="AT1247" s="45" t="e">
        <f t="shared" si="424"/>
        <v>#VALUE!</v>
      </c>
      <c r="AU1247">
        <f>VLOOKUP(AQ1247,Home!$C$8:$J$207,8,FALSE)</f>
        <v>0</v>
      </c>
    </row>
    <row r="1248" spans="1:47" x14ac:dyDescent="0.25">
      <c r="A1248" s="6">
        <f t="shared" si="409"/>
        <v>0</v>
      </c>
      <c r="B1248" s="6">
        <f t="shared" si="418"/>
        <v>0</v>
      </c>
      <c r="C1248" s="6" t="str">
        <f t="shared" si="410"/>
        <v/>
      </c>
      <c r="D1248" s="7">
        <f t="shared" si="411"/>
        <v>0</v>
      </c>
      <c r="E1248" s="7">
        <f t="shared" si="419"/>
        <v>0</v>
      </c>
      <c r="F1248" s="7" t="str">
        <f t="shared" si="412"/>
        <v/>
      </c>
      <c r="G1248" s="6">
        <f t="shared" si="413"/>
        <v>0</v>
      </c>
      <c r="H1248" s="6">
        <f t="shared" si="420"/>
        <v>0</v>
      </c>
      <c r="I1248" s="6" t="str">
        <f t="shared" si="421"/>
        <v/>
      </c>
      <c r="J1248" s="11">
        <v>1245</v>
      </c>
      <c r="K1248" s="11">
        <f>IF(IFERROR(VLOOKUP(J1248,Home!$A$8:$B$1048576,1,FALSE),0)=0,0,1)</f>
        <v>0</v>
      </c>
      <c r="L1248" s="129" t="e">
        <f>IF(VLOOKUP(O1248,Home!$C$8:$R$207,6,FALSE)="","",VLOOKUP(O1248,Home!$C$8:$R$207,6,FALSE))</f>
        <v>#N/A</v>
      </c>
      <c r="M1248" s="129" t="e">
        <f t="shared" si="406"/>
        <v>#N/A</v>
      </c>
      <c r="N1248" s="11">
        <f>SUM($K$4:K1248)</f>
        <v>200</v>
      </c>
      <c r="O1248" s="11" t="str">
        <f>IF(P1248="","",IF(IFERROR(VLOOKUP(N1248,Home!$C$8:$R$1048576,1,FALSE),"")=0,"",IFERROR(VLOOKUP(N1248,Home!$C$8:$R$1048576,1,FALSE),"")))</f>
        <v/>
      </c>
      <c r="P1248" s="11" t="str">
        <f>IF(IFERROR(VLOOKUP(W1248,Home!$C$8:$R$1048576,3,FALSE),"")=0,"",IFERROR(VLOOKUP(W1248,Home!$C$8:$R$1048576,3,FALSE),""))</f>
        <v/>
      </c>
      <c r="Q1248" s="11" t="str">
        <f t="shared" si="405"/>
        <v/>
      </c>
      <c r="R1248" s="130" t="e">
        <f>VLOOKUP(Q1248,'Baggrund til lister'!$G$4:$H$15,2,FALSE)</f>
        <v>#N/A</v>
      </c>
      <c r="S1248" s="11" t="str">
        <f t="shared" si="407"/>
        <v/>
      </c>
      <c r="T1248" s="11" t="str">
        <f>IF(IFERROR(VLOOKUP(N1248,Home!$C$8:$R$1048576,11,FALSE),"")=0,"",IFERROR(VLOOKUP(N1248,Home!$C$8:$R$1048576,11,FALSE),""))</f>
        <v/>
      </c>
      <c r="U1248" s="11" t="str">
        <f>IF(IFERROR(VLOOKUP(O1248,Home!$C$8:$R$1048576,12,FALSE),"")=0,"",IFERROR(VLOOKUP(O1248,Home!$C$8:$R$1048576,12,FALSE),""))</f>
        <v/>
      </c>
      <c r="V1248" s="11" t="str">
        <f>IF(IFERROR(VLOOKUP(O1248,Home!$C$8:$R$1048576,8,FALSE),"")=0,"",IFERROR(VLOOKUP(O1248,Home!$C$8:$R$1048576,8,FALSE),""))</f>
        <v/>
      </c>
      <c r="W1248" s="11" t="str">
        <f>IF(OR(VLOOKUP(N1248,Home!$C$7:$I$207,6,FALSE)="",VLOOKUP(N1248,Home!$C$7:$I$207,7,FALSE)=""),"FEJL",SUM(Baggrundsark!$K$4:K1248))</f>
        <v>FEJL</v>
      </c>
      <c r="Y1248">
        <v>1245</v>
      </c>
      <c r="Z1248" s="1"/>
      <c r="AC1248" s="44"/>
      <c r="AD1248">
        <f t="shared" si="414"/>
        <v>0</v>
      </c>
      <c r="AE1248">
        <f>SUM($AD$4:AD1248)</f>
        <v>1</v>
      </c>
      <c r="AF1248" s="103" t="str">
        <f>IFERROR(VLOOKUP(AN1248,Home!$C$8:$E$207,3,FALSE),"")</f>
        <v/>
      </c>
      <c r="AG1248" s="103" t="str">
        <f>IFERROR(VLOOKUP(AN1248,Home!$C$8:$E$207,2,FALSE),"")</f>
        <v/>
      </c>
      <c r="AH1248" s="104" t="str">
        <f>IF(VLOOKUP(AE1248,Home!$C$8:$I$207,6,FALSE)="","",VLOOKUP(AE1248,Home!$C$8:$I$207,6,FALSE))</f>
        <v/>
      </c>
      <c r="AI1248" s="104" t="e">
        <f t="shared" si="422"/>
        <v>#VALUE!</v>
      </c>
      <c r="AJ1248" s="105" t="e">
        <f t="shared" si="415"/>
        <v>#VALUE!</v>
      </c>
      <c r="AK1248" s="103" t="e">
        <f t="shared" si="408"/>
        <v>#VALUE!</v>
      </c>
      <c r="AL1248" s="103" t="e">
        <f t="shared" si="416"/>
        <v>#VALUE!</v>
      </c>
      <c r="AN1248" t="str">
        <f>IF(OR(VLOOKUP(AE1248,Home!$C$8:$I$207,6,FALSE)="",VLOOKUP(AE1248,Home!$C$8:$I$207,7,FALSE)=""),"FEJL",Baggrundsark!AE1248)</f>
        <v>FEJL</v>
      </c>
      <c r="AO1248">
        <f>IF(VLOOKUP(AE1248,Home!$C$8:$N$207,12,FALSE)="Timelønnet",1,0)</f>
        <v>0</v>
      </c>
      <c r="AP1248">
        <f>SUM($AO$4:AO1248)*AO1248</f>
        <v>0</v>
      </c>
      <c r="AQ1248">
        <f t="shared" si="423"/>
        <v>1</v>
      </c>
      <c r="AR1248" t="str">
        <f t="shared" si="423"/>
        <v/>
      </c>
      <c r="AS1248" t="e">
        <f t="shared" si="417"/>
        <v>#VALUE!</v>
      </c>
      <c r="AT1248" s="45" t="e">
        <f t="shared" si="424"/>
        <v>#VALUE!</v>
      </c>
      <c r="AU1248">
        <f>VLOOKUP(AQ1248,Home!$C$8:$J$207,8,FALSE)</f>
        <v>0</v>
      </c>
    </row>
    <row r="1249" spans="1:47" x14ac:dyDescent="0.25">
      <c r="A1249" s="6">
        <f t="shared" si="409"/>
        <v>0</v>
      </c>
      <c r="B1249" s="6">
        <f t="shared" si="418"/>
        <v>0</v>
      </c>
      <c r="C1249" s="6" t="str">
        <f t="shared" si="410"/>
        <v/>
      </c>
      <c r="D1249" s="7">
        <f t="shared" si="411"/>
        <v>0</v>
      </c>
      <c r="E1249" s="7">
        <f t="shared" si="419"/>
        <v>0</v>
      </c>
      <c r="F1249" s="7" t="str">
        <f t="shared" si="412"/>
        <v/>
      </c>
      <c r="G1249" s="6">
        <f t="shared" si="413"/>
        <v>0</v>
      </c>
      <c r="H1249" s="6">
        <f t="shared" si="420"/>
        <v>0</v>
      </c>
      <c r="I1249" s="6" t="str">
        <f t="shared" si="421"/>
        <v/>
      </c>
      <c r="J1249" s="11">
        <v>1246</v>
      </c>
      <c r="K1249" s="11">
        <f>IF(IFERROR(VLOOKUP(J1249,Home!$A$8:$B$1048576,1,FALSE),0)=0,0,1)</f>
        <v>0</v>
      </c>
      <c r="L1249" s="129" t="e">
        <f>IF(VLOOKUP(O1249,Home!$C$8:$R$207,6,FALSE)="","",VLOOKUP(O1249,Home!$C$8:$R$207,6,FALSE))</f>
        <v>#N/A</v>
      </c>
      <c r="M1249" s="129" t="e">
        <f t="shared" si="406"/>
        <v>#N/A</v>
      </c>
      <c r="N1249" s="11">
        <f>SUM($K$4:K1249)</f>
        <v>200</v>
      </c>
      <c r="O1249" s="11" t="str">
        <f>IF(P1249="","",IF(IFERROR(VLOOKUP(N1249,Home!$C$8:$R$1048576,1,FALSE),"")=0,"",IFERROR(VLOOKUP(N1249,Home!$C$8:$R$1048576,1,FALSE),"")))</f>
        <v/>
      </c>
      <c r="P1249" s="11" t="str">
        <f>IF(IFERROR(VLOOKUP(W1249,Home!$C$8:$R$1048576,3,FALSE),"")=0,"",IFERROR(VLOOKUP(W1249,Home!$C$8:$R$1048576,3,FALSE),""))</f>
        <v/>
      </c>
      <c r="Q1249" s="11" t="str">
        <f t="shared" si="405"/>
        <v/>
      </c>
      <c r="R1249" s="130" t="e">
        <f>VLOOKUP(Q1249,'Baggrund til lister'!$G$4:$H$15,2,FALSE)</f>
        <v>#N/A</v>
      </c>
      <c r="S1249" s="11" t="str">
        <f t="shared" si="407"/>
        <v/>
      </c>
      <c r="T1249" s="11" t="str">
        <f>IF(IFERROR(VLOOKUP(N1249,Home!$C$8:$R$1048576,11,FALSE),"")=0,"",IFERROR(VLOOKUP(N1249,Home!$C$8:$R$1048576,11,FALSE),""))</f>
        <v/>
      </c>
      <c r="U1249" s="11" t="str">
        <f>IF(IFERROR(VLOOKUP(O1249,Home!$C$8:$R$1048576,12,FALSE),"")=0,"",IFERROR(VLOOKUP(O1249,Home!$C$8:$R$1048576,12,FALSE),""))</f>
        <v/>
      </c>
      <c r="V1249" s="11" t="str">
        <f>IF(IFERROR(VLOOKUP(O1249,Home!$C$8:$R$1048576,8,FALSE),"")=0,"",IFERROR(VLOOKUP(O1249,Home!$C$8:$R$1048576,8,FALSE),""))</f>
        <v/>
      </c>
      <c r="W1249" s="11" t="str">
        <f>IF(OR(VLOOKUP(N1249,Home!$C$7:$I$207,6,FALSE)="",VLOOKUP(N1249,Home!$C$7:$I$207,7,FALSE)=""),"FEJL",SUM(Baggrundsark!$K$4:K1249))</f>
        <v>FEJL</v>
      </c>
      <c r="Y1249">
        <v>1246</v>
      </c>
      <c r="Z1249" s="1"/>
      <c r="AC1249" s="44"/>
      <c r="AD1249">
        <f t="shared" si="414"/>
        <v>0</v>
      </c>
      <c r="AE1249">
        <f>SUM($AD$4:AD1249)</f>
        <v>1</v>
      </c>
      <c r="AF1249" s="103" t="str">
        <f>IFERROR(VLOOKUP(AN1249,Home!$C$8:$E$207,3,FALSE),"")</f>
        <v/>
      </c>
      <c r="AG1249" s="103" t="str">
        <f>IFERROR(VLOOKUP(AN1249,Home!$C$8:$E$207,2,FALSE),"")</f>
        <v/>
      </c>
      <c r="AH1249" s="104" t="str">
        <f>IF(VLOOKUP(AE1249,Home!$C$8:$I$207,6,FALSE)="","",VLOOKUP(AE1249,Home!$C$8:$I$207,6,FALSE))</f>
        <v/>
      </c>
      <c r="AI1249" s="104" t="e">
        <f t="shared" si="422"/>
        <v>#VALUE!</v>
      </c>
      <c r="AJ1249" s="105" t="e">
        <f t="shared" si="415"/>
        <v>#VALUE!</v>
      </c>
      <c r="AK1249" s="103" t="e">
        <f t="shared" si="408"/>
        <v>#VALUE!</v>
      </c>
      <c r="AL1249" s="103" t="e">
        <f t="shared" si="416"/>
        <v>#VALUE!</v>
      </c>
      <c r="AN1249" t="str">
        <f>IF(OR(VLOOKUP(AE1249,Home!$C$8:$I$207,6,FALSE)="",VLOOKUP(AE1249,Home!$C$8:$I$207,7,FALSE)=""),"FEJL",Baggrundsark!AE1249)</f>
        <v>FEJL</v>
      </c>
      <c r="AO1249">
        <f>IF(VLOOKUP(AE1249,Home!$C$8:$N$207,12,FALSE)="Timelønnet",1,0)</f>
        <v>0</v>
      </c>
      <c r="AP1249">
        <f>SUM($AO$4:AO1249)*AO1249</f>
        <v>0</v>
      </c>
      <c r="AQ1249">
        <f t="shared" si="423"/>
        <v>1</v>
      </c>
      <c r="AR1249" t="str">
        <f t="shared" si="423"/>
        <v/>
      </c>
      <c r="AS1249" t="e">
        <f t="shared" si="417"/>
        <v>#VALUE!</v>
      </c>
      <c r="AT1249" s="45" t="e">
        <f t="shared" si="424"/>
        <v>#VALUE!</v>
      </c>
      <c r="AU1249">
        <f>VLOOKUP(AQ1249,Home!$C$8:$J$207,8,FALSE)</f>
        <v>0</v>
      </c>
    </row>
    <row r="1250" spans="1:47" x14ac:dyDescent="0.25">
      <c r="A1250" s="6">
        <f t="shared" si="409"/>
        <v>0</v>
      </c>
      <c r="B1250" s="6">
        <f t="shared" si="418"/>
        <v>0</v>
      </c>
      <c r="C1250" s="6" t="str">
        <f t="shared" si="410"/>
        <v/>
      </c>
      <c r="D1250" s="7">
        <f t="shared" si="411"/>
        <v>0</v>
      </c>
      <c r="E1250" s="7">
        <f t="shared" si="419"/>
        <v>0</v>
      </c>
      <c r="F1250" s="7" t="str">
        <f t="shared" si="412"/>
        <v/>
      </c>
      <c r="G1250" s="6">
        <f t="shared" si="413"/>
        <v>0</v>
      </c>
      <c r="H1250" s="6">
        <f t="shared" si="420"/>
        <v>0</v>
      </c>
      <c r="I1250" s="6" t="str">
        <f t="shared" si="421"/>
        <v/>
      </c>
      <c r="J1250" s="11">
        <v>1247</v>
      </c>
      <c r="K1250" s="11">
        <f>IF(IFERROR(VLOOKUP(J1250,Home!$A$8:$B$1048576,1,FALSE),0)=0,0,1)</f>
        <v>0</v>
      </c>
      <c r="L1250" s="129" t="e">
        <f>IF(VLOOKUP(O1250,Home!$C$8:$R$207,6,FALSE)="","",VLOOKUP(O1250,Home!$C$8:$R$207,6,FALSE))</f>
        <v>#N/A</v>
      </c>
      <c r="M1250" s="129" t="e">
        <f t="shared" si="406"/>
        <v>#N/A</v>
      </c>
      <c r="N1250" s="11">
        <f>SUM($K$4:K1250)</f>
        <v>200</v>
      </c>
      <c r="O1250" s="11" t="str">
        <f>IF(P1250="","",IF(IFERROR(VLOOKUP(N1250,Home!$C$8:$R$1048576,1,FALSE),"")=0,"",IFERROR(VLOOKUP(N1250,Home!$C$8:$R$1048576,1,FALSE),"")))</f>
        <v/>
      </c>
      <c r="P1250" s="11" t="str">
        <f>IF(IFERROR(VLOOKUP(W1250,Home!$C$8:$R$1048576,3,FALSE),"")=0,"",IFERROR(VLOOKUP(W1250,Home!$C$8:$R$1048576,3,FALSE),""))</f>
        <v/>
      </c>
      <c r="Q1250" s="11" t="str">
        <f t="shared" si="405"/>
        <v/>
      </c>
      <c r="R1250" s="130" t="e">
        <f>VLOOKUP(Q1250,'Baggrund til lister'!$G$4:$H$15,2,FALSE)</f>
        <v>#N/A</v>
      </c>
      <c r="S1250" s="11" t="str">
        <f t="shared" si="407"/>
        <v/>
      </c>
      <c r="T1250" s="11" t="str">
        <f>IF(IFERROR(VLOOKUP(N1250,Home!$C$8:$R$1048576,11,FALSE),"")=0,"",IFERROR(VLOOKUP(N1250,Home!$C$8:$R$1048576,11,FALSE),""))</f>
        <v/>
      </c>
      <c r="U1250" s="11" t="str">
        <f>IF(IFERROR(VLOOKUP(O1250,Home!$C$8:$R$1048576,12,FALSE),"")=0,"",IFERROR(VLOOKUP(O1250,Home!$C$8:$R$1048576,12,FALSE),""))</f>
        <v/>
      </c>
      <c r="V1250" s="11" t="str">
        <f>IF(IFERROR(VLOOKUP(O1250,Home!$C$8:$R$1048576,8,FALSE),"")=0,"",IFERROR(VLOOKUP(O1250,Home!$C$8:$R$1048576,8,FALSE),""))</f>
        <v/>
      </c>
      <c r="W1250" s="11" t="str">
        <f>IF(OR(VLOOKUP(N1250,Home!$C$7:$I$207,6,FALSE)="",VLOOKUP(N1250,Home!$C$7:$I$207,7,FALSE)=""),"FEJL",SUM(Baggrundsark!$K$4:K1250))</f>
        <v>FEJL</v>
      </c>
      <c r="Y1250">
        <v>1247</v>
      </c>
      <c r="Z1250" s="1"/>
      <c r="AC1250" s="44"/>
      <c r="AD1250">
        <f t="shared" si="414"/>
        <v>0</v>
      </c>
      <c r="AE1250">
        <f>SUM($AD$4:AD1250)</f>
        <v>1</v>
      </c>
      <c r="AF1250" s="103" t="str">
        <f>IFERROR(VLOOKUP(AN1250,Home!$C$8:$E$207,3,FALSE),"")</f>
        <v/>
      </c>
      <c r="AG1250" s="103" t="str">
        <f>IFERROR(VLOOKUP(AN1250,Home!$C$8:$E$207,2,FALSE),"")</f>
        <v/>
      </c>
      <c r="AH1250" s="104" t="str">
        <f>IF(VLOOKUP(AE1250,Home!$C$8:$I$207,6,FALSE)="","",VLOOKUP(AE1250,Home!$C$8:$I$207,6,FALSE))</f>
        <v/>
      </c>
      <c r="AI1250" s="104" t="e">
        <f t="shared" si="422"/>
        <v>#VALUE!</v>
      </c>
      <c r="AJ1250" s="105" t="e">
        <f t="shared" si="415"/>
        <v>#VALUE!</v>
      </c>
      <c r="AK1250" s="103" t="e">
        <f t="shared" si="408"/>
        <v>#VALUE!</v>
      </c>
      <c r="AL1250" s="103" t="e">
        <f t="shared" si="416"/>
        <v>#VALUE!</v>
      </c>
      <c r="AN1250" t="str">
        <f>IF(OR(VLOOKUP(AE1250,Home!$C$8:$I$207,6,FALSE)="",VLOOKUP(AE1250,Home!$C$8:$I$207,7,FALSE)=""),"FEJL",Baggrundsark!AE1250)</f>
        <v>FEJL</v>
      </c>
      <c r="AO1250">
        <f>IF(VLOOKUP(AE1250,Home!$C$8:$N$207,12,FALSE)="Timelønnet",1,0)</f>
        <v>0</v>
      </c>
      <c r="AP1250">
        <f>SUM($AO$4:AO1250)*AO1250</f>
        <v>0</v>
      </c>
      <c r="AQ1250">
        <f t="shared" si="423"/>
        <v>1</v>
      </c>
      <c r="AR1250" t="str">
        <f t="shared" si="423"/>
        <v/>
      </c>
      <c r="AS1250" t="e">
        <f t="shared" si="417"/>
        <v>#VALUE!</v>
      </c>
      <c r="AT1250" s="45" t="e">
        <f t="shared" si="424"/>
        <v>#VALUE!</v>
      </c>
      <c r="AU1250">
        <f>VLOOKUP(AQ1250,Home!$C$8:$J$207,8,FALSE)</f>
        <v>0</v>
      </c>
    </row>
    <row r="1251" spans="1:47" x14ac:dyDescent="0.25">
      <c r="A1251" s="6">
        <f t="shared" si="409"/>
        <v>0</v>
      </c>
      <c r="B1251" s="6">
        <f t="shared" si="418"/>
        <v>0</v>
      </c>
      <c r="C1251" s="6" t="str">
        <f t="shared" si="410"/>
        <v/>
      </c>
      <c r="D1251" s="7">
        <f t="shared" si="411"/>
        <v>0</v>
      </c>
      <c r="E1251" s="7">
        <f t="shared" si="419"/>
        <v>0</v>
      </c>
      <c r="F1251" s="7" t="str">
        <f t="shared" si="412"/>
        <v/>
      </c>
      <c r="G1251" s="6">
        <f t="shared" si="413"/>
        <v>0</v>
      </c>
      <c r="H1251" s="6">
        <f t="shared" si="420"/>
        <v>0</v>
      </c>
      <c r="I1251" s="6" t="str">
        <f t="shared" si="421"/>
        <v/>
      </c>
      <c r="J1251" s="11">
        <v>1248</v>
      </c>
      <c r="K1251" s="11">
        <f>IF(IFERROR(VLOOKUP(J1251,Home!$A$8:$B$1048576,1,FALSE),0)=0,0,1)</f>
        <v>0</v>
      </c>
      <c r="L1251" s="129" t="e">
        <f>IF(VLOOKUP(O1251,Home!$C$8:$R$207,6,FALSE)="","",VLOOKUP(O1251,Home!$C$8:$R$207,6,FALSE))</f>
        <v>#N/A</v>
      </c>
      <c r="M1251" s="129" t="e">
        <f t="shared" si="406"/>
        <v>#N/A</v>
      </c>
      <c r="N1251" s="11">
        <f>SUM($K$4:K1251)</f>
        <v>200</v>
      </c>
      <c r="O1251" s="11" t="str">
        <f>IF(P1251="","",IF(IFERROR(VLOOKUP(N1251,Home!$C$8:$R$1048576,1,FALSE),"")=0,"",IFERROR(VLOOKUP(N1251,Home!$C$8:$R$1048576,1,FALSE),"")))</f>
        <v/>
      </c>
      <c r="P1251" s="11" t="str">
        <f>IF(IFERROR(VLOOKUP(W1251,Home!$C$8:$R$1048576,3,FALSE),"")=0,"",IFERROR(VLOOKUP(W1251,Home!$C$8:$R$1048576,3,FALSE),""))</f>
        <v/>
      </c>
      <c r="Q1251" s="11" t="str">
        <f t="shared" si="405"/>
        <v/>
      </c>
      <c r="R1251" s="130" t="e">
        <f>VLOOKUP(Q1251,'Baggrund til lister'!$G$4:$H$15,2,FALSE)</f>
        <v>#N/A</v>
      </c>
      <c r="S1251" s="11" t="str">
        <f t="shared" si="407"/>
        <v/>
      </c>
      <c r="T1251" s="11" t="str">
        <f>IF(IFERROR(VLOOKUP(N1251,Home!$C$8:$R$1048576,11,FALSE),"")=0,"",IFERROR(VLOOKUP(N1251,Home!$C$8:$R$1048576,11,FALSE),""))</f>
        <v/>
      </c>
      <c r="U1251" s="11" t="str">
        <f>IF(IFERROR(VLOOKUP(O1251,Home!$C$8:$R$1048576,12,FALSE),"")=0,"",IFERROR(VLOOKUP(O1251,Home!$C$8:$R$1048576,12,FALSE),""))</f>
        <v/>
      </c>
      <c r="V1251" s="11" t="str">
        <f>IF(IFERROR(VLOOKUP(O1251,Home!$C$8:$R$1048576,8,FALSE),"")=0,"",IFERROR(VLOOKUP(O1251,Home!$C$8:$R$1048576,8,FALSE),""))</f>
        <v/>
      </c>
      <c r="W1251" s="11" t="str">
        <f>IF(OR(VLOOKUP(N1251,Home!$C$7:$I$207,6,FALSE)="",VLOOKUP(N1251,Home!$C$7:$I$207,7,FALSE)=""),"FEJL",SUM(Baggrundsark!$K$4:K1251))</f>
        <v>FEJL</v>
      </c>
      <c r="Y1251">
        <v>1248</v>
      </c>
      <c r="Z1251" s="1"/>
      <c r="AC1251" s="44"/>
      <c r="AD1251">
        <f t="shared" si="414"/>
        <v>0</v>
      </c>
      <c r="AE1251">
        <f>SUM($AD$4:AD1251)</f>
        <v>1</v>
      </c>
      <c r="AF1251" s="103" t="str">
        <f>IFERROR(VLOOKUP(AN1251,Home!$C$8:$E$207,3,FALSE),"")</f>
        <v/>
      </c>
      <c r="AG1251" s="103" t="str">
        <f>IFERROR(VLOOKUP(AN1251,Home!$C$8:$E$207,2,FALSE),"")</f>
        <v/>
      </c>
      <c r="AH1251" s="104" t="str">
        <f>IF(VLOOKUP(AE1251,Home!$C$8:$I$207,6,FALSE)="","",VLOOKUP(AE1251,Home!$C$8:$I$207,6,FALSE))</f>
        <v/>
      </c>
      <c r="AI1251" s="104" t="e">
        <f t="shared" si="422"/>
        <v>#VALUE!</v>
      </c>
      <c r="AJ1251" s="105" t="e">
        <f t="shared" si="415"/>
        <v>#VALUE!</v>
      </c>
      <c r="AK1251" s="103" t="e">
        <f t="shared" si="408"/>
        <v>#VALUE!</v>
      </c>
      <c r="AL1251" s="103" t="e">
        <f t="shared" si="416"/>
        <v>#VALUE!</v>
      </c>
      <c r="AN1251" t="str">
        <f>IF(OR(VLOOKUP(AE1251,Home!$C$8:$I$207,6,FALSE)="",VLOOKUP(AE1251,Home!$C$8:$I$207,7,FALSE)=""),"FEJL",Baggrundsark!AE1251)</f>
        <v>FEJL</v>
      </c>
      <c r="AO1251">
        <f>IF(VLOOKUP(AE1251,Home!$C$8:$N$207,12,FALSE)="Timelønnet",1,0)</f>
        <v>0</v>
      </c>
      <c r="AP1251">
        <f>SUM($AO$4:AO1251)*AO1251</f>
        <v>0</v>
      </c>
      <c r="AQ1251">
        <f t="shared" si="423"/>
        <v>1</v>
      </c>
      <c r="AR1251" t="str">
        <f t="shared" si="423"/>
        <v/>
      </c>
      <c r="AS1251" t="e">
        <f t="shared" si="417"/>
        <v>#VALUE!</v>
      </c>
      <c r="AT1251" s="45" t="e">
        <f t="shared" si="424"/>
        <v>#VALUE!</v>
      </c>
      <c r="AU1251">
        <f>VLOOKUP(AQ1251,Home!$C$8:$J$207,8,FALSE)</f>
        <v>0</v>
      </c>
    </row>
    <row r="1252" spans="1:47" x14ac:dyDescent="0.25">
      <c r="A1252" s="6">
        <f t="shared" si="409"/>
        <v>0</v>
      </c>
      <c r="B1252" s="6">
        <f t="shared" si="418"/>
        <v>0</v>
      </c>
      <c r="C1252" s="6" t="str">
        <f t="shared" si="410"/>
        <v/>
      </c>
      <c r="D1252" s="7">
        <f t="shared" si="411"/>
        <v>0</v>
      </c>
      <c r="E1252" s="7">
        <f t="shared" si="419"/>
        <v>0</v>
      </c>
      <c r="F1252" s="7" t="str">
        <f t="shared" si="412"/>
        <v/>
      </c>
      <c r="G1252" s="6">
        <f t="shared" si="413"/>
        <v>0</v>
      </c>
      <c r="H1252" s="6">
        <f t="shared" si="420"/>
        <v>0</v>
      </c>
      <c r="I1252" s="6" t="str">
        <f t="shared" si="421"/>
        <v/>
      </c>
      <c r="J1252" s="11">
        <v>1249</v>
      </c>
      <c r="K1252" s="11">
        <f>IF(IFERROR(VLOOKUP(J1252,Home!$A$8:$B$1048576,1,FALSE),0)=0,0,1)</f>
        <v>0</v>
      </c>
      <c r="L1252" s="129" t="e">
        <f>IF(VLOOKUP(O1252,Home!$C$8:$R$207,6,FALSE)="","",VLOOKUP(O1252,Home!$C$8:$R$207,6,FALSE))</f>
        <v>#N/A</v>
      </c>
      <c r="M1252" s="129" t="e">
        <f t="shared" si="406"/>
        <v>#N/A</v>
      </c>
      <c r="N1252" s="11">
        <f>SUM($K$4:K1252)</f>
        <v>200</v>
      </c>
      <c r="O1252" s="11" t="str">
        <f>IF(P1252="","",IF(IFERROR(VLOOKUP(N1252,Home!$C$8:$R$1048576,1,FALSE),"")=0,"",IFERROR(VLOOKUP(N1252,Home!$C$8:$R$1048576,1,FALSE),"")))</f>
        <v/>
      </c>
      <c r="P1252" s="11" t="str">
        <f>IF(IFERROR(VLOOKUP(W1252,Home!$C$8:$R$1048576,3,FALSE),"")=0,"",IFERROR(VLOOKUP(W1252,Home!$C$8:$R$1048576,3,FALSE),""))</f>
        <v/>
      </c>
      <c r="Q1252" s="11" t="str">
        <f t="shared" si="405"/>
        <v/>
      </c>
      <c r="R1252" s="130" t="e">
        <f>VLOOKUP(Q1252,'Baggrund til lister'!$G$4:$H$15,2,FALSE)</f>
        <v>#N/A</v>
      </c>
      <c r="S1252" s="11" t="str">
        <f t="shared" si="407"/>
        <v/>
      </c>
      <c r="T1252" s="11" t="str">
        <f>IF(IFERROR(VLOOKUP(N1252,Home!$C$8:$R$1048576,11,FALSE),"")=0,"",IFERROR(VLOOKUP(N1252,Home!$C$8:$R$1048576,11,FALSE),""))</f>
        <v/>
      </c>
      <c r="U1252" s="11" t="str">
        <f>IF(IFERROR(VLOOKUP(O1252,Home!$C$8:$R$1048576,12,FALSE),"")=0,"",IFERROR(VLOOKUP(O1252,Home!$C$8:$R$1048576,12,FALSE),""))</f>
        <v/>
      </c>
      <c r="V1252" s="11" t="str">
        <f>IF(IFERROR(VLOOKUP(O1252,Home!$C$8:$R$1048576,8,FALSE),"")=0,"",IFERROR(VLOOKUP(O1252,Home!$C$8:$R$1048576,8,FALSE),""))</f>
        <v/>
      </c>
      <c r="W1252" s="11" t="str">
        <f>IF(OR(VLOOKUP(N1252,Home!$C$7:$I$207,6,FALSE)="",VLOOKUP(N1252,Home!$C$7:$I$207,7,FALSE)=""),"FEJL",SUM(Baggrundsark!$K$4:K1252))</f>
        <v>FEJL</v>
      </c>
      <c r="Y1252">
        <v>1249</v>
      </c>
      <c r="Z1252" s="1"/>
      <c r="AC1252" s="44"/>
      <c r="AD1252">
        <f t="shared" si="414"/>
        <v>0</v>
      </c>
      <c r="AE1252">
        <f>SUM($AD$4:AD1252)</f>
        <v>1</v>
      </c>
      <c r="AF1252" s="103" t="str">
        <f>IFERROR(VLOOKUP(AN1252,Home!$C$8:$E$207,3,FALSE),"")</f>
        <v/>
      </c>
      <c r="AG1252" s="103" t="str">
        <f>IFERROR(VLOOKUP(AN1252,Home!$C$8:$E$207,2,FALSE),"")</f>
        <v/>
      </c>
      <c r="AH1252" s="104" t="str">
        <f>IF(VLOOKUP(AE1252,Home!$C$8:$I$207,6,FALSE)="","",VLOOKUP(AE1252,Home!$C$8:$I$207,6,FALSE))</f>
        <v/>
      </c>
      <c r="AI1252" s="104" t="e">
        <f t="shared" si="422"/>
        <v>#VALUE!</v>
      </c>
      <c r="AJ1252" s="105" t="e">
        <f t="shared" si="415"/>
        <v>#VALUE!</v>
      </c>
      <c r="AK1252" s="103" t="e">
        <f t="shared" si="408"/>
        <v>#VALUE!</v>
      </c>
      <c r="AL1252" s="103" t="e">
        <f t="shared" si="416"/>
        <v>#VALUE!</v>
      </c>
      <c r="AN1252" t="str">
        <f>IF(OR(VLOOKUP(AE1252,Home!$C$8:$I$207,6,FALSE)="",VLOOKUP(AE1252,Home!$C$8:$I$207,7,FALSE)=""),"FEJL",Baggrundsark!AE1252)</f>
        <v>FEJL</v>
      </c>
      <c r="AO1252">
        <f>IF(VLOOKUP(AE1252,Home!$C$8:$N$207,12,FALSE)="Timelønnet",1,0)</f>
        <v>0</v>
      </c>
      <c r="AP1252">
        <f>SUM($AO$4:AO1252)*AO1252</f>
        <v>0</v>
      </c>
      <c r="AQ1252">
        <f t="shared" si="423"/>
        <v>1</v>
      </c>
      <c r="AR1252" t="str">
        <f t="shared" si="423"/>
        <v/>
      </c>
      <c r="AS1252" t="e">
        <f t="shared" si="417"/>
        <v>#VALUE!</v>
      </c>
      <c r="AT1252" s="45" t="e">
        <f t="shared" si="424"/>
        <v>#VALUE!</v>
      </c>
      <c r="AU1252">
        <f>VLOOKUP(AQ1252,Home!$C$8:$J$207,8,FALSE)</f>
        <v>0</v>
      </c>
    </row>
    <row r="1253" spans="1:47" x14ac:dyDescent="0.25">
      <c r="A1253" s="6">
        <f t="shared" si="409"/>
        <v>0</v>
      </c>
      <c r="B1253" s="6">
        <f t="shared" si="418"/>
        <v>0</v>
      </c>
      <c r="C1253" s="6" t="str">
        <f t="shared" si="410"/>
        <v/>
      </c>
      <c r="D1253" s="7">
        <f t="shared" si="411"/>
        <v>0</v>
      </c>
      <c r="E1253" s="7">
        <f t="shared" si="419"/>
        <v>0</v>
      </c>
      <c r="F1253" s="7" t="str">
        <f t="shared" si="412"/>
        <v/>
      </c>
      <c r="G1253" s="6">
        <f t="shared" si="413"/>
        <v>0</v>
      </c>
      <c r="H1253" s="6">
        <f t="shared" si="420"/>
        <v>0</v>
      </c>
      <c r="I1253" s="6" t="str">
        <f t="shared" si="421"/>
        <v/>
      </c>
      <c r="J1253" s="11">
        <v>1250</v>
      </c>
      <c r="K1253" s="11">
        <f>IF(IFERROR(VLOOKUP(J1253,Home!$A$8:$B$1048576,1,FALSE),0)=0,0,1)</f>
        <v>0</v>
      </c>
      <c r="L1253" s="129" t="e">
        <f>IF(VLOOKUP(O1253,Home!$C$8:$R$207,6,FALSE)="","",VLOOKUP(O1253,Home!$C$8:$R$207,6,FALSE))</f>
        <v>#N/A</v>
      </c>
      <c r="M1253" s="129" t="e">
        <f t="shared" si="406"/>
        <v>#N/A</v>
      </c>
      <c r="N1253" s="11">
        <f>SUM($K$4:K1253)</f>
        <v>200</v>
      </c>
      <c r="O1253" s="11" t="str">
        <f>IF(P1253="","",IF(IFERROR(VLOOKUP(N1253,Home!$C$8:$R$1048576,1,FALSE),"")=0,"",IFERROR(VLOOKUP(N1253,Home!$C$8:$R$1048576,1,FALSE),"")))</f>
        <v/>
      </c>
      <c r="P1253" s="11" t="str">
        <f>IF(IFERROR(VLOOKUP(W1253,Home!$C$8:$R$1048576,3,FALSE),"")=0,"",IFERROR(VLOOKUP(W1253,Home!$C$8:$R$1048576,3,FALSE),""))</f>
        <v/>
      </c>
      <c r="Q1253" s="11" t="str">
        <f t="shared" si="405"/>
        <v/>
      </c>
      <c r="R1253" s="130" t="e">
        <f>VLOOKUP(Q1253,'Baggrund til lister'!$G$4:$H$15,2,FALSE)</f>
        <v>#N/A</v>
      </c>
      <c r="S1253" s="11" t="str">
        <f t="shared" si="407"/>
        <v/>
      </c>
      <c r="T1253" s="11" t="str">
        <f>IF(IFERROR(VLOOKUP(N1253,Home!$C$8:$R$1048576,11,FALSE),"")=0,"",IFERROR(VLOOKUP(N1253,Home!$C$8:$R$1048576,11,FALSE),""))</f>
        <v/>
      </c>
      <c r="U1253" s="11" t="str">
        <f>IF(IFERROR(VLOOKUP(O1253,Home!$C$8:$R$1048576,12,FALSE),"")=0,"",IFERROR(VLOOKUP(O1253,Home!$C$8:$R$1048576,12,FALSE),""))</f>
        <v/>
      </c>
      <c r="V1253" s="11" t="str">
        <f>IF(IFERROR(VLOOKUP(O1253,Home!$C$8:$R$1048576,8,FALSE),"")=0,"",IFERROR(VLOOKUP(O1253,Home!$C$8:$R$1048576,8,FALSE),""))</f>
        <v/>
      </c>
      <c r="W1253" s="11" t="str">
        <f>IF(OR(VLOOKUP(N1253,Home!$C$7:$I$207,6,FALSE)="",VLOOKUP(N1253,Home!$C$7:$I$207,7,FALSE)=""),"FEJL",SUM(Baggrundsark!$K$4:K1253))</f>
        <v>FEJL</v>
      </c>
      <c r="Y1253">
        <v>1250</v>
      </c>
      <c r="Z1253" s="1"/>
      <c r="AC1253" s="44"/>
      <c r="AD1253">
        <f t="shared" si="414"/>
        <v>0</v>
      </c>
      <c r="AE1253">
        <f>SUM($AD$4:AD1253)</f>
        <v>1</v>
      </c>
      <c r="AF1253" s="103" t="str">
        <f>IFERROR(VLOOKUP(AN1253,Home!$C$8:$E$207,3,FALSE),"")</f>
        <v/>
      </c>
      <c r="AG1253" s="103" t="str">
        <f>IFERROR(VLOOKUP(AN1253,Home!$C$8:$E$207,2,FALSE),"")</f>
        <v/>
      </c>
      <c r="AH1253" s="104" t="str">
        <f>IF(VLOOKUP(AE1253,Home!$C$8:$I$207,6,FALSE)="","",VLOOKUP(AE1253,Home!$C$8:$I$207,6,FALSE))</f>
        <v/>
      </c>
      <c r="AI1253" s="104" t="e">
        <f t="shared" si="422"/>
        <v>#VALUE!</v>
      </c>
      <c r="AJ1253" s="105" t="e">
        <f t="shared" si="415"/>
        <v>#VALUE!</v>
      </c>
      <c r="AK1253" s="103" t="e">
        <f t="shared" si="408"/>
        <v>#VALUE!</v>
      </c>
      <c r="AL1253" s="103" t="e">
        <f t="shared" si="416"/>
        <v>#VALUE!</v>
      </c>
      <c r="AN1253" t="str">
        <f>IF(OR(VLOOKUP(AE1253,Home!$C$8:$I$207,6,FALSE)="",VLOOKUP(AE1253,Home!$C$8:$I$207,7,FALSE)=""),"FEJL",Baggrundsark!AE1253)</f>
        <v>FEJL</v>
      </c>
      <c r="AO1253">
        <f>IF(VLOOKUP(AE1253,Home!$C$8:$N$207,12,FALSE)="Timelønnet",1,0)</f>
        <v>0</v>
      </c>
      <c r="AP1253">
        <f>SUM($AO$4:AO1253)*AO1253</f>
        <v>0</v>
      </c>
      <c r="AQ1253">
        <f t="shared" si="423"/>
        <v>1</v>
      </c>
      <c r="AR1253" t="str">
        <f t="shared" si="423"/>
        <v/>
      </c>
      <c r="AS1253" t="e">
        <f t="shared" si="417"/>
        <v>#VALUE!</v>
      </c>
      <c r="AT1253" s="45" t="e">
        <f t="shared" si="424"/>
        <v>#VALUE!</v>
      </c>
      <c r="AU1253">
        <f>VLOOKUP(AQ1253,Home!$C$8:$J$207,8,FALSE)</f>
        <v>0</v>
      </c>
    </row>
    <row r="1254" spans="1:47" x14ac:dyDescent="0.25">
      <c r="A1254" s="6">
        <f t="shared" si="409"/>
        <v>0</v>
      </c>
      <c r="B1254" s="6">
        <f t="shared" si="418"/>
        <v>0</v>
      </c>
      <c r="C1254" s="6" t="str">
        <f t="shared" si="410"/>
        <v/>
      </c>
      <c r="D1254" s="7">
        <f t="shared" si="411"/>
        <v>0</v>
      </c>
      <c r="E1254" s="7">
        <f t="shared" si="419"/>
        <v>0</v>
      </c>
      <c r="F1254" s="7" t="str">
        <f t="shared" si="412"/>
        <v/>
      </c>
      <c r="G1254" s="6">
        <f t="shared" si="413"/>
        <v>0</v>
      </c>
      <c r="H1254" s="6">
        <f t="shared" si="420"/>
        <v>0</v>
      </c>
      <c r="I1254" s="6" t="str">
        <f t="shared" si="421"/>
        <v/>
      </c>
      <c r="J1254" s="11">
        <v>1251</v>
      </c>
      <c r="K1254" s="11">
        <f>IF(IFERROR(VLOOKUP(J1254,Home!$A$8:$B$1048576,1,FALSE),0)=0,0,1)</f>
        <v>0</v>
      </c>
      <c r="L1254" s="129" t="e">
        <f>IF(VLOOKUP(O1254,Home!$C$8:$R$207,6,FALSE)="","",VLOOKUP(O1254,Home!$C$8:$R$207,6,FALSE))</f>
        <v>#N/A</v>
      </c>
      <c r="M1254" s="129" t="e">
        <f t="shared" si="406"/>
        <v>#N/A</v>
      </c>
      <c r="N1254" s="11">
        <f>SUM($K$4:K1254)</f>
        <v>200</v>
      </c>
      <c r="O1254" s="11" t="str">
        <f>IF(P1254="","",IF(IFERROR(VLOOKUP(N1254,Home!$C$8:$R$1048576,1,FALSE),"")=0,"",IFERROR(VLOOKUP(N1254,Home!$C$8:$R$1048576,1,FALSE),"")))</f>
        <v/>
      </c>
      <c r="P1254" s="11" t="str">
        <f>IF(IFERROR(VLOOKUP(W1254,Home!$C$8:$R$1048576,3,FALSE),"")=0,"",IFERROR(VLOOKUP(W1254,Home!$C$8:$R$1048576,3,FALSE),""))</f>
        <v/>
      </c>
      <c r="Q1254" s="11" t="str">
        <f t="shared" si="405"/>
        <v/>
      </c>
      <c r="R1254" s="130" t="e">
        <f>VLOOKUP(Q1254,'Baggrund til lister'!$G$4:$H$15,2,FALSE)</f>
        <v>#N/A</v>
      </c>
      <c r="S1254" s="11" t="str">
        <f t="shared" si="407"/>
        <v/>
      </c>
      <c r="T1254" s="11" t="str">
        <f>IF(IFERROR(VLOOKUP(N1254,Home!$C$8:$R$1048576,11,FALSE),"")=0,"",IFERROR(VLOOKUP(N1254,Home!$C$8:$R$1048576,11,FALSE),""))</f>
        <v/>
      </c>
      <c r="U1254" s="11" t="str">
        <f>IF(IFERROR(VLOOKUP(O1254,Home!$C$8:$R$1048576,12,FALSE),"")=0,"",IFERROR(VLOOKUP(O1254,Home!$C$8:$R$1048576,12,FALSE),""))</f>
        <v/>
      </c>
      <c r="V1254" s="11" t="str">
        <f>IF(IFERROR(VLOOKUP(O1254,Home!$C$8:$R$1048576,8,FALSE),"")=0,"",IFERROR(VLOOKUP(O1254,Home!$C$8:$R$1048576,8,FALSE),""))</f>
        <v/>
      </c>
      <c r="W1254" s="11" t="str">
        <f>IF(OR(VLOOKUP(N1254,Home!$C$7:$I$207,6,FALSE)="",VLOOKUP(N1254,Home!$C$7:$I$207,7,FALSE)=""),"FEJL",SUM(Baggrundsark!$K$4:K1254))</f>
        <v>FEJL</v>
      </c>
      <c r="Y1254">
        <v>1251</v>
      </c>
      <c r="Z1254" s="1"/>
      <c r="AC1254" s="44"/>
      <c r="AD1254">
        <f t="shared" si="414"/>
        <v>0</v>
      </c>
      <c r="AE1254">
        <f>SUM($AD$4:AD1254)</f>
        <v>1</v>
      </c>
      <c r="AF1254" s="103" t="str">
        <f>IFERROR(VLOOKUP(AN1254,Home!$C$8:$E$207,3,FALSE),"")</f>
        <v/>
      </c>
      <c r="AG1254" s="103" t="str">
        <f>IFERROR(VLOOKUP(AN1254,Home!$C$8:$E$207,2,FALSE),"")</f>
        <v/>
      </c>
      <c r="AH1254" s="104" t="str">
        <f>IF(VLOOKUP(AE1254,Home!$C$8:$I$207,6,FALSE)="","",VLOOKUP(AE1254,Home!$C$8:$I$207,6,FALSE))</f>
        <v/>
      </c>
      <c r="AI1254" s="104" t="e">
        <f t="shared" si="422"/>
        <v>#VALUE!</v>
      </c>
      <c r="AJ1254" s="105" t="e">
        <f t="shared" si="415"/>
        <v>#VALUE!</v>
      </c>
      <c r="AK1254" s="103" t="e">
        <f t="shared" si="408"/>
        <v>#VALUE!</v>
      </c>
      <c r="AL1254" s="103" t="e">
        <f t="shared" si="416"/>
        <v>#VALUE!</v>
      </c>
      <c r="AN1254" t="str">
        <f>IF(OR(VLOOKUP(AE1254,Home!$C$8:$I$207,6,FALSE)="",VLOOKUP(AE1254,Home!$C$8:$I$207,7,FALSE)=""),"FEJL",Baggrundsark!AE1254)</f>
        <v>FEJL</v>
      </c>
      <c r="AO1254">
        <f>IF(VLOOKUP(AE1254,Home!$C$8:$N$207,12,FALSE)="Timelønnet",1,0)</f>
        <v>0</v>
      </c>
      <c r="AP1254">
        <f>SUM($AO$4:AO1254)*AO1254</f>
        <v>0</v>
      </c>
      <c r="AQ1254">
        <f t="shared" si="423"/>
        <v>1</v>
      </c>
      <c r="AR1254" t="str">
        <f t="shared" si="423"/>
        <v/>
      </c>
      <c r="AS1254" t="e">
        <f t="shared" si="417"/>
        <v>#VALUE!</v>
      </c>
      <c r="AT1254" s="45" t="e">
        <f t="shared" si="424"/>
        <v>#VALUE!</v>
      </c>
      <c r="AU1254">
        <f>VLOOKUP(AQ1254,Home!$C$8:$J$207,8,FALSE)</f>
        <v>0</v>
      </c>
    </row>
    <row r="1255" spans="1:47" x14ac:dyDescent="0.25">
      <c r="A1255" s="6">
        <f t="shared" si="409"/>
        <v>0</v>
      </c>
      <c r="B1255" s="6">
        <f t="shared" si="418"/>
        <v>0</v>
      </c>
      <c r="C1255" s="6" t="str">
        <f t="shared" si="410"/>
        <v/>
      </c>
      <c r="D1255" s="7">
        <f t="shared" si="411"/>
        <v>0</v>
      </c>
      <c r="E1255" s="7">
        <f t="shared" si="419"/>
        <v>0</v>
      </c>
      <c r="F1255" s="7" t="str">
        <f t="shared" si="412"/>
        <v/>
      </c>
      <c r="G1255" s="6">
        <f t="shared" si="413"/>
        <v>0</v>
      </c>
      <c r="H1255" s="6">
        <f t="shared" si="420"/>
        <v>0</v>
      </c>
      <c r="I1255" s="6" t="str">
        <f t="shared" si="421"/>
        <v/>
      </c>
      <c r="J1255" s="11">
        <v>1252</v>
      </c>
      <c r="K1255" s="11">
        <f>IF(IFERROR(VLOOKUP(J1255,Home!$A$8:$B$1048576,1,FALSE),0)=0,0,1)</f>
        <v>0</v>
      </c>
      <c r="L1255" s="129" t="e">
        <f>IF(VLOOKUP(O1255,Home!$C$8:$R$207,6,FALSE)="","",VLOOKUP(O1255,Home!$C$8:$R$207,6,FALSE))</f>
        <v>#N/A</v>
      </c>
      <c r="M1255" s="129" t="e">
        <f t="shared" si="406"/>
        <v>#N/A</v>
      </c>
      <c r="N1255" s="11">
        <f>SUM($K$4:K1255)</f>
        <v>200</v>
      </c>
      <c r="O1255" s="11" t="str">
        <f>IF(P1255="","",IF(IFERROR(VLOOKUP(N1255,Home!$C$8:$R$1048576,1,FALSE),"")=0,"",IFERROR(VLOOKUP(N1255,Home!$C$8:$R$1048576,1,FALSE),"")))</f>
        <v/>
      </c>
      <c r="P1255" s="11" t="str">
        <f>IF(IFERROR(VLOOKUP(W1255,Home!$C$8:$R$1048576,3,FALSE),"")=0,"",IFERROR(VLOOKUP(W1255,Home!$C$8:$R$1048576,3,FALSE),""))</f>
        <v/>
      </c>
      <c r="Q1255" s="11" t="str">
        <f t="shared" si="405"/>
        <v/>
      </c>
      <c r="R1255" s="130" t="e">
        <f>VLOOKUP(Q1255,'Baggrund til lister'!$G$4:$H$15,2,FALSE)</f>
        <v>#N/A</v>
      </c>
      <c r="S1255" s="11" t="str">
        <f t="shared" si="407"/>
        <v/>
      </c>
      <c r="T1255" s="11" t="str">
        <f>IF(IFERROR(VLOOKUP(N1255,Home!$C$8:$R$1048576,11,FALSE),"")=0,"",IFERROR(VLOOKUP(N1255,Home!$C$8:$R$1048576,11,FALSE),""))</f>
        <v/>
      </c>
      <c r="U1255" s="11" t="str">
        <f>IF(IFERROR(VLOOKUP(O1255,Home!$C$8:$R$1048576,12,FALSE),"")=0,"",IFERROR(VLOOKUP(O1255,Home!$C$8:$R$1048576,12,FALSE),""))</f>
        <v/>
      </c>
      <c r="V1255" s="11" t="str">
        <f>IF(IFERROR(VLOOKUP(O1255,Home!$C$8:$R$1048576,8,FALSE),"")=0,"",IFERROR(VLOOKUP(O1255,Home!$C$8:$R$1048576,8,FALSE),""))</f>
        <v/>
      </c>
      <c r="W1255" s="11" t="str">
        <f>IF(OR(VLOOKUP(N1255,Home!$C$7:$I$207,6,FALSE)="",VLOOKUP(N1255,Home!$C$7:$I$207,7,FALSE)=""),"FEJL",SUM(Baggrundsark!$K$4:K1255))</f>
        <v>FEJL</v>
      </c>
      <c r="Y1255">
        <v>1252</v>
      </c>
      <c r="Z1255" s="1"/>
      <c r="AC1255" s="44"/>
      <c r="AD1255">
        <f t="shared" si="414"/>
        <v>0</v>
      </c>
      <c r="AE1255">
        <f>SUM($AD$4:AD1255)</f>
        <v>1</v>
      </c>
      <c r="AF1255" s="103" t="str">
        <f>IFERROR(VLOOKUP(AN1255,Home!$C$8:$E$207,3,FALSE),"")</f>
        <v/>
      </c>
      <c r="AG1255" s="103" t="str">
        <f>IFERROR(VLOOKUP(AN1255,Home!$C$8:$E$207,2,FALSE),"")</f>
        <v/>
      </c>
      <c r="AH1255" s="104" t="str">
        <f>IF(VLOOKUP(AE1255,Home!$C$8:$I$207,6,FALSE)="","",VLOOKUP(AE1255,Home!$C$8:$I$207,6,FALSE))</f>
        <v/>
      </c>
      <c r="AI1255" s="104" t="e">
        <f t="shared" si="422"/>
        <v>#VALUE!</v>
      </c>
      <c r="AJ1255" s="105" t="e">
        <f t="shared" si="415"/>
        <v>#VALUE!</v>
      </c>
      <c r="AK1255" s="103" t="e">
        <f t="shared" si="408"/>
        <v>#VALUE!</v>
      </c>
      <c r="AL1255" s="103" t="e">
        <f t="shared" si="416"/>
        <v>#VALUE!</v>
      </c>
      <c r="AN1255" t="str">
        <f>IF(OR(VLOOKUP(AE1255,Home!$C$8:$I$207,6,FALSE)="",VLOOKUP(AE1255,Home!$C$8:$I$207,7,FALSE)=""),"FEJL",Baggrundsark!AE1255)</f>
        <v>FEJL</v>
      </c>
      <c r="AO1255">
        <f>IF(VLOOKUP(AE1255,Home!$C$8:$N$207,12,FALSE)="Timelønnet",1,0)</f>
        <v>0</v>
      </c>
      <c r="AP1255">
        <f>SUM($AO$4:AO1255)*AO1255</f>
        <v>0</v>
      </c>
      <c r="AQ1255">
        <f t="shared" si="423"/>
        <v>1</v>
      </c>
      <c r="AR1255" t="str">
        <f t="shared" si="423"/>
        <v/>
      </c>
      <c r="AS1255" t="e">
        <f t="shared" si="417"/>
        <v>#VALUE!</v>
      </c>
      <c r="AT1255" s="45" t="e">
        <f t="shared" si="424"/>
        <v>#VALUE!</v>
      </c>
      <c r="AU1255">
        <f>VLOOKUP(AQ1255,Home!$C$8:$J$207,8,FALSE)</f>
        <v>0</v>
      </c>
    </row>
    <row r="1256" spans="1:47" x14ac:dyDescent="0.25">
      <c r="A1256" s="6">
        <f t="shared" si="409"/>
        <v>0</v>
      </c>
      <c r="B1256" s="6">
        <f t="shared" si="418"/>
        <v>0</v>
      </c>
      <c r="C1256" s="6" t="str">
        <f t="shared" si="410"/>
        <v/>
      </c>
      <c r="D1256" s="7">
        <f t="shared" si="411"/>
        <v>0</v>
      </c>
      <c r="E1256" s="7">
        <f t="shared" si="419"/>
        <v>0</v>
      </c>
      <c r="F1256" s="7" t="str">
        <f t="shared" si="412"/>
        <v/>
      </c>
      <c r="G1256" s="6">
        <f t="shared" si="413"/>
        <v>0</v>
      </c>
      <c r="H1256" s="6">
        <f t="shared" si="420"/>
        <v>0</v>
      </c>
      <c r="I1256" s="6" t="str">
        <f t="shared" si="421"/>
        <v/>
      </c>
      <c r="J1256" s="11">
        <v>1253</v>
      </c>
      <c r="K1256" s="11">
        <f>IF(IFERROR(VLOOKUP(J1256,Home!$A$8:$B$1048576,1,FALSE),0)=0,0,1)</f>
        <v>0</v>
      </c>
      <c r="L1256" s="129" t="e">
        <f>IF(VLOOKUP(O1256,Home!$C$8:$R$207,6,FALSE)="","",VLOOKUP(O1256,Home!$C$8:$R$207,6,FALSE))</f>
        <v>#N/A</v>
      </c>
      <c r="M1256" s="129" t="e">
        <f t="shared" si="406"/>
        <v>#N/A</v>
      </c>
      <c r="N1256" s="11">
        <f>SUM($K$4:K1256)</f>
        <v>200</v>
      </c>
      <c r="O1256" s="11" t="str">
        <f>IF(P1256="","",IF(IFERROR(VLOOKUP(N1256,Home!$C$8:$R$1048576,1,FALSE),"")=0,"",IFERROR(VLOOKUP(N1256,Home!$C$8:$R$1048576,1,FALSE),"")))</f>
        <v/>
      </c>
      <c r="P1256" s="11" t="str">
        <f>IF(IFERROR(VLOOKUP(W1256,Home!$C$8:$R$1048576,3,FALSE),"")=0,"",IFERROR(VLOOKUP(W1256,Home!$C$8:$R$1048576,3,FALSE),""))</f>
        <v/>
      </c>
      <c r="Q1256" s="11" t="str">
        <f t="shared" si="405"/>
        <v/>
      </c>
      <c r="R1256" s="130" t="e">
        <f>VLOOKUP(Q1256,'Baggrund til lister'!$G$4:$H$15,2,FALSE)</f>
        <v>#N/A</v>
      </c>
      <c r="S1256" s="11" t="str">
        <f t="shared" si="407"/>
        <v/>
      </c>
      <c r="T1256" s="11" t="str">
        <f>IF(IFERROR(VLOOKUP(N1256,Home!$C$8:$R$1048576,11,FALSE),"")=0,"",IFERROR(VLOOKUP(N1256,Home!$C$8:$R$1048576,11,FALSE),""))</f>
        <v/>
      </c>
      <c r="U1256" s="11" t="str">
        <f>IF(IFERROR(VLOOKUP(O1256,Home!$C$8:$R$1048576,12,FALSE),"")=0,"",IFERROR(VLOOKUP(O1256,Home!$C$8:$R$1048576,12,FALSE),""))</f>
        <v/>
      </c>
      <c r="V1256" s="11" t="str">
        <f>IF(IFERROR(VLOOKUP(O1256,Home!$C$8:$R$1048576,8,FALSE),"")=0,"",IFERROR(VLOOKUP(O1256,Home!$C$8:$R$1048576,8,FALSE),""))</f>
        <v/>
      </c>
      <c r="W1256" s="11" t="str">
        <f>IF(OR(VLOOKUP(N1256,Home!$C$7:$I$207,6,FALSE)="",VLOOKUP(N1256,Home!$C$7:$I$207,7,FALSE)=""),"FEJL",SUM(Baggrundsark!$K$4:K1256))</f>
        <v>FEJL</v>
      </c>
      <c r="Y1256">
        <v>1253</v>
      </c>
      <c r="Z1256" s="1"/>
      <c r="AC1256" s="44"/>
      <c r="AD1256">
        <f t="shared" si="414"/>
        <v>0</v>
      </c>
      <c r="AE1256">
        <f>SUM($AD$4:AD1256)</f>
        <v>1</v>
      </c>
      <c r="AF1256" s="103" t="str">
        <f>IFERROR(VLOOKUP(AN1256,Home!$C$8:$E$207,3,FALSE),"")</f>
        <v/>
      </c>
      <c r="AG1256" s="103" t="str">
        <f>IFERROR(VLOOKUP(AN1256,Home!$C$8:$E$207,2,FALSE),"")</f>
        <v/>
      </c>
      <c r="AH1256" s="104" t="str">
        <f>IF(VLOOKUP(AE1256,Home!$C$8:$I$207,6,FALSE)="","",VLOOKUP(AE1256,Home!$C$8:$I$207,6,FALSE))</f>
        <v/>
      </c>
      <c r="AI1256" s="104" t="e">
        <f t="shared" si="422"/>
        <v>#VALUE!</v>
      </c>
      <c r="AJ1256" s="105" t="e">
        <f t="shared" si="415"/>
        <v>#VALUE!</v>
      </c>
      <c r="AK1256" s="103" t="e">
        <f t="shared" si="408"/>
        <v>#VALUE!</v>
      </c>
      <c r="AL1256" s="103" t="e">
        <f t="shared" si="416"/>
        <v>#VALUE!</v>
      </c>
      <c r="AN1256" t="str">
        <f>IF(OR(VLOOKUP(AE1256,Home!$C$8:$I$207,6,FALSE)="",VLOOKUP(AE1256,Home!$C$8:$I$207,7,FALSE)=""),"FEJL",Baggrundsark!AE1256)</f>
        <v>FEJL</v>
      </c>
      <c r="AO1256">
        <f>IF(VLOOKUP(AE1256,Home!$C$8:$N$207,12,FALSE)="Timelønnet",1,0)</f>
        <v>0</v>
      </c>
      <c r="AP1256">
        <f>SUM($AO$4:AO1256)*AO1256</f>
        <v>0</v>
      </c>
      <c r="AQ1256">
        <f t="shared" si="423"/>
        <v>1</v>
      </c>
      <c r="AR1256" t="str">
        <f t="shared" si="423"/>
        <v/>
      </c>
      <c r="AS1256" t="e">
        <f t="shared" si="417"/>
        <v>#VALUE!</v>
      </c>
      <c r="AT1256" s="45" t="e">
        <f t="shared" si="424"/>
        <v>#VALUE!</v>
      </c>
      <c r="AU1256">
        <f>VLOOKUP(AQ1256,Home!$C$8:$J$207,8,FALSE)</f>
        <v>0</v>
      </c>
    </row>
    <row r="1257" spans="1:47" x14ac:dyDescent="0.25">
      <c r="A1257" s="6">
        <f t="shared" si="409"/>
        <v>0</v>
      </c>
      <c r="B1257" s="6">
        <f t="shared" si="418"/>
        <v>0</v>
      </c>
      <c r="C1257" s="6" t="str">
        <f t="shared" si="410"/>
        <v/>
      </c>
      <c r="D1257" s="7">
        <f t="shared" si="411"/>
        <v>0</v>
      </c>
      <c r="E1257" s="7">
        <f t="shared" si="419"/>
        <v>0</v>
      </c>
      <c r="F1257" s="7" t="str">
        <f t="shared" si="412"/>
        <v/>
      </c>
      <c r="G1257" s="6">
        <f t="shared" si="413"/>
        <v>0</v>
      </c>
      <c r="H1257" s="6">
        <f t="shared" si="420"/>
        <v>0</v>
      </c>
      <c r="I1257" s="6" t="str">
        <f t="shared" si="421"/>
        <v/>
      </c>
      <c r="J1257" s="11">
        <v>1254</v>
      </c>
      <c r="K1257" s="11">
        <f>IF(IFERROR(VLOOKUP(J1257,Home!$A$8:$B$1048576,1,FALSE),0)=0,0,1)</f>
        <v>0</v>
      </c>
      <c r="L1257" s="129" t="e">
        <f>IF(VLOOKUP(O1257,Home!$C$8:$R$207,6,FALSE)="","",VLOOKUP(O1257,Home!$C$8:$R$207,6,FALSE))</f>
        <v>#N/A</v>
      </c>
      <c r="M1257" s="129" t="e">
        <f t="shared" si="406"/>
        <v>#N/A</v>
      </c>
      <c r="N1257" s="11">
        <f>SUM($K$4:K1257)</f>
        <v>200</v>
      </c>
      <c r="O1257" s="11" t="str">
        <f>IF(P1257="","",IF(IFERROR(VLOOKUP(N1257,Home!$C$8:$R$1048576,1,FALSE),"")=0,"",IFERROR(VLOOKUP(N1257,Home!$C$8:$R$1048576,1,FALSE),"")))</f>
        <v/>
      </c>
      <c r="P1257" s="11" t="str">
        <f>IF(IFERROR(VLOOKUP(W1257,Home!$C$8:$R$1048576,3,FALSE),"")=0,"",IFERROR(VLOOKUP(W1257,Home!$C$8:$R$1048576,3,FALSE),""))</f>
        <v/>
      </c>
      <c r="Q1257" s="11" t="str">
        <f t="shared" si="405"/>
        <v/>
      </c>
      <c r="R1257" s="130" t="e">
        <f>VLOOKUP(Q1257,'Baggrund til lister'!$G$4:$H$15,2,FALSE)</f>
        <v>#N/A</v>
      </c>
      <c r="S1257" s="11" t="str">
        <f t="shared" si="407"/>
        <v/>
      </c>
      <c r="T1257" s="11" t="str">
        <f>IF(IFERROR(VLOOKUP(N1257,Home!$C$8:$R$1048576,11,FALSE),"")=0,"",IFERROR(VLOOKUP(N1257,Home!$C$8:$R$1048576,11,FALSE),""))</f>
        <v/>
      </c>
      <c r="U1257" s="11" t="str">
        <f>IF(IFERROR(VLOOKUP(O1257,Home!$C$8:$R$1048576,12,FALSE),"")=0,"",IFERROR(VLOOKUP(O1257,Home!$C$8:$R$1048576,12,FALSE),""))</f>
        <v/>
      </c>
      <c r="V1257" s="11" t="str">
        <f>IF(IFERROR(VLOOKUP(O1257,Home!$C$8:$R$1048576,8,FALSE),"")=0,"",IFERROR(VLOOKUP(O1257,Home!$C$8:$R$1048576,8,FALSE),""))</f>
        <v/>
      </c>
      <c r="W1257" s="11" t="str">
        <f>IF(OR(VLOOKUP(N1257,Home!$C$7:$I$207,6,FALSE)="",VLOOKUP(N1257,Home!$C$7:$I$207,7,FALSE)=""),"FEJL",SUM(Baggrundsark!$K$4:K1257))</f>
        <v>FEJL</v>
      </c>
      <c r="Y1257">
        <v>1254</v>
      </c>
      <c r="Z1257" s="1"/>
      <c r="AC1257" s="44"/>
      <c r="AD1257">
        <f t="shared" si="414"/>
        <v>0</v>
      </c>
      <c r="AE1257">
        <f>SUM($AD$4:AD1257)</f>
        <v>1</v>
      </c>
      <c r="AF1257" s="103" t="str">
        <f>IFERROR(VLOOKUP(AN1257,Home!$C$8:$E$207,3,FALSE),"")</f>
        <v/>
      </c>
      <c r="AG1257" s="103" t="str">
        <f>IFERROR(VLOOKUP(AN1257,Home!$C$8:$E$207,2,FALSE),"")</f>
        <v/>
      </c>
      <c r="AH1257" s="104" t="str">
        <f>IF(VLOOKUP(AE1257,Home!$C$8:$I$207,6,FALSE)="","",VLOOKUP(AE1257,Home!$C$8:$I$207,6,FALSE))</f>
        <v/>
      </c>
      <c r="AI1257" s="104" t="e">
        <f t="shared" si="422"/>
        <v>#VALUE!</v>
      </c>
      <c r="AJ1257" s="105" t="e">
        <f t="shared" si="415"/>
        <v>#VALUE!</v>
      </c>
      <c r="AK1257" s="103" t="e">
        <f t="shared" si="408"/>
        <v>#VALUE!</v>
      </c>
      <c r="AL1257" s="103" t="e">
        <f t="shared" si="416"/>
        <v>#VALUE!</v>
      </c>
      <c r="AN1257" t="str">
        <f>IF(OR(VLOOKUP(AE1257,Home!$C$8:$I$207,6,FALSE)="",VLOOKUP(AE1257,Home!$C$8:$I$207,7,FALSE)=""),"FEJL",Baggrundsark!AE1257)</f>
        <v>FEJL</v>
      </c>
      <c r="AO1257">
        <f>IF(VLOOKUP(AE1257,Home!$C$8:$N$207,12,FALSE)="Timelønnet",1,0)</f>
        <v>0</v>
      </c>
      <c r="AP1257">
        <f>SUM($AO$4:AO1257)*AO1257</f>
        <v>0</v>
      </c>
      <c r="AQ1257">
        <f t="shared" si="423"/>
        <v>1</v>
      </c>
      <c r="AR1257" t="str">
        <f t="shared" si="423"/>
        <v/>
      </c>
      <c r="AS1257" t="e">
        <f t="shared" si="417"/>
        <v>#VALUE!</v>
      </c>
      <c r="AT1257" s="45" t="e">
        <f t="shared" si="424"/>
        <v>#VALUE!</v>
      </c>
      <c r="AU1257">
        <f>VLOOKUP(AQ1257,Home!$C$8:$J$207,8,FALSE)</f>
        <v>0</v>
      </c>
    </row>
    <row r="1258" spans="1:47" x14ac:dyDescent="0.25">
      <c r="A1258" s="6">
        <f t="shared" si="409"/>
        <v>0</v>
      </c>
      <c r="B1258" s="6">
        <f t="shared" si="418"/>
        <v>0</v>
      </c>
      <c r="C1258" s="6" t="str">
        <f t="shared" si="410"/>
        <v/>
      </c>
      <c r="D1258" s="7">
        <f t="shared" si="411"/>
        <v>0</v>
      </c>
      <c r="E1258" s="7">
        <f t="shared" si="419"/>
        <v>0</v>
      </c>
      <c r="F1258" s="7" t="str">
        <f t="shared" si="412"/>
        <v/>
      </c>
      <c r="G1258" s="6">
        <f t="shared" si="413"/>
        <v>0</v>
      </c>
      <c r="H1258" s="6">
        <f t="shared" si="420"/>
        <v>0</v>
      </c>
      <c r="I1258" s="6" t="str">
        <f t="shared" si="421"/>
        <v/>
      </c>
      <c r="J1258" s="11">
        <v>1255</v>
      </c>
      <c r="K1258" s="11">
        <f>IF(IFERROR(VLOOKUP(J1258,Home!$A$8:$B$1048576,1,FALSE),0)=0,0,1)</f>
        <v>0</v>
      </c>
      <c r="L1258" s="129" t="e">
        <f>IF(VLOOKUP(O1258,Home!$C$8:$R$207,6,FALSE)="","",VLOOKUP(O1258,Home!$C$8:$R$207,6,FALSE))</f>
        <v>#N/A</v>
      </c>
      <c r="M1258" s="129" t="e">
        <f t="shared" si="406"/>
        <v>#N/A</v>
      </c>
      <c r="N1258" s="11">
        <f>SUM($K$4:K1258)</f>
        <v>200</v>
      </c>
      <c r="O1258" s="11" t="str">
        <f>IF(P1258="","",IF(IFERROR(VLOOKUP(N1258,Home!$C$8:$R$1048576,1,FALSE),"")=0,"",IFERROR(VLOOKUP(N1258,Home!$C$8:$R$1048576,1,FALSE),"")))</f>
        <v/>
      </c>
      <c r="P1258" s="11" t="str">
        <f>IF(IFERROR(VLOOKUP(W1258,Home!$C$8:$R$1048576,3,FALSE),"")=0,"",IFERROR(VLOOKUP(W1258,Home!$C$8:$R$1048576,3,FALSE),""))</f>
        <v/>
      </c>
      <c r="Q1258" s="11" t="str">
        <f t="shared" si="405"/>
        <v/>
      </c>
      <c r="R1258" s="130" t="e">
        <f>VLOOKUP(Q1258,'Baggrund til lister'!$G$4:$H$15,2,FALSE)</f>
        <v>#N/A</v>
      </c>
      <c r="S1258" s="11" t="str">
        <f t="shared" si="407"/>
        <v/>
      </c>
      <c r="T1258" s="11" t="str">
        <f>IF(IFERROR(VLOOKUP(N1258,Home!$C$8:$R$1048576,11,FALSE),"")=0,"",IFERROR(VLOOKUP(N1258,Home!$C$8:$R$1048576,11,FALSE),""))</f>
        <v/>
      </c>
      <c r="U1258" s="11" t="str">
        <f>IF(IFERROR(VLOOKUP(O1258,Home!$C$8:$R$1048576,12,FALSE),"")=0,"",IFERROR(VLOOKUP(O1258,Home!$C$8:$R$1048576,12,FALSE),""))</f>
        <v/>
      </c>
      <c r="V1258" s="11" t="str">
        <f>IF(IFERROR(VLOOKUP(O1258,Home!$C$8:$R$1048576,8,FALSE),"")=0,"",IFERROR(VLOOKUP(O1258,Home!$C$8:$R$1048576,8,FALSE),""))</f>
        <v/>
      </c>
      <c r="W1258" s="11" t="str">
        <f>IF(OR(VLOOKUP(N1258,Home!$C$7:$I$207,6,FALSE)="",VLOOKUP(N1258,Home!$C$7:$I$207,7,FALSE)=""),"FEJL",SUM(Baggrundsark!$K$4:K1258))</f>
        <v>FEJL</v>
      </c>
      <c r="Y1258">
        <v>1255</v>
      </c>
      <c r="Z1258" s="1"/>
      <c r="AC1258" s="44"/>
      <c r="AD1258">
        <f t="shared" si="414"/>
        <v>0</v>
      </c>
      <c r="AE1258">
        <f>SUM($AD$4:AD1258)</f>
        <v>1</v>
      </c>
      <c r="AF1258" s="103" t="str">
        <f>IFERROR(VLOOKUP(AN1258,Home!$C$8:$E$207,3,FALSE),"")</f>
        <v/>
      </c>
      <c r="AG1258" s="103" t="str">
        <f>IFERROR(VLOOKUP(AN1258,Home!$C$8:$E$207,2,FALSE),"")</f>
        <v/>
      </c>
      <c r="AH1258" s="104" t="str">
        <f>IF(VLOOKUP(AE1258,Home!$C$8:$I$207,6,FALSE)="","",VLOOKUP(AE1258,Home!$C$8:$I$207,6,FALSE))</f>
        <v/>
      </c>
      <c r="AI1258" s="104" t="e">
        <f t="shared" si="422"/>
        <v>#VALUE!</v>
      </c>
      <c r="AJ1258" s="105" t="e">
        <f t="shared" si="415"/>
        <v>#VALUE!</v>
      </c>
      <c r="AK1258" s="103" t="e">
        <f t="shared" si="408"/>
        <v>#VALUE!</v>
      </c>
      <c r="AL1258" s="103" t="e">
        <f t="shared" si="416"/>
        <v>#VALUE!</v>
      </c>
      <c r="AN1258" t="str">
        <f>IF(OR(VLOOKUP(AE1258,Home!$C$8:$I$207,6,FALSE)="",VLOOKUP(AE1258,Home!$C$8:$I$207,7,FALSE)=""),"FEJL",Baggrundsark!AE1258)</f>
        <v>FEJL</v>
      </c>
      <c r="AO1258">
        <f>IF(VLOOKUP(AE1258,Home!$C$8:$N$207,12,FALSE)="Timelønnet",1,0)</f>
        <v>0</v>
      </c>
      <c r="AP1258">
        <f>SUM($AO$4:AO1258)*AO1258</f>
        <v>0</v>
      </c>
      <c r="AQ1258">
        <f t="shared" si="423"/>
        <v>1</v>
      </c>
      <c r="AR1258" t="str">
        <f t="shared" si="423"/>
        <v/>
      </c>
      <c r="AS1258" t="e">
        <f t="shared" si="417"/>
        <v>#VALUE!</v>
      </c>
      <c r="AT1258" s="45" t="e">
        <f t="shared" si="424"/>
        <v>#VALUE!</v>
      </c>
      <c r="AU1258">
        <f>VLOOKUP(AQ1258,Home!$C$8:$J$207,8,FALSE)</f>
        <v>0</v>
      </c>
    </row>
    <row r="1259" spans="1:47" x14ac:dyDescent="0.25">
      <c r="A1259" s="6">
        <f t="shared" si="409"/>
        <v>0</v>
      </c>
      <c r="B1259" s="6">
        <f t="shared" si="418"/>
        <v>0</v>
      </c>
      <c r="C1259" s="6" t="str">
        <f t="shared" si="410"/>
        <v/>
      </c>
      <c r="D1259" s="7">
        <f t="shared" si="411"/>
        <v>0</v>
      </c>
      <c r="E1259" s="7">
        <f t="shared" si="419"/>
        <v>0</v>
      </c>
      <c r="F1259" s="7" t="str">
        <f t="shared" si="412"/>
        <v/>
      </c>
      <c r="G1259" s="6">
        <f t="shared" si="413"/>
        <v>0</v>
      </c>
      <c r="H1259" s="6">
        <f t="shared" si="420"/>
        <v>0</v>
      </c>
      <c r="I1259" s="6" t="str">
        <f t="shared" si="421"/>
        <v/>
      </c>
      <c r="J1259" s="11">
        <v>1256</v>
      </c>
      <c r="K1259" s="11">
        <f>IF(IFERROR(VLOOKUP(J1259,Home!$A$8:$B$1048576,1,FALSE),0)=0,0,1)</f>
        <v>0</v>
      </c>
      <c r="L1259" s="129" t="e">
        <f>IF(VLOOKUP(O1259,Home!$C$8:$R$207,6,FALSE)="","",VLOOKUP(O1259,Home!$C$8:$R$207,6,FALSE))</f>
        <v>#N/A</v>
      </c>
      <c r="M1259" s="129" t="e">
        <f t="shared" si="406"/>
        <v>#N/A</v>
      </c>
      <c r="N1259" s="11">
        <f>SUM($K$4:K1259)</f>
        <v>200</v>
      </c>
      <c r="O1259" s="11" t="str">
        <f>IF(P1259="","",IF(IFERROR(VLOOKUP(N1259,Home!$C$8:$R$1048576,1,FALSE),"")=0,"",IFERROR(VLOOKUP(N1259,Home!$C$8:$R$1048576,1,FALSE),"")))</f>
        <v/>
      </c>
      <c r="P1259" s="11" t="str">
        <f>IF(IFERROR(VLOOKUP(W1259,Home!$C$8:$R$1048576,3,FALSE),"")=0,"",IFERROR(VLOOKUP(W1259,Home!$C$8:$R$1048576,3,FALSE),""))</f>
        <v/>
      </c>
      <c r="Q1259" s="11" t="str">
        <f t="shared" si="405"/>
        <v/>
      </c>
      <c r="R1259" s="130" t="e">
        <f>VLOOKUP(Q1259,'Baggrund til lister'!$G$4:$H$15,2,FALSE)</f>
        <v>#N/A</v>
      </c>
      <c r="S1259" s="11" t="str">
        <f t="shared" si="407"/>
        <v/>
      </c>
      <c r="T1259" s="11" t="str">
        <f>IF(IFERROR(VLOOKUP(N1259,Home!$C$8:$R$1048576,11,FALSE),"")=0,"",IFERROR(VLOOKUP(N1259,Home!$C$8:$R$1048576,11,FALSE),""))</f>
        <v/>
      </c>
      <c r="U1259" s="11" t="str">
        <f>IF(IFERROR(VLOOKUP(O1259,Home!$C$8:$R$1048576,12,FALSE),"")=0,"",IFERROR(VLOOKUP(O1259,Home!$C$8:$R$1048576,12,FALSE),""))</f>
        <v/>
      </c>
      <c r="V1259" s="11" t="str">
        <f>IF(IFERROR(VLOOKUP(O1259,Home!$C$8:$R$1048576,8,FALSE),"")=0,"",IFERROR(VLOOKUP(O1259,Home!$C$8:$R$1048576,8,FALSE),""))</f>
        <v/>
      </c>
      <c r="W1259" s="11" t="str">
        <f>IF(OR(VLOOKUP(N1259,Home!$C$7:$I$207,6,FALSE)="",VLOOKUP(N1259,Home!$C$7:$I$207,7,FALSE)=""),"FEJL",SUM(Baggrundsark!$K$4:K1259))</f>
        <v>FEJL</v>
      </c>
      <c r="Y1259">
        <v>1256</v>
      </c>
      <c r="Z1259" s="1"/>
      <c r="AC1259" s="44"/>
      <c r="AD1259">
        <f t="shared" si="414"/>
        <v>0</v>
      </c>
      <c r="AE1259">
        <f>SUM($AD$4:AD1259)</f>
        <v>1</v>
      </c>
      <c r="AF1259" s="103" t="str">
        <f>IFERROR(VLOOKUP(AN1259,Home!$C$8:$E$207,3,FALSE),"")</f>
        <v/>
      </c>
      <c r="AG1259" s="103" t="str">
        <f>IFERROR(VLOOKUP(AN1259,Home!$C$8:$E$207,2,FALSE),"")</f>
        <v/>
      </c>
      <c r="AH1259" s="104" t="str">
        <f>IF(VLOOKUP(AE1259,Home!$C$8:$I$207,6,FALSE)="","",VLOOKUP(AE1259,Home!$C$8:$I$207,6,FALSE))</f>
        <v/>
      </c>
      <c r="AI1259" s="104" t="e">
        <f t="shared" si="422"/>
        <v>#VALUE!</v>
      </c>
      <c r="AJ1259" s="105" t="e">
        <f t="shared" si="415"/>
        <v>#VALUE!</v>
      </c>
      <c r="AK1259" s="103" t="e">
        <f t="shared" si="408"/>
        <v>#VALUE!</v>
      </c>
      <c r="AL1259" s="103" t="e">
        <f t="shared" si="416"/>
        <v>#VALUE!</v>
      </c>
      <c r="AN1259" t="str">
        <f>IF(OR(VLOOKUP(AE1259,Home!$C$8:$I$207,6,FALSE)="",VLOOKUP(AE1259,Home!$C$8:$I$207,7,FALSE)=""),"FEJL",Baggrundsark!AE1259)</f>
        <v>FEJL</v>
      </c>
      <c r="AO1259">
        <f>IF(VLOOKUP(AE1259,Home!$C$8:$N$207,12,FALSE)="Timelønnet",1,0)</f>
        <v>0</v>
      </c>
      <c r="AP1259">
        <f>SUM($AO$4:AO1259)*AO1259</f>
        <v>0</v>
      </c>
      <c r="AQ1259">
        <f t="shared" si="423"/>
        <v>1</v>
      </c>
      <c r="AR1259" t="str">
        <f t="shared" si="423"/>
        <v/>
      </c>
      <c r="AS1259" t="e">
        <f t="shared" si="417"/>
        <v>#VALUE!</v>
      </c>
      <c r="AT1259" s="45" t="e">
        <f t="shared" si="424"/>
        <v>#VALUE!</v>
      </c>
      <c r="AU1259">
        <f>VLOOKUP(AQ1259,Home!$C$8:$J$207,8,FALSE)</f>
        <v>0</v>
      </c>
    </row>
    <row r="1260" spans="1:47" x14ac:dyDescent="0.25">
      <c r="A1260" s="6">
        <f t="shared" si="409"/>
        <v>0</v>
      </c>
      <c r="B1260" s="6">
        <f t="shared" si="418"/>
        <v>0</v>
      </c>
      <c r="C1260" s="6" t="str">
        <f t="shared" si="410"/>
        <v/>
      </c>
      <c r="D1260" s="7">
        <f t="shared" si="411"/>
        <v>0</v>
      </c>
      <c r="E1260" s="7">
        <f t="shared" si="419"/>
        <v>0</v>
      </c>
      <c r="F1260" s="7" t="str">
        <f t="shared" si="412"/>
        <v/>
      </c>
      <c r="G1260" s="6">
        <f t="shared" si="413"/>
        <v>0</v>
      </c>
      <c r="H1260" s="6">
        <f t="shared" si="420"/>
        <v>0</v>
      </c>
      <c r="I1260" s="6" t="str">
        <f t="shared" si="421"/>
        <v/>
      </c>
      <c r="J1260" s="11">
        <v>1257</v>
      </c>
      <c r="K1260" s="11">
        <f>IF(IFERROR(VLOOKUP(J1260,Home!$A$8:$B$1048576,1,FALSE),0)=0,0,1)</f>
        <v>0</v>
      </c>
      <c r="L1260" s="129" t="e">
        <f>IF(VLOOKUP(O1260,Home!$C$8:$R$207,6,FALSE)="","",VLOOKUP(O1260,Home!$C$8:$R$207,6,FALSE))</f>
        <v>#N/A</v>
      </c>
      <c r="M1260" s="129" t="e">
        <f t="shared" si="406"/>
        <v>#N/A</v>
      </c>
      <c r="N1260" s="11">
        <f>SUM($K$4:K1260)</f>
        <v>200</v>
      </c>
      <c r="O1260" s="11" t="str">
        <f>IF(P1260="","",IF(IFERROR(VLOOKUP(N1260,Home!$C$8:$R$1048576,1,FALSE),"")=0,"",IFERROR(VLOOKUP(N1260,Home!$C$8:$R$1048576,1,FALSE),"")))</f>
        <v/>
      </c>
      <c r="P1260" s="11" t="str">
        <f>IF(IFERROR(VLOOKUP(W1260,Home!$C$8:$R$1048576,3,FALSE),"")=0,"",IFERROR(VLOOKUP(W1260,Home!$C$8:$R$1048576,3,FALSE),""))</f>
        <v/>
      </c>
      <c r="Q1260" s="11" t="str">
        <f t="shared" si="405"/>
        <v/>
      </c>
      <c r="R1260" s="130" t="e">
        <f>VLOOKUP(Q1260,'Baggrund til lister'!$G$4:$H$15,2,FALSE)</f>
        <v>#N/A</v>
      </c>
      <c r="S1260" s="11" t="str">
        <f t="shared" si="407"/>
        <v/>
      </c>
      <c r="T1260" s="11" t="str">
        <f>IF(IFERROR(VLOOKUP(N1260,Home!$C$8:$R$1048576,11,FALSE),"")=0,"",IFERROR(VLOOKUP(N1260,Home!$C$8:$R$1048576,11,FALSE),""))</f>
        <v/>
      </c>
      <c r="U1260" s="11" t="str">
        <f>IF(IFERROR(VLOOKUP(O1260,Home!$C$8:$R$1048576,12,FALSE),"")=0,"",IFERROR(VLOOKUP(O1260,Home!$C$8:$R$1048576,12,FALSE),""))</f>
        <v/>
      </c>
      <c r="V1260" s="11" t="str">
        <f>IF(IFERROR(VLOOKUP(O1260,Home!$C$8:$R$1048576,8,FALSE),"")=0,"",IFERROR(VLOOKUP(O1260,Home!$C$8:$R$1048576,8,FALSE),""))</f>
        <v/>
      </c>
      <c r="W1260" s="11" t="str">
        <f>IF(OR(VLOOKUP(N1260,Home!$C$7:$I$207,6,FALSE)="",VLOOKUP(N1260,Home!$C$7:$I$207,7,FALSE)=""),"FEJL",SUM(Baggrundsark!$K$4:K1260))</f>
        <v>FEJL</v>
      </c>
      <c r="Y1260">
        <v>1257</v>
      </c>
      <c r="Z1260" s="1"/>
      <c r="AC1260" s="44"/>
      <c r="AD1260">
        <f t="shared" si="414"/>
        <v>0</v>
      </c>
      <c r="AE1260">
        <f>SUM($AD$4:AD1260)</f>
        <v>1</v>
      </c>
      <c r="AF1260" s="103" t="str">
        <f>IFERROR(VLOOKUP(AN1260,Home!$C$8:$E$207,3,FALSE),"")</f>
        <v/>
      </c>
      <c r="AG1260" s="103" t="str">
        <f>IFERROR(VLOOKUP(AN1260,Home!$C$8:$E$207,2,FALSE),"")</f>
        <v/>
      </c>
      <c r="AH1260" s="104" t="str">
        <f>IF(VLOOKUP(AE1260,Home!$C$8:$I$207,6,FALSE)="","",VLOOKUP(AE1260,Home!$C$8:$I$207,6,FALSE))</f>
        <v/>
      </c>
      <c r="AI1260" s="104" t="e">
        <f t="shared" si="422"/>
        <v>#VALUE!</v>
      </c>
      <c r="AJ1260" s="105" t="e">
        <f t="shared" si="415"/>
        <v>#VALUE!</v>
      </c>
      <c r="AK1260" s="103" t="e">
        <f t="shared" si="408"/>
        <v>#VALUE!</v>
      </c>
      <c r="AL1260" s="103" t="e">
        <f t="shared" si="416"/>
        <v>#VALUE!</v>
      </c>
      <c r="AN1260" t="str">
        <f>IF(OR(VLOOKUP(AE1260,Home!$C$8:$I$207,6,FALSE)="",VLOOKUP(AE1260,Home!$C$8:$I$207,7,FALSE)=""),"FEJL",Baggrundsark!AE1260)</f>
        <v>FEJL</v>
      </c>
      <c r="AO1260">
        <f>IF(VLOOKUP(AE1260,Home!$C$8:$N$207,12,FALSE)="Timelønnet",1,0)</f>
        <v>0</v>
      </c>
      <c r="AP1260">
        <f>SUM($AO$4:AO1260)*AO1260</f>
        <v>0</v>
      </c>
      <c r="AQ1260">
        <f t="shared" si="423"/>
        <v>1</v>
      </c>
      <c r="AR1260" t="str">
        <f t="shared" si="423"/>
        <v/>
      </c>
      <c r="AS1260" t="e">
        <f t="shared" si="417"/>
        <v>#VALUE!</v>
      </c>
      <c r="AT1260" s="45" t="e">
        <f t="shared" si="424"/>
        <v>#VALUE!</v>
      </c>
      <c r="AU1260">
        <f>VLOOKUP(AQ1260,Home!$C$8:$J$207,8,FALSE)</f>
        <v>0</v>
      </c>
    </row>
    <row r="1261" spans="1:47" x14ac:dyDescent="0.25">
      <c r="A1261" s="6">
        <f t="shared" si="409"/>
        <v>0</v>
      </c>
      <c r="B1261" s="6">
        <f t="shared" si="418"/>
        <v>0</v>
      </c>
      <c r="C1261" s="6" t="str">
        <f t="shared" si="410"/>
        <v/>
      </c>
      <c r="D1261" s="7">
        <f t="shared" si="411"/>
        <v>0</v>
      </c>
      <c r="E1261" s="7">
        <f t="shared" si="419"/>
        <v>0</v>
      </c>
      <c r="F1261" s="7" t="str">
        <f t="shared" si="412"/>
        <v/>
      </c>
      <c r="G1261" s="6">
        <f t="shared" si="413"/>
        <v>0</v>
      </c>
      <c r="H1261" s="6">
        <f t="shared" si="420"/>
        <v>0</v>
      </c>
      <c r="I1261" s="6" t="str">
        <f t="shared" si="421"/>
        <v/>
      </c>
      <c r="J1261" s="11">
        <v>1258</v>
      </c>
      <c r="K1261" s="11">
        <f>IF(IFERROR(VLOOKUP(J1261,Home!$A$8:$B$1048576,1,FALSE),0)=0,0,1)</f>
        <v>0</v>
      </c>
      <c r="L1261" s="129" t="e">
        <f>IF(VLOOKUP(O1261,Home!$C$8:$R$207,6,FALSE)="","",VLOOKUP(O1261,Home!$C$8:$R$207,6,FALSE))</f>
        <v>#N/A</v>
      </c>
      <c r="M1261" s="129" t="e">
        <f t="shared" si="406"/>
        <v>#N/A</v>
      </c>
      <c r="N1261" s="11">
        <f>SUM($K$4:K1261)</f>
        <v>200</v>
      </c>
      <c r="O1261" s="11" t="str">
        <f>IF(P1261="","",IF(IFERROR(VLOOKUP(N1261,Home!$C$8:$R$1048576,1,FALSE),"")=0,"",IFERROR(VLOOKUP(N1261,Home!$C$8:$R$1048576,1,FALSE),"")))</f>
        <v/>
      </c>
      <c r="P1261" s="11" t="str">
        <f>IF(IFERROR(VLOOKUP(W1261,Home!$C$8:$R$1048576,3,FALSE),"")=0,"",IFERROR(VLOOKUP(W1261,Home!$C$8:$R$1048576,3,FALSE),""))</f>
        <v/>
      </c>
      <c r="Q1261" s="11" t="str">
        <f t="shared" si="405"/>
        <v/>
      </c>
      <c r="R1261" s="130" t="e">
        <f>VLOOKUP(Q1261,'Baggrund til lister'!$G$4:$H$15,2,FALSE)</f>
        <v>#N/A</v>
      </c>
      <c r="S1261" s="11" t="str">
        <f t="shared" si="407"/>
        <v/>
      </c>
      <c r="T1261" s="11" t="str">
        <f>IF(IFERROR(VLOOKUP(N1261,Home!$C$8:$R$1048576,11,FALSE),"")=0,"",IFERROR(VLOOKUP(N1261,Home!$C$8:$R$1048576,11,FALSE),""))</f>
        <v/>
      </c>
      <c r="U1261" s="11" t="str">
        <f>IF(IFERROR(VLOOKUP(O1261,Home!$C$8:$R$1048576,12,FALSE),"")=0,"",IFERROR(VLOOKUP(O1261,Home!$C$8:$R$1048576,12,FALSE),""))</f>
        <v/>
      </c>
      <c r="V1261" s="11" t="str">
        <f>IF(IFERROR(VLOOKUP(O1261,Home!$C$8:$R$1048576,8,FALSE),"")=0,"",IFERROR(VLOOKUP(O1261,Home!$C$8:$R$1048576,8,FALSE),""))</f>
        <v/>
      </c>
      <c r="W1261" s="11" t="str">
        <f>IF(OR(VLOOKUP(N1261,Home!$C$7:$I$207,6,FALSE)="",VLOOKUP(N1261,Home!$C$7:$I$207,7,FALSE)=""),"FEJL",SUM(Baggrundsark!$K$4:K1261))</f>
        <v>FEJL</v>
      </c>
      <c r="Y1261">
        <v>1258</v>
      </c>
      <c r="Z1261" s="1"/>
      <c r="AC1261" s="44"/>
      <c r="AD1261">
        <f t="shared" si="414"/>
        <v>0</v>
      </c>
      <c r="AE1261">
        <f>SUM($AD$4:AD1261)</f>
        <v>1</v>
      </c>
      <c r="AF1261" s="103" t="str">
        <f>IFERROR(VLOOKUP(AN1261,Home!$C$8:$E$207,3,FALSE),"")</f>
        <v/>
      </c>
      <c r="AG1261" s="103" t="str">
        <f>IFERROR(VLOOKUP(AN1261,Home!$C$8:$E$207,2,FALSE),"")</f>
        <v/>
      </c>
      <c r="AH1261" s="104" t="str">
        <f>IF(VLOOKUP(AE1261,Home!$C$8:$I$207,6,FALSE)="","",VLOOKUP(AE1261,Home!$C$8:$I$207,6,FALSE))</f>
        <v/>
      </c>
      <c r="AI1261" s="104" t="e">
        <f t="shared" si="422"/>
        <v>#VALUE!</v>
      </c>
      <c r="AJ1261" s="105" t="e">
        <f t="shared" si="415"/>
        <v>#VALUE!</v>
      </c>
      <c r="AK1261" s="103" t="e">
        <f t="shared" si="408"/>
        <v>#VALUE!</v>
      </c>
      <c r="AL1261" s="103" t="e">
        <f t="shared" si="416"/>
        <v>#VALUE!</v>
      </c>
      <c r="AN1261" t="str">
        <f>IF(OR(VLOOKUP(AE1261,Home!$C$8:$I$207,6,FALSE)="",VLOOKUP(AE1261,Home!$C$8:$I$207,7,FALSE)=""),"FEJL",Baggrundsark!AE1261)</f>
        <v>FEJL</v>
      </c>
      <c r="AO1261">
        <f>IF(VLOOKUP(AE1261,Home!$C$8:$N$207,12,FALSE)="Timelønnet",1,0)</f>
        <v>0</v>
      </c>
      <c r="AP1261">
        <f>SUM($AO$4:AO1261)*AO1261</f>
        <v>0</v>
      </c>
      <c r="AQ1261">
        <f t="shared" si="423"/>
        <v>1</v>
      </c>
      <c r="AR1261" t="str">
        <f t="shared" si="423"/>
        <v/>
      </c>
      <c r="AS1261" t="e">
        <f t="shared" si="417"/>
        <v>#VALUE!</v>
      </c>
      <c r="AT1261" s="45" t="e">
        <f t="shared" si="424"/>
        <v>#VALUE!</v>
      </c>
      <c r="AU1261">
        <f>VLOOKUP(AQ1261,Home!$C$8:$J$207,8,FALSE)</f>
        <v>0</v>
      </c>
    </row>
    <row r="1262" spans="1:47" x14ac:dyDescent="0.25">
      <c r="A1262" s="6">
        <f t="shared" si="409"/>
        <v>0</v>
      </c>
      <c r="B1262" s="6">
        <f t="shared" si="418"/>
        <v>0</v>
      </c>
      <c r="C1262" s="6" t="str">
        <f t="shared" si="410"/>
        <v/>
      </c>
      <c r="D1262" s="7">
        <f t="shared" si="411"/>
        <v>0</v>
      </c>
      <c r="E1262" s="7">
        <f t="shared" si="419"/>
        <v>0</v>
      </c>
      <c r="F1262" s="7" t="str">
        <f t="shared" si="412"/>
        <v/>
      </c>
      <c r="G1262" s="6">
        <f t="shared" si="413"/>
        <v>0</v>
      </c>
      <c r="H1262" s="6">
        <f t="shared" si="420"/>
        <v>0</v>
      </c>
      <c r="I1262" s="6" t="str">
        <f t="shared" si="421"/>
        <v/>
      </c>
      <c r="J1262" s="11">
        <v>1259</v>
      </c>
      <c r="K1262" s="11">
        <f>IF(IFERROR(VLOOKUP(J1262,Home!$A$8:$B$1048576,1,FALSE),0)=0,0,1)</f>
        <v>0</v>
      </c>
      <c r="L1262" s="129" t="e">
        <f>IF(VLOOKUP(O1262,Home!$C$8:$R$207,6,FALSE)="","",VLOOKUP(O1262,Home!$C$8:$R$207,6,FALSE))</f>
        <v>#N/A</v>
      </c>
      <c r="M1262" s="129" t="e">
        <f t="shared" si="406"/>
        <v>#N/A</v>
      </c>
      <c r="N1262" s="11">
        <f>SUM($K$4:K1262)</f>
        <v>200</v>
      </c>
      <c r="O1262" s="11" t="str">
        <f>IF(P1262="","",IF(IFERROR(VLOOKUP(N1262,Home!$C$8:$R$1048576,1,FALSE),"")=0,"",IFERROR(VLOOKUP(N1262,Home!$C$8:$R$1048576,1,FALSE),"")))</f>
        <v/>
      </c>
      <c r="P1262" s="11" t="str">
        <f>IF(IFERROR(VLOOKUP(W1262,Home!$C$8:$R$1048576,3,FALSE),"")=0,"",IFERROR(VLOOKUP(W1262,Home!$C$8:$R$1048576,3,FALSE),""))</f>
        <v/>
      </c>
      <c r="Q1262" s="11" t="str">
        <f t="shared" si="405"/>
        <v/>
      </c>
      <c r="R1262" s="130" t="e">
        <f>VLOOKUP(Q1262,'Baggrund til lister'!$G$4:$H$15,2,FALSE)</f>
        <v>#N/A</v>
      </c>
      <c r="S1262" s="11" t="str">
        <f t="shared" si="407"/>
        <v/>
      </c>
      <c r="T1262" s="11" t="str">
        <f>IF(IFERROR(VLOOKUP(N1262,Home!$C$8:$R$1048576,11,FALSE),"")=0,"",IFERROR(VLOOKUP(N1262,Home!$C$8:$R$1048576,11,FALSE),""))</f>
        <v/>
      </c>
      <c r="U1262" s="11" t="str">
        <f>IF(IFERROR(VLOOKUP(O1262,Home!$C$8:$R$1048576,12,FALSE),"")=0,"",IFERROR(VLOOKUP(O1262,Home!$C$8:$R$1048576,12,FALSE),""))</f>
        <v/>
      </c>
      <c r="V1262" s="11" t="str">
        <f>IF(IFERROR(VLOOKUP(O1262,Home!$C$8:$R$1048576,8,FALSE),"")=0,"",IFERROR(VLOOKUP(O1262,Home!$C$8:$R$1048576,8,FALSE),""))</f>
        <v/>
      </c>
      <c r="W1262" s="11" t="str">
        <f>IF(OR(VLOOKUP(N1262,Home!$C$7:$I$207,6,FALSE)="",VLOOKUP(N1262,Home!$C$7:$I$207,7,FALSE)=""),"FEJL",SUM(Baggrundsark!$K$4:K1262))</f>
        <v>FEJL</v>
      </c>
      <c r="Y1262">
        <v>1259</v>
      </c>
      <c r="Z1262" s="1"/>
      <c r="AC1262" s="44"/>
      <c r="AD1262">
        <f t="shared" si="414"/>
        <v>0</v>
      </c>
      <c r="AE1262">
        <f>SUM($AD$4:AD1262)</f>
        <v>1</v>
      </c>
      <c r="AF1262" s="103" t="str">
        <f>IFERROR(VLOOKUP(AN1262,Home!$C$8:$E$207,3,FALSE),"")</f>
        <v/>
      </c>
      <c r="AG1262" s="103" t="str">
        <f>IFERROR(VLOOKUP(AN1262,Home!$C$8:$E$207,2,FALSE),"")</f>
        <v/>
      </c>
      <c r="AH1262" s="104" t="str">
        <f>IF(VLOOKUP(AE1262,Home!$C$8:$I$207,6,FALSE)="","",VLOOKUP(AE1262,Home!$C$8:$I$207,6,FALSE))</f>
        <v/>
      </c>
      <c r="AI1262" s="104" t="e">
        <f t="shared" si="422"/>
        <v>#VALUE!</v>
      </c>
      <c r="AJ1262" s="105" t="e">
        <f t="shared" si="415"/>
        <v>#VALUE!</v>
      </c>
      <c r="AK1262" s="103" t="e">
        <f t="shared" si="408"/>
        <v>#VALUE!</v>
      </c>
      <c r="AL1262" s="103" t="e">
        <f t="shared" si="416"/>
        <v>#VALUE!</v>
      </c>
      <c r="AN1262" t="str">
        <f>IF(OR(VLOOKUP(AE1262,Home!$C$8:$I$207,6,FALSE)="",VLOOKUP(AE1262,Home!$C$8:$I$207,7,FALSE)=""),"FEJL",Baggrundsark!AE1262)</f>
        <v>FEJL</v>
      </c>
      <c r="AO1262">
        <f>IF(VLOOKUP(AE1262,Home!$C$8:$N$207,12,FALSE)="Timelønnet",1,0)</f>
        <v>0</v>
      </c>
      <c r="AP1262">
        <f>SUM($AO$4:AO1262)*AO1262</f>
        <v>0</v>
      </c>
      <c r="AQ1262">
        <f t="shared" si="423"/>
        <v>1</v>
      </c>
      <c r="AR1262" t="str">
        <f t="shared" si="423"/>
        <v/>
      </c>
      <c r="AS1262" t="e">
        <f t="shared" si="417"/>
        <v>#VALUE!</v>
      </c>
      <c r="AT1262" s="45" t="e">
        <f t="shared" si="424"/>
        <v>#VALUE!</v>
      </c>
      <c r="AU1262">
        <f>VLOOKUP(AQ1262,Home!$C$8:$J$207,8,FALSE)</f>
        <v>0</v>
      </c>
    </row>
    <row r="1263" spans="1:47" x14ac:dyDescent="0.25">
      <c r="A1263" s="6">
        <f t="shared" si="409"/>
        <v>0</v>
      </c>
      <c r="B1263" s="6">
        <f t="shared" si="418"/>
        <v>0</v>
      </c>
      <c r="C1263" s="6" t="str">
        <f t="shared" si="410"/>
        <v/>
      </c>
      <c r="D1263" s="7">
        <f t="shared" si="411"/>
        <v>0</v>
      </c>
      <c r="E1263" s="7">
        <f t="shared" si="419"/>
        <v>0</v>
      </c>
      <c r="F1263" s="7" t="str">
        <f t="shared" si="412"/>
        <v/>
      </c>
      <c r="G1263" s="6">
        <f t="shared" si="413"/>
        <v>0</v>
      </c>
      <c r="H1263" s="6">
        <f t="shared" si="420"/>
        <v>0</v>
      </c>
      <c r="I1263" s="6" t="str">
        <f t="shared" si="421"/>
        <v/>
      </c>
      <c r="J1263" s="11">
        <v>1260</v>
      </c>
      <c r="K1263" s="11">
        <f>IF(IFERROR(VLOOKUP(J1263,Home!$A$8:$B$1048576,1,FALSE),0)=0,0,1)</f>
        <v>0</v>
      </c>
      <c r="L1263" s="129" t="e">
        <f>IF(VLOOKUP(O1263,Home!$C$8:$R$207,6,FALSE)="","",VLOOKUP(O1263,Home!$C$8:$R$207,6,FALSE))</f>
        <v>#N/A</v>
      </c>
      <c r="M1263" s="129" t="e">
        <f t="shared" si="406"/>
        <v>#N/A</v>
      </c>
      <c r="N1263" s="11">
        <f>SUM($K$4:K1263)</f>
        <v>200</v>
      </c>
      <c r="O1263" s="11" t="str">
        <f>IF(P1263="","",IF(IFERROR(VLOOKUP(N1263,Home!$C$8:$R$1048576,1,FALSE),"")=0,"",IFERROR(VLOOKUP(N1263,Home!$C$8:$R$1048576,1,FALSE),"")))</f>
        <v/>
      </c>
      <c r="P1263" s="11" t="str">
        <f>IF(IFERROR(VLOOKUP(W1263,Home!$C$8:$R$1048576,3,FALSE),"")=0,"",IFERROR(VLOOKUP(W1263,Home!$C$8:$R$1048576,3,FALSE),""))</f>
        <v/>
      </c>
      <c r="Q1263" s="11" t="str">
        <f t="shared" si="405"/>
        <v/>
      </c>
      <c r="R1263" s="130" t="e">
        <f>VLOOKUP(Q1263,'Baggrund til lister'!$G$4:$H$15,2,FALSE)</f>
        <v>#N/A</v>
      </c>
      <c r="S1263" s="11" t="str">
        <f t="shared" si="407"/>
        <v/>
      </c>
      <c r="T1263" s="11" t="str">
        <f>IF(IFERROR(VLOOKUP(N1263,Home!$C$8:$R$1048576,11,FALSE),"")=0,"",IFERROR(VLOOKUP(N1263,Home!$C$8:$R$1048576,11,FALSE),""))</f>
        <v/>
      </c>
      <c r="U1263" s="11" t="str">
        <f>IF(IFERROR(VLOOKUP(O1263,Home!$C$8:$R$1048576,12,FALSE),"")=0,"",IFERROR(VLOOKUP(O1263,Home!$C$8:$R$1048576,12,FALSE),""))</f>
        <v/>
      </c>
      <c r="V1263" s="11" t="str">
        <f>IF(IFERROR(VLOOKUP(O1263,Home!$C$8:$R$1048576,8,FALSE),"")=0,"",IFERROR(VLOOKUP(O1263,Home!$C$8:$R$1048576,8,FALSE),""))</f>
        <v/>
      </c>
      <c r="W1263" s="11" t="str">
        <f>IF(OR(VLOOKUP(N1263,Home!$C$7:$I$207,6,FALSE)="",VLOOKUP(N1263,Home!$C$7:$I$207,7,FALSE)=""),"FEJL",SUM(Baggrundsark!$K$4:K1263))</f>
        <v>FEJL</v>
      </c>
      <c r="Y1263">
        <v>1260</v>
      </c>
      <c r="Z1263" s="1"/>
      <c r="AC1263" s="44"/>
      <c r="AD1263">
        <f t="shared" si="414"/>
        <v>0</v>
      </c>
      <c r="AE1263">
        <f>SUM($AD$4:AD1263)</f>
        <v>1</v>
      </c>
      <c r="AF1263" s="103" t="str">
        <f>IFERROR(VLOOKUP(AN1263,Home!$C$8:$E$207,3,FALSE),"")</f>
        <v/>
      </c>
      <c r="AG1263" s="103" t="str">
        <f>IFERROR(VLOOKUP(AN1263,Home!$C$8:$E$207,2,FALSE),"")</f>
        <v/>
      </c>
      <c r="AH1263" s="104" t="str">
        <f>IF(VLOOKUP(AE1263,Home!$C$8:$I$207,6,FALSE)="","",VLOOKUP(AE1263,Home!$C$8:$I$207,6,FALSE))</f>
        <v/>
      </c>
      <c r="AI1263" s="104" t="e">
        <f t="shared" si="422"/>
        <v>#VALUE!</v>
      </c>
      <c r="AJ1263" s="105" t="e">
        <f t="shared" si="415"/>
        <v>#VALUE!</v>
      </c>
      <c r="AK1263" s="103" t="e">
        <f t="shared" si="408"/>
        <v>#VALUE!</v>
      </c>
      <c r="AL1263" s="103" t="e">
        <f t="shared" si="416"/>
        <v>#VALUE!</v>
      </c>
      <c r="AN1263" t="str">
        <f>IF(OR(VLOOKUP(AE1263,Home!$C$8:$I$207,6,FALSE)="",VLOOKUP(AE1263,Home!$C$8:$I$207,7,FALSE)=""),"FEJL",Baggrundsark!AE1263)</f>
        <v>FEJL</v>
      </c>
      <c r="AO1263">
        <f>IF(VLOOKUP(AE1263,Home!$C$8:$N$207,12,FALSE)="Timelønnet",1,0)</f>
        <v>0</v>
      </c>
      <c r="AP1263">
        <f>SUM($AO$4:AO1263)*AO1263</f>
        <v>0</v>
      </c>
      <c r="AQ1263">
        <f t="shared" si="423"/>
        <v>1</v>
      </c>
      <c r="AR1263" t="str">
        <f t="shared" si="423"/>
        <v/>
      </c>
      <c r="AS1263" t="e">
        <f t="shared" si="417"/>
        <v>#VALUE!</v>
      </c>
      <c r="AT1263" s="45" t="e">
        <f t="shared" si="424"/>
        <v>#VALUE!</v>
      </c>
      <c r="AU1263">
        <f>VLOOKUP(AQ1263,Home!$C$8:$J$207,8,FALSE)</f>
        <v>0</v>
      </c>
    </row>
    <row r="1264" spans="1:47" x14ac:dyDescent="0.25">
      <c r="A1264" s="6">
        <f t="shared" si="409"/>
        <v>0</v>
      </c>
      <c r="B1264" s="6">
        <f t="shared" si="418"/>
        <v>0</v>
      </c>
      <c r="C1264" s="6" t="str">
        <f t="shared" si="410"/>
        <v/>
      </c>
      <c r="D1264" s="7">
        <f t="shared" si="411"/>
        <v>0</v>
      </c>
      <c r="E1264" s="7">
        <f t="shared" si="419"/>
        <v>0</v>
      </c>
      <c r="F1264" s="7" t="str">
        <f t="shared" si="412"/>
        <v/>
      </c>
      <c r="G1264" s="6">
        <f t="shared" si="413"/>
        <v>0</v>
      </c>
      <c r="H1264" s="6">
        <f t="shared" si="420"/>
        <v>0</v>
      </c>
      <c r="I1264" s="6" t="str">
        <f t="shared" si="421"/>
        <v/>
      </c>
      <c r="J1264" s="11">
        <v>1261</v>
      </c>
      <c r="K1264" s="11">
        <f>IF(IFERROR(VLOOKUP(J1264,Home!$A$8:$B$1048576,1,FALSE),0)=0,0,1)</f>
        <v>0</v>
      </c>
      <c r="L1264" s="129" t="e">
        <f>IF(VLOOKUP(O1264,Home!$C$8:$R$207,6,FALSE)="","",VLOOKUP(O1264,Home!$C$8:$R$207,6,FALSE))</f>
        <v>#N/A</v>
      </c>
      <c r="M1264" s="129" t="e">
        <f t="shared" si="406"/>
        <v>#N/A</v>
      </c>
      <c r="N1264" s="11">
        <f>SUM($K$4:K1264)</f>
        <v>200</v>
      </c>
      <c r="O1264" s="11" t="str">
        <f>IF(P1264="","",IF(IFERROR(VLOOKUP(N1264,Home!$C$8:$R$1048576,1,FALSE),"")=0,"",IFERROR(VLOOKUP(N1264,Home!$C$8:$R$1048576,1,FALSE),"")))</f>
        <v/>
      </c>
      <c r="P1264" s="11" t="str">
        <f>IF(IFERROR(VLOOKUP(W1264,Home!$C$8:$R$1048576,3,FALSE),"")=0,"",IFERROR(VLOOKUP(W1264,Home!$C$8:$R$1048576,3,FALSE),""))</f>
        <v/>
      </c>
      <c r="Q1264" s="11" t="str">
        <f t="shared" si="405"/>
        <v/>
      </c>
      <c r="R1264" s="130" t="e">
        <f>VLOOKUP(Q1264,'Baggrund til lister'!$G$4:$H$15,2,FALSE)</f>
        <v>#N/A</v>
      </c>
      <c r="S1264" s="11" t="str">
        <f t="shared" si="407"/>
        <v/>
      </c>
      <c r="T1264" s="11" t="str">
        <f>IF(IFERROR(VLOOKUP(N1264,Home!$C$8:$R$1048576,11,FALSE),"")=0,"",IFERROR(VLOOKUP(N1264,Home!$C$8:$R$1048576,11,FALSE),""))</f>
        <v/>
      </c>
      <c r="U1264" s="11" t="str">
        <f>IF(IFERROR(VLOOKUP(O1264,Home!$C$8:$R$1048576,12,FALSE),"")=0,"",IFERROR(VLOOKUP(O1264,Home!$C$8:$R$1048576,12,FALSE),""))</f>
        <v/>
      </c>
      <c r="V1264" s="11" t="str">
        <f>IF(IFERROR(VLOOKUP(O1264,Home!$C$8:$R$1048576,8,FALSE),"")=0,"",IFERROR(VLOOKUP(O1264,Home!$C$8:$R$1048576,8,FALSE),""))</f>
        <v/>
      </c>
      <c r="W1264" s="11" t="str">
        <f>IF(OR(VLOOKUP(N1264,Home!$C$7:$I$207,6,FALSE)="",VLOOKUP(N1264,Home!$C$7:$I$207,7,FALSE)=""),"FEJL",SUM(Baggrundsark!$K$4:K1264))</f>
        <v>FEJL</v>
      </c>
      <c r="Y1264">
        <v>1261</v>
      </c>
      <c r="Z1264" s="1"/>
      <c r="AC1264" s="44"/>
      <c r="AD1264">
        <f t="shared" si="414"/>
        <v>0</v>
      </c>
      <c r="AE1264">
        <f>SUM($AD$4:AD1264)</f>
        <v>1</v>
      </c>
      <c r="AF1264" s="103" t="str">
        <f>IFERROR(VLOOKUP(AN1264,Home!$C$8:$E$207,3,FALSE),"")</f>
        <v/>
      </c>
      <c r="AG1264" s="103" t="str">
        <f>IFERROR(VLOOKUP(AN1264,Home!$C$8:$E$207,2,FALSE),"")</f>
        <v/>
      </c>
      <c r="AH1264" s="104" t="str">
        <f>IF(VLOOKUP(AE1264,Home!$C$8:$I$207,6,FALSE)="","",VLOOKUP(AE1264,Home!$C$8:$I$207,6,FALSE))</f>
        <v/>
      </c>
      <c r="AI1264" s="104" t="e">
        <f t="shared" si="422"/>
        <v>#VALUE!</v>
      </c>
      <c r="AJ1264" s="105" t="e">
        <f t="shared" si="415"/>
        <v>#VALUE!</v>
      </c>
      <c r="AK1264" s="103" t="e">
        <f t="shared" si="408"/>
        <v>#VALUE!</v>
      </c>
      <c r="AL1264" s="103" t="e">
        <f t="shared" si="416"/>
        <v>#VALUE!</v>
      </c>
      <c r="AN1264" t="str">
        <f>IF(OR(VLOOKUP(AE1264,Home!$C$8:$I$207,6,FALSE)="",VLOOKUP(AE1264,Home!$C$8:$I$207,7,FALSE)=""),"FEJL",Baggrundsark!AE1264)</f>
        <v>FEJL</v>
      </c>
      <c r="AO1264">
        <f>IF(VLOOKUP(AE1264,Home!$C$8:$N$207,12,FALSE)="Timelønnet",1,0)</f>
        <v>0</v>
      </c>
      <c r="AP1264">
        <f>SUM($AO$4:AO1264)*AO1264</f>
        <v>0</v>
      </c>
      <c r="AQ1264">
        <f t="shared" si="423"/>
        <v>1</v>
      </c>
      <c r="AR1264" t="str">
        <f t="shared" si="423"/>
        <v/>
      </c>
      <c r="AS1264" t="e">
        <f t="shared" si="417"/>
        <v>#VALUE!</v>
      </c>
      <c r="AT1264" s="45" t="e">
        <f t="shared" si="424"/>
        <v>#VALUE!</v>
      </c>
      <c r="AU1264">
        <f>VLOOKUP(AQ1264,Home!$C$8:$J$207,8,FALSE)</f>
        <v>0</v>
      </c>
    </row>
    <row r="1265" spans="1:47" x14ac:dyDescent="0.25">
      <c r="A1265" s="6">
        <f t="shared" si="409"/>
        <v>0</v>
      </c>
      <c r="B1265" s="6">
        <f t="shared" si="418"/>
        <v>0</v>
      </c>
      <c r="C1265" s="6" t="str">
        <f t="shared" si="410"/>
        <v/>
      </c>
      <c r="D1265" s="7">
        <f t="shared" si="411"/>
        <v>0</v>
      </c>
      <c r="E1265" s="7">
        <f t="shared" si="419"/>
        <v>0</v>
      </c>
      <c r="F1265" s="7" t="str">
        <f t="shared" si="412"/>
        <v/>
      </c>
      <c r="G1265" s="6">
        <f t="shared" si="413"/>
        <v>0</v>
      </c>
      <c r="H1265" s="6">
        <f t="shared" si="420"/>
        <v>0</v>
      </c>
      <c r="I1265" s="6" t="str">
        <f t="shared" si="421"/>
        <v/>
      </c>
      <c r="J1265" s="11">
        <v>1262</v>
      </c>
      <c r="K1265" s="11">
        <f>IF(IFERROR(VLOOKUP(J1265,Home!$A$8:$B$1048576,1,FALSE),0)=0,0,1)</f>
        <v>0</v>
      </c>
      <c r="L1265" s="129" t="e">
        <f>IF(VLOOKUP(O1265,Home!$C$8:$R$207,6,FALSE)="","",VLOOKUP(O1265,Home!$C$8:$R$207,6,FALSE))</f>
        <v>#N/A</v>
      </c>
      <c r="M1265" s="129" t="e">
        <f t="shared" si="406"/>
        <v>#N/A</v>
      </c>
      <c r="N1265" s="11">
        <f>SUM($K$4:K1265)</f>
        <v>200</v>
      </c>
      <c r="O1265" s="11" t="str">
        <f>IF(P1265="","",IF(IFERROR(VLOOKUP(N1265,Home!$C$8:$R$1048576,1,FALSE),"")=0,"",IFERROR(VLOOKUP(N1265,Home!$C$8:$R$1048576,1,FALSE),"")))</f>
        <v/>
      </c>
      <c r="P1265" s="11" t="str">
        <f>IF(IFERROR(VLOOKUP(W1265,Home!$C$8:$R$1048576,3,FALSE),"")=0,"",IFERROR(VLOOKUP(W1265,Home!$C$8:$R$1048576,3,FALSE),""))</f>
        <v/>
      </c>
      <c r="Q1265" s="11" t="str">
        <f t="shared" si="405"/>
        <v/>
      </c>
      <c r="R1265" s="130" t="e">
        <f>VLOOKUP(Q1265,'Baggrund til lister'!$G$4:$H$15,2,FALSE)</f>
        <v>#N/A</v>
      </c>
      <c r="S1265" s="11" t="str">
        <f t="shared" si="407"/>
        <v/>
      </c>
      <c r="T1265" s="11" t="str">
        <f>IF(IFERROR(VLOOKUP(N1265,Home!$C$8:$R$1048576,11,FALSE),"")=0,"",IFERROR(VLOOKUP(N1265,Home!$C$8:$R$1048576,11,FALSE),""))</f>
        <v/>
      </c>
      <c r="U1265" s="11" t="str">
        <f>IF(IFERROR(VLOOKUP(O1265,Home!$C$8:$R$1048576,12,FALSE),"")=0,"",IFERROR(VLOOKUP(O1265,Home!$C$8:$R$1048576,12,FALSE),""))</f>
        <v/>
      </c>
      <c r="V1265" s="11" t="str">
        <f>IF(IFERROR(VLOOKUP(O1265,Home!$C$8:$R$1048576,8,FALSE),"")=0,"",IFERROR(VLOOKUP(O1265,Home!$C$8:$R$1048576,8,FALSE),""))</f>
        <v/>
      </c>
      <c r="W1265" s="11" t="str">
        <f>IF(OR(VLOOKUP(N1265,Home!$C$7:$I$207,6,FALSE)="",VLOOKUP(N1265,Home!$C$7:$I$207,7,FALSE)=""),"FEJL",SUM(Baggrundsark!$K$4:K1265))</f>
        <v>FEJL</v>
      </c>
      <c r="Y1265">
        <v>1262</v>
      </c>
      <c r="Z1265" s="1"/>
      <c r="AC1265" s="44"/>
      <c r="AD1265">
        <f t="shared" si="414"/>
        <v>0</v>
      </c>
      <c r="AE1265">
        <f>SUM($AD$4:AD1265)</f>
        <v>1</v>
      </c>
      <c r="AF1265" s="103" t="str">
        <f>IFERROR(VLOOKUP(AN1265,Home!$C$8:$E$207,3,FALSE),"")</f>
        <v/>
      </c>
      <c r="AG1265" s="103" t="str">
        <f>IFERROR(VLOOKUP(AN1265,Home!$C$8:$E$207,2,FALSE),"")</f>
        <v/>
      </c>
      <c r="AH1265" s="104" t="str">
        <f>IF(VLOOKUP(AE1265,Home!$C$8:$I$207,6,FALSE)="","",VLOOKUP(AE1265,Home!$C$8:$I$207,6,FALSE))</f>
        <v/>
      </c>
      <c r="AI1265" s="104" t="e">
        <f t="shared" si="422"/>
        <v>#VALUE!</v>
      </c>
      <c r="AJ1265" s="105" t="e">
        <f t="shared" si="415"/>
        <v>#VALUE!</v>
      </c>
      <c r="AK1265" s="103" t="e">
        <f t="shared" si="408"/>
        <v>#VALUE!</v>
      </c>
      <c r="AL1265" s="103" t="e">
        <f t="shared" si="416"/>
        <v>#VALUE!</v>
      </c>
      <c r="AN1265" t="str">
        <f>IF(OR(VLOOKUP(AE1265,Home!$C$8:$I$207,6,FALSE)="",VLOOKUP(AE1265,Home!$C$8:$I$207,7,FALSE)=""),"FEJL",Baggrundsark!AE1265)</f>
        <v>FEJL</v>
      </c>
      <c r="AO1265">
        <f>IF(VLOOKUP(AE1265,Home!$C$8:$N$207,12,FALSE)="Timelønnet",1,0)</f>
        <v>0</v>
      </c>
      <c r="AP1265">
        <f>SUM($AO$4:AO1265)*AO1265</f>
        <v>0</v>
      </c>
      <c r="AQ1265">
        <f t="shared" si="423"/>
        <v>1</v>
      </c>
      <c r="AR1265" t="str">
        <f t="shared" si="423"/>
        <v/>
      </c>
      <c r="AS1265" t="e">
        <f t="shared" si="417"/>
        <v>#VALUE!</v>
      </c>
      <c r="AT1265" s="45" t="e">
        <f t="shared" si="424"/>
        <v>#VALUE!</v>
      </c>
      <c r="AU1265">
        <f>VLOOKUP(AQ1265,Home!$C$8:$J$207,8,FALSE)</f>
        <v>0</v>
      </c>
    </row>
    <row r="1266" spans="1:47" x14ac:dyDescent="0.25">
      <c r="A1266" s="6">
        <f t="shared" si="409"/>
        <v>0</v>
      </c>
      <c r="B1266" s="6">
        <f t="shared" si="418"/>
        <v>0</v>
      </c>
      <c r="C1266" s="6" t="str">
        <f t="shared" si="410"/>
        <v/>
      </c>
      <c r="D1266" s="7">
        <f t="shared" si="411"/>
        <v>0</v>
      </c>
      <c r="E1266" s="7">
        <f t="shared" si="419"/>
        <v>0</v>
      </c>
      <c r="F1266" s="7" t="str">
        <f t="shared" si="412"/>
        <v/>
      </c>
      <c r="G1266" s="6">
        <f t="shared" si="413"/>
        <v>0</v>
      </c>
      <c r="H1266" s="6">
        <f t="shared" si="420"/>
        <v>0</v>
      </c>
      <c r="I1266" s="6" t="str">
        <f t="shared" si="421"/>
        <v/>
      </c>
      <c r="J1266" s="11">
        <v>1263</v>
      </c>
      <c r="K1266" s="11">
        <f>IF(IFERROR(VLOOKUP(J1266,Home!$A$8:$B$1048576,1,FALSE),0)=0,0,1)</f>
        <v>0</v>
      </c>
      <c r="L1266" s="129" t="e">
        <f>IF(VLOOKUP(O1266,Home!$C$8:$R$207,6,FALSE)="","",VLOOKUP(O1266,Home!$C$8:$R$207,6,FALSE))</f>
        <v>#N/A</v>
      </c>
      <c r="M1266" s="129" t="e">
        <f t="shared" si="406"/>
        <v>#N/A</v>
      </c>
      <c r="N1266" s="11">
        <f>SUM($K$4:K1266)</f>
        <v>200</v>
      </c>
      <c r="O1266" s="11" t="str">
        <f>IF(P1266="","",IF(IFERROR(VLOOKUP(N1266,Home!$C$8:$R$1048576,1,FALSE),"")=0,"",IFERROR(VLOOKUP(N1266,Home!$C$8:$R$1048576,1,FALSE),"")))</f>
        <v/>
      </c>
      <c r="P1266" s="11" t="str">
        <f>IF(IFERROR(VLOOKUP(W1266,Home!$C$8:$R$1048576,3,FALSE),"")=0,"",IFERROR(VLOOKUP(W1266,Home!$C$8:$R$1048576,3,FALSE),""))</f>
        <v/>
      </c>
      <c r="Q1266" s="11" t="str">
        <f t="shared" si="405"/>
        <v/>
      </c>
      <c r="R1266" s="130" t="e">
        <f>VLOOKUP(Q1266,'Baggrund til lister'!$G$4:$H$15,2,FALSE)</f>
        <v>#N/A</v>
      </c>
      <c r="S1266" s="11" t="str">
        <f t="shared" si="407"/>
        <v/>
      </c>
      <c r="T1266" s="11" t="str">
        <f>IF(IFERROR(VLOOKUP(N1266,Home!$C$8:$R$1048576,11,FALSE),"")=0,"",IFERROR(VLOOKUP(N1266,Home!$C$8:$R$1048576,11,FALSE),""))</f>
        <v/>
      </c>
      <c r="U1266" s="11" t="str">
        <f>IF(IFERROR(VLOOKUP(O1266,Home!$C$8:$R$1048576,12,FALSE),"")=0,"",IFERROR(VLOOKUP(O1266,Home!$C$8:$R$1048576,12,FALSE),""))</f>
        <v/>
      </c>
      <c r="V1266" s="11" t="str">
        <f>IF(IFERROR(VLOOKUP(O1266,Home!$C$8:$R$1048576,8,FALSE),"")=0,"",IFERROR(VLOOKUP(O1266,Home!$C$8:$R$1048576,8,FALSE),""))</f>
        <v/>
      </c>
      <c r="W1266" s="11" t="str">
        <f>IF(OR(VLOOKUP(N1266,Home!$C$7:$I$207,6,FALSE)="",VLOOKUP(N1266,Home!$C$7:$I$207,7,FALSE)=""),"FEJL",SUM(Baggrundsark!$K$4:K1266))</f>
        <v>FEJL</v>
      </c>
      <c r="Y1266">
        <v>1263</v>
      </c>
      <c r="Z1266" s="1"/>
      <c r="AC1266" s="44"/>
      <c r="AD1266">
        <f t="shared" si="414"/>
        <v>0</v>
      </c>
      <c r="AE1266">
        <f>SUM($AD$4:AD1266)</f>
        <v>1</v>
      </c>
      <c r="AF1266" s="103" t="str">
        <f>IFERROR(VLOOKUP(AN1266,Home!$C$8:$E$207,3,FALSE),"")</f>
        <v/>
      </c>
      <c r="AG1266" s="103" t="str">
        <f>IFERROR(VLOOKUP(AN1266,Home!$C$8:$E$207,2,FALSE),"")</f>
        <v/>
      </c>
      <c r="AH1266" s="104" t="str">
        <f>IF(VLOOKUP(AE1266,Home!$C$8:$I$207,6,FALSE)="","",VLOOKUP(AE1266,Home!$C$8:$I$207,6,FALSE))</f>
        <v/>
      </c>
      <c r="AI1266" s="104" t="e">
        <f t="shared" si="422"/>
        <v>#VALUE!</v>
      </c>
      <c r="AJ1266" s="105" t="e">
        <f t="shared" si="415"/>
        <v>#VALUE!</v>
      </c>
      <c r="AK1266" s="103" t="e">
        <f t="shared" si="408"/>
        <v>#VALUE!</v>
      </c>
      <c r="AL1266" s="103" t="e">
        <f t="shared" si="416"/>
        <v>#VALUE!</v>
      </c>
      <c r="AN1266" t="str">
        <f>IF(OR(VLOOKUP(AE1266,Home!$C$8:$I$207,6,FALSE)="",VLOOKUP(AE1266,Home!$C$8:$I$207,7,FALSE)=""),"FEJL",Baggrundsark!AE1266)</f>
        <v>FEJL</v>
      </c>
      <c r="AO1266">
        <f>IF(VLOOKUP(AE1266,Home!$C$8:$N$207,12,FALSE)="Timelønnet",1,0)</f>
        <v>0</v>
      </c>
      <c r="AP1266">
        <f>SUM($AO$4:AO1266)*AO1266</f>
        <v>0</v>
      </c>
      <c r="AQ1266">
        <f t="shared" si="423"/>
        <v>1</v>
      </c>
      <c r="AR1266" t="str">
        <f t="shared" si="423"/>
        <v/>
      </c>
      <c r="AS1266" t="e">
        <f t="shared" si="417"/>
        <v>#VALUE!</v>
      </c>
      <c r="AT1266" s="45" t="e">
        <f t="shared" si="424"/>
        <v>#VALUE!</v>
      </c>
      <c r="AU1266">
        <f>VLOOKUP(AQ1266,Home!$C$8:$J$207,8,FALSE)</f>
        <v>0</v>
      </c>
    </row>
    <row r="1267" spans="1:47" x14ac:dyDescent="0.25">
      <c r="A1267" s="6">
        <f t="shared" si="409"/>
        <v>0</v>
      </c>
      <c r="B1267" s="6">
        <f t="shared" si="418"/>
        <v>0</v>
      </c>
      <c r="C1267" s="6" t="str">
        <f t="shared" si="410"/>
        <v/>
      </c>
      <c r="D1267" s="7">
        <f t="shared" si="411"/>
        <v>0</v>
      </c>
      <c r="E1267" s="7">
        <f t="shared" si="419"/>
        <v>0</v>
      </c>
      <c r="F1267" s="7" t="str">
        <f t="shared" si="412"/>
        <v/>
      </c>
      <c r="G1267" s="6">
        <f t="shared" si="413"/>
        <v>0</v>
      </c>
      <c r="H1267" s="6">
        <f t="shared" si="420"/>
        <v>0</v>
      </c>
      <c r="I1267" s="6" t="str">
        <f t="shared" si="421"/>
        <v/>
      </c>
      <c r="J1267" s="11">
        <v>1264</v>
      </c>
      <c r="K1267" s="11">
        <f>IF(IFERROR(VLOOKUP(J1267,Home!$A$8:$B$1048576,1,FALSE),0)=0,0,1)</f>
        <v>0</v>
      </c>
      <c r="L1267" s="129" t="e">
        <f>IF(VLOOKUP(O1267,Home!$C$8:$R$207,6,FALSE)="","",VLOOKUP(O1267,Home!$C$8:$R$207,6,FALSE))</f>
        <v>#N/A</v>
      </c>
      <c r="M1267" s="129" t="e">
        <f t="shared" si="406"/>
        <v>#N/A</v>
      </c>
      <c r="N1267" s="11">
        <f>SUM($K$4:K1267)</f>
        <v>200</v>
      </c>
      <c r="O1267" s="11" t="str">
        <f>IF(P1267="","",IF(IFERROR(VLOOKUP(N1267,Home!$C$8:$R$1048576,1,FALSE),"")=0,"",IFERROR(VLOOKUP(N1267,Home!$C$8:$R$1048576,1,FALSE),"")))</f>
        <v/>
      </c>
      <c r="P1267" s="11" t="str">
        <f>IF(IFERROR(VLOOKUP(W1267,Home!$C$8:$R$1048576,3,FALSE),"")=0,"",IFERROR(VLOOKUP(W1267,Home!$C$8:$R$1048576,3,FALSE),""))</f>
        <v/>
      </c>
      <c r="Q1267" s="11" t="str">
        <f t="shared" si="405"/>
        <v/>
      </c>
      <c r="R1267" s="130" t="e">
        <f>VLOOKUP(Q1267,'Baggrund til lister'!$G$4:$H$15,2,FALSE)</f>
        <v>#N/A</v>
      </c>
      <c r="S1267" s="11" t="str">
        <f t="shared" si="407"/>
        <v/>
      </c>
      <c r="T1267" s="11" t="str">
        <f>IF(IFERROR(VLOOKUP(N1267,Home!$C$8:$R$1048576,11,FALSE),"")=0,"",IFERROR(VLOOKUP(N1267,Home!$C$8:$R$1048576,11,FALSE),""))</f>
        <v/>
      </c>
      <c r="U1267" s="11" t="str">
        <f>IF(IFERROR(VLOOKUP(O1267,Home!$C$8:$R$1048576,12,FALSE),"")=0,"",IFERROR(VLOOKUP(O1267,Home!$C$8:$R$1048576,12,FALSE),""))</f>
        <v/>
      </c>
      <c r="V1267" s="11" t="str">
        <f>IF(IFERROR(VLOOKUP(O1267,Home!$C$8:$R$1048576,8,FALSE),"")=0,"",IFERROR(VLOOKUP(O1267,Home!$C$8:$R$1048576,8,FALSE),""))</f>
        <v/>
      </c>
      <c r="W1267" s="11" t="str">
        <f>IF(OR(VLOOKUP(N1267,Home!$C$7:$I$207,6,FALSE)="",VLOOKUP(N1267,Home!$C$7:$I$207,7,FALSE)=""),"FEJL",SUM(Baggrundsark!$K$4:K1267))</f>
        <v>FEJL</v>
      </c>
      <c r="Y1267">
        <v>1264</v>
      </c>
      <c r="Z1267" s="1"/>
      <c r="AC1267" s="44"/>
      <c r="AD1267">
        <f t="shared" si="414"/>
        <v>0</v>
      </c>
      <c r="AE1267">
        <f>SUM($AD$4:AD1267)</f>
        <v>1</v>
      </c>
      <c r="AF1267" s="103" t="str">
        <f>IFERROR(VLOOKUP(AN1267,Home!$C$8:$E$207,3,FALSE),"")</f>
        <v/>
      </c>
      <c r="AG1267" s="103" t="str">
        <f>IFERROR(VLOOKUP(AN1267,Home!$C$8:$E$207,2,FALSE),"")</f>
        <v/>
      </c>
      <c r="AH1267" s="104" t="str">
        <f>IF(VLOOKUP(AE1267,Home!$C$8:$I$207,6,FALSE)="","",VLOOKUP(AE1267,Home!$C$8:$I$207,6,FALSE))</f>
        <v/>
      </c>
      <c r="AI1267" s="104" t="e">
        <f t="shared" si="422"/>
        <v>#VALUE!</v>
      </c>
      <c r="AJ1267" s="105" t="e">
        <f t="shared" si="415"/>
        <v>#VALUE!</v>
      </c>
      <c r="AK1267" s="103" t="e">
        <f t="shared" si="408"/>
        <v>#VALUE!</v>
      </c>
      <c r="AL1267" s="103" t="e">
        <f t="shared" si="416"/>
        <v>#VALUE!</v>
      </c>
      <c r="AN1267" t="str">
        <f>IF(OR(VLOOKUP(AE1267,Home!$C$8:$I$207,6,FALSE)="",VLOOKUP(AE1267,Home!$C$8:$I$207,7,FALSE)=""),"FEJL",Baggrundsark!AE1267)</f>
        <v>FEJL</v>
      </c>
      <c r="AO1267">
        <f>IF(VLOOKUP(AE1267,Home!$C$8:$N$207,12,FALSE)="Timelønnet",1,0)</f>
        <v>0</v>
      </c>
      <c r="AP1267">
        <f>SUM($AO$4:AO1267)*AO1267</f>
        <v>0</v>
      </c>
      <c r="AQ1267">
        <f t="shared" si="423"/>
        <v>1</v>
      </c>
      <c r="AR1267" t="str">
        <f t="shared" si="423"/>
        <v/>
      </c>
      <c r="AS1267" t="e">
        <f t="shared" si="417"/>
        <v>#VALUE!</v>
      </c>
      <c r="AT1267" s="45" t="e">
        <f t="shared" si="424"/>
        <v>#VALUE!</v>
      </c>
      <c r="AU1267">
        <f>VLOOKUP(AQ1267,Home!$C$8:$J$207,8,FALSE)</f>
        <v>0</v>
      </c>
    </row>
    <row r="1268" spans="1:47" x14ac:dyDescent="0.25">
      <c r="A1268" s="6">
        <f t="shared" si="409"/>
        <v>0</v>
      </c>
      <c r="B1268" s="6">
        <f t="shared" si="418"/>
        <v>0</v>
      </c>
      <c r="C1268" s="6" t="str">
        <f t="shared" si="410"/>
        <v/>
      </c>
      <c r="D1268" s="7">
        <f t="shared" si="411"/>
        <v>0</v>
      </c>
      <c r="E1268" s="7">
        <f t="shared" si="419"/>
        <v>0</v>
      </c>
      <c r="F1268" s="7" t="str">
        <f t="shared" si="412"/>
        <v/>
      </c>
      <c r="G1268" s="6">
        <f t="shared" si="413"/>
        <v>0</v>
      </c>
      <c r="H1268" s="6">
        <f t="shared" si="420"/>
        <v>0</v>
      </c>
      <c r="I1268" s="6" t="str">
        <f t="shared" si="421"/>
        <v/>
      </c>
      <c r="J1268" s="11">
        <v>1265</v>
      </c>
      <c r="K1268" s="11">
        <f>IF(IFERROR(VLOOKUP(J1268,Home!$A$8:$B$1048576,1,FALSE),0)=0,0,1)</f>
        <v>0</v>
      </c>
      <c r="L1268" s="129" t="e">
        <f>IF(VLOOKUP(O1268,Home!$C$8:$R$207,6,FALSE)="","",VLOOKUP(O1268,Home!$C$8:$R$207,6,FALSE))</f>
        <v>#N/A</v>
      </c>
      <c r="M1268" s="129" t="e">
        <f t="shared" si="406"/>
        <v>#N/A</v>
      </c>
      <c r="N1268" s="11">
        <f>SUM($K$4:K1268)</f>
        <v>200</v>
      </c>
      <c r="O1268" s="11" t="str">
        <f>IF(P1268="","",IF(IFERROR(VLOOKUP(N1268,Home!$C$8:$R$1048576,1,FALSE),"")=0,"",IFERROR(VLOOKUP(N1268,Home!$C$8:$R$1048576,1,FALSE),"")))</f>
        <v/>
      </c>
      <c r="P1268" s="11" t="str">
        <f>IF(IFERROR(VLOOKUP(W1268,Home!$C$8:$R$1048576,3,FALSE),"")=0,"",IFERROR(VLOOKUP(W1268,Home!$C$8:$R$1048576,3,FALSE),""))</f>
        <v/>
      </c>
      <c r="Q1268" s="11" t="str">
        <f t="shared" si="405"/>
        <v/>
      </c>
      <c r="R1268" s="130" t="e">
        <f>VLOOKUP(Q1268,'Baggrund til lister'!$G$4:$H$15,2,FALSE)</f>
        <v>#N/A</v>
      </c>
      <c r="S1268" s="11" t="str">
        <f t="shared" si="407"/>
        <v/>
      </c>
      <c r="T1268" s="11" t="str">
        <f>IF(IFERROR(VLOOKUP(N1268,Home!$C$8:$R$1048576,11,FALSE),"")=0,"",IFERROR(VLOOKUP(N1268,Home!$C$8:$R$1048576,11,FALSE),""))</f>
        <v/>
      </c>
      <c r="U1268" s="11" t="str">
        <f>IF(IFERROR(VLOOKUP(O1268,Home!$C$8:$R$1048576,12,FALSE),"")=0,"",IFERROR(VLOOKUP(O1268,Home!$C$8:$R$1048576,12,FALSE),""))</f>
        <v/>
      </c>
      <c r="V1268" s="11" t="str">
        <f>IF(IFERROR(VLOOKUP(O1268,Home!$C$8:$R$1048576,8,FALSE),"")=0,"",IFERROR(VLOOKUP(O1268,Home!$C$8:$R$1048576,8,FALSE),""))</f>
        <v/>
      </c>
      <c r="W1268" s="11" t="str">
        <f>IF(OR(VLOOKUP(N1268,Home!$C$7:$I$207,6,FALSE)="",VLOOKUP(N1268,Home!$C$7:$I$207,7,FALSE)=""),"FEJL",SUM(Baggrundsark!$K$4:K1268))</f>
        <v>FEJL</v>
      </c>
      <c r="Y1268">
        <v>1265</v>
      </c>
      <c r="Z1268" s="1"/>
      <c r="AC1268" s="44"/>
      <c r="AD1268">
        <f t="shared" si="414"/>
        <v>0</v>
      </c>
      <c r="AE1268">
        <f>SUM($AD$4:AD1268)</f>
        <v>1</v>
      </c>
      <c r="AF1268" s="103" t="str">
        <f>IFERROR(VLOOKUP(AN1268,Home!$C$8:$E$207,3,FALSE),"")</f>
        <v/>
      </c>
      <c r="AG1268" s="103" t="str">
        <f>IFERROR(VLOOKUP(AN1268,Home!$C$8:$E$207,2,FALSE),"")</f>
        <v/>
      </c>
      <c r="AH1268" s="104" t="str">
        <f>IF(VLOOKUP(AE1268,Home!$C$8:$I$207,6,FALSE)="","",VLOOKUP(AE1268,Home!$C$8:$I$207,6,FALSE))</f>
        <v/>
      </c>
      <c r="AI1268" s="104" t="e">
        <f t="shared" si="422"/>
        <v>#VALUE!</v>
      </c>
      <c r="AJ1268" s="105" t="e">
        <f t="shared" si="415"/>
        <v>#VALUE!</v>
      </c>
      <c r="AK1268" s="103" t="e">
        <f t="shared" si="408"/>
        <v>#VALUE!</v>
      </c>
      <c r="AL1268" s="103" t="e">
        <f t="shared" si="416"/>
        <v>#VALUE!</v>
      </c>
      <c r="AN1268" t="str">
        <f>IF(OR(VLOOKUP(AE1268,Home!$C$8:$I$207,6,FALSE)="",VLOOKUP(AE1268,Home!$C$8:$I$207,7,FALSE)=""),"FEJL",Baggrundsark!AE1268)</f>
        <v>FEJL</v>
      </c>
      <c r="AO1268">
        <f>IF(VLOOKUP(AE1268,Home!$C$8:$N$207,12,FALSE)="Timelønnet",1,0)</f>
        <v>0</v>
      </c>
      <c r="AP1268">
        <f>SUM($AO$4:AO1268)*AO1268</f>
        <v>0</v>
      </c>
      <c r="AQ1268">
        <f t="shared" si="423"/>
        <v>1</v>
      </c>
      <c r="AR1268" t="str">
        <f t="shared" si="423"/>
        <v/>
      </c>
      <c r="AS1268" t="e">
        <f t="shared" si="417"/>
        <v>#VALUE!</v>
      </c>
      <c r="AT1268" s="45" t="e">
        <f t="shared" si="424"/>
        <v>#VALUE!</v>
      </c>
      <c r="AU1268">
        <f>VLOOKUP(AQ1268,Home!$C$8:$J$207,8,FALSE)</f>
        <v>0</v>
      </c>
    </row>
    <row r="1269" spans="1:47" x14ac:dyDescent="0.25">
      <c r="A1269" s="6">
        <f t="shared" si="409"/>
        <v>0</v>
      </c>
      <c r="B1269" s="6">
        <f t="shared" si="418"/>
        <v>0</v>
      </c>
      <c r="C1269" s="6" t="str">
        <f t="shared" si="410"/>
        <v/>
      </c>
      <c r="D1269" s="7">
        <f t="shared" si="411"/>
        <v>0</v>
      </c>
      <c r="E1269" s="7">
        <f t="shared" si="419"/>
        <v>0</v>
      </c>
      <c r="F1269" s="7" t="str">
        <f t="shared" si="412"/>
        <v/>
      </c>
      <c r="G1269" s="6">
        <f t="shared" si="413"/>
        <v>0</v>
      </c>
      <c r="H1269" s="6">
        <f t="shared" si="420"/>
        <v>0</v>
      </c>
      <c r="I1269" s="6" t="str">
        <f t="shared" si="421"/>
        <v/>
      </c>
      <c r="J1269" s="11">
        <v>1266</v>
      </c>
      <c r="K1269" s="11">
        <f>IF(IFERROR(VLOOKUP(J1269,Home!$A$8:$B$1048576,1,FALSE),0)=0,0,1)</f>
        <v>0</v>
      </c>
      <c r="L1269" s="129" t="e">
        <f>IF(VLOOKUP(O1269,Home!$C$8:$R$207,6,FALSE)="","",VLOOKUP(O1269,Home!$C$8:$R$207,6,FALSE))</f>
        <v>#N/A</v>
      </c>
      <c r="M1269" s="129" t="e">
        <f t="shared" si="406"/>
        <v>#N/A</v>
      </c>
      <c r="N1269" s="11">
        <f>SUM($K$4:K1269)</f>
        <v>200</v>
      </c>
      <c r="O1269" s="11" t="str">
        <f>IF(P1269="","",IF(IFERROR(VLOOKUP(N1269,Home!$C$8:$R$1048576,1,FALSE),"")=0,"",IFERROR(VLOOKUP(N1269,Home!$C$8:$R$1048576,1,FALSE),"")))</f>
        <v/>
      </c>
      <c r="P1269" s="11" t="str">
        <f>IF(IFERROR(VLOOKUP(W1269,Home!$C$8:$R$1048576,3,FALSE),"")=0,"",IFERROR(VLOOKUP(W1269,Home!$C$8:$R$1048576,3,FALSE),""))</f>
        <v/>
      </c>
      <c r="Q1269" s="11" t="str">
        <f t="shared" si="405"/>
        <v/>
      </c>
      <c r="R1269" s="130" t="e">
        <f>VLOOKUP(Q1269,'Baggrund til lister'!$G$4:$H$15,2,FALSE)</f>
        <v>#N/A</v>
      </c>
      <c r="S1269" s="11" t="str">
        <f t="shared" si="407"/>
        <v/>
      </c>
      <c r="T1269" s="11" t="str">
        <f>IF(IFERROR(VLOOKUP(N1269,Home!$C$8:$R$1048576,11,FALSE),"")=0,"",IFERROR(VLOOKUP(N1269,Home!$C$8:$R$1048576,11,FALSE),""))</f>
        <v/>
      </c>
      <c r="U1269" s="11" t="str">
        <f>IF(IFERROR(VLOOKUP(O1269,Home!$C$8:$R$1048576,12,FALSE),"")=0,"",IFERROR(VLOOKUP(O1269,Home!$C$8:$R$1048576,12,FALSE),""))</f>
        <v/>
      </c>
      <c r="V1269" s="11" t="str">
        <f>IF(IFERROR(VLOOKUP(O1269,Home!$C$8:$R$1048576,8,FALSE),"")=0,"",IFERROR(VLOOKUP(O1269,Home!$C$8:$R$1048576,8,FALSE),""))</f>
        <v/>
      </c>
      <c r="W1269" s="11" t="str">
        <f>IF(OR(VLOOKUP(N1269,Home!$C$7:$I$207,6,FALSE)="",VLOOKUP(N1269,Home!$C$7:$I$207,7,FALSE)=""),"FEJL",SUM(Baggrundsark!$K$4:K1269))</f>
        <v>FEJL</v>
      </c>
      <c r="Y1269">
        <v>1266</v>
      </c>
      <c r="Z1269" s="1"/>
      <c r="AC1269" s="44"/>
      <c r="AD1269">
        <f t="shared" si="414"/>
        <v>0</v>
      </c>
      <c r="AE1269">
        <f>SUM($AD$4:AD1269)</f>
        <v>1</v>
      </c>
      <c r="AF1269" s="103" t="str">
        <f>IFERROR(VLOOKUP(AN1269,Home!$C$8:$E$207,3,FALSE),"")</f>
        <v/>
      </c>
      <c r="AG1269" s="103" t="str">
        <f>IFERROR(VLOOKUP(AN1269,Home!$C$8:$E$207,2,FALSE),"")</f>
        <v/>
      </c>
      <c r="AH1269" s="104" t="str">
        <f>IF(VLOOKUP(AE1269,Home!$C$8:$I$207,6,FALSE)="","",VLOOKUP(AE1269,Home!$C$8:$I$207,6,FALSE))</f>
        <v/>
      </c>
      <c r="AI1269" s="104" t="e">
        <f t="shared" si="422"/>
        <v>#VALUE!</v>
      </c>
      <c r="AJ1269" s="105" t="e">
        <f t="shared" si="415"/>
        <v>#VALUE!</v>
      </c>
      <c r="AK1269" s="103" t="e">
        <f t="shared" si="408"/>
        <v>#VALUE!</v>
      </c>
      <c r="AL1269" s="103" t="e">
        <f t="shared" si="416"/>
        <v>#VALUE!</v>
      </c>
      <c r="AN1269" t="str">
        <f>IF(OR(VLOOKUP(AE1269,Home!$C$8:$I$207,6,FALSE)="",VLOOKUP(AE1269,Home!$C$8:$I$207,7,FALSE)=""),"FEJL",Baggrundsark!AE1269)</f>
        <v>FEJL</v>
      </c>
      <c r="AO1269">
        <f>IF(VLOOKUP(AE1269,Home!$C$8:$N$207,12,FALSE)="Timelønnet",1,0)</f>
        <v>0</v>
      </c>
      <c r="AP1269">
        <f>SUM($AO$4:AO1269)*AO1269</f>
        <v>0</v>
      </c>
      <c r="AQ1269">
        <f t="shared" si="423"/>
        <v>1</v>
      </c>
      <c r="AR1269" t="str">
        <f t="shared" si="423"/>
        <v/>
      </c>
      <c r="AS1269" t="e">
        <f t="shared" si="417"/>
        <v>#VALUE!</v>
      </c>
      <c r="AT1269" s="45" t="e">
        <f t="shared" si="424"/>
        <v>#VALUE!</v>
      </c>
      <c r="AU1269">
        <f>VLOOKUP(AQ1269,Home!$C$8:$J$207,8,FALSE)</f>
        <v>0</v>
      </c>
    </row>
    <row r="1270" spans="1:47" x14ac:dyDescent="0.25">
      <c r="A1270" s="6">
        <f t="shared" si="409"/>
        <v>0</v>
      </c>
      <c r="B1270" s="6">
        <f t="shared" si="418"/>
        <v>0</v>
      </c>
      <c r="C1270" s="6" t="str">
        <f t="shared" si="410"/>
        <v/>
      </c>
      <c r="D1270" s="7">
        <f t="shared" si="411"/>
        <v>0</v>
      </c>
      <c r="E1270" s="7">
        <f t="shared" si="419"/>
        <v>0</v>
      </c>
      <c r="F1270" s="7" t="str">
        <f t="shared" si="412"/>
        <v/>
      </c>
      <c r="G1270" s="6">
        <f t="shared" si="413"/>
        <v>0</v>
      </c>
      <c r="H1270" s="6">
        <f t="shared" si="420"/>
        <v>0</v>
      </c>
      <c r="I1270" s="6" t="str">
        <f t="shared" si="421"/>
        <v/>
      </c>
      <c r="J1270" s="11">
        <v>1267</v>
      </c>
      <c r="K1270" s="11">
        <f>IF(IFERROR(VLOOKUP(J1270,Home!$A$8:$B$1048576,1,FALSE),0)=0,0,1)</f>
        <v>0</v>
      </c>
      <c r="L1270" s="129" t="e">
        <f>IF(VLOOKUP(O1270,Home!$C$8:$R$207,6,FALSE)="","",VLOOKUP(O1270,Home!$C$8:$R$207,6,FALSE))</f>
        <v>#N/A</v>
      </c>
      <c r="M1270" s="129" t="e">
        <f t="shared" si="406"/>
        <v>#N/A</v>
      </c>
      <c r="N1270" s="11">
        <f>SUM($K$4:K1270)</f>
        <v>200</v>
      </c>
      <c r="O1270" s="11" t="str">
        <f>IF(P1270="","",IF(IFERROR(VLOOKUP(N1270,Home!$C$8:$R$1048576,1,FALSE),"")=0,"",IFERROR(VLOOKUP(N1270,Home!$C$8:$R$1048576,1,FALSE),"")))</f>
        <v/>
      </c>
      <c r="P1270" s="11" t="str">
        <f>IF(IFERROR(VLOOKUP(W1270,Home!$C$8:$R$1048576,3,FALSE),"")=0,"",IFERROR(VLOOKUP(W1270,Home!$C$8:$R$1048576,3,FALSE),""))</f>
        <v/>
      </c>
      <c r="Q1270" s="11" t="str">
        <f t="shared" si="405"/>
        <v/>
      </c>
      <c r="R1270" s="130" t="e">
        <f>VLOOKUP(Q1270,'Baggrund til lister'!$G$4:$H$15,2,FALSE)</f>
        <v>#N/A</v>
      </c>
      <c r="S1270" s="11" t="str">
        <f t="shared" si="407"/>
        <v/>
      </c>
      <c r="T1270" s="11" t="str">
        <f>IF(IFERROR(VLOOKUP(N1270,Home!$C$8:$R$1048576,11,FALSE),"")=0,"",IFERROR(VLOOKUP(N1270,Home!$C$8:$R$1048576,11,FALSE),""))</f>
        <v/>
      </c>
      <c r="U1270" s="11" t="str">
        <f>IF(IFERROR(VLOOKUP(O1270,Home!$C$8:$R$1048576,12,FALSE),"")=0,"",IFERROR(VLOOKUP(O1270,Home!$C$8:$R$1048576,12,FALSE),""))</f>
        <v/>
      </c>
      <c r="V1270" s="11" t="str">
        <f>IF(IFERROR(VLOOKUP(O1270,Home!$C$8:$R$1048576,8,FALSE),"")=0,"",IFERROR(VLOOKUP(O1270,Home!$C$8:$R$1048576,8,FALSE),""))</f>
        <v/>
      </c>
      <c r="W1270" s="11" t="str">
        <f>IF(OR(VLOOKUP(N1270,Home!$C$7:$I$207,6,FALSE)="",VLOOKUP(N1270,Home!$C$7:$I$207,7,FALSE)=""),"FEJL",SUM(Baggrundsark!$K$4:K1270))</f>
        <v>FEJL</v>
      </c>
      <c r="Y1270">
        <v>1267</v>
      </c>
      <c r="Z1270" s="1"/>
      <c r="AC1270" s="44"/>
      <c r="AD1270">
        <f t="shared" si="414"/>
        <v>0</v>
      </c>
      <c r="AE1270">
        <f>SUM($AD$4:AD1270)</f>
        <v>1</v>
      </c>
      <c r="AF1270" s="103" t="str">
        <f>IFERROR(VLOOKUP(AN1270,Home!$C$8:$E$207,3,FALSE),"")</f>
        <v/>
      </c>
      <c r="AG1270" s="103" t="str">
        <f>IFERROR(VLOOKUP(AN1270,Home!$C$8:$E$207,2,FALSE),"")</f>
        <v/>
      </c>
      <c r="AH1270" s="104" t="str">
        <f>IF(VLOOKUP(AE1270,Home!$C$8:$I$207,6,FALSE)="","",VLOOKUP(AE1270,Home!$C$8:$I$207,6,FALSE))</f>
        <v/>
      </c>
      <c r="AI1270" s="104" t="e">
        <f t="shared" si="422"/>
        <v>#VALUE!</v>
      </c>
      <c r="AJ1270" s="105" t="e">
        <f t="shared" si="415"/>
        <v>#VALUE!</v>
      </c>
      <c r="AK1270" s="103" t="e">
        <f t="shared" si="408"/>
        <v>#VALUE!</v>
      </c>
      <c r="AL1270" s="103" t="e">
        <f t="shared" si="416"/>
        <v>#VALUE!</v>
      </c>
      <c r="AN1270" t="str">
        <f>IF(OR(VLOOKUP(AE1270,Home!$C$8:$I$207,6,FALSE)="",VLOOKUP(AE1270,Home!$C$8:$I$207,7,FALSE)=""),"FEJL",Baggrundsark!AE1270)</f>
        <v>FEJL</v>
      </c>
      <c r="AO1270">
        <f>IF(VLOOKUP(AE1270,Home!$C$8:$N$207,12,FALSE)="Timelønnet",1,0)</f>
        <v>0</v>
      </c>
      <c r="AP1270">
        <f>SUM($AO$4:AO1270)*AO1270</f>
        <v>0</v>
      </c>
      <c r="AQ1270">
        <f t="shared" si="423"/>
        <v>1</v>
      </c>
      <c r="AR1270" t="str">
        <f t="shared" si="423"/>
        <v/>
      </c>
      <c r="AS1270" t="e">
        <f t="shared" si="417"/>
        <v>#VALUE!</v>
      </c>
      <c r="AT1270" s="45" t="e">
        <f t="shared" si="424"/>
        <v>#VALUE!</v>
      </c>
      <c r="AU1270">
        <f>VLOOKUP(AQ1270,Home!$C$8:$J$207,8,FALSE)</f>
        <v>0</v>
      </c>
    </row>
    <row r="1271" spans="1:47" x14ac:dyDescent="0.25">
      <c r="A1271" s="6">
        <f t="shared" si="409"/>
        <v>0</v>
      </c>
      <c r="B1271" s="6">
        <f t="shared" si="418"/>
        <v>0</v>
      </c>
      <c r="C1271" s="6" t="str">
        <f t="shared" si="410"/>
        <v/>
      </c>
      <c r="D1271" s="7">
        <f t="shared" si="411"/>
        <v>0</v>
      </c>
      <c r="E1271" s="7">
        <f t="shared" si="419"/>
        <v>0</v>
      </c>
      <c r="F1271" s="7" t="str">
        <f t="shared" si="412"/>
        <v/>
      </c>
      <c r="G1271" s="6">
        <f t="shared" si="413"/>
        <v>0</v>
      </c>
      <c r="H1271" s="6">
        <f t="shared" si="420"/>
        <v>0</v>
      </c>
      <c r="I1271" s="6" t="str">
        <f t="shared" si="421"/>
        <v/>
      </c>
      <c r="J1271" s="11">
        <v>1268</v>
      </c>
      <c r="K1271" s="11">
        <f>IF(IFERROR(VLOOKUP(J1271,Home!$A$8:$B$1048576,1,FALSE),0)=0,0,1)</f>
        <v>0</v>
      </c>
      <c r="L1271" s="129" t="e">
        <f>IF(VLOOKUP(O1271,Home!$C$8:$R$207,6,FALSE)="","",VLOOKUP(O1271,Home!$C$8:$R$207,6,FALSE))</f>
        <v>#N/A</v>
      </c>
      <c r="M1271" s="129" t="e">
        <f t="shared" si="406"/>
        <v>#N/A</v>
      </c>
      <c r="N1271" s="11">
        <f>SUM($K$4:K1271)</f>
        <v>200</v>
      </c>
      <c r="O1271" s="11" t="str">
        <f>IF(P1271="","",IF(IFERROR(VLOOKUP(N1271,Home!$C$8:$R$1048576,1,FALSE),"")=0,"",IFERROR(VLOOKUP(N1271,Home!$C$8:$R$1048576,1,FALSE),"")))</f>
        <v/>
      </c>
      <c r="P1271" s="11" t="str">
        <f>IF(IFERROR(VLOOKUP(W1271,Home!$C$8:$R$1048576,3,FALSE),"")=0,"",IFERROR(VLOOKUP(W1271,Home!$C$8:$R$1048576,3,FALSE),""))</f>
        <v/>
      </c>
      <c r="Q1271" s="11" t="str">
        <f t="shared" si="405"/>
        <v/>
      </c>
      <c r="R1271" s="130" t="e">
        <f>VLOOKUP(Q1271,'Baggrund til lister'!$G$4:$H$15,2,FALSE)</f>
        <v>#N/A</v>
      </c>
      <c r="S1271" s="11" t="str">
        <f t="shared" si="407"/>
        <v/>
      </c>
      <c r="T1271" s="11" t="str">
        <f>IF(IFERROR(VLOOKUP(N1271,Home!$C$8:$R$1048576,11,FALSE),"")=0,"",IFERROR(VLOOKUP(N1271,Home!$C$8:$R$1048576,11,FALSE),""))</f>
        <v/>
      </c>
      <c r="U1271" s="11" t="str">
        <f>IF(IFERROR(VLOOKUP(O1271,Home!$C$8:$R$1048576,12,FALSE),"")=0,"",IFERROR(VLOOKUP(O1271,Home!$C$8:$R$1048576,12,FALSE),""))</f>
        <v/>
      </c>
      <c r="V1271" s="11" t="str">
        <f>IF(IFERROR(VLOOKUP(O1271,Home!$C$8:$R$1048576,8,FALSE),"")=0,"",IFERROR(VLOOKUP(O1271,Home!$C$8:$R$1048576,8,FALSE),""))</f>
        <v/>
      </c>
      <c r="W1271" s="11" t="str">
        <f>IF(OR(VLOOKUP(N1271,Home!$C$7:$I$207,6,FALSE)="",VLOOKUP(N1271,Home!$C$7:$I$207,7,FALSE)=""),"FEJL",SUM(Baggrundsark!$K$4:K1271))</f>
        <v>FEJL</v>
      </c>
      <c r="Y1271">
        <v>1268</v>
      </c>
      <c r="Z1271" s="1"/>
      <c r="AC1271" s="44"/>
      <c r="AD1271">
        <f t="shared" si="414"/>
        <v>0</v>
      </c>
      <c r="AE1271">
        <f>SUM($AD$4:AD1271)</f>
        <v>1</v>
      </c>
      <c r="AF1271" s="103" t="str">
        <f>IFERROR(VLOOKUP(AN1271,Home!$C$8:$E$207,3,FALSE),"")</f>
        <v/>
      </c>
      <c r="AG1271" s="103" t="str">
        <f>IFERROR(VLOOKUP(AN1271,Home!$C$8:$E$207,2,FALSE),"")</f>
        <v/>
      </c>
      <c r="AH1271" s="104" t="str">
        <f>IF(VLOOKUP(AE1271,Home!$C$8:$I$207,6,FALSE)="","",VLOOKUP(AE1271,Home!$C$8:$I$207,6,FALSE))</f>
        <v/>
      </c>
      <c r="AI1271" s="104" t="e">
        <f t="shared" si="422"/>
        <v>#VALUE!</v>
      </c>
      <c r="AJ1271" s="105" t="e">
        <f t="shared" si="415"/>
        <v>#VALUE!</v>
      </c>
      <c r="AK1271" s="103" t="e">
        <f t="shared" si="408"/>
        <v>#VALUE!</v>
      </c>
      <c r="AL1271" s="103" t="e">
        <f t="shared" si="416"/>
        <v>#VALUE!</v>
      </c>
      <c r="AN1271" t="str">
        <f>IF(OR(VLOOKUP(AE1271,Home!$C$8:$I$207,6,FALSE)="",VLOOKUP(AE1271,Home!$C$8:$I$207,7,FALSE)=""),"FEJL",Baggrundsark!AE1271)</f>
        <v>FEJL</v>
      </c>
      <c r="AO1271">
        <f>IF(VLOOKUP(AE1271,Home!$C$8:$N$207,12,FALSE)="Timelønnet",1,0)</f>
        <v>0</v>
      </c>
      <c r="AP1271">
        <f>SUM($AO$4:AO1271)*AO1271</f>
        <v>0</v>
      </c>
      <c r="AQ1271">
        <f t="shared" si="423"/>
        <v>1</v>
      </c>
      <c r="AR1271" t="str">
        <f t="shared" si="423"/>
        <v/>
      </c>
      <c r="AS1271" t="e">
        <f t="shared" si="417"/>
        <v>#VALUE!</v>
      </c>
      <c r="AT1271" s="45" t="e">
        <f t="shared" si="424"/>
        <v>#VALUE!</v>
      </c>
      <c r="AU1271">
        <f>VLOOKUP(AQ1271,Home!$C$8:$J$207,8,FALSE)</f>
        <v>0</v>
      </c>
    </row>
    <row r="1272" spans="1:47" x14ac:dyDescent="0.25">
      <c r="A1272" s="6">
        <f t="shared" si="409"/>
        <v>0</v>
      </c>
      <c r="B1272" s="6">
        <f t="shared" si="418"/>
        <v>0</v>
      </c>
      <c r="C1272" s="6" t="str">
        <f t="shared" si="410"/>
        <v/>
      </c>
      <c r="D1272" s="7">
        <f t="shared" si="411"/>
        <v>0</v>
      </c>
      <c r="E1272" s="7">
        <f t="shared" si="419"/>
        <v>0</v>
      </c>
      <c r="F1272" s="7" t="str">
        <f t="shared" si="412"/>
        <v/>
      </c>
      <c r="G1272" s="6">
        <f t="shared" si="413"/>
        <v>0</v>
      </c>
      <c r="H1272" s="6">
        <f t="shared" si="420"/>
        <v>0</v>
      </c>
      <c r="I1272" s="6" t="str">
        <f t="shared" si="421"/>
        <v/>
      </c>
      <c r="J1272" s="11">
        <v>1269</v>
      </c>
      <c r="K1272" s="11">
        <f>IF(IFERROR(VLOOKUP(J1272,Home!$A$8:$B$1048576,1,FALSE),0)=0,0,1)</f>
        <v>0</v>
      </c>
      <c r="L1272" s="129" t="e">
        <f>IF(VLOOKUP(O1272,Home!$C$8:$R$207,6,FALSE)="","",VLOOKUP(O1272,Home!$C$8:$R$207,6,FALSE))</f>
        <v>#N/A</v>
      </c>
      <c r="M1272" s="129" t="e">
        <f t="shared" si="406"/>
        <v>#N/A</v>
      </c>
      <c r="N1272" s="11">
        <f>SUM($K$4:K1272)</f>
        <v>200</v>
      </c>
      <c r="O1272" s="11" t="str">
        <f>IF(P1272="","",IF(IFERROR(VLOOKUP(N1272,Home!$C$8:$R$1048576,1,FALSE),"")=0,"",IFERROR(VLOOKUP(N1272,Home!$C$8:$R$1048576,1,FALSE),"")))</f>
        <v/>
      </c>
      <c r="P1272" s="11" t="str">
        <f>IF(IFERROR(VLOOKUP(W1272,Home!$C$8:$R$1048576,3,FALSE),"")=0,"",IFERROR(VLOOKUP(W1272,Home!$C$8:$R$1048576,3,FALSE),""))</f>
        <v/>
      </c>
      <c r="Q1272" s="11" t="str">
        <f t="shared" si="405"/>
        <v/>
      </c>
      <c r="R1272" s="130" t="e">
        <f>VLOOKUP(Q1272,'Baggrund til lister'!$G$4:$H$15,2,FALSE)</f>
        <v>#N/A</v>
      </c>
      <c r="S1272" s="11" t="str">
        <f t="shared" si="407"/>
        <v/>
      </c>
      <c r="T1272" s="11" t="str">
        <f>IF(IFERROR(VLOOKUP(N1272,Home!$C$8:$R$1048576,11,FALSE),"")=0,"",IFERROR(VLOOKUP(N1272,Home!$C$8:$R$1048576,11,FALSE),""))</f>
        <v/>
      </c>
      <c r="U1272" s="11" t="str">
        <f>IF(IFERROR(VLOOKUP(O1272,Home!$C$8:$R$1048576,12,FALSE),"")=0,"",IFERROR(VLOOKUP(O1272,Home!$C$8:$R$1048576,12,FALSE),""))</f>
        <v/>
      </c>
      <c r="V1272" s="11" t="str">
        <f>IF(IFERROR(VLOOKUP(O1272,Home!$C$8:$R$1048576,8,FALSE),"")=0,"",IFERROR(VLOOKUP(O1272,Home!$C$8:$R$1048576,8,FALSE),""))</f>
        <v/>
      </c>
      <c r="W1272" s="11" t="str">
        <f>IF(OR(VLOOKUP(N1272,Home!$C$7:$I$207,6,FALSE)="",VLOOKUP(N1272,Home!$C$7:$I$207,7,FALSE)=""),"FEJL",SUM(Baggrundsark!$K$4:K1272))</f>
        <v>FEJL</v>
      </c>
      <c r="Y1272">
        <v>1269</v>
      </c>
      <c r="Z1272" s="1"/>
      <c r="AC1272" s="44"/>
      <c r="AD1272">
        <f t="shared" si="414"/>
        <v>0</v>
      </c>
      <c r="AE1272">
        <f>SUM($AD$4:AD1272)</f>
        <v>1</v>
      </c>
      <c r="AF1272" s="103" t="str">
        <f>IFERROR(VLOOKUP(AN1272,Home!$C$8:$E$207,3,FALSE),"")</f>
        <v/>
      </c>
      <c r="AG1272" s="103" t="str">
        <f>IFERROR(VLOOKUP(AN1272,Home!$C$8:$E$207,2,FALSE),"")</f>
        <v/>
      </c>
      <c r="AH1272" s="104" t="str">
        <f>IF(VLOOKUP(AE1272,Home!$C$8:$I$207,6,FALSE)="","",VLOOKUP(AE1272,Home!$C$8:$I$207,6,FALSE))</f>
        <v/>
      </c>
      <c r="AI1272" s="104" t="e">
        <f t="shared" si="422"/>
        <v>#VALUE!</v>
      </c>
      <c r="AJ1272" s="105" t="e">
        <f t="shared" si="415"/>
        <v>#VALUE!</v>
      </c>
      <c r="AK1272" s="103" t="e">
        <f t="shared" si="408"/>
        <v>#VALUE!</v>
      </c>
      <c r="AL1272" s="103" t="e">
        <f t="shared" si="416"/>
        <v>#VALUE!</v>
      </c>
      <c r="AN1272" t="str">
        <f>IF(OR(VLOOKUP(AE1272,Home!$C$8:$I$207,6,FALSE)="",VLOOKUP(AE1272,Home!$C$8:$I$207,7,FALSE)=""),"FEJL",Baggrundsark!AE1272)</f>
        <v>FEJL</v>
      </c>
      <c r="AO1272">
        <f>IF(VLOOKUP(AE1272,Home!$C$8:$N$207,12,FALSE)="Timelønnet",1,0)</f>
        <v>0</v>
      </c>
      <c r="AP1272">
        <f>SUM($AO$4:AO1272)*AO1272</f>
        <v>0</v>
      </c>
      <c r="AQ1272">
        <f t="shared" si="423"/>
        <v>1</v>
      </c>
      <c r="AR1272" t="str">
        <f t="shared" si="423"/>
        <v/>
      </c>
      <c r="AS1272" t="e">
        <f t="shared" si="417"/>
        <v>#VALUE!</v>
      </c>
      <c r="AT1272" s="45" t="e">
        <f t="shared" si="424"/>
        <v>#VALUE!</v>
      </c>
      <c r="AU1272">
        <f>VLOOKUP(AQ1272,Home!$C$8:$J$207,8,FALSE)</f>
        <v>0</v>
      </c>
    </row>
    <row r="1273" spans="1:47" x14ac:dyDescent="0.25">
      <c r="A1273" s="6">
        <f t="shared" si="409"/>
        <v>0</v>
      </c>
      <c r="B1273" s="6">
        <f t="shared" si="418"/>
        <v>0</v>
      </c>
      <c r="C1273" s="6" t="str">
        <f t="shared" si="410"/>
        <v/>
      </c>
      <c r="D1273" s="7">
        <f t="shared" si="411"/>
        <v>0</v>
      </c>
      <c r="E1273" s="7">
        <f t="shared" si="419"/>
        <v>0</v>
      </c>
      <c r="F1273" s="7" t="str">
        <f t="shared" si="412"/>
        <v/>
      </c>
      <c r="G1273" s="6">
        <f t="shared" si="413"/>
        <v>0</v>
      </c>
      <c r="H1273" s="6">
        <f t="shared" si="420"/>
        <v>0</v>
      </c>
      <c r="I1273" s="6" t="str">
        <f t="shared" si="421"/>
        <v/>
      </c>
      <c r="J1273" s="11">
        <v>1270</v>
      </c>
      <c r="K1273" s="11">
        <f>IF(IFERROR(VLOOKUP(J1273,Home!$A$8:$B$1048576,1,FALSE),0)=0,0,1)</f>
        <v>0</v>
      </c>
      <c r="L1273" s="129" t="e">
        <f>IF(VLOOKUP(O1273,Home!$C$8:$R$207,6,FALSE)="","",VLOOKUP(O1273,Home!$C$8:$R$207,6,FALSE))</f>
        <v>#N/A</v>
      </c>
      <c r="M1273" s="129" t="e">
        <f t="shared" si="406"/>
        <v>#N/A</v>
      </c>
      <c r="N1273" s="11">
        <f>SUM($K$4:K1273)</f>
        <v>200</v>
      </c>
      <c r="O1273" s="11" t="str">
        <f>IF(P1273="","",IF(IFERROR(VLOOKUP(N1273,Home!$C$8:$R$1048576,1,FALSE),"")=0,"",IFERROR(VLOOKUP(N1273,Home!$C$8:$R$1048576,1,FALSE),"")))</f>
        <v/>
      </c>
      <c r="P1273" s="11" t="str">
        <f>IF(IFERROR(VLOOKUP(W1273,Home!$C$8:$R$1048576,3,FALSE),"")=0,"",IFERROR(VLOOKUP(W1273,Home!$C$8:$R$1048576,3,FALSE),""))</f>
        <v/>
      </c>
      <c r="Q1273" s="11" t="str">
        <f t="shared" ref="Q1273:Q1336" si="425">IFERROR(MONTH(M1273),"")</f>
        <v/>
      </c>
      <c r="R1273" s="130" t="e">
        <f>VLOOKUP(Q1273,'Baggrund til lister'!$G$4:$H$15,2,FALSE)</f>
        <v>#N/A</v>
      </c>
      <c r="S1273" s="11" t="str">
        <f t="shared" si="407"/>
        <v/>
      </c>
      <c r="T1273" s="11" t="str">
        <f>IF(IFERROR(VLOOKUP(N1273,Home!$C$8:$R$1048576,11,FALSE),"")=0,"",IFERROR(VLOOKUP(N1273,Home!$C$8:$R$1048576,11,FALSE),""))</f>
        <v/>
      </c>
      <c r="U1273" s="11" t="str">
        <f>IF(IFERROR(VLOOKUP(O1273,Home!$C$8:$R$1048576,12,FALSE),"")=0,"",IFERROR(VLOOKUP(O1273,Home!$C$8:$R$1048576,12,FALSE),""))</f>
        <v/>
      </c>
      <c r="V1273" s="11" t="str">
        <f>IF(IFERROR(VLOOKUP(O1273,Home!$C$8:$R$1048576,8,FALSE),"")=0,"",IFERROR(VLOOKUP(O1273,Home!$C$8:$R$1048576,8,FALSE),""))</f>
        <v/>
      </c>
      <c r="W1273" s="11" t="str">
        <f>IF(OR(VLOOKUP(N1273,Home!$C$7:$I$207,6,FALSE)="",VLOOKUP(N1273,Home!$C$7:$I$207,7,FALSE)=""),"FEJL",SUM(Baggrundsark!$K$4:K1273))</f>
        <v>FEJL</v>
      </c>
      <c r="Y1273">
        <v>1270</v>
      </c>
      <c r="Z1273" s="1"/>
      <c r="AC1273" s="44"/>
      <c r="AD1273">
        <f t="shared" si="414"/>
        <v>0</v>
      </c>
      <c r="AE1273">
        <f>SUM($AD$4:AD1273)</f>
        <v>1</v>
      </c>
      <c r="AF1273" s="103" t="str">
        <f>IFERROR(VLOOKUP(AN1273,Home!$C$8:$E$207,3,FALSE),"")</f>
        <v/>
      </c>
      <c r="AG1273" s="103" t="str">
        <f>IFERROR(VLOOKUP(AN1273,Home!$C$8:$E$207,2,FALSE),"")</f>
        <v/>
      </c>
      <c r="AH1273" s="104" t="str">
        <f>IF(VLOOKUP(AE1273,Home!$C$8:$I$207,6,FALSE)="","",VLOOKUP(AE1273,Home!$C$8:$I$207,6,FALSE))</f>
        <v/>
      </c>
      <c r="AI1273" s="104" t="e">
        <f t="shared" si="422"/>
        <v>#VALUE!</v>
      </c>
      <c r="AJ1273" s="105" t="e">
        <f t="shared" si="415"/>
        <v>#VALUE!</v>
      </c>
      <c r="AK1273" s="103" t="e">
        <f t="shared" si="408"/>
        <v>#VALUE!</v>
      </c>
      <c r="AL1273" s="103" t="e">
        <f t="shared" si="416"/>
        <v>#VALUE!</v>
      </c>
      <c r="AN1273" t="str">
        <f>IF(OR(VLOOKUP(AE1273,Home!$C$8:$I$207,6,FALSE)="",VLOOKUP(AE1273,Home!$C$8:$I$207,7,FALSE)=""),"FEJL",Baggrundsark!AE1273)</f>
        <v>FEJL</v>
      </c>
      <c r="AO1273">
        <f>IF(VLOOKUP(AE1273,Home!$C$8:$N$207,12,FALSE)="Timelønnet",1,0)</f>
        <v>0</v>
      </c>
      <c r="AP1273">
        <f>SUM($AO$4:AO1273)*AO1273</f>
        <v>0</v>
      </c>
      <c r="AQ1273">
        <f t="shared" si="423"/>
        <v>1</v>
      </c>
      <c r="AR1273" t="str">
        <f t="shared" si="423"/>
        <v/>
      </c>
      <c r="AS1273" t="e">
        <f t="shared" si="417"/>
        <v>#VALUE!</v>
      </c>
      <c r="AT1273" s="45" t="e">
        <f t="shared" si="424"/>
        <v>#VALUE!</v>
      </c>
      <c r="AU1273">
        <f>VLOOKUP(AQ1273,Home!$C$8:$J$207,8,FALSE)</f>
        <v>0</v>
      </c>
    </row>
    <row r="1274" spans="1:47" x14ac:dyDescent="0.25">
      <c r="A1274" s="6">
        <f t="shared" si="409"/>
        <v>0</v>
      </c>
      <c r="B1274" s="6">
        <f t="shared" si="418"/>
        <v>0</v>
      </c>
      <c r="C1274" s="6" t="str">
        <f t="shared" si="410"/>
        <v/>
      </c>
      <c r="D1274" s="7">
        <f t="shared" si="411"/>
        <v>0</v>
      </c>
      <c r="E1274" s="7">
        <f t="shared" si="419"/>
        <v>0</v>
      </c>
      <c r="F1274" s="7" t="str">
        <f t="shared" si="412"/>
        <v/>
      </c>
      <c r="G1274" s="6">
        <f t="shared" si="413"/>
        <v>0</v>
      </c>
      <c r="H1274" s="6">
        <f t="shared" si="420"/>
        <v>0</v>
      </c>
      <c r="I1274" s="6" t="str">
        <f t="shared" si="421"/>
        <v/>
      </c>
      <c r="J1274" s="11">
        <v>1271</v>
      </c>
      <c r="K1274" s="11">
        <f>IF(IFERROR(VLOOKUP(J1274,Home!$A$8:$B$1048576,1,FALSE),0)=0,0,1)</f>
        <v>0</v>
      </c>
      <c r="L1274" s="129" t="e">
        <f>IF(VLOOKUP(O1274,Home!$C$8:$R$207,6,FALSE)="","",VLOOKUP(O1274,Home!$C$8:$R$207,6,FALSE))</f>
        <v>#N/A</v>
      </c>
      <c r="M1274" s="129" t="e">
        <f t="shared" si="406"/>
        <v>#N/A</v>
      </c>
      <c r="N1274" s="11">
        <f>SUM($K$4:K1274)</f>
        <v>200</v>
      </c>
      <c r="O1274" s="11" t="str">
        <f>IF(P1274="","",IF(IFERROR(VLOOKUP(N1274,Home!$C$8:$R$1048576,1,FALSE),"")=0,"",IFERROR(VLOOKUP(N1274,Home!$C$8:$R$1048576,1,FALSE),"")))</f>
        <v/>
      </c>
      <c r="P1274" s="11" t="str">
        <f>IF(IFERROR(VLOOKUP(W1274,Home!$C$8:$R$1048576,3,FALSE),"")=0,"",IFERROR(VLOOKUP(W1274,Home!$C$8:$R$1048576,3,FALSE),""))</f>
        <v/>
      </c>
      <c r="Q1274" s="11" t="str">
        <f t="shared" si="425"/>
        <v/>
      </c>
      <c r="R1274" s="130" t="e">
        <f>VLOOKUP(Q1274,'Baggrund til lister'!$G$4:$H$15,2,FALSE)</f>
        <v>#N/A</v>
      </c>
      <c r="S1274" s="11" t="str">
        <f t="shared" si="407"/>
        <v/>
      </c>
      <c r="T1274" s="11" t="str">
        <f>IF(IFERROR(VLOOKUP(N1274,Home!$C$8:$R$1048576,11,FALSE),"")=0,"",IFERROR(VLOOKUP(N1274,Home!$C$8:$R$1048576,11,FALSE),""))</f>
        <v/>
      </c>
      <c r="U1274" s="11" t="str">
        <f>IF(IFERROR(VLOOKUP(O1274,Home!$C$8:$R$1048576,12,FALSE),"")=0,"",IFERROR(VLOOKUP(O1274,Home!$C$8:$R$1048576,12,FALSE),""))</f>
        <v/>
      </c>
      <c r="V1274" s="11" t="str">
        <f>IF(IFERROR(VLOOKUP(O1274,Home!$C$8:$R$1048576,8,FALSE),"")=0,"",IFERROR(VLOOKUP(O1274,Home!$C$8:$R$1048576,8,FALSE),""))</f>
        <v/>
      </c>
      <c r="W1274" s="11" t="str">
        <f>IF(OR(VLOOKUP(N1274,Home!$C$7:$I$207,6,FALSE)="",VLOOKUP(N1274,Home!$C$7:$I$207,7,FALSE)=""),"FEJL",SUM(Baggrundsark!$K$4:K1274))</f>
        <v>FEJL</v>
      </c>
      <c r="Y1274">
        <v>1271</v>
      </c>
      <c r="Z1274" s="1"/>
      <c r="AC1274" s="44"/>
      <c r="AD1274">
        <f t="shared" si="414"/>
        <v>0</v>
      </c>
      <c r="AE1274">
        <f>SUM($AD$4:AD1274)</f>
        <v>1</v>
      </c>
      <c r="AF1274" s="103" t="str">
        <f>IFERROR(VLOOKUP(AN1274,Home!$C$8:$E$207,3,FALSE),"")</f>
        <v/>
      </c>
      <c r="AG1274" s="103" t="str">
        <f>IFERROR(VLOOKUP(AN1274,Home!$C$8:$E$207,2,FALSE),"")</f>
        <v/>
      </c>
      <c r="AH1274" s="104" t="str">
        <f>IF(VLOOKUP(AE1274,Home!$C$8:$I$207,6,FALSE)="","",VLOOKUP(AE1274,Home!$C$8:$I$207,6,FALSE))</f>
        <v/>
      </c>
      <c r="AI1274" s="104" t="e">
        <f t="shared" si="422"/>
        <v>#VALUE!</v>
      </c>
      <c r="AJ1274" s="105" t="e">
        <f t="shared" si="415"/>
        <v>#VALUE!</v>
      </c>
      <c r="AK1274" s="103" t="e">
        <f t="shared" si="408"/>
        <v>#VALUE!</v>
      </c>
      <c r="AL1274" s="103" t="e">
        <f t="shared" si="416"/>
        <v>#VALUE!</v>
      </c>
      <c r="AN1274" t="str">
        <f>IF(OR(VLOOKUP(AE1274,Home!$C$8:$I$207,6,FALSE)="",VLOOKUP(AE1274,Home!$C$8:$I$207,7,FALSE)=""),"FEJL",Baggrundsark!AE1274)</f>
        <v>FEJL</v>
      </c>
      <c r="AO1274">
        <f>IF(VLOOKUP(AE1274,Home!$C$8:$N$207,12,FALSE)="Timelønnet",1,0)</f>
        <v>0</v>
      </c>
      <c r="AP1274">
        <f>SUM($AO$4:AO1274)*AO1274</f>
        <v>0</v>
      </c>
      <c r="AQ1274">
        <f t="shared" si="423"/>
        <v>1</v>
      </c>
      <c r="AR1274" t="str">
        <f t="shared" si="423"/>
        <v/>
      </c>
      <c r="AS1274" t="e">
        <f t="shared" si="417"/>
        <v>#VALUE!</v>
      </c>
      <c r="AT1274" s="45" t="e">
        <f t="shared" si="424"/>
        <v>#VALUE!</v>
      </c>
      <c r="AU1274">
        <f>VLOOKUP(AQ1274,Home!$C$8:$J$207,8,FALSE)</f>
        <v>0</v>
      </c>
    </row>
    <row r="1275" spans="1:47" x14ac:dyDescent="0.25">
      <c r="A1275" s="6">
        <f t="shared" si="409"/>
        <v>0</v>
      </c>
      <c r="B1275" s="6">
        <f t="shared" si="418"/>
        <v>0</v>
      </c>
      <c r="C1275" s="6" t="str">
        <f t="shared" si="410"/>
        <v/>
      </c>
      <c r="D1275" s="7">
        <f t="shared" si="411"/>
        <v>0</v>
      </c>
      <c r="E1275" s="7">
        <f t="shared" si="419"/>
        <v>0</v>
      </c>
      <c r="F1275" s="7" t="str">
        <f t="shared" si="412"/>
        <v/>
      </c>
      <c r="G1275" s="6">
        <f t="shared" si="413"/>
        <v>0</v>
      </c>
      <c r="H1275" s="6">
        <f t="shared" si="420"/>
        <v>0</v>
      </c>
      <c r="I1275" s="6" t="str">
        <f t="shared" si="421"/>
        <v/>
      </c>
      <c r="J1275" s="11">
        <v>1272</v>
      </c>
      <c r="K1275" s="11">
        <f>IF(IFERROR(VLOOKUP(J1275,Home!$A$8:$B$1048576,1,FALSE),0)=0,0,1)</f>
        <v>0</v>
      </c>
      <c r="L1275" s="129" t="e">
        <f>IF(VLOOKUP(O1275,Home!$C$8:$R$207,6,FALSE)="","",VLOOKUP(O1275,Home!$C$8:$R$207,6,FALSE))</f>
        <v>#N/A</v>
      </c>
      <c r="M1275" s="129" t="e">
        <f t="shared" si="406"/>
        <v>#N/A</v>
      </c>
      <c r="N1275" s="11">
        <f>SUM($K$4:K1275)</f>
        <v>200</v>
      </c>
      <c r="O1275" s="11" t="str">
        <f>IF(P1275="","",IF(IFERROR(VLOOKUP(N1275,Home!$C$8:$R$1048576,1,FALSE),"")=0,"",IFERROR(VLOOKUP(N1275,Home!$C$8:$R$1048576,1,FALSE),"")))</f>
        <v/>
      </c>
      <c r="P1275" s="11" t="str">
        <f>IF(IFERROR(VLOOKUP(W1275,Home!$C$8:$R$1048576,3,FALSE),"")=0,"",IFERROR(VLOOKUP(W1275,Home!$C$8:$R$1048576,3,FALSE),""))</f>
        <v/>
      </c>
      <c r="Q1275" s="11" t="str">
        <f t="shared" si="425"/>
        <v/>
      </c>
      <c r="R1275" s="130" t="e">
        <f>VLOOKUP(Q1275,'Baggrund til lister'!$G$4:$H$15,2,FALSE)</f>
        <v>#N/A</v>
      </c>
      <c r="S1275" s="11" t="str">
        <f t="shared" si="407"/>
        <v/>
      </c>
      <c r="T1275" s="11" t="str">
        <f>IF(IFERROR(VLOOKUP(N1275,Home!$C$8:$R$1048576,11,FALSE),"")=0,"",IFERROR(VLOOKUP(N1275,Home!$C$8:$R$1048576,11,FALSE),""))</f>
        <v/>
      </c>
      <c r="U1275" s="11" t="str">
        <f>IF(IFERROR(VLOOKUP(O1275,Home!$C$8:$R$1048576,12,FALSE),"")=0,"",IFERROR(VLOOKUP(O1275,Home!$C$8:$R$1048576,12,FALSE),""))</f>
        <v/>
      </c>
      <c r="V1275" s="11" t="str">
        <f>IF(IFERROR(VLOOKUP(O1275,Home!$C$8:$R$1048576,8,FALSE),"")=0,"",IFERROR(VLOOKUP(O1275,Home!$C$8:$R$1048576,8,FALSE),""))</f>
        <v/>
      </c>
      <c r="W1275" s="11" t="str">
        <f>IF(OR(VLOOKUP(N1275,Home!$C$7:$I$207,6,FALSE)="",VLOOKUP(N1275,Home!$C$7:$I$207,7,FALSE)=""),"FEJL",SUM(Baggrundsark!$K$4:K1275))</f>
        <v>FEJL</v>
      </c>
      <c r="Y1275">
        <v>1272</v>
      </c>
      <c r="Z1275" s="1"/>
      <c r="AC1275" s="44"/>
      <c r="AD1275">
        <f t="shared" si="414"/>
        <v>0</v>
      </c>
      <c r="AE1275">
        <f>SUM($AD$4:AD1275)</f>
        <v>1</v>
      </c>
      <c r="AF1275" s="103" t="str">
        <f>IFERROR(VLOOKUP(AN1275,Home!$C$8:$E$207,3,FALSE),"")</f>
        <v/>
      </c>
      <c r="AG1275" s="103" t="str">
        <f>IFERROR(VLOOKUP(AN1275,Home!$C$8:$E$207,2,FALSE),"")</f>
        <v/>
      </c>
      <c r="AH1275" s="104" t="str">
        <f>IF(VLOOKUP(AE1275,Home!$C$8:$I$207,6,FALSE)="","",VLOOKUP(AE1275,Home!$C$8:$I$207,6,FALSE))</f>
        <v/>
      </c>
      <c r="AI1275" s="104" t="e">
        <f t="shared" si="422"/>
        <v>#VALUE!</v>
      </c>
      <c r="AJ1275" s="105" t="e">
        <f t="shared" si="415"/>
        <v>#VALUE!</v>
      </c>
      <c r="AK1275" s="103" t="e">
        <f t="shared" si="408"/>
        <v>#VALUE!</v>
      </c>
      <c r="AL1275" s="103" t="e">
        <f t="shared" si="416"/>
        <v>#VALUE!</v>
      </c>
      <c r="AN1275" t="str">
        <f>IF(OR(VLOOKUP(AE1275,Home!$C$8:$I$207,6,FALSE)="",VLOOKUP(AE1275,Home!$C$8:$I$207,7,FALSE)=""),"FEJL",Baggrundsark!AE1275)</f>
        <v>FEJL</v>
      </c>
      <c r="AO1275">
        <f>IF(VLOOKUP(AE1275,Home!$C$8:$N$207,12,FALSE)="Timelønnet",1,0)</f>
        <v>0</v>
      </c>
      <c r="AP1275">
        <f>SUM($AO$4:AO1275)*AO1275</f>
        <v>0</v>
      </c>
      <c r="AQ1275">
        <f t="shared" si="423"/>
        <v>1</v>
      </c>
      <c r="AR1275" t="str">
        <f t="shared" si="423"/>
        <v/>
      </c>
      <c r="AS1275" t="e">
        <f t="shared" si="417"/>
        <v>#VALUE!</v>
      </c>
      <c r="AT1275" s="45" t="e">
        <f t="shared" si="424"/>
        <v>#VALUE!</v>
      </c>
      <c r="AU1275">
        <f>VLOOKUP(AQ1275,Home!$C$8:$J$207,8,FALSE)</f>
        <v>0</v>
      </c>
    </row>
    <row r="1276" spans="1:47" x14ac:dyDescent="0.25">
      <c r="A1276" s="6">
        <f t="shared" si="409"/>
        <v>0</v>
      </c>
      <c r="B1276" s="6">
        <f t="shared" si="418"/>
        <v>0</v>
      </c>
      <c r="C1276" s="6" t="str">
        <f t="shared" si="410"/>
        <v/>
      </c>
      <c r="D1276" s="7">
        <f t="shared" si="411"/>
        <v>0</v>
      </c>
      <c r="E1276" s="7">
        <f t="shared" si="419"/>
        <v>0</v>
      </c>
      <c r="F1276" s="7" t="str">
        <f t="shared" si="412"/>
        <v/>
      </c>
      <c r="G1276" s="6">
        <f t="shared" si="413"/>
        <v>0</v>
      </c>
      <c r="H1276" s="6">
        <f t="shared" si="420"/>
        <v>0</v>
      </c>
      <c r="I1276" s="6" t="str">
        <f t="shared" si="421"/>
        <v/>
      </c>
      <c r="J1276" s="11">
        <v>1273</v>
      </c>
      <c r="K1276" s="11">
        <f>IF(IFERROR(VLOOKUP(J1276,Home!$A$8:$B$1048576,1,FALSE),0)=0,0,1)</f>
        <v>0</v>
      </c>
      <c r="L1276" s="129" t="e">
        <f>IF(VLOOKUP(O1276,Home!$C$8:$R$207,6,FALSE)="","",VLOOKUP(O1276,Home!$C$8:$R$207,6,FALSE))</f>
        <v>#N/A</v>
      </c>
      <c r="M1276" s="129" t="e">
        <f t="shared" si="406"/>
        <v>#N/A</v>
      </c>
      <c r="N1276" s="11">
        <f>SUM($K$4:K1276)</f>
        <v>200</v>
      </c>
      <c r="O1276" s="11" t="str">
        <f>IF(P1276="","",IF(IFERROR(VLOOKUP(N1276,Home!$C$8:$R$1048576,1,FALSE),"")=0,"",IFERROR(VLOOKUP(N1276,Home!$C$8:$R$1048576,1,FALSE),"")))</f>
        <v/>
      </c>
      <c r="P1276" s="11" t="str">
        <f>IF(IFERROR(VLOOKUP(W1276,Home!$C$8:$R$1048576,3,FALSE),"")=0,"",IFERROR(VLOOKUP(W1276,Home!$C$8:$R$1048576,3,FALSE),""))</f>
        <v/>
      </c>
      <c r="Q1276" s="11" t="str">
        <f t="shared" si="425"/>
        <v/>
      </c>
      <c r="R1276" s="130" t="e">
        <f>VLOOKUP(Q1276,'Baggrund til lister'!$G$4:$H$15,2,FALSE)</f>
        <v>#N/A</v>
      </c>
      <c r="S1276" s="11" t="str">
        <f t="shared" si="407"/>
        <v/>
      </c>
      <c r="T1276" s="11" t="str">
        <f>IF(IFERROR(VLOOKUP(N1276,Home!$C$8:$R$1048576,11,FALSE),"")=0,"",IFERROR(VLOOKUP(N1276,Home!$C$8:$R$1048576,11,FALSE),""))</f>
        <v/>
      </c>
      <c r="U1276" s="11" t="str">
        <f>IF(IFERROR(VLOOKUP(O1276,Home!$C$8:$R$1048576,12,FALSE),"")=0,"",IFERROR(VLOOKUP(O1276,Home!$C$8:$R$1048576,12,FALSE),""))</f>
        <v/>
      </c>
      <c r="V1276" s="11" t="str">
        <f>IF(IFERROR(VLOOKUP(O1276,Home!$C$8:$R$1048576,8,FALSE),"")=0,"",IFERROR(VLOOKUP(O1276,Home!$C$8:$R$1048576,8,FALSE),""))</f>
        <v/>
      </c>
      <c r="W1276" s="11" t="str">
        <f>IF(OR(VLOOKUP(N1276,Home!$C$7:$I$207,6,FALSE)="",VLOOKUP(N1276,Home!$C$7:$I$207,7,FALSE)=""),"FEJL",SUM(Baggrundsark!$K$4:K1276))</f>
        <v>FEJL</v>
      </c>
      <c r="Y1276">
        <v>1273</v>
      </c>
      <c r="Z1276" s="1"/>
      <c r="AC1276" s="44"/>
      <c r="AD1276">
        <f t="shared" si="414"/>
        <v>0</v>
      </c>
      <c r="AE1276">
        <f>SUM($AD$4:AD1276)</f>
        <v>1</v>
      </c>
      <c r="AF1276" s="103" t="str">
        <f>IFERROR(VLOOKUP(AN1276,Home!$C$8:$E$207,3,FALSE),"")</f>
        <v/>
      </c>
      <c r="AG1276" s="103" t="str">
        <f>IFERROR(VLOOKUP(AN1276,Home!$C$8:$E$207,2,FALSE),"")</f>
        <v/>
      </c>
      <c r="AH1276" s="104" t="str">
        <f>IF(VLOOKUP(AE1276,Home!$C$8:$I$207,6,FALSE)="","",VLOOKUP(AE1276,Home!$C$8:$I$207,6,FALSE))</f>
        <v/>
      </c>
      <c r="AI1276" s="104" t="e">
        <f t="shared" si="422"/>
        <v>#VALUE!</v>
      </c>
      <c r="AJ1276" s="105" t="e">
        <f t="shared" si="415"/>
        <v>#VALUE!</v>
      </c>
      <c r="AK1276" s="103" t="e">
        <f t="shared" si="408"/>
        <v>#VALUE!</v>
      </c>
      <c r="AL1276" s="103" t="e">
        <f t="shared" si="416"/>
        <v>#VALUE!</v>
      </c>
      <c r="AN1276" t="str">
        <f>IF(OR(VLOOKUP(AE1276,Home!$C$8:$I$207,6,FALSE)="",VLOOKUP(AE1276,Home!$C$8:$I$207,7,FALSE)=""),"FEJL",Baggrundsark!AE1276)</f>
        <v>FEJL</v>
      </c>
      <c r="AO1276">
        <f>IF(VLOOKUP(AE1276,Home!$C$8:$N$207,12,FALSE)="Timelønnet",1,0)</f>
        <v>0</v>
      </c>
      <c r="AP1276">
        <f>SUM($AO$4:AO1276)*AO1276</f>
        <v>0</v>
      </c>
      <c r="AQ1276">
        <f t="shared" si="423"/>
        <v>1</v>
      </c>
      <c r="AR1276" t="str">
        <f t="shared" si="423"/>
        <v/>
      </c>
      <c r="AS1276" t="e">
        <f t="shared" si="417"/>
        <v>#VALUE!</v>
      </c>
      <c r="AT1276" s="45" t="e">
        <f t="shared" si="424"/>
        <v>#VALUE!</v>
      </c>
      <c r="AU1276">
        <f>VLOOKUP(AQ1276,Home!$C$8:$J$207,8,FALSE)</f>
        <v>0</v>
      </c>
    </row>
    <row r="1277" spans="1:47" x14ac:dyDescent="0.25">
      <c r="A1277" s="6">
        <f t="shared" si="409"/>
        <v>0</v>
      </c>
      <c r="B1277" s="6">
        <f t="shared" si="418"/>
        <v>0</v>
      </c>
      <c r="C1277" s="6" t="str">
        <f t="shared" si="410"/>
        <v/>
      </c>
      <c r="D1277" s="7">
        <f t="shared" si="411"/>
        <v>0</v>
      </c>
      <c r="E1277" s="7">
        <f t="shared" si="419"/>
        <v>0</v>
      </c>
      <c r="F1277" s="7" t="str">
        <f t="shared" si="412"/>
        <v/>
      </c>
      <c r="G1277" s="6">
        <f t="shared" si="413"/>
        <v>0</v>
      </c>
      <c r="H1277" s="6">
        <f t="shared" si="420"/>
        <v>0</v>
      </c>
      <c r="I1277" s="6" t="str">
        <f t="shared" si="421"/>
        <v/>
      </c>
      <c r="J1277" s="11">
        <v>1274</v>
      </c>
      <c r="K1277" s="11">
        <f>IF(IFERROR(VLOOKUP(J1277,Home!$A$8:$B$1048576,1,FALSE),0)=0,0,1)</f>
        <v>0</v>
      </c>
      <c r="L1277" s="129" t="e">
        <f>IF(VLOOKUP(O1277,Home!$C$8:$R$207,6,FALSE)="","",VLOOKUP(O1277,Home!$C$8:$R$207,6,FALSE))</f>
        <v>#N/A</v>
      </c>
      <c r="M1277" s="129" t="e">
        <f t="shared" si="406"/>
        <v>#N/A</v>
      </c>
      <c r="N1277" s="11">
        <f>SUM($K$4:K1277)</f>
        <v>200</v>
      </c>
      <c r="O1277" s="11" t="str">
        <f>IF(P1277="","",IF(IFERROR(VLOOKUP(N1277,Home!$C$8:$R$1048576,1,FALSE),"")=0,"",IFERROR(VLOOKUP(N1277,Home!$C$8:$R$1048576,1,FALSE),"")))</f>
        <v/>
      </c>
      <c r="P1277" s="11" t="str">
        <f>IF(IFERROR(VLOOKUP(W1277,Home!$C$8:$R$1048576,3,FALSE),"")=0,"",IFERROR(VLOOKUP(W1277,Home!$C$8:$R$1048576,3,FALSE),""))</f>
        <v/>
      </c>
      <c r="Q1277" s="11" t="str">
        <f t="shared" si="425"/>
        <v/>
      </c>
      <c r="R1277" s="130" t="e">
        <f>VLOOKUP(Q1277,'Baggrund til lister'!$G$4:$H$15,2,FALSE)</f>
        <v>#N/A</v>
      </c>
      <c r="S1277" s="11" t="str">
        <f t="shared" si="407"/>
        <v/>
      </c>
      <c r="T1277" s="11" t="str">
        <f>IF(IFERROR(VLOOKUP(N1277,Home!$C$8:$R$1048576,11,FALSE),"")=0,"",IFERROR(VLOOKUP(N1277,Home!$C$8:$R$1048576,11,FALSE),""))</f>
        <v/>
      </c>
      <c r="U1277" s="11" t="str">
        <f>IF(IFERROR(VLOOKUP(O1277,Home!$C$8:$R$1048576,12,FALSE),"")=0,"",IFERROR(VLOOKUP(O1277,Home!$C$8:$R$1048576,12,FALSE),""))</f>
        <v/>
      </c>
      <c r="V1277" s="11" t="str">
        <f>IF(IFERROR(VLOOKUP(O1277,Home!$C$8:$R$1048576,8,FALSE),"")=0,"",IFERROR(VLOOKUP(O1277,Home!$C$8:$R$1048576,8,FALSE),""))</f>
        <v/>
      </c>
      <c r="W1277" s="11" t="str">
        <f>IF(OR(VLOOKUP(N1277,Home!$C$7:$I$207,6,FALSE)="",VLOOKUP(N1277,Home!$C$7:$I$207,7,FALSE)=""),"FEJL",SUM(Baggrundsark!$K$4:K1277))</f>
        <v>FEJL</v>
      </c>
      <c r="Y1277">
        <v>1274</v>
      </c>
      <c r="Z1277" s="1"/>
      <c r="AC1277" s="44"/>
      <c r="AD1277">
        <f t="shared" si="414"/>
        <v>0</v>
      </c>
      <c r="AE1277">
        <f>SUM($AD$4:AD1277)</f>
        <v>1</v>
      </c>
      <c r="AF1277" s="103" t="str">
        <f>IFERROR(VLOOKUP(AN1277,Home!$C$8:$E$207,3,FALSE),"")</f>
        <v/>
      </c>
      <c r="AG1277" s="103" t="str">
        <f>IFERROR(VLOOKUP(AN1277,Home!$C$8:$E$207,2,FALSE),"")</f>
        <v/>
      </c>
      <c r="AH1277" s="104" t="str">
        <f>IF(VLOOKUP(AE1277,Home!$C$8:$I$207,6,FALSE)="","",VLOOKUP(AE1277,Home!$C$8:$I$207,6,FALSE))</f>
        <v/>
      </c>
      <c r="AI1277" s="104" t="e">
        <f t="shared" si="422"/>
        <v>#VALUE!</v>
      </c>
      <c r="AJ1277" s="105" t="e">
        <f t="shared" si="415"/>
        <v>#VALUE!</v>
      </c>
      <c r="AK1277" s="103" t="e">
        <f t="shared" si="408"/>
        <v>#VALUE!</v>
      </c>
      <c r="AL1277" s="103" t="e">
        <f t="shared" si="416"/>
        <v>#VALUE!</v>
      </c>
      <c r="AN1277" t="str">
        <f>IF(OR(VLOOKUP(AE1277,Home!$C$8:$I$207,6,FALSE)="",VLOOKUP(AE1277,Home!$C$8:$I$207,7,FALSE)=""),"FEJL",Baggrundsark!AE1277)</f>
        <v>FEJL</v>
      </c>
      <c r="AO1277">
        <f>IF(VLOOKUP(AE1277,Home!$C$8:$N$207,12,FALSE)="Timelønnet",1,0)</f>
        <v>0</v>
      </c>
      <c r="AP1277">
        <f>SUM($AO$4:AO1277)*AO1277</f>
        <v>0</v>
      </c>
      <c r="AQ1277">
        <f t="shared" si="423"/>
        <v>1</v>
      </c>
      <c r="AR1277" t="str">
        <f t="shared" si="423"/>
        <v/>
      </c>
      <c r="AS1277" t="e">
        <f t="shared" si="417"/>
        <v>#VALUE!</v>
      </c>
      <c r="AT1277" s="45" t="e">
        <f t="shared" si="424"/>
        <v>#VALUE!</v>
      </c>
      <c r="AU1277">
        <f>VLOOKUP(AQ1277,Home!$C$8:$J$207,8,FALSE)</f>
        <v>0</v>
      </c>
    </row>
    <row r="1278" spans="1:47" x14ac:dyDescent="0.25">
      <c r="A1278" s="6">
        <f t="shared" si="409"/>
        <v>0</v>
      </c>
      <c r="B1278" s="6">
        <f t="shared" si="418"/>
        <v>0</v>
      </c>
      <c r="C1278" s="6" t="str">
        <f t="shared" si="410"/>
        <v/>
      </c>
      <c r="D1278" s="7">
        <f t="shared" si="411"/>
        <v>0</v>
      </c>
      <c r="E1278" s="7">
        <f t="shared" si="419"/>
        <v>0</v>
      </c>
      <c r="F1278" s="7" t="str">
        <f t="shared" si="412"/>
        <v/>
      </c>
      <c r="G1278" s="6">
        <f t="shared" si="413"/>
        <v>0</v>
      </c>
      <c r="H1278" s="6">
        <f t="shared" si="420"/>
        <v>0</v>
      </c>
      <c r="I1278" s="6" t="str">
        <f t="shared" si="421"/>
        <v/>
      </c>
      <c r="J1278" s="11">
        <v>1275</v>
      </c>
      <c r="K1278" s="11">
        <f>IF(IFERROR(VLOOKUP(J1278,Home!$A$8:$B$1048576,1,FALSE),0)=0,0,1)</f>
        <v>0</v>
      </c>
      <c r="L1278" s="129" t="e">
        <f>IF(VLOOKUP(O1278,Home!$C$8:$R$207,6,FALSE)="","",VLOOKUP(O1278,Home!$C$8:$R$207,6,FALSE))</f>
        <v>#N/A</v>
      </c>
      <c r="M1278" s="129" t="e">
        <f t="shared" si="406"/>
        <v>#N/A</v>
      </c>
      <c r="N1278" s="11">
        <f>SUM($K$4:K1278)</f>
        <v>200</v>
      </c>
      <c r="O1278" s="11" t="str">
        <f>IF(P1278="","",IF(IFERROR(VLOOKUP(N1278,Home!$C$8:$R$1048576,1,FALSE),"")=0,"",IFERROR(VLOOKUP(N1278,Home!$C$8:$R$1048576,1,FALSE),"")))</f>
        <v/>
      </c>
      <c r="P1278" s="11" t="str">
        <f>IF(IFERROR(VLOOKUP(W1278,Home!$C$8:$R$1048576,3,FALSE),"")=0,"",IFERROR(VLOOKUP(W1278,Home!$C$8:$R$1048576,3,FALSE),""))</f>
        <v/>
      </c>
      <c r="Q1278" s="11" t="str">
        <f t="shared" si="425"/>
        <v/>
      </c>
      <c r="R1278" s="130" t="e">
        <f>VLOOKUP(Q1278,'Baggrund til lister'!$G$4:$H$15,2,FALSE)</f>
        <v>#N/A</v>
      </c>
      <c r="S1278" s="11" t="str">
        <f t="shared" si="407"/>
        <v/>
      </c>
      <c r="T1278" s="11" t="str">
        <f>IF(IFERROR(VLOOKUP(N1278,Home!$C$8:$R$1048576,11,FALSE),"")=0,"",IFERROR(VLOOKUP(N1278,Home!$C$8:$R$1048576,11,FALSE),""))</f>
        <v/>
      </c>
      <c r="U1278" s="11" t="str">
        <f>IF(IFERROR(VLOOKUP(O1278,Home!$C$8:$R$1048576,12,FALSE),"")=0,"",IFERROR(VLOOKUP(O1278,Home!$C$8:$R$1048576,12,FALSE),""))</f>
        <v/>
      </c>
      <c r="V1278" s="11" t="str">
        <f>IF(IFERROR(VLOOKUP(O1278,Home!$C$8:$R$1048576,8,FALSE),"")=0,"",IFERROR(VLOOKUP(O1278,Home!$C$8:$R$1048576,8,FALSE),""))</f>
        <v/>
      </c>
      <c r="W1278" s="11" t="str">
        <f>IF(OR(VLOOKUP(N1278,Home!$C$7:$I$207,6,FALSE)="",VLOOKUP(N1278,Home!$C$7:$I$207,7,FALSE)=""),"FEJL",SUM(Baggrundsark!$K$4:K1278))</f>
        <v>FEJL</v>
      </c>
      <c r="Y1278">
        <v>1275</v>
      </c>
      <c r="Z1278" s="1"/>
      <c r="AC1278" s="44"/>
      <c r="AD1278">
        <f t="shared" si="414"/>
        <v>0</v>
      </c>
      <c r="AE1278">
        <f>SUM($AD$4:AD1278)</f>
        <v>1</v>
      </c>
      <c r="AF1278" s="103" t="str">
        <f>IFERROR(VLOOKUP(AN1278,Home!$C$8:$E$207,3,FALSE),"")</f>
        <v/>
      </c>
      <c r="AG1278" s="103" t="str">
        <f>IFERROR(VLOOKUP(AN1278,Home!$C$8:$E$207,2,FALSE),"")</f>
        <v/>
      </c>
      <c r="AH1278" s="104" t="str">
        <f>IF(VLOOKUP(AE1278,Home!$C$8:$I$207,6,FALSE)="","",VLOOKUP(AE1278,Home!$C$8:$I$207,6,FALSE))</f>
        <v/>
      </c>
      <c r="AI1278" s="104" t="e">
        <f t="shared" si="422"/>
        <v>#VALUE!</v>
      </c>
      <c r="AJ1278" s="105" t="e">
        <f t="shared" si="415"/>
        <v>#VALUE!</v>
      </c>
      <c r="AK1278" s="103" t="e">
        <f t="shared" si="408"/>
        <v>#VALUE!</v>
      </c>
      <c r="AL1278" s="103" t="e">
        <f t="shared" si="416"/>
        <v>#VALUE!</v>
      </c>
      <c r="AN1278" t="str">
        <f>IF(OR(VLOOKUP(AE1278,Home!$C$8:$I$207,6,FALSE)="",VLOOKUP(AE1278,Home!$C$8:$I$207,7,FALSE)=""),"FEJL",Baggrundsark!AE1278)</f>
        <v>FEJL</v>
      </c>
      <c r="AO1278">
        <f>IF(VLOOKUP(AE1278,Home!$C$8:$N$207,12,FALSE)="Timelønnet",1,0)</f>
        <v>0</v>
      </c>
      <c r="AP1278">
        <f>SUM($AO$4:AO1278)*AO1278</f>
        <v>0</v>
      </c>
      <c r="AQ1278">
        <f t="shared" si="423"/>
        <v>1</v>
      </c>
      <c r="AR1278" t="str">
        <f t="shared" si="423"/>
        <v/>
      </c>
      <c r="AS1278" t="e">
        <f t="shared" si="417"/>
        <v>#VALUE!</v>
      </c>
      <c r="AT1278" s="45" t="e">
        <f t="shared" si="424"/>
        <v>#VALUE!</v>
      </c>
      <c r="AU1278">
        <f>VLOOKUP(AQ1278,Home!$C$8:$J$207,8,FALSE)</f>
        <v>0</v>
      </c>
    </row>
    <row r="1279" spans="1:47" x14ac:dyDescent="0.25">
      <c r="A1279" s="6">
        <f t="shared" si="409"/>
        <v>0</v>
      </c>
      <c r="B1279" s="6">
        <f t="shared" si="418"/>
        <v>0</v>
      </c>
      <c r="C1279" s="6" t="str">
        <f t="shared" si="410"/>
        <v/>
      </c>
      <c r="D1279" s="7">
        <f t="shared" si="411"/>
        <v>0</v>
      </c>
      <c r="E1279" s="7">
        <f t="shared" si="419"/>
        <v>0</v>
      </c>
      <c r="F1279" s="7" t="str">
        <f t="shared" si="412"/>
        <v/>
      </c>
      <c r="G1279" s="6">
        <f t="shared" si="413"/>
        <v>0</v>
      </c>
      <c r="H1279" s="6">
        <f t="shared" si="420"/>
        <v>0</v>
      </c>
      <c r="I1279" s="6" t="str">
        <f t="shared" si="421"/>
        <v/>
      </c>
      <c r="J1279" s="11">
        <v>1276</v>
      </c>
      <c r="K1279" s="11">
        <f>IF(IFERROR(VLOOKUP(J1279,Home!$A$8:$B$1048576,1,FALSE),0)=0,0,1)</f>
        <v>0</v>
      </c>
      <c r="L1279" s="129" t="e">
        <f>IF(VLOOKUP(O1279,Home!$C$8:$R$207,6,FALSE)="","",VLOOKUP(O1279,Home!$C$8:$R$207,6,FALSE))</f>
        <v>#N/A</v>
      </c>
      <c r="M1279" s="129" t="e">
        <f t="shared" si="406"/>
        <v>#N/A</v>
      </c>
      <c r="N1279" s="11">
        <f>SUM($K$4:K1279)</f>
        <v>200</v>
      </c>
      <c r="O1279" s="11" t="str">
        <f>IF(P1279="","",IF(IFERROR(VLOOKUP(N1279,Home!$C$8:$R$1048576,1,FALSE),"")=0,"",IFERROR(VLOOKUP(N1279,Home!$C$8:$R$1048576,1,FALSE),"")))</f>
        <v/>
      </c>
      <c r="P1279" s="11" t="str">
        <f>IF(IFERROR(VLOOKUP(W1279,Home!$C$8:$R$1048576,3,FALSE),"")=0,"",IFERROR(VLOOKUP(W1279,Home!$C$8:$R$1048576,3,FALSE),""))</f>
        <v/>
      </c>
      <c r="Q1279" s="11" t="str">
        <f t="shared" si="425"/>
        <v/>
      </c>
      <c r="R1279" s="130" t="e">
        <f>VLOOKUP(Q1279,'Baggrund til lister'!$G$4:$H$15,2,FALSE)</f>
        <v>#N/A</v>
      </c>
      <c r="S1279" s="11" t="str">
        <f t="shared" si="407"/>
        <v/>
      </c>
      <c r="T1279" s="11" t="str">
        <f>IF(IFERROR(VLOOKUP(N1279,Home!$C$8:$R$1048576,11,FALSE),"")=0,"",IFERROR(VLOOKUP(N1279,Home!$C$8:$R$1048576,11,FALSE),""))</f>
        <v/>
      </c>
      <c r="U1279" s="11" t="str">
        <f>IF(IFERROR(VLOOKUP(O1279,Home!$C$8:$R$1048576,12,FALSE),"")=0,"",IFERROR(VLOOKUP(O1279,Home!$C$8:$R$1048576,12,FALSE),""))</f>
        <v/>
      </c>
      <c r="V1279" s="11" t="str">
        <f>IF(IFERROR(VLOOKUP(O1279,Home!$C$8:$R$1048576,8,FALSE),"")=0,"",IFERROR(VLOOKUP(O1279,Home!$C$8:$R$1048576,8,FALSE),""))</f>
        <v/>
      </c>
      <c r="W1279" s="11" t="str">
        <f>IF(OR(VLOOKUP(N1279,Home!$C$7:$I$207,6,FALSE)="",VLOOKUP(N1279,Home!$C$7:$I$207,7,FALSE)=""),"FEJL",SUM(Baggrundsark!$K$4:K1279))</f>
        <v>FEJL</v>
      </c>
      <c r="Y1279">
        <v>1276</v>
      </c>
      <c r="Z1279" s="1"/>
      <c r="AC1279" s="44"/>
      <c r="AD1279">
        <f t="shared" si="414"/>
        <v>0</v>
      </c>
      <c r="AE1279">
        <f>SUM($AD$4:AD1279)</f>
        <v>1</v>
      </c>
      <c r="AF1279" s="103" t="str">
        <f>IFERROR(VLOOKUP(AN1279,Home!$C$8:$E$207,3,FALSE),"")</f>
        <v/>
      </c>
      <c r="AG1279" s="103" t="str">
        <f>IFERROR(VLOOKUP(AN1279,Home!$C$8:$E$207,2,FALSE),"")</f>
        <v/>
      </c>
      <c r="AH1279" s="104" t="str">
        <f>IF(VLOOKUP(AE1279,Home!$C$8:$I$207,6,FALSE)="","",VLOOKUP(AE1279,Home!$C$8:$I$207,6,FALSE))</f>
        <v/>
      </c>
      <c r="AI1279" s="104" t="e">
        <f t="shared" si="422"/>
        <v>#VALUE!</v>
      </c>
      <c r="AJ1279" s="105" t="e">
        <f t="shared" si="415"/>
        <v>#VALUE!</v>
      </c>
      <c r="AK1279" s="103" t="e">
        <f t="shared" si="408"/>
        <v>#VALUE!</v>
      </c>
      <c r="AL1279" s="103" t="e">
        <f t="shared" si="416"/>
        <v>#VALUE!</v>
      </c>
      <c r="AN1279" t="str">
        <f>IF(OR(VLOOKUP(AE1279,Home!$C$8:$I$207,6,FALSE)="",VLOOKUP(AE1279,Home!$C$8:$I$207,7,FALSE)=""),"FEJL",Baggrundsark!AE1279)</f>
        <v>FEJL</v>
      </c>
      <c r="AO1279">
        <f>IF(VLOOKUP(AE1279,Home!$C$8:$N$207,12,FALSE)="Timelønnet",1,0)</f>
        <v>0</v>
      </c>
      <c r="AP1279">
        <f>SUM($AO$4:AO1279)*AO1279</f>
        <v>0</v>
      </c>
      <c r="AQ1279">
        <f t="shared" si="423"/>
        <v>1</v>
      </c>
      <c r="AR1279" t="str">
        <f t="shared" si="423"/>
        <v/>
      </c>
      <c r="AS1279" t="e">
        <f t="shared" si="417"/>
        <v>#VALUE!</v>
      </c>
      <c r="AT1279" s="45" t="e">
        <f t="shared" si="424"/>
        <v>#VALUE!</v>
      </c>
      <c r="AU1279">
        <f>VLOOKUP(AQ1279,Home!$C$8:$J$207,8,FALSE)</f>
        <v>0</v>
      </c>
    </row>
    <row r="1280" spans="1:47" x14ac:dyDescent="0.25">
      <c r="A1280" s="6">
        <f t="shared" si="409"/>
        <v>0</v>
      </c>
      <c r="B1280" s="6">
        <f t="shared" si="418"/>
        <v>0</v>
      </c>
      <c r="C1280" s="6" t="str">
        <f t="shared" si="410"/>
        <v/>
      </c>
      <c r="D1280" s="7">
        <f t="shared" si="411"/>
        <v>0</v>
      </c>
      <c r="E1280" s="7">
        <f t="shared" si="419"/>
        <v>0</v>
      </c>
      <c r="F1280" s="7" t="str">
        <f t="shared" si="412"/>
        <v/>
      </c>
      <c r="G1280" s="6">
        <f t="shared" si="413"/>
        <v>0</v>
      </c>
      <c r="H1280" s="6">
        <f t="shared" si="420"/>
        <v>0</v>
      </c>
      <c r="I1280" s="6" t="str">
        <f t="shared" si="421"/>
        <v/>
      </c>
      <c r="J1280" s="11">
        <v>1277</v>
      </c>
      <c r="K1280" s="11">
        <f>IF(IFERROR(VLOOKUP(J1280,Home!$A$8:$B$1048576,1,FALSE),0)=0,0,1)</f>
        <v>0</v>
      </c>
      <c r="L1280" s="129" t="e">
        <f>IF(VLOOKUP(O1280,Home!$C$8:$R$207,6,FALSE)="","",VLOOKUP(O1280,Home!$C$8:$R$207,6,FALSE))</f>
        <v>#N/A</v>
      </c>
      <c r="M1280" s="129" t="e">
        <f t="shared" si="406"/>
        <v>#N/A</v>
      </c>
      <c r="N1280" s="11">
        <f>SUM($K$4:K1280)</f>
        <v>200</v>
      </c>
      <c r="O1280" s="11" t="str">
        <f>IF(P1280="","",IF(IFERROR(VLOOKUP(N1280,Home!$C$8:$R$1048576,1,FALSE),"")=0,"",IFERROR(VLOOKUP(N1280,Home!$C$8:$R$1048576,1,FALSE),"")))</f>
        <v/>
      </c>
      <c r="P1280" s="11" t="str">
        <f>IF(IFERROR(VLOOKUP(W1280,Home!$C$8:$R$1048576,3,FALSE),"")=0,"",IFERROR(VLOOKUP(W1280,Home!$C$8:$R$1048576,3,FALSE),""))</f>
        <v/>
      </c>
      <c r="Q1280" s="11" t="str">
        <f t="shared" si="425"/>
        <v/>
      </c>
      <c r="R1280" s="130" t="e">
        <f>VLOOKUP(Q1280,'Baggrund til lister'!$G$4:$H$15,2,FALSE)</f>
        <v>#N/A</v>
      </c>
      <c r="S1280" s="11" t="str">
        <f t="shared" si="407"/>
        <v/>
      </c>
      <c r="T1280" s="11" t="str">
        <f>IF(IFERROR(VLOOKUP(N1280,Home!$C$8:$R$1048576,11,FALSE),"")=0,"",IFERROR(VLOOKUP(N1280,Home!$C$8:$R$1048576,11,FALSE),""))</f>
        <v/>
      </c>
      <c r="U1280" s="11" t="str">
        <f>IF(IFERROR(VLOOKUP(O1280,Home!$C$8:$R$1048576,12,FALSE),"")=0,"",IFERROR(VLOOKUP(O1280,Home!$C$8:$R$1048576,12,FALSE),""))</f>
        <v/>
      </c>
      <c r="V1280" s="11" t="str">
        <f>IF(IFERROR(VLOOKUP(O1280,Home!$C$8:$R$1048576,8,FALSE),"")=0,"",IFERROR(VLOOKUP(O1280,Home!$C$8:$R$1048576,8,FALSE),""))</f>
        <v/>
      </c>
      <c r="W1280" s="11" t="str">
        <f>IF(OR(VLOOKUP(N1280,Home!$C$7:$I$207,6,FALSE)="",VLOOKUP(N1280,Home!$C$7:$I$207,7,FALSE)=""),"FEJL",SUM(Baggrundsark!$K$4:K1280))</f>
        <v>FEJL</v>
      </c>
      <c r="Y1280">
        <v>1277</v>
      </c>
      <c r="Z1280" s="1"/>
      <c r="AC1280" s="44"/>
      <c r="AD1280">
        <f t="shared" si="414"/>
        <v>0</v>
      </c>
      <c r="AE1280">
        <f>SUM($AD$4:AD1280)</f>
        <v>1</v>
      </c>
      <c r="AF1280" s="103" t="str">
        <f>IFERROR(VLOOKUP(AN1280,Home!$C$8:$E$207,3,FALSE),"")</f>
        <v/>
      </c>
      <c r="AG1280" s="103" t="str">
        <f>IFERROR(VLOOKUP(AN1280,Home!$C$8:$E$207,2,FALSE),"")</f>
        <v/>
      </c>
      <c r="AH1280" s="104" t="str">
        <f>IF(VLOOKUP(AE1280,Home!$C$8:$I$207,6,FALSE)="","",VLOOKUP(AE1280,Home!$C$8:$I$207,6,FALSE))</f>
        <v/>
      </c>
      <c r="AI1280" s="104" t="e">
        <f t="shared" si="422"/>
        <v>#VALUE!</v>
      </c>
      <c r="AJ1280" s="105" t="e">
        <f t="shared" si="415"/>
        <v>#VALUE!</v>
      </c>
      <c r="AK1280" s="103" t="e">
        <f t="shared" si="408"/>
        <v>#VALUE!</v>
      </c>
      <c r="AL1280" s="103" t="e">
        <f t="shared" si="416"/>
        <v>#VALUE!</v>
      </c>
      <c r="AN1280" t="str">
        <f>IF(OR(VLOOKUP(AE1280,Home!$C$8:$I$207,6,FALSE)="",VLOOKUP(AE1280,Home!$C$8:$I$207,7,FALSE)=""),"FEJL",Baggrundsark!AE1280)</f>
        <v>FEJL</v>
      </c>
      <c r="AO1280">
        <f>IF(VLOOKUP(AE1280,Home!$C$8:$N$207,12,FALSE)="Timelønnet",1,0)</f>
        <v>0</v>
      </c>
      <c r="AP1280">
        <f>SUM($AO$4:AO1280)*AO1280</f>
        <v>0</v>
      </c>
      <c r="AQ1280">
        <f t="shared" si="423"/>
        <v>1</v>
      </c>
      <c r="AR1280" t="str">
        <f t="shared" si="423"/>
        <v/>
      </c>
      <c r="AS1280" t="e">
        <f t="shared" si="417"/>
        <v>#VALUE!</v>
      </c>
      <c r="AT1280" s="45" t="e">
        <f t="shared" si="424"/>
        <v>#VALUE!</v>
      </c>
      <c r="AU1280">
        <f>VLOOKUP(AQ1280,Home!$C$8:$J$207,8,FALSE)</f>
        <v>0</v>
      </c>
    </row>
    <row r="1281" spans="1:47" x14ac:dyDescent="0.25">
      <c r="A1281" s="6">
        <f t="shared" si="409"/>
        <v>0</v>
      </c>
      <c r="B1281" s="6">
        <f t="shared" si="418"/>
        <v>0</v>
      </c>
      <c r="C1281" s="6" t="str">
        <f t="shared" si="410"/>
        <v/>
      </c>
      <c r="D1281" s="7">
        <f t="shared" si="411"/>
        <v>0</v>
      </c>
      <c r="E1281" s="7">
        <f t="shared" si="419"/>
        <v>0</v>
      </c>
      <c r="F1281" s="7" t="str">
        <f t="shared" si="412"/>
        <v/>
      </c>
      <c r="G1281" s="6">
        <f t="shared" si="413"/>
        <v>0</v>
      </c>
      <c r="H1281" s="6">
        <f t="shared" si="420"/>
        <v>0</v>
      </c>
      <c r="I1281" s="6" t="str">
        <f t="shared" si="421"/>
        <v/>
      </c>
      <c r="J1281" s="11">
        <v>1278</v>
      </c>
      <c r="K1281" s="11">
        <f>IF(IFERROR(VLOOKUP(J1281,Home!$A$8:$B$1048576,1,FALSE),0)=0,0,1)</f>
        <v>0</v>
      </c>
      <c r="L1281" s="129" t="e">
        <f>IF(VLOOKUP(O1281,Home!$C$8:$R$207,6,FALSE)="","",VLOOKUP(O1281,Home!$C$8:$R$207,6,FALSE))</f>
        <v>#N/A</v>
      </c>
      <c r="M1281" s="129" t="e">
        <f t="shared" si="406"/>
        <v>#N/A</v>
      </c>
      <c r="N1281" s="11">
        <f>SUM($K$4:K1281)</f>
        <v>200</v>
      </c>
      <c r="O1281" s="11" t="str">
        <f>IF(P1281="","",IF(IFERROR(VLOOKUP(N1281,Home!$C$8:$R$1048576,1,FALSE),"")=0,"",IFERROR(VLOOKUP(N1281,Home!$C$8:$R$1048576,1,FALSE),"")))</f>
        <v/>
      </c>
      <c r="P1281" s="11" t="str">
        <f>IF(IFERROR(VLOOKUP(W1281,Home!$C$8:$R$1048576,3,FALSE),"")=0,"",IFERROR(VLOOKUP(W1281,Home!$C$8:$R$1048576,3,FALSE),""))</f>
        <v/>
      </c>
      <c r="Q1281" s="11" t="str">
        <f t="shared" si="425"/>
        <v/>
      </c>
      <c r="R1281" s="130" t="e">
        <f>VLOOKUP(Q1281,'Baggrund til lister'!$G$4:$H$15,2,FALSE)</f>
        <v>#N/A</v>
      </c>
      <c r="S1281" s="11" t="str">
        <f t="shared" si="407"/>
        <v/>
      </c>
      <c r="T1281" s="11" t="str">
        <f>IF(IFERROR(VLOOKUP(N1281,Home!$C$8:$R$1048576,11,FALSE),"")=0,"",IFERROR(VLOOKUP(N1281,Home!$C$8:$R$1048576,11,FALSE),""))</f>
        <v/>
      </c>
      <c r="U1281" s="11" t="str">
        <f>IF(IFERROR(VLOOKUP(O1281,Home!$C$8:$R$1048576,12,FALSE),"")=0,"",IFERROR(VLOOKUP(O1281,Home!$C$8:$R$1048576,12,FALSE),""))</f>
        <v/>
      </c>
      <c r="V1281" s="11" t="str">
        <f>IF(IFERROR(VLOOKUP(O1281,Home!$C$8:$R$1048576,8,FALSE),"")=0,"",IFERROR(VLOOKUP(O1281,Home!$C$8:$R$1048576,8,FALSE),""))</f>
        <v/>
      </c>
      <c r="W1281" s="11" t="str">
        <f>IF(OR(VLOOKUP(N1281,Home!$C$7:$I$207,6,FALSE)="",VLOOKUP(N1281,Home!$C$7:$I$207,7,FALSE)=""),"FEJL",SUM(Baggrundsark!$K$4:K1281))</f>
        <v>FEJL</v>
      </c>
      <c r="Y1281">
        <v>1278</v>
      </c>
      <c r="Z1281" s="1"/>
      <c r="AC1281" s="44"/>
      <c r="AD1281">
        <f t="shared" si="414"/>
        <v>0</v>
      </c>
      <c r="AE1281">
        <f>SUM($AD$4:AD1281)</f>
        <v>1</v>
      </c>
      <c r="AF1281" s="103" t="str">
        <f>IFERROR(VLOOKUP(AN1281,Home!$C$8:$E$207,3,FALSE),"")</f>
        <v/>
      </c>
      <c r="AG1281" s="103" t="str">
        <f>IFERROR(VLOOKUP(AN1281,Home!$C$8:$E$207,2,FALSE),"")</f>
        <v/>
      </c>
      <c r="AH1281" s="104" t="str">
        <f>IF(VLOOKUP(AE1281,Home!$C$8:$I$207,6,FALSE)="","",VLOOKUP(AE1281,Home!$C$8:$I$207,6,FALSE))</f>
        <v/>
      </c>
      <c r="AI1281" s="104" t="e">
        <f t="shared" si="422"/>
        <v>#VALUE!</v>
      </c>
      <c r="AJ1281" s="105" t="e">
        <f t="shared" si="415"/>
        <v>#VALUE!</v>
      </c>
      <c r="AK1281" s="103" t="e">
        <f t="shared" si="408"/>
        <v>#VALUE!</v>
      </c>
      <c r="AL1281" s="103" t="e">
        <f t="shared" si="416"/>
        <v>#VALUE!</v>
      </c>
      <c r="AN1281" t="str">
        <f>IF(OR(VLOOKUP(AE1281,Home!$C$8:$I$207,6,FALSE)="",VLOOKUP(AE1281,Home!$C$8:$I$207,7,FALSE)=""),"FEJL",Baggrundsark!AE1281)</f>
        <v>FEJL</v>
      </c>
      <c r="AO1281">
        <f>IF(VLOOKUP(AE1281,Home!$C$8:$N$207,12,FALSE)="Timelønnet",1,0)</f>
        <v>0</v>
      </c>
      <c r="AP1281">
        <f>SUM($AO$4:AO1281)*AO1281</f>
        <v>0</v>
      </c>
      <c r="AQ1281">
        <f t="shared" si="423"/>
        <v>1</v>
      </c>
      <c r="AR1281" t="str">
        <f t="shared" si="423"/>
        <v/>
      </c>
      <c r="AS1281" t="e">
        <f t="shared" si="417"/>
        <v>#VALUE!</v>
      </c>
      <c r="AT1281" s="45" t="e">
        <f t="shared" si="424"/>
        <v>#VALUE!</v>
      </c>
      <c r="AU1281">
        <f>VLOOKUP(AQ1281,Home!$C$8:$J$207,8,FALSE)</f>
        <v>0</v>
      </c>
    </row>
    <row r="1282" spans="1:47" x14ac:dyDescent="0.25">
      <c r="A1282" s="6">
        <f t="shared" si="409"/>
        <v>0</v>
      </c>
      <c r="B1282" s="6">
        <f t="shared" si="418"/>
        <v>0</v>
      </c>
      <c r="C1282" s="6" t="str">
        <f t="shared" si="410"/>
        <v/>
      </c>
      <c r="D1282" s="7">
        <f t="shared" si="411"/>
        <v>0</v>
      </c>
      <c r="E1282" s="7">
        <f t="shared" si="419"/>
        <v>0</v>
      </c>
      <c r="F1282" s="7" t="str">
        <f t="shared" si="412"/>
        <v/>
      </c>
      <c r="G1282" s="6">
        <f t="shared" si="413"/>
        <v>0</v>
      </c>
      <c r="H1282" s="6">
        <f t="shared" si="420"/>
        <v>0</v>
      </c>
      <c r="I1282" s="6" t="str">
        <f t="shared" si="421"/>
        <v/>
      </c>
      <c r="J1282" s="11">
        <v>1279</v>
      </c>
      <c r="K1282" s="11">
        <f>IF(IFERROR(VLOOKUP(J1282,Home!$A$8:$B$1048576,1,FALSE),0)=0,0,1)</f>
        <v>0</v>
      </c>
      <c r="L1282" s="129" t="e">
        <f>IF(VLOOKUP(O1282,Home!$C$8:$R$207,6,FALSE)="","",VLOOKUP(O1282,Home!$C$8:$R$207,6,FALSE))</f>
        <v>#N/A</v>
      </c>
      <c r="M1282" s="129" t="e">
        <f t="shared" si="406"/>
        <v>#N/A</v>
      </c>
      <c r="N1282" s="11">
        <f>SUM($K$4:K1282)</f>
        <v>200</v>
      </c>
      <c r="O1282" s="11" t="str">
        <f>IF(P1282="","",IF(IFERROR(VLOOKUP(N1282,Home!$C$8:$R$1048576,1,FALSE),"")=0,"",IFERROR(VLOOKUP(N1282,Home!$C$8:$R$1048576,1,FALSE),"")))</f>
        <v/>
      </c>
      <c r="P1282" s="11" t="str">
        <f>IF(IFERROR(VLOOKUP(W1282,Home!$C$8:$R$1048576,3,FALSE),"")=0,"",IFERROR(VLOOKUP(W1282,Home!$C$8:$R$1048576,3,FALSE),""))</f>
        <v/>
      </c>
      <c r="Q1282" s="11" t="str">
        <f t="shared" si="425"/>
        <v/>
      </c>
      <c r="R1282" s="130" t="e">
        <f>VLOOKUP(Q1282,'Baggrund til lister'!$G$4:$H$15,2,FALSE)</f>
        <v>#N/A</v>
      </c>
      <c r="S1282" s="11" t="str">
        <f t="shared" si="407"/>
        <v/>
      </c>
      <c r="T1282" s="11" t="str">
        <f>IF(IFERROR(VLOOKUP(N1282,Home!$C$8:$R$1048576,11,FALSE),"")=0,"",IFERROR(VLOOKUP(N1282,Home!$C$8:$R$1048576,11,FALSE),""))</f>
        <v/>
      </c>
      <c r="U1282" s="11" t="str">
        <f>IF(IFERROR(VLOOKUP(O1282,Home!$C$8:$R$1048576,12,FALSE),"")=0,"",IFERROR(VLOOKUP(O1282,Home!$C$8:$R$1048576,12,FALSE),""))</f>
        <v/>
      </c>
      <c r="V1282" s="11" t="str">
        <f>IF(IFERROR(VLOOKUP(O1282,Home!$C$8:$R$1048576,8,FALSE),"")=0,"",IFERROR(VLOOKUP(O1282,Home!$C$8:$R$1048576,8,FALSE),""))</f>
        <v/>
      </c>
      <c r="W1282" s="11" t="str">
        <f>IF(OR(VLOOKUP(N1282,Home!$C$7:$I$207,6,FALSE)="",VLOOKUP(N1282,Home!$C$7:$I$207,7,FALSE)=""),"FEJL",SUM(Baggrundsark!$K$4:K1282))</f>
        <v>FEJL</v>
      </c>
      <c r="Y1282">
        <v>1279</v>
      </c>
      <c r="Z1282" s="1"/>
      <c r="AC1282" s="44"/>
      <c r="AD1282">
        <f t="shared" si="414"/>
        <v>0</v>
      </c>
      <c r="AE1282">
        <f>SUM($AD$4:AD1282)</f>
        <v>1</v>
      </c>
      <c r="AF1282" s="103" t="str">
        <f>IFERROR(VLOOKUP(AN1282,Home!$C$8:$E$207,3,FALSE),"")</f>
        <v/>
      </c>
      <c r="AG1282" s="103" t="str">
        <f>IFERROR(VLOOKUP(AN1282,Home!$C$8:$E$207,2,FALSE),"")</f>
        <v/>
      </c>
      <c r="AH1282" s="104" t="str">
        <f>IF(VLOOKUP(AE1282,Home!$C$8:$I$207,6,FALSE)="","",VLOOKUP(AE1282,Home!$C$8:$I$207,6,FALSE))</f>
        <v/>
      </c>
      <c r="AI1282" s="104" t="e">
        <f t="shared" si="422"/>
        <v>#VALUE!</v>
      </c>
      <c r="AJ1282" s="105" t="e">
        <f t="shared" si="415"/>
        <v>#VALUE!</v>
      </c>
      <c r="AK1282" s="103" t="e">
        <f t="shared" si="408"/>
        <v>#VALUE!</v>
      </c>
      <c r="AL1282" s="103" t="e">
        <f t="shared" si="416"/>
        <v>#VALUE!</v>
      </c>
      <c r="AN1282" t="str">
        <f>IF(OR(VLOOKUP(AE1282,Home!$C$8:$I$207,6,FALSE)="",VLOOKUP(AE1282,Home!$C$8:$I$207,7,FALSE)=""),"FEJL",Baggrundsark!AE1282)</f>
        <v>FEJL</v>
      </c>
      <c r="AO1282">
        <f>IF(VLOOKUP(AE1282,Home!$C$8:$N$207,12,FALSE)="Timelønnet",1,0)</f>
        <v>0</v>
      </c>
      <c r="AP1282">
        <f>SUM($AO$4:AO1282)*AO1282</f>
        <v>0</v>
      </c>
      <c r="AQ1282">
        <f t="shared" si="423"/>
        <v>1</v>
      </c>
      <c r="AR1282" t="str">
        <f t="shared" si="423"/>
        <v/>
      </c>
      <c r="AS1282" t="e">
        <f t="shared" si="417"/>
        <v>#VALUE!</v>
      </c>
      <c r="AT1282" s="45" t="e">
        <f t="shared" si="424"/>
        <v>#VALUE!</v>
      </c>
      <c r="AU1282">
        <f>VLOOKUP(AQ1282,Home!$C$8:$J$207,8,FALSE)</f>
        <v>0</v>
      </c>
    </row>
    <row r="1283" spans="1:47" x14ac:dyDescent="0.25">
      <c r="A1283" s="6">
        <f t="shared" si="409"/>
        <v>0</v>
      </c>
      <c r="B1283" s="6">
        <f t="shared" si="418"/>
        <v>0</v>
      </c>
      <c r="C1283" s="6" t="str">
        <f t="shared" si="410"/>
        <v/>
      </c>
      <c r="D1283" s="7">
        <f t="shared" si="411"/>
        <v>0</v>
      </c>
      <c r="E1283" s="7">
        <f t="shared" si="419"/>
        <v>0</v>
      </c>
      <c r="F1283" s="7" t="str">
        <f t="shared" si="412"/>
        <v/>
      </c>
      <c r="G1283" s="6">
        <f t="shared" si="413"/>
        <v>0</v>
      </c>
      <c r="H1283" s="6">
        <f t="shared" si="420"/>
        <v>0</v>
      </c>
      <c r="I1283" s="6" t="str">
        <f t="shared" si="421"/>
        <v/>
      </c>
      <c r="J1283" s="11">
        <v>1280</v>
      </c>
      <c r="K1283" s="11">
        <f>IF(IFERROR(VLOOKUP(J1283,Home!$A$8:$B$1048576,1,FALSE),0)=0,0,1)</f>
        <v>0</v>
      </c>
      <c r="L1283" s="129" t="e">
        <f>IF(VLOOKUP(O1283,Home!$C$8:$R$207,6,FALSE)="","",VLOOKUP(O1283,Home!$C$8:$R$207,6,FALSE))</f>
        <v>#N/A</v>
      </c>
      <c r="M1283" s="129" t="e">
        <f t="shared" si="406"/>
        <v>#N/A</v>
      </c>
      <c r="N1283" s="11">
        <f>SUM($K$4:K1283)</f>
        <v>200</v>
      </c>
      <c r="O1283" s="11" t="str">
        <f>IF(P1283="","",IF(IFERROR(VLOOKUP(N1283,Home!$C$8:$R$1048576,1,FALSE),"")=0,"",IFERROR(VLOOKUP(N1283,Home!$C$8:$R$1048576,1,FALSE),"")))</f>
        <v/>
      </c>
      <c r="P1283" s="11" t="str">
        <f>IF(IFERROR(VLOOKUP(W1283,Home!$C$8:$R$1048576,3,FALSE),"")=0,"",IFERROR(VLOOKUP(W1283,Home!$C$8:$R$1048576,3,FALSE),""))</f>
        <v/>
      </c>
      <c r="Q1283" s="11" t="str">
        <f t="shared" si="425"/>
        <v/>
      </c>
      <c r="R1283" s="130" t="e">
        <f>VLOOKUP(Q1283,'Baggrund til lister'!$G$4:$H$15,2,FALSE)</f>
        <v>#N/A</v>
      </c>
      <c r="S1283" s="11" t="str">
        <f t="shared" si="407"/>
        <v/>
      </c>
      <c r="T1283" s="11" t="str">
        <f>IF(IFERROR(VLOOKUP(N1283,Home!$C$8:$R$1048576,11,FALSE),"")=0,"",IFERROR(VLOOKUP(N1283,Home!$C$8:$R$1048576,11,FALSE),""))</f>
        <v/>
      </c>
      <c r="U1283" s="11" t="str">
        <f>IF(IFERROR(VLOOKUP(O1283,Home!$C$8:$R$1048576,12,FALSE),"")=0,"",IFERROR(VLOOKUP(O1283,Home!$C$8:$R$1048576,12,FALSE),""))</f>
        <v/>
      </c>
      <c r="V1283" s="11" t="str">
        <f>IF(IFERROR(VLOOKUP(O1283,Home!$C$8:$R$1048576,8,FALSE),"")=0,"",IFERROR(VLOOKUP(O1283,Home!$C$8:$R$1048576,8,FALSE),""))</f>
        <v/>
      </c>
      <c r="W1283" s="11" t="str">
        <f>IF(OR(VLOOKUP(N1283,Home!$C$7:$I$207,6,FALSE)="",VLOOKUP(N1283,Home!$C$7:$I$207,7,FALSE)=""),"FEJL",SUM(Baggrundsark!$K$4:K1283))</f>
        <v>FEJL</v>
      </c>
      <c r="Y1283">
        <v>1280</v>
      </c>
      <c r="Z1283" s="1"/>
      <c r="AC1283" s="44"/>
      <c r="AD1283">
        <f t="shared" si="414"/>
        <v>0</v>
      </c>
      <c r="AE1283">
        <f>SUM($AD$4:AD1283)</f>
        <v>1</v>
      </c>
      <c r="AF1283" s="103" t="str">
        <f>IFERROR(VLOOKUP(AN1283,Home!$C$8:$E$207,3,FALSE),"")</f>
        <v/>
      </c>
      <c r="AG1283" s="103" t="str">
        <f>IFERROR(VLOOKUP(AN1283,Home!$C$8:$E$207,2,FALSE),"")</f>
        <v/>
      </c>
      <c r="AH1283" s="104" t="str">
        <f>IF(VLOOKUP(AE1283,Home!$C$8:$I$207,6,FALSE)="","",VLOOKUP(AE1283,Home!$C$8:$I$207,6,FALSE))</f>
        <v/>
      </c>
      <c r="AI1283" s="104" t="e">
        <f t="shared" si="422"/>
        <v>#VALUE!</v>
      </c>
      <c r="AJ1283" s="105" t="e">
        <f t="shared" si="415"/>
        <v>#VALUE!</v>
      </c>
      <c r="AK1283" s="103" t="e">
        <f t="shared" si="408"/>
        <v>#VALUE!</v>
      </c>
      <c r="AL1283" s="103" t="e">
        <f t="shared" si="416"/>
        <v>#VALUE!</v>
      </c>
      <c r="AN1283" t="str">
        <f>IF(OR(VLOOKUP(AE1283,Home!$C$8:$I$207,6,FALSE)="",VLOOKUP(AE1283,Home!$C$8:$I$207,7,FALSE)=""),"FEJL",Baggrundsark!AE1283)</f>
        <v>FEJL</v>
      </c>
      <c r="AO1283">
        <f>IF(VLOOKUP(AE1283,Home!$C$8:$N$207,12,FALSE)="Timelønnet",1,0)</f>
        <v>0</v>
      </c>
      <c r="AP1283">
        <f>SUM($AO$4:AO1283)*AO1283</f>
        <v>0</v>
      </c>
      <c r="AQ1283">
        <f t="shared" si="423"/>
        <v>1</v>
      </c>
      <c r="AR1283" t="str">
        <f t="shared" si="423"/>
        <v/>
      </c>
      <c r="AS1283" t="e">
        <f t="shared" si="417"/>
        <v>#VALUE!</v>
      </c>
      <c r="AT1283" s="45" t="e">
        <f t="shared" si="424"/>
        <v>#VALUE!</v>
      </c>
      <c r="AU1283">
        <f>VLOOKUP(AQ1283,Home!$C$8:$J$207,8,FALSE)</f>
        <v>0</v>
      </c>
    </row>
    <row r="1284" spans="1:47" x14ac:dyDescent="0.25">
      <c r="A1284" s="6">
        <f t="shared" si="409"/>
        <v>0</v>
      </c>
      <c r="B1284" s="6">
        <f t="shared" si="418"/>
        <v>0</v>
      </c>
      <c r="C1284" s="6" t="str">
        <f t="shared" si="410"/>
        <v/>
      </c>
      <c r="D1284" s="7">
        <f t="shared" si="411"/>
        <v>0</v>
      </c>
      <c r="E1284" s="7">
        <f t="shared" si="419"/>
        <v>0</v>
      </c>
      <c r="F1284" s="7" t="str">
        <f t="shared" si="412"/>
        <v/>
      </c>
      <c r="G1284" s="6">
        <f t="shared" si="413"/>
        <v>0</v>
      </c>
      <c r="H1284" s="6">
        <f t="shared" si="420"/>
        <v>0</v>
      </c>
      <c r="I1284" s="6" t="str">
        <f t="shared" si="421"/>
        <v/>
      </c>
      <c r="J1284" s="11">
        <v>1281</v>
      </c>
      <c r="K1284" s="11">
        <f>IF(IFERROR(VLOOKUP(J1284,Home!$A$8:$B$1048576,1,FALSE),0)=0,0,1)</f>
        <v>0</v>
      </c>
      <c r="L1284" s="129" t="e">
        <f>IF(VLOOKUP(O1284,Home!$C$8:$R$207,6,FALSE)="","",VLOOKUP(O1284,Home!$C$8:$R$207,6,FALSE))</f>
        <v>#N/A</v>
      </c>
      <c r="M1284" s="129" t="e">
        <f t="shared" ref="M1284:M1347" si="426">IF(O1284=O1283,EDATE(M1283,1),L1284)</f>
        <v>#N/A</v>
      </c>
      <c r="N1284" s="11">
        <f>SUM($K$4:K1284)</f>
        <v>200</v>
      </c>
      <c r="O1284" s="11" t="str">
        <f>IF(P1284="","",IF(IFERROR(VLOOKUP(N1284,Home!$C$8:$R$1048576,1,FALSE),"")=0,"",IFERROR(VLOOKUP(N1284,Home!$C$8:$R$1048576,1,FALSE),"")))</f>
        <v/>
      </c>
      <c r="P1284" s="11" t="str">
        <f>IF(IFERROR(VLOOKUP(W1284,Home!$C$8:$R$1048576,3,FALSE),"")=0,"",IFERROR(VLOOKUP(W1284,Home!$C$8:$R$1048576,3,FALSE),""))</f>
        <v/>
      </c>
      <c r="Q1284" s="11" t="str">
        <f t="shared" si="425"/>
        <v/>
      </c>
      <c r="R1284" s="130" t="e">
        <f>VLOOKUP(Q1284,'Baggrund til lister'!$G$4:$H$15,2,FALSE)</f>
        <v>#N/A</v>
      </c>
      <c r="S1284" s="11" t="str">
        <f t="shared" ref="S1284:S1347" si="427">IFERROR(YEAR(M1284),"")</f>
        <v/>
      </c>
      <c r="T1284" s="11" t="str">
        <f>IF(IFERROR(VLOOKUP(N1284,Home!$C$8:$R$1048576,11,FALSE),"")=0,"",IFERROR(VLOOKUP(N1284,Home!$C$8:$R$1048576,11,FALSE),""))</f>
        <v/>
      </c>
      <c r="U1284" s="11" t="str">
        <f>IF(IFERROR(VLOOKUP(O1284,Home!$C$8:$R$1048576,12,FALSE),"")=0,"",IFERROR(VLOOKUP(O1284,Home!$C$8:$R$1048576,12,FALSE),""))</f>
        <v/>
      </c>
      <c r="V1284" s="11" t="str">
        <f>IF(IFERROR(VLOOKUP(O1284,Home!$C$8:$R$1048576,8,FALSE),"")=0,"",IFERROR(VLOOKUP(O1284,Home!$C$8:$R$1048576,8,FALSE),""))</f>
        <v/>
      </c>
      <c r="W1284" s="11" t="str">
        <f>IF(OR(VLOOKUP(N1284,Home!$C$7:$I$207,6,FALSE)="",VLOOKUP(N1284,Home!$C$7:$I$207,7,FALSE)=""),"FEJL",SUM(Baggrundsark!$K$4:K1284))</f>
        <v>FEJL</v>
      </c>
      <c r="Y1284">
        <v>1281</v>
      </c>
      <c r="Z1284" s="1"/>
      <c r="AC1284" s="44"/>
      <c r="AD1284">
        <f t="shared" si="414"/>
        <v>0</v>
      </c>
      <c r="AE1284">
        <f>SUM($AD$4:AD1284)</f>
        <v>1</v>
      </c>
      <c r="AF1284" s="103" t="str">
        <f>IFERROR(VLOOKUP(AN1284,Home!$C$8:$E$207,3,FALSE),"")</f>
        <v/>
      </c>
      <c r="AG1284" s="103" t="str">
        <f>IFERROR(VLOOKUP(AN1284,Home!$C$8:$E$207,2,FALSE),"")</f>
        <v/>
      </c>
      <c r="AH1284" s="104" t="str">
        <f>IF(VLOOKUP(AE1284,Home!$C$8:$I$207,6,FALSE)="","",VLOOKUP(AE1284,Home!$C$8:$I$207,6,FALSE))</f>
        <v/>
      </c>
      <c r="AI1284" s="104" t="e">
        <f t="shared" si="422"/>
        <v>#VALUE!</v>
      </c>
      <c r="AJ1284" s="105" t="e">
        <f t="shared" si="415"/>
        <v>#VALUE!</v>
      </c>
      <c r="AK1284" s="103" t="e">
        <f t="shared" ref="AK1284:AK1347" si="428">YEAR(AI1284)</f>
        <v>#VALUE!</v>
      </c>
      <c r="AL1284" s="103" t="e">
        <f t="shared" si="416"/>
        <v>#VALUE!</v>
      </c>
      <c r="AN1284" t="str">
        <f>IF(OR(VLOOKUP(AE1284,Home!$C$8:$I$207,6,FALSE)="",VLOOKUP(AE1284,Home!$C$8:$I$207,7,FALSE)=""),"FEJL",Baggrundsark!AE1284)</f>
        <v>FEJL</v>
      </c>
      <c r="AO1284">
        <f>IF(VLOOKUP(AE1284,Home!$C$8:$N$207,12,FALSE)="Timelønnet",1,0)</f>
        <v>0</v>
      </c>
      <c r="AP1284">
        <f>SUM($AO$4:AO1284)*AO1284</f>
        <v>0</v>
      </c>
      <c r="AQ1284">
        <f t="shared" si="423"/>
        <v>1</v>
      </c>
      <c r="AR1284" t="str">
        <f t="shared" si="423"/>
        <v/>
      </c>
      <c r="AS1284" t="e">
        <f t="shared" si="417"/>
        <v>#VALUE!</v>
      </c>
      <c r="AT1284" s="45" t="e">
        <f t="shared" si="424"/>
        <v>#VALUE!</v>
      </c>
      <c r="AU1284">
        <f>VLOOKUP(AQ1284,Home!$C$8:$J$207,8,FALSE)</f>
        <v>0</v>
      </c>
    </row>
    <row r="1285" spans="1:47" x14ac:dyDescent="0.25">
      <c r="A1285" s="6">
        <f t="shared" ref="A1285:A1348" si="429">IF(U1285="Kontraktansat",1,0)</f>
        <v>0</v>
      </c>
      <c r="B1285" s="6">
        <f t="shared" si="418"/>
        <v>0</v>
      </c>
      <c r="C1285" s="6" t="str">
        <f t="shared" ref="C1285:C1348" si="430">IF(B1285=B1284,"",B1285)</f>
        <v/>
      </c>
      <c r="D1285" s="7">
        <f t="shared" ref="D1285:D1348" si="431">IF(U1285="Månedslønnet",1,0)</f>
        <v>0</v>
      </c>
      <c r="E1285" s="7">
        <f t="shared" si="419"/>
        <v>0</v>
      </c>
      <c r="F1285" s="7" t="str">
        <f t="shared" ref="F1285:F1348" si="432">IF(E1285=E1284,"",E1285)</f>
        <v/>
      </c>
      <c r="G1285" s="6">
        <f t="shared" ref="G1285:G1348" si="433">IF(U1285="Standardsats",1,0)</f>
        <v>0</v>
      </c>
      <c r="H1285" s="6">
        <f t="shared" si="420"/>
        <v>0</v>
      </c>
      <c r="I1285" s="6" t="str">
        <f t="shared" si="421"/>
        <v/>
      </c>
      <c r="J1285" s="11">
        <v>1282</v>
      </c>
      <c r="K1285" s="11">
        <f>IF(IFERROR(VLOOKUP(J1285,Home!$A$8:$B$1048576,1,FALSE),0)=0,0,1)</f>
        <v>0</v>
      </c>
      <c r="L1285" s="129" t="e">
        <f>IF(VLOOKUP(O1285,Home!$C$8:$R$207,6,FALSE)="","",VLOOKUP(O1285,Home!$C$8:$R$207,6,FALSE))</f>
        <v>#N/A</v>
      </c>
      <c r="M1285" s="129" t="e">
        <f t="shared" si="426"/>
        <v>#N/A</v>
      </c>
      <c r="N1285" s="11">
        <f>SUM($K$4:K1285)</f>
        <v>200</v>
      </c>
      <c r="O1285" s="11" t="str">
        <f>IF(P1285="","",IF(IFERROR(VLOOKUP(N1285,Home!$C$8:$R$1048576,1,FALSE),"")=0,"",IFERROR(VLOOKUP(N1285,Home!$C$8:$R$1048576,1,FALSE),"")))</f>
        <v/>
      </c>
      <c r="P1285" s="11" t="str">
        <f>IF(IFERROR(VLOOKUP(W1285,Home!$C$8:$R$1048576,3,FALSE),"")=0,"",IFERROR(VLOOKUP(W1285,Home!$C$8:$R$1048576,3,FALSE),""))</f>
        <v/>
      </c>
      <c r="Q1285" s="11" t="str">
        <f t="shared" si="425"/>
        <v/>
      </c>
      <c r="R1285" s="130" t="e">
        <f>VLOOKUP(Q1285,'Baggrund til lister'!$G$4:$H$15,2,FALSE)</f>
        <v>#N/A</v>
      </c>
      <c r="S1285" s="11" t="str">
        <f t="shared" si="427"/>
        <v/>
      </c>
      <c r="T1285" s="11" t="str">
        <f>IF(IFERROR(VLOOKUP(N1285,Home!$C$8:$R$1048576,11,FALSE),"")=0,"",IFERROR(VLOOKUP(N1285,Home!$C$8:$R$1048576,11,FALSE),""))</f>
        <v/>
      </c>
      <c r="U1285" s="11" t="str">
        <f>IF(IFERROR(VLOOKUP(O1285,Home!$C$8:$R$1048576,12,FALSE),"")=0,"",IFERROR(VLOOKUP(O1285,Home!$C$8:$R$1048576,12,FALSE),""))</f>
        <v/>
      </c>
      <c r="V1285" s="11" t="str">
        <f>IF(IFERROR(VLOOKUP(O1285,Home!$C$8:$R$1048576,8,FALSE),"")=0,"",IFERROR(VLOOKUP(O1285,Home!$C$8:$R$1048576,8,FALSE),""))</f>
        <v/>
      </c>
      <c r="W1285" s="11" t="str">
        <f>IF(OR(VLOOKUP(N1285,Home!$C$7:$I$207,6,FALSE)="",VLOOKUP(N1285,Home!$C$7:$I$207,7,FALSE)=""),"FEJL",SUM(Baggrundsark!$K$4:K1285))</f>
        <v>FEJL</v>
      </c>
      <c r="Y1285">
        <v>1282</v>
      </c>
      <c r="Z1285" s="1"/>
      <c r="AC1285" s="44"/>
      <c r="AD1285">
        <f t="shared" ref="AD1285:AD1348" si="434">IF(IFERROR(VLOOKUP(Y1285,$AC$4:$AC$203,1,FALSE),0)=0,0,1)</f>
        <v>0</v>
      </c>
      <c r="AE1285">
        <f>SUM($AD$4:AD1285)</f>
        <v>1</v>
      </c>
      <c r="AF1285" s="103" t="str">
        <f>IFERROR(VLOOKUP(AN1285,Home!$C$8:$E$207,3,FALSE),"")</f>
        <v/>
      </c>
      <c r="AG1285" s="103" t="str">
        <f>IFERROR(VLOOKUP(AN1285,Home!$C$8:$E$207,2,FALSE),"")</f>
        <v/>
      </c>
      <c r="AH1285" s="104" t="str">
        <f>IF(VLOOKUP(AE1285,Home!$C$8:$I$207,6,FALSE)="","",VLOOKUP(AE1285,Home!$C$8:$I$207,6,FALSE))</f>
        <v/>
      </c>
      <c r="AI1285" s="104" t="e">
        <f t="shared" si="422"/>
        <v>#VALUE!</v>
      </c>
      <c r="AJ1285" s="105" t="e">
        <f t="shared" ref="AJ1285:AJ1348" si="435">1+INT((AI1285-DATE(YEAR(AI1285+4-WEEKDAY(AI1285+6)),1,5)+WEEKDAY(DATE(YEAR(AI1285+4-WEEKDAY(AI1285+6)),1,3)))/7)</f>
        <v>#VALUE!</v>
      </c>
      <c r="AK1285" s="103" t="e">
        <f t="shared" si="428"/>
        <v>#VALUE!</v>
      </c>
      <c r="AL1285" s="103" t="e">
        <f t="shared" ref="AL1285:AL1348" si="436">AK1285&amp;" "&amp;AJ1285</f>
        <v>#VALUE!</v>
      </c>
      <c r="AN1285" t="str">
        <f>IF(OR(VLOOKUP(AE1285,Home!$C$8:$I$207,6,FALSE)="",VLOOKUP(AE1285,Home!$C$8:$I$207,7,FALSE)=""),"FEJL",Baggrundsark!AE1285)</f>
        <v>FEJL</v>
      </c>
      <c r="AO1285">
        <f>IF(VLOOKUP(AE1285,Home!$C$8:$N$207,12,FALSE)="Timelønnet",1,0)</f>
        <v>0</v>
      </c>
      <c r="AP1285">
        <f>SUM($AO$4:AO1285)*AO1285</f>
        <v>0</v>
      </c>
      <c r="AQ1285">
        <f t="shared" si="423"/>
        <v>1</v>
      </c>
      <c r="AR1285" t="str">
        <f t="shared" si="423"/>
        <v/>
      </c>
      <c r="AS1285" t="e">
        <f t="shared" ref="AS1285:AS1348" si="437">VLOOKUP(AL1285,$BB$4:$BC$476,2,FALSE)</f>
        <v>#VALUE!</v>
      </c>
      <c r="AT1285" s="45" t="e">
        <f t="shared" si="424"/>
        <v>#VALUE!</v>
      </c>
      <c r="AU1285">
        <f>VLOOKUP(AQ1285,Home!$C$8:$J$207,8,FALSE)</f>
        <v>0</v>
      </c>
    </row>
    <row r="1286" spans="1:47" x14ac:dyDescent="0.25">
      <c r="A1286" s="6">
        <f t="shared" si="429"/>
        <v>0</v>
      </c>
      <c r="B1286" s="6">
        <f t="shared" ref="B1286:B1349" si="438">A1286+B1285</f>
        <v>0</v>
      </c>
      <c r="C1286" s="6" t="str">
        <f t="shared" si="430"/>
        <v/>
      </c>
      <c r="D1286" s="7">
        <f t="shared" si="431"/>
        <v>0</v>
      </c>
      <c r="E1286" s="7">
        <f t="shared" ref="E1286:E1349" si="439">D1286+E1285</f>
        <v>0</v>
      </c>
      <c r="F1286" s="7" t="str">
        <f t="shared" si="432"/>
        <v/>
      </c>
      <c r="G1286" s="6">
        <f t="shared" si="433"/>
        <v>0</v>
      </c>
      <c r="H1286" s="6">
        <f t="shared" ref="H1286:H1349" si="440">G1286+H1285</f>
        <v>0</v>
      </c>
      <c r="I1286" s="6" t="str">
        <f t="shared" ref="I1286:I1349" si="441">IF(H1286=H1285,"",H1286)</f>
        <v/>
      </c>
      <c r="J1286" s="11">
        <v>1283</v>
      </c>
      <c r="K1286" s="11">
        <f>IF(IFERROR(VLOOKUP(J1286,Home!$A$8:$B$1048576,1,FALSE),0)=0,0,1)</f>
        <v>0</v>
      </c>
      <c r="L1286" s="129" t="e">
        <f>IF(VLOOKUP(O1286,Home!$C$8:$R$207,6,FALSE)="","",VLOOKUP(O1286,Home!$C$8:$R$207,6,FALSE))</f>
        <v>#N/A</v>
      </c>
      <c r="M1286" s="129" t="e">
        <f t="shared" si="426"/>
        <v>#N/A</v>
      </c>
      <c r="N1286" s="11">
        <f>SUM($K$4:K1286)</f>
        <v>200</v>
      </c>
      <c r="O1286" s="11" t="str">
        <f>IF(P1286="","",IF(IFERROR(VLOOKUP(N1286,Home!$C$8:$R$1048576,1,FALSE),"")=0,"",IFERROR(VLOOKUP(N1286,Home!$C$8:$R$1048576,1,FALSE),"")))</f>
        <v/>
      </c>
      <c r="P1286" s="11" t="str">
        <f>IF(IFERROR(VLOOKUP(W1286,Home!$C$8:$R$1048576,3,FALSE),"")=0,"",IFERROR(VLOOKUP(W1286,Home!$C$8:$R$1048576,3,FALSE),""))</f>
        <v/>
      </c>
      <c r="Q1286" s="11" t="str">
        <f t="shared" si="425"/>
        <v/>
      </c>
      <c r="R1286" s="130" t="e">
        <f>VLOOKUP(Q1286,'Baggrund til lister'!$G$4:$H$15,2,FALSE)</f>
        <v>#N/A</v>
      </c>
      <c r="S1286" s="11" t="str">
        <f t="shared" si="427"/>
        <v/>
      </c>
      <c r="T1286" s="11" t="str">
        <f>IF(IFERROR(VLOOKUP(N1286,Home!$C$8:$R$1048576,11,FALSE),"")=0,"",IFERROR(VLOOKUP(N1286,Home!$C$8:$R$1048576,11,FALSE),""))</f>
        <v/>
      </c>
      <c r="U1286" s="11" t="str">
        <f>IF(IFERROR(VLOOKUP(O1286,Home!$C$8:$R$1048576,12,FALSE),"")=0,"",IFERROR(VLOOKUP(O1286,Home!$C$8:$R$1048576,12,FALSE),""))</f>
        <v/>
      </c>
      <c r="V1286" s="11" t="str">
        <f>IF(IFERROR(VLOOKUP(O1286,Home!$C$8:$R$1048576,8,FALSE),"")=0,"",IFERROR(VLOOKUP(O1286,Home!$C$8:$R$1048576,8,FALSE),""))</f>
        <v/>
      </c>
      <c r="W1286" s="11" t="str">
        <f>IF(OR(VLOOKUP(N1286,Home!$C$7:$I$207,6,FALSE)="",VLOOKUP(N1286,Home!$C$7:$I$207,7,FALSE)=""),"FEJL",SUM(Baggrundsark!$K$4:K1286))</f>
        <v>FEJL</v>
      </c>
      <c r="Y1286">
        <v>1283</v>
      </c>
      <c r="Z1286" s="1"/>
      <c r="AC1286" s="44"/>
      <c r="AD1286">
        <f t="shared" si="434"/>
        <v>0</v>
      </c>
      <c r="AE1286">
        <f>SUM($AD$4:AD1286)</f>
        <v>1</v>
      </c>
      <c r="AF1286" s="103" t="str">
        <f>IFERROR(VLOOKUP(AN1286,Home!$C$8:$E$207,3,FALSE),"")</f>
        <v/>
      </c>
      <c r="AG1286" s="103" t="str">
        <f>IFERROR(VLOOKUP(AN1286,Home!$C$8:$E$207,2,FALSE),"")</f>
        <v/>
      </c>
      <c r="AH1286" s="104" t="str">
        <f>IF(VLOOKUP(AE1286,Home!$C$8:$I$207,6,FALSE)="","",VLOOKUP(AE1286,Home!$C$8:$I$207,6,FALSE))</f>
        <v/>
      </c>
      <c r="AI1286" s="104" t="e">
        <f t="shared" ref="AI1286:AI1349" si="442">IF(AG1286=AG1285,AI1285+14,AH1286)</f>
        <v>#VALUE!</v>
      </c>
      <c r="AJ1286" s="105" t="e">
        <f t="shared" si="435"/>
        <v>#VALUE!</v>
      </c>
      <c r="AK1286" s="103" t="e">
        <f t="shared" si="428"/>
        <v>#VALUE!</v>
      </c>
      <c r="AL1286" s="103" t="e">
        <f t="shared" si="436"/>
        <v>#VALUE!</v>
      </c>
      <c r="AN1286" t="str">
        <f>IF(OR(VLOOKUP(AE1286,Home!$C$8:$I$207,6,FALSE)="",VLOOKUP(AE1286,Home!$C$8:$I$207,7,FALSE)=""),"FEJL",Baggrundsark!AE1286)</f>
        <v>FEJL</v>
      </c>
      <c r="AO1286">
        <f>IF(VLOOKUP(AE1286,Home!$C$8:$N$207,12,FALSE)="Timelønnet",1,0)</f>
        <v>0</v>
      </c>
      <c r="AP1286">
        <f>SUM($AO$4:AO1286)*AO1286</f>
        <v>0</v>
      </c>
      <c r="AQ1286">
        <f t="shared" si="423"/>
        <v>1</v>
      </c>
      <c r="AR1286" t="str">
        <f t="shared" si="423"/>
        <v/>
      </c>
      <c r="AS1286" t="e">
        <f t="shared" si="437"/>
        <v>#VALUE!</v>
      </c>
      <c r="AT1286" s="45" t="e">
        <f t="shared" si="424"/>
        <v>#VALUE!</v>
      </c>
      <c r="AU1286">
        <f>VLOOKUP(AQ1286,Home!$C$8:$J$207,8,FALSE)</f>
        <v>0</v>
      </c>
    </row>
    <row r="1287" spans="1:47" x14ac:dyDescent="0.25">
      <c r="A1287" s="6">
        <f t="shared" si="429"/>
        <v>0</v>
      </c>
      <c r="B1287" s="6">
        <f t="shared" si="438"/>
        <v>0</v>
      </c>
      <c r="C1287" s="6" t="str">
        <f t="shared" si="430"/>
        <v/>
      </c>
      <c r="D1287" s="7">
        <f t="shared" si="431"/>
        <v>0</v>
      </c>
      <c r="E1287" s="7">
        <f t="shared" si="439"/>
        <v>0</v>
      </c>
      <c r="F1287" s="7" t="str">
        <f t="shared" si="432"/>
        <v/>
      </c>
      <c r="G1287" s="6">
        <f t="shared" si="433"/>
        <v>0</v>
      </c>
      <c r="H1287" s="6">
        <f t="shared" si="440"/>
        <v>0</v>
      </c>
      <c r="I1287" s="6" t="str">
        <f t="shared" si="441"/>
        <v/>
      </c>
      <c r="J1287" s="11">
        <v>1284</v>
      </c>
      <c r="K1287" s="11">
        <f>IF(IFERROR(VLOOKUP(J1287,Home!$A$8:$B$1048576,1,FALSE),0)=0,0,1)</f>
        <v>0</v>
      </c>
      <c r="L1287" s="129" t="e">
        <f>IF(VLOOKUP(O1287,Home!$C$8:$R$207,6,FALSE)="","",VLOOKUP(O1287,Home!$C$8:$R$207,6,FALSE))</f>
        <v>#N/A</v>
      </c>
      <c r="M1287" s="129" t="e">
        <f t="shared" si="426"/>
        <v>#N/A</v>
      </c>
      <c r="N1287" s="11">
        <f>SUM($K$4:K1287)</f>
        <v>200</v>
      </c>
      <c r="O1287" s="11" t="str">
        <f>IF(P1287="","",IF(IFERROR(VLOOKUP(N1287,Home!$C$8:$R$1048576,1,FALSE),"")=0,"",IFERROR(VLOOKUP(N1287,Home!$C$8:$R$1048576,1,FALSE),"")))</f>
        <v/>
      </c>
      <c r="P1287" s="11" t="str">
        <f>IF(IFERROR(VLOOKUP(W1287,Home!$C$8:$R$1048576,3,FALSE),"")=0,"",IFERROR(VLOOKUP(W1287,Home!$C$8:$R$1048576,3,FALSE),""))</f>
        <v/>
      </c>
      <c r="Q1287" s="11" t="str">
        <f t="shared" si="425"/>
        <v/>
      </c>
      <c r="R1287" s="130" t="e">
        <f>VLOOKUP(Q1287,'Baggrund til lister'!$G$4:$H$15,2,FALSE)</f>
        <v>#N/A</v>
      </c>
      <c r="S1287" s="11" t="str">
        <f t="shared" si="427"/>
        <v/>
      </c>
      <c r="T1287" s="11" t="str">
        <f>IF(IFERROR(VLOOKUP(N1287,Home!$C$8:$R$1048576,11,FALSE),"")=0,"",IFERROR(VLOOKUP(N1287,Home!$C$8:$R$1048576,11,FALSE),""))</f>
        <v/>
      </c>
      <c r="U1287" s="11" t="str">
        <f>IF(IFERROR(VLOOKUP(O1287,Home!$C$8:$R$1048576,12,FALSE),"")=0,"",IFERROR(VLOOKUP(O1287,Home!$C$8:$R$1048576,12,FALSE),""))</f>
        <v/>
      </c>
      <c r="V1287" s="11" t="str">
        <f>IF(IFERROR(VLOOKUP(O1287,Home!$C$8:$R$1048576,8,FALSE),"")=0,"",IFERROR(VLOOKUP(O1287,Home!$C$8:$R$1048576,8,FALSE),""))</f>
        <v/>
      </c>
      <c r="W1287" s="11" t="str">
        <f>IF(OR(VLOOKUP(N1287,Home!$C$7:$I$207,6,FALSE)="",VLOOKUP(N1287,Home!$C$7:$I$207,7,FALSE)=""),"FEJL",SUM(Baggrundsark!$K$4:K1287))</f>
        <v>FEJL</v>
      </c>
      <c r="Y1287">
        <v>1284</v>
      </c>
      <c r="Z1287" s="1"/>
      <c r="AC1287" s="44"/>
      <c r="AD1287">
        <f t="shared" si="434"/>
        <v>0</v>
      </c>
      <c r="AE1287">
        <f>SUM($AD$4:AD1287)</f>
        <v>1</v>
      </c>
      <c r="AF1287" s="103" t="str">
        <f>IFERROR(VLOOKUP(AN1287,Home!$C$8:$E$207,3,FALSE),"")</f>
        <v/>
      </c>
      <c r="AG1287" s="103" t="str">
        <f>IFERROR(VLOOKUP(AN1287,Home!$C$8:$E$207,2,FALSE),"")</f>
        <v/>
      </c>
      <c r="AH1287" s="104" t="str">
        <f>IF(VLOOKUP(AE1287,Home!$C$8:$I$207,6,FALSE)="","",VLOOKUP(AE1287,Home!$C$8:$I$207,6,FALSE))</f>
        <v/>
      </c>
      <c r="AI1287" s="104" t="e">
        <f t="shared" si="442"/>
        <v>#VALUE!</v>
      </c>
      <c r="AJ1287" s="105" t="e">
        <f t="shared" si="435"/>
        <v>#VALUE!</v>
      </c>
      <c r="AK1287" s="103" t="e">
        <f t="shared" si="428"/>
        <v>#VALUE!</v>
      </c>
      <c r="AL1287" s="103" t="e">
        <f t="shared" si="436"/>
        <v>#VALUE!</v>
      </c>
      <c r="AN1287" t="str">
        <f>IF(OR(VLOOKUP(AE1287,Home!$C$8:$I$207,6,FALSE)="",VLOOKUP(AE1287,Home!$C$8:$I$207,7,FALSE)=""),"FEJL",Baggrundsark!AE1287)</f>
        <v>FEJL</v>
      </c>
      <c r="AO1287">
        <f>IF(VLOOKUP(AE1287,Home!$C$8:$N$207,12,FALSE)="Timelønnet",1,0)</f>
        <v>0</v>
      </c>
      <c r="AP1287">
        <f>SUM($AO$4:AO1287)*AO1287</f>
        <v>0</v>
      </c>
      <c r="AQ1287">
        <f t="shared" si="423"/>
        <v>1</v>
      </c>
      <c r="AR1287" t="str">
        <f t="shared" si="423"/>
        <v/>
      </c>
      <c r="AS1287" t="e">
        <f t="shared" si="437"/>
        <v>#VALUE!</v>
      </c>
      <c r="AT1287" s="45" t="e">
        <f t="shared" si="424"/>
        <v>#VALUE!</v>
      </c>
      <c r="AU1287">
        <f>VLOOKUP(AQ1287,Home!$C$8:$J$207,8,FALSE)</f>
        <v>0</v>
      </c>
    </row>
    <row r="1288" spans="1:47" x14ac:dyDescent="0.25">
      <c r="A1288" s="6">
        <f t="shared" si="429"/>
        <v>0</v>
      </c>
      <c r="B1288" s="6">
        <f t="shared" si="438"/>
        <v>0</v>
      </c>
      <c r="C1288" s="6" t="str">
        <f t="shared" si="430"/>
        <v/>
      </c>
      <c r="D1288" s="7">
        <f t="shared" si="431"/>
        <v>0</v>
      </c>
      <c r="E1288" s="7">
        <f t="shared" si="439"/>
        <v>0</v>
      </c>
      <c r="F1288" s="7" t="str">
        <f t="shared" si="432"/>
        <v/>
      </c>
      <c r="G1288" s="6">
        <f t="shared" si="433"/>
        <v>0</v>
      </c>
      <c r="H1288" s="6">
        <f t="shared" si="440"/>
        <v>0</v>
      </c>
      <c r="I1288" s="6" t="str">
        <f t="shared" si="441"/>
        <v/>
      </c>
      <c r="J1288" s="11">
        <v>1285</v>
      </c>
      <c r="K1288" s="11">
        <f>IF(IFERROR(VLOOKUP(J1288,Home!$A$8:$B$1048576,1,FALSE),0)=0,0,1)</f>
        <v>0</v>
      </c>
      <c r="L1288" s="129" t="e">
        <f>IF(VLOOKUP(O1288,Home!$C$8:$R$207,6,FALSE)="","",VLOOKUP(O1288,Home!$C$8:$R$207,6,FALSE))</f>
        <v>#N/A</v>
      </c>
      <c r="M1288" s="129" t="e">
        <f t="shared" si="426"/>
        <v>#N/A</v>
      </c>
      <c r="N1288" s="11">
        <f>SUM($K$4:K1288)</f>
        <v>200</v>
      </c>
      <c r="O1288" s="11" t="str">
        <f>IF(P1288="","",IF(IFERROR(VLOOKUP(N1288,Home!$C$8:$R$1048576,1,FALSE),"")=0,"",IFERROR(VLOOKUP(N1288,Home!$C$8:$R$1048576,1,FALSE),"")))</f>
        <v/>
      </c>
      <c r="P1288" s="11" t="str">
        <f>IF(IFERROR(VLOOKUP(W1288,Home!$C$8:$R$1048576,3,FALSE),"")=0,"",IFERROR(VLOOKUP(W1288,Home!$C$8:$R$1048576,3,FALSE),""))</f>
        <v/>
      </c>
      <c r="Q1288" s="11" t="str">
        <f t="shared" si="425"/>
        <v/>
      </c>
      <c r="R1288" s="130" t="e">
        <f>VLOOKUP(Q1288,'Baggrund til lister'!$G$4:$H$15,2,FALSE)</f>
        <v>#N/A</v>
      </c>
      <c r="S1288" s="11" t="str">
        <f t="shared" si="427"/>
        <v/>
      </c>
      <c r="T1288" s="11" t="str">
        <f>IF(IFERROR(VLOOKUP(N1288,Home!$C$8:$R$1048576,11,FALSE),"")=0,"",IFERROR(VLOOKUP(N1288,Home!$C$8:$R$1048576,11,FALSE),""))</f>
        <v/>
      </c>
      <c r="U1288" s="11" t="str">
        <f>IF(IFERROR(VLOOKUP(O1288,Home!$C$8:$R$1048576,12,FALSE),"")=0,"",IFERROR(VLOOKUP(O1288,Home!$C$8:$R$1048576,12,FALSE),""))</f>
        <v/>
      </c>
      <c r="V1288" s="11" t="str">
        <f>IF(IFERROR(VLOOKUP(O1288,Home!$C$8:$R$1048576,8,FALSE),"")=0,"",IFERROR(VLOOKUP(O1288,Home!$C$8:$R$1048576,8,FALSE),""))</f>
        <v/>
      </c>
      <c r="W1288" s="11" t="str">
        <f>IF(OR(VLOOKUP(N1288,Home!$C$7:$I$207,6,FALSE)="",VLOOKUP(N1288,Home!$C$7:$I$207,7,FALSE)=""),"FEJL",SUM(Baggrundsark!$K$4:K1288))</f>
        <v>FEJL</v>
      </c>
      <c r="Y1288">
        <v>1285</v>
      </c>
      <c r="Z1288" s="1"/>
      <c r="AC1288" s="44"/>
      <c r="AD1288">
        <f t="shared" si="434"/>
        <v>0</v>
      </c>
      <c r="AE1288">
        <f>SUM($AD$4:AD1288)</f>
        <v>1</v>
      </c>
      <c r="AF1288" s="103" t="str">
        <f>IFERROR(VLOOKUP(AN1288,Home!$C$8:$E$207,3,FALSE),"")</f>
        <v/>
      </c>
      <c r="AG1288" s="103" t="str">
        <f>IFERROR(VLOOKUP(AN1288,Home!$C$8:$E$207,2,FALSE),"")</f>
        <v/>
      </c>
      <c r="AH1288" s="104" t="str">
        <f>IF(VLOOKUP(AE1288,Home!$C$8:$I$207,6,FALSE)="","",VLOOKUP(AE1288,Home!$C$8:$I$207,6,FALSE))</f>
        <v/>
      </c>
      <c r="AI1288" s="104" t="e">
        <f t="shared" si="442"/>
        <v>#VALUE!</v>
      </c>
      <c r="AJ1288" s="105" t="e">
        <f t="shared" si="435"/>
        <v>#VALUE!</v>
      </c>
      <c r="AK1288" s="103" t="e">
        <f t="shared" si="428"/>
        <v>#VALUE!</v>
      </c>
      <c r="AL1288" s="103" t="e">
        <f t="shared" si="436"/>
        <v>#VALUE!</v>
      </c>
      <c r="AN1288" t="str">
        <f>IF(OR(VLOOKUP(AE1288,Home!$C$8:$I$207,6,FALSE)="",VLOOKUP(AE1288,Home!$C$8:$I$207,7,FALSE)=""),"FEJL",Baggrundsark!AE1288)</f>
        <v>FEJL</v>
      </c>
      <c r="AO1288">
        <f>IF(VLOOKUP(AE1288,Home!$C$8:$N$207,12,FALSE)="Timelønnet",1,0)</f>
        <v>0</v>
      </c>
      <c r="AP1288">
        <f>SUM($AO$4:AO1288)*AO1288</f>
        <v>0</v>
      </c>
      <c r="AQ1288">
        <f t="shared" si="423"/>
        <v>1</v>
      </c>
      <c r="AR1288" t="str">
        <f t="shared" si="423"/>
        <v/>
      </c>
      <c r="AS1288" t="e">
        <f t="shared" si="437"/>
        <v>#VALUE!</v>
      </c>
      <c r="AT1288" s="45" t="e">
        <f t="shared" si="424"/>
        <v>#VALUE!</v>
      </c>
      <c r="AU1288">
        <f>VLOOKUP(AQ1288,Home!$C$8:$J$207,8,FALSE)</f>
        <v>0</v>
      </c>
    </row>
    <row r="1289" spans="1:47" x14ac:dyDescent="0.25">
      <c r="A1289" s="6">
        <f t="shared" si="429"/>
        <v>0</v>
      </c>
      <c r="B1289" s="6">
        <f t="shared" si="438"/>
        <v>0</v>
      </c>
      <c r="C1289" s="6" t="str">
        <f t="shared" si="430"/>
        <v/>
      </c>
      <c r="D1289" s="7">
        <f t="shared" si="431"/>
        <v>0</v>
      </c>
      <c r="E1289" s="7">
        <f t="shared" si="439"/>
        <v>0</v>
      </c>
      <c r="F1289" s="7" t="str">
        <f t="shared" si="432"/>
        <v/>
      </c>
      <c r="G1289" s="6">
        <f t="shared" si="433"/>
        <v>0</v>
      </c>
      <c r="H1289" s="6">
        <f t="shared" si="440"/>
        <v>0</v>
      </c>
      <c r="I1289" s="6" t="str">
        <f t="shared" si="441"/>
        <v/>
      </c>
      <c r="J1289" s="11">
        <v>1286</v>
      </c>
      <c r="K1289" s="11">
        <f>IF(IFERROR(VLOOKUP(J1289,Home!$A$8:$B$1048576,1,FALSE),0)=0,0,1)</f>
        <v>0</v>
      </c>
      <c r="L1289" s="129" t="e">
        <f>IF(VLOOKUP(O1289,Home!$C$8:$R$207,6,FALSE)="","",VLOOKUP(O1289,Home!$C$8:$R$207,6,FALSE))</f>
        <v>#N/A</v>
      </c>
      <c r="M1289" s="129" t="e">
        <f t="shared" si="426"/>
        <v>#N/A</v>
      </c>
      <c r="N1289" s="11">
        <f>SUM($K$4:K1289)</f>
        <v>200</v>
      </c>
      <c r="O1289" s="11" t="str">
        <f>IF(P1289="","",IF(IFERROR(VLOOKUP(N1289,Home!$C$8:$R$1048576,1,FALSE),"")=0,"",IFERROR(VLOOKUP(N1289,Home!$C$8:$R$1048576,1,FALSE),"")))</f>
        <v/>
      </c>
      <c r="P1289" s="11" t="str">
        <f>IF(IFERROR(VLOOKUP(W1289,Home!$C$8:$R$1048576,3,FALSE),"")=0,"",IFERROR(VLOOKUP(W1289,Home!$C$8:$R$1048576,3,FALSE),""))</f>
        <v/>
      </c>
      <c r="Q1289" s="11" t="str">
        <f t="shared" si="425"/>
        <v/>
      </c>
      <c r="R1289" s="130" t="e">
        <f>VLOOKUP(Q1289,'Baggrund til lister'!$G$4:$H$15,2,FALSE)</f>
        <v>#N/A</v>
      </c>
      <c r="S1289" s="11" t="str">
        <f t="shared" si="427"/>
        <v/>
      </c>
      <c r="T1289" s="11" t="str">
        <f>IF(IFERROR(VLOOKUP(N1289,Home!$C$8:$R$1048576,11,FALSE),"")=0,"",IFERROR(VLOOKUP(N1289,Home!$C$8:$R$1048576,11,FALSE),""))</f>
        <v/>
      </c>
      <c r="U1289" s="11" t="str">
        <f>IF(IFERROR(VLOOKUP(O1289,Home!$C$8:$R$1048576,12,FALSE),"")=0,"",IFERROR(VLOOKUP(O1289,Home!$C$8:$R$1048576,12,FALSE),""))</f>
        <v/>
      </c>
      <c r="V1289" s="11" t="str">
        <f>IF(IFERROR(VLOOKUP(O1289,Home!$C$8:$R$1048576,8,FALSE),"")=0,"",IFERROR(VLOOKUP(O1289,Home!$C$8:$R$1048576,8,FALSE),""))</f>
        <v/>
      </c>
      <c r="W1289" s="11" t="str">
        <f>IF(OR(VLOOKUP(N1289,Home!$C$7:$I$207,6,FALSE)="",VLOOKUP(N1289,Home!$C$7:$I$207,7,FALSE)=""),"FEJL",SUM(Baggrundsark!$K$4:K1289))</f>
        <v>FEJL</v>
      </c>
      <c r="Y1289">
        <v>1286</v>
      </c>
      <c r="Z1289" s="1"/>
      <c r="AC1289" s="44"/>
      <c r="AD1289">
        <f t="shared" si="434"/>
        <v>0</v>
      </c>
      <c r="AE1289">
        <f>SUM($AD$4:AD1289)</f>
        <v>1</v>
      </c>
      <c r="AF1289" s="103" t="str">
        <f>IFERROR(VLOOKUP(AN1289,Home!$C$8:$E$207,3,FALSE),"")</f>
        <v/>
      </c>
      <c r="AG1289" s="103" t="str">
        <f>IFERROR(VLOOKUP(AN1289,Home!$C$8:$E$207,2,FALSE),"")</f>
        <v/>
      </c>
      <c r="AH1289" s="104" t="str">
        <f>IF(VLOOKUP(AE1289,Home!$C$8:$I$207,6,FALSE)="","",VLOOKUP(AE1289,Home!$C$8:$I$207,6,FALSE))</f>
        <v/>
      </c>
      <c r="AI1289" s="104" t="e">
        <f t="shared" si="442"/>
        <v>#VALUE!</v>
      </c>
      <c r="AJ1289" s="105" t="e">
        <f t="shared" si="435"/>
        <v>#VALUE!</v>
      </c>
      <c r="AK1289" s="103" t="e">
        <f t="shared" si="428"/>
        <v>#VALUE!</v>
      </c>
      <c r="AL1289" s="103" t="e">
        <f t="shared" si="436"/>
        <v>#VALUE!</v>
      </c>
      <c r="AN1289" t="str">
        <f>IF(OR(VLOOKUP(AE1289,Home!$C$8:$I$207,6,FALSE)="",VLOOKUP(AE1289,Home!$C$8:$I$207,7,FALSE)=""),"FEJL",Baggrundsark!AE1289)</f>
        <v>FEJL</v>
      </c>
      <c r="AO1289">
        <f>IF(VLOOKUP(AE1289,Home!$C$8:$N$207,12,FALSE)="Timelønnet",1,0)</f>
        <v>0</v>
      </c>
      <c r="AP1289">
        <f>SUM($AO$4:AO1289)*AO1289</f>
        <v>0</v>
      </c>
      <c r="AQ1289">
        <f t="shared" si="423"/>
        <v>1</v>
      </c>
      <c r="AR1289" t="str">
        <f t="shared" si="423"/>
        <v/>
      </c>
      <c r="AS1289" t="e">
        <f t="shared" si="437"/>
        <v>#VALUE!</v>
      </c>
      <c r="AT1289" s="45" t="e">
        <f t="shared" si="424"/>
        <v>#VALUE!</v>
      </c>
      <c r="AU1289">
        <f>VLOOKUP(AQ1289,Home!$C$8:$J$207,8,FALSE)</f>
        <v>0</v>
      </c>
    </row>
    <row r="1290" spans="1:47" x14ac:dyDescent="0.25">
      <c r="A1290" s="6">
        <f t="shared" si="429"/>
        <v>0</v>
      </c>
      <c r="B1290" s="6">
        <f t="shared" si="438"/>
        <v>0</v>
      </c>
      <c r="C1290" s="6" t="str">
        <f t="shared" si="430"/>
        <v/>
      </c>
      <c r="D1290" s="7">
        <f t="shared" si="431"/>
        <v>0</v>
      </c>
      <c r="E1290" s="7">
        <f t="shared" si="439"/>
        <v>0</v>
      </c>
      <c r="F1290" s="7" t="str">
        <f t="shared" si="432"/>
        <v/>
      </c>
      <c r="G1290" s="6">
        <f t="shared" si="433"/>
        <v>0</v>
      </c>
      <c r="H1290" s="6">
        <f t="shared" si="440"/>
        <v>0</v>
      </c>
      <c r="I1290" s="6" t="str">
        <f t="shared" si="441"/>
        <v/>
      </c>
      <c r="J1290" s="11">
        <v>1287</v>
      </c>
      <c r="K1290" s="11">
        <f>IF(IFERROR(VLOOKUP(J1290,Home!$A$8:$B$1048576,1,FALSE),0)=0,0,1)</f>
        <v>0</v>
      </c>
      <c r="L1290" s="129" t="e">
        <f>IF(VLOOKUP(O1290,Home!$C$8:$R$207,6,FALSE)="","",VLOOKUP(O1290,Home!$C$8:$R$207,6,FALSE))</f>
        <v>#N/A</v>
      </c>
      <c r="M1290" s="129" t="e">
        <f t="shared" si="426"/>
        <v>#N/A</v>
      </c>
      <c r="N1290" s="11">
        <f>SUM($K$4:K1290)</f>
        <v>200</v>
      </c>
      <c r="O1290" s="11" t="str">
        <f>IF(P1290="","",IF(IFERROR(VLOOKUP(N1290,Home!$C$8:$R$1048576,1,FALSE),"")=0,"",IFERROR(VLOOKUP(N1290,Home!$C$8:$R$1048576,1,FALSE),"")))</f>
        <v/>
      </c>
      <c r="P1290" s="11" t="str">
        <f>IF(IFERROR(VLOOKUP(W1290,Home!$C$8:$R$1048576,3,FALSE),"")=0,"",IFERROR(VLOOKUP(W1290,Home!$C$8:$R$1048576,3,FALSE),""))</f>
        <v/>
      </c>
      <c r="Q1290" s="11" t="str">
        <f t="shared" si="425"/>
        <v/>
      </c>
      <c r="R1290" s="130" t="e">
        <f>VLOOKUP(Q1290,'Baggrund til lister'!$G$4:$H$15,2,FALSE)</f>
        <v>#N/A</v>
      </c>
      <c r="S1290" s="11" t="str">
        <f t="shared" si="427"/>
        <v/>
      </c>
      <c r="T1290" s="11" t="str">
        <f>IF(IFERROR(VLOOKUP(N1290,Home!$C$8:$R$1048576,11,FALSE),"")=0,"",IFERROR(VLOOKUP(N1290,Home!$C$8:$R$1048576,11,FALSE),""))</f>
        <v/>
      </c>
      <c r="U1290" s="11" t="str">
        <f>IF(IFERROR(VLOOKUP(O1290,Home!$C$8:$R$1048576,12,FALSE),"")=0,"",IFERROR(VLOOKUP(O1290,Home!$C$8:$R$1048576,12,FALSE),""))</f>
        <v/>
      </c>
      <c r="V1290" s="11" t="str">
        <f>IF(IFERROR(VLOOKUP(O1290,Home!$C$8:$R$1048576,8,FALSE),"")=0,"",IFERROR(VLOOKUP(O1290,Home!$C$8:$R$1048576,8,FALSE),""))</f>
        <v/>
      </c>
      <c r="W1290" s="11" t="str">
        <f>IF(OR(VLOOKUP(N1290,Home!$C$7:$I$207,6,FALSE)="",VLOOKUP(N1290,Home!$C$7:$I$207,7,FALSE)=""),"FEJL",SUM(Baggrundsark!$K$4:K1290))</f>
        <v>FEJL</v>
      </c>
      <c r="Y1290">
        <v>1287</v>
      </c>
      <c r="Z1290" s="1"/>
      <c r="AC1290" s="44"/>
      <c r="AD1290">
        <f t="shared" si="434"/>
        <v>0</v>
      </c>
      <c r="AE1290">
        <f>SUM($AD$4:AD1290)</f>
        <v>1</v>
      </c>
      <c r="AF1290" s="103" t="str">
        <f>IFERROR(VLOOKUP(AN1290,Home!$C$8:$E$207,3,FALSE),"")</f>
        <v/>
      </c>
      <c r="AG1290" s="103" t="str">
        <f>IFERROR(VLOOKUP(AN1290,Home!$C$8:$E$207,2,FALSE),"")</f>
        <v/>
      </c>
      <c r="AH1290" s="104" t="str">
        <f>IF(VLOOKUP(AE1290,Home!$C$8:$I$207,6,FALSE)="","",VLOOKUP(AE1290,Home!$C$8:$I$207,6,FALSE))</f>
        <v/>
      </c>
      <c r="AI1290" s="104" t="e">
        <f t="shared" si="442"/>
        <v>#VALUE!</v>
      </c>
      <c r="AJ1290" s="105" t="e">
        <f t="shared" si="435"/>
        <v>#VALUE!</v>
      </c>
      <c r="AK1290" s="103" t="e">
        <f t="shared" si="428"/>
        <v>#VALUE!</v>
      </c>
      <c r="AL1290" s="103" t="e">
        <f t="shared" si="436"/>
        <v>#VALUE!</v>
      </c>
      <c r="AN1290" t="str">
        <f>IF(OR(VLOOKUP(AE1290,Home!$C$8:$I$207,6,FALSE)="",VLOOKUP(AE1290,Home!$C$8:$I$207,7,FALSE)=""),"FEJL",Baggrundsark!AE1290)</f>
        <v>FEJL</v>
      </c>
      <c r="AO1290">
        <f>IF(VLOOKUP(AE1290,Home!$C$8:$N$207,12,FALSE)="Timelønnet",1,0)</f>
        <v>0</v>
      </c>
      <c r="AP1290">
        <f>SUM($AO$4:AO1290)*AO1290</f>
        <v>0</v>
      </c>
      <c r="AQ1290">
        <f t="shared" si="423"/>
        <v>1</v>
      </c>
      <c r="AR1290" t="str">
        <f t="shared" si="423"/>
        <v/>
      </c>
      <c r="AS1290" t="e">
        <f t="shared" si="437"/>
        <v>#VALUE!</v>
      </c>
      <c r="AT1290" s="45" t="e">
        <f t="shared" si="424"/>
        <v>#VALUE!</v>
      </c>
      <c r="AU1290">
        <f>VLOOKUP(AQ1290,Home!$C$8:$J$207,8,FALSE)</f>
        <v>0</v>
      </c>
    </row>
    <row r="1291" spans="1:47" x14ac:dyDescent="0.25">
      <c r="A1291" s="6">
        <f t="shared" si="429"/>
        <v>0</v>
      </c>
      <c r="B1291" s="6">
        <f t="shared" si="438"/>
        <v>0</v>
      </c>
      <c r="C1291" s="6" t="str">
        <f t="shared" si="430"/>
        <v/>
      </c>
      <c r="D1291" s="7">
        <f t="shared" si="431"/>
        <v>0</v>
      </c>
      <c r="E1291" s="7">
        <f t="shared" si="439"/>
        <v>0</v>
      </c>
      <c r="F1291" s="7" t="str">
        <f t="shared" si="432"/>
        <v/>
      </c>
      <c r="G1291" s="6">
        <f t="shared" si="433"/>
        <v>0</v>
      </c>
      <c r="H1291" s="6">
        <f t="shared" si="440"/>
        <v>0</v>
      </c>
      <c r="I1291" s="6" t="str">
        <f t="shared" si="441"/>
        <v/>
      </c>
      <c r="J1291" s="11">
        <v>1288</v>
      </c>
      <c r="K1291" s="11">
        <f>IF(IFERROR(VLOOKUP(J1291,Home!$A$8:$B$1048576,1,FALSE),0)=0,0,1)</f>
        <v>0</v>
      </c>
      <c r="L1291" s="129" t="e">
        <f>IF(VLOOKUP(O1291,Home!$C$8:$R$207,6,FALSE)="","",VLOOKUP(O1291,Home!$C$8:$R$207,6,FALSE))</f>
        <v>#N/A</v>
      </c>
      <c r="M1291" s="129" t="e">
        <f t="shared" si="426"/>
        <v>#N/A</v>
      </c>
      <c r="N1291" s="11">
        <f>SUM($K$4:K1291)</f>
        <v>200</v>
      </c>
      <c r="O1291" s="11" t="str">
        <f>IF(P1291="","",IF(IFERROR(VLOOKUP(N1291,Home!$C$8:$R$1048576,1,FALSE),"")=0,"",IFERROR(VLOOKUP(N1291,Home!$C$8:$R$1048576,1,FALSE),"")))</f>
        <v/>
      </c>
      <c r="P1291" s="11" t="str">
        <f>IF(IFERROR(VLOOKUP(W1291,Home!$C$8:$R$1048576,3,FALSE),"")=0,"",IFERROR(VLOOKUP(W1291,Home!$C$8:$R$1048576,3,FALSE),""))</f>
        <v/>
      </c>
      <c r="Q1291" s="11" t="str">
        <f t="shared" si="425"/>
        <v/>
      </c>
      <c r="R1291" s="130" t="e">
        <f>VLOOKUP(Q1291,'Baggrund til lister'!$G$4:$H$15,2,FALSE)</f>
        <v>#N/A</v>
      </c>
      <c r="S1291" s="11" t="str">
        <f t="shared" si="427"/>
        <v/>
      </c>
      <c r="T1291" s="11" t="str">
        <f>IF(IFERROR(VLOOKUP(N1291,Home!$C$8:$R$1048576,11,FALSE),"")=0,"",IFERROR(VLOOKUP(N1291,Home!$C$8:$R$1048576,11,FALSE),""))</f>
        <v/>
      </c>
      <c r="U1291" s="11" t="str">
        <f>IF(IFERROR(VLOOKUP(O1291,Home!$C$8:$R$1048576,12,FALSE),"")=0,"",IFERROR(VLOOKUP(O1291,Home!$C$8:$R$1048576,12,FALSE),""))</f>
        <v/>
      </c>
      <c r="V1291" s="11" t="str">
        <f>IF(IFERROR(VLOOKUP(O1291,Home!$C$8:$R$1048576,8,FALSE),"")=0,"",IFERROR(VLOOKUP(O1291,Home!$C$8:$R$1048576,8,FALSE),""))</f>
        <v/>
      </c>
      <c r="W1291" s="11" t="str">
        <f>IF(OR(VLOOKUP(N1291,Home!$C$7:$I$207,6,FALSE)="",VLOOKUP(N1291,Home!$C$7:$I$207,7,FALSE)=""),"FEJL",SUM(Baggrundsark!$K$4:K1291))</f>
        <v>FEJL</v>
      </c>
      <c r="Y1291">
        <v>1288</v>
      </c>
      <c r="Z1291" s="1"/>
      <c r="AC1291" s="44"/>
      <c r="AD1291">
        <f t="shared" si="434"/>
        <v>0</v>
      </c>
      <c r="AE1291">
        <f>SUM($AD$4:AD1291)</f>
        <v>1</v>
      </c>
      <c r="AF1291" s="103" t="str">
        <f>IFERROR(VLOOKUP(AN1291,Home!$C$8:$E$207,3,FALSE),"")</f>
        <v/>
      </c>
      <c r="AG1291" s="103" t="str">
        <f>IFERROR(VLOOKUP(AN1291,Home!$C$8:$E$207,2,FALSE),"")</f>
        <v/>
      </c>
      <c r="AH1291" s="104" t="str">
        <f>IF(VLOOKUP(AE1291,Home!$C$8:$I$207,6,FALSE)="","",VLOOKUP(AE1291,Home!$C$8:$I$207,6,FALSE))</f>
        <v/>
      </c>
      <c r="AI1291" s="104" t="e">
        <f t="shared" si="442"/>
        <v>#VALUE!</v>
      </c>
      <c r="AJ1291" s="105" t="e">
        <f t="shared" si="435"/>
        <v>#VALUE!</v>
      </c>
      <c r="AK1291" s="103" t="e">
        <f t="shared" si="428"/>
        <v>#VALUE!</v>
      </c>
      <c r="AL1291" s="103" t="e">
        <f t="shared" si="436"/>
        <v>#VALUE!</v>
      </c>
      <c r="AN1291" t="str">
        <f>IF(OR(VLOOKUP(AE1291,Home!$C$8:$I$207,6,FALSE)="",VLOOKUP(AE1291,Home!$C$8:$I$207,7,FALSE)=""),"FEJL",Baggrundsark!AE1291)</f>
        <v>FEJL</v>
      </c>
      <c r="AO1291">
        <f>IF(VLOOKUP(AE1291,Home!$C$8:$N$207,12,FALSE)="Timelønnet",1,0)</f>
        <v>0</v>
      </c>
      <c r="AP1291">
        <f>SUM($AO$4:AO1291)*AO1291</f>
        <v>0</v>
      </c>
      <c r="AQ1291">
        <f t="shared" si="423"/>
        <v>1</v>
      </c>
      <c r="AR1291" t="str">
        <f t="shared" si="423"/>
        <v/>
      </c>
      <c r="AS1291" t="e">
        <f t="shared" si="437"/>
        <v>#VALUE!</v>
      </c>
      <c r="AT1291" s="45" t="e">
        <f t="shared" si="424"/>
        <v>#VALUE!</v>
      </c>
      <c r="AU1291">
        <f>VLOOKUP(AQ1291,Home!$C$8:$J$207,8,FALSE)</f>
        <v>0</v>
      </c>
    </row>
    <row r="1292" spans="1:47" x14ac:dyDescent="0.25">
      <c r="A1292" s="6">
        <f t="shared" si="429"/>
        <v>0</v>
      </c>
      <c r="B1292" s="6">
        <f t="shared" si="438"/>
        <v>0</v>
      </c>
      <c r="C1292" s="6" t="str">
        <f t="shared" si="430"/>
        <v/>
      </c>
      <c r="D1292" s="7">
        <f t="shared" si="431"/>
        <v>0</v>
      </c>
      <c r="E1292" s="7">
        <f t="shared" si="439"/>
        <v>0</v>
      </c>
      <c r="F1292" s="7" t="str">
        <f t="shared" si="432"/>
        <v/>
      </c>
      <c r="G1292" s="6">
        <f t="shared" si="433"/>
        <v>0</v>
      </c>
      <c r="H1292" s="6">
        <f t="shared" si="440"/>
        <v>0</v>
      </c>
      <c r="I1292" s="6" t="str">
        <f t="shared" si="441"/>
        <v/>
      </c>
      <c r="J1292" s="11">
        <v>1289</v>
      </c>
      <c r="K1292" s="11">
        <f>IF(IFERROR(VLOOKUP(J1292,Home!$A$8:$B$1048576,1,FALSE),0)=0,0,1)</f>
        <v>0</v>
      </c>
      <c r="L1292" s="129" t="e">
        <f>IF(VLOOKUP(O1292,Home!$C$8:$R$207,6,FALSE)="","",VLOOKUP(O1292,Home!$C$8:$R$207,6,FALSE))</f>
        <v>#N/A</v>
      </c>
      <c r="M1292" s="129" t="e">
        <f t="shared" si="426"/>
        <v>#N/A</v>
      </c>
      <c r="N1292" s="11">
        <f>SUM($K$4:K1292)</f>
        <v>200</v>
      </c>
      <c r="O1292" s="11" t="str">
        <f>IF(P1292="","",IF(IFERROR(VLOOKUP(N1292,Home!$C$8:$R$1048576,1,FALSE),"")=0,"",IFERROR(VLOOKUP(N1292,Home!$C$8:$R$1048576,1,FALSE),"")))</f>
        <v/>
      </c>
      <c r="P1292" s="11" t="str">
        <f>IF(IFERROR(VLOOKUP(W1292,Home!$C$8:$R$1048576,3,FALSE),"")=0,"",IFERROR(VLOOKUP(W1292,Home!$C$8:$R$1048576,3,FALSE),""))</f>
        <v/>
      </c>
      <c r="Q1292" s="11" t="str">
        <f t="shared" si="425"/>
        <v/>
      </c>
      <c r="R1292" s="130" t="e">
        <f>VLOOKUP(Q1292,'Baggrund til lister'!$G$4:$H$15,2,FALSE)</f>
        <v>#N/A</v>
      </c>
      <c r="S1292" s="11" t="str">
        <f t="shared" si="427"/>
        <v/>
      </c>
      <c r="T1292" s="11" t="str">
        <f>IF(IFERROR(VLOOKUP(N1292,Home!$C$8:$R$1048576,11,FALSE),"")=0,"",IFERROR(VLOOKUP(N1292,Home!$C$8:$R$1048576,11,FALSE),""))</f>
        <v/>
      </c>
      <c r="U1292" s="11" t="str">
        <f>IF(IFERROR(VLOOKUP(O1292,Home!$C$8:$R$1048576,12,FALSE),"")=0,"",IFERROR(VLOOKUP(O1292,Home!$C$8:$R$1048576,12,FALSE),""))</f>
        <v/>
      </c>
      <c r="V1292" s="11" t="str">
        <f>IF(IFERROR(VLOOKUP(O1292,Home!$C$8:$R$1048576,8,FALSE),"")=0,"",IFERROR(VLOOKUP(O1292,Home!$C$8:$R$1048576,8,FALSE),""))</f>
        <v/>
      </c>
      <c r="W1292" s="11" t="str">
        <f>IF(OR(VLOOKUP(N1292,Home!$C$7:$I$207,6,FALSE)="",VLOOKUP(N1292,Home!$C$7:$I$207,7,FALSE)=""),"FEJL",SUM(Baggrundsark!$K$4:K1292))</f>
        <v>FEJL</v>
      </c>
      <c r="Y1292">
        <v>1289</v>
      </c>
      <c r="Z1292" s="1"/>
      <c r="AC1292" s="44"/>
      <c r="AD1292">
        <f t="shared" si="434"/>
        <v>0</v>
      </c>
      <c r="AE1292">
        <f>SUM($AD$4:AD1292)</f>
        <v>1</v>
      </c>
      <c r="AF1292" s="103" t="str">
        <f>IFERROR(VLOOKUP(AN1292,Home!$C$8:$E$207,3,FALSE),"")</f>
        <v/>
      </c>
      <c r="AG1292" s="103" t="str">
        <f>IFERROR(VLOOKUP(AN1292,Home!$C$8:$E$207,2,FALSE),"")</f>
        <v/>
      </c>
      <c r="AH1292" s="104" t="str">
        <f>IF(VLOOKUP(AE1292,Home!$C$8:$I$207,6,FALSE)="","",VLOOKUP(AE1292,Home!$C$8:$I$207,6,FALSE))</f>
        <v/>
      </c>
      <c r="AI1292" s="104" t="e">
        <f t="shared" si="442"/>
        <v>#VALUE!</v>
      </c>
      <c r="AJ1292" s="105" t="e">
        <f t="shared" si="435"/>
        <v>#VALUE!</v>
      </c>
      <c r="AK1292" s="103" t="e">
        <f t="shared" si="428"/>
        <v>#VALUE!</v>
      </c>
      <c r="AL1292" s="103" t="e">
        <f t="shared" si="436"/>
        <v>#VALUE!</v>
      </c>
      <c r="AN1292" t="str">
        <f>IF(OR(VLOOKUP(AE1292,Home!$C$8:$I$207,6,FALSE)="",VLOOKUP(AE1292,Home!$C$8:$I$207,7,FALSE)=""),"FEJL",Baggrundsark!AE1292)</f>
        <v>FEJL</v>
      </c>
      <c r="AO1292">
        <f>IF(VLOOKUP(AE1292,Home!$C$8:$N$207,12,FALSE)="Timelønnet",1,0)</f>
        <v>0</v>
      </c>
      <c r="AP1292">
        <f>SUM($AO$4:AO1292)*AO1292</f>
        <v>0</v>
      </c>
      <c r="AQ1292">
        <f t="shared" si="423"/>
        <v>1</v>
      </c>
      <c r="AR1292" t="str">
        <f t="shared" si="423"/>
        <v/>
      </c>
      <c r="AS1292" t="e">
        <f t="shared" si="437"/>
        <v>#VALUE!</v>
      </c>
      <c r="AT1292" s="45" t="e">
        <f t="shared" si="424"/>
        <v>#VALUE!</v>
      </c>
      <c r="AU1292">
        <f>VLOOKUP(AQ1292,Home!$C$8:$J$207,8,FALSE)</f>
        <v>0</v>
      </c>
    </row>
    <row r="1293" spans="1:47" x14ac:dyDescent="0.25">
      <c r="A1293" s="6">
        <f t="shared" si="429"/>
        <v>0</v>
      </c>
      <c r="B1293" s="6">
        <f t="shared" si="438"/>
        <v>0</v>
      </c>
      <c r="C1293" s="6" t="str">
        <f t="shared" si="430"/>
        <v/>
      </c>
      <c r="D1293" s="7">
        <f t="shared" si="431"/>
        <v>0</v>
      </c>
      <c r="E1293" s="7">
        <f t="shared" si="439"/>
        <v>0</v>
      </c>
      <c r="F1293" s="7" t="str">
        <f t="shared" si="432"/>
        <v/>
      </c>
      <c r="G1293" s="6">
        <f t="shared" si="433"/>
        <v>0</v>
      </c>
      <c r="H1293" s="6">
        <f t="shared" si="440"/>
        <v>0</v>
      </c>
      <c r="I1293" s="6" t="str">
        <f t="shared" si="441"/>
        <v/>
      </c>
      <c r="J1293" s="11">
        <v>1290</v>
      </c>
      <c r="K1293" s="11">
        <f>IF(IFERROR(VLOOKUP(J1293,Home!$A$8:$B$1048576,1,FALSE),0)=0,0,1)</f>
        <v>0</v>
      </c>
      <c r="L1293" s="129" t="e">
        <f>IF(VLOOKUP(O1293,Home!$C$8:$R$207,6,FALSE)="","",VLOOKUP(O1293,Home!$C$8:$R$207,6,FALSE))</f>
        <v>#N/A</v>
      </c>
      <c r="M1293" s="129" t="e">
        <f t="shared" si="426"/>
        <v>#N/A</v>
      </c>
      <c r="N1293" s="11">
        <f>SUM($K$4:K1293)</f>
        <v>200</v>
      </c>
      <c r="O1293" s="11" t="str">
        <f>IF(P1293="","",IF(IFERROR(VLOOKUP(N1293,Home!$C$8:$R$1048576,1,FALSE),"")=0,"",IFERROR(VLOOKUP(N1293,Home!$C$8:$R$1048576,1,FALSE),"")))</f>
        <v/>
      </c>
      <c r="P1293" s="11" t="str">
        <f>IF(IFERROR(VLOOKUP(W1293,Home!$C$8:$R$1048576,3,FALSE),"")=0,"",IFERROR(VLOOKUP(W1293,Home!$C$8:$R$1048576,3,FALSE),""))</f>
        <v/>
      </c>
      <c r="Q1293" s="11" t="str">
        <f t="shared" si="425"/>
        <v/>
      </c>
      <c r="R1293" s="130" t="e">
        <f>VLOOKUP(Q1293,'Baggrund til lister'!$G$4:$H$15,2,FALSE)</f>
        <v>#N/A</v>
      </c>
      <c r="S1293" s="11" t="str">
        <f t="shared" si="427"/>
        <v/>
      </c>
      <c r="T1293" s="11" t="str">
        <f>IF(IFERROR(VLOOKUP(N1293,Home!$C$8:$R$1048576,11,FALSE),"")=0,"",IFERROR(VLOOKUP(N1293,Home!$C$8:$R$1048576,11,FALSE),""))</f>
        <v/>
      </c>
      <c r="U1293" s="11" t="str">
        <f>IF(IFERROR(VLOOKUP(O1293,Home!$C$8:$R$1048576,12,FALSE),"")=0,"",IFERROR(VLOOKUP(O1293,Home!$C$8:$R$1048576,12,FALSE),""))</f>
        <v/>
      </c>
      <c r="V1293" s="11" t="str">
        <f>IF(IFERROR(VLOOKUP(O1293,Home!$C$8:$R$1048576,8,FALSE),"")=0,"",IFERROR(VLOOKUP(O1293,Home!$C$8:$R$1048576,8,FALSE),""))</f>
        <v/>
      </c>
      <c r="W1293" s="11" t="str">
        <f>IF(OR(VLOOKUP(N1293,Home!$C$7:$I$207,6,FALSE)="",VLOOKUP(N1293,Home!$C$7:$I$207,7,FALSE)=""),"FEJL",SUM(Baggrundsark!$K$4:K1293))</f>
        <v>FEJL</v>
      </c>
      <c r="Y1293">
        <v>1290</v>
      </c>
      <c r="Z1293" s="1"/>
      <c r="AC1293" s="44"/>
      <c r="AD1293">
        <f t="shared" si="434"/>
        <v>0</v>
      </c>
      <c r="AE1293">
        <f>SUM($AD$4:AD1293)</f>
        <v>1</v>
      </c>
      <c r="AF1293" s="103" t="str">
        <f>IFERROR(VLOOKUP(AN1293,Home!$C$8:$E$207,3,FALSE),"")</f>
        <v/>
      </c>
      <c r="AG1293" s="103" t="str">
        <f>IFERROR(VLOOKUP(AN1293,Home!$C$8:$E$207,2,FALSE),"")</f>
        <v/>
      </c>
      <c r="AH1293" s="104" t="str">
        <f>IF(VLOOKUP(AE1293,Home!$C$8:$I$207,6,FALSE)="","",VLOOKUP(AE1293,Home!$C$8:$I$207,6,FALSE))</f>
        <v/>
      </c>
      <c r="AI1293" s="104" t="e">
        <f t="shared" si="442"/>
        <v>#VALUE!</v>
      </c>
      <c r="AJ1293" s="105" t="e">
        <f t="shared" si="435"/>
        <v>#VALUE!</v>
      </c>
      <c r="AK1293" s="103" t="e">
        <f t="shared" si="428"/>
        <v>#VALUE!</v>
      </c>
      <c r="AL1293" s="103" t="e">
        <f t="shared" si="436"/>
        <v>#VALUE!</v>
      </c>
      <c r="AN1293" t="str">
        <f>IF(OR(VLOOKUP(AE1293,Home!$C$8:$I$207,6,FALSE)="",VLOOKUP(AE1293,Home!$C$8:$I$207,7,FALSE)=""),"FEJL",Baggrundsark!AE1293)</f>
        <v>FEJL</v>
      </c>
      <c r="AO1293">
        <f>IF(VLOOKUP(AE1293,Home!$C$8:$N$207,12,FALSE)="Timelønnet",1,0)</f>
        <v>0</v>
      </c>
      <c r="AP1293">
        <f>SUM($AO$4:AO1293)*AO1293</f>
        <v>0</v>
      </c>
      <c r="AQ1293">
        <f t="shared" si="423"/>
        <v>1</v>
      </c>
      <c r="AR1293" t="str">
        <f t="shared" si="423"/>
        <v/>
      </c>
      <c r="AS1293" t="e">
        <f t="shared" si="437"/>
        <v>#VALUE!</v>
      </c>
      <c r="AT1293" s="45" t="e">
        <f t="shared" si="424"/>
        <v>#VALUE!</v>
      </c>
      <c r="AU1293">
        <f>VLOOKUP(AQ1293,Home!$C$8:$J$207,8,FALSE)</f>
        <v>0</v>
      </c>
    </row>
    <row r="1294" spans="1:47" x14ac:dyDescent="0.25">
      <c r="A1294" s="6">
        <f t="shared" si="429"/>
        <v>0</v>
      </c>
      <c r="B1294" s="6">
        <f t="shared" si="438"/>
        <v>0</v>
      </c>
      <c r="C1294" s="6" t="str">
        <f t="shared" si="430"/>
        <v/>
      </c>
      <c r="D1294" s="7">
        <f t="shared" si="431"/>
        <v>0</v>
      </c>
      <c r="E1294" s="7">
        <f t="shared" si="439"/>
        <v>0</v>
      </c>
      <c r="F1294" s="7" t="str">
        <f t="shared" si="432"/>
        <v/>
      </c>
      <c r="G1294" s="6">
        <f t="shared" si="433"/>
        <v>0</v>
      </c>
      <c r="H1294" s="6">
        <f t="shared" si="440"/>
        <v>0</v>
      </c>
      <c r="I1294" s="6" t="str">
        <f t="shared" si="441"/>
        <v/>
      </c>
      <c r="J1294" s="11">
        <v>1291</v>
      </c>
      <c r="K1294" s="11">
        <f>IF(IFERROR(VLOOKUP(J1294,Home!$A$8:$B$1048576,1,FALSE),0)=0,0,1)</f>
        <v>0</v>
      </c>
      <c r="L1294" s="129" t="e">
        <f>IF(VLOOKUP(O1294,Home!$C$8:$R$207,6,FALSE)="","",VLOOKUP(O1294,Home!$C$8:$R$207,6,FALSE))</f>
        <v>#N/A</v>
      </c>
      <c r="M1294" s="129" t="e">
        <f t="shared" si="426"/>
        <v>#N/A</v>
      </c>
      <c r="N1294" s="11">
        <f>SUM($K$4:K1294)</f>
        <v>200</v>
      </c>
      <c r="O1294" s="11" t="str">
        <f>IF(P1294="","",IF(IFERROR(VLOOKUP(N1294,Home!$C$8:$R$1048576,1,FALSE),"")=0,"",IFERROR(VLOOKUP(N1294,Home!$C$8:$R$1048576,1,FALSE),"")))</f>
        <v/>
      </c>
      <c r="P1294" s="11" t="str">
        <f>IF(IFERROR(VLOOKUP(W1294,Home!$C$8:$R$1048576,3,FALSE),"")=0,"",IFERROR(VLOOKUP(W1294,Home!$C$8:$R$1048576,3,FALSE),""))</f>
        <v/>
      </c>
      <c r="Q1294" s="11" t="str">
        <f t="shared" si="425"/>
        <v/>
      </c>
      <c r="R1294" s="130" t="e">
        <f>VLOOKUP(Q1294,'Baggrund til lister'!$G$4:$H$15,2,FALSE)</f>
        <v>#N/A</v>
      </c>
      <c r="S1294" s="11" t="str">
        <f t="shared" si="427"/>
        <v/>
      </c>
      <c r="T1294" s="11" t="str">
        <f>IF(IFERROR(VLOOKUP(N1294,Home!$C$8:$R$1048576,11,FALSE),"")=0,"",IFERROR(VLOOKUP(N1294,Home!$C$8:$R$1048576,11,FALSE),""))</f>
        <v/>
      </c>
      <c r="U1294" s="11" t="str">
        <f>IF(IFERROR(VLOOKUP(O1294,Home!$C$8:$R$1048576,12,FALSE),"")=0,"",IFERROR(VLOOKUP(O1294,Home!$C$8:$R$1048576,12,FALSE),""))</f>
        <v/>
      </c>
      <c r="V1294" s="11" t="str">
        <f>IF(IFERROR(VLOOKUP(O1294,Home!$C$8:$R$1048576,8,FALSE),"")=0,"",IFERROR(VLOOKUP(O1294,Home!$C$8:$R$1048576,8,FALSE),""))</f>
        <v/>
      </c>
      <c r="W1294" s="11" t="str">
        <f>IF(OR(VLOOKUP(N1294,Home!$C$7:$I$207,6,FALSE)="",VLOOKUP(N1294,Home!$C$7:$I$207,7,FALSE)=""),"FEJL",SUM(Baggrundsark!$K$4:K1294))</f>
        <v>FEJL</v>
      </c>
      <c r="Y1294">
        <v>1291</v>
      </c>
      <c r="Z1294" s="1"/>
      <c r="AC1294" s="44"/>
      <c r="AD1294">
        <f t="shared" si="434"/>
        <v>0</v>
      </c>
      <c r="AE1294">
        <f>SUM($AD$4:AD1294)</f>
        <v>1</v>
      </c>
      <c r="AF1294" s="103" t="str">
        <f>IFERROR(VLOOKUP(AN1294,Home!$C$8:$E$207,3,FALSE),"")</f>
        <v/>
      </c>
      <c r="AG1294" s="103" t="str">
        <f>IFERROR(VLOOKUP(AN1294,Home!$C$8:$E$207,2,FALSE),"")</f>
        <v/>
      </c>
      <c r="AH1294" s="104" t="str">
        <f>IF(VLOOKUP(AE1294,Home!$C$8:$I$207,6,FALSE)="","",VLOOKUP(AE1294,Home!$C$8:$I$207,6,FALSE))</f>
        <v/>
      </c>
      <c r="AI1294" s="104" t="e">
        <f t="shared" si="442"/>
        <v>#VALUE!</v>
      </c>
      <c r="AJ1294" s="105" t="e">
        <f t="shared" si="435"/>
        <v>#VALUE!</v>
      </c>
      <c r="AK1294" s="103" t="e">
        <f t="shared" si="428"/>
        <v>#VALUE!</v>
      </c>
      <c r="AL1294" s="103" t="e">
        <f t="shared" si="436"/>
        <v>#VALUE!</v>
      </c>
      <c r="AN1294" t="str">
        <f>IF(OR(VLOOKUP(AE1294,Home!$C$8:$I$207,6,FALSE)="",VLOOKUP(AE1294,Home!$C$8:$I$207,7,FALSE)=""),"FEJL",Baggrundsark!AE1294)</f>
        <v>FEJL</v>
      </c>
      <c r="AO1294">
        <f>IF(VLOOKUP(AE1294,Home!$C$8:$N$207,12,FALSE)="Timelønnet",1,0)</f>
        <v>0</v>
      </c>
      <c r="AP1294">
        <f>SUM($AO$4:AO1294)*AO1294</f>
        <v>0</v>
      </c>
      <c r="AQ1294">
        <f t="shared" si="423"/>
        <v>1</v>
      </c>
      <c r="AR1294" t="str">
        <f t="shared" si="423"/>
        <v/>
      </c>
      <c r="AS1294" t="e">
        <f t="shared" si="437"/>
        <v>#VALUE!</v>
      </c>
      <c r="AT1294" s="45" t="e">
        <f t="shared" si="424"/>
        <v>#VALUE!</v>
      </c>
      <c r="AU1294">
        <f>VLOOKUP(AQ1294,Home!$C$8:$J$207,8,FALSE)</f>
        <v>0</v>
      </c>
    </row>
    <row r="1295" spans="1:47" x14ac:dyDescent="0.25">
      <c r="A1295" s="6">
        <f t="shared" si="429"/>
        <v>0</v>
      </c>
      <c r="B1295" s="6">
        <f t="shared" si="438"/>
        <v>0</v>
      </c>
      <c r="C1295" s="6" t="str">
        <f t="shared" si="430"/>
        <v/>
      </c>
      <c r="D1295" s="7">
        <f t="shared" si="431"/>
        <v>0</v>
      </c>
      <c r="E1295" s="7">
        <f t="shared" si="439"/>
        <v>0</v>
      </c>
      <c r="F1295" s="7" t="str">
        <f t="shared" si="432"/>
        <v/>
      </c>
      <c r="G1295" s="6">
        <f t="shared" si="433"/>
        <v>0</v>
      </c>
      <c r="H1295" s="6">
        <f t="shared" si="440"/>
        <v>0</v>
      </c>
      <c r="I1295" s="6" t="str">
        <f t="shared" si="441"/>
        <v/>
      </c>
      <c r="J1295" s="11">
        <v>1292</v>
      </c>
      <c r="K1295" s="11">
        <f>IF(IFERROR(VLOOKUP(J1295,Home!$A$8:$B$1048576,1,FALSE),0)=0,0,1)</f>
        <v>0</v>
      </c>
      <c r="L1295" s="129" t="e">
        <f>IF(VLOOKUP(O1295,Home!$C$8:$R$207,6,FALSE)="","",VLOOKUP(O1295,Home!$C$8:$R$207,6,FALSE))</f>
        <v>#N/A</v>
      </c>
      <c r="M1295" s="129" t="e">
        <f t="shared" si="426"/>
        <v>#N/A</v>
      </c>
      <c r="N1295" s="11">
        <f>SUM($K$4:K1295)</f>
        <v>200</v>
      </c>
      <c r="O1295" s="11" t="str">
        <f>IF(P1295="","",IF(IFERROR(VLOOKUP(N1295,Home!$C$8:$R$1048576,1,FALSE),"")=0,"",IFERROR(VLOOKUP(N1295,Home!$C$8:$R$1048576,1,FALSE),"")))</f>
        <v/>
      </c>
      <c r="P1295" s="11" t="str">
        <f>IF(IFERROR(VLOOKUP(W1295,Home!$C$8:$R$1048576,3,FALSE),"")=0,"",IFERROR(VLOOKUP(W1295,Home!$C$8:$R$1048576,3,FALSE),""))</f>
        <v/>
      </c>
      <c r="Q1295" s="11" t="str">
        <f t="shared" si="425"/>
        <v/>
      </c>
      <c r="R1295" s="130" t="e">
        <f>VLOOKUP(Q1295,'Baggrund til lister'!$G$4:$H$15,2,FALSE)</f>
        <v>#N/A</v>
      </c>
      <c r="S1295" s="11" t="str">
        <f t="shared" si="427"/>
        <v/>
      </c>
      <c r="T1295" s="11" t="str">
        <f>IF(IFERROR(VLOOKUP(N1295,Home!$C$8:$R$1048576,11,FALSE),"")=0,"",IFERROR(VLOOKUP(N1295,Home!$C$8:$R$1048576,11,FALSE),""))</f>
        <v/>
      </c>
      <c r="U1295" s="11" t="str">
        <f>IF(IFERROR(VLOOKUP(O1295,Home!$C$8:$R$1048576,12,FALSE),"")=0,"",IFERROR(VLOOKUP(O1295,Home!$C$8:$R$1048576,12,FALSE),""))</f>
        <v/>
      </c>
      <c r="V1295" s="11" t="str">
        <f>IF(IFERROR(VLOOKUP(O1295,Home!$C$8:$R$1048576,8,FALSE),"")=0,"",IFERROR(VLOOKUP(O1295,Home!$C$8:$R$1048576,8,FALSE),""))</f>
        <v/>
      </c>
      <c r="W1295" s="11" t="str">
        <f>IF(OR(VLOOKUP(N1295,Home!$C$7:$I$207,6,FALSE)="",VLOOKUP(N1295,Home!$C$7:$I$207,7,FALSE)=""),"FEJL",SUM(Baggrundsark!$K$4:K1295))</f>
        <v>FEJL</v>
      </c>
      <c r="Y1295">
        <v>1292</v>
      </c>
      <c r="Z1295" s="1"/>
      <c r="AC1295" s="44"/>
      <c r="AD1295">
        <f t="shared" si="434"/>
        <v>0</v>
      </c>
      <c r="AE1295">
        <f>SUM($AD$4:AD1295)</f>
        <v>1</v>
      </c>
      <c r="AF1295" s="103" t="str">
        <f>IFERROR(VLOOKUP(AN1295,Home!$C$8:$E$207,3,FALSE),"")</f>
        <v/>
      </c>
      <c r="AG1295" s="103" t="str">
        <f>IFERROR(VLOOKUP(AN1295,Home!$C$8:$E$207,2,FALSE),"")</f>
        <v/>
      </c>
      <c r="AH1295" s="104" t="str">
        <f>IF(VLOOKUP(AE1295,Home!$C$8:$I$207,6,FALSE)="","",VLOOKUP(AE1295,Home!$C$8:$I$207,6,FALSE))</f>
        <v/>
      </c>
      <c r="AI1295" s="104" t="e">
        <f t="shared" si="442"/>
        <v>#VALUE!</v>
      </c>
      <c r="AJ1295" s="105" t="e">
        <f t="shared" si="435"/>
        <v>#VALUE!</v>
      </c>
      <c r="AK1295" s="103" t="e">
        <f t="shared" si="428"/>
        <v>#VALUE!</v>
      </c>
      <c r="AL1295" s="103" t="e">
        <f t="shared" si="436"/>
        <v>#VALUE!</v>
      </c>
      <c r="AN1295" t="str">
        <f>IF(OR(VLOOKUP(AE1295,Home!$C$8:$I$207,6,FALSE)="",VLOOKUP(AE1295,Home!$C$8:$I$207,7,FALSE)=""),"FEJL",Baggrundsark!AE1295)</f>
        <v>FEJL</v>
      </c>
      <c r="AO1295">
        <f>IF(VLOOKUP(AE1295,Home!$C$8:$N$207,12,FALSE)="Timelønnet",1,0)</f>
        <v>0</v>
      </c>
      <c r="AP1295">
        <f>SUM($AO$4:AO1295)*AO1295</f>
        <v>0</v>
      </c>
      <c r="AQ1295">
        <f t="shared" si="423"/>
        <v>1</v>
      </c>
      <c r="AR1295" t="str">
        <f t="shared" si="423"/>
        <v/>
      </c>
      <c r="AS1295" t="e">
        <f t="shared" si="437"/>
        <v>#VALUE!</v>
      </c>
      <c r="AT1295" s="45" t="e">
        <f t="shared" si="424"/>
        <v>#VALUE!</v>
      </c>
      <c r="AU1295">
        <f>VLOOKUP(AQ1295,Home!$C$8:$J$207,8,FALSE)</f>
        <v>0</v>
      </c>
    </row>
    <row r="1296" spans="1:47" x14ac:dyDescent="0.25">
      <c r="A1296" s="6">
        <f t="shared" si="429"/>
        <v>0</v>
      </c>
      <c r="B1296" s="6">
        <f t="shared" si="438"/>
        <v>0</v>
      </c>
      <c r="C1296" s="6" t="str">
        <f t="shared" si="430"/>
        <v/>
      </c>
      <c r="D1296" s="7">
        <f t="shared" si="431"/>
        <v>0</v>
      </c>
      <c r="E1296" s="7">
        <f t="shared" si="439"/>
        <v>0</v>
      </c>
      <c r="F1296" s="7" t="str">
        <f t="shared" si="432"/>
        <v/>
      </c>
      <c r="G1296" s="6">
        <f t="shared" si="433"/>
        <v>0</v>
      </c>
      <c r="H1296" s="6">
        <f t="shared" si="440"/>
        <v>0</v>
      </c>
      <c r="I1296" s="6" t="str">
        <f t="shared" si="441"/>
        <v/>
      </c>
      <c r="J1296" s="11">
        <v>1293</v>
      </c>
      <c r="K1296" s="11">
        <f>IF(IFERROR(VLOOKUP(J1296,Home!$A$8:$B$1048576,1,FALSE),0)=0,0,1)</f>
        <v>0</v>
      </c>
      <c r="L1296" s="129" t="e">
        <f>IF(VLOOKUP(O1296,Home!$C$8:$R$207,6,FALSE)="","",VLOOKUP(O1296,Home!$C$8:$R$207,6,FALSE))</f>
        <v>#N/A</v>
      </c>
      <c r="M1296" s="129" t="e">
        <f t="shared" si="426"/>
        <v>#N/A</v>
      </c>
      <c r="N1296" s="11">
        <f>SUM($K$4:K1296)</f>
        <v>200</v>
      </c>
      <c r="O1296" s="11" t="str">
        <f>IF(P1296="","",IF(IFERROR(VLOOKUP(N1296,Home!$C$8:$R$1048576,1,FALSE),"")=0,"",IFERROR(VLOOKUP(N1296,Home!$C$8:$R$1048576,1,FALSE),"")))</f>
        <v/>
      </c>
      <c r="P1296" s="11" t="str">
        <f>IF(IFERROR(VLOOKUP(W1296,Home!$C$8:$R$1048576,3,FALSE),"")=0,"",IFERROR(VLOOKUP(W1296,Home!$C$8:$R$1048576,3,FALSE),""))</f>
        <v/>
      </c>
      <c r="Q1296" s="11" t="str">
        <f t="shared" si="425"/>
        <v/>
      </c>
      <c r="R1296" s="130" t="e">
        <f>VLOOKUP(Q1296,'Baggrund til lister'!$G$4:$H$15,2,FALSE)</f>
        <v>#N/A</v>
      </c>
      <c r="S1296" s="11" t="str">
        <f t="shared" si="427"/>
        <v/>
      </c>
      <c r="T1296" s="11" t="str">
        <f>IF(IFERROR(VLOOKUP(N1296,Home!$C$8:$R$1048576,11,FALSE),"")=0,"",IFERROR(VLOOKUP(N1296,Home!$C$8:$R$1048576,11,FALSE),""))</f>
        <v/>
      </c>
      <c r="U1296" s="11" t="str">
        <f>IF(IFERROR(VLOOKUP(O1296,Home!$C$8:$R$1048576,12,FALSE),"")=0,"",IFERROR(VLOOKUP(O1296,Home!$C$8:$R$1048576,12,FALSE),""))</f>
        <v/>
      </c>
      <c r="V1296" s="11" t="str">
        <f>IF(IFERROR(VLOOKUP(O1296,Home!$C$8:$R$1048576,8,FALSE),"")=0,"",IFERROR(VLOOKUP(O1296,Home!$C$8:$R$1048576,8,FALSE),""))</f>
        <v/>
      </c>
      <c r="W1296" s="11" t="str">
        <f>IF(OR(VLOOKUP(N1296,Home!$C$7:$I$207,6,FALSE)="",VLOOKUP(N1296,Home!$C$7:$I$207,7,FALSE)=""),"FEJL",SUM(Baggrundsark!$K$4:K1296))</f>
        <v>FEJL</v>
      </c>
      <c r="Y1296">
        <v>1293</v>
      </c>
      <c r="Z1296" s="1"/>
      <c r="AC1296" s="44"/>
      <c r="AD1296">
        <f t="shared" si="434"/>
        <v>0</v>
      </c>
      <c r="AE1296">
        <f>SUM($AD$4:AD1296)</f>
        <v>1</v>
      </c>
      <c r="AF1296" s="103" t="str">
        <f>IFERROR(VLOOKUP(AN1296,Home!$C$8:$E$207,3,FALSE),"")</f>
        <v/>
      </c>
      <c r="AG1296" s="103" t="str">
        <f>IFERROR(VLOOKUP(AN1296,Home!$C$8:$E$207,2,FALSE),"")</f>
        <v/>
      </c>
      <c r="AH1296" s="104" t="str">
        <f>IF(VLOOKUP(AE1296,Home!$C$8:$I$207,6,FALSE)="","",VLOOKUP(AE1296,Home!$C$8:$I$207,6,FALSE))</f>
        <v/>
      </c>
      <c r="AI1296" s="104" t="e">
        <f t="shared" si="442"/>
        <v>#VALUE!</v>
      </c>
      <c r="AJ1296" s="105" t="e">
        <f t="shared" si="435"/>
        <v>#VALUE!</v>
      </c>
      <c r="AK1296" s="103" t="e">
        <f t="shared" si="428"/>
        <v>#VALUE!</v>
      </c>
      <c r="AL1296" s="103" t="e">
        <f t="shared" si="436"/>
        <v>#VALUE!</v>
      </c>
      <c r="AN1296" t="str">
        <f>IF(OR(VLOOKUP(AE1296,Home!$C$8:$I$207,6,FALSE)="",VLOOKUP(AE1296,Home!$C$8:$I$207,7,FALSE)=""),"FEJL",Baggrundsark!AE1296)</f>
        <v>FEJL</v>
      </c>
      <c r="AO1296">
        <f>IF(VLOOKUP(AE1296,Home!$C$8:$N$207,12,FALSE)="Timelønnet",1,0)</f>
        <v>0</v>
      </c>
      <c r="AP1296">
        <f>SUM($AO$4:AO1296)*AO1296</f>
        <v>0</v>
      </c>
      <c r="AQ1296">
        <f t="shared" si="423"/>
        <v>1</v>
      </c>
      <c r="AR1296" t="str">
        <f t="shared" si="423"/>
        <v/>
      </c>
      <c r="AS1296" t="e">
        <f t="shared" si="437"/>
        <v>#VALUE!</v>
      </c>
      <c r="AT1296" s="45" t="e">
        <f t="shared" si="424"/>
        <v>#VALUE!</v>
      </c>
      <c r="AU1296">
        <f>VLOOKUP(AQ1296,Home!$C$8:$J$207,8,FALSE)</f>
        <v>0</v>
      </c>
    </row>
    <row r="1297" spans="1:47" x14ac:dyDescent="0.25">
      <c r="A1297" s="6">
        <f t="shared" si="429"/>
        <v>0</v>
      </c>
      <c r="B1297" s="6">
        <f t="shared" si="438"/>
        <v>0</v>
      </c>
      <c r="C1297" s="6" t="str">
        <f t="shared" si="430"/>
        <v/>
      </c>
      <c r="D1297" s="7">
        <f t="shared" si="431"/>
        <v>0</v>
      </c>
      <c r="E1297" s="7">
        <f t="shared" si="439"/>
        <v>0</v>
      </c>
      <c r="F1297" s="7" t="str">
        <f t="shared" si="432"/>
        <v/>
      </c>
      <c r="G1297" s="6">
        <f t="shared" si="433"/>
        <v>0</v>
      </c>
      <c r="H1297" s="6">
        <f t="shared" si="440"/>
        <v>0</v>
      </c>
      <c r="I1297" s="6" t="str">
        <f t="shared" si="441"/>
        <v/>
      </c>
      <c r="J1297" s="11">
        <v>1294</v>
      </c>
      <c r="K1297" s="11">
        <f>IF(IFERROR(VLOOKUP(J1297,Home!$A$8:$B$1048576,1,FALSE),0)=0,0,1)</f>
        <v>0</v>
      </c>
      <c r="L1297" s="129" t="e">
        <f>IF(VLOOKUP(O1297,Home!$C$8:$R$207,6,FALSE)="","",VLOOKUP(O1297,Home!$C$8:$R$207,6,FALSE))</f>
        <v>#N/A</v>
      </c>
      <c r="M1297" s="129" t="e">
        <f t="shared" si="426"/>
        <v>#N/A</v>
      </c>
      <c r="N1297" s="11">
        <f>SUM($K$4:K1297)</f>
        <v>200</v>
      </c>
      <c r="O1297" s="11" t="str">
        <f>IF(P1297="","",IF(IFERROR(VLOOKUP(N1297,Home!$C$8:$R$1048576,1,FALSE),"")=0,"",IFERROR(VLOOKUP(N1297,Home!$C$8:$R$1048576,1,FALSE),"")))</f>
        <v/>
      </c>
      <c r="P1297" s="11" t="str">
        <f>IF(IFERROR(VLOOKUP(W1297,Home!$C$8:$R$1048576,3,FALSE),"")=0,"",IFERROR(VLOOKUP(W1297,Home!$C$8:$R$1048576,3,FALSE),""))</f>
        <v/>
      </c>
      <c r="Q1297" s="11" t="str">
        <f t="shared" si="425"/>
        <v/>
      </c>
      <c r="R1297" s="130" t="e">
        <f>VLOOKUP(Q1297,'Baggrund til lister'!$G$4:$H$15,2,FALSE)</f>
        <v>#N/A</v>
      </c>
      <c r="S1297" s="11" t="str">
        <f t="shared" si="427"/>
        <v/>
      </c>
      <c r="T1297" s="11" t="str">
        <f>IF(IFERROR(VLOOKUP(N1297,Home!$C$8:$R$1048576,11,FALSE),"")=0,"",IFERROR(VLOOKUP(N1297,Home!$C$8:$R$1048576,11,FALSE),""))</f>
        <v/>
      </c>
      <c r="U1297" s="11" t="str">
        <f>IF(IFERROR(VLOOKUP(O1297,Home!$C$8:$R$1048576,12,FALSE),"")=0,"",IFERROR(VLOOKUP(O1297,Home!$C$8:$R$1048576,12,FALSE),""))</f>
        <v/>
      </c>
      <c r="V1297" s="11" t="str">
        <f>IF(IFERROR(VLOOKUP(O1297,Home!$C$8:$R$1048576,8,FALSE),"")=0,"",IFERROR(VLOOKUP(O1297,Home!$C$8:$R$1048576,8,FALSE),""))</f>
        <v/>
      </c>
      <c r="W1297" s="11" t="str">
        <f>IF(OR(VLOOKUP(N1297,Home!$C$7:$I$207,6,FALSE)="",VLOOKUP(N1297,Home!$C$7:$I$207,7,FALSE)=""),"FEJL",SUM(Baggrundsark!$K$4:K1297))</f>
        <v>FEJL</v>
      </c>
      <c r="Y1297">
        <v>1294</v>
      </c>
      <c r="Z1297" s="1"/>
      <c r="AC1297" s="44"/>
      <c r="AD1297">
        <f t="shared" si="434"/>
        <v>0</v>
      </c>
      <c r="AE1297">
        <f>SUM($AD$4:AD1297)</f>
        <v>1</v>
      </c>
      <c r="AF1297" s="103" t="str">
        <f>IFERROR(VLOOKUP(AN1297,Home!$C$8:$E$207,3,FALSE),"")</f>
        <v/>
      </c>
      <c r="AG1297" s="103" t="str">
        <f>IFERROR(VLOOKUP(AN1297,Home!$C$8:$E$207,2,FALSE),"")</f>
        <v/>
      </c>
      <c r="AH1297" s="104" t="str">
        <f>IF(VLOOKUP(AE1297,Home!$C$8:$I$207,6,FALSE)="","",VLOOKUP(AE1297,Home!$C$8:$I$207,6,FALSE))</f>
        <v/>
      </c>
      <c r="AI1297" s="104" t="e">
        <f t="shared" si="442"/>
        <v>#VALUE!</v>
      </c>
      <c r="AJ1297" s="105" t="e">
        <f t="shared" si="435"/>
        <v>#VALUE!</v>
      </c>
      <c r="AK1297" s="103" t="e">
        <f t="shared" si="428"/>
        <v>#VALUE!</v>
      </c>
      <c r="AL1297" s="103" t="e">
        <f t="shared" si="436"/>
        <v>#VALUE!</v>
      </c>
      <c r="AN1297" t="str">
        <f>IF(OR(VLOOKUP(AE1297,Home!$C$8:$I$207,6,FALSE)="",VLOOKUP(AE1297,Home!$C$8:$I$207,7,FALSE)=""),"FEJL",Baggrundsark!AE1297)</f>
        <v>FEJL</v>
      </c>
      <c r="AO1297">
        <f>IF(VLOOKUP(AE1297,Home!$C$8:$N$207,12,FALSE)="Timelønnet",1,0)</f>
        <v>0</v>
      </c>
      <c r="AP1297">
        <f>SUM($AO$4:AO1297)*AO1297</f>
        <v>0</v>
      </c>
      <c r="AQ1297">
        <f t="shared" si="423"/>
        <v>1</v>
      </c>
      <c r="AR1297" t="str">
        <f t="shared" si="423"/>
        <v/>
      </c>
      <c r="AS1297" t="e">
        <f t="shared" si="437"/>
        <v>#VALUE!</v>
      </c>
      <c r="AT1297" s="45" t="e">
        <f t="shared" si="424"/>
        <v>#VALUE!</v>
      </c>
      <c r="AU1297">
        <f>VLOOKUP(AQ1297,Home!$C$8:$J$207,8,FALSE)</f>
        <v>0</v>
      </c>
    </row>
    <row r="1298" spans="1:47" x14ac:dyDescent="0.25">
      <c r="A1298" s="6">
        <f t="shared" si="429"/>
        <v>0</v>
      </c>
      <c r="B1298" s="6">
        <f t="shared" si="438"/>
        <v>0</v>
      </c>
      <c r="C1298" s="6" t="str">
        <f t="shared" si="430"/>
        <v/>
      </c>
      <c r="D1298" s="7">
        <f t="shared" si="431"/>
        <v>0</v>
      </c>
      <c r="E1298" s="7">
        <f t="shared" si="439"/>
        <v>0</v>
      </c>
      <c r="F1298" s="7" t="str">
        <f t="shared" si="432"/>
        <v/>
      </c>
      <c r="G1298" s="6">
        <f t="shared" si="433"/>
        <v>0</v>
      </c>
      <c r="H1298" s="6">
        <f t="shared" si="440"/>
        <v>0</v>
      </c>
      <c r="I1298" s="6" t="str">
        <f t="shared" si="441"/>
        <v/>
      </c>
      <c r="J1298" s="11">
        <v>1295</v>
      </c>
      <c r="K1298" s="11">
        <f>IF(IFERROR(VLOOKUP(J1298,Home!$A$8:$B$1048576,1,FALSE),0)=0,0,1)</f>
        <v>0</v>
      </c>
      <c r="L1298" s="129" t="e">
        <f>IF(VLOOKUP(O1298,Home!$C$8:$R$207,6,FALSE)="","",VLOOKUP(O1298,Home!$C$8:$R$207,6,FALSE))</f>
        <v>#N/A</v>
      </c>
      <c r="M1298" s="129" t="e">
        <f t="shared" si="426"/>
        <v>#N/A</v>
      </c>
      <c r="N1298" s="11">
        <f>SUM($K$4:K1298)</f>
        <v>200</v>
      </c>
      <c r="O1298" s="11" t="str">
        <f>IF(P1298="","",IF(IFERROR(VLOOKUP(N1298,Home!$C$8:$R$1048576,1,FALSE),"")=0,"",IFERROR(VLOOKUP(N1298,Home!$C$8:$R$1048576,1,FALSE),"")))</f>
        <v/>
      </c>
      <c r="P1298" s="11" t="str">
        <f>IF(IFERROR(VLOOKUP(W1298,Home!$C$8:$R$1048576,3,FALSE),"")=0,"",IFERROR(VLOOKUP(W1298,Home!$C$8:$R$1048576,3,FALSE),""))</f>
        <v/>
      </c>
      <c r="Q1298" s="11" t="str">
        <f t="shared" si="425"/>
        <v/>
      </c>
      <c r="R1298" s="130" t="e">
        <f>VLOOKUP(Q1298,'Baggrund til lister'!$G$4:$H$15,2,FALSE)</f>
        <v>#N/A</v>
      </c>
      <c r="S1298" s="11" t="str">
        <f t="shared" si="427"/>
        <v/>
      </c>
      <c r="T1298" s="11" t="str">
        <f>IF(IFERROR(VLOOKUP(N1298,Home!$C$8:$R$1048576,11,FALSE),"")=0,"",IFERROR(VLOOKUP(N1298,Home!$C$8:$R$1048576,11,FALSE),""))</f>
        <v/>
      </c>
      <c r="U1298" s="11" t="str">
        <f>IF(IFERROR(VLOOKUP(O1298,Home!$C$8:$R$1048576,12,FALSE),"")=0,"",IFERROR(VLOOKUP(O1298,Home!$C$8:$R$1048576,12,FALSE),""))</f>
        <v/>
      </c>
      <c r="V1298" s="11" t="str">
        <f>IF(IFERROR(VLOOKUP(O1298,Home!$C$8:$R$1048576,8,FALSE),"")=0,"",IFERROR(VLOOKUP(O1298,Home!$C$8:$R$1048576,8,FALSE),""))</f>
        <v/>
      </c>
      <c r="W1298" s="11" t="str">
        <f>IF(OR(VLOOKUP(N1298,Home!$C$7:$I$207,6,FALSE)="",VLOOKUP(N1298,Home!$C$7:$I$207,7,FALSE)=""),"FEJL",SUM(Baggrundsark!$K$4:K1298))</f>
        <v>FEJL</v>
      </c>
      <c r="Y1298">
        <v>1295</v>
      </c>
      <c r="Z1298" s="1"/>
      <c r="AC1298" s="44"/>
      <c r="AD1298">
        <f t="shared" si="434"/>
        <v>0</v>
      </c>
      <c r="AE1298">
        <f>SUM($AD$4:AD1298)</f>
        <v>1</v>
      </c>
      <c r="AF1298" s="103" t="str">
        <f>IFERROR(VLOOKUP(AN1298,Home!$C$8:$E$207,3,FALSE),"")</f>
        <v/>
      </c>
      <c r="AG1298" s="103" t="str">
        <f>IFERROR(VLOOKUP(AN1298,Home!$C$8:$E$207,2,FALSE),"")</f>
        <v/>
      </c>
      <c r="AH1298" s="104" t="str">
        <f>IF(VLOOKUP(AE1298,Home!$C$8:$I$207,6,FALSE)="","",VLOOKUP(AE1298,Home!$C$8:$I$207,6,FALSE))</f>
        <v/>
      </c>
      <c r="AI1298" s="104" t="e">
        <f t="shared" si="442"/>
        <v>#VALUE!</v>
      </c>
      <c r="AJ1298" s="105" t="e">
        <f t="shared" si="435"/>
        <v>#VALUE!</v>
      </c>
      <c r="AK1298" s="103" t="e">
        <f t="shared" si="428"/>
        <v>#VALUE!</v>
      </c>
      <c r="AL1298" s="103" t="e">
        <f t="shared" si="436"/>
        <v>#VALUE!</v>
      </c>
      <c r="AN1298" t="str">
        <f>IF(OR(VLOOKUP(AE1298,Home!$C$8:$I$207,6,FALSE)="",VLOOKUP(AE1298,Home!$C$8:$I$207,7,FALSE)=""),"FEJL",Baggrundsark!AE1298)</f>
        <v>FEJL</v>
      </c>
      <c r="AO1298">
        <f>IF(VLOOKUP(AE1298,Home!$C$8:$N$207,12,FALSE)="Timelønnet",1,0)</f>
        <v>0</v>
      </c>
      <c r="AP1298">
        <f>SUM($AO$4:AO1298)*AO1298</f>
        <v>0</v>
      </c>
      <c r="AQ1298">
        <f t="shared" si="423"/>
        <v>1</v>
      </c>
      <c r="AR1298" t="str">
        <f t="shared" si="423"/>
        <v/>
      </c>
      <c r="AS1298" t="e">
        <f t="shared" si="437"/>
        <v>#VALUE!</v>
      </c>
      <c r="AT1298" s="45" t="e">
        <f t="shared" si="424"/>
        <v>#VALUE!</v>
      </c>
      <c r="AU1298">
        <f>VLOOKUP(AQ1298,Home!$C$8:$J$207,8,FALSE)</f>
        <v>0</v>
      </c>
    </row>
    <row r="1299" spans="1:47" x14ac:dyDescent="0.25">
      <c r="A1299" s="6">
        <f t="shared" si="429"/>
        <v>0</v>
      </c>
      <c r="B1299" s="6">
        <f t="shared" si="438"/>
        <v>0</v>
      </c>
      <c r="C1299" s="6" t="str">
        <f t="shared" si="430"/>
        <v/>
      </c>
      <c r="D1299" s="7">
        <f t="shared" si="431"/>
        <v>0</v>
      </c>
      <c r="E1299" s="7">
        <f t="shared" si="439"/>
        <v>0</v>
      </c>
      <c r="F1299" s="7" t="str">
        <f t="shared" si="432"/>
        <v/>
      </c>
      <c r="G1299" s="6">
        <f t="shared" si="433"/>
        <v>0</v>
      </c>
      <c r="H1299" s="6">
        <f t="shared" si="440"/>
        <v>0</v>
      </c>
      <c r="I1299" s="6" t="str">
        <f t="shared" si="441"/>
        <v/>
      </c>
      <c r="J1299" s="11">
        <v>1296</v>
      </c>
      <c r="K1299" s="11">
        <f>IF(IFERROR(VLOOKUP(J1299,Home!$A$8:$B$1048576,1,FALSE),0)=0,0,1)</f>
        <v>0</v>
      </c>
      <c r="L1299" s="129" t="e">
        <f>IF(VLOOKUP(O1299,Home!$C$8:$R$207,6,FALSE)="","",VLOOKUP(O1299,Home!$C$8:$R$207,6,FALSE))</f>
        <v>#N/A</v>
      </c>
      <c r="M1299" s="129" t="e">
        <f t="shared" si="426"/>
        <v>#N/A</v>
      </c>
      <c r="N1299" s="11">
        <f>SUM($K$4:K1299)</f>
        <v>200</v>
      </c>
      <c r="O1299" s="11" t="str">
        <f>IF(P1299="","",IF(IFERROR(VLOOKUP(N1299,Home!$C$8:$R$1048576,1,FALSE),"")=0,"",IFERROR(VLOOKUP(N1299,Home!$C$8:$R$1048576,1,FALSE),"")))</f>
        <v/>
      </c>
      <c r="P1299" s="11" t="str">
        <f>IF(IFERROR(VLOOKUP(W1299,Home!$C$8:$R$1048576,3,FALSE),"")=0,"",IFERROR(VLOOKUP(W1299,Home!$C$8:$R$1048576,3,FALSE),""))</f>
        <v/>
      </c>
      <c r="Q1299" s="11" t="str">
        <f t="shared" si="425"/>
        <v/>
      </c>
      <c r="R1299" s="130" t="e">
        <f>VLOOKUP(Q1299,'Baggrund til lister'!$G$4:$H$15,2,FALSE)</f>
        <v>#N/A</v>
      </c>
      <c r="S1299" s="11" t="str">
        <f t="shared" si="427"/>
        <v/>
      </c>
      <c r="T1299" s="11" t="str">
        <f>IF(IFERROR(VLOOKUP(N1299,Home!$C$8:$R$1048576,11,FALSE),"")=0,"",IFERROR(VLOOKUP(N1299,Home!$C$8:$R$1048576,11,FALSE),""))</f>
        <v/>
      </c>
      <c r="U1299" s="11" t="str">
        <f>IF(IFERROR(VLOOKUP(O1299,Home!$C$8:$R$1048576,12,FALSE),"")=0,"",IFERROR(VLOOKUP(O1299,Home!$C$8:$R$1048576,12,FALSE),""))</f>
        <v/>
      </c>
      <c r="V1299" s="11" t="str">
        <f>IF(IFERROR(VLOOKUP(O1299,Home!$C$8:$R$1048576,8,FALSE),"")=0,"",IFERROR(VLOOKUP(O1299,Home!$C$8:$R$1048576,8,FALSE),""))</f>
        <v/>
      </c>
      <c r="W1299" s="11" t="str">
        <f>IF(OR(VLOOKUP(N1299,Home!$C$7:$I$207,6,FALSE)="",VLOOKUP(N1299,Home!$C$7:$I$207,7,FALSE)=""),"FEJL",SUM(Baggrundsark!$K$4:K1299))</f>
        <v>FEJL</v>
      </c>
      <c r="Y1299">
        <v>1296</v>
      </c>
      <c r="Z1299" s="1"/>
      <c r="AC1299" s="44"/>
      <c r="AD1299">
        <f t="shared" si="434"/>
        <v>0</v>
      </c>
      <c r="AE1299">
        <f>SUM($AD$4:AD1299)</f>
        <v>1</v>
      </c>
      <c r="AF1299" s="103" t="str">
        <f>IFERROR(VLOOKUP(AN1299,Home!$C$8:$E$207,3,FALSE),"")</f>
        <v/>
      </c>
      <c r="AG1299" s="103" t="str">
        <f>IFERROR(VLOOKUP(AN1299,Home!$C$8:$E$207,2,FALSE),"")</f>
        <v/>
      </c>
      <c r="AH1299" s="104" t="str">
        <f>IF(VLOOKUP(AE1299,Home!$C$8:$I$207,6,FALSE)="","",VLOOKUP(AE1299,Home!$C$8:$I$207,6,FALSE))</f>
        <v/>
      </c>
      <c r="AI1299" s="104" t="e">
        <f t="shared" si="442"/>
        <v>#VALUE!</v>
      </c>
      <c r="AJ1299" s="105" t="e">
        <f t="shared" si="435"/>
        <v>#VALUE!</v>
      </c>
      <c r="AK1299" s="103" t="e">
        <f t="shared" si="428"/>
        <v>#VALUE!</v>
      </c>
      <c r="AL1299" s="103" t="e">
        <f t="shared" si="436"/>
        <v>#VALUE!</v>
      </c>
      <c r="AN1299" t="str">
        <f>IF(OR(VLOOKUP(AE1299,Home!$C$8:$I$207,6,FALSE)="",VLOOKUP(AE1299,Home!$C$8:$I$207,7,FALSE)=""),"FEJL",Baggrundsark!AE1299)</f>
        <v>FEJL</v>
      </c>
      <c r="AO1299">
        <f>IF(VLOOKUP(AE1299,Home!$C$8:$N$207,12,FALSE)="Timelønnet",1,0)</f>
        <v>0</v>
      </c>
      <c r="AP1299">
        <f>SUM($AO$4:AO1299)*AO1299</f>
        <v>0</v>
      </c>
      <c r="AQ1299">
        <f t="shared" si="423"/>
        <v>1</v>
      </c>
      <c r="AR1299" t="str">
        <f t="shared" si="423"/>
        <v/>
      </c>
      <c r="AS1299" t="e">
        <f t="shared" si="437"/>
        <v>#VALUE!</v>
      </c>
      <c r="AT1299" s="45" t="e">
        <f t="shared" si="424"/>
        <v>#VALUE!</v>
      </c>
      <c r="AU1299">
        <f>VLOOKUP(AQ1299,Home!$C$8:$J$207,8,FALSE)</f>
        <v>0</v>
      </c>
    </row>
    <row r="1300" spans="1:47" x14ac:dyDescent="0.25">
      <c r="A1300" s="6">
        <f t="shared" si="429"/>
        <v>0</v>
      </c>
      <c r="B1300" s="6">
        <f t="shared" si="438"/>
        <v>0</v>
      </c>
      <c r="C1300" s="6" t="str">
        <f t="shared" si="430"/>
        <v/>
      </c>
      <c r="D1300" s="7">
        <f t="shared" si="431"/>
        <v>0</v>
      </c>
      <c r="E1300" s="7">
        <f t="shared" si="439"/>
        <v>0</v>
      </c>
      <c r="F1300" s="7" t="str">
        <f t="shared" si="432"/>
        <v/>
      </c>
      <c r="G1300" s="6">
        <f t="shared" si="433"/>
        <v>0</v>
      </c>
      <c r="H1300" s="6">
        <f t="shared" si="440"/>
        <v>0</v>
      </c>
      <c r="I1300" s="6" t="str">
        <f t="shared" si="441"/>
        <v/>
      </c>
      <c r="J1300" s="11">
        <v>1297</v>
      </c>
      <c r="K1300" s="11">
        <f>IF(IFERROR(VLOOKUP(J1300,Home!$A$8:$B$1048576,1,FALSE),0)=0,0,1)</f>
        <v>0</v>
      </c>
      <c r="L1300" s="129" t="e">
        <f>IF(VLOOKUP(O1300,Home!$C$8:$R$207,6,FALSE)="","",VLOOKUP(O1300,Home!$C$8:$R$207,6,FALSE))</f>
        <v>#N/A</v>
      </c>
      <c r="M1300" s="129" t="e">
        <f t="shared" si="426"/>
        <v>#N/A</v>
      </c>
      <c r="N1300" s="11">
        <f>SUM($K$4:K1300)</f>
        <v>200</v>
      </c>
      <c r="O1300" s="11" t="str">
        <f>IF(P1300="","",IF(IFERROR(VLOOKUP(N1300,Home!$C$8:$R$1048576,1,FALSE),"")=0,"",IFERROR(VLOOKUP(N1300,Home!$C$8:$R$1048576,1,FALSE),"")))</f>
        <v/>
      </c>
      <c r="P1300" s="11" t="str">
        <f>IF(IFERROR(VLOOKUP(W1300,Home!$C$8:$R$1048576,3,FALSE),"")=0,"",IFERROR(VLOOKUP(W1300,Home!$C$8:$R$1048576,3,FALSE),""))</f>
        <v/>
      </c>
      <c r="Q1300" s="11" t="str">
        <f t="shared" si="425"/>
        <v/>
      </c>
      <c r="R1300" s="130" t="e">
        <f>VLOOKUP(Q1300,'Baggrund til lister'!$G$4:$H$15,2,FALSE)</f>
        <v>#N/A</v>
      </c>
      <c r="S1300" s="11" t="str">
        <f t="shared" si="427"/>
        <v/>
      </c>
      <c r="T1300" s="11" t="str">
        <f>IF(IFERROR(VLOOKUP(N1300,Home!$C$8:$R$1048576,11,FALSE),"")=0,"",IFERROR(VLOOKUP(N1300,Home!$C$8:$R$1048576,11,FALSE),""))</f>
        <v/>
      </c>
      <c r="U1300" s="11" t="str">
        <f>IF(IFERROR(VLOOKUP(O1300,Home!$C$8:$R$1048576,12,FALSE),"")=0,"",IFERROR(VLOOKUP(O1300,Home!$C$8:$R$1048576,12,FALSE),""))</f>
        <v/>
      </c>
      <c r="V1300" s="11" t="str">
        <f>IF(IFERROR(VLOOKUP(O1300,Home!$C$8:$R$1048576,8,FALSE),"")=0,"",IFERROR(VLOOKUP(O1300,Home!$C$8:$R$1048576,8,FALSE),""))</f>
        <v/>
      </c>
      <c r="W1300" s="11" t="str">
        <f>IF(OR(VLOOKUP(N1300,Home!$C$7:$I$207,6,FALSE)="",VLOOKUP(N1300,Home!$C$7:$I$207,7,FALSE)=""),"FEJL",SUM(Baggrundsark!$K$4:K1300))</f>
        <v>FEJL</v>
      </c>
      <c r="Y1300">
        <v>1297</v>
      </c>
      <c r="Z1300" s="1"/>
      <c r="AC1300" s="44"/>
      <c r="AD1300">
        <f t="shared" si="434"/>
        <v>0</v>
      </c>
      <c r="AE1300">
        <f>SUM($AD$4:AD1300)</f>
        <v>1</v>
      </c>
      <c r="AF1300" s="103" t="str">
        <f>IFERROR(VLOOKUP(AN1300,Home!$C$8:$E$207,3,FALSE),"")</f>
        <v/>
      </c>
      <c r="AG1300" s="103" t="str">
        <f>IFERROR(VLOOKUP(AN1300,Home!$C$8:$E$207,2,FALSE),"")</f>
        <v/>
      </c>
      <c r="AH1300" s="104" t="str">
        <f>IF(VLOOKUP(AE1300,Home!$C$8:$I$207,6,FALSE)="","",VLOOKUP(AE1300,Home!$C$8:$I$207,6,FALSE))</f>
        <v/>
      </c>
      <c r="AI1300" s="104" t="e">
        <f t="shared" si="442"/>
        <v>#VALUE!</v>
      </c>
      <c r="AJ1300" s="105" t="e">
        <f t="shared" si="435"/>
        <v>#VALUE!</v>
      </c>
      <c r="AK1300" s="103" t="e">
        <f t="shared" si="428"/>
        <v>#VALUE!</v>
      </c>
      <c r="AL1300" s="103" t="e">
        <f t="shared" si="436"/>
        <v>#VALUE!</v>
      </c>
      <c r="AN1300" t="str">
        <f>IF(OR(VLOOKUP(AE1300,Home!$C$8:$I$207,6,FALSE)="",VLOOKUP(AE1300,Home!$C$8:$I$207,7,FALSE)=""),"FEJL",Baggrundsark!AE1300)</f>
        <v>FEJL</v>
      </c>
      <c r="AO1300">
        <f>IF(VLOOKUP(AE1300,Home!$C$8:$N$207,12,FALSE)="Timelønnet",1,0)</f>
        <v>0</v>
      </c>
      <c r="AP1300">
        <f>SUM($AO$4:AO1300)*AO1300</f>
        <v>0</v>
      </c>
      <c r="AQ1300">
        <f t="shared" si="423"/>
        <v>1</v>
      </c>
      <c r="AR1300" t="str">
        <f t="shared" si="423"/>
        <v/>
      </c>
      <c r="AS1300" t="e">
        <f t="shared" si="437"/>
        <v>#VALUE!</v>
      </c>
      <c r="AT1300" s="45" t="e">
        <f t="shared" si="424"/>
        <v>#VALUE!</v>
      </c>
      <c r="AU1300">
        <f>VLOOKUP(AQ1300,Home!$C$8:$J$207,8,FALSE)</f>
        <v>0</v>
      </c>
    </row>
    <row r="1301" spans="1:47" x14ac:dyDescent="0.25">
      <c r="A1301" s="6">
        <f t="shared" si="429"/>
        <v>0</v>
      </c>
      <c r="B1301" s="6">
        <f t="shared" si="438"/>
        <v>0</v>
      </c>
      <c r="C1301" s="6" t="str">
        <f t="shared" si="430"/>
        <v/>
      </c>
      <c r="D1301" s="7">
        <f t="shared" si="431"/>
        <v>0</v>
      </c>
      <c r="E1301" s="7">
        <f t="shared" si="439"/>
        <v>0</v>
      </c>
      <c r="F1301" s="7" t="str">
        <f t="shared" si="432"/>
        <v/>
      </c>
      <c r="G1301" s="6">
        <f t="shared" si="433"/>
        <v>0</v>
      </c>
      <c r="H1301" s="6">
        <f t="shared" si="440"/>
        <v>0</v>
      </c>
      <c r="I1301" s="6" t="str">
        <f t="shared" si="441"/>
        <v/>
      </c>
      <c r="J1301" s="11">
        <v>1298</v>
      </c>
      <c r="K1301" s="11">
        <f>IF(IFERROR(VLOOKUP(J1301,Home!$A$8:$B$1048576,1,FALSE),0)=0,0,1)</f>
        <v>0</v>
      </c>
      <c r="L1301" s="129" t="e">
        <f>IF(VLOOKUP(O1301,Home!$C$8:$R$207,6,FALSE)="","",VLOOKUP(O1301,Home!$C$8:$R$207,6,FALSE))</f>
        <v>#N/A</v>
      </c>
      <c r="M1301" s="129" t="e">
        <f t="shared" si="426"/>
        <v>#N/A</v>
      </c>
      <c r="N1301" s="11">
        <f>SUM($K$4:K1301)</f>
        <v>200</v>
      </c>
      <c r="O1301" s="11" t="str">
        <f>IF(P1301="","",IF(IFERROR(VLOOKUP(N1301,Home!$C$8:$R$1048576,1,FALSE),"")=0,"",IFERROR(VLOOKUP(N1301,Home!$C$8:$R$1048576,1,FALSE),"")))</f>
        <v/>
      </c>
      <c r="P1301" s="11" t="str">
        <f>IF(IFERROR(VLOOKUP(W1301,Home!$C$8:$R$1048576,3,FALSE),"")=0,"",IFERROR(VLOOKUP(W1301,Home!$C$8:$R$1048576,3,FALSE),""))</f>
        <v/>
      </c>
      <c r="Q1301" s="11" t="str">
        <f t="shared" si="425"/>
        <v/>
      </c>
      <c r="R1301" s="130" t="e">
        <f>VLOOKUP(Q1301,'Baggrund til lister'!$G$4:$H$15,2,FALSE)</f>
        <v>#N/A</v>
      </c>
      <c r="S1301" s="11" t="str">
        <f t="shared" si="427"/>
        <v/>
      </c>
      <c r="T1301" s="11" t="str">
        <f>IF(IFERROR(VLOOKUP(N1301,Home!$C$8:$R$1048576,11,FALSE),"")=0,"",IFERROR(VLOOKUP(N1301,Home!$C$8:$R$1048576,11,FALSE),""))</f>
        <v/>
      </c>
      <c r="U1301" s="11" t="str">
        <f>IF(IFERROR(VLOOKUP(O1301,Home!$C$8:$R$1048576,12,FALSE),"")=0,"",IFERROR(VLOOKUP(O1301,Home!$C$8:$R$1048576,12,FALSE),""))</f>
        <v/>
      </c>
      <c r="V1301" s="11" t="str">
        <f>IF(IFERROR(VLOOKUP(O1301,Home!$C$8:$R$1048576,8,FALSE),"")=0,"",IFERROR(VLOOKUP(O1301,Home!$C$8:$R$1048576,8,FALSE),""))</f>
        <v/>
      </c>
      <c r="W1301" s="11" t="str">
        <f>IF(OR(VLOOKUP(N1301,Home!$C$7:$I$207,6,FALSE)="",VLOOKUP(N1301,Home!$C$7:$I$207,7,FALSE)=""),"FEJL",SUM(Baggrundsark!$K$4:K1301))</f>
        <v>FEJL</v>
      </c>
      <c r="Y1301">
        <v>1298</v>
      </c>
      <c r="Z1301" s="1"/>
      <c r="AC1301" s="44"/>
      <c r="AD1301">
        <f t="shared" si="434"/>
        <v>0</v>
      </c>
      <c r="AE1301">
        <f>SUM($AD$4:AD1301)</f>
        <v>1</v>
      </c>
      <c r="AF1301" s="103" t="str">
        <f>IFERROR(VLOOKUP(AN1301,Home!$C$8:$E$207,3,FALSE),"")</f>
        <v/>
      </c>
      <c r="AG1301" s="103" t="str">
        <f>IFERROR(VLOOKUP(AN1301,Home!$C$8:$E$207,2,FALSE),"")</f>
        <v/>
      </c>
      <c r="AH1301" s="104" t="str">
        <f>IF(VLOOKUP(AE1301,Home!$C$8:$I$207,6,FALSE)="","",VLOOKUP(AE1301,Home!$C$8:$I$207,6,FALSE))</f>
        <v/>
      </c>
      <c r="AI1301" s="104" t="e">
        <f t="shared" si="442"/>
        <v>#VALUE!</v>
      </c>
      <c r="AJ1301" s="105" t="e">
        <f t="shared" si="435"/>
        <v>#VALUE!</v>
      </c>
      <c r="AK1301" s="103" t="e">
        <f t="shared" si="428"/>
        <v>#VALUE!</v>
      </c>
      <c r="AL1301" s="103" t="e">
        <f t="shared" si="436"/>
        <v>#VALUE!</v>
      </c>
      <c r="AN1301" t="str">
        <f>IF(OR(VLOOKUP(AE1301,Home!$C$8:$I$207,6,FALSE)="",VLOOKUP(AE1301,Home!$C$8:$I$207,7,FALSE)=""),"FEJL",Baggrundsark!AE1301)</f>
        <v>FEJL</v>
      </c>
      <c r="AO1301">
        <f>IF(VLOOKUP(AE1301,Home!$C$8:$N$207,12,FALSE)="Timelønnet",1,0)</f>
        <v>0</v>
      </c>
      <c r="AP1301">
        <f>SUM($AO$4:AO1301)*AO1301</f>
        <v>0</v>
      </c>
      <c r="AQ1301">
        <f t="shared" si="423"/>
        <v>1</v>
      </c>
      <c r="AR1301" t="str">
        <f t="shared" si="423"/>
        <v/>
      </c>
      <c r="AS1301" t="e">
        <f t="shared" si="437"/>
        <v>#VALUE!</v>
      </c>
      <c r="AT1301" s="45" t="e">
        <f t="shared" si="424"/>
        <v>#VALUE!</v>
      </c>
      <c r="AU1301">
        <f>VLOOKUP(AQ1301,Home!$C$8:$J$207,8,FALSE)</f>
        <v>0</v>
      </c>
    </row>
    <row r="1302" spans="1:47" x14ac:dyDescent="0.25">
      <c r="A1302" s="6">
        <f t="shared" si="429"/>
        <v>0</v>
      </c>
      <c r="B1302" s="6">
        <f t="shared" si="438"/>
        <v>0</v>
      </c>
      <c r="C1302" s="6" t="str">
        <f t="shared" si="430"/>
        <v/>
      </c>
      <c r="D1302" s="7">
        <f t="shared" si="431"/>
        <v>0</v>
      </c>
      <c r="E1302" s="7">
        <f t="shared" si="439"/>
        <v>0</v>
      </c>
      <c r="F1302" s="7" t="str">
        <f t="shared" si="432"/>
        <v/>
      </c>
      <c r="G1302" s="6">
        <f t="shared" si="433"/>
        <v>0</v>
      </c>
      <c r="H1302" s="6">
        <f t="shared" si="440"/>
        <v>0</v>
      </c>
      <c r="I1302" s="6" t="str">
        <f t="shared" si="441"/>
        <v/>
      </c>
      <c r="J1302" s="11">
        <v>1299</v>
      </c>
      <c r="K1302" s="11">
        <f>IF(IFERROR(VLOOKUP(J1302,Home!$A$8:$B$1048576,1,FALSE),0)=0,0,1)</f>
        <v>0</v>
      </c>
      <c r="L1302" s="129" t="e">
        <f>IF(VLOOKUP(O1302,Home!$C$8:$R$207,6,FALSE)="","",VLOOKUP(O1302,Home!$C$8:$R$207,6,FALSE))</f>
        <v>#N/A</v>
      </c>
      <c r="M1302" s="129" t="e">
        <f t="shared" si="426"/>
        <v>#N/A</v>
      </c>
      <c r="N1302" s="11">
        <f>SUM($K$4:K1302)</f>
        <v>200</v>
      </c>
      <c r="O1302" s="11" t="str">
        <f>IF(P1302="","",IF(IFERROR(VLOOKUP(N1302,Home!$C$8:$R$1048576,1,FALSE),"")=0,"",IFERROR(VLOOKUP(N1302,Home!$C$8:$R$1048576,1,FALSE),"")))</f>
        <v/>
      </c>
      <c r="P1302" s="11" t="str">
        <f>IF(IFERROR(VLOOKUP(W1302,Home!$C$8:$R$1048576,3,FALSE),"")=0,"",IFERROR(VLOOKUP(W1302,Home!$C$8:$R$1048576,3,FALSE),""))</f>
        <v/>
      </c>
      <c r="Q1302" s="11" t="str">
        <f t="shared" si="425"/>
        <v/>
      </c>
      <c r="R1302" s="130" t="e">
        <f>VLOOKUP(Q1302,'Baggrund til lister'!$G$4:$H$15,2,FALSE)</f>
        <v>#N/A</v>
      </c>
      <c r="S1302" s="11" t="str">
        <f t="shared" si="427"/>
        <v/>
      </c>
      <c r="T1302" s="11" t="str">
        <f>IF(IFERROR(VLOOKUP(N1302,Home!$C$8:$R$1048576,11,FALSE),"")=0,"",IFERROR(VLOOKUP(N1302,Home!$C$8:$R$1048576,11,FALSE),""))</f>
        <v/>
      </c>
      <c r="U1302" s="11" t="str">
        <f>IF(IFERROR(VLOOKUP(O1302,Home!$C$8:$R$1048576,12,FALSE),"")=0,"",IFERROR(VLOOKUP(O1302,Home!$C$8:$R$1048576,12,FALSE),""))</f>
        <v/>
      </c>
      <c r="V1302" s="11" t="str">
        <f>IF(IFERROR(VLOOKUP(O1302,Home!$C$8:$R$1048576,8,FALSE),"")=0,"",IFERROR(VLOOKUP(O1302,Home!$C$8:$R$1048576,8,FALSE),""))</f>
        <v/>
      </c>
      <c r="W1302" s="11" t="str">
        <f>IF(OR(VLOOKUP(N1302,Home!$C$7:$I$207,6,FALSE)="",VLOOKUP(N1302,Home!$C$7:$I$207,7,FALSE)=""),"FEJL",SUM(Baggrundsark!$K$4:K1302))</f>
        <v>FEJL</v>
      </c>
      <c r="Y1302">
        <v>1299</v>
      </c>
      <c r="Z1302" s="1"/>
      <c r="AC1302" s="44"/>
      <c r="AD1302">
        <f t="shared" si="434"/>
        <v>0</v>
      </c>
      <c r="AE1302">
        <f>SUM($AD$4:AD1302)</f>
        <v>1</v>
      </c>
      <c r="AF1302" s="103" t="str">
        <f>IFERROR(VLOOKUP(AN1302,Home!$C$8:$E$207,3,FALSE),"")</f>
        <v/>
      </c>
      <c r="AG1302" s="103" t="str">
        <f>IFERROR(VLOOKUP(AN1302,Home!$C$8:$E$207,2,FALSE),"")</f>
        <v/>
      </c>
      <c r="AH1302" s="104" t="str">
        <f>IF(VLOOKUP(AE1302,Home!$C$8:$I$207,6,FALSE)="","",VLOOKUP(AE1302,Home!$C$8:$I$207,6,FALSE))</f>
        <v/>
      </c>
      <c r="AI1302" s="104" t="e">
        <f t="shared" si="442"/>
        <v>#VALUE!</v>
      </c>
      <c r="AJ1302" s="105" t="e">
        <f t="shared" si="435"/>
        <v>#VALUE!</v>
      </c>
      <c r="AK1302" s="103" t="e">
        <f t="shared" si="428"/>
        <v>#VALUE!</v>
      </c>
      <c r="AL1302" s="103" t="e">
        <f t="shared" si="436"/>
        <v>#VALUE!</v>
      </c>
      <c r="AN1302" t="str">
        <f>IF(OR(VLOOKUP(AE1302,Home!$C$8:$I$207,6,FALSE)="",VLOOKUP(AE1302,Home!$C$8:$I$207,7,FALSE)=""),"FEJL",Baggrundsark!AE1302)</f>
        <v>FEJL</v>
      </c>
      <c r="AO1302">
        <f>IF(VLOOKUP(AE1302,Home!$C$8:$N$207,12,FALSE)="Timelønnet",1,0)</f>
        <v>0</v>
      </c>
      <c r="AP1302">
        <f>SUM($AO$4:AO1302)*AO1302</f>
        <v>0</v>
      </c>
      <c r="AQ1302">
        <f t="shared" si="423"/>
        <v>1</v>
      </c>
      <c r="AR1302" t="str">
        <f t="shared" si="423"/>
        <v/>
      </c>
      <c r="AS1302" t="e">
        <f t="shared" si="437"/>
        <v>#VALUE!</v>
      </c>
      <c r="AT1302" s="45" t="e">
        <f t="shared" si="424"/>
        <v>#VALUE!</v>
      </c>
      <c r="AU1302">
        <f>VLOOKUP(AQ1302,Home!$C$8:$J$207,8,FALSE)</f>
        <v>0</v>
      </c>
    </row>
    <row r="1303" spans="1:47" x14ac:dyDescent="0.25">
      <c r="A1303" s="6">
        <f t="shared" si="429"/>
        <v>0</v>
      </c>
      <c r="B1303" s="6">
        <f t="shared" si="438"/>
        <v>0</v>
      </c>
      <c r="C1303" s="6" t="str">
        <f t="shared" si="430"/>
        <v/>
      </c>
      <c r="D1303" s="7">
        <f t="shared" si="431"/>
        <v>0</v>
      </c>
      <c r="E1303" s="7">
        <f t="shared" si="439"/>
        <v>0</v>
      </c>
      <c r="F1303" s="7" t="str">
        <f t="shared" si="432"/>
        <v/>
      </c>
      <c r="G1303" s="6">
        <f t="shared" si="433"/>
        <v>0</v>
      </c>
      <c r="H1303" s="6">
        <f t="shared" si="440"/>
        <v>0</v>
      </c>
      <c r="I1303" s="6" t="str">
        <f t="shared" si="441"/>
        <v/>
      </c>
      <c r="J1303" s="11">
        <v>1300</v>
      </c>
      <c r="K1303" s="11">
        <f>IF(IFERROR(VLOOKUP(J1303,Home!$A$8:$B$1048576,1,FALSE),0)=0,0,1)</f>
        <v>0</v>
      </c>
      <c r="L1303" s="129" t="e">
        <f>IF(VLOOKUP(O1303,Home!$C$8:$R$207,6,FALSE)="","",VLOOKUP(O1303,Home!$C$8:$R$207,6,FALSE))</f>
        <v>#N/A</v>
      </c>
      <c r="M1303" s="129" t="e">
        <f t="shared" si="426"/>
        <v>#N/A</v>
      </c>
      <c r="N1303" s="11">
        <f>SUM($K$4:K1303)</f>
        <v>200</v>
      </c>
      <c r="O1303" s="11" t="str">
        <f>IF(P1303="","",IF(IFERROR(VLOOKUP(N1303,Home!$C$8:$R$1048576,1,FALSE),"")=0,"",IFERROR(VLOOKUP(N1303,Home!$C$8:$R$1048576,1,FALSE),"")))</f>
        <v/>
      </c>
      <c r="P1303" s="11" t="str">
        <f>IF(IFERROR(VLOOKUP(W1303,Home!$C$8:$R$1048576,3,FALSE),"")=0,"",IFERROR(VLOOKUP(W1303,Home!$C$8:$R$1048576,3,FALSE),""))</f>
        <v/>
      </c>
      <c r="Q1303" s="11" t="str">
        <f t="shared" si="425"/>
        <v/>
      </c>
      <c r="R1303" s="130" t="e">
        <f>VLOOKUP(Q1303,'Baggrund til lister'!$G$4:$H$15,2,FALSE)</f>
        <v>#N/A</v>
      </c>
      <c r="S1303" s="11" t="str">
        <f t="shared" si="427"/>
        <v/>
      </c>
      <c r="T1303" s="11" t="str">
        <f>IF(IFERROR(VLOOKUP(N1303,Home!$C$8:$R$1048576,11,FALSE),"")=0,"",IFERROR(VLOOKUP(N1303,Home!$C$8:$R$1048576,11,FALSE),""))</f>
        <v/>
      </c>
      <c r="U1303" s="11" t="str">
        <f>IF(IFERROR(VLOOKUP(O1303,Home!$C$8:$R$1048576,12,FALSE),"")=0,"",IFERROR(VLOOKUP(O1303,Home!$C$8:$R$1048576,12,FALSE),""))</f>
        <v/>
      </c>
      <c r="V1303" s="11" t="str">
        <f>IF(IFERROR(VLOOKUP(O1303,Home!$C$8:$R$1048576,8,FALSE),"")=0,"",IFERROR(VLOOKUP(O1303,Home!$C$8:$R$1048576,8,FALSE),""))</f>
        <v/>
      </c>
      <c r="W1303" s="11" t="str">
        <f>IF(OR(VLOOKUP(N1303,Home!$C$7:$I$207,6,FALSE)="",VLOOKUP(N1303,Home!$C$7:$I$207,7,FALSE)=""),"FEJL",SUM(Baggrundsark!$K$4:K1303))</f>
        <v>FEJL</v>
      </c>
      <c r="Y1303">
        <v>1300</v>
      </c>
      <c r="Z1303" s="1"/>
      <c r="AC1303" s="44"/>
      <c r="AD1303">
        <f t="shared" si="434"/>
        <v>0</v>
      </c>
      <c r="AE1303">
        <f>SUM($AD$4:AD1303)</f>
        <v>1</v>
      </c>
      <c r="AF1303" s="103" t="str">
        <f>IFERROR(VLOOKUP(AN1303,Home!$C$8:$E$207,3,FALSE),"")</f>
        <v/>
      </c>
      <c r="AG1303" s="103" t="str">
        <f>IFERROR(VLOOKUP(AN1303,Home!$C$8:$E$207,2,FALSE),"")</f>
        <v/>
      </c>
      <c r="AH1303" s="104" t="str">
        <f>IF(VLOOKUP(AE1303,Home!$C$8:$I$207,6,FALSE)="","",VLOOKUP(AE1303,Home!$C$8:$I$207,6,FALSE))</f>
        <v/>
      </c>
      <c r="AI1303" s="104" t="e">
        <f t="shared" si="442"/>
        <v>#VALUE!</v>
      </c>
      <c r="AJ1303" s="105" t="e">
        <f t="shared" si="435"/>
        <v>#VALUE!</v>
      </c>
      <c r="AK1303" s="103" t="e">
        <f t="shared" si="428"/>
        <v>#VALUE!</v>
      </c>
      <c r="AL1303" s="103" t="e">
        <f t="shared" si="436"/>
        <v>#VALUE!</v>
      </c>
      <c r="AN1303" t="str">
        <f>IF(OR(VLOOKUP(AE1303,Home!$C$8:$I$207,6,FALSE)="",VLOOKUP(AE1303,Home!$C$8:$I$207,7,FALSE)=""),"FEJL",Baggrundsark!AE1303)</f>
        <v>FEJL</v>
      </c>
      <c r="AO1303">
        <f>IF(VLOOKUP(AE1303,Home!$C$8:$N$207,12,FALSE)="Timelønnet",1,0)</f>
        <v>0</v>
      </c>
      <c r="AP1303">
        <f>SUM($AO$4:AO1303)*AO1303</f>
        <v>0</v>
      </c>
      <c r="AQ1303">
        <f t="shared" si="423"/>
        <v>1</v>
      </c>
      <c r="AR1303" t="str">
        <f t="shared" si="423"/>
        <v/>
      </c>
      <c r="AS1303" t="e">
        <f t="shared" si="437"/>
        <v>#VALUE!</v>
      </c>
      <c r="AT1303" s="45" t="e">
        <f t="shared" si="424"/>
        <v>#VALUE!</v>
      </c>
      <c r="AU1303">
        <f>VLOOKUP(AQ1303,Home!$C$8:$J$207,8,FALSE)</f>
        <v>0</v>
      </c>
    </row>
    <row r="1304" spans="1:47" x14ac:dyDescent="0.25">
      <c r="A1304" s="6">
        <f t="shared" si="429"/>
        <v>0</v>
      </c>
      <c r="B1304" s="6">
        <f t="shared" si="438"/>
        <v>0</v>
      </c>
      <c r="C1304" s="6" t="str">
        <f t="shared" si="430"/>
        <v/>
      </c>
      <c r="D1304" s="7">
        <f t="shared" si="431"/>
        <v>0</v>
      </c>
      <c r="E1304" s="7">
        <f t="shared" si="439"/>
        <v>0</v>
      </c>
      <c r="F1304" s="7" t="str">
        <f t="shared" si="432"/>
        <v/>
      </c>
      <c r="G1304" s="6">
        <f t="shared" si="433"/>
        <v>0</v>
      </c>
      <c r="H1304" s="6">
        <f t="shared" si="440"/>
        <v>0</v>
      </c>
      <c r="I1304" s="6" t="str">
        <f t="shared" si="441"/>
        <v/>
      </c>
      <c r="J1304" s="11">
        <v>1301</v>
      </c>
      <c r="K1304" s="11">
        <f>IF(IFERROR(VLOOKUP(J1304,Home!$A$8:$B$1048576,1,FALSE),0)=0,0,1)</f>
        <v>0</v>
      </c>
      <c r="L1304" s="129" t="e">
        <f>IF(VLOOKUP(O1304,Home!$C$8:$R$207,6,FALSE)="","",VLOOKUP(O1304,Home!$C$8:$R$207,6,FALSE))</f>
        <v>#N/A</v>
      </c>
      <c r="M1304" s="129" t="e">
        <f t="shared" si="426"/>
        <v>#N/A</v>
      </c>
      <c r="N1304" s="11">
        <f>SUM($K$4:K1304)</f>
        <v>200</v>
      </c>
      <c r="O1304" s="11" t="str">
        <f>IF(P1304="","",IF(IFERROR(VLOOKUP(N1304,Home!$C$8:$R$1048576,1,FALSE),"")=0,"",IFERROR(VLOOKUP(N1304,Home!$C$8:$R$1048576,1,FALSE),"")))</f>
        <v/>
      </c>
      <c r="P1304" s="11" t="str">
        <f>IF(IFERROR(VLOOKUP(W1304,Home!$C$8:$R$1048576,3,FALSE),"")=0,"",IFERROR(VLOOKUP(W1304,Home!$C$8:$R$1048576,3,FALSE),""))</f>
        <v/>
      </c>
      <c r="Q1304" s="11" t="str">
        <f t="shared" si="425"/>
        <v/>
      </c>
      <c r="R1304" s="130" t="e">
        <f>VLOOKUP(Q1304,'Baggrund til lister'!$G$4:$H$15,2,FALSE)</f>
        <v>#N/A</v>
      </c>
      <c r="S1304" s="11" t="str">
        <f t="shared" si="427"/>
        <v/>
      </c>
      <c r="T1304" s="11" t="str">
        <f>IF(IFERROR(VLOOKUP(N1304,Home!$C$8:$R$1048576,11,FALSE),"")=0,"",IFERROR(VLOOKUP(N1304,Home!$C$8:$R$1048576,11,FALSE),""))</f>
        <v/>
      </c>
      <c r="U1304" s="11" t="str">
        <f>IF(IFERROR(VLOOKUP(O1304,Home!$C$8:$R$1048576,12,FALSE),"")=0,"",IFERROR(VLOOKUP(O1304,Home!$C$8:$R$1048576,12,FALSE),""))</f>
        <v/>
      </c>
      <c r="V1304" s="11" t="str">
        <f>IF(IFERROR(VLOOKUP(O1304,Home!$C$8:$R$1048576,8,FALSE),"")=0,"",IFERROR(VLOOKUP(O1304,Home!$C$8:$R$1048576,8,FALSE),""))</f>
        <v/>
      </c>
      <c r="W1304" s="11" t="str">
        <f>IF(OR(VLOOKUP(N1304,Home!$C$7:$I$207,6,FALSE)="",VLOOKUP(N1304,Home!$C$7:$I$207,7,FALSE)=""),"FEJL",SUM(Baggrundsark!$K$4:K1304))</f>
        <v>FEJL</v>
      </c>
      <c r="Y1304">
        <v>1301</v>
      </c>
      <c r="Z1304" s="1"/>
      <c r="AC1304" s="44"/>
      <c r="AD1304">
        <f t="shared" si="434"/>
        <v>0</v>
      </c>
      <c r="AE1304">
        <f>SUM($AD$4:AD1304)</f>
        <v>1</v>
      </c>
      <c r="AF1304" s="103" t="str">
        <f>IFERROR(VLOOKUP(AN1304,Home!$C$8:$E$207,3,FALSE),"")</f>
        <v/>
      </c>
      <c r="AG1304" s="103" t="str">
        <f>IFERROR(VLOOKUP(AN1304,Home!$C$8:$E$207,2,FALSE),"")</f>
        <v/>
      </c>
      <c r="AH1304" s="104" t="str">
        <f>IF(VLOOKUP(AE1304,Home!$C$8:$I$207,6,FALSE)="","",VLOOKUP(AE1304,Home!$C$8:$I$207,6,FALSE))</f>
        <v/>
      </c>
      <c r="AI1304" s="104" t="e">
        <f t="shared" si="442"/>
        <v>#VALUE!</v>
      </c>
      <c r="AJ1304" s="105" t="e">
        <f t="shared" si="435"/>
        <v>#VALUE!</v>
      </c>
      <c r="AK1304" s="103" t="e">
        <f t="shared" si="428"/>
        <v>#VALUE!</v>
      </c>
      <c r="AL1304" s="103" t="e">
        <f t="shared" si="436"/>
        <v>#VALUE!</v>
      </c>
      <c r="AN1304" t="str">
        <f>IF(OR(VLOOKUP(AE1304,Home!$C$8:$I$207,6,FALSE)="",VLOOKUP(AE1304,Home!$C$8:$I$207,7,FALSE)=""),"FEJL",Baggrundsark!AE1304)</f>
        <v>FEJL</v>
      </c>
      <c r="AO1304">
        <f>IF(VLOOKUP(AE1304,Home!$C$8:$N$207,12,FALSE)="Timelønnet",1,0)</f>
        <v>0</v>
      </c>
      <c r="AP1304">
        <f>SUM($AO$4:AO1304)*AO1304</f>
        <v>0</v>
      </c>
      <c r="AQ1304">
        <f t="shared" si="423"/>
        <v>1</v>
      </c>
      <c r="AR1304" t="str">
        <f t="shared" si="423"/>
        <v/>
      </c>
      <c r="AS1304" t="e">
        <f t="shared" si="437"/>
        <v>#VALUE!</v>
      </c>
      <c r="AT1304" s="45" t="e">
        <f t="shared" si="424"/>
        <v>#VALUE!</v>
      </c>
      <c r="AU1304">
        <f>VLOOKUP(AQ1304,Home!$C$8:$J$207,8,FALSE)</f>
        <v>0</v>
      </c>
    </row>
    <row r="1305" spans="1:47" x14ac:dyDescent="0.25">
      <c r="A1305" s="6">
        <f t="shared" si="429"/>
        <v>0</v>
      </c>
      <c r="B1305" s="6">
        <f t="shared" si="438"/>
        <v>0</v>
      </c>
      <c r="C1305" s="6" t="str">
        <f t="shared" si="430"/>
        <v/>
      </c>
      <c r="D1305" s="7">
        <f t="shared" si="431"/>
        <v>0</v>
      </c>
      <c r="E1305" s="7">
        <f t="shared" si="439"/>
        <v>0</v>
      </c>
      <c r="F1305" s="7" t="str">
        <f t="shared" si="432"/>
        <v/>
      </c>
      <c r="G1305" s="6">
        <f t="shared" si="433"/>
        <v>0</v>
      </c>
      <c r="H1305" s="6">
        <f t="shared" si="440"/>
        <v>0</v>
      </c>
      <c r="I1305" s="6" t="str">
        <f t="shared" si="441"/>
        <v/>
      </c>
      <c r="J1305" s="11">
        <v>1302</v>
      </c>
      <c r="K1305" s="11">
        <f>IF(IFERROR(VLOOKUP(J1305,Home!$A$8:$B$1048576,1,FALSE),0)=0,0,1)</f>
        <v>0</v>
      </c>
      <c r="L1305" s="129" t="e">
        <f>IF(VLOOKUP(O1305,Home!$C$8:$R$207,6,FALSE)="","",VLOOKUP(O1305,Home!$C$8:$R$207,6,FALSE))</f>
        <v>#N/A</v>
      </c>
      <c r="M1305" s="129" t="e">
        <f t="shared" si="426"/>
        <v>#N/A</v>
      </c>
      <c r="N1305" s="11">
        <f>SUM($K$4:K1305)</f>
        <v>200</v>
      </c>
      <c r="O1305" s="11" t="str">
        <f>IF(P1305="","",IF(IFERROR(VLOOKUP(N1305,Home!$C$8:$R$1048576,1,FALSE),"")=0,"",IFERROR(VLOOKUP(N1305,Home!$C$8:$R$1048576,1,FALSE),"")))</f>
        <v/>
      </c>
      <c r="P1305" s="11" t="str">
        <f>IF(IFERROR(VLOOKUP(W1305,Home!$C$8:$R$1048576,3,FALSE),"")=0,"",IFERROR(VLOOKUP(W1305,Home!$C$8:$R$1048576,3,FALSE),""))</f>
        <v/>
      </c>
      <c r="Q1305" s="11" t="str">
        <f t="shared" si="425"/>
        <v/>
      </c>
      <c r="R1305" s="130" t="e">
        <f>VLOOKUP(Q1305,'Baggrund til lister'!$G$4:$H$15,2,FALSE)</f>
        <v>#N/A</v>
      </c>
      <c r="S1305" s="11" t="str">
        <f t="shared" si="427"/>
        <v/>
      </c>
      <c r="T1305" s="11" t="str">
        <f>IF(IFERROR(VLOOKUP(N1305,Home!$C$8:$R$1048576,11,FALSE),"")=0,"",IFERROR(VLOOKUP(N1305,Home!$C$8:$R$1048576,11,FALSE),""))</f>
        <v/>
      </c>
      <c r="U1305" s="11" t="str">
        <f>IF(IFERROR(VLOOKUP(O1305,Home!$C$8:$R$1048576,12,FALSE),"")=0,"",IFERROR(VLOOKUP(O1305,Home!$C$8:$R$1048576,12,FALSE),""))</f>
        <v/>
      </c>
      <c r="V1305" s="11" t="str">
        <f>IF(IFERROR(VLOOKUP(O1305,Home!$C$8:$R$1048576,8,FALSE),"")=0,"",IFERROR(VLOOKUP(O1305,Home!$C$8:$R$1048576,8,FALSE),""))</f>
        <v/>
      </c>
      <c r="W1305" s="11" t="str">
        <f>IF(OR(VLOOKUP(N1305,Home!$C$7:$I$207,6,FALSE)="",VLOOKUP(N1305,Home!$C$7:$I$207,7,FALSE)=""),"FEJL",SUM(Baggrundsark!$K$4:K1305))</f>
        <v>FEJL</v>
      </c>
      <c r="Y1305">
        <v>1302</v>
      </c>
      <c r="Z1305" s="1"/>
      <c r="AC1305" s="44"/>
      <c r="AD1305">
        <f t="shared" si="434"/>
        <v>0</v>
      </c>
      <c r="AE1305">
        <f>SUM($AD$4:AD1305)</f>
        <v>1</v>
      </c>
      <c r="AF1305" s="103" t="str">
        <f>IFERROR(VLOOKUP(AN1305,Home!$C$8:$E$207,3,FALSE),"")</f>
        <v/>
      </c>
      <c r="AG1305" s="103" t="str">
        <f>IFERROR(VLOOKUP(AN1305,Home!$C$8:$E$207,2,FALSE),"")</f>
        <v/>
      </c>
      <c r="AH1305" s="104" t="str">
        <f>IF(VLOOKUP(AE1305,Home!$C$8:$I$207,6,FALSE)="","",VLOOKUP(AE1305,Home!$C$8:$I$207,6,FALSE))</f>
        <v/>
      </c>
      <c r="AI1305" s="104" t="e">
        <f t="shared" si="442"/>
        <v>#VALUE!</v>
      </c>
      <c r="AJ1305" s="105" t="e">
        <f t="shared" si="435"/>
        <v>#VALUE!</v>
      </c>
      <c r="AK1305" s="103" t="e">
        <f t="shared" si="428"/>
        <v>#VALUE!</v>
      </c>
      <c r="AL1305" s="103" t="e">
        <f t="shared" si="436"/>
        <v>#VALUE!</v>
      </c>
      <c r="AN1305" t="str">
        <f>IF(OR(VLOOKUP(AE1305,Home!$C$8:$I$207,6,FALSE)="",VLOOKUP(AE1305,Home!$C$8:$I$207,7,FALSE)=""),"FEJL",Baggrundsark!AE1305)</f>
        <v>FEJL</v>
      </c>
      <c r="AO1305">
        <f>IF(VLOOKUP(AE1305,Home!$C$8:$N$207,12,FALSE)="Timelønnet",1,0)</f>
        <v>0</v>
      </c>
      <c r="AP1305">
        <f>SUM($AO$4:AO1305)*AO1305</f>
        <v>0</v>
      </c>
      <c r="AQ1305">
        <f t="shared" si="423"/>
        <v>1</v>
      </c>
      <c r="AR1305" t="str">
        <f t="shared" si="423"/>
        <v/>
      </c>
      <c r="AS1305" t="e">
        <f t="shared" si="437"/>
        <v>#VALUE!</v>
      </c>
      <c r="AT1305" s="45" t="e">
        <f t="shared" si="424"/>
        <v>#VALUE!</v>
      </c>
      <c r="AU1305">
        <f>VLOOKUP(AQ1305,Home!$C$8:$J$207,8,FALSE)</f>
        <v>0</v>
      </c>
    </row>
    <row r="1306" spans="1:47" x14ac:dyDescent="0.25">
      <c r="A1306" s="6">
        <f t="shared" si="429"/>
        <v>0</v>
      </c>
      <c r="B1306" s="6">
        <f t="shared" si="438"/>
        <v>0</v>
      </c>
      <c r="C1306" s="6" t="str">
        <f t="shared" si="430"/>
        <v/>
      </c>
      <c r="D1306" s="7">
        <f t="shared" si="431"/>
        <v>0</v>
      </c>
      <c r="E1306" s="7">
        <f t="shared" si="439"/>
        <v>0</v>
      </c>
      <c r="F1306" s="7" t="str">
        <f t="shared" si="432"/>
        <v/>
      </c>
      <c r="G1306" s="6">
        <f t="shared" si="433"/>
        <v>0</v>
      </c>
      <c r="H1306" s="6">
        <f t="shared" si="440"/>
        <v>0</v>
      </c>
      <c r="I1306" s="6" t="str">
        <f t="shared" si="441"/>
        <v/>
      </c>
      <c r="J1306" s="11">
        <v>1303</v>
      </c>
      <c r="K1306" s="11">
        <f>IF(IFERROR(VLOOKUP(J1306,Home!$A$8:$B$1048576,1,FALSE),0)=0,0,1)</f>
        <v>0</v>
      </c>
      <c r="L1306" s="129" t="e">
        <f>IF(VLOOKUP(O1306,Home!$C$8:$R$207,6,FALSE)="","",VLOOKUP(O1306,Home!$C$8:$R$207,6,FALSE))</f>
        <v>#N/A</v>
      </c>
      <c r="M1306" s="129" t="e">
        <f t="shared" si="426"/>
        <v>#N/A</v>
      </c>
      <c r="N1306" s="11">
        <f>SUM($K$4:K1306)</f>
        <v>200</v>
      </c>
      <c r="O1306" s="11" t="str">
        <f>IF(P1306="","",IF(IFERROR(VLOOKUP(N1306,Home!$C$8:$R$1048576,1,FALSE),"")=0,"",IFERROR(VLOOKUP(N1306,Home!$C$8:$R$1048576,1,FALSE),"")))</f>
        <v/>
      </c>
      <c r="P1306" s="11" t="str">
        <f>IF(IFERROR(VLOOKUP(W1306,Home!$C$8:$R$1048576,3,FALSE),"")=0,"",IFERROR(VLOOKUP(W1306,Home!$C$8:$R$1048576,3,FALSE),""))</f>
        <v/>
      </c>
      <c r="Q1306" s="11" t="str">
        <f t="shared" si="425"/>
        <v/>
      </c>
      <c r="R1306" s="130" t="e">
        <f>VLOOKUP(Q1306,'Baggrund til lister'!$G$4:$H$15,2,FALSE)</f>
        <v>#N/A</v>
      </c>
      <c r="S1306" s="11" t="str">
        <f t="shared" si="427"/>
        <v/>
      </c>
      <c r="T1306" s="11" t="str">
        <f>IF(IFERROR(VLOOKUP(N1306,Home!$C$8:$R$1048576,11,FALSE),"")=0,"",IFERROR(VLOOKUP(N1306,Home!$C$8:$R$1048576,11,FALSE),""))</f>
        <v/>
      </c>
      <c r="U1306" s="11" t="str">
        <f>IF(IFERROR(VLOOKUP(O1306,Home!$C$8:$R$1048576,12,FALSE),"")=0,"",IFERROR(VLOOKUP(O1306,Home!$C$8:$R$1048576,12,FALSE),""))</f>
        <v/>
      </c>
      <c r="V1306" s="11" t="str">
        <f>IF(IFERROR(VLOOKUP(O1306,Home!$C$8:$R$1048576,8,FALSE),"")=0,"",IFERROR(VLOOKUP(O1306,Home!$C$8:$R$1048576,8,FALSE),""))</f>
        <v/>
      </c>
      <c r="W1306" s="11" t="str">
        <f>IF(OR(VLOOKUP(N1306,Home!$C$7:$I$207,6,FALSE)="",VLOOKUP(N1306,Home!$C$7:$I$207,7,FALSE)=""),"FEJL",SUM(Baggrundsark!$K$4:K1306))</f>
        <v>FEJL</v>
      </c>
      <c r="Y1306">
        <v>1303</v>
      </c>
      <c r="Z1306" s="1"/>
      <c r="AC1306" s="44"/>
      <c r="AD1306">
        <f t="shared" si="434"/>
        <v>0</v>
      </c>
      <c r="AE1306">
        <f>SUM($AD$4:AD1306)</f>
        <v>1</v>
      </c>
      <c r="AF1306" s="103" t="str">
        <f>IFERROR(VLOOKUP(AN1306,Home!$C$8:$E$207,3,FALSE),"")</f>
        <v/>
      </c>
      <c r="AG1306" s="103" t="str">
        <f>IFERROR(VLOOKUP(AN1306,Home!$C$8:$E$207,2,FALSE),"")</f>
        <v/>
      </c>
      <c r="AH1306" s="104" t="str">
        <f>IF(VLOOKUP(AE1306,Home!$C$8:$I$207,6,FALSE)="","",VLOOKUP(AE1306,Home!$C$8:$I$207,6,FALSE))</f>
        <v/>
      </c>
      <c r="AI1306" s="104" t="e">
        <f t="shared" si="442"/>
        <v>#VALUE!</v>
      </c>
      <c r="AJ1306" s="105" t="e">
        <f t="shared" si="435"/>
        <v>#VALUE!</v>
      </c>
      <c r="AK1306" s="103" t="e">
        <f t="shared" si="428"/>
        <v>#VALUE!</v>
      </c>
      <c r="AL1306" s="103" t="e">
        <f t="shared" si="436"/>
        <v>#VALUE!</v>
      </c>
      <c r="AN1306" t="str">
        <f>IF(OR(VLOOKUP(AE1306,Home!$C$8:$I$207,6,FALSE)="",VLOOKUP(AE1306,Home!$C$8:$I$207,7,FALSE)=""),"FEJL",Baggrundsark!AE1306)</f>
        <v>FEJL</v>
      </c>
      <c r="AO1306">
        <f>IF(VLOOKUP(AE1306,Home!$C$8:$N$207,12,FALSE)="Timelønnet",1,0)</f>
        <v>0</v>
      </c>
      <c r="AP1306">
        <f>SUM($AO$4:AO1306)*AO1306</f>
        <v>0</v>
      </c>
      <c r="AQ1306">
        <f t="shared" si="423"/>
        <v>1</v>
      </c>
      <c r="AR1306" t="str">
        <f t="shared" si="423"/>
        <v/>
      </c>
      <c r="AS1306" t="e">
        <f t="shared" si="437"/>
        <v>#VALUE!</v>
      </c>
      <c r="AT1306" s="45" t="e">
        <f t="shared" si="424"/>
        <v>#VALUE!</v>
      </c>
      <c r="AU1306">
        <f>VLOOKUP(AQ1306,Home!$C$8:$J$207,8,FALSE)</f>
        <v>0</v>
      </c>
    </row>
    <row r="1307" spans="1:47" x14ac:dyDescent="0.25">
      <c r="A1307" s="6">
        <f t="shared" si="429"/>
        <v>0</v>
      </c>
      <c r="B1307" s="6">
        <f t="shared" si="438"/>
        <v>0</v>
      </c>
      <c r="C1307" s="6" t="str">
        <f t="shared" si="430"/>
        <v/>
      </c>
      <c r="D1307" s="7">
        <f t="shared" si="431"/>
        <v>0</v>
      </c>
      <c r="E1307" s="7">
        <f t="shared" si="439"/>
        <v>0</v>
      </c>
      <c r="F1307" s="7" t="str">
        <f t="shared" si="432"/>
        <v/>
      </c>
      <c r="G1307" s="6">
        <f t="shared" si="433"/>
        <v>0</v>
      </c>
      <c r="H1307" s="6">
        <f t="shared" si="440"/>
        <v>0</v>
      </c>
      <c r="I1307" s="6" t="str">
        <f t="shared" si="441"/>
        <v/>
      </c>
      <c r="J1307" s="11">
        <v>1304</v>
      </c>
      <c r="K1307" s="11">
        <f>IF(IFERROR(VLOOKUP(J1307,Home!$A$8:$B$1048576,1,FALSE),0)=0,0,1)</f>
        <v>0</v>
      </c>
      <c r="L1307" s="129" t="e">
        <f>IF(VLOOKUP(O1307,Home!$C$8:$R$207,6,FALSE)="","",VLOOKUP(O1307,Home!$C$8:$R$207,6,FALSE))</f>
        <v>#N/A</v>
      </c>
      <c r="M1307" s="129" t="e">
        <f t="shared" si="426"/>
        <v>#N/A</v>
      </c>
      <c r="N1307" s="11">
        <f>SUM($K$4:K1307)</f>
        <v>200</v>
      </c>
      <c r="O1307" s="11" t="str">
        <f>IF(P1307="","",IF(IFERROR(VLOOKUP(N1307,Home!$C$8:$R$1048576,1,FALSE),"")=0,"",IFERROR(VLOOKUP(N1307,Home!$C$8:$R$1048576,1,FALSE),"")))</f>
        <v/>
      </c>
      <c r="P1307" s="11" t="str">
        <f>IF(IFERROR(VLOOKUP(W1307,Home!$C$8:$R$1048576,3,FALSE),"")=0,"",IFERROR(VLOOKUP(W1307,Home!$C$8:$R$1048576,3,FALSE),""))</f>
        <v/>
      </c>
      <c r="Q1307" s="11" t="str">
        <f t="shared" si="425"/>
        <v/>
      </c>
      <c r="R1307" s="130" t="e">
        <f>VLOOKUP(Q1307,'Baggrund til lister'!$G$4:$H$15,2,FALSE)</f>
        <v>#N/A</v>
      </c>
      <c r="S1307" s="11" t="str">
        <f t="shared" si="427"/>
        <v/>
      </c>
      <c r="T1307" s="11" t="str">
        <f>IF(IFERROR(VLOOKUP(N1307,Home!$C$8:$R$1048576,11,FALSE),"")=0,"",IFERROR(VLOOKUP(N1307,Home!$C$8:$R$1048576,11,FALSE),""))</f>
        <v/>
      </c>
      <c r="U1307" s="11" t="str">
        <f>IF(IFERROR(VLOOKUP(O1307,Home!$C$8:$R$1048576,12,FALSE),"")=0,"",IFERROR(VLOOKUP(O1307,Home!$C$8:$R$1048576,12,FALSE),""))</f>
        <v/>
      </c>
      <c r="V1307" s="11" t="str">
        <f>IF(IFERROR(VLOOKUP(O1307,Home!$C$8:$R$1048576,8,FALSE),"")=0,"",IFERROR(VLOOKUP(O1307,Home!$C$8:$R$1048576,8,FALSE),""))</f>
        <v/>
      </c>
      <c r="W1307" s="11" t="str">
        <f>IF(OR(VLOOKUP(N1307,Home!$C$7:$I$207,6,FALSE)="",VLOOKUP(N1307,Home!$C$7:$I$207,7,FALSE)=""),"FEJL",SUM(Baggrundsark!$K$4:K1307))</f>
        <v>FEJL</v>
      </c>
      <c r="Y1307">
        <v>1304</v>
      </c>
      <c r="Z1307" s="1"/>
      <c r="AC1307" s="44"/>
      <c r="AD1307">
        <f t="shared" si="434"/>
        <v>0</v>
      </c>
      <c r="AE1307">
        <f>SUM($AD$4:AD1307)</f>
        <v>1</v>
      </c>
      <c r="AF1307" s="103" t="str">
        <f>IFERROR(VLOOKUP(AN1307,Home!$C$8:$E$207,3,FALSE),"")</f>
        <v/>
      </c>
      <c r="AG1307" s="103" t="str">
        <f>IFERROR(VLOOKUP(AN1307,Home!$C$8:$E$207,2,FALSE),"")</f>
        <v/>
      </c>
      <c r="AH1307" s="104" t="str">
        <f>IF(VLOOKUP(AE1307,Home!$C$8:$I$207,6,FALSE)="","",VLOOKUP(AE1307,Home!$C$8:$I$207,6,FALSE))</f>
        <v/>
      </c>
      <c r="AI1307" s="104" t="e">
        <f t="shared" si="442"/>
        <v>#VALUE!</v>
      </c>
      <c r="AJ1307" s="105" t="e">
        <f t="shared" si="435"/>
        <v>#VALUE!</v>
      </c>
      <c r="AK1307" s="103" t="e">
        <f t="shared" si="428"/>
        <v>#VALUE!</v>
      </c>
      <c r="AL1307" s="103" t="e">
        <f t="shared" si="436"/>
        <v>#VALUE!</v>
      </c>
      <c r="AN1307" t="str">
        <f>IF(OR(VLOOKUP(AE1307,Home!$C$8:$I$207,6,FALSE)="",VLOOKUP(AE1307,Home!$C$8:$I$207,7,FALSE)=""),"FEJL",Baggrundsark!AE1307)</f>
        <v>FEJL</v>
      </c>
      <c r="AO1307">
        <f>IF(VLOOKUP(AE1307,Home!$C$8:$N$207,12,FALSE)="Timelønnet",1,0)</f>
        <v>0</v>
      </c>
      <c r="AP1307">
        <f>SUM($AO$4:AO1307)*AO1307</f>
        <v>0</v>
      </c>
      <c r="AQ1307">
        <f t="shared" ref="AQ1307:AR1370" si="443">AE1307</f>
        <v>1</v>
      </c>
      <c r="AR1307" t="str">
        <f t="shared" si="443"/>
        <v/>
      </c>
      <c r="AS1307" t="e">
        <f t="shared" si="437"/>
        <v>#VALUE!</v>
      </c>
      <c r="AT1307" s="45" t="e">
        <f t="shared" ref="AT1307:AT1370" si="444">AK1307</f>
        <v>#VALUE!</v>
      </c>
      <c r="AU1307">
        <f>VLOOKUP(AQ1307,Home!$C$8:$J$207,8,FALSE)</f>
        <v>0</v>
      </c>
    </row>
    <row r="1308" spans="1:47" x14ac:dyDescent="0.25">
      <c r="A1308" s="6">
        <f t="shared" si="429"/>
        <v>0</v>
      </c>
      <c r="B1308" s="6">
        <f t="shared" si="438"/>
        <v>0</v>
      </c>
      <c r="C1308" s="6" t="str">
        <f t="shared" si="430"/>
        <v/>
      </c>
      <c r="D1308" s="7">
        <f t="shared" si="431"/>
        <v>0</v>
      </c>
      <c r="E1308" s="7">
        <f t="shared" si="439"/>
        <v>0</v>
      </c>
      <c r="F1308" s="7" t="str">
        <f t="shared" si="432"/>
        <v/>
      </c>
      <c r="G1308" s="6">
        <f t="shared" si="433"/>
        <v>0</v>
      </c>
      <c r="H1308" s="6">
        <f t="shared" si="440"/>
        <v>0</v>
      </c>
      <c r="I1308" s="6" t="str">
        <f t="shared" si="441"/>
        <v/>
      </c>
      <c r="J1308" s="11">
        <v>1305</v>
      </c>
      <c r="K1308" s="11">
        <f>IF(IFERROR(VLOOKUP(J1308,Home!$A$8:$B$1048576,1,FALSE),0)=0,0,1)</f>
        <v>0</v>
      </c>
      <c r="L1308" s="129" t="e">
        <f>IF(VLOOKUP(O1308,Home!$C$8:$R$207,6,FALSE)="","",VLOOKUP(O1308,Home!$C$8:$R$207,6,FALSE))</f>
        <v>#N/A</v>
      </c>
      <c r="M1308" s="129" t="e">
        <f t="shared" si="426"/>
        <v>#N/A</v>
      </c>
      <c r="N1308" s="11">
        <f>SUM($K$4:K1308)</f>
        <v>200</v>
      </c>
      <c r="O1308" s="11" t="str">
        <f>IF(P1308="","",IF(IFERROR(VLOOKUP(N1308,Home!$C$8:$R$1048576,1,FALSE),"")=0,"",IFERROR(VLOOKUP(N1308,Home!$C$8:$R$1048576,1,FALSE),"")))</f>
        <v/>
      </c>
      <c r="P1308" s="11" t="str">
        <f>IF(IFERROR(VLOOKUP(W1308,Home!$C$8:$R$1048576,3,FALSE),"")=0,"",IFERROR(VLOOKUP(W1308,Home!$C$8:$R$1048576,3,FALSE),""))</f>
        <v/>
      </c>
      <c r="Q1308" s="11" t="str">
        <f t="shared" si="425"/>
        <v/>
      </c>
      <c r="R1308" s="130" t="e">
        <f>VLOOKUP(Q1308,'Baggrund til lister'!$G$4:$H$15,2,FALSE)</f>
        <v>#N/A</v>
      </c>
      <c r="S1308" s="11" t="str">
        <f t="shared" si="427"/>
        <v/>
      </c>
      <c r="T1308" s="11" t="str">
        <f>IF(IFERROR(VLOOKUP(N1308,Home!$C$8:$R$1048576,11,FALSE),"")=0,"",IFERROR(VLOOKUP(N1308,Home!$C$8:$R$1048576,11,FALSE),""))</f>
        <v/>
      </c>
      <c r="U1308" s="11" t="str">
        <f>IF(IFERROR(VLOOKUP(O1308,Home!$C$8:$R$1048576,12,FALSE),"")=0,"",IFERROR(VLOOKUP(O1308,Home!$C$8:$R$1048576,12,FALSE),""))</f>
        <v/>
      </c>
      <c r="V1308" s="11" t="str">
        <f>IF(IFERROR(VLOOKUP(O1308,Home!$C$8:$R$1048576,8,FALSE),"")=0,"",IFERROR(VLOOKUP(O1308,Home!$C$8:$R$1048576,8,FALSE),""))</f>
        <v/>
      </c>
      <c r="W1308" s="11" t="str">
        <f>IF(OR(VLOOKUP(N1308,Home!$C$7:$I$207,6,FALSE)="",VLOOKUP(N1308,Home!$C$7:$I$207,7,FALSE)=""),"FEJL",SUM(Baggrundsark!$K$4:K1308))</f>
        <v>FEJL</v>
      </c>
      <c r="Y1308">
        <v>1305</v>
      </c>
      <c r="Z1308" s="1"/>
      <c r="AC1308" s="44"/>
      <c r="AD1308">
        <f t="shared" si="434"/>
        <v>0</v>
      </c>
      <c r="AE1308">
        <f>SUM($AD$4:AD1308)</f>
        <v>1</v>
      </c>
      <c r="AF1308" s="103" t="str">
        <f>IFERROR(VLOOKUP(AN1308,Home!$C$8:$E$207,3,FALSE),"")</f>
        <v/>
      </c>
      <c r="AG1308" s="103" t="str">
        <f>IFERROR(VLOOKUP(AN1308,Home!$C$8:$E$207,2,FALSE),"")</f>
        <v/>
      </c>
      <c r="AH1308" s="104" t="str">
        <f>IF(VLOOKUP(AE1308,Home!$C$8:$I$207,6,FALSE)="","",VLOOKUP(AE1308,Home!$C$8:$I$207,6,FALSE))</f>
        <v/>
      </c>
      <c r="AI1308" s="104" t="e">
        <f t="shared" si="442"/>
        <v>#VALUE!</v>
      </c>
      <c r="AJ1308" s="105" t="e">
        <f t="shared" si="435"/>
        <v>#VALUE!</v>
      </c>
      <c r="AK1308" s="103" t="e">
        <f t="shared" si="428"/>
        <v>#VALUE!</v>
      </c>
      <c r="AL1308" s="103" t="e">
        <f t="shared" si="436"/>
        <v>#VALUE!</v>
      </c>
      <c r="AN1308" t="str">
        <f>IF(OR(VLOOKUP(AE1308,Home!$C$8:$I$207,6,FALSE)="",VLOOKUP(AE1308,Home!$C$8:$I$207,7,FALSE)=""),"FEJL",Baggrundsark!AE1308)</f>
        <v>FEJL</v>
      </c>
      <c r="AO1308">
        <f>IF(VLOOKUP(AE1308,Home!$C$8:$N$207,12,FALSE)="Timelønnet",1,0)</f>
        <v>0</v>
      </c>
      <c r="AP1308">
        <f>SUM($AO$4:AO1308)*AO1308</f>
        <v>0</v>
      </c>
      <c r="AQ1308">
        <f t="shared" si="443"/>
        <v>1</v>
      </c>
      <c r="AR1308" t="str">
        <f t="shared" si="443"/>
        <v/>
      </c>
      <c r="AS1308" t="e">
        <f t="shared" si="437"/>
        <v>#VALUE!</v>
      </c>
      <c r="AT1308" s="45" t="e">
        <f t="shared" si="444"/>
        <v>#VALUE!</v>
      </c>
      <c r="AU1308">
        <f>VLOOKUP(AQ1308,Home!$C$8:$J$207,8,FALSE)</f>
        <v>0</v>
      </c>
    </row>
    <row r="1309" spans="1:47" x14ac:dyDescent="0.25">
      <c r="A1309" s="6">
        <f t="shared" si="429"/>
        <v>0</v>
      </c>
      <c r="B1309" s="6">
        <f t="shared" si="438"/>
        <v>0</v>
      </c>
      <c r="C1309" s="6" t="str">
        <f t="shared" si="430"/>
        <v/>
      </c>
      <c r="D1309" s="7">
        <f t="shared" si="431"/>
        <v>0</v>
      </c>
      <c r="E1309" s="7">
        <f t="shared" si="439"/>
        <v>0</v>
      </c>
      <c r="F1309" s="7" t="str">
        <f t="shared" si="432"/>
        <v/>
      </c>
      <c r="G1309" s="6">
        <f t="shared" si="433"/>
        <v>0</v>
      </c>
      <c r="H1309" s="6">
        <f t="shared" si="440"/>
        <v>0</v>
      </c>
      <c r="I1309" s="6" t="str">
        <f t="shared" si="441"/>
        <v/>
      </c>
      <c r="J1309" s="11">
        <v>1306</v>
      </c>
      <c r="K1309" s="11">
        <f>IF(IFERROR(VLOOKUP(J1309,Home!$A$8:$B$1048576,1,FALSE),0)=0,0,1)</f>
        <v>0</v>
      </c>
      <c r="L1309" s="129" t="e">
        <f>IF(VLOOKUP(O1309,Home!$C$8:$R$207,6,FALSE)="","",VLOOKUP(O1309,Home!$C$8:$R$207,6,FALSE))</f>
        <v>#N/A</v>
      </c>
      <c r="M1309" s="129" t="e">
        <f t="shared" si="426"/>
        <v>#N/A</v>
      </c>
      <c r="N1309" s="11">
        <f>SUM($K$4:K1309)</f>
        <v>200</v>
      </c>
      <c r="O1309" s="11" t="str">
        <f>IF(P1309="","",IF(IFERROR(VLOOKUP(N1309,Home!$C$8:$R$1048576,1,FALSE),"")=0,"",IFERROR(VLOOKUP(N1309,Home!$C$8:$R$1048576,1,FALSE),"")))</f>
        <v/>
      </c>
      <c r="P1309" s="11" t="str">
        <f>IF(IFERROR(VLOOKUP(W1309,Home!$C$8:$R$1048576,3,FALSE),"")=0,"",IFERROR(VLOOKUP(W1309,Home!$C$8:$R$1048576,3,FALSE),""))</f>
        <v/>
      </c>
      <c r="Q1309" s="11" t="str">
        <f t="shared" si="425"/>
        <v/>
      </c>
      <c r="R1309" s="130" t="e">
        <f>VLOOKUP(Q1309,'Baggrund til lister'!$G$4:$H$15,2,FALSE)</f>
        <v>#N/A</v>
      </c>
      <c r="S1309" s="11" t="str">
        <f t="shared" si="427"/>
        <v/>
      </c>
      <c r="T1309" s="11" t="str">
        <f>IF(IFERROR(VLOOKUP(N1309,Home!$C$8:$R$1048576,11,FALSE),"")=0,"",IFERROR(VLOOKUP(N1309,Home!$C$8:$R$1048576,11,FALSE),""))</f>
        <v/>
      </c>
      <c r="U1309" s="11" t="str">
        <f>IF(IFERROR(VLOOKUP(O1309,Home!$C$8:$R$1048576,12,FALSE),"")=0,"",IFERROR(VLOOKUP(O1309,Home!$C$8:$R$1048576,12,FALSE),""))</f>
        <v/>
      </c>
      <c r="V1309" s="11" t="str">
        <f>IF(IFERROR(VLOOKUP(O1309,Home!$C$8:$R$1048576,8,FALSE),"")=0,"",IFERROR(VLOOKUP(O1309,Home!$C$8:$R$1048576,8,FALSE),""))</f>
        <v/>
      </c>
      <c r="W1309" s="11" t="str">
        <f>IF(OR(VLOOKUP(N1309,Home!$C$7:$I$207,6,FALSE)="",VLOOKUP(N1309,Home!$C$7:$I$207,7,FALSE)=""),"FEJL",SUM(Baggrundsark!$K$4:K1309))</f>
        <v>FEJL</v>
      </c>
      <c r="Y1309">
        <v>1306</v>
      </c>
      <c r="Z1309" s="1"/>
      <c r="AC1309" s="44"/>
      <c r="AD1309">
        <f t="shared" si="434"/>
        <v>0</v>
      </c>
      <c r="AE1309">
        <f>SUM($AD$4:AD1309)</f>
        <v>1</v>
      </c>
      <c r="AF1309" s="103" t="str">
        <f>IFERROR(VLOOKUP(AN1309,Home!$C$8:$E$207,3,FALSE),"")</f>
        <v/>
      </c>
      <c r="AG1309" s="103" t="str">
        <f>IFERROR(VLOOKUP(AN1309,Home!$C$8:$E$207,2,FALSE),"")</f>
        <v/>
      </c>
      <c r="AH1309" s="104" t="str">
        <f>IF(VLOOKUP(AE1309,Home!$C$8:$I$207,6,FALSE)="","",VLOOKUP(AE1309,Home!$C$8:$I$207,6,FALSE))</f>
        <v/>
      </c>
      <c r="AI1309" s="104" t="e">
        <f t="shared" si="442"/>
        <v>#VALUE!</v>
      </c>
      <c r="AJ1309" s="105" t="e">
        <f t="shared" si="435"/>
        <v>#VALUE!</v>
      </c>
      <c r="AK1309" s="103" t="e">
        <f t="shared" si="428"/>
        <v>#VALUE!</v>
      </c>
      <c r="AL1309" s="103" t="e">
        <f t="shared" si="436"/>
        <v>#VALUE!</v>
      </c>
      <c r="AN1309" t="str">
        <f>IF(OR(VLOOKUP(AE1309,Home!$C$8:$I$207,6,FALSE)="",VLOOKUP(AE1309,Home!$C$8:$I$207,7,FALSE)=""),"FEJL",Baggrundsark!AE1309)</f>
        <v>FEJL</v>
      </c>
      <c r="AO1309">
        <f>IF(VLOOKUP(AE1309,Home!$C$8:$N$207,12,FALSE)="Timelønnet",1,0)</f>
        <v>0</v>
      </c>
      <c r="AP1309">
        <f>SUM($AO$4:AO1309)*AO1309</f>
        <v>0</v>
      </c>
      <c r="AQ1309">
        <f t="shared" si="443"/>
        <v>1</v>
      </c>
      <c r="AR1309" t="str">
        <f t="shared" si="443"/>
        <v/>
      </c>
      <c r="AS1309" t="e">
        <f t="shared" si="437"/>
        <v>#VALUE!</v>
      </c>
      <c r="AT1309" s="45" t="e">
        <f t="shared" si="444"/>
        <v>#VALUE!</v>
      </c>
      <c r="AU1309">
        <f>VLOOKUP(AQ1309,Home!$C$8:$J$207,8,FALSE)</f>
        <v>0</v>
      </c>
    </row>
    <row r="1310" spans="1:47" x14ac:dyDescent="0.25">
      <c r="A1310" s="6">
        <f t="shared" si="429"/>
        <v>0</v>
      </c>
      <c r="B1310" s="6">
        <f t="shared" si="438"/>
        <v>0</v>
      </c>
      <c r="C1310" s="6" t="str">
        <f t="shared" si="430"/>
        <v/>
      </c>
      <c r="D1310" s="7">
        <f t="shared" si="431"/>
        <v>0</v>
      </c>
      <c r="E1310" s="7">
        <f t="shared" si="439"/>
        <v>0</v>
      </c>
      <c r="F1310" s="7" t="str">
        <f t="shared" si="432"/>
        <v/>
      </c>
      <c r="G1310" s="6">
        <f t="shared" si="433"/>
        <v>0</v>
      </c>
      <c r="H1310" s="6">
        <f t="shared" si="440"/>
        <v>0</v>
      </c>
      <c r="I1310" s="6" t="str">
        <f t="shared" si="441"/>
        <v/>
      </c>
      <c r="J1310" s="11">
        <v>1307</v>
      </c>
      <c r="K1310" s="11">
        <f>IF(IFERROR(VLOOKUP(J1310,Home!$A$8:$B$1048576,1,FALSE),0)=0,0,1)</f>
        <v>0</v>
      </c>
      <c r="L1310" s="129" t="e">
        <f>IF(VLOOKUP(O1310,Home!$C$8:$R$207,6,FALSE)="","",VLOOKUP(O1310,Home!$C$8:$R$207,6,FALSE))</f>
        <v>#N/A</v>
      </c>
      <c r="M1310" s="129" t="e">
        <f t="shared" si="426"/>
        <v>#N/A</v>
      </c>
      <c r="N1310" s="11">
        <f>SUM($K$4:K1310)</f>
        <v>200</v>
      </c>
      <c r="O1310" s="11" t="str">
        <f>IF(P1310="","",IF(IFERROR(VLOOKUP(N1310,Home!$C$8:$R$1048576,1,FALSE),"")=0,"",IFERROR(VLOOKUP(N1310,Home!$C$8:$R$1048576,1,FALSE),"")))</f>
        <v/>
      </c>
      <c r="P1310" s="11" t="str">
        <f>IF(IFERROR(VLOOKUP(W1310,Home!$C$8:$R$1048576,3,FALSE),"")=0,"",IFERROR(VLOOKUP(W1310,Home!$C$8:$R$1048576,3,FALSE),""))</f>
        <v/>
      </c>
      <c r="Q1310" s="11" t="str">
        <f t="shared" si="425"/>
        <v/>
      </c>
      <c r="R1310" s="130" t="e">
        <f>VLOOKUP(Q1310,'Baggrund til lister'!$G$4:$H$15,2,FALSE)</f>
        <v>#N/A</v>
      </c>
      <c r="S1310" s="11" t="str">
        <f t="shared" si="427"/>
        <v/>
      </c>
      <c r="T1310" s="11" t="str">
        <f>IF(IFERROR(VLOOKUP(N1310,Home!$C$8:$R$1048576,11,FALSE),"")=0,"",IFERROR(VLOOKUP(N1310,Home!$C$8:$R$1048576,11,FALSE),""))</f>
        <v/>
      </c>
      <c r="U1310" s="11" t="str">
        <f>IF(IFERROR(VLOOKUP(O1310,Home!$C$8:$R$1048576,12,FALSE),"")=0,"",IFERROR(VLOOKUP(O1310,Home!$C$8:$R$1048576,12,FALSE),""))</f>
        <v/>
      </c>
      <c r="V1310" s="11" t="str">
        <f>IF(IFERROR(VLOOKUP(O1310,Home!$C$8:$R$1048576,8,FALSE),"")=0,"",IFERROR(VLOOKUP(O1310,Home!$C$8:$R$1048576,8,FALSE),""))</f>
        <v/>
      </c>
      <c r="W1310" s="11" t="str">
        <f>IF(OR(VLOOKUP(N1310,Home!$C$7:$I$207,6,FALSE)="",VLOOKUP(N1310,Home!$C$7:$I$207,7,FALSE)=""),"FEJL",SUM(Baggrundsark!$K$4:K1310))</f>
        <v>FEJL</v>
      </c>
      <c r="Y1310">
        <v>1307</v>
      </c>
      <c r="Z1310" s="1"/>
      <c r="AC1310" s="44"/>
      <c r="AD1310">
        <f t="shared" si="434"/>
        <v>0</v>
      </c>
      <c r="AE1310">
        <f>SUM($AD$4:AD1310)</f>
        <v>1</v>
      </c>
      <c r="AF1310" s="103" t="str">
        <f>IFERROR(VLOOKUP(AN1310,Home!$C$8:$E$207,3,FALSE),"")</f>
        <v/>
      </c>
      <c r="AG1310" s="103" t="str">
        <f>IFERROR(VLOOKUP(AN1310,Home!$C$8:$E$207,2,FALSE),"")</f>
        <v/>
      </c>
      <c r="AH1310" s="104" t="str">
        <f>IF(VLOOKUP(AE1310,Home!$C$8:$I$207,6,FALSE)="","",VLOOKUP(AE1310,Home!$C$8:$I$207,6,FALSE))</f>
        <v/>
      </c>
      <c r="AI1310" s="104" t="e">
        <f t="shared" si="442"/>
        <v>#VALUE!</v>
      </c>
      <c r="AJ1310" s="105" t="e">
        <f t="shared" si="435"/>
        <v>#VALUE!</v>
      </c>
      <c r="AK1310" s="103" t="e">
        <f t="shared" si="428"/>
        <v>#VALUE!</v>
      </c>
      <c r="AL1310" s="103" t="e">
        <f t="shared" si="436"/>
        <v>#VALUE!</v>
      </c>
      <c r="AN1310" t="str">
        <f>IF(OR(VLOOKUP(AE1310,Home!$C$8:$I$207,6,FALSE)="",VLOOKUP(AE1310,Home!$C$8:$I$207,7,FALSE)=""),"FEJL",Baggrundsark!AE1310)</f>
        <v>FEJL</v>
      </c>
      <c r="AO1310">
        <f>IF(VLOOKUP(AE1310,Home!$C$8:$N$207,12,FALSE)="Timelønnet",1,0)</f>
        <v>0</v>
      </c>
      <c r="AP1310">
        <f>SUM($AO$4:AO1310)*AO1310</f>
        <v>0</v>
      </c>
      <c r="AQ1310">
        <f t="shared" si="443"/>
        <v>1</v>
      </c>
      <c r="AR1310" t="str">
        <f t="shared" si="443"/>
        <v/>
      </c>
      <c r="AS1310" t="e">
        <f t="shared" si="437"/>
        <v>#VALUE!</v>
      </c>
      <c r="AT1310" s="45" t="e">
        <f t="shared" si="444"/>
        <v>#VALUE!</v>
      </c>
      <c r="AU1310">
        <f>VLOOKUP(AQ1310,Home!$C$8:$J$207,8,FALSE)</f>
        <v>0</v>
      </c>
    </row>
    <row r="1311" spans="1:47" x14ac:dyDescent="0.25">
      <c r="A1311" s="6">
        <f t="shared" si="429"/>
        <v>0</v>
      </c>
      <c r="B1311" s="6">
        <f t="shared" si="438"/>
        <v>0</v>
      </c>
      <c r="C1311" s="6" t="str">
        <f t="shared" si="430"/>
        <v/>
      </c>
      <c r="D1311" s="7">
        <f t="shared" si="431"/>
        <v>0</v>
      </c>
      <c r="E1311" s="7">
        <f t="shared" si="439"/>
        <v>0</v>
      </c>
      <c r="F1311" s="7" t="str">
        <f t="shared" si="432"/>
        <v/>
      </c>
      <c r="G1311" s="6">
        <f t="shared" si="433"/>
        <v>0</v>
      </c>
      <c r="H1311" s="6">
        <f t="shared" si="440"/>
        <v>0</v>
      </c>
      <c r="I1311" s="6" t="str">
        <f t="shared" si="441"/>
        <v/>
      </c>
      <c r="J1311" s="11">
        <v>1308</v>
      </c>
      <c r="K1311" s="11">
        <f>IF(IFERROR(VLOOKUP(J1311,Home!$A$8:$B$1048576,1,FALSE),0)=0,0,1)</f>
        <v>0</v>
      </c>
      <c r="L1311" s="129" t="e">
        <f>IF(VLOOKUP(O1311,Home!$C$8:$R$207,6,FALSE)="","",VLOOKUP(O1311,Home!$C$8:$R$207,6,FALSE))</f>
        <v>#N/A</v>
      </c>
      <c r="M1311" s="129" t="e">
        <f t="shared" si="426"/>
        <v>#N/A</v>
      </c>
      <c r="N1311" s="11">
        <f>SUM($K$4:K1311)</f>
        <v>200</v>
      </c>
      <c r="O1311" s="11" t="str">
        <f>IF(P1311="","",IF(IFERROR(VLOOKUP(N1311,Home!$C$8:$R$1048576,1,FALSE),"")=0,"",IFERROR(VLOOKUP(N1311,Home!$C$8:$R$1048576,1,FALSE),"")))</f>
        <v/>
      </c>
      <c r="P1311" s="11" t="str">
        <f>IF(IFERROR(VLOOKUP(W1311,Home!$C$8:$R$1048576,3,FALSE),"")=0,"",IFERROR(VLOOKUP(W1311,Home!$C$8:$R$1048576,3,FALSE),""))</f>
        <v/>
      </c>
      <c r="Q1311" s="11" t="str">
        <f t="shared" si="425"/>
        <v/>
      </c>
      <c r="R1311" s="130" t="e">
        <f>VLOOKUP(Q1311,'Baggrund til lister'!$G$4:$H$15,2,FALSE)</f>
        <v>#N/A</v>
      </c>
      <c r="S1311" s="11" t="str">
        <f t="shared" si="427"/>
        <v/>
      </c>
      <c r="T1311" s="11" t="str">
        <f>IF(IFERROR(VLOOKUP(N1311,Home!$C$8:$R$1048576,11,FALSE),"")=0,"",IFERROR(VLOOKUP(N1311,Home!$C$8:$R$1048576,11,FALSE),""))</f>
        <v/>
      </c>
      <c r="U1311" s="11" t="str">
        <f>IF(IFERROR(VLOOKUP(O1311,Home!$C$8:$R$1048576,12,FALSE),"")=0,"",IFERROR(VLOOKUP(O1311,Home!$C$8:$R$1048576,12,FALSE),""))</f>
        <v/>
      </c>
      <c r="V1311" s="11" t="str">
        <f>IF(IFERROR(VLOOKUP(O1311,Home!$C$8:$R$1048576,8,FALSE),"")=0,"",IFERROR(VLOOKUP(O1311,Home!$C$8:$R$1048576,8,FALSE),""))</f>
        <v/>
      </c>
      <c r="W1311" s="11" t="str">
        <f>IF(OR(VLOOKUP(N1311,Home!$C$7:$I$207,6,FALSE)="",VLOOKUP(N1311,Home!$C$7:$I$207,7,FALSE)=""),"FEJL",SUM(Baggrundsark!$K$4:K1311))</f>
        <v>FEJL</v>
      </c>
      <c r="Y1311">
        <v>1308</v>
      </c>
      <c r="Z1311" s="1"/>
      <c r="AC1311" s="44"/>
      <c r="AD1311">
        <f t="shared" si="434"/>
        <v>0</v>
      </c>
      <c r="AE1311">
        <f>SUM($AD$4:AD1311)</f>
        <v>1</v>
      </c>
      <c r="AF1311" s="103" t="str">
        <f>IFERROR(VLOOKUP(AN1311,Home!$C$8:$E$207,3,FALSE),"")</f>
        <v/>
      </c>
      <c r="AG1311" s="103" t="str">
        <f>IFERROR(VLOOKUP(AN1311,Home!$C$8:$E$207,2,FALSE),"")</f>
        <v/>
      </c>
      <c r="AH1311" s="104" t="str">
        <f>IF(VLOOKUP(AE1311,Home!$C$8:$I$207,6,FALSE)="","",VLOOKUP(AE1311,Home!$C$8:$I$207,6,FALSE))</f>
        <v/>
      </c>
      <c r="AI1311" s="104" t="e">
        <f t="shared" si="442"/>
        <v>#VALUE!</v>
      </c>
      <c r="AJ1311" s="105" t="e">
        <f t="shared" si="435"/>
        <v>#VALUE!</v>
      </c>
      <c r="AK1311" s="103" t="e">
        <f t="shared" si="428"/>
        <v>#VALUE!</v>
      </c>
      <c r="AL1311" s="103" t="e">
        <f t="shared" si="436"/>
        <v>#VALUE!</v>
      </c>
      <c r="AN1311" t="str">
        <f>IF(OR(VLOOKUP(AE1311,Home!$C$8:$I$207,6,FALSE)="",VLOOKUP(AE1311,Home!$C$8:$I$207,7,FALSE)=""),"FEJL",Baggrundsark!AE1311)</f>
        <v>FEJL</v>
      </c>
      <c r="AO1311">
        <f>IF(VLOOKUP(AE1311,Home!$C$8:$N$207,12,FALSE)="Timelønnet",1,0)</f>
        <v>0</v>
      </c>
      <c r="AP1311">
        <f>SUM($AO$4:AO1311)*AO1311</f>
        <v>0</v>
      </c>
      <c r="AQ1311">
        <f t="shared" si="443"/>
        <v>1</v>
      </c>
      <c r="AR1311" t="str">
        <f t="shared" si="443"/>
        <v/>
      </c>
      <c r="AS1311" t="e">
        <f t="shared" si="437"/>
        <v>#VALUE!</v>
      </c>
      <c r="AT1311" s="45" t="e">
        <f t="shared" si="444"/>
        <v>#VALUE!</v>
      </c>
      <c r="AU1311">
        <f>VLOOKUP(AQ1311,Home!$C$8:$J$207,8,FALSE)</f>
        <v>0</v>
      </c>
    </row>
    <row r="1312" spans="1:47" x14ac:dyDescent="0.25">
      <c r="A1312" s="6">
        <f t="shared" si="429"/>
        <v>0</v>
      </c>
      <c r="B1312" s="6">
        <f t="shared" si="438"/>
        <v>0</v>
      </c>
      <c r="C1312" s="6" t="str">
        <f t="shared" si="430"/>
        <v/>
      </c>
      <c r="D1312" s="7">
        <f t="shared" si="431"/>
        <v>0</v>
      </c>
      <c r="E1312" s="7">
        <f t="shared" si="439"/>
        <v>0</v>
      </c>
      <c r="F1312" s="7" t="str">
        <f t="shared" si="432"/>
        <v/>
      </c>
      <c r="G1312" s="6">
        <f t="shared" si="433"/>
        <v>0</v>
      </c>
      <c r="H1312" s="6">
        <f t="shared" si="440"/>
        <v>0</v>
      </c>
      <c r="I1312" s="6" t="str">
        <f t="shared" si="441"/>
        <v/>
      </c>
      <c r="J1312" s="11">
        <v>1309</v>
      </c>
      <c r="K1312" s="11">
        <f>IF(IFERROR(VLOOKUP(J1312,Home!$A$8:$B$1048576,1,FALSE),0)=0,0,1)</f>
        <v>0</v>
      </c>
      <c r="L1312" s="129" t="e">
        <f>IF(VLOOKUP(O1312,Home!$C$8:$R$207,6,FALSE)="","",VLOOKUP(O1312,Home!$C$8:$R$207,6,FALSE))</f>
        <v>#N/A</v>
      </c>
      <c r="M1312" s="129" t="e">
        <f t="shared" si="426"/>
        <v>#N/A</v>
      </c>
      <c r="N1312" s="11">
        <f>SUM($K$4:K1312)</f>
        <v>200</v>
      </c>
      <c r="O1312" s="11" t="str">
        <f>IF(P1312="","",IF(IFERROR(VLOOKUP(N1312,Home!$C$8:$R$1048576,1,FALSE),"")=0,"",IFERROR(VLOOKUP(N1312,Home!$C$8:$R$1048576,1,FALSE),"")))</f>
        <v/>
      </c>
      <c r="P1312" s="11" t="str">
        <f>IF(IFERROR(VLOOKUP(W1312,Home!$C$8:$R$1048576,3,FALSE),"")=0,"",IFERROR(VLOOKUP(W1312,Home!$C$8:$R$1048576,3,FALSE),""))</f>
        <v/>
      </c>
      <c r="Q1312" s="11" t="str">
        <f t="shared" si="425"/>
        <v/>
      </c>
      <c r="R1312" s="130" t="e">
        <f>VLOOKUP(Q1312,'Baggrund til lister'!$G$4:$H$15,2,FALSE)</f>
        <v>#N/A</v>
      </c>
      <c r="S1312" s="11" t="str">
        <f t="shared" si="427"/>
        <v/>
      </c>
      <c r="T1312" s="11" t="str">
        <f>IF(IFERROR(VLOOKUP(N1312,Home!$C$8:$R$1048576,11,FALSE),"")=0,"",IFERROR(VLOOKUP(N1312,Home!$C$8:$R$1048576,11,FALSE),""))</f>
        <v/>
      </c>
      <c r="U1312" s="11" t="str">
        <f>IF(IFERROR(VLOOKUP(O1312,Home!$C$8:$R$1048576,12,FALSE),"")=0,"",IFERROR(VLOOKUP(O1312,Home!$C$8:$R$1048576,12,FALSE),""))</f>
        <v/>
      </c>
      <c r="V1312" s="11" t="str">
        <f>IF(IFERROR(VLOOKUP(O1312,Home!$C$8:$R$1048576,8,FALSE),"")=0,"",IFERROR(VLOOKUP(O1312,Home!$C$8:$R$1048576,8,FALSE),""))</f>
        <v/>
      </c>
      <c r="W1312" s="11" t="str">
        <f>IF(OR(VLOOKUP(N1312,Home!$C$7:$I$207,6,FALSE)="",VLOOKUP(N1312,Home!$C$7:$I$207,7,FALSE)=""),"FEJL",SUM(Baggrundsark!$K$4:K1312))</f>
        <v>FEJL</v>
      </c>
      <c r="Y1312">
        <v>1309</v>
      </c>
      <c r="Z1312" s="1"/>
      <c r="AC1312" s="44"/>
      <c r="AD1312">
        <f t="shared" si="434"/>
        <v>0</v>
      </c>
      <c r="AE1312">
        <f>SUM($AD$4:AD1312)</f>
        <v>1</v>
      </c>
      <c r="AF1312" s="103" t="str">
        <f>IFERROR(VLOOKUP(AN1312,Home!$C$8:$E$207,3,FALSE),"")</f>
        <v/>
      </c>
      <c r="AG1312" s="103" t="str">
        <f>IFERROR(VLOOKUP(AN1312,Home!$C$8:$E$207,2,FALSE),"")</f>
        <v/>
      </c>
      <c r="AH1312" s="104" t="str">
        <f>IF(VLOOKUP(AE1312,Home!$C$8:$I$207,6,FALSE)="","",VLOOKUP(AE1312,Home!$C$8:$I$207,6,FALSE))</f>
        <v/>
      </c>
      <c r="AI1312" s="104" t="e">
        <f t="shared" si="442"/>
        <v>#VALUE!</v>
      </c>
      <c r="AJ1312" s="105" t="e">
        <f t="shared" si="435"/>
        <v>#VALUE!</v>
      </c>
      <c r="AK1312" s="103" t="e">
        <f t="shared" si="428"/>
        <v>#VALUE!</v>
      </c>
      <c r="AL1312" s="103" t="e">
        <f t="shared" si="436"/>
        <v>#VALUE!</v>
      </c>
      <c r="AN1312" t="str">
        <f>IF(OR(VLOOKUP(AE1312,Home!$C$8:$I$207,6,FALSE)="",VLOOKUP(AE1312,Home!$C$8:$I$207,7,FALSE)=""),"FEJL",Baggrundsark!AE1312)</f>
        <v>FEJL</v>
      </c>
      <c r="AO1312">
        <f>IF(VLOOKUP(AE1312,Home!$C$8:$N$207,12,FALSE)="Timelønnet",1,0)</f>
        <v>0</v>
      </c>
      <c r="AP1312">
        <f>SUM($AO$4:AO1312)*AO1312</f>
        <v>0</v>
      </c>
      <c r="AQ1312">
        <f t="shared" si="443"/>
        <v>1</v>
      </c>
      <c r="AR1312" t="str">
        <f t="shared" si="443"/>
        <v/>
      </c>
      <c r="AS1312" t="e">
        <f t="shared" si="437"/>
        <v>#VALUE!</v>
      </c>
      <c r="AT1312" s="45" t="e">
        <f t="shared" si="444"/>
        <v>#VALUE!</v>
      </c>
      <c r="AU1312">
        <f>VLOOKUP(AQ1312,Home!$C$8:$J$207,8,FALSE)</f>
        <v>0</v>
      </c>
    </row>
    <row r="1313" spans="1:47" x14ac:dyDescent="0.25">
      <c r="A1313" s="6">
        <f t="shared" si="429"/>
        <v>0</v>
      </c>
      <c r="B1313" s="6">
        <f t="shared" si="438"/>
        <v>0</v>
      </c>
      <c r="C1313" s="6" t="str">
        <f t="shared" si="430"/>
        <v/>
      </c>
      <c r="D1313" s="7">
        <f t="shared" si="431"/>
        <v>0</v>
      </c>
      <c r="E1313" s="7">
        <f t="shared" si="439"/>
        <v>0</v>
      </c>
      <c r="F1313" s="7" t="str">
        <f t="shared" si="432"/>
        <v/>
      </c>
      <c r="G1313" s="6">
        <f t="shared" si="433"/>
        <v>0</v>
      </c>
      <c r="H1313" s="6">
        <f t="shared" si="440"/>
        <v>0</v>
      </c>
      <c r="I1313" s="6" t="str">
        <f t="shared" si="441"/>
        <v/>
      </c>
      <c r="J1313" s="11">
        <v>1310</v>
      </c>
      <c r="K1313" s="11">
        <f>IF(IFERROR(VLOOKUP(J1313,Home!$A$8:$B$1048576,1,FALSE),0)=0,0,1)</f>
        <v>0</v>
      </c>
      <c r="L1313" s="129" t="e">
        <f>IF(VLOOKUP(O1313,Home!$C$8:$R$207,6,FALSE)="","",VLOOKUP(O1313,Home!$C$8:$R$207,6,FALSE))</f>
        <v>#N/A</v>
      </c>
      <c r="M1313" s="129" t="e">
        <f t="shared" si="426"/>
        <v>#N/A</v>
      </c>
      <c r="N1313" s="11">
        <f>SUM($K$4:K1313)</f>
        <v>200</v>
      </c>
      <c r="O1313" s="11" t="str">
        <f>IF(P1313="","",IF(IFERROR(VLOOKUP(N1313,Home!$C$8:$R$1048576,1,FALSE),"")=0,"",IFERROR(VLOOKUP(N1313,Home!$C$8:$R$1048576,1,FALSE),"")))</f>
        <v/>
      </c>
      <c r="P1313" s="11" t="str">
        <f>IF(IFERROR(VLOOKUP(W1313,Home!$C$8:$R$1048576,3,FALSE),"")=0,"",IFERROR(VLOOKUP(W1313,Home!$C$8:$R$1048576,3,FALSE),""))</f>
        <v/>
      </c>
      <c r="Q1313" s="11" t="str">
        <f t="shared" si="425"/>
        <v/>
      </c>
      <c r="R1313" s="130" t="e">
        <f>VLOOKUP(Q1313,'Baggrund til lister'!$G$4:$H$15,2,FALSE)</f>
        <v>#N/A</v>
      </c>
      <c r="S1313" s="11" t="str">
        <f t="shared" si="427"/>
        <v/>
      </c>
      <c r="T1313" s="11" t="str">
        <f>IF(IFERROR(VLOOKUP(N1313,Home!$C$8:$R$1048576,11,FALSE),"")=0,"",IFERROR(VLOOKUP(N1313,Home!$C$8:$R$1048576,11,FALSE),""))</f>
        <v/>
      </c>
      <c r="U1313" s="11" t="str">
        <f>IF(IFERROR(VLOOKUP(O1313,Home!$C$8:$R$1048576,12,FALSE),"")=0,"",IFERROR(VLOOKUP(O1313,Home!$C$8:$R$1048576,12,FALSE),""))</f>
        <v/>
      </c>
      <c r="V1313" s="11" t="str">
        <f>IF(IFERROR(VLOOKUP(O1313,Home!$C$8:$R$1048576,8,FALSE),"")=0,"",IFERROR(VLOOKUP(O1313,Home!$C$8:$R$1048576,8,FALSE),""))</f>
        <v/>
      </c>
      <c r="W1313" s="11" t="str">
        <f>IF(OR(VLOOKUP(N1313,Home!$C$7:$I$207,6,FALSE)="",VLOOKUP(N1313,Home!$C$7:$I$207,7,FALSE)=""),"FEJL",SUM(Baggrundsark!$K$4:K1313))</f>
        <v>FEJL</v>
      </c>
      <c r="Y1313">
        <v>1310</v>
      </c>
      <c r="Z1313" s="1"/>
      <c r="AC1313" s="44"/>
      <c r="AD1313">
        <f t="shared" si="434"/>
        <v>0</v>
      </c>
      <c r="AE1313">
        <f>SUM($AD$4:AD1313)</f>
        <v>1</v>
      </c>
      <c r="AF1313" s="103" t="str">
        <f>IFERROR(VLOOKUP(AN1313,Home!$C$8:$E$207,3,FALSE),"")</f>
        <v/>
      </c>
      <c r="AG1313" s="103" t="str">
        <f>IFERROR(VLOOKUP(AN1313,Home!$C$8:$E$207,2,FALSE),"")</f>
        <v/>
      </c>
      <c r="AH1313" s="104" t="str">
        <f>IF(VLOOKUP(AE1313,Home!$C$8:$I$207,6,FALSE)="","",VLOOKUP(AE1313,Home!$C$8:$I$207,6,FALSE))</f>
        <v/>
      </c>
      <c r="AI1313" s="104" t="e">
        <f t="shared" si="442"/>
        <v>#VALUE!</v>
      </c>
      <c r="AJ1313" s="105" t="e">
        <f t="shared" si="435"/>
        <v>#VALUE!</v>
      </c>
      <c r="AK1313" s="103" t="e">
        <f t="shared" si="428"/>
        <v>#VALUE!</v>
      </c>
      <c r="AL1313" s="103" t="e">
        <f t="shared" si="436"/>
        <v>#VALUE!</v>
      </c>
      <c r="AN1313" t="str">
        <f>IF(OR(VLOOKUP(AE1313,Home!$C$8:$I$207,6,FALSE)="",VLOOKUP(AE1313,Home!$C$8:$I$207,7,FALSE)=""),"FEJL",Baggrundsark!AE1313)</f>
        <v>FEJL</v>
      </c>
      <c r="AO1313">
        <f>IF(VLOOKUP(AE1313,Home!$C$8:$N$207,12,FALSE)="Timelønnet",1,0)</f>
        <v>0</v>
      </c>
      <c r="AP1313">
        <f>SUM($AO$4:AO1313)*AO1313</f>
        <v>0</v>
      </c>
      <c r="AQ1313">
        <f t="shared" si="443"/>
        <v>1</v>
      </c>
      <c r="AR1313" t="str">
        <f t="shared" si="443"/>
        <v/>
      </c>
      <c r="AS1313" t="e">
        <f t="shared" si="437"/>
        <v>#VALUE!</v>
      </c>
      <c r="AT1313" s="45" t="e">
        <f t="shared" si="444"/>
        <v>#VALUE!</v>
      </c>
      <c r="AU1313">
        <f>VLOOKUP(AQ1313,Home!$C$8:$J$207,8,FALSE)</f>
        <v>0</v>
      </c>
    </row>
    <row r="1314" spans="1:47" x14ac:dyDescent="0.25">
      <c r="A1314" s="6">
        <f t="shared" si="429"/>
        <v>0</v>
      </c>
      <c r="B1314" s="6">
        <f t="shared" si="438"/>
        <v>0</v>
      </c>
      <c r="C1314" s="6" t="str">
        <f t="shared" si="430"/>
        <v/>
      </c>
      <c r="D1314" s="7">
        <f t="shared" si="431"/>
        <v>0</v>
      </c>
      <c r="E1314" s="7">
        <f t="shared" si="439"/>
        <v>0</v>
      </c>
      <c r="F1314" s="7" t="str">
        <f t="shared" si="432"/>
        <v/>
      </c>
      <c r="G1314" s="6">
        <f t="shared" si="433"/>
        <v>0</v>
      </c>
      <c r="H1314" s="6">
        <f t="shared" si="440"/>
        <v>0</v>
      </c>
      <c r="I1314" s="6" t="str">
        <f t="shared" si="441"/>
        <v/>
      </c>
      <c r="J1314" s="11">
        <v>1311</v>
      </c>
      <c r="K1314" s="11">
        <f>IF(IFERROR(VLOOKUP(J1314,Home!$A$8:$B$1048576,1,FALSE),0)=0,0,1)</f>
        <v>0</v>
      </c>
      <c r="L1314" s="129" t="e">
        <f>IF(VLOOKUP(O1314,Home!$C$8:$R$207,6,FALSE)="","",VLOOKUP(O1314,Home!$C$8:$R$207,6,FALSE))</f>
        <v>#N/A</v>
      </c>
      <c r="M1314" s="129" t="e">
        <f t="shared" si="426"/>
        <v>#N/A</v>
      </c>
      <c r="N1314" s="11">
        <f>SUM($K$4:K1314)</f>
        <v>200</v>
      </c>
      <c r="O1314" s="11" t="str">
        <f>IF(P1314="","",IF(IFERROR(VLOOKUP(N1314,Home!$C$8:$R$1048576,1,FALSE),"")=0,"",IFERROR(VLOOKUP(N1314,Home!$C$8:$R$1048576,1,FALSE),"")))</f>
        <v/>
      </c>
      <c r="P1314" s="11" t="str">
        <f>IF(IFERROR(VLOOKUP(W1314,Home!$C$8:$R$1048576,3,FALSE),"")=0,"",IFERROR(VLOOKUP(W1314,Home!$C$8:$R$1048576,3,FALSE),""))</f>
        <v/>
      </c>
      <c r="Q1314" s="11" t="str">
        <f t="shared" si="425"/>
        <v/>
      </c>
      <c r="R1314" s="130" t="e">
        <f>VLOOKUP(Q1314,'Baggrund til lister'!$G$4:$H$15,2,FALSE)</f>
        <v>#N/A</v>
      </c>
      <c r="S1314" s="11" t="str">
        <f t="shared" si="427"/>
        <v/>
      </c>
      <c r="T1314" s="11" t="str">
        <f>IF(IFERROR(VLOOKUP(N1314,Home!$C$8:$R$1048576,11,FALSE),"")=0,"",IFERROR(VLOOKUP(N1314,Home!$C$8:$R$1048576,11,FALSE),""))</f>
        <v/>
      </c>
      <c r="U1314" s="11" t="str">
        <f>IF(IFERROR(VLOOKUP(O1314,Home!$C$8:$R$1048576,12,FALSE),"")=0,"",IFERROR(VLOOKUP(O1314,Home!$C$8:$R$1048576,12,FALSE),""))</f>
        <v/>
      </c>
      <c r="V1314" s="11" t="str">
        <f>IF(IFERROR(VLOOKUP(O1314,Home!$C$8:$R$1048576,8,FALSE),"")=0,"",IFERROR(VLOOKUP(O1314,Home!$C$8:$R$1048576,8,FALSE),""))</f>
        <v/>
      </c>
      <c r="W1314" s="11" t="str">
        <f>IF(OR(VLOOKUP(N1314,Home!$C$7:$I$207,6,FALSE)="",VLOOKUP(N1314,Home!$C$7:$I$207,7,FALSE)=""),"FEJL",SUM(Baggrundsark!$K$4:K1314))</f>
        <v>FEJL</v>
      </c>
      <c r="Y1314">
        <v>1311</v>
      </c>
      <c r="Z1314" s="1"/>
      <c r="AC1314" s="44"/>
      <c r="AD1314">
        <f t="shared" si="434"/>
        <v>0</v>
      </c>
      <c r="AE1314">
        <f>SUM($AD$4:AD1314)</f>
        <v>1</v>
      </c>
      <c r="AF1314" s="103" t="str">
        <f>IFERROR(VLOOKUP(AN1314,Home!$C$8:$E$207,3,FALSE),"")</f>
        <v/>
      </c>
      <c r="AG1314" s="103" t="str">
        <f>IFERROR(VLOOKUP(AN1314,Home!$C$8:$E$207,2,FALSE),"")</f>
        <v/>
      </c>
      <c r="AH1314" s="104" t="str">
        <f>IF(VLOOKUP(AE1314,Home!$C$8:$I$207,6,FALSE)="","",VLOOKUP(AE1314,Home!$C$8:$I$207,6,FALSE))</f>
        <v/>
      </c>
      <c r="AI1314" s="104" t="e">
        <f t="shared" si="442"/>
        <v>#VALUE!</v>
      </c>
      <c r="AJ1314" s="105" t="e">
        <f t="shared" si="435"/>
        <v>#VALUE!</v>
      </c>
      <c r="AK1314" s="103" t="e">
        <f t="shared" si="428"/>
        <v>#VALUE!</v>
      </c>
      <c r="AL1314" s="103" t="e">
        <f t="shared" si="436"/>
        <v>#VALUE!</v>
      </c>
      <c r="AN1314" t="str">
        <f>IF(OR(VLOOKUP(AE1314,Home!$C$8:$I$207,6,FALSE)="",VLOOKUP(AE1314,Home!$C$8:$I$207,7,FALSE)=""),"FEJL",Baggrundsark!AE1314)</f>
        <v>FEJL</v>
      </c>
      <c r="AO1314">
        <f>IF(VLOOKUP(AE1314,Home!$C$8:$N$207,12,FALSE)="Timelønnet",1,0)</f>
        <v>0</v>
      </c>
      <c r="AP1314">
        <f>SUM($AO$4:AO1314)*AO1314</f>
        <v>0</v>
      </c>
      <c r="AQ1314">
        <f t="shared" si="443"/>
        <v>1</v>
      </c>
      <c r="AR1314" t="str">
        <f t="shared" si="443"/>
        <v/>
      </c>
      <c r="AS1314" t="e">
        <f t="shared" si="437"/>
        <v>#VALUE!</v>
      </c>
      <c r="AT1314" s="45" t="e">
        <f t="shared" si="444"/>
        <v>#VALUE!</v>
      </c>
      <c r="AU1314">
        <f>VLOOKUP(AQ1314,Home!$C$8:$J$207,8,FALSE)</f>
        <v>0</v>
      </c>
    </row>
    <row r="1315" spans="1:47" x14ac:dyDescent="0.25">
      <c r="A1315" s="6">
        <f t="shared" si="429"/>
        <v>0</v>
      </c>
      <c r="B1315" s="6">
        <f t="shared" si="438"/>
        <v>0</v>
      </c>
      <c r="C1315" s="6" t="str">
        <f t="shared" si="430"/>
        <v/>
      </c>
      <c r="D1315" s="7">
        <f t="shared" si="431"/>
        <v>0</v>
      </c>
      <c r="E1315" s="7">
        <f t="shared" si="439"/>
        <v>0</v>
      </c>
      <c r="F1315" s="7" t="str">
        <f t="shared" si="432"/>
        <v/>
      </c>
      <c r="G1315" s="6">
        <f t="shared" si="433"/>
        <v>0</v>
      </c>
      <c r="H1315" s="6">
        <f t="shared" si="440"/>
        <v>0</v>
      </c>
      <c r="I1315" s="6" t="str">
        <f t="shared" si="441"/>
        <v/>
      </c>
      <c r="J1315" s="11">
        <v>1312</v>
      </c>
      <c r="K1315" s="11">
        <f>IF(IFERROR(VLOOKUP(J1315,Home!$A$8:$B$1048576,1,FALSE),0)=0,0,1)</f>
        <v>0</v>
      </c>
      <c r="L1315" s="129" t="e">
        <f>IF(VLOOKUP(O1315,Home!$C$8:$R$207,6,FALSE)="","",VLOOKUP(O1315,Home!$C$8:$R$207,6,FALSE))</f>
        <v>#N/A</v>
      </c>
      <c r="M1315" s="129" t="e">
        <f t="shared" si="426"/>
        <v>#N/A</v>
      </c>
      <c r="N1315" s="11">
        <f>SUM($K$4:K1315)</f>
        <v>200</v>
      </c>
      <c r="O1315" s="11" t="str">
        <f>IF(P1315="","",IF(IFERROR(VLOOKUP(N1315,Home!$C$8:$R$1048576,1,FALSE),"")=0,"",IFERROR(VLOOKUP(N1315,Home!$C$8:$R$1048576,1,FALSE),"")))</f>
        <v/>
      </c>
      <c r="P1315" s="11" t="str">
        <f>IF(IFERROR(VLOOKUP(W1315,Home!$C$8:$R$1048576,3,FALSE),"")=0,"",IFERROR(VLOOKUP(W1315,Home!$C$8:$R$1048576,3,FALSE),""))</f>
        <v/>
      </c>
      <c r="Q1315" s="11" t="str">
        <f t="shared" si="425"/>
        <v/>
      </c>
      <c r="R1315" s="130" t="e">
        <f>VLOOKUP(Q1315,'Baggrund til lister'!$G$4:$H$15,2,FALSE)</f>
        <v>#N/A</v>
      </c>
      <c r="S1315" s="11" t="str">
        <f t="shared" si="427"/>
        <v/>
      </c>
      <c r="T1315" s="11" t="str">
        <f>IF(IFERROR(VLOOKUP(N1315,Home!$C$8:$R$1048576,11,FALSE),"")=0,"",IFERROR(VLOOKUP(N1315,Home!$C$8:$R$1048576,11,FALSE),""))</f>
        <v/>
      </c>
      <c r="U1315" s="11" t="str">
        <f>IF(IFERROR(VLOOKUP(O1315,Home!$C$8:$R$1048576,12,FALSE),"")=0,"",IFERROR(VLOOKUP(O1315,Home!$C$8:$R$1048576,12,FALSE),""))</f>
        <v/>
      </c>
      <c r="V1315" s="11" t="str">
        <f>IF(IFERROR(VLOOKUP(O1315,Home!$C$8:$R$1048576,8,FALSE),"")=0,"",IFERROR(VLOOKUP(O1315,Home!$C$8:$R$1048576,8,FALSE),""))</f>
        <v/>
      </c>
      <c r="W1315" s="11" t="str">
        <f>IF(OR(VLOOKUP(N1315,Home!$C$7:$I$207,6,FALSE)="",VLOOKUP(N1315,Home!$C$7:$I$207,7,FALSE)=""),"FEJL",SUM(Baggrundsark!$K$4:K1315))</f>
        <v>FEJL</v>
      </c>
      <c r="Y1315">
        <v>1312</v>
      </c>
      <c r="Z1315" s="1"/>
      <c r="AC1315" s="44"/>
      <c r="AD1315">
        <f t="shared" si="434"/>
        <v>0</v>
      </c>
      <c r="AE1315">
        <f>SUM($AD$4:AD1315)</f>
        <v>1</v>
      </c>
      <c r="AF1315" s="103" t="str">
        <f>IFERROR(VLOOKUP(AN1315,Home!$C$8:$E$207,3,FALSE),"")</f>
        <v/>
      </c>
      <c r="AG1315" s="103" t="str">
        <f>IFERROR(VLOOKUP(AN1315,Home!$C$8:$E$207,2,FALSE),"")</f>
        <v/>
      </c>
      <c r="AH1315" s="104" t="str">
        <f>IF(VLOOKUP(AE1315,Home!$C$8:$I$207,6,FALSE)="","",VLOOKUP(AE1315,Home!$C$8:$I$207,6,FALSE))</f>
        <v/>
      </c>
      <c r="AI1315" s="104" t="e">
        <f t="shared" si="442"/>
        <v>#VALUE!</v>
      </c>
      <c r="AJ1315" s="105" t="e">
        <f t="shared" si="435"/>
        <v>#VALUE!</v>
      </c>
      <c r="AK1315" s="103" t="e">
        <f t="shared" si="428"/>
        <v>#VALUE!</v>
      </c>
      <c r="AL1315" s="103" t="e">
        <f t="shared" si="436"/>
        <v>#VALUE!</v>
      </c>
      <c r="AN1315" t="str">
        <f>IF(OR(VLOOKUP(AE1315,Home!$C$8:$I$207,6,FALSE)="",VLOOKUP(AE1315,Home!$C$8:$I$207,7,FALSE)=""),"FEJL",Baggrundsark!AE1315)</f>
        <v>FEJL</v>
      </c>
      <c r="AO1315">
        <f>IF(VLOOKUP(AE1315,Home!$C$8:$N$207,12,FALSE)="Timelønnet",1,0)</f>
        <v>0</v>
      </c>
      <c r="AP1315">
        <f>SUM($AO$4:AO1315)*AO1315</f>
        <v>0</v>
      </c>
      <c r="AQ1315">
        <f t="shared" si="443"/>
        <v>1</v>
      </c>
      <c r="AR1315" t="str">
        <f t="shared" si="443"/>
        <v/>
      </c>
      <c r="AS1315" t="e">
        <f t="shared" si="437"/>
        <v>#VALUE!</v>
      </c>
      <c r="AT1315" s="45" t="e">
        <f t="shared" si="444"/>
        <v>#VALUE!</v>
      </c>
      <c r="AU1315">
        <f>VLOOKUP(AQ1315,Home!$C$8:$J$207,8,FALSE)</f>
        <v>0</v>
      </c>
    </row>
    <row r="1316" spans="1:47" x14ac:dyDescent="0.25">
      <c r="A1316" s="6">
        <f t="shared" si="429"/>
        <v>0</v>
      </c>
      <c r="B1316" s="6">
        <f t="shared" si="438"/>
        <v>0</v>
      </c>
      <c r="C1316" s="6" t="str">
        <f t="shared" si="430"/>
        <v/>
      </c>
      <c r="D1316" s="7">
        <f t="shared" si="431"/>
        <v>0</v>
      </c>
      <c r="E1316" s="7">
        <f t="shared" si="439"/>
        <v>0</v>
      </c>
      <c r="F1316" s="7" t="str">
        <f t="shared" si="432"/>
        <v/>
      </c>
      <c r="G1316" s="6">
        <f t="shared" si="433"/>
        <v>0</v>
      </c>
      <c r="H1316" s="6">
        <f t="shared" si="440"/>
        <v>0</v>
      </c>
      <c r="I1316" s="6" t="str">
        <f t="shared" si="441"/>
        <v/>
      </c>
      <c r="J1316" s="11">
        <v>1313</v>
      </c>
      <c r="K1316" s="11">
        <f>IF(IFERROR(VLOOKUP(J1316,Home!$A$8:$B$1048576,1,FALSE),0)=0,0,1)</f>
        <v>0</v>
      </c>
      <c r="L1316" s="129" t="e">
        <f>IF(VLOOKUP(O1316,Home!$C$8:$R$207,6,FALSE)="","",VLOOKUP(O1316,Home!$C$8:$R$207,6,FALSE))</f>
        <v>#N/A</v>
      </c>
      <c r="M1316" s="129" t="e">
        <f t="shared" si="426"/>
        <v>#N/A</v>
      </c>
      <c r="N1316" s="11">
        <f>SUM($K$4:K1316)</f>
        <v>200</v>
      </c>
      <c r="O1316" s="11" t="str">
        <f>IF(P1316="","",IF(IFERROR(VLOOKUP(N1316,Home!$C$8:$R$1048576,1,FALSE),"")=0,"",IFERROR(VLOOKUP(N1316,Home!$C$8:$R$1048576,1,FALSE),"")))</f>
        <v/>
      </c>
      <c r="P1316" s="11" t="str">
        <f>IF(IFERROR(VLOOKUP(W1316,Home!$C$8:$R$1048576,3,FALSE),"")=0,"",IFERROR(VLOOKUP(W1316,Home!$C$8:$R$1048576,3,FALSE),""))</f>
        <v/>
      </c>
      <c r="Q1316" s="11" t="str">
        <f t="shared" si="425"/>
        <v/>
      </c>
      <c r="R1316" s="130" t="e">
        <f>VLOOKUP(Q1316,'Baggrund til lister'!$G$4:$H$15,2,FALSE)</f>
        <v>#N/A</v>
      </c>
      <c r="S1316" s="11" t="str">
        <f t="shared" si="427"/>
        <v/>
      </c>
      <c r="T1316" s="11" t="str">
        <f>IF(IFERROR(VLOOKUP(N1316,Home!$C$8:$R$1048576,11,FALSE),"")=0,"",IFERROR(VLOOKUP(N1316,Home!$C$8:$R$1048576,11,FALSE),""))</f>
        <v/>
      </c>
      <c r="U1316" s="11" t="str">
        <f>IF(IFERROR(VLOOKUP(O1316,Home!$C$8:$R$1048576,12,FALSE),"")=0,"",IFERROR(VLOOKUP(O1316,Home!$C$8:$R$1048576,12,FALSE),""))</f>
        <v/>
      </c>
      <c r="V1316" s="11" t="str">
        <f>IF(IFERROR(VLOOKUP(O1316,Home!$C$8:$R$1048576,8,FALSE),"")=0,"",IFERROR(VLOOKUP(O1316,Home!$C$8:$R$1048576,8,FALSE),""))</f>
        <v/>
      </c>
      <c r="W1316" s="11" t="str">
        <f>IF(OR(VLOOKUP(N1316,Home!$C$7:$I$207,6,FALSE)="",VLOOKUP(N1316,Home!$C$7:$I$207,7,FALSE)=""),"FEJL",SUM(Baggrundsark!$K$4:K1316))</f>
        <v>FEJL</v>
      </c>
      <c r="Y1316">
        <v>1313</v>
      </c>
      <c r="Z1316" s="1"/>
      <c r="AC1316" s="44"/>
      <c r="AD1316">
        <f t="shared" si="434"/>
        <v>0</v>
      </c>
      <c r="AE1316">
        <f>SUM($AD$4:AD1316)</f>
        <v>1</v>
      </c>
      <c r="AF1316" s="103" t="str">
        <f>IFERROR(VLOOKUP(AN1316,Home!$C$8:$E$207,3,FALSE),"")</f>
        <v/>
      </c>
      <c r="AG1316" s="103" t="str">
        <f>IFERROR(VLOOKUP(AN1316,Home!$C$8:$E$207,2,FALSE),"")</f>
        <v/>
      </c>
      <c r="AH1316" s="104" t="str">
        <f>IF(VLOOKUP(AE1316,Home!$C$8:$I$207,6,FALSE)="","",VLOOKUP(AE1316,Home!$C$8:$I$207,6,FALSE))</f>
        <v/>
      </c>
      <c r="AI1316" s="104" t="e">
        <f t="shared" si="442"/>
        <v>#VALUE!</v>
      </c>
      <c r="AJ1316" s="105" t="e">
        <f t="shared" si="435"/>
        <v>#VALUE!</v>
      </c>
      <c r="AK1316" s="103" t="e">
        <f t="shared" si="428"/>
        <v>#VALUE!</v>
      </c>
      <c r="AL1316" s="103" t="e">
        <f t="shared" si="436"/>
        <v>#VALUE!</v>
      </c>
      <c r="AN1316" t="str">
        <f>IF(OR(VLOOKUP(AE1316,Home!$C$8:$I$207,6,FALSE)="",VLOOKUP(AE1316,Home!$C$8:$I$207,7,FALSE)=""),"FEJL",Baggrundsark!AE1316)</f>
        <v>FEJL</v>
      </c>
      <c r="AO1316">
        <f>IF(VLOOKUP(AE1316,Home!$C$8:$N$207,12,FALSE)="Timelønnet",1,0)</f>
        <v>0</v>
      </c>
      <c r="AP1316">
        <f>SUM($AO$4:AO1316)*AO1316</f>
        <v>0</v>
      </c>
      <c r="AQ1316">
        <f t="shared" si="443"/>
        <v>1</v>
      </c>
      <c r="AR1316" t="str">
        <f t="shared" si="443"/>
        <v/>
      </c>
      <c r="AS1316" t="e">
        <f t="shared" si="437"/>
        <v>#VALUE!</v>
      </c>
      <c r="AT1316" s="45" t="e">
        <f t="shared" si="444"/>
        <v>#VALUE!</v>
      </c>
      <c r="AU1316">
        <f>VLOOKUP(AQ1316,Home!$C$8:$J$207,8,FALSE)</f>
        <v>0</v>
      </c>
    </row>
    <row r="1317" spans="1:47" x14ac:dyDescent="0.25">
      <c r="A1317" s="6">
        <f t="shared" si="429"/>
        <v>0</v>
      </c>
      <c r="B1317" s="6">
        <f t="shared" si="438"/>
        <v>0</v>
      </c>
      <c r="C1317" s="6" t="str">
        <f t="shared" si="430"/>
        <v/>
      </c>
      <c r="D1317" s="7">
        <f t="shared" si="431"/>
        <v>0</v>
      </c>
      <c r="E1317" s="7">
        <f t="shared" si="439"/>
        <v>0</v>
      </c>
      <c r="F1317" s="7" t="str">
        <f t="shared" si="432"/>
        <v/>
      </c>
      <c r="G1317" s="6">
        <f t="shared" si="433"/>
        <v>0</v>
      </c>
      <c r="H1317" s="6">
        <f t="shared" si="440"/>
        <v>0</v>
      </c>
      <c r="I1317" s="6" t="str">
        <f t="shared" si="441"/>
        <v/>
      </c>
      <c r="J1317" s="11">
        <v>1314</v>
      </c>
      <c r="K1317" s="11">
        <f>IF(IFERROR(VLOOKUP(J1317,Home!$A$8:$B$1048576,1,FALSE),0)=0,0,1)</f>
        <v>0</v>
      </c>
      <c r="L1317" s="129" t="e">
        <f>IF(VLOOKUP(O1317,Home!$C$8:$R$207,6,FALSE)="","",VLOOKUP(O1317,Home!$C$8:$R$207,6,FALSE))</f>
        <v>#N/A</v>
      </c>
      <c r="M1317" s="129" t="e">
        <f t="shared" si="426"/>
        <v>#N/A</v>
      </c>
      <c r="N1317" s="11">
        <f>SUM($K$4:K1317)</f>
        <v>200</v>
      </c>
      <c r="O1317" s="11" t="str">
        <f>IF(P1317="","",IF(IFERROR(VLOOKUP(N1317,Home!$C$8:$R$1048576,1,FALSE),"")=0,"",IFERROR(VLOOKUP(N1317,Home!$C$8:$R$1048576,1,FALSE),"")))</f>
        <v/>
      </c>
      <c r="P1317" s="11" t="str">
        <f>IF(IFERROR(VLOOKUP(W1317,Home!$C$8:$R$1048576,3,FALSE),"")=0,"",IFERROR(VLOOKUP(W1317,Home!$C$8:$R$1048576,3,FALSE),""))</f>
        <v/>
      </c>
      <c r="Q1317" s="11" t="str">
        <f t="shared" si="425"/>
        <v/>
      </c>
      <c r="R1317" s="130" t="e">
        <f>VLOOKUP(Q1317,'Baggrund til lister'!$G$4:$H$15,2,FALSE)</f>
        <v>#N/A</v>
      </c>
      <c r="S1317" s="11" t="str">
        <f t="shared" si="427"/>
        <v/>
      </c>
      <c r="T1317" s="11" t="str">
        <f>IF(IFERROR(VLOOKUP(N1317,Home!$C$8:$R$1048576,11,FALSE),"")=0,"",IFERROR(VLOOKUP(N1317,Home!$C$8:$R$1048576,11,FALSE),""))</f>
        <v/>
      </c>
      <c r="U1317" s="11" t="str">
        <f>IF(IFERROR(VLOOKUP(O1317,Home!$C$8:$R$1048576,12,FALSE),"")=0,"",IFERROR(VLOOKUP(O1317,Home!$C$8:$R$1048576,12,FALSE),""))</f>
        <v/>
      </c>
      <c r="V1317" s="11" t="str">
        <f>IF(IFERROR(VLOOKUP(O1317,Home!$C$8:$R$1048576,8,FALSE),"")=0,"",IFERROR(VLOOKUP(O1317,Home!$C$8:$R$1048576,8,FALSE),""))</f>
        <v/>
      </c>
      <c r="W1317" s="11" t="str">
        <f>IF(OR(VLOOKUP(N1317,Home!$C$7:$I$207,6,FALSE)="",VLOOKUP(N1317,Home!$C$7:$I$207,7,FALSE)=""),"FEJL",SUM(Baggrundsark!$K$4:K1317))</f>
        <v>FEJL</v>
      </c>
      <c r="Y1317">
        <v>1314</v>
      </c>
      <c r="Z1317" s="1"/>
      <c r="AC1317" s="44"/>
      <c r="AD1317">
        <f t="shared" si="434"/>
        <v>0</v>
      </c>
      <c r="AE1317">
        <f>SUM($AD$4:AD1317)</f>
        <v>1</v>
      </c>
      <c r="AF1317" s="103" t="str">
        <f>IFERROR(VLOOKUP(AN1317,Home!$C$8:$E$207,3,FALSE),"")</f>
        <v/>
      </c>
      <c r="AG1317" s="103" t="str">
        <f>IFERROR(VLOOKUP(AN1317,Home!$C$8:$E$207,2,FALSE),"")</f>
        <v/>
      </c>
      <c r="AH1317" s="104" t="str">
        <f>IF(VLOOKUP(AE1317,Home!$C$8:$I$207,6,FALSE)="","",VLOOKUP(AE1317,Home!$C$8:$I$207,6,FALSE))</f>
        <v/>
      </c>
      <c r="AI1317" s="104" t="e">
        <f t="shared" si="442"/>
        <v>#VALUE!</v>
      </c>
      <c r="AJ1317" s="105" t="e">
        <f t="shared" si="435"/>
        <v>#VALUE!</v>
      </c>
      <c r="AK1317" s="103" t="e">
        <f t="shared" si="428"/>
        <v>#VALUE!</v>
      </c>
      <c r="AL1317" s="103" t="e">
        <f t="shared" si="436"/>
        <v>#VALUE!</v>
      </c>
      <c r="AN1317" t="str">
        <f>IF(OR(VLOOKUP(AE1317,Home!$C$8:$I$207,6,FALSE)="",VLOOKUP(AE1317,Home!$C$8:$I$207,7,FALSE)=""),"FEJL",Baggrundsark!AE1317)</f>
        <v>FEJL</v>
      </c>
      <c r="AO1317">
        <f>IF(VLOOKUP(AE1317,Home!$C$8:$N$207,12,FALSE)="Timelønnet",1,0)</f>
        <v>0</v>
      </c>
      <c r="AP1317">
        <f>SUM($AO$4:AO1317)*AO1317</f>
        <v>0</v>
      </c>
      <c r="AQ1317">
        <f t="shared" si="443"/>
        <v>1</v>
      </c>
      <c r="AR1317" t="str">
        <f t="shared" si="443"/>
        <v/>
      </c>
      <c r="AS1317" t="e">
        <f t="shared" si="437"/>
        <v>#VALUE!</v>
      </c>
      <c r="AT1317" s="45" t="e">
        <f t="shared" si="444"/>
        <v>#VALUE!</v>
      </c>
      <c r="AU1317">
        <f>VLOOKUP(AQ1317,Home!$C$8:$J$207,8,FALSE)</f>
        <v>0</v>
      </c>
    </row>
    <row r="1318" spans="1:47" x14ac:dyDescent="0.25">
      <c r="A1318" s="6">
        <f t="shared" si="429"/>
        <v>0</v>
      </c>
      <c r="B1318" s="6">
        <f t="shared" si="438"/>
        <v>0</v>
      </c>
      <c r="C1318" s="6" t="str">
        <f t="shared" si="430"/>
        <v/>
      </c>
      <c r="D1318" s="7">
        <f t="shared" si="431"/>
        <v>0</v>
      </c>
      <c r="E1318" s="7">
        <f t="shared" si="439"/>
        <v>0</v>
      </c>
      <c r="F1318" s="7" t="str">
        <f t="shared" si="432"/>
        <v/>
      </c>
      <c r="G1318" s="6">
        <f t="shared" si="433"/>
        <v>0</v>
      </c>
      <c r="H1318" s="6">
        <f t="shared" si="440"/>
        <v>0</v>
      </c>
      <c r="I1318" s="6" t="str">
        <f t="shared" si="441"/>
        <v/>
      </c>
      <c r="J1318" s="11">
        <v>1315</v>
      </c>
      <c r="K1318" s="11">
        <f>IF(IFERROR(VLOOKUP(J1318,Home!$A$8:$B$1048576,1,FALSE),0)=0,0,1)</f>
        <v>0</v>
      </c>
      <c r="L1318" s="129" t="e">
        <f>IF(VLOOKUP(O1318,Home!$C$8:$R$207,6,FALSE)="","",VLOOKUP(O1318,Home!$C$8:$R$207,6,FALSE))</f>
        <v>#N/A</v>
      </c>
      <c r="M1318" s="129" t="e">
        <f t="shared" si="426"/>
        <v>#N/A</v>
      </c>
      <c r="N1318" s="11">
        <f>SUM($K$4:K1318)</f>
        <v>200</v>
      </c>
      <c r="O1318" s="11" t="str">
        <f>IF(P1318="","",IF(IFERROR(VLOOKUP(N1318,Home!$C$8:$R$1048576,1,FALSE),"")=0,"",IFERROR(VLOOKUP(N1318,Home!$C$8:$R$1048576,1,FALSE),"")))</f>
        <v/>
      </c>
      <c r="P1318" s="11" t="str">
        <f>IF(IFERROR(VLOOKUP(W1318,Home!$C$8:$R$1048576,3,FALSE),"")=0,"",IFERROR(VLOOKUP(W1318,Home!$C$8:$R$1048576,3,FALSE),""))</f>
        <v/>
      </c>
      <c r="Q1318" s="11" t="str">
        <f t="shared" si="425"/>
        <v/>
      </c>
      <c r="R1318" s="130" t="e">
        <f>VLOOKUP(Q1318,'Baggrund til lister'!$G$4:$H$15,2,FALSE)</f>
        <v>#N/A</v>
      </c>
      <c r="S1318" s="11" t="str">
        <f t="shared" si="427"/>
        <v/>
      </c>
      <c r="T1318" s="11" t="str">
        <f>IF(IFERROR(VLOOKUP(N1318,Home!$C$8:$R$1048576,11,FALSE),"")=0,"",IFERROR(VLOOKUP(N1318,Home!$C$8:$R$1048576,11,FALSE),""))</f>
        <v/>
      </c>
      <c r="U1318" s="11" t="str">
        <f>IF(IFERROR(VLOOKUP(O1318,Home!$C$8:$R$1048576,12,FALSE),"")=0,"",IFERROR(VLOOKUP(O1318,Home!$C$8:$R$1048576,12,FALSE),""))</f>
        <v/>
      </c>
      <c r="V1318" s="11" t="str">
        <f>IF(IFERROR(VLOOKUP(O1318,Home!$C$8:$R$1048576,8,FALSE),"")=0,"",IFERROR(VLOOKUP(O1318,Home!$C$8:$R$1048576,8,FALSE),""))</f>
        <v/>
      </c>
      <c r="W1318" s="11" t="str">
        <f>IF(OR(VLOOKUP(N1318,Home!$C$7:$I$207,6,FALSE)="",VLOOKUP(N1318,Home!$C$7:$I$207,7,FALSE)=""),"FEJL",SUM(Baggrundsark!$K$4:K1318))</f>
        <v>FEJL</v>
      </c>
      <c r="Y1318">
        <v>1315</v>
      </c>
      <c r="Z1318" s="1"/>
      <c r="AC1318" s="44"/>
      <c r="AD1318">
        <f t="shared" si="434"/>
        <v>0</v>
      </c>
      <c r="AE1318">
        <f>SUM($AD$4:AD1318)</f>
        <v>1</v>
      </c>
      <c r="AF1318" s="103" t="str">
        <f>IFERROR(VLOOKUP(AN1318,Home!$C$8:$E$207,3,FALSE),"")</f>
        <v/>
      </c>
      <c r="AG1318" s="103" t="str">
        <f>IFERROR(VLOOKUP(AN1318,Home!$C$8:$E$207,2,FALSE),"")</f>
        <v/>
      </c>
      <c r="AH1318" s="104" t="str">
        <f>IF(VLOOKUP(AE1318,Home!$C$8:$I$207,6,FALSE)="","",VLOOKUP(AE1318,Home!$C$8:$I$207,6,FALSE))</f>
        <v/>
      </c>
      <c r="AI1318" s="104" t="e">
        <f t="shared" si="442"/>
        <v>#VALUE!</v>
      </c>
      <c r="AJ1318" s="105" t="e">
        <f t="shared" si="435"/>
        <v>#VALUE!</v>
      </c>
      <c r="AK1318" s="103" t="e">
        <f t="shared" si="428"/>
        <v>#VALUE!</v>
      </c>
      <c r="AL1318" s="103" t="e">
        <f t="shared" si="436"/>
        <v>#VALUE!</v>
      </c>
      <c r="AN1318" t="str">
        <f>IF(OR(VLOOKUP(AE1318,Home!$C$8:$I$207,6,FALSE)="",VLOOKUP(AE1318,Home!$C$8:$I$207,7,FALSE)=""),"FEJL",Baggrundsark!AE1318)</f>
        <v>FEJL</v>
      </c>
      <c r="AO1318">
        <f>IF(VLOOKUP(AE1318,Home!$C$8:$N$207,12,FALSE)="Timelønnet",1,0)</f>
        <v>0</v>
      </c>
      <c r="AP1318">
        <f>SUM($AO$4:AO1318)*AO1318</f>
        <v>0</v>
      </c>
      <c r="AQ1318">
        <f t="shared" si="443"/>
        <v>1</v>
      </c>
      <c r="AR1318" t="str">
        <f t="shared" si="443"/>
        <v/>
      </c>
      <c r="AS1318" t="e">
        <f t="shared" si="437"/>
        <v>#VALUE!</v>
      </c>
      <c r="AT1318" s="45" t="e">
        <f t="shared" si="444"/>
        <v>#VALUE!</v>
      </c>
      <c r="AU1318">
        <f>VLOOKUP(AQ1318,Home!$C$8:$J$207,8,FALSE)</f>
        <v>0</v>
      </c>
    </row>
    <row r="1319" spans="1:47" x14ac:dyDescent="0.25">
      <c r="A1319" s="6">
        <f t="shared" si="429"/>
        <v>0</v>
      </c>
      <c r="B1319" s="6">
        <f t="shared" si="438"/>
        <v>0</v>
      </c>
      <c r="C1319" s="6" t="str">
        <f t="shared" si="430"/>
        <v/>
      </c>
      <c r="D1319" s="7">
        <f t="shared" si="431"/>
        <v>0</v>
      </c>
      <c r="E1319" s="7">
        <f t="shared" si="439"/>
        <v>0</v>
      </c>
      <c r="F1319" s="7" t="str">
        <f t="shared" si="432"/>
        <v/>
      </c>
      <c r="G1319" s="6">
        <f t="shared" si="433"/>
        <v>0</v>
      </c>
      <c r="H1319" s="6">
        <f t="shared" si="440"/>
        <v>0</v>
      </c>
      <c r="I1319" s="6" t="str">
        <f t="shared" si="441"/>
        <v/>
      </c>
      <c r="J1319" s="11">
        <v>1316</v>
      </c>
      <c r="K1319" s="11">
        <f>IF(IFERROR(VLOOKUP(J1319,Home!$A$8:$B$1048576,1,FALSE),0)=0,0,1)</f>
        <v>0</v>
      </c>
      <c r="L1319" s="129" t="e">
        <f>IF(VLOOKUP(O1319,Home!$C$8:$R$207,6,FALSE)="","",VLOOKUP(O1319,Home!$C$8:$R$207,6,FALSE))</f>
        <v>#N/A</v>
      </c>
      <c r="M1319" s="129" t="e">
        <f t="shared" si="426"/>
        <v>#N/A</v>
      </c>
      <c r="N1319" s="11">
        <f>SUM($K$4:K1319)</f>
        <v>200</v>
      </c>
      <c r="O1319" s="11" t="str">
        <f>IF(P1319="","",IF(IFERROR(VLOOKUP(N1319,Home!$C$8:$R$1048576,1,FALSE),"")=0,"",IFERROR(VLOOKUP(N1319,Home!$C$8:$R$1048576,1,FALSE),"")))</f>
        <v/>
      </c>
      <c r="P1319" s="11" t="str">
        <f>IF(IFERROR(VLOOKUP(W1319,Home!$C$8:$R$1048576,3,FALSE),"")=0,"",IFERROR(VLOOKUP(W1319,Home!$C$8:$R$1048576,3,FALSE),""))</f>
        <v/>
      </c>
      <c r="Q1319" s="11" t="str">
        <f t="shared" si="425"/>
        <v/>
      </c>
      <c r="R1319" s="130" t="e">
        <f>VLOOKUP(Q1319,'Baggrund til lister'!$G$4:$H$15,2,FALSE)</f>
        <v>#N/A</v>
      </c>
      <c r="S1319" s="11" t="str">
        <f t="shared" si="427"/>
        <v/>
      </c>
      <c r="T1319" s="11" t="str">
        <f>IF(IFERROR(VLOOKUP(N1319,Home!$C$8:$R$1048576,11,FALSE),"")=0,"",IFERROR(VLOOKUP(N1319,Home!$C$8:$R$1048576,11,FALSE),""))</f>
        <v/>
      </c>
      <c r="U1319" s="11" t="str">
        <f>IF(IFERROR(VLOOKUP(O1319,Home!$C$8:$R$1048576,12,FALSE),"")=0,"",IFERROR(VLOOKUP(O1319,Home!$C$8:$R$1048576,12,FALSE),""))</f>
        <v/>
      </c>
      <c r="V1319" s="11" t="str">
        <f>IF(IFERROR(VLOOKUP(O1319,Home!$C$8:$R$1048576,8,FALSE),"")=0,"",IFERROR(VLOOKUP(O1319,Home!$C$8:$R$1048576,8,FALSE),""))</f>
        <v/>
      </c>
      <c r="W1319" s="11" t="str">
        <f>IF(OR(VLOOKUP(N1319,Home!$C$7:$I$207,6,FALSE)="",VLOOKUP(N1319,Home!$C$7:$I$207,7,FALSE)=""),"FEJL",SUM(Baggrundsark!$K$4:K1319))</f>
        <v>FEJL</v>
      </c>
      <c r="Y1319">
        <v>1316</v>
      </c>
      <c r="Z1319" s="1"/>
      <c r="AC1319" s="44"/>
      <c r="AD1319">
        <f t="shared" si="434"/>
        <v>0</v>
      </c>
      <c r="AE1319">
        <f>SUM($AD$4:AD1319)</f>
        <v>1</v>
      </c>
      <c r="AF1319" s="103" t="str">
        <f>IFERROR(VLOOKUP(AN1319,Home!$C$8:$E$207,3,FALSE),"")</f>
        <v/>
      </c>
      <c r="AG1319" s="103" t="str">
        <f>IFERROR(VLOOKUP(AN1319,Home!$C$8:$E$207,2,FALSE),"")</f>
        <v/>
      </c>
      <c r="AH1319" s="104" t="str">
        <f>IF(VLOOKUP(AE1319,Home!$C$8:$I$207,6,FALSE)="","",VLOOKUP(AE1319,Home!$C$8:$I$207,6,FALSE))</f>
        <v/>
      </c>
      <c r="AI1319" s="104" t="e">
        <f t="shared" si="442"/>
        <v>#VALUE!</v>
      </c>
      <c r="AJ1319" s="105" t="e">
        <f t="shared" si="435"/>
        <v>#VALUE!</v>
      </c>
      <c r="AK1319" s="103" t="e">
        <f t="shared" si="428"/>
        <v>#VALUE!</v>
      </c>
      <c r="AL1319" s="103" t="e">
        <f t="shared" si="436"/>
        <v>#VALUE!</v>
      </c>
      <c r="AN1319" t="str">
        <f>IF(OR(VLOOKUP(AE1319,Home!$C$8:$I$207,6,FALSE)="",VLOOKUP(AE1319,Home!$C$8:$I$207,7,FALSE)=""),"FEJL",Baggrundsark!AE1319)</f>
        <v>FEJL</v>
      </c>
      <c r="AO1319">
        <f>IF(VLOOKUP(AE1319,Home!$C$8:$N$207,12,FALSE)="Timelønnet",1,0)</f>
        <v>0</v>
      </c>
      <c r="AP1319">
        <f>SUM($AO$4:AO1319)*AO1319</f>
        <v>0</v>
      </c>
      <c r="AQ1319">
        <f t="shared" si="443"/>
        <v>1</v>
      </c>
      <c r="AR1319" t="str">
        <f t="shared" si="443"/>
        <v/>
      </c>
      <c r="AS1319" t="e">
        <f t="shared" si="437"/>
        <v>#VALUE!</v>
      </c>
      <c r="AT1319" s="45" t="e">
        <f t="shared" si="444"/>
        <v>#VALUE!</v>
      </c>
      <c r="AU1319">
        <f>VLOOKUP(AQ1319,Home!$C$8:$J$207,8,FALSE)</f>
        <v>0</v>
      </c>
    </row>
    <row r="1320" spans="1:47" x14ac:dyDescent="0.25">
      <c r="A1320" s="6">
        <f t="shared" si="429"/>
        <v>0</v>
      </c>
      <c r="B1320" s="6">
        <f t="shared" si="438"/>
        <v>0</v>
      </c>
      <c r="C1320" s="6" t="str">
        <f t="shared" si="430"/>
        <v/>
      </c>
      <c r="D1320" s="7">
        <f t="shared" si="431"/>
        <v>0</v>
      </c>
      <c r="E1320" s="7">
        <f t="shared" si="439"/>
        <v>0</v>
      </c>
      <c r="F1320" s="7" t="str">
        <f t="shared" si="432"/>
        <v/>
      </c>
      <c r="G1320" s="6">
        <f t="shared" si="433"/>
        <v>0</v>
      </c>
      <c r="H1320" s="6">
        <f t="shared" si="440"/>
        <v>0</v>
      </c>
      <c r="I1320" s="6" t="str">
        <f t="shared" si="441"/>
        <v/>
      </c>
      <c r="J1320" s="11">
        <v>1317</v>
      </c>
      <c r="K1320" s="11">
        <f>IF(IFERROR(VLOOKUP(J1320,Home!$A$8:$B$1048576,1,FALSE),0)=0,0,1)</f>
        <v>0</v>
      </c>
      <c r="L1320" s="129" t="e">
        <f>IF(VLOOKUP(O1320,Home!$C$8:$R$207,6,FALSE)="","",VLOOKUP(O1320,Home!$C$8:$R$207,6,FALSE))</f>
        <v>#N/A</v>
      </c>
      <c r="M1320" s="129" t="e">
        <f t="shared" si="426"/>
        <v>#N/A</v>
      </c>
      <c r="N1320" s="11">
        <f>SUM($K$4:K1320)</f>
        <v>200</v>
      </c>
      <c r="O1320" s="11" t="str">
        <f>IF(P1320="","",IF(IFERROR(VLOOKUP(N1320,Home!$C$8:$R$1048576,1,FALSE),"")=0,"",IFERROR(VLOOKUP(N1320,Home!$C$8:$R$1048576,1,FALSE),"")))</f>
        <v/>
      </c>
      <c r="P1320" s="11" t="str">
        <f>IF(IFERROR(VLOOKUP(W1320,Home!$C$8:$R$1048576,3,FALSE),"")=0,"",IFERROR(VLOOKUP(W1320,Home!$C$8:$R$1048576,3,FALSE),""))</f>
        <v/>
      </c>
      <c r="Q1320" s="11" t="str">
        <f t="shared" si="425"/>
        <v/>
      </c>
      <c r="R1320" s="130" t="e">
        <f>VLOOKUP(Q1320,'Baggrund til lister'!$G$4:$H$15,2,FALSE)</f>
        <v>#N/A</v>
      </c>
      <c r="S1320" s="11" t="str">
        <f t="shared" si="427"/>
        <v/>
      </c>
      <c r="T1320" s="11" t="str">
        <f>IF(IFERROR(VLOOKUP(N1320,Home!$C$8:$R$1048576,11,FALSE),"")=0,"",IFERROR(VLOOKUP(N1320,Home!$C$8:$R$1048576,11,FALSE),""))</f>
        <v/>
      </c>
      <c r="U1320" s="11" t="str">
        <f>IF(IFERROR(VLOOKUP(O1320,Home!$C$8:$R$1048576,12,FALSE),"")=0,"",IFERROR(VLOOKUP(O1320,Home!$C$8:$R$1048576,12,FALSE),""))</f>
        <v/>
      </c>
      <c r="V1320" s="11" t="str">
        <f>IF(IFERROR(VLOOKUP(O1320,Home!$C$8:$R$1048576,8,FALSE),"")=0,"",IFERROR(VLOOKUP(O1320,Home!$C$8:$R$1048576,8,FALSE),""))</f>
        <v/>
      </c>
      <c r="W1320" s="11" t="str">
        <f>IF(OR(VLOOKUP(N1320,Home!$C$7:$I$207,6,FALSE)="",VLOOKUP(N1320,Home!$C$7:$I$207,7,FALSE)=""),"FEJL",SUM(Baggrundsark!$K$4:K1320))</f>
        <v>FEJL</v>
      </c>
      <c r="Y1320">
        <v>1317</v>
      </c>
      <c r="Z1320" s="1"/>
      <c r="AC1320" s="44"/>
      <c r="AD1320">
        <f t="shared" si="434"/>
        <v>0</v>
      </c>
      <c r="AE1320">
        <f>SUM($AD$4:AD1320)</f>
        <v>1</v>
      </c>
      <c r="AF1320" s="103" t="str">
        <f>IFERROR(VLOOKUP(AN1320,Home!$C$8:$E$207,3,FALSE),"")</f>
        <v/>
      </c>
      <c r="AG1320" s="103" t="str">
        <f>IFERROR(VLOOKUP(AN1320,Home!$C$8:$E$207,2,FALSE),"")</f>
        <v/>
      </c>
      <c r="AH1320" s="104" t="str">
        <f>IF(VLOOKUP(AE1320,Home!$C$8:$I$207,6,FALSE)="","",VLOOKUP(AE1320,Home!$C$8:$I$207,6,FALSE))</f>
        <v/>
      </c>
      <c r="AI1320" s="104" t="e">
        <f t="shared" si="442"/>
        <v>#VALUE!</v>
      </c>
      <c r="AJ1320" s="105" t="e">
        <f t="shared" si="435"/>
        <v>#VALUE!</v>
      </c>
      <c r="AK1320" s="103" t="e">
        <f t="shared" si="428"/>
        <v>#VALUE!</v>
      </c>
      <c r="AL1320" s="103" t="e">
        <f t="shared" si="436"/>
        <v>#VALUE!</v>
      </c>
      <c r="AN1320" t="str">
        <f>IF(OR(VLOOKUP(AE1320,Home!$C$8:$I$207,6,FALSE)="",VLOOKUP(AE1320,Home!$C$8:$I$207,7,FALSE)=""),"FEJL",Baggrundsark!AE1320)</f>
        <v>FEJL</v>
      </c>
      <c r="AO1320">
        <f>IF(VLOOKUP(AE1320,Home!$C$8:$N$207,12,FALSE)="Timelønnet",1,0)</f>
        <v>0</v>
      </c>
      <c r="AP1320">
        <f>SUM($AO$4:AO1320)*AO1320</f>
        <v>0</v>
      </c>
      <c r="AQ1320">
        <f t="shared" si="443"/>
        <v>1</v>
      </c>
      <c r="AR1320" t="str">
        <f t="shared" si="443"/>
        <v/>
      </c>
      <c r="AS1320" t="e">
        <f t="shared" si="437"/>
        <v>#VALUE!</v>
      </c>
      <c r="AT1320" s="45" t="e">
        <f t="shared" si="444"/>
        <v>#VALUE!</v>
      </c>
      <c r="AU1320">
        <f>VLOOKUP(AQ1320,Home!$C$8:$J$207,8,FALSE)</f>
        <v>0</v>
      </c>
    </row>
    <row r="1321" spans="1:47" x14ac:dyDescent="0.25">
      <c r="A1321" s="6">
        <f t="shared" si="429"/>
        <v>0</v>
      </c>
      <c r="B1321" s="6">
        <f t="shared" si="438"/>
        <v>0</v>
      </c>
      <c r="C1321" s="6" t="str">
        <f t="shared" si="430"/>
        <v/>
      </c>
      <c r="D1321" s="7">
        <f t="shared" si="431"/>
        <v>0</v>
      </c>
      <c r="E1321" s="7">
        <f t="shared" si="439"/>
        <v>0</v>
      </c>
      <c r="F1321" s="7" t="str">
        <f t="shared" si="432"/>
        <v/>
      </c>
      <c r="G1321" s="6">
        <f t="shared" si="433"/>
        <v>0</v>
      </c>
      <c r="H1321" s="6">
        <f t="shared" si="440"/>
        <v>0</v>
      </c>
      <c r="I1321" s="6" t="str">
        <f t="shared" si="441"/>
        <v/>
      </c>
      <c r="J1321" s="11">
        <v>1318</v>
      </c>
      <c r="K1321" s="11">
        <f>IF(IFERROR(VLOOKUP(J1321,Home!$A$8:$B$1048576,1,FALSE),0)=0,0,1)</f>
        <v>0</v>
      </c>
      <c r="L1321" s="129" t="e">
        <f>IF(VLOOKUP(O1321,Home!$C$8:$R$207,6,FALSE)="","",VLOOKUP(O1321,Home!$C$8:$R$207,6,FALSE))</f>
        <v>#N/A</v>
      </c>
      <c r="M1321" s="129" t="e">
        <f t="shared" si="426"/>
        <v>#N/A</v>
      </c>
      <c r="N1321" s="11">
        <f>SUM($K$4:K1321)</f>
        <v>200</v>
      </c>
      <c r="O1321" s="11" t="str">
        <f>IF(P1321="","",IF(IFERROR(VLOOKUP(N1321,Home!$C$8:$R$1048576,1,FALSE),"")=0,"",IFERROR(VLOOKUP(N1321,Home!$C$8:$R$1048576,1,FALSE),"")))</f>
        <v/>
      </c>
      <c r="P1321" s="11" t="str">
        <f>IF(IFERROR(VLOOKUP(W1321,Home!$C$8:$R$1048576,3,FALSE),"")=0,"",IFERROR(VLOOKUP(W1321,Home!$C$8:$R$1048576,3,FALSE),""))</f>
        <v/>
      </c>
      <c r="Q1321" s="11" t="str">
        <f t="shared" si="425"/>
        <v/>
      </c>
      <c r="R1321" s="130" t="e">
        <f>VLOOKUP(Q1321,'Baggrund til lister'!$G$4:$H$15,2,FALSE)</f>
        <v>#N/A</v>
      </c>
      <c r="S1321" s="11" t="str">
        <f t="shared" si="427"/>
        <v/>
      </c>
      <c r="T1321" s="11" t="str">
        <f>IF(IFERROR(VLOOKUP(N1321,Home!$C$8:$R$1048576,11,FALSE),"")=0,"",IFERROR(VLOOKUP(N1321,Home!$C$8:$R$1048576,11,FALSE),""))</f>
        <v/>
      </c>
      <c r="U1321" s="11" t="str">
        <f>IF(IFERROR(VLOOKUP(O1321,Home!$C$8:$R$1048576,12,FALSE),"")=0,"",IFERROR(VLOOKUP(O1321,Home!$C$8:$R$1048576,12,FALSE),""))</f>
        <v/>
      </c>
      <c r="V1321" s="11" t="str">
        <f>IF(IFERROR(VLOOKUP(O1321,Home!$C$8:$R$1048576,8,FALSE),"")=0,"",IFERROR(VLOOKUP(O1321,Home!$C$8:$R$1048576,8,FALSE),""))</f>
        <v/>
      </c>
      <c r="W1321" s="11" t="str">
        <f>IF(OR(VLOOKUP(N1321,Home!$C$7:$I$207,6,FALSE)="",VLOOKUP(N1321,Home!$C$7:$I$207,7,FALSE)=""),"FEJL",SUM(Baggrundsark!$K$4:K1321))</f>
        <v>FEJL</v>
      </c>
      <c r="Y1321">
        <v>1318</v>
      </c>
      <c r="Z1321" s="1"/>
      <c r="AC1321" s="44"/>
      <c r="AD1321">
        <f t="shared" si="434"/>
        <v>0</v>
      </c>
      <c r="AE1321">
        <f>SUM($AD$4:AD1321)</f>
        <v>1</v>
      </c>
      <c r="AF1321" s="103" t="str">
        <f>IFERROR(VLOOKUP(AN1321,Home!$C$8:$E$207,3,FALSE),"")</f>
        <v/>
      </c>
      <c r="AG1321" s="103" t="str">
        <f>IFERROR(VLOOKUP(AN1321,Home!$C$8:$E$207,2,FALSE),"")</f>
        <v/>
      </c>
      <c r="AH1321" s="104" t="str">
        <f>IF(VLOOKUP(AE1321,Home!$C$8:$I$207,6,FALSE)="","",VLOOKUP(AE1321,Home!$C$8:$I$207,6,FALSE))</f>
        <v/>
      </c>
      <c r="AI1321" s="104" t="e">
        <f t="shared" si="442"/>
        <v>#VALUE!</v>
      </c>
      <c r="AJ1321" s="105" t="e">
        <f t="shared" si="435"/>
        <v>#VALUE!</v>
      </c>
      <c r="AK1321" s="103" t="e">
        <f t="shared" si="428"/>
        <v>#VALUE!</v>
      </c>
      <c r="AL1321" s="103" t="e">
        <f t="shared" si="436"/>
        <v>#VALUE!</v>
      </c>
      <c r="AN1321" t="str">
        <f>IF(OR(VLOOKUP(AE1321,Home!$C$8:$I$207,6,FALSE)="",VLOOKUP(AE1321,Home!$C$8:$I$207,7,FALSE)=""),"FEJL",Baggrundsark!AE1321)</f>
        <v>FEJL</v>
      </c>
      <c r="AO1321">
        <f>IF(VLOOKUP(AE1321,Home!$C$8:$N$207,12,FALSE)="Timelønnet",1,0)</f>
        <v>0</v>
      </c>
      <c r="AP1321">
        <f>SUM($AO$4:AO1321)*AO1321</f>
        <v>0</v>
      </c>
      <c r="AQ1321">
        <f t="shared" si="443"/>
        <v>1</v>
      </c>
      <c r="AR1321" t="str">
        <f t="shared" si="443"/>
        <v/>
      </c>
      <c r="AS1321" t="e">
        <f t="shared" si="437"/>
        <v>#VALUE!</v>
      </c>
      <c r="AT1321" s="45" t="e">
        <f t="shared" si="444"/>
        <v>#VALUE!</v>
      </c>
      <c r="AU1321">
        <f>VLOOKUP(AQ1321,Home!$C$8:$J$207,8,FALSE)</f>
        <v>0</v>
      </c>
    </row>
    <row r="1322" spans="1:47" x14ac:dyDescent="0.25">
      <c r="A1322" s="6">
        <f t="shared" si="429"/>
        <v>0</v>
      </c>
      <c r="B1322" s="6">
        <f t="shared" si="438"/>
        <v>0</v>
      </c>
      <c r="C1322" s="6" t="str">
        <f t="shared" si="430"/>
        <v/>
      </c>
      <c r="D1322" s="7">
        <f t="shared" si="431"/>
        <v>0</v>
      </c>
      <c r="E1322" s="7">
        <f t="shared" si="439"/>
        <v>0</v>
      </c>
      <c r="F1322" s="7" t="str">
        <f t="shared" si="432"/>
        <v/>
      </c>
      <c r="G1322" s="6">
        <f t="shared" si="433"/>
        <v>0</v>
      </c>
      <c r="H1322" s="6">
        <f t="shared" si="440"/>
        <v>0</v>
      </c>
      <c r="I1322" s="6" t="str">
        <f t="shared" si="441"/>
        <v/>
      </c>
      <c r="J1322" s="11">
        <v>1319</v>
      </c>
      <c r="K1322" s="11">
        <f>IF(IFERROR(VLOOKUP(J1322,Home!$A$8:$B$1048576,1,FALSE),0)=0,0,1)</f>
        <v>0</v>
      </c>
      <c r="L1322" s="129" t="e">
        <f>IF(VLOOKUP(O1322,Home!$C$8:$R$207,6,FALSE)="","",VLOOKUP(O1322,Home!$C$8:$R$207,6,FALSE))</f>
        <v>#N/A</v>
      </c>
      <c r="M1322" s="129" t="e">
        <f t="shared" si="426"/>
        <v>#N/A</v>
      </c>
      <c r="N1322" s="11">
        <f>SUM($K$4:K1322)</f>
        <v>200</v>
      </c>
      <c r="O1322" s="11" t="str">
        <f>IF(P1322="","",IF(IFERROR(VLOOKUP(N1322,Home!$C$8:$R$1048576,1,FALSE),"")=0,"",IFERROR(VLOOKUP(N1322,Home!$C$8:$R$1048576,1,FALSE),"")))</f>
        <v/>
      </c>
      <c r="P1322" s="11" t="str">
        <f>IF(IFERROR(VLOOKUP(W1322,Home!$C$8:$R$1048576,3,FALSE),"")=0,"",IFERROR(VLOOKUP(W1322,Home!$C$8:$R$1048576,3,FALSE),""))</f>
        <v/>
      </c>
      <c r="Q1322" s="11" t="str">
        <f t="shared" si="425"/>
        <v/>
      </c>
      <c r="R1322" s="130" t="e">
        <f>VLOOKUP(Q1322,'Baggrund til lister'!$G$4:$H$15,2,FALSE)</f>
        <v>#N/A</v>
      </c>
      <c r="S1322" s="11" t="str">
        <f t="shared" si="427"/>
        <v/>
      </c>
      <c r="T1322" s="11" t="str">
        <f>IF(IFERROR(VLOOKUP(N1322,Home!$C$8:$R$1048576,11,FALSE),"")=0,"",IFERROR(VLOOKUP(N1322,Home!$C$8:$R$1048576,11,FALSE),""))</f>
        <v/>
      </c>
      <c r="U1322" s="11" t="str">
        <f>IF(IFERROR(VLOOKUP(O1322,Home!$C$8:$R$1048576,12,FALSE),"")=0,"",IFERROR(VLOOKUP(O1322,Home!$C$8:$R$1048576,12,FALSE),""))</f>
        <v/>
      </c>
      <c r="V1322" s="11" t="str">
        <f>IF(IFERROR(VLOOKUP(O1322,Home!$C$8:$R$1048576,8,FALSE),"")=0,"",IFERROR(VLOOKUP(O1322,Home!$C$8:$R$1048576,8,FALSE),""))</f>
        <v/>
      </c>
      <c r="W1322" s="11" t="str">
        <f>IF(OR(VLOOKUP(N1322,Home!$C$7:$I$207,6,FALSE)="",VLOOKUP(N1322,Home!$C$7:$I$207,7,FALSE)=""),"FEJL",SUM(Baggrundsark!$K$4:K1322))</f>
        <v>FEJL</v>
      </c>
      <c r="Y1322">
        <v>1319</v>
      </c>
      <c r="Z1322" s="1"/>
      <c r="AC1322" s="44"/>
      <c r="AD1322">
        <f t="shared" si="434"/>
        <v>0</v>
      </c>
      <c r="AE1322">
        <f>SUM($AD$4:AD1322)</f>
        <v>1</v>
      </c>
      <c r="AF1322" s="103" t="str">
        <f>IFERROR(VLOOKUP(AN1322,Home!$C$8:$E$207,3,FALSE),"")</f>
        <v/>
      </c>
      <c r="AG1322" s="103" t="str">
        <f>IFERROR(VLOOKUP(AN1322,Home!$C$8:$E$207,2,FALSE),"")</f>
        <v/>
      </c>
      <c r="AH1322" s="104" t="str">
        <f>IF(VLOOKUP(AE1322,Home!$C$8:$I$207,6,FALSE)="","",VLOOKUP(AE1322,Home!$C$8:$I$207,6,FALSE))</f>
        <v/>
      </c>
      <c r="AI1322" s="104" t="e">
        <f t="shared" si="442"/>
        <v>#VALUE!</v>
      </c>
      <c r="AJ1322" s="105" t="e">
        <f t="shared" si="435"/>
        <v>#VALUE!</v>
      </c>
      <c r="AK1322" s="103" t="e">
        <f t="shared" si="428"/>
        <v>#VALUE!</v>
      </c>
      <c r="AL1322" s="103" t="e">
        <f t="shared" si="436"/>
        <v>#VALUE!</v>
      </c>
      <c r="AN1322" t="str">
        <f>IF(OR(VLOOKUP(AE1322,Home!$C$8:$I$207,6,FALSE)="",VLOOKUP(AE1322,Home!$C$8:$I$207,7,FALSE)=""),"FEJL",Baggrundsark!AE1322)</f>
        <v>FEJL</v>
      </c>
      <c r="AO1322">
        <f>IF(VLOOKUP(AE1322,Home!$C$8:$N$207,12,FALSE)="Timelønnet",1,0)</f>
        <v>0</v>
      </c>
      <c r="AP1322">
        <f>SUM($AO$4:AO1322)*AO1322</f>
        <v>0</v>
      </c>
      <c r="AQ1322">
        <f t="shared" si="443"/>
        <v>1</v>
      </c>
      <c r="AR1322" t="str">
        <f t="shared" si="443"/>
        <v/>
      </c>
      <c r="AS1322" t="e">
        <f t="shared" si="437"/>
        <v>#VALUE!</v>
      </c>
      <c r="AT1322" s="45" t="e">
        <f t="shared" si="444"/>
        <v>#VALUE!</v>
      </c>
      <c r="AU1322">
        <f>VLOOKUP(AQ1322,Home!$C$8:$J$207,8,FALSE)</f>
        <v>0</v>
      </c>
    </row>
    <row r="1323" spans="1:47" x14ac:dyDescent="0.25">
      <c r="A1323" s="6">
        <f t="shared" si="429"/>
        <v>0</v>
      </c>
      <c r="B1323" s="6">
        <f t="shared" si="438"/>
        <v>0</v>
      </c>
      <c r="C1323" s="6" t="str">
        <f t="shared" si="430"/>
        <v/>
      </c>
      <c r="D1323" s="7">
        <f t="shared" si="431"/>
        <v>0</v>
      </c>
      <c r="E1323" s="7">
        <f t="shared" si="439"/>
        <v>0</v>
      </c>
      <c r="F1323" s="7" t="str">
        <f t="shared" si="432"/>
        <v/>
      </c>
      <c r="G1323" s="6">
        <f t="shared" si="433"/>
        <v>0</v>
      </c>
      <c r="H1323" s="6">
        <f t="shared" si="440"/>
        <v>0</v>
      </c>
      <c r="I1323" s="6" t="str">
        <f t="shared" si="441"/>
        <v/>
      </c>
      <c r="J1323" s="11">
        <v>1320</v>
      </c>
      <c r="K1323" s="11">
        <f>IF(IFERROR(VLOOKUP(J1323,Home!$A$8:$B$1048576,1,FALSE),0)=0,0,1)</f>
        <v>0</v>
      </c>
      <c r="L1323" s="129" t="e">
        <f>IF(VLOOKUP(O1323,Home!$C$8:$R$207,6,FALSE)="","",VLOOKUP(O1323,Home!$C$8:$R$207,6,FALSE))</f>
        <v>#N/A</v>
      </c>
      <c r="M1323" s="129" t="e">
        <f t="shared" si="426"/>
        <v>#N/A</v>
      </c>
      <c r="N1323" s="11">
        <f>SUM($K$4:K1323)</f>
        <v>200</v>
      </c>
      <c r="O1323" s="11" t="str">
        <f>IF(P1323="","",IF(IFERROR(VLOOKUP(N1323,Home!$C$8:$R$1048576,1,FALSE),"")=0,"",IFERROR(VLOOKUP(N1323,Home!$C$8:$R$1048576,1,FALSE),"")))</f>
        <v/>
      </c>
      <c r="P1323" s="11" t="str">
        <f>IF(IFERROR(VLOOKUP(W1323,Home!$C$8:$R$1048576,3,FALSE),"")=0,"",IFERROR(VLOOKUP(W1323,Home!$C$8:$R$1048576,3,FALSE),""))</f>
        <v/>
      </c>
      <c r="Q1323" s="11" t="str">
        <f t="shared" si="425"/>
        <v/>
      </c>
      <c r="R1323" s="130" t="e">
        <f>VLOOKUP(Q1323,'Baggrund til lister'!$G$4:$H$15,2,FALSE)</f>
        <v>#N/A</v>
      </c>
      <c r="S1323" s="11" t="str">
        <f t="shared" si="427"/>
        <v/>
      </c>
      <c r="T1323" s="11" t="str">
        <f>IF(IFERROR(VLOOKUP(N1323,Home!$C$8:$R$1048576,11,FALSE),"")=0,"",IFERROR(VLOOKUP(N1323,Home!$C$8:$R$1048576,11,FALSE),""))</f>
        <v/>
      </c>
      <c r="U1323" s="11" t="str">
        <f>IF(IFERROR(VLOOKUP(O1323,Home!$C$8:$R$1048576,12,FALSE),"")=0,"",IFERROR(VLOOKUP(O1323,Home!$C$8:$R$1048576,12,FALSE),""))</f>
        <v/>
      </c>
      <c r="V1323" s="11" t="str">
        <f>IF(IFERROR(VLOOKUP(O1323,Home!$C$8:$R$1048576,8,FALSE),"")=0,"",IFERROR(VLOOKUP(O1323,Home!$C$8:$R$1048576,8,FALSE),""))</f>
        <v/>
      </c>
      <c r="W1323" s="11" t="str">
        <f>IF(OR(VLOOKUP(N1323,Home!$C$7:$I$207,6,FALSE)="",VLOOKUP(N1323,Home!$C$7:$I$207,7,FALSE)=""),"FEJL",SUM(Baggrundsark!$K$4:K1323))</f>
        <v>FEJL</v>
      </c>
      <c r="Y1323">
        <v>1320</v>
      </c>
      <c r="Z1323" s="1"/>
      <c r="AC1323" s="44"/>
      <c r="AD1323">
        <f t="shared" si="434"/>
        <v>0</v>
      </c>
      <c r="AE1323">
        <f>SUM($AD$4:AD1323)</f>
        <v>1</v>
      </c>
      <c r="AF1323" s="103" t="str">
        <f>IFERROR(VLOOKUP(AN1323,Home!$C$8:$E$207,3,FALSE),"")</f>
        <v/>
      </c>
      <c r="AG1323" s="103" t="str">
        <f>IFERROR(VLOOKUP(AN1323,Home!$C$8:$E$207,2,FALSE),"")</f>
        <v/>
      </c>
      <c r="AH1323" s="104" t="str">
        <f>IF(VLOOKUP(AE1323,Home!$C$8:$I$207,6,FALSE)="","",VLOOKUP(AE1323,Home!$C$8:$I$207,6,FALSE))</f>
        <v/>
      </c>
      <c r="AI1323" s="104" t="e">
        <f t="shared" si="442"/>
        <v>#VALUE!</v>
      </c>
      <c r="AJ1323" s="105" t="e">
        <f t="shared" si="435"/>
        <v>#VALUE!</v>
      </c>
      <c r="AK1323" s="103" t="e">
        <f t="shared" si="428"/>
        <v>#VALUE!</v>
      </c>
      <c r="AL1323" s="103" t="e">
        <f t="shared" si="436"/>
        <v>#VALUE!</v>
      </c>
      <c r="AN1323" t="str">
        <f>IF(OR(VLOOKUP(AE1323,Home!$C$8:$I$207,6,FALSE)="",VLOOKUP(AE1323,Home!$C$8:$I$207,7,FALSE)=""),"FEJL",Baggrundsark!AE1323)</f>
        <v>FEJL</v>
      </c>
      <c r="AO1323">
        <f>IF(VLOOKUP(AE1323,Home!$C$8:$N$207,12,FALSE)="Timelønnet",1,0)</f>
        <v>0</v>
      </c>
      <c r="AP1323">
        <f>SUM($AO$4:AO1323)*AO1323</f>
        <v>0</v>
      </c>
      <c r="AQ1323">
        <f t="shared" si="443"/>
        <v>1</v>
      </c>
      <c r="AR1323" t="str">
        <f t="shared" si="443"/>
        <v/>
      </c>
      <c r="AS1323" t="e">
        <f t="shared" si="437"/>
        <v>#VALUE!</v>
      </c>
      <c r="AT1323" s="45" t="e">
        <f t="shared" si="444"/>
        <v>#VALUE!</v>
      </c>
      <c r="AU1323">
        <f>VLOOKUP(AQ1323,Home!$C$8:$J$207,8,FALSE)</f>
        <v>0</v>
      </c>
    </row>
    <row r="1324" spans="1:47" x14ac:dyDescent="0.25">
      <c r="A1324" s="6">
        <f t="shared" si="429"/>
        <v>0</v>
      </c>
      <c r="B1324" s="6">
        <f t="shared" si="438"/>
        <v>0</v>
      </c>
      <c r="C1324" s="6" t="str">
        <f t="shared" si="430"/>
        <v/>
      </c>
      <c r="D1324" s="7">
        <f t="shared" si="431"/>
        <v>0</v>
      </c>
      <c r="E1324" s="7">
        <f t="shared" si="439"/>
        <v>0</v>
      </c>
      <c r="F1324" s="7" t="str">
        <f t="shared" si="432"/>
        <v/>
      </c>
      <c r="G1324" s="6">
        <f t="shared" si="433"/>
        <v>0</v>
      </c>
      <c r="H1324" s="6">
        <f t="shared" si="440"/>
        <v>0</v>
      </c>
      <c r="I1324" s="6" t="str">
        <f t="shared" si="441"/>
        <v/>
      </c>
      <c r="J1324" s="11">
        <v>1321</v>
      </c>
      <c r="K1324" s="11">
        <f>IF(IFERROR(VLOOKUP(J1324,Home!$A$8:$B$1048576,1,FALSE),0)=0,0,1)</f>
        <v>0</v>
      </c>
      <c r="L1324" s="129" t="e">
        <f>IF(VLOOKUP(O1324,Home!$C$8:$R$207,6,FALSE)="","",VLOOKUP(O1324,Home!$C$8:$R$207,6,FALSE))</f>
        <v>#N/A</v>
      </c>
      <c r="M1324" s="129" t="e">
        <f t="shared" si="426"/>
        <v>#N/A</v>
      </c>
      <c r="N1324" s="11">
        <f>SUM($K$4:K1324)</f>
        <v>200</v>
      </c>
      <c r="O1324" s="11" t="str">
        <f>IF(P1324="","",IF(IFERROR(VLOOKUP(N1324,Home!$C$8:$R$1048576,1,FALSE),"")=0,"",IFERROR(VLOOKUP(N1324,Home!$C$8:$R$1048576,1,FALSE),"")))</f>
        <v/>
      </c>
      <c r="P1324" s="11" t="str">
        <f>IF(IFERROR(VLOOKUP(W1324,Home!$C$8:$R$1048576,3,FALSE),"")=0,"",IFERROR(VLOOKUP(W1324,Home!$C$8:$R$1048576,3,FALSE),""))</f>
        <v/>
      </c>
      <c r="Q1324" s="11" t="str">
        <f t="shared" si="425"/>
        <v/>
      </c>
      <c r="R1324" s="130" t="e">
        <f>VLOOKUP(Q1324,'Baggrund til lister'!$G$4:$H$15,2,FALSE)</f>
        <v>#N/A</v>
      </c>
      <c r="S1324" s="11" t="str">
        <f t="shared" si="427"/>
        <v/>
      </c>
      <c r="T1324" s="11" t="str">
        <f>IF(IFERROR(VLOOKUP(N1324,Home!$C$8:$R$1048576,11,FALSE),"")=0,"",IFERROR(VLOOKUP(N1324,Home!$C$8:$R$1048576,11,FALSE),""))</f>
        <v/>
      </c>
      <c r="U1324" s="11" t="str">
        <f>IF(IFERROR(VLOOKUP(O1324,Home!$C$8:$R$1048576,12,FALSE),"")=0,"",IFERROR(VLOOKUP(O1324,Home!$C$8:$R$1048576,12,FALSE),""))</f>
        <v/>
      </c>
      <c r="V1324" s="11" t="str">
        <f>IF(IFERROR(VLOOKUP(O1324,Home!$C$8:$R$1048576,8,FALSE),"")=0,"",IFERROR(VLOOKUP(O1324,Home!$C$8:$R$1048576,8,FALSE),""))</f>
        <v/>
      </c>
      <c r="W1324" s="11" t="str">
        <f>IF(OR(VLOOKUP(N1324,Home!$C$7:$I$207,6,FALSE)="",VLOOKUP(N1324,Home!$C$7:$I$207,7,FALSE)=""),"FEJL",SUM(Baggrundsark!$K$4:K1324))</f>
        <v>FEJL</v>
      </c>
      <c r="Y1324">
        <v>1321</v>
      </c>
      <c r="Z1324" s="1"/>
      <c r="AC1324" s="44"/>
      <c r="AD1324">
        <f t="shared" si="434"/>
        <v>0</v>
      </c>
      <c r="AE1324">
        <f>SUM($AD$4:AD1324)</f>
        <v>1</v>
      </c>
      <c r="AF1324" s="103" t="str">
        <f>IFERROR(VLOOKUP(AN1324,Home!$C$8:$E$207,3,FALSE),"")</f>
        <v/>
      </c>
      <c r="AG1324" s="103" t="str">
        <f>IFERROR(VLOOKUP(AN1324,Home!$C$8:$E$207,2,FALSE),"")</f>
        <v/>
      </c>
      <c r="AH1324" s="104" t="str">
        <f>IF(VLOOKUP(AE1324,Home!$C$8:$I$207,6,FALSE)="","",VLOOKUP(AE1324,Home!$C$8:$I$207,6,FALSE))</f>
        <v/>
      </c>
      <c r="AI1324" s="104" t="e">
        <f t="shared" si="442"/>
        <v>#VALUE!</v>
      </c>
      <c r="AJ1324" s="105" t="e">
        <f t="shared" si="435"/>
        <v>#VALUE!</v>
      </c>
      <c r="AK1324" s="103" t="e">
        <f t="shared" si="428"/>
        <v>#VALUE!</v>
      </c>
      <c r="AL1324" s="103" t="e">
        <f t="shared" si="436"/>
        <v>#VALUE!</v>
      </c>
      <c r="AN1324" t="str">
        <f>IF(OR(VLOOKUP(AE1324,Home!$C$8:$I$207,6,FALSE)="",VLOOKUP(AE1324,Home!$C$8:$I$207,7,FALSE)=""),"FEJL",Baggrundsark!AE1324)</f>
        <v>FEJL</v>
      </c>
      <c r="AO1324">
        <f>IF(VLOOKUP(AE1324,Home!$C$8:$N$207,12,FALSE)="Timelønnet",1,0)</f>
        <v>0</v>
      </c>
      <c r="AP1324">
        <f>SUM($AO$4:AO1324)*AO1324</f>
        <v>0</v>
      </c>
      <c r="AQ1324">
        <f t="shared" si="443"/>
        <v>1</v>
      </c>
      <c r="AR1324" t="str">
        <f t="shared" si="443"/>
        <v/>
      </c>
      <c r="AS1324" t="e">
        <f t="shared" si="437"/>
        <v>#VALUE!</v>
      </c>
      <c r="AT1324" s="45" t="e">
        <f t="shared" si="444"/>
        <v>#VALUE!</v>
      </c>
      <c r="AU1324">
        <f>VLOOKUP(AQ1324,Home!$C$8:$J$207,8,FALSE)</f>
        <v>0</v>
      </c>
    </row>
    <row r="1325" spans="1:47" x14ac:dyDescent="0.25">
      <c r="A1325" s="6">
        <f t="shared" si="429"/>
        <v>0</v>
      </c>
      <c r="B1325" s="6">
        <f t="shared" si="438"/>
        <v>0</v>
      </c>
      <c r="C1325" s="6" t="str">
        <f t="shared" si="430"/>
        <v/>
      </c>
      <c r="D1325" s="7">
        <f t="shared" si="431"/>
        <v>0</v>
      </c>
      <c r="E1325" s="7">
        <f t="shared" si="439"/>
        <v>0</v>
      </c>
      <c r="F1325" s="7" t="str">
        <f t="shared" si="432"/>
        <v/>
      </c>
      <c r="G1325" s="6">
        <f t="shared" si="433"/>
        <v>0</v>
      </c>
      <c r="H1325" s="6">
        <f t="shared" si="440"/>
        <v>0</v>
      </c>
      <c r="I1325" s="6" t="str">
        <f t="shared" si="441"/>
        <v/>
      </c>
      <c r="J1325" s="11">
        <v>1322</v>
      </c>
      <c r="K1325" s="11">
        <f>IF(IFERROR(VLOOKUP(J1325,Home!$A$8:$B$1048576,1,FALSE),0)=0,0,1)</f>
        <v>0</v>
      </c>
      <c r="L1325" s="129" t="e">
        <f>IF(VLOOKUP(O1325,Home!$C$8:$R$207,6,FALSE)="","",VLOOKUP(O1325,Home!$C$8:$R$207,6,FALSE))</f>
        <v>#N/A</v>
      </c>
      <c r="M1325" s="129" t="e">
        <f t="shared" si="426"/>
        <v>#N/A</v>
      </c>
      <c r="N1325" s="11">
        <f>SUM($K$4:K1325)</f>
        <v>200</v>
      </c>
      <c r="O1325" s="11" t="str">
        <f>IF(P1325="","",IF(IFERROR(VLOOKUP(N1325,Home!$C$8:$R$1048576,1,FALSE),"")=0,"",IFERROR(VLOOKUP(N1325,Home!$C$8:$R$1048576,1,FALSE),"")))</f>
        <v/>
      </c>
      <c r="P1325" s="11" t="str">
        <f>IF(IFERROR(VLOOKUP(W1325,Home!$C$8:$R$1048576,3,FALSE),"")=0,"",IFERROR(VLOOKUP(W1325,Home!$C$8:$R$1048576,3,FALSE),""))</f>
        <v/>
      </c>
      <c r="Q1325" s="11" t="str">
        <f t="shared" si="425"/>
        <v/>
      </c>
      <c r="R1325" s="130" t="e">
        <f>VLOOKUP(Q1325,'Baggrund til lister'!$G$4:$H$15,2,FALSE)</f>
        <v>#N/A</v>
      </c>
      <c r="S1325" s="11" t="str">
        <f t="shared" si="427"/>
        <v/>
      </c>
      <c r="T1325" s="11" t="str">
        <f>IF(IFERROR(VLOOKUP(N1325,Home!$C$8:$R$1048576,11,FALSE),"")=0,"",IFERROR(VLOOKUP(N1325,Home!$C$8:$R$1048576,11,FALSE),""))</f>
        <v/>
      </c>
      <c r="U1325" s="11" t="str">
        <f>IF(IFERROR(VLOOKUP(O1325,Home!$C$8:$R$1048576,12,FALSE),"")=0,"",IFERROR(VLOOKUP(O1325,Home!$C$8:$R$1048576,12,FALSE),""))</f>
        <v/>
      </c>
      <c r="V1325" s="11" t="str">
        <f>IF(IFERROR(VLOOKUP(O1325,Home!$C$8:$R$1048576,8,FALSE),"")=0,"",IFERROR(VLOOKUP(O1325,Home!$C$8:$R$1048576,8,FALSE),""))</f>
        <v/>
      </c>
      <c r="W1325" s="11" t="str">
        <f>IF(OR(VLOOKUP(N1325,Home!$C$7:$I$207,6,FALSE)="",VLOOKUP(N1325,Home!$C$7:$I$207,7,FALSE)=""),"FEJL",SUM(Baggrundsark!$K$4:K1325))</f>
        <v>FEJL</v>
      </c>
      <c r="Y1325">
        <v>1322</v>
      </c>
      <c r="Z1325" s="1"/>
      <c r="AC1325" s="44"/>
      <c r="AD1325">
        <f t="shared" si="434"/>
        <v>0</v>
      </c>
      <c r="AE1325">
        <f>SUM($AD$4:AD1325)</f>
        <v>1</v>
      </c>
      <c r="AF1325" s="103" t="str">
        <f>IFERROR(VLOOKUP(AN1325,Home!$C$8:$E$207,3,FALSE),"")</f>
        <v/>
      </c>
      <c r="AG1325" s="103" t="str">
        <f>IFERROR(VLOOKUP(AN1325,Home!$C$8:$E$207,2,FALSE),"")</f>
        <v/>
      </c>
      <c r="AH1325" s="104" t="str">
        <f>IF(VLOOKUP(AE1325,Home!$C$8:$I$207,6,FALSE)="","",VLOOKUP(AE1325,Home!$C$8:$I$207,6,FALSE))</f>
        <v/>
      </c>
      <c r="AI1325" s="104" t="e">
        <f t="shared" si="442"/>
        <v>#VALUE!</v>
      </c>
      <c r="AJ1325" s="105" t="e">
        <f t="shared" si="435"/>
        <v>#VALUE!</v>
      </c>
      <c r="AK1325" s="103" t="e">
        <f t="shared" si="428"/>
        <v>#VALUE!</v>
      </c>
      <c r="AL1325" s="103" t="e">
        <f t="shared" si="436"/>
        <v>#VALUE!</v>
      </c>
      <c r="AN1325" t="str">
        <f>IF(OR(VLOOKUP(AE1325,Home!$C$8:$I$207,6,FALSE)="",VLOOKUP(AE1325,Home!$C$8:$I$207,7,FALSE)=""),"FEJL",Baggrundsark!AE1325)</f>
        <v>FEJL</v>
      </c>
      <c r="AO1325">
        <f>IF(VLOOKUP(AE1325,Home!$C$8:$N$207,12,FALSE)="Timelønnet",1,0)</f>
        <v>0</v>
      </c>
      <c r="AP1325">
        <f>SUM($AO$4:AO1325)*AO1325</f>
        <v>0</v>
      </c>
      <c r="AQ1325">
        <f t="shared" si="443"/>
        <v>1</v>
      </c>
      <c r="AR1325" t="str">
        <f t="shared" si="443"/>
        <v/>
      </c>
      <c r="AS1325" t="e">
        <f t="shared" si="437"/>
        <v>#VALUE!</v>
      </c>
      <c r="AT1325" s="45" t="e">
        <f t="shared" si="444"/>
        <v>#VALUE!</v>
      </c>
      <c r="AU1325">
        <f>VLOOKUP(AQ1325,Home!$C$8:$J$207,8,FALSE)</f>
        <v>0</v>
      </c>
    </row>
    <row r="1326" spans="1:47" x14ac:dyDescent="0.25">
      <c r="A1326" s="6">
        <f t="shared" si="429"/>
        <v>0</v>
      </c>
      <c r="B1326" s="6">
        <f t="shared" si="438"/>
        <v>0</v>
      </c>
      <c r="C1326" s="6" t="str">
        <f t="shared" si="430"/>
        <v/>
      </c>
      <c r="D1326" s="7">
        <f t="shared" si="431"/>
        <v>0</v>
      </c>
      <c r="E1326" s="7">
        <f t="shared" si="439"/>
        <v>0</v>
      </c>
      <c r="F1326" s="7" t="str">
        <f t="shared" si="432"/>
        <v/>
      </c>
      <c r="G1326" s="6">
        <f t="shared" si="433"/>
        <v>0</v>
      </c>
      <c r="H1326" s="6">
        <f t="shared" si="440"/>
        <v>0</v>
      </c>
      <c r="I1326" s="6" t="str">
        <f t="shared" si="441"/>
        <v/>
      </c>
      <c r="J1326" s="11">
        <v>1323</v>
      </c>
      <c r="K1326" s="11">
        <f>IF(IFERROR(VLOOKUP(J1326,Home!$A$8:$B$1048576,1,FALSE),0)=0,0,1)</f>
        <v>0</v>
      </c>
      <c r="L1326" s="129" t="e">
        <f>IF(VLOOKUP(O1326,Home!$C$8:$R$207,6,FALSE)="","",VLOOKUP(O1326,Home!$C$8:$R$207,6,FALSE))</f>
        <v>#N/A</v>
      </c>
      <c r="M1326" s="129" t="e">
        <f t="shared" si="426"/>
        <v>#N/A</v>
      </c>
      <c r="N1326" s="11">
        <f>SUM($K$4:K1326)</f>
        <v>200</v>
      </c>
      <c r="O1326" s="11" t="str">
        <f>IF(P1326="","",IF(IFERROR(VLOOKUP(N1326,Home!$C$8:$R$1048576,1,FALSE),"")=0,"",IFERROR(VLOOKUP(N1326,Home!$C$8:$R$1048576,1,FALSE),"")))</f>
        <v/>
      </c>
      <c r="P1326" s="11" t="str">
        <f>IF(IFERROR(VLOOKUP(W1326,Home!$C$8:$R$1048576,3,FALSE),"")=0,"",IFERROR(VLOOKUP(W1326,Home!$C$8:$R$1048576,3,FALSE),""))</f>
        <v/>
      </c>
      <c r="Q1326" s="11" t="str">
        <f t="shared" si="425"/>
        <v/>
      </c>
      <c r="R1326" s="130" t="e">
        <f>VLOOKUP(Q1326,'Baggrund til lister'!$G$4:$H$15,2,FALSE)</f>
        <v>#N/A</v>
      </c>
      <c r="S1326" s="11" t="str">
        <f t="shared" si="427"/>
        <v/>
      </c>
      <c r="T1326" s="11" t="str">
        <f>IF(IFERROR(VLOOKUP(N1326,Home!$C$8:$R$1048576,11,FALSE),"")=0,"",IFERROR(VLOOKUP(N1326,Home!$C$8:$R$1048576,11,FALSE),""))</f>
        <v/>
      </c>
      <c r="U1326" s="11" t="str">
        <f>IF(IFERROR(VLOOKUP(O1326,Home!$C$8:$R$1048576,12,FALSE),"")=0,"",IFERROR(VLOOKUP(O1326,Home!$C$8:$R$1048576,12,FALSE),""))</f>
        <v/>
      </c>
      <c r="V1326" s="11" t="str">
        <f>IF(IFERROR(VLOOKUP(O1326,Home!$C$8:$R$1048576,8,FALSE),"")=0,"",IFERROR(VLOOKUP(O1326,Home!$C$8:$R$1048576,8,FALSE),""))</f>
        <v/>
      </c>
      <c r="W1326" s="11" t="str">
        <f>IF(OR(VLOOKUP(N1326,Home!$C$7:$I$207,6,FALSE)="",VLOOKUP(N1326,Home!$C$7:$I$207,7,FALSE)=""),"FEJL",SUM(Baggrundsark!$K$4:K1326))</f>
        <v>FEJL</v>
      </c>
      <c r="Y1326">
        <v>1323</v>
      </c>
      <c r="Z1326" s="1"/>
      <c r="AC1326" s="44"/>
      <c r="AD1326">
        <f t="shared" si="434"/>
        <v>0</v>
      </c>
      <c r="AE1326">
        <f>SUM($AD$4:AD1326)</f>
        <v>1</v>
      </c>
      <c r="AF1326" s="103" t="str">
        <f>IFERROR(VLOOKUP(AN1326,Home!$C$8:$E$207,3,FALSE),"")</f>
        <v/>
      </c>
      <c r="AG1326" s="103" t="str">
        <f>IFERROR(VLOOKUP(AN1326,Home!$C$8:$E$207,2,FALSE),"")</f>
        <v/>
      </c>
      <c r="AH1326" s="104" t="str">
        <f>IF(VLOOKUP(AE1326,Home!$C$8:$I$207,6,FALSE)="","",VLOOKUP(AE1326,Home!$C$8:$I$207,6,FALSE))</f>
        <v/>
      </c>
      <c r="AI1326" s="104" t="e">
        <f t="shared" si="442"/>
        <v>#VALUE!</v>
      </c>
      <c r="AJ1326" s="105" t="e">
        <f t="shared" si="435"/>
        <v>#VALUE!</v>
      </c>
      <c r="AK1326" s="103" t="e">
        <f t="shared" si="428"/>
        <v>#VALUE!</v>
      </c>
      <c r="AL1326" s="103" t="e">
        <f t="shared" si="436"/>
        <v>#VALUE!</v>
      </c>
      <c r="AN1326" t="str">
        <f>IF(OR(VLOOKUP(AE1326,Home!$C$8:$I$207,6,FALSE)="",VLOOKUP(AE1326,Home!$C$8:$I$207,7,FALSE)=""),"FEJL",Baggrundsark!AE1326)</f>
        <v>FEJL</v>
      </c>
      <c r="AO1326">
        <f>IF(VLOOKUP(AE1326,Home!$C$8:$N$207,12,FALSE)="Timelønnet",1,0)</f>
        <v>0</v>
      </c>
      <c r="AP1326">
        <f>SUM($AO$4:AO1326)*AO1326</f>
        <v>0</v>
      </c>
      <c r="AQ1326">
        <f t="shared" si="443"/>
        <v>1</v>
      </c>
      <c r="AR1326" t="str">
        <f t="shared" si="443"/>
        <v/>
      </c>
      <c r="AS1326" t="e">
        <f t="shared" si="437"/>
        <v>#VALUE!</v>
      </c>
      <c r="AT1326" s="45" t="e">
        <f t="shared" si="444"/>
        <v>#VALUE!</v>
      </c>
      <c r="AU1326">
        <f>VLOOKUP(AQ1326,Home!$C$8:$J$207,8,FALSE)</f>
        <v>0</v>
      </c>
    </row>
    <row r="1327" spans="1:47" x14ac:dyDescent="0.25">
      <c r="A1327" s="6">
        <f t="shared" si="429"/>
        <v>0</v>
      </c>
      <c r="B1327" s="6">
        <f t="shared" si="438"/>
        <v>0</v>
      </c>
      <c r="C1327" s="6" t="str">
        <f t="shared" si="430"/>
        <v/>
      </c>
      <c r="D1327" s="7">
        <f t="shared" si="431"/>
        <v>0</v>
      </c>
      <c r="E1327" s="7">
        <f t="shared" si="439"/>
        <v>0</v>
      </c>
      <c r="F1327" s="7" t="str">
        <f t="shared" si="432"/>
        <v/>
      </c>
      <c r="G1327" s="6">
        <f t="shared" si="433"/>
        <v>0</v>
      </c>
      <c r="H1327" s="6">
        <f t="shared" si="440"/>
        <v>0</v>
      </c>
      <c r="I1327" s="6" t="str">
        <f t="shared" si="441"/>
        <v/>
      </c>
      <c r="J1327" s="11">
        <v>1324</v>
      </c>
      <c r="K1327" s="11">
        <f>IF(IFERROR(VLOOKUP(J1327,Home!$A$8:$B$1048576,1,FALSE),0)=0,0,1)</f>
        <v>0</v>
      </c>
      <c r="L1327" s="129" t="e">
        <f>IF(VLOOKUP(O1327,Home!$C$8:$R$207,6,FALSE)="","",VLOOKUP(O1327,Home!$C$8:$R$207,6,FALSE))</f>
        <v>#N/A</v>
      </c>
      <c r="M1327" s="129" t="e">
        <f t="shared" si="426"/>
        <v>#N/A</v>
      </c>
      <c r="N1327" s="11">
        <f>SUM($K$4:K1327)</f>
        <v>200</v>
      </c>
      <c r="O1327" s="11" t="str">
        <f>IF(P1327="","",IF(IFERROR(VLOOKUP(N1327,Home!$C$8:$R$1048576,1,FALSE),"")=0,"",IFERROR(VLOOKUP(N1327,Home!$C$8:$R$1048576,1,FALSE),"")))</f>
        <v/>
      </c>
      <c r="P1327" s="11" t="str">
        <f>IF(IFERROR(VLOOKUP(W1327,Home!$C$8:$R$1048576,3,FALSE),"")=0,"",IFERROR(VLOOKUP(W1327,Home!$C$8:$R$1048576,3,FALSE),""))</f>
        <v/>
      </c>
      <c r="Q1327" s="11" t="str">
        <f t="shared" si="425"/>
        <v/>
      </c>
      <c r="R1327" s="130" t="e">
        <f>VLOOKUP(Q1327,'Baggrund til lister'!$G$4:$H$15,2,FALSE)</f>
        <v>#N/A</v>
      </c>
      <c r="S1327" s="11" t="str">
        <f t="shared" si="427"/>
        <v/>
      </c>
      <c r="T1327" s="11" t="str">
        <f>IF(IFERROR(VLOOKUP(N1327,Home!$C$8:$R$1048576,11,FALSE),"")=0,"",IFERROR(VLOOKUP(N1327,Home!$C$8:$R$1048576,11,FALSE),""))</f>
        <v/>
      </c>
      <c r="U1327" s="11" t="str">
        <f>IF(IFERROR(VLOOKUP(O1327,Home!$C$8:$R$1048576,12,FALSE),"")=0,"",IFERROR(VLOOKUP(O1327,Home!$C$8:$R$1048576,12,FALSE),""))</f>
        <v/>
      </c>
      <c r="V1327" s="11" t="str">
        <f>IF(IFERROR(VLOOKUP(O1327,Home!$C$8:$R$1048576,8,FALSE),"")=0,"",IFERROR(VLOOKUP(O1327,Home!$C$8:$R$1048576,8,FALSE),""))</f>
        <v/>
      </c>
      <c r="W1327" s="11" t="str">
        <f>IF(OR(VLOOKUP(N1327,Home!$C$7:$I$207,6,FALSE)="",VLOOKUP(N1327,Home!$C$7:$I$207,7,FALSE)=""),"FEJL",SUM(Baggrundsark!$K$4:K1327))</f>
        <v>FEJL</v>
      </c>
      <c r="Y1327">
        <v>1324</v>
      </c>
      <c r="Z1327" s="1"/>
      <c r="AC1327" s="44"/>
      <c r="AD1327">
        <f t="shared" si="434"/>
        <v>0</v>
      </c>
      <c r="AE1327">
        <f>SUM($AD$4:AD1327)</f>
        <v>1</v>
      </c>
      <c r="AF1327" s="103" t="str">
        <f>IFERROR(VLOOKUP(AN1327,Home!$C$8:$E$207,3,FALSE),"")</f>
        <v/>
      </c>
      <c r="AG1327" s="103" t="str">
        <f>IFERROR(VLOOKUP(AN1327,Home!$C$8:$E$207,2,FALSE),"")</f>
        <v/>
      </c>
      <c r="AH1327" s="104" t="str">
        <f>IF(VLOOKUP(AE1327,Home!$C$8:$I$207,6,FALSE)="","",VLOOKUP(AE1327,Home!$C$8:$I$207,6,FALSE))</f>
        <v/>
      </c>
      <c r="AI1327" s="104" t="e">
        <f t="shared" si="442"/>
        <v>#VALUE!</v>
      </c>
      <c r="AJ1327" s="105" t="e">
        <f t="shared" si="435"/>
        <v>#VALUE!</v>
      </c>
      <c r="AK1327" s="103" t="e">
        <f t="shared" si="428"/>
        <v>#VALUE!</v>
      </c>
      <c r="AL1327" s="103" t="e">
        <f t="shared" si="436"/>
        <v>#VALUE!</v>
      </c>
      <c r="AN1327" t="str">
        <f>IF(OR(VLOOKUP(AE1327,Home!$C$8:$I$207,6,FALSE)="",VLOOKUP(AE1327,Home!$C$8:$I$207,7,FALSE)=""),"FEJL",Baggrundsark!AE1327)</f>
        <v>FEJL</v>
      </c>
      <c r="AO1327">
        <f>IF(VLOOKUP(AE1327,Home!$C$8:$N$207,12,FALSE)="Timelønnet",1,0)</f>
        <v>0</v>
      </c>
      <c r="AP1327">
        <f>SUM($AO$4:AO1327)*AO1327</f>
        <v>0</v>
      </c>
      <c r="AQ1327">
        <f t="shared" si="443"/>
        <v>1</v>
      </c>
      <c r="AR1327" t="str">
        <f t="shared" si="443"/>
        <v/>
      </c>
      <c r="AS1327" t="e">
        <f t="shared" si="437"/>
        <v>#VALUE!</v>
      </c>
      <c r="AT1327" s="45" t="e">
        <f t="shared" si="444"/>
        <v>#VALUE!</v>
      </c>
      <c r="AU1327">
        <f>VLOOKUP(AQ1327,Home!$C$8:$J$207,8,FALSE)</f>
        <v>0</v>
      </c>
    </row>
    <row r="1328" spans="1:47" x14ac:dyDescent="0.25">
      <c r="A1328" s="6">
        <f t="shared" si="429"/>
        <v>0</v>
      </c>
      <c r="B1328" s="6">
        <f t="shared" si="438"/>
        <v>0</v>
      </c>
      <c r="C1328" s="6" t="str">
        <f t="shared" si="430"/>
        <v/>
      </c>
      <c r="D1328" s="7">
        <f t="shared" si="431"/>
        <v>0</v>
      </c>
      <c r="E1328" s="7">
        <f t="shared" si="439"/>
        <v>0</v>
      </c>
      <c r="F1328" s="7" t="str">
        <f t="shared" si="432"/>
        <v/>
      </c>
      <c r="G1328" s="6">
        <f t="shared" si="433"/>
        <v>0</v>
      </c>
      <c r="H1328" s="6">
        <f t="shared" si="440"/>
        <v>0</v>
      </c>
      <c r="I1328" s="6" t="str">
        <f t="shared" si="441"/>
        <v/>
      </c>
      <c r="J1328" s="11">
        <v>1325</v>
      </c>
      <c r="K1328" s="11">
        <f>IF(IFERROR(VLOOKUP(J1328,Home!$A$8:$B$1048576,1,FALSE),0)=0,0,1)</f>
        <v>0</v>
      </c>
      <c r="L1328" s="129" t="e">
        <f>IF(VLOOKUP(O1328,Home!$C$8:$R$207,6,FALSE)="","",VLOOKUP(O1328,Home!$C$8:$R$207,6,FALSE))</f>
        <v>#N/A</v>
      </c>
      <c r="M1328" s="129" t="e">
        <f t="shared" si="426"/>
        <v>#N/A</v>
      </c>
      <c r="N1328" s="11">
        <f>SUM($K$4:K1328)</f>
        <v>200</v>
      </c>
      <c r="O1328" s="11" t="str">
        <f>IF(P1328="","",IF(IFERROR(VLOOKUP(N1328,Home!$C$8:$R$1048576,1,FALSE),"")=0,"",IFERROR(VLOOKUP(N1328,Home!$C$8:$R$1048576,1,FALSE),"")))</f>
        <v/>
      </c>
      <c r="P1328" s="11" t="str">
        <f>IF(IFERROR(VLOOKUP(W1328,Home!$C$8:$R$1048576,3,FALSE),"")=0,"",IFERROR(VLOOKUP(W1328,Home!$C$8:$R$1048576,3,FALSE),""))</f>
        <v/>
      </c>
      <c r="Q1328" s="11" t="str">
        <f t="shared" si="425"/>
        <v/>
      </c>
      <c r="R1328" s="130" t="e">
        <f>VLOOKUP(Q1328,'Baggrund til lister'!$G$4:$H$15,2,FALSE)</f>
        <v>#N/A</v>
      </c>
      <c r="S1328" s="11" t="str">
        <f t="shared" si="427"/>
        <v/>
      </c>
      <c r="T1328" s="11" t="str">
        <f>IF(IFERROR(VLOOKUP(N1328,Home!$C$8:$R$1048576,11,FALSE),"")=0,"",IFERROR(VLOOKUP(N1328,Home!$C$8:$R$1048576,11,FALSE),""))</f>
        <v/>
      </c>
      <c r="U1328" s="11" t="str">
        <f>IF(IFERROR(VLOOKUP(O1328,Home!$C$8:$R$1048576,12,FALSE),"")=0,"",IFERROR(VLOOKUP(O1328,Home!$C$8:$R$1048576,12,FALSE),""))</f>
        <v/>
      </c>
      <c r="V1328" s="11" t="str">
        <f>IF(IFERROR(VLOOKUP(O1328,Home!$C$8:$R$1048576,8,FALSE),"")=0,"",IFERROR(VLOOKUP(O1328,Home!$C$8:$R$1048576,8,FALSE),""))</f>
        <v/>
      </c>
      <c r="W1328" s="11" t="str">
        <f>IF(OR(VLOOKUP(N1328,Home!$C$7:$I$207,6,FALSE)="",VLOOKUP(N1328,Home!$C$7:$I$207,7,FALSE)=""),"FEJL",SUM(Baggrundsark!$K$4:K1328))</f>
        <v>FEJL</v>
      </c>
      <c r="Y1328">
        <v>1325</v>
      </c>
      <c r="Z1328" s="1"/>
      <c r="AC1328" s="44"/>
      <c r="AD1328">
        <f t="shared" si="434"/>
        <v>0</v>
      </c>
      <c r="AE1328">
        <f>SUM($AD$4:AD1328)</f>
        <v>1</v>
      </c>
      <c r="AF1328" s="103" t="str">
        <f>IFERROR(VLOOKUP(AN1328,Home!$C$8:$E$207,3,FALSE),"")</f>
        <v/>
      </c>
      <c r="AG1328" s="103" t="str">
        <f>IFERROR(VLOOKUP(AN1328,Home!$C$8:$E$207,2,FALSE),"")</f>
        <v/>
      </c>
      <c r="AH1328" s="104" t="str">
        <f>IF(VLOOKUP(AE1328,Home!$C$8:$I$207,6,FALSE)="","",VLOOKUP(AE1328,Home!$C$8:$I$207,6,FALSE))</f>
        <v/>
      </c>
      <c r="AI1328" s="104" t="e">
        <f t="shared" si="442"/>
        <v>#VALUE!</v>
      </c>
      <c r="AJ1328" s="105" t="e">
        <f t="shared" si="435"/>
        <v>#VALUE!</v>
      </c>
      <c r="AK1328" s="103" t="e">
        <f t="shared" si="428"/>
        <v>#VALUE!</v>
      </c>
      <c r="AL1328" s="103" t="e">
        <f t="shared" si="436"/>
        <v>#VALUE!</v>
      </c>
      <c r="AN1328" t="str">
        <f>IF(OR(VLOOKUP(AE1328,Home!$C$8:$I$207,6,FALSE)="",VLOOKUP(AE1328,Home!$C$8:$I$207,7,FALSE)=""),"FEJL",Baggrundsark!AE1328)</f>
        <v>FEJL</v>
      </c>
      <c r="AO1328">
        <f>IF(VLOOKUP(AE1328,Home!$C$8:$N$207,12,FALSE)="Timelønnet",1,0)</f>
        <v>0</v>
      </c>
      <c r="AP1328">
        <f>SUM($AO$4:AO1328)*AO1328</f>
        <v>0</v>
      </c>
      <c r="AQ1328">
        <f t="shared" si="443"/>
        <v>1</v>
      </c>
      <c r="AR1328" t="str">
        <f t="shared" si="443"/>
        <v/>
      </c>
      <c r="AS1328" t="e">
        <f t="shared" si="437"/>
        <v>#VALUE!</v>
      </c>
      <c r="AT1328" s="45" t="e">
        <f t="shared" si="444"/>
        <v>#VALUE!</v>
      </c>
      <c r="AU1328">
        <f>VLOOKUP(AQ1328,Home!$C$8:$J$207,8,FALSE)</f>
        <v>0</v>
      </c>
    </row>
    <row r="1329" spans="1:47" x14ac:dyDescent="0.25">
      <c r="A1329" s="6">
        <f t="shared" si="429"/>
        <v>0</v>
      </c>
      <c r="B1329" s="6">
        <f t="shared" si="438"/>
        <v>0</v>
      </c>
      <c r="C1329" s="6" t="str">
        <f t="shared" si="430"/>
        <v/>
      </c>
      <c r="D1329" s="7">
        <f t="shared" si="431"/>
        <v>0</v>
      </c>
      <c r="E1329" s="7">
        <f t="shared" si="439"/>
        <v>0</v>
      </c>
      <c r="F1329" s="7" t="str">
        <f t="shared" si="432"/>
        <v/>
      </c>
      <c r="G1329" s="6">
        <f t="shared" si="433"/>
        <v>0</v>
      </c>
      <c r="H1329" s="6">
        <f t="shared" si="440"/>
        <v>0</v>
      </c>
      <c r="I1329" s="6" t="str">
        <f t="shared" si="441"/>
        <v/>
      </c>
      <c r="J1329" s="11">
        <v>1326</v>
      </c>
      <c r="K1329" s="11">
        <f>IF(IFERROR(VLOOKUP(J1329,Home!$A$8:$B$1048576,1,FALSE),0)=0,0,1)</f>
        <v>0</v>
      </c>
      <c r="L1329" s="129" t="e">
        <f>IF(VLOOKUP(O1329,Home!$C$8:$R$207,6,FALSE)="","",VLOOKUP(O1329,Home!$C$8:$R$207,6,FALSE))</f>
        <v>#N/A</v>
      </c>
      <c r="M1329" s="129" t="e">
        <f t="shared" si="426"/>
        <v>#N/A</v>
      </c>
      <c r="N1329" s="11">
        <f>SUM($K$4:K1329)</f>
        <v>200</v>
      </c>
      <c r="O1329" s="11" t="str">
        <f>IF(P1329="","",IF(IFERROR(VLOOKUP(N1329,Home!$C$8:$R$1048576,1,FALSE),"")=0,"",IFERROR(VLOOKUP(N1329,Home!$C$8:$R$1048576,1,FALSE),"")))</f>
        <v/>
      </c>
      <c r="P1329" s="11" t="str">
        <f>IF(IFERROR(VLOOKUP(W1329,Home!$C$8:$R$1048576,3,FALSE),"")=0,"",IFERROR(VLOOKUP(W1329,Home!$C$8:$R$1048576,3,FALSE),""))</f>
        <v/>
      </c>
      <c r="Q1329" s="11" t="str">
        <f t="shared" si="425"/>
        <v/>
      </c>
      <c r="R1329" s="130" t="e">
        <f>VLOOKUP(Q1329,'Baggrund til lister'!$G$4:$H$15,2,FALSE)</f>
        <v>#N/A</v>
      </c>
      <c r="S1329" s="11" t="str">
        <f t="shared" si="427"/>
        <v/>
      </c>
      <c r="T1329" s="11" t="str">
        <f>IF(IFERROR(VLOOKUP(N1329,Home!$C$8:$R$1048576,11,FALSE),"")=0,"",IFERROR(VLOOKUP(N1329,Home!$C$8:$R$1048576,11,FALSE),""))</f>
        <v/>
      </c>
      <c r="U1329" s="11" t="str">
        <f>IF(IFERROR(VLOOKUP(O1329,Home!$C$8:$R$1048576,12,FALSE),"")=0,"",IFERROR(VLOOKUP(O1329,Home!$C$8:$R$1048576,12,FALSE),""))</f>
        <v/>
      </c>
      <c r="V1329" s="11" t="str">
        <f>IF(IFERROR(VLOOKUP(O1329,Home!$C$8:$R$1048576,8,FALSE),"")=0,"",IFERROR(VLOOKUP(O1329,Home!$C$8:$R$1048576,8,FALSE),""))</f>
        <v/>
      </c>
      <c r="W1329" s="11" t="str">
        <f>IF(OR(VLOOKUP(N1329,Home!$C$7:$I$207,6,FALSE)="",VLOOKUP(N1329,Home!$C$7:$I$207,7,FALSE)=""),"FEJL",SUM(Baggrundsark!$K$4:K1329))</f>
        <v>FEJL</v>
      </c>
      <c r="Y1329">
        <v>1326</v>
      </c>
      <c r="Z1329" s="1"/>
      <c r="AC1329" s="44"/>
      <c r="AD1329">
        <f t="shared" si="434"/>
        <v>0</v>
      </c>
      <c r="AE1329">
        <f>SUM($AD$4:AD1329)</f>
        <v>1</v>
      </c>
      <c r="AF1329" s="103" t="str">
        <f>IFERROR(VLOOKUP(AN1329,Home!$C$8:$E$207,3,FALSE),"")</f>
        <v/>
      </c>
      <c r="AG1329" s="103" t="str">
        <f>IFERROR(VLOOKUP(AN1329,Home!$C$8:$E$207,2,FALSE),"")</f>
        <v/>
      </c>
      <c r="AH1329" s="104" t="str">
        <f>IF(VLOOKUP(AE1329,Home!$C$8:$I$207,6,FALSE)="","",VLOOKUP(AE1329,Home!$C$8:$I$207,6,FALSE))</f>
        <v/>
      </c>
      <c r="AI1329" s="104" t="e">
        <f t="shared" si="442"/>
        <v>#VALUE!</v>
      </c>
      <c r="AJ1329" s="105" t="e">
        <f t="shared" si="435"/>
        <v>#VALUE!</v>
      </c>
      <c r="AK1329" s="103" t="e">
        <f t="shared" si="428"/>
        <v>#VALUE!</v>
      </c>
      <c r="AL1329" s="103" t="e">
        <f t="shared" si="436"/>
        <v>#VALUE!</v>
      </c>
      <c r="AN1329" t="str">
        <f>IF(OR(VLOOKUP(AE1329,Home!$C$8:$I$207,6,FALSE)="",VLOOKUP(AE1329,Home!$C$8:$I$207,7,FALSE)=""),"FEJL",Baggrundsark!AE1329)</f>
        <v>FEJL</v>
      </c>
      <c r="AO1329">
        <f>IF(VLOOKUP(AE1329,Home!$C$8:$N$207,12,FALSE)="Timelønnet",1,0)</f>
        <v>0</v>
      </c>
      <c r="AP1329">
        <f>SUM($AO$4:AO1329)*AO1329</f>
        <v>0</v>
      </c>
      <c r="AQ1329">
        <f t="shared" si="443"/>
        <v>1</v>
      </c>
      <c r="AR1329" t="str">
        <f t="shared" si="443"/>
        <v/>
      </c>
      <c r="AS1329" t="e">
        <f t="shared" si="437"/>
        <v>#VALUE!</v>
      </c>
      <c r="AT1329" s="45" t="e">
        <f t="shared" si="444"/>
        <v>#VALUE!</v>
      </c>
      <c r="AU1329">
        <f>VLOOKUP(AQ1329,Home!$C$8:$J$207,8,FALSE)</f>
        <v>0</v>
      </c>
    </row>
    <row r="1330" spans="1:47" x14ac:dyDescent="0.25">
      <c r="A1330" s="6">
        <f t="shared" si="429"/>
        <v>0</v>
      </c>
      <c r="B1330" s="6">
        <f t="shared" si="438"/>
        <v>0</v>
      </c>
      <c r="C1330" s="6" t="str">
        <f t="shared" si="430"/>
        <v/>
      </c>
      <c r="D1330" s="7">
        <f t="shared" si="431"/>
        <v>0</v>
      </c>
      <c r="E1330" s="7">
        <f t="shared" si="439"/>
        <v>0</v>
      </c>
      <c r="F1330" s="7" t="str">
        <f t="shared" si="432"/>
        <v/>
      </c>
      <c r="G1330" s="6">
        <f t="shared" si="433"/>
        <v>0</v>
      </c>
      <c r="H1330" s="6">
        <f t="shared" si="440"/>
        <v>0</v>
      </c>
      <c r="I1330" s="6" t="str">
        <f t="shared" si="441"/>
        <v/>
      </c>
      <c r="J1330" s="11">
        <v>1327</v>
      </c>
      <c r="K1330" s="11">
        <f>IF(IFERROR(VLOOKUP(J1330,Home!$A$8:$B$1048576,1,FALSE),0)=0,0,1)</f>
        <v>0</v>
      </c>
      <c r="L1330" s="129" t="e">
        <f>IF(VLOOKUP(O1330,Home!$C$8:$R$207,6,FALSE)="","",VLOOKUP(O1330,Home!$C$8:$R$207,6,FALSE))</f>
        <v>#N/A</v>
      </c>
      <c r="M1330" s="129" t="e">
        <f t="shared" si="426"/>
        <v>#N/A</v>
      </c>
      <c r="N1330" s="11">
        <f>SUM($K$4:K1330)</f>
        <v>200</v>
      </c>
      <c r="O1330" s="11" t="str">
        <f>IF(P1330="","",IF(IFERROR(VLOOKUP(N1330,Home!$C$8:$R$1048576,1,FALSE),"")=0,"",IFERROR(VLOOKUP(N1330,Home!$C$8:$R$1048576,1,FALSE),"")))</f>
        <v/>
      </c>
      <c r="P1330" s="11" t="str">
        <f>IF(IFERROR(VLOOKUP(W1330,Home!$C$8:$R$1048576,3,FALSE),"")=0,"",IFERROR(VLOOKUP(W1330,Home!$C$8:$R$1048576,3,FALSE),""))</f>
        <v/>
      </c>
      <c r="Q1330" s="11" t="str">
        <f t="shared" si="425"/>
        <v/>
      </c>
      <c r="R1330" s="130" t="e">
        <f>VLOOKUP(Q1330,'Baggrund til lister'!$G$4:$H$15,2,FALSE)</f>
        <v>#N/A</v>
      </c>
      <c r="S1330" s="11" t="str">
        <f t="shared" si="427"/>
        <v/>
      </c>
      <c r="T1330" s="11" t="str">
        <f>IF(IFERROR(VLOOKUP(N1330,Home!$C$8:$R$1048576,11,FALSE),"")=0,"",IFERROR(VLOOKUP(N1330,Home!$C$8:$R$1048576,11,FALSE),""))</f>
        <v/>
      </c>
      <c r="U1330" s="11" t="str">
        <f>IF(IFERROR(VLOOKUP(O1330,Home!$C$8:$R$1048576,12,FALSE),"")=0,"",IFERROR(VLOOKUP(O1330,Home!$C$8:$R$1048576,12,FALSE),""))</f>
        <v/>
      </c>
      <c r="V1330" s="11" t="str">
        <f>IF(IFERROR(VLOOKUP(O1330,Home!$C$8:$R$1048576,8,FALSE),"")=0,"",IFERROR(VLOOKUP(O1330,Home!$C$8:$R$1048576,8,FALSE),""))</f>
        <v/>
      </c>
      <c r="W1330" s="11" t="str">
        <f>IF(OR(VLOOKUP(N1330,Home!$C$7:$I$207,6,FALSE)="",VLOOKUP(N1330,Home!$C$7:$I$207,7,FALSE)=""),"FEJL",SUM(Baggrundsark!$K$4:K1330))</f>
        <v>FEJL</v>
      </c>
      <c r="Y1330">
        <v>1327</v>
      </c>
      <c r="Z1330" s="1"/>
      <c r="AC1330" s="44"/>
      <c r="AD1330">
        <f t="shared" si="434"/>
        <v>0</v>
      </c>
      <c r="AE1330">
        <f>SUM($AD$4:AD1330)</f>
        <v>1</v>
      </c>
      <c r="AF1330" s="103" t="str">
        <f>IFERROR(VLOOKUP(AN1330,Home!$C$8:$E$207,3,FALSE),"")</f>
        <v/>
      </c>
      <c r="AG1330" s="103" t="str">
        <f>IFERROR(VLOOKUP(AN1330,Home!$C$8:$E$207,2,FALSE),"")</f>
        <v/>
      </c>
      <c r="AH1330" s="104" t="str">
        <f>IF(VLOOKUP(AE1330,Home!$C$8:$I$207,6,FALSE)="","",VLOOKUP(AE1330,Home!$C$8:$I$207,6,FALSE))</f>
        <v/>
      </c>
      <c r="AI1330" s="104" t="e">
        <f t="shared" si="442"/>
        <v>#VALUE!</v>
      </c>
      <c r="AJ1330" s="105" t="e">
        <f t="shared" si="435"/>
        <v>#VALUE!</v>
      </c>
      <c r="AK1330" s="103" t="e">
        <f t="shared" si="428"/>
        <v>#VALUE!</v>
      </c>
      <c r="AL1330" s="103" t="e">
        <f t="shared" si="436"/>
        <v>#VALUE!</v>
      </c>
      <c r="AN1330" t="str">
        <f>IF(OR(VLOOKUP(AE1330,Home!$C$8:$I$207,6,FALSE)="",VLOOKUP(AE1330,Home!$C$8:$I$207,7,FALSE)=""),"FEJL",Baggrundsark!AE1330)</f>
        <v>FEJL</v>
      </c>
      <c r="AO1330">
        <f>IF(VLOOKUP(AE1330,Home!$C$8:$N$207,12,FALSE)="Timelønnet",1,0)</f>
        <v>0</v>
      </c>
      <c r="AP1330">
        <f>SUM($AO$4:AO1330)*AO1330</f>
        <v>0</v>
      </c>
      <c r="AQ1330">
        <f t="shared" si="443"/>
        <v>1</v>
      </c>
      <c r="AR1330" t="str">
        <f t="shared" si="443"/>
        <v/>
      </c>
      <c r="AS1330" t="e">
        <f t="shared" si="437"/>
        <v>#VALUE!</v>
      </c>
      <c r="AT1330" s="45" t="e">
        <f t="shared" si="444"/>
        <v>#VALUE!</v>
      </c>
      <c r="AU1330">
        <f>VLOOKUP(AQ1330,Home!$C$8:$J$207,8,FALSE)</f>
        <v>0</v>
      </c>
    </row>
    <row r="1331" spans="1:47" x14ac:dyDescent="0.25">
      <c r="A1331" s="6">
        <f t="shared" si="429"/>
        <v>0</v>
      </c>
      <c r="B1331" s="6">
        <f t="shared" si="438"/>
        <v>0</v>
      </c>
      <c r="C1331" s="6" t="str">
        <f t="shared" si="430"/>
        <v/>
      </c>
      <c r="D1331" s="7">
        <f t="shared" si="431"/>
        <v>0</v>
      </c>
      <c r="E1331" s="7">
        <f t="shared" si="439"/>
        <v>0</v>
      </c>
      <c r="F1331" s="7" t="str">
        <f t="shared" si="432"/>
        <v/>
      </c>
      <c r="G1331" s="6">
        <f t="shared" si="433"/>
        <v>0</v>
      </c>
      <c r="H1331" s="6">
        <f t="shared" si="440"/>
        <v>0</v>
      </c>
      <c r="I1331" s="6" t="str">
        <f t="shared" si="441"/>
        <v/>
      </c>
      <c r="J1331" s="11">
        <v>1328</v>
      </c>
      <c r="K1331" s="11">
        <f>IF(IFERROR(VLOOKUP(J1331,Home!$A$8:$B$1048576,1,FALSE),0)=0,0,1)</f>
        <v>0</v>
      </c>
      <c r="L1331" s="129" t="e">
        <f>IF(VLOOKUP(O1331,Home!$C$8:$R$207,6,FALSE)="","",VLOOKUP(O1331,Home!$C$8:$R$207,6,FALSE))</f>
        <v>#N/A</v>
      </c>
      <c r="M1331" s="129" t="e">
        <f t="shared" si="426"/>
        <v>#N/A</v>
      </c>
      <c r="N1331" s="11">
        <f>SUM($K$4:K1331)</f>
        <v>200</v>
      </c>
      <c r="O1331" s="11" t="str">
        <f>IF(P1331="","",IF(IFERROR(VLOOKUP(N1331,Home!$C$8:$R$1048576,1,FALSE),"")=0,"",IFERROR(VLOOKUP(N1331,Home!$C$8:$R$1048576,1,FALSE),"")))</f>
        <v/>
      </c>
      <c r="P1331" s="11" t="str">
        <f>IF(IFERROR(VLOOKUP(W1331,Home!$C$8:$R$1048576,3,FALSE),"")=0,"",IFERROR(VLOOKUP(W1331,Home!$C$8:$R$1048576,3,FALSE),""))</f>
        <v/>
      </c>
      <c r="Q1331" s="11" t="str">
        <f t="shared" si="425"/>
        <v/>
      </c>
      <c r="R1331" s="130" t="e">
        <f>VLOOKUP(Q1331,'Baggrund til lister'!$G$4:$H$15,2,FALSE)</f>
        <v>#N/A</v>
      </c>
      <c r="S1331" s="11" t="str">
        <f t="shared" si="427"/>
        <v/>
      </c>
      <c r="T1331" s="11" t="str">
        <f>IF(IFERROR(VLOOKUP(N1331,Home!$C$8:$R$1048576,11,FALSE),"")=0,"",IFERROR(VLOOKUP(N1331,Home!$C$8:$R$1048576,11,FALSE),""))</f>
        <v/>
      </c>
      <c r="U1331" s="11" t="str">
        <f>IF(IFERROR(VLOOKUP(O1331,Home!$C$8:$R$1048576,12,FALSE),"")=0,"",IFERROR(VLOOKUP(O1331,Home!$C$8:$R$1048576,12,FALSE),""))</f>
        <v/>
      </c>
      <c r="V1331" s="11" t="str">
        <f>IF(IFERROR(VLOOKUP(O1331,Home!$C$8:$R$1048576,8,FALSE),"")=0,"",IFERROR(VLOOKUP(O1331,Home!$C$8:$R$1048576,8,FALSE),""))</f>
        <v/>
      </c>
      <c r="W1331" s="11" t="str">
        <f>IF(OR(VLOOKUP(N1331,Home!$C$7:$I$207,6,FALSE)="",VLOOKUP(N1331,Home!$C$7:$I$207,7,FALSE)=""),"FEJL",SUM(Baggrundsark!$K$4:K1331))</f>
        <v>FEJL</v>
      </c>
      <c r="Y1331">
        <v>1328</v>
      </c>
      <c r="Z1331" s="1"/>
      <c r="AC1331" s="44"/>
      <c r="AD1331">
        <f t="shared" si="434"/>
        <v>0</v>
      </c>
      <c r="AE1331">
        <f>SUM($AD$4:AD1331)</f>
        <v>1</v>
      </c>
      <c r="AF1331" s="103" t="str">
        <f>IFERROR(VLOOKUP(AN1331,Home!$C$8:$E$207,3,FALSE),"")</f>
        <v/>
      </c>
      <c r="AG1331" s="103" t="str">
        <f>IFERROR(VLOOKUP(AN1331,Home!$C$8:$E$207,2,FALSE),"")</f>
        <v/>
      </c>
      <c r="AH1331" s="104" t="str">
        <f>IF(VLOOKUP(AE1331,Home!$C$8:$I$207,6,FALSE)="","",VLOOKUP(AE1331,Home!$C$8:$I$207,6,FALSE))</f>
        <v/>
      </c>
      <c r="AI1331" s="104" t="e">
        <f t="shared" si="442"/>
        <v>#VALUE!</v>
      </c>
      <c r="AJ1331" s="105" t="e">
        <f t="shared" si="435"/>
        <v>#VALUE!</v>
      </c>
      <c r="AK1331" s="103" t="e">
        <f t="shared" si="428"/>
        <v>#VALUE!</v>
      </c>
      <c r="AL1331" s="103" t="e">
        <f t="shared" si="436"/>
        <v>#VALUE!</v>
      </c>
      <c r="AN1331" t="str">
        <f>IF(OR(VLOOKUP(AE1331,Home!$C$8:$I$207,6,FALSE)="",VLOOKUP(AE1331,Home!$C$8:$I$207,7,FALSE)=""),"FEJL",Baggrundsark!AE1331)</f>
        <v>FEJL</v>
      </c>
      <c r="AO1331">
        <f>IF(VLOOKUP(AE1331,Home!$C$8:$N$207,12,FALSE)="Timelønnet",1,0)</f>
        <v>0</v>
      </c>
      <c r="AP1331">
        <f>SUM($AO$4:AO1331)*AO1331</f>
        <v>0</v>
      </c>
      <c r="AQ1331">
        <f t="shared" si="443"/>
        <v>1</v>
      </c>
      <c r="AR1331" t="str">
        <f t="shared" si="443"/>
        <v/>
      </c>
      <c r="AS1331" t="e">
        <f t="shared" si="437"/>
        <v>#VALUE!</v>
      </c>
      <c r="AT1331" s="45" t="e">
        <f t="shared" si="444"/>
        <v>#VALUE!</v>
      </c>
      <c r="AU1331">
        <f>VLOOKUP(AQ1331,Home!$C$8:$J$207,8,FALSE)</f>
        <v>0</v>
      </c>
    </row>
    <row r="1332" spans="1:47" x14ac:dyDescent="0.25">
      <c r="A1332" s="6">
        <f t="shared" si="429"/>
        <v>0</v>
      </c>
      <c r="B1332" s="6">
        <f t="shared" si="438"/>
        <v>0</v>
      </c>
      <c r="C1332" s="6" t="str">
        <f t="shared" si="430"/>
        <v/>
      </c>
      <c r="D1332" s="7">
        <f t="shared" si="431"/>
        <v>0</v>
      </c>
      <c r="E1332" s="7">
        <f t="shared" si="439"/>
        <v>0</v>
      </c>
      <c r="F1332" s="7" t="str">
        <f t="shared" si="432"/>
        <v/>
      </c>
      <c r="G1332" s="6">
        <f t="shared" si="433"/>
        <v>0</v>
      </c>
      <c r="H1332" s="6">
        <f t="shared" si="440"/>
        <v>0</v>
      </c>
      <c r="I1332" s="6" t="str">
        <f t="shared" si="441"/>
        <v/>
      </c>
      <c r="J1332" s="11">
        <v>1329</v>
      </c>
      <c r="K1332" s="11">
        <f>IF(IFERROR(VLOOKUP(J1332,Home!$A$8:$B$1048576,1,FALSE),0)=0,0,1)</f>
        <v>0</v>
      </c>
      <c r="L1332" s="129" t="e">
        <f>IF(VLOOKUP(O1332,Home!$C$8:$R$207,6,FALSE)="","",VLOOKUP(O1332,Home!$C$8:$R$207,6,FALSE))</f>
        <v>#N/A</v>
      </c>
      <c r="M1332" s="129" t="e">
        <f t="shared" si="426"/>
        <v>#N/A</v>
      </c>
      <c r="N1332" s="11">
        <f>SUM($K$4:K1332)</f>
        <v>200</v>
      </c>
      <c r="O1332" s="11" t="str">
        <f>IF(P1332="","",IF(IFERROR(VLOOKUP(N1332,Home!$C$8:$R$1048576,1,FALSE),"")=0,"",IFERROR(VLOOKUP(N1332,Home!$C$8:$R$1048576,1,FALSE),"")))</f>
        <v/>
      </c>
      <c r="P1332" s="11" t="str">
        <f>IF(IFERROR(VLOOKUP(W1332,Home!$C$8:$R$1048576,3,FALSE),"")=0,"",IFERROR(VLOOKUP(W1332,Home!$C$8:$R$1048576,3,FALSE),""))</f>
        <v/>
      </c>
      <c r="Q1332" s="11" t="str">
        <f t="shared" si="425"/>
        <v/>
      </c>
      <c r="R1332" s="130" t="e">
        <f>VLOOKUP(Q1332,'Baggrund til lister'!$G$4:$H$15,2,FALSE)</f>
        <v>#N/A</v>
      </c>
      <c r="S1332" s="11" t="str">
        <f t="shared" si="427"/>
        <v/>
      </c>
      <c r="T1332" s="11" t="str">
        <f>IF(IFERROR(VLOOKUP(N1332,Home!$C$8:$R$1048576,11,FALSE),"")=0,"",IFERROR(VLOOKUP(N1332,Home!$C$8:$R$1048576,11,FALSE),""))</f>
        <v/>
      </c>
      <c r="U1332" s="11" t="str">
        <f>IF(IFERROR(VLOOKUP(O1332,Home!$C$8:$R$1048576,12,FALSE),"")=0,"",IFERROR(VLOOKUP(O1332,Home!$C$8:$R$1048576,12,FALSE),""))</f>
        <v/>
      </c>
      <c r="V1332" s="11" t="str">
        <f>IF(IFERROR(VLOOKUP(O1332,Home!$C$8:$R$1048576,8,FALSE),"")=0,"",IFERROR(VLOOKUP(O1332,Home!$C$8:$R$1048576,8,FALSE),""))</f>
        <v/>
      </c>
      <c r="W1332" s="11" t="str">
        <f>IF(OR(VLOOKUP(N1332,Home!$C$7:$I$207,6,FALSE)="",VLOOKUP(N1332,Home!$C$7:$I$207,7,FALSE)=""),"FEJL",SUM(Baggrundsark!$K$4:K1332))</f>
        <v>FEJL</v>
      </c>
      <c r="Y1332">
        <v>1329</v>
      </c>
      <c r="Z1332" s="1"/>
      <c r="AC1332" s="44"/>
      <c r="AD1332">
        <f t="shared" si="434"/>
        <v>0</v>
      </c>
      <c r="AE1332">
        <f>SUM($AD$4:AD1332)</f>
        <v>1</v>
      </c>
      <c r="AF1332" s="103" t="str">
        <f>IFERROR(VLOOKUP(AN1332,Home!$C$8:$E$207,3,FALSE),"")</f>
        <v/>
      </c>
      <c r="AG1332" s="103" t="str">
        <f>IFERROR(VLOOKUP(AN1332,Home!$C$8:$E$207,2,FALSE),"")</f>
        <v/>
      </c>
      <c r="AH1332" s="104" t="str">
        <f>IF(VLOOKUP(AE1332,Home!$C$8:$I$207,6,FALSE)="","",VLOOKUP(AE1332,Home!$C$8:$I$207,6,FALSE))</f>
        <v/>
      </c>
      <c r="AI1332" s="104" t="e">
        <f t="shared" si="442"/>
        <v>#VALUE!</v>
      </c>
      <c r="AJ1332" s="105" t="e">
        <f t="shared" si="435"/>
        <v>#VALUE!</v>
      </c>
      <c r="AK1332" s="103" t="e">
        <f t="shared" si="428"/>
        <v>#VALUE!</v>
      </c>
      <c r="AL1332" s="103" t="e">
        <f t="shared" si="436"/>
        <v>#VALUE!</v>
      </c>
      <c r="AN1332" t="str">
        <f>IF(OR(VLOOKUP(AE1332,Home!$C$8:$I$207,6,FALSE)="",VLOOKUP(AE1332,Home!$C$8:$I$207,7,FALSE)=""),"FEJL",Baggrundsark!AE1332)</f>
        <v>FEJL</v>
      </c>
      <c r="AO1332">
        <f>IF(VLOOKUP(AE1332,Home!$C$8:$N$207,12,FALSE)="Timelønnet",1,0)</f>
        <v>0</v>
      </c>
      <c r="AP1332">
        <f>SUM($AO$4:AO1332)*AO1332</f>
        <v>0</v>
      </c>
      <c r="AQ1332">
        <f t="shared" si="443"/>
        <v>1</v>
      </c>
      <c r="AR1332" t="str">
        <f t="shared" si="443"/>
        <v/>
      </c>
      <c r="AS1332" t="e">
        <f t="shared" si="437"/>
        <v>#VALUE!</v>
      </c>
      <c r="AT1332" s="45" t="e">
        <f t="shared" si="444"/>
        <v>#VALUE!</v>
      </c>
      <c r="AU1332">
        <f>VLOOKUP(AQ1332,Home!$C$8:$J$207,8,FALSE)</f>
        <v>0</v>
      </c>
    </row>
    <row r="1333" spans="1:47" x14ac:dyDescent="0.25">
      <c r="A1333" s="6">
        <f t="shared" si="429"/>
        <v>0</v>
      </c>
      <c r="B1333" s="6">
        <f t="shared" si="438"/>
        <v>0</v>
      </c>
      <c r="C1333" s="6" t="str">
        <f t="shared" si="430"/>
        <v/>
      </c>
      <c r="D1333" s="7">
        <f t="shared" si="431"/>
        <v>0</v>
      </c>
      <c r="E1333" s="7">
        <f t="shared" si="439"/>
        <v>0</v>
      </c>
      <c r="F1333" s="7" t="str">
        <f t="shared" si="432"/>
        <v/>
      </c>
      <c r="G1333" s="6">
        <f t="shared" si="433"/>
        <v>0</v>
      </c>
      <c r="H1333" s="6">
        <f t="shared" si="440"/>
        <v>0</v>
      </c>
      <c r="I1333" s="6" t="str">
        <f t="shared" si="441"/>
        <v/>
      </c>
      <c r="J1333" s="11">
        <v>1330</v>
      </c>
      <c r="K1333" s="11">
        <f>IF(IFERROR(VLOOKUP(J1333,Home!$A$8:$B$1048576,1,FALSE),0)=0,0,1)</f>
        <v>0</v>
      </c>
      <c r="L1333" s="129" t="e">
        <f>IF(VLOOKUP(O1333,Home!$C$8:$R$207,6,FALSE)="","",VLOOKUP(O1333,Home!$C$8:$R$207,6,FALSE))</f>
        <v>#N/A</v>
      </c>
      <c r="M1333" s="129" t="e">
        <f t="shared" si="426"/>
        <v>#N/A</v>
      </c>
      <c r="N1333" s="11">
        <f>SUM($K$4:K1333)</f>
        <v>200</v>
      </c>
      <c r="O1333" s="11" t="str">
        <f>IF(P1333="","",IF(IFERROR(VLOOKUP(N1333,Home!$C$8:$R$1048576,1,FALSE),"")=0,"",IFERROR(VLOOKUP(N1333,Home!$C$8:$R$1048576,1,FALSE),"")))</f>
        <v/>
      </c>
      <c r="P1333" s="11" t="str">
        <f>IF(IFERROR(VLOOKUP(W1333,Home!$C$8:$R$1048576,3,FALSE),"")=0,"",IFERROR(VLOOKUP(W1333,Home!$C$8:$R$1048576,3,FALSE),""))</f>
        <v/>
      </c>
      <c r="Q1333" s="11" t="str">
        <f t="shared" si="425"/>
        <v/>
      </c>
      <c r="R1333" s="130" t="e">
        <f>VLOOKUP(Q1333,'Baggrund til lister'!$G$4:$H$15,2,FALSE)</f>
        <v>#N/A</v>
      </c>
      <c r="S1333" s="11" t="str">
        <f t="shared" si="427"/>
        <v/>
      </c>
      <c r="T1333" s="11" t="str">
        <f>IF(IFERROR(VLOOKUP(N1333,Home!$C$8:$R$1048576,11,FALSE),"")=0,"",IFERROR(VLOOKUP(N1333,Home!$C$8:$R$1048576,11,FALSE),""))</f>
        <v/>
      </c>
      <c r="U1333" s="11" t="str">
        <f>IF(IFERROR(VLOOKUP(O1333,Home!$C$8:$R$1048576,12,FALSE),"")=0,"",IFERROR(VLOOKUP(O1333,Home!$C$8:$R$1048576,12,FALSE),""))</f>
        <v/>
      </c>
      <c r="V1333" s="11" t="str">
        <f>IF(IFERROR(VLOOKUP(O1333,Home!$C$8:$R$1048576,8,FALSE),"")=0,"",IFERROR(VLOOKUP(O1333,Home!$C$8:$R$1048576,8,FALSE),""))</f>
        <v/>
      </c>
      <c r="W1333" s="11" t="str">
        <f>IF(OR(VLOOKUP(N1333,Home!$C$7:$I$207,6,FALSE)="",VLOOKUP(N1333,Home!$C$7:$I$207,7,FALSE)=""),"FEJL",SUM(Baggrundsark!$K$4:K1333))</f>
        <v>FEJL</v>
      </c>
      <c r="Y1333">
        <v>1330</v>
      </c>
      <c r="Z1333" s="1"/>
      <c r="AC1333" s="44"/>
      <c r="AD1333">
        <f t="shared" si="434"/>
        <v>0</v>
      </c>
      <c r="AE1333">
        <f>SUM($AD$4:AD1333)</f>
        <v>1</v>
      </c>
      <c r="AF1333" s="103" t="str">
        <f>IFERROR(VLOOKUP(AN1333,Home!$C$8:$E$207,3,FALSE),"")</f>
        <v/>
      </c>
      <c r="AG1333" s="103" t="str">
        <f>IFERROR(VLOOKUP(AN1333,Home!$C$8:$E$207,2,FALSE),"")</f>
        <v/>
      </c>
      <c r="AH1333" s="104" t="str">
        <f>IF(VLOOKUP(AE1333,Home!$C$8:$I$207,6,FALSE)="","",VLOOKUP(AE1333,Home!$C$8:$I$207,6,FALSE))</f>
        <v/>
      </c>
      <c r="AI1333" s="104" t="e">
        <f t="shared" si="442"/>
        <v>#VALUE!</v>
      </c>
      <c r="AJ1333" s="105" t="e">
        <f t="shared" si="435"/>
        <v>#VALUE!</v>
      </c>
      <c r="AK1333" s="103" t="e">
        <f t="shared" si="428"/>
        <v>#VALUE!</v>
      </c>
      <c r="AL1333" s="103" t="e">
        <f t="shared" si="436"/>
        <v>#VALUE!</v>
      </c>
      <c r="AN1333" t="str">
        <f>IF(OR(VLOOKUP(AE1333,Home!$C$8:$I$207,6,FALSE)="",VLOOKUP(AE1333,Home!$C$8:$I$207,7,FALSE)=""),"FEJL",Baggrundsark!AE1333)</f>
        <v>FEJL</v>
      </c>
      <c r="AO1333">
        <f>IF(VLOOKUP(AE1333,Home!$C$8:$N$207,12,FALSE)="Timelønnet",1,0)</f>
        <v>0</v>
      </c>
      <c r="AP1333">
        <f>SUM($AO$4:AO1333)*AO1333</f>
        <v>0</v>
      </c>
      <c r="AQ1333">
        <f t="shared" si="443"/>
        <v>1</v>
      </c>
      <c r="AR1333" t="str">
        <f t="shared" si="443"/>
        <v/>
      </c>
      <c r="AS1333" t="e">
        <f t="shared" si="437"/>
        <v>#VALUE!</v>
      </c>
      <c r="AT1333" s="45" t="e">
        <f t="shared" si="444"/>
        <v>#VALUE!</v>
      </c>
      <c r="AU1333">
        <f>VLOOKUP(AQ1333,Home!$C$8:$J$207,8,FALSE)</f>
        <v>0</v>
      </c>
    </row>
    <row r="1334" spans="1:47" x14ac:dyDescent="0.25">
      <c r="A1334" s="6">
        <f t="shared" si="429"/>
        <v>0</v>
      </c>
      <c r="B1334" s="6">
        <f t="shared" si="438"/>
        <v>0</v>
      </c>
      <c r="C1334" s="6" t="str">
        <f t="shared" si="430"/>
        <v/>
      </c>
      <c r="D1334" s="7">
        <f t="shared" si="431"/>
        <v>0</v>
      </c>
      <c r="E1334" s="7">
        <f t="shared" si="439"/>
        <v>0</v>
      </c>
      <c r="F1334" s="7" t="str">
        <f t="shared" si="432"/>
        <v/>
      </c>
      <c r="G1334" s="6">
        <f t="shared" si="433"/>
        <v>0</v>
      </c>
      <c r="H1334" s="6">
        <f t="shared" si="440"/>
        <v>0</v>
      </c>
      <c r="I1334" s="6" t="str">
        <f t="shared" si="441"/>
        <v/>
      </c>
      <c r="J1334" s="11">
        <v>1331</v>
      </c>
      <c r="K1334" s="11">
        <f>IF(IFERROR(VLOOKUP(J1334,Home!$A$8:$B$1048576,1,FALSE),0)=0,0,1)</f>
        <v>0</v>
      </c>
      <c r="L1334" s="129" t="e">
        <f>IF(VLOOKUP(O1334,Home!$C$8:$R$207,6,FALSE)="","",VLOOKUP(O1334,Home!$C$8:$R$207,6,FALSE))</f>
        <v>#N/A</v>
      </c>
      <c r="M1334" s="129" t="e">
        <f t="shared" si="426"/>
        <v>#N/A</v>
      </c>
      <c r="N1334" s="11">
        <f>SUM($K$4:K1334)</f>
        <v>200</v>
      </c>
      <c r="O1334" s="11" t="str">
        <f>IF(P1334="","",IF(IFERROR(VLOOKUP(N1334,Home!$C$8:$R$1048576,1,FALSE),"")=0,"",IFERROR(VLOOKUP(N1334,Home!$C$8:$R$1048576,1,FALSE),"")))</f>
        <v/>
      </c>
      <c r="P1334" s="11" t="str">
        <f>IF(IFERROR(VLOOKUP(W1334,Home!$C$8:$R$1048576,3,FALSE),"")=0,"",IFERROR(VLOOKUP(W1334,Home!$C$8:$R$1048576,3,FALSE),""))</f>
        <v/>
      </c>
      <c r="Q1334" s="11" t="str">
        <f t="shared" si="425"/>
        <v/>
      </c>
      <c r="R1334" s="130" t="e">
        <f>VLOOKUP(Q1334,'Baggrund til lister'!$G$4:$H$15,2,FALSE)</f>
        <v>#N/A</v>
      </c>
      <c r="S1334" s="11" t="str">
        <f t="shared" si="427"/>
        <v/>
      </c>
      <c r="T1334" s="11" t="str">
        <f>IF(IFERROR(VLOOKUP(N1334,Home!$C$8:$R$1048576,11,FALSE),"")=0,"",IFERROR(VLOOKUP(N1334,Home!$C$8:$R$1048576,11,FALSE),""))</f>
        <v/>
      </c>
      <c r="U1334" s="11" t="str">
        <f>IF(IFERROR(VLOOKUP(O1334,Home!$C$8:$R$1048576,12,FALSE),"")=0,"",IFERROR(VLOOKUP(O1334,Home!$C$8:$R$1048576,12,FALSE),""))</f>
        <v/>
      </c>
      <c r="V1334" s="11" t="str">
        <f>IF(IFERROR(VLOOKUP(O1334,Home!$C$8:$R$1048576,8,FALSE),"")=0,"",IFERROR(VLOOKUP(O1334,Home!$C$8:$R$1048576,8,FALSE),""))</f>
        <v/>
      </c>
      <c r="W1334" s="11" t="str">
        <f>IF(OR(VLOOKUP(N1334,Home!$C$7:$I$207,6,FALSE)="",VLOOKUP(N1334,Home!$C$7:$I$207,7,FALSE)=""),"FEJL",SUM(Baggrundsark!$K$4:K1334))</f>
        <v>FEJL</v>
      </c>
      <c r="Y1334">
        <v>1331</v>
      </c>
      <c r="Z1334" s="1"/>
      <c r="AC1334" s="44"/>
      <c r="AD1334">
        <f t="shared" si="434"/>
        <v>0</v>
      </c>
      <c r="AE1334">
        <f>SUM($AD$4:AD1334)</f>
        <v>1</v>
      </c>
      <c r="AF1334" s="103" t="str">
        <f>IFERROR(VLOOKUP(AN1334,Home!$C$8:$E$207,3,FALSE),"")</f>
        <v/>
      </c>
      <c r="AG1334" s="103" t="str">
        <f>IFERROR(VLOOKUP(AN1334,Home!$C$8:$E$207,2,FALSE),"")</f>
        <v/>
      </c>
      <c r="AH1334" s="104" t="str">
        <f>IF(VLOOKUP(AE1334,Home!$C$8:$I$207,6,FALSE)="","",VLOOKUP(AE1334,Home!$C$8:$I$207,6,FALSE))</f>
        <v/>
      </c>
      <c r="AI1334" s="104" t="e">
        <f t="shared" si="442"/>
        <v>#VALUE!</v>
      </c>
      <c r="AJ1334" s="105" t="e">
        <f t="shared" si="435"/>
        <v>#VALUE!</v>
      </c>
      <c r="AK1334" s="103" t="e">
        <f t="shared" si="428"/>
        <v>#VALUE!</v>
      </c>
      <c r="AL1334" s="103" t="e">
        <f t="shared" si="436"/>
        <v>#VALUE!</v>
      </c>
      <c r="AN1334" t="str">
        <f>IF(OR(VLOOKUP(AE1334,Home!$C$8:$I$207,6,FALSE)="",VLOOKUP(AE1334,Home!$C$8:$I$207,7,FALSE)=""),"FEJL",Baggrundsark!AE1334)</f>
        <v>FEJL</v>
      </c>
      <c r="AO1334">
        <f>IF(VLOOKUP(AE1334,Home!$C$8:$N$207,12,FALSE)="Timelønnet",1,0)</f>
        <v>0</v>
      </c>
      <c r="AP1334">
        <f>SUM($AO$4:AO1334)*AO1334</f>
        <v>0</v>
      </c>
      <c r="AQ1334">
        <f t="shared" si="443"/>
        <v>1</v>
      </c>
      <c r="AR1334" t="str">
        <f t="shared" si="443"/>
        <v/>
      </c>
      <c r="AS1334" t="e">
        <f t="shared" si="437"/>
        <v>#VALUE!</v>
      </c>
      <c r="AT1334" s="45" t="e">
        <f t="shared" si="444"/>
        <v>#VALUE!</v>
      </c>
      <c r="AU1334">
        <f>VLOOKUP(AQ1334,Home!$C$8:$J$207,8,FALSE)</f>
        <v>0</v>
      </c>
    </row>
    <row r="1335" spans="1:47" x14ac:dyDescent="0.25">
      <c r="A1335" s="6">
        <f t="shared" si="429"/>
        <v>0</v>
      </c>
      <c r="B1335" s="6">
        <f t="shared" si="438"/>
        <v>0</v>
      </c>
      <c r="C1335" s="6" t="str">
        <f t="shared" si="430"/>
        <v/>
      </c>
      <c r="D1335" s="7">
        <f t="shared" si="431"/>
        <v>0</v>
      </c>
      <c r="E1335" s="7">
        <f t="shared" si="439"/>
        <v>0</v>
      </c>
      <c r="F1335" s="7" t="str">
        <f t="shared" si="432"/>
        <v/>
      </c>
      <c r="G1335" s="6">
        <f t="shared" si="433"/>
        <v>0</v>
      </c>
      <c r="H1335" s="6">
        <f t="shared" si="440"/>
        <v>0</v>
      </c>
      <c r="I1335" s="6" t="str">
        <f t="shared" si="441"/>
        <v/>
      </c>
      <c r="J1335" s="11">
        <v>1332</v>
      </c>
      <c r="K1335" s="11">
        <f>IF(IFERROR(VLOOKUP(J1335,Home!$A$8:$B$1048576,1,FALSE),0)=0,0,1)</f>
        <v>0</v>
      </c>
      <c r="L1335" s="129" t="e">
        <f>IF(VLOOKUP(O1335,Home!$C$8:$R$207,6,FALSE)="","",VLOOKUP(O1335,Home!$C$8:$R$207,6,FALSE))</f>
        <v>#N/A</v>
      </c>
      <c r="M1335" s="129" t="e">
        <f t="shared" si="426"/>
        <v>#N/A</v>
      </c>
      <c r="N1335" s="11">
        <f>SUM($K$4:K1335)</f>
        <v>200</v>
      </c>
      <c r="O1335" s="11" t="str">
        <f>IF(P1335="","",IF(IFERROR(VLOOKUP(N1335,Home!$C$8:$R$1048576,1,FALSE),"")=0,"",IFERROR(VLOOKUP(N1335,Home!$C$8:$R$1048576,1,FALSE),"")))</f>
        <v/>
      </c>
      <c r="P1335" s="11" t="str">
        <f>IF(IFERROR(VLOOKUP(W1335,Home!$C$8:$R$1048576,3,FALSE),"")=0,"",IFERROR(VLOOKUP(W1335,Home!$C$8:$R$1048576,3,FALSE),""))</f>
        <v/>
      </c>
      <c r="Q1335" s="11" t="str">
        <f t="shared" si="425"/>
        <v/>
      </c>
      <c r="R1335" s="130" t="e">
        <f>VLOOKUP(Q1335,'Baggrund til lister'!$G$4:$H$15,2,FALSE)</f>
        <v>#N/A</v>
      </c>
      <c r="S1335" s="11" t="str">
        <f t="shared" si="427"/>
        <v/>
      </c>
      <c r="T1335" s="11" t="str">
        <f>IF(IFERROR(VLOOKUP(N1335,Home!$C$8:$R$1048576,11,FALSE),"")=0,"",IFERROR(VLOOKUP(N1335,Home!$C$8:$R$1048576,11,FALSE),""))</f>
        <v/>
      </c>
      <c r="U1335" s="11" t="str">
        <f>IF(IFERROR(VLOOKUP(O1335,Home!$C$8:$R$1048576,12,FALSE),"")=0,"",IFERROR(VLOOKUP(O1335,Home!$C$8:$R$1048576,12,FALSE),""))</f>
        <v/>
      </c>
      <c r="V1335" s="11" t="str">
        <f>IF(IFERROR(VLOOKUP(O1335,Home!$C$8:$R$1048576,8,FALSE),"")=0,"",IFERROR(VLOOKUP(O1335,Home!$C$8:$R$1048576,8,FALSE),""))</f>
        <v/>
      </c>
      <c r="W1335" s="11" t="str">
        <f>IF(OR(VLOOKUP(N1335,Home!$C$7:$I$207,6,FALSE)="",VLOOKUP(N1335,Home!$C$7:$I$207,7,FALSE)=""),"FEJL",SUM(Baggrundsark!$K$4:K1335))</f>
        <v>FEJL</v>
      </c>
      <c r="Y1335">
        <v>1332</v>
      </c>
      <c r="Z1335" s="1"/>
      <c r="AC1335" s="44"/>
      <c r="AD1335">
        <f t="shared" si="434"/>
        <v>0</v>
      </c>
      <c r="AE1335">
        <f>SUM($AD$4:AD1335)</f>
        <v>1</v>
      </c>
      <c r="AF1335" s="103" t="str">
        <f>IFERROR(VLOOKUP(AN1335,Home!$C$8:$E$207,3,FALSE),"")</f>
        <v/>
      </c>
      <c r="AG1335" s="103" t="str">
        <f>IFERROR(VLOOKUP(AN1335,Home!$C$8:$E$207,2,FALSE),"")</f>
        <v/>
      </c>
      <c r="AH1335" s="104" t="str">
        <f>IF(VLOOKUP(AE1335,Home!$C$8:$I$207,6,FALSE)="","",VLOOKUP(AE1335,Home!$C$8:$I$207,6,FALSE))</f>
        <v/>
      </c>
      <c r="AI1335" s="104" t="e">
        <f t="shared" si="442"/>
        <v>#VALUE!</v>
      </c>
      <c r="AJ1335" s="105" t="e">
        <f t="shared" si="435"/>
        <v>#VALUE!</v>
      </c>
      <c r="AK1335" s="103" t="e">
        <f t="shared" si="428"/>
        <v>#VALUE!</v>
      </c>
      <c r="AL1335" s="103" t="e">
        <f t="shared" si="436"/>
        <v>#VALUE!</v>
      </c>
      <c r="AN1335" t="str">
        <f>IF(OR(VLOOKUP(AE1335,Home!$C$8:$I$207,6,FALSE)="",VLOOKUP(AE1335,Home!$C$8:$I$207,7,FALSE)=""),"FEJL",Baggrundsark!AE1335)</f>
        <v>FEJL</v>
      </c>
      <c r="AO1335">
        <f>IF(VLOOKUP(AE1335,Home!$C$8:$N$207,12,FALSE)="Timelønnet",1,0)</f>
        <v>0</v>
      </c>
      <c r="AP1335">
        <f>SUM($AO$4:AO1335)*AO1335</f>
        <v>0</v>
      </c>
      <c r="AQ1335">
        <f t="shared" si="443"/>
        <v>1</v>
      </c>
      <c r="AR1335" t="str">
        <f t="shared" si="443"/>
        <v/>
      </c>
      <c r="AS1335" t="e">
        <f t="shared" si="437"/>
        <v>#VALUE!</v>
      </c>
      <c r="AT1335" s="45" t="e">
        <f t="shared" si="444"/>
        <v>#VALUE!</v>
      </c>
      <c r="AU1335">
        <f>VLOOKUP(AQ1335,Home!$C$8:$J$207,8,FALSE)</f>
        <v>0</v>
      </c>
    </row>
    <row r="1336" spans="1:47" x14ac:dyDescent="0.25">
      <c r="A1336" s="6">
        <f t="shared" si="429"/>
        <v>0</v>
      </c>
      <c r="B1336" s="6">
        <f t="shared" si="438"/>
        <v>0</v>
      </c>
      <c r="C1336" s="6" t="str">
        <f t="shared" si="430"/>
        <v/>
      </c>
      <c r="D1336" s="7">
        <f t="shared" si="431"/>
        <v>0</v>
      </c>
      <c r="E1336" s="7">
        <f t="shared" si="439"/>
        <v>0</v>
      </c>
      <c r="F1336" s="7" t="str">
        <f t="shared" si="432"/>
        <v/>
      </c>
      <c r="G1336" s="6">
        <f t="shared" si="433"/>
        <v>0</v>
      </c>
      <c r="H1336" s="6">
        <f t="shared" si="440"/>
        <v>0</v>
      </c>
      <c r="I1336" s="6" t="str">
        <f t="shared" si="441"/>
        <v/>
      </c>
      <c r="J1336" s="11">
        <v>1333</v>
      </c>
      <c r="K1336" s="11">
        <f>IF(IFERROR(VLOOKUP(J1336,Home!$A$8:$B$1048576,1,FALSE),0)=0,0,1)</f>
        <v>0</v>
      </c>
      <c r="L1336" s="129" t="e">
        <f>IF(VLOOKUP(O1336,Home!$C$8:$R$207,6,FALSE)="","",VLOOKUP(O1336,Home!$C$8:$R$207,6,FALSE))</f>
        <v>#N/A</v>
      </c>
      <c r="M1336" s="129" t="e">
        <f t="shared" si="426"/>
        <v>#N/A</v>
      </c>
      <c r="N1336" s="11">
        <f>SUM($K$4:K1336)</f>
        <v>200</v>
      </c>
      <c r="O1336" s="11" t="str">
        <f>IF(P1336="","",IF(IFERROR(VLOOKUP(N1336,Home!$C$8:$R$1048576,1,FALSE),"")=0,"",IFERROR(VLOOKUP(N1336,Home!$C$8:$R$1048576,1,FALSE),"")))</f>
        <v/>
      </c>
      <c r="P1336" s="11" t="str">
        <f>IF(IFERROR(VLOOKUP(W1336,Home!$C$8:$R$1048576,3,FALSE),"")=0,"",IFERROR(VLOOKUP(W1336,Home!$C$8:$R$1048576,3,FALSE),""))</f>
        <v/>
      </c>
      <c r="Q1336" s="11" t="str">
        <f t="shared" si="425"/>
        <v/>
      </c>
      <c r="R1336" s="130" t="e">
        <f>VLOOKUP(Q1336,'Baggrund til lister'!$G$4:$H$15,2,FALSE)</f>
        <v>#N/A</v>
      </c>
      <c r="S1336" s="11" t="str">
        <f t="shared" si="427"/>
        <v/>
      </c>
      <c r="T1336" s="11" t="str">
        <f>IF(IFERROR(VLOOKUP(N1336,Home!$C$8:$R$1048576,11,FALSE),"")=0,"",IFERROR(VLOOKUP(N1336,Home!$C$8:$R$1048576,11,FALSE),""))</f>
        <v/>
      </c>
      <c r="U1336" s="11" t="str">
        <f>IF(IFERROR(VLOOKUP(O1336,Home!$C$8:$R$1048576,12,FALSE),"")=0,"",IFERROR(VLOOKUP(O1336,Home!$C$8:$R$1048576,12,FALSE),""))</f>
        <v/>
      </c>
      <c r="V1336" s="11" t="str">
        <f>IF(IFERROR(VLOOKUP(O1336,Home!$C$8:$R$1048576,8,FALSE),"")=0,"",IFERROR(VLOOKUP(O1336,Home!$C$8:$R$1048576,8,FALSE),""))</f>
        <v/>
      </c>
      <c r="W1336" s="11" t="str">
        <f>IF(OR(VLOOKUP(N1336,Home!$C$7:$I$207,6,FALSE)="",VLOOKUP(N1336,Home!$C$7:$I$207,7,FALSE)=""),"FEJL",SUM(Baggrundsark!$K$4:K1336))</f>
        <v>FEJL</v>
      </c>
      <c r="Y1336">
        <v>1333</v>
      </c>
      <c r="Z1336" s="1"/>
      <c r="AC1336" s="44"/>
      <c r="AD1336">
        <f t="shared" si="434"/>
        <v>0</v>
      </c>
      <c r="AE1336">
        <f>SUM($AD$4:AD1336)</f>
        <v>1</v>
      </c>
      <c r="AF1336" s="103" t="str">
        <f>IFERROR(VLOOKUP(AN1336,Home!$C$8:$E$207,3,FALSE),"")</f>
        <v/>
      </c>
      <c r="AG1336" s="103" t="str">
        <f>IFERROR(VLOOKUP(AN1336,Home!$C$8:$E$207,2,FALSE),"")</f>
        <v/>
      </c>
      <c r="AH1336" s="104" t="str">
        <f>IF(VLOOKUP(AE1336,Home!$C$8:$I$207,6,FALSE)="","",VLOOKUP(AE1336,Home!$C$8:$I$207,6,FALSE))</f>
        <v/>
      </c>
      <c r="AI1336" s="104" t="e">
        <f t="shared" si="442"/>
        <v>#VALUE!</v>
      </c>
      <c r="AJ1336" s="105" t="e">
        <f t="shared" si="435"/>
        <v>#VALUE!</v>
      </c>
      <c r="AK1336" s="103" t="e">
        <f t="shared" si="428"/>
        <v>#VALUE!</v>
      </c>
      <c r="AL1336" s="103" t="e">
        <f t="shared" si="436"/>
        <v>#VALUE!</v>
      </c>
      <c r="AN1336" t="str">
        <f>IF(OR(VLOOKUP(AE1336,Home!$C$8:$I$207,6,FALSE)="",VLOOKUP(AE1336,Home!$C$8:$I$207,7,FALSE)=""),"FEJL",Baggrundsark!AE1336)</f>
        <v>FEJL</v>
      </c>
      <c r="AO1336">
        <f>IF(VLOOKUP(AE1336,Home!$C$8:$N$207,12,FALSE)="Timelønnet",1,0)</f>
        <v>0</v>
      </c>
      <c r="AP1336">
        <f>SUM($AO$4:AO1336)*AO1336</f>
        <v>0</v>
      </c>
      <c r="AQ1336">
        <f t="shared" si="443"/>
        <v>1</v>
      </c>
      <c r="AR1336" t="str">
        <f t="shared" si="443"/>
        <v/>
      </c>
      <c r="AS1336" t="e">
        <f t="shared" si="437"/>
        <v>#VALUE!</v>
      </c>
      <c r="AT1336" s="45" t="e">
        <f t="shared" si="444"/>
        <v>#VALUE!</v>
      </c>
      <c r="AU1336">
        <f>VLOOKUP(AQ1336,Home!$C$8:$J$207,8,FALSE)</f>
        <v>0</v>
      </c>
    </row>
    <row r="1337" spans="1:47" x14ac:dyDescent="0.25">
      <c r="A1337" s="6">
        <f t="shared" si="429"/>
        <v>0</v>
      </c>
      <c r="B1337" s="6">
        <f t="shared" si="438"/>
        <v>0</v>
      </c>
      <c r="C1337" s="6" t="str">
        <f t="shared" si="430"/>
        <v/>
      </c>
      <c r="D1337" s="7">
        <f t="shared" si="431"/>
        <v>0</v>
      </c>
      <c r="E1337" s="7">
        <f t="shared" si="439"/>
        <v>0</v>
      </c>
      <c r="F1337" s="7" t="str">
        <f t="shared" si="432"/>
        <v/>
      </c>
      <c r="G1337" s="6">
        <f t="shared" si="433"/>
        <v>0</v>
      </c>
      <c r="H1337" s="6">
        <f t="shared" si="440"/>
        <v>0</v>
      </c>
      <c r="I1337" s="6" t="str">
        <f t="shared" si="441"/>
        <v/>
      </c>
      <c r="J1337" s="11">
        <v>1334</v>
      </c>
      <c r="K1337" s="11">
        <f>IF(IFERROR(VLOOKUP(J1337,Home!$A$8:$B$1048576,1,FALSE),0)=0,0,1)</f>
        <v>0</v>
      </c>
      <c r="L1337" s="129" t="e">
        <f>IF(VLOOKUP(O1337,Home!$C$8:$R$207,6,FALSE)="","",VLOOKUP(O1337,Home!$C$8:$R$207,6,FALSE))</f>
        <v>#N/A</v>
      </c>
      <c r="M1337" s="129" t="e">
        <f t="shared" si="426"/>
        <v>#N/A</v>
      </c>
      <c r="N1337" s="11">
        <f>SUM($K$4:K1337)</f>
        <v>200</v>
      </c>
      <c r="O1337" s="11" t="str">
        <f>IF(P1337="","",IF(IFERROR(VLOOKUP(N1337,Home!$C$8:$R$1048576,1,FALSE),"")=0,"",IFERROR(VLOOKUP(N1337,Home!$C$8:$R$1048576,1,FALSE),"")))</f>
        <v/>
      </c>
      <c r="P1337" s="11" t="str">
        <f>IF(IFERROR(VLOOKUP(W1337,Home!$C$8:$R$1048576,3,FALSE),"")=0,"",IFERROR(VLOOKUP(W1337,Home!$C$8:$R$1048576,3,FALSE),""))</f>
        <v/>
      </c>
      <c r="Q1337" s="11" t="str">
        <f t="shared" ref="Q1337:Q1400" si="445">IFERROR(MONTH(M1337),"")</f>
        <v/>
      </c>
      <c r="R1337" s="130" t="e">
        <f>VLOOKUP(Q1337,'Baggrund til lister'!$G$4:$H$15,2,FALSE)</f>
        <v>#N/A</v>
      </c>
      <c r="S1337" s="11" t="str">
        <f t="shared" si="427"/>
        <v/>
      </c>
      <c r="T1337" s="11" t="str">
        <f>IF(IFERROR(VLOOKUP(N1337,Home!$C$8:$R$1048576,11,FALSE),"")=0,"",IFERROR(VLOOKUP(N1337,Home!$C$8:$R$1048576,11,FALSE),""))</f>
        <v/>
      </c>
      <c r="U1337" s="11" t="str">
        <f>IF(IFERROR(VLOOKUP(O1337,Home!$C$8:$R$1048576,12,FALSE),"")=0,"",IFERROR(VLOOKUP(O1337,Home!$C$8:$R$1048576,12,FALSE),""))</f>
        <v/>
      </c>
      <c r="V1337" s="11" t="str">
        <f>IF(IFERROR(VLOOKUP(O1337,Home!$C$8:$R$1048576,8,FALSE),"")=0,"",IFERROR(VLOOKUP(O1337,Home!$C$8:$R$1048576,8,FALSE),""))</f>
        <v/>
      </c>
      <c r="W1337" s="11" t="str">
        <f>IF(OR(VLOOKUP(N1337,Home!$C$7:$I$207,6,FALSE)="",VLOOKUP(N1337,Home!$C$7:$I$207,7,FALSE)=""),"FEJL",SUM(Baggrundsark!$K$4:K1337))</f>
        <v>FEJL</v>
      </c>
      <c r="Y1337">
        <v>1334</v>
      </c>
      <c r="Z1337" s="1"/>
      <c r="AC1337" s="44"/>
      <c r="AD1337">
        <f t="shared" si="434"/>
        <v>0</v>
      </c>
      <c r="AE1337">
        <f>SUM($AD$4:AD1337)</f>
        <v>1</v>
      </c>
      <c r="AF1337" s="103" t="str">
        <f>IFERROR(VLOOKUP(AN1337,Home!$C$8:$E$207,3,FALSE),"")</f>
        <v/>
      </c>
      <c r="AG1337" s="103" t="str">
        <f>IFERROR(VLOOKUP(AN1337,Home!$C$8:$E$207,2,FALSE),"")</f>
        <v/>
      </c>
      <c r="AH1337" s="104" t="str">
        <f>IF(VLOOKUP(AE1337,Home!$C$8:$I$207,6,FALSE)="","",VLOOKUP(AE1337,Home!$C$8:$I$207,6,FALSE))</f>
        <v/>
      </c>
      <c r="AI1337" s="104" t="e">
        <f t="shared" si="442"/>
        <v>#VALUE!</v>
      </c>
      <c r="AJ1337" s="105" t="e">
        <f t="shared" si="435"/>
        <v>#VALUE!</v>
      </c>
      <c r="AK1337" s="103" t="e">
        <f t="shared" si="428"/>
        <v>#VALUE!</v>
      </c>
      <c r="AL1337" s="103" t="e">
        <f t="shared" si="436"/>
        <v>#VALUE!</v>
      </c>
      <c r="AN1337" t="str">
        <f>IF(OR(VLOOKUP(AE1337,Home!$C$8:$I$207,6,FALSE)="",VLOOKUP(AE1337,Home!$C$8:$I$207,7,FALSE)=""),"FEJL",Baggrundsark!AE1337)</f>
        <v>FEJL</v>
      </c>
      <c r="AO1337">
        <f>IF(VLOOKUP(AE1337,Home!$C$8:$N$207,12,FALSE)="Timelønnet",1,0)</f>
        <v>0</v>
      </c>
      <c r="AP1337">
        <f>SUM($AO$4:AO1337)*AO1337</f>
        <v>0</v>
      </c>
      <c r="AQ1337">
        <f t="shared" si="443"/>
        <v>1</v>
      </c>
      <c r="AR1337" t="str">
        <f t="shared" si="443"/>
        <v/>
      </c>
      <c r="AS1337" t="e">
        <f t="shared" si="437"/>
        <v>#VALUE!</v>
      </c>
      <c r="AT1337" s="45" t="e">
        <f t="shared" si="444"/>
        <v>#VALUE!</v>
      </c>
      <c r="AU1337">
        <f>VLOOKUP(AQ1337,Home!$C$8:$J$207,8,FALSE)</f>
        <v>0</v>
      </c>
    </row>
    <row r="1338" spans="1:47" x14ac:dyDescent="0.25">
      <c r="A1338" s="6">
        <f t="shared" si="429"/>
        <v>0</v>
      </c>
      <c r="B1338" s="6">
        <f t="shared" si="438"/>
        <v>0</v>
      </c>
      <c r="C1338" s="6" t="str">
        <f t="shared" si="430"/>
        <v/>
      </c>
      <c r="D1338" s="7">
        <f t="shared" si="431"/>
        <v>0</v>
      </c>
      <c r="E1338" s="7">
        <f t="shared" si="439"/>
        <v>0</v>
      </c>
      <c r="F1338" s="7" t="str">
        <f t="shared" si="432"/>
        <v/>
      </c>
      <c r="G1338" s="6">
        <f t="shared" si="433"/>
        <v>0</v>
      </c>
      <c r="H1338" s="6">
        <f t="shared" si="440"/>
        <v>0</v>
      </c>
      <c r="I1338" s="6" t="str">
        <f t="shared" si="441"/>
        <v/>
      </c>
      <c r="J1338" s="11">
        <v>1335</v>
      </c>
      <c r="K1338" s="11">
        <f>IF(IFERROR(VLOOKUP(J1338,Home!$A$8:$B$1048576,1,FALSE),0)=0,0,1)</f>
        <v>0</v>
      </c>
      <c r="L1338" s="129" t="e">
        <f>IF(VLOOKUP(O1338,Home!$C$8:$R$207,6,FALSE)="","",VLOOKUP(O1338,Home!$C$8:$R$207,6,FALSE))</f>
        <v>#N/A</v>
      </c>
      <c r="M1338" s="129" t="e">
        <f t="shared" si="426"/>
        <v>#N/A</v>
      </c>
      <c r="N1338" s="11">
        <f>SUM($K$4:K1338)</f>
        <v>200</v>
      </c>
      <c r="O1338" s="11" t="str">
        <f>IF(P1338="","",IF(IFERROR(VLOOKUP(N1338,Home!$C$8:$R$1048576,1,FALSE),"")=0,"",IFERROR(VLOOKUP(N1338,Home!$C$8:$R$1048576,1,FALSE),"")))</f>
        <v/>
      </c>
      <c r="P1338" s="11" t="str">
        <f>IF(IFERROR(VLOOKUP(W1338,Home!$C$8:$R$1048576,3,FALSE),"")=0,"",IFERROR(VLOOKUP(W1338,Home!$C$8:$R$1048576,3,FALSE),""))</f>
        <v/>
      </c>
      <c r="Q1338" s="11" t="str">
        <f t="shared" si="445"/>
        <v/>
      </c>
      <c r="R1338" s="130" t="e">
        <f>VLOOKUP(Q1338,'Baggrund til lister'!$G$4:$H$15,2,FALSE)</f>
        <v>#N/A</v>
      </c>
      <c r="S1338" s="11" t="str">
        <f t="shared" si="427"/>
        <v/>
      </c>
      <c r="T1338" s="11" t="str">
        <f>IF(IFERROR(VLOOKUP(N1338,Home!$C$8:$R$1048576,11,FALSE),"")=0,"",IFERROR(VLOOKUP(N1338,Home!$C$8:$R$1048576,11,FALSE),""))</f>
        <v/>
      </c>
      <c r="U1338" s="11" t="str">
        <f>IF(IFERROR(VLOOKUP(O1338,Home!$C$8:$R$1048576,12,FALSE),"")=0,"",IFERROR(VLOOKUP(O1338,Home!$C$8:$R$1048576,12,FALSE),""))</f>
        <v/>
      </c>
      <c r="V1338" s="11" t="str">
        <f>IF(IFERROR(VLOOKUP(O1338,Home!$C$8:$R$1048576,8,FALSE),"")=0,"",IFERROR(VLOOKUP(O1338,Home!$C$8:$R$1048576,8,FALSE),""))</f>
        <v/>
      </c>
      <c r="W1338" s="11" t="str">
        <f>IF(OR(VLOOKUP(N1338,Home!$C$7:$I$207,6,FALSE)="",VLOOKUP(N1338,Home!$C$7:$I$207,7,FALSE)=""),"FEJL",SUM(Baggrundsark!$K$4:K1338))</f>
        <v>FEJL</v>
      </c>
      <c r="Y1338">
        <v>1335</v>
      </c>
      <c r="Z1338" s="1"/>
      <c r="AC1338" s="44"/>
      <c r="AD1338">
        <f t="shared" si="434"/>
        <v>0</v>
      </c>
      <c r="AE1338">
        <f>SUM($AD$4:AD1338)</f>
        <v>1</v>
      </c>
      <c r="AF1338" s="103" t="str">
        <f>IFERROR(VLOOKUP(AN1338,Home!$C$8:$E$207,3,FALSE),"")</f>
        <v/>
      </c>
      <c r="AG1338" s="103" t="str">
        <f>IFERROR(VLOOKUP(AN1338,Home!$C$8:$E$207,2,FALSE),"")</f>
        <v/>
      </c>
      <c r="AH1338" s="104" t="str">
        <f>IF(VLOOKUP(AE1338,Home!$C$8:$I$207,6,FALSE)="","",VLOOKUP(AE1338,Home!$C$8:$I$207,6,FALSE))</f>
        <v/>
      </c>
      <c r="AI1338" s="104" t="e">
        <f t="shared" si="442"/>
        <v>#VALUE!</v>
      </c>
      <c r="AJ1338" s="105" t="e">
        <f t="shared" si="435"/>
        <v>#VALUE!</v>
      </c>
      <c r="AK1338" s="103" t="e">
        <f t="shared" si="428"/>
        <v>#VALUE!</v>
      </c>
      <c r="AL1338" s="103" t="e">
        <f t="shared" si="436"/>
        <v>#VALUE!</v>
      </c>
      <c r="AN1338" t="str">
        <f>IF(OR(VLOOKUP(AE1338,Home!$C$8:$I$207,6,FALSE)="",VLOOKUP(AE1338,Home!$C$8:$I$207,7,FALSE)=""),"FEJL",Baggrundsark!AE1338)</f>
        <v>FEJL</v>
      </c>
      <c r="AO1338">
        <f>IF(VLOOKUP(AE1338,Home!$C$8:$N$207,12,FALSE)="Timelønnet",1,0)</f>
        <v>0</v>
      </c>
      <c r="AP1338">
        <f>SUM($AO$4:AO1338)*AO1338</f>
        <v>0</v>
      </c>
      <c r="AQ1338">
        <f t="shared" si="443"/>
        <v>1</v>
      </c>
      <c r="AR1338" t="str">
        <f t="shared" si="443"/>
        <v/>
      </c>
      <c r="AS1338" t="e">
        <f t="shared" si="437"/>
        <v>#VALUE!</v>
      </c>
      <c r="AT1338" s="45" t="e">
        <f t="shared" si="444"/>
        <v>#VALUE!</v>
      </c>
      <c r="AU1338">
        <f>VLOOKUP(AQ1338,Home!$C$8:$J$207,8,FALSE)</f>
        <v>0</v>
      </c>
    </row>
    <row r="1339" spans="1:47" x14ac:dyDescent="0.25">
      <c r="A1339" s="6">
        <f t="shared" si="429"/>
        <v>0</v>
      </c>
      <c r="B1339" s="6">
        <f t="shared" si="438"/>
        <v>0</v>
      </c>
      <c r="C1339" s="6" t="str">
        <f t="shared" si="430"/>
        <v/>
      </c>
      <c r="D1339" s="7">
        <f t="shared" si="431"/>
        <v>0</v>
      </c>
      <c r="E1339" s="7">
        <f t="shared" si="439"/>
        <v>0</v>
      </c>
      <c r="F1339" s="7" t="str">
        <f t="shared" si="432"/>
        <v/>
      </c>
      <c r="G1339" s="6">
        <f t="shared" si="433"/>
        <v>0</v>
      </c>
      <c r="H1339" s="6">
        <f t="shared" si="440"/>
        <v>0</v>
      </c>
      <c r="I1339" s="6" t="str">
        <f t="shared" si="441"/>
        <v/>
      </c>
      <c r="J1339" s="11">
        <v>1336</v>
      </c>
      <c r="K1339" s="11">
        <f>IF(IFERROR(VLOOKUP(J1339,Home!$A$8:$B$1048576,1,FALSE),0)=0,0,1)</f>
        <v>0</v>
      </c>
      <c r="L1339" s="129" t="e">
        <f>IF(VLOOKUP(O1339,Home!$C$8:$R$207,6,FALSE)="","",VLOOKUP(O1339,Home!$C$8:$R$207,6,FALSE))</f>
        <v>#N/A</v>
      </c>
      <c r="M1339" s="129" t="e">
        <f t="shared" si="426"/>
        <v>#N/A</v>
      </c>
      <c r="N1339" s="11">
        <f>SUM($K$4:K1339)</f>
        <v>200</v>
      </c>
      <c r="O1339" s="11" t="str">
        <f>IF(P1339="","",IF(IFERROR(VLOOKUP(N1339,Home!$C$8:$R$1048576,1,FALSE),"")=0,"",IFERROR(VLOOKUP(N1339,Home!$C$8:$R$1048576,1,FALSE),"")))</f>
        <v/>
      </c>
      <c r="P1339" s="11" t="str">
        <f>IF(IFERROR(VLOOKUP(W1339,Home!$C$8:$R$1048576,3,FALSE),"")=0,"",IFERROR(VLOOKUP(W1339,Home!$C$8:$R$1048576,3,FALSE),""))</f>
        <v/>
      </c>
      <c r="Q1339" s="11" t="str">
        <f t="shared" si="445"/>
        <v/>
      </c>
      <c r="R1339" s="130" t="e">
        <f>VLOOKUP(Q1339,'Baggrund til lister'!$G$4:$H$15,2,FALSE)</f>
        <v>#N/A</v>
      </c>
      <c r="S1339" s="11" t="str">
        <f t="shared" si="427"/>
        <v/>
      </c>
      <c r="T1339" s="11" t="str">
        <f>IF(IFERROR(VLOOKUP(N1339,Home!$C$8:$R$1048576,11,FALSE),"")=0,"",IFERROR(VLOOKUP(N1339,Home!$C$8:$R$1048576,11,FALSE),""))</f>
        <v/>
      </c>
      <c r="U1339" s="11" t="str">
        <f>IF(IFERROR(VLOOKUP(O1339,Home!$C$8:$R$1048576,12,FALSE),"")=0,"",IFERROR(VLOOKUP(O1339,Home!$C$8:$R$1048576,12,FALSE),""))</f>
        <v/>
      </c>
      <c r="V1339" s="11" t="str">
        <f>IF(IFERROR(VLOOKUP(O1339,Home!$C$8:$R$1048576,8,FALSE),"")=0,"",IFERROR(VLOOKUP(O1339,Home!$C$8:$R$1048576,8,FALSE),""))</f>
        <v/>
      </c>
      <c r="W1339" s="11" t="str">
        <f>IF(OR(VLOOKUP(N1339,Home!$C$7:$I$207,6,FALSE)="",VLOOKUP(N1339,Home!$C$7:$I$207,7,FALSE)=""),"FEJL",SUM(Baggrundsark!$K$4:K1339))</f>
        <v>FEJL</v>
      </c>
      <c r="Y1339">
        <v>1336</v>
      </c>
      <c r="Z1339" s="1"/>
      <c r="AC1339" s="44"/>
      <c r="AD1339">
        <f t="shared" si="434"/>
        <v>0</v>
      </c>
      <c r="AE1339">
        <f>SUM($AD$4:AD1339)</f>
        <v>1</v>
      </c>
      <c r="AF1339" s="103" t="str">
        <f>IFERROR(VLOOKUP(AN1339,Home!$C$8:$E$207,3,FALSE),"")</f>
        <v/>
      </c>
      <c r="AG1339" s="103" t="str">
        <f>IFERROR(VLOOKUP(AN1339,Home!$C$8:$E$207,2,FALSE),"")</f>
        <v/>
      </c>
      <c r="AH1339" s="104" t="str">
        <f>IF(VLOOKUP(AE1339,Home!$C$8:$I$207,6,FALSE)="","",VLOOKUP(AE1339,Home!$C$8:$I$207,6,FALSE))</f>
        <v/>
      </c>
      <c r="AI1339" s="104" t="e">
        <f t="shared" si="442"/>
        <v>#VALUE!</v>
      </c>
      <c r="AJ1339" s="105" t="e">
        <f t="shared" si="435"/>
        <v>#VALUE!</v>
      </c>
      <c r="AK1339" s="103" t="e">
        <f t="shared" si="428"/>
        <v>#VALUE!</v>
      </c>
      <c r="AL1339" s="103" t="e">
        <f t="shared" si="436"/>
        <v>#VALUE!</v>
      </c>
      <c r="AN1339" t="str">
        <f>IF(OR(VLOOKUP(AE1339,Home!$C$8:$I$207,6,FALSE)="",VLOOKUP(AE1339,Home!$C$8:$I$207,7,FALSE)=""),"FEJL",Baggrundsark!AE1339)</f>
        <v>FEJL</v>
      </c>
      <c r="AO1339">
        <f>IF(VLOOKUP(AE1339,Home!$C$8:$N$207,12,FALSE)="Timelønnet",1,0)</f>
        <v>0</v>
      </c>
      <c r="AP1339">
        <f>SUM($AO$4:AO1339)*AO1339</f>
        <v>0</v>
      </c>
      <c r="AQ1339">
        <f t="shared" si="443"/>
        <v>1</v>
      </c>
      <c r="AR1339" t="str">
        <f t="shared" si="443"/>
        <v/>
      </c>
      <c r="AS1339" t="e">
        <f t="shared" si="437"/>
        <v>#VALUE!</v>
      </c>
      <c r="AT1339" s="45" t="e">
        <f t="shared" si="444"/>
        <v>#VALUE!</v>
      </c>
      <c r="AU1339">
        <f>VLOOKUP(AQ1339,Home!$C$8:$J$207,8,FALSE)</f>
        <v>0</v>
      </c>
    </row>
    <row r="1340" spans="1:47" x14ac:dyDescent="0.25">
      <c r="A1340" s="6">
        <f t="shared" si="429"/>
        <v>0</v>
      </c>
      <c r="B1340" s="6">
        <f t="shared" si="438"/>
        <v>0</v>
      </c>
      <c r="C1340" s="6" t="str">
        <f t="shared" si="430"/>
        <v/>
      </c>
      <c r="D1340" s="7">
        <f t="shared" si="431"/>
        <v>0</v>
      </c>
      <c r="E1340" s="7">
        <f t="shared" si="439"/>
        <v>0</v>
      </c>
      <c r="F1340" s="7" t="str">
        <f t="shared" si="432"/>
        <v/>
      </c>
      <c r="G1340" s="6">
        <f t="shared" si="433"/>
        <v>0</v>
      </c>
      <c r="H1340" s="6">
        <f t="shared" si="440"/>
        <v>0</v>
      </c>
      <c r="I1340" s="6" t="str">
        <f t="shared" si="441"/>
        <v/>
      </c>
      <c r="J1340" s="11">
        <v>1337</v>
      </c>
      <c r="K1340" s="11">
        <f>IF(IFERROR(VLOOKUP(J1340,Home!$A$8:$B$1048576,1,FALSE),0)=0,0,1)</f>
        <v>0</v>
      </c>
      <c r="L1340" s="129" t="e">
        <f>IF(VLOOKUP(O1340,Home!$C$8:$R$207,6,FALSE)="","",VLOOKUP(O1340,Home!$C$8:$R$207,6,FALSE))</f>
        <v>#N/A</v>
      </c>
      <c r="M1340" s="129" t="e">
        <f t="shared" si="426"/>
        <v>#N/A</v>
      </c>
      <c r="N1340" s="11">
        <f>SUM($K$4:K1340)</f>
        <v>200</v>
      </c>
      <c r="O1340" s="11" t="str">
        <f>IF(P1340="","",IF(IFERROR(VLOOKUP(N1340,Home!$C$8:$R$1048576,1,FALSE),"")=0,"",IFERROR(VLOOKUP(N1340,Home!$C$8:$R$1048576,1,FALSE),"")))</f>
        <v/>
      </c>
      <c r="P1340" s="11" t="str">
        <f>IF(IFERROR(VLOOKUP(W1340,Home!$C$8:$R$1048576,3,FALSE),"")=0,"",IFERROR(VLOOKUP(W1340,Home!$C$8:$R$1048576,3,FALSE),""))</f>
        <v/>
      </c>
      <c r="Q1340" s="11" t="str">
        <f t="shared" si="445"/>
        <v/>
      </c>
      <c r="R1340" s="130" t="e">
        <f>VLOOKUP(Q1340,'Baggrund til lister'!$G$4:$H$15,2,FALSE)</f>
        <v>#N/A</v>
      </c>
      <c r="S1340" s="11" t="str">
        <f t="shared" si="427"/>
        <v/>
      </c>
      <c r="T1340" s="11" t="str">
        <f>IF(IFERROR(VLOOKUP(N1340,Home!$C$8:$R$1048576,11,FALSE),"")=0,"",IFERROR(VLOOKUP(N1340,Home!$C$8:$R$1048576,11,FALSE),""))</f>
        <v/>
      </c>
      <c r="U1340" s="11" t="str">
        <f>IF(IFERROR(VLOOKUP(O1340,Home!$C$8:$R$1048576,12,FALSE),"")=0,"",IFERROR(VLOOKUP(O1340,Home!$C$8:$R$1048576,12,FALSE),""))</f>
        <v/>
      </c>
      <c r="V1340" s="11" t="str">
        <f>IF(IFERROR(VLOOKUP(O1340,Home!$C$8:$R$1048576,8,FALSE),"")=0,"",IFERROR(VLOOKUP(O1340,Home!$C$8:$R$1048576,8,FALSE),""))</f>
        <v/>
      </c>
      <c r="W1340" s="11" t="str">
        <f>IF(OR(VLOOKUP(N1340,Home!$C$7:$I$207,6,FALSE)="",VLOOKUP(N1340,Home!$C$7:$I$207,7,FALSE)=""),"FEJL",SUM(Baggrundsark!$K$4:K1340))</f>
        <v>FEJL</v>
      </c>
      <c r="Y1340">
        <v>1337</v>
      </c>
      <c r="Z1340" s="1"/>
      <c r="AC1340" s="44"/>
      <c r="AD1340">
        <f t="shared" si="434"/>
        <v>0</v>
      </c>
      <c r="AE1340">
        <f>SUM($AD$4:AD1340)</f>
        <v>1</v>
      </c>
      <c r="AF1340" s="103" t="str">
        <f>IFERROR(VLOOKUP(AN1340,Home!$C$8:$E$207,3,FALSE),"")</f>
        <v/>
      </c>
      <c r="AG1340" s="103" t="str">
        <f>IFERROR(VLOOKUP(AN1340,Home!$C$8:$E$207,2,FALSE),"")</f>
        <v/>
      </c>
      <c r="AH1340" s="104" t="str">
        <f>IF(VLOOKUP(AE1340,Home!$C$8:$I$207,6,FALSE)="","",VLOOKUP(AE1340,Home!$C$8:$I$207,6,FALSE))</f>
        <v/>
      </c>
      <c r="AI1340" s="104" t="e">
        <f t="shared" si="442"/>
        <v>#VALUE!</v>
      </c>
      <c r="AJ1340" s="105" t="e">
        <f t="shared" si="435"/>
        <v>#VALUE!</v>
      </c>
      <c r="AK1340" s="103" t="e">
        <f t="shared" si="428"/>
        <v>#VALUE!</v>
      </c>
      <c r="AL1340" s="103" t="e">
        <f t="shared" si="436"/>
        <v>#VALUE!</v>
      </c>
      <c r="AN1340" t="str">
        <f>IF(OR(VLOOKUP(AE1340,Home!$C$8:$I$207,6,FALSE)="",VLOOKUP(AE1340,Home!$C$8:$I$207,7,FALSE)=""),"FEJL",Baggrundsark!AE1340)</f>
        <v>FEJL</v>
      </c>
      <c r="AO1340">
        <f>IF(VLOOKUP(AE1340,Home!$C$8:$N$207,12,FALSE)="Timelønnet",1,0)</f>
        <v>0</v>
      </c>
      <c r="AP1340">
        <f>SUM($AO$4:AO1340)*AO1340</f>
        <v>0</v>
      </c>
      <c r="AQ1340">
        <f t="shared" si="443"/>
        <v>1</v>
      </c>
      <c r="AR1340" t="str">
        <f t="shared" si="443"/>
        <v/>
      </c>
      <c r="AS1340" t="e">
        <f t="shared" si="437"/>
        <v>#VALUE!</v>
      </c>
      <c r="AT1340" s="45" t="e">
        <f t="shared" si="444"/>
        <v>#VALUE!</v>
      </c>
      <c r="AU1340">
        <f>VLOOKUP(AQ1340,Home!$C$8:$J$207,8,FALSE)</f>
        <v>0</v>
      </c>
    </row>
    <row r="1341" spans="1:47" x14ac:dyDescent="0.25">
      <c r="A1341" s="6">
        <f t="shared" si="429"/>
        <v>0</v>
      </c>
      <c r="B1341" s="6">
        <f t="shared" si="438"/>
        <v>0</v>
      </c>
      <c r="C1341" s="6" t="str">
        <f t="shared" si="430"/>
        <v/>
      </c>
      <c r="D1341" s="7">
        <f t="shared" si="431"/>
        <v>0</v>
      </c>
      <c r="E1341" s="7">
        <f t="shared" si="439"/>
        <v>0</v>
      </c>
      <c r="F1341" s="7" t="str">
        <f t="shared" si="432"/>
        <v/>
      </c>
      <c r="G1341" s="6">
        <f t="shared" si="433"/>
        <v>0</v>
      </c>
      <c r="H1341" s="6">
        <f t="shared" si="440"/>
        <v>0</v>
      </c>
      <c r="I1341" s="6" t="str">
        <f t="shared" si="441"/>
        <v/>
      </c>
      <c r="J1341" s="11">
        <v>1338</v>
      </c>
      <c r="K1341" s="11">
        <f>IF(IFERROR(VLOOKUP(J1341,Home!$A$8:$B$1048576,1,FALSE),0)=0,0,1)</f>
        <v>0</v>
      </c>
      <c r="L1341" s="129" t="e">
        <f>IF(VLOOKUP(O1341,Home!$C$8:$R$207,6,FALSE)="","",VLOOKUP(O1341,Home!$C$8:$R$207,6,FALSE))</f>
        <v>#N/A</v>
      </c>
      <c r="M1341" s="129" t="e">
        <f t="shared" si="426"/>
        <v>#N/A</v>
      </c>
      <c r="N1341" s="11">
        <f>SUM($K$4:K1341)</f>
        <v>200</v>
      </c>
      <c r="O1341" s="11" t="str">
        <f>IF(P1341="","",IF(IFERROR(VLOOKUP(N1341,Home!$C$8:$R$1048576,1,FALSE),"")=0,"",IFERROR(VLOOKUP(N1341,Home!$C$8:$R$1048576,1,FALSE),"")))</f>
        <v/>
      </c>
      <c r="P1341" s="11" t="str">
        <f>IF(IFERROR(VLOOKUP(W1341,Home!$C$8:$R$1048576,3,FALSE),"")=0,"",IFERROR(VLOOKUP(W1341,Home!$C$8:$R$1048576,3,FALSE),""))</f>
        <v/>
      </c>
      <c r="Q1341" s="11" t="str">
        <f t="shared" si="445"/>
        <v/>
      </c>
      <c r="R1341" s="130" t="e">
        <f>VLOOKUP(Q1341,'Baggrund til lister'!$G$4:$H$15,2,FALSE)</f>
        <v>#N/A</v>
      </c>
      <c r="S1341" s="11" t="str">
        <f t="shared" si="427"/>
        <v/>
      </c>
      <c r="T1341" s="11" t="str">
        <f>IF(IFERROR(VLOOKUP(N1341,Home!$C$8:$R$1048576,11,FALSE),"")=0,"",IFERROR(VLOOKUP(N1341,Home!$C$8:$R$1048576,11,FALSE),""))</f>
        <v/>
      </c>
      <c r="U1341" s="11" t="str">
        <f>IF(IFERROR(VLOOKUP(O1341,Home!$C$8:$R$1048576,12,FALSE),"")=0,"",IFERROR(VLOOKUP(O1341,Home!$C$8:$R$1048576,12,FALSE),""))</f>
        <v/>
      </c>
      <c r="V1341" s="11" t="str">
        <f>IF(IFERROR(VLOOKUP(O1341,Home!$C$8:$R$1048576,8,FALSE),"")=0,"",IFERROR(VLOOKUP(O1341,Home!$C$8:$R$1048576,8,FALSE),""))</f>
        <v/>
      </c>
      <c r="W1341" s="11" t="str">
        <f>IF(OR(VLOOKUP(N1341,Home!$C$7:$I$207,6,FALSE)="",VLOOKUP(N1341,Home!$C$7:$I$207,7,FALSE)=""),"FEJL",SUM(Baggrundsark!$K$4:K1341))</f>
        <v>FEJL</v>
      </c>
      <c r="Y1341">
        <v>1338</v>
      </c>
      <c r="Z1341" s="1"/>
      <c r="AC1341" s="44"/>
      <c r="AD1341">
        <f t="shared" si="434"/>
        <v>0</v>
      </c>
      <c r="AE1341">
        <f>SUM($AD$4:AD1341)</f>
        <v>1</v>
      </c>
      <c r="AF1341" s="103" t="str">
        <f>IFERROR(VLOOKUP(AN1341,Home!$C$8:$E$207,3,FALSE),"")</f>
        <v/>
      </c>
      <c r="AG1341" s="103" t="str">
        <f>IFERROR(VLOOKUP(AN1341,Home!$C$8:$E$207,2,FALSE),"")</f>
        <v/>
      </c>
      <c r="AH1341" s="104" t="str">
        <f>IF(VLOOKUP(AE1341,Home!$C$8:$I$207,6,FALSE)="","",VLOOKUP(AE1341,Home!$C$8:$I$207,6,FALSE))</f>
        <v/>
      </c>
      <c r="AI1341" s="104" t="e">
        <f t="shared" si="442"/>
        <v>#VALUE!</v>
      </c>
      <c r="AJ1341" s="105" t="e">
        <f t="shared" si="435"/>
        <v>#VALUE!</v>
      </c>
      <c r="AK1341" s="103" t="e">
        <f t="shared" si="428"/>
        <v>#VALUE!</v>
      </c>
      <c r="AL1341" s="103" t="e">
        <f t="shared" si="436"/>
        <v>#VALUE!</v>
      </c>
      <c r="AN1341" t="str">
        <f>IF(OR(VLOOKUP(AE1341,Home!$C$8:$I$207,6,FALSE)="",VLOOKUP(AE1341,Home!$C$8:$I$207,7,FALSE)=""),"FEJL",Baggrundsark!AE1341)</f>
        <v>FEJL</v>
      </c>
      <c r="AO1341">
        <f>IF(VLOOKUP(AE1341,Home!$C$8:$N$207,12,FALSE)="Timelønnet",1,0)</f>
        <v>0</v>
      </c>
      <c r="AP1341">
        <f>SUM($AO$4:AO1341)*AO1341</f>
        <v>0</v>
      </c>
      <c r="AQ1341">
        <f t="shared" si="443"/>
        <v>1</v>
      </c>
      <c r="AR1341" t="str">
        <f t="shared" si="443"/>
        <v/>
      </c>
      <c r="AS1341" t="e">
        <f t="shared" si="437"/>
        <v>#VALUE!</v>
      </c>
      <c r="AT1341" s="45" t="e">
        <f t="shared" si="444"/>
        <v>#VALUE!</v>
      </c>
      <c r="AU1341">
        <f>VLOOKUP(AQ1341,Home!$C$8:$J$207,8,FALSE)</f>
        <v>0</v>
      </c>
    </row>
    <row r="1342" spans="1:47" x14ac:dyDescent="0.25">
      <c r="A1342" s="6">
        <f t="shared" si="429"/>
        <v>0</v>
      </c>
      <c r="B1342" s="6">
        <f t="shared" si="438"/>
        <v>0</v>
      </c>
      <c r="C1342" s="6" t="str">
        <f t="shared" si="430"/>
        <v/>
      </c>
      <c r="D1342" s="7">
        <f t="shared" si="431"/>
        <v>0</v>
      </c>
      <c r="E1342" s="7">
        <f t="shared" si="439"/>
        <v>0</v>
      </c>
      <c r="F1342" s="7" t="str">
        <f t="shared" si="432"/>
        <v/>
      </c>
      <c r="G1342" s="6">
        <f t="shared" si="433"/>
        <v>0</v>
      </c>
      <c r="H1342" s="6">
        <f t="shared" si="440"/>
        <v>0</v>
      </c>
      <c r="I1342" s="6" t="str">
        <f t="shared" si="441"/>
        <v/>
      </c>
      <c r="J1342" s="11">
        <v>1339</v>
      </c>
      <c r="K1342" s="11">
        <f>IF(IFERROR(VLOOKUP(J1342,Home!$A$8:$B$1048576,1,FALSE),0)=0,0,1)</f>
        <v>0</v>
      </c>
      <c r="L1342" s="129" t="e">
        <f>IF(VLOOKUP(O1342,Home!$C$8:$R$207,6,FALSE)="","",VLOOKUP(O1342,Home!$C$8:$R$207,6,FALSE))</f>
        <v>#N/A</v>
      </c>
      <c r="M1342" s="129" t="e">
        <f t="shared" si="426"/>
        <v>#N/A</v>
      </c>
      <c r="N1342" s="11">
        <f>SUM($K$4:K1342)</f>
        <v>200</v>
      </c>
      <c r="O1342" s="11" t="str">
        <f>IF(P1342="","",IF(IFERROR(VLOOKUP(N1342,Home!$C$8:$R$1048576,1,FALSE),"")=0,"",IFERROR(VLOOKUP(N1342,Home!$C$8:$R$1048576,1,FALSE),"")))</f>
        <v/>
      </c>
      <c r="P1342" s="11" t="str">
        <f>IF(IFERROR(VLOOKUP(W1342,Home!$C$8:$R$1048576,3,FALSE),"")=0,"",IFERROR(VLOOKUP(W1342,Home!$C$8:$R$1048576,3,FALSE),""))</f>
        <v/>
      </c>
      <c r="Q1342" s="11" t="str">
        <f t="shared" si="445"/>
        <v/>
      </c>
      <c r="R1342" s="130" t="e">
        <f>VLOOKUP(Q1342,'Baggrund til lister'!$G$4:$H$15,2,FALSE)</f>
        <v>#N/A</v>
      </c>
      <c r="S1342" s="11" t="str">
        <f t="shared" si="427"/>
        <v/>
      </c>
      <c r="T1342" s="11" t="str">
        <f>IF(IFERROR(VLOOKUP(N1342,Home!$C$8:$R$1048576,11,FALSE),"")=0,"",IFERROR(VLOOKUP(N1342,Home!$C$8:$R$1048576,11,FALSE),""))</f>
        <v/>
      </c>
      <c r="U1342" s="11" t="str">
        <f>IF(IFERROR(VLOOKUP(O1342,Home!$C$8:$R$1048576,12,FALSE),"")=0,"",IFERROR(VLOOKUP(O1342,Home!$C$8:$R$1048576,12,FALSE),""))</f>
        <v/>
      </c>
      <c r="V1342" s="11" t="str">
        <f>IF(IFERROR(VLOOKUP(O1342,Home!$C$8:$R$1048576,8,FALSE),"")=0,"",IFERROR(VLOOKUP(O1342,Home!$C$8:$R$1048576,8,FALSE),""))</f>
        <v/>
      </c>
      <c r="W1342" s="11" t="str">
        <f>IF(OR(VLOOKUP(N1342,Home!$C$7:$I$207,6,FALSE)="",VLOOKUP(N1342,Home!$C$7:$I$207,7,FALSE)=""),"FEJL",SUM(Baggrundsark!$K$4:K1342))</f>
        <v>FEJL</v>
      </c>
      <c r="Y1342">
        <v>1339</v>
      </c>
      <c r="Z1342" s="1"/>
      <c r="AC1342" s="44"/>
      <c r="AD1342">
        <f t="shared" si="434"/>
        <v>0</v>
      </c>
      <c r="AE1342">
        <f>SUM($AD$4:AD1342)</f>
        <v>1</v>
      </c>
      <c r="AF1342" s="103" t="str">
        <f>IFERROR(VLOOKUP(AN1342,Home!$C$8:$E$207,3,FALSE),"")</f>
        <v/>
      </c>
      <c r="AG1342" s="103" t="str">
        <f>IFERROR(VLOOKUP(AN1342,Home!$C$8:$E$207,2,FALSE),"")</f>
        <v/>
      </c>
      <c r="AH1342" s="104" t="str">
        <f>IF(VLOOKUP(AE1342,Home!$C$8:$I$207,6,FALSE)="","",VLOOKUP(AE1342,Home!$C$8:$I$207,6,FALSE))</f>
        <v/>
      </c>
      <c r="AI1342" s="104" t="e">
        <f t="shared" si="442"/>
        <v>#VALUE!</v>
      </c>
      <c r="AJ1342" s="105" t="e">
        <f t="shared" si="435"/>
        <v>#VALUE!</v>
      </c>
      <c r="AK1342" s="103" t="e">
        <f t="shared" si="428"/>
        <v>#VALUE!</v>
      </c>
      <c r="AL1342" s="103" t="e">
        <f t="shared" si="436"/>
        <v>#VALUE!</v>
      </c>
      <c r="AN1342" t="str">
        <f>IF(OR(VLOOKUP(AE1342,Home!$C$8:$I$207,6,FALSE)="",VLOOKUP(AE1342,Home!$C$8:$I$207,7,FALSE)=""),"FEJL",Baggrundsark!AE1342)</f>
        <v>FEJL</v>
      </c>
      <c r="AO1342">
        <f>IF(VLOOKUP(AE1342,Home!$C$8:$N$207,12,FALSE)="Timelønnet",1,0)</f>
        <v>0</v>
      </c>
      <c r="AP1342">
        <f>SUM($AO$4:AO1342)*AO1342</f>
        <v>0</v>
      </c>
      <c r="AQ1342">
        <f t="shared" si="443"/>
        <v>1</v>
      </c>
      <c r="AR1342" t="str">
        <f t="shared" si="443"/>
        <v/>
      </c>
      <c r="AS1342" t="e">
        <f t="shared" si="437"/>
        <v>#VALUE!</v>
      </c>
      <c r="AT1342" s="45" t="e">
        <f t="shared" si="444"/>
        <v>#VALUE!</v>
      </c>
      <c r="AU1342">
        <f>VLOOKUP(AQ1342,Home!$C$8:$J$207,8,FALSE)</f>
        <v>0</v>
      </c>
    </row>
    <row r="1343" spans="1:47" x14ac:dyDescent="0.25">
      <c r="A1343" s="6">
        <f t="shared" si="429"/>
        <v>0</v>
      </c>
      <c r="B1343" s="6">
        <f t="shared" si="438"/>
        <v>0</v>
      </c>
      <c r="C1343" s="6" t="str">
        <f t="shared" si="430"/>
        <v/>
      </c>
      <c r="D1343" s="7">
        <f t="shared" si="431"/>
        <v>0</v>
      </c>
      <c r="E1343" s="7">
        <f t="shared" si="439"/>
        <v>0</v>
      </c>
      <c r="F1343" s="7" t="str">
        <f t="shared" si="432"/>
        <v/>
      </c>
      <c r="G1343" s="6">
        <f t="shared" si="433"/>
        <v>0</v>
      </c>
      <c r="H1343" s="6">
        <f t="shared" si="440"/>
        <v>0</v>
      </c>
      <c r="I1343" s="6" t="str">
        <f t="shared" si="441"/>
        <v/>
      </c>
      <c r="J1343" s="11">
        <v>1340</v>
      </c>
      <c r="K1343" s="11">
        <f>IF(IFERROR(VLOOKUP(J1343,Home!$A$8:$B$1048576,1,FALSE),0)=0,0,1)</f>
        <v>0</v>
      </c>
      <c r="L1343" s="129" t="e">
        <f>IF(VLOOKUP(O1343,Home!$C$8:$R$207,6,FALSE)="","",VLOOKUP(O1343,Home!$C$8:$R$207,6,FALSE))</f>
        <v>#N/A</v>
      </c>
      <c r="M1343" s="129" t="e">
        <f t="shared" si="426"/>
        <v>#N/A</v>
      </c>
      <c r="N1343" s="11">
        <f>SUM($K$4:K1343)</f>
        <v>200</v>
      </c>
      <c r="O1343" s="11" t="str">
        <f>IF(P1343="","",IF(IFERROR(VLOOKUP(N1343,Home!$C$8:$R$1048576,1,FALSE),"")=0,"",IFERROR(VLOOKUP(N1343,Home!$C$8:$R$1048576,1,FALSE),"")))</f>
        <v/>
      </c>
      <c r="P1343" s="11" t="str">
        <f>IF(IFERROR(VLOOKUP(W1343,Home!$C$8:$R$1048576,3,FALSE),"")=0,"",IFERROR(VLOOKUP(W1343,Home!$C$8:$R$1048576,3,FALSE),""))</f>
        <v/>
      </c>
      <c r="Q1343" s="11" t="str">
        <f t="shared" si="445"/>
        <v/>
      </c>
      <c r="R1343" s="130" t="e">
        <f>VLOOKUP(Q1343,'Baggrund til lister'!$G$4:$H$15,2,FALSE)</f>
        <v>#N/A</v>
      </c>
      <c r="S1343" s="11" t="str">
        <f t="shared" si="427"/>
        <v/>
      </c>
      <c r="T1343" s="11" t="str">
        <f>IF(IFERROR(VLOOKUP(N1343,Home!$C$8:$R$1048576,11,FALSE),"")=0,"",IFERROR(VLOOKUP(N1343,Home!$C$8:$R$1048576,11,FALSE),""))</f>
        <v/>
      </c>
      <c r="U1343" s="11" t="str">
        <f>IF(IFERROR(VLOOKUP(O1343,Home!$C$8:$R$1048576,12,FALSE),"")=0,"",IFERROR(VLOOKUP(O1343,Home!$C$8:$R$1048576,12,FALSE),""))</f>
        <v/>
      </c>
      <c r="V1343" s="11" t="str">
        <f>IF(IFERROR(VLOOKUP(O1343,Home!$C$8:$R$1048576,8,FALSE),"")=0,"",IFERROR(VLOOKUP(O1343,Home!$C$8:$R$1048576,8,FALSE),""))</f>
        <v/>
      </c>
      <c r="W1343" s="11" t="str">
        <f>IF(OR(VLOOKUP(N1343,Home!$C$7:$I$207,6,FALSE)="",VLOOKUP(N1343,Home!$C$7:$I$207,7,FALSE)=""),"FEJL",SUM(Baggrundsark!$K$4:K1343))</f>
        <v>FEJL</v>
      </c>
      <c r="Y1343">
        <v>1340</v>
      </c>
      <c r="Z1343" s="1"/>
      <c r="AC1343" s="44"/>
      <c r="AD1343">
        <f t="shared" si="434"/>
        <v>0</v>
      </c>
      <c r="AE1343">
        <f>SUM($AD$4:AD1343)</f>
        <v>1</v>
      </c>
      <c r="AF1343" s="103" t="str">
        <f>IFERROR(VLOOKUP(AN1343,Home!$C$8:$E$207,3,FALSE),"")</f>
        <v/>
      </c>
      <c r="AG1343" s="103" t="str">
        <f>IFERROR(VLOOKUP(AN1343,Home!$C$8:$E$207,2,FALSE),"")</f>
        <v/>
      </c>
      <c r="AH1343" s="104" t="str">
        <f>IF(VLOOKUP(AE1343,Home!$C$8:$I$207,6,FALSE)="","",VLOOKUP(AE1343,Home!$C$8:$I$207,6,FALSE))</f>
        <v/>
      </c>
      <c r="AI1343" s="104" t="e">
        <f t="shared" si="442"/>
        <v>#VALUE!</v>
      </c>
      <c r="AJ1343" s="105" t="e">
        <f t="shared" si="435"/>
        <v>#VALUE!</v>
      </c>
      <c r="AK1343" s="103" t="e">
        <f t="shared" si="428"/>
        <v>#VALUE!</v>
      </c>
      <c r="AL1343" s="103" t="e">
        <f t="shared" si="436"/>
        <v>#VALUE!</v>
      </c>
      <c r="AN1343" t="str">
        <f>IF(OR(VLOOKUP(AE1343,Home!$C$8:$I$207,6,FALSE)="",VLOOKUP(AE1343,Home!$C$8:$I$207,7,FALSE)=""),"FEJL",Baggrundsark!AE1343)</f>
        <v>FEJL</v>
      </c>
      <c r="AO1343">
        <f>IF(VLOOKUP(AE1343,Home!$C$8:$N$207,12,FALSE)="Timelønnet",1,0)</f>
        <v>0</v>
      </c>
      <c r="AP1343">
        <f>SUM($AO$4:AO1343)*AO1343</f>
        <v>0</v>
      </c>
      <c r="AQ1343">
        <f t="shared" si="443"/>
        <v>1</v>
      </c>
      <c r="AR1343" t="str">
        <f t="shared" si="443"/>
        <v/>
      </c>
      <c r="AS1343" t="e">
        <f t="shared" si="437"/>
        <v>#VALUE!</v>
      </c>
      <c r="AT1343" s="45" t="e">
        <f t="shared" si="444"/>
        <v>#VALUE!</v>
      </c>
      <c r="AU1343">
        <f>VLOOKUP(AQ1343,Home!$C$8:$J$207,8,FALSE)</f>
        <v>0</v>
      </c>
    </row>
    <row r="1344" spans="1:47" x14ac:dyDescent="0.25">
      <c r="A1344" s="6">
        <f t="shared" si="429"/>
        <v>0</v>
      </c>
      <c r="B1344" s="6">
        <f t="shared" si="438"/>
        <v>0</v>
      </c>
      <c r="C1344" s="6" t="str">
        <f t="shared" si="430"/>
        <v/>
      </c>
      <c r="D1344" s="7">
        <f t="shared" si="431"/>
        <v>0</v>
      </c>
      <c r="E1344" s="7">
        <f t="shared" si="439"/>
        <v>0</v>
      </c>
      <c r="F1344" s="7" t="str">
        <f t="shared" si="432"/>
        <v/>
      </c>
      <c r="G1344" s="6">
        <f t="shared" si="433"/>
        <v>0</v>
      </c>
      <c r="H1344" s="6">
        <f t="shared" si="440"/>
        <v>0</v>
      </c>
      <c r="I1344" s="6" t="str">
        <f t="shared" si="441"/>
        <v/>
      </c>
      <c r="J1344" s="11">
        <v>1341</v>
      </c>
      <c r="K1344" s="11">
        <f>IF(IFERROR(VLOOKUP(J1344,Home!$A$8:$B$1048576,1,FALSE),0)=0,0,1)</f>
        <v>0</v>
      </c>
      <c r="L1344" s="129" t="e">
        <f>IF(VLOOKUP(O1344,Home!$C$8:$R$207,6,FALSE)="","",VLOOKUP(O1344,Home!$C$8:$R$207,6,FALSE))</f>
        <v>#N/A</v>
      </c>
      <c r="M1344" s="129" t="e">
        <f t="shared" si="426"/>
        <v>#N/A</v>
      </c>
      <c r="N1344" s="11">
        <f>SUM($K$4:K1344)</f>
        <v>200</v>
      </c>
      <c r="O1344" s="11" t="str">
        <f>IF(P1344="","",IF(IFERROR(VLOOKUP(N1344,Home!$C$8:$R$1048576,1,FALSE),"")=0,"",IFERROR(VLOOKUP(N1344,Home!$C$8:$R$1048576,1,FALSE),"")))</f>
        <v/>
      </c>
      <c r="P1344" s="11" t="str">
        <f>IF(IFERROR(VLOOKUP(W1344,Home!$C$8:$R$1048576,3,FALSE),"")=0,"",IFERROR(VLOOKUP(W1344,Home!$C$8:$R$1048576,3,FALSE),""))</f>
        <v/>
      </c>
      <c r="Q1344" s="11" t="str">
        <f t="shared" si="445"/>
        <v/>
      </c>
      <c r="R1344" s="130" t="e">
        <f>VLOOKUP(Q1344,'Baggrund til lister'!$G$4:$H$15,2,FALSE)</f>
        <v>#N/A</v>
      </c>
      <c r="S1344" s="11" t="str">
        <f t="shared" si="427"/>
        <v/>
      </c>
      <c r="T1344" s="11" t="str">
        <f>IF(IFERROR(VLOOKUP(N1344,Home!$C$8:$R$1048576,11,FALSE),"")=0,"",IFERROR(VLOOKUP(N1344,Home!$C$8:$R$1048576,11,FALSE),""))</f>
        <v/>
      </c>
      <c r="U1344" s="11" t="str">
        <f>IF(IFERROR(VLOOKUP(O1344,Home!$C$8:$R$1048576,12,FALSE),"")=0,"",IFERROR(VLOOKUP(O1344,Home!$C$8:$R$1048576,12,FALSE),""))</f>
        <v/>
      </c>
      <c r="V1344" s="11" t="str">
        <f>IF(IFERROR(VLOOKUP(O1344,Home!$C$8:$R$1048576,8,FALSE),"")=0,"",IFERROR(VLOOKUP(O1344,Home!$C$8:$R$1048576,8,FALSE),""))</f>
        <v/>
      </c>
      <c r="W1344" s="11" t="str">
        <f>IF(OR(VLOOKUP(N1344,Home!$C$7:$I$207,6,FALSE)="",VLOOKUP(N1344,Home!$C$7:$I$207,7,FALSE)=""),"FEJL",SUM(Baggrundsark!$K$4:K1344))</f>
        <v>FEJL</v>
      </c>
      <c r="Y1344">
        <v>1341</v>
      </c>
      <c r="Z1344" s="1"/>
      <c r="AC1344" s="44"/>
      <c r="AD1344">
        <f t="shared" si="434"/>
        <v>0</v>
      </c>
      <c r="AE1344">
        <f>SUM($AD$4:AD1344)</f>
        <v>1</v>
      </c>
      <c r="AF1344" s="103" t="str">
        <f>IFERROR(VLOOKUP(AN1344,Home!$C$8:$E$207,3,FALSE),"")</f>
        <v/>
      </c>
      <c r="AG1344" s="103" t="str">
        <f>IFERROR(VLOOKUP(AN1344,Home!$C$8:$E$207,2,FALSE),"")</f>
        <v/>
      </c>
      <c r="AH1344" s="104" t="str">
        <f>IF(VLOOKUP(AE1344,Home!$C$8:$I$207,6,FALSE)="","",VLOOKUP(AE1344,Home!$C$8:$I$207,6,FALSE))</f>
        <v/>
      </c>
      <c r="AI1344" s="104" t="e">
        <f t="shared" si="442"/>
        <v>#VALUE!</v>
      </c>
      <c r="AJ1344" s="105" t="e">
        <f t="shared" si="435"/>
        <v>#VALUE!</v>
      </c>
      <c r="AK1344" s="103" t="e">
        <f t="shared" si="428"/>
        <v>#VALUE!</v>
      </c>
      <c r="AL1344" s="103" t="e">
        <f t="shared" si="436"/>
        <v>#VALUE!</v>
      </c>
      <c r="AN1344" t="str">
        <f>IF(OR(VLOOKUP(AE1344,Home!$C$8:$I$207,6,FALSE)="",VLOOKUP(AE1344,Home!$C$8:$I$207,7,FALSE)=""),"FEJL",Baggrundsark!AE1344)</f>
        <v>FEJL</v>
      </c>
      <c r="AO1344">
        <f>IF(VLOOKUP(AE1344,Home!$C$8:$N$207,12,FALSE)="Timelønnet",1,0)</f>
        <v>0</v>
      </c>
      <c r="AP1344">
        <f>SUM($AO$4:AO1344)*AO1344</f>
        <v>0</v>
      </c>
      <c r="AQ1344">
        <f t="shared" si="443"/>
        <v>1</v>
      </c>
      <c r="AR1344" t="str">
        <f t="shared" si="443"/>
        <v/>
      </c>
      <c r="AS1344" t="e">
        <f t="shared" si="437"/>
        <v>#VALUE!</v>
      </c>
      <c r="AT1344" s="45" t="e">
        <f t="shared" si="444"/>
        <v>#VALUE!</v>
      </c>
      <c r="AU1344">
        <f>VLOOKUP(AQ1344,Home!$C$8:$J$207,8,FALSE)</f>
        <v>0</v>
      </c>
    </row>
    <row r="1345" spans="1:47" x14ac:dyDescent="0.25">
      <c r="A1345" s="6">
        <f t="shared" si="429"/>
        <v>0</v>
      </c>
      <c r="B1345" s="6">
        <f t="shared" si="438"/>
        <v>0</v>
      </c>
      <c r="C1345" s="6" t="str">
        <f t="shared" si="430"/>
        <v/>
      </c>
      <c r="D1345" s="7">
        <f t="shared" si="431"/>
        <v>0</v>
      </c>
      <c r="E1345" s="7">
        <f t="shared" si="439"/>
        <v>0</v>
      </c>
      <c r="F1345" s="7" t="str">
        <f t="shared" si="432"/>
        <v/>
      </c>
      <c r="G1345" s="6">
        <f t="shared" si="433"/>
        <v>0</v>
      </c>
      <c r="H1345" s="6">
        <f t="shared" si="440"/>
        <v>0</v>
      </c>
      <c r="I1345" s="6" t="str">
        <f t="shared" si="441"/>
        <v/>
      </c>
      <c r="J1345" s="11">
        <v>1342</v>
      </c>
      <c r="K1345" s="11">
        <f>IF(IFERROR(VLOOKUP(J1345,Home!$A$8:$B$1048576,1,FALSE),0)=0,0,1)</f>
        <v>0</v>
      </c>
      <c r="L1345" s="129" t="e">
        <f>IF(VLOOKUP(O1345,Home!$C$8:$R$207,6,FALSE)="","",VLOOKUP(O1345,Home!$C$8:$R$207,6,FALSE))</f>
        <v>#N/A</v>
      </c>
      <c r="M1345" s="129" t="e">
        <f t="shared" si="426"/>
        <v>#N/A</v>
      </c>
      <c r="N1345" s="11">
        <f>SUM($K$4:K1345)</f>
        <v>200</v>
      </c>
      <c r="O1345" s="11" t="str">
        <f>IF(P1345="","",IF(IFERROR(VLOOKUP(N1345,Home!$C$8:$R$1048576,1,FALSE),"")=0,"",IFERROR(VLOOKUP(N1345,Home!$C$8:$R$1048576,1,FALSE),"")))</f>
        <v/>
      </c>
      <c r="P1345" s="11" t="str">
        <f>IF(IFERROR(VLOOKUP(W1345,Home!$C$8:$R$1048576,3,FALSE),"")=0,"",IFERROR(VLOOKUP(W1345,Home!$C$8:$R$1048576,3,FALSE),""))</f>
        <v/>
      </c>
      <c r="Q1345" s="11" t="str">
        <f t="shared" si="445"/>
        <v/>
      </c>
      <c r="R1345" s="130" t="e">
        <f>VLOOKUP(Q1345,'Baggrund til lister'!$G$4:$H$15,2,FALSE)</f>
        <v>#N/A</v>
      </c>
      <c r="S1345" s="11" t="str">
        <f t="shared" si="427"/>
        <v/>
      </c>
      <c r="T1345" s="11" t="str">
        <f>IF(IFERROR(VLOOKUP(N1345,Home!$C$8:$R$1048576,11,FALSE),"")=0,"",IFERROR(VLOOKUP(N1345,Home!$C$8:$R$1048576,11,FALSE),""))</f>
        <v/>
      </c>
      <c r="U1345" s="11" t="str">
        <f>IF(IFERROR(VLOOKUP(O1345,Home!$C$8:$R$1048576,12,FALSE),"")=0,"",IFERROR(VLOOKUP(O1345,Home!$C$8:$R$1048576,12,FALSE),""))</f>
        <v/>
      </c>
      <c r="V1345" s="11" t="str">
        <f>IF(IFERROR(VLOOKUP(O1345,Home!$C$8:$R$1048576,8,FALSE),"")=0,"",IFERROR(VLOOKUP(O1345,Home!$C$8:$R$1048576,8,FALSE),""))</f>
        <v/>
      </c>
      <c r="W1345" s="11" t="str">
        <f>IF(OR(VLOOKUP(N1345,Home!$C$7:$I$207,6,FALSE)="",VLOOKUP(N1345,Home!$C$7:$I$207,7,FALSE)=""),"FEJL",SUM(Baggrundsark!$K$4:K1345))</f>
        <v>FEJL</v>
      </c>
      <c r="Y1345">
        <v>1342</v>
      </c>
      <c r="Z1345" s="1"/>
      <c r="AC1345" s="44"/>
      <c r="AD1345">
        <f t="shared" si="434"/>
        <v>0</v>
      </c>
      <c r="AE1345">
        <f>SUM($AD$4:AD1345)</f>
        <v>1</v>
      </c>
      <c r="AF1345" s="103" t="str">
        <f>IFERROR(VLOOKUP(AN1345,Home!$C$8:$E$207,3,FALSE),"")</f>
        <v/>
      </c>
      <c r="AG1345" s="103" t="str">
        <f>IFERROR(VLOOKUP(AN1345,Home!$C$8:$E$207,2,FALSE),"")</f>
        <v/>
      </c>
      <c r="AH1345" s="104" t="str">
        <f>IF(VLOOKUP(AE1345,Home!$C$8:$I$207,6,FALSE)="","",VLOOKUP(AE1345,Home!$C$8:$I$207,6,FALSE))</f>
        <v/>
      </c>
      <c r="AI1345" s="104" t="e">
        <f t="shared" si="442"/>
        <v>#VALUE!</v>
      </c>
      <c r="AJ1345" s="105" t="e">
        <f t="shared" si="435"/>
        <v>#VALUE!</v>
      </c>
      <c r="AK1345" s="103" t="e">
        <f t="shared" si="428"/>
        <v>#VALUE!</v>
      </c>
      <c r="AL1345" s="103" t="e">
        <f t="shared" si="436"/>
        <v>#VALUE!</v>
      </c>
      <c r="AN1345" t="str">
        <f>IF(OR(VLOOKUP(AE1345,Home!$C$8:$I$207,6,FALSE)="",VLOOKUP(AE1345,Home!$C$8:$I$207,7,FALSE)=""),"FEJL",Baggrundsark!AE1345)</f>
        <v>FEJL</v>
      </c>
      <c r="AO1345">
        <f>IF(VLOOKUP(AE1345,Home!$C$8:$N$207,12,FALSE)="Timelønnet",1,0)</f>
        <v>0</v>
      </c>
      <c r="AP1345">
        <f>SUM($AO$4:AO1345)*AO1345</f>
        <v>0</v>
      </c>
      <c r="AQ1345">
        <f t="shared" si="443"/>
        <v>1</v>
      </c>
      <c r="AR1345" t="str">
        <f t="shared" si="443"/>
        <v/>
      </c>
      <c r="AS1345" t="e">
        <f t="shared" si="437"/>
        <v>#VALUE!</v>
      </c>
      <c r="AT1345" s="45" t="e">
        <f t="shared" si="444"/>
        <v>#VALUE!</v>
      </c>
      <c r="AU1345">
        <f>VLOOKUP(AQ1345,Home!$C$8:$J$207,8,FALSE)</f>
        <v>0</v>
      </c>
    </row>
    <row r="1346" spans="1:47" x14ac:dyDescent="0.25">
      <c r="A1346" s="6">
        <f t="shared" si="429"/>
        <v>0</v>
      </c>
      <c r="B1346" s="6">
        <f t="shared" si="438"/>
        <v>0</v>
      </c>
      <c r="C1346" s="6" t="str">
        <f t="shared" si="430"/>
        <v/>
      </c>
      <c r="D1346" s="7">
        <f t="shared" si="431"/>
        <v>0</v>
      </c>
      <c r="E1346" s="7">
        <f t="shared" si="439"/>
        <v>0</v>
      </c>
      <c r="F1346" s="7" t="str">
        <f t="shared" si="432"/>
        <v/>
      </c>
      <c r="G1346" s="6">
        <f t="shared" si="433"/>
        <v>0</v>
      </c>
      <c r="H1346" s="6">
        <f t="shared" si="440"/>
        <v>0</v>
      </c>
      <c r="I1346" s="6" t="str">
        <f t="shared" si="441"/>
        <v/>
      </c>
      <c r="J1346" s="11">
        <v>1343</v>
      </c>
      <c r="K1346" s="11">
        <f>IF(IFERROR(VLOOKUP(J1346,Home!$A$8:$B$1048576,1,FALSE),0)=0,0,1)</f>
        <v>0</v>
      </c>
      <c r="L1346" s="129" t="e">
        <f>IF(VLOOKUP(O1346,Home!$C$8:$R$207,6,FALSE)="","",VLOOKUP(O1346,Home!$C$8:$R$207,6,FALSE))</f>
        <v>#N/A</v>
      </c>
      <c r="M1346" s="129" t="e">
        <f t="shared" si="426"/>
        <v>#N/A</v>
      </c>
      <c r="N1346" s="11">
        <f>SUM($K$4:K1346)</f>
        <v>200</v>
      </c>
      <c r="O1346" s="11" t="str">
        <f>IF(P1346="","",IF(IFERROR(VLOOKUP(N1346,Home!$C$8:$R$1048576,1,FALSE),"")=0,"",IFERROR(VLOOKUP(N1346,Home!$C$8:$R$1048576,1,FALSE),"")))</f>
        <v/>
      </c>
      <c r="P1346" s="11" t="str">
        <f>IF(IFERROR(VLOOKUP(W1346,Home!$C$8:$R$1048576,3,FALSE),"")=0,"",IFERROR(VLOOKUP(W1346,Home!$C$8:$R$1048576,3,FALSE),""))</f>
        <v/>
      </c>
      <c r="Q1346" s="11" t="str">
        <f t="shared" si="445"/>
        <v/>
      </c>
      <c r="R1346" s="130" t="e">
        <f>VLOOKUP(Q1346,'Baggrund til lister'!$G$4:$H$15,2,FALSE)</f>
        <v>#N/A</v>
      </c>
      <c r="S1346" s="11" t="str">
        <f t="shared" si="427"/>
        <v/>
      </c>
      <c r="T1346" s="11" t="str">
        <f>IF(IFERROR(VLOOKUP(N1346,Home!$C$8:$R$1048576,11,FALSE),"")=0,"",IFERROR(VLOOKUP(N1346,Home!$C$8:$R$1048576,11,FALSE),""))</f>
        <v/>
      </c>
      <c r="U1346" s="11" t="str">
        <f>IF(IFERROR(VLOOKUP(O1346,Home!$C$8:$R$1048576,12,FALSE),"")=0,"",IFERROR(VLOOKUP(O1346,Home!$C$8:$R$1048576,12,FALSE),""))</f>
        <v/>
      </c>
      <c r="V1346" s="11" t="str">
        <f>IF(IFERROR(VLOOKUP(O1346,Home!$C$8:$R$1048576,8,FALSE),"")=0,"",IFERROR(VLOOKUP(O1346,Home!$C$8:$R$1048576,8,FALSE),""))</f>
        <v/>
      </c>
      <c r="W1346" s="11" t="str">
        <f>IF(OR(VLOOKUP(N1346,Home!$C$7:$I$207,6,FALSE)="",VLOOKUP(N1346,Home!$C$7:$I$207,7,FALSE)=""),"FEJL",SUM(Baggrundsark!$K$4:K1346))</f>
        <v>FEJL</v>
      </c>
      <c r="Y1346">
        <v>1343</v>
      </c>
      <c r="Z1346" s="1"/>
      <c r="AC1346" s="44"/>
      <c r="AD1346">
        <f t="shared" si="434"/>
        <v>0</v>
      </c>
      <c r="AE1346">
        <f>SUM($AD$4:AD1346)</f>
        <v>1</v>
      </c>
      <c r="AF1346" s="103" t="str">
        <f>IFERROR(VLOOKUP(AN1346,Home!$C$8:$E$207,3,FALSE),"")</f>
        <v/>
      </c>
      <c r="AG1346" s="103" t="str">
        <f>IFERROR(VLOOKUP(AN1346,Home!$C$8:$E$207,2,FALSE),"")</f>
        <v/>
      </c>
      <c r="AH1346" s="104" t="str">
        <f>IF(VLOOKUP(AE1346,Home!$C$8:$I$207,6,FALSE)="","",VLOOKUP(AE1346,Home!$C$8:$I$207,6,FALSE))</f>
        <v/>
      </c>
      <c r="AI1346" s="104" t="e">
        <f t="shared" si="442"/>
        <v>#VALUE!</v>
      </c>
      <c r="AJ1346" s="105" t="e">
        <f t="shared" si="435"/>
        <v>#VALUE!</v>
      </c>
      <c r="AK1346" s="103" t="e">
        <f t="shared" si="428"/>
        <v>#VALUE!</v>
      </c>
      <c r="AL1346" s="103" t="e">
        <f t="shared" si="436"/>
        <v>#VALUE!</v>
      </c>
      <c r="AN1346" t="str">
        <f>IF(OR(VLOOKUP(AE1346,Home!$C$8:$I$207,6,FALSE)="",VLOOKUP(AE1346,Home!$C$8:$I$207,7,FALSE)=""),"FEJL",Baggrundsark!AE1346)</f>
        <v>FEJL</v>
      </c>
      <c r="AO1346">
        <f>IF(VLOOKUP(AE1346,Home!$C$8:$N$207,12,FALSE)="Timelønnet",1,0)</f>
        <v>0</v>
      </c>
      <c r="AP1346">
        <f>SUM($AO$4:AO1346)*AO1346</f>
        <v>0</v>
      </c>
      <c r="AQ1346">
        <f t="shared" si="443"/>
        <v>1</v>
      </c>
      <c r="AR1346" t="str">
        <f t="shared" si="443"/>
        <v/>
      </c>
      <c r="AS1346" t="e">
        <f t="shared" si="437"/>
        <v>#VALUE!</v>
      </c>
      <c r="AT1346" s="45" t="e">
        <f t="shared" si="444"/>
        <v>#VALUE!</v>
      </c>
      <c r="AU1346">
        <f>VLOOKUP(AQ1346,Home!$C$8:$J$207,8,FALSE)</f>
        <v>0</v>
      </c>
    </row>
    <row r="1347" spans="1:47" x14ac:dyDescent="0.25">
      <c r="A1347" s="6">
        <f t="shared" si="429"/>
        <v>0</v>
      </c>
      <c r="B1347" s="6">
        <f t="shared" si="438"/>
        <v>0</v>
      </c>
      <c r="C1347" s="6" t="str">
        <f t="shared" si="430"/>
        <v/>
      </c>
      <c r="D1347" s="7">
        <f t="shared" si="431"/>
        <v>0</v>
      </c>
      <c r="E1347" s="7">
        <f t="shared" si="439"/>
        <v>0</v>
      </c>
      <c r="F1347" s="7" t="str">
        <f t="shared" si="432"/>
        <v/>
      </c>
      <c r="G1347" s="6">
        <f t="shared" si="433"/>
        <v>0</v>
      </c>
      <c r="H1347" s="6">
        <f t="shared" si="440"/>
        <v>0</v>
      </c>
      <c r="I1347" s="6" t="str">
        <f t="shared" si="441"/>
        <v/>
      </c>
      <c r="J1347" s="11">
        <v>1344</v>
      </c>
      <c r="K1347" s="11">
        <f>IF(IFERROR(VLOOKUP(J1347,Home!$A$8:$B$1048576,1,FALSE),0)=0,0,1)</f>
        <v>0</v>
      </c>
      <c r="L1347" s="129" t="e">
        <f>IF(VLOOKUP(O1347,Home!$C$8:$R$207,6,FALSE)="","",VLOOKUP(O1347,Home!$C$8:$R$207,6,FALSE))</f>
        <v>#N/A</v>
      </c>
      <c r="M1347" s="129" t="e">
        <f t="shared" si="426"/>
        <v>#N/A</v>
      </c>
      <c r="N1347" s="11">
        <f>SUM($K$4:K1347)</f>
        <v>200</v>
      </c>
      <c r="O1347" s="11" t="str">
        <f>IF(P1347="","",IF(IFERROR(VLOOKUP(N1347,Home!$C$8:$R$1048576,1,FALSE),"")=0,"",IFERROR(VLOOKUP(N1347,Home!$C$8:$R$1048576,1,FALSE),"")))</f>
        <v/>
      </c>
      <c r="P1347" s="11" t="str">
        <f>IF(IFERROR(VLOOKUP(W1347,Home!$C$8:$R$1048576,3,FALSE),"")=0,"",IFERROR(VLOOKUP(W1347,Home!$C$8:$R$1048576,3,FALSE),""))</f>
        <v/>
      </c>
      <c r="Q1347" s="11" t="str">
        <f t="shared" si="445"/>
        <v/>
      </c>
      <c r="R1347" s="130" t="e">
        <f>VLOOKUP(Q1347,'Baggrund til lister'!$G$4:$H$15,2,FALSE)</f>
        <v>#N/A</v>
      </c>
      <c r="S1347" s="11" t="str">
        <f t="shared" si="427"/>
        <v/>
      </c>
      <c r="T1347" s="11" t="str">
        <f>IF(IFERROR(VLOOKUP(N1347,Home!$C$8:$R$1048576,11,FALSE),"")=0,"",IFERROR(VLOOKUP(N1347,Home!$C$8:$R$1048576,11,FALSE),""))</f>
        <v/>
      </c>
      <c r="U1347" s="11" t="str">
        <f>IF(IFERROR(VLOOKUP(O1347,Home!$C$8:$R$1048576,12,FALSE),"")=0,"",IFERROR(VLOOKUP(O1347,Home!$C$8:$R$1048576,12,FALSE),""))</f>
        <v/>
      </c>
      <c r="V1347" s="11" t="str">
        <f>IF(IFERROR(VLOOKUP(O1347,Home!$C$8:$R$1048576,8,FALSE),"")=0,"",IFERROR(VLOOKUP(O1347,Home!$C$8:$R$1048576,8,FALSE),""))</f>
        <v/>
      </c>
      <c r="W1347" s="11" t="str">
        <f>IF(OR(VLOOKUP(N1347,Home!$C$7:$I$207,6,FALSE)="",VLOOKUP(N1347,Home!$C$7:$I$207,7,FALSE)=""),"FEJL",SUM(Baggrundsark!$K$4:K1347))</f>
        <v>FEJL</v>
      </c>
      <c r="Y1347">
        <v>1344</v>
      </c>
      <c r="Z1347" s="1"/>
      <c r="AC1347" s="44"/>
      <c r="AD1347">
        <f t="shared" si="434"/>
        <v>0</v>
      </c>
      <c r="AE1347">
        <f>SUM($AD$4:AD1347)</f>
        <v>1</v>
      </c>
      <c r="AF1347" s="103" t="str">
        <f>IFERROR(VLOOKUP(AN1347,Home!$C$8:$E$207,3,FALSE),"")</f>
        <v/>
      </c>
      <c r="AG1347" s="103" t="str">
        <f>IFERROR(VLOOKUP(AN1347,Home!$C$8:$E$207,2,FALSE),"")</f>
        <v/>
      </c>
      <c r="AH1347" s="104" t="str">
        <f>IF(VLOOKUP(AE1347,Home!$C$8:$I$207,6,FALSE)="","",VLOOKUP(AE1347,Home!$C$8:$I$207,6,FALSE))</f>
        <v/>
      </c>
      <c r="AI1347" s="104" t="e">
        <f t="shared" si="442"/>
        <v>#VALUE!</v>
      </c>
      <c r="AJ1347" s="105" t="e">
        <f t="shared" si="435"/>
        <v>#VALUE!</v>
      </c>
      <c r="AK1347" s="103" t="e">
        <f t="shared" si="428"/>
        <v>#VALUE!</v>
      </c>
      <c r="AL1347" s="103" t="e">
        <f t="shared" si="436"/>
        <v>#VALUE!</v>
      </c>
      <c r="AN1347" t="str">
        <f>IF(OR(VLOOKUP(AE1347,Home!$C$8:$I$207,6,FALSE)="",VLOOKUP(AE1347,Home!$C$8:$I$207,7,FALSE)=""),"FEJL",Baggrundsark!AE1347)</f>
        <v>FEJL</v>
      </c>
      <c r="AO1347">
        <f>IF(VLOOKUP(AE1347,Home!$C$8:$N$207,12,FALSE)="Timelønnet",1,0)</f>
        <v>0</v>
      </c>
      <c r="AP1347">
        <f>SUM($AO$4:AO1347)*AO1347</f>
        <v>0</v>
      </c>
      <c r="AQ1347">
        <f t="shared" si="443"/>
        <v>1</v>
      </c>
      <c r="AR1347" t="str">
        <f t="shared" si="443"/>
        <v/>
      </c>
      <c r="AS1347" t="e">
        <f t="shared" si="437"/>
        <v>#VALUE!</v>
      </c>
      <c r="AT1347" s="45" t="e">
        <f t="shared" si="444"/>
        <v>#VALUE!</v>
      </c>
      <c r="AU1347">
        <f>VLOOKUP(AQ1347,Home!$C$8:$J$207,8,FALSE)</f>
        <v>0</v>
      </c>
    </row>
    <row r="1348" spans="1:47" x14ac:dyDescent="0.25">
      <c r="A1348" s="6">
        <f t="shared" si="429"/>
        <v>0</v>
      </c>
      <c r="B1348" s="6">
        <f t="shared" si="438"/>
        <v>0</v>
      </c>
      <c r="C1348" s="6" t="str">
        <f t="shared" si="430"/>
        <v/>
      </c>
      <c r="D1348" s="7">
        <f t="shared" si="431"/>
        <v>0</v>
      </c>
      <c r="E1348" s="7">
        <f t="shared" si="439"/>
        <v>0</v>
      </c>
      <c r="F1348" s="7" t="str">
        <f t="shared" si="432"/>
        <v/>
      </c>
      <c r="G1348" s="6">
        <f t="shared" si="433"/>
        <v>0</v>
      </c>
      <c r="H1348" s="6">
        <f t="shared" si="440"/>
        <v>0</v>
      </c>
      <c r="I1348" s="6" t="str">
        <f t="shared" si="441"/>
        <v/>
      </c>
      <c r="J1348" s="11">
        <v>1345</v>
      </c>
      <c r="K1348" s="11">
        <f>IF(IFERROR(VLOOKUP(J1348,Home!$A$8:$B$1048576,1,FALSE),0)=0,0,1)</f>
        <v>0</v>
      </c>
      <c r="L1348" s="129" t="e">
        <f>IF(VLOOKUP(O1348,Home!$C$8:$R$207,6,FALSE)="","",VLOOKUP(O1348,Home!$C$8:$R$207,6,FALSE))</f>
        <v>#N/A</v>
      </c>
      <c r="M1348" s="129" t="e">
        <f t="shared" ref="M1348:M1411" si="446">IF(O1348=O1347,EDATE(M1347,1),L1348)</f>
        <v>#N/A</v>
      </c>
      <c r="N1348" s="11">
        <f>SUM($K$4:K1348)</f>
        <v>200</v>
      </c>
      <c r="O1348" s="11" t="str">
        <f>IF(P1348="","",IF(IFERROR(VLOOKUP(N1348,Home!$C$8:$R$1048576,1,FALSE),"")=0,"",IFERROR(VLOOKUP(N1348,Home!$C$8:$R$1048576,1,FALSE),"")))</f>
        <v/>
      </c>
      <c r="P1348" s="11" t="str">
        <f>IF(IFERROR(VLOOKUP(W1348,Home!$C$8:$R$1048576,3,FALSE),"")=0,"",IFERROR(VLOOKUP(W1348,Home!$C$8:$R$1048576,3,FALSE),""))</f>
        <v/>
      </c>
      <c r="Q1348" s="11" t="str">
        <f t="shared" si="445"/>
        <v/>
      </c>
      <c r="R1348" s="130" t="e">
        <f>VLOOKUP(Q1348,'Baggrund til lister'!$G$4:$H$15,2,FALSE)</f>
        <v>#N/A</v>
      </c>
      <c r="S1348" s="11" t="str">
        <f t="shared" ref="S1348:S1411" si="447">IFERROR(YEAR(M1348),"")</f>
        <v/>
      </c>
      <c r="T1348" s="11" t="str">
        <f>IF(IFERROR(VLOOKUP(N1348,Home!$C$8:$R$1048576,11,FALSE),"")=0,"",IFERROR(VLOOKUP(N1348,Home!$C$8:$R$1048576,11,FALSE),""))</f>
        <v/>
      </c>
      <c r="U1348" s="11" t="str">
        <f>IF(IFERROR(VLOOKUP(O1348,Home!$C$8:$R$1048576,12,FALSE),"")=0,"",IFERROR(VLOOKUP(O1348,Home!$C$8:$R$1048576,12,FALSE),""))</f>
        <v/>
      </c>
      <c r="V1348" s="11" t="str">
        <f>IF(IFERROR(VLOOKUP(O1348,Home!$C$8:$R$1048576,8,FALSE),"")=0,"",IFERROR(VLOOKUP(O1348,Home!$C$8:$R$1048576,8,FALSE),""))</f>
        <v/>
      </c>
      <c r="W1348" s="11" t="str">
        <f>IF(OR(VLOOKUP(N1348,Home!$C$7:$I$207,6,FALSE)="",VLOOKUP(N1348,Home!$C$7:$I$207,7,FALSE)=""),"FEJL",SUM(Baggrundsark!$K$4:K1348))</f>
        <v>FEJL</v>
      </c>
      <c r="Y1348">
        <v>1345</v>
      </c>
      <c r="Z1348" s="1"/>
      <c r="AC1348" s="44"/>
      <c r="AD1348">
        <f t="shared" si="434"/>
        <v>0</v>
      </c>
      <c r="AE1348">
        <f>SUM($AD$4:AD1348)</f>
        <v>1</v>
      </c>
      <c r="AF1348" s="103" t="str">
        <f>IFERROR(VLOOKUP(AN1348,Home!$C$8:$E$207,3,FALSE),"")</f>
        <v/>
      </c>
      <c r="AG1348" s="103" t="str">
        <f>IFERROR(VLOOKUP(AN1348,Home!$C$8:$E$207,2,FALSE),"")</f>
        <v/>
      </c>
      <c r="AH1348" s="104" t="str">
        <f>IF(VLOOKUP(AE1348,Home!$C$8:$I$207,6,FALSE)="","",VLOOKUP(AE1348,Home!$C$8:$I$207,6,FALSE))</f>
        <v/>
      </c>
      <c r="AI1348" s="104" t="e">
        <f t="shared" si="442"/>
        <v>#VALUE!</v>
      </c>
      <c r="AJ1348" s="105" t="e">
        <f t="shared" si="435"/>
        <v>#VALUE!</v>
      </c>
      <c r="AK1348" s="103" t="e">
        <f t="shared" ref="AK1348:AK1411" si="448">YEAR(AI1348)</f>
        <v>#VALUE!</v>
      </c>
      <c r="AL1348" s="103" t="e">
        <f t="shared" si="436"/>
        <v>#VALUE!</v>
      </c>
      <c r="AN1348" t="str">
        <f>IF(OR(VLOOKUP(AE1348,Home!$C$8:$I$207,6,FALSE)="",VLOOKUP(AE1348,Home!$C$8:$I$207,7,FALSE)=""),"FEJL",Baggrundsark!AE1348)</f>
        <v>FEJL</v>
      </c>
      <c r="AO1348">
        <f>IF(VLOOKUP(AE1348,Home!$C$8:$N$207,12,FALSE)="Timelønnet",1,0)</f>
        <v>0</v>
      </c>
      <c r="AP1348">
        <f>SUM($AO$4:AO1348)*AO1348</f>
        <v>0</v>
      </c>
      <c r="AQ1348">
        <f t="shared" si="443"/>
        <v>1</v>
      </c>
      <c r="AR1348" t="str">
        <f t="shared" si="443"/>
        <v/>
      </c>
      <c r="AS1348" t="e">
        <f t="shared" si="437"/>
        <v>#VALUE!</v>
      </c>
      <c r="AT1348" s="45" t="e">
        <f t="shared" si="444"/>
        <v>#VALUE!</v>
      </c>
      <c r="AU1348">
        <f>VLOOKUP(AQ1348,Home!$C$8:$J$207,8,FALSE)</f>
        <v>0</v>
      </c>
    </row>
    <row r="1349" spans="1:47" x14ac:dyDescent="0.25">
      <c r="A1349" s="6">
        <f t="shared" ref="A1349:A1412" si="449">IF(U1349="Kontraktansat",1,0)</f>
        <v>0</v>
      </c>
      <c r="B1349" s="6">
        <f t="shared" si="438"/>
        <v>0</v>
      </c>
      <c r="C1349" s="6" t="str">
        <f t="shared" ref="C1349:C1412" si="450">IF(B1349=B1348,"",B1349)</f>
        <v/>
      </c>
      <c r="D1349" s="7">
        <f t="shared" ref="D1349:D1412" si="451">IF(U1349="Månedslønnet",1,0)</f>
        <v>0</v>
      </c>
      <c r="E1349" s="7">
        <f t="shared" si="439"/>
        <v>0</v>
      </c>
      <c r="F1349" s="7" t="str">
        <f t="shared" ref="F1349:F1412" si="452">IF(E1349=E1348,"",E1349)</f>
        <v/>
      </c>
      <c r="G1349" s="6">
        <f t="shared" ref="G1349:G1412" si="453">IF(U1349="Standardsats",1,0)</f>
        <v>0</v>
      </c>
      <c r="H1349" s="6">
        <f t="shared" si="440"/>
        <v>0</v>
      </c>
      <c r="I1349" s="6" t="str">
        <f t="shared" si="441"/>
        <v/>
      </c>
      <c r="J1349" s="11">
        <v>1346</v>
      </c>
      <c r="K1349" s="11">
        <f>IF(IFERROR(VLOOKUP(J1349,Home!$A$8:$B$1048576,1,FALSE),0)=0,0,1)</f>
        <v>0</v>
      </c>
      <c r="L1349" s="129" t="e">
        <f>IF(VLOOKUP(O1349,Home!$C$8:$R$207,6,FALSE)="","",VLOOKUP(O1349,Home!$C$8:$R$207,6,FALSE))</f>
        <v>#N/A</v>
      </c>
      <c r="M1349" s="129" t="e">
        <f t="shared" si="446"/>
        <v>#N/A</v>
      </c>
      <c r="N1349" s="11">
        <f>SUM($K$4:K1349)</f>
        <v>200</v>
      </c>
      <c r="O1349" s="11" t="str">
        <f>IF(P1349="","",IF(IFERROR(VLOOKUP(N1349,Home!$C$8:$R$1048576,1,FALSE),"")=0,"",IFERROR(VLOOKUP(N1349,Home!$C$8:$R$1048576,1,FALSE),"")))</f>
        <v/>
      </c>
      <c r="P1349" s="11" t="str">
        <f>IF(IFERROR(VLOOKUP(W1349,Home!$C$8:$R$1048576,3,FALSE),"")=0,"",IFERROR(VLOOKUP(W1349,Home!$C$8:$R$1048576,3,FALSE),""))</f>
        <v/>
      </c>
      <c r="Q1349" s="11" t="str">
        <f t="shared" si="445"/>
        <v/>
      </c>
      <c r="R1349" s="130" t="e">
        <f>VLOOKUP(Q1349,'Baggrund til lister'!$G$4:$H$15,2,FALSE)</f>
        <v>#N/A</v>
      </c>
      <c r="S1349" s="11" t="str">
        <f t="shared" si="447"/>
        <v/>
      </c>
      <c r="T1349" s="11" t="str">
        <f>IF(IFERROR(VLOOKUP(N1349,Home!$C$8:$R$1048576,11,FALSE),"")=0,"",IFERROR(VLOOKUP(N1349,Home!$C$8:$R$1048576,11,FALSE),""))</f>
        <v/>
      </c>
      <c r="U1349" s="11" t="str">
        <f>IF(IFERROR(VLOOKUP(O1349,Home!$C$8:$R$1048576,12,FALSE),"")=0,"",IFERROR(VLOOKUP(O1349,Home!$C$8:$R$1048576,12,FALSE),""))</f>
        <v/>
      </c>
      <c r="V1349" s="11" t="str">
        <f>IF(IFERROR(VLOOKUP(O1349,Home!$C$8:$R$1048576,8,FALSE),"")=0,"",IFERROR(VLOOKUP(O1349,Home!$C$8:$R$1048576,8,FALSE),""))</f>
        <v/>
      </c>
      <c r="W1349" s="11" t="str">
        <f>IF(OR(VLOOKUP(N1349,Home!$C$7:$I$207,6,FALSE)="",VLOOKUP(N1349,Home!$C$7:$I$207,7,FALSE)=""),"FEJL",SUM(Baggrundsark!$K$4:K1349))</f>
        <v>FEJL</v>
      </c>
      <c r="Y1349">
        <v>1346</v>
      </c>
      <c r="Z1349" s="1"/>
      <c r="AC1349" s="44"/>
      <c r="AD1349">
        <f t="shared" ref="AD1349:AD1412" si="454">IF(IFERROR(VLOOKUP(Y1349,$AC$4:$AC$203,1,FALSE),0)=0,0,1)</f>
        <v>0</v>
      </c>
      <c r="AE1349">
        <f>SUM($AD$4:AD1349)</f>
        <v>1</v>
      </c>
      <c r="AF1349" s="103" t="str">
        <f>IFERROR(VLOOKUP(AN1349,Home!$C$8:$E$207,3,FALSE),"")</f>
        <v/>
      </c>
      <c r="AG1349" s="103" t="str">
        <f>IFERROR(VLOOKUP(AN1349,Home!$C$8:$E$207,2,FALSE),"")</f>
        <v/>
      </c>
      <c r="AH1349" s="104" t="str">
        <f>IF(VLOOKUP(AE1349,Home!$C$8:$I$207,6,FALSE)="","",VLOOKUP(AE1349,Home!$C$8:$I$207,6,FALSE))</f>
        <v/>
      </c>
      <c r="AI1349" s="104" t="e">
        <f t="shared" si="442"/>
        <v>#VALUE!</v>
      </c>
      <c r="AJ1349" s="105" t="e">
        <f t="shared" ref="AJ1349:AJ1412" si="455">1+INT((AI1349-DATE(YEAR(AI1349+4-WEEKDAY(AI1349+6)),1,5)+WEEKDAY(DATE(YEAR(AI1349+4-WEEKDAY(AI1349+6)),1,3)))/7)</f>
        <v>#VALUE!</v>
      </c>
      <c r="AK1349" s="103" t="e">
        <f t="shared" si="448"/>
        <v>#VALUE!</v>
      </c>
      <c r="AL1349" s="103" t="e">
        <f t="shared" ref="AL1349:AL1412" si="456">AK1349&amp;" "&amp;AJ1349</f>
        <v>#VALUE!</v>
      </c>
      <c r="AN1349" t="str">
        <f>IF(OR(VLOOKUP(AE1349,Home!$C$8:$I$207,6,FALSE)="",VLOOKUP(AE1349,Home!$C$8:$I$207,7,FALSE)=""),"FEJL",Baggrundsark!AE1349)</f>
        <v>FEJL</v>
      </c>
      <c r="AO1349">
        <f>IF(VLOOKUP(AE1349,Home!$C$8:$N$207,12,FALSE)="Timelønnet",1,0)</f>
        <v>0</v>
      </c>
      <c r="AP1349">
        <f>SUM($AO$4:AO1349)*AO1349</f>
        <v>0</v>
      </c>
      <c r="AQ1349">
        <f t="shared" si="443"/>
        <v>1</v>
      </c>
      <c r="AR1349" t="str">
        <f t="shared" si="443"/>
        <v/>
      </c>
      <c r="AS1349" t="e">
        <f t="shared" ref="AS1349:AS1412" si="457">VLOOKUP(AL1349,$BB$4:$BC$476,2,FALSE)</f>
        <v>#VALUE!</v>
      </c>
      <c r="AT1349" s="45" t="e">
        <f t="shared" si="444"/>
        <v>#VALUE!</v>
      </c>
      <c r="AU1349">
        <f>VLOOKUP(AQ1349,Home!$C$8:$J$207,8,FALSE)</f>
        <v>0</v>
      </c>
    </row>
    <row r="1350" spans="1:47" x14ac:dyDescent="0.25">
      <c r="A1350" s="6">
        <f t="shared" si="449"/>
        <v>0</v>
      </c>
      <c r="B1350" s="6">
        <f t="shared" ref="B1350:B1413" si="458">A1350+B1349</f>
        <v>0</v>
      </c>
      <c r="C1350" s="6" t="str">
        <f t="shared" si="450"/>
        <v/>
      </c>
      <c r="D1350" s="7">
        <f t="shared" si="451"/>
        <v>0</v>
      </c>
      <c r="E1350" s="7">
        <f t="shared" ref="E1350:E1413" si="459">D1350+E1349</f>
        <v>0</v>
      </c>
      <c r="F1350" s="7" t="str">
        <f t="shared" si="452"/>
        <v/>
      </c>
      <c r="G1350" s="6">
        <f t="shared" si="453"/>
        <v>0</v>
      </c>
      <c r="H1350" s="6">
        <f t="shared" ref="H1350:H1413" si="460">G1350+H1349</f>
        <v>0</v>
      </c>
      <c r="I1350" s="6" t="str">
        <f t="shared" ref="I1350:I1413" si="461">IF(H1350=H1349,"",H1350)</f>
        <v/>
      </c>
      <c r="J1350" s="11">
        <v>1347</v>
      </c>
      <c r="K1350" s="11">
        <f>IF(IFERROR(VLOOKUP(J1350,Home!$A$8:$B$1048576,1,FALSE),0)=0,0,1)</f>
        <v>0</v>
      </c>
      <c r="L1350" s="129" t="e">
        <f>IF(VLOOKUP(O1350,Home!$C$8:$R$207,6,FALSE)="","",VLOOKUP(O1350,Home!$C$8:$R$207,6,FALSE))</f>
        <v>#N/A</v>
      </c>
      <c r="M1350" s="129" t="e">
        <f t="shared" si="446"/>
        <v>#N/A</v>
      </c>
      <c r="N1350" s="11">
        <f>SUM($K$4:K1350)</f>
        <v>200</v>
      </c>
      <c r="O1350" s="11" t="str">
        <f>IF(P1350="","",IF(IFERROR(VLOOKUP(N1350,Home!$C$8:$R$1048576,1,FALSE),"")=0,"",IFERROR(VLOOKUP(N1350,Home!$C$8:$R$1048576,1,FALSE),"")))</f>
        <v/>
      </c>
      <c r="P1350" s="11" t="str">
        <f>IF(IFERROR(VLOOKUP(W1350,Home!$C$8:$R$1048576,3,FALSE),"")=0,"",IFERROR(VLOOKUP(W1350,Home!$C$8:$R$1048576,3,FALSE),""))</f>
        <v/>
      </c>
      <c r="Q1350" s="11" t="str">
        <f t="shared" si="445"/>
        <v/>
      </c>
      <c r="R1350" s="130" t="e">
        <f>VLOOKUP(Q1350,'Baggrund til lister'!$G$4:$H$15,2,FALSE)</f>
        <v>#N/A</v>
      </c>
      <c r="S1350" s="11" t="str">
        <f t="shared" si="447"/>
        <v/>
      </c>
      <c r="T1350" s="11" t="str">
        <f>IF(IFERROR(VLOOKUP(N1350,Home!$C$8:$R$1048576,11,FALSE),"")=0,"",IFERROR(VLOOKUP(N1350,Home!$C$8:$R$1048576,11,FALSE),""))</f>
        <v/>
      </c>
      <c r="U1350" s="11" t="str">
        <f>IF(IFERROR(VLOOKUP(O1350,Home!$C$8:$R$1048576,12,FALSE),"")=0,"",IFERROR(VLOOKUP(O1350,Home!$C$8:$R$1048576,12,FALSE),""))</f>
        <v/>
      </c>
      <c r="V1350" s="11" t="str">
        <f>IF(IFERROR(VLOOKUP(O1350,Home!$C$8:$R$1048576,8,FALSE),"")=0,"",IFERROR(VLOOKUP(O1350,Home!$C$8:$R$1048576,8,FALSE),""))</f>
        <v/>
      </c>
      <c r="W1350" s="11" t="str">
        <f>IF(OR(VLOOKUP(N1350,Home!$C$7:$I$207,6,FALSE)="",VLOOKUP(N1350,Home!$C$7:$I$207,7,FALSE)=""),"FEJL",SUM(Baggrundsark!$K$4:K1350))</f>
        <v>FEJL</v>
      </c>
      <c r="Y1350">
        <v>1347</v>
      </c>
      <c r="Z1350" s="1"/>
      <c r="AC1350" s="44"/>
      <c r="AD1350">
        <f t="shared" si="454"/>
        <v>0</v>
      </c>
      <c r="AE1350">
        <f>SUM($AD$4:AD1350)</f>
        <v>1</v>
      </c>
      <c r="AF1350" s="103" t="str">
        <f>IFERROR(VLOOKUP(AN1350,Home!$C$8:$E$207,3,FALSE),"")</f>
        <v/>
      </c>
      <c r="AG1350" s="103" t="str">
        <f>IFERROR(VLOOKUP(AN1350,Home!$C$8:$E$207,2,FALSE),"")</f>
        <v/>
      </c>
      <c r="AH1350" s="104" t="str">
        <f>IF(VLOOKUP(AE1350,Home!$C$8:$I$207,6,FALSE)="","",VLOOKUP(AE1350,Home!$C$8:$I$207,6,FALSE))</f>
        <v/>
      </c>
      <c r="AI1350" s="104" t="e">
        <f t="shared" ref="AI1350:AI1413" si="462">IF(AG1350=AG1349,AI1349+14,AH1350)</f>
        <v>#VALUE!</v>
      </c>
      <c r="AJ1350" s="105" t="e">
        <f t="shared" si="455"/>
        <v>#VALUE!</v>
      </c>
      <c r="AK1350" s="103" t="e">
        <f t="shared" si="448"/>
        <v>#VALUE!</v>
      </c>
      <c r="AL1350" s="103" t="e">
        <f t="shared" si="456"/>
        <v>#VALUE!</v>
      </c>
      <c r="AN1350" t="str">
        <f>IF(OR(VLOOKUP(AE1350,Home!$C$8:$I$207,6,FALSE)="",VLOOKUP(AE1350,Home!$C$8:$I$207,7,FALSE)=""),"FEJL",Baggrundsark!AE1350)</f>
        <v>FEJL</v>
      </c>
      <c r="AO1350">
        <f>IF(VLOOKUP(AE1350,Home!$C$8:$N$207,12,FALSE)="Timelønnet",1,0)</f>
        <v>0</v>
      </c>
      <c r="AP1350">
        <f>SUM($AO$4:AO1350)*AO1350</f>
        <v>0</v>
      </c>
      <c r="AQ1350">
        <f t="shared" si="443"/>
        <v>1</v>
      </c>
      <c r="AR1350" t="str">
        <f t="shared" si="443"/>
        <v/>
      </c>
      <c r="AS1350" t="e">
        <f t="shared" si="457"/>
        <v>#VALUE!</v>
      </c>
      <c r="AT1350" s="45" t="e">
        <f t="shared" si="444"/>
        <v>#VALUE!</v>
      </c>
      <c r="AU1350">
        <f>VLOOKUP(AQ1350,Home!$C$8:$J$207,8,FALSE)</f>
        <v>0</v>
      </c>
    </row>
    <row r="1351" spans="1:47" x14ac:dyDescent="0.25">
      <c r="A1351" s="6">
        <f t="shared" si="449"/>
        <v>0</v>
      </c>
      <c r="B1351" s="6">
        <f t="shared" si="458"/>
        <v>0</v>
      </c>
      <c r="C1351" s="6" t="str">
        <f t="shared" si="450"/>
        <v/>
      </c>
      <c r="D1351" s="7">
        <f t="shared" si="451"/>
        <v>0</v>
      </c>
      <c r="E1351" s="7">
        <f t="shared" si="459"/>
        <v>0</v>
      </c>
      <c r="F1351" s="7" t="str">
        <f t="shared" si="452"/>
        <v/>
      </c>
      <c r="G1351" s="6">
        <f t="shared" si="453"/>
        <v>0</v>
      </c>
      <c r="H1351" s="6">
        <f t="shared" si="460"/>
        <v>0</v>
      </c>
      <c r="I1351" s="6" t="str">
        <f t="shared" si="461"/>
        <v/>
      </c>
      <c r="J1351" s="11">
        <v>1348</v>
      </c>
      <c r="K1351" s="11">
        <f>IF(IFERROR(VLOOKUP(J1351,Home!$A$8:$B$1048576,1,FALSE),0)=0,0,1)</f>
        <v>0</v>
      </c>
      <c r="L1351" s="129" t="e">
        <f>IF(VLOOKUP(O1351,Home!$C$8:$R$207,6,FALSE)="","",VLOOKUP(O1351,Home!$C$8:$R$207,6,FALSE))</f>
        <v>#N/A</v>
      </c>
      <c r="M1351" s="129" t="e">
        <f t="shared" si="446"/>
        <v>#N/A</v>
      </c>
      <c r="N1351" s="11">
        <f>SUM($K$4:K1351)</f>
        <v>200</v>
      </c>
      <c r="O1351" s="11" t="str">
        <f>IF(P1351="","",IF(IFERROR(VLOOKUP(N1351,Home!$C$8:$R$1048576,1,FALSE),"")=0,"",IFERROR(VLOOKUP(N1351,Home!$C$8:$R$1048576,1,FALSE),"")))</f>
        <v/>
      </c>
      <c r="P1351" s="11" t="str">
        <f>IF(IFERROR(VLOOKUP(W1351,Home!$C$8:$R$1048576,3,FALSE),"")=0,"",IFERROR(VLOOKUP(W1351,Home!$C$8:$R$1048576,3,FALSE),""))</f>
        <v/>
      </c>
      <c r="Q1351" s="11" t="str">
        <f t="shared" si="445"/>
        <v/>
      </c>
      <c r="R1351" s="130" t="e">
        <f>VLOOKUP(Q1351,'Baggrund til lister'!$G$4:$H$15,2,FALSE)</f>
        <v>#N/A</v>
      </c>
      <c r="S1351" s="11" t="str">
        <f t="shared" si="447"/>
        <v/>
      </c>
      <c r="T1351" s="11" t="str">
        <f>IF(IFERROR(VLOOKUP(N1351,Home!$C$8:$R$1048576,11,FALSE),"")=0,"",IFERROR(VLOOKUP(N1351,Home!$C$8:$R$1048576,11,FALSE),""))</f>
        <v/>
      </c>
      <c r="U1351" s="11" t="str">
        <f>IF(IFERROR(VLOOKUP(O1351,Home!$C$8:$R$1048576,12,FALSE),"")=0,"",IFERROR(VLOOKUP(O1351,Home!$C$8:$R$1048576,12,FALSE),""))</f>
        <v/>
      </c>
      <c r="V1351" s="11" t="str">
        <f>IF(IFERROR(VLOOKUP(O1351,Home!$C$8:$R$1048576,8,FALSE),"")=0,"",IFERROR(VLOOKUP(O1351,Home!$C$8:$R$1048576,8,FALSE),""))</f>
        <v/>
      </c>
      <c r="W1351" s="11" t="str">
        <f>IF(OR(VLOOKUP(N1351,Home!$C$7:$I$207,6,FALSE)="",VLOOKUP(N1351,Home!$C$7:$I$207,7,FALSE)=""),"FEJL",SUM(Baggrundsark!$K$4:K1351))</f>
        <v>FEJL</v>
      </c>
      <c r="Y1351">
        <v>1348</v>
      </c>
      <c r="Z1351" s="1"/>
      <c r="AC1351" s="44"/>
      <c r="AD1351">
        <f t="shared" si="454"/>
        <v>0</v>
      </c>
      <c r="AE1351">
        <f>SUM($AD$4:AD1351)</f>
        <v>1</v>
      </c>
      <c r="AF1351" s="103" t="str">
        <f>IFERROR(VLOOKUP(AN1351,Home!$C$8:$E$207,3,FALSE),"")</f>
        <v/>
      </c>
      <c r="AG1351" s="103" t="str">
        <f>IFERROR(VLOOKUP(AN1351,Home!$C$8:$E$207,2,FALSE),"")</f>
        <v/>
      </c>
      <c r="AH1351" s="104" t="str">
        <f>IF(VLOOKUP(AE1351,Home!$C$8:$I$207,6,FALSE)="","",VLOOKUP(AE1351,Home!$C$8:$I$207,6,FALSE))</f>
        <v/>
      </c>
      <c r="AI1351" s="104" t="e">
        <f t="shared" si="462"/>
        <v>#VALUE!</v>
      </c>
      <c r="AJ1351" s="105" t="e">
        <f t="shared" si="455"/>
        <v>#VALUE!</v>
      </c>
      <c r="AK1351" s="103" t="e">
        <f t="shared" si="448"/>
        <v>#VALUE!</v>
      </c>
      <c r="AL1351" s="103" t="e">
        <f t="shared" si="456"/>
        <v>#VALUE!</v>
      </c>
      <c r="AN1351" t="str">
        <f>IF(OR(VLOOKUP(AE1351,Home!$C$8:$I$207,6,FALSE)="",VLOOKUP(AE1351,Home!$C$8:$I$207,7,FALSE)=""),"FEJL",Baggrundsark!AE1351)</f>
        <v>FEJL</v>
      </c>
      <c r="AO1351">
        <f>IF(VLOOKUP(AE1351,Home!$C$8:$N$207,12,FALSE)="Timelønnet",1,0)</f>
        <v>0</v>
      </c>
      <c r="AP1351">
        <f>SUM($AO$4:AO1351)*AO1351</f>
        <v>0</v>
      </c>
      <c r="AQ1351">
        <f t="shared" si="443"/>
        <v>1</v>
      </c>
      <c r="AR1351" t="str">
        <f t="shared" si="443"/>
        <v/>
      </c>
      <c r="AS1351" t="e">
        <f t="shared" si="457"/>
        <v>#VALUE!</v>
      </c>
      <c r="AT1351" s="45" t="e">
        <f t="shared" si="444"/>
        <v>#VALUE!</v>
      </c>
      <c r="AU1351">
        <f>VLOOKUP(AQ1351,Home!$C$8:$J$207,8,FALSE)</f>
        <v>0</v>
      </c>
    </row>
    <row r="1352" spans="1:47" x14ac:dyDescent="0.25">
      <c r="A1352" s="6">
        <f t="shared" si="449"/>
        <v>0</v>
      </c>
      <c r="B1352" s="6">
        <f t="shared" si="458"/>
        <v>0</v>
      </c>
      <c r="C1352" s="6" t="str">
        <f t="shared" si="450"/>
        <v/>
      </c>
      <c r="D1352" s="7">
        <f t="shared" si="451"/>
        <v>0</v>
      </c>
      <c r="E1352" s="7">
        <f t="shared" si="459"/>
        <v>0</v>
      </c>
      <c r="F1352" s="7" t="str">
        <f t="shared" si="452"/>
        <v/>
      </c>
      <c r="G1352" s="6">
        <f t="shared" si="453"/>
        <v>0</v>
      </c>
      <c r="H1352" s="6">
        <f t="shared" si="460"/>
        <v>0</v>
      </c>
      <c r="I1352" s="6" t="str">
        <f t="shared" si="461"/>
        <v/>
      </c>
      <c r="J1352" s="11">
        <v>1349</v>
      </c>
      <c r="K1352" s="11">
        <f>IF(IFERROR(VLOOKUP(J1352,Home!$A$8:$B$1048576,1,FALSE),0)=0,0,1)</f>
        <v>0</v>
      </c>
      <c r="L1352" s="129" t="e">
        <f>IF(VLOOKUP(O1352,Home!$C$8:$R$207,6,FALSE)="","",VLOOKUP(O1352,Home!$C$8:$R$207,6,FALSE))</f>
        <v>#N/A</v>
      </c>
      <c r="M1352" s="129" t="e">
        <f t="shared" si="446"/>
        <v>#N/A</v>
      </c>
      <c r="N1352" s="11">
        <f>SUM($K$4:K1352)</f>
        <v>200</v>
      </c>
      <c r="O1352" s="11" t="str">
        <f>IF(P1352="","",IF(IFERROR(VLOOKUP(N1352,Home!$C$8:$R$1048576,1,FALSE),"")=0,"",IFERROR(VLOOKUP(N1352,Home!$C$8:$R$1048576,1,FALSE),"")))</f>
        <v/>
      </c>
      <c r="P1352" s="11" t="str">
        <f>IF(IFERROR(VLOOKUP(W1352,Home!$C$8:$R$1048576,3,FALSE),"")=0,"",IFERROR(VLOOKUP(W1352,Home!$C$8:$R$1048576,3,FALSE),""))</f>
        <v/>
      </c>
      <c r="Q1352" s="11" t="str">
        <f t="shared" si="445"/>
        <v/>
      </c>
      <c r="R1352" s="130" t="e">
        <f>VLOOKUP(Q1352,'Baggrund til lister'!$G$4:$H$15,2,FALSE)</f>
        <v>#N/A</v>
      </c>
      <c r="S1352" s="11" t="str">
        <f t="shared" si="447"/>
        <v/>
      </c>
      <c r="T1352" s="11" t="str">
        <f>IF(IFERROR(VLOOKUP(N1352,Home!$C$8:$R$1048576,11,FALSE),"")=0,"",IFERROR(VLOOKUP(N1352,Home!$C$8:$R$1048576,11,FALSE),""))</f>
        <v/>
      </c>
      <c r="U1352" s="11" t="str">
        <f>IF(IFERROR(VLOOKUP(O1352,Home!$C$8:$R$1048576,12,FALSE),"")=0,"",IFERROR(VLOOKUP(O1352,Home!$C$8:$R$1048576,12,FALSE),""))</f>
        <v/>
      </c>
      <c r="V1352" s="11" t="str">
        <f>IF(IFERROR(VLOOKUP(O1352,Home!$C$8:$R$1048576,8,FALSE),"")=0,"",IFERROR(VLOOKUP(O1352,Home!$C$8:$R$1048576,8,FALSE),""))</f>
        <v/>
      </c>
      <c r="W1352" s="11" t="str">
        <f>IF(OR(VLOOKUP(N1352,Home!$C$7:$I$207,6,FALSE)="",VLOOKUP(N1352,Home!$C$7:$I$207,7,FALSE)=""),"FEJL",SUM(Baggrundsark!$K$4:K1352))</f>
        <v>FEJL</v>
      </c>
      <c r="Y1352">
        <v>1349</v>
      </c>
      <c r="Z1352" s="1"/>
      <c r="AC1352" s="44"/>
      <c r="AD1352">
        <f t="shared" si="454"/>
        <v>0</v>
      </c>
      <c r="AE1352">
        <f>SUM($AD$4:AD1352)</f>
        <v>1</v>
      </c>
      <c r="AF1352" s="103" t="str">
        <f>IFERROR(VLOOKUP(AN1352,Home!$C$8:$E$207,3,FALSE),"")</f>
        <v/>
      </c>
      <c r="AG1352" s="103" t="str">
        <f>IFERROR(VLOOKUP(AN1352,Home!$C$8:$E$207,2,FALSE),"")</f>
        <v/>
      </c>
      <c r="AH1352" s="104" t="str">
        <f>IF(VLOOKUP(AE1352,Home!$C$8:$I$207,6,FALSE)="","",VLOOKUP(AE1352,Home!$C$8:$I$207,6,FALSE))</f>
        <v/>
      </c>
      <c r="AI1352" s="104" t="e">
        <f t="shared" si="462"/>
        <v>#VALUE!</v>
      </c>
      <c r="AJ1352" s="105" t="e">
        <f t="shared" si="455"/>
        <v>#VALUE!</v>
      </c>
      <c r="AK1352" s="103" t="e">
        <f t="shared" si="448"/>
        <v>#VALUE!</v>
      </c>
      <c r="AL1352" s="103" t="e">
        <f t="shared" si="456"/>
        <v>#VALUE!</v>
      </c>
      <c r="AN1352" t="str">
        <f>IF(OR(VLOOKUP(AE1352,Home!$C$8:$I$207,6,FALSE)="",VLOOKUP(AE1352,Home!$C$8:$I$207,7,FALSE)=""),"FEJL",Baggrundsark!AE1352)</f>
        <v>FEJL</v>
      </c>
      <c r="AO1352">
        <f>IF(VLOOKUP(AE1352,Home!$C$8:$N$207,12,FALSE)="Timelønnet",1,0)</f>
        <v>0</v>
      </c>
      <c r="AP1352">
        <f>SUM($AO$4:AO1352)*AO1352</f>
        <v>0</v>
      </c>
      <c r="AQ1352">
        <f t="shared" si="443"/>
        <v>1</v>
      </c>
      <c r="AR1352" t="str">
        <f t="shared" si="443"/>
        <v/>
      </c>
      <c r="AS1352" t="e">
        <f t="shared" si="457"/>
        <v>#VALUE!</v>
      </c>
      <c r="AT1352" s="45" t="e">
        <f t="shared" si="444"/>
        <v>#VALUE!</v>
      </c>
      <c r="AU1352">
        <f>VLOOKUP(AQ1352,Home!$C$8:$J$207,8,FALSE)</f>
        <v>0</v>
      </c>
    </row>
    <row r="1353" spans="1:47" x14ac:dyDescent="0.25">
      <c r="A1353" s="6">
        <f t="shared" si="449"/>
        <v>0</v>
      </c>
      <c r="B1353" s="6">
        <f t="shared" si="458"/>
        <v>0</v>
      </c>
      <c r="C1353" s="6" t="str">
        <f t="shared" si="450"/>
        <v/>
      </c>
      <c r="D1353" s="7">
        <f t="shared" si="451"/>
        <v>0</v>
      </c>
      <c r="E1353" s="7">
        <f t="shared" si="459"/>
        <v>0</v>
      </c>
      <c r="F1353" s="7" t="str">
        <f t="shared" si="452"/>
        <v/>
      </c>
      <c r="G1353" s="6">
        <f t="shared" si="453"/>
        <v>0</v>
      </c>
      <c r="H1353" s="6">
        <f t="shared" si="460"/>
        <v>0</v>
      </c>
      <c r="I1353" s="6" t="str">
        <f t="shared" si="461"/>
        <v/>
      </c>
      <c r="J1353" s="11">
        <v>1350</v>
      </c>
      <c r="K1353" s="11">
        <f>IF(IFERROR(VLOOKUP(J1353,Home!$A$8:$B$1048576,1,FALSE),0)=0,0,1)</f>
        <v>0</v>
      </c>
      <c r="L1353" s="129" t="e">
        <f>IF(VLOOKUP(O1353,Home!$C$8:$R$207,6,FALSE)="","",VLOOKUP(O1353,Home!$C$8:$R$207,6,FALSE))</f>
        <v>#N/A</v>
      </c>
      <c r="M1353" s="129" t="e">
        <f t="shared" si="446"/>
        <v>#N/A</v>
      </c>
      <c r="N1353" s="11">
        <f>SUM($K$4:K1353)</f>
        <v>200</v>
      </c>
      <c r="O1353" s="11" t="str">
        <f>IF(P1353="","",IF(IFERROR(VLOOKUP(N1353,Home!$C$8:$R$1048576,1,FALSE),"")=0,"",IFERROR(VLOOKUP(N1353,Home!$C$8:$R$1048576,1,FALSE),"")))</f>
        <v/>
      </c>
      <c r="P1353" s="11" t="str">
        <f>IF(IFERROR(VLOOKUP(W1353,Home!$C$8:$R$1048576,3,FALSE),"")=0,"",IFERROR(VLOOKUP(W1353,Home!$C$8:$R$1048576,3,FALSE),""))</f>
        <v/>
      </c>
      <c r="Q1353" s="11" t="str">
        <f t="shared" si="445"/>
        <v/>
      </c>
      <c r="R1353" s="130" t="e">
        <f>VLOOKUP(Q1353,'Baggrund til lister'!$G$4:$H$15,2,FALSE)</f>
        <v>#N/A</v>
      </c>
      <c r="S1353" s="11" t="str">
        <f t="shared" si="447"/>
        <v/>
      </c>
      <c r="T1353" s="11" t="str">
        <f>IF(IFERROR(VLOOKUP(N1353,Home!$C$8:$R$1048576,11,FALSE),"")=0,"",IFERROR(VLOOKUP(N1353,Home!$C$8:$R$1048576,11,FALSE),""))</f>
        <v/>
      </c>
      <c r="U1353" s="11" t="str">
        <f>IF(IFERROR(VLOOKUP(O1353,Home!$C$8:$R$1048576,12,FALSE),"")=0,"",IFERROR(VLOOKUP(O1353,Home!$C$8:$R$1048576,12,FALSE),""))</f>
        <v/>
      </c>
      <c r="V1353" s="11" t="str">
        <f>IF(IFERROR(VLOOKUP(O1353,Home!$C$8:$R$1048576,8,FALSE),"")=0,"",IFERROR(VLOOKUP(O1353,Home!$C$8:$R$1048576,8,FALSE),""))</f>
        <v/>
      </c>
      <c r="W1353" s="11" t="str">
        <f>IF(OR(VLOOKUP(N1353,Home!$C$7:$I$207,6,FALSE)="",VLOOKUP(N1353,Home!$C$7:$I$207,7,FALSE)=""),"FEJL",SUM(Baggrundsark!$K$4:K1353))</f>
        <v>FEJL</v>
      </c>
      <c r="Y1353">
        <v>1350</v>
      </c>
      <c r="Z1353" s="1"/>
      <c r="AC1353" s="44"/>
      <c r="AD1353">
        <f t="shared" si="454"/>
        <v>0</v>
      </c>
      <c r="AE1353">
        <f>SUM($AD$4:AD1353)</f>
        <v>1</v>
      </c>
      <c r="AF1353" s="103" t="str">
        <f>IFERROR(VLOOKUP(AN1353,Home!$C$8:$E$207,3,FALSE),"")</f>
        <v/>
      </c>
      <c r="AG1353" s="103" t="str">
        <f>IFERROR(VLOOKUP(AN1353,Home!$C$8:$E$207,2,FALSE),"")</f>
        <v/>
      </c>
      <c r="AH1353" s="104" t="str">
        <f>IF(VLOOKUP(AE1353,Home!$C$8:$I$207,6,FALSE)="","",VLOOKUP(AE1353,Home!$C$8:$I$207,6,FALSE))</f>
        <v/>
      </c>
      <c r="AI1353" s="104" t="e">
        <f t="shared" si="462"/>
        <v>#VALUE!</v>
      </c>
      <c r="AJ1353" s="105" t="e">
        <f t="shared" si="455"/>
        <v>#VALUE!</v>
      </c>
      <c r="AK1353" s="103" t="e">
        <f t="shared" si="448"/>
        <v>#VALUE!</v>
      </c>
      <c r="AL1353" s="103" t="e">
        <f t="shared" si="456"/>
        <v>#VALUE!</v>
      </c>
      <c r="AN1353" t="str">
        <f>IF(OR(VLOOKUP(AE1353,Home!$C$8:$I$207,6,FALSE)="",VLOOKUP(AE1353,Home!$C$8:$I$207,7,FALSE)=""),"FEJL",Baggrundsark!AE1353)</f>
        <v>FEJL</v>
      </c>
      <c r="AO1353">
        <f>IF(VLOOKUP(AE1353,Home!$C$8:$N$207,12,FALSE)="Timelønnet",1,0)</f>
        <v>0</v>
      </c>
      <c r="AP1353">
        <f>SUM($AO$4:AO1353)*AO1353</f>
        <v>0</v>
      </c>
      <c r="AQ1353">
        <f t="shared" si="443"/>
        <v>1</v>
      </c>
      <c r="AR1353" t="str">
        <f t="shared" si="443"/>
        <v/>
      </c>
      <c r="AS1353" t="e">
        <f t="shared" si="457"/>
        <v>#VALUE!</v>
      </c>
      <c r="AT1353" s="45" t="e">
        <f t="shared" si="444"/>
        <v>#VALUE!</v>
      </c>
      <c r="AU1353">
        <f>VLOOKUP(AQ1353,Home!$C$8:$J$207,8,FALSE)</f>
        <v>0</v>
      </c>
    </row>
    <row r="1354" spans="1:47" x14ac:dyDescent="0.25">
      <c r="A1354" s="6">
        <f t="shared" si="449"/>
        <v>0</v>
      </c>
      <c r="B1354" s="6">
        <f t="shared" si="458"/>
        <v>0</v>
      </c>
      <c r="C1354" s="6" t="str">
        <f t="shared" si="450"/>
        <v/>
      </c>
      <c r="D1354" s="7">
        <f t="shared" si="451"/>
        <v>0</v>
      </c>
      <c r="E1354" s="7">
        <f t="shared" si="459"/>
        <v>0</v>
      </c>
      <c r="F1354" s="7" t="str">
        <f t="shared" si="452"/>
        <v/>
      </c>
      <c r="G1354" s="6">
        <f t="shared" si="453"/>
        <v>0</v>
      </c>
      <c r="H1354" s="6">
        <f t="shared" si="460"/>
        <v>0</v>
      </c>
      <c r="I1354" s="6" t="str">
        <f t="shared" si="461"/>
        <v/>
      </c>
      <c r="J1354" s="11">
        <v>1351</v>
      </c>
      <c r="K1354" s="11">
        <f>IF(IFERROR(VLOOKUP(J1354,Home!$A$8:$B$1048576,1,FALSE),0)=0,0,1)</f>
        <v>0</v>
      </c>
      <c r="L1354" s="129" t="e">
        <f>IF(VLOOKUP(O1354,Home!$C$8:$R$207,6,FALSE)="","",VLOOKUP(O1354,Home!$C$8:$R$207,6,FALSE))</f>
        <v>#N/A</v>
      </c>
      <c r="M1354" s="129" t="e">
        <f t="shared" si="446"/>
        <v>#N/A</v>
      </c>
      <c r="N1354" s="11">
        <f>SUM($K$4:K1354)</f>
        <v>200</v>
      </c>
      <c r="O1354" s="11" t="str">
        <f>IF(P1354="","",IF(IFERROR(VLOOKUP(N1354,Home!$C$8:$R$1048576,1,FALSE),"")=0,"",IFERROR(VLOOKUP(N1354,Home!$C$8:$R$1048576,1,FALSE),"")))</f>
        <v/>
      </c>
      <c r="P1354" s="11" t="str">
        <f>IF(IFERROR(VLOOKUP(W1354,Home!$C$8:$R$1048576,3,FALSE),"")=0,"",IFERROR(VLOOKUP(W1354,Home!$C$8:$R$1048576,3,FALSE),""))</f>
        <v/>
      </c>
      <c r="Q1354" s="11" t="str">
        <f t="shared" si="445"/>
        <v/>
      </c>
      <c r="R1354" s="130" t="e">
        <f>VLOOKUP(Q1354,'Baggrund til lister'!$G$4:$H$15,2,FALSE)</f>
        <v>#N/A</v>
      </c>
      <c r="S1354" s="11" t="str">
        <f t="shared" si="447"/>
        <v/>
      </c>
      <c r="T1354" s="11" t="str">
        <f>IF(IFERROR(VLOOKUP(N1354,Home!$C$8:$R$1048576,11,FALSE),"")=0,"",IFERROR(VLOOKUP(N1354,Home!$C$8:$R$1048576,11,FALSE),""))</f>
        <v/>
      </c>
      <c r="U1354" s="11" t="str">
        <f>IF(IFERROR(VLOOKUP(O1354,Home!$C$8:$R$1048576,12,FALSE),"")=0,"",IFERROR(VLOOKUP(O1354,Home!$C$8:$R$1048576,12,FALSE),""))</f>
        <v/>
      </c>
      <c r="V1354" s="11" t="str">
        <f>IF(IFERROR(VLOOKUP(O1354,Home!$C$8:$R$1048576,8,FALSE),"")=0,"",IFERROR(VLOOKUP(O1354,Home!$C$8:$R$1048576,8,FALSE),""))</f>
        <v/>
      </c>
      <c r="W1354" s="11" t="str">
        <f>IF(OR(VLOOKUP(N1354,Home!$C$7:$I$207,6,FALSE)="",VLOOKUP(N1354,Home!$C$7:$I$207,7,FALSE)=""),"FEJL",SUM(Baggrundsark!$K$4:K1354))</f>
        <v>FEJL</v>
      </c>
      <c r="Y1354">
        <v>1351</v>
      </c>
      <c r="Z1354" s="1"/>
      <c r="AC1354" s="44"/>
      <c r="AD1354">
        <f t="shared" si="454"/>
        <v>0</v>
      </c>
      <c r="AE1354">
        <f>SUM($AD$4:AD1354)</f>
        <v>1</v>
      </c>
      <c r="AF1354" s="103" t="str">
        <f>IFERROR(VLOOKUP(AN1354,Home!$C$8:$E$207,3,FALSE),"")</f>
        <v/>
      </c>
      <c r="AG1354" s="103" t="str">
        <f>IFERROR(VLOOKUP(AN1354,Home!$C$8:$E$207,2,FALSE),"")</f>
        <v/>
      </c>
      <c r="AH1354" s="104" t="str">
        <f>IF(VLOOKUP(AE1354,Home!$C$8:$I$207,6,FALSE)="","",VLOOKUP(AE1354,Home!$C$8:$I$207,6,FALSE))</f>
        <v/>
      </c>
      <c r="AI1354" s="104" t="e">
        <f t="shared" si="462"/>
        <v>#VALUE!</v>
      </c>
      <c r="AJ1354" s="105" t="e">
        <f t="shared" si="455"/>
        <v>#VALUE!</v>
      </c>
      <c r="AK1354" s="103" t="e">
        <f t="shared" si="448"/>
        <v>#VALUE!</v>
      </c>
      <c r="AL1354" s="103" t="e">
        <f t="shared" si="456"/>
        <v>#VALUE!</v>
      </c>
      <c r="AN1354" t="str">
        <f>IF(OR(VLOOKUP(AE1354,Home!$C$8:$I$207,6,FALSE)="",VLOOKUP(AE1354,Home!$C$8:$I$207,7,FALSE)=""),"FEJL",Baggrundsark!AE1354)</f>
        <v>FEJL</v>
      </c>
      <c r="AO1354">
        <f>IF(VLOOKUP(AE1354,Home!$C$8:$N$207,12,FALSE)="Timelønnet",1,0)</f>
        <v>0</v>
      </c>
      <c r="AP1354">
        <f>SUM($AO$4:AO1354)*AO1354</f>
        <v>0</v>
      </c>
      <c r="AQ1354">
        <f t="shared" si="443"/>
        <v>1</v>
      </c>
      <c r="AR1354" t="str">
        <f t="shared" si="443"/>
        <v/>
      </c>
      <c r="AS1354" t="e">
        <f t="shared" si="457"/>
        <v>#VALUE!</v>
      </c>
      <c r="AT1354" s="45" t="e">
        <f t="shared" si="444"/>
        <v>#VALUE!</v>
      </c>
      <c r="AU1354">
        <f>VLOOKUP(AQ1354,Home!$C$8:$J$207,8,FALSE)</f>
        <v>0</v>
      </c>
    </row>
    <row r="1355" spans="1:47" x14ac:dyDescent="0.25">
      <c r="A1355" s="6">
        <f t="shared" si="449"/>
        <v>0</v>
      </c>
      <c r="B1355" s="6">
        <f t="shared" si="458"/>
        <v>0</v>
      </c>
      <c r="C1355" s="6" t="str">
        <f t="shared" si="450"/>
        <v/>
      </c>
      <c r="D1355" s="7">
        <f t="shared" si="451"/>
        <v>0</v>
      </c>
      <c r="E1355" s="7">
        <f t="shared" si="459"/>
        <v>0</v>
      </c>
      <c r="F1355" s="7" t="str">
        <f t="shared" si="452"/>
        <v/>
      </c>
      <c r="G1355" s="6">
        <f t="shared" si="453"/>
        <v>0</v>
      </c>
      <c r="H1355" s="6">
        <f t="shared" si="460"/>
        <v>0</v>
      </c>
      <c r="I1355" s="6" t="str">
        <f t="shared" si="461"/>
        <v/>
      </c>
      <c r="J1355" s="11">
        <v>1352</v>
      </c>
      <c r="K1355" s="11">
        <f>IF(IFERROR(VLOOKUP(J1355,Home!$A$8:$B$1048576,1,FALSE),0)=0,0,1)</f>
        <v>0</v>
      </c>
      <c r="L1355" s="129" t="e">
        <f>IF(VLOOKUP(O1355,Home!$C$8:$R$207,6,FALSE)="","",VLOOKUP(O1355,Home!$C$8:$R$207,6,FALSE))</f>
        <v>#N/A</v>
      </c>
      <c r="M1355" s="129" t="e">
        <f t="shared" si="446"/>
        <v>#N/A</v>
      </c>
      <c r="N1355" s="11">
        <f>SUM($K$4:K1355)</f>
        <v>200</v>
      </c>
      <c r="O1355" s="11" t="str">
        <f>IF(P1355="","",IF(IFERROR(VLOOKUP(N1355,Home!$C$8:$R$1048576,1,FALSE),"")=0,"",IFERROR(VLOOKUP(N1355,Home!$C$8:$R$1048576,1,FALSE),"")))</f>
        <v/>
      </c>
      <c r="P1355" s="11" t="str">
        <f>IF(IFERROR(VLOOKUP(W1355,Home!$C$8:$R$1048576,3,FALSE),"")=0,"",IFERROR(VLOOKUP(W1355,Home!$C$8:$R$1048576,3,FALSE),""))</f>
        <v/>
      </c>
      <c r="Q1355" s="11" t="str">
        <f t="shared" si="445"/>
        <v/>
      </c>
      <c r="R1355" s="130" t="e">
        <f>VLOOKUP(Q1355,'Baggrund til lister'!$G$4:$H$15,2,FALSE)</f>
        <v>#N/A</v>
      </c>
      <c r="S1355" s="11" t="str">
        <f t="shared" si="447"/>
        <v/>
      </c>
      <c r="T1355" s="11" t="str">
        <f>IF(IFERROR(VLOOKUP(N1355,Home!$C$8:$R$1048576,11,FALSE),"")=0,"",IFERROR(VLOOKUP(N1355,Home!$C$8:$R$1048576,11,FALSE),""))</f>
        <v/>
      </c>
      <c r="U1355" s="11" t="str">
        <f>IF(IFERROR(VLOOKUP(O1355,Home!$C$8:$R$1048576,12,FALSE),"")=0,"",IFERROR(VLOOKUP(O1355,Home!$C$8:$R$1048576,12,FALSE),""))</f>
        <v/>
      </c>
      <c r="V1355" s="11" t="str">
        <f>IF(IFERROR(VLOOKUP(O1355,Home!$C$8:$R$1048576,8,FALSE),"")=0,"",IFERROR(VLOOKUP(O1355,Home!$C$8:$R$1048576,8,FALSE),""))</f>
        <v/>
      </c>
      <c r="W1355" s="11" t="str">
        <f>IF(OR(VLOOKUP(N1355,Home!$C$7:$I$207,6,FALSE)="",VLOOKUP(N1355,Home!$C$7:$I$207,7,FALSE)=""),"FEJL",SUM(Baggrundsark!$K$4:K1355))</f>
        <v>FEJL</v>
      </c>
      <c r="Y1355">
        <v>1352</v>
      </c>
      <c r="Z1355" s="1"/>
      <c r="AC1355" s="44"/>
      <c r="AD1355">
        <f t="shared" si="454"/>
        <v>0</v>
      </c>
      <c r="AE1355">
        <f>SUM($AD$4:AD1355)</f>
        <v>1</v>
      </c>
      <c r="AF1355" s="103" t="str">
        <f>IFERROR(VLOOKUP(AN1355,Home!$C$8:$E$207,3,FALSE),"")</f>
        <v/>
      </c>
      <c r="AG1355" s="103" t="str">
        <f>IFERROR(VLOOKUP(AN1355,Home!$C$8:$E$207,2,FALSE),"")</f>
        <v/>
      </c>
      <c r="AH1355" s="104" t="str">
        <f>IF(VLOOKUP(AE1355,Home!$C$8:$I$207,6,FALSE)="","",VLOOKUP(AE1355,Home!$C$8:$I$207,6,FALSE))</f>
        <v/>
      </c>
      <c r="AI1355" s="104" t="e">
        <f t="shared" si="462"/>
        <v>#VALUE!</v>
      </c>
      <c r="AJ1355" s="105" t="e">
        <f t="shared" si="455"/>
        <v>#VALUE!</v>
      </c>
      <c r="AK1355" s="103" t="e">
        <f t="shared" si="448"/>
        <v>#VALUE!</v>
      </c>
      <c r="AL1355" s="103" t="e">
        <f t="shared" si="456"/>
        <v>#VALUE!</v>
      </c>
      <c r="AN1355" t="str">
        <f>IF(OR(VLOOKUP(AE1355,Home!$C$8:$I$207,6,FALSE)="",VLOOKUP(AE1355,Home!$C$8:$I$207,7,FALSE)=""),"FEJL",Baggrundsark!AE1355)</f>
        <v>FEJL</v>
      </c>
      <c r="AO1355">
        <f>IF(VLOOKUP(AE1355,Home!$C$8:$N$207,12,FALSE)="Timelønnet",1,0)</f>
        <v>0</v>
      </c>
      <c r="AP1355">
        <f>SUM($AO$4:AO1355)*AO1355</f>
        <v>0</v>
      </c>
      <c r="AQ1355">
        <f t="shared" si="443"/>
        <v>1</v>
      </c>
      <c r="AR1355" t="str">
        <f t="shared" si="443"/>
        <v/>
      </c>
      <c r="AS1355" t="e">
        <f t="shared" si="457"/>
        <v>#VALUE!</v>
      </c>
      <c r="AT1355" s="45" t="e">
        <f t="shared" si="444"/>
        <v>#VALUE!</v>
      </c>
      <c r="AU1355">
        <f>VLOOKUP(AQ1355,Home!$C$8:$J$207,8,FALSE)</f>
        <v>0</v>
      </c>
    </row>
    <row r="1356" spans="1:47" x14ac:dyDescent="0.25">
      <c r="A1356" s="6">
        <f t="shared" si="449"/>
        <v>0</v>
      </c>
      <c r="B1356" s="6">
        <f t="shared" si="458"/>
        <v>0</v>
      </c>
      <c r="C1356" s="6" t="str">
        <f t="shared" si="450"/>
        <v/>
      </c>
      <c r="D1356" s="7">
        <f t="shared" si="451"/>
        <v>0</v>
      </c>
      <c r="E1356" s="7">
        <f t="shared" si="459"/>
        <v>0</v>
      </c>
      <c r="F1356" s="7" t="str">
        <f t="shared" si="452"/>
        <v/>
      </c>
      <c r="G1356" s="6">
        <f t="shared" si="453"/>
        <v>0</v>
      </c>
      <c r="H1356" s="6">
        <f t="shared" si="460"/>
        <v>0</v>
      </c>
      <c r="I1356" s="6" t="str">
        <f t="shared" si="461"/>
        <v/>
      </c>
      <c r="J1356" s="11">
        <v>1353</v>
      </c>
      <c r="K1356" s="11">
        <f>IF(IFERROR(VLOOKUP(J1356,Home!$A$8:$B$1048576,1,FALSE),0)=0,0,1)</f>
        <v>0</v>
      </c>
      <c r="L1356" s="129" t="e">
        <f>IF(VLOOKUP(O1356,Home!$C$8:$R$207,6,FALSE)="","",VLOOKUP(O1356,Home!$C$8:$R$207,6,FALSE))</f>
        <v>#N/A</v>
      </c>
      <c r="M1356" s="129" t="e">
        <f t="shared" si="446"/>
        <v>#N/A</v>
      </c>
      <c r="N1356" s="11">
        <f>SUM($K$4:K1356)</f>
        <v>200</v>
      </c>
      <c r="O1356" s="11" t="str">
        <f>IF(P1356="","",IF(IFERROR(VLOOKUP(N1356,Home!$C$8:$R$1048576,1,FALSE),"")=0,"",IFERROR(VLOOKUP(N1356,Home!$C$8:$R$1048576,1,FALSE),"")))</f>
        <v/>
      </c>
      <c r="P1356" s="11" t="str">
        <f>IF(IFERROR(VLOOKUP(W1356,Home!$C$8:$R$1048576,3,FALSE),"")=0,"",IFERROR(VLOOKUP(W1356,Home!$C$8:$R$1048576,3,FALSE),""))</f>
        <v/>
      </c>
      <c r="Q1356" s="11" t="str">
        <f t="shared" si="445"/>
        <v/>
      </c>
      <c r="R1356" s="130" t="e">
        <f>VLOOKUP(Q1356,'Baggrund til lister'!$G$4:$H$15,2,FALSE)</f>
        <v>#N/A</v>
      </c>
      <c r="S1356" s="11" t="str">
        <f t="shared" si="447"/>
        <v/>
      </c>
      <c r="T1356" s="11" t="str">
        <f>IF(IFERROR(VLOOKUP(N1356,Home!$C$8:$R$1048576,11,FALSE),"")=0,"",IFERROR(VLOOKUP(N1356,Home!$C$8:$R$1048576,11,FALSE),""))</f>
        <v/>
      </c>
      <c r="U1356" s="11" t="str">
        <f>IF(IFERROR(VLOOKUP(O1356,Home!$C$8:$R$1048576,12,FALSE),"")=0,"",IFERROR(VLOOKUP(O1356,Home!$C$8:$R$1048576,12,FALSE),""))</f>
        <v/>
      </c>
      <c r="V1356" s="11" t="str">
        <f>IF(IFERROR(VLOOKUP(O1356,Home!$C$8:$R$1048576,8,FALSE),"")=0,"",IFERROR(VLOOKUP(O1356,Home!$C$8:$R$1048576,8,FALSE),""))</f>
        <v/>
      </c>
      <c r="W1356" s="11" t="str">
        <f>IF(OR(VLOOKUP(N1356,Home!$C$7:$I$207,6,FALSE)="",VLOOKUP(N1356,Home!$C$7:$I$207,7,FALSE)=""),"FEJL",SUM(Baggrundsark!$K$4:K1356))</f>
        <v>FEJL</v>
      </c>
      <c r="Y1356">
        <v>1353</v>
      </c>
      <c r="Z1356" s="1"/>
      <c r="AC1356" s="44"/>
      <c r="AD1356">
        <f t="shared" si="454"/>
        <v>0</v>
      </c>
      <c r="AE1356">
        <f>SUM($AD$4:AD1356)</f>
        <v>1</v>
      </c>
      <c r="AF1356" s="103" t="str">
        <f>IFERROR(VLOOKUP(AN1356,Home!$C$8:$E$207,3,FALSE),"")</f>
        <v/>
      </c>
      <c r="AG1356" s="103" t="str">
        <f>IFERROR(VLOOKUP(AN1356,Home!$C$8:$E$207,2,FALSE),"")</f>
        <v/>
      </c>
      <c r="AH1356" s="104" t="str">
        <f>IF(VLOOKUP(AE1356,Home!$C$8:$I$207,6,FALSE)="","",VLOOKUP(AE1356,Home!$C$8:$I$207,6,FALSE))</f>
        <v/>
      </c>
      <c r="AI1356" s="104" t="e">
        <f t="shared" si="462"/>
        <v>#VALUE!</v>
      </c>
      <c r="AJ1356" s="105" t="e">
        <f t="shared" si="455"/>
        <v>#VALUE!</v>
      </c>
      <c r="AK1356" s="103" t="e">
        <f t="shared" si="448"/>
        <v>#VALUE!</v>
      </c>
      <c r="AL1356" s="103" t="e">
        <f t="shared" si="456"/>
        <v>#VALUE!</v>
      </c>
      <c r="AN1356" t="str">
        <f>IF(OR(VLOOKUP(AE1356,Home!$C$8:$I$207,6,FALSE)="",VLOOKUP(AE1356,Home!$C$8:$I$207,7,FALSE)=""),"FEJL",Baggrundsark!AE1356)</f>
        <v>FEJL</v>
      </c>
      <c r="AO1356">
        <f>IF(VLOOKUP(AE1356,Home!$C$8:$N$207,12,FALSE)="Timelønnet",1,0)</f>
        <v>0</v>
      </c>
      <c r="AP1356">
        <f>SUM($AO$4:AO1356)*AO1356</f>
        <v>0</v>
      </c>
      <c r="AQ1356">
        <f t="shared" si="443"/>
        <v>1</v>
      </c>
      <c r="AR1356" t="str">
        <f t="shared" si="443"/>
        <v/>
      </c>
      <c r="AS1356" t="e">
        <f t="shared" si="457"/>
        <v>#VALUE!</v>
      </c>
      <c r="AT1356" s="45" t="e">
        <f t="shared" si="444"/>
        <v>#VALUE!</v>
      </c>
      <c r="AU1356">
        <f>VLOOKUP(AQ1356,Home!$C$8:$J$207,8,FALSE)</f>
        <v>0</v>
      </c>
    </row>
    <row r="1357" spans="1:47" x14ac:dyDescent="0.25">
      <c r="A1357" s="6">
        <f t="shared" si="449"/>
        <v>0</v>
      </c>
      <c r="B1357" s="6">
        <f t="shared" si="458"/>
        <v>0</v>
      </c>
      <c r="C1357" s="6" t="str">
        <f t="shared" si="450"/>
        <v/>
      </c>
      <c r="D1357" s="7">
        <f t="shared" si="451"/>
        <v>0</v>
      </c>
      <c r="E1357" s="7">
        <f t="shared" si="459"/>
        <v>0</v>
      </c>
      <c r="F1357" s="7" t="str">
        <f t="shared" si="452"/>
        <v/>
      </c>
      <c r="G1357" s="6">
        <f t="shared" si="453"/>
        <v>0</v>
      </c>
      <c r="H1357" s="6">
        <f t="shared" si="460"/>
        <v>0</v>
      </c>
      <c r="I1357" s="6" t="str">
        <f t="shared" si="461"/>
        <v/>
      </c>
      <c r="J1357" s="11">
        <v>1354</v>
      </c>
      <c r="K1357" s="11">
        <f>IF(IFERROR(VLOOKUP(J1357,Home!$A$8:$B$1048576,1,FALSE),0)=0,0,1)</f>
        <v>0</v>
      </c>
      <c r="L1357" s="129" t="e">
        <f>IF(VLOOKUP(O1357,Home!$C$8:$R$207,6,FALSE)="","",VLOOKUP(O1357,Home!$C$8:$R$207,6,FALSE))</f>
        <v>#N/A</v>
      </c>
      <c r="M1357" s="129" t="e">
        <f t="shared" si="446"/>
        <v>#N/A</v>
      </c>
      <c r="N1357" s="11">
        <f>SUM($K$4:K1357)</f>
        <v>200</v>
      </c>
      <c r="O1357" s="11" t="str">
        <f>IF(P1357="","",IF(IFERROR(VLOOKUP(N1357,Home!$C$8:$R$1048576,1,FALSE),"")=0,"",IFERROR(VLOOKUP(N1357,Home!$C$8:$R$1048576,1,FALSE),"")))</f>
        <v/>
      </c>
      <c r="P1357" s="11" t="str">
        <f>IF(IFERROR(VLOOKUP(W1357,Home!$C$8:$R$1048576,3,FALSE),"")=0,"",IFERROR(VLOOKUP(W1357,Home!$C$8:$R$1048576,3,FALSE),""))</f>
        <v/>
      </c>
      <c r="Q1357" s="11" t="str">
        <f t="shared" si="445"/>
        <v/>
      </c>
      <c r="R1357" s="130" t="e">
        <f>VLOOKUP(Q1357,'Baggrund til lister'!$G$4:$H$15,2,FALSE)</f>
        <v>#N/A</v>
      </c>
      <c r="S1357" s="11" t="str">
        <f t="shared" si="447"/>
        <v/>
      </c>
      <c r="T1357" s="11" t="str">
        <f>IF(IFERROR(VLOOKUP(N1357,Home!$C$8:$R$1048576,11,FALSE),"")=0,"",IFERROR(VLOOKUP(N1357,Home!$C$8:$R$1048576,11,FALSE),""))</f>
        <v/>
      </c>
      <c r="U1357" s="11" t="str">
        <f>IF(IFERROR(VLOOKUP(O1357,Home!$C$8:$R$1048576,12,FALSE),"")=0,"",IFERROR(VLOOKUP(O1357,Home!$C$8:$R$1048576,12,FALSE),""))</f>
        <v/>
      </c>
      <c r="V1357" s="11" t="str">
        <f>IF(IFERROR(VLOOKUP(O1357,Home!$C$8:$R$1048576,8,FALSE),"")=0,"",IFERROR(VLOOKUP(O1357,Home!$C$8:$R$1048576,8,FALSE),""))</f>
        <v/>
      </c>
      <c r="W1357" s="11" t="str">
        <f>IF(OR(VLOOKUP(N1357,Home!$C$7:$I$207,6,FALSE)="",VLOOKUP(N1357,Home!$C$7:$I$207,7,FALSE)=""),"FEJL",SUM(Baggrundsark!$K$4:K1357))</f>
        <v>FEJL</v>
      </c>
      <c r="Y1357">
        <v>1354</v>
      </c>
      <c r="Z1357" s="1"/>
      <c r="AC1357" s="44"/>
      <c r="AD1357">
        <f t="shared" si="454"/>
        <v>0</v>
      </c>
      <c r="AE1357">
        <f>SUM($AD$4:AD1357)</f>
        <v>1</v>
      </c>
      <c r="AF1357" s="103" t="str">
        <f>IFERROR(VLOOKUP(AN1357,Home!$C$8:$E$207,3,FALSE),"")</f>
        <v/>
      </c>
      <c r="AG1357" s="103" t="str">
        <f>IFERROR(VLOOKUP(AN1357,Home!$C$8:$E$207,2,FALSE),"")</f>
        <v/>
      </c>
      <c r="AH1357" s="104" t="str">
        <f>IF(VLOOKUP(AE1357,Home!$C$8:$I$207,6,FALSE)="","",VLOOKUP(AE1357,Home!$C$8:$I$207,6,FALSE))</f>
        <v/>
      </c>
      <c r="AI1357" s="104" t="e">
        <f t="shared" si="462"/>
        <v>#VALUE!</v>
      </c>
      <c r="AJ1357" s="105" t="e">
        <f t="shared" si="455"/>
        <v>#VALUE!</v>
      </c>
      <c r="AK1357" s="103" t="e">
        <f t="shared" si="448"/>
        <v>#VALUE!</v>
      </c>
      <c r="AL1357" s="103" t="e">
        <f t="shared" si="456"/>
        <v>#VALUE!</v>
      </c>
      <c r="AN1357" t="str">
        <f>IF(OR(VLOOKUP(AE1357,Home!$C$8:$I$207,6,FALSE)="",VLOOKUP(AE1357,Home!$C$8:$I$207,7,FALSE)=""),"FEJL",Baggrundsark!AE1357)</f>
        <v>FEJL</v>
      </c>
      <c r="AO1357">
        <f>IF(VLOOKUP(AE1357,Home!$C$8:$N$207,12,FALSE)="Timelønnet",1,0)</f>
        <v>0</v>
      </c>
      <c r="AP1357">
        <f>SUM($AO$4:AO1357)*AO1357</f>
        <v>0</v>
      </c>
      <c r="AQ1357">
        <f t="shared" si="443"/>
        <v>1</v>
      </c>
      <c r="AR1357" t="str">
        <f t="shared" si="443"/>
        <v/>
      </c>
      <c r="AS1357" t="e">
        <f t="shared" si="457"/>
        <v>#VALUE!</v>
      </c>
      <c r="AT1357" s="45" t="e">
        <f t="shared" si="444"/>
        <v>#VALUE!</v>
      </c>
      <c r="AU1357">
        <f>VLOOKUP(AQ1357,Home!$C$8:$J$207,8,FALSE)</f>
        <v>0</v>
      </c>
    </row>
    <row r="1358" spans="1:47" x14ac:dyDescent="0.25">
      <c r="A1358" s="6">
        <f t="shared" si="449"/>
        <v>0</v>
      </c>
      <c r="B1358" s="6">
        <f t="shared" si="458"/>
        <v>0</v>
      </c>
      <c r="C1358" s="6" t="str">
        <f t="shared" si="450"/>
        <v/>
      </c>
      <c r="D1358" s="7">
        <f t="shared" si="451"/>
        <v>0</v>
      </c>
      <c r="E1358" s="7">
        <f t="shared" si="459"/>
        <v>0</v>
      </c>
      <c r="F1358" s="7" t="str">
        <f t="shared" si="452"/>
        <v/>
      </c>
      <c r="G1358" s="6">
        <f t="shared" si="453"/>
        <v>0</v>
      </c>
      <c r="H1358" s="6">
        <f t="shared" si="460"/>
        <v>0</v>
      </c>
      <c r="I1358" s="6" t="str">
        <f t="shared" si="461"/>
        <v/>
      </c>
      <c r="J1358" s="11">
        <v>1355</v>
      </c>
      <c r="K1358" s="11">
        <f>IF(IFERROR(VLOOKUP(J1358,Home!$A$8:$B$1048576,1,FALSE),0)=0,0,1)</f>
        <v>0</v>
      </c>
      <c r="L1358" s="129" t="e">
        <f>IF(VLOOKUP(O1358,Home!$C$8:$R$207,6,FALSE)="","",VLOOKUP(O1358,Home!$C$8:$R$207,6,FALSE))</f>
        <v>#N/A</v>
      </c>
      <c r="M1358" s="129" t="e">
        <f t="shared" si="446"/>
        <v>#N/A</v>
      </c>
      <c r="N1358" s="11">
        <f>SUM($K$4:K1358)</f>
        <v>200</v>
      </c>
      <c r="O1358" s="11" t="str">
        <f>IF(P1358="","",IF(IFERROR(VLOOKUP(N1358,Home!$C$8:$R$1048576,1,FALSE),"")=0,"",IFERROR(VLOOKUP(N1358,Home!$C$8:$R$1048576,1,FALSE),"")))</f>
        <v/>
      </c>
      <c r="P1358" s="11" t="str">
        <f>IF(IFERROR(VLOOKUP(W1358,Home!$C$8:$R$1048576,3,FALSE),"")=0,"",IFERROR(VLOOKUP(W1358,Home!$C$8:$R$1048576,3,FALSE),""))</f>
        <v/>
      </c>
      <c r="Q1358" s="11" t="str">
        <f t="shared" si="445"/>
        <v/>
      </c>
      <c r="R1358" s="130" t="e">
        <f>VLOOKUP(Q1358,'Baggrund til lister'!$G$4:$H$15,2,FALSE)</f>
        <v>#N/A</v>
      </c>
      <c r="S1358" s="11" t="str">
        <f t="shared" si="447"/>
        <v/>
      </c>
      <c r="T1358" s="11" t="str">
        <f>IF(IFERROR(VLOOKUP(N1358,Home!$C$8:$R$1048576,11,FALSE),"")=0,"",IFERROR(VLOOKUP(N1358,Home!$C$8:$R$1048576,11,FALSE),""))</f>
        <v/>
      </c>
      <c r="U1358" s="11" t="str">
        <f>IF(IFERROR(VLOOKUP(O1358,Home!$C$8:$R$1048576,12,FALSE),"")=0,"",IFERROR(VLOOKUP(O1358,Home!$C$8:$R$1048576,12,FALSE),""))</f>
        <v/>
      </c>
      <c r="V1358" s="11" t="str">
        <f>IF(IFERROR(VLOOKUP(O1358,Home!$C$8:$R$1048576,8,FALSE),"")=0,"",IFERROR(VLOOKUP(O1358,Home!$C$8:$R$1048576,8,FALSE),""))</f>
        <v/>
      </c>
      <c r="W1358" s="11" t="str">
        <f>IF(OR(VLOOKUP(N1358,Home!$C$7:$I$207,6,FALSE)="",VLOOKUP(N1358,Home!$C$7:$I$207,7,FALSE)=""),"FEJL",SUM(Baggrundsark!$K$4:K1358))</f>
        <v>FEJL</v>
      </c>
      <c r="Y1358">
        <v>1355</v>
      </c>
      <c r="Z1358" s="1"/>
      <c r="AC1358" s="44"/>
      <c r="AD1358">
        <f t="shared" si="454"/>
        <v>0</v>
      </c>
      <c r="AE1358">
        <f>SUM($AD$4:AD1358)</f>
        <v>1</v>
      </c>
      <c r="AF1358" s="103" t="str">
        <f>IFERROR(VLOOKUP(AN1358,Home!$C$8:$E$207,3,FALSE),"")</f>
        <v/>
      </c>
      <c r="AG1358" s="103" t="str">
        <f>IFERROR(VLOOKUP(AN1358,Home!$C$8:$E$207,2,FALSE),"")</f>
        <v/>
      </c>
      <c r="AH1358" s="104" t="str">
        <f>IF(VLOOKUP(AE1358,Home!$C$8:$I$207,6,FALSE)="","",VLOOKUP(AE1358,Home!$C$8:$I$207,6,FALSE))</f>
        <v/>
      </c>
      <c r="AI1358" s="104" t="e">
        <f t="shared" si="462"/>
        <v>#VALUE!</v>
      </c>
      <c r="AJ1358" s="105" t="e">
        <f t="shared" si="455"/>
        <v>#VALUE!</v>
      </c>
      <c r="AK1358" s="103" t="e">
        <f t="shared" si="448"/>
        <v>#VALUE!</v>
      </c>
      <c r="AL1358" s="103" t="e">
        <f t="shared" si="456"/>
        <v>#VALUE!</v>
      </c>
      <c r="AN1358" t="str">
        <f>IF(OR(VLOOKUP(AE1358,Home!$C$8:$I$207,6,FALSE)="",VLOOKUP(AE1358,Home!$C$8:$I$207,7,FALSE)=""),"FEJL",Baggrundsark!AE1358)</f>
        <v>FEJL</v>
      </c>
      <c r="AO1358">
        <f>IF(VLOOKUP(AE1358,Home!$C$8:$N$207,12,FALSE)="Timelønnet",1,0)</f>
        <v>0</v>
      </c>
      <c r="AP1358">
        <f>SUM($AO$4:AO1358)*AO1358</f>
        <v>0</v>
      </c>
      <c r="AQ1358">
        <f t="shared" si="443"/>
        <v>1</v>
      </c>
      <c r="AR1358" t="str">
        <f t="shared" si="443"/>
        <v/>
      </c>
      <c r="AS1358" t="e">
        <f t="shared" si="457"/>
        <v>#VALUE!</v>
      </c>
      <c r="AT1358" s="45" t="e">
        <f t="shared" si="444"/>
        <v>#VALUE!</v>
      </c>
      <c r="AU1358">
        <f>VLOOKUP(AQ1358,Home!$C$8:$J$207,8,FALSE)</f>
        <v>0</v>
      </c>
    </row>
    <row r="1359" spans="1:47" x14ac:dyDescent="0.25">
      <c r="A1359" s="6">
        <f t="shared" si="449"/>
        <v>0</v>
      </c>
      <c r="B1359" s="6">
        <f t="shared" si="458"/>
        <v>0</v>
      </c>
      <c r="C1359" s="6" t="str">
        <f t="shared" si="450"/>
        <v/>
      </c>
      <c r="D1359" s="7">
        <f t="shared" si="451"/>
        <v>0</v>
      </c>
      <c r="E1359" s="7">
        <f t="shared" si="459"/>
        <v>0</v>
      </c>
      <c r="F1359" s="7" t="str">
        <f t="shared" si="452"/>
        <v/>
      </c>
      <c r="G1359" s="6">
        <f t="shared" si="453"/>
        <v>0</v>
      </c>
      <c r="H1359" s="6">
        <f t="shared" si="460"/>
        <v>0</v>
      </c>
      <c r="I1359" s="6" t="str">
        <f t="shared" si="461"/>
        <v/>
      </c>
      <c r="J1359" s="11">
        <v>1356</v>
      </c>
      <c r="K1359" s="11">
        <f>IF(IFERROR(VLOOKUP(J1359,Home!$A$8:$B$1048576,1,FALSE),0)=0,0,1)</f>
        <v>0</v>
      </c>
      <c r="L1359" s="129" t="e">
        <f>IF(VLOOKUP(O1359,Home!$C$8:$R$207,6,FALSE)="","",VLOOKUP(O1359,Home!$C$8:$R$207,6,FALSE))</f>
        <v>#N/A</v>
      </c>
      <c r="M1359" s="129" t="e">
        <f t="shared" si="446"/>
        <v>#N/A</v>
      </c>
      <c r="N1359" s="11">
        <f>SUM($K$4:K1359)</f>
        <v>200</v>
      </c>
      <c r="O1359" s="11" t="str">
        <f>IF(P1359="","",IF(IFERROR(VLOOKUP(N1359,Home!$C$8:$R$1048576,1,FALSE),"")=0,"",IFERROR(VLOOKUP(N1359,Home!$C$8:$R$1048576,1,FALSE),"")))</f>
        <v/>
      </c>
      <c r="P1359" s="11" t="str">
        <f>IF(IFERROR(VLOOKUP(W1359,Home!$C$8:$R$1048576,3,FALSE),"")=0,"",IFERROR(VLOOKUP(W1359,Home!$C$8:$R$1048576,3,FALSE),""))</f>
        <v/>
      </c>
      <c r="Q1359" s="11" t="str">
        <f t="shared" si="445"/>
        <v/>
      </c>
      <c r="R1359" s="130" t="e">
        <f>VLOOKUP(Q1359,'Baggrund til lister'!$G$4:$H$15,2,FALSE)</f>
        <v>#N/A</v>
      </c>
      <c r="S1359" s="11" t="str">
        <f t="shared" si="447"/>
        <v/>
      </c>
      <c r="T1359" s="11" t="str">
        <f>IF(IFERROR(VLOOKUP(N1359,Home!$C$8:$R$1048576,11,FALSE),"")=0,"",IFERROR(VLOOKUP(N1359,Home!$C$8:$R$1048576,11,FALSE),""))</f>
        <v/>
      </c>
      <c r="U1359" s="11" t="str">
        <f>IF(IFERROR(VLOOKUP(O1359,Home!$C$8:$R$1048576,12,FALSE),"")=0,"",IFERROR(VLOOKUP(O1359,Home!$C$8:$R$1048576,12,FALSE),""))</f>
        <v/>
      </c>
      <c r="V1359" s="11" t="str">
        <f>IF(IFERROR(VLOOKUP(O1359,Home!$C$8:$R$1048576,8,FALSE),"")=0,"",IFERROR(VLOOKUP(O1359,Home!$C$8:$R$1048576,8,FALSE),""))</f>
        <v/>
      </c>
      <c r="W1359" s="11" t="str">
        <f>IF(OR(VLOOKUP(N1359,Home!$C$7:$I$207,6,FALSE)="",VLOOKUP(N1359,Home!$C$7:$I$207,7,FALSE)=""),"FEJL",SUM(Baggrundsark!$K$4:K1359))</f>
        <v>FEJL</v>
      </c>
      <c r="Y1359">
        <v>1356</v>
      </c>
      <c r="Z1359" s="1"/>
      <c r="AC1359" s="44"/>
      <c r="AD1359">
        <f t="shared" si="454"/>
        <v>0</v>
      </c>
      <c r="AE1359">
        <f>SUM($AD$4:AD1359)</f>
        <v>1</v>
      </c>
      <c r="AF1359" s="103" t="str">
        <f>IFERROR(VLOOKUP(AN1359,Home!$C$8:$E$207,3,FALSE),"")</f>
        <v/>
      </c>
      <c r="AG1359" s="103" t="str">
        <f>IFERROR(VLOOKUP(AN1359,Home!$C$8:$E$207,2,FALSE),"")</f>
        <v/>
      </c>
      <c r="AH1359" s="104" t="str">
        <f>IF(VLOOKUP(AE1359,Home!$C$8:$I$207,6,FALSE)="","",VLOOKUP(AE1359,Home!$C$8:$I$207,6,FALSE))</f>
        <v/>
      </c>
      <c r="AI1359" s="104" t="e">
        <f t="shared" si="462"/>
        <v>#VALUE!</v>
      </c>
      <c r="AJ1359" s="105" t="e">
        <f t="shared" si="455"/>
        <v>#VALUE!</v>
      </c>
      <c r="AK1359" s="103" t="e">
        <f t="shared" si="448"/>
        <v>#VALUE!</v>
      </c>
      <c r="AL1359" s="103" t="e">
        <f t="shared" si="456"/>
        <v>#VALUE!</v>
      </c>
      <c r="AN1359" t="str">
        <f>IF(OR(VLOOKUP(AE1359,Home!$C$8:$I$207,6,FALSE)="",VLOOKUP(AE1359,Home!$C$8:$I$207,7,FALSE)=""),"FEJL",Baggrundsark!AE1359)</f>
        <v>FEJL</v>
      </c>
      <c r="AO1359">
        <f>IF(VLOOKUP(AE1359,Home!$C$8:$N$207,12,FALSE)="Timelønnet",1,0)</f>
        <v>0</v>
      </c>
      <c r="AP1359">
        <f>SUM($AO$4:AO1359)*AO1359</f>
        <v>0</v>
      </c>
      <c r="AQ1359">
        <f t="shared" si="443"/>
        <v>1</v>
      </c>
      <c r="AR1359" t="str">
        <f t="shared" si="443"/>
        <v/>
      </c>
      <c r="AS1359" t="e">
        <f t="shared" si="457"/>
        <v>#VALUE!</v>
      </c>
      <c r="AT1359" s="45" t="e">
        <f t="shared" si="444"/>
        <v>#VALUE!</v>
      </c>
      <c r="AU1359">
        <f>VLOOKUP(AQ1359,Home!$C$8:$J$207,8,FALSE)</f>
        <v>0</v>
      </c>
    </row>
    <row r="1360" spans="1:47" x14ac:dyDescent="0.25">
      <c r="A1360" s="6">
        <f t="shared" si="449"/>
        <v>0</v>
      </c>
      <c r="B1360" s="6">
        <f t="shared" si="458"/>
        <v>0</v>
      </c>
      <c r="C1360" s="6" t="str">
        <f t="shared" si="450"/>
        <v/>
      </c>
      <c r="D1360" s="7">
        <f t="shared" si="451"/>
        <v>0</v>
      </c>
      <c r="E1360" s="7">
        <f t="shared" si="459"/>
        <v>0</v>
      </c>
      <c r="F1360" s="7" t="str">
        <f t="shared" si="452"/>
        <v/>
      </c>
      <c r="G1360" s="6">
        <f t="shared" si="453"/>
        <v>0</v>
      </c>
      <c r="H1360" s="6">
        <f t="shared" si="460"/>
        <v>0</v>
      </c>
      <c r="I1360" s="6" t="str">
        <f t="shared" si="461"/>
        <v/>
      </c>
      <c r="J1360" s="11">
        <v>1357</v>
      </c>
      <c r="K1360" s="11">
        <f>IF(IFERROR(VLOOKUP(J1360,Home!$A$8:$B$1048576,1,FALSE),0)=0,0,1)</f>
        <v>0</v>
      </c>
      <c r="L1360" s="129" t="e">
        <f>IF(VLOOKUP(O1360,Home!$C$8:$R$207,6,FALSE)="","",VLOOKUP(O1360,Home!$C$8:$R$207,6,FALSE))</f>
        <v>#N/A</v>
      </c>
      <c r="M1360" s="129" t="e">
        <f t="shared" si="446"/>
        <v>#N/A</v>
      </c>
      <c r="N1360" s="11">
        <f>SUM($K$4:K1360)</f>
        <v>200</v>
      </c>
      <c r="O1360" s="11" t="str">
        <f>IF(P1360="","",IF(IFERROR(VLOOKUP(N1360,Home!$C$8:$R$1048576,1,FALSE),"")=0,"",IFERROR(VLOOKUP(N1360,Home!$C$8:$R$1048576,1,FALSE),"")))</f>
        <v/>
      </c>
      <c r="P1360" s="11" t="str">
        <f>IF(IFERROR(VLOOKUP(W1360,Home!$C$8:$R$1048576,3,FALSE),"")=0,"",IFERROR(VLOOKUP(W1360,Home!$C$8:$R$1048576,3,FALSE),""))</f>
        <v/>
      </c>
      <c r="Q1360" s="11" t="str">
        <f t="shared" si="445"/>
        <v/>
      </c>
      <c r="R1360" s="130" t="e">
        <f>VLOOKUP(Q1360,'Baggrund til lister'!$G$4:$H$15,2,FALSE)</f>
        <v>#N/A</v>
      </c>
      <c r="S1360" s="11" t="str">
        <f t="shared" si="447"/>
        <v/>
      </c>
      <c r="T1360" s="11" t="str">
        <f>IF(IFERROR(VLOOKUP(N1360,Home!$C$8:$R$1048576,11,FALSE),"")=0,"",IFERROR(VLOOKUP(N1360,Home!$C$8:$R$1048576,11,FALSE),""))</f>
        <v/>
      </c>
      <c r="U1360" s="11" t="str">
        <f>IF(IFERROR(VLOOKUP(O1360,Home!$C$8:$R$1048576,12,FALSE),"")=0,"",IFERROR(VLOOKUP(O1360,Home!$C$8:$R$1048576,12,FALSE),""))</f>
        <v/>
      </c>
      <c r="V1360" s="11" t="str">
        <f>IF(IFERROR(VLOOKUP(O1360,Home!$C$8:$R$1048576,8,FALSE),"")=0,"",IFERROR(VLOOKUP(O1360,Home!$C$8:$R$1048576,8,FALSE),""))</f>
        <v/>
      </c>
      <c r="W1360" s="11" t="str">
        <f>IF(OR(VLOOKUP(N1360,Home!$C$7:$I$207,6,FALSE)="",VLOOKUP(N1360,Home!$C$7:$I$207,7,FALSE)=""),"FEJL",SUM(Baggrundsark!$K$4:K1360))</f>
        <v>FEJL</v>
      </c>
      <c r="Y1360">
        <v>1357</v>
      </c>
      <c r="Z1360" s="1"/>
      <c r="AC1360" s="44"/>
      <c r="AD1360">
        <f t="shared" si="454"/>
        <v>0</v>
      </c>
      <c r="AE1360">
        <f>SUM($AD$4:AD1360)</f>
        <v>1</v>
      </c>
      <c r="AF1360" s="103" t="str">
        <f>IFERROR(VLOOKUP(AN1360,Home!$C$8:$E$207,3,FALSE),"")</f>
        <v/>
      </c>
      <c r="AG1360" s="103" t="str">
        <f>IFERROR(VLOOKUP(AN1360,Home!$C$8:$E$207,2,FALSE),"")</f>
        <v/>
      </c>
      <c r="AH1360" s="104" t="str">
        <f>IF(VLOOKUP(AE1360,Home!$C$8:$I$207,6,FALSE)="","",VLOOKUP(AE1360,Home!$C$8:$I$207,6,FALSE))</f>
        <v/>
      </c>
      <c r="AI1360" s="104" t="e">
        <f t="shared" si="462"/>
        <v>#VALUE!</v>
      </c>
      <c r="AJ1360" s="105" t="e">
        <f t="shared" si="455"/>
        <v>#VALUE!</v>
      </c>
      <c r="AK1360" s="103" t="e">
        <f t="shared" si="448"/>
        <v>#VALUE!</v>
      </c>
      <c r="AL1360" s="103" t="e">
        <f t="shared" si="456"/>
        <v>#VALUE!</v>
      </c>
      <c r="AN1360" t="str">
        <f>IF(OR(VLOOKUP(AE1360,Home!$C$8:$I$207,6,FALSE)="",VLOOKUP(AE1360,Home!$C$8:$I$207,7,FALSE)=""),"FEJL",Baggrundsark!AE1360)</f>
        <v>FEJL</v>
      </c>
      <c r="AO1360">
        <f>IF(VLOOKUP(AE1360,Home!$C$8:$N$207,12,FALSE)="Timelønnet",1,0)</f>
        <v>0</v>
      </c>
      <c r="AP1360">
        <f>SUM($AO$4:AO1360)*AO1360</f>
        <v>0</v>
      </c>
      <c r="AQ1360">
        <f t="shared" si="443"/>
        <v>1</v>
      </c>
      <c r="AR1360" t="str">
        <f t="shared" si="443"/>
        <v/>
      </c>
      <c r="AS1360" t="e">
        <f t="shared" si="457"/>
        <v>#VALUE!</v>
      </c>
      <c r="AT1360" s="45" t="e">
        <f t="shared" si="444"/>
        <v>#VALUE!</v>
      </c>
      <c r="AU1360">
        <f>VLOOKUP(AQ1360,Home!$C$8:$J$207,8,FALSE)</f>
        <v>0</v>
      </c>
    </row>
    <row r="1361" spans="1:47" x14ac:dyDescent="0.25">
      <c r="A1361" s="6">
        <f t="shared" si="449"/>
        <v>0</v>
      </c>
      <c r="B1361" s="6">
        <f t="shared" si="458"/>
        <v>0</v>
      </c>
      <c r="C1361" s="6" t="str">
        <f t="shared" si="450"/>
        <v/>
      </c>
      <c r="D1361" s="7">
        <f t="shared" si="451"/>
        <v>0</v>
      </c>
      <c r="E1361" s="7">
        <f t="shared" si="459"/>
        <v>0</v>
      </c>
      <c r="F1361" s="7" t="str">
        <f t="shared" si="452"/>
        <v/>
      </c>
      <c r="G1361" s="6">
        <f t="shared" si="453"/>
        <v>0</v>
      </c>
      <c r="H1361" s="6">
        <f t="shared" si="460"/>
        <v>0</v>
      </c>
      <c r="I1361" s="6" t="str">
        <f t="shared" si="461"/>
        <v/>
      </c>
      <c r="J1361" s="11">
        <v>1358</v>
      </c>
      <c r="K1361" s="11">
        <f>IF(IFERROR(VLOOKUP(J1361,Home!$A$8:$B$1048576,1,FALSE),0)=0,0,1)</f>
        <v>0</v>
      </c>
      <c r="L1361" s="129" t="e">
        <f>IF(VLOOKUP(O1361,Home!$C$8:$R$207,6,FALSE)="","",VLOOKUP(O1361,Home!$C$8:$R$207,6,FALSE))</f>
        <v>#N/A</v>
      </c>
      <c r="M1361" s="129" t="e">
        <f t="shared" si="446"/>
        <v>#N/A</v>
      </c>
      <c r="N1361" s="11">
        <f>SUM($K$4:K1361)</f>
        <v>200</v>
      </c>
      <c r="O1361" s="11" t="str">
        <f>IF(P1361="","",IF(IFERROR(VLOOKUP(N1361,Home!$C$8:$R$1048576,1,FALSE),"")=0,"",IFERROR(VLOOKUP(N1361,Home!$C$8:$R$1048576,1,FALSE),"")))</f>
        <v/>
      </c>
      <c r="P1361" s="11" t="str">
        <f>IF(IFERROR(VLOOKUP(W1361,Home!$C$8:$R$1048576,3,FALSE),"")=0,"",IFERROR(VLOOKUP(W1361,Home!$C$8:$R$1048576,3,FALSE),""))</f>
        <v/>
      </c>
      <c r="Q1361" s="11" t="str">
        <f t="shared" si="445"/>
        <v/>
      </c>
      <c r="R1361" s="130" t="e">
        <f>VLOOKUP(Q1361,'Baggrund til lister'!$G$4:$H$15,2,FALSE)</f>
        <v>#N/A</v>
      </c>
      <c r="S1361" s="11" t="str">
        <f t="shared" si="447"/>
        <v/>
      </c>
      <c r="T1361" s="11" t="str">
        <f>IF(IFERROR(VLOOKUP(N1361,Home!$C$8:$R$1048576,11,FALSE),"")=0,"",IFERROR(VLOOKUP(N1361,Home!$C$8:$R$1048576,11,FALSE),""))</f>
        <v/>
      </c>
      <c r="U1361" s="11" t="str">
        <f>IF(IFERROR(VLOOKUP(O1361,Home!$C$8:$R$1048576,12,FALSE),"")=0,"",IFERROR(VLOOKUP(O1361,Home!$C$8:$R$1048576,12,FALSE),""))</f>
        <v/>
      </c>
      <c r="V1361" s="11" t="str">
        <f>IF(IFERROR(VLOOKUP(O1361,Home!$C$8:$R$1048576,8,FALSE),"")=0,"",IFERROR(VLOOKUP(O1361,Home!$C$8:$R$1048576,8,FALSE),""))</f>
        <v/>
      </c>
      <c r="W1361" s="11" t="str">
        <f>IF(OR(VLOOKUP(N1361,Home!$C$7:$I$207,6,FALSE)="",VLOOKUP(N1361,Home!$C$7:$I$207,7,FALSE)=""),"FEJL",SUM(Baggrundsark!$K$4:K1361))</f>
        <v>FEJL</v>
      </c>
      <c r="Y1361">
        <v>1358</v>
      </c>
      <c r="Z1361" s="1"/>
      <c r="AC1361" s="44"/>
      <c r="AD1361">
        <f t="shared" si="454"/>
        <v>0</v>
      </c>
      <c r="AE1361">
        <f>SUM($AD$4:AD1361)</f>
        <v>1</v>
      </c>
      <c r="AF1361" s="103" t="str">
        <f>IFERROR(VLOOKUP(AN1361,Home!$C$8:$E$207,3,FALSE),"")</f>
        <v/>
      </c>
      <c r="AG1361" s="103" t="str">
        <f>IFERROR(VLOOKUP(AN1361,Home!$C$8:$E$207,2,FALSE),"")</f>
        <v/>
      </c>
      <c r="AH1361" s="104" t="str">
        <f>IF(VLOOKUP(AE1361,Home!$C$8:$I$207,6,FALSE)="","",VLOOKUP(AE1361,Home!$C$8:$I$207,6,FALSE))</f>
        <v/>
      </c>
      <c r="AI1361" s="104" t="e">
        <f t="shared" si="462"/>
        <v>#VALUE!</v>
      </c>
      <c r="AJ1361" s="105" t="e">
        <f t="shared" si="455"/>
        <v>#VALUE!</v>
      </c>
      <c r="AK1361" s="103" t="e">
        <f t="shared" si="448"/>
        <v>#VALUE!</v>
      </c>
      <c r="AL1361" s="103" t="e">
        <f t="shared" si="456"/>
        <v>#VALUE!</v>
      </c>
      <c r="AN1361" t="str">
        <f>IF(OR(VLOOKUP(AE1361,Home!$C$8:$I$207,6,FALSE)="",VLOOKUP(AE1361,Home!$C$8:$I$207,7,FALSE)=""),"FEJL",Baggrundsark!AE1361)</f>
        <v>FEJL</v>
      </c>
      <c r="AO1361">
        <f>IF(VLOOKUP(AE1361,Home!$C$8:$N$207,12,FALSE)="Timelønnet",1,0)</f>
        <v>0</v>
      </c>
      <c r="AP1361">
        <f>SUM($AO$4:AO1361)*AO1361</f>
        <v>0</v>
      </c>
      <c r="AQ1361">
        <f t="shared" si="443"/>
        <v>1</v>
      </c>
      <c r="AR1361" t="str">
        <f t="shared" si="443"/>
        <v/>
      </c>
      <c r="AS1361" t="e">
        <f t="shared" si="457"/>
        <v>#VALUE!</v>
      </c>
      <c r="AT1361" s="45" t="e">
        <f t="shared" si="444"/>
        <v>#VALUE!</v>
      </c>
      <c r="AU1361">
        <f>VLOOKUP(AQ1361,Home!$C$8:$J$207,8,FALSE)</f>
        <v>0</v>
      </c>
    </row>
    <row r="1362" spans="1:47" x14ac:dyDescent="0.25">
      <c r="A1362" s="6">
        <f t="shared" si="449"/>
        <v>0</v>
      </c>
      <c r="B1362" s="6">
        <f t="shared" si="458"/>
        <v>0</v>
      </c>
      <c r="C1362" s="6" t="str">
        <f t="shared" si="450"/>
        <v/>
      </c>
      <c r="D1362" s="7">
        <f t="shared" si="451"/>
        <v>0</v>
      </c>
      <c r="E1362" s="7">
        <f t="shared" si="459"/>
        <v>0</v>
      </c>
      <c r="F1362" s="7" t="str">
        <f t="shared" si="452"/>
        <v/>
      </c>
      <c r="G1362" s="6">
        <f t="shared" si="453"/>
        <v>0</v>
      </c>
      <c r="H1362" s="6">
        <f t="shared" si="460"/>
        <v>0</v>
      </c>
      <c r="I1362" s="6" t="str">
        <f t="shared" si="461"/>
        <v/>
      </c>
      <c r="J1362" s="11">
        <v>1359</v>
      </c>
      <c r="K1362" s="11">
        <f>IF(IFERROR(VLOOKUP(J1362,Home!$A$8:$B$1048576,1,FALSE),0)=0,0,1)</f>
        <v>0</v>
      </c>
      <c r="L1362" s="129" t="e">
        <f>IF(VLOOKUP(O1362,Home!$C$8:$R$207,6,FALSE)="","",VLOOKUP(O1362,Home!$C$8:$R$207,6,FALSE))</f>
        <v>#N/A</v>
      </c>
      <c r="M1362" s="129" t="e">
        <f t="shared" si="446"/>
        <v>#N/A</v>
      </c>
      <c r="N1362" s="11">
        <f>SUM($K$4:K1362)</f>
        <v>200</v>
      </c>
      <c r="O1362" s="11" t="str">
        <f>IF(P1362="","",IF(IFERROR(VLOOKUP(N1362,Home!$C$8:$R$1048576,1,FALSE),"")=0,"",IFERROR(VLOOKUP(N1362,Home!$C$8:$R$1048576,1,FALSE),"")))</f>
        <v/>
      </c>
      <c r="P1362" s="11" t="str">
        <f>IF(IFERROR(VLOOKUP(W1362,Home!$C$8:$R$1048576,3,FALSE),"")=0,"",IFERROR(VLOOKUP(W1362,Home!$C$8:$R$1048576,3,FALSE),""))</f>
        <v/>
      </c>
      <c r="Q1362" s="11" t="str">
        <f t="shared" si="445"/>
        <v/>
      </c>
      <c r="R1362" s="130" t="e">
        <f>VLOOKUP(Q1362,'Baggrund til lister'!$G$4:$H$15,2,FALSE)</f>
        <v>#N/A</v>
      </c>
      <c r="S1362" s="11" t="str">
        <f t="shared" si="447"/>
        <v/>
      </c>
      <c r="T1362" s="11" t="str">
        <f>IF(IFERROR(VLOOKUP(N1362,Home!$C$8:$R$1048576,11,FALSE),"")=0,"",IFERROR(VLOOKUP(N1362,Home!$C$8:$R$1048576,11,FALSE),""))</f>
        <v/>
      </c>
      <c r="U1362" s="11" t="str">
        <f>IF(IFERROR(VLOOKUP(O1362,Home!$C$8:$R$1048576,12,FALSE),"")=0,"",IFERROR(VLOOKUP(O1362,Home!$C$8:$R$1048576,12,FALSE),""))</f>
        <v/>
      </c>
      <c r="V1362" s="11" t="str">
        <f>IF(IFERROR(VLOOKUP(O1362,Home!$C$8:$R$1048576,8,FALSE),"")=0,"",IFERROR(VLOOKUP(O1362,Home!$C$8:$R$1048576,8,FALSE),""))</f>
        <v/>
      </c>
      <c r="W1362" s="11" t="str">
        <f>IF(OR(VLOOKUP(N1362,Home!$C$7:$I$207,6,FALSE)="",VLOOKUP(N1362,Home!$C$7:$I$207,7,FALSE)=""),"FEJL",SUM(Baggrundsark!$K$4:K1362))</f>
        <v>FEJL</v>
      </c>
      <c r="Y1362">
        <v>1359</v>
      </c>
      <c r="Z1362" s="1"/>
      <c r="AC1362" s="44"/>
      <c r="AD1362">
        <f t="shared" si="454"/>
        <v>0</v>
      </c>
      <c r="AE1362">
        <f>SUM($AD$4:AD1362)</f>
        <v>1</v>
      </c>
      <c r="AF1362" s="103" t="str">
        <f>IFERROR(VLOOKUP(AN1362,Home!$C$8:$E$207,3,FALSE),"")</f>
        <v/>
      </c>
      <c r="AG1362" s="103" t="str">
        <f>IFERROR(VLOOKUP(AN1362,Home!$C$8:$E$207,2,FALSE),"")</f>
        <v/>
      </c>
      <c r="AH1362" s="104" t="str">
        <f>IF(VLOOKUP(AE1362,Home!$C$8:$I$207,6,FALSE)="","",VLOOKUP(AE1362,Home!$C$8:$I$207,6,FALSE))</f>
        <v/>
      </c>
      <c r="AI1362" s="104" t="e">
        <f t="shared" si="462"/>
        <v>#VALUE!</v>
      </c>
      <c r="AJ1362" s="105" t="e">
        <f t="shared" si="455"/>
        <v>#VALUE!</v>
      </c>
      <c r="AK1362" s="103" t="e">
        <f t="shared" si="448"/>
        <v>#VALUE!</v>
      </c>
      <c r="AL1362" s="103" t="e">
        <f t="shared" si="456"/>
        <v>#VALUE!</v>
      </c>
      <c r="AN1362" t="str">
        <f>IF(OR(VLOOKUP(AE1362,Home!$C$8:$I$207,6,FALSE)="",VLOOKUP(AE1362,Home!$C$8:$I$207,7,FALSE)=""),"FEJL",Baggrundsark!AE1362)</f>
        <v>FEJL</v>
      </c>
      <c r="AO1362">
        <f>IF(VLOOKUP(AE1362,Home!$C$8:$N$207,12,FALSE)="Timelønnet",1,0)</f>
        <v>0</v>
      </c>
      <c r="AP1362">
        <f>SUM($AO$4:AO1362)*AO1362</f>
        <v>0</v>
      </c>
      <c r="AQ1362">
        <f t="shared" si="443"/>
        <v>1</v>
      </c>
      <c r="AR1362" t="str">
        <f t="shared" si="443"/>
        <v/>
      </c>
      <c r="AS1362" t="e">
        <f t="shared" si="457"/>
        <v>#VALUE!</v>
      </c>
      <c r="AT1362" s="45" t="e">
        <f t="shared" si="444"/>
        <v>#VALUE!</v>
      </c>
      <c r="AU1362">
        <f>VLOOKUP(AQ1362,Home!$C$8:$J$207,8,FALSE)</f>
        <v>0</v>
      </c>
    </row>
    <row r="1363" spans="1:47" x14ac:dyDescent="0.25">
      <c r="A1363" s="6">
        <f t="shared" si="449"/>
        <v>0</v>
      </c>
      <c r="B1363" s="6">
        <f t="shared" si="458"/>
        <v>0</v>
      </c>
      <c r="C1363" s="6" t="str">
        <f t="shared" si="450"/>
        <v/>
      </c>
      <c r="D1363" s="7">
        <f t="shared" si="451"/>
        <v>0</v>
      </c>
      <c r="E1363" s="7">
        <f t="shared" si="459"/>
        <v>0</v>
      </c>
      <c r="F1363" s="7" t="str">
        <f t="shared" si="452"/>
        <v/>
      </c>
      <c r="G1363" s="6">
        <f t="shared" si="453"/>
        <v>0</v>
      </c>
      <c r="H1363" s="6">
        <f t="shared" si="460"/>
        <v>0</v>
      </c>
      <c r="I1363" s="6" t="str">
        <f t="shared" si="461"/>
        <v/>
      </c>
      <c r="J1363" s="11">
        <v>1360</v>
      </c>
      <c r="K1363" s="11">
        <f>IF(IFERROR(VLOOKUP(J1363,Home!$A$8:$B$1048576,1,FALSE),0)=0,0,1)</f>
        <v>0</v>
      </c>
      <c r="L1363" s="129" t="e">
        <f>IF(VLOOKUP(O1363,Home!$C$8:$R$207,6,FALSE)="","",VLOOKUP(O1363,Home!$C$8:$R$207,6,FALSE))</f>
        <v>#N/A</v>
      </c>
      <c r="M1363" s="129" t="e">
        <f t="shared" si="446"/>
        <v>#N/A</v>
      </c>
      <c r="N1363" s="11">
        <f>SUM($K$4:K1363)</f>
        <v>200</v>
      </c>
      <c r="O1363" s="11" t="str">
        <f>IF(P1363="","",IF(IFERROR(VLOOKUP(N1363,Home!$C$8:$R$1048576,1,FALSE),"")=0,"",IFERROR(VLOOKUP(N1363,Home!$C$8:$R$1048576,1,FALSE),"")))</f>
        <v/>
      </c>
      <c r="P1363" s="11" t="str">
        <f>IF(IFERROR(VLOOKUP(W1363,Home!$C$8:$R$1048576,3,FALSE),"")=0,"",IFERROR(VLOOKUP(W1363,Home!$C$8:$R$1048576,3,FALSE),""))</f>
        <v/>
      </c>
      <c r="Q1363" s="11" t="str">
        <f t="shared" si="445"/>
        <v/>
      </c>
      <c r="R1363" s="130" t="e">
        <f>VLOOKUP(Q1363,'Baggrund til lister'!$G$4:$H$15,2,FALSE)</f>
        <v>#N/A</v>
      </c>
      <c r="S1363" s="11" t="str">
        <f t="shared" si="447"/>
        <v/>
      </c>
      <c r="T1363" s="11" t="str">
        <f>IF(IFERROR(VLOOKUP(N1363,Home!$C$8:$R$1048576,11,FALSE),"")=0,"",IFERROR(VLOOKUP(N1363,Home!$C$8:$R$1048576,11,FALSE),""))</f>
        <v/>
      </c>
      <c r="U1363" s="11" t="str">
        <f>IF(IFERROR(VLOOKUP(O1363,Home!$C$8:$R$1048576,12,FALSE),"")=0,"",IFERROR(VLOOKUP(O1363,Home!$C$8:$R$1048576,12,FALSE),""))</f>
        <v/>
      </c>
      <c r="V1363" s="11" t="str">
        <f>IF(IFERROR(VLOOKUP(O1363,Home!$C$8:$R$1048576,8,FALSE),"")=0,"",IFERROR(VLOOKUP(O1363,Home!$C$8:$R$1048576,8,FALSE),""))</f>
        <v/>
      </c>
      <c r="W1363" s="11" t="str">
        <f>IF(OR(VLOOKUP(N1363,Home!$C$7:$I$207,6,FALSE)="",VLOOKUP(N1363,Home!$C$7:$I$207,7,FALSE)=""),"FEJL",SUM(Baggrundsark!$K$4:K1363))</f>
        <v>FEJL</v>
      </c>
      <c r="Y1363">
        <v>1360</v>
      </c>
      <c r="Z1363" s="1"/>
      <c r="AC1363" s="44"/>
      <c r="AD1363">
        <f t="shared" si="454"/>
        <v>0</v>
      </c>
      <c r="AE1363">
        <f>SUM($AD$4:AD1363)</f>
        <v>1</v>
      </c>
      <c r="AF1363" s="103" t="str">
        <f>IFERROR(VLOOKUP(AN1363,Home!$C$8:$E$207,3,FALSE),"")</f>
        <v/>
      </c>
      <c r="AG1363" s="103" t="str">
        <f>IFERROR(VLOOKUP(AN1363,Home!$C$8:$E$207,2,FALSE),"")</f>
        <v/>
      </c>
      <c r="AH1363" s="104" t="str">
        <f>IF(VLOOKUP(AE1363,Home!$C$8:$I$207,6,FALSE)="","",VLOOKUP(AE1363,Home!$C$8:$I$207,6,FALSE))</f>
        <v/>
      </c>
      <c r="AI1363" s="104" t="e">
        <f t="shared" si="462"/>
        <v>#VALUE!</v>
      </c>
      <c r="AJ1363" s="105" t="e">
        <f t="shared" si="455"/>
        <v>#VALUE!</v>
      </c>
      <c r="AK1363" s="103" t="e">
        <f t="shared" si="448"/>
        <v>#VALUE!</v>
      </c>
      <c r="AL1363" s="103" t="e">
        <f t="shared" si="456"/>
        <v>#VALUE!</v>
      </c>
      <c r="AN1363" t="str">
        <f>IF(OR(VLOOKUP(AE1363,Home!$C$8:$I$207,6,FALSE)="",VLOOKUP(AE1363,Home!$C$8:$I$207,7,FALSE)=""),"FEJL",Baggrundsark!AE1363)</f>
        <v>FEJL</v>
      </c>
      <c r="AO1363">
        <f>IF(VLOOKUP(AE1363,Home!$C$8:$N$207,12,FALSE)="Timelønnet",1,0)</f>
        <v>0</v>
      </c>
      <c r="AP1363">
        <f>SUM($AO$4:AO1363)*AO1363</f>
        <v>0</v>
      </c>
      <c r="AQ1363">
        <f t="shared" si="443"/>
        <v>1</v>
      </c>
      <c r="AR1363" t="str">
        <f t="shared" si="443"/>
        <v/>
      </c>
      <c r="AS1363" t="e">
        <f t="shared" si="457"/>
        <v>#VALUE!</v>
      </c>
      <c r="AT1363" s="45" t="e">
        <f t="shared" si="444"/>
        <v>#VALUE!</v>
      </c>
      <c r="AU1363">
        <f>VLOOKUP(AQ1363,Home!$C$8:$J$207,8,FALSE)</f>
        <v>0</v>
      </c>
    </row>
    <row r="1364" spans="1:47" x14ac:dyDescent="0.25">
      <c r="A1364" s="6">
        <f t="shared" si="449"/>
        <v>0</v>
      </c>
      <c r="B1364" s="6">
        <f t="shared" si="458"/>
        <v>0</v>
      </c>
      <c r="C1364" s="6" t="str">
        <f t="shared" si="450"/>
        <v/>
      </c>
      <c r="D1364" s="7">
        <f t="shared" si="451"/>
        <v>0</v>
      </c>
      <c r="E1364" s="7">
        <f t="shared" si="459"/>
        <v>0</v>
      </c>
      <c r="F1364" s="7" t="str">
        <f t="shared" si="452"/>
        <v/>
      </c>
      <c r="G1364" s="6">
        <f t="shared" si="453"/>
        <v>0</v>
      </c>
      <c r="H1364" s="6">
        <f t="shared" si="460"/>
        <v>0</v>
      </c>
      <c r="I1364" s="6" t="str">
        <f t="shared" si="461"/>
        <v/>
      </c>
      <c r="J1364" s="11">
        <v>1361</v>
      </c>
      <c r="K1364" s="11">
        <f>IF(IFERROR(VLOOKUP(J1364,Home!$A$8:$B$1048576,1,FALSE),0)=0,0,1)</f>
        <v>0</v>
      </c>
      <c r="L1364" s="129" t="e">
        <f>IF(VLOOKUP(O1364,Home!$C$8:$R$207,6,FALSE)="","",VLOOKUP(O1364,Home!$C$8:$R$207,6,FALSE))</f>
        <v>#N/A</v>
      </c>
      <c r="M1364" s="129" t="e">
        <f t="shared" si="446"/>
        <v>#N/A</v>
      </c>
      <c r="N1364" s="11">
        <f>SUM($K$4:K1364)</f>
        <v>200</v>
      </c>
      <c r="O1364" s="11" t="str">
        <f>IF(P1364="","",IF(IFERROR(VLOOKUP(N1364,Home!$C$8:$R$1048576,1,FALSE),"")=0,"",IFERROR(VLOOKUP(N1364,Home!$C$8:$R$1048576,1,FALSE),"")))</f>
        <v/>
      </c>
      <c r="P1364" s="11" t="str">
        <f>IF(IFERROR(VLOOKUP(W1364,Home!$C$8:$R$1048576,3,FALSE),"")=0,"",IFERROR(VLOOKUP(W1364,Home!$C$8:$R$1048576,3,FALSE),""))</f>
        <v/>
      </c>
      <c r="Q1364" s="11" t="str">
        <f t="shared" si="445"/>
        <v/>
      </c>
      <c r="R1364" s="130" t="e">
        <f>VLOOKUP(Q1364,'Baggrund til lister'!$G$4:$H$15,2,FALSE)</f>
        <v>#N/A</v>
      </c>
      <c r="S1364" s="11" t="str">
        <f t="shared" si="447"/>
        <v/>
      </c>
      <c r="T1364" s="11" t="str">
        <f>IF(IFERROR(VLOOKUP(N1364,Home!$C$8:$R$1048576,11,FALSE),"")=0,"",IFERROR(VLOOKUP(N1364,Home!$C$8:$R$1048576,11,FALSE),""))</f>
        <v/>
      </c>
      <c r="U1364" s="11" t="str">
        <f>IF(IFERROR(VLOOKUP(O1364,Home!$C$8:$R$1048576,12,FALSE),"")=0,"",IFERROR(VLOOKUP(O1364,Home!$C$8:$R$1048576,12,FALSE),""))</f>
        <v/>
      </c>
      <c r="V1364" s="11" t="str">
        <f>IF(IFERROR(VLOOKUP(O1364,Home!$C$8:$R$1048576,8,FALSE),"")=0,"",IFERROR(VLOOKUP(O1364,Home!$C$8:$R$1048576,8,FALSE),""))</f>
        <v/>
      </c>
      <c r="W1364" s="11" t="str">
        <f>IF(OR(VLOOKUP(N1364,Home!$C$7:$I$207,6,FALSE)="",VLOOKUP(N1364,Home!$C$7:$I$207,7,FALSE)=""),"FEJL",SUM(Baggrundsark!$K$4:K1364))</f>
        <v>FEJL</v>
      </c>
      <c r="Y1364">
        <v>1361</v>
      </c>
      <c r="Z1364" s="1"/>
      <c r="AC1364" s="44"/>
      <c r="AD1364">
        <f t="shared" si="454"/>
        <v>0</v>
      </c>
      <c r="AE1364">
        <f>SUM($AD$4:AD1364)</f>
        <v>1</v>
      </c>
      <c r="AF1364" s="103" t="str">
        <f>IFERROR(VLOOKUP(AN1364,Home!$C$8:$E$207,3,FALSE),"")</f>
        <v/>
      </c>
      <c r="AG1364" s="103" t="str">
        <f>IFERROR(VLOOKUP(AN1364,Home!$C$8:$E$207,2,FALSE),"")</f>
        <v/>
      </c>
      <c r="AH1364" s="104" t="str">
        <f>IF(VLOOKUP(AE1364,Home!$C$8:$I$207,6,FALSE)="","",VLOOKUP(AE1364,Home!$C$8:$I$207,6,FALSE))</f>
        <v/>
      </c>
      <c r="AI1364" s="104" t="e">
        <f t="shared" si="462"/>
        <v>#VALUE!</v>
      </c>
      <c r="AJ1364" s="105" t="e">
        <f t="shared" si="455"/>
        <v>#VALUE!</v>
      </c>
      <c r="AK1364" s="103" t="e">
        <f t="shared" si="448"/>
        <v>#VALUE!</v>
      </c>
      <c r="AL1364" s="103" t="e">
        <f t="shared" si="456"/>
        <v>#VALUE!</v>
      </c>
      <c r="AN1364" t="str">
        <f>IF(OR(VLOOKUP(AE1364,Home!$C$8:$I$207,6,FALSE)="",VLOOKUP(AE1364,Home!$C$8:$I$207,7,FALSE)=""),"FEJL",Baggrundsark!AE1364)</f>
        <v>FEJL</v>
      </c>
      <c r="AO1364">
        <f>IF(VLOOKUP(AE1364,Home!$C$8:$N$207,12,FALSE)="Timelønnet",1,0)</f>
        <v>0</v>
      </c>
      <c r="AP1364">
        <f>SUM($AO$4:AO1364)*AO1364</f>
        <v>0</v>
      </c>
      <c r="AQ1364">
        <f t="shared" si="443"/>
        <v>1</v>
      </c>
      <c r="AR1364" t="str">
        <f t="shared" si="443"/>
        <v/>
      </c>
      <c r="AS1364" t="e">
        <f t="shared" si="457"/>
        <v>#VALUE!</v>
      </c>
      <c r="AT1364" s="45" t="e">
        <f t="shared" si="444"/>
        <v>#VALUE!</v>
      </c>
      <c r="AU1364">
        <f>VLOOKUP(AQ1364,Home!$C$8:$J$207,8,FALSE)</f>
        <v>0</v>
      </c>
    </row>
    <row r="1365" spans="1:47" x14ac:dyDescent="0.25">
      <c r="A1365" s="6">
        <f t="shared" si="449"/>
        <v>0</v>
      </c>
      <c r="B1365" s="6">
        <f t="shared" si="458"/>
        <v>0</v>
      </c>
      <c r="C1365" s="6" t="str">
        <f t="shared" si="450"/>
        <v/>
      </c>
      <c r="D1365" s="7">
        <f t="shared" si="451"/>
        <v>0</v>
      </c>
      <c r="E1365" s="7">
        <f t="shared" si="459"/>
        <v>0</v>
      </c>
      <c r="F1365" s="7" t="str">
        <f t="shared" si="452"/>
        <v/>
      </c>
      <c r="G1365" s="6">
        <f t="shared" si="453"/>
        <v>0</v>
      </c>
      <c r="H1365" s="6">
        <f t="shared" si="460"/>
        <v>0</v>
      </c>
      <c r="I1365" s="6" t="str">
        <f t="shared" si="461"/>
        <v/>
      </c>
      <c r="J1365" s="11">
        <v>1362</v>
      </c>
      <c r="K1365" s="11">
        <f>IF(IFERROR(VLOOKUP(J1365,Home!$A$8:$B$1048576,1,FALSE),0)=0,0,1)</f>
        <v>0</v>
      </c>
      <c r="L1365" s="129" t="e">
        <f>IF(VLOOKUP(O1365,Home!$C$8:$R$207,6,FALSE)="","",VLOOKUP(O1365,Home!$C$8:$R$207,6,FALSE))</f>
        <v>#N/A</v>
      </c>
      <c r="M1365" s="129" t="e">
        <f t="shared" si="446"/>
        <v>#N/A</v>
      </c>
      <c r="N1365" s="11">
        <f>SUM($K$4:K1365)</f>
        <v>200</v>
      </c>
      <c r="O1365" s="11" t="str">
        <f>IF(P1365="","",IF(IFERROR(VLOOKUP(N1365,Home!$C$8:$R$1048576,1,FALSE),"")=0,"",IFERROR(VLOOKUP(N1365,Home!$C$8:$R$1048576,1,FALSE),"")))</f>
        <v/>
      </c>
      <c r="P1365" s="11" t="str">
        <f>IF(IFERROR(VLOOKUP(W1365,Home!$C$8:$R$1048576,3,FALSE),"")=0,"",IFERROR(VLOOKUP(W1365,Home!$C$8:$R$1048576,3,FALSE),""))</f>
        <v/>
      </c>
      <c r="Q1365" s="11" t="str">
        <f t="shared" si="445"/>
        <v/>
      </c>
      <c r="R1365" s="130" t="e">
        <f>VLOOKUP(Q1365,'Baggrund til lister'!$G$4:$H$15,2,FALSE)</f>
        <v>#N/A</v>
      </c>
      <c r="S1365" s="11" t="str">
        <f t="shared" si="447"/>
        <v/>
      </c>
      <c r="T1365" s="11" t="str">
        <f>IF(IFERROR(VLOOKUP(N1365,Home!$C$8:$R$1048576,11,FALSE),"")=0,"",IFERROR(VLOOKUP(N1365,Home!$C$8:$R$1048576,11,FALSE),""))</f>
        <v/>
      </c>
      <c r="U1365" s="11" t="str">
        <f>IF(IFERROR(VLOOKUP(O1365,Home!$C$8:$R$1048576,12,FALSE),"")=0,"",IFERROR(VLOOKUP(O1365,Home!$C$8:$R$1048576,12,FALSE),""))</f>
        <v/>
      </c>
      <c r="V1365" s="11" t="str">
        <f>IF(IFERROR(VLOOKUP(O1365,Home!$C$8:$R$1048576,8,FALSE),"")=0,"",IFERROR(VLOOKUP(O1365,Home!$C$8:$R$1048576,8,FALSE),""))</f>
        <v/>
      </c>
      <c r="W1365" s="11" t="str">
        <f>IF(OR(VLOOKUP(N1365,Home!$C$7:$I$207,6,FALSE)="",VLOOKUP(N1365,Home!$C$7:$I$207,7,FALSE)=""),"FEJL",SUM(Baggrundsark!$K$4:K1365))</f>
        <v>FEJL</v>
      </c>
      <c r="Y1365">
        <v>1362</v>
      </c>
      <c r="Z1365" s="1"/>
      <c r="AC1365" s="44"/>
      <c r="AD1365">
        <f t="shared" si="454"/>
        <v>0</v>
      </c>
      <c r="AE1365">
        <f>SUM($AD$4:AD1365)</f>
        <v>1</v>
      </c>
      <c r="AF1365" s="103" t="str">
        <f>IFERROR(VLOOKUP(AN1365,Home!$C$8:$E$207,3,FALSE),"")</f>
        <v/>
      </c>
      <c r="AG1365" s="103" t="str">
        <f>IFERROR(VLOOKUP(AN1365,Home!$C$8:$E$207,2,FALSE),"")</f>
        <v/>
      </c>
      <c r="AH1365" s="104" t="str">
        <f>IF(VLOOKUP(AE1365,Home!$C$8:$I$207,6,FALSE)="","",VLOOKUP(AE1365,Home!$C$8:$I$207,6,FALSE))</f>
        <v/>
      </c>
      <c r="AI1365" s="104" t="e">
        <f t="shared" si="462"/>
        <v>#VALUE!</v>
      </c>
      <c r="AJ1365" s="105" t="e">
        <f t="shared" si="455"/>
        <v>#VALUE!</v>
      </c>
      <c r="AK1365" s="103" t="e">
        <f t="shared" si="448"/>
        <v>#VALUE!</v>
      </c>
      <c r="AL1365" s="103" t="e">
        <f t="shared" si="456"/>
        <v>#VALUE!</v>
      </c>
      <c r="AN1365" t="str">
        <f>IF(OR(VLOOKUP(AE1365,Home!$C$8:$I$207,6,FALSE)="",VLOOKUP(AE1365,Home!$C$8:$I$207,7,FALSE)=""),"FEJL",Baggrundsark!AE1365)</f>
        <v>FEJL</v>
      </c>
      <c r="AO1365">
        <f>IF(VLOOKUP(AE1365,Home!$C$8:$N$207,12,FALSE)="Timelønnet",1,0)</f>
        <v>0</v>
      </c>
      <c r="AP1365">
        <f>SUM($AO$4:AO1365)*AO1365</f>
        <v>0</v>
      </c>
      <c r="AQ1365">
        <f t="shared" si="443"/>
        <v>1</v>
      </c>
      <c r="AR1365" t="str">
        <f t="shared" si="443"/>
        <v/>
      </c>
      <c r="AS1365" t="e">
        <f t="shared" si="457"/>
        <v>#VALUE!</v>
      </c>
      <c r="AT1365" s="45" t="e">
        <f t="shared" si="444"/>
        <v>#VALUE!</v>
      </c>
      <c r="AU1365">
        <f>VLOOKUP(AQ1365,Home!$C$8:$J$207,8,FALSE)</f>
        <v>0</v>
      </c>
    </row>
    <row r="1366" spans="1:47" x14ac:dyDescent="0.25">
      <c r="A1366" s="6">
        <f t="shared" si="449"/>
        <v>0</v>
      </c>
      <c r="B1366" s="6">
        <f t="shared" si="458"/>
        <v>0</v>
      </c>
      <c r="C1366" s="6" t="str">
        <f t="shared" si="450"/>
        <v/>
      </c>
      <c r="D1366" s="7">
        <f t="shared" si="451"/>
        <v>0</v>
      </c>
      <c r="E1366" s="7">
        <f t="shared" si="459"/>
        <v>0</v>
      </c>
      <c r="F1366" s="7" t="str">
        <f t="shared" si="452"/>
        <v/>
      </c>
      <c r="G1366" s="6">
        <f t="shared" si="453"/>
        <v>0</v>
      </c>
      <c r="H1366" s="6">
        <f t="shared" si="460"/>
        <v>0</v>
      </c>
      <c r="I1366" s="6" t="str">
        <f t="shared" si="461"/>
        <v/>
      </c>
      <c r="J1366" s="11">
        <v>1363</v>
      </c>
      <c r="K1366" s="11">
        <f>IF(IFERROR(VLOOKUP(J1366,Home!$A$8:$B$1048576,1,FALSE),0)=0,0,1)</f>
        <v>0</v>
      </c>
      <c r="L1366" s="129" t="e">
        <f>IF(VLOOKUP(O1366,Home!$C$8:$R$207,6,FALSE)="","",VLOOKUP(O1366,Home!$C$8:$R$207,6,FALSE))</f>
        <v>#N/A</v>
      </c>
      <c r="M1366" s="129" t="e">
        <f t="shared" si="446"/>
        <v>#N/A</v>
      </c>
      <c r="N1366" s="11">
        <f>SUM($K$4:K1366)</f>
        <v>200</v>
      </c>
      <c r="O1366" s="11" t="str">
        <f>IF(P1366="","",IF(IFERROR(VLOOKUP(N1366,Home!$C$8:$R$1048576,1,FALSE),"")=0,"",IFERROR(VLOOKUP(N1366,Home!$C$8:$R$1048576,1,FALSE),"")))</f>
        <v/>
      </c>
      <c r="P1366" s="11" t="str">
        <f>IF(IFERROR(VLOOKUP(W1366,Home!$C$8:$R$1048576,3,FALSE),"")=0,"",IFERROR(VLOOKUP(W1366,Home!$C$8:$R$1048576,3,FALSE),""))</f>
        <v/>
      </c>
      <c r="Q1366" s="11" t="str">
        <f t="shared" si="445"/>
        <v/>
      </c>
      <c r="R1366" s="130" t="e">
        <f>VLOOKUP(Q1366,'Baggrund til lister'!$G$4:$H$15,2,FALSE)</f>
        <v>#N/A</v>
      </c>
      <c r="S1366" s="11" t="str">
        <f t="shared" si="447"/>
        <v/>
      </c>
      <c r="T1366" s="11" t="str">
        <f>IF(IFERROR(VLOOKUP(N1366,Home!$C$8:$R$1048576,11,FALSE),"")=0,"",IFERROR(VLOOKUP(N1366,Home!$C$8:$R$1048576,11,FALSE),""))</f>
        <v/>
      </c>
      <c r="U1366" s="11" t="str">
        <f>IF(IFERROR(VLOOKUP(O1366,Home!$C$8:$R$1048576,12,FALSE),"")=0,"",IFERROR(VLOOKUP(O1366,Home!$C$8:$R$1048576,12,FALSE),""))</f>
        <v/>
      </c>
      <c r="V1366" s="11" t="str">
        <f>IF(IFERROR(VLOOKUP(O1366,Home!$C$8:$R$1048576,8,FALSE),"")=0,"",IFERROR(VLOOKUP(O1366,Home!$C$8:$R$1048576,8,FALSE),""))</f>
        <v/>
      </c>
      <c r="W1366" s="11" t="str">
        <f>IF(OR(VLOOKUP(N1366,Home!$C$7:$I$207,6,FALSE)="",VLOOKUP(N1366,Home!$C$7:$I$207,7,FALSE)=""),"FEJL",SUM(Baggrundsark!$K$4:K1366))</f>
        <v>FEJL</v>
      </c>
      <c r="Y1366">
        <v>1363</v>
      </c>
      <c r="Z1366" s="1"/>
      <c r="AC1366" s="44"/>
      <c r="AD1366">
        <f t="shared" si="454"/>
        <v>0</v>
      </c>
      <c r="AE1366">
        <f>SUM($AD$4:AD1366)</f>
        <v>1</v>
      </c>
      <c r="AF1366" s="103" t="str">
        <f>IFERROR(VLOOKUP(AN1366,Home!$C$8:$E$207,3,FALSE),"")</f>
        <v/>
      </c>
      <c r="AG1366" s="103" t="str">
        <f>IFERROR(VLOOKUP(AN1366,Home!$C$8:$E$207,2,FALSE),"")</f>
        <v/>
      </c>
      <c r="AH1366" s="104" t="str">
        <f>IF(VLOOKUP(AE1366,Home!$C$8:$I$207,6,FALSE)="","",VLOOKUP(AE1366,Home!$C$8:$I$207,6,FALSE))</f>
        <v/>
      </c>
      <c r="AI1366" s="104" t="e">
        <f t="shared" si="462"/>
        <v>#VALUE!</v>
      </c>
      <c r="AJ1366" s="105" t="e">
        <f t="shared" si="455"/>
        <v>#VALUE!</v>
      </c>
      <c r="AK1366" s="103" t="e">
        <f t="shared" si="448"/>
        <v>#VALUE!</v>
      </c>
      <c r="AL1366" s="103" t="e">
        <f t="shared" si="456"/>
        <v>#VALUE!</v>
      </c>
      <c r="AN1366" t="str">
        <f>IF(OR(VLOOKUP(AE1366,Home!$C$8:$I$207,6,FALSE)="",VLOOKUP(AE1366,Home!$C$8:$I$207,7,FALSE)=""),"FEJL",Baggrundsark!AE1366)</f>
        <v>FEJL</v>
      </c>
      <c r="AO1366">
        <f>IF(VLOOKUP(AE1366,Home!$C$8:$N$207,12,FALSE)="Timelønnet",1,0)</f>
        <v>0</v>
      </c>
      <c r="AP1366">
        <f>SUM($AO$4:AO1366)*AO1366</f>
        <v>0</v>
      </c>
      <c r="AQ1366">
        <f t="shared" si="443"/>
        <v>1</v>
      </c>
      <c r="AR1366" t="str">
        <f t="shared" si="443"/>
        <v/>
      </c>
      <c r="AS1366" t="e">
        <f t="shared" si="457"/>
        <v>#VALUE!</v>
      </c>
      <c r="AT1366" s="45" t="e">
        <f t="shared" si="444"/>
        <v>#VALUE!</v>
      </c>
      <c r="AU1366">
        <f>VLOOKUP(AQ1366,Home!$C$8:$J$207,8,FALSE)</f>
        <v>0</v>
      </c>
    </row>
    <row r="1367" spans="1:47" x14ac:dyDescent="0.25">
      <c r="A1367" s="6">
        <f t="shared" si="449"/>
        <v>0</v>
      </c>
      <c r="B1367" s="6">
        <f t="shared" si="458"/>
        <v>0</v>
      </c>
      <c r="C1367" s="6" t="str">
        <f t="shared" si="450"/>
        <v/>
      </c>
      <c r="D1367" s="7">
        <f t="shared" si="451"/>
        <v>0</v>
      </c>
      <c r="E1367" s="7">
        <f t="shared" si="459"/>
        <v>0</v>
      </c>
      <c r="F1367" s="7" t="str">
        <f t="shared" si="452"/>
        <v/>
      </c>
      <c r="G1367" s="6">
        <f t="shared" si="453"/>
        <v>0</v>
      </c>
      <c r="H1367" s="6">
        <f t="shared" si="460"/>
        <v>0</v>
      </c>
      <c r="I1367" s="6" t="str">
        <f t="shared" si="461"/>
        <v/>
      </c>
      <c r="J1367" s="11">
        <v>1364</v>
      </c>
      <c r="K1367" s="11">
        <f>IF(IFERROR(VLOOKUP(J1367,Home!$A$8:$B$1048576,1,FALSE),0)=0,0,1)</f>
        <v>0</v>
      </c>
      <c r="L1367" s="129" t="e">
        <f>IF(VLOOKUP(O1367,Home!$C$8:$R$207,6,FALSE)="","",VLOOKUP(O1367,Home!$C$8:$R$207,6,FALSE))</f>
        <v>#N/A</v>
      </c>
      <c r="M1367" s="129" t="e">
        <f t="shared" si="446"/>
        <v>#N/A</v>
      </c>
      <c r="N1367" s="11">
        <f>SUM($K$4:K1367)</f>
        <v>200</v>
      </c>
      <c r="O1367" s="11" t="str">
        <f>IF(P1367="","",IF(IFERROR(VLOOKUP(N1367,Home!$C$8:$R$1048576,1,FALSE),"")=0,"",IFERROR(VLOOKUP(N1367,Home!$C$8:$R$1048576,1,FALSE),"")))</f>
        <v/>
      </c>
      <c r="P1367" s="11" t="str">
        <f>IF(IFERROR(VLOOKUP(W1367,Home!$C$8:$R$1048576,3,FALSE),"")=0,"",IFERROR(VLOOKUP(W1367,Home!$C$8:$R$1048576,3,FALSE),""))</f>
        <v/>
      </c>
      <c r="Q1367" s="11" t="str">
        <f t="shared" si="445"/>
        <v/>
      </c>
      <c r="R1367" s="130" t="e">
        <f>VLOOKUP(Q1367,'Baggrund til lister'!$G$4:$H$15,2,FALSE)</f>
        <v>#N/A</v>
      </c>
      <c r="S1367" s="11" t="str">
        <f t="shared" si="447"/>
        <v/>
      </c>
      <c r="T1367" s="11" t="str">
        <f>IF(IFERROR(VLOOKUP(N1367,Home!$C$8:$R$1048576,11,FALSE),"")=0,"",IFERROR(VLOOKUP(N1367,Home!$C$8:$R$1048576,11,FALSE),""))</f>
        <v/>
      </c>
      <c r="U1367" s="11" t="str">
        <f>IF(IFERROR(VLOOKUP(O1367,Home!$C$8:$R$1048576,12,FALSE),"")=0,"",IFERROR(VLOOKUP(O1367,Home!$C$8:$R$1048576,12,FALSE),""))</f>
        <v/>
      </c>
      <c r="V1367" s="11" t="str">
        <f>IF(IFERROR(VLOOKUP(O1367,Home!$C$8:$R$1048576,8,FALSE),"")=0,"",IFERROR(VLOOKUP(O1367,Home!$C$8:$R$1048576,8,FALSE),""))</f>
        <v/>
      </c>
      <c r="W1367" s="11" t="str">
        <f>IF(OR(VLOOKUP(N1367,Home!$C$7:$I$207,6,FALSE)="",VLOOKUP(N1367,Home!$C$7:$I$207,7,FALSE)=""),"FEJL",SUM(Baggrundsark!$K$4:K1367))</f>
        <v>FEJL</v>
      </c>
      <c r="Y1367">
        <v>1364</v>
      </c>
      <c r="Z1367" s="1"/>
      <c r="AC1367" s="44"/>
      <c r="AD1367">
        <f t="shared" si="454"/>
        <v>0</v>
      </c>
      <c r="AE1367">
        <f>SUM($AD$4:AD1367)</f>
        <v>1</v>
      </c>
      <c r="AF1367" s="103" t="str">
        <f>IFERROR(VLOOKUP(AN1367,Home!$C$8:$E$207,3,FALSE),"")</f>
        <v/>
      </c>
      <c r="AG1367" s="103" t="str">
        <f>IFERROR(VLOOKUP(AN1367,Home!$C$8:$E$207,2,FALSE),"")</f>
        <v/>
      </c>
      <c r="AH1367" s="104" t="str">
        <f>IF(VLOOKUP(AE1367,Home!$C$8:$I$207,6,FALSE)="","",VLOOKUP(AE1367,Home!$C$8:$I$207,6,FALSE))</f>
        <v/>
      </c>
      <c r="AI1367" s="104" t="e">
        <f t="shared" si="462"/>
        <v>#VALUE!</v>
      </c>
      <c r="AJ1367" s="105" t="e">
        <f t="shared" si="455"/>
        <v>#VALUE!</v>
      </c>
      <c r="AK1367" s="103" t="e">
        <f t="shared" si="448"/>
        <v>#VALUE!</v>
      </c>
      <c r="AL1367" s="103" t="e">
        <f t="shared" si="456"/>
        <v>#VALUE!</v>
      </c>
      <c r="AN1367" t="str">
        <f>IF(OR(VLOOKUP(AE1367,Home!$C$8:$I$207,6,FALSE)="",VLOOKUP(AE1367,Home!$C$8:$I$207,7,FALSE)=""),"FEJL",Baggrundsark!AE1367)</f>
        <v>FEJL</v>
      </c>
      <c r="AO1367">
        <f>IF(VLOOKUP(AE1367,Home!$C$8:$N$207,12,FALSE)="Timelønnet",1,0)</f>
        <v>0</v>
      </c>
      <c r="AP1367">
        <f>SUM($AO$4:AO1367)*AO1367</f>
        <v>0</v>
      </c>
      <c r="AQ1367">
        <f t="shared" si="443"/>
        <v>1</v>
      </c>
      <c r="AR1367" t="str">
        <f t="shared" si="443"/>
        <v/>
      </c>
      <c r="AS1367" t="e">
        <f t="shared" si="457"/>
        <v>#VALUE!</v>
      </c>
      <c r="AT1367" s="45" t="e">
        <f t="shared" si="444"/>
        <v>#VALUE!</v>
      </c>
      <c r="AU1367">
        <f>VLOOKUP(AQ1367,Home!$C$8:$J$207,8,FALSE)</f>
        <v>0</v>
      </c>
    </row>
    <row r="1368" spans="1:47" x14ac:dyDescent="0.25">
      <c r="A1368" s="6">
        <f t="shared" si="449"/>
        <v>0</v>
      </c>
      <c r="B1368" s="6">
        <f t="shared" si="458"/>
        <v>0</v>
      </c>
      <c r="C1368" s="6" t="str">
        <f t="shared" si="450"/>
        <v/>
      </c>
      <c r="D1368" s="7">
        <f t="shared" si="451"/>
        <v>0</v>
      </c>
      <c r="E1368" s="7">
        <f t="shared" si="459"/>
        <v>0</v>
      </c>
      <c r="F1368" s="7" t="str">
        <f t="shared" si="452"/>
        <v/>
      </c>
      <c r="G1368" s="6">
        <f t="shared" si="453"/>
        <v>0</v>
      </c>
      <c r="H1368" s="6">
        <f t="shared" si="460"/>
        <v>0</v>
      </c>
      <c r="I1368" s="6" t="str">
        <f t="shared" si="461"/>
        <v/>
      </c>
      <c r="J1368" s="11">
        <v>1365</v>
      </c>
      <c r="K1368" s="11">
        <f>IF(IFERROR(VLOOKUP(J1368,Home!$A$8:$B$1048576,1,FALSE),0)=0,0,1)</f>
        <v>0</v>
      </c>
      <c r="L1368" s="129" t="e">
        <f>IF(VLOOKUP(O1368,Home!$C$8:$R$207,6,FALSE)="","",VLOOKUP(O1368,Home!$C$8:$R$207,6,FALSE))</f>
        <v>#N/A</v>
      </c>
      <c r="M1368" s="129" t="e">
        <f t="shared" si="446"/>
        <v>#N/A</v>
      </c>
      <c r="N1368" s="11">
        <f>SUM($K$4:K1368)</f>
        <v>200</v>
      </c>
      <c r="O1368" s="11" t="str">
        <f>IF(P1368="","",IF(IFERROR(VLOOKUP(N1368,Home!$C$8:$R$1048576,1,FALSE),"")=0,"",IFERROR(VLOOKUP(N1368,Home!$C$8:$R$1048576,1,FALSE),"")))</f>
        <v/>
      </c>
      <c r="P1368" s="11" t="str">
        <f>IF(IFERROR(VLOOKUP(W1368,Home!$C$8:$R$1048576,3,FALSE),"")=0,"",IFERROR(VLOOKUP(W1368,Home!$C$8:$R$1048576,3,FALSE),""))</f>
        <v/>
      </c>
      <c r="Q1368" s="11" t="str">
        <f t="shared" si="445"/>
        <v/>
      </c>
      <c r="R1368" s="130" t="e">
        <f>VLOOKUP(Q1368,'Baggrund til lister'!$G$4:$H$15,2,FALSE)</f>
        <v>#N/A</v>
      </c>
      <c r="S1368" s="11" t="str">
        <f t="shared" si="447"/>
        <v/>
      </c>
      <c r="T1368" s="11" t="str">
        <f>IF(IFERROR(VLOOKUP(N1368,Home!$C$8:$R$1048576,11,FALSE),"")=0,"",IFERROR(VLOOKUP(N1368,Home!$C$8:$R$1048576,11,FALSE),""))</f>
        <v/>
      </c>
      <c r="U1368" s="11" t="str">
        <f>IF(IFERROR(VLOOKUP(O1368,Home!$C$8:$R$1048576,12,FALSE),"")=0,"",IFERROR(VLOOKUP(O1368,Home!$C$8:$R$1048576,12,FALSE),""))</f>
        <v/>
      </c>
      <c r="V1368" s="11" t="str">
        <f>IF(IFERROR(VLOOKUP(O1368,Home!$C$8:$R$1048576,8,FALSE),"")=0,"",IFERROR(VLOOKUP(O1368,Home!$C$8:$R$1048576,8,FALSE),""))</f>
        <v/>
      </c>
      <c r="W1368" s="11" t="str">
        <f>IF(OR(VLOOKUP(N1368,Home!$C$7:$I$207,6,FALSE)="",VLOOKUP(N1368,Home!$C$7:$I$207,7,FALSE)=""),"FEJL",SUM(Baggrundsark!$K$4:K1368))</f>
        <v>FEJL</v>
      </c>
      <c r="Y1368">
        <v>1365</v>
      </c>
      <c r="Z1368" s="1"/>
      <c r="AC1368" s="44"/>
      <c r="AD1368">
        <f t="shared" si="454"/>
        <v>0</v>
      </c>
      <c r="AE1368">
        <f>SUM($AD$4:AD1368)</f>
        <v>1</v>
      </c>
      <c r="AF1368" s="103" t="str">
        <f>IFERROR(VLOOKUP(AN1368,Home!$C$8:$E$207,3,FALSE),"")</f>
        <v/>
      </c>
      <c r="AG1368" s="103" t="str">
        <f>IFERROR(VLOOKUP(AN1368,Home!$C$8:$E$207,2,FALSE),"")</f>
        <v/>
      </c>
      <c r="AH1368" s="104" t="str">
        <f>IF(VLOOKUP(AE1368,Home!$C$8:$I$207,6,FALSE)="","",VLOOKUP(AE1368,Home!$C$8:$I$207,6,FALSE))</f>
        <v/>
      </c>
      <c r="AI1368" s="104" t="e">
        <f t="shared" si="462"/>
        <v>#VALUE!</v>
      </c>
      <c r="AJ1368" s="105" t="e">
        <f t="shared" si="455"/>
        <v>#VALUE!</v>
      </c>
      <c r="AK1368" s="103" t="e">
        <f t="shared" si="448"/>
        <v>#VALUE!</v>
      </c>
      <c r="AL1368" s="103" t="e">
        <f t="shared" si="456"/>
        <v>#VALUE!</v>
      </c>
      <c r="AN1368" t="str">
        <f>IF(OR(VLOOKUP(AE1368,Home!$C$8:$I$207,6,FALSE)="",VLOOKUP(AE1368,Home!$C$8:$I$207,7,FALSE)=""),"FEJL",Baggrundsark!AE1368)</f>
        <v>FEJL</v>
      </c>
      <c r="AO1368">
        <f>IF(VLOOKUP(AE1368,Home!$C$8:$N$207,12,FALSE)="Timelønnet",1,0)</f>
        <v>0</v>
      </c>
      <c r="AP1368">
        <f>SUM($AO$4:AO1368)*AO1368</f>
        <v>0</v>
      </c>
      <c r="AQ1368">
        <f t="shared" si="443"/>
        <v>1</v>
      </c>
      <c r="AR1368" t="str">
        <f t="shared" si="443"/>
        <v/>
      </c>
      <c r="AS1368" t="e">
        <f t="shared" si="457"/>
        <v>#VALUE!</v>
      </c>
      <c r="AT1368" s="45" t="e">
        <f t="shared" si="444"/>
        <v>#VALUE!</v>
      </c>
      <c r="AU1368">
        <f>VLOOKUP(AQ1368,Home!$C$8:$J$207,8,FALSE)</f>
        <v>0</v>
      </c>
    </row>
    <row r="1369" spans="1:47" x14ac:dyDescent="0.25">
      <c r="A1369" s="6">
        <f t="shared" si="449"/>
        <v>0</v>
      </c>
      <c r="B1369" s="6">
        <f t="shared" si="458"/>
        <v>0</v>
      </c>
      <c r="C1369" s="6" t="str">
        <f t="shared" si="450"/>
        <v/>
      </c>
      <c r="D1369" s="7">
        <f t="shared" si="451"/>
        <v>0</v>
      </c>
      <c r="E1369" s="7">
        <f t="shared" si="459"/>
        <v>0</v>
      </c>
      <c r="F1369" s="7" t="str">
        <f t="shared" si="452"/>
        <v/>
      </c>
      <c r="G1369" s="6">
        <f t="shared" si="453"/>
        <v>0</v>
      </c>
      <c r="H1369" s="6">
        <f t="shared" si="460"/>
        <v>0</v>
      </c>
      <c r="I1369" s="6" t="str">
        <f t="shared" si="461"/>
        <v/>
      </c>
      <c r="J1369" s="11">
        <v>1366</v>
      </c>
      <c r="K1369" s="11">
        <f>IF(IFERROR(VLOOKUP(J1369,Home!$A$8:$B$1048576,1,FALSE),0)=0,0,1)</f>
        <v>0</v>
      </c>
      <c r="L1369" s="129" t="e">
        <f>IF(VLOOKUP(O1369,Home!$C$8:$R$207,6,FALSE)="","",VLOOKUP(O1369,Home!$C$8:$R$207,6,FALSE))</f>
        <v>#N/A</v>
      </c>
      <c r="M1369" s="129" t="e">
        <f t="shared" si="446"/>
        <v>#N/A</v>
      </c>
      <c r="N1369" s="11">
        <f>SUM($K$4:K1369)</f>
        <v>200</v>
      </c>
      <c r="O1369" s="11" t="str">
        <f>IF(P1369="","",IF(IFERROR(VLOOKUP(N1369,Home!$C$8:$R$1048576,1,FALSE),"")=0,"",IFERROR(VLOOKUP(N1369,Home!$C$8:$R$1048576,1,FALSE),"")))</f>
        <v/>
      </c>
      <c r="P1369" s="11" t="str">
        <f>IF(IFERROR(VLOOKUP(W1369,Home!$C$8:$R$1048576,3,FALSE),"")=0,"",IFERROR(VLOOKUP(W1369,Home!$C$8:$R$1048576,3,FALSE),""))</f>
        <v/>
      </c>
      <c r="Q1369" s="11" t="str">
        <f t="shared" si="445"/>
        <v/>
      </c>
      <c r="R1369" s="130" t="e">
        <f>VLOOKUP(Q1369,'Baggrund til lister'!$G$4:$H$15,2,FALSE)</f>
        <v>#N/A</v>
      </c>
      <c r="S1369" s="11" t="str">
        <f t="shared" si="447"/>
        <v/>
      </c>
      <c r="T1369" s="11" t="str">
        <f>IF(IFERROR(VLOOKUP(N1369,Home!$C$8:$R$1048576,11,FALSE),"")=0,"",IFERROR(VLOOKUP(N1369,Home!$C$8:$R$1048576,11,FALSE),""))</f>
        <v/>
      </c>
      <c r="U1369" s="11" t="str">
        <f>IF(IFERROR(VLOOKUP(O1369,Home!$C$8:$R$1048576,12,FALSE),"")=0,"",IFERROR(VLOOKUP(O1369,Home!$C$8:$R$1048576,12,FALSE),""))</f>
        <v/>
      </c>
      <c r="V1369" s="11" t="str">
        <f>IF(IFERROR(VLOOKUP(O1369,Home!$C$8:$R$1048576,8,FALSE),"")=0,"",IFERROR(VLOOKUP(O1369,Home!$C$8:$R$1048576,8,FALSE),""))</f>
        <v/>
      </c>
      <c r="W1369" s="11" t="str">
        <f>IF(OR(VLOOKUP(N1369,Home!$C$7:$I$207,6,FALSE)="",VLOOKUP(N1369,Home!$C$7:$I$207,7,FALSE)=""),"FEJL",SUM(Baggrundsark!$K$4:K1369))</f>
        <v>FEJL</v>
      </c>
      <c r="Y1369">
        <v>1366</v>
      </c>
      <c r="Z1369" s="1"/>
      <c r="AC1369" s="44"/>
      <c r="AD1369">
        <f t="shared" si="454"/>
        <v>0</v>
      </c>
      <c r="AE1369">
        <f>SUM($AD$4:AD1369)</f>
        <v>1</v>
      </c>
      <c r="AF1369" s="103" t="str">
        <f>IFERROR(VLOOKUP(AN1369,Home!$C$8:$E$207,3,FALSE),"")</f>
        <v/>
      </c>
      <c r="AG1369" s="103" t="str">
        <f>IFERROR(VLOOKUP(AN1369,Home!$C$8:$E$207,2,FALSE),"")</f>
        <v/>
      </c>
      <c r="AH1369" s="104" t="str">
        <f>IF(VLOOKUP(AE1369,Home!$C$8:$I$207,6,FALSE)="","",VLOOKUP(AE1369,Home!$C$8:$I$207,6,FALSE))</f>
        <v/>
      </c>
      <c r="AI1369" s="104" t="e">
        <f t="shared" si="462"/>
        <v>#VALUE!</v>
      </c>
      <c r="AJ1369" s="105" t="e">
        <f t="shared" si="455"/>
        <v>#VALUE!</v>
      </c>
      <c r="AK1369" s="103" t="e">
        <f t="shared" si="448"/>
        <v>#VALUE!</v>
      </c>
      <c r="AL1369" s="103" t="e">
        <f t="shared" si="456"/>
        <v>#VALUE!</v>
      </c>
      <c r="AN1369" t="str">
        <f>IF(OR(VLOOKUP(AE1369,Home!$C$8:$I$207,6,FALSE)="",VLOOKUP(AE1369,Home!$C$8:$I$207,7,FALSE)=""),"FEJL",Baggrundsark!AE1369)</f>
        <v>FEJL</v>
      </c>
      <c r="AO1369">
        <f>IF(VLOOKUP(AE1369,Home!$C$8:$N$207,12,FALSE)="Timelønnet",1,0)</f>
        <v>0</v>
      </c>
      <c r="AP1369">
        <f>SUM($AO$4:AO1369)*AO1369</f>
        <v>0</v>
      </c>
      <c r="AQ1369">
        <f t="shared" si="443"/>
        <v>1</v>
      </c>
      <c r="AR1369" t="str">
        <f t="shared" si="443"/>
        <v/>
      </c>
      <c r="AS1369" t="e">
        <f t="shared" si="457"/>
        <v>#VALUE!</v>
      </c>
      <c r="AT1369" s="45" t="e">
        <f t="shared" si="444"/>
        <v>#VALUE!</v>
      </c>
      <c r="AU1369">
        <f>VLOOKUP(AQ1369,Home!$C$8:$J$207,8,FALSE)</f>
        <v>0</v>
      </c>
    </row>
    <row r="1370" spans="1:47" x14ac:dyDescent="0.25">
      <c r="A1370" s="6">
        <f t="shared" si="449"/>
        <v>0</v>
      </c>
      <c r="B1370" s="6">
        <f t="shared" si="458"/>
        <v>0</v>
      </c>
      <c r="C1370" s="6" t="str">
        <f t="shared" si="450"/>
        <v/>
      </c>
      <c r="D1370" s="7">
        <f t="shared" si="451"/>
        <v>0</v>
      </c>
      <c r="E1370" s="7">
        <f t="shared" si="459"/>
        <v>0</v>
      </c>
      <c r="F1370" s="7" t="str">
        <f t="shared" si="452"/>
        <v/>
      </c>
      <c r="G1370" s="6">
        <f t="shared" si="453"/>
        <v>0</v>
      </c>
      <c r="H1370" s="6">
        <f t="shared" si="460"/>
        <v>0</v>
      </c>
      <c r="I1370" s="6" t="str">
        <f t="shared" si="461"/>
        <v/>
      </c>
      <c r="J1370" s="11">
        <v>1367</v>
      </c>
      <c r="K1370" s="11">
        <f>IF(IFERROR(VLOOKUP(J1370,Home!$A$8:$B$1048576,1,FALSE),0)=0,0,1)</f>
        <v>0</v>
      </c>
      <c r="L1370" s="129" t="e">
        <f>IF(VLOOKUP(O1370,Home!$C$8:$R$207,6,FALSE)="","",VLOOKUP(O1370,Home!$C$8:$R$207,6,FALSE))</f>
        <v>#N/A</v>
      </c>
      <c r="M1370" s="129" t="e">
        <f t="shared" si="446"/>
        <v>#N/A</v>
      </c>
      <c r="N1370" s="11">
        <f>SUM($K$4:K1370)</f>
        <v>200</v>
      </c>
      <c r="O1370" s="11" t="str">
        <f>IF(P1370="","",IF(IFERROR(VLOOKUP(N1370,Home!$C$8:$R$1048576,1,FALSE),"")=0,"",IFERROR(VLOOKUP(N1370,Home!$C$8:$R$1048576,1,FALSE),"")))</f>
        <v/>
      </c>
      <c r="P1370" s="11" t="str">
        <f>IF(IFERROR(VLOOKUP(W1370,Home!$C$8:$R$1048576,3,FALSE),"")=0,"",IFERROR(VLOOKUP(W1370,Home!$C$8:$R$1048576,3,FALSE),""))</f>
        <v/>
      </c>
      <c r="Q1370" s="11" t="str">
        <f t="shared" si="445"/>
        <v/>
      </c>
      <c r="R1370" s="130" t="e">
        <f>VLOOKUP(Q1370,'Baggrund til lister'!$G$4:$H$15,2,FALSE)</f>
        <v>#N/A</v>
      </c>
      <c r="S1370" s="11" t="str">
        <f t="shared" si="447"/>
        <v/>
      </c>
      <c r="T1370" s="11" t="str">
        <f>IF(IFERROR(VLOOKUP(N1370,Home!$C$8:$R$1048576,11,FALSE),"")=0,"",IFERROR(VLOOKUP(N1370,Home!$C$8:$R$1048576,11,FALSE),""))</f>
        <v/>
      </c>
      <c r="U1370" s="11" t="str">
        <f>IF(IFERROR(VLOOKUP(O1370,Home!$C$8:$R$1048576,12,FALSE),"")=0,"",IFERROR(VLOOKUP(O1370,Home!$C$8:$R$1048576,12,FALSE),""))</f>
        <v/>
      </c>
      <c r="V1370" s="11" t="str">
        <f>IF(IFERROR(VLOOKUP(O1370,Home!$C$8:$R$1048576,8,FALSE),"")=0,"",IFERROR(VLOOKUP(O1370,Home!$C$8:$R$1048576,8,FALSE),""))</f>
        <v/>
      </c>
      <c r="W1370" s="11" t="str">
        <f>IF(OR(VLOOKUP(N1370,Home!$C$7:$I$207,6,FALSE)="",VLOOKUP(N1370,Home!$C$7:$I$207,7,FALSE)=""),"FEJL",SUM(Baggrundsark!$K$4:K1370))</f>
        <v>FEJL</v>
      </c>
      <c r="Y1370">
        <v>1367</v>
      </c>
      <c r="Z1370" s="1"/>
      <c r="AC1370" s="44"/>
      <c r="AD1370">
        <f t="shared" si="454"/>
        <v>0</v>
      </c>
      <c r="AE1370">
        <f>SUM($AD$4:AD1370)</f>
        <v>1</v>
      </c>
      <c r="AF1370" s="103" t="str">
        <f>IFERROR(VLOOKUP(AN1370,Home!$C$8:$E$207,3,FALSE),"")</f>
        <v/>
      </c>
      <c r="AG1370" s="103" t="str">
        <f>IFERROR(VLOOKUP(AN1370,Home!$C$8:$E$207,2,FALSE),"")</f>
        <v/>
      </c>
      <c r="AH1370" s="104" t="str">
        <f>IF(VLOOKUP(AE1370,Home!$C$8:$I$207,6,FALSE)="","",VLOOKUP(AE1370,Home!$C$8:$I$207,6,FALSE))</f>
        <v/>
      </c>
      <c r="AI1370" s="104" t="e">
        <f t="shared" si="462"/>
        <v>#VALUE!</v>
      </c>
      <c r="AJ1370" s="105" t="e">
        <f t="shared" si="455"/>
        <v>#VALUE!</v>
      </c>
      <c r="AK1370" s="103" t="e">
        <f t="shared" si="448"/>
        <v>#VALUE!</v>
      </c>
      <c r="AL1370" s="103" t="e">
        <f t="shared" si="456"/>
        <v>#VALUE!</v>
      </c>
      <c r="AN1370" t="str">
        <f>IF(OR(VLOOKUP(AE1370,Home!$C$8:$I$207,6,FALSE)="",VLOOKUP(AE1370,Home!$C$8:$I$207,7,FALSE)=""),"FEJL",Baggrundsark!AE1370)</f>
        <v>FEJL</v>
      </c>
      <c r="AO1370">
        <f>IF(VLOOKUP(AE1370,Home!$C$8:$N$207,12,FALSE)="Timelønnet",1,0)</f>
        <v>0</v>
      </c>
      <c r="AP1370">
        <f>SUM($AO$4:AO1370)*AO1370</f>
        <v>0</v>
      </c>
      <c r="AQ1370">
        <f t="shared" si="443"/>
        <v>1</v>
      </c>
      <c r="AR1370" t="str">
        <f t="shared" si="443"/>
        <v/>
      </c>
      <c r="AS1370" t="e">
        <f t="shared" si="457"/>
        <v>#VALUE!</v>
      </c>
      <c r="AT1370" s="45" t="e">
        <f t="shared" si="444"/>
        <v>#VALUE!</v>
      </c>
      <c r="AU1370">
        <f>VLOOKUP(AQ1370,Home!$C$8:$J$207,8,FALSE)</f>
        <v>0</v>
      </c>
    </row>
    <row r="1371" spans="1:47" x14ac:dyDescent="0.25">
      <c r="A1371" s="6">
        <f t="shared" si="449"/>
        <v>0</v>
      </c>
      <c r="B1371" s="6">
        <f t="shared" si="458"/>
        <v>0</v>
      </c>
      <c r="C1371" s="6" t="str">
        <f t="shared" si="450"/>
        <v/>
      </c>
      <c r="D1371" s="7">
        <f t="shared" si="451"/>
        <v>0</v>
      </c>
      <c r="E1371" s="7">
        <f t="shared" si="459"/>
        <v>0</v>
      </c>
      <c r="F1371" s="7" t="str">
        <f t="shared" si="452"/>
        <v/>
      </c>
      <c r="G1371" s="6">
        <f t="shared" si="453"/>
        <v>0</v>
      </c>
      <c r="H1371" s="6">
        <f t="shared" si="460"/>
        <v>0</v>
      </c>
      <c r="I1371" s="6" t="str">
        <f t="shared" si="461"/>
        <v/>
      </c>
      <c r="J1371" s="11">
        <v>1368</v>
      </c>
      <c r="K1371" s="11">
        <f>IF(IFERROR(VLOOKUP(J1371,Home!$A$8:$B$1048576,1,FALSE),0)=0,0,1)</f>
        <v>0</v>
      </c>
      <c r="L1371" s="129" t="e">
        <f>IF(VLOOKUP(O1371,Home!$C$8:$R$207,6,FALSE)="","",VLOOKUP(O1371,Home!$C$8:$R$207,6,FALSE))</f>
        <v>#N/A</v>
      </c>
      <c r="M1371" s="129" t="e">
        <f t="shared" si="446"/>
        <v>#N/A</v>
      </c>
      <c r="N1371" s="11">
        <f>SUM($K$4:K1371)</f>
        <v>200</v>
      </c>
      <c r="O1371" s="11" t="str">
        <f>IF(P1371="","",IF(IFERROR(VLOOKUP(N1371,Home!$C$8:$R$1048576,1,FALSE),"")=0,"",IFERROR(VLOOKUP(N1371,Home!$C$8:$R$1048576,1,FALSE),"")))</f>
        <v/>
      </c>
      <c r="P1371" s="11" t="str">
        <f>IF(IFERROR(VLOOKUP(W1371,Home!$C$8:$R$1048576,3,FALSE),"")=0,"",IFERROR(VLOOKUP(W1371,Home!$C$8:$R$1048576,3,FALSE),""))</f>
        <v/>
      </c>
      <c r="Q1371" s="11" t="str">
        <f t="shared" si="445"/>
        <v/>
      </c>
      <c r="R1371" s="130" t="e">
        <f>VLOOKUP(Q1371,'Baggrund til lister'!$G$4:$H$15,2,FALSE)</f>
        <v>#N/A</v>
      </c>
      <c r="S1371" s="11" t="str">
        <f t="shared" si="447"/>
        <v/>
      </c>
      <c r="T1371" s="11" t="str">
        <f>IF(IFERROR(VLOOKUP(N1371,Home!$C$8:$R$1048576,11,FALSE),"")=0,"",IFERROR(VLOOKUP(N1371,Home!$C$8:$R$1048576,11,FALSE),""))</f>
        <v/>
      </c>
      <c r="U1371" s="11" t="str">
        <f>IF(IFERROR(VLOOKUP(O1371,Home!$C$8:$R$1048576,12,FALSE),"")=0,"",IFERROR(VLOOKUP(O1371,Home!$C$8:$R$1048576,12,FALSE),""))</f>
        <v/>
      </c>
      <c r="V1371" s="11" t="str">
        <f>IF(IFERROR(VLOOKUP(O1371,Home!$C$8:$R$1048576,8,FALSE),"")=0,"",IFERROR(VLOOKUP(O1371,Home!$C$8:$R$1048576,8,FALSE),""))</f>
        <v/>
      </c>
      <c r="W1371" s="11" t="str">
        <f>IF(OR(VLOOKUP(N1371,Home!$C$7:$I$207,6,FALSE)="",VLOOKUP(N1371,Home!$C$7:$I$207,7,FALSE)=""),"FEJL",SUM(Baggrundsark!$K$4:K1371))</f>
        <v>FEJL</v>
      </c>
      <c r="Y1371">
        <v>1368</v>
      </c>
      <c r="Z1371" s="1"/>
      <c r="AC1371" s="44"/>
      <c r="AD1371">
        <f t="shared" si="454"/>
        <v>0</v>
      </c>
      <c r="AE1371">
        <f>SUM($AD$4:AD1371)</f>
        <v>1</v>
      </c>
      <c r="AF1371" s="103" t="str">
        <f>IFERROR(VLOOKUP(AN1371,Home!$C$8:$E$207,3,FALSE),"")</f>
        <v/>
      </c>
      <c r="AG1371" s="103" t="str">
        <f>IFERROR(VLOOKUP(AN1371,Home!$C$8:$E$207,2,FALSE),"")</f>
        <v/>
      </c>
      <c r="AH1371" s="104" t="str">
        <f>IF(VLOOKUP(AE1371,Home!$C$8:$I$207,6,FALSE)="","",VLOOKUP(AE1371,Home!$C$8:$I$207,6,FALSE))</f>
        <v/>
      </c>
      <c r="AI1371" s="104" t="e">
        <f t="shared" si="462"/>
        <v>#VALUE!</v>
      </c>
      <c r="AJ1371" s="105" t="e">
        <f t="shared" si="455"/>
        <v>#VALUE!</v>
      </c>
      <c r="AK1371" s="103" t="e">
        <f t="shared" si="448"/>
        <v>#VALUE!</v>
      </c>
      <c r="AL1371" s="103" t="e">
        <f t="shared" si="456"/>
        <v>#VALUE!</v>
      </c>
      <c r="AN1371" t="str">
        <f>IF(OR(VLOOKUP(AE1371,Home!$C$8:$I$207,6,FALSE)="",VLOOKUP(AE1371,Home!$C$8:$I$207,7,FALSE)=""),"FEJL",Baggrundsark!AE1371)</f>
        <v>FEJL</v>
      </c>
      <c r="AO1371">
        <f>IF(VLOOKUP(AE1371,Home!$C$8:$N$207,12,FALSE)="Timelønnet",1,0)</f>
        <v>0</v>
      </c>
      <c r="AP1371">
        <f>SUM($AO$4:AO1371)*AO1371</f>
        <v>0</v>
      </c>
      <c r="AQ1371">
        <f t="shared" ref="AQ1371:AR1434" si="463">AE1371</f>
        <v>1</v>
      </c>
      <c r="AR1371" t="str">
        <f t="shared" si="463"/>
        <v/>
      </c>
      <c r="AS1371" t="e">
        <f t="shared" si="457"/>
        <v>#VALUE!</v>
      </c>
      <c r="AT1371" s="45" t="e">
        <f t="shared" ref="AT1371:AT1434" si="464">AK1371</f>
        <v>#VALUE!</v>
      </c>
      <c r="AU1371">
        <f>VLOOKUP(AQ1371,Home!$C$8:$J$207,8,FALSE)</f>
        <v>0</v>
      </c>
    </row>
    <row r="1372" spans="1:47" x14ac:dyDescent="0.25">
      <c r="A1372" s="6">
        <f t="shared" si="449"/>
        <v>0</v>
      </c>
      <c r="B1372" s="6">
        <f t="shared" si="458"/>
        <v>0</v>
      </c>
      <c r="C1372" s="6" t="str">
        <f t="shared" si="450"/>
        <v/>
      </c>
      <c r="D1372" s="7">
        <f t="shared" si="451"/>
        <v>0</v>
      </c>
      <c r="E1372" s="7">
        <f t="shared" si="459"/>
        <v>0</v>
      </c>
      <c r="F1372" s="7" t="str">
        <f t="shared" si="452"/>
        <v/>
      </c>
      <c r="G1372" s="6">
        <f t="shared" si="453"/>
        <v>0</v>
      </c>
      <c r="H1372" s="6">
        <f t="shared" si="460"/>
        <v>0</v>
      </c>
      <c r="I1372" s="6" t="str">
        <f t="shared" si="461"/>
        <v/>
      </c>
      <c r="J1372" s="11">
        <v>1369</v>
      </c>
      <c r="K1372" s="11">
        <f>IF(IFERROR(VLOOKUP(J1372,Home!$A$8:$B$1048576,1,FALSE),0)=0,0,1)</f>
        <v>0</v>
      </c>
      <c r="L1372" s="129" t="e">
        <f>IF(VLOOKUP(O1372,Home!$C$8:$R$207,6,FALSE)="","",VLOOKUP(O1372,Home!$C$8:$R$207,6,FALSE))</f>
        <v>#N/A</v>
      </c>
      <c r="M1372" s="129" t="e">
        <f t="shared" si="446"/>
        <v>#N/A</v>
      </c>
      <c r="N1372" s="11">
        <f>SUM($K$4:K1372)</f>
        <v>200</v>
      </c>
      <c r="O1372" s="11" t="str">
        <f>IF(P1372="","",IF(IFERROR(VLOOKUP(N1372,Home!$C$8:$R$1048576,1,FALSE),"")=0,"",IFERROR(VLOOKUP(N1372,Home!$C$8:$R$1048576,1,FALSE),"")))</f>
        <v/>
      </c>
      <c r="P1372" s="11" t="str">
        <f>IF(IFERROR(VLOOKUP(W1372,Home!$C$8:$R$1048576,3,FALSE),"")=0,"",IFERROR(VLOOKUP(W1372,Home!$C$8:$R$1048576,3,FALSE),""))</f>
        <v/>
      </c>
      <c r="Q1372" s="11" t="str">
        <f t="shared" si="445"/>
        <v/>
      </c>
      <c r="R1372" s="130" t="e">
        <f>VLOOKUP(Q1372,'Baggrund til lister'!$G$4:$H$15,2,FALSE)</f>
        <v>#N/A</v>
      </c>
      <c r="S1372" s="11" t="str">
        <f t="shared" si="447"/>
        <v/>
      </c>
      <c r="T1372" s="11" t="str">
        <f>IF(IFERROR(VLOOKUP(N1372,Home!$C$8:$R$1048576,11,FALSE),"")=0,"",IFERROR(VLOOKUP(N1372,Home!$C$8:$R$1048576,11,FALSE),""))</f>
        <v/>
      </c>
      <c r="U1372" s="11" t="str">
        <f>IF(IFERROR(VLOOKUP(O1372,Home!$C$8:$R$1048576,12,FALSE),"")=0,"",IFERROR(VLOOKUP(O1372,Home!$C$8:$R$1048576,12,FALSE),""))</f>
        <v/>
      </c>
      <c r="V1372" s="11" t="str">
        <f>IF(IFERROR(VLOOKUP(O1372,Home!$C$8:$R$1048576,8,FALSE),"")=0,"",IFERROR(VLOOKUP(O1372,Home!$C$8:$R$1048576,8,FALSE),""))</f>
        <v/>
      </c>
      <c r="W1372" s="11" t="str">
        <f>IF(OR(VLOOKUP(N1372,Home!$C$7:$I$207,6,FALSE)="",VLOOKUP(N1372,Home!$C$7:$I$207,7,FALSE)=""),"FEJL",SUM(Baggrundsark!$K$4:K1372))</f>
        <v>FEJL</v>
      </c>
      <c r="Y1372">
        <v>1369</v>
      </c>
      <c r="Z1372" s="1"/>
      <c r="AC1372" s="44"/>
      <c r="AD1372">
        <f t="shared" si="454"/>
        <v>0</v>
      </c>
      <c r="AE1372">
        <f>SUM($AD$4:AD1372)</f>
        <v>1</v>
      </c>
      <c r="AF1372" s="103" t="str">
        <f>IFERROR(VLOOKUP(AN1372,Home!$C$8:$E$207,3,FALSE),"")</f>
        <v/>
      </c>
      <c r="AG1372" s="103" t="str">
        <f>IFERROR(VLOOKUP(AN1372,Home!$C$8:$E$207,2,FALSE),"")</f>
        <v/>
      </c>
      <c r="AH1372" s="104" t="str">
        <f>IF(VLOOKUP(AE1372,Home!$C$8:$I$207,6,FALSE)="","",VLOOKUP(AE1372,Home!$C$8:$I$207,6,FALSE))</f>
        <v/>
      </c>
      <c r="AI1372" s="104" t="e">
        <f t="shared" si="462"/>
        <v>#VALUE!</v>
      </c>
      <c r="AJ1372" s="105" t="e">
        <f t="shared" si="455"/>
        <v>#VALUE!</v>
      </c>
      <c r="AK1372" s="103" t="e">
        <f t="shared" si="448"/>
        <v>#VALUE!</v>
      </c>
      <c r="AL1372" s="103" t="e">
        <f t="shared" si="456"/>
        <v>#VALUE!</v>
      </c>
      <c r="AN1372" t="str">
        <f>IF(OR(VLOOKUP(AE1372,Home!$C$8:$I$207,6,FALSE)="",VLOOKUP(AE1372,Home!$C$8:$I$207,7,FALSE)=""),"FEJL",Baggrundsark!AE1372)</f>
        <v>FEJL</v>
      </c>
      <c r="AO1372">
        <f>IF(VLOOKUP(AE1372,Home!$C$8:$N$207,12,FALSE)="Timelønnet",1,0)</f>
        <v>0</v>
      </c>
      <c r="AP1372">
        <f>SUM($AO$4:AO1372)*AO1372</f>
        <v>0</v>
      </c>
      <c r="AQ1372">
        <f t="shared" si="463"/>
        <v>1</v>
      </c>
      <c r="AR1372" t="str">
        <f t="shared" si="463"/>
        <v/>
      </c>
      <c r="AS1372" t="e">
        <f t="shared" si="457"/>
        <v>#VALUE!</v>
      </c>
      <c r="AT1372" s="45" t="e">
        <f t="shared" si="464"/>
        <v>#VALUE!</v>
      </c>
      <c r="AU1372">
        <f>VLOOKUP(AQ1372,Home!$C$8:$J$207,8,FALSE)</f>
        <v>0</v>
      </c>
    </row>
    <row r="1373" spans="1:47" x14ac:dyDescent="0.25">
      <c r="A1373" s="6">
        <f t="shared" si="449"/>
        <v>0</v>
      </c>
      <c r="B1373" s="6">
        <f t="shared" si="458"/>
        <v>0</v>
      </c>
      <c r="C1373" s="6" t="str">
        <f t="shared" si="450"/>
        <v/>
      </c>
      <c r="D1373" s="7">
        <f t="shared" si="451"/>
        <v>0</v>
      </c>
      <c r="E1373" s="7">
        <f t="shared" si="459"/>
        <v>0</v>
      </c>
      <c r="F1373" s="7" t="str">
        <f t="shared" si="452"/>
        <v/>
      </c>
      <c r="G1373" s="6">
        <f t="shared" si="453"/>
        <v>0</v>
      </c>
      <c r="H1373" s="6">
        <f t="shared" si="460"/>
        <v>0</v>
      </c>
      <c r="I1373" s="6" t="str">
        <f t="shared" si="461"/>
        <v/>
      </c>
      <c r="J1373" s="11">
        <v>1370</v>
      </c>
      <c r="K1373" s="11">
        <f>IF(IFERROR(VLOOKUP(J1373,Home!$A$8:$B$1048576,1,FALSE),0)=0,0,1)</f>
        <v>0</v>
      </c>
      <c r="L1373" s="129" t="e">
        <f>IF(VLOOKUP(O1373,Home!$C$8:$R$207,6,FALSE)="","",VLOOKUP(O1373,Home!$C$8:$R$207,6,FALSE))</f>
        <v>#N/A</v>
      </c>
      <c r="M1373" s="129" t="e">
        <f t="shared" si="446"/>
        <v>#N/A</v>
      </c>
      <c r="N1373" s="11">
        <f>SUM($K$4:K1373)</f>
        <v>200</v>
      </c>
      <c r="O1373" s="11" t="str">
        <f>IF(P1373="","",IF(IFERROR(VLOOKUP(N1373,Home!$C$8:$R$1048576,1,FALSE),"")=0,"",IFERROR(VLOOKUP(N1373,Home!$C$8:$R$1048576,1,FALSE),"")))</f>
        <v/>
      </c>
      <c r="P1373" s="11" t="str">
        <f>IF(IFERROR(VLOOKUP(W1373,Home!$C$8:$R$1048576,3,FALSE),"")=0,"",IFERROR(VLOOKUP(W1373,Home!$C$8:$R$1048576,3,FALSE),""))</f>
        <v/>
      </c>
      <c r="Q1373" s="11" t="str">
        <f t="shared" si="445"/>
        <v/>
      </c>
      <c r="R1373" s="130" t="e">
        <f>VLOOKUP(Q1373,'Baggrund til lister'!$G$4:$H$15,2,FALSE)</f>
        <v>#N/A</v>
      </c>
      <c r="S1373" s="11" t="str">
        <f t="shared" si="447"/>
        <v/>
      </c>
      <c r="T1373" s="11" t="str">
        <f>IF(IFERROR(VLOOKUP(N1373,Home!$C$8:$R$1048576,11,FALSE),"")=0,"",IFERROR(VLOOKUP(N1373,Home!$C$8:$R$1048576,11,FALSE),""))</f>
        <v/>
      </c>
      <c r="U1373" s="11" t="str">
        <f>IF(IFERROR(VLOOKUP(O1373,Home!$C$8:$R$1048576,12,FALSE),"")=0,"",IFERROR(VLOOKUP(O1373,Home!$C$8:$R$1048576,12,FALSE),""))</f>
        <v/>
      </c>
      <c r="V1373" s="11" t="str">
        <f>IF(IFERROR(VLOOKUP(O1373,Home!$C$8:$R$1048576,8,FALSE),"")=0,"",IFERROR(VLOOKUP(O1373,Home!$C$8:$R$1048576,8,FALSE),""))</f>
        <v/>
      </c>
      <c r="W1373" s="11" t="str">
        <f>IF(OR(VLOOKUP(N1373,Home!$C$7:$I$207,6,FALSE)="",VLOOKUP(N1373,Home!$C$7:$I$207,7,FALSE)=""),"FEJL",SUM(Baggrundsark!$K$4:K1373))</f>
        <v>FEJL</v>
      </c>
      <c r="Y1373">
        <v>1370</v>
      </c>
      <c r="Z1373" s="1"/>
      <c r="AC1373" s="44"/>
      <c r="AD1373">
        <f t="shared" si="454"/>
        <v>0</v>
      </c>
      <c r="AE1373">
        <f>SUM($AD$4:AD1373)</f>
        <v>1</v>
      </c>
      <c r="AF1373" s="103" t="str">
        <f>IFERROR(VLOOKUP(AN1373,Home!$C$8:$E$207,3,FALSE),"")</f>
        <v/>
      </c>
      <c r="AG1373" s="103" t="str">
        <f>IFERROR(VLOOKUP(AN1373,Home!$C$8:$E$207,2,FALSE),"")</f>
        <v/>
      </c>
      <c r="AH1373" s="104" t="str">
        <f>IF(VLOOKUP(AE1373,Home!$C$8:$I$207,6,FALSE)="","",VLOOKUP(AE1373,Home!$C$8:$I$207,6,FALSE))</f>
        <v/>
      </c>
      <c r="AI1373" s="104" t="e">
        <f t="shared" si="462"/>
        <v>#VALUE!</v>
      </c>
      <c r="AJ1373" s="105" t="e">
        <f t="shared" si="455"/>
        <v>#VALUE!</v>
      </c>
      <c r="AK1373" s="103" t="e">
        <f t="shared" si="448"/>
        <v>#VALUE!</v>
      </c>
      <c r="AL1373" s="103" t="e">
        <f t="shared" si="456"/>
        <v>#VALUE!</v>
      </c>
      <c r="AN1373" t="str">
        <f>IF(OR(VLOOKUP(AE1373,Home!$C$8:$I$207,6,FALSE)="",VLOOKUP(AE1373,Home!$C$8:$I$207,7,FALSE)=""),"FEJL",Baggrundsark!AE1373)</f>
        <v>FEJL</v>
      </c>
      <c r="AO1373">
        <f>IF(VLOOKUP(AE1373,Home!$C$8:$N$207,12,FALSE)="Timelønnet",1,0)</f>
        <v>0</v>
      </c>
      <c r="AP1373">
        <f>SUM($AO$4:AO1373)*AO1373</f>
        <v>0</v>
      </c>
      <c r="AQ1373">
        <f t="shared" si="463"/>
        <v>1</v>
      </c>
      <c r="AR1373" t="str">
        <f t="shared" si="463"/>
        <v/>
      </c>
      <c r="AS1373" t="e">
        <f t="shared" si="457"/>
        <v>#VALUE!</v>
      </c>
      <c r="AT1373" s="45" t="e">
        <f t="shared" si="464"/>
        <v>#VALUE!</v>
      </c>
      <c r="AU1373">
        <f>VLOOKUP(AQ1373,Home!$C$8:$J$207,8,FALSE)</f>
        <v>0</v>
      </c>
    </row>
    <row r="1374" spans="1:47" x14ac:dyDescent="0.25">
      <c r="A1374" s="6">
        <f t="shared" si="449"/>
        <v>0</v>
      </c>
      <c r="B1374" s="6">
        <f t="shared" si="458"/>
        <v>0</v>
      </c>
      <c r="C1374" s="6" t="str">
        <f t="shared" si="450"/>
        <v/>
      </c>
      <c r="D1374" s="7">
        <f t="shared" si="451"/>
        <v>0</v>
      </c>
      <c r="E1374" s="7">
        <f t="shared" si="459"/>
        <v>0</v>
      </c>
      <c r="F1374" s="7" t="str">
        <f t="shared" si="452"/>
        <v/>
      </c>
      <c r="G1374" s="6">
        <f t="shared" si="453"/>
        <v>0</v>
      </c>
      <c r="H1374" s="6">
        <f t="shared" si="460"/>
        <v>0</v>
      </c>
      <c r="I1374" s="6" t="str">
        <f t="shared" si="461"/>
        <v/>
      </c>
      <c r="J1374" s="11">
        <v>1371</v>
      </c>
      <c r="K1374" s="11">
        <f>IF(IFERROR(VLOOKUP(J1374,Home!$A$8:$B$1048576,1,FALSE),0)=0,0,1)</f>
        <v>0</v>
      </c>
      <c r="L1374" s="129" t="e">
        <f>IF(VLOOKUP(O1374,Home!$C$8:$R$207,6,FALSE)="","",VLOOKUP(O1374,Home!$C$8:$R$207,6,FALSE))</f>
        <v>#N/A</v>
      </c>
      <c r="M1374" s="129" t="e">
        <f t="shared" si="446"/>
        <v>#N/A</v>
      </c>
      <c r="N1374" s="11">
        <f>SUM($K$4:K1374)</f>
        <v>200</v>
      </c>
      <c r="O1374" s="11" t="str">
        <f>IF(P1374="","",IF(IFERROR(VLOOKUP(N1374,Home!$C$8:$R$1048576,1,FALSE),"")=0,"",IFERROR(VLOOKUP(N1374,Home!$C$8:$R$1048576,1,FALSE),"")))</f>
        <v/>
      </c>
      <c r="P1374" s="11" t="str">
        <f>IF(IFERROR(VLOOKUP(W1374,Home!$C$8:$R$1048576,3,FALSE),"")=0,"",IFERROR(VLOOKUP(W1374,Home!$C$8:$R$1048576,3,FALSE),""))</f>
        <v/>
      </c>
      <c r="Q1374" s="11" t="str">
        <f t="shared" si="445"/>
        <v/>
      </c>
      <c r="R1374" s="130" t="e">
        <f>VLOOKUP(Q1374,'Baggrund til lister'!$G$4:$H$15,2,FALSE)</f>
        <v>#N/A</v>
      </c>
      <c r="S1374" s="11" t="str">
        <f t="shared" si="447"/>
        <v/>
      </c>
      <c r="T1374" s="11" t="str">
        <f>IF(IFERROR(VLOOKUP(N1374,Home!$C$8:$R$1048576,11,FALSE),"")=0,"",IFERROR(VLOOKUP(N1374,Home!$C$8:$R$1048576,11,FALSE),""))</f>
        <v/>
      </c>
      <c r="U1374" s="11" t="str">
        <f>IF(IFERROR(VLOOKUP(O1374,Home!$C$8:$R$1048576,12,FALSE),"")=0,"",IFERROR(VLOOKUP(O1374,Home!$C$8:$R$1048576,12,FALSE),""))</f>
        <v/>
      </c>
      <c r="V1374" s="11" t="str">
        <f>IF(IFERROR(VLOOKUP(O1374,Home!$C$8:$R$1048576,8,FALSE),"")=0,"",IFERROR(VLOOKUP(O1374,Home!$C$8:$R$1048576,8,FALSE),""))</f>
        <v/>
      </c>
      <c r="W1374" s="11" t="str">
        <f>IF(OR(VLOOKUP(N1374,Home!$C$7:$I$207,6,FALSE)="",VLOOKUP(N1374,Home!$C$7:$I$207,7,FALSE)=""),"FEJL",SUM(Baggrundsark!$K$4:K1374))</f>
        <v>FEJL</v>
      </c>
      <c r="Y1374">
        <v>1371</v>
      </c>
      <c r="Z1374" s="1"/>
      <c r="AC1374" s="44"/>
      <c r="AD1374">
        <f t="shared" si="454"/>
        <v>0</v>
      </c>
      <c r="AE1374">
        <f>SUM($AD$4:AD1374)</f>
        <v>1</v>
      </c>
      <c r="AF1374" s="103" t="str">
        <f>IFERROR(VLOOKUP(AN1374,Home!$C$8:$E$207,3,FALSE),"")</f>
        <v/>
      </c>
      <c r="AG1374" s="103" t="str">
        <f>IFERROR(VLOOKUP(AN1374,Home!$C$8:$E$207,2,FALSE),"")</f>
        <v/>
      </c>
      <c r="AH1374" s="104" t="str">
        <f>IF(VLOOKUP(AE1374,Home!$C$8:$I$207,6,FALSE)="","",VLOOKUP(AE1374,Home!$C$8:$I$207,6,FALSE))</f>
        <v/>
      </c>
      <c r="AI1374" s="104" t="e">
        <f t="shared" si="462"/>
        <v>#VALUE!</v>
      </c>
      <c r="AJ1374" s="105" t="e">
        <f t="shared" si="455"/>
        <v>#VALUE!</v>
      </c>
      <c r="AK1374" s="103" t="e">
        <f t="shared" si="448"/>
        <v>#VALUE!</v>
      </c>
      <c r="AL1374" s="103" t="e">
        <f t="shared" si="456"/>
        <v>#VALUE!</v>
      </c>
      <c r="AN1374" t="str">
        <f>IF(OR(VLOOKUP(AE1374,Home!$C$8:$I$207,6,FALSE)="",VLOOKUP(AE1374,Home!$C$8:$I$207,7,FALSE)=""),"FEJL",Baggrundsark!AE1374)</f>
        <v>FEJL</v>
      </c>
      <c r="AO1374">
        <f>IF(VLOOKUP(AE1374,Home!$C$8:$N$207,12,FALSE)="Timelønnet",1,0)</f>
        <v>0</v>
      </c>
      <c r="AP1374">
        <f>SUM($AO$4:AO1374)*AO1374</f>
        <v>0</v>
      </c>
      <c r="AQ1374">
        <f t="shared" si="463"/>
        <v>1</v>
      </c>
      <c r="AR1374" t="str">
        <f t="shared" si="463"/>
        <v/>
      </c>
      <c r="AS1374" t="e">
        <f t="shared" si="457"/>
        <v>#VALUE!</v>
      </c>
      <c r="AT1374" s="45" t="e">
        <f t="shared" si="464"/>
        <v>#VALUE!</v>
      </c>
      <c r="AU1374">
        <f>VLOOKUP(AQ1374,Home!$C$8:$J$207,8,FALSE)</f>
        <v>0</v>
      </c>
    </row>
    <row r="1375" spans="1:47" x14ac:dyDescent="0.25">
      <c r="A1375" s="6">
        <f t="shared" si="449"/>
        <v>0</v>
      </c>
      <c r="B1375" s="6">
        <f t="shared" si="458"/>
        <v>0</v>
      </c>
      <c r="C1375" s="6" t="str">
        <f t="shared" si="450"/>
        <v/>
      </c>
      <c r="D1375" s="7">
        <f t="shared" si="451"/>
        <v>0</v>
      </c>
      <c r="E1375" s="7">
        <f t="shared" si="459"/>
        <v>0</v>
      </c>
      <c r="F1375" s="7" t="str">
        <f t="shared" si="452"/>
        <v/>
      </c>
      <c r="G1375" s="6">
        <f t="shared" si="453"/>
        <v>0</v>
      </c>
      <c r="H1375" s="6">
        <f t="shared" si="460"/>
        <v>0</v>
      </c>
      <c r="I1375" s="6" t="str">
        <f t="shared" si="461"/>
        <v/>
      </c>
      <c r="J1375" s="11">
        <v>1372</v>
      </c>
      <c r="K1375" s="11">
        <f>IF(IFERROR(VLOOKUP(J1375,Home!$A$8:$B$1048576,1,FALSE),0)=0,0,1)</f>
        <v>0</v>
      </c>
      <c r="L1375" s="129" t="e">
        <f>IF(VLOOKUP(O1375,Home!$C$8:$R$207,6,FALSE)="","",VLOOKUP(O1375,Home!$C$8:$R$207,6,FALSE))</f>
        <v>#N/A</v>
      </c>
      <c r="M1375" s="129" t="e">
        <f t="shared" si="446"/>
        <v>#N/A</v>
      </c>
      <c r="N1375" s="11">
        <f>SUM($K$4:K1375)</f>
        <v>200</v>
      </c>
      <c r="O1375" s="11" t="str">
        <f>IF(P1375="","",IF(IFERROR(VLOOKUP(N1375,Home!$C$8:$R$1048576,1,FALSE),"")=0,"",IFERROR(VLOOKUP(N1375,Home!$C$8:$R$1048576,1,FALSE),"")))</f>
        <v/>
      </c>
      <c r="P1375" s="11" t="str">
        <f>IF(IFERROR(VLOOKUP(W1375,Home!$C$8:$R$1048576,3,FALSE),"")=0,"",IFERROR(VLOOKUP(W1375,Home!$C$8:$R$1048576,3,FALSE),""))</f>
        <v/>
      </c>
      <c r="Q1375" s="11" t="str">
        <f t="shared" si="445"/>
        <v/>
      </c>
      <c r="R1375" s="130" t="e">
        <f>VLOOKUP(Q1375,'Baggrund til lister'!$G$4:$H$15,2,FALSE)</f>
        <v>#N/A</v>
      </c>
      <c r="S1375" s="11" t="str">
        <f t="shared" si="447"/>
        <v/>
      </c>
      <c r="T1375" s="11" t="str">
        <f>IF(IFERROR(VLOOKUP(N1375,Home!$C$8:$R$1048576,11,FALSE),"")=0,"",IFERROR(VLOOKUP(N1375,Home!$C$8:$R$1048576,11,FALSE),""))</f>
        <v/>
      </c>
      <c r="U1375" s="11" t="str">
        <f>IF(IFERROR(VLOOKUP(O1375,Home!$C$8:$R$1048576,12,FALSE),"")=0,"",IFERROR(VLOOKUP(O1375,Home!$C$8:$R$1048576,12,FALSE),""))</f>
        <v/>
      </c>
      <c r="V1375" s="11" t="str">
        <f>IF(IFERROR(VLOOKUP(O1375,Home!$C$8:$R$1048576,8,FALSE),"")=0,"",IFERROR(VLOOKUP(O1375,Home!$C$8:$R$1048576,8,FALSE),""))</f>
        <v/>
      </c>
      <c r="W1375" s="11" t="str">
        <f>IF(OR(VLOOKUP(N1375,Home!$C$7:$I$207,6,FALSE)="",VLOOKUP(N1375,Home!$C$7:$I$207,7,FALSE)=""),"FEJL",SUM(Baggrundsark!$K$4:K1375))</f>
        <v>FEJL</v>
      </c>
      <c r="Y1375">
        <v>1372</v>
      </c>
      <c r="Z1375" s="1"/>
      <c r="AC1375" s="44"/>
      <c r="AD1375">
        <f t="shared" si="454"/>
        <v>0</v>
      </c>
      <c r="AE1375">
        <f>SUM($AD$4:AD1375)</f>
        <v>1</v>
      </c>
      <c r="AF1375" s="103" t="str">
        <f>IFERROR(VLOOKUP(AN1375,Home!$C$8:$E$207,3,FALSE),"")</f>
        <v/>
      </c>
      <c r="AG1375" s="103" t="str">
        <f>IFERROR(VLOOKUP(AN1375,Home!$C$8:$E$207,2,FALSE),"")</f>
        <v/>
      </c>
      <c r="AH1375" s="104" t="str">
        <f>IF(VLOOKUP(AE1375,Home!$C$8:$I$207,6,FALSE)="","",VLOOKUP(AE1375,Home!$C$8:$I$207,6,FALSE))</f>
        <v/>
      </c>
      <c r="AI1375" s="104" t="e">
        <f t="shared" si="462"/>
        <v>#VALUE!</v>
      </c>
      <c r="AJ1375" s="105" t="e">
        <f t="shared" si="455"/>
        <v>#VALUE!</v>
      </c>
      <c r="AK1375" s="103" t="e">
        <f t="shared" si="448"/>
        <v>#VALUE!</v>
      </c>
      <c r="AL1375" s="103" t="e">
        <f t="shared" si="456"/>
        <v>#VALUE!</v>
      </c>
      <c r="AN1375" t="str">
        <f>IF(OR(VLOOKUP(AE1375,Home!$C$8:$I$207,6,FALSE)="",VLOOKUP(AE1375,Home!$C$8:$I$207,7,FALSE)=""),"FEJL",Baggrundsark!AE1375)</f>
        <v>FEJL</v>
      </c>
      <c r="AO1375">
        <f>IF(VLOOKUP(AE1375,Home!$C$8:$N$207,12,FALSE)="Timelønnet",1,0)</f>
        <v>0</v>
      </c>
      <c r="AP1375">
        <f>SUM($AO$4:AO1375)*AO1375</f>
        <v>0</v>
      </c>
      <c r="AQ1375">
        <f t="shared" si="463"/>
        <v>1</v>
      </c>
      <c r="AR1375" t="str">
        <f t="shared" si="463"/>
        <v/>
      </c>
      <c r="AS1375" t="e">
        <f t="shared" si="457"/>
        <v>#VALUE!</v>
      </c>
      <c r="AT1375" s="45" t="e">
        <f t="shared" si="464"/>
        <v>#VALUE!</v>
      </c>
      <c r="AU1375">
        <f>VLOOKUP(AQ1375,Home!$C$8:$J$207,8,FALSE)</f>
        <v>0</v>
      </c>
    </row>
    <row r="1376" spans="1:47" x14ac:dyDescent="0.25">
      <c r="A1376" s="6">
        <f t="shared" si="449"/>
        <v>0</v>
      </c>
      <c r="B1376" s="6">
        <f t="shared" si="458"/>
        <v>0</v>
      </c>
      <c r="C1376" s="6" t="str">
        <f t="shared" si="450"/>
        <v/>
      </c>
      <c r="D1376" s="7">
        <f t="shared" si="451"/>
        <v>0</v>
      </c>
      <c r="E1376" s="7">
        <f t="shared" si="459"/>
        <v>0</v>
      </c>
      <c r="F1376" s="7" t="str">
        <f t="shared" si="452"/>
        <v/>
      </c>
      <c r="G1376" s="6">
        <f t="shared" si="453"/>
        <v>0</v>
      </c>
      <c r="H1376" s="6">
        <f t="shared" si="460"/>
        <v>0</v>
      </c>
      <c r="I1376" s="6" t="str">
        <f t="shared" si="461"/>
        <v/>
      </c>
      <c r="J1376" s="11">
        <v>1373</v>
      </c>
      <c r="K1376" s="11">
        <f>IF(IFERROR(VLOOKUP(J1376,Home!$A$8:$B$1048576,1,FALSE),0)=0,0,1)</f>
        <v>0</v>
      </c>
      <c r="L1376" s="129" t="e">
        <f>IF(VLOOKUP(O1376,Home!$C$8:$R$207,6,FALSE)="","",VLOOKUP(O1376,Home!$C$8:$R$207,6,FALSE))</f>
        <v>#N/A</v>
      </c>
      <c r="M1376" s="129" t="e">
        <f t="shared" si="446"/>
        <v>#N/A</v>
      </c>
      <c r="N1376" s="11">
        <f>SUM($K$4:K1376)</f>
        <v>200</v>
      </c>
      <c r="O1376" s="11" t="str">
        <f>IF(P1376="","",IF(IFERROR(VLOOKUP(N1376,Home!$C$8:$R$1048576,1,FALSE),"")=0,"",IFERROR(VLOOKUP(N1376,Home!$C$8:$R$1048576,1,FALSE),"")))</f>
        <v/>
      </c>
      <c r="P1376" s="11" t="str">
        <f>IF(IFERROR(VLOOKUP(W1376,Home!$C$8:$R$1048576,3,FALSE),"")=0,"",IFERROR(VLOOKUP(W1376,Home!$C$8:$R$1048576,3,FALSE),""))</f>
        <v/>
      </c>
      <c r="Q1376" s="11" t="str">
        <f t="shared" si="445"/>
        <v/>
      </c>
      <c r="R1376" s="130" t="e">
        <f>VLOOKUP(Q1376,'Baggrund til lister'!$G$4:$H$15,2,FALSE)</f>
        <v>#N/A</v>
      </c>
      <c r="S1376" s="11" t="str">
        <f t="shared" si="447"/>
        <v/>
      </c>
      <c r="T1376" s="11" t="str">
        <f>IF(IFERROR(VLOOKUP(N1376,Home!$C$8:$R$1048576,11,FALSE),"")=0,"",IFERROR(VLOOKUP(N1376,Home!$C$8:$R$1048576,11,FALSE),""))</f>
        <v/>
      </c>
      <c r="U1376" s="11" t="str">
        <f>IF(IFERROR(VLOOKUP(O1376,Home!$C$8:$R$1048576,12,FALSE),"")=0,"",IFERROR(VLOOKUP(O1376,Home!$C$8:$R$1048576,12,FALSE),""))</f>
        <v/>
      </c>
      <c r="V1376" s="11" t="str">
        <f>IF(IFERROR(VLOOKUP(O1376,Home!$C$8:$R$1048576,8,FALSE),"")=0,"",IFERROR(VLOOKUP(O1376,Home!$C$8:$R$1048576,8,FALSE),""))</f>
        <v/>
      </c>
      <c r="W1376" s="11" t="str">
        <f>IF(OR(VLOOKUP(N1376,Home!$C$7:$I$207,6,FALSE)="",VLOOKUP(N1376,Home!$C$7:$I$207,7,FALSE)=""),"FEJL",SUM(Baggrundsark!$K$4:K1376))</f>
        <v>FEJL</v>
      </c>
      <c r="Y1376">
        <v>1373</v>
      </c>
      <c r="Z1376" s="1"/>
      <c r="AC1376" s="44"/>
      <c r="AD1376">
        <f t="shared" si="454"/>
        <v>0</v>
      </c>
      <c r="AE1376">
        <f>SUM($AD$4:AD1376)</f>
        <v>1</v>
      </c>
      <c r="AF1376" s="103" t="str">
        <f>IFERROR(VLOOKUP(AN1376,Home!$C$8:$E$207,3,FALSE),"")</f>
        <v/>
      </c>
      <c r="AG1376" s="103" t="str">
        <f>IFERROR(VLOOKUP(AN1376,Home!$C$8:$E$207,2,FALSE),"")</f>
        <v/>
      </c>
      <c r="AH1376" s="104" t="str">
        <f>IF(VLOOKUP(AE1376,Home!$C$8:$I$207,6,FALSE)="","",VLOOKUP(AE1376,Home!$C$8:$I$207,6,FALSE))</f>
        <v/>
      </c>
      <c r="AI1376" s="104" t="e">
        <f t="shared" si="462"/>
        <v>#VALUE!</v>
      </c>
      <c r="AJ1376" s="105" t="e">
        <f t="shared" si="455"/>
        <v>#VALUE!</v>
      </c>
      <c r="AK1376" s="103" t="e">
        <f t="shared" si="448"/>
        <v>#VALUE!</v>
      </c>
      <c r="AL1376" s="103" t="e">
        <f t="shared" si="456"/>
        <v>#VALUE!</v>
      </c>
      <c r="AN1376" t="str">
        <f>IF(OR(VLOOKUP(AE1376,Home!$C$8:$I$207,6,FALSE)="",VLOOKUP(AE1376,Home!$C$8:$I$207,7,FALSE)=""),"FEJL",Baggrundsark!AE1376)</f>
        <v>FEJL</v>
      </c>
      <c r="AO1376">
        <f>IF(VLOOKUP(AE1376,Home!$C$8:$N$207,12,FALSE)="Timelønnet",1,0)</f>
        <v>0</v>
      </c>
      <c r="AP1376">
        <f>SUM($AO$4:AO1376)*AO1376</f>
        <v>0</v>
      </c>
      <c r="AQ1376">
        <f t="shared" si="463"/>
        <v>1</v>
      </c>
      <c r="AR1376" t="str">
        <f t="shared" si="463"/>
        <v/>
      </c>
      <c r="AS1376" t="e">
        <f t="shared" si="457"/>
        <v>#VALUE!</v>
      </c>
      <c r="AT1376" s="45" t="e">
        <f t="shared" si="464"/>
        <v>#VALUE!</v>
      </c>
      <c r="AU1376">
        <f>VLOOKUP(AQ1376,Home!$C$8:$J$207,8,FALSE)</f>
        <v>0</v>
      </c>
    </row>
    <row r="1377" spans="1:47" x14ac:dyDescent="0.25">
      <c r="A1377" s="6">
        <f t="shared" si="449"/>
        <v>0</v>
      </c>
      <c r="B1377" s="6">
        <f t="shared" si="458"/>
        <v>0</v>
      </c>
      <c r="C1377" s="6" t="str">
        <f t="shared" si="450"/>
        <v/>
      </c>
      <c r="D1377" s="7">
        <f t="shared" si="451"/>
        <v>0</v>
      </c>
      <c r="E1377" s="7">
        <f t="shared" si="459"/>
        <v>0</v>
      </c>
      <c r="F1377" s="7" t="str">
        <f t="shared" si="452"/>
        <v/>
      </c>
      <c r="G1377" s="6">
        <f t="shared" si="453"/>
        <v>0</v>
      </c>
      <c r="H1377" s="6">
        <f t="shared" si="460"/>
        <v>0</v>
      </c>
      <c r="I1377" s="6" t="str">
        <f t="shared" si="461"/>
        <v/>
      </c>
      <c r="J1377" s="11">
        <v>1374</v>
      </c>
      <c r="K1377" s="11">
        <f>IF(IFERROR(VLOOKUP(J1377,Home!$A$8:$B$1048576,1,FALSE),0)=0,0,1)</f>
        <v>0</v>
      </c>
      <c r="L1377" s="129" t="e">
        <f>IF(VLOOKUP(O1377,Home!$C$8:$R$207,6,FALSE)="","",VLOOKUP(O1377,Home!$C$8:$R$207,6,FALSE))</f>
        <v>#N/A</v>
      </c>
      <c r="M1377" s="129" t="e">
        <f t="shared" si="446"/>
        <v>#N/A</v>
      </c>
      <c r="N1377" s="11">
        <f>SUM($K$4:K1377)</f>
        <v>200</v>
      </c>
      <c r="O1377" s="11" t="str">
        <f>IF(P1377="","",IF(IFERROR(VLOOKUP(N1377,Home!$C$8:$R$1048576,1,FALSE),"")=0,"",IFERROR(VLOOKUP(N1377,Home!$C$8:$R$1048576,1,FALSE),"")))</f>
        <v/>
      </c>
      <c r="P1377" s="11" t="str">
        <f>IF(IFERROR(VLOOKUP(W1377,Home!$C$8:$R$1048576,3,FALSE),"")=0,"",IFERROR(VLOOKUP(W1377,Home!$C$8:$R$1048576,3,FALSE),""))</f>
        <v/>
      </c>
      <c r="Q1377" s="11" t="str">
        <f t="shared" si="445"/>
        <v/>
      </c>
      <c r="R1377" s="130" t="e">
        <f>VLOOKUP(Q1377,'Baggrund til lister'!$G$4:$H$15,2,FALSE)</f>
        <v>#N/A</v>
      </c>
      <c r="S1377" s="11" t="str">
        <f t="shared" si="447"/>
        <v/>
      </c>
      <c r="T1377" s="11" t="str">
        <f>IF(IFERROR(VLOOKUP(N1377,Home!$C$8:$R$1048576,11,FALSE),"")=0,"",IFERROR(VLOOKUP(N1377,Home!$C$8:$R$1048576,11,FALSE),""))</f>
        <v/>
      </c>
      <c r="U1377" s="11" t="str">
        <f>IF(IFERROR(VLOOKUP(O1377,Home!$C$8:$R$1048576,12,FALSE),"")=0,"",IFERROR(VLOOKUP(O1377,Home!$C$8:$R$1048576,12,FALSE),""))</f>
        <v/>
      </c>
      <c r="V1377" s="11" t="str">
        <f>IF(IFERROR(VLOOKUP(O1377,Home!$C$8:$R$1048576,8,FALSE),"")=0,"",IFERROR(VLOOKUP(O1377,Home!$C$8:$R$1048576,8,FALSE),""))</f>
        <v/>
      </c>
      <c r="W1377" s="11" t="str">
        <f>IF(OR(VLOOKUP(N1377,Home!$C$7:$I$207,6,FALSE)="",VLOOKUP(N1377,Home!$C$7:$I$207,7,FALSE)=""),"FEJL",SUM(Baggrundsark!$K$4:K1377))</f>
        <v>FEJL</v>
      </c>
      <c r="Y1377">
        <v>1374</v>
      </c>
      <c r="Z1377" s="1"/>
      <c r="AC1377" s="44"/>
      <c r="AD1377">
        <f t="shared" si="454"/>
        <v>0</v>
      </c>
      <c r="AE1377">
        <f>SUM($AD$4:AD1377)</f>
        <v>1</v>
      </c>
      <c r="AF1377" s="103" t="str">
        <f>IFERROR(VLOOKUP(AN1377,Home!$C$8:$E$207,3,FALSE),"")</f>
        <v/>
      </c>
      <c r="AG1377" s="103" t="str">
        <f>IFERROR(VLOOKUP(AN1377,Home!$C$8:$E$207,2,FALSE),"")</f>
        <v/>
      </c>
      <c r="AH1377" s="104" t="str">
        <f>IF(VLOOKUP(AE1377,Home!$C$8:$I$207,6,FALSE)="","",VLOOKUP(AE1377,Home!$C$8:$I$207,6,FALSE))</f>
        <v/>
      </c>
      <c r="AI1377" s="104" t="e">
        <f t="shared" si="462"/>
        <v>#VALUE!</v>
      </c>
      <c r="AJ1377" s="105" t="e">
        <f t="shared" si="455"/>
        <v>#VALUE!</v>
      </c>
      <c r="AK1377" s="103" t="e">
        <f t="shared" si="448"/>
        <v>#VALUE!</v>
      </c>
      <c r="AL1377" s="103" t="e">
        <f t="shared" si="456"/>
        <v>#VALUE!</v>
      </c>
      <c r="AN1377" t="str">
        <f>IF(OR(VLOOKUP(AE1377,Home!$C$8:$I$207,6,FALSE)="",VLOOKUP(AE1377,Home!$C$8:$I$207,7,FALSE)=""),"FEJL",Baggrundsark!AE1377)</f>
        <v>FEJL</v>
      </c>
      <c r="AO1377">
        <f>IF(VLOOKUP(AE1377,Home!$C$8:$N$207,12,FALSE)="Timelønnet",1,0)</f>
        <v>0</v>
      </c>
      <c r="AP1377">
        <f>SUM($AO$4:AO1377)*AO1377</f>
        <v>0</v>
      </c>
      <c r="AQ1377">
        <f t="shared" si="463"/>
        <v>1</v>
      </c>
      <c r="AR1377" t="str">
        <f t="shared" si="463"/>
        <v/>
      </c>
      <c r="AS1377" t="e">
        <f t="shared" si="457"/>
        <v>#VALUE!</v>
      </c>
      <c r="AT1377" s="45" t="e">
        <f t="shared" si="464"/>
        <v>#VALUE!</v>
      </c>
      <c r="AU1377">
        <f>VLOOKUP(AQ1377,Home!$C$8:$J$207,8,FALSE)</f>
        <v>0</v>
      </c>
    </row>
    <row r="1378" spans="1:47" x14ac:dyDescent="0.25">
      <c r="A1378" s="6">
        <f t="shared" si="449"/>
        <v>0</v>
      </c>
      <c r="B1378" s="6">
        <f t="shared" si="458"/>
        <v>0</v>
      </c>
      <c r="C1378" s="6" t="str">
        <f t="shared" si="450"/>
        <v/>
      </c>
      <c r="D1378" s="7">
        <f t="shared" si="451"/>
        <v>0</v>
      </c>
      <c r="E1378" s="7">
        <f t="shared" si="459"/>
        <v>0</v>
      </c>
      <c r="F1378" s="7" t="str">
        <f t="shared" si="452"/>
        <v/>
      </c>
      <c r="G1378" s="6">
        <f t="shared" si="453"/>
        <v>0</v>
      </c>
      <c r="H1378" s="6">
        <f t="shared" si="460"/>
        <v>0</v>
      </c>
      <c r="I1378" s="6" t="str">
        <f t="shared" si="461"/>
        <v/>
      </c>
      <c r="J1378" s="11">
        <v>1375</v>
      </c>
      <c r="K1378" s="11">
        <f>IF(IFERROR(VLOOKUP(J1378,Home!$A$8:$B$1048576,1,FALSE),0)=0,0,1)</f>
        <v>0</v>
      </c>
      <c r="L1378" s="129" t="e">
        <f>IF(VLOOKUP(O1378,Home!$C$8:$R$207,6,FALSE)="","",VLOOKUP(O1378,Home!$C$8:$R$207,6,FALSE))</f>
        <v>#N/A</v>
      </c>
      <c r="M1378" s="129" t="e">
        <f t="shared" si="446"/>
        <v>#N/A</v>
      </c>
      <c r="N1378" s="11">
        <f>SUM($K$4:K1378)</f>
        <v>200</v>
      </c>
      <c r="O1378" s="11" t="str">
        <f>IF(P1378="","",IF(IFERROR(VLOOKUP(N1378,Home!$C$8:$R$1048576,1,FALSE),"")=0,"",IFERROR(VLOOKUP(N1378,Home!$C$8:$R$1048576,1,FALSE),"")))</f>
        <v/>
      </c>
      <c r="P1378" s="11" t="str">
        <f>IF(IFERROR(VLOOKUP(W1378,Home!$C$8:$R$1048576,3,FALSE),"")=0,"",IFERROR(VLOOKUP(W1378,Home!$C$8:$R$1048576,3,FALSE),""))</f>
        <v/>
      </c>
      <c r="Q1378" s="11" t="str">
        <f t="shared" si="445"/>
        <v/>
      </c>
      <c r="R1378" s="130" t="e">
        <f>VLOOKUP(Q1378,'Baggrund til lister'!$G$4:$H$15,2,FALSE)</f>
        <v>#N/A</v>
      </c>
      <c r="S1378" s="11" t="str">
        <f t="shared" si="447"/>
        <v/>
      </c>
      <c r="T1378" s="11" t="str">
        <f>IF(IFERROR(VLOOKUP(N1378,Home!$C$8:$R$1048576,11,FALSE),"")=0,"",IFERROR(VLOOKUP(N1378,Home!$C$8:$R$1048576,11,FALSE),""))</f>
        <v/>
      </c>
      <c r="U1378" s="11" t="str">
        <f>IF(IFERROR(VLOOKUP(O1378,Home!$C$8:$R$1048576,12,FALSE),"")=0,"",IFERROR(VLOOKUP(O1378,Home!$C$8:$R$1048576,12,FALSE),""))</f>
        <v/>
      </c>
      <c r="V1378" s="11" t="str">
        <f>IF(IFERROR(VLOOKUP(O1378,Home!$C$8:$R$1048576,8,FALSE),"")=0,"",IFERROR(VLOOKUP(O1378,Home!$C$8:$R$1048576,8,FALSE),""))</f>
        <v/>
      </c>
      <c r="W1378" s="11" t="str">
        <f>IF(OR(VLOOKUP(N1378,Home!$C$7:$I$207,6,FALSE)="",VLOOKUP(N1378,Home!$C$7:$I$207,7,FALSE)=""),"FEJL",SUM(Baggrundsark!$K$4:K1378))</f>
        <v>FEJL</v>
      </c>
      <c r="Y1378">
        <v>1375</v>
      </c>
      <c r="Z1378" s="1"/>
      <c r="AC1378" s="44"/>
      <c r="AD1378">
        <f t="shared" si="454"/>
        <v>0</v>
      </c>
      <c r="AE1378">
        <f>SUM($AD$4:AD1378)</f>
        <v>1</v>
      </c>
      <c r="AF1378" s="103" t="str">
        <f>IFERROR(VLOOKUP(AN1378,Home!$C$8:$E$207,3,FALSE),"")</f>
        <v/>
      </c>
      <c r="AG1378" s="103" t="str">
        <f>IFERROR(VLOOKUP(AN1378,Home!$C$8:$E$207,2,FALSE),"")</f>
        <v/>
      </c>
      <c r="AH1378" s="104" t="str">
        <f>IF(VLOOKUP(AE1378,Home!$C$8:$I$207,6,FALSE)="","",VLOOKUP(AE1378,Home!$C$8:$I$207,6,FALSE))</f>
        <v/>
      </c>
      <c r="AI1378" s="104" t="e">
        <f t="shared" si="462"/>
        <v>#VALUE!</v>
      </c>
      <c r="AJ1378" s="105" t="e">
        <f t="shared" si="455"/>
        <v>#VALUE!</v>
      </c>
      <c r="AK1378" s="103" t="e">
        <f t="shared" si="448"/>
        <v>#VALUE!</v>
      </c>
      <c r="AL1378" s="103" t="e">
        <f t="shared" si="456"/>
        <v>#VALUE!</v>
      </c>
      <c r="AN1378" t="str">
        <f>IF(OR(VLOOKUP(AE1378,Home!$C$8:$I$207,6,FALSE)="",VLOOKUP(AE1378,Home!$C$8:$I$207,7,FALSE)=""),"FEJL",Baggrundsark!AE1378)</f>
        <v>FEJL</v>
      </c>
      <c r="AO1378">
        <f>IF(VLOOKUP(AE1378,Home!$C$8:$N$207,12,FALSE)="Timelønnet",1,0)</f>
        <v>0</v>
      </c>
      <c r="AP1378">
        <f>SUM($AO$4:AO1378)*AO1378</f>
        <v>0</v>
      </c>
      <c r="AQ1378">
        <f t="shared" si="463"/>
        <v>1</v>
      </c>
      <c r="AR1378" t="str">
        <f t="shared" si="463"/>
        <v/>
      </c>
      <c r="AS1378" t="e">
        <f t="shared" si="457"/>
        <v>#VALUE!</v>
      </c>
      <c r="AT1378" s="45" t="e">
        <f t="shared" si="464"/>
        <v>#VALUE!</v>
      </c>
      <c r="AU1378">
        <f>VLOOKUP(AQ1378,Home!$C$8:$J$207,8,FALSE)</f>
        <v>0</v>
      </c>
    </row>
    <row r="1379" spans="1:47" x14ac:dyDescent="0.25">
      <c r="A1379" s="6">
        <f t="shared" si="449"/>
        <v>0</v>
      </c>
      <c r="B1379" s="6">
        <f t="shared" si="458"/>
        <v>0</v>
      </c>
      <c r="C1379" s="6" t="str">
        <f t="shared" si="450"/>
        <v/>
      </c>
      <c r="D1379" s="7">
        <f t="shared" si="451"/>
        <v>0</v>
      </c>
      <c r="E1379" s="7">
        <f t="shared" si="459"/>
        <v>0</v>
      </c>
      <c r="F1379" s="7" t="str">
        <f t="shared" si="452"/>
        <v/>
      </c>
      <c r="G1379" s="6">
        <f t="shared" si="453"/>
        <v>0</v>
      </c>
      <c r="H1379" s="6">
        <f t="shared" si="460"/>
        <v>0</v>
      </c>
      <c r="I1379" s="6" t="str">
        <f t="shared" si="461"/>
        <v/>
      </c>
      <c r="J1379" s="11">
        <v>1376</v>
      </c>
      <c r="K1379" s="11">
        <f>IF(IFERROR(VLOOKUP(J1379,Home!$A$8:$B$1048576,1,FALSE),0)=0,0,1)</f>
        <v>0</v>
      </c>
      <c r="L1379" s="129" t="e">
        <f>IF(VLOOKUP(O1379,Home!$C$8:$R$207,6,FALSE)="","",VLOOKUP(O1379,Home!$C$8:$R$207,6,FALSE))</f>
        <v>#N/A</v>
      </c>
      <c r="M1379" s="129" t="e">
        <f t="shared" si="446"/>
        <v>#N/A</v>
      </c>
      <c r="N1379" s="11">
        <f>SUM($K$4:K1379)</f>
        <v>200</v>
      </c>
      <c r="O1379" s="11" t="str">
        <f>IF(P1379="","",IF(IFERROR(VLOOKUP(N1379,Home!$C$8:$R$1048576,1,FALSE),"")=0,"",IFERROR(VLOOKUP(N1379,Home!$C$8:$R$1048576,1,FALSE),"")))</f>
        <v/>
      </c>
      <c r="P1379" s="11" t="str">
        <f>IF(IFERROR(VLOOKUP(W1379,Home!$C$8:$R$1048576,3,FALSE),"")=0,"",IFERROR(VLOOKUP(W1379,Home!$C$8:$R$1048576,3,FALSE),""))</f>
        <v/>
      </c>
      <c r="Q1379" s="11" t="str">
        <f t="shared" si="445"/>
        <v/>
      </c>
      <c r="R1379" s="130" t="e">
        <f>VLOOKUP(Q1379,'Baggrund til lister'!$G$4:$H$15,2,FALSE)</f>
        <v>#N/A</v>
      </c>
      <c r="S1379" s="11" t="str">
        <f t="shared" si="447"/>
        <v/>
      </c>
      <c r="T1379" s="11" t="str">
        <f>IF(IFERROR(VLOOKUP(N1379,Home!$C$8:$R$1048576,11,FALSE),"")=0,"",IFERROR(VLOOKUP(N1379,Home!$C$8:$R$1048576,11,FALSE),""))</f>
        <v/>
      </c>
      <c r="U1379" s="11" t="str">
        <f>IF(IFERROR(VLOOKUP(O1379,Home!$C$8:$R$1048576,12,FALSE),"")=0,"",IFERROR(VLOOKUP(O1379,Home!$C$8:$R$1048576,12,FALSE),""))</f>
        <v/>
      </c>
      <c r="V1379" s="11" t="str">
        <f>IF(IFERROR(VLOOKUP(O1379,Home!$C$8:$R$1048576,8,FALSE),"")=0,"",IFERROR(VLOOKUP(O1379,Home!$C$8:$R$1048576,8,FALSE),""))</f>
        <v/>
      </c>
      <c r="W1379" s="11" t="str">
        <f>IF(OR(VLOOKUP(N1379,Home!$C$7:$I$207,6,FALSE)="",VLOOKUP(N1379,Home!$C$7:$I$207,7,FALSE)=""),"FEJL",SUM(Baggrundsark!$K$4:K1379))</f>
        <v>FEJL</v>
      </c>
      <c r="Y1379">
        <v>1376</v>
      </c>
      <c r="Z1379" s="1"/>
      <c r="AC1379" s="44"/>
      <c r="AD1379">
        <f t="shared" si="454"/>
        <v>0</v>
      </c>
      <c r="AE1379">
        <f>SUM($AD$4:AD1379)</f>
        <v>1</v>
      </c>
      <c r="AF1379" s="103" t="str">
        <f>IFERROR(VLOOKUP(AN1379,Home!$C$8:$E$207,3,FALSE),"")</f>
        <v/>
      </c>
      <c r="AG1379" s="103" t="str">
        <f>IFERROR(VLOOKUP(AN1379,Home!$C$8:$E$207,2,FALSE),"")</f>
        <v/>
      </c>
      <c r="AH1379" s="104" t="str">
        <f>IF(VLOOKUP(AE1379,Home!$C$8:$I$207,6,FALSE)="","",VLOOKUP(AE1379,Home!$C$8:$I$207,6,FALSE))</f>
        <v/>
      </c>
      <c r="AI1379" s="104" t="e">
        <f t="shared" si="462"/>
        <v>#VALUE!</v>
      </c>
      <c r="AJ1379" s="105" t="e">
        <f t="shared" si="455"/>
        <v>#VALUE!</v>
      </c>
      <c r="AK1379" s="103" t="e">
        <f t="shared" si="448"/>
        <v>#VALUE!</v>
      </c>
      <c r="AL1379" s="103" t="e">
        <f t="shared" si="456"/>
        <v>#VALUE!</v>
      </c>
      <c r="AN1379" t="str">
        <f>IF(OR(VLOOKUP(AE1379,Home!$C$8:$I$207,6,FALSE)="",VLOOKUP(AE1379,Home!$C$8:$I$207,7,FALSE)=""),"FEJL",Baggrundsark!AE1379)</f>
        <v>FEJL</v>
      </c>
      <c r="AO1379">
        <f>IF(VLOOKUP(AE1379,Home!$C$8:$N$207,12,FALSE)="Timelønnet",1,0)</f>
        <v>0</v>
      </c>
      <c r="AP1379">
        <f>SUM($AO$4:AO1379)*AO1379</f>
        <v>0</v>
      </c>
      <c r="AQ1379">
        <f t="shared" si="463"/>
        <v>1</v>
      </c>
      <c r="AR1379" t="str">
        <f t="shared" si="463"/>
        <v/>
      </c>
      <c r="AS1379" t="e">
        <f t="shared" si="457"/>
        <v>#VALUE!</v>
      </c>
      <c r="AT1379" s="45" t="e">
        <f t="shared" si="464"/>
        <v>#VALUE!</v>
      </c>
      <c r="AU1379">
        <f>VLOOKUP(AQ1379,Home!$C$8:$J$207,8,FALSE)</f>
        <v>0</v>
      </c>
    </row>
    <row r="1380" spans="1:47" x14ac:dyDescent="0.25">
      <c r="A1380" s="6">
        <f t="shared" si="449"/>
        <v>0</v>
      </c>
      <c r="B1380" s="6">
        <f t="shared" si="458"/>
        <v>0</v>
      </c>
      <c r="C1380" s="6" t="str">
        <f t="shared" si="450"/>
        <v/>
      </c>
      <c r="D1380" s="7">
        <f t="shared" si="451"/>
        <v>0</v>
      </c>
      <c r="E1380" s="7">
        <f t="shared" si="459"/>
        <v>0</v>
      </c>
      <c r="F1380" s="7" t="str">
        <f t="shared" si="452"/>
        <v/>
      </c>
      <c r="G1380" s="6">
        <f t="shared" si="453"/>
        <v>0</v>
      </c>
      <c r="H1380" s="6">
        <f t="shared" si="460"/>
        <v>0</v>
      </c>
      <c r="I1380" s="6" t="str">
        <f t="shared" si="461"/>
        <v/>
      </c>
      <c r="J1380" s="11">
        <v>1377</v>
      </c>
      <c r="K1380" s="11">
        <f>IF(IFERROR(VLOOKUP(J1380,Home!$A$8:$B$1048576,1,FALSE),0)=0,0,1)</f>
        <v>0</v>
      </c>
      <c r="L1380" s="129" t="e">
        <f>IF(VLOOKUP(O1380,Home!$C$8:$R$207,6,FALSE)="","",VLOOKUP(O1380,Home!$C$8:$R$207,6,FALSE))</f>
        <v>#N/A</v>
      </c>
      <c r="M1380" s="129" t="e">
        <f t="shared" si="446"/>
        <v>#N/A</v>
      </c>
      <c r="N1380" s="11">
        <f>SUM($K$4:K1380)</f>
        <v>200</v>
      </c>
      <c r="O1380" s="11" t="str">
        <f>IF(P1380="","",IF(IFERROR(VLOOKUP(N1380,Home!$C$8:$R$1048576,1,FALSE),"")=0,"",IFERROR(VLOOKUP(N1380,Home!$C$8:$R$1048576,1,FALSE),"")))</f>
        <v/>
      </c>
      <c r="P1380" s="11" t="str">
        <f>IF(IFERROR(VLOOKUP(W1380,Home!$C$8:$R$1048576,3,FALSE),"")=0,"",IFERROR(VLOOKUP(W1380,Home!$C$8:$R$1048576,3,FALSE),""))</f>
        <v/>
      </c>
      <c r="Q1380" s="11" t="str">
        <f t="shared" si="445"/>
        <v/>
      </c>
      <c r="R1380" s="130" t="e">
        <f>VLOOKUP(Q1380,'Baggrund til lister'!$G$4:$H$15,2,FALSE)</f>
        <v>#N/A</v>
      </c>
      <c r="S1380" s="11" t="str">
        <f t="shared" si="447"/>
        <v/>
      </c>
      <c r="T1380" s="11" t="str">
        <f>IF(IFERROR(VLOOKUP(N1380,Home!$C$8:$R$1048576,11,FALSE),"")=0,"",IFERROR(VLOOKUP(N1380,Home!$C$8:$R$1048576,11,FALSE),""))</f>
        <v/>
      </c>
      <c r="U1380" s="11" t="str">
        <f>IF(IFERROR(VLOOKUP(O1380,Home!$C$8:$R$1048576,12,FALSE),"")=0,"",IFERROR(VLOOKUP(O1380,Home!$C$8:$R$1048576,12,FALSE),""))</f>
        <v/>
      </c>
      <c r="V1380" s="11" t="str">
        <f>IF(IFERROR(VLOOKUP(O1380,Home!$C$8:$R$1048576,8,FALSE),"")=0,"",IFERROR(VLOOKUP(O1380,Home!$C$8:$R$1048576,8,FALSE),""))</f>
        <v/>
      </c>
      <c r="W1380" s="11" t="str">
        <f>IF(OR(VLOOKUP(N1380,Home!$C$7:$I$207,6,FALSE)="",VLOOKUP(N1380,Home!$C$7:$I$207,7,FALSE)=""),"FEJL",SUM(Baggrundsark!$K$4:K1380))</f>
        <v>FEJL</v>
      </c>
      <c r="Y1380">
        <v>1377</v>
      </c>
      <c r="Z1380" s="1"/>
      <c r="AC1380" s="44"/>
      <c r="AD1380">
        <f t="shared" si="454"/>
        <v>0</v>
      </c>
      <c r="AE1380">
        <f>SUM($AD$4:AD1380)</f>
        <v>1</v>
      </c>
      <c r="AF1380" s="103" t="str">
        <f>IFERROR(VLOOKUP(AN1380,Home!$C$8:$E$207,3,FALSE),"")</f>
        <v/>
      </c>
      <c r="AG1380" s="103" t="str">
        <f>IFERROR(VLOOKUP(AN1380,Home!$C$8:$E$207,2,FALSE),"")</f>
        <v/>
      </c>
      <c r="AH1380" s="104" t="str">
        <f>IF(VLOOKUP(AE1380,Home!$C$8:$I$207,6,FALSE)="","",VLOOKUP(AE1380,Home!$C$8:$I$207,6,FALSE))</f>
        <v/>
      </c>
      <c r="AI1380" s="104" t="e">
        <f t="shared" si="462"/>
        <v>#VALUE!</v>
      </c>
      <c r="AJ1380" s="105" t="e">
        <f t="shared" si="455"/>
        <v>#VALUE!</v>
      </c>
      <c r="AK1380" s="103" t="e">
        <f t="shared" si="448"/>
        <v>#VALUE!</v>
      </c>
      <c r="AL1380" s="103" t="e">
        <f t="shared" si="456"/>
        <v>#VALUE!</v>
      </c>
      <c r="AN1380" t="str">
        <f>IF(OR(VLOOKUP(AE1380,Home!$C$8:$I$207,6,FALSE)="",VLOOKUP(AE1380,Home!$C$8:$I$207,7,FALSE)=""),"FEJL",Baggrundsark!AE1380)</f>
        <v>FEJL</v>
      </c>
      <c r="AO1380">
        <f>IF(VLOOKUP(AE1380,Home!$C$8:$N$207,12,FALSE)="Timelønnet",1,0)</f>
        <v>0</v>
      </c>
      <c r="AP1380">
        <f>SUM($AO$4:AO1380)*AO1380</f>
        <v>0</v>
      </c>
      <c r="AQ1380">
        <f t="shared" si="463"/>
        <v>1</v>
      </c>
      <c r="AR1380" t="str">
        <f t="shared" si="463"/>
        <v/>
      </c>
      <c r="AS1380" t="e">
        <f t="shared" si="457"/>
        <v>#VALUE!</v>
      </c>
      <c r="AT1380" s="45" t="e">
        <f t="shared" si="464"/>
        <v>#VALUE!</v>
      </c>
      <c r="AU1380">
        <f>VLOOKUP(AQ1380,Home!$C$8:$J$207,8,FALSE)</f>
        <v>0</v>
      </c>
    </row>
    <row r="1381" spans="1:47" x14ac:dyDescent="0.25">
      <c r="A1381" s="6">
        <f t="shared" si="449"/>
        <v>0</v>
      </c>
      <c r="B1381" s="6">
        <f t="shared" si="458"/>
        <v>0</v>
      </c>
      <c r="C1381" s="6" t="str">
        <f t="shared" si="450"/>
        <v/>
      </c>
      <c r="D1381" s="7">
        <f t="shared" si="451"/>
        <v>0</v>
      </c>
      <c r="E1381" s="7">
        <f t="shared" si="459"/>
        <v>0</v>
      </c>
      <c r="F1381" s="7" t="str">
        <f t="shared" si="452"/>
        <v/>
      </c>
      <c r="G1381" s="6">
        <f t="shared" si="453"/>
        <v>0</v>
      </c>
      <c r="H1381" s="6">
        <f t="shared" si="460"/>
        <v>0</v>
      </c>
      <c r="I1381" s="6" t="str">
        <f t="shared" si="461"/>
        <v/>
      </c>
      <c r="J1381" s="11">
        <v>1378</v>
      </c>
      <c r="K1381" s="11">
        <f>IF(IFERROR(VLOOKUP(J1381,Home!$A$8:$B$1048576,1,FALSE),0)=0,0,1)</f>
        <v>0</v>
      </c>
      <c r="L1381" s="129" t="e">
        <f>IF(VLOOKUP(O1381,Home!$C$8:$R$207,6,FALSE)="","",VLOOKUP(O1381,Home!$C$8:$R$207,6,FALSE))</f>
        <v>#N/A</v>
      </c>
      <c r="M1381" s="129" t="e">
        <f t="shared" si="446"/>
        <v>#N/A</v>
      </c>
      <c r="N1381" s="11">
        <f>SUM($K$4:K1381)</f>
        <v>200</v>
      </c>
      <c r="O1381" s="11" t="str">
        <f>IF(P1381="","",IF(IFERROR(VLOOKUP(N1381,Home!$C$8:$R$1048576,1,FALSE),"")=0,"",IFERROR(VLOOKUP(N1381,Home!$C$8:$R$1048576,1,FALSE),"")))</f>
        <v/>
      </c>
      <c r="P1381" s="11" t="str">
        <f>IF(IFERROR(VLOOKUP(W1381,Home!$C$8:$R$1048576,3,FALSE),"")=0,"",IFERROR(VLOOKUP(W1381,Home!$C$8:$R$1048576,3,FALSE),""))</f>
        <v/>
      </c>
      <c r="Q1381" s="11" t="str">
        <f t="shared" si="445"/>
        <v/>
      </c>
      <c r="R1381" s="130" t="e">
        <f>VLOOKUP(Q1381,'Baggrund til lister'!$G$4:$H$15,2,FALSE)</f>
        <v>#N/A</v>
      </c>
      <c r="S1381" s="11" t="str">
        <f t="shared" si="447"/>
        <v/>
      </c>
      <c r="T1381" s="11" t="str">
        <f>IF(IFERROR(VLOOKUP(N1381,Home!$C$8:$R$1048576,11,FALSE),"")=0,"",IFERROR(VLOOKUP(N1381,Home!$C$8:$R$1048576,11,FALSE),""))</f>
        <v/>
      </c>
      <c r="U1381" s="11" t="str">
        <f>IF(IFERROR(VLOOKUP(O1381,Home!$C$8:$R$1048576,12,FALSE),"")=0,"",IFERROR(VLOOKUP(O1381,Home!$C$8:$R$1048576,12,FALSE),""))</f>
        <v/>
      </c>
      <c r="V1381" s="11" t="str">
        <f>IF(IFERROR(VLOOKUP(O1381,Home!$C$8:$R$1048576,8,FALSE),"")=0,"",IFERROR(VLOOKUP(O1381,Home!$C$8:$R$1048576,8,FALSE),""))</f>
        <v/>
      </c>
      <c r="W1381" s="11" t="str">
        <f>IF(OR(VLOOKUP(N1381,Home!$C$7:$I$207,6,FALSE)="",VLOOKUP(N1381,Home!$C$7:$I$207,7,FALSE)=""),"FEJL",SUM(Baggrundsark!$K$4:K1381))</f>
        <v>FEJL</v>
      </c>
      <c r="Y1381">
        <v>1378</v>
      </c>
      <c r="Z1381" s="1"/>
      <c r="AC1381" s="44"/>
      <c r="AD1381">
        <f t="shared" si="454"/>
        <v>0</v>
      </c>
      <c r="AE1381">
        <f>SUM($AD$4:AD1381)</f>
        <v>1</v>
      </c>
      <c r="AF1381" s="103" t="str">
        <f>IFERROR(VLOOKUP(AN1381,Home!$C$8:$E$207,3,FALSE),"")</f>
        <v/>
      </c>
      <c r="AG1381" s="103" t="str">
        <f>IFERROR(VLOOKUP(AN1381,Home!$C$8:$E$207,2,FALSE),"")</f>
        <v/>
      </c>
      <c r="AH1381" s="104" t="str">
        <f>IF(VLOOKUP(AE1381,Home!$C$8:$I$207,6,FALSE)="","",VLOOKUP(AE1381,Home!$C$8:$I$207,6,FALSE))</f>
        <v/>
      </c>
      <c r="AI1381" s="104" t="e">
        <f t="shared" si="462"/>
        <v>#VALUE!</v>
      </c>
      <c r="AJ1381" s="105" t="e">
        <f t="shared" si="455"/>
        <v>#VALUE!</v>
      </c>
      <c r="AK1381" s="103" t="e">
        <f t="shared" si="448"/>
        <v>#VALUE!</v>
      </c>
      <c r="AL1381" s="103" t="e">
        <f t="shared" si="456"/>
        <v>#VALUE!</v>
      </c>
      <c r="AN1381" t="str">
        <f>IF(OR(VLOOKUP(AE1381,Home!$C$8:$I$207,6,FALSE)="",VLOOKUP(AE1381,Home!$C$8:$I$207,7,FALSE)=""),"FEJL",Baggrundsark!AE1381)</f>
        <v>FEJL</v>
      </c>
      <c r="AO1381">
        <f>IF(VLOOKUP(AE1381,Home!$C$8:$N$207,12,FALSE)="Timelønnet",1,0)</f>
        <v>0</v>
      </c>
      <c r="AP1381">
        <f>SUM($AO$4:AO1381)*AO1381</f>
        <v>0</v>
      </c>
      <c r="AQ1381">
        <f t="shared" si="463"/>
        <v>1</v>
      </c>
      <c r="AR1381" t="str">
        <f t="shared" si="463"/>
        <v/>
      </c>
      <c r="AS1381" t="e">
        <f t="shared" si="457"/>
        <v>#VALUE!</v>
      </c>
      <c r="AT1381" s="45" t="e">
        <f t="shared" si="464"/>
        <v>#VALUE!</v>
      </c>
      <c r="AU1381">
        <f>VLOOKUP(AQ1381,Home!$C$8:$J$207,8,FALSE)</f>
        <v>0</v>
      </c>
    </row>
    <row r="1382" spans="1:47" x14ac:dyDescent="0.25">
      <c r="A1382" s="6">
        <f t="shared" si="449"/>
        <v>0</v>
      </c>
      <c r="B1382" s="6">
        <f t="shared" si="458"/>
        <v>0</v>
      </c>
      <c r="C1382" s="6" t="str">
        <f t="shared" si="450"/>
        <v/>
      </c>
      <c r="D1382" s="7">
        <f t="shared" si="451"/>
        <v>0</v>
      </c>
      <c r="E1382" s="7">
        <f t="shared" si="459"/>
        <v>0</v>
      </c>
      <c r="F1382" s="7" t="str">
        <f t="shared" si="452"/>
        <v/>
      </c>
      <c r="G1382" s="6">
        <f t="shared" si="453"/>
        <v>0</v>
      </c>
      <c r="H1382" s="6">
        <f t="shared" si="460"/>
        <v>0</v>
      </c>
      <c r="I1382" s="6" t="str">
        <f t="shared" si="461"/>
        <v/>
      </c>
      <c r="J1382" s="11">
        <v>1379</v>
      </c>
      <c r="K1382" s="11">
        <f>IF(IFERROR(VLOOKUP(J1382,Home!$A$8:$B$1048576,1,FALSE),0)=0,0,1)</f>
        <v>0</v>
      </c>
      <c r="L1382" s="129" t="e">
        <f>IF(VLOOKUP(O1382,Home!$C$8:$R$207,6,FALSE)="","",VLOOKUP(O1382,Home!$C$8:$R$207,6,FALSE))</f>
        <v>#N/A</v>
      </c>
      <c r="M1382" s="129" t="e">
        <f t="shared" si="446"/>
        <v>#N/A</v>
      </c>
      <c r="N1382" s="11">
        <f>SUM($K$4:K1382)</f>
        <v>200</v>
      </c>
      <c r="O1382" s="11" t="str">
        <f>IF(P1382="","",IF(IFERROR(VLOOKUP(N1382,Home!$C$8:$R$1048576,1,FALSE),"")=0,"",IFERROR(VLOOKUP(N1382,Home!$C$8:$R$1048576,1,FALSE),"")))</f>
        <v/>
      </c>
      <c r="P1382" s="11" t="str">
        <f>IF(IFERROR(VLOOKUP(W1382,Home!$C$8:$R$1048576,3,FALSE),"")=0,"",IFERROR(VLOOKUP(W1382,Home!$C$8:$R$1048576,3,FALSE),""))</f>
        <v/>
      </c>
      <c r="Q1382" s="11" t="str">
        <f t="shared" si="445"/>
        <v/>
      </c>
      <c r="R1382" s="130" t="e">
        <f>VLOOKUP(Q1382,'Baggrund til lister'!$G$4:$H$15,2,FALSE)</f>
        <v>#N/A</v>
      </c>
      <c r="S1382" s="11" t="str">
        <f t="shared" si="447"/>
        <v/>
      </c>
      <c r="T1382" s="11" t="str">
        <f>IF(IFERROR(VLOOKUP(N1382,Home!$C$8:$R$1048576,11,FALSE),"")=0,"",IFERROR(VLOOKUP(N1382,Home!$C$8:$R$1048576,11,FALSE),""))</f>
        <v/>
      </c>
      <c r="U1382" s="11" t="str">
        <f>IF(IFERROR(VLOOKUP(O1382,Home!$C$8:$R$1048576,12,FALSE),"")=0,"",IFERROR(VLOOKUP(O1382,Home!$C$8:$R$1048576,12,FALSE),""))</f>
        <v/>
      </c>
      <c r="V1382" s="11" t="str">
        <f>IF(IFERROR(VLOOKUP(O1382,Home!$C$8:$R$1048576,8,FALSE),"")=0,"",IFERROR(VLOOKUP(O1382,Home!$C$8:$R$1048576,8,FALSE),""))</f>
        <v/>
      </c>
      <c r="W1382" s="11" t="str">
        <f>IF(OR(VLOOKUP(N1382,Home!$C$7:$I$207,6,FALSE)="",VLOOKUP(N1382,Home!$C$7:$I$207,7,FALSE)=""),"FEJL",SUM(Baggrundsark!$K$4:K1382))</f>
        <v>FEJL</v>
      </c>
      <c r="Y1382">
        <v>1379</v>
      </c>
      <c r="Z1382" s="1"/>
      <c r="AC1382" s="44"/>
      <c r="AD1382">
        <f t="shared" si="454"/>
        <v>0</v>
      </c>
      <c r="AE1382">
        <f>SUM($AD$4:AD1382)</f>
        <v>1</v>
      </c>
      <c r="AF1382" s="103" t="str">
        <f>IFERROR(VLOOKUP(AN1382,Home!$C$8:$E$207,3,FALSE),"")</f>
        <v/>
      </c>
      <c r="AG1382" s="103" t="str">
        <f>IFERROR(VLOOKUP(AN1382,Home!$C$8:$E$207,2,FALSE),"")</f>
        <v/>
      </c>
      <c r="AH1382" s="104" t="str">
        <f>IF(VLOOKUP(AE1382,Home!$C$8:$I$207,6,FALSE)="","",VLOOKUP(AE1382,Home!$C$8:$I$207,6,FALSE))</f>
        <v/>
      </c>
      <c r="AI1382" s="104" t="e">
        <f t="shared" si="462"/>
        <v>#VALUE!</v>
      </c>
      <c r="AJ1382" s="105" t="e">
        <f t="shared" si="455"/>
        <v>#VALUE!</v>
      </c>
      <c r="AK1382" s="103" t="e">
        <f t="shared" si="448"/>
        <v>#VALUE!</v>
      </c>
      <c r="AL1382" s="103" t="e">
        <f t="shared" si="456"/>
        <v>#VALUE!</v>
      </c>
      <c r="AN1382" t="str">
        <f>IF(OR(VLOOKUP(AE1382,Home!$C$8:$I$207,6,FALSE)="",VLOOKUP(AE1382,Home!$C$8:$I$207,7,FALSE)=""),"FEJL",Baggrundsark!AE1382)</f>
        <v>FEJL</v>
      </c>
      <c r="AO1382">
        <f>IF(VLOOKUP(AE1382,Home!$C$8:$N$207,12,FALSE)="Timelønnet",1,0)</f>
        <v>0</v>
      </c>
      <c r="AP1382">
        <f>SUM($AO$4:AO1382)*AO1382</f>
        <v>0</v>
      </c>
      <c r="AQ1382">
        <f t="shared" si="463"/>
        <v>1</v>
      </c>
      <c r="AR1382" t="str">
        <f t="shared" si="463"/>
        <v/>
      </c>
      <c r="AS1382" t="e">
        <f t="shared" si="457"/>
        <v>#VALUE!</v>
      </c>
      <c r="AT1382" s="45" t="e">
        <f t="shared" si="464"/>
        <v>#VALUE!</v>
      </c>
      <c r="AU1382">
        <f>VLOOKUP(AQ1382,Home!$C$8:$J$207,8,FALSE)</f>
        <v>0</v>
      </c>
    </row>
    <row r="1383" spans="1:47" x14ac:dyDescent="0.25">
      <c r="A1383" s="6">
        <f t="shared" si="449"/>
        <v>0</v>
      </c>
      <c r="B1383" s="6">
        <f t="shared" si="458"/>
        <v>0</v>
      </c>
      <c r="C1383" s="6" t="str">
        <f t="shared" si="450"/>
        <v/>
      </c>
      <c r="D1383" s="7">
        <f t="shared" si="451"/>
        <v>0</v>
      </c>
      <c r="E1383" s="7">
        <f t="shared" si="459"/>
        <v>0</v>
      </c>
      <c r="F1383" s="7" t="str">
        <f t="shared" si="452"/>
        <v/>
      </c>
      <c r="G1383" s="6">
        <f t="shared" si="453"/>
        <v>0</v>
      </c>
      <c r="H1383" s="6">
        <f t="shared" si="460"/>
        <v>0</v>
      </c>
      <c r="I1383" s="6" t="str">
        <f t="shared" si="461"/>
        <v/>
      </c>
      <c r="J1383" s="11">
        <v>1380</v>
      </c>
      <c r="K1383" s="11">
        <f>IF(IFERROR(VLOOKUP(J1383,Home!$A$8:$B$1048576,1,FALSE),0)=0,0,1)</f>
        <v>0</v>
      </c>
      <c r="L1383" s="129" t="e">
        <f>IF(VLOOKUP(O1383,Home!$C$8:$R$207,6,FALSE)="","",VLOOKUP(O1383,Home!$C$8:$R$207,6,FALSE))</f>
        <v>#N/A</v>
      </c>
      <c r="M1383" s="129" t="e">
        <f t="shared" si="446"/>
        <v>#N/A</v>
      </c>
      <c r="N1383" s="11">
        <f>SUM($K$4:K1383)</f>
        <v>200</v>
      </c>
      <c r="O1383" s="11" t="str">
        <f>IF(P1383="","",IF(IFERROR(VLOOKUP(N1383,Home!$C$8:$R$1048576,1,FALSE),"")=0,"",IFERROR(VLOOKUP(N1383,Home!$C$8:$R$1048576,1,FALSE),"")))</f>
        <v/>
      </c>
      <c r="P1383" s="11" t="str">
        <f>IF(IFERROR(VLOOKUP(W1383,Home!$C$8:$R$1048576,3,FALSE),"")=0,"",IFERROR(VLOOKUP(W1383,Home!$C$8:$R$1048576,3,FALSE),""))</f>
        <v/>
      </c>
      <c r="Q1383" s="11" t="str">
        <f t="shared" si="445"/>
        <v/>
      </c>
      <c r="R1383" s="130" t="e">
        <f>VLOOKUP(Q1383,'Baggrund til lister'!$G$4:$H$15,2,FALSE)</f>
        <v>#N/A</v>
      </c>
      <c r="S1383" s="11" t="str">
        <f t="shared" si="447"/>
        <v/>
      </c>
      <c r="T1383" s="11" t="str">
        <f>IF(IFERROR(VLOOKUP(N1383,Home!$C$8:$R$1048576,11,FALSE),"")=0,"",IFERROR(VLOOKUP(N1383,Home!$C$8:$R$1048576,11,FALSE),""))</f>
        <v/>
      </c>
      <c r="U1383" s="11" t="str">
        <f>IF(IFERROR(VLOOKUP(O1383,Home!$C$8:$R$1048576,12,FALSE),"")=0,"",IFERROR(VLOOKUP(O1383,Home!$C$8:$R$1048576,12,FALSE),""))</f>
        <v/>
      </c>
      <c r="V1383" s="11" t="str">
        <f>IF(IFERROR(VLOOKUP(O1383,Home!$C$8:$R$1048576,8,FALSE),"")=0,"",IFERROR(VLOOKUP(O1383,Home!$C$8:$R$1048576,8,FALSE),""))</f>
        <v/>
      </c>
      <c r="W1383" s="11" t="str">
        <f>IF(OR(VLOOKUP(N1383,Home!$C$7:$I$207,6,FALSE)="",VLOOKUP(N1383,Home!$C$7:$I$207,7,FALSE)=""),"FEJL",SUM(Baggrundsark!$K$4:K1383))</f>
        <v>FEJL</v>
      </c>
      <c r="Y1383">
        <v>1380</v>
      </c>
      <c r="Z1383" s="1"/>
      <c r="AC1383" s="44"/>
      <c r="AD1383">
        <f t="shared" si="454"/>
        <v>0</v>
      </c>
      <c r="AE1383">
        <f>SUM($AD$4:AD1383)</f>
        <v>1</v>
      </c>
      <c r="AF1383" s="103" t="str">
        <f>IFERROR(VLOOKUP(AN1383,Home!$C$8:$E$207,3,FALSE),"")</f>
        <v/>
      </c>
      <c r="AG1383" s="103" t="str">
        <f>IFERROR(VLOOKUP(AN1383,Home!$C$8:$E$207,2,FALSE),"")</f>
        <v/>
      </c>
      <c r="AH1383" s="104" t="str">
        <f>IF(VLOOKUP(AE1383,Home!$C$8:$I$207,6,FALSE)="","",VLOOKUP(AE1383,Home!$C$8:$I$207,6,FALSE))</f>
        <v/>
      </c>
      <c r="AI1383" s="104" t="e">
        <f t="shared" si="462"/>
        <v>#VALUE!</v>
      </c>
      <c r="AJ1383" s="105" t="e">
        <f t="shared" si="455"/>
        <v>#VALUE!</v>
      </c>
      <c r="AK1383" s="103" t="e">
        <f t="shared" si="448"/>
        <v>#VALUE!</v>
      </c>
      <c r="AL1383" s="103" t="e">
        <f t="shared" si="456"/>
        <v>#VALUE!</v>
      </c>
      <c r="AN1383" t="str">
        <f>IF(OR(VLOOKUP(AE1383,Home!$C$8:$I$207,6,FALSE)="",VLOOKUP(AE1383,Home!$C$8:$I$207,7,FALSE)=""),"FEJL",Baggrundsark!AE1383)</f>
        <v>FEJL</v>
      </c>
      <c r="AO1383">
        <f>IF(VLOOKUP(AE1383,Home!$C$8:$N$207,12,FALSE)="Timelønnet",1,0)</f>
        <v>0</v>
      </c>
      <c r="AP1383">
        <f>SUM($AO$4:AO1383)*AO1383</f>
        <v>0</v>
      </c>
      <c r="AQ1383">
        <f t="shared" si="463"/>
        <v>1</v>
      </c>
      <c r="AR1383" t="str">
        <f t="shared" si="463"/>
        <v/>
      </c>
      <c r="AS1383" t="e">
        <f t="shared" si="457"/>
        <v>#VALUE!</v>
      </c>
      <c r="AT1383" s="45" t="e">
        <f t="shared" si="464"/>
        <v>#VALUE!</v>
      </c>
      <c r="AU1383">
        <f>VLOOKUP(AQ1383,Home!$C$8:$J$207,8,FALSE)</f>
        <v>0</v>
      </c>
    </row>
    <row r="1384" spans="1:47" x14ac:dyDescent="0.25">
      <c r="A1384" s="6">
        <f t="shared" si="449"/>
        <v>0</v>
      </c>
      <c r="B1384" s="6">
        <f t="shared" si="458"/>
        <v>0</v>
      </c>
      <c r="C1384" s="6" t="str">
        <f t="shared" si="450"/>
        <v/>
      </c>
      <c r="D1384" s="7">
        <f t="shared" si="451"/>
        <v>0</v>
      </c>
      <c r="E1384" s="7">
        <f t="shared" si="459"/>
        <v>0</v>
      </c>
      <c r="F1384" s="7" t="str">
        <f t="shared" si="452"/>
        <v/>
      </c>
      <c r="G1384" s="6">
        <f t="shared" si="453"/>
        <v>0</v>
      </c>
      <c r="H1384" s="6">
        <f t="shared" si="460"/>
        <v>0</v>
      </c>
      <c r="I1384" s="6" t="str">
        <f t="shared" si="461"/>
        <v/>
      </c>
      <c r="J1384" s="11">
        <v>1381</v>
      </c>
      <c r="K1384" s="11">
        <f>IF(IFERROR(VLOOKUP(J1384,Home!$A$8:$B$1048576,1,FALSE),0)=0,0,1)</f>
        <v>0</v>
      </c>
      <c r="L1384" s="129" t="e">
        <f>IF(VLOOKUP(O1384,Home!$C$8:$R$207,6,FALSE)="","",VLOOKUP(O1384,Home!$C$8:$R$207,6,FALSE))</f>
        <v>#N/A</v>
      </c>
      <c r="M1384" s="129" t="e">
        <f t="shared" si="446"/>
        <v>#N/A</v>
      </c>
      <c r="N1384" s="11">
        <f>SUM($K$4:K1384)</f>
        <v>200</v>
      </c>
      <c r="O1384" s="11" t="str">
        <f>IF(P1384="","",IF(IFERROR(VLOOKUP(N1384,Home!$C$8:$R$1048576,1,FALSE),"")=0,"",IFERROR(VLOOKUP(N1384,Home!$C$8:$R$1048576,1,FALSE),"")))</f>
        <v/>
      </c>
      <c r="P1384" s="11" t="str">
        <f>IF(IFERROR(VLOOKUP(W1384,Home!$C$8:$R$1048576,3,FALSE),"")=0,"",IFERROR(VLOOKUP(W1384,Home!$C$8:$R$1048576,3,FALSE),""))</f>
        <v/>
      </c>
      <c r="Q1384" s="11" t="str">
        <f t="shared" si="445"/>
        <v/>
      </c>
      <c r="R1384" s="130" t="e">
        <f>VLOOKUP(Q1384,'Baggrund til lister'!$G$4:$H$15,2,FALSE)</f>
        <v>#N/A</v>
      </c>
      <c r="S1384" s="11" t="str">
        <f t="shared" si="447"/>
        <v/>
      </c>
      <c r="T1384" s="11" t="str">
        <f>IF(IFERROR(VLOOKUP(N1384,Home!$C$8:$R$1048576,11,FALSE),"")=0,"",IFERROR(VLOOKUP(N1384,Home!$C$8:$R$1048576,11,FALSE),""))</f>
        <v/>
      </c>
      <c r="U1384" s="11" t="str">
        <f>IF(IFERROR(VLOOKUP(O1384,Home!$C$8:$R$1048576,12,FALSE),"")=0,"",IFERROR(VLOOKUP(O1384,Home!$C$8:$R$1048576,12,FALSE),""))</f>
        <v/>
      </c>
      <c r="V1384" s="11" t="str">
        <f>IF(IFERROR(VLOOKUP(O1384,Home!$C$8:$R$1048576,8,FALSE),"")=0,"",IFERROR(VLOOKUP(O1384,Home!$C$8:$R$1048576,8,FALSE),""))</f>
        <v/>
      </c>
      <c r="W1384" s="11" t="str">
        <f>IF(OR(VLOOKUP(N1384,Home!$C$7:$I$207,6,FALSE)="",VLOOKUP(N1384,Home!$C$7:$I$207,7,FALSE)=""),"FEJL",SUM(Baggrundsark!$K$4:K1384))</f>
        <v>FEJL</v>
      </c>
      <c r="Y1384">
        <v>1381</v>
      </c>
      <c r="Z1384" s="1"/>
      <c r="AC1384" s="44"/>
      <c r="AD1384">
        <f t="shared" si="454"/>
        <v>0</v>
      </c>
      <c r="AE1384">
        <f>SUM($AD$4:AD1384)</f>
        <v>1</v>
      </c>
      <c r="AF1384" s="103" t="str">
        <f>IFERROR(VLOOKUP(AN1384,Home!$C$8:$E$207,3,FALSE),"")</f>
        <v/>
      </c>
      <c r="AG1384" s="103" t="str">
        <f>IFERROR(VLOOKUP(AN1384,Home!$C$8:$E$207,2,FALSE),"")</f>
        <v/>
      </c>
      <c r="AH1384" s="104" t="str">
        <f>IF(VLOOKUP(AE1384,Home!$C$8:$I$207,6,FALSE)="","",VLOOKUP(AE1384,Home!$C$8:$I$207,6,FALSE))</f>
        <v/>
      </c>
      <c r="AI1384" s="104" t="e">
        <f t="shared" si="462"/>
        <v>#VALUE!</v>
      </c>
      <c r="AJ1384" s="105" t="e">
        <f t="shared" si="455"/>
        <v>#VALUE!</v>
      </c>
      <c r="AK1384" s="103" t="e">
        <f t="shared" si="448"/>
        <v>#VALUE!</v>
      </c>
      <c r="AL1384" s="103" t="e">
        <f t="shared" si="456"/>
        <v>#VALUE!</v>
      </c>
      <c r="AN1384" t="str">
        <f>IF(OR(VLOOKUP(AE1384,Home!$C$8:$I$207,6,FALSE)="",VLOOKUP(AE1384,Home!$C$8:$I$207,7,FALSE)=""),"FEJL",Baggrundsark!AE1384)</f>
        <v>FEJL</v>
      </c>
      <c r="AO1384">
        <f>IF(VLOOKUP(AE1384,Home!$C$8:$N$207,12,FALSE)="Timelønnet",1,0)</f>
        <v>0</v>
      </c>
      <c r="AP1384">
        <f>SUM($AO$4:AO1384)*AO1384</f>
        <v>0</v>
      </c>
      <c r="AQ1384">
        <f t="shared" si="463"/>
        <v>1</v>
      </c>
      <c r="AR1384" t="str">
        <f t="shared" si="463"/>
        <v/>
      </c>
      <c r="AS1384" t="e">
        <f t="shared" si="457"/>
        <v>#VALUE!</v>
      </c>
      <c r="AT1384" s="45" t="e">
        <f t="shared" si="464"/>
        <v>#VALUE!</v>
      </c>
      <c r="AU1384">
        <f>VLOOKUP(AQ1384,Home!$C$8:$J$207,8,FALSE)</f>
        <v>0</v>
      </c>
    </row>
    <row r="1385" spans="1:47" x14ac:dyDescent="0.25">
      <c r="A1385" s="6">
        <f t="shared" si="449"/>
        <v>0</v>
      </c>
      <c r="B1385" s="6">
        <f t="shared" si="458"/>
        <v>0</v>
      </c>
      <c r="C1385" s="6" t="str">
        <f t="shared" si="450"/>
        <v/>
      </c>
      <c r="D1385" s="7">
        <f t="shared" si="451"/>
        <v>0</v>
      </c>
      <c r="E1385" s="7">
        <f t="shared" si="459"/>
        <v>0</v>
      </c>
      <c r="F1385" s="7" t="str">
        <f t="shared" si="452"/>
        <v/>
      </c>
      <c r="G1385" s="6">
        <f t="shared" si="453"/>
        <v>0</v>
      </c>
      <c r="H1385" s="6">
        <f t="shared" si="460"/>
        <v>0</v>
      </c>
      <c r="I1385" s="6" t="str">
        <f t="shared" si="461"/>
        <v/>
      </c>
      <c r="J1385" s="11">
        <v>1382</v>
      </c>
      <c r="K1385" s="11">
        <f>IF(IFERROR(VLOOKUP(J1385,Home!$A$8:$B$1048576,1,FALSE),0)=0,0,1)</f>
        <v>0</v>
      </c>
      <c r="L1385" s="129" t="e">
        <f>IF(VLOOKUP(O1385,Home!$C$8:$R$207,6,FALSE)="","",VLOOKUP(O1385,Home!$C$8:$R$207,6,FALSE))</f>
        <v>#N/A</v>
      </c>
      <c r="M1385" s="129" t="e">
        <f t="shared" si="446"/>
        <v>#N/A</v>
      </c>
      <c r="N1385" s="11">
        <f>SUM($K$4:K1385)</f>
        <v>200</v>
      </c>
      <c r="O1385" s="11" t="str">
        <f>IF(P1385="","",IF(IFERROR(VLOOKUP(N1385,Home!$C$8:$R$1048576,1,FALSE),"")=0,"",IFERROR(VLOOKUP(N1385,Home!$C$8:$R$1048576,1,FALSE),"")))</f>
        <v/>
      </c>
      <c r="P1385" s="11" t="str">
        <f>IF(IFERROR(VLOOKUP(W1385,Home!$C$8:$R$1048576,3,FALSE),"")=0,"",IFERROR(VLOOKUP(W1385,Home!$C$8:$R$1048576,3,FALSE),""))</f>
        <v/>
      </c>
      <c r="Q1385" s="11" t="str">
        <f t="shared" si="445"/>
        <v/>
      </c>
      <c r="R1385" s="130" t="e">
        <f>VLOOKUP(Q1385,'Baggrund til lister'!$G$4:$H$15,2,FALSE)</f>
        <v>#N/A</v>
      </c>
      <c r="S1385" s="11" t="str">
        <f t="shared" si="447"/>
        <v/>
      </c>
      <c r="T1385" s="11" t="str">
        <f>IF(IFERROR(VLOOKUP(N1385,Home!$C$8:$R$1048576,11,FALSE),"")=0,"",IFERROR(VLOOKUP(N1385,Home!$C$8:$R$1048576,11,FALSE),""))</f>
        <v/>
      </c>
      <c r="U1385" s="11" t="str">
        <f>IF(IFERROR(VLOOKUP(O1385,Home!$C$8:$R$1048576,12,FALSE),"")=0,"",IFERROR(VLOOKUP(O1385,Home!$C$8:$R$1048576,12,FALSE),""))</f>
        <v/>
      </c>
      <c r="V1385" s="11" t="str">
        <f>IF(IFERROR(VLOOKUP(O1385,Home!$C$8:$R$1048576,8,FALSE),"")=0,"",IFERROR(VLOOKUP(O1385,Home!$C$8:$R$1048576,8,FALSE),""))</f>
        <v/>
      </c>
      <c r="W1385" s="11" t="str">
        <f>IF(OR(VLOOKUP(N1385,Home!$C$7:$I$207,6,FALSE)="",VLOOKUP(N1385,Home!$C$7:$I$207,7,FALSE)=""),"FEJL",SUM(Baggrundsark!$K$4:K1385))</f>
        <v>FEJL</v>
      </c>
      <c r="Y1385">
        <v>1382</v>
      </c>
      <c r="Z1385" s="1"/>
      <c r="AC1385" s="44"/>
      <c r="AD1385">
        <f t="shared" si="454"/>
        <v>0</v>
      </c>
      <c r="AE1385">
        <f>SUM($AD$4:AD1385)</f>
        <v>1</v>
      </c>
      <c r="AF1385" s="103" t="str">
        <f>IFERROR(VLOOKUP(AN1385,Home!$C$8:$E$207,3,FALSE),"")</f>
        <v/>
      </c>
      <c r="AG1385" s="103" t="str">
        <f>IFERROR(VLOOKUP(AN1385,Home!$C$8:$E$207,2,FALSE),"")</f>
        <v/>
      </c>
      <c r="AH1385" s="104" t="str">
        <f>IF(VLOOKUP(AE1385,Home!$C$8:$I$207,6,FALSE)="","",VLOOKUP(AE1385,Home!$C$8:$I$207,6,FALSE))</f>
        <v/>
      </c>
      <c r="AI1385" s="104" t="e">
        <f t="shared" si="462"/>
        <v>#VALUE!</v>
      </c>
      <c r="AJ1385" s="105" t="e">
        <f t="shared" si="455"/>
        <v>#VALUE!</v>
      </c>
      <c r="AK1385" s="103" t="e">
        <f t="shared" si="448"/>
        <v>#VALUE!</v>
      </c>
      <c r="AL1385" s="103" t="e">
        <f t="shared" si="456"/>
        <v>#VALUE!</v>
      </c>
      <c r="AN1385" t="str">
        <f>IF(OR(VLOOKUP(AE1385,Home!$C$8:$I$207,6,FALSE)="",VLOOKUP(AE1385,Home!$C$8:$I$207,7,FALSE)=""),"FEJL",Baggrundsark!AE1385)</f>
        <v>FEJL</v>
      </c>
      <c r="AO1385">
        <f>IF(VLOOKUP(AE1385,Home!$C$8:$N$207,12,FALSE)="Timelønnet",1,0)</f>
        <v>0</v>
      </c>
      <c r="AP1385">
        <f>SUM($AO$4:AO1385)*AO1385</f>
        <v>0</v>
      </c>
      <c r="AQ1385">
        <f t="shared" si="463"/>
        <v>1</v>
      </c>
      <c r="AR1385" t="str">
        <f t="shared" si="463"/>
        <v/>
      </c>
      <c r="AS1385" t="e">
        <f t="shared" si="457"/>
        <v>#VALUE!</v>
      </c>
      <c r="AT1385" s="45" t="e">
        <f t="shared" si="464"/>
        <v>#VALUE!</v>
      </c>
      <c r="AU1385">
        <f>VLOOKUP(AQ1385,Home!$C$8:$J$207,8,FALSE)</f>
        <v>0</v>
      </c>
    </row>
    <row r="1386" spans="1:47" x14ac:dyDescent="0.25">
      <c r="A1386" s="6">
        <f t="shared" si="449"/>
        <v>0</v>
      </c>
      <c r="B1386" s="6">
        <f t="shared" si="458"/>
        <v>0</v>
      </c>
      <c r="C1386" s="6" t="str">
        <f t="shared" si="450"/>
        <v/>
      </c>
      <c r="D1386" s="7">
        <f t="shared" si="451"/>
        <v>0</v>
      </c>
      <c r="E1386" s="7">
        <f t="shared" si="459"/>
        <v>0</v>
      </c>
      <c r="F1386" s="7" t="str">
        <f t="shared" si="452"/>
        <v/>
      </c>
      <c r="G1386" s="6">
        <f t="shared" si="453"/>
        <v>0</v>
      </c>
      <c r="H1386" s="6">
        <f t="shared" si="460"/>
        <v>0</v>
      </c>
      <c r="I1386" s="6" t="str">
        <f t="shared" si="461"/>
        <v/>
      </c>
      <c r="J1386" s="11">
        <v>1383</v>
      </c>
      <c r="K1386" s="11">
        <f>IF(IFERROR(VLOOKUP(J1386,Home!$A$8:$B$1048576,1,FALSE),0)=0,0,1)</f>
        <v>0</v>
      </c>
      <c r="L1386" s="129" t="e">
        <f>IF(VLOOKUP(O1386,Home!$C$8:$R$207,6,FALSE)="","",VLOOKUP(O1386,Home!$C$8:$R$207,6,FALSE))</f>
        <v>#N/A</v>
      </c>
      <c r="M1386" s="129" t="e">
        <f t="shared" si="446"/>
        <v>#N/A</v>
      </c>
      <c r="N1386" s="11">
        <f>SUM($K$4:K1386)</f>
        <v>200</v>
      </c>
      <c r="O1386" s="11" t="str">
        <f>IF(P1386="","",IF(IFERROR(VLOOKUP(N1386,Home!$C$8:$R$1048576,1,FALSE),"")=0,"",IFERROR(VLOOKUP(N1386,Home!$C$8:$R$1048576,1,FALSE),"")))</f>
        <v/>
      </c>
      <c r="P1386" s="11" t="str">
        <f>IF(IFERROR(VLOOKUP(W1386,Home!$C$8:$R$1048576,3,FALSE),"")=0,"",IFERROR(VLOOKUP(W1386,Home!$C$8:$R$1048576,3,FALSE),""))</f>
        <v/>
      </c>
      <c r="Q1386" s="11" t="str">
        <f t="shared" si="445"/>
        <v/>
      </c>
      <c r="R1386" s="130" t="e">
        <f>VLOOKUP(Q1386,'Baggrund til lister'!$G$4:$H$15,2,FALSE)</f>
        <v>#N/A</v>
      </c>
      <c r="S1386" s="11" t="str">
        <f t="shared" si="447"/>
        <v/>
      </c>
      <c r="T1386" s="11" t="str">
        <f>IF(IFERROR(VLOOKUP(N1386,Home!$C$8:$R$1048576,11,FALSE),"")=0,"",IFERROR(VLOOKUP(N1386,Home!$C$8:$R$1048576,11,FALSE),""))</f>
        <v/>
      </c>
      <c r="U1386" s="11" t="str">
        <f>IF(IFERROR(VLOOKUP(O1386,Home!$C$8:$R$1048576,12,FALSE),"")=0,"",IFERROR(VLOOKUP(O1386,Home!$C$8:$R$1048576,12,FALSE),""))</f>
        <v/>
      </c>
      <c r="V1386" s="11" t="str">
        <f>IF(IFERROR(VLOOKUP(O1386,Home!$C$8:$R$1048576,8,FALSE),"")=0,"",IFERROR(VLOOKUP(O1386,Home!$C$8:$R$1048576,8,FALSE),""))</f>
        <v/>
      </c>
      <c r="W1386" s="11" t="str">
        <f>IF(OR(VLOOKUP(N1386,Home!$C$7:$I$207,6,FALSE)="",VLOOKUP(N1386,Home!$C$7:$I$207,7,FALSE)=""),"FEJL",SUM(Baggrundsark!$K$4:K1386))</f>
        <v>FEJL</v>
      </c>
      <c r="Y1386">
        <v>1383</v>
      </c>
      <c r="Z1386" s="1"/>
      <c r="AC1386" s="44"/>
      <c r="AD1386">
        <f t="shared" si="454"/>
        <v>0</v>
      </c>
      <c r="AE1386">
        <f>SUM($AD$4:AD1386)</f>
        <v>1</v>
      </c>
      <c r="AF1386" s="103" t="str">
        <f>IFERROR(VLOOKUP(AN1386,Home!$C$8:$E$207,3,FALSE),"")</f>
        <v/>
      </c>
      <c r="AG1386" s="103" t="str">
        <f>IFERROR(VLOOKUP(AN1386,Home!$C$8:$E$207,2,FALSE),"")</f>
        <v/>
      </c>
      <c r="AH1386" s="104" t="str">
        <f>IF(VLOOKUP(AE1386,Home!$C$8:$I$207,6,FALSE)="","",VLOOKUP(AE1386,Home!$C$8:$I$207,6,FALSE))</f>
        <v/>
      </c>
      <c r="AI1386" s="104" t="e">
        <f t="shared" si="462"/>
        <v>#VALUE!</v>
      </c>
      <c r="AJ1386" s="105" t="e">
        <f t="shared" si="455"/>
        <v>#VALUE!</v>
      </c>
      <c r="AK1386" s="103" t="e">
        <f t="shared" si="448"/>
        <v>#VALUE!</v>
      </c>
      <c r="AL1386" s="103" t="e">
        <f t="shared" si="456"/>
        <v>#VALUE!</v>
      </c>
      <c r="AN1386" t="str">
        <f>IF(OR(VLOOKUP(AE1386,Home!$C$8:$I$207,6,FALSE)="",VLOOKUP(AE1386,Home!$C$8:$I$207,7,FALSE)=""),"FEJL",Baggrundsark!AE1386)</f>
        <v>FEJL</v>
      </c>
      <c r="AO1386">
        <f>IF(VLOOKUP(AE1386,Home!$C$8:$N$207,12,FALSE)="Timelønnet",1,0)</f>
        <v>0</v>
      </c>
      <c r="AP1386">
        <f>SUM($AO$4:AO1386)*AO1386</f>
        <v>0</v>
      </c>
      <c r="AQ1386">
        <f t="shared" si="463"/>
        <v>1</v>
      </c>
      <c r="AR1386" t="str">
        <f t="shared" si="463"/>
        <v/>
      </c>
      <c r="AS1386" t="e">
        <f t="shared" si="457"/>
        <v>#VALUE!</v>
      </c>
      <c r="AT1386" s="45" t="e">
        <f t="shared" si="464"/>
        <v>#VALUE!</v>
      </c>
      <c r="AU1386">
        <f>VLOOKUP(AQ1386,Home!$C$8:$J$207,8,FALSE)</f>
        <v>0</v>
      </c>
    </row>
    <row r="1387" spans="1:47" x14ac:dyDescent="0.25">
      <c r="A1387" s="6">
        <f t="shared" si="449"/>
        <v>0</v>
      </c>
      <c r="B1387" s="6">
        <f t="shared" si="458"/>
        <v>0</v>
      </c>
      <c r="C1387" s="6" t="str">
        <f t="shared" si="450"/>
        <v/>
      </c>
      <c r="D1387" s="7">
        <f t="shared" si="451"/>
        <v>0</v>
      </c>
      <c r="E1387" s="7">
        <f t="shared" si="459"/>
        <v>0</v>
      </c>
      <c r="F1387" s="7" t="str">
        <f t="shared" si="452"/>
        <v/>
      </c>
      <c r="G1387" s="6">
        <f t="shared" si="453"/>
        <v>0</v>
      </c>
      <c r="H1387" s="6">
        <f t="shared" si="460"/>
        <v>0</v>
      </c>
      <c r="I1387" s="6" t="str">
        <f t="shared" si="461"/>
        <v/>
      </c>
      <c r="J1387" s="11">
        <v>1384</v>
      </c>
      <c r="K1387" s="11">
        <f>IF(IFERROR(VLOOKUP(J1387,Home!$A$8:$B$1048576,1,FALSE),0)=0,0,1)</f>
        <v>0</v>
      </c>
      <c r="L1387" s="129" t="e">
        <f>IF(VLOOKUP(O1387,Home!$C$8:$R$207,6,FALSE)="","",VLOOKUP(O1387,Home!$C$8:$R$207,6,FALSE))</f>
        <v>#N/A</v>
      </c>
      <c r="M1387" s="129" t="e">
        <f t="shared" si="446"/>
        <v>#N/A</v>
      </c>
      <c r="N1387" s="11">
        <f>SUM($K$4:K1387)</f>
        <v>200</v>
      </c>
      <c r="O1387" s="11" t="str">
        <f>IF(P1387="","",IF(IFERROR(VLOOKUP(N1387,Home!$C$8:$R$1048576,1,FALSE),"")=0,"",IFERROR(VLOOKUP(N1387,Home!$C$8:$R$1048576,1,FALSE),"")))</f>
        <v/>
      </c>
      <c r="P1387" s="11" t="str">
        <f>IF(IFERROR(VLOOKUP(W1387,Home!$C$8:$R$1048576,3,FALSE),"")=0,"",IFERROR(VLOOKUP(W1387,Home!$C$8:$R$1048576,3,FALSE),""))</f>
        <v/>
      </c>
      <c r="Q1387" s="11" t="str">
        <f t="shared" si="445"/>
        <v/>
      </c>
      <c r="R1387" s="130" t="e">
        <f>VLOOKUP(Q1387,'Baggrund til lister'!$G$4:$H$15,2,FALSE)</f>
        <v>#N/A</v>
      </c>
      <c r="S1387" s="11" t="str">
        <f t="shared" si="447"/>
        <v/>
      </c>
      <c r="T1387" s="11" t="str">
        <f>IF(IFERROR(VLOOKUP(N1387,Home!$C$8:$R$1048576,11,FALSE),"")=0,"",IFERROR(VLOOKUP(N1387,Home!$C$8:$R$1048576,11,FALSE),""))</f>
        <v/>
      </c>
      <c r="U1387" s="11" t="str">
        <f>IF(IFERROR(VLOOKUP(O1387,Home!$C$8:$R$1048576,12,FALSE),"")=0,"",IFERROR(VLOOKUP(O1387,Home!$C$8:$R$1048576,12,FALSE),""))</f>
        <v/>
      </c>
      <c r="V1387" s="11" t="str">
        <f>IF(IFERROR(VLOOKUP(O1387,Home!$C$8:$R$1048576,8,FALSE),"")=0,"",IFERROR(VLOOKUP(O1387,Home!$C$8:$R$1048576,8,FALSE),""))</f>
        <v/>
      </c>
      <c r="W1387" s="11" t="str">
        <f>IF(OR(VLOOKUP(N1387,Home!$C$7:$I$207,6,FALSE)="",VLOOKUP(N1387,Home!$C$7:$I$207,7,FALSE)=""),"FEJL",SUM(Baggrundsark!$K$4:K1387))</f>
        <v>FEJL</v>
      </c>
      <c r="Y1387">
        <v>1384</v>
      </c>
      <c r="Z1387" s="1"/>
      <c r="AC1387" s="44"/>
      <c r="AD1387">
        <f t="shared" si="454"/>
        <v>0</v>
      </c>
      <c r="AE1387">
        <f>SUM($AD$4:AD1387)</f>
        <v>1</v>
      </c>
      <c r="AF1387" s="103" t="str">
        <f>IFERROR(VLOOKUP(AN1387,Home!$C$8:$E$207,3,FALSE),"")</f>
        <v/>
      </c>
      <c r="AG1387" s="103" t="str">
        <f>IFERROR(VLOOKUP(AN1387,Home!$C$8:$E$207,2,FALSE),"")</f>
        <v/>
      </c>
      <c r="AH1387" s="104" t="str">
        <f>IF(VLOOKUP(AE1387,Home!$C$8:$I$207,6,FALSE)="","",VLOOKUP(AE1387,Home!$C$8:$I$207,6,FALSE))</f>
        <v/>
      </c>
      <c r="AI1387" s="104" t="e">
        <f t="shared" si="462"/>
        <v>#VALUE!</v>
      </c>
      <c r="AJ1387" s="105" t="e">
        <f t="shared" si="455"/>
        <v>#VALUE!</v>
      </c>
      <c r="AK1387" s="103" t="e">
        <f t="shared" si="448"/>
        <v>#VALUE!</v>
      </c>
      <c r="AL1387" s="103" t="e">
        <f t="shared" si="456"/>
        <v>#VALUE!</v>
      </c>
      <c r="AN1387" t="str">
        <f>IF(OR(VLOOKUP(AE1387,Home!$C$8:$I$207,6,FALSE)="",VLOOKUP(AE1387,Home!$C$8:$I$207,7,FALSE)=""),"FEJL",Baggrundsark!AE1387)</f>
        <v>FEJL</v>
      </c>
      <c r="AO1387">
        <f>IF(VLOOKUP(AE1387,Home!$C$8:$N$207,12,FALSE)="Timelønnet",1,0)</f>
        <v>0</v>
      </c>
      <c r="AP1387">
        <f>SUM($AO$4:AO1387)*AO1387</f>
        <v>0</v>
      </c>
      <c r="AQ1387">
        <f t="shared" si="463"/>
        <v>1</v>
      </c>
      <c r="AR1387" t="str">
        <f t="shared" si="463"/>
        <v/>
      </c>
      <c r="AS1387" t="e">
        <f t="shared" si="457"/>
        <v>#VALUE!</v>
      </c>
      <c r="AT1387" s="45" t="e">
        <f t="shared" si="464"/>
        <v>#VALUE!</v>
      </c>
      <c r="AU1387">
        <f>VLOOKUP(AQ1387,Home!$C$8:$J$207,8,FALSE)</f>
        <v>0</v>
      </c>
    </row>
    <row r="1388" spans="1:47" x14ac:dyDescent="0.25">
      <c r="A1388" s="6">
        <f t="shared" si="449"/>
        <v>0</v>
      </c>
      <c r="B1388" s="6">
        <f t="shared" si="458"/>
        <v>0</v>
      </c>
      <c r="C1388" s="6" t="str">
        <f t="shared" si="450"/>
        <v/>
      </c>
      <c r="D1388" s="7">
        <f t="shared" si="451"/>
        <v>0</v>
      </c>
      <c r="E1388" s="7">
        <f t="shared" si="459"/>
        <v>0</v>
      </c>
      <c r="F1388" s="7" t="str">
        <f t="shared" si="452"/>
        <v/>
      </c>
      <c r="G1388" s="6">
        <f t="shared" si="453"/>
        <v>0</v>
      </c>
      <c r="H1388" s="6">
        <f t="shared" si="460"/>
        <v>0</v>
      </c>
      <c r="I1388" s="6" t="str">
        <f t="shared" si="461"/>
        <v/>
      </c>
      <c r="J1388" s="11">
        <v>1385</v>
      </c>
      <c r="K1388" s="11">
        <f>IF(IFERROR(VLOOKUP(J1388,Home!$A$8:$B$1048576,1,FALSE),0)=0,0,1)</f>
        <v>0</v>
      </c>
      <c r="L1388" s="129" t="e">
        <f>IF(VLOOKUP(O1388,Home!$C$8:$R$207,6,FALSE)="","",VLOOKUP(O1388,Home!$C$8:$R$207,6,FALSE))</f>
        <v>#N/A</v>
      </c>
      <c r="M1388" s="129" t="e">
        <f t="shared" si="446"/>
        <v>#N/A</v>
      </c>
      <c r="N1388" s="11">
        <f>SUM($K$4:K1388)</f>
        <v>200</v>
      </c>
      <c r="O1388" s="11" t="str">
        <f>IF(P1388="","",IF(IFERROR(VLOOKUP(N1388,Home!$C$8:$R$1048576,1,FALSE),"")=0,"",IFERROR(VLOOKUP(N1388,Home!$C$8:$R$1048576,1,FALSE),"")))</f>
        <v/>
      </c>
      <c r="P1388" s="11" t="str">
        <f>IF(IFERROR(VLOOKUP(W1388,Home!$C$8:$R$1048576,3,FALSE),"")=0,"",IFERROR(VLOOKUP(W1388,Home!$C$8:$R$1048576,3,FALSE),""))</f>
        <v/>
      </c>
      <c r="Q1388" s="11" t="str">
        <f t="shared" si="445"/>
        <v/>
      </c>
      <c r="R1388" s="130" t="e">
        <f>VLOOKUP(Q1388,'Baggrund til lister'!$G$4:$H$15,2,FALSE)</f>
        <v>#N/A</v>
      </c>
      <c r="S1388" s="11" t="str">
        <f t="shared" si="447"/>
        <v/>
      </c>
      <c r="T1388" s="11" t="str">
        <f>IF(IFERROR(VLOOKUP(N1388,Home!$C$8:$R$1048576,11,FALSE),"")=0,"",IFERROR(VLOOKUP(N1388,Home!$C$8:$R$1048576,11,FALSE),""))</f>
        <v/>
      </c>
      <c r="U1388" s="11" t="str">
        <f>IF(IFERROR(VLOOKUP(O1388,Home!$C$8:$R$1048576,12,FALSE),"")=0,"",IFERROR(VLOOKUP(O1388,Home!$C$8:$R$1048576,12,FALSE),""))</f>
        <v/>
      </c>
      <c r="V1388" s="11" t="str">
        <f>IF(IFERROR(VLOOKUP(O1388,Home!$C$8:$R$1048576,8,FALSE),"")=0,"",IFERROR(VLOOKUP(O1388,Home!$C$8:$R$1048576,8,FALSE),""))</f>
        <v/>
      </c>
      <c r="W1388" s="11" t="str">
        <f>IF(OR(VLOOKUP(N1388,Home!$C$7:$I$207,6,FALSE)="",VLOOKUP(N1388,Home!$C$7:$I$207,7,FALSE)=""),"FEJL",SUM(Baggrundsark!$K$4:K1388))</f>
        <v>FEJL</v>
      </c>
      <c r="Y1388">
        <v>1385</v>
      </c>
      <c r="Z1388" s="1"/>
      <c r="AC1388" s="44"/>
      <c r="AD1388">
        <f t="shared" si="454"/>
        <v>0</v>
      </c>
      <c r="AE1388">
        <f>SUM($AD$4:AD1388)</f>
        <v>1</v>
      </c>
      <c r="AF1388" s="103" t="str">
        <f>IFERROR(VLOOKUP(AN1388,Home!$C$8:$E$207,3,FALSE),"")</f>
        <v/>
      </c>
      <c r="AG1388" s="103" t="str">
        <f>IFERROR(VLOOKUP(AN1388,Home!$C$8:$E$207,2,FALSE),"")</f>
        <v/>
      </c>
      <c r="AH1388" s="104" t="str">
        <f>IF(VLOOKUP(AE1388,Home!$C$8:$I$207,6,FALSE)="","",VLOOKUP(AE1388,Home!$C$8:$I$207,6,FALSE))</f>
        <v/>
      </c>
      <c r="AI1388" s="104" t="e">
        <f t="shared" si="462"/>
        <v>#VALUE!</v>
      </c>
      <c r="AJ1388" s="105" t="e">
        <f t="shared" si="455"/>
        <v>#VALUE!</v>
      </c>
      <c r="AK1388" s="103" t="e">
        <f t="shared" si="448"/>
        <v>#VALUE!</v>
      </c>
      <c r="AL1388" s="103" t="e">
        <f t="shared" si="456"/>
        <v>#VALUE!</v>
      </c>
      <c r="AN1388" t="str">
        <f>IF(OR(VLOOKUP(AE1388,Home!$C$8:$I$207,6,FALSE)="",VLOOKUP(AE1388,Home!$C$8:$I$207,7,FALSE)=""),"FEJL",Baggrundsark!AE1388)</f>
        <v>FEJL</v>
      </c>
      <c r="AO1388">
        <f>IF(VLOOKUP(AE1388,Home!$C$8:$N$207,12,FALSE)="Timelønnet",1,0)</f>
        <v>0</v>
      </c>
      <c r="AP1388">
        <f>SUM($AO$4:AO1388)*AO1388</f>
        <v>0</v>
      </c>
      <c r="AQ1388">
        <f t="shared" si="463"/>
        <v>1</v>
      </c>
      <c r="AR1388" t="str">
        <f t="shared" si="463"/>
        <v/>
      </c>
      <c r="AS1388" t="e">
        <f t="shared" si="457"/>
        <v>#VALUE!</v>
      </c>
      <c r="AT1388" s="45" t="e">
        <f t="shared" si="464"/>
        <v>#VALUE!</v>
      </c>
      <c r="AU1388">
        <f>VLOOKUP(AQ1388,Home!$C$8:$J$207,8,FALSE)</f>
        <v>0</v>
      </c>
    </row>
    <row r="1389" spans="1:47" x14ac:dyDescent="0.25">
      <c r="A1389" s="6">
        <f t="shared" si="449"/>
        <v>0</v>
      </c>
      <c r="B1389" s="6">
        <f t="shared" si="458"/>
        <v>0</v>
      </c>
      <c r="C1389" s="6" t="str">
        <f t="shared" si="450"/>
        <v/>
      </c>
      <c r="D1389" s="7">
        <f t="shared" si="451"/>
        <v>0</v>
      </c>
      <c r="E1389" s="7">
        <f t="shared" si="459"/>
        <v>0</v>
      </c>
      <c r="F1389" s="7" t="str">
        <f t="shared" si="452"/>
        <v/>
      </c>
      <c r="G1389" s="6">
        <f t="shared" si="453"/>
        <v>0</v>
      </c>
      <c r="H1389" s="6">
        <f t="shared" si="460"/>
        <v>0</v>
      </c>
      <c r="I1389" s="6" t="str">
        <f t="shared" si="461"/>
        <v/>
      </c>
      <c r="J1389" s="11">
        <v>1386</v>
      </c>
      <c r="K1389" s="11">
        <f>IF(IFERROR(VLOOKUP(J1389,Home!$A$8:$B$1048576,1,FALSE),0)=0,0,1)</f>
        <v>0</v>
      </c>
      <c r="L1389" s="129" t="e">
        <f>IF(VLOOKUP(O1389,Home!$C$8:$R$207,6,FALSE)="","",VLOOKUP(O1389,Home!$C$8:$R$207,6,FALSE))</f>
        <v>#N/A</v>
      </c>
      <c r="M1389" s="129" t="e">
        <f t="shared" si="446"/>
        <v>#N/A</v>
      </c>
      <c r="N1389" s="11">
        <f>SUM($K$4:K1389)</f>
        <v>200</v>
      </c>
      <c r="O1389" s="11" t="str">
        <f>IF(P1389="","",IF(IFERROR(VLOOKUP(N1389,Home!$C$8:$R$1048576,1,FALSE),"")=0,"",IFERROR(VLOOKUP(N1389,Home!$C$8:$R$1048576,1,FALSE),"")))</f>
        <v/>
      </c>
      <c r="P1389" s="11" t="str">
        <f>IF(IFERROR(VLOOKUP(W1389,Home!$C$8:$R$1048576,3,FALSE),"")=0,"",IFERROR(VLOOKUP(W1389,Home!$C$8:$R$1048576,3,FALSE),""))</f>
        <v/>
      </c>
      <c r="Q1389" s="11" t="str">
        <f t="shared" si="445"/>
        <v/>
      </c>
      <c r="R1389" s="130" t="e">
        <f>VLOOKUP(Q1389,'Baggrund til lister'!$G$4:$H$15,2,FALSE)</f>
        <v>#N/A</v>
      </c>
      <c r="S1389" s="11" t="str">
        <f t="shared" si="447"/>
        <v/>
      </c>
      <c r="T1389" s="11" t="str">
        <f>IF(IFERROR(VLOOKUP(N1389,Home!$C$8:$R$1048576,11,FALSE),"")=0,"",IFERROR(VLOOKUP(N1389,Home!$C$8:$R$1048576,11,FALSE),""))</f>
        <v/>
      </c>
      <c r="U1389" s="11" t="str">
        <f>IF(IFERROR(VLOOKUP(O1389,Home!$C$8:$R$1048576,12,FALSE),"")=0,"",IFERROR(VLOOKUP(O1389,Home!$C$8:$R$1048576,12,FALSE),""))</f>
        <v/>
      </c>
      <c r="V1389" s="11" t="str">
        <f>IF(IFERROR(VLOOKUP(O1389,Home!$C$8:$R$1048576,8,FALSE),"")=0,"",IFERROR(VLOOKUP(O1389,Home!$C$8:$R$1048576,8,FALSE),""))</f>
        <v/>
      </c>
      <c r="W1389" s="11" t="str">
        <f>IF(OR(VLOOKUP(N1389,Home!$C$7:$I$207,6,FALSE)="",VLOOKUP(N1389,Home!$C$7:$I$207,7,FALSE)=""),"FEJL",SUM(Baggrundsark!$K$4:K1389))</f>
        <v>FEJL</v>
      </c>
      <c r="Y1389">
        <v>1386</v>
      </c>
      <c r="Z1389" s="1"/>
      <c r="AC1389" s="44"/>
      <c r="AD1389">
        <f t="shared" si="454"/>
        <v>0</v>
      </c>
      <c r="AE1389">
        <f>SUM($AD$4:AD1389)</f>
        <v>1</v>
      </c>
      <c r="AF1389" s="103" t="str">
        <f>IFERROR(VLOOKUP(AN1389,Home!$C$8:$E$207,3,FALSE),"")</f>
        <v/>
      </c>
      <c r="AG1389" s="103" t="str">
        <f>IFERROR(VLOOKUP(AN1389,Home!$C$8:$E$207,2,FALSE),"")</f>
        <v/>
      </c>
      <c r="AH1389" s="104" t="str">
        <f>IF(VLOOKUP(AE1389,Home!$C$8:$I$207,6,FALSE)="","",VLOOKUP(AE1389,Home!$C$8:$I$207,6,FALSE))</f>
        <v/>
      </c>
      <c r="AI1389" s="104" t="e">
        <f t="shared" si="462"/>
        <v>#VALUE!</v>
      </c>
      <c r="AJ1389" s="105" t="e">
        <f t="shared" si="455"/>
        <v>#VALUE!</v>
      </c>
      <c r="AK1389" s="103" t="e">
        <f t="shared" si="448"/>
        <v>#VALUE!</v>
      </c>
      <c r="AL1389" s="103" t="e">
        <f t="shared" si="456"/>
        <v>#VALUE!</v>
      </c>
      <c r="AN1389" t="str">
        <f>IF(OR(VLOOKUP(AE1389,Home!$C$8:$I$207,6,FALSE)="",VLOOKUP(AE1389,Home!$C$8:$I$207,7,FALSE)=""),"FEJL",Baggrundsark!AE1389)</f>
        <v>FEJL</v>
      </c>
      <c r="AO1389">
        <f>IF(VLOOKUP(AE1389,Home!$C$8:$N$207,12,FALSE)="Timelønnet",1,0)</f>
        <v>0</v>
      </c>
      <c r="AP1389">
        <f>SUM($AO$4:AO1389)*AO1389</f>
        <v>0</v>
      </c>
      <c r="AQ1389">
        <f t="shared" si="463"/>
        <v>1</v>
      </c>
      <c r="AR1389" t="str">
        <f t="shared" si="463"/>
        <v/>
      </c>
      <c r="AS1389" t="e">
        <f t="shared" si="457"/>
        <v>#VALUE!</v>
      </c>
      <c r="AT1389" s="45" t="e">
        <f t="shared" si="464"/>
        <v>#VALUE!</v>
      </c>
      <c r="AU1389">
        <f>VLOOKUP(AQ1389,Home!$C$8:$J$207,8,FALSE)</f>
        <v>0</v>
      </c>
    </row>
    <row r="1390" spans="1:47" x14ac:dyDescent="0.25">
      <c r="A1390" s="6">
        <f t="shared" si="449"/>
        <v>0</v>
      </c>
      <c r="B1390" s="6">
        <f t="shared" si="458"/>
        <v>0</v>
      </c>
      <c r="C1390" s="6" t="str">
        <f t="shared" si="450"/>
        <v/>
      </c>
      <c r="D1390" s="7">
        <f t="shared" si="451"/>
        <v>0</v>
      </c>
      <c r="E1390" s="7">
        <f t="shared" si="459"/>
        <v>0</v>
      </c>
      <c r="F1390" s="7" t="str">
        <f t="shared" si="452"/>
        <v/>
      </c>
      <c r="G1390" s="6">
        <f t="shared" si="453"/>
        <v>0</v>
      </c>
      <c r="H1390" s="6">
        <f t="shared" si="460"/>
        <v>0</v>
      </c>
      <c r="I1390" s="6" t="str">
        <f t="shared" si="461"/>
        <v/>
      </c>
      <c r="J1390" s="11">
        <v>1387</v>
      </c>
      <c r="K1390" s="11">
        <f>IF(IFERROR(VLOOKUP(J1390,Home!$A$8:$B$1048576,1,FALSE),0)=0,0,1)</f>
        <v>0</v>
      </c>
      <c r="L1390" s="129" t="e">
        <f>IF(VLOOKUP(O1390,Home!$C$8:$R$207,6,FALSE)="","",VLOOKUP(O1390,Home!$C$8:$R$207,6,FALSE))</f>
        <v>#N/A</v>
      </c>
      <c r="M1390" s="129" t="e">
        <f t="shared" si="446"/>
        <v>#N/A</v>
      </c>
      <c r="N1390" s="11">
        <f>SUM($K$4:K1390)</f>
        <v>200</v>
      </c>
      <c r="O1390" s="11" t="str">
        <f>IF(P1390="","",IF(IFERROR(VLOOKUP(N1390,Home!$C$8:$R$1048576,1,FALSE),"")=0,"",IFERROR(VLOOKUP(N1390,Home!$C$8:$R$1048576,1,FALSE),"")))</f>
        <v/>
      </c>
      <c r="P1390" s="11" t="str">
        <f>IF(IFERROR(VLOOKUP(W1390,Home!$C$8:$R$1048576,3,FALSE),"")=0,"",IFERROR(VLOOKUP(W1390,Home!$C$8:$R$1048576,3,FALSE),""))</f>
        <v/>
      </c>
      <c r="Q1390" s="11" t="str">
        <f t="shared" si="445"/>
        <v/>
      </c>
      <c r="R1390" s="130" t="e">
        <f>VLOOKUP(Q1390,'Baggrund til lister'!$G$4:$H$15,2,FALSE)</f>
        <v>#N/A</v>
      </c>
      <c r="S1390" s="11" t="str">
        <f t="shared" si="447"/>
        <v/>
      </c>
      <c r="T1390" s="11" t="str">
        <f>IF(IFERROR(VLOOKUP(N1390,Home!$C$8:$R$1048576,11,FALSE),"")=0,"",IFERROR(VLOOKUP(N1390,Home!$C$8:$R$1048576,11,FALSE),""))</f>
        <v/>
      </c>
      <c r="U1390" s="11" t="str">
        <f>IF(IFERROR(VLOOKUP(O1390,Home!$C$8:$R$1048576,12,FALSE),"")=0,"",IFERROR(VLOOKUP(O1390,Home!$C$8:$R$1048576,12,FALSE),""))</f>
        <v/>
      </c>
      <c r="V1390" s="11" t="str">
        <f>IF(IFERROR(VLOOKUP(O1390,Home!$C$8:$R$1048576,8,FALSE),"")=0,"",IFERROR(VLOOKUP(O1390,Home!$C$8:$R$1048576,8,FALSE),""))</f>
        <v/>
      </c>
      <c r="W1390" s="11" t="str">
        <f>IF(OR(VLOOKUP(N1390,Home!$C$7:$I$207,6,FALSE)="",VLOOKUP(N1390,Home!$C$7:$I$207,7,FALSE)=""),"FEJL",SUM(Baggrundsark!$K$4:K1390))</f>
        <v>FEJL</v>
      </c>
      <c r="Y1390">
        <v>1387</v>
      </c>
      <c r="Z1390" s="1"/>
      <c r="AC1390" s="44"/>
      <c r="AD1390">
        <f t="shared" si="454"/>
        <v>0</v>
      </c>
      <c r="AE1390">
        <f>SUM($AD$4:AD1390)</f>
        <v>1</v>
      </c>
      <c r="AF1390" s="103" t="str">
        <f>IFERROR(VLOOKUP(AN1390,Home!$C$8:$E$207,3,FALSE),"")</f>
        <v/>
      </c>
      <c r="AG1390" s="103" t="str">
        <f>IFERROR(VLOOKUP(AN1390,Home!$C$8:$E$207,2,FALSE),"")</f>
        <v/>
      </c>
      <c r="AH1390" s="104" t="str">
        <f>IF(VLOOKUP(AE1390,Home!$C$8:$I$207,6,FALSE)="","",VLOOKUP(AE1390,Home!$C$8:$I$207,6,FALSE))</f>
        <v/>
      </c>
      <c r="AI1390" s="104" t="e">
        <f t="shared" si="462"/>
        <v>#VALUE!</v>
      </c>
      <c r="AJ1390" s="105" t="e">
        <f t="shared" si="455"/>
        <v>#VALUE!</v>
      </c>
      <c r="AK1390" s="103" t="e">
        <f t="shared" si="448"/>
        <v>#VALUE!</v>
      </c>
      <c r="AL1390" s="103" t="e">
        <f t="shared" si="456"/>
        <v>#VALUE!</v>
      </c>
      <c r="AN1390" t="str">
        <f>IF(OR(VLOOKUP(AE1390,Home!$C$8:$I$207,6,FALSE)="",VLOOKUP(AE1390,Home!$C$8:$I$207,7,FALSE)=""),"FEJL",Baggrundsark!AE1390)</f>
        <v>FEJL</v>
      </c>
      <c r="AO1390">
        <f>IF(VLOOKUP(AE1390,Home!$C$8:$N$207,12,FALSE)="Timelønnet",1,0)</f>
        <v>0</v>
      </c>
      <c r="AP1390">
        <f>SUM($AO$4:AO1390)*AO1390</f>
        <v>0</v>
      </c>
      <c r="AQ1390">
        <f t="shared" si="463"/>
        <v>1</v>
      </c>
      <c r="AR1390" t="str">
        <f t="shared" si="463"/>
        <v/>
      </c>
      <c r="AS1390" t="e">
        <f t="shared" si="457"/>
        <v>#VALUE!</v>
      </c>
      <c r="AT1390" s="45" t="e">
        <f t="shared" si="464"/>
        <v>#VALUE!</v>
      </c>
      <c r="AU1390">
        <f>VLOOKUP(AQ1390,Home!$C$8:$J$207,8,FALSE)</f>
        <v>0</v>
      </c>
    </row>
    <row r="1391" spans="1:47" x14ac:dyDescent="0.25">
      <c r="A1391" s="6">
        <f t="shared" si="449"/>
        <v>0</v>
      </c>
      <c r="B1391" s="6">
        <f t="shared" si="458"/>
        <v>0</v>
      </c>
      <c r="C1391" s="6" t="str">
        <f t="shared" si="450"/>
        <v/>
      </c>
      <c r="D1391" s="7">
        <f t="shared" si="451"/>
        <v>0</v>
      </c>
      <c r="E1391" s="7">
        <f t="shared" si="459"/>
        <v>0</v>
      </c>
      <c r="F1391" s="7" t="str">
        <f t="shared" si="452"/>
        <v/>
      </c>
      <c r="G1391" s="6">
        <f t="shared" si="453"/>
        <v>0</v>
      </c>
      <c r="H1391" s="6">
        <f t="shared" si="460"/>
        <v>0</v>
      </c>
      <c r="I1391" s="6" t="str">
        <f t="shared" si="461"/>
        <v/>
      </c>
      <c r="J1391" s="11">
        <v>1388</v>
      </c>
      <c r="K1391" s="11">
        <f>IF(IFERROR(VLOOKUP(J1391,Home!$A$8:$B$1048576,1,FALSE),0)=0,0,1)</f>
        <v>0</v>
      </c>
      <c r="L1391" s="129" t="e">
        <f>IF(VLOOKUP(O1391,Home!$C$8:$R$207,6,FALSE)="","",VLOOKUP(O1391,Home!$C$8:$R$207,6,FALSE))</f>
        <v>#N/A</v>
      </c>
      <c r="M1391" s="129" t="e">
        <f t="shared" si="446"/>
        <v>#N/A</v>
      </c>
      <c r="N1391" s="11">
        <f>SUM($K$4:K1391)</f>
        <v>200</v>
      </c>
      <c r="O1391" s="11" t="str">
        <f>IF(P1391="","",IF(IFERROR(VLOOKUP(N1391,Home!$C$8:$R$1048576,1,FALSE),"")=0,"",IFERROR(VLOOKUP(N1391,Home!$C$8:$R$1048576,1,FALSE),"")))</f>
        <v/>
      </c>
      <c r="P1391" s="11" t="str">
        <f>IF(IFERROR(VLOOKUP(W1391,Home!$C$8:$R$1048576,3,FALSE),"")=0,"",IFERROR(VLOOKUP(W1391,Home!$C$8:$R$1048576,3,FALSE),""))</f>
        <v/>
      </c>
      <c r="Q1391" s="11" t="str">
        <f t="shared" si="445"/>
        <v/>
      </c>
      <c r="R1391" s="130" t="e">
        <f>VLOOKUP(Q1391,'Baggrund til lister'!$G$4:$H$15,2,FALSE)</f>
        <v>#N/A</v>
      </c>
      <c r="S1391" s="11" t="str">
        <f t="shared" si="447"/>
        <v/>
      </c>
      <c r="T1391" s="11" t="str">
        <f>IF(IFERROR(VLOOKUP(N1391,Home!$C$8:$R$1048576,11,FALSE),"")=0,"",IFERROR(VLOOKUP(N1391,Home!$C$8:$R$1048576,11,FALSE),""))</f>
        <v/>
      </c>
      <c r="U1391" s="11" t="str">
        <f>IF(IFERROR(VLOOKUP(O1391,Home!$C$8:$R$1048576,12,FALSE),"")=0,"",IFERROR(VLOOKUP(O1391,Home!$C$8:$R$1048576,12,FALSE),""))</f>
        <v/>
      </c>
      <c r="V1391" s="11" t="str">
        <f>IF(IFERROR(VLOOKUP(O1391,Home!$C$8:$R$1048576,8,FALSE),"")=0,"",IFERROR(VLOOKUP(O1391,Home!$C$8:$R$1048576,8,FALSE),""))</f>
        <v/>
      </c>
      <c r="W1391" s="11" t="str">
        <f>IF(OR(VLOOKUP(N1391,Home!$C$7:$I$207,6,FALSE)="",VLOOKUP(N1391,Home!$C$7:$I$207,7,FALSE)=""),"FEJL",SUM(Baggrundsark!$K$4:K1391))</f>
        <v>FEJL</v>
      </c>
      <c r="Y1391">
        <v>1388</v>
      </c>
      <c r="Z1391" s="1"/>
      <c r="AC1391" s="44"/>
      <c r="AD1391">
        <f t="shared" si="454"/>
        <v>0</v>
      </c>
      <c r="AE1391">
        <f>SUM($AD$4:AD1391)</f>
        <v>1</v>
      </c>
      <c r="AF1391" s="103" t="str">
        <f>IFERROR(VLOOKUP(AN1391,Home!$C$8:$E$207,3,FALSE),"")</f>
        <v/>
      </c>
      <c r="AG1391" s="103" t="str">
        <f>IFERROR(VLOOKUP(AN1391,Home!$C$8:$E$207,2,FALSE),"")</f>
        <v/>
      </c>
      <c r="AH1391" s="104" t="str">
        <f>IF(VLOOKUP(AE1391,Home!$C$8:$I$207,6,FALSE)="","",VLOOKUP(AE1391,Home!$C$8:$I$207,6,FALSE))</f>
        <v/>
      </c>
      <c r="AI1391" s="104" t="e">
        <f t="shared" si="462"/>
        <v>#VALUE!</v>
      </c>
      <c r="AJ1391" s="105" t="e">
        <f t="shared" si="455"/>
        <v>#VALUE!</v>
      </c>
      <c r="AK1391" s="103" t="e">
        <f t="shared" si="448"/>
        <v>#VALUE!</v>
      </c>
      <c r="AL1391" s="103" t="e">
        <f t="shared" si="456"/>
        <v>#VALUE!</v>
      </c>
      <c r="AN1391" t="str">
        <f>IF(OR(VLOOKUP(AE1391,Home!$C$8:$I$207,6,FALSE)="",VLOOKUP(AE1391,Home!$C$8:$I$207,7,FALSE)=""),"FEJL",Baggrundsark!AE1391)</f>
        <v>FEJL</v>
      </c>
      <c r="AO1391">
        <f>IF(VLOOKUP(AE1391,Home!$C$8:$N$207,12,FALSE)="Timelønnet",1,0)</f>
        <v>0</v>
      </c>
      <c r="AP1391">
        <f>SUM($AO$4:AO1391)*AO1391</f>
        <v>0</v>
      </c>
      <c r="AQ1391">
        <f t="shared" si="463"/>
        <v>1</v>
      </c>
      <c r="AR1391" t="str">
        <f t="shared" si="463"/>
        <v/>
      </c>
      <c r="AS1391" t="e">
        <f t="shared" si="457"/>
        <v>#VALUE!</v>
      </c>
      <c r="AT1391" s="45" t="e">
        <f t="shared" si="464"/>
        <v>#VALUE!</v>
      </c>
      <c r="AU1391">
        <f>VLOOKUP(AQ1391,Home!$C$8:$J$207,8,FALSE)</f>
        <v>0</v>
      </c>
    </row>
    <row r="1392" spans="1:47" x14ac:dyDescent="0.25">
      <c r="A1392" s="6">
        <f t="shared" si="449"/>
        <v>0</v>
      </c>
      <c r="B1392" s="6">
        <f t="shared" si="458"/>
        <v>0</v>
      </c>
      <c r="C1392" s="6" t="str">
        <f t="shared" si="450"/>
        <v/>
      </c>
      <c r="D1392" s="7">
        <f t="shared" si="451"/>
        <v>0</v>
      </c>
      <c r="E1392" s="7">
        <f t="shared" si="459"/>
        <v>0</v>
      </c>
      <c r="F1392" s="7" t="str">
        <f t="shared" si="452"/>
        <v/>
      </c>
      <c r="G1392" s="6">
        <f t="shared" si="453"/>
        <v>0</v>
      </c>
      <c r="H1392" s="6">
        <f t="shared" si="460"/>
        <v>0</v>
      </c>
      <c r="I1392" s="6" t="str">
        <f t="shared" si="461"/>
        <v/>
      </c>
      <c r="J1392" s="11">
        <v>1389</v>
      </c>
      <c r="K1392" s="11">
        <f>IF(IFERROR(VLOOKUP(J1392,Home!$A$8:$B$1048576,1,FALSE),0)=0,0,1)</f>
        <v>0</v>
      </c>
      <c r="L1392" s="129" t="e">
        <f>IF(VLOOKUP(O1392,Home!$C$8:$R$207,6,FALSE)="","",VLOOKUP(O1392,Home!$C$8:$R$207,6,FALSE))</f>
        <v>#N/A</v>
      </c>
      <c r="M1392" s="129" t="e">
        <f t="shared" si="446"/>
        <v>#N/A</v>
      </c>
      <c r="N1392" s="11">
        <f>SUM($K$4:K1392)</f>
        <v>200</v>
      </c>
      <c r="O1392" s="11" t="str">
        <f>IF(P1392="","",IF(IFERROR(VLOOKUP(N1392,Home!$C$8:$R$1048576,1,FALSE),"")=0,"",IFERROR(VLOOKUP(N1392,Home!$C$8:$R$1048576,1,FALSE),"")))</f>
        <v/>
      </c>
      <c r="P1392" s="11" t="str">
        <f>IF(IFERROR(VLOOKUP(W1392,Home!$C$8:$R$1048576,3,FALSE),"")=0,"",IFERROR(VLOOKUP(W1392,Home!$C$8:$R$1048576,3,FALSE),""))</f>
        <v/>
      </c>
      <c r="Q1392" s="11" t="str">
        <f t="shared" si="445"/>
        <v/>
      </c>
      <c r="R1392" s="130" t="e">
        <f>VLOOKUP(Q1392,'Baggrund til lister'!$G$4:$H$15,2,FALSE)</f>
        <v>#N/A</v>
      </c>
      <c r="S1392" s="11" t="str">
        <f t="shared" si="447"/>
        <v/>
      </c>
      <c r="T1392" s="11" t="str">
        <f>IF(IFERROR(VLOOKUP(N1392,Home!$C$8:$R$1048576,11,FALSE),"")=0,"",IFERROR(VLOOKUP(N1392,Home!$C$8:$R$1048576,11,FALSE),""))</f>
        <v/>
      </c>
      <c r="U1392" s="11" t="str">
        <f>IF(IFERROR(VLOOKUP(O1392,Home!$C$8:$R$1048576,12,FALSE),"")=0,"",IFERROR(VLOOKUP(O1392,Home!$C$8:$R$1048576,12,FALSE),""))</f>
        <v/>
      </c>
      <c r="V1392" s="11" t="str">
        <f>IF(IFERROR(VLOOKUP(O1392,Home!$C$8:$R$1048576,8,FALSE),"")=0,"",IFERROR(VLOOKUP(O1392,Home!$C$8:$R$1048576,8,FALSE),""))</f>
        <v/>
      </c>
      <c r="W1392" s="11" t="str">
        <f>IF(OR(VLOOKUP(N1392,Home!$C$7:$I$207,6,FALSE)="",VLOOKUP(N1392,Home!$C$7:$I$207,7,FALSE)=""),"FEJL",SUM(Baggrundsark!$K$4:K1392))</f>
        <v>FEJL</v>
      </c>
      <c r="Y1392">
        <v>1389</v>
      </c>
      <c r="Z1392" s="1"/>
      <c r="AC1392" s="44"/>
      <c r="AD1392">
        <f t="shared" si="454"/>
        <v>0</v>
      </c>
      <c r="AE1392">
        <f>SUM($AD$4:AD1392)</f>
        <v>1</v>
      </c>
      <c r="AF1392" s="103" t="str">
        <f>IFERROR(VLOOKUP(AN1392,Home!$C$8:$E$207,3,FALSE),"")</f>
        <v/>
      </c>
      <c r="AG1392" s="103" t="str">
        <f>IFERROR(VLOOKUP(AN1392,Home!$C$8:$E$207,2,FALSE),"")</f>
        <v/>
      </c>
      <c r="AH1392" s="104" t="str">
        <f>IF(VLOOKUP(AE1392,Home!$C$8:$I$207,6,FALSE)="","",VLOOKUP(AE1392,Home!$C$8:$I$207,6,FALSE))</f>
        <v/>
      </c>
      <c r="AI1392" s="104" t="e">
        <f t="shared" si="462"/>
        <v>#VALUE!</v>
      </c>
      <c r="AJ1392" s="105" t="e">
        <f t="shared" si="455"/>
        <v>#VALUE!</v>
      </c>
      <c r="AK1392" s="103" t="e">
        <f t="shared" si="448"/>
        <v>#VALUE!</v>
      </c>
      <c r="AL1392" s="103" t="e">
        <f t="shared" si="456"/>
        <v>#VALUE!</v>
      </c>
      <c r="AN1392" t="str">
        <f>IF(OR(VLOOKUP(AE1392,Home!$C$8:$I$207,6,FALSE)="",VLOOKUP(AE1392,Home!$C$8:$I$207,7,FALSE)=""),"FEJL",Baggrundsark!AE1392)</f>
        <v>FEJL</v>
      </c>
      <c r="AO1392">
        <f>IF(VLOOKUP(AE1392,Home!$C$8:$N$207,12,FALSE)="Timelønnet",1,0)</f>
        <v>0</v>
      </c>
      <c r="AP1392">
        <f>SUM($AO$4:AO1392)*AO1392</f>
        <v>0</v>
      </c>
      <c r="AQ1392">
        <f t="shared" si="463"/>
        <v>1</v>
      </c>
      <c r="AR1392" t="str">
        <f t="shared" si="463"/>
        <v/>
      </c>
      <c r="AS1392" t="e">
        <f t="shared" si="457"/>
        <v>#VALUE!</v>
      </c>
      <c r="AT1392" s="45" t="e">
        <f t="shared" si="464"/>
        <v>#VALUE!</v>
      </c>
      <c r="AU1392">
        <f>VLOOKUP(AQ1392,Home!$C$8:$J$207,8,FALSE)</f>
        <v>0</v>
      </c>
    </row>
    <row r="1393" spans="1:47" x14ac:dyDescent="0.25">
      <c r="A1393" s="6">
        <f t="shared" si="449"/>
        <v>0</v>
      </c>
      <c r="B1393" s="6">
        <f t="shared" si="458"/>
        <v>0</v>
      </c>
      <c r="C1393" s="6" t="str">
        <f t="shared" si="450"/>
        <v/>
      </c>
      <c r="D1393" s="7">
        <f t="shared" si="451"/>
        <v>0</v>
      </c>
      <c r="E1393" s="7">
        <f t="shared" si="459"/>
        <v>0</v>
      </c>
      <c r="F1393" s="7" t="str">
        <f t="shared" si="452"/>
        <v/>
      </c>
      <c r="G1393" s="6">
        <f t="shared" si="453"/>
        <v>0</v>
      </c>
      <c r="H1393" s="6">
        <f t="shared" si="460"/>
        <v>0</v>
      </c>
      <c r="I1393" s="6" t="str">
        <f t="shared" si="461"/>
        <v/>
      </c>
      <c r="J1393" s="11">
        <v>1390</v>
      </c>
      <c r="K1393" s="11">
        <f>IF(IFERROR(VLOOKUP(J1393,Home!$A$8:$B$1048576,1,FALSE),0)=0,0,1)</f>
        <v>0</v>
      </c>
      <c r="L1393" s="129" t="e">
        <f>IF(VLOOKUP(O1393,Home!$C$8:$R$207,6,FALSE)="","",VLOOKUP(O1393,Home!$C$8:$R$207,6,FALSE))</f>
        <v>#N/A</v>
      </c>
      <c r="M1393" s="129" t="e">
        <f t="shared" si="446"/>
        <v>#N/A</v>
      </c>
      <c r="N1393" s="11">
        <f>SUM($K$4:K1393)</f>
        <v>200</v>
      </c>
      <c r="O1393" s="11" t="str">
        <f>IF(P1393="","",IF(IFERROR(VLOOKUP(N1393,Home!$C$8:$R$1048576,1,FALSE),"")=0,"",IFERROR(VLOOKUP(N1393,Home!$C$8:$R$1048576,1,FALSE),"")))</f>
        <v/>
      </c>
      <c r="P1393" s="11" t="str">
        <f>IF(IFERROR(VLOOKUP(W1393,Home!$C$8:$R$1048576,3,FALSE),"")=0,"",IFERROR(VLOOKUP(W1393,Home!$C$8:$R$1048576,3,FALSE),""))</f>
        <v/>
      </c>
      <c r="Q1393" s="11" t="str">
        <f t="shared" si="445"/>
        <v/>
      </c>
      <c r="R1393" s="130" t="e">
        <f>VLOOKUP(Q1393,'Baggrund til lister'!$G$4:$H$15,2,FALSE)</f>
        <v>#N/A</v>
      </c>
      <c r="S1393" s="11" t="str">
        <f t="shared" si="447"/>
        <v/>
      </c>
      <c r="T1393" s="11" t="str">
        <f>IF(IFERROR(VLOOKUP(N1393,Home!$C$8:$R$1048576,11,FALSE),"")=0,"",IFERROR(VLOOKUP(N1393,Home!$C$8:$R$1048576,11,FALSE),""))</f>
        <v/>
      </c>
      <c r="U1393" s="11" t="str">
        <f>IF(IFERROR(VLOOKUP(O1393,Home!$C$8:$R$1048576,12,FALSE),"")=0,"",IFERROR(VLOOKUP(O1393,Home!$C$8:$R$1048576,12,FALSE),""))</f>
        <v/>
      </c>
      <c r="V1393" s="11" t="str">
        <f>IF(IFERROR(VLOOKUP(O1393,Home!$C$8:$R$1048576,8,FALSE),"")=0,"",IFERROR(VLOOKUP(O1393,Home!$C$8:$R$1048576,8,FALSE),""))</f>
        <v/>
      </c>
      <c r="W1393" s="11" t="str">
        <f>IF(OR(VLOOKUP(N1393,Home!$C$7:$I$207,6,FALSE)="",VLOOKUP(N1393,Home!$C$7:$I$207,7,FALSE)=""),"FEJL",SUM(Baggrundsark!$K$4:K1393))</f>
        <v>FEJL</v>
      </c>
      <c r="Y1393">
        <v>1390</v>
      </c>
      <c r="Z1393" s="1"/>
      <c r="AC1393" s="44"/>
      <c r="AD1393">
        <f t="shared" si="454"/>
        <v>0</v>
      </c>
      <c r="AE1393">
        <f>SUM($AD$4:AD1393)</f>
        <v>1</v>
      </c>
      <c r="AF1393" s="103" t="str">
        <f>IFERROR(VLOOKUP(AN1393,Home!$C$8:$E$207,3,FALSE),"")</f>
        <v/>
      </c>
      <c r="AG1393" s="103" t="str">
        <f>IFERROR(VLOOKUP(AN1393,Home!$C$8:$E$207,2,FALSE),"")</f>
        <v/>
      </c>
      <c r="AH1393" s="104" t="str">
        <f>IF(VLOOKUP(AE1393,Home!$C$8:$I$207,6,FALSE)="","",VLOOKUP(AE1393,Home!$C$8:$I$207,6,FALSE))</f>
        <v/>
      </c>
      <c r="AI1393" s="104" t="e">
        <f t="shared" si="462"/>
        <v>#VALUE!</v>
      </c>
      <c r="AJ1393" s="105" t="e">
        <f t="shared" si="455"/>
        <v>#VALUE!</v>
      </c>
      <c r="AK1393" s="103" t="e">
        <f t="shared" si="448"/>
        <v>#VALUE!</v>
      </c>
      <c r="AL1393" s="103" t="e">
        <f t="shared" si="456"/>
        <v>#VALUE!</v>
      </c>
      <c r="AN1393" t="str">
        <f>IF(OR(VLOOKUP(AE1393,Home!$C$8:$I$207,6,FALSE)="",VLOOKUP(AE1393,Home!$C$8:$I$207,7,FALSE)=""),"FEJL",Baggrundsark!AE1393)</f>
        <v>FEJL</v>
      </c>
      <c r="AO1393">
        <f>IF(VLOOKUP(AE1393,Home!$C$8:$N$207,12,FALSE)="Timelønnet",1,0)</f>
        <v>0</v>
      </c>
      <c r="AP1393">
        <f>SUM($AO$4:AO1393)*AO1393</f>
        <v>0</v>
      </c>
      <c r="AQ1393">
        <f t="shared" si="463"/>
        <v>1</v>
      </c>
      <c r="AR1393" t="str">
        <f t="shared" si="463"/>
        <v/>
      </c>
      <c r="AS1393" t="e">
        <f t="shared" si="457"/>
        <v>#VALUE!</v>
      </c>
      <c r="AT1393" s="45" t="e">
        <f t="shared" si="464"/>
        <v>#VALUE!</v>
      </c>
      <c r="AU1393">
        <f>VLOOKUP(AQ1393,Home!$C$8:$J$207,8,FALSE)</f>
        <v>0</v>
      </c>
    </row>
    <row r="1394" spans="1:47" x14ac:dyDescent="0.25">
      <c r="A1394" s="6">
        <f t="shared" si="449"/>
        <v>0</v>
      </c>
      <c r="B1394" s="6">
        <f t="shared" si="458"/>
        <v>0</v>
      </c>
      <c r="C1394" s="6" t="str">
        <f t="shared" si="450"/>
        <v/>
      </c>
      <c r="D1394" s="7">
        <f t="shared" si="451"/>
        <v>0</v>
      </c>
      <c r="E1394" s="7">
        <f t="shared" si="459"/>
        <v>0</v>
      </c>
      <c r="F1394" s="7" t="str">
        <f t="shared" si="452"/>
        <v/>
      </c>
      <c r="G1394" s="6">
        <f t="shared" si="453"/>
        <v>0</v>
      </c>
      <c r="H1394" s="6">
        <f t="shared" si="460"/>
        <v>0</v>
      </c>
      <c r="I1394" s="6" t="str">
        <f t="shared" si="461"/>
        <v/>
      </c>
      <c r="J1394" s="11">
        <v>1391</v>
      </c>
      <c r="K1394" s="11">
        <f>IF(IFERROR(VLOOKUP(J1394,Home!$A$8:$B$1048576,1,FALSE),0)=0,0,1)</f>
        <v>0</v>
      </c>
      <c r="L1394" s="129" t="e">
        <f>IF(VLOOKUP(O1394,Home!$C$8:$R$207,6,FALSE)="","",VLOOKUP(O1394,Home!$C$8:$R$207,6,FALSE))</f>
        <v>#N/A</v>
      </c>
      <c r="M1394" s="129" t="e">
        <f t="shared" si="446"/>
        <v>#N/A</v>
      </c>
      <c r="N1394" s="11">
        <f>SUM($K$4:K1394)</f>
        <v>200</v>
      </c>
      <c r="O1394" s="11" t="str">
        <f>IF(P1394="","",IF(IFERROR(VLOOKUP(N1394,Home!$C$8:$R$1048576,1,FALSE),"")=0,"",IFERROR(VLOOKUP(N1394,Home!$C$8:$R$1048576,1,FALSE),"")))</f>
        <v/>
      </c>
      <c r="P1394" s="11" t="str">
        <f>IF(IFERROR(VLOOKUP(W1394,Home!$C$8:$R$1048576,3,FALSE),"")=0,"",IFERROR(VLOOKUP(W1394,Home!$C$8:$R$1048576,3,FALSE),""))</f>
        <v/>
      </c>
      <c r="Q1394" s="11" t="str">
        <f t="shared" si="445"/>
        <v/>
      </c>
      <c r="R1394" s="130" t="e">
        <f>VLOOKUP(Q1394,'Baggrund til lister'!$G$4:$H$15,2,FALSE)</f>
        <v>#N/A</v>
      </c>
      <c r="S1394" s="11" t="str">
        <f t="shared" si="447"/>
        <v/>
      </c>
      <c r="T1394" s="11" t="str">
        <f>IF(IFERROR(VLOOKUP(N1394,Home!$C$8:$R$1048576,11,FALSE),"")=0,"",IFERROR(VLOOKUP(N1394,Home!$C$8:$R$1048576,11,FALSE),""))</f>
        <v/>
      </c>
      <c r="U1394" s="11" t="str">
        <f>IF(IFERROR(VLOOKUP(O1394,Home!$C$8:$R$1048576,12,FALSE),"")=0,"",IFERROR(VLOOKUP(O1394,Home!$C$8:$R$1048576,12,FALSE),""))</f>
        <v/>
      </c>
      <c r="V1394" s="11" t="str">
        <f>IF(IFERROR(VLOOKUP(O1394,Home!$C$8:$R$1048576,8,FALSE),"")=0,"",IFERROR(VLOOKUP(O1394,Home!$C$8:$R$1048576,8,FALSE),""))</f>
        <v/>
      </c>
      <c r="W1394" s="11" t="str">
        <f>IF(OR(VLOOKUP(N1394,Home!$C$7:$I$207,6,FALSE)="",VLOOKUP(N1394,Home!$C$7:$I$207,7,FALSE)=""),"FEJL",SUM(Baggrundsark!$K$4:K1394))</f>
        <v>FEJL</v>
      </c>
      <c r="Y1394">
        <v>1391</v>
      </c>
      <c r="Z1394" s="1"/>
      <c r="AC1394" s="44"/>
      <c r="AD1394">
        <f t="shared" si="454"/>
        <v>0</v>
      </c>
      <c r="AE1394">
        <f>SUM($AD$4:AD1394)</f>
        <v>1</v>
      </c>
      <c r="AF1394" s="103" t="str">
        <f>IFERROR(VLOOKUP(AN1394,Home!$C$8:$E$207,3,FALSE),"")</f>
        <v/>
      </c>
      <c r="AG1394" s="103" t="str">
        <f>IFERROR(VLOOKUP(AN1394,Home!$C$8:$E$207,2,FALSE),"")</f>
        <v/>
      </c>
      <c r="AH1394" s="104" t="str">
        <f>IF(VLOOKUP(AE1394,Home!$C$8:$I$207,6,FALSE)="","",VLOOKUP(AE1394,Home!$C$8:$I$207,6,FALSE))</f>
        <v/>
      </c>
      <c r="AI1394" s="104" t="e">
        <f t="shared" si="462"/>
        <v>#VALUE!</v>
      </c>
      <c r="AJ1394" s="105" t="e">
        <f t="shared" si="455"/>
        <v>#VALUE!</v>
      </c>
      <c r="AK1394" s="103" t="e">
        <f t="shared" si="448"/>
        <v>#VALUE!</v>
      </c>
      <c r="AL1394" s="103" t="e">
        <f t="shared" si="456"/>
        <v>#VALUE!</v>
      </c>
      <c r="AN1394" t="str">
        <f>IF(OR(VLOOKUP(AE1394,Home!$C$8:$I$207,6,FALSE)="",VLOOKUP(AE1394,Home!$C$8:$I$207,7,FALSE)=""),"FEJL",Baggrundsark!AE1394)</f>
        <v>FEJL</v>
      </c>
      <c r="AO1394">
        <f>IF(VLOOKUP(AE1394,Home!$C$8:$N$207,12,FALSE)="Timelønnet",1,0)</f>
        <v>0</v>
      </c>
      <c r="AP1394">
        <f>SUM($AO$4:AO1394)*AO1394</f>
        <v>0</v>
      </c>
      <c r="AQ1394">
        <f t="shared" si="463"/>
        <v>1</v>
      </c>
      <c r="AR1394" t="str">
        <f t="shared" si="463"/>
        <v/>
      </c>
      <c r="AS1394" t="e">
        <f t="shared" si="457"/>
        <v>#VALUE!</v>
      </c>
      <c r="AT1394" s="45" t="e">
        <f t="shared" si="464"/>
        <v>#VALUE!</v>
      </c>
      <c r="AU1394">
        <f>VLOOKUP(AQ1394,Home!$C$8:$J$207,8,FALSE)</f>
        <v>0</v>
      </c>
    </row>
    <row r="1395" spans="1:47" x14ac:dyDescent="0.25">
      <c r="A1395" s="6">
        <f t="shared" si="449"/>
        <v>0</v>
      </c>
      <c r="B1395" s="6">
        <f t="shared" si="458"/>
        <v>0</v>
      </c>
      <c r="C1395" s="6" t="str">
        <f t="shared" si="450"/>
        <v/>
      </c>
      <c r="D1395" s="7">
        <f t="shared" si="451"/>
        <v>0</v>
      </c>
      <c r="E1395" s="7">
        <f t="shared" si="459"/>
        <v>0</v>
      </c>
      <c r="F1395" s="7" t="str">
        <f t="shared" si="452"/>
        <v/>
      </c>
      <c r="G1395" s="6">
        <f t="shared" si="453"/>
        <v>0</v>
      </c>
      <c r="H1395" s="6">
        <f t="shared" si="460"/>
        <v>0</v>
      </c>
      <c r="I1395" s="6" t="str">
        <f t="shared" si="461"/>
        <v/>
      </c>
      <c r="J1395" s="11">
        <v>1392</v>
      </c>
      <c r="K1395" s="11">
        <f>IF(IFERROR(VLOOKUP(J1395,Home!$A$8:$B$1048576,1,FALSE),0)=0,0,1)</f>
        <v>0</v>
      </c>
      <c r="L1395" s="129" t="e">
        <f>IF(VLOOKUP(O1395,Home!$C$8:$R$207,6,FALSE)="","",VLOOKUP(O1395,Home!$C$8:$R$207,6,FALSE))</f>
        <v>#N/A</v>
      </c>
      <c r="M1395" s="129" t="e">
        <f t="shared" si="446"/>
        <v>#N/A</v>
      </c>
      <c r="N1395" s="11">
        <f>SUM($K$4:K1395)</f>
        <v>200</v>
      </c>
      <c r="O1395" s="11" t="str">
        <f>IF(P1395="","",IF(IFERROR(VLOOKUP(N1395,Home!$C$8:$R$1048576,1,FALSE),"")=0,"",IFERROR(VLOOKUP(N1395,Home!$C$8:$R$1048576,1,FALSE),"")))</f>
        <v/>
      </c>
      <c r="P1395" s="11" t="str">
        <f>IF(IFERROR(VLOOKUP(W1395,Home!$C$8:$R$1048576,3,FALSE),"")=0,"",IFERROR(VLOOKUP(W1395,Home!$C$8:$R$1048576,3,FALSE),""))</f>
        <v/>
      </c>
      <c r="Q1395" s="11" t="str">
        <f t="shared" si="445"/>
        <v/>
      </c>
      <c r="R1395" s="130" t="e">
        <f>VLOOKUP(Q1395,'Baggrund til lister'!$G$4:$H$15,2,FALSE)</f>
        <v>#N/A</v>
      </c>
      <c r="S1395" s="11" t="str">
        <f t="shared" si="447"/>
        <v/>
      </c>
      <c r="T1395" s="11" t="str">
        <f>IF(IFERROR(VLOOKUP(N1395,Home!$C$8:$R$1048576,11,FALSE),"")=0,"",IFERROR(VLOOKUP(N1395,Home!$C$8:$R$1048576,11,FALSE),""))</f>
        <v/>
      </c>
      <c r="U1395" s="11" t="str">
        <f>IF(IFERROR(VLOOKUP(O1395,Home!$C$8:$R$1048576,12,FALSE),"")=0,"",IFERROR(VLOOKUP(O1395,Home!$C$8:$R$1048576,12,FALSE),""))</f>
        <v/>
      </c>
      <c r="V1395" s="11" t="str">
        <f>IF(IFERROR(VLOOKUP(O1395,Home!$C$8:$R$1048576,8,FALSE),"")=0,"",IFERROR(VLOOKUP(O1395,Home!$C$8:$R$1048576,8,FALSE),""))</f>
        <v/>
      </c>
      <c r="W1395" s="11" t="str">
        <f>IF(OR(VLOOKUP(N1395,Home!$C$7:$I$207,6,FALSE)="",VLOOKUP(N1395,Home!$C$7:$I$207,7,FALSE)=""),"FEJL",SUM(Baggrundsark!$K$4:K1395))</f>
        <v>FEJL</v>
      </c>
      <c r="Y1395">
        <v>1392</v>
      </c>
      <c r="Z1395" s="1"/>
      <c r="AC1395" s="44"/>
      <c r="AD1395">
        <f t="shared" si="454"/>
        <v>0</v>
      </c>
      <c r="AE1395">
        <f>SUM($AD$4:AD1395)</f>
        <v>1</v>
      </c>
      <c r="AF1395" s="103" t="str">
        <f>IFERROR(VLOOKUP(AN1395,Home!$C$8:$E$207,3,FALSE),"")</f>
        <v/>
      </c>
      <c r="AG1395" s="103" t="str">
        <f>IFERROR(VLOOKUP(AN1395,Home!$C$8:$E$207,2,FALSE),"")</f>
        <v/>
      </c>
      <c r="AH1395" s="104" t="str">
        <f>IF(VLOOKUP(AE1395,Home!$C$8:$I$207,6,FALSE)="","",VLOOKUP(AE1395,Home!$C$8:$I$207,6,FALSE))</f>
        <v/>
      </c>
      <c r="AI1395" s="104" t="e">
        <f t="shared" si="462"/>
        <v>#VALUE!</v>
      </c>
      <c r="AJ1395" s="105" t="e">
        <f t="shared" si="455"/>
        <v>#VALUE!</v>
      </c>
      <c r="AK1395" s="103" t="e">
        <f t="shared" si="448"/>
        <v>#VALUE!</v>
      </c>
      <c r="AL1395" s="103" t="e">
        <f t="shared" si="456"/>
        <v>#VALUE!</v>
      </c>
      <c r="AN1395" t="str">
        <f>IF(OR(VLOOKUP(AE1395,Home!$C$8:$I$207,6,FALSE)="",VLOOKUP(AE1395,Home!$C$8:$I$207,7,FALSE)=""),"FEJL",Baggrundsark!AE1395)</f>
        <v>FEJL</v>
      </c>
      <c r="AO1395">
        <f>IF(VLOOKUP(AE1395,Home!$C$8:$N$207,12,FALSE)="Timelønnet",1,0)</f>
        <v>0</v>
      </c>
      <c r="AP1395">
        <f>SUM($AO$4:AO1395)*AO1395</f>
        <v>0</v>
      </c>
      <c r="AQ1395">
        <f t="shared" si="463"/>
        <v>1</v>
      </c>
      <c r="AR1395" t="str">
        <f t="shared" si="463"/>
        <v/>
      </c>
      <c r="AS1395" t="e">
        <f t="shared" si="457"/>
        <v>#VALUE!</v>
      </c>
      <c r="AT1395" s="45" t="e">
        <f t="shared" si="464"/>
        <v>#VALUE!</v>
      </c>
      <c r="AU1395">
        <f>VLOOKUP(AQ1395,Home!$C$8:$J$207,8,FALSE)</f>
        <v>0</v>
      </c>
    </row>
    <row r="1396" spans="1:47" x14ac:dyDescent="0.25">
      <c r="A1396" s="6">
        <f t="shared" si="449"/>
        <v>0</v>
      </c>
      <c r="B1396" s="6">
        <f t="shared" si="458"/>
        <v>0</v>
      </c>
      <c r="C1396" s="6" t="str">
        <f t="shared" si="450"/>
        <v/>
      </c>
      <c r="D1396" s="7">
        <f t="shared" si="451"/>
        <v>0</v>
      </c>
      <c r="E1396" s="7">
        <f t="shared" si="459"/>
        <v>0</v>
      </c>
      <c r="F1396" s="7" t="str">
        <f t="shared" si="452"/>
        <v/>
      </c>
      <c r="G1396" s="6">
        <f t="shared" si="453"/>
        <v>0</v>
      </c>
      <c r="H1396" s="6">
        <f t="shared" si="460"/>
        <v>0</v>
      </c>
      <c r="I1396" s="6" t="str">
        <f t="shared" si="461"/>
        <v/>
      </c>
      <c r="J1396" s="11">
        <v>1393</v>
      </c>
      <c r="K1396" s="11">
        <f>IF(IFERROR(VLOOKUP(J1396,Home!$A$8:$B$1048576,1,FALSE),0)=0,0,1)</f>
        <v>0</v>
      </c>
      <c r="L1396" s="129" t="e">
        <f>IF(VLOOKUP(O1396,Home!$C$8:$R$207,6,FALSE)="","",VLOOKUP(O1396,Home!$C$8:$R$207,6,FALSE))</f>
        <v>#N/A</v>
      </c>
      <c r="M1396" s="129" t="e">
        <f t="shared" si="446"/>
        <v>#N/A</v>
      </c>
      <c r="N1396" s="11">
        <f>SUM($K$4:K1396)</f>
        <v>200</v>
      </c>
      <c r="O1396" s="11" t="str">
        <f>IF(P1396="","",IF(IFERROR(VLOOKUP(N1396,Home!$C$8:$R$1048576,1,FALSE),"")=0,"",IFERROR(VLOOKUP(N1396,Home!$C$8:$R$1048576,1,FALSE),"")))</f>
        <v/>
      </c>
      <c r="P1396" s="11" t="str">
        <f>IF(IFERROR(VLOOKUP(W1396,Home!$C$8:$R$1048576,3,FALSE),"")=0,"",IFERROR(VLOOKUP(W1396,Home!$C$8:$R$1048576,3,FALSE),""))</f>
        <v/>
      </c>
      <c r="Q1396" s="11" t="str">
        <f t="shared" si="445"/>
        <v/>
      </c>
      <c r="R1396" s="130" t="e">
        <f>VLOOKUP(Q1396,'Baggrund til lister'!$G$4:$H$15,2,FALSE)</f>
        <v>#N/A</v>
      </c>
      <c r="S1396" s="11" t="str">
        <f t="shared" si="447"/>
        <v/>
      </c>
      <c r="T1396" s="11" t="str">
        <f>IF(IFERROR(VLOOKUP(N1396,Home!$C$8:$R$1048576,11,FALSE),"")=0,"",IFERROR(VLOOKUP(N1396,Home!$C$8:$R$1048576,11,FALSE),""))</f>
        <v/>
      </c>
      <c r="U1396" s="11" t="str">
        <f>IF(IFERROR(VLOOKUP(O1396,Home!$C$8:$R$1048576,12,FALSE),"")=0,"",IFERROR(VLOOKUP(O1396,Home!$C$8:$R$1048576,12,FALSE),""))</f>
        <v/>
      </c>
      <c r="V1396" s="11" t="str">
        <f>IF(IFERROR(VLOOKUP(O1396,Home!$C$8:$R$1048576,8,FALSE),"")=0,"",IFERROR(VLOOKUP(O1396,Home!$C$8:$R$1048576,8,FALSE),""))</f>
        <v/>
      </c>
      <c r="W1396" s="11" t="str">
        <f>IF(OR(VLOOKUP(N1396,Home!$C$7:$I$207,6,FALSE)="",VLOOKUP(N1396,Home!$C$7:$I$207,7,FALSE)=""),"FEJL",SUM(Baggrundsark!$K$4:K1396))</f>
        <v>FEJL</v>
      </c>
      <c r="Y1396">
        <v>1393</v>
      </c>
      <c r="Z1396" s="1"/>
      <c r="AC1396" s="44"/>
      <c r="AD1396">
        <f t="shared" si="454"/>
        <v>0</v>
      </c>
      <c r="AE1396">
        <f>SUM($AD$4:AD1396)</f>
        <v>1</v>
      </c>
      <c r="AF1396" s="103" t="str">
        <f>IFERROR(VLOOKUP(AN1396,Home!$C$8:$E$207,3,FALSE),"")</f>
        <v/>
      </c>
      <c r="AG1396" s="103" t="str">
        <f>IFERROR(VLOOKUP(AN1396,Home!$C$8:$E$207,2,FALSE),"")</f>
        <v/>
      </c>
      <c r="AH1396" s="104" t="str">
        <f>IF(VLOOKUP(AE1396,Home!$C$8:$I$207,6,FALSE)="","",VLOOKUP(AE1396,Home!$C$8:$I$207,6,FALSE))</f>
        <v/>
      </c>
      <c r="AI1396" s="104" t="e">
        <f t="shared" si="462"/>
        <v>#VALUE!</v>
      </c>
      <c r="AJ1396" s="105" t="e">
        <f t="shared" si="455"/>
        <v>#VALUE!</v>
      </c>
      <c r="AK1396" s="103" t="e">
        <f t="shared" si="448"/>
        <v>#VALUE!</v>
      </c>
      <c r="AL1396" s="103" t="e">
        <f t="shared" si="456"/>
        <v>#VALUE!</v>
      </c>
      <c r="AN1396" t="str">
        <f>IF(OR(VLOOKUP(AE1396,Home!$C$8:$I$207,6,FALSE)="",VLOOKUP(AE1396,Home!$C$8:$I$207,7,FALSE)=""),"FEJL",Baggrundsark!AE1396)</f>
        <v>FEJL</v>
      </c>
      <c r="AO1396">
        <f>IF(VLOOKUP(AE1396,Home!$C$8:$N$207,12,FALSE)="Timelønnet",1,0)</f>
        <v>0</v>
      </c>
      <c r="AP1396">
        <f>SUM($AO$4:AO1396)*AO1396</f>
        <v>0</v>
      </c>
      <c r="AQ1396">
        <f t="shared" si="463"/>
        <v>1</v>
      </c>
      <c r="AR1396" t="str">
        <f t="shared" si="463"/>
        <v/>
      </c>
      <c r="AS1396" t="e">
        <f t="shared" si="457"/>
        <v>#VALUE!</v>
      </c>
      <c r="AT1396" s="45" t="e">
        <f t="shared" si="464"/>
        <v>#VALUE!</v>
      </c>
      <c r="AU1396">
        <f>VLOOKUP(AQ1396,Home!$C$8:$J$207,8,FALSE)</f>
        <v>0</v>
      </c>
    </row>
    <row r="1397" spans="1:47" x14ac:dyDescent="0.25">
      <c r="A1397" s="6">
        <f t="shared" si="449"/>
        <v>0</v>
      </c>
      <c r="B1397" s="6">
        <f t="shared" si="458"/>
        <v>0</v>
      </c>
      <c r="C1397" s="6" t="str">
        <f t="shared" si="450"/>
        <v/>
      </c>
      <c r="D1397" s="7">
        <f t="shared" si="451"/>
        <v>0</v>
      </c>
      <c r="E1397" s="7">
        <f t="shared" si="459"/>
        <v>0</v>
      </c>
      <c r="F1397" s="7" t="str">
        <f t="shared" si="452"/>
        <v/>
      </c>
      <c r="G1397" s="6">
        <f t="shared" si="453"/>
        <v>0</v>
      </c>
      <c r="H1397" s="6">
        <f t="shared" si="460"/>
        <v>0</v>
      </c>
      <c r="I1397" s="6" t="str">
        <f t="shared" si="461"/>
        <v/>
      </c>
      <c r="J1397" s="11">
        <v>1394</v>
      </c>
      <c r="K1397" s="11">
        <f>IF(IFERROR(VLOOKUP(J1397,Home!$A$8:$B$1048576,1,FALSE),0)=0,0,1)</f>
        <v>0</v>
      </c>
      <c r="L1397" s="129" t="e">
        <f>IF(VLOOKUP(O1397,Home!$C$8:$R$207,6,FALSE)="","",VLOOKUP(O1397,Home!$C$8:$R$207,6,FALSE))</f>
        <v>#N/A</v>
      </c>
      <c r="M1397" s="129" t="e">
        <f t="shared" si="446"/>
        <v>#N/A</v>
      </c>
      <c r="N1397" s="11">
        <f>SUM($K$4:K1397)</f>
        <v>200</v>
      </c>
      <c r="O1397" s="11" t="str">
        <f>IF(P1397="","",IF(IFERROR(VLOOKUP(N1397,Home!$C$8:$R$1048576,1,FALSE),"")=0,"",IFERROR(VLOOKUP(N1397,Home!$C$8:$R$1048576,1,FALSE),"")))</f>
        <v/>
      </c>
      <c r="P1397" s="11" t="str">
        <f>IF(IFERROR(VLOOKUP(W1397,Home!$C$8:$R$1048576,3,FALSE),"")=0,"",IFERROR(VLOOKUP(W1397,Home!$C$8:$R$1048576,3,FALSE),""))</f>
        <v/>
      </c>
      <c r="Q1397" s="11" t="str">
        <f t="shared" si="445"/>
        <v/>
      </c>
      <c r="R1397" s="130" t="e">
        <f>VLOOKUP(Q1397,'Baggrund til lister'!$G$4:$H$15,2,FALSE)</f>
        <v>#N/A</v>
      </c>
      <c r="S1397" s="11" t="str">
        <f t="shared" si="447"/>
        <v/>
      </c>
      <c r="T1397" s="11" t="str">
        <f>IF(IFERROR(VLOOKUP(N1397,Home!$C$8:$R$1048576,11,FALSE),"")=0,"",IFERROR(VLOOKUP(N1397,Home!$C$8:$R$1048576,11,FALSE),""))</f>
        <v/>
      </c>
      <c r="U1397" s="11" t="str">
        <f>IF(IFERROR(VLOOKUP(O1397,Home!$C$8:$R$1048576,12,FALSE),"")=0,"",IFERROR(VLOOKUP(O1397,Home!$C$8:$R$1048576,12,FALSE),""))</f>
        <v/>
      </c>
      <c r="V1397" s="11" t="str">
        <f>IF(IFERROR(VLOOKUP(O1397,Home!$C$8:$R$1048576,8,FALSE),"")=0,"",IFERROR(VLOOKUP(O1397,Home!$C$8:$R$1048576,8,FALSE),""))</f>
        <v/>
      </c>
      <c r="W1397" s="11" t="str">
        <f>IF(OR(VLOOKUP(N1397,Home!$C$7:$I$207,6,FALSE)="",VLOOKUP(N1397,Home!$C$7:$I$207,7,FALSE)=""),"FEJL",SUM(Baggrundsark!$K$4:K1397))</f>
        <v>FEJL</v>
      </c>
      <c r="Y1397">
        <v>1394</v>
      </c>
      <c r="Z1397" s="1"/>
      <c r="AC1397" s="44"/>
      <c r="AD1397">
        <f t="shared" si="454"/>
        <v>0</v>
      </c>
      <c r="AE1397">
        <f>SUM($AD$4:AD1397)</f>
        <v>1</v>
      </c>
      <c r="AF1397" s="103" t="str">
        <f>IFERROR(VLOOKUP(AN1397,Home!$C$8:$E$207,3,FALSE),"")</f>
        <v/>
      </c>
      <c r="AG1397" s="103" t="str">
        <f>IFERROR(VLOOKUP(AN1397,Home!$C$8:$E$207,2,FALSE),"")</f>
        <v/>
      </c>
      <c r="AH1397" s="104" t="str">
        <f>IF(VLOOKUP(AE1397,Home!$C$8:$I$207,6,FALSE)="","",VLOOKUP(AE1397,Home!$C$8:$I$207,6,FALSE))</f>
        <v/>
      </c>
      <c r="AI1397" s="104" t="e">
        <f t="shared" si="462"/>
        <v>#VALUE!</v>
      </c>
      <c r="AJ1397" s="105" t="e">
        <f t="shared" si="455"/>
        <v>#VALUE!</v>
      </c>
      <c r="AK1397" s="103" t="e">
        <f t="shared" si="448"/>
        <v>#VALUE!</v>
      </c>
      <c r="AL1397" s="103" t="e">
        <f t="shared" si="456"/>
        <v>#VALUE!</v>
      </c>
      <c r="AN1397" t="str">
        <f>IF(OR(VLOOKUP(AE1397,Home!$C$8:$I$207,6,FALSE)="",VLOOKUP(AE1397,Home!$C$8:$I$207,7,FALSE)=""),"FEJL",Baggrundsark!AE1397)</f>
        <v>FEJL</v>
      </c>
      <c r="AO1397">
        <f>IF(VLOOKUP(AE1397,Home!$C$8:$N$207,12,FALSE)="Timelønnet",1,0)</f>
        <v>0</v>
      </c>
      <c r="AP1397">
        <f>SUM($AO$4:AO1397)*AO1397</f>
        <v>0</v>
      </c>
      <c r="AQ1397">
        <f t="shared" si="463"/>
        <v>1</v>
      </c>
      <c r="AR1397" t="str">
        <f t="shared" si="463"/>
        <v/>
      </c>
      <c r="AS1397" t="e">
        <f t="shared" si="457"/>
        <v>#VALUE!</v>
      </c>
      <c r="AT1397" s="45" t="e">
        <f t="shared" si="464"/>
        <v>#VALUE!</v>
      </c>
      <c r="AU1397">
        <f>VLOOKUP(AQ1397,Home!$C$8:$J$207,8,FALSE)</f>
        <v>0</v>
      </c>
    </row>
    <row r="1398" spans="1:47" x14ac:dyDescent="0.25">
      <c r="A1398" s="6">
        <f t="shared" si="449"/>
        <v>0</v>
      </c>
      <c r="B1398" s="6">
        <f t="shared" si="458"/>
        <v>0</v>
      </c>
      <c r="C1398" s="6" t="str">
        <f t="shared" si="450"/>
        <v/>
      </c>
      <c r="D1398" s="7">
        <f t="shared" si="451"/>
        <v>0</v>
      </c>
      <c r="E1398" s="7">
        <f t="shared" si="459"/>
        <v>0</v>
      </c>
      <c r="F1398" s="7" t="str">
        <f t="shared" si="452"/>
        <v/>
      </c>
      <c r="G1398" s="6">
        <f t="shared" si="453"/>
        <v>0</v>
      </c>
      <c r="H1398" s="6">
        <f t="shared" si="460"/>
        <v>0</v>
      </c>
      <c r="I1398" s="6" t="str">
        <f t="shared" si="461"/>
        <v/>
      </c>
      <c r="J1398" s="11">
        <v>1395</v>
      </c>
      <c r="K1398" s="11">
        <f>IF(IFERROR(VLOOKUP(J1398,Home!$A$8:$B$1048576,1,FALSE),0)=0,0,1)</f>
        <v>0</v>
      </c>
      <c r="L1398" s="129" t="e">
        <f>IF(VLOOKUP(O1398,Home!$C$8:$R$207,6,FALSE)="","",VLOOKUP(O1398,Home!$C$8:$R$207,6,FALSE))</f>
        <v>#N/A</v>
      </c>
      <c r="M1398" s="129" t="e">
        <f t="shared" si="446"/>
        <v>#N/A</v>
      </c>
      <c r="N1398" s="11">
        <f>SUM($K$4:K1398)</f>
        <v>200</v>
      </c>
      <c r="O1398" s="11" t="str">
        <f>IF(P1398="","",IF(IFERROR(VLOOKUP(N1398,Home!$C$8:$R$1048576,1,FALSE),"")=0,"",IFERROR(VLOOKUP(N1398,Home!$C$8:$R$1048576,1,FALSE),"")))</f>
        <v/>
      </c>
      <c r="P1398" s="11" t="str">
        <f>IF(IFERROR(VLOOKUP(W1398,Home!$C$8:$R$1048576,3,FALSE),"")=0,"",IFERROR(VLOOKUP(W1398,Home!$C$8:$R$1048576,3,FALSE),""))</f>
        <v/>
      </c>
      <c r="Q1398" s="11" t="str">
        <f t="shared" si="445"/>
        <v/>
      </c>
      <c r="R1398" s="130" t="e">
        <f>VLOOKUP(Q1398,'Baggrund til lister'!$G$4:$H$15,2,FALSE)</f>
        <v>#N/A</v>
      </c>
      <c r="S1398" s="11" t="str">
        <f t="shared" si="447"/>
        <v/>
      </c>
      <c r="T1398" s="11" t="str">
        <f>IF(IFERROR(VLOOKUP(N1398,Home!$C$8:$R$1048576,11,FALSE),"")=0,"",IFERROR(VLOOKUP(N1398,Home!$C$8:$R$1048576,11,FALSE),""))</f>
        <v/>
      </c>
      <c r="U1398" s="11" t="str">
        <f>IF(IFERROR(VLOOKUP(O1398,Home!$C$8:$R$1048576,12,FALSE),"")=0,"",IFERROR(VLOOKUP(O1398,Home!$C$8:$R$1048576,12,FALSE),""))</f>
        <v/>
      </c>
      <c r="V1398" s="11" t="str">
        <f>IF(IFERROR(VLOOKUP(O1398,Home!$C$8:$R$1048576,8,FALSE),"")=0,"",IFERROR(VLOOKUP(O1398,Home!$C$8:$R$1048576,8,FALSE),""))</f>
        <v/>
      </c>
      <c r="W1398" s="11" t="str">
        <f>IF(OR(VLOOKUP(N1398,Home!$C$7:$I$207,6,FALSE)="",VLOOKUP(N1398,Home!$C$7:$I$207,7,FALSE)=""),"FEJL",SUM(Baggrundsark!$K$4:K1398))</f>
        <v>FEJL</v>
      </c>
      <c r="Y1398">
        <v>1395</v>
      </c>
      <c r="Z1398" s="1"/>
      <c r="AC1398" s="44"/>
      <c r="AD1398">
        <f t="shared" si="454"/>
        <v>0</v>
      </c>
      <c r="AE1398">
        <f>SUM($AD$4:AD1398)</f>
        <v>1</v>
      </c>
      <c r="AF1398" s="103" t="str">
        <f>IFERROR(VLOOKUP(AN1398,Home!$C$8:$E$207,3,FALSE),"")</f>
        <v/>
      </c>
      <c r="AG1398" s="103" t="str">
        <f>IFERROR(VLOOKUP(AN1398,Home!$C$8:$E$207,2,FALSE),"")</f>
        <v/>
      </c>
      <c r="AH1398" s="104" t="str">
        <f>IF(VLOOKUP(AE1398,Home!$C$8:$I$207,6,FALSE)="","",VLOOKUP(AE1398,Home!$C$8:$I$207,6,FALSE))</f>
        <v/>
      </c>
      <c r="AI1398" s="104" t="e">
        <f t="shared" si="462"/>
        <v>#VALUE!</v>
      </c>
      <c r="AJ1398" s="105" t="e">
        <f t="shared" si="455"/>
        <v>#VALUE!</v>
      </c>
      <c r="AK1398" s="103" t="e">
        <f t="shared" si="448"/>
        <v>#VALUE!</v>
      </c>
      <c r="AL1398" s="103" t="e">
        <f t="shared" si="456"/>
        <v>#VALUE!</v>
      </c>
      <c r="AN1398" t="str">
        <f>IF(OR(VLOOKUP(AE1398,Home!$C$8:$I$207,6,FALSE)="",VLOOKUP(AE1398,Home!$C$8:$I$207,7,FALSE)=""),"FEJL",Baggrundsark!AE1398)</f>
        <v>FEJL</v>
      </c>
      <c r="AO1398">
        <f>IF(VLOOKUP(AE1398,Home!$C$8:$N$207,12,FALSE)="Timelønnet",1,0)</f>
        <v>0</v>
      </c>
      <c r="AP1398">
        <f>SUM($AO$4:AO1398)*AO1398</f>
        <v>0</v>
      </c>
      <c r="AQ1398">
        <f t="shared" si="463"/>
        <v>1</v>
      </c>
      <c r="AR1398" t="str">
        <f t="shared" si="463"/>
        <v/>
      </c>
      <c r="AS1398" t="e">
        <f t="shared" si="457"/>
        <v>#VALUE!</v>
      </c>
      <c r="AT1398" s="45" t="e">
        <f t="shared" si="464"/>
        <v>#VALUE!</v>
      </c>
      <c r="AU1398">
        <f>VLOOKUP(AQ1398,Home!$C$8:$J$207,8,FALSE)</f>
        <v>0</v>
      </c>
    </row>
    <row r="1399" spans="1:47" x14ac:dyDescent="0.25">
      <c r="A1399" s="6">
        <f t="shared" si="449"/>
        <v>0</v>
      </c>
      <c r="B1399" s="6">
        <f t="shared" si="458"/>
        <v>0</v>
      </c>
      <c r="C1399" s="6" t="str">
        <f t="shared" si="450"/>
        <v/>
      </c>
      <c r="D1399" s="7">
        <f t="shared" si="451"/>
        <v>0</v>
      </c>
      <c r="E1399" s="7">
        <f t="shared" si="459"/>
        <v>0</v>
      </c>
      <c r="F1399" s="7" t="str">
        <f t="shared" si="452"/>
        <v/>
      </c>
      <c r="G1399" s="6">
        <f t="shared" si="453"/>
        <v>0</v>
      </c>
      <c r="H1399" s="6">
        <f t="shared" si="460"/>
        <v>0</v>
      </c>
      <c r="I1399" s="6" t="str">
        <f t="shared" si="461"/>
        <v/>
      </c>
      <c r="J1399" s="11">
        <v>1396</v>
      </c>
      <c r="K1399" s="11">
        <f>IF(IFERROR(VLOOKUP(J1399,Home!$A$8:$B$1048576,1,FALSE),0)=0,0,1)</f>
        <v>0</v>
      </c>
      <c r="L1399" s="129" t="e">
        <f>IF(VLOOKUP(O1399,Home!$C$8:$R$207,6,FALSE)="","",VLOOKUP(O1399,Home!$C$8:$R$207,6,FALSE))</f>
        <v>#N/A</v>
      </c>
      <c r="M1399" s="129" t="e">
        <f t="shared" si="446"/>
        <v>#N/A</v>
      </c>
      <c r="N1399" s="11">
        <f>SUM($K$4:K1399)</f>
        <v>200</v>
      </c>
      <c r="O1399" s="11" t="str">
        <f>IF(P1399="","",IF(IFERROR(VLOOKUP(N1399,Home!$C$8:$R$1048576,1,FALSE),"")=0,"",IFERROR(VLOOKUP(N1399,Home!$C$8:$R$1048576,1,FALSE),"")))</f>
        <v/>
      </c>
      <c r="P1399" s="11" t="str">
        <f>IF(IFERROR(VLOOKUP(W1399,Home!$C$8:$R$1048576,3,FALSE),"")=0,"",IFERROR(VLOOKUP(W1399,Home!$C$8:$R$1048576,3,FALSE),""))</f>
        <v/>
      </c>
      <c r="Q1399" s="11" t="str">
        <f t="shared" si="445"/>
        <v/>
      </c>
      <c r="R1399" s="130" t="e">
        <f>VLOOKUP(Q1399,'Baggrund til lister'!$G$4:$H$15,2,FALSE)</f>
        <v>#N/A</v>
      </c>
      <c r="S1399" s="11" t="str">
        <f t="shared" si="447"/>
        <v/>
      </c>
      <c r="T1399" s="11" t="str">
        <f>IF(IFERROR(VLOOKUP(N1399,Home!$C$8:$R$1048576,11,FALSE),"")=0,"",IFERROR(VLOOKUP(N1399,Home!$C$8:$R$1048576,11,FALSE),""))</f>
        <v/>
      </c>
      <c r="U1399" s="11" t="str">
        <f>IF(IFERROR(VLOOKUP(O1399,Home!$C$8:$R$1048576,12,FALSE),"")=0,"",IFERROR(VLOOKUP(O1399,Home!$C$8:$R$1048576,12,FALSE),""))</f>
        <v/>
      </c>
      <c r="V1399" s="11" t="str">
        <f>IF(IFERROR(VLOOKUP(O1399,Home!$C$8:$R$1048576,8,FALSE),"")=0,"",IFERROR(VLOOKUP(O1399,Home!$C$8:$R$1048576,8,FALSE),""))</f>
        <v/>
      </c>
      <c r="W1399" s="11" t="str">
        <f>IF(OR(VLOOKUP(N1399,Home!$C$7:$I$207,6,FALSE)="",VLOOKUP(N1399,Home!$C$7:$I$207,7,FALSE)=""),"FEJL",SUM(Baggrundsark!$K$4:K1399))</f>
        <v>FEJL</v>
      </c>
      <c r="Y1399">
        <v>1396</v>
      </c>
      <c r="Z1399" s="1"/>
      <c r="AC1399" s="44"/>
      <c r="AD1399">
        <f t="shared" si="454"/>
        <v>0</v>
      </c>
      <c r="AE1399">
        <f>SUM($AD$4:AD1399)</f>
        <v>1</v>
      </c>
      <c r="AF1399" s="103" t="str">
        <f>IFERROR(VLOOKUP(AN1399,Home!$C$8:$E$207,3,FALSE),"")</f>
        <v/>
      </c>
      <c r="AG1399" s="103" t="str">
        <f>IFERROR(VLOOKUP(AN1399,Home!$C$8:$E$207,2,FALSE),"")</f>
        <v/>
      </c>
      <c r="AH1399" s="104" t="str">
        <f>IF(VLOOKUP(AE1399,Home!$C$8:$I$207,6,FALSE)="","",VLOOKUP(AE1399,Home!$C$8:$I$207,6,FALSE))</f>
        <v/>
      </c>
      <c r="AI1399" s="104" t="e">
        <f t="shared" si="462"/>
        <v>#VALUE!</v>
      </c>
      <c r="AJ1399" s="105" t="e">
        <f t="shared" si="455"/>
        <v>#VALUE!</v>
      </c>
      <c r="AK1399" s="103" t="e">
        <f t="shared" si="448"/>
        <v>#VALUE!</v>
      </c>
      <c r="AL1399" s="103" t="e">
        <f t="shared" si="456"/>
        <v>#VALUE!</v>
      </c>
      <c r="AN1399" t="str">
        <f>IF(OR(VLOOKUP(AE1399,Home!$C$8:$I$207,6,FALSE)="",VLOOKUP(AE1399,Home!$C$8:$I$207,7,FALSE)=""),"FEJL",Baggrundsark!AE1399)</f>
        <v>FEJL</v>
      </c>
      <c r="AO1399">
        <f>IF(VLOOKUP(AE1399,Home!$C$8:$N$207,12,FALSE)="Timelønnet",1,0)</f>
        <v>0</v>
      </c>
      <c r="AP1399">
        <f>SUM($AO$4:AO1399)*AO1399</f>
        <v>0</v>
      </c>
      <c r="AQ1399">
        <f t="shared" si="463"/>
        <v>1</v>
      </c>
      <c r="AR1399" t="str">
        <f t="shared" si="463"/>
        <v/>
      </c>
      <c r="AS1399" t="e">
        <f t="shared" si="457"/>
        <v>#VALUE!</v>
      </c>
      <c r="AT1399" s="45" t="e">
        <f t="shared" si="464"/>
        <v>#VALUE!</v>
      </c>
      <c r="AU1399">
        <f>VLOOKUP(AQ1399,Home!$C$8:$J$207,8,FALSE)</f>
        <v>0</v>
      </c>
    </row>
    <row r="1400" spans="1:47" x14ac:dyDescent="0.25">
      <c r="A1400" s="6">
        <f t="shared" si="449"/>
        <v>0</v>
      </c>
      <c r="B1400" s="6">
        <f t="shared" si="458"/>
        <v>0</v>
      </c>
      <c r="C1400" s="6" t="str">
        <f t="shared" si="450"/>
        <v/>
      </c>
      <c r="D1400" s="7">
        <f t="shared" si="451"/>
        <v>0</v>
      </c>
      <c r="E1400" s="7">
        <f t="shared" si="459"/>
        <v>0</v>
      </c>
      <c r="F1400" s="7" t="str">
        <f t="shared" si="452"/>
        <v/>
      </c>
      <c r="G1400" s="6">
        <f t="shared" si="453"/>
        <v>0</v>
      </c>
      <c r="H1400" s="6">
        <f t="shared" si="460"/>
        <v>0</v>
      </c>
      <c r="I1400" s="6" t="str">
        <f t="shared" si="461"/>
        <v/>
      </c>
      <c r="J1400" s="11">
        <v>1397</v>
      </c>
      <c r="K1400" s="11">
        <f>IF(IFERROR(VLOOKUP(J1400,Home!$A$8:$B$1048576,1,FALSE),0)=0,0,1)</f>
        <v>0</v>
      </c>
      <c r="L1400" s="129" t="e">
        <f>IF(VLOOKUP(O1400,Home!$C$8:$R$207,6,FALSE)="","",VLOOKUP(O1400,Home!$C$8:$R$207,6,FALSE))</f>
        <v>#N/A</v>
      </c>
      <c r="M1400" s="129" t="e">
        <f t="shared" si="446"/>
        <v>#N/A</v>
      </c>
      <c r="N1400" s="11">
        <f>SUM($K$4:K1400)</f>
        <v>200</v>
      </c>
      <c r="O1400" s="11" t="str">
        <f>IF(P1400="","",IF(IFERROR(VLOOKUP(N1400,Home!$C$8:$R$1048576,1,FALSE),"")=0,"",IFERROR(VLOOKUP(N1400,Home!$C$8:$R$1048576,1,FALSE),"")))</f>
        <v/>
      </c>
      <c r="P1400" s="11" t="str">
        <f>IF(IFERROR(VLOOKUP(W1400,Home!$C$8:$R$1048576,3,FALSE),"")=0,"",IFERROR(VLOOKUP(W1400,Home!$C$8:$R$1048576,3,FALSE),""))</f>
        <v/>
      </c>
      <c r="Q1400" s="11" t="str">
        <f t="shared" si="445"/>
        <v/>
      </c>
      <c r="R1400" s="130" t="e">
        <f>VLOOKUP(Q1400,'Baggrund til lister'!$G$4:$H$15,2,FALSE)</f>
        <v>#N/A</v>
      </c>
      <c r="S1400" s="11" t="str">
        <f t="shared" si="447"/>
        <v/>
      </c>
      <c r="T1400" s="11" t="str">
        <f>IF(IFERROR(VLOOKUP(N1400,Home!$C$8:$R$1048576,11,FALSE),"")=0,"",IFERROR(VLOOKUP(N1400,Home!$C$8:$R$1048576,11,FALSE),""))</f>
        <v/>
      </c>
      <c r="U1400" s="11" t="str">
        <f>IF(IFERROR(VLOOKUP(O1400,Home!$C$8:$R$1048576,12,FALSE),"")=0,"",IFERROR(VLOOKUP(O1400,Home!$C$8:$R$1048576,12,FALSE),""))</f>
        <v/>
      </c>
      <c r="V1400" s="11" t="str">
        <f>IF(IFERROR(VLOOKUP(O1400,Home!$C$8:$R$1048576,8,FALSE),"")=0,"",IFERROR(VLOOKUP(O1400,Home!$C$8:$R$1048576,8,FALSE),""))</f>
        <v/>
      </c>
      <c r="W1400" s="11" t="str">
        <f>IF(OR(VLOOKUP(N1400,Home!$C$7:$I$207,6,FALSE)="",VLOOKUP(N1400,Home!$C$7:$I$207,7,FALSE)=""),"FEJL",SUM(Baggrundsark!$K$4:K1400))</f>
        <v>FEJL</v>
      </c>
      <c r="Y1400">
        <v>1397</v>
      </c>
      <c r="Z1400" s="1"/>
      <c r="AC1400" s="44"/>
      <c r="AD1400">
        <f t="shared" si="454"/>
        <v>0</v>
      </c>
      <c r="AE1400">
        <f>SUM($AD$4:AD1400)</f>
        <v>1</v>
      </c>
      <c r="AF1400" s="103" t="str">
        <f>IFERROR(VLOOKUP(AN1400,Home!$C$8:$E$207,3,FALSE),"")</f>
        <v/>
      </c>
      <c r="AG1400" s="103" t="str">
        <f>IFERROR(VLOOKUP(AN1400,Home!$C$8:$E$207,2,FALSE),"")</f>
        <v/>
      </c>
      <c r="AH1400" s="104" t="str">
        <f>IF(VLOOKUP(AE1400,Home!$C$8:$I$207,6,FALSE)="","",VLOOKUP(AE1400,Home!$C$8:$I$207,6,FALSE))</f>
        <v/>
      </c>
      <c r="AI1400" s="104" t="e">
        <f t="shared" si="462"/>
        <v>#VALUE!</v>
      </c>
      <c r="AJ1400" s="105" t="e">
        <f t="shared" si="455"/>
        <v>#VALUE!</v>
      </c>
      <c r="AK1400" s="103" t="e">
        <f t="shared" si="448"/>
        <v>#VALUE!</v>
      </c>
      <c r="AL1400" s="103" t="e">
        <f t="shared" si="456"/>
        <v>#VALUE!</v>
      </c>
      <c r="AN1400" t="str">
        <f>IF(OR(VLOOKUP(AE1400,Home!$C$8:$I$207,6,FALSE)="",VLOOKUP(AE1400,Home!$C$8:$I$207,7,FALSE)=""),"FEJL",Baggrundsark!AE1400)</f>
        <v>FEJL</v>
      </c>
      <c r="AO1400">
        <f>IF(VLOOKUP(AE1400,Home!$C$8:$N$207,12,FALSE)="Timelønnet",1,0)</f>
        <v>0</v>
      </c>
      <c r="AP1400">
        <f>SUM($AO$4:AO1400)*AO1400</f>
        <v>0</v>
      </c>
      <c r="AQ1400">
        <f t="shared" si="463"/>
        <v>1</v>
      </c>
      <c r="AR1400" t="str">
        <f t="shared" si="463"/>
        <v/>
      </c>
      <c r="AS1400" t="e">
        <f t="shared" si="457"/>
        <v>#VALUE!</v>
      </c>
      <c r="AT1400" s="45" t="e">
        <f t="shared" si="464"/>
        <v>#VALUE!</v>
      </c>
      <c r="AU1400">
        <f>VLOOKUP(AQ1400,Home!$C$8:$J$207,8,FALSE)</f>
        <v>0</v>
      </c>
    </row>
    <row r="1401" spans="1:47" x14ac:dyDescent="0.25">
      <c r="A1401" s="6">
        <f t="shared" si="449"/>
        <v>0</v>
      </c>
      <c r="B1401" s="6">
        <f t="shared" si="458"/>
        <v>0</v>
      </c>
      <c r="C1401" s="6" t="str">
        <f t="shared" si="450"/>
        <v/>
      </c>
      <c r="D1401" s="7">
        <f t="shared" si="451"/>
        <v>0</v>
      </c>
      <c r="E1401" s="7">
        <f t="shared" si="459"/>
        <v>0</v>
      </c>
      <c r="F1401" s="7" t="str">
        <f t="shared" si="452"/>
        <v/>
      </c>
      <c r="G1401" s="6">
        <f t="shared" si="453"/>
        <v>0</v>
      </c>
      <c r="H1401" s="6">
        <f t="shared" si="460"/>
        <v>0</v>
      </c>
      <c r="I1401" s="6" t="str">
        <f t="shared" si="461"/>
        <v/>
      </c>
      <c r="J1401" s="11">
        <v>1398</v>
      </c>
      <c r="K1401" s="11">
        <f>IF(IFERROR(VLOOKUP(J1401,Home!$A$8:$B$1048576,1,FALSE),0)=0,0,1)</f>
        <v>0</v>
      </c>
      <c r="L1401" s="129" t="e">
        <f>IF(VLOOKUP(O1401,Home!$C$8:$R$207,6,FALSE)="","",VLOOKUP(O1401,Home!$C$8:$R$207,6,FALSE))</f>
        <v>#N/A</v>
      </c>
      <c r="M1401" s="129" t="e">
        <f t="shared" si="446"/>
        <v>#N/A</v>
      </c>
      <c r="N1401" s="11">
        <f>SUM($K$4:K1401)</f>
        <v>200</v>
      </c>
      <c r="O1401" s="11" t="str">
        <f>IF(P1401="","",IF(IFERROR(VLOOKUP(N1401,Home!$C$8:$R$1048576,1,FALSE),"")=0,"",IFERROR(VLOOKUP(N1401,Home!$C$8:$R$1048576,1,FALSE),"")))</f>
        <v/>
      </c>
      <c r="P1401" s="11" t="str">
        <f>IF(IFERROR(VLOOKUP(W1401,Home!$C$8:$R$1048576,3,FALSE),"")=0,"",IFERROR(VLOOKUP(W1401,Home!$C$8:$R$1048576,3,FALSE),""))</f>
        <v/>
      </c>
      <c r="Q1401" s="11" t="str">
        <f t="shared" ref="Q1401:Q1464" si="465">IFERROR(MONTH(M1401),"")</f>
        <v/>
      </c>
      <c r="R1401" s="130" t="e">
        <f>VLOOKUP(Q1401,'Baggrund til lister'!$G$4:$H$15,2,FALSE)</f>
        <v>#N/A</v>
      </c>
      <c r="S1401" s="11" t="str">
        <f t="shared" si="447"/>
        <v/>
      </c>
      <c r="T1401" s="11" t="str">
        <f>IF(IFERROR(VLOOKUP(N1401,Home!$C$8:$R$1048576,11,FALSE),"")=0,"",IFERROR(VLOOKUP(N1401,Home!$C$8:$R$1048576,11,FALSE),""))</f>
        <v/>
      </c>
      <c r="U1401" s="11" t="str">
        <f>IF(IFERROR(VLOOKUP(O1401,Home!$C$8:$R$1048576,12,FALSE),"")=0,"",IFERROR(VLOOKUP(O1401,Home!$C$8:$R$1048576,12,FALSE),""))</f>
        <v/>
      </c>
      <c r="V1401" s="11" t="str">
        <f>IF(IFERROR(VLOOKUP(O1401,Home!$C$8:$R$1048576,8,FALSE),"")=0,"",IFERROR(VLOOKUP(O1401,Home!$C$8:$R$1048576,8,FALSE),""))</f>
        <v/>
      </c>
      <c r="W1401" s="11" t="str">
        <f>IF(OR(VLOOKUP(N1401,Home!$C$7:$I$207,6,FALSE)="",VLOOKUP(N1401,Home!$C$7:$I$207,7,FALSE)=""),"FEJL",SUM(Baggrundsark!$K$4:K1401))</f>
        <v>FEJL</v>
      </c>
      <c r="Y1401">
        <v>1398</v>
      </c>
      <c r="Z1401" s="1"/>
      <c r="AC1401" s="44"/>
      <c r="AD1401">
        <f t="shared" si="454"/>
        <v>0</v>
      </c>
      <c r="AE1401">
        <f>SUM($AD$4:AD1401)</f>
        <v>1</v>
      </c>
      <c r="AF1401" s="103" t="str">
        <f>IFERROR(VLOOKUP(AN1401,Home!$C$8:$E$207,3,FALSE),"")</f>
        <v/>
      </c>
      <c r="AG1401" s="103" t="str">
        <f>IFERROR(VLOOKUP(AN1401,Home!$C$8:$E$207,2,FALSE),"")</f>
        <v/>
      </c>
      <c r="AH1401" s="104" t="str">
        <f>IF(VLOOKUP(AE1401,Home!$C$8:$I$207,6,FALSE)="","",VLOOKUP(AE1401,Home!$C$8:$I$207,6,FALSE))</f>
        <v/>
      </c>
      <c r="AI1401" s="104" t="e">
        <f t="shared" si="462"/>
        <v>#VALUE!</v>
      </c>
      <c r="AJ1401" s="105" t="e">
        <f t="shared" si="455"/>
        <v>#VALUE!</v>
      </c>
      <c r="AK1401" s="103" t="e">
        <f t="shared" si="448"/>
        <v>#VALUE!</v>
      </c>
      <c r="AL1401" s="103" t="e">
        <f t="shared" si="456"/>
        <v>#VALUE!</v>
      </c>
      <c r="AN1401" t="str">
        <f>IF(OR(VLOOKUP(AE1401,Home!$C$8:$I$207,6,FALSE)="",VLOOKUP(AE1401,Home!$C$8:$I$207,7,FALSE)=""),"FEJL",Baggrundsark!AE1401)</f>
        <v>FEJL</v>
      </c>
      <c r="AO1401">
        <f>IF(VLOOKUP(AE1401,Home!$C$8:$N$207,12,FALSE)="Timelønnet",1,0)</f>
        <v>0</v>
      </c>
      <c r="AP1401">
        <f>SUM($AO$4:AO1401)*AO1401</f>
        <v>0</v>
      </c>
      <c r="AQ1401">
        <f t="shared" si="463"/>
        <v>1</v>
      </c>
      <c r="AR1401" t="str">
        <f t="shared" si="463"/>
        <v/>
      </c>
      <c r="AS1401" t="e">
        <f t="shared" si="457"/>
        <v>#VALUE!</v>
      </c>
      <c r="AT1401" s="45" t="e">
        <f t="shared" si="464"/>
        <v>#VALUE!</v>
      </c>
      <c r="AU1401">
        <f>VLOOKUP(AQ1401,Home!$C$8:$J$207,8,FALSE)</f>
        <v>0</v>
      </c>
    </row>
    <row r="1402" spans="1:47" x14ac:dyDescent="0.25">
      <c r="A1402" s="6">
        <f t="shared" si="449"/>
        <v>0</v>
      </c>
      <c r="B1402" s="6">
        <f t="shared" si="458"/>
        <v>0</v>
      </c>
      <c r="C1402" s="6" t="str">
        <f t="shared" si="450"/>
        <v/>
      </c>
      <c r="D1402" s="7">
        <f t="shared" si="451"/>
        <v>0</v>
      </c>
      <c r="E1402" s="7">
        <f t="shared" si="459"/>
        <v>0</v>
      </c>
      <c r="F1402" s="7" t="str">
        <f t="shared" si="452"/>
        <v/>
      </c>
      <c r="G1402" s="6">
        <f t="shared" si="453"/>
        <v>0</v>
      </c>
      <c r="H1402" s="6">
        <f t="shared" si="460"/>
        <v>0</v>
      </c>
      <c r="I1402" s="6" t="str">
        <f t="shared" si="461"/>
        <v/>
      </c>
      <c r="J1402" s="11">
        <v>1399</v>
      </c>
      <c r="K1402" s="11">
        <f>IF(IFERROR(VLOOKUP(J1402,Home!$A$8:$B$1048576,1,FALSE),0)=0,0,1)</f>
        <v>0</v>
      </c>
      <c r="L1402" s="129" t="e">
        <f>IF(VLOOKUP(O1402,Home!$C$8:$R$207,6,FALSE)="","",VLOOKUP(O1402,Home!$C$8:$R$207,6,FALSE))</f>
        <v>#N/A</v>
      </c>
      <c r="M1402" s="129" t="e">
        <f t="shared" si="446"/>
        <v>#N/A</v>
      </c>
      <c r="N1402" s="11">
        <f>SUM($K$4:K1402)</f>
        <v>200</v>
      </c>
      <c r="O1402" s="11" t="str">
        <f>IF(P1402="","",IF(IFERROR(VLOOKUP(N1402,Home!$C$8:$R$1048576,1,FALSE),"")=0,"",IFERROR(VLOOKUP(N1402,Home!$C$8:$R$1048576,1,FALSE),"")))</f>
        <v/>
      </c>
      <c r="P1402" s="11" t="str">
        <f>IF(IFERROR(VLOOKUP(W1402,Home!$C$8:$R$1048576,3,FALSE),"")=0,"",IFERROR(VLOOKUP(W1402,Home!$C$8:$R$1048576,3,FALSE),""))</f>
        <v/>
      </c>
      <c r="Q1402" s="11" t="str">
        <f t="shared" si="465"/>
        <v/>
      </c>
      <c r="R1402" s="130" t="e">
        <f>VLOOKUP(Q1402,'Baggrund til lister'!$G$4:$H$15,2,FALSE)</f>
        <v>#N/A</v>
      </c>
      <c r="S1402" s="11" t="str">
        <f t="shared" si="447"/>
        <v/>
      </c>
      <c r="T1402" s="11" t="str">
        <f>IF(IFERROR(VLOOKUP(N1402,Home!$C$8:$R$1048576,11,FALSE),"")=0,"",IFERROR(VLOOKUP(N1402,Home!$C$8:$R$1048576,11,FALSE),""))</f>
        <v/>
      </c>
      <c r="U1402" s="11" t="str">
        <f>IF(IFERROR(VLOOKUP(O1402,Home!$C$8:$R$1048576,12,FALSE),"")=0,"",IFERROR(VLOOKUP(O1402,Home!$C$8:$R$1048576,12,FALSE),""))</f>
        <v/>
      </c>
      <c r="V1402" s="11" t="str">
        <f>IF(IFERROR(VLOOKUP(O1402,Home!$C$8:$R$1048576,8,FALSE),"")=0,"",IFERROR(VLOOKUP(O1402,Home!$C$8:$R$1048576,8,FALSE),""))</f>
        <v/>
      </c>
      <c r="W1402" s="11" t="str">
        <f>IF(OR(VLOOKUP(N1402,Home!$C$7:$I$207,6,FALSE)="",VLOOKUP(N1402,Home!$C$7:$I$207,7,FALSE)=""),"FEJL",SUM(Baggrundsark!$K$4:K1402))</f>
        <v>FEJL</v>
      </c>
      <c r="Y1402">
        <v>1399</v>
      </c>
      <c r="Z1402" s="1"/>
      <c r="AC1402" s="44"/>
      <c r="AD1402">
        <f t="shared" si="454"/>
        <v>0</v>
      </c>
      <c r="AE1402">
        <f>SUM($AD$4:AD1402)</f>
        <v>1</v>
      </c>
      <c r="AF1402" s="103" t="str">
        <f>IFERROR(VLOOKUP(AN1402,Home!$C$8:$E$207,3,FALSE),"")</f>
        <v/>
      </c>
      <c r="AG1402" s="103" t="str">
        <f>IFERROR(VLOOKUP(AN1402,Home!$C$8:$E$207,2,FALSE),"")</f>
        <v/>
      </c>
      <c r="AH1402" s="104" t="str">
        <f>IF(VLOOKUP(AE1402,Home!$C$8:$I$207,6,FALSE)="","",VLOOKUP(AE1402,Home!$C$8:$I$207,6,FALSE))</f>
        <v/>
      </c>
      <c r="AI1402" s="104" t="e">
        <f t="shared" si="462"/>
        <v>#VALUE!</v>
      </c>
      <c r="AJ1402" s="105" t="e">
        <f t="shared" si="455"/>
        <v>#VALUE!</v>
      </c>
      <c r="AK1402" s="103" t="e">
        <f t="shared" si="448"/>
        <v>#VALUE!</v>
      </c>
      <c r="AL1402" s="103" t="e">
        <f t="shared" si="456"/>
        <v>#VALUE!</v>
      </c>
      <c r="AN1402" t="str">
        <f>IF(OR(VLOOKUP(AE1402,Home!$C$8:$I$207,6,FALSE)="",VLOOKUP(AE1402,Home!$C$8:$I$207,7,FALSE)=""),"FEJL",Baggrundsark!AE1402)</f>
        <v>FEJL</v>
      </c>
      <c r="AO1402">
        <f>IF(VLOOKUP(AE1402,Home!$C$8:$N$207,12,FALSE)="Timelønnet",1,0)</f>
        <v>0</v>
      </c>
      <c r="AP1402">
        <f>SUM($AO$4:AO1402)*AO1402</f>
        <v>0</v>
      </c>
      <c r="AQ1402">
        <f t="shared" si="463"/>
        <v>1</v>
      </c>
      <c r="AR1402" t="str">
        <f t="shared" si="463"/>
        <v/>
      </c>
      <c r="AS1402" t="e">
        <f t="shared" si="457"/>
        <v>#VALUE!</v>
      </c>
      <c r="AT1402" s="45" t="e">
        <f t="shared" si="464"/>
        <v>#VALUE!</v>
      </c>
      <c r="AU1402">
        <f>VLOOKUP(AQ1402,Home!$C$8:$J$207,8,FALSE)</f>
        <v>0</v>
      </c>
    </row>
    <row r="1403" spans="1:47" x14ac:dyDescent="0.25">
      <c r="A1403" s="6">
        <f t="shared" si="449"/>
        <v>0</v>
      </c>
      <c r="B1403" s="6">
        <f t="shared" si="458"/>
        <v>0</v>
      </c>
      <c r="C1403" s="6" t="str">
        <f t="shared" si="450"/>
        <v/>
      </c>
      <c r="D1403" s="7">
        <f t="shared" si="451"/>
        <v>0</v>
      </c>
      <c r="E1403" s="7">
        <f t="shared" si="459"/>
        <v>0</v>
      </c>
      <c r="F1403" s="7" t="str">
        <f t="shared" si="452"/>
        <v/>
      </c>
      <c r="G1403" s="6">
        <f t="shared" si="453"/>
        <v>0</v>
      </c>
      <c r="H1403" s="6">
        <f t="shared" si="460"/>
        <v>0</v>
      </c>
      <c r="I1403" s="6" t="str">
        <f t="shared" si="461"/>
        <v/>
      </c>
      <c r="J1403" s="11">
        <v>1400</v>
      </c>
      <c r="K1403" s="11">
        <f>IF(IFERROR(VLOOKUP(J1403,Home!$A$8:$B$1048576,1,FALSE),0)=0,0,1)</f>
        <v>0</v>
      </c>
      <c r="L1403" s="129" t="e">
        <f>IF(VLOOKUP(O1403,Home!$C$8:$R$207,6,FALSE)="","",VLOOKUP(O1403,Home!$C$8:$R$207,6,FALSE))</f>
        <v>#N/A</v>
      </c>
      <c r="M1403" s="129" t="e">
        <f t="shared" si="446"/>
        <v>#N/A</v>
      </c>
      <c r="N1403" s="11">
        <f>SUM($K$4:K1403)</f>
        <v>200</v>
      </c>
      <c r="O1403" s="11" t="str">
        <f>IF(P1403="","",IF(IFERROR(VLOOKUP(N1403,Home!$C$8:$R$1048576,1,FALSE),"")=0,"",IFERROR(VLOOKUP(N1403,Home!$C$8:$R$1048576,1,FALSE),"")))</f>
        <v/>
      </c>
      <c r="P1403" s="11" t="str">
        <f>IF(IFERROR(VLOOKUP(W1403,Home!$C$8:$R$1048576,3,FALSE),"")=0,"",IFERROR(VLOOKUP(W1403,Home!$C$8:$R$1048576,3,FALSE),""))</f>
        <v/>
      </c>
      <c r="Q1403" s="11" t="str">
        <f t="shared" si="465"/>
        <v/>
      </c>
      <c r="R1403" s="130" t="e">
        <f>VLOOKUP(Q1403,'Baggrund til lister'!$G$4:$H$15,2,FALSE)</f>
        <v>#N/A</v>
      </c>
      <c r="S1403" s="11" t="str">
        <f t="shared" si="447"/>
        <v/>
      </c>
      <c r="T1403" s="11" t="str">
        <f>IF(IFERROR(VLOOKUP(N1403,Home!$C$8:$R$1048576,11,FALSE),"")=0,"",IFERROR(VLOOKUP(N1403,Home!$C$8:$R$1048576,11,FALSE),""))</f>
        <v/>
      </c>
      <c r="U1403" s="11" t="str">
        <f>IF(IFERROR(VLOOKUP(O1403,Home!$C$8:$R$1048576,12,FALSE),"")=0,"",IFERROR(VLOOKUP(O1403,Home!$C$8:$R$1048576,12,FALSE),""))</f>
        <v/>
      </c>
      <c r="V1403" s="11" t="str">
        <f>IF(IFERROR(VLOOKUP(O1403,Home!$C$8:$R$1048576,8,FALSE),"")=0,"",IFERROR(VLOOKUP(O1403,Home!$C$8:$R$1048576,8,FALSE),""))</f>
        <v/>
      </c>
      <c r="W1403" s="11" t="str">
        <f>IF(OR(VLOOKUP(N1403,Home!$C$7:$I$207,6,FALSE)="",VLOOKUP(N1403,Home!$C$7:$I$207,7,FALSE)=""),"FEJL",SUM(Baggrundsark!$K$4:K1403))</f>
        <v>FEJL</v>
      </c>
      <c r="Y1403">
        <v>1400</v>
      </c>
      <c r="Z1403" s="1"/>
      <c r="AC1403" s="44"/>
      <c r="AD1403">
        <f t="shared" si="454"/>
        <v>0</v>
      </c>
      <c r="AE1403">
        <f>SUM($AD$4:AD1403)</f>
        <v>1</v>
      </c>
      <c r="AF1403" s="103" t="str">
        <f>IFERROR(VLOOKUP(AN1403,Home!$C$8:$E$207,3,FALSE),"")</f>
        <v/>
      </c>
      <c r="AG1403" s="103" t="str">
        <f>IFERROR(VLOOKUP(AN1403,Home!$C$8:$E$207,2,FALSE),"")</f>
        <v/>
      </c>
      <c r="AH1403" s="104" t="str">
        <f>IF(VLOOKUP(AE1403,Home!$C$8:$I$207,6,FALSE)="","",VLOOKUP(AE1403,Home!$C$8:$I$207,6,FALSE))</f>
        <v/>
      </c>
      <c r="AI1403" s="104" t="e">
        <f t="shared" si="462"/>
        <v>#VALUE!</v>
      </c>
      <c r="AJ1403" s="105" t="e">
        <f t="shared" si="455"/>
        <v>#VALUE!</v>
      </c>
      <c r="AK1403" s="103" t="e">
        <f t="shared" si="448"/>
        <v>#VALUE!</v>
      </c>
      <c r="AL1403" s="103" t="e">
        <f t="shared" si="456"/>
        <v>#VALUE!</v>
      </c>
      <c r="AN1403" t="str">
        <f>IF(OR(VLOOKUP(AE1403,Home!$C$8:$I$207,6,FALSE)="",VLOOKUP(AE1403,Home!$C$8:$I$207,7,FALSE)=""),"FEJL",Baggrundsark!AE1403)</f>
        <v>FEJL</v>
      </c>
      <c r="AO1403">
        <f>IF(VLOOKUP(AE1403,Home!$C$8:$N$207,12,FALSE)="Timelønnet",1,0)</f>
        <v>0</v>
      </c>
      <c r="AP1403">
        <f>SUM($AO$4:AO1403)*AO1403</f>
        <v>0</v>
      </c>
      <c r="AQ1403">
        <f t="shared" si="463"/>
        <v>1</v>
      </c>
      <c r="AR1403" t="str">
        <f t="shared" si="463"/>
        <v/>
      </c>
      <c r="AS1403" t="e">
        <f t="shared" si="457"/>
        <v>#VALUE!</v>
      </c>
      <c r="AT1403" s="45" t="e">
        <f t="shared" si="464"/>
        <v>#VALUE!</v>
      </c>
      <c r="AU1403">
        <f>VLOOKUP(AQ1403,Home!$C$8:$J$207,8,FALSE)</f>
        <v>0</v>
      </c>
    </row>
    <row r="1404" spans="1:47" x14ac:dyDescent="0.25">
      <c r="A1404" s="6">
        <f t="shared" si="449"/>
        <v>0</v>
      </c>
      <c r="B1404" s="6">
        <f t="shared" si="458"/>
        <v>0</v>
      </c>
      <c r="C1404" s="6" t="str">
        <f t="shared" si="450"/>
        <v/>
      </c>
      <c r="D1404" s="7">
        <f t="shared" si="451"/>
        <v>0</v>
      </c>
      <c r="E1404" s="7">
        <f t="shared" si="459"/>
        <v>0</v>
      </c>
      <c r="F1404" s="7" t="str">
        <f t="shared" si="452"/>
        <v/>
      </c>
      <c r="G1404" s="6">
        <f t="shared" si="453"/>
        <v>0</v>
      </c>
      <c r="H1404" s="6">
        <f t="shared" si="460"/>
        <v>0</v>
      </c>
      <c r="I1404" s="6" t="str">
        <f t="shared" si="461"/>
        <v/>
      </c>
      <c r="J1404" s="11">
        <v>1401</v>
      </c>
      <c r="K1404" s="11">
        <f>IF(IFERROR(VLOOKUP(J1404,Home!$A$8:$B$1048576,1,FALSE),0)=0,0,1)</f>
        <v>0</v>
      </c>
      <c r="L1404" s="129" t="e">
        <f>IF(VLOOKUP(O1404,Home!$C$8:$R$207,6,FALSE)="","",VLOOKUP(O1404,Home!$C$8:$R$207,6,FALSE))</f>
        <v>#N/A</v>
      </c>
      <c r="M1404" s="129" t="e">
        <f t="shared" si="446"/>
        <v>#N/A</v>
      </c>
      <c r="N1404" s="11">
        <f>SUM($K$4:K1404)</f>
        <v>200</v>
      </c>
      <c r="O1404" s="11" t="str">
        <f>IF(P1404="","",IF(IFERROR(VLOOKUP(N1404,Home!$C$8:$R$1048576,1,FALSE),"")=0,"",IFERROR(VLOOKUP(N1404,Home!$C$8:$R$1048576,1,FALSE),"")))</f>
        <v/>
      </c>
      <c r="P1404" s="11" t="str">
        <f>IF(IFERROR(VLOOKUP(W1404,Home!$C$8:$R$1048576,3,FALSE),"")=0,"",IFERROR(VLOOKUP(W1404,Home!$C$8:$R$1048576,3,FALSE),""))</f>
        <v/>
      </c>
      <c r="Q1404" s="11" t="str">
        <f t="shared" si="465"/>
        <v/>
      </c>
      <c r="R1404" s="130" t="e">
        <f>VLOOKUP(Q1404,'Baggrund til lister'!$G$4:$H$15,2,FALSE)</f>
        <v>#N/A</v>
      </c>
      <c r="S1404" s="11" t="str">
        <f t="shared" si="447"/>
        <v/>
      </c>
      <c r="T1404" s="11" t="str">
        <f>IF(IFERROR(VLOOKUP(N1404,Home!$C$8:$R$1048576,11,FALSE),"")=0,"",IFERROR(VLOOKUP(N1404,Home!$C$8:$R$1048576,11,FALSE),""))</f>
        <v/>
      </c>
      <c r="U1404" s="11" t="str">
        <f>IF(IFERROR(VLOOKUP(O1404,Home!$C$8:$R$1048576,12,FALSE),"")=0,"",IFERROR(VLOOKUP(O1404,Home!$C$8:$R$1048576,12,FALSE),""))</f>
        <v/>
      </c>
      <c r="V1404" s="11" t="str">
        <f>IF(IFERROR(VLOOKUP(O1404,Home!$C$8:$R$1048576,8,FALSE),"")=0,"",IFERROR(VLOOKUP(O1404,Home!$C$8:$R$1048576,8,FALSE),""))</f>
        <v/>
      </c>
      <c r="W1404" s="11" t="str">
        <f>IF(OR(VLOOKUP(N1404,Home!$C$7:$I$207,6,FALSE)="",VLOOKUP(N1404,Home!$C$7:$I$207,7,FALSE)=""),"FEJL",SUM(Baggrundsark!$K$4:K1404))</f>
        <v>FEJL</v>
      </c>
      <c r="Y1404">
        <v>1401</v>
      </c>
      <c r="Z1404" s="1"/>
      <c r="AC1404" s="44"/>
      <c r="AD1404">
        <f t="shared" si="454"/>
        <v>0</v>
      </c>
      <c r="AE1404">
        <f>SUM($AD$4:AD1404)</f>
        <v>1</v>
      </c>
      <c r="AF1404" s="103" t="str">
        <f>IFERROR(VLOOKUP(AN1404,Home!$C$8:$E$207,3,FALSE),"")</f>
        <v/>
      </c>
      <c r="AG1404" s="103" t="str">
        <f>IFERROR(VLOOKUP(AN1404,Home!$C$8:$E$207,2,FALSE),"")</f>
        <v/>
      </c>
      <c r="AH1404" s="104" t="str">
        <f>IF(VLOOKUP(AE1404,Home!$C$8:$I$207,6,FALSE)="","",VLOOKUP(AE1404,Home!$C$8:$I$207,6,FALSE))</f>
        <v/>
      </c>
      <c r="AI1404" s="104" t="e">
        <f t="shared" si="462"/>
        <v>#VALUE!</v>
      </c>
      <c r="AJ1404" s="105" t="e">
        <f t="shared" si="455"/>
        <v>#VALUE!</v>
      </c>
      <c r="AK1404" s="103" t="e">
        <f t="shared" si="448"/>
        <v>#VALUE!</v>
      </c>
      <c r="AL1404" s="103" t="e">
        <f t="shared" si="456"/>
        <v>#VALUE!</v>
      </c>
      <c r="AN1404" t="str">
        <f>IF(OR(VLOOKUP(AE1404,Home!$C$8:$I$207,6,FALSE)="",VLOOKUP(AE1404,Home!$C$8:$I$207,7,FALSE)=""),"FEJL",Baggrundsark!AE1404)</f>
        <v>FEJL</v>
      </c>
      <c r="AO1404">
        <f>IF(VLOOKUP(AE1404,Home!$C$8:$N$207,12,FALSE)="Timelønnet",1,0)</f>
        <v>0</v>
      </c>
      <c r="AP1404">
        <f>SUM($AO$4:AO1404)*AO1404</f>
        <v>0</v>
      </c>
      <c r="AQ1404">
        <f t="shared" si="463"/>
        <v>1</v>
      </c>
      <c r="AR1404" t="str">
        <f t="shared" si="463"/>
        <v/>
      </c>
      <c r="AS1404" t="e">
        <f t="shared" si="457"/>
        <v>#VALUE!</v>
      </c>
      <c r="AT1404" s="45" t="e">
        <f t="shared" si="464"/>
        <v>#VALUE!</v>
      </c>
      <c r="AU1404">
        <f>VLOOKUP(AQ1404,Home!$C$8:$J$207,8,FALSE)</f>
        <v>0</v>
      </c>
    </row>
    <row r="1405" spans="1:47" x14ac:dyDescent="0.25">
      <c r="A1405" s="6">
        <f t="shared" si="449"/>
        <v>0</v>
      </c>
      <c r="B1405" s="6">
        <f t="shared" si="458"/>
        <v>0</v>
      </c>
      <c r="C1405" s="6" t="str">
        <f t="shared" si="450"/>
        <v/>
      </c>
      <c r="D1405" s="7">
        <f t="shared" si="451"/>
        <v>0</v>
      </c>
      <c r="E1405" s="7">
        <f t="shared" si="459"/>
        <v>0</v>
      </c>
      <c r="F1405" s="7" t="str">
        <f t="shared" si="452"/>
        <v/>
      </c>
      <c r="G1405" s="6">
        <f t="shared" si="453"/>
        <v>0</v>
      </c>
      <c r="H1405" s="6">
        <f t="shared" si="460"/>
        <v>0</v>
      </c>
      <c r="I1405" s="6" t="str">
        <f t="shared" si="461"/>
        <v/>
      </c>
      <c r="J1405" s="11">
        <v>1402</v>
      </c>
      <c r="K1405" s="11">
        <f>IF(IFERROR(VLOOKUP(J1405,Home!$A$8:$B$1048576,1,FALSE),0)=0,0,1)</f>
        <v>0</v>
      </c>
      <c r="L1405" s="129" t="e">
        <f>IF(VLOOKUP(O1405,Home!$C$8:$R$207,6,FALSE)="","",VLOOKUP(O1405,Home!$C$8:$R$207,6,FALSE))</f>
        <v>#N/A</v>
      </c>
      <c r="M1405" s="129" t="e">
        <f t="shared" si="446"/>
        <v>#N/A</v>
      </c>
      <c r="N1405" s="11">
        <f>SUM($K$4:K1405)</f>
        <v>200</v>
      </c>
      <c r="O1405" s="11" t="str">
        <f>IF(P1405="","",IF(IFERROR(VLOOKUP(N1405,Home!$C$8:$R$1048576,1,FALSE),"")=0,"",IFERROR(VLOOKUP(N1405,Home!$C$8:$R$1048576,1,FALSE),"")))</f>
        <v/>
      </c>
      <c r="P1405" s="11" t="str">
        <f>IF(IFERROR(VLOOKUP(W1405,Home!$C$8:$R$1048576,3,FALSE),"")=0,"",IFERROR(VLOOKUP(W1405,Home!$C$8:$R$1048576,3,FALSE),""))</f>
        <v/>
      </c>
      <c r="Q1405" s="11" t="str">
        <f t="shared" si="465"/>
        <v/>
      </c>
      <c r="R1405" s="130" t="e">
        <f>VLOOKUP(Q1405,'Baggrund til lister'!$G$4:$H$15,2,FALSE)</f>
        <v>#N/A</v>
      </c>
      <c r="S1405" s="11" t="str">
        <f t="shared" si="447"/>
        <v/>
      </c>
      <c r="T1405" s="11" t="str">
        <f>IF(IFERROR(VLOOKUP(N1405,Home!$C$8:$R$1048576,11,FALSE),"")=0,"",IFERROR(VLOOKUP(N1405,Home!$C$8:$R$1048576,11,FALSE),""))</f>
        <v/>
      </c>
      <c r="U1405" s="11" t="str">
        <f>IF(IFERROR(VLOOKUP(O1405,Home!$C$8:$R$1048576,12,FALSE),"")=0,"",IFERROR(VLOOKUP(O1405,Home!$C$8:$R$1048576,12,FALSE),""))</f>
        <v/>
      </c>
      <c r="V1405" s="11" t="str">
        <f>IF(IFERROR(VLOOKUP(O1405,Home!$C$8:$R$1048576,8,FALSE),"")=0,"",IFERROR(VLOOKUP(O1405,Home!$C$8:$R$1048576,8,FALSE),""))</f>
        <v/>
      </c>
      <c r="W1405" s="11" t="str">
        <f>IF(OR(VLOOKUP(N1405,Home!$C$7:$I$207,6,FALSE)="",VLOOKUP(N1405,Home!$C$7:$I$207,7,FALSE)=""),"FEJL",SUM(Baggrundsark!$K$4:K1405))</f>
        <v>FEJL</v>
      </c>
      <c r="Y1405">
        <v>1402</v>
      </c>
      <c r="Z1405" s="1"/>
      <c r="AC1405" s="44"/>
      <c r="AD1405">
        <f t="shared" si="454"/>
        <v>0</v>
      </c>
      <c r="AE1405">
        <f>SUM($AD$4:AD1405)</f>
        <v>1</v>
      </c>
      <c r="AF1405" s="103" t="str">
        <f>IFERROR(VLOOKUP(AN1405,Home!$C$8:$E$207,3,FALSE),"")</f>
        <v/>
      </c>
      <c r="AG1405" s="103" t="str">
        <f>IFERROR(VLOOKUP(AN1405,Home!$C$8:$E$207,2,FALSE),"")</f>
        <v/>
      </c>
      <c r="AH1405" s="104" t="str">
        <f>IF(VLOOKUP(AE1405,Home!$C$8:$I$207,6,FALSE)="","",VLOOKUP(AE1405,Home!$C$8:$I$207,6,FALSE))</f>
        <v/>
      </c>
      <c r="AI1405" s="104" t="e">
        <f t="shared" si="462"/>
        <v>#VALUE!</v>
      </c>
      <c r="AJ1405" s="105" t="e">
        <f t="shared" si="455"/>
        <v>#VALUE!</v>
      </c>
      <c r="AK1405" s="103" t="e">
        <f t="shared" si="448"/>
        <v>#VALUE!</v>
      </c>
      <c r="AL1405" s="103" t="e">
        <f t="shared" si="456"/>
        <v>#VALUE!</v>
      </c>
      <c r="AN1405" t="str">
        <f>IF(OR(VLOOKUP(AE1405,Home!$C$8:$I$207,6,FALSE)="",VLOOKUP(AE1405,Home!$C$8:$I$207,7,FALSE)=""),"FEJL",Baggrundsark!AE1405)</f>
        <v>FEJL</v>
      </c>
      <c r="AO1405">
        <f>IF(VLOOKUP(AE1405,Home!$C$8:$N$207,12,FALSE)="Timelønnet",1,0)</f>
        <v>0</v>
      </c>
      <c r="AP1405">
        <f>SUM($AO$4:AO1405)*AO1405</f>
        <v>0</v>
      </c>
      <c r="AQ1405">
        <f t="shared" si="463"/>
        <v>1</v>
      </c>
      <c r="AR1405" t="str">
        <f t="shared" si="463"/>
        <v/>
      </c>
      <c r="AS1405" t="e">
        <f t="shared" si="457"/>
        <v>#VALUE!</v>
      </c>
      <c r="AT1405" s="45" t="e">
        <f t="shared" si="464"/>
        <v>#VALUE!</v>
      </c>
      <c r="AU1405">
        <f>VLOOKUP(AQ1405,Home!$C$8:$J$207,8,FALSE)</f>
        <v>0</v>
      </c>
    </row>
    <row r="1406" spans="1:47" x14ac:dyDescent="0.25">
      <c r="A1406" s="6">
        <f t="shared" si="449"/>
        <v>0</v>
      </c>
      <c r="B1406" s="6">
        <f t="shared" si="458"/>
        <v>0</v>
      </c>
      <c r="C1406" s="6" t="str">
        <f t="shared" si="450"/>
        <v/>
      </c>
      <c r="D1406" s="7">
        <f t="shared" si="451"/>
        <v>0</v>
      </c>
      <c r="E1406" s="7">
        <f t="shared" si="459"/>
        <v>0</v>
      </c>
      <c r="F1406" s="7" t="str">
        <f t="shared" si="452"/>
        <v/>
      </c>
      <c r="G1406" s="6">
        <f t="shared" si="453"/>
        <v>0</v>
      </c>
      <c r="H1406" s="6">
        <f t="shared" si="460"/>
        <v>0</v>
      </c>
      <c r="I1406" s="6" t="str">
        <f t="shared" si="461"/>
        <v/>
      </c>
      <c r="J1406" s="11">
        <v>1403</v>
      </c>
      <c r="K1406" s="11">
        <f>IF(IFERROR(VLOOKUP(J1406,Home!$A$8:$B$1048576,1,FALSE),0)=0,0,1)</f>
        <v>0</v>
      </c>
      <c r="L1406" s="129" t="e">
        <f>IF(VLOOKUP(O1406,Home!$C$8:$R$207,6,FALSE)="","",VLOOKUP(O1406,Home!$C$8:$R$207,6,FALSE))</f>
        <v>#N/A</v>
      </c>
      <c r="M1406" s="129" t="e">
        <f t="shared" si="446"/>
        <v>#N/A</v>
      </c>
      <c r="N1406" s="11">
        <f>SUM($K$4:K1406)</f>
        <v>200</v>
      </c>
      <c r="O1406" s="11" t="str">
        <f>IF(P1406="","",IF(IFERROR(VLOOKUP(N1406,Home!$C$8:$R$1048576,1,FALSE),"")=0,"",IFERROR(VLOOKUP(N1406,Home!$C$8:$R$1048576,1,FALSE),"")))</f>
        <v/>
      </c>
      <c r="P1406" s="11" t="str">
        <f>IF(IFERROR(VLOOKUP(W1406,Home!$C$8:$R$1048576,3,FALSE),"")=0,"",IFERROR(VLOOKUP(W1406,Home!$C$8:$R$1048576,3,FALSE),""))</f>
        <v/>
      </c>
      <c r="Q1406" s="11" t="str">
        <f t="shared" si="465"/>
        <v/>
      </c>
      <c r="R1406" s="130" t="e">
        <f>VLOOKUP(Q1406,'Baggrund til lister'!$G$4:$H$15,2,FALSE)</f>
        <v>#N/A</v>
      </c>
      <c r="S1406" s="11" t="str">
        <f t="shared" si="447"/>
        <v/>
      </c>
      <c r="T1406" s="11" t="str">
        <f>IF(IFERROR(VLOOKUP(N1406,Home!$C$8:$R$1048576,11,FALSE),"")=0,"",IFERROR(VLOOKUP(N1406,Home!$C$8:$R$1048576,11,FALSE),""))</f>
        <v/>
      </c>
      <c r="U1406" s="11" t="str">
        <f>IF(IFERROR(VLOOKUP(O1406,Home!$C$8:$R$1048576,12,FALSE),"")=0,"",IFERROR(VLOOKUP(O1406,Home!$C$8:$R$1048576,12,FALSE),""))</f>
        <v/>
      </c>
      <c r="V1406" s="11" t="str">
        <f>IF(IFERROR(VLOOKUP(O1406,Home!$C$8:$R$1048576,8,FALSE),"")=0,"",IFERROR(VLOOKUP(O1406,Home!$C$8:$R$1048576,8,FALSE),""))</f>
        <v/>
      </c>
      <c r="W1406" s="11" t="str">
        <f>IF(OR(VLOOKUP(N1406,Home!$C$7:$I$207,6,FALSE)="",VLOOKUP(N1406,Home!$C$7:$I$207,7,FALSE)=""),"FEJL",SUM(Baggrundsark!$K$4:K1406))</f>
        <v>FEJL</v>
      </c>
      <c r="Y1406">
        <v>1403</v>
      </c>
      <c r="Z1406" s="1"/>
      <c r="AC1406" s="44"/>
      <c r="AD1406">
        <f t="shared" si="454"/>
        <v>0</v>
      </c>
      <c r="AE1406">
        <f>SUM($AD$4:AD1406)</f>
        <v>1</v>
      </c>
      <c r="AF1406" s="103" t="str">
        <f>IFERROR(VLOOKUP(AN1406,Home!$C$8:$E$207,3,FALSE),"")</f>
        <v/>
      </c>
      <c r="AG1406" s="103" t="str">
        <f>IFERROR(VLOOKUP(AN1406,Home!$C$8:$E$207,2,FALSE),"")</f>
        <v/>
      </c>
      <c r="AH1406" s="104" t="str">
        <f>IF(VLOOKUP(AE1406,Home!$C$8:$I$207,6,FALSE)="","",VLOOKUP(AE1406,Home!$C$8:$I$207,6,FALSE))</f>
        <v/>
      </c>
      <c r="AI1406" s="104" t="e">
        <f t="shared" si="462"/>
        <v>#VALUE!</v>
      </c>
      <c r="AJ1406" s="105" t="e">
        <f t="shared" si="455"/>
        <v>#VALUE!</v>
      </c>
      <c r="AK1406" s="103" t="e">
        <f t="shared" si="448"/>
        <v>#VALUE!</v>
      </c>
      <c r="AL1406" s="103" t="e">
        <f t="shared" si="456"/>
        <v>#VALUE!</v>
      </c>
      <c r="AN1406" t="str">
        <f>IF(OR(VLOOKUP(AE1406,Home!$C$8:$I$207,6,FALSE)="",VLOOKUP(AE1406,Home!$C$8:$I$207,7,FALSE)=""),"FEJL",Baggrundsark!AE1406)</f>
        <v>FEJL</v>
      </c>
      <c r="AO1406">
        <f>IF(VLOOKUP(AE1406,Home!$C$8:$N$207,12,FALSE)="Timelønnet",1,0)</f>
        <v>0</v>
      </c>
      <c r="AP1406">
        <f>SUM($AO$4:AO1406)*AO1406</f>
        <v>0</v>
      </c>
      <c r="AQ1406">
        <f t="shared" si="463"/>
        <v>1</v>
      </c>
      <c r="AR1406" t="str">
        <f t="shared" si="463"/>
        <v/>
      </c>
      <c r="AS1406" t="e">
        <f t="shared" si="457"/>
        <v>#VALUE!</v>
      </c>
      <c r="AT1406" s="45" t="e">
        <f t="shared" si="464"/>
        <v>#VALUE!</v>
      </c>
      <c r="AU1406">
        <f>VLOOKUP(AQ1406,Home!$C$8:$J$207,8,FALSE)</f>
        <v>0</v>
      </c>
    </row>
    <row r="1407" spans="1:47" x14ac:dyDescent="0.25">
      <c r="A1407" s="6">
        <f t="shared" si="449"/>
        <v>0</v>
      </c>
      <c r="B1407" s="6">
        <f t="shared" si="458"/>
        <v>0</v>
      </c>
      <c r="C1407" s="6" t="str">
        <f t="shared" si="450"/>
        <v/>
      </c>
      <c r="D1407" s="7">
        <f t="shared" si="451"/>
        <v>0</v>
      </c>
      <c r="E1407" s="7">
        <f t="shared" si="459"/>
        <v>0</v>
      </c>
      <c r="F1407" s="7" t="str">
        <f t="shared" si="452"/>
        <v/>
      </c>
      <c r="G1407" s="6">
        <f t="shared" si="453"/>
        <v>0</v>
      </c>
      <c r="H1407" s="6">
        <f t="shared" si="460"/>
        <v>0</v>
      </c>
      <c r="I1407" s="6" t="str">
        <f t="shared" si="461"/>
        <v/>
      </c>
      <c r="J1407" s="11">
        <v>1404</v>
      </c>
      <c r="K1407" s="11">
        <f>IF(IFERROR(VLOOKUP(J1407,Home!$A$8:$B$1048576,1,FALSE),0)=0,0,1)</f>
        <v>0</v>
      </c>
      <c r="L1407" s="129" t="e">
        <f>IF(VLOOKUP(O1407,Home!$C$8:$R$207,6,FALSE)="","",VLOOKUP(O1407,Home!$C$8:$R$207,6,FALSE))</f>
        <v>#N/A</v>
      </c>
      <c r="M1407" s="129" t="e">
        <f t="shared" si="446"/>
        <v>#N/A</v>
      </c>
      <c r="N1407" s="11">
        <f>SUM($K$4:K1407)</f>
        <v>200</v>
      </c>
      <c r="O1407" s="11" t="str">
        <f>IF(P1407="","",IF(IFERROR(VLOOKUP(N1407,Home!$C$8:$R$1048576,1,FALSE),"")=0,"",IFERROR(VLOOKUP(N1407,Home!$C$8:$R$1048576,1,FALSE),"")))</f>
        <v/>
      </c>
      <c r="P1407" s="11" t="str">
        <f>IF(IFERROR(VLOOKUP(W1407,Home!$C$8:$R$1048576,3,FALSE),"")=0,"",IFERROR(VLOOKUP(W1407,Home!$C$8:$R$1048576,3,FALSE),""))</f>
        <v/>
      </c>
      <c r="Q1407" s="11" t="str">
        <f t="shared" si="465"/>
        <v/>
      </c>
      <c r="R1407" s="130" t="e">
        <f>VLOOKUP(Q1407,'Baggrund til lister'!$G$4:$H$15,2,FALSE)</f>
        <v>#N/A</v>
      </c>
      <c r="S1407" s="11" t="str">
        <f t="shared" si="447"/>
        <v/>
      </c>
      <c r="T1407" s="11" t="str">
        <f>IF(IFERROR(VLOOKUP(N1407,Home!$C$8:$R$1048576,11,FALSE),"")=0,"",IFERROR(VLOOKUP(N1407,Home!$C$8:$R$1048576,11,FALSE),""))</f>
        <v/>
      </c>
      <c r="U1407" s="11" t="str">
        <f>IF(IFERROR(VLOOKUP(O1407,Home!$C$8:$R$1048576,12,FALSE),"")=0,"",IFERROR(VLOOKUP(O1407,Home!$C$8:$R$1048576,12,FALSE),""))</f>
        <v/>
      </c>
      <c r="V1407" s="11" t="str">
        <f>IF(IFERROR(VLOOKUP(O1407,Home!$C$8:$R$1048576,8,FALSE),"")=0,"",IFERROR(VLOOKUP(O1407,Home!$C$8:$R$1048576,8,FALSE),""))</f>
        <v/>
      </c>
      <c r="W1407" s="11" t="str">
        <f>IF(OR(VLOOKUP(N1407,Home!$C$7:$I$207,6,FALSE)="",VLOOKUP(N1407,Home!$C$7:$I$207,7,FALSE)=""),"FEJL",SUM(Baggrundsark!$K$4:K1407))</f>
        <v>FEJL</v>
      </c>
      <c r="Y1407">
        <v>1404</v>
      </c>
      <c r="Z1407" s="1"/>
      <c r="AC1407" s="44"/>
      <c r="AD1407">
        <f t="shared" si="454"/>
        <v>0</v>
      </c>
      <c r="AE1407">
        <f>SUM($AD$4:AD1407)</f>
        <v>1</v>
      </c>
      <c r="AF1407" s="103" t="str">
        <f>IFERROR(VLOOKUP(AN1407,Home!$C$8:$E$207,3,FALSE),"")</f>
        <v/>
      </c>
      <c r="AG1407" s="103" t="str">
        <f>IFERROR(VLOOKUP(AN1407,Home!$C$8:$E$207,2,FALSE),"")</f>
        <v/>
      </c>
      <c r="AH1407" s="104" t="str">
        <f>IF(VLOOKUP(AE1407,Home!$C$8:$I$207,6,FALSE)="","",VLOOKUP(AE1407,Home!$C$8:$I$207,6,FALSE))</f>
        <v/>
      </c>
      <c r="AI1407" s="104" t="e">
        <f t="shared" si="462"/>
        <v>#VALUE!</v>
      </c>
      <c r="AJ1407" s="105" t="e">
        <f t="shared" si="455"/>
        <v>#VALUE!</v>
      </c>
      <c r="AK1407" s="103" t="e">
        <f t="shared" si="448"/>
        <v>#VALUE!</v>
      </c>
      <c r="AL1407" s="103" t="e">
        <f t="shared" si="456"/>
        <v>#VALUE!</v>
      </c>
      <c r="AN1407" t="str">
        <f>IF(OR(VLOOKUP(AE1407,Home!$C$8:$I$207,6,FALSE)="",VLOOKUP(AE1407,Home!$C$8:$I$207,7,FALSE)=""),"FEJL",Baggrundsark!AE1407)</f>
        <v>FEJL</v>
      </c>
      <c r="AO1407">
        <f>IF(VLOOKUP(AE1407,Home!$C$8:$N$207,12,FALSE)="Timelønnet",1,0)</f>
        <v>0</v>
      </c>
      <c r="AP1407">
        <f>SUM($AO$4:AO1407)*AO1407</f>
        <v>0</v>
      </c>
      <c r="AQ1407">
        <f t="shared" si="463"/>
        <v>1</v>
      </c>
      <c r="AR1407" t="str">
        <f t="shared" si="463"/>
        <v/>
      </c>
      <c r="AS1407" t="e">
        <f t="shared" si="457"/>
        <v>#VALUE!</v>
      </c>
      <c r="AT1407" s="45" t="e">
        <f t="shared" si="464"/>
        <v>#VALUE!</v>
      </c>
      <c r="AU1407">
        <f>VLOOKUP(AQ1407,Home!$C$8:$J$207,8,FALSE)</f>
        <v>0</v>
      </c>
    </row>
    <row r="1408" spans="1:47" x14ac:dyDescent="0.25">
      <c r="A1408" s="6">
        <f t="shared" si="449"/>
        <v>0</v>
      </c>
      <c r="B1408" s="6">
        <f t="shared" si="458"/>
        <v>0</v>
      </c>
      <c r="C1408" s="6" t="str">
        <f t="shared" si="450"/>
        <v/>
      </c>
      <c r="D1408" s="7">
        <f t="shared" si="451"/>
        <v>0</v>
      </c>
      <c r="E1408" s="7">
        <f t="shared" si="459"/>
        <v>0</v>
      </c>
      <c r="F1408" s="7" t="str">
        <f t="shared" si="452"/>
        <v/>
      </c>
      <c r="G1408" s="6">
        <f t="shared" si="453"/>
        <v>0</v>
      </c>
      <c r="H1408" s="6">
        <f t="shared" si="460"/>
        <v>0</v>
      </c>
      <c r="I1408" s="6" t="str">
        <f t="shared" si="461"/>
        <v/>
      </c>
      <c r="J1408" s="11">
        <v>1405</v>
      </c>
      <c r="K1408" s="11">
        <f>IF(IFERROR(VLOOKUP(J1408,Home!$A$8:$B$1048576,1,FALSE),0)=0,0,1)</f>
        <v>0</v>
      </c>
      <c r="L1408" s="129" t="e">
        <f>IF(VLOOKUP(O1408,Home!$C$8:$R$207,6,FALSE)="","",VLOOKUP(O1408,Home!$C$8:$R$207,6,FALSE))</f>
        <v>#N/A</v>
      </c>
      <c r="M1408" s="129" t="e">
        <f t="shared" si="446"/>
        <v>#N/A</v>
      </c>
      <c r="N1408" s="11">
        <f>SUM($K$4:K1408)</f>
        <v>200</v>
      </c>
      <c r="O1408" s="11" t="str">
        <f>IF(P1408="","",IF(IFERROR(VLOOKUP(N1408,Home!$C$8:$R$1048576,1,FALSE),"")=0,"",IFERROR(VLOOKUP(N1408,Home!$C$8:$R$1048576,1,FALSE),"")))</f>
        <v/>
      </c>
      <c r="P1408" s="11" t="str">
        <f>IF(IFERROR(VLOOKUP(W1408,Home!$C$8:$R$1048576,3,FALSE),"")=0,"",IFERROR(VLOOKUP(W1408,Home!$C$8:$R$1048576,3,FALSE),""))</f>
        <v/>
      </c>
      <c r="Q1408" s="11" t="str">
        <f t="shared" si="465"/>
        <v/>
      </c>
      <c r="R1408" s="130" t="e">
        <f>VLOOKUP(Q1408,'Baggrund til lister'!$G$4:$H$15,2,FALSE)</f>
        <v>#N/A</v>
      </c>
      <c r="S1408" s="11" t="str">
        <f t="shared" si="447"/>
        <v/>
      </c>
      <c r="T1408" s="11" t="str">
        <f>IF(IFERROR(VLOOKUP(N1408,Home!$C$8:$R$1048576,11,FALSE),"")=0,"",IFERROR(VLOOKUP(N1408,Home!$C$8:$R$1048576,11,FALSE),""))</f>
        <v/>
      </c>
      <c r="U1408" s="11" t="str">
        <f>IF(IFERROR(VLOOKUP(O1408,Home!$C$8:$R$1048576,12,FALSE),"")=0,"",IFERROR(VLOOKUP(O1408,Home!$C$8:$R$1048576,12,FALSE),""))</f>
        <v/>
      </c>
      <c r="V1408" s="11" t="str">
        <f>IF(IFERROR(VLOOKUP(O1408,Home!$C$8:$R$1048576,8,FALSE),"")=0,"",IFERROR(VLOOKUP(O1408,Home!$C$8:$R$1048576,8,FALSE),""))</f>
        <v/>
      </c>
      <c r="W1408" s="11" t="str">
        <f>IF(OR(VLOOKUP(N1408,Home!$C$7:$I$207,6,FALSE)="",VLOOKUP(N1408,Home!$C$7:$I$207,7,FALSE)=""),"FEJL",SUM(Baggrundsark!$K$4:K1408))</f>
        <v>FEJL</v>
      </c>
      <c r="Y1408">
        <v>1405</v>
      </c>
      <c r="Z1408" s="1"/>
      <c r="AC1408" s="44"/>
      <c r="AD1408">
        <f t="shared" si="454"/>
        <v>0</v>
      </c>
      <c r="AE1408">
        <f>SUM($AD$4:AD1408)</f>
        <v>1</v>
      </c>
      <c r="AF1408" s="103" t="str">
        <f>IFERROR(VLOOKUP(AN1408,Home!$C$8:$E$207,3,FALSE),"")</f>
        <v/>
      </c>
      <c r="AG1408" s="103" t="str">
        <f>IFERROR(VLOOKUP(AN1408,Home!$C$8:$E$207,2,FALSE),"")</f>
        <v/>
      </c>
      <c r="AH1408" s="104" t="str">
        <f>IF(VLOOKUP(AE1408,Home!$C$8:$I$207,6,FALSE)="","",VLOOKUP(AE1408,Home!$C$8:$I$207,6,FALSE))</f>
        <v/>
      </c>
      <c r="AI1408" s="104" t="e">
        <f t="shared" si="462"/>
        <v>#VALUE!</v>
      </c>
      <c r="AJ1408" s="105" t="e">
        <f t="shared" si="455"/>
        <v>#VALUE!</v>
      </c>
      <c r="AK1408" s="103" t="e">
        <f t="shared" si="448"/>
        <v>#VALUE!</v>
      </c>
      <c r="AL1408" s="103" t="e">
        <f t="shared" si="456"/>
        <v>#VALUE!</v>
      </c>
      <c r="AN1408" t="str">
        <f>IF(OR(VLOOKUP(AE1408,Home!$C$8:$I$207,6,FALSE)="",VLOOKUP(AE1408,Home!$C$8:$I$207,7,FALSE)=""),"FEJL",Baggrundsark!AE1408)</f>
        <v>FEJL</v>
      </c>
      <c r="AO1408">
        <f>IF(VLOOKUP(AE1408,Home!$C$8:$N$207,12,FALSE)="Timelønnet",1,0)</f>
        <v>0</v>
      </c>
      <c r="AP1408">
        <f>SUM($AO$4:AO1408)*AO1408</f>
        <v>0</v>
      </c>
      <c r="AQ1408">
        <f t="shared" si="463"/>
        <v>1</v>
      </c>
      <c r="AR1408" t="str">
        <f t="shared" si="463"/>
        <v/>
      </c>
      <c r="AS1408" t="e">
        <f t="shared" si="457"/>
        <v>#VALUE!</v>
      </c>
      <c r="AT1408" s="45" t="e">
        <f t="shared" si="464"/>
        <v>#VALUE!</v>
      </c>
      <c r="AU1408">
        <f>VLOOKUP(AQ1408,Home!$C$8:$J$207,8,FALSE)</f>
        <v>0</v>
      </c>
    </row>
    <row r="1409" spans="1:47" x14ac:dyDescent="0.25">
      <c r="A1409" s="6">
        <f t="shared" si="449"/>
        <v>0</v>
      </c>
      <c r="B1409" s="6">
        <f t="shared" si="458"/>
        <v>0</v>
      </c>
      <c r="C1409" s="6" t="str">
        <f t="shared" si="450"/>
        <v/>
      </c>
      <c r="D1409" s="7">
        <f t="shared" si="451"/>
        <v>0</v>
      </c>
      <c r="E1409" s="7">
        <f t="shared" si="459"/>
        <v>0</v>
      </c>
      <c r="F1409" s="7" t="str">
        <f t="shared" si="452"/>
        <v/>
      </c>
      <c r="G1409" s="6">
        <f t="shared" si="453"/>
        <v>0</v>
      </c>
      <c r="H1409" s="6">
        <f t="shared" si="460"/>
        <v>0</v>
      </c>
      <c r="I1409" s="6" t="str">
        <f t="shared" si="461"/>
        <v/>
      </c>
      <c r="J1409" s="11">
        <v>1406</v>
      </c>
      <c r="K1409" s="11">
        <f>IF(IFERROR(VLOOKUP(J1409,Home!$A$8:$B$1048576,1,FALSE),0)=0,0,1)</f>
        <v>0</v>
      </c>
      <c r="L1409" s="129" t="e">
        <f>IF(VLOOKUP(O1409,Home!$C$8:$R$207,6,FALSE)="","",VLOOKUP(O1409,Home!$C$8:$R$207,6,FALSE))</f>
        <v>#N/A</v>
      </c>
      <c r="M1409" s="129" t="e">
        <f t="shared" si="446"/>
        <v>#N/A</v>
      </c>
      <c r="N1409" s="11">
        <f>SUM($K$4:K1409)</f>
        <v>200</v>
      </c>
      <c r="O1409" s="11" t="str">
        <f>IF(P1409="","",IF(IFERROR(VLOOKUP(N1409,Home!$C$8:$R$1048576,1,FALSE),"")=0,"",IFERROR(VLOOKUP(N1409,Home!$C$8:$R$1048576,1,FALSE),"")))</f>
        <v/>
      </c>
      <c r="P1409" s="11" t="str">
        <f>IF(IFERROR(VLOOKUP(W1409,Home!$C$8:$R$1048576,3,FALSE),"")=0,"",IFERROR(VLOOKUP(W1409,Home!$C$8:$R$1048576,3,FALSE),""))</f>
        <v/>
      </c>
      <c r="Q1409" s="11" t="str">
        <f t="shared" si="465"/>
        <v/>
      </c>
      <c r="R1409" s="130" t="e">
        <f>VLOOKUP(Q1409,'Baggrund til lister'!$G$4:$H$15,2,FALSE)</f>
        <v>#N/A</v>
      </c>
      <c r="S1409" s="11" t="str">
        <f t="shared" si="447"/>
        <v/>
      </c>
      <c r="T1409" s="11" t="str">
        <f>IF(IFERROR(VLOOKUP(N1409,Home!$C$8:$R$1048576,11,FALSE),"")=0,"",IFERROR(VLOOKUP(N1409,Home!$C$8:$R$1048576,11,FALSE),""))</f>
        <v/>
      </c>
      <c r="U1409" s="11" t="str">
        <f>IF(IFERROR(VLOOKUP(O1409,Home!$C$8:$R$1048576,12,FALSE),"")=0,"",IFERROR(VLOOKUP(O1409,Home!$C$8:$R$1048576,12,FALSE),""))</f>
        <v/>
      </c>
      <c r="V1409" s="11" t="str">
        <f>IF(IFERROR(VLOOKUP(O1409,Home!$C$8:$R$1048576,8,FALSE),"")=0,"",IFERROR(VLOOKUP(O1409,Home!$C$8:$R$1048576,8,FALSE),""))</f>
        <v/>
      </c>
      <c r="W1409" s="11" t="str">
        <f>IF(OR(VLOOKUP(N1409,Home!$C$7:$I$207,6,FALSE)="",VLOOKUP(N1409,Home!$C$7:$I$207,7,FALSE)=""),"FEJL",SUM(Baggrundsark!$K$4:K1409))</f>
        <v>FEJL</v>
      </c>
      <c r="Y1409">
        <v>1406</v>
      </c>
      <c r="Z1409" s="1"/>
      <c r="AC1409" s="44"/>
      <c r="AD1409">
        <f t="shared" si="454"/>
        <v>0</v>
      </c>
      <c r="AE1409">
        <f>SUM($AD$4:AD1409)</f>
        <v>1</v>
      </c>
      <c r="AF1409" s="103" t="str">
        <f>IFERROR(VLOOKUP(AN1409,Home!$C$8:$E$207,3,FALSE),"")</f>
        <v/>
      </c>
      <c r="AG1409" s="103" t="str">
        <f>IFERROR(VLOOKUP(AN1409,Home!$C$8:$E$207,2,FALSE),"")</f>
        <v/>
      </c>
      <c r="AH1409" s="104" t="str">
        <f>IF(VLOOKUP(AE1409,Home!$C$8:$I$207,6,FALSE)="","",VLOOKUP(AE1409,Home!$C$8:$I$207,6,FALSE))</f>
        <v/>
      </c>
      <c r="AI1409" s="104" t="e">
        <f t="shared" si="462"/>
        <v>#VALUE!</v>
      </c>
      <c r="AJ1409" s="105" t="e">
        <f t="shared" si="455"/>
        <v>#VALUE!</v>
      </c>
      <c r="AK1409" s="103" t="e">
        <f t="shared" si="448"/>
        <v>#VALUE!</v>
      </c>
      <c r="AL1409" s="103" t="e">
        <f t="shared" si="456"/>
        <v>#VALUE!</v>
      </c>
      <c r="AN1409" t="str">
        <f>IF(OR(VLOOKUP(AE1409,Home!$C$8:$I$207,6,FALSE)="",VLOOKUP(AE1409,Home!$C$8:$I$207,7,FALSE)=""),"FEJL",Baggrundsark!AE1409)</f>
        <v>FEJL</v>
      </c>
      <c r="AO1409">
        <f>IF(VLOOKUP(AE1409,Home!$C$8:$N$207,12,FALSE)="Timelønnet",1,0)</f>
        <v>0</v>
      </c>
      <c r="AP1409">
        <f>SUM($AO$4:AO1409)*AO1409</f>
        <v>0</v>
      </c>
      <c r="AQ1409">
        <f t="shared" si="463"/>
        <v>1</v>
      </c>
      <c r="AR1409" t="str">
        <f t="shared" si="463"/>
        <v/>
      </c>
      <c r="AS1409" t="e">
        <f t="shared" si="457"/>
        <v>#VALUE!</v>
      </c>
      <c r="AT1409" s="45" t="e">
        <f t="shared" si="464"/>
        <v>#VALUE!</v>
      </c>
      <c r="AU1409">
        <f>VLOOKUP(AQ1409,Home!$C$8:$J$207,8,FALSE)</f>
        <v>0</v>
      </c>
    </row>
    <row r="1410" spans="1:47" x14ac:dyDescent="0.25">
      <c r="A1410" s="6">
        <f t="shared" si="449"/>
        <v>0</v>
      </c>
      <c r="B1410" s="6">
        <f t="shared" si="458"/>
        <v>0</v>
      </c>
      <c r="C1410" s="6" t="str">
        <f t="shared" si="450"/>
        <v/>
      </c>
      <c r="D1410" s="7">
        <f t="shared" si="451"/>
        <v>0</v>
      </c>
      <c r="E1410" s="7">
        <f t="shared" si="459"/>
        <v>0</v>
      </c>
      <c r="F1410" s="7" t="str">
        <f t="shared" si="452"/>
        <v/>
      </c>
      <c r="G1410" s="6">
        <f t="shared" si="453"/>
        <v>0</v>
      </c>
      <c r="H1410" s="6">
        <f t="shared" si="460"/>
        <v>0</v>
      </c>
      <c r="I1410" s="6" t="str">
        <f t="shared" si="461"/>
        <v/>
      </c>
      <c r="J1410" s="11">
        <v>1407</v>
      </c>
      <c r="K1410" s="11">
        <f>IF(IFERROR(VLOOKUP(J1410,Home!$A$8:$B$1048576,1,FALSE),0)=0,0,1)</f>
        <v>0</v>
      </c>
      <c r="L1410" s="129" t="e">
        <f>IF(VLOOKUP(O1410,Home!$C$8:$R$207,6,FALSE)="","",VLOOKUP(O1410,Home!$C$8:$R$207,6,FALSE))</f>
        <v>#N/A</v>
      </c>
      <c r="M1410" s="129" t="e">
        <f t="shared" si="446"/>
        <v>#N/A</v>
      </c>
      <c r="N1410" s="11">
        <f>SUM($K$4:K1410)</f>
        <v>200</v>
      </c>
      <c r="O1410" s="11" t="str">
        <f>IF(P1410="","",IF(IFERROR(VLOOKUP(N1410,Home!$C$8:$R$1048576,1,FALSE),"")=0,"",IFERROR(VLOOKUP(N1410,Home!$C$8:$R$1048576,1,FALSE),"")))</f>
        <v/>
      </c>
      <c r="P1410" s="11" t="str">
        <f>IF(IFERROR(VLOOKUP(W1410,Home!$C$8:$R$1048576,3,FALSE),"")=0,"",IFERROR(VLOOKUP(W1410,Home!$C$8:$R$1048576,3,FALSE),""))</f>
        <v/>
      </c>
      <c r="Q1410" s="11" t="str">
        <f t="shared" si="465"/>
        <v/>
      </c>
      <c r="R1410" s="130" t="e">
        <f>VLOOKUP(Q1410,'Baggrund til lister'!$G$4:$H$15,2,FALSE)</f>
        <v>#N/A</v>
      </c>
      <c r="S1410" s="11" t="str">
        <f t="shared" si="447"/>
        <v/>
      </c>
      <c r="T1410" s="11" t="str">
        <f>IF(IFERROR(VLOOKUP(N1410,Home!$C$8:$R$1048576,11,FALSE),"")=0,"",IFERROR(VLOOKUP(N1410,Home!$C$8:$R$1048576,11,FALSE),""))</f>
        <v/>
      </c>
      <c r="U1410" s="11" t="str">
        <f>IF(IFERROR(VLOOKUP(O1410,Home!$C$8:$R$1048576,12,FALSE),"")=0,"",IFERROR(VLOOKUP(O1410,Home!$C$8:$R$1048576,12,FALSE),""))</f>
        <v/>
      </c>
      <c r="V1410" s="11" t="str">
        <f>IF(IFERROR(VLOOKUP(O1410,Home!$C$8:$R$1048576,8,FALSE),"")=0,"",IFERROR(VLOOKUP(O1410,Home!$C$8:$R$1048576,8,FALSE),""))</f>
        <v/>
      </c>
      <c r="W1410" s="11" t="str">
        <f>IF(OR(VLOOKUP(N1410,Home!$C$7:$I$207,6,FALSE)="",VLOOKUP(N1410,Home!$C$7:$I$207,7,FALSE)=""),"FEJL",SUM(Baggrundsark!$K$4:K1410))</f>
        <v>FEJL</v>
      </c>
      <c r="Y1410">
        <v>1407</v>
      </c>
      <c r="Z1410" s="1"/>
      <c r="AC1410" s="44"/>
      <c r="AD1410">
        <f t="shared" si="454"/>
        <v>0</v>
      </c>
      <c r="AE1410">
        <f>SUM($AD$4:AD1410)</f>
        <v>1</v>
      </c>
      <c r="AF1410" s="103" t="str">
        <f>IFERROR(VLOOKUP(AN1410,Home!$C$8:$E$207,3,FALSE),"")</f>
        <v/>
      </c>
      <c r="AG1410" s="103" t="str">
        <f>IFERROR(VLOOKUP(AN1410,Home!$C$8:$E$207,2,FALSE),"")</f>
        <v/>
      </c>
      <c r="AH1410" s="104" t="str">
        <f>IF(VLOOKUP(AE1410,Home!$C$8:$I$207,6,FALSE)="","",VLOOKUP(AE1410,Home!$C$8:$I$207,6,FALSE))</f>
        <v/>
      </c>
      <c r="AI1410" s="104" t="e">
        <f t="shared" si="462"/>
        <v>#VALUE!</v>
      </c>
      <c r="AJ1410" s="105" t="e">
        <f t="shared" si="455"/>
        <v>#VALUE!</v>
      </c>
      <c r="AK1410" s="103" t="e">
        <f t="shared" si="448"/>
        <v>#VALUE!</v>
      </c>
      <c r="AL1410" s="103" t="e">
        <f t="shared" si="456"/>
        <v>#VALUE!</v>
      </c>
      <c r="AN1410" t="str">
        <f>IF(OR(VLOOKUP(AE1410,Home!$C$8:$I$207,6,FALSE)="",VLOOKUP(AE1410,Home!$C$8:$I$207,7,FALSE)=""),"FEJL",Baggrundsark!AE1410)</f>
        <v>FEJL</v>
      </c>
      <c r="AO1410">
        <f>IF(VLOOKUP(AE1410,Home!$C$8:$N$207,12,FALSE)="Timelønnet",1,0)</f>
        <v>0</v>
      </c>
      <c r="AP1410">
        <f>SUM($AO$4:AO1410)*AO1410</f>
        <v>0</v>
      </c>
      <c r="AQ1410">
        <f t="shared" si="463"/>
        <v>1</v>
      </c>
      <c r="AR1410" t="str">
        <f t="shared" si="463"/>
        <v/>
      </c>
      <c r="AS1410" t="e">
        <f t="shared" si="457"/>
        <v>#VALUE!</v>
      </c>
      <c r="AT1410" s="45" t="e">
        <f t="shared" si="464"/>
        <v>#VALUE!</v>
      </c>
      <c r="AU1410">
        <f>VLOOKUP(AQ1410,Home!$C$8:$J$207,8,FALSE)</f>
        <v>0</v>
      </c>
    </row>
    <row r="1411" spans="1:47" x14ac:dyDescent="0.25">
      <c r="A1411" s="6">
        <f t="shared" si="449"/>
        <v>0</v>
      </c>
      <c r="B1411" s="6">
        <f t="shared" si="458"/>
        <v>0</v>
      </c>
      <c r="C1411" s="6" t="str">
        <f t="shared" si="450"/>
        <v/>
      </c>
      <c r="D1411" s="7">
        <f t="shared" si="451"/>
        <v>0</v>
      </c>
      <c r="E1411" s="7">
        <f t="shared" si="459"/>
        <v>0</v>
      </c>
      <c r="F1411" s="7" t="str">
        <f t="shared" si="452"/>
        <v/>
      </c>
      <c r="G1411" s="6">
        <f t="shared" si="453"/>
        <v>0</v>
      </c>
      <c r="H1411" s="6">
        <f t="shared" si="460"/>
        <v>0</v>
      </c>
      <c r="I1411" s="6" t="str">
        <f t="shared" si="461"/>
        <v/>
      </c>
      <c r="J1411" s="11">
        <v>1408</v>
      </c>
      <c r="K1411" s="11">
        <f>IF(IFERROR(VLOOKUP(J1411,Home!$A$8:$B$1048576,1,FALSE),0)=0,0,1)</f>
        <v>0</v>
      </c>
      <c r="L1411" s="129" t="e">
        <f>IF(VLOOKUP(O1411,Home!$C$8:$R$207,6,FALSE)="","",VLOOKUP(O1411,Home!$C$8:$R$207,6,FALSE))</f>
        <v>#N/A</v>
      </c>
      <c r="M1411" s="129" t="e">
        <f t="shared" si="446"/>
        <v>#N/A</v>
      </c>
      <c r="N1411" s="11">
        <f>SUM($K$4:K1411)</f>
        <v>200</v>
      </c>
      <c r="O1411" s="11" t="str">
        <f>IF(P1411="","",IF(IFERROR(VLOOKUP(N1411,Home!$C$8:$R$1048576,1,FALSE),"")=0,"",IFERROR(VLOOKUP(N1411,Home!$C$8:$R$1048576,1,FALSE),"")))</f>
        <v/>
      </c>
      <c r="P1411" s="11" t="str">
        <f>IF(IFERROR(VLOOKUP(W1411,Home!$C$8:$R$1048576,3,FALSE),"")=0,"",IFERROR(VLOOKUP(W1411,Home!$C$8:$R$1048576,3,FALSE),""))</f>
        <v/>
      </c>
      <c r="Q1411" s="11" t="str">
        <f t="shared" si="465"/>
        <v/>
      </c>
      <c r="R1411" s="130" t="e">
        <f>VLOOKUP(Q1411,'Baggrund til lister'!$G$4:$H$15,2,FALSE)</f>
        <v>#N/A</v>
      </c>
      <c r="S1411" s="11" t="str">
        <f t="shared" si="447"/>
        <v/>
      </c>
      <c r="T1411" s="11" t="str">
        <f>IF(IFERROR(VLOOKUP(N1411,Home!$C$8:$R$1048576,11,FALSE),"")=0,"",IFERROR(VLOOKUP(N1411,Home!$C$8:$R$1048576,11,FALSE),""))</f>
        <v/>
      </c>
      <c r="U1411" s="11" t="str">
        <f>IF(IFERROR(VLOOKUP(O1411,Home!$C$8:$R$1048576,12,FALSE),"")=0,"",IFERROR(VLOOKUP(O1411,Home!$C$8:$R$1048576,12,FALSE),""))</f>
        <v/>
      </c>
      <c r="V1411" s="11" t="str">
        <f>IF(IFERROR(VLOOKUP(O1411,Home!$C$8:$R$1048576,8,FALSE),"")=0,"",IFERROR(VLOOKUP(O1411,Home!$C$8:$R$1048576,8,FALSE),""))</f>
        <v/>
      </c>
      <c r="W1411" s="11" t="str">
        <f>IF(OR(VLOOKUP(N1411,Home!$C$7:$I$207,6,FALSE)="",VLOOKUP(N1411,Home!$C$7:$I$207,7,FALSE)=""),"FEJL",SUM(Baggrundsark!$K$4:K1411))</f>
        <v>FEJL</v>
      </c>
      <c r="Y1411">
        <v>1408</v>
      </c>
      <c r="Z1411" s="1"/>
      <c r="AC1411" s="44"/>
      <c r="AD1411">
        <f t="shared" si="454"/>
        <v>0</v>
      </c>
      <c r="AE1411">
        <f>SUM($AD$4:AD1411)</f>
        <v>1</v>
      </c>
      <c r="AF1411" s="103" t="str">
        <f>IFERROR(VLOOKUP(AN1411,Home!$C$8:$E$207,3,FALSE),"")</f>
        <v/>
      </c>
      <c r="AG1411" s="103" t="str">
        <f>IFERROR(VLOOKUP(AN1411,Home!$C$8:$E$207,2,FALSE),"")</f>
        <v/>
      </c>
      <c r="AH1411" s="104" t="str">
        <f>IF(VLOOKUP(AE1411,Home!$C$8:$I$207,6,FALSE)="","",VLOOKUP(AE1411,Home!$C$8:$I$207,6,FALSE))</f>
        <v/>
      </c>
      <c r="AI1411" s="104" t="e">
        <f t="shared" si="462"/>
        <v>#VALUE!</v>
      </c>
      <c r="AJ1411" s="105" t="e">
        <f t="shared" si="455"/>
        <v>#VALUE!</v>
      </c>
      <c r="AK1411" s="103" t="e">
        <f t="shared" si="448"/>
        <v>#VALUE!</v>
      </c>
      <c r="AL1411" s="103" t="e">
        <f t="shared" si="456"/>
        <v>#VALUE!</v>
      </c>
      <c r="AN1411" t="str">
        <f>IF(OR(VLOOKUP(AE1411,Home!$C$8:$I$207,6,FALSE)="",VLOOKUP(AE1411,Home!$C$8:$I$207,7,FALSE)=""),"FEJL",Baggrundsark!AE1411)</f>
        <v>FEJL</v>
      </c>
      <c r="AO1411">
        <f>IF(VLOOKUP(AE1411,Home!$C$8:$N$207,12,FALSE)="Timelønnet",1,0)</f>
        <v>0</v>
      </c>
      <c r="AP1411">
        <f>SUM($AO$4:AO1411)*AO1411</f>
        <v>0</v>
      </c>
      <c r="AQ1411">
        <f t="shared" si="463"/>
        <v>1</v>
      </c>
      <c r="AR1411" t="str">
        <f t="shared" si="463"/>
        <v/>
      </c>
      <c r="AS1411" t="e">
        <f t="shared" si="457"/>
        <v>#VALUE!</v>
      </c>
      <c r="AT1411" s="45" t="e">
        <f t="shared" si="464"/>
        <v>#VALUE!</v>
      </c>
      <c r="AU1411">
        <f>VLOOKUP(AQ1411,Home!$C$8:$J$207,8,FALSE)</f>
        <v>0</v>
      </c>
    </row>
    <row r="1412" spans="1:47" x14ac:dyDescent="0.25">
      <c r="A1412" s="6">
        <f t="shared" si="449"/>
        <v>0</v>
      </c>
      <c r="B1412" s="6">
        <f t="shared" si="458"/>
        <v>0</v>
      </c>
      <c r="C1412" s="6" t="str">
        <f t="shared" si="450"/>
        <v/>
      </c>
      <c r="D1412" s="7">
        <f t="shared" si="451"/>
        <v>0</v>
      </c>
      <c r="E1412" s="7">
        <f t="shared" si="459"/>
        <v>0</v>
      </c>
      <c r="F1412" s="7" t="str">
        <f t="shared" si="452"/>
        <v/>
      </c>
      <c r="G1412" s="6">
        <f t="shared" si="453"/>
        <v>0</v>
      </c>
      <c r="H1412" s="6">
        <f t="shared" si="460"/>
        <v>0</v>
      </c>
      <c r="I1412" s="6" t="str">
        <f t="shared" si="461"/>
        <v/>
      </c>
      <c r="J1412" s="11">
        <v>1409</v>
      </c>
      <c r="K1412" s="11">
        <f>IF(IFERROR(VLOOKUP(J1412,Home!$A$8:$B$1048576,1,FALSE),0)=0,0,1)</f>
        <v>0</v>
      </c>
      <c r="L1412" s="129" t="e">
        <f>IF(VLOOKUP(O1412,Home!$C$8:$R$207,6,FALSE)="","",VLOOKUP(O1412,Home!$C$8:$R$207,6,FALSE))</f>
        <v>#N/A</v>
      </c>
      <c r="M1412" s="129" t="e">
        <f t="shared" ref="M1412:M1475" si="466">IF(O1412=O1411,EDATE(M1411,1),L1412)</f>
        <v>#N/A</v>
      </c>
      <c r="N1412" s="11">
        <f>SUM($K$4:K1412)</f>
        <v>200</v>
      </c>
      <c r="O1412" s="11" t="str">
        <f>IF(P1412="","",IF(IFERROR(VLOOKUP(N1412,Home!$C$8:$R$1048576,1,FALSE),"")=0,"",IFERROR(VLOOKUP(N1412,Home!$C$8:$R$1048576,1,FALSE),"")))</f>
        <v/>
      </c>
      <c r="P1412" s="11" t="str">
        <f>IF(IFERROR(VLOOKUP(W1412,Home!$C$8:$R$1048576,3,FALSE),"")=0,"",IFERROR(VLOOKUP(W1412,Home!$C$8:$R$1048576,3,FALSE),""))</f>
        <v/>
      </c>
      <c r="Q1412" s="11" t="str">
        <f t="shared" si="465"/>
        <v/>
      </c>
      <c r="R1412" s="130" t="e">
        <f>VLOOKUP(Q1412,'Baggrund til lister'!$G$4:$H$15,2,FALSE)</f>
        <v>#N/A</v>
      </c>
      <c r="S1412" s="11" t="str">
        <f t="shared" ref="S1412:S1475" si="467">IFERROR(YEAR(M1412),"")</f>
        <v/>
      </c>
      <c r="T1412" s="11" t="str">
        <f>IF(IFERROR(VLOOKUP(N1412,Home!$C$8:$R$1048576,11,FALSE),"")=0,"",IFERROR(VLOOKUP(N1412,Home!$C$8:$R$1048576,11,FALSE),""))</f>
        <v/>
      </c>
      <c r="U1412" s="11" t="str">
        <f>IF(IFERROR(VLOOKUP(O1412,Home!$C$8:$R$1048576,12,FALSE),"")=0,"",IFERROR(VLOOKUP(O1412,Home!$C$8:$R$1048576,12,FALSE),""))</f>
        <v/>
      </c>
      <c r="V1412" s="11" t="str">
        <f>IF(IFERROR(VLOOKUP(O1412,Home!$C$8:$R$1048576,8,FALSE),"")=0,"",IFERROR(VLOOKUP(O1412,Home!$C$8:$R$1048576,8,FALSE),""))</f>
        <v/>
      </c>
      <c r="W1412" s="11" t="str">
        <f>IF(OR(VLOOKUP(N1412,Home!$C$7:$I$207,6,FALSE)="",VLOOKUP(N1412,Home!$C$7:$I$207,7,FALSE)=""),"FEJL",SUM(Baggrundsark!$K$4:K1412))</f>
        <v>FEJL</v>
      </c>
      <c r="Y1412">
        <v>1409</v>
      </c>
      <c r="Z1412" s="1"/>
      <c r="AC1412" s="44"/>
      <c r="AD1412">
        <f t="shared" si="454"/>
        <v>0</v>
      </c>
      <c r="AE1412">
        <f>SUM($AD$4:AD1412)</f>
        <v>1</v>
      </c>
      <c r="AF1412" s="103" t="str">
        <f>IFERROR(VLOOKUP(AN1412,Home!$C$8:$E$207,3,FALSE),"")</f>
        <v/>
      </c>
      <c r="AG1412" s="103" t="str">
        <f>IFERROR(VLOOKUP(AN1412,Home!$C$8:$E$207,2,FALSE),"")</f>
        <v/>
      </c>
      <c r="AH1412" s="104" t="str">
        <f>IF(VLOOKUP(AE1412,Home!$C$8:$I$207,6,FALSE)="","",VLOOKUP(AE1412,Home!$C$8:$I$207,6,FALSE))</f>
        <v/>
      </c>
      <c r="AI1412" s="104" t="e">
        <f t="shared" si="462"/>
        <v>#VALUE!</v>
      </c>
      <c r="AJ1412" s="105" t="e">
        <f t="shared" si="455"/>
        <v>#VALUE!</v>
      </c>
      <c r="AK1412" s="103" t="e">
        <f t="shared" ref="AK1412:AK1475" si="468">YEAR(AI1412)</f>
        <v>#VALUE!</v>
      </c>
      <c r="AL1412" s="103" t="e">
        <f t="shared" si="456"/>
        <v>#VALUE!</v>
      </c>
      <c r="AN1412" t="str">
        <f>IF(OR(VLOOKUP(AE1412,Home!$C$8:$I$207,6,FALSE)="",VLOOKUP(AE1412,Home!$C$8:$I$207,7,FALSE)=""),"FEJL",Baggrundsark!AE1412)</f>
        <v>FEJL</v>
      </c>
      <c r="AO1412">
        <f>IF(VLOOKUP(AE1412,Home!$C$8:$N$207,12,FALSE)="Timelønnet",1,0)</f>
        <v>0</v>
      </c>
      <c r="AP1412">
        <f>SUM($AO$4:AO1412)*AO1412</f>
        <v>0</v>
      </c>
      <c r="AQ1412">
        <f t="shared" si="463"/>
        <v>1</v>
      </c>
      <c r="AR1412" t="str">
        <f t="shared" si="463"/>
        <v/>
      </c>
      <c r="AS1412" t="e">
        <f t="shared" si="457"/>
        <v>#VALUE!</v>
      </c>
      <c r="AT1412" s="45" t="e">
        <f t="shared" si="464"/>
        <v>#VALUE!</v>
      </c>
      <c r="AU1412">
        <f>VLOOKUP(AQ1412,Home!$C$8:$J$207,8,FALSE)</f>
        <v>0</v>
      </c>
    </row>
    <row r="1413" spans="1:47" x14ac:dyDescent="0.25">
      <c r="A1413" s="6">
        <f t="shared" ref="A1413:A1476" si="469">IF(U1413="Kontraktansat",1,0)</f>
        <v>0</v>
      </c>
      <c r="B1413" s="6">
        <f t="shared" si="458"/>
        <v>0</v>
      </c>
      <c r="C1413" s="6" t="str">
        <f t="shared" ref="C1413:C1476" si="470">IF(B1413=B1412,"",B1413)</f>
        <v/>
      </c>
      <c r="D1413" s="7">
        <f t="shared" ref="D1413:D1476" si="471">IF(U1413="Månedslønnet",1,0)</f>
        <v>0</v>
      </c>
      <c r="E1413" s="7">
        <f t="shared" si="459"/>
        <v>0</v>
      </c>
      <c r="F1413" s="7" t="str">
        <f t="shared" ref="F1413:F1476" si="472">IF(E1413=E1412,"",E1413)</f>
        <v/>
      </c>
      <c r="G1413" s="6">
        <f t="shared" ref="G1413:G1476" si="473">IF(U1413="Standardsats",1,0)</f>
        <v>0</v>
      </c>
      <c r="H1413" s="6">
        <f t="shared" si="460"/>
        <v>0</v>
      </c>
      <c r="I1413" s="6" t="str">
        <f t="shared" si="461"/>
        <v/>
      </c>
      <c r="J1413" s="11">
        <v>1410</v>
      </c>
      <c r="K1413" s="11">
        <f>IF(IFERROR(VLOOKUP(J1413,Home!$A$8:$B$1048576,1,FALSE),0)=0,0,1)</f>
        <v>0</v>
      </c>
      <c r="L1413" s="129" t="e">
        <f>IF(VLOOKUP(O1413,Home!$C$8:$R$207,6,FALSE)="","",VLOOKUP(O1413,Home!$C$8:$R$207,6,FALSE))</f>
        <v>#N/A</v>
      </c>
      <c r="M1413" s="129" t="e">
        <f t="shared" si="466"/>
        <v>#N/A</v>
      </c>
      <c r="N1413" s="11">
        <f>SUM($K$4:K1413)</f>
        <v>200</v>
      </c>
      <c r="O1413" s="11" t="str">
        <f>IF(P1413="","",IF(IFERROR(VLOOKUP(N1413,Home!$C$8:$R$1048576,1,FALSE),"")=0,"",IFERROR(VLOOKUP(N1413,Home!$C$8:$R$1048576,1,FALSE),"")))</f>
        <v/>
      </c>
      <c r="P1413" s="11" t="str">
        <f>IF(IFERROR(VLOOKUP(W1413,Home!$C$8:$R$1048576,3,FALSE),"")=0,"",IFERROR(VLOOKUP(W1413,Home!$C$8:$R$1048576,3,FALSE),""))</f>
        <v/>
      </c>
      <c r="Q1413" s="11" t="str">
        <f t="shared" si="465"/>
        <v/>
      </c>
      <c r="R1413" s="130" t="e">
        <f>VLOOKUP(Q1413,'Baggrund til lister'!$G$4:$H$15,2,FALSE)</f>
        <v>#N/A</v>
      </c>
      <c r="S1413" s="11" t="str">
        <f t="shared" si="467"/>
        <v/>
      </c>
      <c r="T1413" s="11" t="str">
        <f>IF(IFERROR(VLOOKUP(N1413,Home!$C$8:$R$1048576,11,FALSE),"")=0,"",IFERROR(VLOOKUP(N1413,Home!$C$8:$R$1048576,11,FALSE),""))</f>
        <v/>
      </c>
      <c r="U1413" s="11" t="str">
        <f>IF(IFERROR(VLOOKUP(O1413,Home!$C$8:$R$1048576,12,FALSE),"")=0,"",IFERROR(VLOOKUP(O1413,Home!$C$8:$R$1048576,12,FALSE),""))</f>
        <v/>
      </c>
      <c r="V1413" s="11" t="str">
        <f>IF(IFERROR(VLOOKUP(O1413,Home!$C$8:$R$1048576,8,FALSE),"")=0,"",IFERROR(VLOOKUP(O1413,Home!$C$8:$R$1048576,8,FALSE),""))</f>
        <v/>
      </c>
      <c r="W1413" s="11" t="str">
        <f>IF(OR(VLOOKUP(N1413,Home!$C$7:$I$207,6,FALSE)="",VLOOKUP(N1413,Home!$C$7:$I$207,7,FALSE)=""),"FEJL",SUM(Baggrundsark!$K$4:K1413))</f>
        <v>FEJL</v>
      </c>
      <c r="Y1413">
        <v>1410</v>
      </c>
      <c r="Z1413" s="1"/>
      <c r="AC1413" s="44"/>
      <c r="AD1413">
        <f t="shared" ref="AD1413:AD1476" si="474">IF(IFERROR(VLOOKUP(Y1413,$AC$4:$AC$203,1,FALSE),0)=0,0,1)</f>
        <v>0</v>
      </c>
      <c r="AE1413">
        <f>SUM($AD$4:AD1413)</f>
        <v>1</v>
      </c>
      <c r="AF1413" s="103" t="str">
        <f>IFERROR(VLOOKUP(AN1413,Home!$C$8:$E$207,3,FALSE),"")</f>
        <v/>
      </c>
      <c r="AG1413" s="103" t="str">
        <f>IFERROR(VLOOKUP(AN1413,Home!$C$8:$E$207,2,FALSE),"")</f>
        <v/>
      </c>
      <c r="AH1413" s="104" t="str">
        <f>IF(VLOOKUP(AE1413,Home!$C$8:$I$207,6,FALSE)="","",VLOOKUP(AE1413,Home!$C$8:$I$207,6,FALSE))</f>
        <v/>
      </c>
      <c r="AI1413" s="104" t="e">
        <f t="shared" si="462"/>
        <v>#VALUE!</v>
      </c>
      <c r="AJ1413" s="105" t="e">
        <f t="shared" ref="AJ1413:AJ1476" si="475">1+INT((AI1413-DATE(YEAR(AI1413+4-WEEKDAY(AI1413+6)),1,5)+WEEKDAY(DATE(YEAR(AI1413+4-WEEKDAY(AI1413+6)),1,3)))/7)</f>
        <v>#VALUE!</v>
      </c>
      <c r="AK1413" s="103" t="e">
        <f t="shared" si="468"/>
        <v>#VALUE!</v>
      </c>
      <c r="AL1413" s="103" t="e">
        <f t="shared" ref="AL1413:AL1476" si="476">AK1413&amp;" "&amp;AJ1413</f>
        <v>#VALUE!</v>
      </c>
      <c r="AN1413" t="str">
        <f>IF(OR(VLOOKUP(AE1413,Home!$C$8:$I$207,6,FALSE)="",VLOOKUP(AE1413,Home!$C$8:$I$207,7,FALSE)=""),"FEJL",Baggrundsark!AE1413)</f>
        <v>FEJL</v>
      </c>
      <c r="AO1413">
        <f>IF(VLOOKUP(AE1413,Home!$C$8:$N$207,12,FALSE)="Timelønnet",1,0)</f>
        <v>0</v>
      </c>
      <c r="AP1413">
        <f>SUM($AO$4:AO1413)*AO1413</f>
        <v>0</v>
      </c>
      <c r="AQ1413">
        <f t="shared" si="463"/>
        <v>1</v>
      </c>
      <c r="AR1413" t="str">
        <f t="shared" si="463"/>
        <v/>
      </c>
      <c r="AS1413" t="e">
        <f t="shared" ref="AS1413:AS1476" si="477">VLOOKUP(AL1413,$BB$4:$BC$476,2,FALSE)</f>
        <v>#VALUE!</v>
      </c>
      <c r="AT1413" s="45" t="e">
        <f t="shared" si="464"/>
        <v>#VALUE!</v>
      </c>
      <c r="AU1413">
        <f>VLOOKUP(AQ1413,Home!$C$8:$J$207,8,FALSE)</f>
        <v>0</v>
      </c>
    </row>
    <row r="1414" spans="1:47" x14ac:dyDescent="0.25">
      <c r="A1414" s="6">
        <f t="shared" si="469"/>
        <v>0</v>
      </c>
      <c r="B1414" s="6">
        <f t="shared" ref="B1414:B1477" si="478">A1414+B1413</f>
        <v>0</v>
      </c>
      <c r="C1414" s="6" t="str">
        <f t="shared" si="470"/>
        <v/>
      </c>
      <c r="D1414" s="7">
        <f t="shared" si="471"/>
        <v>0</v>
      </c>
      <c r="E1414" s="7">
        <f t="shared" ref="E1414:E1477" si="479">D1414+E1413</f>
        <v>0</v>
      </c>
      <c r="F1414" s="7" t="str">
        <f t="shared" si="472"/>
        <v/>
      </c>
      <c r="G1414" s="6">
        <f t="shared" si="473"/>
        <v>0</v>
      </c>
      <c r="H1414" s="6">
        <f t="shared" ref="H1414:H1477" si="480">G1414+H1413</f>
        <v>0</v>
      </c>
      <c r="I1414" s="6" t="str">
        <f t="shared" ref="I1414:I1477" si="481">IF(H1414=H1413,"",H1414)</f>
        <v/>
      </c>
      <c r="J1414" s="11">
        <v>1411</v>
      </c>
      <c r="K1414" s="11">
        <f>IF(IFERROR(VLOOKUP(J1414,Home!$A$8:$B$1048576,1,FALSE),0)=0,0,1)</f>
        <v>0</v>
      </c>
      <c r="L1414" s="129" t="e">
        <f>IF(VLOOKUP(O1414,Home!$C$8:$R$207,6,FALSE)="","",VLOOKUP(O1414,Home!$C$8:$R$207,6,FALSE))</f>
        <v>#N/A</v>
      </c>
      <c r="M1414" s="129" t="e">
        <f t="shared" si="466"/>
        <v>#N/A</v>
      </c>
      <c r="N1414" s="11">
        <f>SUM($K$4:K1414)</f>
        <v>200</v>
      </c>
      <c r="O1414" s="11" t="str">
        <f>IF(P1414="","",IF(IFERROR(VLOOKUP(N1414,Home!$C$8:$R$1048576,1,FALSE),"")=0,"",IFERROR(VLOOKUP(N1414,Home!$C$8:$R$1048576,1,FALSE),"")))</f>
        <v/>
      </c>
      <c r="P1414" s="11" t="str">
        <f>IF(IFERROR(VLOOKUP(W1414,Home!$C$8:$R$1048576,3,FALSE),"")=0,"",IFERROR(VLOOKUP(W1414,Home!$C$8:$R$1048576,3,FALSE),""))</f>
        <v/>
      </c>
      <c r="Q1414" s="11" t="str">
        <f t="shared" si="465"/>
        <v/>
      </c>
      <c r="R1414" s="130" t="e">
        <f>VLOOKUP(Q1414,'Baggrund til lister'!$G$4:$H$15,2,FALSE)</f>
        <v>#N/A</v>
      </c>
      <c r="S1414" s="11" t="str">
        <f t="shared" si="467"/>
        <v/>
      </c>
      <c r="T1414" s="11" t="str">
        <f>IF(IFERROR(VLOOKUP(N1414,Home!$C$8:$R$1048576,11,FALSE),"")=0,"",IFERROR(VLOOKUP(N1414,Home!$C$8:$R$1048576,11,FALSE),""))</f>
        <v/>
      </c>
      <c r="U1414" s="11" t="str">
        <f>IF(IFERROR(VLOOKUP(O1414,Home!$C$8:$R$1048576,12,FALSE),"")=0,"",IFERROR(VLOOKUP(O1414,Home!$C$8:$R$1048576,12,FALSE),""))</f>
        <v/>
      </c>
      <c r="V1414" s="11" t="str">
        <f>IF(IFERROR(VLOOKUP(O1414,Home!$C$8:$R$1048576,8,FALSE),"")=0,"",IFERROR(VLOOKUP(O1414,Home!$C$8:$R$1048576,8,FALSE),""))</f>
        <v/>
      </c>
      <c r="W1414" s="11" t="str">
        <f>IF(OR(VLOOKUP(N1414,Home!$C$7:$I$207,6,FALSE)="",VLOOKUP(N1414,Home!$C$7:$I$207,7,FALSE)=""),"FEJL",SUM(Baggrundsark!$K$4:K1414))</f>
        <v>FEJL</v>
      </c>
      <c r="Y1414">
        <v>1411</v>
      </c>
      <c r="Z1414" s="1"/>
      <c r="AC1414" s="44"/>
      <c r="AD1414">
        <f t="shared" si="474"/>
        <v>0</v>
      </c>
      <c r="AE1414">
        <f>SUM($AD$4:AD1414)</f>
        <v>1</v>
      </c>
      <c r="AF1414" s="103" t="str">
        <f>IFERROR(VLOOKUP(AN1414,Home!$C$8:$E$207,3,FALSE),"")</f>
        <v/>
      </c>
      <c r="AG1414" s="103" t="str">
        <f>IFERROR(VLOOKUP(AN1414,Home!$C$8:$E$207,2,FALSE),"")</f>
        <v/>
      </c>
      <c r="AH1414" s="104" t="str">
        <f>IF(VLOOKUP(AE1414,Home!$C$8:$I$207,6,FALSE)="","",VLOOKUP(AE1414,Home!$C$8:$I$207,6,FALSE))</f>
        <v/>
      </c>
      <c r="AI1414" s="104" t="e">
        <f t="shared" ref="AI1414:AI1477" si="482">IF(AG1414=AG1413,AI1413+14,AH1414)</f>
        <v>#VALUE!</v>
      </c>
      <c r="AJ1414" s="105" t="e">
        <f t="shared" si="475"/>
        <v>#VALUE!</v>
      </c>
      <c r="AK1414" s="103" t="e">
        <f t="shared" si="468"/>
        <v>#VALUE!</v>
      </c>
      <c r="AL1414" s="103" t="e">
        <f t="shared" si="476"/>
        <v>#VALUE!</v>
      </c>
      <c r="AN1414" t="str">
        <f>IF(OR(VLOOKUP(AE1414,Home!$C$8:$I$207,6,FALSE)="",VLOOKUP(AE1414,Home!$C$8:$I$207,7,FALSE)=""),"FEJL",Baggrundsark!AE1414)</f>
        <v>FEJL</v>
      </c>
      <c r="AO1414">
        <f>IF(VLOOKUP(AE1414,Home!$C$8:$N$207,12,FALSE)="Timelønnet",1,0)</f>
        <v>0</v>
      </c>
      <c r="AP1414">
        <f>SUM($AO$4:AO1414)*AO1414</f>
        <v>0</v>
      </c>
      <c r="AQ1414">
        <f t="shared" si="463"/>
        <v>1</v>
      </c>
      <c r="AR1414" t="str">
        <f t="shared" si="463"/>
        <v/>
      </c>
      <c r="AS1414" t="e">
        <f t="shared" si="477"/>
        <v>#VALUE!</v>
      </c>
      <c r="AT1414" s="45" t="e">
        <f t="shared" si="464"/>
        <v>#VALUE!</v>
      </c>
      <c r="AU1414">
        <f>VLOOKUP(AQ1414,Home!$C$8:$J$207,8,FALSE)</f>
        <v>0</v>
      </c>
    </row>
    <row r="1415" spans="1:47" x14ac:dyDescent="0.25">
      <c r="A1415" s="6">
        <f t="shared" si="469"/>
        <v>0</v>
      </c>
      <c r="B1415" s="6">
        <f t="shared" si="478"/>
        <v>0</v>
      </c>
      <c r="C1415" s="6" t="str">
        <f t="shared" si="470"/>
        <v/>
      </c>
      <c r="D1415" s="7">
        <f t="shared" si="471"/>
        <v>0</v>
      </c>
      <c r="E1415" s="7">
        <f t="shared" si="479"/>
        <v>0</v>
      </c>
      <c r="F1415" s="7" t="str">
        <f t="shared" si="472"/>
        <v/>
      </c>
      <c r="G1415" s="6">
        <f t="shared" si="473"/>
        <v>0</v>
      </c>
      <c r="H1415" s="6">
        <f t="shared" si="480"/>
        <v>0</v>
      </c>
      <c r="I1415" s="6" t="str">
        <f t="shared" si="481"/>
        <v/>
      </c>
      <c r="J1415" s="11">
        <v>1412</v>
      </c>
      <c r="K1415" s="11">
        <f>IF(IFERROR(VLOOKUP(J1415,Home!$A$8:$B$1048576,1,FALSE),0)=0,0,1)</f>
        <v>0</v>
      </c>
      <c r="L1415" s="129" t="e">
        <f>IF(VLOOKUP(O1415,Home!$C$8:$R$207,6,FALSE)="","",VLOOKUP(O1415,Home!$C$8:$R$207,6,FALSE))</f>
        <v>#N/A</v>
      </c>
      <c r="M1415" s="129" t="e">
        <f t="shared" si="466"/>
        <v>#N/A</v>
      </c>
      <c r="N1415" s="11">
        <f>SUM($K$4:K1415)</f>
        <v>200</v>
      </c>
      <c r="O1415" s="11" t="str">
        <f>IF(P1415="","",IF(IFERROR(VLOOKUP(N1415,Home!$C$8:$R$1048576,1,FALSE),"")=0,"",IFERROR(VLOOKUP(N1415,Home!$C$8:$R$1048576,1,FALSE),"")))</f>
        <v/>
      </c>
      <c r="P1415" s="11" t="str">
        <f>IF(IFERROR(VLOOKUP(W1415,Home!$C$8:$R$1048576,3,FALSE),"")=0,"",IFERROR(VLOOKUP(W1415,Home!$C$8:$R$1048576,3,FALSE),""))</f>
        <v/>
      </c>
      <c r="Q1415" s="11" t="str">
        <f t="shared" si="465"/>
        <v/>
      </c>
      <c r="R1415" s="130" t="e">
        <f>VLOOKUP(Q1415,'Baggrund til lister'!$G$4:$H$15,2,FALSE)</f>
        <v>#N/A</v>
      </c>
      <c r="S1415" s="11" t="str">
        <f t="shared" si="467"/>
        <v/>
      </c>
      <c r="T1415" s="11" t="str">
        <f>IF(IFERROR(VLOOKUP(N1415,Home!$C$8:$R$1048576,11,FALSE),"")=0,"",IFERROR(VLOOKUP(N1415,Home!$C$8:$R$1048576,11,FALSE),""))</f>
        <v/>
      </c>
      <c r="U1415" s="11" t="str">
        <f>IF(IFERROR(VLOOKUP(O1415,Home!$C$8:$R$1048576,12,FALSE),"")=0,"",IFERROR(VLOOKUP(O1415,Home!$C$8:$R$1048576,12,FALSE),""))</f>
        <v/>
      </c>
      <c r="V1415" s="11" t="str">
        <f>IF(IFERROR(VLOOKUP(O1415,Home!$C$8:$R$1048576,8,FALSE),"")=0,"",IFERROR(VLOOKUP(O1415,Home!$C$8:$R$1048576,8,FALSE),""))</f>
        <v/>
      </c>
      <c r="W1415" s="11" t="str">
        <f>IF(OR(VLOOKUP(N1415,Home!$C$7:$I$207,6,FALSE)="",VLOOKUP(N1415,Home!$C$7:$I$207,7,FALSE)=""),"FEJL",SUM(Baggrundsark!$K$4:K1415))</f>
        <v>FEJL</v>
      </c>
      <c r="Y1415">
        <v>1412</v>
      </c>
      <c r="Z1415" s="1"/>
      <c r="AC1415" s="44"/>
      <c r="AD1415">
        <f t="shared" si="474"/>
        <v>0</v>
      </c>
      <c r="AE1415">
        <f>SUM($AD$4:AD1415)</f>
        <v>1</v>
      </c>
      <c r="AF1415" s="103" t="str">
        <f>IFERROR(VLOOKUP(AN1415,Home!$C$8:$E$207,3,FALSE),"")</f>
        <v/>
      </c>
      <c r="AG1415" s="103" t="str">
        <f>IFERROR(VLOOKUP(AN1415,Home!$C$8:$E$207,2,FALSE),"")</f>
        <v/>
      </c>
      <c r="AH1415" s="104" t="str">
        <f>IF(VLOOKUP(AE1415,Home!$C$8:$I$207,6,FALSE)="","",VLOOKUP(AE1415,Home!$C$8:$I$207,6,FALSE))</f>
        <v/>
      </c>
      <c r="AI1415" s="104" t="e">
        <f t="shared" si="482"/>
        <v>#VALUE!</v>
      </c>
      <c r="AJ1415" s="105" t="e">
        <f t="shared" si="475"/>
        <v>#VALUE!</v>
      </c>
      <c r="AK1415" s="103" t="e">
        <f t="shared" si="468"/>
        <v>#VALUE!</v>
      </c>
      <c r="AL1415" s="103" t="e">
        <f t="shared" si="476"/>
        <v>#VALUE!</v>
      </c>
      <c r="AN1415" t="str">
        <f>IF(OR(VLOOKUP(AE1415,Home!$C$8:$I$207,6,FALSE)="",VLOOKUP(AE1415,Home!$C$8:$I$207,7,FALSE)=""),"FEJL",Baggrundsark!AE1415)</f>
        <v>FEJL</v>
      </c>
      <c r="AO1415">
        <f>IF(VLOOKUP(AE1415,Home!$C$8:$N$207,12,FALSE)="Timelønnet",1,0)</f>
        <v>0</v>
      </c>
      <c r="AP1415">
        <f>SUM($AO$4:AO1415)*AO1415</f>
        <v>0</v>
      </c>
      <c r="AQ1415">
        <f t="shared" si="463"/>
        <v>1</v>
      </c>
      <c r="AR1415" t="str">
        <f t="shared" si="463"/>
        <v/>
      </c>
      <c r="AS1415" t="e">
        <f t="shared" si="477"/>
        <v>#VALUE!</v>
      </c>
      <c r="AT1415" s="45" t="e">
        <f t="shared" si="464"/>
        <v>#VALUE!</v>
      </c>
      <c r="AU1415">
        <f>VLOOKUP(AQ1415,Home!$C$8:$J$207,8,FALSE)</f>
        <v>0</v>
      </c>
    </row>
    <row r="1416" spans="1:47" x14ac:dyDescent="0.25">
      <c r="A1416" s="6">
        <f t="shared" si="469"/>
        <v>0</v>
      </c>
      <c r="B1416" s="6">
        <f t="shared" si="478"/>
        <v>0</v>
      </c>
      <c r="C1416" s="6" t="str">
        <f t="shared" si="470"/>
        <v/>
      </c>
      <c r="D1416" s="7">
        <f t="shared" si="471"/>
        <v>0</v>
      </c>
      <c r="E1416" s="7">
        <f t="shared" si="479"/>
        <v>0</v>
      </c>
      <c r="F1416" s="7" t="str">
        <f t="shared" si="472"/>
        <v/>
      </c>
      <c r="G1416" s="6">
        <f t="shared" si="473"/>
        <v>0</v>
      </c>
      <c r="H1416" s="6">
        <f t="shared" si="480"/>
        <v>0</v>
      </c>
      <c r="I1416" s="6" t="str">
        <f t="shared" si="481"/>
        <v/>
      </c>
      <c r="J1416" s="11">
        <v>1413</v>
      </c>
      <c r="K1416" s="11">
        <f>IF(IFERROR(VLOOKUP(J1416,Home!$A$8:$B$1048576,1,FALSE),0)=0,0,1)</f>
        <v>0</v>
      </c>
      <c r="L1416" s="129" t="e">
        <f>IF(VLOOKUP(O1416,Home!$C$8:$R$207,6,FALSE)="","",VLOOKUP(O1416,Home!$C$8:$R$207,6,FALSE))</f>
        <v>#N/A</v>
      </c>
      <c r="M1416" s="129" t="e">
        <f t="shared" si="466"/>
        <v>#N/A</v>
      </c>
      <c r="N1416" s="11">
        <f>SUM($K$4:K1416)</f>
        <v>200</v>
      </c>
      <c r="O1416" s="11" t="str">
        <f>IF(P1416="","",IF(IFERROR(VLOOKUP(N1416,Home!$C$8:$R$1048576,1,FALSE),"")=0,"",IFERROR(VLOOKUP(N1416,Home!$C$8:$R$1048576,1,FALSE),"")))</f>
        <v/>
      </c>
      <c r="P1416" s="11" t="str">
        <f>IF(IFERROR(VLOOKUP(W1416,Home!$C$8:$R$1048576,3,FALSE),"")=0,"",IFERROR(VLOOKUP(W1416,Home!$C$8:$R$1048576,3,FALSE),""))</f>
        <v/>
      </c>
      <c r="Q1416" s="11" t="str">
        <f t="shared" si="465"/>
        <v/>
      </c>
      <c r="R1416" s="130" t="e">
        <f>VLOOKUP(Q1416,'Baggrund til lister'!$G$4:$H$15,2,FALSE)</f>
        <v>#N/A</v>
      </c>
      <c r="S1416" s="11" t="str">
        <f t="shared" si="467"/>
        <v/>
      </c>
      <c r="T1416" s="11" t="str">
        <f>IF(IFERROR(VLOOKUP(N1416,Home!$C$8:$R$1048576,11,FALSE),"")=0,"",IFERROR(VLOOKUP(N1416,Home!$C$8:$R$1048576,11,FALSE),""))</f>
        <v/>
      </c>
      <c r="U1416" s="11" t="str">
        <f>IF(IFERROR(VLOOKUP(O1416,Home!$C$8:$R$1048576,12,FALSE),"")=0,"",IFERROR(VLOOKUP(O1416,Home!$C$8:$R$1048576,12,FALSE),""))</f>
        <v/>
      </c>
      <c r="V1416" s="11" t="str">
        <f>IF(IFERROR(VLOOKUP(O1416,Home!$C$8:$R$1048576,8,FALSE),"")=0,"",IFERROR(VLOOKUP(O1416,Home!$C$8:$R$1048576,8,FALSE),""))</f>
        <v/>
      </c>
      <c r="W1416" s="11" t="str">
        <f>IF(OR(VLOOKUP(N1416,Home!$C$7:$I$207,6,FALSE)="",VLOOKUP(N1416,Home!$C$7:$I$207,7,FALSE)=""),"FEJL",SUM(Baggrundsark!$K$4:K1416))</f>
        <v>FEJL</v>
      </c>
      <c r="Y1416">
        <v>1413</v>
      </c>
      <c r="Z1416" s="1"/>
      <c r="AC1416" s="44"/>
      <c r="AD1416">
        <f t="shared" si="474"/>
        <v>0</v>
      </c>
      <c r="AE1416">
        <f>SUM($AD$4:AD1416)</f>
        <v>1</v>
      </c>
      <c r="AF1416" s="103" t="str">
        <f>IFERROR(VLOOKUP(AN1416,Home!$C$8:$E$207,3,FALSE),"")</f>
        <v/>
      </c>
      <c r="AG1416" s="103" t="str">
        <f>IFERROR(VLOOKUP(AN1416,Home!$C$8:$E$207,2,FALSE),"")</f>
        <v/>
      </c>
      <c r="AH1416" s="104" t="str">
        <f>IF(VLOOKUP(AE1416,Home!$C$8:$I$207,6,FALSE)="","",VLOOKUP(AE1416,Home!$C$8:$I$207,6,FALSE))</f>
        <v/>
      </c>
      <c r="AI1416" s="104" t="e">
        <f t="shared" si="482"/>
        <v>#VALUE!</v>
      </c>
      <c r="AJ1416" s="105" t="e">
        <f t="shared" si="475"/>
        <v>#VALUE!</v>
      </c>
      <c r="AK1416" s="103" t="e">
        <f t="shared" si="468"/>
        <v>#VALUE!</v>
      </c>
      <c r="AL1416" s="103" t="e">
        <f t="shared" si="476"/>
        <v>#VALUE!</v>
      </c>
      <c r="AN1416" t="str">
        <f>IF(OR(VLOOKUP(AE1416,Home!$C$8:$I$207,6,FALSE)="",VLOOKUP(AE1416,Home!$C$8:$I$207,7,FALSE)=""),"FEJL",Baggrundsark!AE1416)</f>
        <v>FEJL</v>
      </c>
      <c r="AO1416">
        <f>IF(VLOOKUP(AE1416,Home!$C$8:$N$207,12,FALSE)="Timelønnet",1,0)</f>
        <v>0</v>
      </c>
      <c r="AP1416">
        <f>SUM($AO$4:AO1416)*AO1416</f>
        <v>0</v>
      </c>
      <c r="AQ1416">
        <f t="shared" si="463"/>
        <v>1</v>
      </c>
      <c r="AR1416" t="str">
        <f t="shared" si="463"/>
        <v/>
      </c>
      <c r="AS1416" t="e">
        <f t="shared" si="477"/>
        <v>#VALUE!</v>
      </c>
      <c r="AT1416" s="45" t="e">
        <f t="shared" si="464"/>
        <v>#VALUE!</v>
      </c>
      <c r="AU1416">
        <f>VLOOKUP(AQ1416,Home!$C$8:$J$207,8,FALSE)</f>
        <v>0</v>
      </c>
    </row>
    <row r="1417" spans="1:47" x14ac:dyDescent="0.25">
      <c r="A1417" s="6">
        <f t="shared" si="469"/>
        <v>0</v>
      </c>
      <c r="B1417" s="6">
        <f t="shared" si="478"/>
        <v>0</v>
      </c>
      <c r="C1417" s="6" t="str">
        <f t="shared" si="470"/>
        <v/>
      </c>
      <c r="D1417" s="7">
        <f t="shared" si="471"/>
        <v>0</v>
      </c>
      <c r="E1417" s="7">
        <f t="shared" si="479"/>
        <v>0</v>
      </c>
      <c r="F1417" s="7" t="str">
        <f t="shared" si="472"/>
        <v/>
      </c>
      <c r="G1417" s="6">
        <f t="shared" si="473"/>
        <v>0</v>
      </c>
      <c r="H1417" s="6">
        <f t="shared" si="480"/>
        <v>0</v>
      </c>
      <c r="I1417" s="6" t="str">
        <f t="shared" si="481"/>
        <v/>
      </c>
      <c r="J1417" s="11">
        <v>1414</v>
      </c>
      <c r="K1417" s="11">
        <f>IF(IFERROR(VLOOKUP(J1417,Home!$A$8:$B$1048576,1,FALSE),0)=0,0,1)</f>
        <v>0</v>
      </c>
      <c r="L1417" s="129" t="e">
        <f>IF(VLOOKUP(O1417,Home!$C$8:$R$207,6,FALSE)="","",VLOOKUP(O1417,Home!$C$8:$R$207,6,FALSE))</f>
        <v>#N/A</v>
      </c>
      <c r="M1417" s="129" t="e">
        <f t="shared" si="466"/>
        <v>#N/A</v>
      </c>
      <c r="N1417" s="11">
        <f>SUM($K$4:K1417)</f>
        <v>200</v>
      </c>
      <c r="O1417" s="11" t="str">
        <f>IF(P1417="","",IF(IFERROR(VLOOKUP(N1417,Home!$C$8:$R$1048576,1,FALSE),"")=0,"",IFERROR(VLOOKUP(N1417,Home!$C$8:$R$1048576,1,FALSE),"")))</f>
        <v/>
      </c>
      <c r="P1417" s="11" t="str">
        <f>IF(IFERROR(VLOOKUP(W1417,Home!$C$8:$R$1048576,3,FALSE),"")=0,"",IFERROR(VLOOKUP(W1417,Home!$C$8:$R$1048576,3,FALSE),""))</f>
        <v/>
      </c>
      <c r="Q1417" s="11" t="str">
        <f t="shared" si="465"/>
        <v/>
      </c>
      <c r="R1417" s="130" t="e">
        <f>VLOOKUP(Q1417,'Baggrund til lister'!$G$4:$H$15,2,FALSE)</f>
        <v>#N/A</v>
      </c>
      <c r="S1417" s="11" t="str">
        <f t="shared" si="467"/>
        <v/>
      </c>
      <c r="T1417" s="11" t="str">
        <f>IF(IFERROR(VLOOKUP(N1417,Home!$C$8:$R$1048576,11,FALSE),"")=0,"",IFERROR(VLOOKUP(N1417,Home!$C$8:$R$1048576,11,FALSE),""))</f>
        <v/>
      </c>
      <c r="U1417" s="11" t="str">
        <f>IF(IFERROR(VLOOKUP(O1417,Home!$C$8:$R$1048576,12,FALSE),"")=0,"",IFERROR(VLOOKUP(O1417,Home!$C$8:$R$1048576,12,FALSE),""))</f>
        <v/>
      </c>
      <c r="V1417" s="11" t="str">
        <f>IF(IFERROR(VLOOKUP(O1417,Home!$C$8:$R$1048576,8,FALSE),"")=0,"",IFERROR(VLOOKUP(O1417,Home!$C$8:$R$1048576,8,FALSE),""))</f>
        <v/>
      </c>
      <c r="W1417" s="11" t="str">
        <f>IF(OR(VLOOKUP(N1417,Home!$C$7:$I$207,6,FALSE)="",VLOOKUP(N1417,Home!$C$7:$I$207,7,FALSE)=""),"FEJL",SUM(Baggrundsark!$K$4:K1417))</f>
        <v>FEJL</v>
      </c>
      <c r="Y1417">
        <v>1414</v>
      </c>
      <c r="Z1417" s="1"/>
      <c r="AC1417" s="44"/>
      <c r="AD1417">
        <f t="shared" si="474"/>
        <v>0</v>
      </c>
      <c r="AE1417">
        <f>SUM($AD$4:AD1417)</f>
        <v>1</v>
      </c>
      <c r="AF1417" s="103" t="str">
        <f>IFERROR(VLOOKUP(AN1417,Home!$C$8:$E$207,3,FALSE),"")</f>
        <v/>
      </c>
      <c r="AG1417" s="103" t="str">
        <f>IFERROR(VLOOKUP(AN1417,Home!$C$8:$E$207,2,FALSE),"")</f>
        <v/>
      </c>
      <c r="AH1417" s="104" t="str">
        <f>IF(VLOOKUP(AE1417,Home!$C$8:$I$207,6,FALSE)="","",VLOOKUP(AE1417,Home!$C$8:$I$207,6,FALSE))</f>
        <v/>
      </c>
      <c r="AI1417" s="104" t="e">
        <f t="shared" si="482"/>
        <v>#VALUE!</v>
      </c>
      <c r="AJ1417" s="105" t="e">
        <f t="shared" si="475"/>
        <v>#VALUE!</v>
      </c>
      <c r="AK1417" s="103" t="e">
        <f t="shared" si="468"/>
        <v>#VALUE!</v>
      </c>
      <c r="AL1417" s="103" t="e">
        <f t="shared" si="476"/>
        <v>#VALUE!</v>
      </c>
      <c r="AN1417" t="str">
        <f>IF(OR(VLOOKUP(AE1417,Home!$C$8:$I$207,6,FALSE)="",VLOOKUP(AE1417,Home!$C$8:$I$207,7,FALSE)=""),"FEJL",Baggrundsark!AE1417)</f>
        <v>FEJL</v>
      </c>
      <c r="AO1417">
        <f>IF(VLOOKUP(AE1417,Home!$C$8:$N$207,12,FALSE)="Timelønnet",1,0)</f>
        <v>0</v>
      </c>
      <c r="AP1417">
        <f>SUM($AO$4:AO1417)*AO1417</f>
        <v>0</v>
      </c>
      <c r="AQ1417">
        <f t="shared" si="463"/>
        <v>1</v>
      </c>
      <c r="AR1417" t="str">
        <f t="shared" si="463"/>
        <v/>
      </c>
      <c r="AS1417" t="e">
        <f t="shared" si="477"/>
        <v>#VALUE!</v>
      </c>
      <c r="AT1417" s="45" t="e">
        <f t="shared" si="464"/>
        <v>#VALUE!</v>
      </c>
      <c r="AU1417">
        <f>VLOOKUP(AQ1417,Home!$C$8:$J$207,8,FALSE)</f>
        <v>0</v>
      </c>
    </row>
    <row r="1418" spans="1:47" x14ac:dyDescent="0.25">
      <c r="A1418" s="6">
        <f t="shared" si="469"/>
        <v>0</v>
      </c>
      <c r="B1418" s="6">
        <f t="shared" si="478"/>
        <v>0</v>
      </c>
      <c r="C1418" s="6" t="str">
        <f t="shared" si="470"/>
        <v/>
      </c>
      <c r="D1418" s="7">
        <f t="shared" si="471"/>
        <v>0</v>
      </c>
      <c r="E1418" s="7">
        <f t="shared" si="479"/>
        <v>0</v>
      </c>
      <c r="F1418" s="7" t="str">
        <f t="shared" si="472"/>
        <v/>
      </c>
      <c r="G1418" s="6">
        <f t="shared" si="473"/>
        <v>0</v>
      </c>
      <c r="H1418" s="6">
        <f t="shared" si="480"/>
        <v>0</v>
      </c>
      <c r="I1418" s="6" t="str">
        <f t="shared" si="481"/>
        <v/>
      </c>
      <c r="J1418" s="11">
        <v>1415</v>
      </c>
      <c r="K1418" s="11">
        <f>IF(IFERROR(VLOOKUP(J1418,Home!$A$8:$B$1048576,1,FALSE),0)=0,0,1)</f>
        <v>0</v>
      </c>
      <c r="L1418" s="129" t="e">
        <f>IF(VLOOKUP(O1418,Home!$C$8:$R$207,6,FALSE)="","",VLOOKUP(O1418,Home!$C$8:$R$207,6,FALSE))</f>
        <v>#N/A</v>
      </c>
      <c r="M1418" s="129" t="e">
        <f t="shared" si="466"/>
        <v>#N/A</v>
      </c>
      <c r="N1418" s="11">
        <f>SUM($K$4:K1418)</f>
        <v>200</v>
      </c>
      <c r="O1418" s="11" t="str">
        <f>IF(P1418="","",IF(IFERROR(VLOOKUP(N1418,Home!$C$8:$R$1048576,1,FALSE),"")=0,"",IFERROR(VLOOKUP(N1418,Home!$C$8:$R$1048576,1,FALSE),"")))</f>
        <v/>
      </c>
      <c r="P1418" s="11" t="str">
        <f>IF(IFERROR(VLOOKUP(W1418,Home!$C$8:$R$1048576,3,FALSE),"")=0,"",IFERROR(VLOOKUP(W1418,Home!$C$8:$R$1048576,3,FALSE),""))</f>
        <v/>
      </c>
      <c r="Q1418" s="11" t="str">
        <f t="shared" si="465"/>
        <v/>
      </c>
      <c r="R1418" s="130" t="e">
        <f>VLOOKUP(Q1418,'Baggrund til lister'!$G$4:$H$15,2,FALSE)</f>
        <v>#N/A</v>
      </c>
      <c r="S1418" s="11" t="str">
        <f t="shared" si="467"/>
        <v/>
      </c>
      <c r="T1418" s="11" t="str">
        <f>IF(IFERROR(VLOOKUP(N1418,Home!$C$8:$R$1048576,11,FALSE),"")=0,"",IFERROR(VLOOKUP(N1418,Home!$C$8:$R$1048576,11,FALSE),""))</f>
        <v/>
      </c>
      <c r="U1418" s="11" t="str">
        <f>IF(IFERROR(VLOOKUP(O1418,Home!$C$8:$R$1048576,12,FALSE),"")=0,"",IFERROR(VLOOKUP(O1418,Home!$C$8:$R$1048576,12,FALSE),""))</f>
        <v/>
      </c>
      <c r="V1418" s="11" t="str">
        <f>IF(IFERROR(VLOOKUP(O1418,Home!$C$8:$R$1048576,8,FALSE),"")=0,"",IFERROR(VLOOKUP(O1418,Home!$C$8:$R$1048576,8,FALSE),""))</f>
        <v/>
      </c>
      <c r="W1418" s="11" t="str">
        <f>IF(OR(VLOOKUP(N1418,Home!$C$7:$I$207,6,FALSE)="",VLOOKUP(N1418,Home!$C$7:$I$207,7,FALSE)=""),"FEJL",SUM(Baggrundsark!$K$4:K1418))</f>
        <v>FEJL</v>
      </c>
      <c r="Y1418">
        <v>1415</v>
      </c>
      <c r="Z1418" s="1"/>
      <c r="AC1418" s="44"/>
      <c r="AD1418">
        <f t="shared" si="474"/>
        <v>0</v>
      </c>
      <c r="AE1418">
        <f>SUM($AD$4:AD1418)</f>
        <v>1</v>
      </c>
      <c r="AF1418" s="103" t="str">
        <f>IFERROR(VLOOKUP(AN1418,Home!$C$8:$E$207,3,FALSE),"")</f>
        <v/>
      </c>
      <c r="AG1418" s="103" t="str">
        <f>IFERROR(VLOOKUP(AN1418,Home!$C$8:$E$207,2,FALSE),"")</f>
        <v/>
      </c>
      <c r="AH1418" s="104" t="str">
        <f>IF(VLOOKUP(AE1418,Home!$C$8:$I$207,6,FALSE)="","",VLOOKUP(AE1418,Home!$C$8:$I$207,6,FALSE))</f>
        <v/>
      </c>
      <c r="AI1418" s="104" t="e">
        <f t="shared" si="482"/>
        <v>#VALUE!</v>
      </c>
      <c r="AJ1418" s="105" t="e">
        <f t="shared" si="475"/>
        <v>#VALUE!</v>
      </c>
      <c r="AK1418" s="103" t="e">
        <f t="shared" si="468"/>
        <v>#VALUE!</v>
      </c>
      <c r="AL1418" s="103" t="e">
        <f t="shared" si="476"/>
        <v>#VALUE!</v>
      </c>
      <c r="AN1418" t="str">
        <f>IF(OR(VLOOKUP(AE1418,Home!$C$8:$I$207,6,FALSE)="",VLOOKUP(AE1418,Home!$C$8:$I$207,7,FALSE)=""),"FEJL",Baggrundsark!AE1418)</f>
        <v>FEJL</v>
      </c>
      <c r="AO1418">
        <f>IF(VLOOKUP(AE1418,Home!$C$8:$N$207,12,FALSE)="Timelønnet",1,0)</f>
        <v>0</v>
      </c>
      <c r="AP1418">
        <f>SUM($AO$4:AO1418)*AO1418</f>
        <v>0</v>
      </c>
      <c r="AQ1418">
        <f t="shared" si="463"/>
        <v>1</v>
      </c>
      <c r="AR1418" t="str">
        <f t="shared" si="463"/>
        <v/>
      </c>
      <c r="AS1418" t="e">
        <f t="shared" si="477"/>
        <v>#VALUE!</v>
      </c>
      <c r="AT1418" s="45" t="e">
        <f t="shared" si="464"/>
        <v>#VALUE!</v>
      </c>
      <c r="AU1418">
        <f>VLOOKUP(AQ1418,Home!$C$8:$J$207,8,FALSE)</f>
        <v>0</v>
      </c>
    </row>
    <row r="1419" spans="1:47" x14ac:dyDescent="0.25">
      <c r="A1419" s="6">
        <f t="shared" si="469"/>
        <v>0</v>
      </c>
      <c r="B1419" s="6">
        <f t="shared" si="478"/>
        <v>0</v>
      </c>
      <c r="C1419" s="6" t="str">
        <f t="shared" si="470"/>
        <v/>
      </c>
      <c r="D1419" s="7">
        <f t="shared" si="471"/>
        <v>0</v>
      </c>
      <c r="E1419" s="7">
        <f t="shared" si="479"/>
        <v>0</v>
      </c>
      <c r="F1419" s="7" t="str">
        <f t="shared" si="472"/>
        <v/>
      </c>
      <c r="G1419" s="6">
        <f t="shared" si="473"/>
        <v>0</v>
      </c>
      <c r="H1419" s="6">
        <f t="shared" si="480"/>
        <v>0</v>
      </c>
      <c r="I1419" s="6" t="str">
        <f t="shared" si="481"/>
        <v/>
      </c>
      <c r="J1419" s="11">
        <v>1416</v>
      </c>
      <c r="K1419" s="11">
        <f>IF(IFERROR(VLOOKUP(J1419,Home!$A$8:$B$1048576,1,FALSE),0)=0,0,1)</f>
        <v>0</v>
      </c>
      <c r="L1419" s="129" t="e">
        <f>IF(VLOOKUP(O1419,Home!$C$8:$R$207,6,FALSE)="","",VLOOKUP(O1419,Home!$C$8:$R$207,6,FALSE))</f>
        <v>#N/A</v>
      </c>
      <c r="M1419" s="129" t="e">
        <f t="shared" si="466"/>
        <v>#N/A</v>
      </c>
      <c r="N1419" s="11">
        <f>SUM($K$4:K1419)</f>
        <v>200</v>
      </c>
      <c r="O1419" s="11" t="str">
        <f>IF(P1419="","",IF(IFERROR(VLOOKUP(N1419,Home!$C$8:$R$1048576,1,FALSE),"")=0,"",IFERROR(VLOOKUP(N1419,Home!$C$8:$R$1048576,1,FALSE),"")))</f>
        <v/>
      </c>
      <c r="P1419" s="11" t="str">
        <f>IF(IFERROR(VLOOKUP(W1419,Home!$C$8:$R$1048576,3,FALSE),"")=0,"",IFERROR(VLOOKUP(W1419,Home!$C$8:$R$1048576,3,FALSE),""))</f>
        <v/>
      </c>
      <c r="Q1419" s="11" t="str">
        <f t="shared" si="465"/>
        <v/>
      </c>
      <c r="R1419" s="130" t="e">
        <f>VLOOKUP(Q1419,'Baggrund til lister'!$G$4:$H$15,2,FALSE)</f>
        <v>#N/A</v>
      </c>
      <c r="S1419" s="11" t="str">
        <f t="shared" si="467"/>
        <v/>
      </c>
      <c r="T1419" s="11" t="str">
        <f>IF(IFERROR(VLOOKUP(N1419,Home!$C$8:$R$1048576,11,FALSE),"")=0,"",IFERROR(VLOOKUP(N1419,Home!$C$8:$R$1048576,11,FALSE),""))</f>
        <v/>
      </c>
      <c r="U1419" s="11" t="str">
        <f>IF(IFERROR(VLOOKUP(O1419,Home!$C$8:$R$1048576,12,FALSE),"")=0,"",IFERROR(VLOOKUP(O1419,Home!$C$8:$R$1048576,12,FALSE),""))</f>
        <v/>
      </c>
      <c r="V1419" s="11" t="str">
        <f>IF(IFERROR(VLOOKUP(O1419,Home!$C$8:$R$1048576,8,FALSE),"")=0,"",IFERROR(VLOOKUP(O1419,Home!$C$8:$R$1048576,8,FALSE),""))</f>
        <v/>
      </c>
      <c r="W1419" s="11" t="str">
        <f>IF(OR(VLOOKUP(N1419,Home!$C$7:$I$207,6,FALSE)="",VLOOKUP(N1419,Home!$C$7:$I$207,7,FALSE)=""),"FEJL",SUM(Baggrundsark!$K$4:K1419))</f>
        <v>FEJL</v>
      </c>
      <c r="Y1419">
        <v>1416</v>
      </c>
      <c r="Z1419" s="1"/>
      <c r="AC1419" s="44"/>
      <c r="AD1419">
        <f t="shared" si="474"/>
        <v>0</v>
      </c>
      <c r="AE1419">
        <f>SUM($AD$4:AD1419)</f>
        <v>1</v>
      </c>
      <c r="AF1419" s="103" t="str">
        <f>IFERROR(VLOOKUP(AN1419,Home!$C$8:$E$207,3,FALSE),"")</f>
        <v/>
      </c>
      <c r="AG1419" s="103" t="str">
        <f>IFERROR(VLOOKUP(AN1419,Home!$C$8:$E$207,2,FALSE),"")</f>
        <v/>
      </c>
      <c r="AH1419" s="104" t="str">
        <f>IF(VLOOKUP(AE1419,Home!$C$8:$I$207,6,FALSE)="","",VLOOKUP(AE1419,Home!$C$8:$I$207,6,FALSE))</f>
        <v/>
      </c>
      <c r="AI1419" s="104" t="e">
        <f t="shared" si="482"/>
        <v>#VALUE!</v>
      </c>
      <c r="AJ1419" s="105" t="e">
        <f t="shared" si="475"/>
        <v>#VALUE!</v>
      </c>
      <c r="AK1419" s="103" t="e">
        <f t="shared" si="468"/>
        <v>#VALUE!</v>
      </c>
      <c r="AL1419" s="103" t="e">
        <f t="shared" si="476"/>
        <v>#VALUE!</v>
      </c>
      <c r="AN1419" t="str">
        <f>IF(OR(VLOOKUP(AE1419,Home!$C$8:$I$207,6,FALSE)="",VLOOKUP(AE1419,Home!$C$8:$I$207,7,FALSE)=""),"FEJL",Baggrundsark!AE1419)</f>
        <v>FEJL</v>
      </c>
      <c r="AO1419">
        <f>IF(VLOOKUP(AE1419,Home!$C$8:$N$207,12,FALSE)="Timelønnet",1,0)</f>
        <v>0</v>
      </c>
      <c r="AP1419">
        <f>SUM($AO$4:AO1419)*AO1419</f>
        <v>0</v>
      </c>
      <c r="AQ1419">
        <f t="shared" si="463"/>
        <v>1</v>
      </c>
      <c r="AR1419" t="str">
        <f t="shared" si="463"/>
        <v/>
      </c>
      <c r="AS1419" t="e">
        <f t="shared" si="477"/>
        <v>#VALUE!</v>
      </c>
      <c r="AT1419" s="45" t="e">
        <f t="shared" si="464"/>
        <v>#VALUE!</v>
      </c>
      <c r="AU1419">
        <f>VLOOKUP(AQ1419,Home!$C$8:$J$207,8,FALSE)</f>
        <v>0</v>
      </c>
    </row>
    <row r="1420" spans="1:47" x14ac:dyDescent="0.25">
      <c r="A1420" s="6">
        <f t="shared" si="469"/>
        <v>0</v>
      </c>
      <c r="B1420" s="6">
        <f t="shared" si="478"/>
        <v>0</v>
      </c>
      <c r="C1420" s="6" t="str">
        <f t="shared" si="470"/>
        <v/>
      </c>
      <c r="D1420" s="7">
        <f t="shared" si="471"/>
        <v>0</v>
      </c>
      <c r="E1420" s="7">
        <f t="shared" si="479"/>
        <v>0</v>
      </c>
      <c r="F1420" s="7" t="str">
        <f t="shared" si="472"/>
        <v/>
      </c>
      <c r="G1420" s="6">
        <f t="shared" si="473"/>
        <v>0</v>
      </c>
      <c r="H1420" s="6">
        <f t="shared" si="480"/>
        <v>0</v>
      </c>
      <c r="I1420" s="6" t="str">
        <f t="shared" si="481"/>
        <v/>
      </c>
      <c r="J1420" s="11">
        <v>1417</v>
      </c>
      <c r="K1420" s="11">
        <f>IF(IFERROR(VLOOKUP(J1420,Home!$A$8:$B$1048576,1,FALSE),0)=0,0,1)</f>
        <v>0</v>
      </c>
      <c r="L1420" s="129" t="e">
        <f>IF(VLOOKUP(O1420,Home!$C$8:$R$207,6,FALSE)="","",VLOOKUP(O1420,Home!$C$8:$R$207,6,FALSE))</f>
        <v>#N/A</v>
      </c>
      <c r="M1420" s="129" t="e">
        <f t="shared" si="466"/>
        <v>#N/A</v>
      </c>
      <c r="N1420" s="11">
        <f>SUM($K$4:K1420)</f>
        <v>200</v>
      </c>
      <c r="O1420" s="11" t="str">
        <f>IF(P1420="","",IF(IFERROR(VLOOKUP(N1420,Home!$C$8:$R$1048576,1,FALSE),"")=0,"",IFERROR(VLOOKUP(N1420,Home!$C$8:$R$1048576,1,FALSE),"")))</f>
        <v/>
      </c>
      <c r="P1420" s="11" t="str">
        <f>IF(IFERROR(VLOOKUP(W1420,Home!$C$8:$R$1048576,3,FALSE),"")=0,"",IFERROR(VLOOKUP(W1420,Home!$C$8:$R$1048576,3,FALSE),""))</f>
        <v/>
      </c>
      <c r="Q1420" s="11" t="str">
        <f t="shared" si="465"/>
        <v/>
      </c>
      <c r="R1420" s="130" t="e">
        <f>VLOOKUP(Q1420,'Baggrund til lister'!$G$4:$H$15,2,FALSE)</f>
        <v>#N/A</v>
      </c>
      <c r="S1420" s="11" t="str">
        <f t="shared" si="467"/>
        <v/>
      </c>
      <c r="T1420" s="11" t="str">
        <f>IF(IFERROR(VLOOKUP(N1420,Home!$C$8:$R$1048576,11,FALSE),"")=0,"",IFERROR(VLOOKUP(N1420,Home!$C$8:$R$1048576,11,FALSE),""))</f>
        <v/>
      </c>
      <c r="U1420" s="11" t="str">
        <f>IF(IFERROR(VLOOKUP(O1420,Home!$C$8:$R$1048576,12,FALSE),"")=0,"",IFERROR(VLOOKUP(O1420,Home!$C$8:$R$1048576,12,FALSE),""))</f>
        <v/>
      </c>
      <c r="V1420" s="11" t="str">
        <f>IF(IFERROR(VLOOKUP(O1420,Home!$C$8:$R$1048576,8,FALSE),"")=0,"",IFERROR(VLOOKUP(O1420,Home!$C$8:$R$1048576,8,FALSE),""))</f>
        <v/>
      </c>
      <c r="W1420" s="11" t="str">
        <f>IF(OR(VLOOKUP(N1420,Home!$C$7:$I$207,6,FALSE)="",VLOOKUP(N1420,Home!$C$7:$I$207,7,FALSE)=""),"FEJL",SUM(Baggrundsark!$K$4:K1420))</f>
        <v>FEJL</v>
      </c>
      <c r="Y1420">
        <v>1417</v>
      </c>
      <c r="Z1420" s="1"/>
      <c r="AC1420" s="44"/>
      <c r="AD1420">
        <f t="shared" si="474"/>
        <v>0</v>
      </c>
      <c r="AE1420">
        <f>SUM($AD$4:AD1420)</f>
        <v>1</v>
      </c>
      <c r="AF1420" s="103" t="str">
        <f>IFERROR(VLOOKUP(AN1420,Home!$C$8:$E$207,3,FALSE),"")</f>
        <v/>
      </c>
      <c r="AG1420" s="103" t="str">
        <f>IFERROR(VLOOKUP(AN1420,Home!$C$8:$E$207,2,FALSE),"")</f>
        <v/>
      </c>
      <c r="AH1420" s="104" t="str">
        <f>IF(VLOOKUP(AE1420,Home!$C$8:$I$207,6,FALSE)="","",VLOOKUP(AE1420,Home!$C$8:$I$207,6,FALSE))</f>
        <v/>
      </c>
      <c r="AI1420" s="104" t="e">
        <f t="shared" si="482"/>
        <v>#VALUE!</v>
      </c>
      <c r="AJ1420" s="105" t="e">
        <f t="shared" si="475"/>
        <v>#VALUE!</v>
      </c>
      <c r="AK1420" s="103" t="e">
        <f t="shared" si="468"/>
        <v>#VALUE!</v>
      </c>
      <c r="AL1420" s="103" t="e">
        <f t="shared" si="476"/>
        <v>#VALUE!</v>
      </c>
      <c r="AN1420" t="str">
        <f>IF(OR(VLOOKUP(AE1420,Home!$C$8:$I$207,6,FALSE)="",VLOOKUP(AE1420,Home!$C$8:$I$207,7,FALSE)=""),"FEJL",Baggrundsark!AE1420)</f>
        <v>FEJL</v>
      </c>
      <c r="AO1420">
        <f>IF(VLOOKUP(AE1420,Home!$C$8:$N$207,12,FALSE)="Timelønnet",1,0)</f>
        <v>0</v>
      </c>
      <c r="AP1420">
        <f>SUM($AO$4:AO1420)*AO1420</f>
        <v>0</v>
      </c>
      <c r="AQ1420">
        <f t="shared" si="463"/>
        <v>1</v>
      </c>
      <c r="AR1420" t="str">
        <f t="shared" si="463"/>
        <v/>
      </c>
      <c r="AS1420" t="e">
        <f t="shared" si="477"/>
        <v>#VALUE!</v>
      </c>
      <c r="AT1420" s="45" t="e">
        <f t="shared" si="464"/>
        <v>#VALUE!</v>
      </c>
      <c r="AU1420">
        <f>VLOOKUP(AQ1420,Home!$C$8:$J$207,8,FALSE)</f>
        <v>0</v>
      </c>
    </row>
    <row r="1421" spans="1:47" x14ac:dyDescent="0.25">
      <c r="A1421" s="6">
        <f t="shared" si="469"/>
        <v>0</v>
      </c>
      <c r="B1421" s="6">
        <f t="shared" si="478"/>
        <v>0</v>
      </c>
      <c r="C1421" s="6" t="str">
        <f t="shared" si="470"/>
        <v/>
      </c>
      <c r="D1421" s="7">
        <f t="shared" si="471"/>
        <v>0</v>
      </c>
      <c r="E1421" s="7">
        <f t="shared" si="479"/>
        <v>0</v>
      </c>
      <c r="F1421" s="7" t="str">
        <f t="shared" si="472"/>
        <v/>
      </c>
      <c r="G1421" s="6">
        <f t="shared" si="473"/>
        <v>0</v>
      </c>
      <c r="H1421" s="6">
        <f t="shared" si="480"/>
        <v>0</v>
      </c>
      <c r="I1421" s="6" t="str">
        <f t="shared" si="481"/>
        <v/>
      </c>
      <c r="J1421" s="11">
        <v>1418</v>
      </c>
      <c r="K1421" s="11">
        <f>IF(IFERROR(VLOOKUP(J1421,Home!$A$8:$B$1048576,1,FALSE),0)=0,0,1)</f>
        <v>0</v>
      </c>
      <c r="L1421" s="129" t="e">
        <f>IF(VLOOKUP(O1421,Home!$C$8:$R$207,6,FALSE)="","",VLOOKUP(O1421,Home!$C$8:$R$207,6,FALSE))</f>
        <v>#N/A</v>
      </c>
      <c r="M1421" s="129" t="e">
        <f t="shared" si="466"/>
        <v>#N/A</v>
      </c>
      <c r="N1421" s="11">
        <f>SUM($K$4:K1421)</f>
        <v>200</v>
      </c>
      <c r="O1421" s="11" t="str">
        <f>IF(P1421="","",IF(IFERROR(VLOOKUP(N1421,Home!$C$8:$R$1048576,1,FALSE),"")=0,"",IFERROR(VLOOKUP(N1421,Home!$C$8:$R$1048576,1,FALSE),"")))</f>
        <v/>
      </c>
      <c r="P1421" s="11" t="str">
        <f>IF(IFERROR(VLOOKUP(W1421,Home!$C$8:$R$1048576,3,FALSE),"")=0,"",IFERROR(VLOOKUP(W1421,Home!$C$8:$R$1048576,3,FALSE),""))</f>
        <v/>
      </c>
      <c r="Q1421" s="11" t="str">
        <f t="shared" si="465"/>
        <v/>
      </c>
      <c r="R1421" s="130" t="e">
        <f>VLOOKUP(Q1421,'Baggrund til lister'!$G$4:$H$15,2,FALSE)</f>
        <v>#N/A</v>
      </c>
      <c r="S1421" s="11" t="str">
        <f t="shared" si="467"/>
        <v/>
      </c>
      <c r="T1421" s="11" t="str">
        <f>IF(IFERROR(VLOOKUP(N1421,Home!$C$8:$R$1048576,11,FALSE),"")=0,"",IFERROR(VLOOKUP(N1421,Home!$C$8:$R$1048576,11,FALSE),""))</f>
        <v/>
      </c>
      <c r="U1421" s="11" t="str">
        <f>IF(IFERROR(VLOOKUP(O1421,Home!$C$8:$R$1048576,12,FALSE),"")=0,"",IFERROR(VLOOKUP(O1421,Home!$C$8:$R$1048576,12,FALSE),""))</f>
        <v/>
      </c>
      <c r="V1421" s="11" t="str">
        <f>IF(IFERROR(VLOOKUP(O1421,Home!$C$8:$R$1048576,8,FALSE),"")=0,"",IFERROR(VLOOKUP(O1421,Home!$C$8:$R$1048576,8,FALSE),""))</f>
        <v/>
      </c>
      <c r="W1421" s="11" t="str">
        <f>IF(OR(VLOOKUP(N1421,Home!$C$7:$I$207,6,FALSE)="",VLOOKUP(N1421,Home!$C$7:$I$207,7,FALSE)=""),"FEJL",SUM(Baggrundsark!$K$4:K1421))</f>
        <v>FEJL</v>
      </c>
      <c r="Y1421">
        <v>1418</v>
      </c>
      <c r="Z1421" s="1"/>
      <c r="AC1421" s="44"/>
      <c r="AD1421">
        <f t="shared" si="474"/>
        <v>0</v>
      </c>
      <c r="AE1421">
        <f>SUM($AD$4:AD1421)</f>
        <v>1</v>
      </c>
      <c r="AF1421" s="103" t="str">
        <f>IFERROR(VLOOKUP(AN1421,Home!$C$8:$E$207,3,FALSE),"")</f>
        <v/>
      </c>
      <c r="AG1421" s="103" t="str">
        <f>IFERROR(VLOOKUP(AN1421,Home!$C$8:$E$207,2,FALSE),"")</f>
        <v/>
      </c>
      <c r="AH1421" s="104" t="str">
        <f>IF(VLOOKUP(AE1421,Home!$C$8:$I$207,6,FALSE)="","",VLOOKUP(AE1421,Home!$C$8:$I$207,6,FALSE))</f>
        <v/>
      </c>
      <c r="AI1421" s="104" t="e">
        <f t="shared" si="482"/>
        <v>#VALUE!</v>
      </c>
      <c r="AJ1421" s="105" t="e">
        <f t="shared" si="475"/>
        <v>#VALUE!</v>
      </c>
      <c r="AK1421" s="103" t="e">
        <f t="shared" si="468"/>
        <v>#VALUE!</v>
      </c>
      <c r="AL1421" s="103" t="e">
        <f t="shared" si="476"/>
        <v>#VALUE!</v>
      </c>
      <c r="AN1421" t="str">
        <f>IF(OR(VLOOKUP(AE1421,Home!$C$8:$I$207,6,FALSE)="",VLOOKUP(AE1421,Home!$C$8:$I$207,7,FALSE)=""),"FEJL",Baggrundsark!AE1421)</f>
        <v>FEJL</v>
      </c>
      <c r="AO1421">
        <f>IF(VLOOKUP(AE1421,Home!$C$8:$N$207,12,FALSE)="Timelønnet",1,0)</f>
        <v>0</v>
      </c>
      <c r="AP1421">
        <f>SUM($AO$4:AO1421)*AO1421</f>
        <v>0</v>
      </c>
      <c r="AQ1421">
        <f t="shared" si="463"/>
        <v>1</v>
      </c>
      <c r="AR1421" t="str">
        <f t="shared" si="463"/>
        <v/>
      </c>
      <c r="AS1421" t="e">
        <f t="shared" si="477"/>
        <v>#VALUE!</v>
      </c>
      <c r="AT1421" s="45" t="e">
        <f t="shared" si="464"/>
        <v>#VALUE!</v>
      </c>
      <c r="AU1421">
        <f>VLOOKUP(AQ1421,Home!$C$8:$J$207,8,FALSE)</f>
        <v>0</v>
      </c>
    </row>
    <row r="1422" spans="1:47" x14ac:dyDescent="0.25">
      <c r="A1422" s="6">
        <f t="shared" si="469"/>
        <v>0</v>
      </c>
      <c r="B1422" s="6">
        <f t="shared" si="478"/>
        <v>0</v>
      </c>
      <c r="C1422" s="6" t="str">
        <f t="shared" si="470"/>
        <v/>
      </c>
      <c r="D1422" s="7">
        <f t="shared" si="471"/>
        <v>0</v>
      </c>
      <c r="E1422" s="7">
        <f t="shared" si="479"/>
        <v>0</v>
      </c>
      <c r="F1422" s="7" t="str">
        <f t="shared" si="472"/>
        <v/>
      </c>
      <c r="G1422" s="6">
        <f t="shared" si="473"/>
        <v>0</v>
      </c>
      <c r="H1422" s="6">
        <f t="shared" si="480"/>
        <v>0</v>
      </c>
      <c r="I1422" s="6" t="str">
        <f t="shared" si="481"/>
        <v/>
      </c>
      <c r="J1422" s="11">
        <v>1419</v>
      </c>
      <c r="K1422" s="11">
        <f>IF(IFERROR(VLOOKUP(J1422,Home!$A$8:$B$1048576,1,FALSE),0)=0,0,1)</f>
        <v>0</v>
      </c>
      <c r="L1422" s="129" t="e">
        <f>IF(VLOOKUP(O1422,Home!$C$8:$R$207,6,FALSE)="","",VLOOKUP(O1422,Home!$C$8:$R$207,6,FALSE))</f>
        <v>#N/A</v>
      </c>
      <c r="M1422" s="129" t="e">
        <f t="shared" si="466"/>
        <v>#N/A</v>
      </c>
      <c r="N1422" s="11">
        <f>SUM($K$4:K1422)</f>
        <v>200</v>
      </c>
      <c r="O1422" s="11" t="str">
        <f>IF(P1422="","",IF(IFERROR(VLOOKUP(N1422,Home!$C$8:$R$1048576,1,FALSE),"")=0,"",IFERROR(VLOOKUP(N1422,Home!$C$8:$R$1048576,1,FALSE),"")))</f>
        <v/>
      </c>
      <c r="P1422" s="11" t="str">
        <f>IF(IFERROR(VLOOKUP(W1422,Home!$C$8:$R$1048576,3,FALSE),"")=0,"",IFERROR(VLOOKUP(W1422,Home!$C$8:$R$1048576,3,FALSE),""))</f>
        <v/>
      </c>
      <c r="Q1422" s="11" t="str">
        <f t="shared" si="465"/>
        <v/>
      </c>
      <c r="R1422" s="130" t="e">
        <f>VLOOKUP(Q1422,'Baggrund til lister'!$G$4:$H$15,2,FALSE)</f>
        <v>#N/A</v>
      </c>
      <c r="S1422" s="11" t="str">
        <f t="shared" si="467"/>
        <v/>
      </c>
      <c r="T1422" s="11" t="str">
        <f>IF(IFERROR(VLOOKUP(N1422,Home!$C$8:$R$1048576,11,FALSE),"")=0,"",IFERROR(VLOOKUP(N1422,Home!$C$8:$R$1048576,11,FALSE),""))</f>
        <v/>
      </c>
      <c r="U1422" s="11" t="str">
        <f>IF(IFERROR(VLOOKUP(O1422,Home!$C$8:$R$1048576,12,FALSE),"")=0,"",IFERROR(VLOOKUP(O1422,Home!$C$8:$R$1048576,12,FALSE),""))</f>
        <v/>
      </c>
      <c r="V1422" s="11" t="str">
        <f>IF(IFERROR(VLOOKUP(O1422,Home!$C$8:$R$1048576,8,FALSE),"")=0,"",IFERROR(VLOOKUP(O1422,Home!$C$8:$R$1048576,8,FALSE),""))</f>
        <v/>
      </c>
      <c r="W1422" s="11" t="str">
        <f>IF(OR(VLOOKUP(N1422,Home!$C$7:$I$207,6,FALSE)="",VLOOKUP(N1422,Home!$C$7:$I$207,7,FALSE)=""),"FEJL",SUM(Baggrundsark!$K$4:K1422))</f>
        <v>FEJL</v>
      </c>
      <c r="Y1422">
        <v>1419</v>
      </c>
      <c r="Z1422" s="1"/>
      <c r="AC1422" s="44"/>
      <c r="AD1422">
        <f t="shared" si="474"/>
        <v>0</v>
      </c>
      <c r="AE1422">
        <f>SUM($AD$4:AD1422)</f>
        <v>1</v>
      </c>
      <c r="AF1422" s="103" t="str">
        <f>IFERROR(VLOOKUP(AN1422,Home!$C$8:$E$207,3,FALSE),"")</f>
        <v/>
      </c>
      <c r="AG1422" s="103" t="str">
        <f>IFERROR(VLOOKUP(AN1422,Home!$C$8:$E$207,2,FALSE),"")</f>
        <v/>
      </c>
      <c r="AH1422" s="104" t="str">
        <f>IF(VLOOKUP(AE1422,Home!$C$8:$I$207,6,FALSE)="","",VLOOKUP(AE1422,Home!$C$8:$I$207,6,FALSE))</f>
        <v/>
      </c>
      <c r="AI1422" s="104" t="e">
        <f t="shared" si="482"/>
        <v>#VALUE!</v>
      </c>
      <c r="AJ1422" s="105" t="e">
        <f t="shared" si="475"/>
        <v>#VALUE!</v>
      </c>
      <c r="AK1422" s="103" t="e">
        <f t="shared" si="468"/>
        <v>#VALUE!</v>
      </c>
      <c r="AL1422" s="103" t="e">
        <f t="shared" si="476"/>
        <v>#VALUE!</v>
      </c>
      <c r="AN1422" t="str">
        <f>IF(OR(VLOOKUP(AE1422,Home!$C$8:$I$207,6,FALSE)="",VLOOKUP(AE1422,Home!$C$8:$I$207,7,FALSE)=""),"FEJL",Baggrundsark!AE1422)</f>
        <v>FEJL</v>
      </c>
      <c r="AO1422">
        <f>IF(VLOOKUP(AE1422,Home!$C$8:$N$207,12,FALSE)="Timelønnet",1,0)</f>
        <v>0</v>
      </c>
      <c r="AP1422">
        <f>SUM($AO$4:AO1422)*AO1422</f>
        <v>0</v>
      </c>
      <c r="AQ1422">
        <f t="shared" si="463"/>
        <v>1</v>
      </c>
      <c r="AR1422" t="str">
        <f t="shared" si="463"/>
        <v/>
      </c>
      <c r="AS1422" t="e">
        <f t="shared" si="477"/>
        <v>#VALUE!</v>
      </c>
      <c r="AT1422" s="45" t="e">
        <f t="shared" si="464"/>
        <v>#VALUE!</v>
      </c>
      <c r="AU1422">
        <f>VLOOKUP(AQ1422,Home!$C$8:$J$207,8,FALSE)</f>
        <v>0</v>
      </c>
    </row>
    <row r="1423" spans="1:47" x14ac:dyDescent="0.25">
      <c r="A1423" s="6">
        <f t="shared" si="469"/>
        <v>0</v>
      </c>
      <c r="B1423" s="6">
        <f t="shared" si="478"/>
        <v>0</v>
      </c>
      <c r="C1423" s="6" t="str">
        <f t="shared" si="470"/>
        <v/>
      </c>
      <c r="D1423" s="7">
        <f t="shared" si="471"/>
        <v>0</v>
      </c>
      <c r="E1423" s="7">
        <f t="shared" si="479"/>
        <v>0</v>
      </c>
      <c r="F1423" s="7" t="str">
        <f t="shared" si="472"/>
        <v/>
      </c>
      <c r="G1423" s="6">
        <f t="shared" si="473"/>
        <v>0</v>
      </c>
      <c r="H1423" s="6">
        <f t="shared" si="480"/>
        <v>0</v>
      </c>
      <c r="I1423" s="6" t="str">
        <f t="shared" si="481"/>
        <v/>
      </c>
      <c r="J1423" s="11">
        <v>1420</v>
      </c>
      <c r="K1423" s="11">
        <f>IF(IFERROR(VLOOKUP(J1423,Home!$A$8:$B$1048576,1,FALSE),0)=0,0,1)</f>
        <v>0</v>
      </c>
      <c r="L1423" s="129" t="e">
        <f>IF(VLOOKUP(O1423,Home!$C$8:$R$207,6,FALSE)="","",VLOOKUP(O1423,Home!$C$8:$R$207,6,FALSE))</f>
        <v>#N/A</v>
      </c>
      <c r="M1423" s="129" t="e">
        <f t="shared" si="466"/>
        <v>#N/A</v>
      </c>
      <c r="N1423" s="11">
        <f>SUM($K$4:K1423)</f>
        <v>200</v>
      </c>
      <c r="O1423" s="11" t="str">
        <f>IF(P1423="","",IF(IFERROR(VLOOKUP(N1423,Home!$C$8:$R$1048576,1,FALSE),"")=0,"",IFERROR(VLOOKUP(N1423,Home!$C$8:$R$1048576,1,FALSE),"")))</f>
        <v/>
      </c>
      <c r="P1423" s="11" t="str">
        <f>IF(IFERROR(VLOOKUP(W1423,Home!$C$8:$R$1048576,3,FALSE),"")=0,"",IFERROR(VLOOKUP(W1423,Home!$C$8:$R$1048576,3,FALSE),""))</f>
        <v/>
      </c>
      <c r="Q1423" s="11" t="str">
        <f t="shared" si="465"/>
        <v/>
      </c>
      <c r="R1423" s="130" t="e">
        <f>VLOOKUP(Q1423,'Baggrund til lister'!$G$4:$H$15,2,FALSE)</f>
        <v>#N/A</v>
      </c>
      <c r="S1423" s="11" t="str">
        <f t="shared" si="467"/>
        <v/>
      </c>
      <c r="T1423" s="11" t="str">
        <f>IF(IFERROR(VLOOKUP(N1423,Home!$C$8:$R$1048576,11,FALSE),"")=0,"",IFERROR(VLOOKUP(N1423,Home!$C$8:$R$1048576,11,FALSE),""))</f>
        <v/>
      </c>
      <c r="U1423" s="11" t="str">
        <f>IF(IFERROR(VLOOKUP(O1423,Home!$C$8:$R$1048576,12,FALSE),"")=0,"",IFERROR(VLOOKUP(O1423,Home!$C$8:$R$1048576,12,FALSE),""))</f>
        <v/>
      </c>
      <c r="V1423" s="11" t="str">
        <f>IF(IFERROR(VLOOKUP(O1423,Home!$C$8:$R$1048576,8,FALSE),"")=0,"",IFERROR(VLOOKUP(O1423,Home!$C$8:$R$1048576,8,FALSE),""))</f>
        <v/>
      </c>
      <c r="W1423" s="11" t="str">
        <f>IF(OR(VLOOKUP(N1423,Home!$C$7:$I$207,6,FALSE)="",VLOOKUP(N1423,Home!$C$7:$I$207,7,FALSE)=""),"FEJL",SUM(Baggrundsark!$K$4:K1423))</f>
        <v>FEJL</v>
      </c>
      <c r="Y1423">
        <v>1420</v>
      </c>
      <c r="Z1423" s="1"/>
      <c r="AC1423" s="44"/>
      <c r="AD1423">
        <f t="shared" si="474"/>
        <v>0</v>
      </c>
      <c r="AE1423">
        <f>SUM($AD$4:AD1423)</f>
        <v>1</v>
      </c>
      <c r="AF1423" s="103" t="str">
        <f>IFERROR(VLOOKUP(AN1423,Home!$C$8:$E$207,3,FALSE),"")</f>
        <v/>
      </c>
      <c r="AG1423" s="103" t="str">
        <f>IFERROR(VLOOKUP(AN1423,Home!$C$8:$E$207,2,FALSE),"")</f>
        <v/>
      </c>
      <c r="AH1423" s="104" t="str">
        <f>IF(VLOOKUP(AE1423,Home!$C$8:$I$207,6,FALSE)="","",VLOOKUP(AE1423,Home!$C$8:$I$207,6,FALSE))</f>
        <v/>
      </c>
      <c r="AI1423" s="104" t="e">
        <f t="shared" si="482"/>
        <v>#VALUE!</v>
      </c>
      <c r="AJ1423" s="105" t="e">
        <f t="shared" si="475"/>
        <v>#VALUE!</v>
      </c>
      <c r="AK1423" s="103" t="e">
        <f t="shared" si="468"/>
        <v>#VALUE!</v>
      </c>
      <c r="AL1423" s="103" t="e">
        <f t="shared" si="476"/>
        <v>#VALUE!</v>
      </c>
      <c r="AN1423" t="str">
        <f>IF(OR(VLOOKUP(AE1423,Home!$C$8:$I$207,6,FALSE)="",VLOOKUP(AE1423,Home!$C$8:$I$207,7,FALSE)=""),"FEJL",Baggrundsark!AE1423)</f>
        <v>FEJL</v>
      </c>
      <c r="AO1423">
        <f>IF(VLOOKUP(AE1423,Home!$C$8:$N$207,12,FALSE)="Timelønnet",1,0)</f>
        <v>0</v>
      </c>
      <c r="AP1423">
        <f>SUM($AO$4:AO1423)*AO1423</f>
        <v>0</v>
      </c>
      <c r="AQ1423">
        <f t="shared" si="463"/>
        <v>1</v>
      </c>
      <c r="AR1423" t="str">
        <f t="shared" si="463"/>
        <v/>
      </c>
      <c r="AS1423" t="e">
        <f t="shared" si="477"/>
        <v>#VALUE!</v>
      </c>
      <c r="AT1423" s="45" t="e">
        <f t="shared" si="464"/>
        <v>#VALUE!</v>
      </c>
      <c r="AU1423">
        <f>VLOOKUP(AQ1423,Home!$C$8:$J$207,8,FALSE)</f>
        <v>0</v>
      </c>
    </row>
    <row r="1424" spans="1:47" x14ac:dyDescent="0.25">
      <c r="A1424" s="6">
        <f t="shared" si="469"/>
        <v>0</v>
      </c>
      <c r="B1424" s="6">
        <f t="shared" si="478"/>
        <v>0</v>
      </c>
      <c r="C1424" s="6" t="str">
        <f t="shared" si="470"/>
        <v/>
      </c>
      <c r="D1424" s="7">
        <f t="shared" si="471"/>
        <v>0</v>
      </c>
      <c r="E1424" s="7">
        <f t="shared" si="479"/>
        <v>0</v>
      </c>
      <c r="F1424" s="7" t="str">
        <f t="shared" si="472"/>
        <v/>
      </c>
      <c r="G1424" s="6">
        <f t="shared" si="473"/>
        <v>0</v>
      </c>
      <c r="H1424" s="6">
        <f t="shared" si="480"/>
        <v>0</v>
      </c>
      <c r="I1424" s="6" t="str">
        <f t="shared" si="481"/>
        <v/>
      </c>
      <c r="J1424" s="11">
        <v>1421</v>
      </c>
      <c r="K1424" s="11">
        <f>IF(IFERROR(VLOOKUP(J1424,Home!$A$8:$B$1048576,1,FALSE),0)=0,0,1)</f>
        <v>0</v>
      </c>
      <c r="L1424" s="129" t="e">
        <f>IF(VLOOKUP(O1424,Home!$C$8:$R$207,6,FALSE)="","",VLOOKUP(O1424,Home!$C$8:$R$207,6,FALSE))</f>
        <v>#N/A</v>
      </c>
      <c r="M1424" s="129" t="e">
        <f t="shared" si="466"/>
        <v>#N/A</v>
      </c>
      <c r="N1424" s="11">
        <f>SUM($K$4:K1424)</f>
        <v>200</v>
      </c>
      <c r="O1424" s="11" t="str">
        <f>IF(P1424="","",IF(IFERROR(VLOOKUP(N1424,Home!$C$8:$R$1048576,1,FALSE),"")=0,"",IFERROR(VLOOKUP(N1424,Home!$C$8:$R$1048576,1,FALSE),"")))</f>
        <v/>
      </c>
      <c r="P1424" s="11" t="str">
        <f>IF(IFERROR(VLOOKUP(W1424,Home!$C$8:$R$1048576,3,FALSE),"")=0,"",IFERROR(VLOOKUP(W1424,Home!$C$8:$R$1048576,3,FALSE),""))</f>
        <v/>
      </c>
      <c r="Q1424" s="11" t="str">
        <f t="shared" si="465"/>
        <v/>
      </c>
      <c r="R1424" s="130" t="e">
        <f>VLOOKUP(Q1424,'Baggrund til lister'!$G$4:$H$15,2,FALSE)</f>
        <v>#N/A</v>
      </c>
      <c r="S1424" s="11" t="str">
        <f t="shared" si="467"/>
        <v/>
      </c>
      <c r="T1424" s="11" t="str">
        <f>IF(IFERROR(VLOOKUP(N1424,Home!$C$8:$R$1048576,11,FALSE),"")=0,"",IFERROR(VLOOKUP(N1424,Home!$C$8:$R$1048576,11,FALSE),""))</f>
        <v/>
      </c>
      <c r="U1424" s="11" t="str">
        <f>IF(IFERROR(VLOOKUP(O1424,Home!$C$8:$R$1048576,12,FALSE),"")=0,"",IFERROR(VLOOKUP(O1424,Home!$C$8:$R$1048576,12,FALSE),""))</f>
        <v/>
      </c>
      <c r="V1424" s="11" t="str">
        <f>IF(IFERROR(VLOOKUP(O1424,Home!$C$8:$R$1048576,8,FALSE),"")=0,"",IFERROR(VLOOKUP(O1424,Home!$C$8:$R$1048576,8,FALSE),""))</f>
        <v/>
      </c>
      <c r="W1424" s="11" t="str">
        <f>IF(OR(VLOOKUP(N1424,Home!$C$7:$I$207,6,FALSE)="",VLOOKUP(N1424,Home!$C$7:$I$207,7,FALSE)=""),"FEJL",SUM(Baggrundsark!$K$4:K1424))</f>
        <v>FEJL</v>
      </c>
      <c r="Y1424">
        <v>1421</v>
      </c>
      <c r="Z1424" s="1"/>
      <c r="AC1424" s="44"/>
      <c r="AD1424">
        <f t="shared" si="474"/>
        <v>0</v>
      </c>
      <c r="AE1424">
        <f>SUM($AD$4:AD1424)</f>
        <v>1</v>
      </c>
      <c r="AF1424" s="103" t="str">
        <f>IFERROR(VLOOKUP(AN1424,Home!$C$8:$E$207,3,FALSE),"")</f>
        <v/>
      </c>
      <c r="AG1424" s="103" t="str">
        <f>IFERROR(VLOOKUP(AN1424,Home!$C$8:$E$207,2,FALSE),"")</f>
        <v/>
      </c>
      <c r="AH1424" s="104" t="str">
        <f>IF(VLOOKUP(AE1424,Home!$C$8:$I$207,6,FALSE)="","",VLOOKUP(AE1424,Home!$C$8:$I$207,6,FALSE))</f>
        <v/>
      </c>
      <c r="AI1424" s="104" t="e">
        <f t="shared" si="482"/>
        <v>#VALUE!</v>
      </c>
      <c r="AJ1424" s="105" t="e">
        <f t="shared" si="475"/>
        <v>#VALUE!</v>
      </c>
      <c r="AK1424" s="103" t="e">
        <f t="shared" si="468"/>
        <v>#VALUE!</v>
      </c>
      <c r="AL1424" s="103" t="e">
        <f t="shared" si="476"/>
        <v>#VALUE!</v>
      </c>
      <c r="AN1424" t="str">
        <f>IF(OR(VLOOKUP(AE1424,Home!$C$8:$I$207,6,FALSE)="",VLOOKUP(AE1424,Home!$C$8:$I$207,7,FALSE)=""),"FEJL",Baggrundsark!AE1424)</f>
        <v>FEJL</v>
      </c>
      <c r="AO1424">
        <f>IF(VLOOKUP(AE1424,Home!$C$8:$N$207,12,FALSE)="Timelønnet",1,0)</f>
        <v>0</v>
      </c>
      <c r="AP1424">
        <f>SUM($AO$4:AO1424)*AO1424</f>
        <v>0</v>
      </c>
      <c r="AQ1424">
        <f t="shared" si="463"/>
        <v>1</v>
      </c>
      <c r="AR1424" t="str">
        <f t="shared" si="463"/>
        <v/>
      </c>
      <c r="AS1424" t="e">
        <f t="shared" si="477"/>
        <v>#VALUE!</v>
      </c>
      <c r="AT1424" s="45" t="e">
        <f t="shared" si="464"/>
        <v>#VALUE!</v>
      </c>
      <c r="AU1424">
        <f>VLOOKUP(AQ1424,Home!$C$8:$J$207,8,FALSE)</f>
        <v>0</v>
      </c>
    </row>
    <row r="1425" spans="1:47" x14ac:dyDescent="0.25">
      <c r="A1425" s="6">
        <f t="shared" si="469"/>
        <v>0</v>
      </c>
      <c r="B1425" s="6">
        <f t="shared" si="478"/>
        <v>0</v>
      </c>
      <c r="C1425" s="6" t="str">
        <f t="shared" si="470"/>
        <v/>
      </c>
      <c r="D1425" s="7">
        <f t="shared" si="471"/>
        <v>0</v>
      </c>
      <c r="E1425" s="7">
        <f t="shared" si="479"/>
        <v>0</v>
      </c>
      <c r="F1425" s="7" t="str">
        <f t="shared" si="472"/>
        <v/>
      </c>
      <c r="G1425" s="6">
        <f t="shared" si="473"/>
        <v>0</v>
      </c>
      <c r="H1425" s="6">
        <f t="shared" si="480"/>
        <v>0</v>
      </c>
      <c r="I1425" s="6" t="str">
        <f t="shared" si="481"/>
        <v/>
      </c>
      <c r="J1425" s="11">
        <v>1422</v>
      </c>
      <c r="K1425" s="11">
        <f>IF(IFERROR(VLOOKUP(J1425,Home!$A$8:$B$1048576,1,FALSE),0)=0,0,1)</f>
        <v>0</v>
      </c>
      <c r="L1425" s="129" t="e">
        <f>IF(VLOOKUP(O1425,Home!$C$8:$R$207,6,FALSE)="","",VLOOKUP(O1425,Home!$C$8:$R$207,6,FALSE))</f>
        <v>#N/A</v>
      </c>
      <c r="M1425" s="129" t="e">
        <f t="shared" si="466"/>
        <v>#N/A</v>
      </c>
      <c r="N1425" s="11">
        <f>SUM($K$4:K1425)</f>
        <v>200</v>
      </c>
      <c r="O1425" s="11" t="str">
        <f>IF(P1425="","",IF(IFERROR(VLOOKUP(N1425,Home!$C$8:$R$1048576,1,FALSE),"")=0,"",IFERROR(VLOOKUP(N1425,Home!$C$8:$R$1048576,1,FALSE),"")))</f>
        <v/>
      </c>
      <c r="P1425" s="11" t="str">
        <f>IF(IFERROR(VLOOKUP(W1425,Home!$C$8:$R$1048576,3,FALSE),"")=0,"",IFERROR(VLOOKUP(W1425,Home!$C$8:$R$1048576,3,FALSE),""))</f>
        <v/>
      </c>
      <c r="Q1425" s="11" t="str">
        <f t="shared" si="465"/>
        <v/>
      </c>
      <c r="R1425" s="130" t="e">
        <f>VLOOKUP(Q1425,'Baggrund til lister'!$G$4:$H$15,2,FALSE)</f>
        <v>#N/A</v>
      </c>
      <c r="S1425" s="11" t="str">
        <f t="shared" si="467"/>
        <v/>
      </c>
      <c r="T1425" s="11" t="str">
        <f>IF(IFERROR(VLOOKUP(N1425,Home!$C$8:$R$1048576,11,FALSE),"")=0,"",IFERROR(VLOOKUP(N1425,Home!$C$8:$R$1048576,11,FALSE),""))</f>
        <v/>
      </c>
      <c r="U1425" s="11" t="str">
        <f>IF(IFERROR(VLOOKUP(O1425,Home!$C$8:$R$1048576,12,FALSE),"")=0,"",IFERROR(VLOOKUP(O1425,Home!$C$8:$R$1048576,12,FALSE),""))</f>
        <v/>
      </c>
      <c r="V1425" s="11" t="str">
        <f>IF(IFERROR(VLOOKUP(O1425,Home!$C$8:$R$1048576,8,FALSE),"")=0,"",IFERROR(VLOOKUP(O1425,Home!$C$8:$R$1048576,8,FALSE),""))</f>
        <v/>
      </c>
      <c r="W1425" s="11" t="str">
        <f>IF(OR(VLOOKUP(N1425,Home!$C$7:$I$207,6,FALSE)="",VLOOKUP(N1425,Home!$C$7:$I$207,7,FALSE)=""),"FEJL",SUM(Baggrundsark!$K$4:K1425))</f>
        <v>FEJL</v>
      </c>
      <c r="Y1425">
        <v>1422</v>
      </c>
      <c r="Z1425" s="1"/>
      <c r="AC1425" s="44"/>
      <c r="AD1425">
        <f t="shared" si="474"/>
        <v>0</v>
      </c>
      <c r="AE1425">
        <f>SUM($AD$4:AD1425)</f>
        <v>1</v>
      </c>
      <c r="AF1425" s="103" t="str">
        <f>IFERROR(VLOOKUP(AN1425,Home!$C$8:$E$207,3,FALSE),"")</f>
        <v/>
      </c>
      <c r="AG1425" s="103" t="str">
        <f>IFERROR(VLOOKUP(AN1425,Home!$C$8:$E$207,2,FALSE),"")</f>
        <v/>
      </c>
      <c r="AH1425" s="104" t="str">
        <f>IF(VLOOKUP(AE1425,Home!$C$8:$I$207,6,FALSE)="","",VLOOKUP(AE1425,Home!$C$8:$I$207,6,FALSE))</f>
        <v/>
      </c>
      <c r="AI1425" s="104" t="e">
        <f t="shared" si="482"/>
        <v>#VALUE!</v>
      </c>
      <c r="AJ1425" s="105" t="e">
        <f t="shared" si="475"/>
        <v>#VALUE!</v>
      </c>
      <c r="AK1425" s="103" t="e">
        <f t="shared" si="468"/>
        <v>#VALUE!</v>
      </c>
      <c r="AL1425" s="103" t="e">
        <f t="shared" si="476"/>
        <v>#VALUE!</v>
      </c>
      <c r="AN1425" t="str">
        <f>IF(OR(VLOOKUP(AE1425,Home!$C$8:$I$207,6,FALSE)="",VLOOKUP(AE1425,Home!$C$8:$I$207,7,FALSE)=""),"FEJL",Baggrundsark!AE1425)</f>
        <v>FEJL</v>
      </c>
      <c r="AO1425">
        <f>IF(VLOOKUP(AE1425,Home!$C$8:$N$207,12,FALSE)="Timelønnet",1,0)</f>
        <v>0</v>
      </c>
      <c r="AP1425">
        <f>SUM($AO$4:AO1425)*AO1425</f>
        <v>0</v>
      </c>
      <c r="AQ1425">
        <f t="shared" si="463"/>
        <v>1</v>
      </c>
      <c r="AR1425" t="str">
        <f t="shared" si="463"/>
        <v/>
      </c>
      <c r="AS1425" t="e">
        <f t="shared" si="477"/>
        <v>#VALUE!</v>
      </c>
      <c r="AT1425" s="45" t="e">
        <f t="shared" si="464"/>
        <v>#VALUE!</v>
      </c>
      <c r="AU1425">
        <f>VLOOKUP(AQ1425,Home!$C$8:$J$207,8,FALSE)</f>
        <v>0</v>
      </c>
    </row>
    <row r="1426" spans="1:47" x14ac:dyDescent="0.25">
      <c r="A1426" s="6">
        <f t="shared" si="469"/>
        <v>0</v>
      </c>
      <c r="B1426" s="6">
        <f t="shared" si="478"/>
        <v>0</v>
      </c>
      <c r="C1426" s="6" t="str">
        <f t="shared" si="470"/>
        <v/>
      </c>
      <c r="D1426" s="7">
        <f t="shared" si="471"/>
        <v>0</v>
      </c>
      <c r="E1426" s="7">
        <f t="shared" si="479"/>
        <v>0</v>
      </c>
      <c r="F1426" s="7" t="str">
        <f t="shared" si="472"/>
        <v/>
      </c>
      <c r="G1426" s="6">
        <f t="shared" si="473"/>
        <v>0</v>
      </c>
      <c r="H1426" s="6">
        <f t="shared" si="480"/>
        <v>0</v>
      </c>
      <c r="I1426" s="6" t="str">
        <f t="shared" si="481"/>
        <v/>
      </c>
      <c r="J1426" s="11">
        <v>1423</v>
      </c>
      <c r="K1426" s="11">
        <f>IF(IFERROR(VLOOKUP(J1426,Home!$A$8:$B$1048576,1,FALSE),0)=0,0,1)</f>
        <v>0</v>
      </c>
      <c r="L1426" s="129" t="e">
        <f>IF(VLOOKUP(O1426,Home!$C$8:$R$207,6,FALSE)="","",VLOOKUP(O1426,Home!$C$8:$R$207,6,FALSE))</f>
        <v>#N/A</v>
      </c>
      <c r="M1426" s="129" t="e">
        <f t="shared" si="466"/>
        <v>#N/A</v>
      </c>
      <c r="N1426" s="11">
        <f>SUM($K$4:K1426)</f>
        <v>200</v>
      </c>
      <c r="O1426" s="11" t="str">
        <f>IF(P1426="","",IF(IFERROR(VLOOKUP(N1426,Home!$C$8:$R$1048576,1,FALSE),"")=0,"",IFERROR(VLOOKUP(N1426,Home!$C$8:$R$1048576,1,FALSE),"")))</f>
        <v/>
      </c>
      <c r="P1426" s="11" t="str">
        <f>IF(IFERROR(VLOOKUP(W1426,Home!$C$8:$R$1048576,3,FALSE),"")=0,"",IFERROR(VLOOKUP(W1426,Home!$C$8:$R$1048576,3,FALSE),""))</f>
        <v/>
      </c>
      <c r="Q1426" s="11" t="str">
        <f t="shared" si="465"/>
        <v/>
      </c>
      <c r="R1426" s="130" t="e">
        <f>VLOOKUP(Q1426,'Baggrund til lister'!$G$4:$H$15,2,FALSE)</f>
        <v>#N/A</v>
      </c>
      <c r="S1426" s="11" t="str">
        <f t="shared" si="467"/>
        <v/>
      </c>
      <c r="T1426" s="11" t="str">
        <f>IF(IFERROR(VLOOKUP(N1426,Home!$C$8:$R$1048576,11,FALSE),"")=0,"",IFERROR(VLOOKUP(N1426,Home!$C$8:$R$1048576,11,FALSE),""))</f>
        <v/>
      </c>
      <c r="U1426" s="11" t="str">
        <f>IF(IFERROR(VLOOKUP(O1426,Home!$C$8:$R$1048576,12,FALSE),"")=0,"",IFERROR(VLOOKUP(O1426,Home!$C$8:$R$1048576,12,FALSE),""))</f>
        <v/>
      </c>
      <c r="V1426" s="11" t="str">
        <f>IF(IFERROR(VLOOKUP(O1426,Home!$C$8:$R$1048576,8,FALSE),"")=0,"",IFERROR(VLOOKUP(O1426,Home!$C$8:$R$1048576,8,FALSE),""))</f>
        <v/>
      </c>
      <c r="W1426" s="11" t="str">
        <f>IF(OR(VLOOKUP(N1426,Home!$C$7:$I$207,6,FALSE)="",VLOOKUP(N1426,Home!$C$7:$I$207,7,FALSE)=""),"FEJL",SUM(Baggrundsark!$K$4:K1426))</f>
        <v>FEJL</v>
      </c>
      <c r="Y1426">
        <v>1423</v>
      </c>
      <c r="Z1426" s="1"/>
      <c r="AC1426" s="44"/>
      <c r="AD1426">
        <f t="shared" si="474"/>
        <v>0</v>
      </c>
      <c r="AE1426">
        <f>SUM($AD$4:AD1426)</f>
        <v>1</v>
      </c>
      <c r="AF1426" s="103" t="str">
        <f>IFERROR(VLOOKUP(AN1426,Home!$C$8:$E$207,3,FALSE),"")</f>
        <v/>
      </c>
      <c r="AG1426" s="103" t="str">
        <f>IFERROR(VLOOKUP(AN1426,Home!$C$8:$E$207,2,FALSE),"")</f>
        <v/>
      </c>
      <c r="AH1426" s="104" t="str">
        <f>IF(VLOOKUP(AE1426,Home!$C$8:$I$207,6,FALSE)="","",VLOOKUP(AE1426,Home!$C$8:$I$207,6,FALSE))</f>
        <v/>
      </c>
      <c r="AI1426" s="104" t="e">
        <f t="shared" si="482"/>
        <v>#VALUE!</v>
      </c>
      <c r="AJ1426" s="105" t="e">
        <f t="shared" si="475"/>
        <v>#VALUE!</v>
      </c>
      <c r="AK1426" s="103" t="e">
        <f t="shared" si="468"/>
        <v>#VALUE!</v>
      </c>
      <c r="AL1426" s="103" t="e">
        <f t="shared" si="476"/>
        <v>#VALUE!</v>
      </c>
      <c r="AN1426" t="str">
        <f>IF(OR(VLOOKUP(AE1426,Home!$C$8:$I$207,6,FALSE)="",VLOOKUP(AE1426,Home!$C$8:$I$207,7,FALSE)=""),"FEJL",Baggrundsark!AE1426)</f>
        <v>FEJL</v>
      </c>
      <c r="AO1426">
        <f>IF(VLOOKUP(AE1426,Home!$C$8:$N$207,12,FALSE)="Timelønnet",1,0)</f>
        <v>0</v>
      </c>
      <c r="AP1426">
        <f>SUM($AO$4:AO1426)*AO1426</f>
        <v>0</v>
      </c>
      <c r="AQ1426">
        <f t="shared" si="463"/>
        <v>1</v>
      </c>
      <c r="AR1426" t="str">
        <f t="shared" si="463"/>
        <v/>
      </c>
      <c r="AS1426" t="e">
        <f t="shared" si="477"/>
        <v>#VALUE!</v>
      </c>
      <c r="AT1426" s="45" t="e">
        <f t="shared" si="464"/>
        <v>#VALUE!</v>
      </c>
      <c r="AU1426">
        <f>VLOOKUP(AQ1426,Home!$C$8:$J$207,8,FALSE)</f>
        <v>0</v>
      </c>
    </row>
    <row r="1427" spans="1:47" x14ac:dyDescent="0.25">
      <c r="A1427" s="6">
        <f t="shared" si="469"/>
        <v>0</v>
      </c>
      <c r="B1427" s="6">
        <f t="shared" si="478"/>
        <v>0</v>
      </c>
      <c r="C1427" s="6" t="str">
        <f t="shared" si="470"/>
        <v/>
      </c>
      <c r="D1427" s="7">
        <f t="shared" si="471"/>
        <v>0</v>
      </c>
      <c r="E1427" s="7">
        <f t="shared" si="479"/>
        <v>0</v>
      </c>
      <c r="F1427" s="7" t="str">
        <f t="shared" si="472"/>
        <v/>
      </c>
      <c r="G1427" s="6">
        <f t="shared" si="473"/>
        <v>0</v>
      </c>
      <c r="H1427" s="6">
        <f t="shared" si="480"/>
        <v>0</v>
      </c>
      <c r="I1427" s="6" t="str">
        <f t="shared" si="481"/>
        <v/>
      </c>
      <c r="J1427" s="11">
        <v>1424</v>
      </c>
      <c r="K1427" s="11">
        <f>IF(IFERROR(VLOOKUP(J1427,Home!$A$8:$B$1048576,1,FALSE),0)=0,0,1)</f>
        <v>0</v>
      </c>
      <c r="L1427" s="129" t="e">
        <f>IF(VLOOKUP(O1427,Home!$C$8:$R$207,6,FALSE)="","",VLOOKUP(O1427,Home!$C$8:$R$207,6,FALSE))</f>
        <v>#N/A</v>
      </c>
      <c r="M1427" s="129" t="e">
        <f t="shared" si="466"/>
        <v>#N/A</v>
      </c>
      <c r="N1427" s="11">
        <f>SUM($K$4:K1427)</f>
        <v>200</v>
      </c>
      <c r="O1427" s="11" t="str">
        <f>IF(P1427="","",IF(IFERROR(VLOOKUP(N1427,Home!$C$8:$R$1048576,1,FALSE),"")=0,"",IFERROR(VLOOKUP(N1427,Home!$C$8:$R$1048576,1,FALSE),"")))</f>
        <v/>
      </c>
      <c r="P1427" s="11" t="str">
        <f>IF(IFERROR(VLOOKUP(W1427,Home!$C$8:$R$1048576,3,FALSE),"")=0,"",IFERROR(VLOOKUP(W1427,Home!$C$8:$R$1048576,3,FALSE),""))</f>
        <v/>
      </c>
      <c r="Q1427" s="11" t="str">
        <f t="shared" si="465"/>
        <v/>
      </c>
      <c r="R1427" s="130" t="e">
        <f>VLOOKUP(Q1427,'Baggrund til lister'!$G$4:$H$15,2,FALSE)</f>
        <v>#N/A</v>
      </c>
      <c r="S1427" s="11" t="str">
        <f t="shared" si="467"/>
        <v/>
      </c>
      <c r="T1427" s="11" t="str">
        <f>IF(IFERROR(VLOOKUP(N1427,Home!$C$8:$R$1048576,11,FALSE),"")=0,"",IFERROR(VLOOKUP(N1427,Home!$C$8:$R$1048576,11,FALSE),""))</f>
        <v/>
      </c>
      <c r="U1427" s="11" t="str">
        <f>IF(IFERROR(VLOOKUP(O1427,Home!$C$8:$R$1048576,12,FALSE),"")=0,"",IFERROR(VLOOKUP(O1427,Home!$C$8:$R$1048576,12,FALSE),""))</f>
        <v/>
      </c>
      <c r="V1427" s="11" t="str">
        <f>IF(IFERROR(VLOOKUP(O1427,Home!$C$8:$R$1048576,8,FALSE),"")=0,"",IFERROR(VLOOKUP(O1427,Home!$C$8:$R$1048576,8,FALSE),""))</f>
        <v/>
      </c>
      <c r="W1427" s="11" t="str">
        <f>IF(OR(VLOOKUP(N1427,Home!$C$7:$I$207,6,FALSE)="",VLOOKUP(N1427,Home!$C$7:$I$207,7,FALSE)=""),"FEJL",SUM(Baggrundsark!$K$4:K1427))</f>
        <v>FEJL</v>
      </c>
      <c r="Y1427">
        <v>1424</v>
      </c>
      <c r="Z1427" s="1"/>
      <c r="AC1427" s="44"/>
      <c r="AD1427">
        <f t="shared" si="474"/>
        <v>0</v>
      </c>
      <c r="AE1427">
        <f>SUM($AD$4:AD1427)</f>
        <v>1</v>
      </c>
      <c r="AF1427" s="103" t="str">
        <f>IFERROR(VLOOKUP(AN1427,Home!$C$8:$E$207,3,FALSE),"")</f>
        <v/>
      </c>
      <c r="AG1427" s="103" t="str">
        <f>IFERROR(VLOOKUP(AN1427,Home!$C$8:$E$207,2,FALSE),"")</f>
        <v/>
      </c>
      <c r="AH1427" s="104" t="str">
        <f>IF(VLOOKUP(AE1427,Home!$C$8:$I$207,6,FALSE)="","",VLOOKUP(AE1427,Home!$C$8:$I$207,6,FALSE))</f>
        <v/>
      </c>
      <c r="AI1427" s="104" t="e">
        <f t="shared" si="482"/>
        <v>#VALUE!</v>
      </c>
      <c r="AJ1427" s="105" t="e">
        <f t="shared" si="475"/>
        <v>#VALUE!</v>
      </c>
      <c r="AK1427" s="103" t="e">
        <f t="shared" si="468"/>
        <v>#VALUE!</v>
      </c>
      <c r="AL1427" s="103" t="e">
        <f t="shared" si="476"/>
        <v>#VALUE!</v>
      </c>
      <c r="AN1427" t="str">
        <f>IF(OR(VLOOKUP(AE1427,Home!$C$8:$I$207,6,FALSE)="",VLOOKUP(AE1427,Home!$C$8:$I$207,7,FALSE)=""),"FEJL",Baggrundsark!AE1427)</f>
        <v>FEJL</v>
      </c>
      <c r="AO1427">
        <f>IF(VLOOKUP(AE1427,Home!$C$8:$N$207,12,FALSE)="Timelønnet",1,0)</f>
        <v>0</v>
      </c>
      <c r="AP1427">
        <f>SUM($AO$4:AO1427)*AO1427</f>
        <v>0</v>
      </c>
      <c r="AQ1427">
        <f t="shared" si="463"/>
        <v>1</v>
      </c>
      <c r="AR1427" t="str">
        <f t="shared" si="463"/>
        <v/>
      </c>
      <c r="AS1427" t="e">
        <f t="shared" si="477"/>
        <v>#VALUE!</v>
      </c>
      <c r="AT1427" s="45" t="e">
        <f t="shared" si="464"/>
        <v>#VALUE!</v>
      </c>
      <c r="AU1427">
        <f>VLOOKUP(AQ1427,Home!$C$8:$J$207,8,FALSE)</f>
        <v>0</v>
      </c>
    </row>
    <row r="1428" spans="1:47" x14ac:dyDescent="0.25">
      <c r="A1428" s="6">
        <f t="shared" si="469"/>
        <v>0</v>
      </c>
      <c r="B1428" s="6">
        <f t="shared" si="478"/>
        <v>0</v>
      </c>
      <c r="C1428" s="6" t="str">
        <f t="shared" si="470"/>
        <v/>
      </c>
      <c r="D1428" s="7">
        <f t="shared" si="471"/>
        <v>0</v>
      </c>
      <c r="E1428" s="7">
        <f t="shared" si="479"/>
        <v>0</v>
      </c>
      <c r="F1428" s="7" t="str">
        <f t="shared" si="472"/>
        <v/>
      </c>
      <c r="G1428" s="6">
        <f t="shared" si="473"/>
        <v>0</v>
      </c>
      <c r="H1428" s="6">
        <f t="shared" si="480"/>
        <v>0</v>
      </c>
      <c r="I1428" s="6" t="str">
        <f t="shared" si="481"/>
        <v/>
      </c>
      <c r="J1428" s="11">
        <v>1425</v>
      </c>
      <c r="K1428" s="11">
        <f>IF(IFERROR(VLOOKUP(J1428,Home!$A$8:$B$1048576,1,FALSE),0)=0,0,1)</f>
        <v>0</v>
      </c>
      <c r="L1428" s="129" t="e">
        <f>IF(VLOOKUP(O1428,Home!$C$8:$R$207,6,FALSE)="","",VLOOKUP(O1428,Home!$C$8:$R$207,6,FALSE))</f>
        <v>#N/A</v>
      </c>
      <c r="M1428" s="129" t="e">
        <f t="shared" si="466"/>
        <v>#N/A</v>
      </c>
      <c r="N1428" s="11">
        <f>SUM($K$4:K1428)</f>
        <v>200</v>
      </c>
      <c r="O1428" s="11" t="str">
        <f>IF(P1428="","",IF(IFERROR(VLOOKUP(N1428,Home!$C$8:$R$1048576,1,FALSE),"")=0,"",IFERROR(VLOOKUP(N1428,Home!$C$8:$R$1048576,1,FALSE),"")))</f>
        <v/>
      </c>
      <c r="P1428" s="11" t="str">
        <f>IF(IFERROR(VLOOKUP(W1428,Home!$C$8:$R$1048576,3,FALSE),"")=0,"",IFERROR(VLOOKUP(W1428,Home!$C$8:$R$1048576,3,FALSE),""))</f>
        <v/>
      </c>
      <c r="Q1428" s="11" t="str">
        <f t="shared" si="465"/>
        <v/>
      </c>
      <c r="R1428" s="130" t="e">
        <f>VLOOKUP(Q1428,'Baggrund til lister'!$G$4:$H$15,2,FALSE)</f>
        <v>#N/A</v>
      </c>
      <c r="S1428" s="11" t="str">
        <f t="shared" si="467"/>
        <v/>
      </c>
      <c r="T1428" s="11" t="str">
        <f>IF(IFERROR(VLOOKUP(N1428,Home!$C$8:$R$1048576,11,FALSE),"")=0,"",IFERROR(VLOOKUP(N1428,Home!$C$8:$R$1048576,11,FALSE),""))</f>
        <v/>
      </c>
      <c r="U1428" s="11" t="str">
        <f>IF(IFERROR(VLOOKUP(O1428,Home!$C$8:$R$1048576,12,FALSE),"")=0,"",IFERROR(VLOOKUP(O1428,Home!$C$8:$R$1048576,12,FALSE),""))</f>
        <v/>
      </c>
      <c r="V1428" s="11" t="str">
        <f>IF(IFERROR(VLOOKUP(O1428,Home!$C$8:$R$1048576,8,FALSE),"")=0,"",IFERROR(VLOOKUP(O1428,Home!$C$8:$R$1048576,8,FALSE),""))</f>
        <v/>
      </c>
      <c r="W1428" s="11" t="str">
        <f>IF(OR(VLOOKUP(N1428,Home!$C$7:$I$207,6,FALSE)="",VLOOKUP(N1428,Home!$C$7:$I$207,7,FALSE)=""),"FEJL",SUM(Baggrundsark!$K$4:K1428))</f>
        <v>FEJL</v>
      </c>
      <c r="Y1428">
        <v>1425</v>
      </c>
      <c r="Z1428" s="1"/>
      <c r="AC1428" s="44"/>
      <c r="AD1428">
        <f t="shared" si="474"/>
        <v>0</v>
      </c>
      <c r="AE1428">
        <f>SUM($AD$4:AD1428)</f>
        <v>1</v>
      </c>
      <c r="AF1428" s="103" t="str">
        <f>IFERROR(VLOOKUP(AN1428,Home!$C$8:$E$207,3,FALSE),"")</f>
        <v/>
      </c>
      <c r="AG1428" s="103" t="str">
        <f>IFERROR(VLOOKUP(AN1428,Home!$C$8:$E$207,2,FALSE),"")</f>
        <v/>
      </c>
      <c r="AH1428" s="104" t="str">
        <f>IF(VLOOKUP(AE1428,Home!$C$8:$I$207,6,FALSE)="","",VLOOKUP(AE1428,Home!$C$8:$I$207,6,FALSE))</f>
        <v/>
      </c>
      <c r="AI1428" s="104" t="e">
        <f t="shared" si="482"/>
        <v>#VALUE!</v>
      </c>
      <c r="AJ1428" s="105" t="e">
        <f t="shared" si="475"/>
        <v>#VALUE!</v>
      </c>
      <c r="AK1428" s="103" t="e">
        <f t="shared" si="468"/>
        <v>#VALUE!</v>
      </c>
      <c r="AL1428" s="103" t="e">
        <f t="shared" si="476"/>
        <v>#VALUE!</v>
      </c>
      <c r="AN1428" t="str">
        <f>IF(OR(VLOOKUP(AE1428,Home!$C$8:$I$207,6,FALSE)="",VLOOKUP(AE1428,Home!$C$8:$I$207,7,FALSE)=""),"FEJL",Baggrundsark!AE1428)</f>
        <v>FEJL</v>
      </c>
      <c r="AO1428">
        <f>IF(VLOOKUP(AE1428,Home!$C$8:$N$207,12,FALSE)="Timelønnet",1,0)</f>
        <v>0</v>
      </c>
      <c r="AP1428">
        <f>SUM($AO$4:AO1428)*AO1428</f>
        <v>0</v>
      </c>
      <c r="AQ1428">
        <f t="shared" si="463"/>
        <v>1</v>
      </c>
      <c r="AR1428" t="str">
        <f t="shared" si="463"/>
        <v/>
      </c>
      <c r="AS1428" t="e">
        <f t="shared" si="477"/>
        <v>#VALUE!</v>
      </c>
      <c r="AT1428" s="45" t="e">
        <f t="shared" si="464"/>
        <v>#VALUE!</v>
      </c>
      <c r="AU1428">
        <f>VLOOKUP(AQ1428,Home!$C$8:$J$207,8,FALSE)</f>
        <v>0</v>
      </c>
    </row>
    <row r="1429" spans="1:47" x14ac:dyDescent="0.25">
      <c r="A1429" s="6">
        <f t="shared" si="469"/>
        <v>0</v>
      </c>
      <c r="B1429" s="6">
        <f t="shared" si="478"/>
        <v>0</v>
      </c>
      <c r="C1429" s="6" t="str">
        <f t="shared" si="470"/>
        <v/>
      </c>
      <c r="D1429" s="7">
        <f t="shared" si="471"/>
        <v>0</v>
      </c>
      <c r="E1429" s="7">
        <f t="shared" si="479"/>
        <v>0</v>
      </c>
      <c r="F1429" s="7" t="str">
        <f t="shared" si="472"/>
        <v/>
      </c>
      <c r="G1429" s="6">
        <f t="shared" si="473"/>
        <v>0</v>
      </c>
      <c r="H1429" s="6">
        <f t="shared" si="480"/>
        <v>0</v>
      </c>
      <c r="I1429" s="6" t="str">
        <f t="shared" si="481"/>
        <v/>
      </c>
      <c r="J1429" s="11">
        <v>1426</v>
      </c>
      <c r="K1429" s="11">
        <f>IF(IFERROR(VLOOKUP(J1429,Home!$A$8:$B$1048576,1,FALSE),0)=0,0,1)</f>
        <v>0</v>
      </c>
      <c r="L1429" s="129" t="e">
        <f>IF(VLOOKUP(O1429,Home!$C$8:$R$207,6,FALSE)="","",VLOOKUP(O1429,Home!$C$8:$R$207,6,FALSE))</f>
        <v>#N/A</v>
      </c>
      <c r="M1429" s="129" t="e">
        <f t="shared" si="466"/>
        <v>#N/A</v>
      </c>
      <c r="N1429" s="11">
        <f>SUM($K$4:K1429)</f>
        <v>200</v>
      </c>
      <c r="O1429" s="11" t="str">
        <f>IF(P1429="","",IF(IFERROR(VLOOKUP(N1429,Home!$C$8:$R$1048576,1,FALSE),"")=0,"",IFERROR(VLOOKUP(N1429,Home!$C$8:$R$1048576,1,FALSE),"")))</f>
        <v/>
      </c>
      <c r="P1429" s="11" t="str">
        <f>IF(IFERROR(VLOOKUP(W1429,Home!$C$8:$R$1048576,3,FALSE),"")=0,"",IFERROR(VLOOKUP(W1429,Home!$C$8:$R$1048576,3,FALSE),""))</f>
        <v/>
      </c>
      <c r="Q1429" s="11" t="str">
        <f t="shared" si="465"/>
        <v/>
      </c>
      <c r="R1429" s="130" t="e">
        <f>VLOOKUP(Q1429,'Baggrund til lister'!$G$4:$H$15,2,FALSE)</f>
        <v>#N/A</v>
      </c>
      <c r="S1429" s="11" t="str">
        <f t="shared" si="467"/>
        <v/>
      </c>
      <c r="T1429" s="11" t="str">
        <f>IF(IFERROR(VLOOKUP(N1429,Home!$C$8:$R$1048576,11,FALSE),"")=0,"",IFERROR(VLOOKUP(N1429,Home!$C$8:$R$1048576,11,FALSE),""))</f>
        <v/>
      </c>
      <c r="U1429" s="11" t="str">
        <f>IF(IFERROR(VLOOKUP(O1429,Home!$C$8:$R$1048576,12,FALSE),"")=0,"",IFERROR(VLOOKUP(O1429,Home!$C$8:$R$1048576,12,FALSE),""))</f>
        <v/>
      </c>
      <c r="V1429" s="11" t="str">
        <f>IF(IFERROR(VLOOKUP(O1429,Home!$C$8:$R$1048576,8,FALSE),"")=0,"",IFERROR(VLOOKUP(O1429,Home!$C$8:$R$1048576,8,FALSE),""))</f>
        <v/>
      </c>
      <c r="W1429" s="11" t="str">
        <f>IF(OR(VLOOKUP(N1429,Home!$C$7:$I$207,6,FALSE)="",VLOOKUP(N1429,Home!$C$7:$I$207,7,FALSE)=""),"FEJL",SUM(Baggrundsark!$K$4:K1429))</f>
        <v>FEJL</v>
      </c>
      <c r="Y1429">
        <v>1426</v>
      </c>
      <c r="Z1429" s="1"/>
      <c r="AC1429" s="44"/>
      <c r="AD1429">
        <f t="shared" si="474"/>
        <v>0</v>
      </c>
      <c r="AE1429">
        <f>SUM($AD$4:AD1429)</f>
        <v>1</v>
      </c>
      <c r="AF1429" s="103" t="str">
        <f>IFERROR(VLOOKUP(AN1429,Home!$C$8:$E$207,3,FALSE),"")</f>
        <v/>
      </c>
      <c r="AG1429" s="103" t="str">
        <f>IFERROR(VLOOKUP(AN1429,Home!$C$8:$E$207,2,FALSE),"")</f>
        <v/>
      </c>
      <c r="AH1429" s="104" t="str">
        <f>IF(VLOOKUP(AE1429,Home!$C$8:$I$207,6,FALSE)="","",VLOOKUP(AE1429,Home!$C$8:$I$207,6,FALSE))</f>
        <v/>
      </c>
      <c r="AI1429" s="104" t="e">
        <f t="shared" si="482"/>
        <v>#VALUE!</v>
      </c>
      <c r="AJ1429" s="105" t="e">
        <f t="shared" si="475"/>
        <v>#VALUE!</v>
      </c>
      <c r="AK1429" s="103" t="e">
        <f t="shared" si="468"/>
        <v>#VALUE!</v>
      </c>
      <c r="AL1429" s="103" t="e">
        <f t="shared" si="476"/>
        <v>#VALUE!</v>
      </c>
      <c r="AN1429" t="str">
        <f>IF(OR(VLOOKUP(AE1429,Home!$C$8:$I$207,6,FALSE)="",VLOOKUP(AE1429,Home!$C$8:$I$207,7,FALSE)=""),"FEJL",Baggrundsark!AE1429)</f>
        <v>FEJL</v>
      </c>
      <c r="AO1429">
        <f>IF(VLOOKUP(AE1429,Home!$C$8:$N$207,12,FALSE)="Timelønnet",1,0)</f>
        <v>0</v>
      </c>
      <c r="AP1429">
        <f>SUM($AO$4:AO1429)*AO1429</f>
        <v>0</v>
      </c>
      <c r="AQ1429">
        <f t="shared" si="463"/>
        <v>1</v>
      </c>
      <c r="AR1429" t="str">
        <f t="shared" si="463"/>
        <v/>
      </c>
      <c r="AS1429" t="e">
        <f t="shared" si="477"/>
        <v>#VALUE!</v>
      </c>
      <c r="AT1429" s="45" t="e">
        <f t="shared" si="464"/>
        <v>#VALUE!</v>
      </c>
      <c r="AU1429">
        <f>VLOOKUP(AQ1429,Home!$C$8:$J$207,8,FALSE)</f>
        <v>0</v>
      </c>
    </row>
    <row r="1430" spans="1:47" x14ac:dyDescent="0.25">
      <c r="A1430" s="6">
        <f t="shared" si="469"/>
        <v>0</v>
      </c>
      <c r="B1430" s="6">
        <f t="shared" si="478"/>
        <v>0</v>
      </c>
      <c r="C1430" s="6" t="str">
        <f t="shared" si="470"/>
        <v/>
      </c>
      <c r="D1430" s="7">
        <f t="shared" si="471"/>
        <v>0</v>
      </c>
      <c r="E1430" s="7">
        <f t="shared" si="479"/>
        <v>0</v>
      </c>
      <c r="F1430" s="7" t="str">
        <f t="shared" si="472"/>
        <v/>
      </c>
      <c r="G1430" s="6">
        <f t="shared" si="473"/>
        <v>0</v>
      </c>
      <c r="H1430" s="6">
        <f t="shared" si="480"/>
        <v>0</v>
      </c>
      <c r="I1430" s="6" t="str">
        <f t="shared" si="481"/>
        <v/>
      </c>
      <c r="J1430" s="11">
        <v>1427</v>
      </c>
      <c r="K1430" s="11">
        <f>IF(IFERROR(VLOOKUP(J1430,Home!$A$8:$B$1048576,1,FALSE),0)=0,0,1)</f>
        <v>0</v>
      </c>
      <c r="L1430" s="129" t="e">
        <f>IF(VLOOKUP(O1430,Home!$C$8:$R$207,6,FALSE)="","",VLOOKUP(O1430,Home!$C$8:$R$207,6,FALSE))</f>
        <v>#N/A</v>
      </c>
      <c r="M1430" s="129" t="e">
        <f t="shared" si="466"/>
        <v>#N/A</v>
      </c>
      <c r="N1430" s="11">
        <f>SUM($K$4:K1430)</f>
        <v>200</v>
      </c>
      <c r="O1430" s="11" t="str">
        <f>IF(P1430="","",IF(IFERROR(VLOOKUP(N1430,Home!$C$8:$R$1048576,1,FALSE),"")=0,"",IFERROR(VLOOKUP(N1430,Home!$C$8:$R$1048576,1,FALSE),"")))</f>
        <v/>
      </c>
      <c r="P1430" s="11" t="str">
        <f>IF(IFERROR(VLOOKUP(W1430,Home!$C$8:$R$1048576,3,FALSE),"")=0,"",IFERROR(VLOOKUP(W1430,Home!$C$8:$R$1048576,3,FALSE),""))</f>
        <v/>
      </c>
      <c r="Q1430" s="11" t="str">
        <f t="shared" si="465"/>
        <v/>
      </c>
      <c r="R1430" s="130" t="e">
        <f>VLOOKUP(Q1430,'Baggrund til lister'!$G$4:$H$15,2,FALSE)</f>
        <v>#N/A</v>
      </c>
      <c r="S1430" s="11" t="str">
        <f t="shared" si="467"/>
        <v/>
      </c>
      <c r="T1430" s="11" t="str">
        <f>IF(IFERROR(VLOOKUP(N1430,Home!$C$8:$R$1048576,11,FALSE),"")=0,"",IFERROR(VLOOKUP(N1430,Home!$C$8:$R$1048576,11,FALSE),""))</f>
        <v/>
      </c>
      <c r="U1430" s="11" t="str">
        <f>IF(IFERROR(VLOOKUP(O1430,Home!$C$8:$R$1048576,12,FALSE),"")=0,"",IFERROR(VLOOKUP(O1430,Home!$C$8:$R$1048576,12,FALSE),""))</f>
        <v/>
      </c>
      <c r="V1430" s="11" t="str">
        <f>IF(IFERROR(VLOOKUP(O1430,Home!$C$8:$R$1048576,8,FALSE),"")=0,"",IFERROR(VLOOKUP(O1430,Home!$C$8:$R$1048576,8,FALSE),""))</f>
        <v/>
      </c>
      <c r="W1430" s="11" t="str">
        <f>IF(OR(VLOOKUP(N1430,Home!$C$7:$I$207,6,FALSE)="",VLOOKUP(N1430,Home!$C$7:$I$207,7,FALSE)=""),"FEJL",SUM(Baggrundsark!$K$4:K1430))</f>
        <v>FEJL</v>
      </c>
      <c r="Y1430">
        <v>1427</v>
      </c>
      <c r="Z1430" s="1"/>
      <c r="AC1430" s="44"/>
      <c r="AD1430">
        <f t="shared" si="474"/>
        <v>0</v>
      </c>
      <c r="AE1430">
        <f>SUM($AD$4:AD1430)</f>
        <v>1</v>
      </c>
      <c r="AF1430" s="103" t="str">
        <f>IFERROR(VLOOKUP(AN1430,Home!$C$8:$E$207,3,FALSE),"")</f>
        <v/>
      </c>
      <c r="AG1430" s="103" t="str">
        <f>IFERROR(VLOOKUP(AN1430,Home!$C$8:$E$207,2,FALSE),"")</f>
        <v/>
      </c>
      <c r="AH1430" s="104" t="str">
        <f>IF(VLOOKUP(AE1430,Home!$C$8:$I$207,6,FALSE)="","",VLOOKUP(AE1430,Home!$C$8:$I$207,6,FALSE))</f>
        <v/>
      </c>
      <c r="AI1430" s="104" t="e">
        <f t="shared" si="482"/>
        <v>#VALUE!</v>
      </c>
      <c r="AJ1430" s="105" t="e">
        <f t="shared" si="475"/>
        <v>#VALUE!</v>
      </c>
      <c r="AK1430" s="103" t="e">
        <f t="shared" si="468"/>
        <v>#VALUE!</v>
      </c>
      <c r="AL1430" s="103" t="e">
        <f t="shared" si="476"/>
        <v>#VALUE!</v>
      </c>
      <c r="AN1430" t="str">
        <f>IF(OR(VLOOKUP(AE1430,Home!$C$8:$I$207,6,FALSE)="",VLOOKUP(AE1430,Home!$C$8:$I$207,7,FALSE)=""),"FEJL",Baggrundsark!AE1430)</f>
        <v>FEJL</v>
      </c>
      <c r="AO1430">
        <f>IF(VLOOKUP(AE1430,Home!$C$8:$N$207,12,FALSE)="Timelønnet",1,0)</f>
        <v>0</v>
      </c>
      <c r="AP1430">
        <f>SUM($AO$4:AO1430)*AO1430</f>
        <v>0</v>
      </c>
      <c r="AQ1430">
        <f t="shared" si="463"/>
        <v>1</v>
      </c>
      <c r="AR1430" t="str">
        <f t="shared" si="463"/>
        <v/>
      </c>
      <c r="AS1430" t="e">
        <f t="shared" si="477"/>
        <v>#VALUE!</v>
      </c>
      <c r="AT1430" s="45" t="e">
        <f t="shared" si="464"/>
        <v>#VALUE!</v>
      </c>
      <c r="AU1430">
        <f>VLOOKUP(AQ1430,Home!$C$8:$J$207,8,FALSE)</f>
        <v>0</v>
      </c>
    </row>
    <row r="1431" spans="1:47" x14ac:dyDescent="0.25">
      <c r="A1431" s="6">
        <f t="shared" si="469"/>
        <v>0</v>
      </c>
      <c r="B1431" s="6">
        <f t="shared" si="478"/>
        <v>0</v>
      </c>
      <c r="C1431" s="6" t="str">
        <f t="shared" si="470"/>
        <v/>
      </c>
      <c r="D1431" s="7">
        <f t="shared" si="471"/>
        <v>0</v>
      </c>
      <c r="E1431" s="7">
        <f t="shared" si="479"/>
        <v>0</v>
      </c>
      <c r="F1431" s="7" t="str">
        <f t="shared" si="472"/>
        <v/>
      </c>
      <c r="G1431" s="6">
        <f t="shared" si="473"/>
        <v>0</v>
      </c>
      <c r="H1431" s="6">
        <f t="shared" si="480"/>
        <v>0</v>
      </c>
      <c r="I1431" s="6" t="str">
        <f t="shared" si="481"/>
        <v/>
      </c>
      <c r="J1431" s="11">
        <v>1428</v>
      </c>
      <c r="K1431" s="11">
        <f>IF(IFERROR(VLOOKUP(J1431,Home!$A$8:$B$1048576,1,FALSE),0)=0,0,1)</f>
        <v>0</v>
      </c>
      <c r="L1431" s="129" t="e">
        <f>IF(VLOOKUP(O1431,Home!$C$8:$R$207,6,FALSE)="","",VLOOKUP(O1431,Home!$C$8:$R$207,6,FALSE))</f>
        <v>#N/A</v>
      </c>
      <c r="M1431" s="129" t="e">
        <f t="shared" si="466"/>
        <v>#N/A</v>
      </c>
      <c r="N1431" s="11">
        <f>SUM($K$4:K1431)</f>
        <v>200</v>
      </c>
      <c r="O1431" s="11" t="str">
        <f>IF(P1431="","",IF(IFERROR(VLOOKUP(N1431,Home!$C$8:$R$1048576,1,FALSE),"")=0,"",IFERROR(VLOOKUP(N1431,Home!$C$8:$R$1048576,1,FALSE),"")))</f>
        <v/>
      </c>
      <c r="P1431" s="11" t="str">
        <f>IF(IFERROR(VLOOKUP(W1431,Home!$C$8:$R$1048576,3,FALSE),"")=0,"",IFERROR(VLOOKUP(W1431,Home!$C$8:$R$1048576,3,FALSE),""))</f>
        <v/>
      </c>
      <c r="Q1431" s="11" t="str">
        <f t="shared" si="465"/>
        <v/>
      </c>
      <c r="R1431" s="130" t="e">
        <f>VLOOKUP(Q1431,'Baggrund til lister'!$G$4:$H$15,2,FALSE)</f>
        <v>#N/A</v>
      </c>
      <c r="S1431" s="11" t="str">
        <f t="shared" si="467"/>
        <v/>
      </c>
      <c r="T1431" s="11" t="str">
        <f>IF(IFERROR(VLOOKUP(N1431,Home!$C$8:$R$1048576,11,FALSE),"")=0,"",IFERROR(VLOOKUP(N1431,Home!$C$8:$R$1048576,11,FALSE),""))</f>
        <v/>
      </c>
      <c r="U1431" s="11" t="str">
        <f>IF(IFERROR(VLOOKUP(O1431,Home!$C$8:$R$1048576,12,FALSE),"")=0,"",IFERROR(VLOOKUP(O1431,Home!$C$8:$R$1048576,12,FALSE),""))</f>
        <v/>
      </c>
      <c r="V1431" s="11" t="str">
        <f>IF(IFERROR(VLOOKUP(O1431,Home!$C$8:$R$1048576,8,FALSE),"")=0,"",IFERROR(VLOOKUP(O1431,Home!$C$8:$R$1048576,8,FALSE),""))</f>
        <v/>
      </c>
      <c r="W1431" s="11" t="str">
        <f>IF(OR(VLOOKUP(N1431,Home!$C$7:$I$207,6,FALSE)="",VLOOKUP(N1431,Home!$C$7:$I$207,7,FALSE)=""),"FEJL",SUM(Baggrundsark!$K$4:K1431))</f>
        <v>FEJL</v>
      </c>
      <c r="Y1431">
        <v>1428</v>
      </c>
      <c r="Z1431" s="1"/>
      <c r="AC1431" s="44"/>
      <c r="AD1431">
        <f t="shared" si="474"/>
        <v>0</v>
      </c>
      <c r="AE1431">
        <f>SUM($AD$4:AD1431)</f>
        <v>1</v>
      </c>
      <c r="AF1431" s="103" t="str">
        <f>IFERROR(VLOOKUP(AN1431,Home!$C$8:$E$207,3,FALSE),"")</f>
        <v/>
      </c>
      <c r="AG1431" s="103" t="str">
        <f>IFERROR(VLOOKUP(AN1431,Home!$C$8:$E$207,2,FALSE),"")</f>
        <v/>
      </c>
      <c r="AH1431" s="104" t="str">
        <f>IF(VLOOKUP(AE1431,Home!$C$8:$I$207,6,FALSE)="","",VLOOKUP(AE1431,Home!$C$8:$I$207,6,FALSE))</f>
        <v/>
      </c>
      <c r="AI1431" s="104" t="e">
        <f t="shared" si="482"/>
        <v>#VALUE!</v>
      </c>
      <c r="AJ1431" s="105" t="e">
        <f t="shared" si="475"/>
        <v>#VALUE!</v>
      </c>
      <c r="AK1431" s="103" t="e">
        <f t="shared" si="468"/>
        <v>#VALUE!</v>
      </c>
      <c r="AL1431" s="103" t="e">
        <f t="shared" si="476"/>
        <v>#VALUE!</v>
      </c>
      <c r="AN1431" t="str">
        <f>IF(OR(VLOOKUP(AE1431,Home!$C$8:$I$207,6,FALSE)="",VLOOKUP(AE1431,Home!$C$8:$I$207,7,FALSE)=""),"FEJL",Baggrundsark!AE1431)</f>
        <v>FEJL</v>
      </c>
      <c r="AO1431">
        <f>IF(VLOOKUP(AE1431,Home!$C$8:$N$207,12,FALSE)="Timelønnet",1,0)</f>
        <v>0</v>
      </c>
      <c r="AP1431">
        <f>SUM($AO$4:AO1431)*AO1431</f>
        <v>0</v>
      </c>
      <c r="AQ1431">
        <f t="shared" si="463"/>
        <v>1</v>
      </c>
      <c r="AR1431" t="str">
        <f t="shared" si="463"/>
        <v/>
      </c>
      <c r="AS1431" t="e">
        <f t="shared" si="477"/>
        <v>#VALUE!</v>
      </c>
      <c r="AT1431" s="45" t="e">
        <f t="shared" si="464"/>
        <v>#VALUE!</v>
      </c>
      <c r="AU1431">
        <f>VLOOKUP(AQ1431,Home!$C$8:$J$207,8,FALSE)</f>
        <v>0</v>
      </c>
    </row>
    <row r="1432" spans="1:47" x14ac:dyDescent="0.25">
      <c r="A1432" s="6">
        <f t="shared" si="469"/>
        <v>0</v>
      </c>
      <c r="B1432" s="6">
        <f t="shared" si="478"/>
        <v>0</v>
      </c>
      <c r="C1432" s="6" t="str">
        <f t="shared" si="470"/>
        <v/>
      </c>
      <c r="D1432" s="7">
        <f t="shared" si="471"/>
        <v>0</v>
      </c>
      <c r="E1432" s="7">
        <f t="shared" si="479"/>
        <v>0</v>
      </c>
      <c r="F1432" s="7" t="str">
        <f t="shared" si="472"/>
        <v/>
      </c>
      <c r="G1432" s="6">
        <f t="shared" si="473"/>
        <v>0</v>
      </c>
      <c r="H1432" s="6">
        <f t="shared" si="480"/>
        <v>0</v>
      </c>
      <c r="I1432" s="6" t="str">
        <f t="shared" si="481"/>
        <v/>
      </c>
      <c r="J1432" s="11">
        <v>1429</v>
      </c>
      <c r="K1432" s="11">
        <f>IF(IFERROR(VLOOKUP(J1432,Home!$A$8:$B$1048576,1,FALSE),0)=0,0,1)</f>
        <v>0</v>
      </c>
      <c r="L1432" s="129" t="e">
        <f>IF(VLOOKUP(O1432,Home!$C$8:$R$207,6,FALSE)="","",VLOOKUP(O1432,Home!$C$8:$R$207,6,FALSE))</f>
        <v>#N/A</v>
      </c>
      <c r="M1432" s="129" t="e">
        <f t="shared" si="466"/>
        <v>#N/A</v>
      </c>
      <c r="N1432" s="11">
        <f>SUM($K$4:K1432)</f>
        <v>200</v>
      </c>
      <c r="O1432" s="11" t="str">
        <f>IF(P1432="","",IF(IFERROR(VLOOKUP(N1432,Home!$C$8:$R$1048576,1,FALSE),"")=0,"",IFERROR(VLOOKUP(N1432,Home!$C$8:$R$1048576,1,FALSE),"")))</f>
        <v/>
      </c>
      <c r="P1432" s="11" t="str">
        <f>IF(IFERROR(VLOOKUP(W1432,Home!$C$8:$R$1048576,3,FALSE),"")=0,"",IFERROR(VLOOKUP(W1432,Home!$C$8:$R$1048576,3,FALSE),""))</f>
        <v/>
      </c>
      <c r="Q1432" s="11" t="str">
        <f t="shared" si="465"/>
        <v/>
      </c>
      <c r="R1432" s="130" t="e">
        <f>VLOOKUP(Q1432,'Baggrund til lister'!$G$4:$H$15,2,FALSE)</f>
        <v>#N/A</v>
      </c>
      <c r="S1432" s="11" t="str">
        <f t="shared" si="467"/>
        <v/>
      </c>
      <c r="T1432" s="11" t="str">
        <f>IF(IFERROR(VLOOKUP(N1432,Home!$C$8:$R$1048576,11,FALSE),"")=0,"",IFERROR(VLOOKUP(N1432,Home!$C$8:$R$1048576,11,FALSE),""))</f>
        <v/>
      </c>
      <c r="U1432" s="11" t="str">
        <f>IF(IFERROR(VLOOKUP(O1432,Home!$C$8:$R$1048576,12,FALSE),"")=0,"",IFERROR(VLOOKUP(O1432,Home!$C$8:$R$1048576,12,FALSE),""))</f>
        <v/>
      </c>
      <c r="V1432" s="11" t="str">
        <f>IF(IFERROR(VLOOKUP(O1432,Home!$C$8:$R$1048576,8,FALSE),"")=0,"",IFERROR(VLOOKUP(O1432,Home!$C$8:$R$1048576,8,FALSE),""))</f>
        <v/>
      </c>
      <c r="W1432" s="11" t="str">
        <f>IF(OR(VLOOKUP(N1432,Home!$C$7:$I$207,6,FALSE)="",VLOOKUP(N1432,Home!$C$7:$I$207,7,FALSE)=""),"FEJL",SUM(Baggrundsark!$K$4:K1432))</f>
        <v>FEJL</v>
      </c>
      <c r="Y1432">
        <v>1429</v>
      </c>
      <c r="Z1432" s="1"/>
      <c r="AC1432" s="44"/>
      <c r="AD1432">
        <f t="shared" si="474"/>
        <v>0</v>
      </c>
      <c r="AE1432">
        <f>SUM($AD$4:AD1432)</f>
        <v>1</v>
      </c>
      <c r="AF1432" s="103" t="str">
        <f>IFERROR(VLOOKUP(AN1432,Home!$C$8:$E$207,3,FALSE),"")</f>
        <v/>
      </c>
      <c r="AG1432" s="103" t="str">
        <f>IFERROR(VLOOKUP(AN1432,Home!$C$8:$E$207,2,FALSE),"")</f>
        <v/>
      </c>
      <c r="AH1432" s="104" t="str">
        <f>IF(VLOOKUP(AE1432,Home!$C$8:$I$207,6,FALSE)="","",VLOOKUP(AE1432,Home!$C$8:$I$207,6,FALSE))</f>
        <v/>
      </c>
      <c r="AI1432" s="104" t="e">
        <f t="shared" si="482"/>
        <v>#VALUE!</v>
      </c>
      <c r="AJ1432" s="105" t="e">
        <f t="shared" si="475"/>
        <v>#VALUE!</v>
      </c>
      <c r="AK1432" s="103" t="e">
        <f t="shared" si="468"/>
        <v>#VALUE!</v>
      </c>
      <c r="AL1432" s="103" t="e">
        <f t="shared" si="476"/>
        <v>#VALUE!</v>
      </c>
      <c r="AN1432" t="str">
        <f>IF(OR(VLOOKUP(AE1432,Home!$C$8:$I$207,6,FALSE)="",VLOOKUP(AE1432,Home!$C$8:$I$207,7,FALSE)=""),"FEJL",Baggrundsark!AE1432)</f>
        <v>FEJL</v>
      </c>
      <c r="AO1432">
        <f>IF(VLOOKUP(AE1432,Home!$C$8:$N$207,12,FALSE)="Timelønnet",1,0)</f>
        <v>0</v>
      </c>
      <c r="AP1432">
        <f>SUM($AO$4:AO1432)*AO1432</f>
        <v>0</v>
      </c>
      <c r="AQ1432">
        <f t="shared" si="463"/>
        <v>1</v>
      </c>
      <c r="AR1432" t="str">
        <f t="shared" si="463"/>
        <v/>
      </c>
      <c r="AS1432" t="e">
        <f t="shared" si="477"/>
        <v>#VALUE!</v>
      </c>
      <c r="AT1432" s="45" t="e">
        <f t="shared" si="464"/>
        <v>#VALUE!</v>
      </c>
      <c r="AU1432">
        <f>VLOOKUP(AQ1432,Home!$C$8:$J$207,8,FALSE)</f>
        <v>0</v>
      </c>
    </row>
    <row r="1433" spans="1:47" x14ac:dyDescent="0.25">
      <c r="A1433" s="6">
        <f t="shared" si="469"/>
        <v>0</v>
      </c>
      <c r="B1433" s="6">
        <f t="shared" si="478"/>
        <v>0</v>
      </c>
      <c r="C1433" s="6" t="str">
        <f t="shared" si="470"/>
        <v/>
      </c>
      <c r="D1433" s="7">
        <f t="shared" si="471"/>
        <v>0</v>
      </c>
      <c r="E1433" s="7">
        <f t="shared" si="479"/>
        <v>0</v>
      </c>
      <c r="F1433" s="7" t="str">
        <f t="shared" si="472"/>
        <v/>
      </c>
      <c r="G1433" s="6">
        <f t="shared" si="473"/>
        <v>0</v>
      </c>
      <c r="H1433" s="6">
        <f t="shared" si="480"/>
        <v>0</v>
      </c>
      <c r="I1433" s="6" t="str">
        <f t="shared" si="481"/>
        <v/>
      </c>
      <c r="J1433" s="11">
        <v>1430</v>
      </c>
      <c r="K1433" s="11">
        <f>IF(IFERROR(VLOOKUP(J1433,Home!$A$8:$B$1048576,1,FALSE),0)=0,0,1)</f>
        <v>0</v>
      </c>
      <c r="L1433" s="129" t="e">
        <f>IF(VLOOKUP(O1433,Home!$C$8:$R$207,6,FALSE)="","",VLOOKUP(O1433,Home!$C$8:$R$207,6,FALSE))</f>
        <v>#N/A</v>
      </c>
      <c r="M1433" s="129" t="e">
        <f t="shared" si="466"/>
        <v>#N/A</v>
      </c>
      <c r="N1433" s="11">
        <f>SUM($K$4:K1433)</f>
        <v>200</v>
      </c>
      <c r="O1433" s="11" t="str">
        <f>IF(P1433="","",IF(IFERROR(VLOOKUP(N1433,Home!$C$8:$R$1048576,1,FALSE),"")=0,"",IFERROR(VLOOKUP(N1433,Home!$C$8:$R$1048576,1,FALSE),"")))</f>
        <v/>
      </c>
      <c r="P1433" s="11" t="str">
        <f>IF(IFERROR(VLOOKUP(W1433,Home!$C$8:$R$1048576,3,FALSE),"")=0,"",IFERROR(VLOOKUP(W1433,Home!$C$8:$R$1048576,3,FALSE),""))</f>
        <v/>
      </c>
      <c r="Q1433" s="11" t="str">
        <f t="shared" si="465"/>
        <v/>
      </c>
      <c r="R1433" s="130" t="e">
        <f>VLOOKUP(Q1433,'Baggrund til lister'!$G$4:$H$15,2,FALSE)</f>
        <v>#N/A</v>
      </c>
      <c r="S1433" s="11" t="str">
        <f t="shared" si="467"/>
        <v/>
      </c>
      <c r="T1433" s="11" t="str">
        <f>IF(IFERROR(VLOOKUP(N1433,Home!$C$8:$R$1048576,11,FALSE),"")=0,"",IFERROR(VLOOKUP(N1433,Home!$C$8:$R$1048576,11,FALSE),""))</f>
        <v/>
      </c>
      <c r="U1433" s="11" t="str">
        <f>IF(IFERROR(VLOOKUP(O1433,Home!$C$8:$R$1048576,12,FALSE),"")=0,"",IFERROR(VLOOKUP(O1433,Home!$C$8:$R$1048576,12,FALSE),""))</f>
        <v/>
      </c>
      <c r="V1433" s="11" t="str">
        <f>IF(IFERROR(VLOOKUP(O1433,Home!$C$8:$R$1048576,8,FALSE),"")=0,"",IFERROR(VLOOKUP(O1433,Home!$C$8:$R$1048576,8,FALSE),""))</f>
        <v/>
      </c>
      <c r="W1433" s="11" t="str">
        <f>IF(OR(VLOOKUP(N1433,Home!$C$7:$I$207,6,FALSE)="",VLOOKUP(N1433,Home!$C$7:$I$207,7,FALSE)=""),"FEJL",SUM(Baggrundsark!$K$4:K1433))</f>
        <v>FEJL</v>
      </c>
      <c r="Y1433">
        <v>1430</v>
      </c>
      <c r="Z1433" s="1"/>
      <c r="AC1433" s="44"/>
      <c r="AD1433">
        <f t="shared" si="474"/>
        <v>0</v>
      </c>
      <c r="AE1433">
        <f>SUM($AD$4:AD1433)</f>
        <v>1</v>
      </c>
      <c r="AF1433" s="103" t="str">
        <f>IFERROR(VLOOKUP(AN1433,Home!$C$8:$E$207,3,FALSE),"")</f>
        <v/>
      </c>
      <c r="AG1433" s="103" t="str">
        <f>IFERROR(VLOOKUP(AN1433,Home!$C$8:$E$207,2,FALSE),"")</f>
        <v/>
      </c>
      <c r="AH1433" s="104" t="str">
        <f>IF(VLOOKUP(AE1433,Home!$C$8:$I$207,6,FALSE)="","",VLOOKUP(AE1433,Home!$C$8:$I$207,6,FALSE))</f>
        <v/>
      </c>
      <c r="AI1433" s="104" t="e">
        <f t="shared" si="482"/>
        <v>#VALUE!</v>
      </c>
      <c r="AJ1433" s="105" t="e">
        <f t="shared" si="475"/>
        <v>#VALUE!</v>
      </c>
      <c r="AK1433" s="103" t="e">
        <f t="shared" si="468"/>
        <v>#VALUE!</v>
      </c>
      <c r="AL1433" s="103" t="e">
        <f t="shared" si="476"/>
        <v>#VALUE!</v>
      </c>
      <c r="AN1433" t="str">
        <f>IF(OR(VLOOKUP(AE1433,Home!$C$8:$I$207,6,FALSE)="",VLOOKUP(AE1433,Home!$C$8:$I$207,7,FALSE)=""),"FEJL",Baggrundsark!AE1433)</f>
        <v>FEJL</v>
      </c>
      <c r="AO1433">
        <f>IF(VLOOKUP(AE1433,Home!$C$8:$N$207,12,FALSE)="Timelønnet",1,0)</f>
        <v>0</v>
      </c>
      <c r="AP1433">
        <f>SUM($AO$4:AO1433)*AO1433</f>
        <v>0</v>
      </c>
      <c r="AQ1433">
        <f t="shared" si="463"/>
        <v>1</v>
      </c>
      <c r="AR1433" t="str">
        <f t="shared" si="463"/>
        <v/>
      </c>
      <c r="AS1433" t="e">
        <f t="shared" si="477"/>
        <v>#VALUE!</v>
      </c>
      <c r="AT1433" s="45" t="e">
        <f t="shared" si="464"/>
        <v>#VALUE!</v>
      </c>
      <c r="AU1433">
        <f>VLOOKUP(AQ1433,Home!$C$8:$J$207,8,FALSE)</f>
        <v>0</v>
      </c>
    </row>
    <row r="1434" spans="1:47" x14ac:dyDescent="0.25">
      <c r="A1434" s="6">
        <f t="shared" si="469"/>
        <v>0</v>
      </c>
      <c r="B1434" s="6">
        <f t="shared" si="478"/>
        <v>0</v>
      </c>
      <c r="C1434" s="6" t="str">
        <f t="shared" si="470"/>
        <v/>
      </c>
      <c r="D1434" s="7">
        <f t="shared" si="471"/>
        <v>0</v>
      </c>
      <c r="E1434" s="7">
        <f t="shared" si="479"/>
        <v>0</v>
      </c>
      <c r="F1434" s="7" t="str">
        <f t="shared" si="472"/>
        <v/>
      </c>
      <c r="G1434" s="6">
        <f t="shared" si="473"/>
        <v>0</v>
      </c>
      <c r="H1434" s="6">
        <f t="shared" si="480"/>
        <v>0</v>
      </c>
      <c r="I1434" s="6" t="str">
        <f t="shared" si="481"/>
        <v/>
      </c>
      <c r="J1434" s="11">
        <v>1431</v>
      </c>
      <c r="K1434" s="11">
        <f>IF(IFERROR(VLOOKUP(J1434,Home!$A$8:$B$1048576,1,FALSE),0)=0,0,1)</f>
        <v>0</v>
      </c>
      <c r="L1434" s="129" t="e">
        <f>IF(VLOOKUP(O1434,Home!$C$8:$R$207,6,FALSE)="","",VLOOKUP(O1434,Home!$C$8:$R$207,6,FALSE))</f>
        <v>#N/A</v>
      </c>
      <c r="M1434" s="129" t="e">
        <f t="shared" si="466"/>
        <v>#N/A</v>
      </c>
      <c r="N1434" s="11">
        <f>SUM($K$4:K1434)</f>
        <v>200</v>
      </c>
      <c r="O1434" s="11" t="str">
        <f>IF(P1434="","",IF(IFERROR(VLOOKUP(N1434,Home!$C$8:$R$1048576,1,FALSE),"")=0,"",IFERROR(VLOOKUP(N1434,Home!$C$8:$R$1048576,1,FALSE),"")))</f>
        <v/>
      </c>
      <c r="P1434" s="11" t="str">
        <f>IF(IFERROR(VLOOKUP(W1434,Home!$C$8:$R$1048576,3,FALSE),"")=0,"",IFERROR(VLOOKUP(W1434,Home!$C$8:$R$1048576,3,FALSE),""))</f>
        <v/>
      </c>
      <c r="Q1434" s="11" t="str">
        <f t="shared" si="465"/>
        <v/>
      </c>
      <c r="R1434" s="130" t="e">
        <f>VLOOKUP(Q1434,'Baggrund til lister'!$G$4:$H$15,2,FALSE)</f>
        <v>#N/A</v>
      </c>
      <c r="S1434" s="11" t="str">
        <f t="shared" si="467"/>
        <v/>
      </c>
      <c r="T1434" s="11" t="str">
        <f>IF(IFERROR(VLOOKUP(N1434,Home!$C$8:$R$1048576,11,FALSE),"")=0,"",IFERROR(VLOOKUP(N1434,Home!$C$8:$R$1048576,11,FALSE),""))</f>
        <v/>
      </c>
      <c r="U1434" s="11" t="str">
        <f>IF(IFERROR(VLOOKUP(O1434,Home!$C$8:$R$1048576,12,FALSE),"")=0,"",IFERROR(VLOOKUP(O1434,Home!$C$8:$R$1048576,12,FALSE),""))</f>
        <v/>
      </c>
      <c r="V1434" s="11" t="str">
        <f>IF(IFERROR(VLOOKUP(O1434,Home!$C$8:$R$1048576,8,FALSE),"")=0,"",IFERROR(VLOOKUP(O1434,Home!$C$8:$R$1048576,8,FALSE),""))</f>
        <v/>
      </c>
      <c r="W1434" s="11" t="str">
        <f>IF(OR(VLOOKUP(N1434,Home!$C$7:$I$207,6,FALSE)="",VLOOKUP(N1434,Home!$C$7:$I$207,7,FALSE)=""),"FEJL",SUM(Baggrundsark!$K$4:K1434))</f>
        <v>FEJL</v>
      </c>
      <c r="Y1434">
        <v>1431</v>
      </c>
      <c r="Z1434" s="1"/>
      <c r="AC1434" s="44"/>
      <c r="AD1434">
        <f t="shared" si="474"/>
        <v>0</v>
      </c>
      <c r="AE1434">
        <f>SUM($AD$4:AD1434)</f>
        <v>1</v>
      </c>
      <c r="AF1434" s="103" t="str">
        <f>IFERROR(VLOOKUP(AN1434,Home!$C$8:$E$207,3,FALSE),"")</f>
        <v/>
      </c>
      <c r="AG1434" s="103" t="str">
        <f>IFERROR(VLOOKUP(AN1434,Home!$C$8:$E$207,2,FALSE),"")</f>
        <v/>
      </c>
      <c r="AH1434" s="104" t="str">
        <f>IF(VLOOKUP(AE1434,Home!$C$8:$I$207,6,FALSE)="","",VLOOKUP(AE1434,Home!$C$8:$I$207,6,FALSE))</f>
        <v/>
      </c>
      <c r="AI1434" s="104" t="e">
        <f t="shared" si="482"/>
        <v>#VALUE!</v>
      </c>
      <c r="AJ1434" s="105" t="e">
        <f t="shared" si="475"/>
        <v>#VALUE!</v>
      </c>
      <c r="AK1434" s="103" t="e">
        <f t="shared" si="468"/>
        <v>#VALUE!</v>
      </c>
      <c r="AL1434" s="103" t="e">
        <f t="shared" si="476"/>
        <v>#VALUE!</v>
      </c>
      <c r="AN1434" t="str">
        <f>IF(OR(VLOOKUP(AE1434,Home!$C$8:$I$207,6,FALSE)="",VLOOKUP(AE1434,Home!$C$8:$I$207,7,FALSE)=""),"FEJL",Baggrundsark!AE1434)</f>
        <v>FEJL</v>
      </c>
      <c r="AO1434">
        <f>IF(VLOOKUP(AE1434,Home!$C$8:$N$207,12,FALSE)="Timelønnet",1,0)</f>
        <v>0</v>
      </c>
      <c r="AP1434">
        <f>SUM($AO$4:AO1434)*AO1434</f>
        <v>0</v>
      </c>
      <c r="AQ1434">
        <f t="shared" si="463"/>
        <v>1</v>
      </c>
      <c r="AR1434" t="str">
        <f t="shared" si="463"/>
        <v/>
      </c>
      <c r="AS1434" t="e">
        <f t="shared" si="477"/>
        <v>#VALUE!</v>
      </c>
      <c r="AT1434" s="45" t="e">
        <f t="shared" si="464"/>
        <v>#VALUE!</v>
      </c>
      <c r="AU1434">
        <f>VLOOKUP(AQ1434,Home!$C$8:$J$207,8,FALSE)</f>
        <v>0</v>
      </c>
    </row>
    <row r="1435" spans="1:47" x14ac:dyDescent="0.25">
      <c r="A1435" s="6">
        <f t="shared" si="469"/>
        <v>0</v>
      </c>
      <c r="B1435" s="6">
        <f t="shared" si="478"/>
        <v>0</v>
      </c>
      <c r="C1435" s="6" t="str">
        <f t="shared" si="470"/>
        <v/>
      </c>
      <c r="D1435" s="7">
        <f t="shared" si="471"/>
        <v>0</v>
      </c>
      <c r="E1435" s="7">
        <f t="shared" si="479"/>
        <v>0</v>
      </c>
      <c r="F1435" s="7" t="str">
        <f t="shared" si="472"/>
        <v/>
      </c>
      <c r="G1435" s="6">
        <f t="shared" si="473"/>
        <v>0</v>
      </c>
      <c r="H1435" s="6">
        <f t="shared" si="480"/>
        <v>0</v>
      </c>
      <c r="I1435" s="6" t="str">
        <f t="shared" si="481"/>
        <v/>
      </c>
      <c r="J1435" s="11">
        <v>1432</v>
      </c>
      <c r="K1435" s="11">
        <f>IF(IFERROR(VLOOKUP(J1435,Home!$A$8:$B$1048576,1,FALSE),0)=0,0,1)</f>
        <v>0</v>
      </c>
      <c r="L1435" s="129" t="e">
        <f>IF(VLOOKUP(O1435,Home!$C$8:$R$207,6,FALSE)="","",VLOOKUP(O1435,Home!$C$8:$R$207,6,FALSE))</f>
        <v>#N/A</v>
      </c>
      <c r="M1435" s="129" t="e">
        <f t="shared" si="466"/>
        <v>#N/A</v>
      </c>
      <c r="N1435" s="11">
        <f>SUM($K$4:K1435)</f>
        <v>200</v>
      </c>
      <c r="O1435" s="11" t="str">
        <f>IF(P1435="","",IF(IFERROR(VLOOKUP(N1435,Home!$C$8:$R$1048576,1,FALSE),"")=0,"",IFERROR(VLOOKUP(N1435,Home!$C$8:$R$1048576,1,FALSE),"")))</f>
        <v/>
      </c>
      <c r="P1435" s="11" t="str">
        <f>IF(IFERROR(VLOOKUP(W1435,Home!$C$8:$R$1048576,3,FALSE),"")=0,"",IFERROR(VLOOKUP(W1435,Home!$C$8:$R$1048576,3,FALSE),""))</f>
        <v/>
      </c>
      <c r="Q1435" s="11" t="str">
        <f t="shared" si="465"/>
        <v/>
      </c>
      <c r="R1435" s="130" t="e">
        <f>VLOOKUP(Q1435,'Baggrund til lister'!$G$4:$H$15,2,FALSE)</f>
        <v>#N/A</v>
      </c>
      <c r="S1435" s="11" t="str">
        <f t="shared" si="467"/>
        <v/>
      </c>
      <c r="T1435" s="11" t="str">
        <f>IF(IFERROR(VLOOKUP(N1435,Home!$C$8:$R$1048576,11,FALSE),"")=0,"",IFERROR(VLOOKUP(N1435,Home!$C$8:$R$1048576,11,FALSE),""))</f>
        <v/>
      </c>
      <c r="U1435" s="11" t="str">
        <f>IF(IFERROR(VLOOKUP(O1435,Home!$C$8:$R$1048576,12,FALSE),"")=0,"",IFERROR(VLOOKUP(O1435,Home!$C$8:$R$1048576,12,FALSE),""))</f>
        <v/>
      </c>
      <c r="V1435" s="11" t="str">
        <f>IF(IFERROR(VLOOKUP(O1435,Home!$C$8:$R$1048576,8,FALSE),"")=0,"",IFERROR(VLOOKUP(O1435,Home!$C$8:$R$1048576,8,FALSE),""))</f>
        <v/>
      </c>
      <c r="W1435" s="11" t="str">
        <f>IF(OR(VLOOKUP(N1435,Home!$C$7:$I$207,6,FALSE)="",VLOOKUP(N1435,Home!$C$7:$I$207,7,FALSE)=""),"FEJL",SUM(Baggrundsark!$K$4:K1435))</f>
        <v>FEJL</v>
      </c>
      <c r="Y1435">
        <v>1432</v>
      </c>
      <c r="Z1435" s="1"/>
      <c r="AC1435" s="44"/>
      <c r="AD1435">
        <f t="shared" si="474"/>
        <v>0</v>
      </c>
      <c r="AE1435">
        <f>SUM($AD$4:AD1435)</f>
        <v>1</v>
      </c>
      <c r="AF1435" s="103" t="str">
        <f>IFERROR(VLOOKUP(AN1435,Home!$C$8:$E$207,3,FALSE),"")</f>
        <v/>
      </c>
      <c r="AG1435" s="103" t="str">
        <f>IFERROR(VLOOKUP(AN1435,Home!$C$8:$E$207,2,FALSE),"")</f>
        <v/>
      </c>
      <c r="AH1435" s="104" t="str">
        <f>IF(VLOOKUP(AE1435,Home!$C$8:$I$207,6,FALSE)="","",VLOOKUP(AE1435,Home!$C$8:$I$207,6,FALSE))</f>
        <v/>
      </c>
      <c r="AI1435" s="104" t="e">
        <f t="shared" si="482"/>
        <v>#VALUE!</v>
      </c>
      <c r="AJ1435" s="105" t="e">
        <f t="shared" si="475"/>
        <v>#VALUE!</v>
      </c>
      <c r="AK1435" s="103" t="e">
        <f t="shared" si="468"/>
        <v>#VALUE!</v>
      </c>
      <c r="AL1435" s="103" t="e">
        <f t="shared" si="476"/>
        <v>#VALUE!</v>
      </c>
      <c r="AN1435" t="str">
        <f>IF(OR(VLOOKUP(AE1435,Home!$C$8:$I$207,6,FALSE)="",VLOOKUP(AE1435,Home!$C$8:$I$207,7,FALSE)=""),"FEJL",Baggrundsark!AE1435)</f>
        <v>FEJL</v>
      </c>
      <c r="AO1435">
        <f>IF(VLOOKUP(AE1435,Home!$C$8:$N$207,12,FALSE)="Timelønnet",1,0)</f>
        <v>0</v>
      </c>
      <c r="AP1435">
        <f>SUM($AO$4:AO1435)*AO1435</f>
        <v>0</v>
      </c>
      <c r="AQ1435">
        <f t="shared" ref="AQ1435:AR1498" si="483">AE1435</f>
        <v>1</v>
      </c>
      <c r="AR1435" t="str">
        <f t="shared" si="483"/>
        <v/>
      </c>
      <c r="AS1435" t="e">
        <f t="shared" si="477"/>
        <v>#VALUE!</v>
      </c>
      <c r="AT1435" s="45" t="e">
        <f t="shared" ref="AT1435:AT1498" si="484">AK1435</f>
        <v>#VALUE!</v>
      </c>
      <c r="AU1435">
        <f>VLOOKUP(AQ1435,Home!$C$8:$J$207,8,FALSE)</f>
        <v>0</v>
      </c>
    </row>
    <row r="1436" spans="1:47" x14ac:dyDescent="0.25">
      <c r="A1436" s="6">
        <f t="shared" si="469"/>
        <v>0</v>
      </c>
      <c r="B1436" s="6">
        <f t="shared" si="478"/>
        <v>0</v>
      </c>
      <c r="C1436" s="6" t="str">
        <f t="shared" si="470"/>
        <v/>
      </c>
      <c r="D1436" s="7">
        <f t="shared" si="471"/>
        <v>0</v>
      </c>
      <c r="E1436" s="7">
        <f t="shared" si="479"/>
        <v>0</v>
      </c>
      <c r="F1436" s="7" t="str">
        <f t="shared" si="472"/>
        <v/>
      </c>
      <c r="G1436" s="6">
        <f t="shared" si="473"/>
        <v>0</v>
      </c>
      <c r="H1436" s="6">
        <f t="shared" si="480"/>
        <v>0</v>
      </c>
      <c r="I1436" s="6" t="str">
        <f t="shared" si="481"/>
        <v/>
      </c>
      <c r="J1436" s="11">
        <v>1433</v>
      </c>
      <c r="K1436" s="11">
        <f>IF(IFERROR(VLOOKUP(J1436,Home!$A$8:$B$1048576,1,FALSE),0)=0,0,1)</f>
        <v>0</v>
      </c>
      <c r="L1436" s="129" t="e">
        <f>IF(VLOOKUP(O1436,Home!$C$8:$R$207,6,FALSE)="","",VLOOKUP(O1436,Home!$C$8:$R$207,6,FALSE))</f>
        <v>#N/A</v>
      </c>
      <c r="M1436" s="129" t="e">
        <f t="shared" si="466"/>
        <v>#N/A</v>
      </c>
      <c r="N1436" s="11">
        <f>SUM($K$4:K1436)</f>
        <v>200</v>
      </c>
      <c r="O1436" s="11" t="str">
        <f>IF(P1436="","",IF(IFERROR(VLOOKUP(N1436,Home!$C$8:$R$1048576,1,FALSE),"")=0,"",IFERROR(VLOOKUP(N1436,Home!$C$8:$R$1048576,1,FALSE),"")))</f>
        <v/>
      </c>
      <c r="P1436" s="11" t="str">
        <f>IF(IFERROR(VLOOKUP(W1436,Home!$C$8:$R$1048576,3,FALSE),"")=0,"",IFERROR(VLOOKUP(W1436,Home!$C$8:$R$1048576,3,FALSE),""))</f>
        <v/>
      </c>
      <c r="Q1436" s="11" t="str">
        <f t="shared" si="465"/>
        <v/>
      </c>
      <c r="R1436" s="130" t="e">
        <f>VLOOKUP(Q1436,'Baggrund til lister'!$G$4:$H$15,2,FALSE)</f>
        <v>#N/A</v>
      </c>
      <c r="S1436" s="11" t="str">
        <f t="shared" si="467"/>
        <v/>
      </c>
      <c r="T1436" s="11" t="str">
        <f>IF(IFERROR(VLOOKUP(N1436,Home!$C$8:$R$1048576,11,FALSE),"")=0,"",IFERROR(VLOOKUP(N1436,Home!$C$8:$R$1048576,11,FALSE),""))</f>
        <v/>
      </c>
      <c r="U1436" s="11" t="str">
        <f>IF(IFERROR(VLOOKUP(O1436,Home!$C$8:$R$1048576,12,FALSE),"")=0,"",IFERROR(VLOOKUP(O1436,Home!$C$8:$R$1048576,12,FALSE),""))</f>
        <v/>
      </c>
      <c r="V1436" s="11" t="str">
        <f>IF(IFERROR(VLOOKUP(O1436,Home!$C$8:$R$1048576,8,FALSE),"")=0,"",IFERROR(VLOOKUP(O1436,Home!$C$8:$R$1048576,8,FALSE),""))</f>
        <v/>
      </c>
      <c r="W1436" s="11" t="str">
        <f>IF(OR(VLOOKUP(N1436,Home!$C$7:$I$207,6,FALSE)="",VLOOKUP(N1436,Home!$C$7:$I$207,7,FALSE)=""),"FEJL",SUM(Baggrundsark!$K$4:K1436))</f>
        <v>FEJL</v>
      </c>
      <c r="Y1436">
        <v>1433</v>
      </c>
      <c r="Z1436" s="1"/>
      <c r="AC1436" s="44"/>
      <c r="AD1436">
        <f t="shared" si="474"/>
        <v>0</v>
      </c>
      <c r="AE1436">
        <f>SUM($AD$4:AD1436)</f>
        <v>1</v>
      </c>
      <c r="AF1436" s="103" t="str">
        <f>IFERROR(VLOOKUP(AN1436,Home!$C$8:$E$207,3,FALSE),"")</f>
        <v/>
      </c>
      <c r="AG1436" s="103" t="str">
        <f>IFERROR(VLOOKUP(AN1436,Home!$C$8:$E$207,2,FALSE),"")</f>
        <v/>
      </c>
      <c r="AH1436" s="104" t="str">
        <f>IF(VLOOKUP(AE1436,Home!$C$8:$I$207,6,FALSE)="","",VLOOKUP(AE1436,Home!$C$8:$I$207,6,FALSE))</f>
        <v/>
      </c>
      <c r="AI1436" s="104" t="e">
        <f t="shared" si="482"/>
        <v>#VALUE!</v>
      </c>
      <c r="AJ1436" s="105" t="e">
        <f t="shared" si="475"/>
        <v>#VALUE!</v>
      </c>
      <c r="AK1436" s="103" t="e">
        <f t="shared" si="468"/>
        <v>#VALUE!</v>
      </c>
      <c r="AL1436" s="103" t="e">
        <f t="shared" si="476"/>
        <v>#VALUE!</v>
      </c>
      <c r="AN1436" t="str">
        <f>IF(OR(VLOOKUP(AE1436,Home!$C$8:$I$207,6,FALSE)="",VLOOKUP(AE1436,Home!$C$8:$I$207,7,FALSE)=""),"FEJL",Baggrundsark!AE1436)</f>
        <v>FEJL</v>
      </c>
      <c r="AO1436">
        <f>IF(VLOOKUP(AE1436,Home!$C$8:$N$207,12,FALSE)="Timelønnet",1,0)</f>
        <v>0</v>
      </c>
      <c r="AP1436">
        <f>SUM($AO$4:AO1436)*AO1436</f>
        <v>0</v>
      </c>
      <c r="AQ1436">
        <f t="shared" si="483"/>
        <v>1</v>
      </c>
      <c r="AR1436" t="str">
        <f t="shared" si="483"/>
        <v/>
      </c>
      <c r="AS1436" t="e">
        <f t="shared" si="477"/>
        <v>#VALUE!</v>
      </c>
      <c r="AT1436" s="45" t="e">
        <f t="shared" si="484"/>
        <v>#VALUE!</v>
      </c>
      <c r="AU1436">
        <f>VLOOKUP(AQ1436,Home!$C$8:$J$207,8,FALSE)</f>
        <v>0</v>
      </c>
    </row>
    <row r="1437" spans="1:47" x14ac:dyDescent="0.25">
      <c r="A1437" s="6">
        <f t="shared" si="469"/>
        <v>0</v>
      </c>
      <c r="B1437" s="6">
        <f t="shared" si="478"/>
        <v>0</v>
      </c>
      <c r="C1437" s="6" t="str">
        <f t="shared" si="470"/>
        <v/>
      </c>
      <c r="D1437" s="7">
        <f t="shared" si="471"/>
        <v>0</v>
      </c>
      <c r="E1437" s="7">
        <f t="shared" si="479"/>
        <v>0</v>
      </c>
      <c r="F1437" s="7" t="str">
        <f t="shared" si="472"/>
        <v/>
      </c>
      <c r="G1437" s="6">
        <f t="shared" si="473"/>
        <v>0</v>
      </c>
      <c r="H1437" s="6">
        <f t="shared" si="480"/>
        <v>0</v>
      </c>
      <c r="I1437" s="6" t="str">
        <f t="shared" si="481"/>
        <v/>
      </c>
      <c r="J1437" s="11">
        <v>1434</v>
      </c>
      <c r="K1437" s="11">
        <f>IF(IFERROR(VLOOKUP(J1437,Home!$A$8:$B$1048576,1,FALSE),0)=0,0,1)</f>
        <v>0</v>
      </c>
      <c r="L1437" s="129" t="e">
        <f>IF(VLOOKUP(O1437,Home!$C$8:$R$207,6,FALSE)="","",VLOOKUP(O1437,Home!$C$8:$R$207,6,FALSE))</f>
        <v>#N/A</v>
      </c>
      <c r="M1437" s="129" t="e">
        <f t="shared" si="466"/>
        <v>#N/A</v>
      </c>
      <c r="N1437" s="11">
        <f>SUM($K$4:K1437)</f>
        <v>200</v>
      </c>
      <c r="O1437" s="11" t="str">
        <f>IF(P1437="","",IF(IFERROR(VLOOKUP(N1437,Home!$C$8:$R$1048576,1,FALSE),"")=0,"",IFERROR(VLOOKUP(N1437,Home!$C$8:$R$1048576,1,FALSE),"")))</f>
        <v/>
      </c>
      <c r="P1437" s="11" t="str">
        <f>IF(IFERROR(VLOOKUP(W1437,Home!$C$8:$R$1048576,3,FALSE),"")=0,"",IFERROR(VLOOKUP(W1437,Home!$C$8:$R$1048576,3,FALSE),""))</f>
        <v/>
      </c>
      <c r="Q1437" s="11" t="str">
        <f t="shared" si="465"/>
        <v/>
      </c>
      <c r="R1437" s="130" t="e">
        <f>VLOOKUP(Q1437,'Baggrund til lister'!$G$4:$H$15,2,FALSE)</f>
        <v>#N/A</v>
      </c>
      <c r="S1437" s="11" t="str">
        <f t="shared" si="467"/>
        <v/>
      </c>
      <c r="T1437" s="11" t="str">
        <f>IF(IFERROR(VLOOKUP(N1437,Home!$C$8:$R$1048576,11,FALSE),"")=0,"",IFERROR(VLOOKUP(N1437,Home!$C$8:$R$1048576,11,FALSE),""))</f>
        <v/>
      </c>
      <c r="U1437" s="11" t="str">
        <f>IF(IFERROR(VLOOKUP(O1437,Home!$C$8:$R$1048576,12,FALSE),"")=0,"",IFERROR(VLOOKUP(O1437,Home!$C$8:$R$1048576,12,FALSE),""))</f>
        <v/>
      </c>
      <c r="V1437" s="11" t="str">
        <f>IF(IFERROR(VLOOKUP(O1437,Home!$C$8:$R$1048576,8,FALSE),"")=0,"",IFERROR(VLOOKUP(O1437,Home!$C$8:$R$1048576,8,FALSE),""))</f>
        <v/>
      </c>
      <c r="W1437" s="11" t="str">
        <f>IF(OR(VLOOKUP(N1437,Home!$C$7:$I$207,6,FALSE)="",VLOOKUP(N1437,Home!$C$7:$I$207,7,FALSE)=""),"FEJL",SUM(Baggrundsark!$K$4:K1437))</f>
        <v>FEJL</v>
      </c>
      <c r="Y1437">
        <v>1434</v>
      </c>
      <c r="Z1437" s="1"/>
      <c r="AC1437" s="44"/>
      <c r="AD1437">
        <f t="shared" si="474"/>
        <v>0</v>
      </c>
      <c r="AE1437">
        <f>SUM($AD$4:AD1437)</f>
        <v>1</v>
      </c>
      <c r="AF1437" s="103" t="str">
        <f>IFERROR(VLOOKUP(AN1437,Home!$C$8:$E$207,3,FALSE),"")</f>
        <v/>
      </c>
      <c r="AG1437" s="103" t="str">
        <f>IFERROR(VLOOKUP(AN1437,Home!$C$8:$E$207,2,FALSE),"")</f>
        <v/>
      </c>
      <c r="AH1437" s="104" t="str">
        <f>IF(VLOOKUP(AE1437,Home!$C$8:$I$207,6,FALSE)="","",VLOOKUP(AE1437,Home!$C$8:$I$207,6,FALSE))</f>
        <v/>
      </c>
      <c r="AI1437" s="104" t="e">
        <f t="shared" si="482"/>
        <v>#VALUE!</v>
      </c>
      <c r="AJ1437" s="105" t="e">
        <f t="shared" si="475"/>
        <v>#VALUE!</v>
      </c>
      <c r="AK1437" s="103" t="e">
        <f t="shared" si="468"/>
        <v>#VALUE!</v>
      </c>
      <c r="AL1437" s="103" t="e">
        <f t="shared" si="476"/>
        <v>#VALUE!</v>
      </c>
      <c r="AN1437" t="str">
        <f>IF(OR(VLOOKUP(AE1437,Home!$C$8:$I$207,6,FALSE)="",VLOOKUP(AE1437,Home!$C$8:$I$207,7,FALSE)=""),"FEJL",Baggrundsark!AE1437)</f>
        <v>FEJL</v>
      </c>
      <c r="AO1437">
        <f>IF(VLOOKUP(AE1437,Home!$C$8:$N$207,12,FALSE)="Timelønnet",1,0)</f>
        <v>0</v>
      </c>
      <c r="AP1437">
        <f>SUM($AO$4:AO1437)*AO1437</f>
        <v>0</v>
      </c>
      <c r="AQ1437">
        <f t="shared" si="483"/>
        <v>1</v>
      </c>
      <c r="AR1437" t="str">
        <f t="shared" si="483"/>
        <v/>
      </c>
      <c r="AS1437" t="e">
        <f t="shared" si="477"/>
        <v>#VALUE!</v>
      </c>
      <c r="AT1437" s="45" t="e">
        <f t="shared" si="484"/>
        <v>#VALUE!</v>
      </c>
      <c r="AU1437">
        <f>VLOOKUP(AQ1437,Home!$C$8:$J$207,8,FALSE)</f>
        <v>0</v>
      </c>
    </row>
    <row r="1438" spans="1:47" x14ac:dyDescent="0.25">
      <c r="A1438" s="6">
        <f t="shared" si="469"/>
        <v>0</v>
      </c>
      <c r="B1438" s="6">
        <f t="shared" si="478"/>
        <v>0</v>
      </c>
      <c r="C1438" s="6" t="str">
        <f t="shared" si="470"/>
        <v/>
      </c>
      <c r="D1438" s="7">
        <f t="shared" si="471"/>
        <v>0</v>
      </c>
      <c r="E1438" s="7">
        <f t="shared" si="479"/>
        <v>0</v>
      </c>
      <c r="F1438" s="7" t="str">
        <f t="shared" si="472"/>
        <v/>
      </c>
      <c r="G1438" s="6">
        <f t="shared" si="473"/>
        <v>0</v>
      </c>
      <c r="H1438" s="6">
        <f t="shared" si="480"/>
        <v>0</v>
      </c>
      <c r="I1438" s="6" t="str">
        <f t="shared" si="481"/>
        <v/>
      </c>
      <c r="J1438" s="11">
        <v>1435</v>
      </c>
      <c r="K1438" s="11">
        <f>IF(IFERROR(VLOOKUP(J1438,Home!$A$8:$B$1048576,1,FALSE),0)=0,0,1)</f>
        <v>0</v>
      </c>
      <c r="L1438" s="129" t="e">
        <f>IF(VLOOKUP(O1438,Home!$C$8:$R$207,6,FALSE)="","",VLOOKUP(O1438,Home!$C$8:$R$207,6,FALSE))</f>
        <v>#N/A</v>
      </c>
      <c r="M1438" s="129" t="e">
        <f t="shared" si="466"/>
        <v>#N/A</v>
      </c>
      <c r="N1438" s="11">
        <f>SUM($K$4:K1438)</f>
        <v>200</v>
      </c>
      <c r="O1438" s="11" t="str">
        <f>IF(P1438="","",IF(IFERROR(VLOOKUP(N1438,Home!$C$8:$R$1048576,1,FALSE),"")=0,"",IFERROR(VLOOKUP(N1438,Home!$C$8:$R$1048576,1,FALSE),"")))</f>
        <v/>
      </c>
      <c r="P1438" s="11" t="str">
        <f>IF(IFERROR(VLOOKUP(W1438,Home!$C$8:$R$1048576,3,FALSE),"")=0,"",IFERROR(VLOOKUP(W1438,Home!$C$8:$R$1048576,3,FALSE),""))</f>
        <v/>
      </c>
      <c r="Q1438" s="11" t="str">
        <f t="shared" si="465"/>
        <v/>
      </c>
      <c r="R1438" s="130" t="e">
        <f>VLOOKUP(Q1438,'Baggrund til lister'!$G$4:$H$15,2,FALSE)</f>
        <v>#N/A</v>
      </c>
      <c r="S1438" s="11" t="str">
        <f t="shared" si="467"/>
        <v/>
      </c>
      <c r="T1438" s="11" t="str">
        <f>IF(IFERROR(VLOOKUP(N1438,Home!$C$8:$R$1048576,11,FALSE),"")=0,"",IFERROR(VLOOKUP(N1438,Home!$C$8:$R$1048576,11,FALSE),""))</f>
        <v/>
      </c>
      <c r="U1438" s="11" t="str">
        <f>IF(IFERROR(VLOOKUP(O1438,Home!$C$8:$R$1048576,12,FALSE),"")=0,"",IFERROR(VLOOKUP(O1438,Home!$C$8:$R$1048576,12,FALSE),""))</f>
        <v/>
      </c>
      <c r="V1438" s="11" t="str">
        <f>IF(IFERROR(VLOOKUP(O1438,Home!$C$8:$R$1048576,8,FALSE),"")=0,"",IFERROR(VLOOKUP(O1438,Home!$C$8:$R$1048576,8,FALSE),""))</f>
        <v/>
      </c>
      <c r="W1438" s="11" t="str">
        <f>IF(OR(VLOOKUP(N1438,Home!$C$7:$I$207,6,FALSE)="",VLOOKUP(N1438,Home!$C$7:$I$207,7,FALSE)=""),"FEJL",SUM(Baggrundsark!$K$4:K1438))</f>
        <v>FEJL</v>
      </c>
      <c r="Y1438">
        <v>1435</v>
      </c>
      <c r="Z1438" s="1"/>
      <c r="AC1438" s="44"/>
      <c r="AD1438">
        <f t="shared" si="474"/>
        <v>0</v>
      </c>
      <c r="AE1438">
        <f>SUM($AD$4:AD1438)</f>
        <v>1</v>
      </c>
      <c r="AF1438" s="103" t="str">
        <f>IFERROR(VLOOKUP(AN1438,Home!$C$8:$E$207,3,FALSE),"")</f>
        <v/>
      </c>
      <c r="AG1438" s="103" t="str">
        <f>IFERROR(VLOOKUP(AN1438,Home!$C$8:$E$207,2,FALSE),"")</f>
        <v/>
      </c>
      <c r="AH1438" s="104" t="str">
        <f>IF(VLOOKUP(AE1438,Home!$C$8:$I$207,6,FALSE)="","",VLOOKUP(AE1438,Home!$C$8:$I$207,6,FALSE))</f>
        <v/>
      </c>
      <c r="AI1438" s="104" t="e">
        <f t="shared" si="482"/>
        <v>#VALUE!</v>
      </c>
      <c r="AJ1438" s="105" t="e">
        <f t="shared" si="475"/>
        <v>#VALUE!</v>
      </c>
      <c r="AK1438" s="103" t="e">
        <f t="shared" si="468"/>
        <v>#VALUE!</v>
      </c>
      <c r="AL1438" s="103" t="e">
        <f t="shared" si="476"/>
        <v>#VALUE!</v>
      </c>
      <c r="AN1438" t="str">
        <f>IF(OR(VLOOKUP(AE1438,Home!$C$8:$I$207,6,FALSE)="",VLOOKUP(AE1438,Home!$C$8:$I$207,7,FALSE)=""),"FEJL",Baggrundsark!AE1438)</f>
        <v>FEJL</v>
      </c>
      <c r="AO1438">
        <f>IF(VLOOKUP(AE1438,Home!$C$8:$N$207,12,FALSE)="Timelønnet",1,0)</f>
        <v>0</v>
      </c>
      <c r="AP1438">
        <f>SUM($AO$4:AO1438)*AO1438</f>
        <v>0</v>
      </c>
      <c r="AQ1438">
        <f t="shared" si="483"/>
        <v>1</v>
      </c>
      <c r="AR1438" t="str">
        <f t="shared" si="483"/>
        <v/>
      </c>
      <c r="AS1438" t="e">
        <f t="shared" si="477"/>
        <v>#VALUE!</v>
      </c>
      <c r="AT1438" s="45" t="e">
        <f t="shared" si="484"/>
        <v>#VALUE!</v>
      </c>
      <c r="AU1438">
        <f>VLOOKUP(AQ1438,Home!$C$8:$J$207,8,FALSE)</f>
        <v>0</v>
      </c>
    </row>
    <row r="1439" spans="1:47" x14ac:dyDescent="0.25">
      <c r="A1439" s="6">
        <f t="shared" si="469"/>
        <v>0</v>
      </c>
      <c r="B1439" s="6">
        <f t="shared" si="478"/>
        <v>0</v>
      </c>
      <c r="C1439" s="6" t="str">
        <f t="shared" si="470"/>
        <v/>
      </c>
      <c r="D1439" s="7">
        <f t="shared" si="471"/>
        <v>0</v>
      </c>
      <c r="E1439" s="7">
        <f t="shared" si="479"/>
        <v>0</v>
      </c>
      <c r="F1439" s="7" t="str">
        <f t="shared" si="472"/>
        <v/>
      </c>
      <c r="G1439" s="6">
        <f t="shared" si="473"/>
        <v>0</v>
      </c>
      <c r="H1439" s="6">
        <f t="shared" si="480"/>
        <v>0</v>
      </c>
      <c r="I1439" s="6" t="str">
        <f t="shared" si="481"/>
        <v/>
      </c>
      <c r="J1439" s="11">
        <v>1436</v>
      </c>
      <c r="K1439" s="11">
        <f>IF(IFERROR(VLOOKUP(J1439,Home!$A$8:$B$1048576,1,FALSE),0)=0,0,1)</f>
        <v>0</v>
      </c>
      <c r="L1439" s="129" t="e">
        <f>IF(VLOOKUP(O1439,Home!$C$8:$R$207,6,FALSE)="","",VLOOKUP(O1439,Home!$C$8:$R$207,6,FALSE))</f>
        <v>#N/A</v>
      </c>
      <c r="M1439" s="129" t="e">
        <f t="shared" si="466"/>
        <v>#N/A</v>
      </c>
      <c r="N1439" s="11">
        <f>SUM($K$4:K1439)</f>
        <v>200</v>
      </c>
      <c r="O1439" s="11" t="str">
        <f>IF(P1439="","",IF(IFERROR(VLOOKUP(N1439,Home!$C$8:$R$1048576,1,FALSE),"")=0,"",IFERROR(VLOOKUP(N1439,Home!$C$8:$R$1048576,1,FALSE),"")))</f>
        <v/>
      </c>
      <c r="P1439" s="11" t="str">
        <f>IF(IFERROR(VLOOKUP(W1439,Home!$C$8:$R$1048576,3,FALSE),"")=0,"",IFERROR(VLOOKUP(W1439,Home!$C$8:$R$1048576,3,FALSE),""))</f>
        <v/>
      </c>
      <c r="Q1439" s="11" t="str">
        <f t="shared" si="465"/>
        <v/>
      </c>
      <c r="R1439" s="130" t="e">
        <f>VLOOKUP(Q1439,'Baggrund til lister'!$G$4:$H$15,2,FALSE)</f>
        <v>#N/A</v>
      </c>
      <c r="S1439" s="11" t="str">
        <f t="shared" si="467"/>
        <v/>
      </c>
      <c r="T1439" s="11" t="str">
        <f>IF(IFERROR(VLOOKUP(N1439,Home!$C$8:$R$1048576,11,FALSE),"")=0,"",IFERROR(VLOOKUP(N1439,Home!$C$8:$R$1048576,11,FALSE),""))</f>
        <v/>
      </c>
      <c r="U1439" s="11" t="str">
        <f>IF(IFERROR(VLOOKUP(O1439,Home!$C$8:$R$1048576,12,FALSE),"")=0,"",IFERROR(VLOOKUP(O1439,Home!$C$8:$R$1048576,12,FALSE),""))</f>
        <v/>
      </c>
      <c r="V1439" s="11" t="str">
        <f>IF(IFERROR(VLOOKUP(O1439,Home!$C$8:$R$1048576,8,FALSE),"")=0,"",IFERROR(VLOOKUP(O1439,Home!$C$8:$R$1048576,8,FALSE),""))</f>
        <v/>
      </c>
      <c r="W1439" s="11" t="str">
        <f>IF(OR(VLOOKUP(N1439,Home!$C$7:$I$207,6,FALSE)="",VLOOKUP(N1439,Home!$C$7:$I$207,7,FALSE)=""),"FEJL",SUM(Baggrundsark!$K$4:K1439))</f>
        <v>FEJL</v>
      </c>
      <c r="Y1439">
        <v>1436</v>
      </c>
      <c r="Z1439" s="1"/>
      <c r="AC1439" s="44"/>
      <c r="AD1439">
        <f t="shared" si="474"/>
        <v>0</v>
      </c>
      <c r="AE1439">
        <f>SUM($AD$4:AD1439)</f>
        <v>1</v>
      </c>
      <c r="AF1439" s="103" t="str">
        <f>IFERROR(VLOOKUP(AN1439,Home!$C$8:$E$207,3,FALSE),"")</f>
        <v/>
      </c>
      <c r="AG1439" s="103" t="str">
        <f>IFERROR(VLOOKUP(AN1439,Home!$C$8:$E$207,2,FALSE),"")</f>
        <v/>
      </c>
      <c r="AH1439" s="104" t="str">
        <f>IF(VLOOKUP(AE1439,Home!$C$8:$I$207,6,FALSE)="","",VLOOKUP(AE1439,Home!$C$8:$I$207,6,FALSE))</f>
        <v/>
      </c>
      <c r="AI1439" s="104" t="e">
        <f t="shared" si="482"/>
        <v>#VALUE!</v>
      </c>
      <c r="AJ1439" s="105" t="e">
        <f t="shared" si="475"/>
        <v>#VALUE!</v>
      </c>
      <c r="AK1439" s="103" t="e">
        <f t="shared" si="468"/>
        <v>#VALUE!</v>
      </c>
      <c r="AL1439" s="103" t="e">
        <f t="shared" si="476"/>
        <v>#VALUE!</v>
      </c>
      <c r="AN1439" t="str">
        <f>IF(OR(VLOOKUP(AE1439,Home!$C$8:$I$207,6,FALSE)="",VLOOKUP(AE1439,Home!$C$8:$I$207,7,FALSE)=""),"FEJL",Baggrundsark!AE1439)</f>
        <v>FEJL</v>
      </c>
      <c r="AO1439">
        <f>IF(VLOOKUP(AE1439,Home!$C$8:$N$207,12,FALSE)="Timelønnet",1,0)</f>
        <v>0</v>
      </c>
      <c r="AP1439">
        <f>SUM($AO$4:AO1439)*AO1439</f>
        <v>0</v>
      </c>
      <c r="AQ1439">
        <f t="shared" si="483"/>
        <v>1</v>
      </c>
      <c r="AR1439" t="str">
        <f t="shared" si="483"/>
        <v/>
      </c>
      <c r="AS1439" t="e">
        <f t="shared" si="477"/>
        <v>#VALUE!</v>
      </c>
      <c r="AT1439" s="45" t="e">
        <f t="shared" si="484"/>
        <v>#VALUE!</v>
      </c>
      <c r="AU1439">
        <f>VLOOKUP(AQ1439,Home!$C$8:$J$207,8,FALSE)</f>
        <v>0</v>
      </c>
    </row>
    <row r="1440" spans="1:47" x14ac:dyDescent="0.25">
      <c r="A1440" s="6">
        <f t="shared" si="469"/>
        <v>0</v>
      </c>
      <c r="B1440" s="6">
        <f t="shared" si="478"/>
        <v>0</v>
      </c>
      <c r="C1440" s="6" t="str">
        <f t="shared" si="470"/>
        <v/>
      </c>
      <c r="D1440" s="7">
        <f t="shared" si="471"/>
        <v>0</v>
      </c>
      <c r="E1440" s="7">
        <f t="shared" si="479"/>
        <v>0</v>
      </c>
      <c r="F1440" s="7" t="str">
        <f t="shared" si="472"/>
        <v/>
      </c>
      <c r="G1440" s="6">
        <f t="shared" si="473"/>
        <v>0</v>
      </c>
      <c r="H1440" s="6">
        <f t="shared" si="480"/>
        <v>0</v>
      </c>
      <c r="I1440" s="6" t="str">
        <f t="shared" si="481"/>
        <v/>
      </c>
      <c r="J1440" s="11">
        <v>1437</v>
      </c>
      <c r="K1440" s="11">
        <f>IF(IFERROR(VLOOKUP(J1440,Home!$A$8:$B$1048576,1,FALSE),0)=0,0,1)</f>
        <v>0</v>
      </c>
      <c r="L1440" s="129" t="e">
        <f>IF(VLOOKUP(O1440,Home!$C$8:$R$207,6,FALSE)="","",VLOOKUP(O1440,Home!$C$8:$R$207,6,FALSE))</f>
        <v>#N/A</v>
      </c>
      <c r="M1440" s="129" t="e">
        <f t="shared" si="466"/>
        <v>#N/A</v>
      </c>
      <c r="N1440" s="11">
        <f>SUM($K$4:K1440)</f>
        <v>200</v>
      </c>
      <c r="O1440" s="11" t="str">
        <f>IF(P1440="","",IF(IFERROR(VLOOKUP(N1440,Home!$C$8:$R$1048576,1,FALSE),"")=0,"",IFERROR(VLOOKUP(N1440,Home!$C$8:$R$1048576,1,FALSE),"")))</f>
        <v/>
      </c>
      <c r="P1440" s="11" t="str">
        <f>IF(IFERROR(VLOOKUP(W1440,Home!$C$8:$R$1048576,3,FALSE),"")=0,"",IFERROR(VLOOKUP(W1440,Home!$C$8:$R$1048576,3,FALSE),""))</f>
        <v/>
      </c>
      <c r="Q1440" s="11" t="str">
        <f t="shared" si="465"/>
        <v/>
      </c>
      <c r="R1440" s="130" t="e">
        <f>VLOOKUP(Q1440,'Baggrund til lister'!$G$4:$H$15,2,FALSE)</f>
        <v>#N/A</v>
      </c>
      <c r="S1440" s="11" t="str">
        <f t="shared" si="467"/>
        <v/>
      </c>
      <c r="T1440" s="11" t="str">
        <f>IF(IFERROR(VLOOKUP(N1440,Home!$C$8:$R$1048576,11,FALSE),"")=0,"",IFERROR(VLOOKUP(N1440,Home!$C$8:$R$1048576,11,FALSE),""))</f>
        <v/>
      </c>
      <c r="U1440" s="11" t="str">
        <f>IF(IFERROR(VLOOKUP(O1440,Home!$C$8:$R$1048576,12,FALSE),"")=0,"",IFERROR(VLOOKUP(O1440,Home!$C$8:$R$1048576,12,FALSE),""))</f>
        <v/>
      </c>
      <c r="V1440" s="11" t="str">
        <f>IF(IFERROR(VLOOKUP(O1440,Home!$C$8:$R$1048576,8,FALSE),"")=0,"",IFERROR(VLOOKUP(O1440,Home!$C$8:$R$1048576,8,FALSE),""))</f>
        <v/>
      </c>
      <c r="W1440" s="11" t="str">
        <f>IF(OR(VLOOKUP(N1440,Home!$C$7:$I$207,6,FALSE)="",VLOOKUP(N1440,Home!$C$7:$I$207,7,FALSE)=""),"FEJL",SUM(Baggrundsark!$K$4:K1440))</f>
        <v>FEJL</v>
      </c>
      <c r="Y1440">
        <v>1437</v>
      </c>
      <c r="Z1440" s="1"/>
      <c r="AC1440" s="44"/>
      <c r="AD1440">
        <f t="shared" si="474"/>
        <v>0</v>
      </c>
      <c r="AE1440">
        <f>SUM($AD$4:AD1440)</f>
        <v>1</v>
      </c>
      <c r="AF1440" s="103" t="str">
        <f>IFERROR(VLOOKUP(AN1440,Home!$C$8:$E$207,3,FALSE),"")</f>
        <v/>
      </c>
      <c r="AG1440" s="103" t="str">
        <f>IFERROR(VLOOKUP(AN1440,Home!$C$8:$E$207,2,FALSE),"")</f>
        <v/>
      </c>
      <c r="AH1440" s="104" t="str">
        <f>IF(VLOOKUP(AE1440,Home!$C$8:$I$207,6,FALSE)="","",VLOOKUP(AE1440,Home!$C$8:$I$207,6,FALSE))</f>
        <v/>
      </c>
      <c r="AI1440" s="104" t="e">
        <f t="shared" si="482"/>
        <v>#VALUE!</v>
      </c>
      <c r="AJ1440" s="105" t="e">
        <f t="shared" si="475"/>
        <v>#VALUE!</v>
      </c>
      <c r="AK1440" s="103" t="e">
        <f t="shared" si="468"/>
        <v>#VALUE!</v>
      </c>
      <c r="AL1440" s="103" t="e">
        <f t="shared" si="476"/>
        <v>#VALUE!</v>
      </c>
      <c r="AN1440" t="str">
        <f>IF(OR(VLOOKUP(AE1440,Home!$C$8:$I$207,6,FALSE)="",VLOOKUP(AE1440,Home!$C$8:$I$207,7,FALSE)=""),"FEJL",Baggrundsark!AE1440)</f>
        <v>FEJL</v>
      </c>
      <c r="AO1440">
        <f>IF(VLOOKUP(AE1440,Home!$C$8:$N$207,12,FALSE)="Timelønnet",1,0)</f>
        <v>0</v>
      </c>
      <c r="AP1440">
        <f>SUM($AO$4:AO1440)*AO1440</f>
        <v>0</v>
      </c>
      <c r="AQ1440">
        <f t="shared" si="483"/>
        <v>1</v>
      </c>
      <c r="AR1440" t="str">
        <f t="shared" si="483"/>
        <v/>
      </c>
      <c r="AS1440" t="e">
        <f t="shared" si="477"/>
        <v>#VALUE!</v>
      </c>
      <c r="AT1440" s="45" t="e">
        <f t="shared" si="484"/>
        <v>#VALUE!</v>
      </c>
      <c r="AU1440">
        <f>VLOOKUP(AQ1440,Home!$C$8:$J$207,8,FALSE)</f>
        <v>0</v>
      </c>
    </row>
    <row r="1441" spans="1:47" x14ac:dyDescent="0.25">
      <c r="A1441" s="6">
        <f t="shared" si="469"/>
        <v>0</v>
      </c>
      <c r="B1441" s="6">
        <f t="shared" si="478"/>
        <v>0</v>
      </c>
      <c r="C1441" s="6" t="str">
        <f t="shared" si="470"/>
        <v/>
      </c>
      <c r="D1441" s="7">
        <f t="shared" si="471"/>
        <v>0</v>
      </c>
      <c r="E1441" s="7">
        <f t="shared" si="479"/>
        <v>0</v>
      </c>
      <c r="F1441" s="7" t="str">
        <f t="shared" si="472"/>
        <v/>
      </c>
      <c r="G1441" s="6">
        <f t="shared" si="473"/>
        <v>0</v>
      </c>
      <c r="H1441" s="6">
        <f t="shared" si="480"/>
        <v>0</v>
      </c>
      <c r="I1441" s="6" t="str">
        <f t="shared" si="481"/>
        <v/>
      </c>
      <c r="J1441" s="11">
        <v>1438</v>
      </c>
      <c r="K1441" s="11">
        <f>IF(IFERROR(VLOOKUP(J1441,Home!$A$8:$B$1048576,1,FALSE),0)=0,0,1)</f>
        <v>0</v>
      </c>
      <c r="L1441" s="129" t="e">
        <f>IF(VLOOKUP(O1441,Home!$C$8:$R$207,6,FALSE)="","",VLOOKUP(O1441,Home!$C$8:$R$207,6,FALSE))</f>
        <v>#N/A</v>
      </c>
      <c r="M1441" s="129" t="e">
        <f t="shared" si="466"/>
        <v>#N/A</v>
      </c>
      <c r="N1441" s="11">
        <f>SUM($K$4:K1441)</f>
        <v>200</v>
      </c>
      <c r="O1441" s="11" t="str">
        <f>IF(P1441="","",IF(IFERROR(VLOOKUP(N1441,Home!$C$8:$R$1048576,1,FALSE),"")=0,"",IFERROR(VLOOKUP(N1441,Home!$C$8:$R$1048576,1,FALSE),"")))</f>
        <v/>
      </c>
      <c r="P1441" s="11" t="str">
        <f>IF(IFERROR(VLOOKUP(W1441,Home!$C$8:$R$1048576,3,FALSE),"")=0,"",IFERROR(VLOOKUP(W1441,Home!$C$8:$R$1048576,3,FALSE),""))</f>
        <v/>
      </c>
      <c r="Q1441" s="11" t="str">
        <f t="shared" si="465"/>
        <v/>
      </c>
      <c r="R1441" s="130" t="e">
        <f>VLOOKUP(Q1441,'Baggrund til lister'!$G$4:$H$15,2,FALSE)</f>
        <v>#N/A</v>
      </c>
      <c r="S1441" s="11" t="str">
        <f t="shared" si="467"/>
        <v/>
      </c>
      <c r="T1441" s="11" t="str">
        <f>IF(IFERROR(VLOOKUP(N1441,Home!$C$8:$R$1048576,11,FALSE),"")=0,"",IFERROR(VLOOKUP(N1441,Home!$C$8:$R$1048576,11,FALSE),""))</f>
        <v/>
      </c>
      <c r="U1441" s="11" t="str">
        <f>IF(IFERROR(VLOOKUP(O1441,Home!$C$8:$R$1048576,12,FALSE),"")=0,"",IFERROR(VLOOKUP(O1441,Home!$C$8:$R$1048576,12,FALSE),""))</f>
        <v/>
      </c>
      <c r="V1441" s="11" t="str">
        <f>IF(IFERROR(VLOOKUP(O1441,Home!$C$8:$R$1048576,8,FALSE),"")=0,"",IFERROR(VLOOKUP(O1441,Home!$C$8:$R$1048576,8,FALSE),""))</f>
        <v/>
      </c>
      <c r="W1441" s="11" t="str">
        <f>IF(OR(VLOOKUP(N1441,Home!$C$7:$I$207,6,FALSE)="",VLOOKUP(N1441,Home!$C$7:$I$207,7,FALSE)=""),"FEJL",SUM(Baggrundsark!$K$4:K1441))</f>
        <v>FEJL</v>
      </c>
      <c r="Y1441">
        <v>1438</v>
      </c>
      <c r="Z1441" s="1"/>
      <c r="AC1441" s="44"/>
      <c r="AD1441">
        <f t="shared" si="474"/>
        <v>0</v>
      </c>
      <c r="AE1441">
        <f>SUM($AD$4:AD1441)</f>
        <v>1</v>
      </c>
      <c r="AF1441" s="103" t="str">
        <f>IFERROR(VLOOKUP(AN1441,Home!$C$8:$E$207,3,FALSE),"")</f>
        <v/>
      </c>
      <c r="AG1441" s="103" t="str">
        <f>IFERROR(VLOOKUP(AN1441,Home!$C$8:$E$207,2,FALSE),"")</f>
        <v/>
      </c>
      <c r="AH1441" s="104" t="str">
        <f>IF(VLOOKUP(AE1441,Home!$C$8:$I$207,6,FALSE)="","",VLOOKUP(AE1441,Home!$C$8:$I$207,6,FALSE))</f>
        <v/>
      </c>
      <c r="AI1441" s="104" t="e">
        <f t="shared" si="482"/>
        <v>#VALUE!</v>
      </c>
      <c r="AJ1441" s="105" t="e">
        <f t="shared" si="475"/>
        <v>#VALUE!</v>
      </c>
      <c r="AK1441" s="103" t="e">
        <f t="shared" si="468"/>
        <v>#VALUE!</v>
      </c>
      <c r="AL1441" s="103" t="e">
        <f t="shared" si="476"/>
        <v>#VALUE!</v>
      </c>
      <c r="AN1441" t="str">
        <f>IF(OR(VLOOKUP(AE1441,Home!$C$8:$I$207,6,FALSE)="",VLOOKUP(AE1441,Home!$C$8:$I$207,7,FALSE)=""),"FEJL",Baggrundsark!AE1441)</f>
        <v>FEJL</v>
      </c>
      <c r="AO1441">
        <f>IF(VLOOKUP(AE1441,Home!$C$8:$N$207,12,FALSE)="Timelønnet",1,0)</f>
        <v>0</v>
      </c>
      <c r="AP1441">
        <f>SUM($AO$4:AO1441)*AO1441</f>
        <v>0</v>
      </c>
      <c r="AQ1441">
        <f t="shared" si="483"/>
        <v>1</v>
      </c>
      <c r="AR1441" t="str">
        <f t="shared" si="483"/>
        <v/>
      </c>
      <c r="AS1441" t="e">
        <f t="shared" si="477"/>
        <v>#VALUE!</v>
      </c>
      <c r="AT1441" s="45" t="e">
        <f t="shared" si="484"/>
        <v>#VALUE!</v>
      </c>
      <c r="AU1441">
        <f>VLOOKUP(AQ1441,Home!$C$8:$J$207,8,FALSE)</f>
        <v>0</v>
      </c>
    </row>
    <row r="1442" spans="1:47" x14ac:dyDescent="0.25">
      <c r="A1442" s="6">
        <f t="shared" si="469"/>
        <v>0</v>
      </c>
      <c r="B1442" s="6">
        <f t="shared" si="478"/>
        <v>0</v>
      </c>
      <c r="C1442" s="6" t="str">
        <f t="shared" si="470"/>
        <v/>
      </c>
      <c r="D1442" s="7">
        <f t="shared" si="471"/>
        <v>0</v>
      </c>
      <c r="E1442" s="7">
        <f t="shared" si="479"/>
        <v>0</v>
      </c>
      <c r="F1442" s="7" t="str">
        <f t="shared" si="472"/>
        <v/>
      </c>
      <c r="G1442" s="6">
        <f t="shared" si="473"/>
        <v>0</v>
      </c>
      <c r="H1442" s="6">
        <f t="shared" si="480"/>
        <v>0</v>
      </c>
      <c r="I1442" s="6" t="str">
        <f t="shared" si="481"/>
        <v/>
      </c>
      <c r="J1442" s="11">
        <v>1439</v>
      </c>
      <c r="K1442" s="11">
        <f>IF(IFERROR(VLOOKUP(J1442,Home!$A$8:$B$1048576,1,FALSE),0)=0,0,1)</f>
        <v>0</v>
      </c>
      <c r="L1442" s="129" t="e">
        <f>IF(VLOOKUP(O1442,Home!$C$8:$R$207,6,FALSE)="","",VLOOKUP(O1442,Home!$C$8:$R$207,6,FALSE))</f>
        <v>#N/A</v>
      </c>
      <c r="M1442" s="129" t="e">
        <f t="shared" si="466"/>
        <v>#N/A</v>
      </c>
      <c r="N1442" s="11">
        <f>SUM($K$4:K1442)</f>
        <v>200</v>
      </c>
      <c r="O1442" s="11" t="str">
        <f>IF(P1442="","",IF(IFERROR(VLOOKUP(N1442,Home!$C$8:$R$1048576,1,FALSE),"")=0,"",IFERROR(VLOOKUP(N1442,Home!$C$8:$R$1048576,1,FALSE),"")))</f>
        <v/>
      </c>
      <c r="P1442" s="11" t="str">
        <f>IF(IFERROR(VLOOKUP(W1442,Home!$C$8:$R$1048576,3,FALSE),"")=0,"",IFERROR(VLOOKUP(W1442,Home!$C$8:$R$1048576,3,FALSE),""))</f>
        <v/>
      </c>
      <c r="Q1442" s="11" t="str">
        <f t="shared" si="465"/>
        <v/>
      </c>
      <c r="R1442" s="130" t="e">
        <f>VLOOKUP(Q1442,'Baggrund til lister'!$G$4:$H$15,2,FALSE)</f>
        <v>#N/A</v>
      </c>
      <c r="S1442" s="11" t="str">
        <f t="shared" si="467"/>
        <v/>
      </c>
      <c r="T1442" s="11" t="str">
        <f>IF(IFERROR(VLOOKUP(N1442,Home!$C$8:$R$1048576,11,FALSE),"")=0,"",IFERROR(VLOOKUP(N1442,Home!$C$8:$R$1048576,11,FALSE),""))</f>
        <v/>
      </c>
      <c r="U1442" s="11" t="str">
        <f>IF(IFERROR(VLOOKUP(O1442,Home!$C$8:$R$1048576,12,FALSE),"")=0,"",IFERROR(VLOOKUP(O1442,Home!$C$8:$R$1048576,12,FALSE),""))</f>
        <v/>
      </c>
      <c r="V1442" s="11" t="str">
        <f>IF(IFERROR(VLOOKUP(O1442,Home!$C$8:$R$1048576,8,FALSE),"")=0,"",IFERROR(VLOOKUP(O1442,Home!$C$8:$R$1048576,8,FALSE),""))</f>
        <v/>
      </c>
      <c r="W1442" s="11" t="str">
        <f>IF(OR(VLOOKUP(N1442,Home!$C$7:$I$207,6,FALSE)="",VLOOKUP(N1442,Home!$C$7:$I$207,7,FALSE)=""),"FEJL",SUM(Baggrundsark!$K$4:K1442))</f>
        <v>FEJL</v>
      </c>
      <c r="Y1442">
        <v>1439</v>
      </c>
      <c r="Z1442" s="1"/>
      <c r="AC1442" s="44"/>
      <c r="AD1442">
        <f t="shared" si="474"/>
        <v>0</v>
      </c>
      <c r="AE1442">
        <f>SUM($AD$4:AD1442)</f>
        <v>1</v>
      </c>
      <c r="AF1442" s="103" t="str">
        <f>IFERROR(VLOOKUP(AN1442,Home!$C$8:$E$207,3,FALSE),"")</f>
        <v/>
      </c>
      <c r="AG1442" s="103" t="str">
        <f>IFERROR(VLOOKUP(AN1442,Home!$C$8:$E$207,2,FALSE),"")</f>
        <v/>
      </c>
      <c r="AH1442" s="104" t="str">
        <f>IF(VLOOKUP(AE1442,Home!$C$8:$I$207,6,FALSE)="","",VLOOKUP(AE1442,Home!$C$8:$I$207,6,FALSE))</f>
        <v/>
      </c>
      <c r="AI1442" s="104" t="e">
        <f t="shared" si="482"/>
        <v>#VALUE!</v>
      </c>
      <c r="AJ1442" s="105" t="e">
        <f t="shared" si="475"/>
        <v>#VALUE!</v>
      </c>
      <c r="AK1442" s="103" t="e">
        <f t="shared" si="468"/>
        <v>#VALUE!</v>
      </c>
      <c r="AL1442" s="103" t="e">
        <f t="shared" si="476"/>
        <v>#VALUE!</v>
      </c>
      <c r="AN1442" t="str">
        <f>IF(OR(VLOOKUP(AE1442,Home!$C$8:$I$207,6,FALSE)="",VLOOKUP(AE1442,Home!$C$8:$I$207,7,FALSE)=""),"FEJL",Baggrundsark!AE1442)</f>
        <v>FEJL</v>
      </c>
      <c r="AO1442">
        <f>IF(VLOOKUP(AE1442,Home!$C$8:$N$207,12,FALSE)="Timelønnet",1,0)</f>
        <v>0</v>
      </c>
      <c r="AP1442">
        <f>SUM($AO$4:AO1442)*AO1442</f>
        <v>0</v>
      </c>
      <c r="AQ1442">
        <f t="shared" si="483"/>
        <v>1</v>
      </c>
      <c r="AR1442" t="str">
        <f t="shared" si="483"/>
        <v/>
      </c>
      <c r="AS1442" t="e">
        <f t="shared" si="477"/>
        <v>#VALUE!</v>
      </c>
      <c r="AT1442" s="45" t="e">
        <f t="shared" si="484"/>
        <v>#VALUE!</v>
      </c>
      <c r="AU1442">
        <f>VLOOKUP(AQ1442,Home!$C$8:$J$207,8,FALSE)</f>
        <v>0</v>
      </c>
    </row>
    <row r="1443" spans="1:47" x14ac:dyDescent="0.25">
      <c r="A1443" s="6">
        <f t="shared" si="469"/>
        <v>0</v>
      </c>
      <c r="B1443" s="6">
        <f t="shared" si="478"/>
        <v>0</v>
      </c>
      <c r="C1443" s="6" t="str">
        <f t="shared" si="470"/>
        <v/>
      </c>
      <c r="D1443" s="7">
        <f t="shared" si="471"/>
        <v>0</v>
      </c>
      <c r="E1443" s="7">
        <f t="shared" si="479"/>
        <v>0</v>
      </c>
      <c r="F1443" s="7" t="str">
        <f t="shared" si="472"/>
        <v/>
      </c>
      <c r="G1443" s="6">
        <f t="shared" si="473"/>
        <v>0</v>
      </c>
      <c r="H1443" s="6">
        <f t="shared" si="480"/>
        <v>0</v>
      </c>
      <c r="I1443" s="6" t="str">
        <f t="shared" si="481"/>
        <v/>
      </c>
      <c r="J1443" s="11">
        <v>1440</v>
      </c>
      <c r="K1443" s="11">
        <f>IF(IFERROR(VLOOKUP(J1443,Home!$A$8:$B$1048576,1,FALSE),0)=0,0,1)</f>
        <v>0</v>
      </c>
      <c r="L1443" s="129" t="e">
        <f>IF(VLOOKUP(O1443,Home!$C$8:$R$207,6,FALSE)="","",VLOOKUP(O1443,Home!$C$8:$R$207,6,FALSE))</f>
        <v>#N/A</v>
      </c>
      <c r="M1443" s="129" t="e">
        <f t="shared" si="466"/>
        <v>#N/A</v>
      </c>
      <c r="N1443" s="11">
        <f>SUM($K$4:K1443)</f>
        <v>200</v>
      </c>
      <c r="O1443" s="11" t="str">
        <f>IF(P1443="","",IF(IFERROR(VLOOKUP(N1443,Home!$C$8:$R$1048576,1,FALSE),"")=0,"",IFERROR(VLOOKUP(N1443,Home!$C$8:$R$1048576,1,FALSE),"")))</f>
        <v/>
      </c>
      <c r="P1443" s="11" t="str">
        <f>IF(IFERROR(VLOOKUP(W1443,Home!$C$8:$R$1048576,3,FALSE),"")=0,"",IFERROR(VLOOKUP(W1443,Home!$C$8:$R$1048576,3,FALSE),""))</f>
        <v/>
      </c>
      <c r="Q1443" s="11" t="str">
        <f t="shared" si="465"/>
        <v/>
      </c>
      <c r="R1443" s="130" t="e">
        <f>VLOOKUP(Q1443,'Baggrund til lister'!$G$4:$H$15,2,FALSE)</f>
        <v>#N/A</v>
      </c>
      <c r="S1443" s="11" t="str">
        <f t="shared" si="467"/>
        <v/>
      </c>
      <c r="T1443" s="11" t="str">
        <f>IF(IFERROR(VLOOKUP(N1443,Home!$C$8:$R$1048576,11,FALSE),"")=0,"",IFERROR(VLOOKUP(N1443,Home!$C$8:$R$1048576,11,FALSE),""))</f>
        <v/>
      </c>
      <c r="U1443" s="11" t="str">
        <f>IF(IFERROR(VLOOKUP(O1443,Home!$C$8:$R$1048576,12,FALSE),"")=0,"",IFERROR(VLOOKUP(O1443,Home!$C$8:$R$1048576,12,FALSE),""))</f>
        <v/>
      </c>
      <c r="V1443" s="11" t="str">
        <f>IF(IFERROR(VLOOKUP(O1443,Home!$C$8:$R$1048576,8,FALSE),"")=0,"",IFERROR(VLOOKUP(O1443,Home!$C$8:$R$1048576,8,FALSE),""))</f>
        <v/>
      </c>
      <c r="W1443" s="11" t="str">
        <f>IF(OR(VLOOKUP(N1443,Home!$C$7:$I$207,6,FALSE)="",VLOOKUP(N1443,Home!$C$7:$I$207,7,FALSE)=""),"FEJL",SUM(Baggrundsark!$K$4:K1443))</f>
        <v>FEJL</v>
      </c>
      <c r="Y1443">
        <v>1440</v>
      </c>
      <c r="Z1443" s="1"/>
      <c r="AC1443" s="44"/>
      <c r="AD1443">
        <f t="shared" si="474"/>
        <v>0</v>
      </c>
      <c r="AE1443">
        <f>SUM($AD$4:AD1443)</f>
        <v>1</v>
      </c>
      <c r="AF1443" s="103" t="str">
        <f>IFERROR(VLOOKUP(AN1443,Home!$C$8:$E$207,3,FALSE),"")</f>
        <v/>
      </c>
      <c r="AG1443" s="103" t="str">
        <f>IFERROR(VLOOKUP(AN1443,Home!$C$8:$E$207,2,FALSE),"")</f>
        <v/>
      </c>
      <c r="AH1443" s="104" t="str">
        <f>IF(VLOOKUP(AE1443,Home!$C$8:$I$207,6,FALSE)="","",VLOOKUP(AE1443,Home!$C$8:$I$207,6,FALSE))</f>
        <v/>
      </c>
      <c r="AI1443" s="104" t="e">
        <f t="shared" si="482"/>
        <v>#VALUE!</v>
      </c>
      <c r="AJ1443" s="105" t="e">
        <f t="shared" si="475"/>
        <v>#VALUE!</v>
      </c>
      <c r="AK1443" s="103" t="e">
        <f t="shared" si="468"/>
        <v>#VALUE!</v>
      </c>
      <c r="AL1443" s="103" t="e">
        <f t="shared" si="476"/>
        <v>#VALUE!</v>
      </c>
      <c r="AN1443" t="str">
        <f>IF(OR(VLOOKUP(AE1443,Home!$C$8:$I$207,6,FALSE)="",VLOOKUP(AE1443,Home!$C$8:$I$207,7,FALSE)=""),"FEJL",Baggrundsark!AE1443)</f>
        <v>FEJL</v>
      </c>
      <c r="AO1443">
        <f>IF(VLOOKUP(AE1443,Home!$C$8:$N$207,12,FALSE)="Timelønnet",1,0)</f>
        <v>0</v>
      </c>
      <c r="AP1443">
        <f>SUM($AO$4:AO1443)*AO1443</f>
        <v>0</v>
      </c>
      <c r="AQ1443">
        <f t="shared" si="483"/>
        <v>1</v>
      </c>
      <c r="AR1443" t="str">
        <f t="shared" si="483"/>
        <v/>
      </c>
      <c r="AS1443" t="e">
        <f t="shared" si="477"/>
        <v>#VALUE!</v>
      </c>
      <c r="AT1443" s="45" t="e">
        <f t="shared" si="484"/>
        <v>#VALUE!</v>
      </c>
      <c r="AU1443">
        <f>VLOOKUP(AQ1443,Home!$C$8:$J$207,8,FALSE)</f>
        <v>0</v>
      </c>
    </row>
    <row r="1444" spans="1:47" x14ac:dyDescent="0.25">
      <c r="A1444" s="6">
        <f t="shared" si="469"/>
        <v>0</v>
      </c>
      <c r="B1444" s="6">
        <f t="shared" si="478"/>
        <v>0</v>
      </c>
      <c r="C1444" s="6" t="str">
        <f t="shared" si="470"/>
        <v/>
      </c>
      <c r="D1444" s="7">
        <f t="shared" si="471"/>
        <v>0</v>
      </c>
      <c r="E1444" s="7">
        <f t="shared" si="479"/>
        <v>0</v>
      </c>
      <c r="F1444" s="7" t="str">
        <f t="shared" si="472"/>
        <v/>
      </c>
      <c r="G1444" s="6">
        <f t="shared" si="473"/>
        <v>0</v>
      </c>
      <c r="H1444" s="6">
        <f t="shared" si="480"/>
        <v>0</v>
      </c>
      <c r="I1444" s="6" t="str">
        <f t="shared" si="481"/>
        <v/>
      </c>
      <c r="J1444" s="11">
        <v>1441</v>
      </c>
      <c r="K1444" s="11">
        <f>IF(IFERROR(VLOOKUP(J1444,Home!$A$8:$B$1048576,1,FALSE),0)=0,0,1)</f>
        <v>0</v>
      </c>
      <c r="L1444" s="129" t="e">
        <f>IF(VLOOKUP(O1444,Home!$C$8:$R$207,6,FALSE)="","",VLOOKUP(O1444,Home!$C$8:$R$207,6,FALSE))</f>
        <v>#N/A</v>
      </c>
      <c r="M1444" s="129" t="e">
        <f t="shared" si="466"/>
        <v>#N/A</v>
      </c>
      <c r="N1444" s="11">
        <f>SUM($K$4:K1444)</f>
        <v>200</v>
      </c>
      <c r="O1444" s="11" t="str">
        <f>IF(P1444="","",IF(IFERROR(VLOOKUP(N1444,Home!$C$8:$R$1048576,1,FALSE),"")=0,"",IFERROR(VLOOKUP(N1444,Home!$C$8:$R$1048576,1,FALSE),"")))</f>
        <v/>
      </c>
      <c r="P1444" s="11" t="str">
        <f>IF(IFERROR(VLOOKUP(W1444,Home!$C$8:$R$1048576,3,FALSE),"")=0,"",IFERROR(VLOOKUP(W1444,Home!$C$8:$R$1048576,3,FALSE),""))</f>
        <v/>
      </c>
      <c r="Q1444" s="11" t="str">
        <f t="shared" si="465"/>
        <v/>
      </c>
      <c r="R1444" s="130" t="e">
        <f>VLOOKUP(Q1444,'Baggrund til lister'!$G$4:$H$15,2,FALSE)</f>
        <v>#N/A</v>
      </c>
      <c r="S1444" s="11" t="str">
        <f t="shared" si="467"/>
        <v/>
      </c>
      <c r="T1444" s="11" t="str">
        <f>IF(IFERROR(VLOOKUP(N1444,Home!$C$8:$R$1048576,11,FALSE),"")=0,"",IFERROR(VLOOKUP(N1444,Home!$C$8:$R$1048576,11,FALSE),""))</f>
        <v/>
      </c>
      <c r="U1444" s="11" t="str">
        <f>IF(IFERROR(VLOOKUP(O1444,Home!$C$8:$R$1048576,12,FALSE),"")=0,"",IFERROR(VLOOKUP(O1444,Home!$C$8:$R$1048576,12,FALSE),""))</f>
        <v/>
      </c>
      <c r="V1444" s="11" t="str">
        <f>IF(IFERROR(VLOOKUP(O1444,Home!$C$8:$R$1048576,8,FALSE),"")=0,"",IFERROR(VLOOKUP(O1444,Home!$C$8:$R$1048576,8,FALSE),""))</f>
        <v/>
      </c>
      <c r="W1444" s="11" t="str">
        <f>IF(OR(VLOOKUP(N1444,Home!$C$7:$I$207,6,FALSE)="",VLOOKUP(N1444,Home!$C$7:$I$207,7,FALSE)=""),"FEJL",SUM(Baggrundsark!$K$4:K1444))</f>
        <v>FEJL</v>
      </c>
      <c r="Y1444">
        <v>1441</v>
      </c>
      <c r="Z1444" s="1"/>
      <c r="AC1444" s="44"/>
      <c r="AD1444">
        <f t="shared" si="474"/>
        <v>0</v>
      </c>
      <c r="AE1444">
        <f>SUM($AD$4:AD1444)</f>
        <v>1</v>
      </c>
      <c r="AF1444" s="103" t="str">
        <f>IFERROR(VLOOKUP(AN1444,Home!$C$8:$E$207,3,FALSE),"")</f>
        <v/>
      </c>
      <c r="AG1444" s="103" t="str">
        <f>IFERROR(VLOOKUP(AN1444,Home!$C$8:$E$207,2,FALSE),"")</f>
        <v/>
      </c>
      <c r="AH1444" s="104" t="str">
        <f>IF(VLOOKUP(AE1444,Home!$C$8:$I$207,6,FALSE)="","",VLOOKUP(AE1444,Home!$C$8:$I$207,6,FALSE))</f>
        <v/>
      </c>
      <c r="AI1444" s="104" t="e">
        <f t="shared" si="482"/>
        <v>#VALUE!</v>
      </c>
      <c r="AJ1444" s="105" t="e">
        <f t="shared" si="475"/>
        <v>#VALUE!</v>
      </c>
      <c r="AK1444" s="103" t="e">
        <f t="shared" si="468"/>
        <v>#VALUE!</v>
      </c>
      <c r="AL1444" s="103" t="e">
        <f t="shared" si="476"/>
        <v>#VALUE!</v>
      </c>
      <c r="AN1444" t="str">
        <f>IF(OR(VLOOKUP(AE1444,Home!$C$8:$I$207,6,FALSE)="",VLOOKUP(AE1444,Home!$C$8:$I$207,7,FALSE)=""),"FEJL",Baggrundsark!AE1444)</f>
        <v>FEJL</v>
      </c>
      <c r="AO1444">
        <f>IF(VLOOKUP(AE1444,Home!$C$8:$N$207,12,FALSE)="Timelønnet",1,0)</f>
        <v>0</v>
      </c>
      <c r="AP1444">
        <f>SUM($AO$4:AO1444)*AO1444</f>
        <v>0</v>
      </c>
      <c r="AQ1444">
        <f t="shared" si="483"/>
        <v>1</v>
      </c>
      <c r="AR1444" t="str">
        <f t="shared" si="483"/>
        <v/>
      </c>
      <c r="AS1444" t="e">
        <f t="shared" si="477"/>
        <v>#VALUE!</v>
      </c>
      <c r="AT1444" s="45" t="e">
        <f t="shared" si="484"/>
        <v>#VALUE!</v>
      </c>
      <c r="AU1444">
        <f>VLOOKUP(AQ1444,Home!$C$8:$J$207,8,FALSE)</f>
        <v>0</v>
      </c>
    </row>
    <row r="1445" spans="1:47" x14ac:dyDescent="0.25">
      <c r="A1445" s="6">
        <f t="shared" si="469"/>
        <v>0</v>
      </c>
      <c r="B1445" s="6">
        <f t="shared" si="478"/>
        <v>0</v>
      </c>
      <c r="C1445" s="6" t="str">
        <f t="shared" si="470"/>
        <v/>
      </c>
      <c r="D1445" s="7">
        <f t="shared" si="471"/>
        <v>0</v>
      </c>
      <c r="E1445" s="7">
        <f t="shared" si="479"/>
        <v>0</v>
      </c>
      <c r="F1445" s="7" t="str">
        <f t="shared" si="472"/>
        <v/>
      </c>
      <c r="G1445" s="6">
        <f t="shared" si="473"/>
        <v>0</v>
      </c>
      <c r="H1445" s="6">
        <f t="shared" si="480"/>
        <v>0</v>
      </c>
      <c r="I1445" s="6" t="str">
        <f t="shared" si="481"/>
        <v/>
      </c>
      <c r="J1445" s="11">
        <v>1442</v>
      </c>
      <c r="K1445" s="11">
        <f>IF(IFERROR(VLOOKUP(J1445,Home!$A$8:$B$1048576,1,FALSE),0)=0,0,1)</f>
        <v>0</v>
      </c>
      <c r="L1445" s="129" t="e">
        <f>IF(VLOOKUP(O1445,Home!$C$8:$R$207,6,FALSE)="","",VLOOKUP(O1445,Home!$C$8:$R$207,6,FALSE))</f>
        <v>#N/A</v>
      </c>
      <c r="M1445" s="129" t="e">
        <f t="shared" si="466"/>
        <v>#N/A</v>
      </c>
      <c r="N1445" s="11">
        <f>SUM($K$4:K1445)</f>
        <v>200</v>
      </c>
      <c r="O1445" s="11" t="str">
        <f>IF(P1445="","",IF(IFERROR(VLOOKUP(N1445,Home!$C$8:$R$1048576,1,FALSE),"")=0,"",IFERROR(VLOOKUP(N1445,Home!$C$8:$R$1048576,1,FALSE),"")))</f>
        <v/>
      </c>
      <c r="P1445" s="11" t="str">
        <f>IF(IFERROR(VLOOKUP(W1445,Home!$C$8:$R$1048576,3,FALSE),"")=0,"",IFERROR(VLOOKUP(W1445,Home!$C$8:$R$1048576,3,FALSE),""))</f>
        <v/>
      </c>
      <c r="Q1445" s="11" t="str">
        <f t="shared" si="465"/>
        <v/>
      </c>
      <c r="R1445" s="130" t="e">
        <f>VLOOKUP(Q1445,'Baggrund til lister'!$G$4:$H$15,2,FALSE)</f>
        <v>#N/A</v>
      </c>
      <c r="S1445" s="11" t="str">
        <f t="shared" si="467"/>
        <v/>
      </c>
      <c r="T1445" s="11" t="str">
        <f>IF(IFERROR(VLOOKUP(N1445,Home!$C$8:$R$1048576,11,FALSE),"")=0,"",IFERROR(VLOOKUP(N1445,Home!$C$8:$R$1048576,11,FALSE),""))</f>
        <v/>
      </c>
      <c r="U1445" s="11" t="str">
        <f>IF(IFERROR(VLOOKUP(O1445,Home!$C$8:$R$1048576,12,FALSE),"")=0,"",IFERROR(VLOOKUP(O1445,Home!$C$8:$R$1048576,12,FALSE),""))</f>
        <v/>
      </c>
      <c r="V1445" s="11" t="str">
        <f>IF(IFERROR(VLOOKUP(O1445,Home!$C$8:$R$1048576,8,FALSE),"")=0,"",IFERROR(VLOOKUP(O1445,Home!$C$8:$R$1048576,8,FALSE),""))</f>
        <v/>
      </c>
      <c r="W1445" s="11" t="str">
        <f>IF(OR(VLOOKUP(N1445,Home!$C$7:$I$207,6,FALSE)="",VLOOKUP(N1445,Home!$C$7:$I$207,7,FALSE)=""),"FEJL",SUM(Baggrundsark!$K$4:K1445))</f>
        <v>FEJL</v>
      </c>
      <c r="Y1445">
        <v>1442</v>
      </c>
      <c r="Z1445" s="1"/>
      <c r="AC1445" s="44"/>
      <c r="AD1445">
        <f t="shared" si="474"/>
        <v>0</v>
      </c>
      <c r="AE1445">
        <f>SUM($AD$4:AD1445)</f>
        <v>1</v>
      </c>
      <c r="AF1445" s="103" t="str">
        <f>IFERROR(VLOOKUP(AN1445,Home!$C$8:$E$207,3,FALSE),"")</f>
        <v/>
      </c>
      <c r="AG1445" s="103" t="str">
        <f>IFERROR(VLOOKUP(AN1445,Home!$C$8:$E$207,2,FALSE),"")</f>
        <v/>
      </c>
      <c r="AH1445" s="104" t="str">
        <f>IF(VLOOKUP(AE1445,Home!$C$8:$I$207,6,FALSE)="","",VLOOKUP(AE1445,Home!$C$8:$I$207,6,FALSE))</f>
        <v/>
      </c>
      <c r="AI1445" s="104" t="e">
        <f t="shared" si="482"/>
        <v>#VALUE!</v>
      </c>
      <c r="AJ1445" s="105" t="e">
        <f t="shared" si="475"/>
        <v>#VALUE!</v>
      </c>
      <c r="AK1445" s="103" t="e">
        <f t="shared" si="468"/>
        <v>#VALUE!</v>
      </c>
      <c r="AL1445" s="103" t="e">
        <f t="shared" si="476"/>
        <v>#VALUE!</v>
      </c>
      <c r="AN1445" t="str">
        <f>IF(OR(VLOOKUP(AE1445,Home!$C$8:$I$207,6,FALSE)="",VLOOKUP(AE1445,Home!$C$8:$I$207,7,FALSE)=""),"FEJL",Baggrundsark!AE1445)</f>
        <v>FEJL</v>
      </c>
      <c r="AO1445">
        <f>IF(VLOOKUP(AE1445,Home!$C$8:$N$207,12,FALSE)="Timelønnet",1,0)</f>
        <v>0</v>
      </c>
      <c r="AP1445">
        <f>SUM($AO$4:AO1445)*AO1445</f>
        <v>0</v>
      </c>
      <c r="AQ1445">
        <f t="shared" si="483"/>
        <v>1</v>
      </c>
      <c r="AR1445" t="str">
        <f t="shared" si="483"/>
        <v/>
      </c>
      <c r="AS1445" t="e">
        <f t="shared" si="477"/>
        <v>#VALUE!</v>
      </c>
      <c r="AT1445" s="45" t="e">
        <f t="shared" si="484"/>
        <v>#VALUE!</v>
      </c>
      <c r="AU1445">
        <f>VLOOKUP(AQ1445,Home!$C$8:$J$207,8,FALSE)</f>
        <v>0</v>
      </c>
    </row>
    <row r="1446" spans="1:47" x14ac:dyDescent="0.25">
      <c r="A1446" s="6">
        <f t="shared" si="469"/>
        <v>0</v>
      </c>
      <c r="B1446" s="6">
        <f t="shared" si="478"/>
        <v>0</v>
      </c>
      <c r="C1446" s="6" t="str">
        <f t="shared" si="470"/>
        <v/>
      </c>
      <c r="D1446" s="7">
        <f t="shared" si="471"/>
        <v>0</v>
      </c>
      <c r="E1446" s="7">
        <f t="shared" si="479"/>
        <v>0</v>
      </c>
      <c r="F1446" s="7" t="str">
        <f t="shared" si="472"/>
        <v/>
      </c>
      <c r="G1446" s="6">
        <f t="shared" si="473"/>
        <v>0</v>
      </c>
      <c r="H1446" s="6">
        <f t="shared" si="480"/>
        <v>0</v>
      </c>
      <c r="I1446" s="6" t="str">
        <f t="shared" si="481"/>
        <v/>
      </c>
      <c r="J1446" s="11">
        <v>1443</v>
      </c>
      <c r="K1446" s="11">
        <f>IF(IFERROR(VLOOKUP(J1446,Home!$A$8:$B$1048576,1,FALSE),0)=0,0,1)</f>
        <v>0</v>
      </c>
      <c r="L1446" s="129" t="e">
        <f>IF(VLOOKUP(O1446,Home!$C$8:$R$207,6,FALSE)="","",VLOOKUP(O1446,Home!$C$8:$R$207,6,FALSE))</f>
        <v>#N/A</v>
      </c>
      <c r="M1446" s="129" t="e">
        <f t="shared" si="466"/>
        <v>#N/A</v>
      </c>
      <c r="N1446" s="11">
        <f>SUM($K$4:K1446)</f>
        <v>200</v>
      </c>
      <c r="O1446" s="11" t="str">
        <f>IF(P1446="","",IF(IFERROR(VLOOKUP(N1446,Home!$C$8:$R$1048576,1,FALSE),"")=0,"",IFERROR(VLOOKUP(N1446,Home!$C$8:$R$1048576,1,FALSE),"")))</f>
        <v/>
      </c>
      <c r="P1446" s="11" t="str">
        <f>IF(IFERROR(VLOOKUP(W1446,Home!$C$8:$R$1048576,3,FALSE),"")=0,"",IFERROR(VLOOKUP(W1446,Home!$C$8:$R$1048576,3,FALSE),""))</f>
        <v/>
      </c>
      <c r="Q1446" s="11" t="str">
        <f t="shared" si="465"/>
        <v/>
      </c>
      <c r="R1446" s="130" t="e">
        <f>VLOOKUP(Q1446,'Baggrund til lister'!$G$4:$H$15,2,FALSE)</f>
        <v>#N/A</v>
      </c>
      <c r="S1446" s="11" t="str">
        <f t="shared" si="467"/>
        <v/>
      </c>
      <c r="T1446" s="11" t="str">
        <f>IF(IFERROR(VLOOKUP(N1446,Home!$C$8:$R$1048576,11,FALSE),"")=0,"",IFERROR(VLOOKUP(N1446,Home!$C$8:$R$1048576,11,FALSE),""))</f>
        <v/>
      </c>
      <c r="U1446" s="11" t="str">
        <f>IF(IFERROR(VLOOKUP(O1446,Home!$C$8:$R$1048576,12,FALSE),"")=0,"",IFERROR(VLOOKUP(O1446,Home!$C$8:$R$1048576,12,FALSE),""))</f>
        <v/>
      </c>
      <c r="V1446" s="11" t="str">
        <f>IF(IFERROR(VLOOKUP(O1446,Home!$C$8:$R$1048576,8,FALSE),"")=0,"",IFERROR(VLOOKUP(O1446,Home!$C$8:$R$1048576,8,FALSE),""))</f>
        <v/>
      </c>
      <c r="W1446" s="11" t="str">
        <f>IF(OR(VLOOKUP(N1446,Home!$C$7:$I$207,6,FALSE)="",VLOOKUP(N1446,Home!$C$7:$I$207,7,FALSE)=""),"FEJL",SUM(Baggrundsark!$K$4:K1446))</f>
        <v>FEJL</v>
      </c>
      <c r="Y1446">
        <v>1443</v>
      </c>
      <c r="Z1446" s="1"/>
      <c r="AC1446" s="44"/>
      <c r="AD1446">
        <f t="shared" si="474"/>
        <v>0</v>
      </c>
      <c r="AE1446">
        <f>SUM($AD$4:AD1446)</f>
        <v>1</v>
      </c>
      <c r="AF1446" s="103" t="str">
        <f>IFERROR(VLOOKUP(AN1446,Home!$C$8:$E$207,3,FALSE),"")</f>
        <v/>
      </c>
      <c r="AG1446" s="103" t="str">
        <f>IFERROR(VLOOKUP(AN1446,Home!$C$8:$E$207,2,FALSE),"")</f>
        <v/>
      </c>
      <c r="AH1446" s="104" t="str">
        <f>IF(VLOOKUP(AE1446,Home!$C$8:$I$207,6,FALSE)="","",VLOOKUP(AE1446,Home!$C$8:$I$207,6,FALSE))</f>
        <v/>
      </c>
      <c r="AI1446" s="104" t="e">
        <f t="shared" si="482"/>
        <v>#VALUE!</v>
      </c>
      <c r="AJ1446" s="105" t="e">
        <f t="shared" si="475"/>
        <v>#VALUE!</v>
      </c>
      <c r="AK1446" s="103" t="e">
        <f t="shared" si="468"/>
        <v>#VALUE!</v>
      </c>
      <c r="AL1446" s="103" t="e">
        <f t="shared" si="476"/>
        <v>#VALUE!</v>
      </c>
      <c r="AN1446" t="str">
        <f>IF(OR(VLOOKUP(AE1446,Home!$C$8:$I$207,6,FALSE)="",VLOOKUP(AE1446,Home!$C$8:$I$207,7,FALSE)=""),"FEJL",Baggrundsark!AE1446)</f>
        <v>FEJL</v>
      </c>
      <c r="AO1446">
        <f>IF(VLOOKUP(AE1446,Home!$C$8:$N$207,12,FALSE)="Timelønnet",1,0)</f>
        <v>0</v>
      </c>
      <c r="AP1446">
        <f>SUM($AO$4:AO1446)*AO1446</f>
        <v>0</v>
      </c>
      <c r="AQ1446">
        <f t="shared" si="483"/>
        <v>1</v>
      </c>
      <c r="AR1446" t="str">
        <f t="shared" si="483"/>
        <v/>
      </c>
      <c r="AS1446" t="e">
        <f t="shared" si="477"/>
        <v>#VALUE!</v>
      </c>
      <c r="AT1446" s="45" t="e">
        <f t="shared" si="484"/>
        <v>#VALUE!</v>
      </c>
      <c r="AU1446">
        <f>VLOOKUP(AQ1446,Home!$C$8:$J$207,8,FALSE)</f>
        <v>0</v>
      </c>
    </row>
    <row r="1447" spans="1:47" x14ac:dyDescent="0.25">
      <c r="A1447" s="6">
        <f t="shared" si="469"/>
        <v>0</v>
      </c>
      <c r="B1447" s="6">
        <f t="shared" si="478"/>
        <v>0</v>
      </c>
      <c r="C1447" s="6" t="str">
        <f t="shared" si="470"/>
        <v/>
      </c>
      <c r="D1447" s="7">
        <f t="shared" si="471"/>
        <v>0</v>
      </c>
      <c r="E1447" s="7">
        <f t="shared" si="479"/>
        <v>0</v>
      </c>
      <c r="F1447" s="7" t="str">
        <f t="shared" si="472"/>
        <v/>
      </c>
      <c r="G1447" s="6">
        <f t="shared" si="473"/>
        <v>0</v>
      </c>
      <c r="H1447" s="6">
        <f t="shared" si="480"/>
        <v>0</v>
      </c>
      <c r="I1447" s="6" t="str">
        <f t="shared" si="481"/>
        <v/>
      </c>
      <c r="J1447" s="11">
        <v>1444</v>
      </c>
      <c r="K1447" s="11">
        <f>IF(IFERROR(VLOOKUP(J1447,Home!$A$8:$B$1048576,1,FALSE),0)=0,0,1)</f>
        <v>0</v>
      </c>
      <c r="L1447" s="129" t="e">
        <f>IF(VLOOKUP(O1447,Home!$C$8:$R$207,6,FALSE)="","",VLOOKUP(O1447,Home!$C$8:$R$207,6,FALSE))</f>
        <v>#N/A</v>
      </c>
      <c r="M1447" s="129" t="e">
        <f t="shared" si="466"/>
        <v>#N/A</v>
      </c>
      <c r="N1447" s="11">
        <f>SUM($K$4:K1447)</f>
        <v>200</v>
      </c>
      <c r="O1447" s="11" t="str">
        <f>IF(P1447="","",IF(IFERROR(VLOOKUP(N1447,Home!$C$8:$R$1048576,1,FALSE),"")=0,"",IFERROR(VLOOKUP(N1447,Home!$C$8:$R$1048576,1,FALSE),"")))</f>
        <v/>
      </c>
      <c r="P1447" s="11" t="str">
        <f>IF(IFERROR(VLOOKUP(W1447,Home!$C$8:$R$1048576,3,FALSE),"")=0,"",IFERROR(VLOOKUP(W1447,Home!$C$8:$R$1048576,3,FALSE),""))</f>
        <v/>
      </c>
      <c r="Q1447" s="11" t="str">
        <f t="shared" si="465"/>
        <v/>
      </c>
      <c r="R1447" s="130" t="e">
        <f>VLOOKUP(Q1447,'Baggrund til lister'!$G$4:$H$15,2,FALSE)</f>
        <v>#N/A</v>
      </c>
      <c r="S1447" s="11" t="str">
        <f t="shared" si="467"/>
        <v/>
      </c>
      <c r="T1447" s="11" t="str">
        <f>IF(IFERROR(VLOOKUP(N1447,Home!$C$8:$R$1048576,11,FALSE),"")=0,"",IFERROR(VLOOKUP(N1447,Home!$C$8:$R$1048576,11,FALSE),""))</f>
        <v/>
      </c>
      <c r="U1447" s="11" t="str">
        <f>IF(IFERROR(VLOOKUP(O1447,Home!$C$8:$R$1048576,12,FALSE),"")=0,"",IFERROR(VLOOKUP(O1447,Home!$C$8:$R$1048576,12,FALSE),""))</f>
        <v/>
      </c>
      <c r="V1447" s="11" t="str">
        <f>IF(IFERROR(VLOOKUP(O1447,Home!$C$8:$R$1048576,8,FALSE),"")=0,"",IFERROR(VLOOKUP(O1447,Home!$C$8:$R$1048576,8,FALSE),""))</f>
        <v/>
      </c>
      <c r="W1447" s="11" t="str">
        <f>IF(OR(VLOOKUP(N1447,Home!$C$7:$I$207,6,FALSE)="",VLOOKUP(N1447,Home!$C$7:$I$207,7,FALSE)=""),"FEJL",SUM(Baggrundsark!$K$4:K1447))</f>
        <v>FEJL</v>
      </c>
      <c r="Y1447">
        <v>1444</v>
      </c>
      <c r="Z1447" s="1"/>
      <c r="AC1447" s="44"/>
      <c r="AD1447">
        <f t="shared" si="474"/>
        <v>0</v>
      </c>
      <c r="AE1447">
        <f>SUM($AD$4:AD1447)</f>
        <v>1</v>
      </c>
      <c r="AF1447" s="103" t="str">
        <f>IFERROR(VLOOKUP(AN1447,Home!$C$8:$E$207,3,FALSE),"")</f>
        <v/>
      </c>
      <c r="AG1447" s="103" t="str">
        <f>IFERROR(VLOOKUP(AN1447,Home!$C$8:$E$207,2,FALSE),"")</f>
        <v/>
      </c>
      <c r="AH1447" s="104" t="str">
        <f>IF(VLOOKUP(AE1447,Home!$C$8:$I$207,6,FALSE)="","",VLOOKUP(AE1447,Home!$C$8:$I$207,6,FALSE))</f>
        <v/>
      </c>
      <c r="AI1447" s="104" t="e">
        <f t="shared" si="482"/>
        <v>#VALUE!</v>
      </c>
      <c r="AJ1447" s="105" t="e">
        <f t="shared" si="475"/>
        <v>#VALUE!</v>
      </c>
      <c r="AK1447" s="103" t="e">
        <f t="shared" si="468"/>
        <v>#VALUE!</v>
      </c>
      <c r="AL1447" s="103" t="e">
        <f t="shared" si="476"/>
        <v>#VALUE!</v>
      </c>
      <c r="AN1447" t="str">
        <f>IF(OR(VLOOKUP(AE1447,Home!$C$8:$I$207,6,FALSE)="",VLOOKUP(AE1447,Home!$C$8:$I$207,7,FALSE)=""),"FEJL",Baggrundsark!AE1447)</f>
        <v>FEJL</v>
      </c>
      <c r="AO1447">
        <f>IF(VLOOKUP(AE1447,Home!$C$8:$N$207,12,FALSE)="Timelønnet",1,0)</f>
        <v>0</v>
      </c>
      <c r="AP1447">
        <f>SUM($AO$4:AO1447)*AO1447</f>
        <v>0</v>
      </c>
      <c r="AQ1447">
        <f t="shared" si="483"/>
        <v>1</v>
      </c>
      <c r="AR1447" t="str">
        <f t="shared" si="483"/>
        <v/>
      </c>
      <c r="AS1447" t="e">
        <f t="shared" si="477"/>
        <v>#VALUE!</v>
      </c>
      <c r="AT1447" s="45" t="e">
        <f t="shared" si="484"/>
        <v>#VALUE!</v>
      </c>
      <c r="AU1447">
        <f>VLOOKUP(AQ1447,Home!$C$8:$J$207,8,FALSE)</f>
        <v>0</v>
      </c>
    </row>
    <row r="1448" spans="1:47" x14ac:dyDescent="0.25">
      <c r="A1448" s="6">
        <f t="shared" si="469"/>
        <v>0</v>
      </c>
      <c r="B1448" s="6">
        <f t="shared" si="478"/>
        <v>0</v>
      </c>
      <c r="C1448" s="6" t="str">
        <f t="shared" si="470"/>
        <v/>
      </c>
      <c r="D1448" s="7">
        <f t="shared" si="471"/>
        <v>0</v>
      </c>
      <c r="E1448" s="7">
        <f t="shared" si="479"/>
        <v>0</v>
      </c>
      <c r="F1448" s="7" t="str">
        <f t="shared" si="472"/>
        <v/>
      </c>
      <c r="G1448" s="6">
        <f t="shared" si="473"/>
        <v>0</v>
      </c>
      <c r="H1448" s="6">
        <f t="shared" si="480"/>
        <v>0</v>
      </c>
      <c r="I1448" s="6" t="str">
        <f t="shared" si="481"/>
        <v/>
      </c>
      <c r="J1448" s="11">
        <v>1445</v>
      </c>
      <c r="K1448" s="11">
        <f>IF(IFERROR(VLOOKUP(J1448,Home!$A$8:$B$1048576,1,FALSE),0)=0,0,1)</f>
        <v>0</v>
      </c>
      <c r="L1448" s="129" t="e">
        <f>IF(VLOOKUP(O1448,Home!$C$8:$R$207,6,FALSE)="","",VLOOKUP(O1448,Home!$C$8:$R$207,6,FALSE))</f>
        <v>#N/A</v>
      </c>
      <c r="M1448" s="129" t="e">
        <f t="shared" si="466"/>
        <v>#N/A</v>
      </c>
      <c r="N1448" s="11">
        <f>SUM($K$4:K1448)</f>
        <v>200</v>
      </c>
      <c r="O1448" s="11" t="str">
        <f>IF(P1448="","",IF(IFERROR(VLOOKUP(N1448,Home!$C$8:$R$1048576,1,FALSE),"")=0,"",IFERROR(VLOOKUP(N1448,Home!$C$8:$R$1048576,1,FALSE),"")))</f>
        <v/>
      </c>
      <c r="P1448" s="11" t="str">
        <f>IF(IFERROR(VLOOKUP(W1448,Home!$C$8:$R$1048576,3,FALSE),"")=0,"",IFERROR(VLOOKUP(W1448,Home!$C$8:$R$1048576,3,FALSE),""))</f>
        <v/>
      </c>
      <c r="Q1448" s="11" t="str">
        <f t="shared" si="465"/>
        <v/>
      </c>
      <c r="R1448" s="130" t="e">
        <f>VLOOKUP(Q1448,'Baggrund til lister'!$G$4:$H$15,2,FALSE)</f>
        <v>#N/A</v>
      </c>
      <c r="S1448" s="11" t="str">
        <f t="shared" si="467"/>
        <v/>
      </c>
      <c r="T1448" s="11" t="str">
        <f>IF(IFERROR(VLOOKUP(N1448,Home!$C$8:$R$1048576,11,FALSE),"")=0,"",IFERROR(VLOOKUP(N1448,Home!$C$8:$R$1048576,11,FALSE),""))</f>
        <v/>
      </c>
      <c r="U1448" s="11" t="str">
        <f>IF(IFERROR(VLOOKUP(O1448,Home!$C$8:$R$1048576,12,FALSE),"")=0,"",IFERROR(VLOOKUP(O1448,Home!$C$8:$R$1048576,12,FALSE),""))</f>
        <v/>
      </c>
      <c r="V1448" s="11" t="str">
        <f>IF(IFERROR(VLOOKUP(O1448,Home!$C$8:$R$1048576,8,FALSE),"")=0,"",IFERROR(VLOOKUP(O1448,Home!$C$8:$R$1048576,8,FALSE),""))</f>
        <v/>
      </c>
      <c r="W1448" s="11" t="str">
        <f>IF(OR(VLOOKUP(N1448,Home!$C$7:$I$207,6,FALSE)="",VLOOKUP(N1448,Home!$C$7:$I$207,7,FALSE)=""),"FEJL",SUM(Baggrundsark!$K$4:K1448))</f>
        <v>FEJL</v>
      </c>
      <c r="Y1448">
        <v>1445</v>
      </c>
      <c r="Z1448" s="1"/>
      <c r="AC1448" s="44"/>
      <c r="AD1448">
        <f t="shared" si="474"/>
        <v>0</v>
      </c>
      <c r="AE1448">
        <f>SUM($AD$4:AD1448)</f>
        <v>1</v>
      </c>
      <c r="AF1448" s="103" t="str">
        <f>IFERROR(VLOOKUP(AN1448,Home!$C$8:$E$207,3,FALSE),"")</f>
        <v/>
      </c>
      <c r="AG1448" s="103" t="str">
        <f>IFERROR(VLOOKUP(AN1448,Home!$C$8:$E$207,2,FALSE),"")</f>
        <v/>
      </c>
      <c r="AH1448" s="104" t="str">
        <f>IF(VLOOKUP(AE1448,Home!$C$8:$I$207,6,FALSE)="","",VLOOKUP(AE1448,Home!$C$8:$I$207,6,FALSE))</f>
        <v/>
      </c>
      <c r="AI1448" s="104" t="e">
        <f t="shared" si="482"/>
        <v>#VALUE!</v>
      </c>
      <c r="AJ1448" s="105" t="e">
        <f t="shared" si="475"/>
        <v>#VALUE!</v>
      </c>
      <c r="AK1448" s="103" t="e">
        <f t="shared" si="468"/>
        <v>#VALUE!</v>
      </c>
      <c r="AL1448" s="103" t="e">
        <f t="shared" si="476"/>
        <v>#VALUE!</v>
      </c>
      <c r="AN1448" t="str">
        <f>IF(OR(VLOOKUP(AE1448,Home!$C$8:$I$207,6,FALSE)="",VLOOKUP(AE1448,Home!$C$8:$I$207,7,FALSE)=""),"FEJL",Baggrundsark!AE1448)</f>
        <v>FEJL</v>
      </c>
      <c r="AO1448">
        <f>IF(VLOOKUP(AE1448,Home!$C$8:$N$207,12,FALSE)="Timelønnet",1,0)</f>
        <v>0</v>
      </c>
      <c r="AP1448">
        <f>SUM($AO$4:AO1448)*AO1448</f>
        <v>0</v>
      </c>
      <c r="AQ1448">
        <f t="shared" si="483"/>
        <v>1</v>
      </c>
      <c r="AR1448" t="str">
        <f t="shared" si="483"/>
        <v/>
      </c>
      <c r="AS1448" t="e">
        <f t="shared" si="477"/>
        <v>#VALUE!</v>
      </c>
      <c r="AT1448" s="45" t="e">
        <f t="shared" si="484"/>
        <v>#VALUE!</v>
      </c>
      <c r="AU1448">
        <f>VLOOKUP(AQ1448,Home!$C$8:$J$207,8,FALSE)</f>
        <v>0</v>
      </c>
    </row>
    <row r="1449" spans="1:47" x14ac:dyDescent="0.25">
      <c r="A1449" s="6">
        <f t="shared" si="469"/>
        <v>0</v>
      </c>
      <c r="B1449" s="6">
        <f t="shared" si="478"/>
        <v>0</v>
      </c>
      <c r="C1449" s="6" t="str">
        <f t="shared" si="470"/>
        <v/>
      </c>
      <c r="D1449" s="7">
        <f t="shared" si="471"/>
        <v>0</v>
      </c>
      <c r="E1449" s="7">
        <f t="shared" si="479"/>
        <v>0</v>
      </c>
      <c r="F1449" s="7" t="str">
        <f t="shared" si="472"/>
        <v/>
      </c>
      <c r="G1449" s="6">
        <f t="shared" si="473"/>
        <v>0</v>
      </c>
      <c r="H1449" s="6">
        <f t="shared" si="480"/>
        <v>0</v>
      </c>
      <c r="I1449" s="6" t="str">
        <f t="shared" si="481"/>
        <v/>
      </c>
      <c r="J1449" s="11">
        <v>1446</v>
      </c>
      <c r="K1449" s="11">
        <f>IF(IFERROR(VLOOKUP(J1449,Home!$A$8:$B$1048576,1,FALSE),0)=0,0,1)</f>
        <v>0</v>
      </c>
      <c r="L1449" s="129" t="e">
        <f>IF(VLOOKUP(O1449,Home!$C$8:$R$207,6,FALSE)="","",VLOOKUP(O1449,Home!$C$8:$R$207,6,FALSE))</f>
        <v>#N/A</v>
      </c>
      <c r="M1449" s="129" t="e">
        <f t="shared" si="466"/>
        <v>#N/A</v>
      </c>
      <c r="N1449" s="11">
        <f>SUM($K$4:K1449)</f>
        <v>200</v>
      </c>
      <c r="O1449" s="11" t="str">
        <f>IF(P1449="","",IF(IFERROR(VLOOKUP(N1449,Home!$C$8:$R$1048576,1,FALSE),"")=0,"",IFERROR(VLOOKUP(N1449,Home!$C$8:$R$1048576,1,FALSE),"")))</f>
        <v/>
      </c>
      <c r="P1449" s="11" t="str">
        <f>IF(IFERROR(VLOOKUP(W1449,Home!$C$8:$R$1048576,3,FALSE),"")=0,"",IFERROR(VLOOKUP(W1449,Home!$C$8:$R$1048576,3,FALSE),""))</f>
        <v/>
      </c>
      <c r="Q1449" s="11" t="str">
        <f t="shared" si="465"/>
        <v/>
      </c>
      <c r="R1449" s="130" t="e">
        <f>VLOOKUP(Q1449,'Baggrund til lister'!$G$4:$H$15,2,FALSE)</f>
        <v>#N/A</v>
      </c>
      <c r="S1449" s="11" t="str">
        <f t="shared" si="467"/>
        <v/>
      </c>
      <c r="T1449" s="11" t="str">
        <f>IF(IFERROR(VLOOKUP(N1449,Home!$C$8:$R$1048576,11,FALSE),"")=0,"",IFERROR(VLOOKUP(N1449,Home!$C$8:$R$1048576,11,FALSE),""))</f>
        <v/>
      </c>
      <c r="U1449" s="11" t="str">
        <f>IF(IFERROR(VLOOKUP(O1449,Home!$C$8:$R$1048576,12,FALSE),"")=0,"",IFERROR(VLOOKUP(O1449,Home!$C$8:$R$1048576,12,FALSE),""))</f>
        <v/>
      </c>
      <c r="V1449" s="11" t="str">
        <f>IF(IFERROR(VLOOKUP(O1449,Home!$C$8:$R$1048576,8,FALSE),"")=0,"",IFERROR(VLOOKUP(O1449,Home!$C$8:$R$1048576,8,FALSE),""))</f>
        <v/>
      </c>
      <c r="W1449" s="11" t="str">
        <f>IF(OR(VLOOKUP(N1449,Home!$C$7:$I$207,6,FALSE)="",VLOOKUP(N1449,Home!$C$7:$I$207,7,FALSE)=""),"FEJL",SUM(Baggrundsark!$K$4:K1449))</f>
        <v>FEJL</v>
      </c>
      <c r="Y1449">
        <v>1446</v>
      </c>
      <c r="Z1449" s="1"/>
      <c r="AC1449" s="44"/>
      <c r="AD1449">
        <f t="shared" si="474"/>
        <v>0</v>
      </c>
      <c r="AE1449">
        <f>SUM($AD$4:AD1449)</f>
        <v>1</v>
      </c>
      <c r="AF1449" s="103" t="str">
        <f>IFERROR(VLOOKUP(AN1449,Home!$C$8:$E$207,3,FALSE),"")</f>
        <v/>
      </c>
      <c r="AG1449" s="103" t="str">
        <f>IFERROR(VLOOKUP(AN1449,Home!$C$8:$E$207,2,FALSE),"")</f>
        <v/>
      </c>
      <c r="AH1449" s="104" t="str">
        <f>IF(VLOOKUP(AE1449,Home!$C$8:$I$207,6,FALSE)="","",VLOOKUP(AE1449,Home!$C$8:$I$207,6,FALSE))</f>
        <v/>
      </c>
      <c r="AI1449" s="104" t="e">
        <f t="shared" si="482"/>
        <v>#VALUE!</v>
      </c>
      <c r="AJ1449" s="105" t="e">
        <f t="shared" si="475"/>
        <v>#VALUE!</v>
      </c>
      <c r="AK1449" s="103" t="e">
        <f t="shared" si="468"/>
        <v>#VALUE!</v>
      </c>
      <c r="AL1449" s="103" t="e">
        <f t="shared" si="476"/>
        <v>#VALUE!</v>
      </c>
      <c r="AN1449" t="str">
        <f>IF(OR(VLOOKUP(AE1449,Home!$C$8:$I$207,6,FALSE)="",VLOOKUP(AE1449,Home!$C$8:$I$207,7,FALSE)=""),"FEJL",Baggrundsark!AE1449)</f>
        <v>FEJL</v>
      </c>
      <c r="AO1449">
        <f>IF(VLOOKUP(AE1449,Home!$C$8:$N$207,12,FALSE)="Timelønnet",1,0)</f>
        <v>0</v>
      </c>
      <c r="AP1449">
        <f>SUM($AO$4:AO1449)*AO1449</f>
        <v>0</v>
      </c>
      <c r="AQ1449">
        <f t="shared" si="483"/>
        <v>1</v>
      </c>
      <c r="AR1449" t="str">
        <f t="shared" si="483"/>
        <v/>
      </c>
      <c r="AS1449" t="e">
        <f t="shared" si="477"/>
        <v>#VALUE!</v>
      </c>
      <c r="AT1449" s="45" t="e">
        <f t="shared" si="484"/>
        <v>#VALUE!</v>
      </c>
      <c r="AU1449">
        <f>VLOOKUP(AQ1449,Home!$C$8:$J$207,8,FALSE)</f>
        <v>0</v>
      </c>
    </row>
    <row r="1450" spans="1:47" x14ac:dyDescent="0.25">
      <c r="A1450" s="6">
        <f t="shared" si="469"/>
        <v>0</v>
      </c>
      <c r="B1450" s="6">
        <f t="shared" si="478"/>
        <v>0</v>
      </c>
      <c r="C1450" s="6" t="str">
        <f t="shared" si="470"/>
        <v/>
      </c>
      <c r="D1450" s="7">
        <f t="shared" si="471"/>
        <v>0</v>
      </c>
      <c r="E1450" s="7">
        <f t="shared" si="479"/>
        <v>0</v>
      </c>
      <c r="F1450" s="7" t="str">
        <f t="shared" si="472"/>
        <v/>
      </c>
      <c r="G1450" s="6">
        <f t="shared" si="473"/>
        <v>0</v>
      </c>
      <c r="H1450" s="6">
        <f t="shared" si="480"/>
        <v>0</v>
      </c>
      <c r="I1450" s="6" t="str">
        <f t="shared" si="481"/>
        <v/>
      </c>
      <c r="J1450" s="11">
        <v>1447</v>
      </c>
      <c r="K1450" s="11">
        <f>IF(IFERROR(VLOOKUP(J1450,Home!$A$8:$B$1048576,1,FALSE),0)=0,0,1)</f>
        <v>0</v>
      </c>
      <c r="L1450" s="129" t="e">
        <f>IF(VLOOKUP(O1450,Home!$C$8:$R$207,6,FALSE)="","",VLOOKUP(O1450,Home!$C$8:$R$207,6,FALSE))</f>
        <v>#N/A</v>
      </c>
      <c r="M1450" s="129" t="e">
        <f t="shared" si="466"/>
        <v>#N/A</v>
      </c>
      <c r="N1450" s="11">
        <f>SUM($K$4:K1450)</f>
        <v>200</v>
      </c>
      <c r="O1450" s="11" t="str">
        <f>IF(P1450="","",IF(IFERROR(VLOOKUP(N1450,Home!$C$8:$R$1048576,1,FALSE),"")=0,"",IFERROR(VLOOKUP(N1450,Home!$C$8:$R$1048576,1,FALSE),"")))</f>
        <v/>
      </c>
      <c r="P1450" s="11" t="str">
        <f>IF(IFERROR(VLOOKUP(W1450,Home!$C$8:$R$1048576,3,FALSE),"")=0,"",IFERROR(VLOOKUP(W1450,Home!$C$8:$R$1048576,3,FALSE),""))</f>
        <v/>
      </c>
      <c r="Q1450" s="11" t="str">
        <f t="shared" si="465"/>
        <v/>
      </c>
      <c r="R1450" s="130" t="e">
        <f>VLOOKUP(Q1450,'Baggrund til lister'!$G$4:$H$15,2,FALSE)</f>
        <v>#N/A</v>
      </c>
      <c r="S1450" s="11" t="str">
        <f t="shared" si="467"/>
        <v/>
      </c>
      <c r="T1450" s="11" t="str">
        <f>IF(IFERROR(VLOOKUP(N1450,Home!$C$8:$R$1048576,11,FALSE),"")=0,"",IFERROR(VLOOKUP(N1450,Home!$C$8:$R$1048576,11,FALSE),""))</f>
        <v/>
      </c>
      <c r="U1450" s="11" t="str">
        <f>IF(IFERROR(VLOOKUP(O1450,Home!$C$8:$R$1048576,12,FALSE),"")=0,"",IFERROR(VLOOKUP(O1450,Home!$C$8:$R$1048576,12,FALSE),""))</f>
        <v/>
      </c>
      <c r="V1450" s="11" t="str">
        <f>IF(IFERROR(VLOOKUP(O1450,Home!$C$8:$R$1048576,8,FALSE),"")=0,"",IFERROR(VLOOKUP(O1450,Home!$C$8:$R$1048576,8,FALSE),""))</f>
        <v/>
      </c>
      <c r="W1450" s="11" t="str">
        <f>IF(OR(VLOOKUP(N1450,Home!$C$7:$I$207,6,FALSE)="",VLOOKUP(N1450,Home!$C$7:$I$207,7,FALSE)=""),"FEJL",SUM(Baggrundsark!$K$4:K1450))</f>
        <v>FEJL</v>
      </c>
      <c r="Y1450">
        <v>1447</v>
      </c>
      <c r="Z1450" s="1"/>
      <c r="AC1450" s="44"/>
      <c r="AD1450">
        <f t="shared" si="474"/>
        <v>0</v>
      </c>
      <c r="AE1450">
        <f>SUM($AD$4:AD1450)</f>
        <v>1</v>
      </c>
      <c r="AF1450" s="103" t="str">
        <f>IFERROR(VLOOKUP(AN1450,Home!$C$8:$E$207,3,FALSE),"")</f>
        <v/>
      </c>
      <c r="AG1450" s="103" t="str">
        <f>IFERROR(VLOOKUP(AN1450,Home!$C$8:$E$207,2,FALSE),"")</f>
        <v/>
      </c>
      <c r="AH1450" s="104" t="str">
        <f>IF(VLOOKUP(AE1450,Home!$C$8:$I$207,6,FALSE)="","",VLOOKUP(AE1450,Home!$C$8:$I$207,6,FALSE))</f>
        <v/>
      </c>
      <c r="AI1450" s="104" t="e">
        <f t="shared" si="482"/>
        <v>#VALUE!</v>
      </c>
      <c r="AJ1450" s="105" t="e">
        <f t="shared" si="475"/>
        <v>#VALUE!</v>
      </c>
      <c r="AK1450" s="103" t="e">
        <f t="shared" si="468"/>
        <v>#VALUE!</v>
      </c>
      <c r="AL1450" s="103" t="e">
        <f t="shared" si="476"/>
        <v>#VALUE!</v>
      </c>
      <c r="AN1450" t="str">
        <f>IF(OR(VLOOKUP(AE1450,Home!$C$8:$I$207,6,FALSE)="",VLOOKUP(AE1450,Home!$C$8:$I$207,7,FALSE)=""),"FEJL",Baggrundsark!AE1450)</f>
        <v>FEJL</v>
      </c>
      <c r="AO1450">
        <f>IF(VLOOKUP(AE1450,Home!$C$8:$N$207,12,FALSE)="Timelønnet",1,0)</f>
        <v>0</v>
      </c>
      <c r="AP1450">
        <f>SUM($AO$4:AO1450)*AO1450</f>
        <v>0</v>
      </c>
      <c r="AQ1450">
        <f t="shared" si="483"/>
        <v>1</v>
      </c>
      <c r="AR1450" t="str">
        <f t="shared" si="483"/>
        <v/>
      </c>
      <c r="AS1450" t="e">
        <f t="shared" si="477"/>
        <v>#VALUE!</v>
      </c>
      <c r="AT1450" s="45" t="e">
        <f t="shared" si="484"/>
        <v>#VALUE!</v>
      </c>
      <c r="AU1450">
        <f>VLOOKUP(AQ1450,Home!$C$8:$J$207,8,FALSE)</f>
        <v>0</v>
      </c>
    </row>
    <row r="1451" spans="1:47" x14ac:dyDescent="0.25">
      <c r="A1451" s="6">
        <f t="shared" si="469"/>
        <v>0</v>
      </c>
      <c r="B1451" s="6">
        <f t="shared" si="478"/>
        <v>0</v>
      </c>
      <c r="C1451" s="6" t="str">
        <f t="shared" si="470"/>
        <v/>
      </c>
      <c r="D1451" s="7">
        <f t="shared" si="471"/>
        <v>0</v>
      </c>
      <c r="E1451" s="7">
        <f t="shared" si="479"/>
        <v>0</v>
      </c>
      <c r="F1451" s="7" t="str">
        <f t="shared" si="472"/>
        <v/>
      </c>
      <c r="G1451" s="6">
        <f t="shared" si="473"/>
        <v>0</v>
      </c>
      <c r="H1451" s="6">
        <f t="shared" si="480"/>
        <v>0</v>
      </c>
      <c r="I1451" s="6" t="str">
        <f t="shared" si="481"/>
        <v/>
      </c>
      <c r="J1451" s="11">
        <v>1448</v>
      </c>
      <c r="K1451" s="11">
        <f>IF(IFERROR(VLOOKUP(J1451,Home!$A$8:$B$1048576,1,FALSE),0)=0,0,1)</f>
        <v>0</v>
      </c>
      <c r="L1451" s="129" t="e">
        <f>IF(VLOOKUP(O1451,Home!$C$8:$R$207,6,FALSE)="","",VLOOKUP(O1451,Home!$C$8:$R$207,6,FALSE))</f>
        <v>#N/A</v>
      </c>
      <c r="M1451" s="129" t="e">
        <f t="shared" si="466"/>
        <v>#N/A</v>
      </c>
      <c r="N1451" s="11">
        <f>SUM($K$4:K1451)</f>
        <v>200</v>
      </c>
      <c r="O1451" s="11" t="str">
        <f>IF(P1451="","",IF(IFERROR(VLOOKUP(N1451,Home!$C$8:$R$1048576,1,FALSE),"")=0,"",IFERROR(VLOOKUP(N1451,Home!$C$8:$R$1048576,1,FALSE),"")))</f>
        <v/>
      </c>
      <c r="P1451" s="11" t="str">
        <f>IF(IFERROR(VLOOKUP(W1451,Home!$C$8:$R$1048576,3,FALSE),"")=0,"",IFERROR(VLOOKUP(W1451,Home!$C$8:$R$1048576,3,FALSE),""))</f>
        <v/>
      </c>
      <c r="Q1451" s="11" t="str">
        <f t="shared" si="465"/>
        <v/>
      </c>
      <c r="R1451" s="130" t="e">
        <f>VLOOKUP(Q1451,'Baggrund til lister'!$G$4:$H$15,2,FALSE)</f>
        <v>#N/A</v>
      </c>
      <c r="S1451" s="11" t="str">
        <f t="shared" si="467"/>
        <v/>
      </c>
      <c r="T1451" s="11" t="str">
        <f>IF(IFERROR(VLOOKUP(N1451,Home!$C$8:$R$1048576,11,FALSE),"")=0,"",IFERROR(VLOOKUP(N1451,Home!$C$8:$R$1048576,11,FALSE),""))</f>
        <v/>
      </c>
      <c r="U1451" s="11" t="str">
        <f>IF(IFERROR(VLOOKUP(O1451,Home!$C$8:$R$1048576,12,FALSE),"")=0,"",IFERROR(VLOOKUP(O1451,Home!$C$8:$R$1048576,12,FALSE),""))</f>
        <v/>
      </c>
      <c r="V1451" s="11" t="str">
        <f>IF(IFERROR(VLOOKUP(O1451,Home!$C$8:$R$1048576,8,FALSE),"")=0,"",IFERROR(VLOOKUP(O1451,Home!$C$8:$R$1048576,8,FALSE),""))</f>
        <v/>
      </c>
      <c r="W1451" s="11" t="str">
        <f>IF(OR(VLOOKUP(N1451,Home!$C$7:$I$207,6,FALSE)="",VLOOKUP(N1451,Home!$C$7:$I$207,7,FALSE)=""),"FEJL",SUM(Baggrundsark!$K$4:K1451))</f>
        <v>FEJL</v>
      </c>
      <c r="Y1451">
        <v>1448</v>
      </c>
      <c r="Z1451" s="1"/>
      <c r="AC1451" s="44"/>
      <c r="AD1451">
        <f t="shared" si="474"/>
        <v>0</v>
      </c>
      <c r="AE1451">
        <f>SUM($AD$4:AD1451)</f>
        <v>1</v>
      </c>
      <c r="AF1451" s="103" t="str">
        <f>IFERROR(VLOOKUP(AN1451,Home!$C$8:$E$207,3,FALSE),"")</f>
        <v/>
      </c>
      <c r="AG1451" s="103" t="str">
        <f>IFERROR(VLOOKUP(AN1451,Home!$C$8:$E$207,2,FALSE),"")</f>
        <v/>
      </c>
      <c r="AH1451" s="104" t="str">
        <f>IF(VLOOKUP(AE1451,Home!$C$8:$I$207,6,FALSE)="","",VLOOKUP(AE1451,Home!$C$8:$I$207,6,FALSE))</f>
        <v/>
      </c>
      <c r="AI1451" s="104" t="e">
        <f t="shared" si="482"/>
        <v>#VALUE!</v>
      </c>
      <c r="AJ1451" s="105" t="e">
        <f t="shared" si="475"/>
        <v>#VALUE!</v>
      </c>
      <c r="AK1451" s="103" t="e">
        <f t="shared" si="468"/>
        <v>#VALUE!</v>
      </c>
      <c r="AL1451" s="103" t="e">
        <f t="shared" si="476"/>
        <v>#VALUE!</v>
      </c>
      <c r="AN1451" t="str">
        <f>IF(OR(VLOOKUP(AE1451,Home!$C$8:$I$207,6,FALSE)="",VLOOKUP(AE1451,Home!$C$8:$I$207,7,FALSE)=""),"FEJL",Baggrundsark!AE1451)</f>
        <v>FEJL</v>
      </c>
      <c r="AO1451">
        <f>IF(VLOOKUP(AE1451,Home!$C$8:$N$207,12,FALSE)="Timelønnet",1,0)</f>
        <v>0</v>
      </c>
      <c r="AP1451">
        <f>SUM($AO$4:AO1451)*AO1451</f>
        <v>0</v>
      </c>
      <c r="AQ1451">
        <f t="shared" si="483"/>
        <v>1</v>
      </c>
      <c r="AR1451" t="str">
        <f t="shared" si="483"/>
        <v/>
      </c>
      <c r="AS1451" t="e">
        <f t="shared" si="477"/>
        <v>#VALUE!</v>
      </c>
      <c r="AT1451" s="45" t="e">
        <f t="shared" si="484"/>
        <v>#VALUE!</v>
      </c>
      <c r="AU1451">
        <f>VLOOKUP(AQ1451,Home!$C$8:$J$207,8,FALSE)</f>
        <v>0</v>
      </c>
    </row>
    <row r="1452" spans="1:47" x14ac:dyDescent="0.25">
      <c r="A1452" s="6">
        <f t="shared" si="469"/>
        <v>0</v>
      </c>
      <c r="B1452" s="6">
        <f t="shared" si="478"/>
        <v>0</v>
      </c>
      <c r="C1452" s="6" t="str">
        <f t="shared" si="470"/>
        <v/>
      </c>
      <c r="D1452" s="7">
        <f t="shared" si="471"/>
        <v>0</v>
      </c>
      <c r="E1452" s="7">
        <f t="shared" si="479"/>
        <v>0</v>
      </c>
      <c r="F1452" s="7" t="str">
        <f t="shared" si="472"/>
        <v/>
      </c>
      <c r="G1452" s="6">
        <f t="shared" si="473"/>
        <v>0</v>
      </c>
      <c r="H1452" s="6">
        <f t="shared" si="480"/>
        <v>0</v>
      </c>
      <c r="I1452" s="6" t="str">
        <f t="shared" si="481"/>
        <v/>
      </c>
      <c r="J1452" s="11">
        <v>1449</v>
      </c>
      <c r="K1452" s="11">
        <f>IF(IFERROR(VLOOKUP(J1452,Home!$A$8:$B$1048576,1,FALSE),0)=0,0,1)</f>
        <v>0</v>
      </c>
      <c r="L1452" s="129" t="e">
        <f>IF(VLOOKUP(O1452,Home!$C$8:$R$207,6,FALSE)="","",VLOOKUP(O1452,Home!$C$8:$R$207,6,FALSE))</f>
        <v>#N/A</v>
      </c>
      <c r="M1452" s="129" t="e">
        <f t="shared" si="466"/>
        <v>#N/A</v>
      </c>
      <c r="N1452" s="11">
        <f>SUM($K$4:K1452)</f>
        <v>200</v>
      </c>
      <c r="O1452" s="11" t="str">
        <f>IF(P1452="","",IF(IFERROR(VLOOKUP(N1452,Home!$C$8:$R$1048576,1,FALSE),"")=0,"",IFERROR(VLOOKUP(N1452,Home!$C$8:$R$1048576,1,FALSE),"")))</f>
        <v/>
      </c>
      <c r="P1452" s="11" t="str">
        <f>IF(IFERROR(VLOOKUP(W1452,Home!$C$8:$R$1048576,3,FALSE),"")=0,"",IFERROR(VLOOKUP(W1452,Home!$C$8:$R$1048576,3,FALSE),""))</f>
        <v/>
      </c>
      <c r="Q1452" s="11" t="str">
        <f t="shared" si="465"/>
        <v/>
      </c>
      <c r="R1452" s="130" t="e">
        <f>VLOOKUP(Q1452,'Baggrund til lister'!$G$4:$H$15,2,FALSE)</f>
        <v>#N/A</v>
      </c>
      <c r="S1452" s="11" t="str">
        <f t="shared" si="467"/>
        <v/>
      </c>
      <c r="T1452" s="11" t="str">
        <f>IF(IFERROR(VLOOKUP(N1452,Home!$C$8:$R$1048576,11,FALSE),"")=0,"",IFERROR(VLOOKUP(N1452,Home!$C$8:$R$1048576,11,FALSE),""))</f>
        <v/>
      </c>
      <c r="U1452" s="11" t="str">
        <f>IF(IFERROR(VLOOKUP(O1452,Home!$C$8:$R$1048576,12,FALSE),"")=0,"",IFERROR(VLOOKUP(O1452,Home!$C$8:$R$1048576,12,FALSE),""))</f>
        <v/>
      </c>
      <c r="V1452" s="11" t="str">
        <f>IF(IFERROR(VLOOKUP(O1452,Home!$C$8:$R$1048576,8,FALSE),"")=0,"",IFERROR(VLOOKUP(O1452,Home!$C$8:$R$1048576,8,FALSE),""))</f>
        <v/>
      </c>
      <c r="W1452" s="11" t="str">
        <f>IF(OR(VLOOKUP(N1452,Home!$C$7:$I$207,6,FALSE)="",VLOOKUP(N1452,Home!$C$7:$I$207,7,FALSE)=""),"FEJL",SUM(Baggrundsark!$K$4:K1452))</f>
        <v>FEJL</v>
      </c>
      <c r="Y1452">
        <v>1449</v>
      </c>
      <c r="Z1452" s="1"/>
      <c r="AC1452" s="44"/>
      <c r="AD1452">
        <f t="shared" si="474"/>
        <v>0</v>
      </c>
      <c r="AE1452">
        <f>SUM($AD$4:AD1452)</f>
        <v>1</v>
      </c>
      <c r="AF1452" s="103" t="str">
        <f>IFERROR(VLOOKUP(AN1452,Home!$C$8:$E$207,3,FALSE),"")</f>
        <v/>
      </c>
      <c r="AG1452" s="103" t="str">
        <f>IFERROR(VLOOKUP(AN1452,Home!$C$8:$E$207,2,FALSE),"")</f>
        <v/>
      </c>
      <c r="AH1452" s="104" t="str">
        <f>IF(VLOOKUP(AE1452,Home!$C$8:$I$207,6,FALSE)="","",VLOOKUP(AE1452,Home!$C$8:$I$207,6,FALSE))</f>
        <v/>
      </c>
      <c r="AI1452" s="104" t="e">
        <f t="shared" si="482"/>
        <v>#VALUE!</v>
      </c>
      <c r="AJ1452" s="105" t="e">
        <f t="shared" si="475"/>
        <v>#VALUE!</v>
      </c>
      <c r="AK1452" s="103" t="e">
        <f t="shared" si="468"/>
        <v>#VALUE!</v>
      </c>
      <c r="AL1452" s="103" t="e">
        <f t="shared" si="476"/>
        <v>#VALUE!</v>
      </c>
      <c r="AN1452" t="str">
        <f>IF(OR(VLOOKUP(AE1452,Home!$C$8:$I$207,6,FALSE)="",VLOOKUP(AE1452,Home!$C$8:$I$207,7,FALSE)=""),"FEJL",Baggrundsark!AE1452)</f>
        <v>FEJL</v>
      </c>
      <c r="AO1452">
        <f>IF(VLOOKUP(AE1452,Home!$C$8:$N$207,12,FALSE)="Timelønnet",1,0)</f>
        <v>0</v>
      </c>
      <c r="AP1452">
        <f>SUM($AO$4:AO1452)*AO1452</f>
        <v>0</v>
      </c>
      <c r="AQ1452">
        <f t="shared" si="483"/>
        <v>1</v>
      </c>
      <c r="AR1452" t="str">
        <f t="shared" si="483"/>
        <v/>
      </c>
      <c r="AS1452" t="e">
        <f t="shared" si="477"/>
        <v>#VALUE!</v>
      </c>
      <c r="AT1452" s="45" t="e">
        <f t="shared" si="484"/>
        <v>#VALUE!</v>
      </c>
      <c r="AU1452">
        <f>VLOOKUP(AQ1452,Home!$C$8:$J$207,8,FALSE)</f>
        <v>0</v>
      </c>
    </row>
    <row r="1453" spans="1:47" x14ac:dyDescent="0.25">
      <c r="A1453" s="6">
        <f t="shared" si="469"/>
        <v>0</v>
      </c>
      <c r="B1453" s="6">
        <f t="shared" si="478"/>
        <v>0</v>
      </c>
      <c r="C1453" s="6" t="str">
        <f t="shared" si="470"/>
        <v/>
      </c>
      <c r="D1453" s="7">
        <f t="shared" si="471"/>
        <v>0</v>
      </c>
      <c r="E1453" s="7">
        <f t="shared" si="479"/>
        <v>0</v>
      </c>
      <c r="F1453" s="7" t="str">
        <f t="shared" si="472"/>
        <v/>
      </c>
      <c r="G1453" s="6">
        <f t="shared" si="473"/>
        <v>0</v>
      </c>
      <c r="H1453" s="6">
        <f t="shared" si="480"/>
        <v>0</v>
      </c>
      <c r="I1453" s="6" t="str">
        <f t="shared" si="481"/>
        <v/>
      </c>
      <c r="J1453" s="11">
        <v>1450</v>
      </c>
      <c r="K1453" s="11">
        <f>IF(IFERROR(VLOOKUP(J1453,Home!$A$8:$B$1048576,1,FALSE),0)=0,0,1)</f>
        <v>0</v>
      </c>
      <c r="L1453" s="129" t="e">
        <f>IF(VLOOKUP(O1453,Home!$C$8:$R$207,6,FALSE)="","",VLOOKUP(O1453,Home!$C$8:$R$207,6,FALSE))</f>
        <v>#N/A</v>
      </c>
      <c r="M1453" s="129" t="e">
        <f t="shared" si="466"/>
        <v>#N/A</v>
      </c>
      <c r="N1453" s="11">
        <f>SUM($K$4:K1453)</f>
        <v>200</v>
      </c>
      <c r="O1453" s="11" t="str">
        <f>IF(P1453="","",IF(IFERROR(VLOOKUP(N1453,Home!$C$8:$R$1048576,1,FALSE),"")=0,"",IFERROR(VLOOKUP(N1453,Home!$C$8:$R$1048576,1,FALSE),"")))</f>
        <v/>
      </c>
      <c r="P1453" s="11" t="str">
        <f>IF(IFERROR(VLOOKUP(W1453,Home!$C$8:$R$1048576,3,FALSE),"")=0,"",IFERROR(VLOOKUP(W1453,Home!$C$8:$R$1048576,3,FALSE),""))</f>
        <v/>
      </c>
      <c r="Q1453" s="11" t="str">
        <f t="shared" si="465"/>
        <v/>
      </c>
      <c r="R1453" s="130" t="e">
        <f>VLOOKUP(Q1453,'Baggrund til lister'!$G$4:$H$15,2,FALSE)</f>
        <v>#N/A</v>
      </c>
      <c r="S1453" s="11" t="str">
        <f t="shared" si="467"/>
        <v/>
      </c>
      <c r="T1453" s="11" t="str">
        <f>IF(IFERROR(VLOOKUP(N1453,Home!$C$8:$R$1048576,11,FALSE),"")=0,"",IFERROR(VLOOKUP(N1453,Home!$C$8:$R$1048576,11,FALSE),""))</f>
        <v/>
      </c>
      <c r="U1453" s="11" t="str">
        <f>IF(IFERROR(VLOOKUP(O1453,Home!$C$8:$R$1048576,12,FALSE),"")=0,"",IFERROR(VLOOKUP(O1453,Home!$C$8:$R$1048576,12,FALSE),""))</f>
        <v/>
      </c>
      <c r="V1453" s="11" t="str">
        <f>IF(IFERROR(VLOOKUP(O1453,Home!$C$8:$R$1048576,8,FALSE),"")=0,"",IFERROR(VLOOKUP(O1453,Home!$C$8:$R$1048576,8,FALSE),""))</f>
        <v/>
      </c>
      <c r="W1453" s="11" t="str">
        <f>IF(OR(VLOOKUP(N1453,Home!$C$7:$I$207,6,FALSE)="",VLOOKUP(N1453,Home!$C$7:$I$207,7,FALSE)=""),"FEJL",SUM(Baggrundsark!$K$4:K1453))</f>
        <v>FEJL</v>
      </c>
      <c r="Y1453">
        <v>1450</v>
      </c>
      <c r="Z1453" s="1"/>
      <c r="AC1453" s="44"/>
      <c r="AD1453">
        <f t="shared" si="474"/>
        <v>0</v>
      </c>
      <c r="AE1453">
        <f>SUM($AD$4:AD1453)</f>
        <v>1</v>
      </c>
      <c r="AF1453" s="103" t="str">
        <f>IFERROR(VLOOKUP(AN1453,Home!$C$8:$E$207,3,FALSE),"")</f>
        <v/>
      </c>
      <c r="AG1453" s="103" t="str">
        <f>IFERROR(VLOOKUP(AN1453,Home!$C$8:$E$207,2,FALSE),"")</f>
        <v/>
      </c>
      <c r="AH1453" s="104" t="str">
        <f>IF(VLOOKUP(AE1453,Home!$C$8:$I$207,6,FALSE)="","",VLOOKUP(AE1453,Home!$C$8:$I$207,6,FALSE))</f>
        <v/>
      </c>
      <c r="AI1453" s="104" t="e">
        <f t="shared" si="482"/>
        <v>#VALUE!</v>
      </c>
      <c r="AJ1453" s="105" t="e">
        <f t="shared" si="475"/>
        <v>#VALUE!</v>
      </c>
      <c r="AK1453" s="103" t="e">
        <f t="shared" si="468"/>
        <v>#VALUE!</v>
      </c>
      <c r="AL1453" s="103" t="e">
        <f t="shared" si="476"/>
        <v>#VALUE!</v>
      </c>
      <c r="AN1453" t="str">
        <f>IF(OR(VLOOKUP(AE1453,Home!$C$8:$I$207,6,FALSE)="",VLOOKUP(AE1453,Home!$C$8:$I$207,7,FALSE)=""),"FEJL",Baggrundsark!AE1453)</f>
        <v>FEJL</v>
      </c>
      <c r="AO1453">
        <f>IF(VLOOKUP(AE1453,Home!$C$8:$N$207,12,FALSE)="Timelønnet",1,0)</f>
        <v>0</v>
      </c>
      <c r="AP1453">
        <f>SUM($AO$4:AO1453)*AO1453</f>
        <v>0</v>
      </c>
      <c r="AQ1453">
        <f t="shared" si="483"/>
        <v>1</v>
      </c>
      <c r="AR1453" t="str">
        <f t="shared" si="483"/>
        <v/>
      </c>
      <c r="AS1453" t="e">
        <f t="shared" si="477"/>
        <v>#VALUE!</v>
      </c>
      <c r="AT1453" s="45" t="e">
        <f t="shared" si="484"/>
        <v>#VALUE!</v>
      </c>
      <c r="AU1453">
        <f>VLOOKUP(AQ1453,Home!$C$8:$J$207,8,FALSE)</f>
        <v>0</v>
      </c>
    </row>
    <row r="1454" spans="1:47" x14ac:dyDescent="0.25">
      <c r="A1454" s="6">
        <f t="shared" si="469"/>
        <v>0</v>
      </c>
      <c r="B1454" s="6">
        <f t="shared" si="478"/>
        <v>0</v>
      </c>
      <c r="C1454" s="6" t="str">
        <f t="shared" si="470"/>
        <v/>
      </c>
      <c r="D1454" s="7">
        <f t="shared" si="471"/>
        <v>0</v>
      </c>
      <c r="E1454" s="7">
        <f t="shared" si="479"/>
        <v>0</v>
      </c>
      <c r="F1454" s="7" t="str">
        <f t="shared" si="472"/>
        <v/>
      </c>
      <c r="G1454" s="6">
        <f t="shared" si="473"/>
        <v>0</v>
      </c>
      <c r="H1454" s="6">
        <f t="shared" si="480"/>
        <v>0</v>
      </c>
      <c r="I1454" s="6" t="str">
        <f t="shared" si="481"/>
        <v/>
      </c>
      <c r="J1454" s="11">
        <v>1451</v>
      </c>
      <c r="K1454" s="11">
        <f>IF(IFERROR(VLOOKUP(J1454,Home!$A$8:$B$1048576,1,FALSE),0)=0,0,1)</f>
        <v>0</v>
      </c>
      <c r="L1454" s="129" t="e">
        <f>IF(VLOOKUP(O1454,Home!$C$8:$R$207,6,FALSE)="","",VLOOKUP(O1454,Home!$C$8:$R$207,6,FALSE))</f>
        <v>#N/A</v>
      </c>
      <c r="M1454" s="129" t="e">
        <f t="shared" si="466"/>
        <v>#N/A</v>
      </c>
      <c r="N1454" s="11">
        <f>SUM($K$4:K1454)</f>
        <v>200</v>
      </c>
      <c r="O1454" s="11" t="str">
        <f>IF(P1454="","",IF(IFERROR(VLOOKUP(N1454,Home!$C$8:$R$1048576,1,FALSE),"")=0,"",IFERROR(VLOOKUP(N1454,Home!$C$8:$R$1048576,1,FALSE),"")))</f>
        <v/>
      </c>
      <c r="P1454" s="11" t="str">
        <f>IF(IFERROR(VLOOKUP(W1454,Home!$C$8:$R$1048576,3,FALSE),"")=0,"",IFERROR(VLOOKUP(W1454,Home!$C$8:$R$1048576,3,FALSE),""))</f>
        <v/>
      </c>
      <c r="Q1454" s="11" t="str">
        <f t="shared" si="465"/>
        <v/>
      </c>
      <c r="R1454" s="130" t="e">
        <f>VLOOKUP(Q1454,'Baggrund til lister'!$G$4:$H$15,2,FALSE)</f>
        <v>#N/A</v>
      </c>
      <c r="S1454" s="11" t="str">
        <f t="shared" si="467"/>
        <v/>
      </c>
      <c r="T1454" s="11" t="str">
        <f>IF(IFERROR(VLOOKUP(N1454,Home!$C$8:$R$1048576,11,FALSE),"")=0,"",IFERROR(VLOOKUP(N1454,Home!$C$8:$R$1048576,11,FALSE),""))</f>
        <v/>
      </c>
      <c r="U1454" s="11" t="str">
        <f>IF(IFERROR(VLOOKUP(O1454,Home!$C$8:$R$1048576,12,FALSE),"")=0,"",IFERROR(VLOOKUP(O1454,Home!$C$8:$R$1048576,12,FALSE),""))</f>
        <v/>
      </c>
      <c r="V1454" s="11" t="str">
        <f>IF(IFERROR(VLOOKUP(O1454,Home!$C$8:$R$1048576,8,FALSE),"")=0,"",IFERROR(VLOOKUP(O1454,Home!$C$8:$R$1048576,8,FALSE),""))</f>
        <v/>
      </c>
      <c r="W1454" s="11" t="str">
        <f>IF(OR(VLOOKUP(N1454,Home!$C$7:$I$207,6,FALSE)="",VLOOKUP(N1454,Home!$C$7:$I$207,7,FALSE)=""),"FEJL",SUM(Baggrundsark!$K$4:K1454))</f>
        <v>FEJL</v>
      </c>
      <c r="Y1454">
        <v>1451</v>
      </c>
      <c r="Z1454" s="1"/>
      <c r="AC1454" s="44"/>
      <c r="AD1454">
        <f t="shared" si="474"/>
        <v>0</v>
      </c>
      <c r="AE1454">
        <f>SUM($AD$4:AD1454)</f>
        <v>1</v>
      </c>
      <c r="AF1454" s="103" t="str">
        <f>IFERROR(VLOOKUP(AN1454,Home!$C$8:$E$207,3,FALSE),"")</f>
        <v/>
      </c>
      <c r="AG1454" s="103" t="str">
        <f>IFERROR(VLOOKUP(AN1454,Home!$C$8:$E$207,2,FALSE),"")</f>
        <v/>
      </c>
      <c r="AH1454" s="104" t="str">
        <f>IF(VLOOKUP(AE1454,Home!$C$8:$I$207,6,FALSE)="","",VLOOKUP(AE1454,Home!$C$8:$I$207,6,FALSE))</f>
        <v/>
      </c>
      <c r="AI1454" s="104" t="e">
        <f t="shared" si="482"/>
        <v>#VALUE!</v>
      </c>
      <c r="AJ1454" s="105" t="e">
        <f t="shared" si="475"/>
        <v>#VALUE!</v>
      </c>
      <c r="AK1454" s="103" t="e">
        <f t="shared" si="468"/>
        <v>#VALUE!</v>
      </c>
      <c r="AL1454" s="103" t="e">
        <f t="shared" si="476"/>
        <v>#VALUE!</v>
      </c>
      <c r="AN1454" t="str">
        <f>IF(OR(VLOOKUP(AE1454,Home!$C$8:$I$207,6,FALSE)="",VLOOKUP(AE1454,Home!$C$8:$I$207,7,FALSE)=""),"FEJL",Baggrundsark!AE1454)</f>
        <v>FEJL</v>
      </c>
      <c r="AO1454">
        <f>IF(VLOOKUP(AE1454,Home!$C$8:$N$207,12,FALSE)="Timelønnet",1,0)</f>
        <v>0</v>
      </c>
      <c r="AP1454">
        <f>SUM($AO$4:AO1454)*AO1454</f>
        <v>0</v>
      </c>
      <c r="AQ1454">
        <f t="shared" si="483"/>
        <v>1</v>
      </c>
      <c r="AR1454" t="str">
        <f t="shared" si="483"/>
        <v/>
      </c>
      <c r="AS1454" t="e">
        <f t="shared" si="477"/>
        <v>#VALUE!</v>
      </c>
      <c r="AT1454" s="45" t="e">
        <f t="shared" si="484"/>
        <v>#VALUE!</v>
      </c>
      <c r="AU1454">
        <f>VLOOKUP(AQ1454,Home!$C$8:$J$207,8,FALSE)</f>
        <v>0</v>
      </c>
    </row>
    <row r="1455" spans="1:47" x14ac:dyDescent="0.25">
      <c r="A1455" s="6">
        <f t="shared" si="469"/>
        <v>0</v>
      </c>
      <c r="B1455" s="6">
        <f t="shared" si="478"/>
        <v>0</v>
      </c>
      <c r="C1455" s="6" t="str">
        <f t="shared" si="470"/>
        <v/>
      </c>
      <c r="D1455" s="7">
        <f t="shared" si="471"/>
        <v>0</v>
      </c>
      <c r="E1455" s="7">
        <f t="shared" si="479"/>
        <v>0</v>
      </c>
      <c r="F1455" s="7" t="str">
        <f t="shared" si="472"/>
        <v/>
      </c>
      <c r="G1455" s="6">
        <f t="shared" si="473"/>
        <v>0</v>
      </c>
      <c r="H1455" s="6">
        <f t="shared" si="480"/>
        <v>0</v>
      </c>
      <c r="I1455" s="6" t="str">
        <f t="shared" si="481"/>
        <v/>
      </c>
      <c r="J1455" s="11">
        <v>1452</v>
      </c>
      <c r="K1455" s="11">
        <f>IF(IFERROR(VLOOKUP(J1455,Home!$A$8:$B$1048576,1,FALSE),0)=0,0,1)</f>
        <v>0</v>
      </c>
      <c r="L1455" s="129" t="e">
        <f>IF(VLOOKUP(O1455,Home!$C$8:$R$207,6,FALSE)="","",VLOOKUP(O1455,Home!$C$8:$R$207,6,FALSE))</f>
        <v>#N/A</v>
      </c>
      <c r="M1455" s="129" t="e">
        <f t="shared" si="466"/>
        <v>#N/A</v>
      </c>
      <c r="N1455" s="11">
        <f>SUM($K$4:K1455)</f>
        <v>200</v>
      </c>
      <c r="O1455" s="11" t="str">
        <f>IF(P1455="","",IF(IFERROR(VLOOKUP(N1455,Home!$C$8:$R$1048576,1,FALSE),"")=0,"",IFERROR(VLOOKUP(N1455,Home!$C$8:$R$1048576,1,FALSE),"")))</f>
        <v/>
      </c>
      <c r="P1455" s="11" t="str">
        <f>IF(IFERROR(VLOOKUP(W1455,Home!$C$8:$R$1048576,3,FALSE),"")=0,"",IFERROR(VLOOKUP(W1455,Home!$C$8:$R$1048576,3,FALSE),""))</f>
        <v/>
      </c>
      <c r="Q1455" s="11" t="str">
        <f t="shared" si="465"/>
        <v/>
      </c>
      <c r="R1455" s="130" t="e">
        <f>VLOOKUP(Q1455,'Baggrund til lister'!$G$4:$H$15,2,FALSE)</f>
        <v>#N/A</v>
      </c>
      <c r="S1455" s="11" t="str">
        <f t="shared" si="467"/>
        <v/>
      </c>
      <c r="T1455" s="11" t="str">
        <f>IF(IFERROR(VLOOKUP(N1455,Home!$C$8:$R$1048576,11,FALSE),"")=0,"",IFERROR(VLOOKUP(N1455,Home!$C$8:$R$1048576,11,FALSE),""))</f>
        <v/>
      </c>
      <c r="U1455" s="11" t="str">
        <f>IF(IFERROR(VLOOKUP(O1455,Home!$C$8:$R$1048576,12,FALSE),"")=0,"",IFERROR(VLOOKUP(O1455,Home!$C$8:$R$1048576,12,FALSE),""))</f>
        <v/>
      </c>
      <c r="V1455" s="11" t="str">
        <f>IF(IFERROR(VLOOKUP(O1455,Home!$C$8:$R$1048576,8,FALSE),"")=0,"",IFERROR(VLOOKUP(O1455,Home!$C$8:$R$1048576,8,FALSE),""))</f>
        <v/>
      </c>
      <c r="W1455" s="11" t="str">
        <f>IF(OR(VLOOKUP(N1455,Home!$C$7:$I$207,6,FALSE)="",VLOOKUP(N1455,Home!$C$7:$I$207,7,FALSE)=""),"FEJL",SUM(Baggrundsark!$K$4:K1455))</f>
        <v>FEJL</v>
      </c>
      <c r="Y1455">
        <v>1452</v>
      </c>
      <c r="Z1455" s="1"/>
      <c r="AC1455" s="44"/>
      <c r="AD1455">
        <f t="shared" si="474"/>
        <v>0</v>
      </c>
      <c r="AE1455">
        <f>SUM($AD$4:AD1455)</f>
        <v>1</v>
      </c>
      <c r="AF1455" s="103" t="str">
        <f>IFERROR(VLOOKUP(AN1455,Home!$C$8:$E$207,3,FALSE),"")</f>
        <v/>
      </c>
      <c r="AG1455" s="103" t="str">
        <f>IFERROR(VLOOKUP(AN1455,Home!$C$8:$E$207,2,FALSE),"")</f>
        <v/>
      </c>
      <c r="AH1455" s="104" t="str">
        <f>IF(VLOOKUP(AE1455,Home!$C$8:$I$207,6,FALSE)="","",VLOOKUP(AE1455,Home!$C$8:$I$207,6,FALSE))</f>
        <v/>
      </c>
      <c r="AI1455" s="104" t="e">
        <f t="shared" si="482"/>
        <v>#VALUE!</v>
      </c>
      <c r="AJ1455" s="105" t="e">
        <f t="shared" si="475"/>
        <v>#VALUE!</v>
      </c>
      <c r="AK1455" s="103" t="e">
        <f t="shared" si="468"/>
        <v>#VALUE!</v>
      </c>
      <c r="AL1455" s="103" t="e">
        <f t="shared" si="476"/>
        <v>#VALUE!</v>
      </c>
      <c r="AN1455" t="str">
        <f>IF(OR(VLOOKUP(AE1455,Home!$C$8:$I$207,6,FALSE)="",VLOOKUP(AE1455,Home!$C$8:$I$207,7,FALSE)=""),"FEJL",Baggrundsark!AE1455)</f>
        <v>FEJL</v>
      </c>
      <c r="AO1455">
        <f>IF(VLOOKUP(AE1455,Home!$C$8:$N$207,12,FALSE)="Timelønnet",1,0)</f>
        <v>0</v>
      </c>
      <c r="AP1455">
        <f>SUM($AO$4:AO1455)*AO1455</f>
        <v>0</v>
      </c>
      <c r="AQ1455">
        <f t="shared" si="483"/>
        <v>1</v>
      </c>
      <c r="AR1455" t="str">
        <f t="shared" si="483"/>
        <v/>
      </c>
      <c r="AS1455" t="e">
        <f t="shared" si="477"/>
        <v>#VALUE!</v>
      </c>
      <c r="AT1455" s="45" t="e">
        <f t="shared" si="484"/>
        <v>#VALUE!</v>
      </c>
      <c r="AU1455">
        <f>VLOOKUP(AQ1455,Home!$C$8:$J$207,8,FALSE)</f>
        <v>0</v>
      </c>
    </row>
    <row r="1456" spans="1:47" x14ac:dyDescent="0.25">
      <c r="A1456" s="6">
        <f t="shared" si="469"/>
        <v>0</v>
      </c>
      <c r="B1456" s="6">
        <f t="shared" si="478"/>
        <v>0</v>
      </c>
      <c r="C1456" s="6" t="str">
        <f t="shared" si="470"/>
        <v/>
      </c>
      <c r="D1456" s="7">
        <f t="shared" si="471"/>
        <v>0</v>
      </c>
      <c r="E1456" s="7">
        <f t="shared" si="479"/>
        <v>0</v>
      </c>
      <c r="F1456" s="7" t="str">
        <f t="shared" si="472"/>
        <v/>
      </c>
      <c r="G1456" s="6">
        <f t="shared" si="473"/>
        <v>0</v>
      </c>
      <c r="H1456" s="6">
        <f t="shared" si="480"/>
        <v>0</v>
      </c>
      <c r="I1456" s="6" t="str">
        <f t="shared" si="481"/>
        <v/>
      </c>
      <c r="J1456" s="11">
        <v>1453</v>
      </c>
      <c r="K1456" s="11">
        <f>IF(IFERROR(VLOOKUP(J1456,Home!$A$8:$B$1048576,1,FALSE),0)=0,0,1)</f>
        <v>0</v>
      </c>
      <c r="L1456" s="129" t="e">
        <f>IF(VLOOKUP(O1456,Home!$C$8:$R$207,6,FALSE)="","",VLOOKUP(O1456,Home!$C$8:$R$207,6,FALSE))</f>
        <v>#N/A</v>
      </c>
      <c r="M1456" s="129" t="e">
        <f t="shared" si="466"/>
        <v>#N/A</v>
      </c>
      <c r="N1456" s="11">
        <f>SUM($K$4:K1456)</f>
        <v>200</v>
      </c>
      <c r="O1456" s="11" t="str">
        <f>IF(P1456="","",IF(IFERROR(VLOOKUP(N1456,Home!$C$8:$R$1048576,1,FALSE),"")=0,"",IFERROR(VLOOKUP(N1456,Home!$C$8:$R$1048576,1,FALSE),"")))</f>
        <v/>
      </c>
      <c r="P1456" s="11" t="str">
        <f>IF(IFERROR(VLOOKUP(W1456,Home!$C$8:$R$1048576,3,FALSE),"")=0,"",IFERROR(VLOOKUP(W1456,Home!$C$8:$R$1048576,3,FALSE),""))</f>
        <v/>
      </c>
      <c r="Q1456" s="11" t="str">
        <f t="shared" si="465"/>
        <v/>
      </c>
      <c r="R1456" s="130" t="e">
        <f>VLOOKUP(Q1456,'Baggrund til lister'!$G$4:$H$15,2,FALSE)</f>
        <v>#N/A</v>
      </c>
      <c r="S1456" s="11" t="str">
        <f t="shared" si="467"/>
        <v/>
      </c>
      <c r="T1456" s="11" t="str">
        <f>IF(IFERROR(VLOOKUP(N1456,Home!$C$8:$R$1048576,11,FALSE),"")=0,"",IFERROR(VLOOKUP(N1456,Home!$C$8:$R$1048576,11,FALSE),""))</f>
        <v/>
      </c>
      <c r="U1456" s="11" t="str">
        <f>IF(IFERROR(VLOOKUP(O1456,Home!$C$8:$R$1048576,12,FALSE),"")=0,"",IFERROR(VLOOKUP(O1456,Home!$C$8:$R$1048576,12,FALSE),""))</f>
        <v/>
      </c>
      <c r="V1456" s="11" t="str">
        <f>IF(IFERROR(VLOOKUP(O1456,Home!$C$8:$R$1048576,8,FALSE),"")=0,"",IFERROR(VLOOKUP(O1456,Home!$C$8:$R$1048576,8,FALSE),""))</f>
        <v/>
      </c>
      <c r="W1456" s="11" t="str">
        <f>IF(OR(VLOOKUP(N1456,Home!$C$7:$I$207,6,FALSE)="",VLOOKUP(N1456,Home!$C$7:$I$207,7,FALSE)=""),"FEJL",SUM(Baggrundsark!$K$4:K1456))</f>
        <v>FEJL</v>
      </c>
      <c r="Y1456">
        <v>1453</v>
      </c>
      <c r="Z1456" s="1"/>
      <c r="AC1456" s="44"/>
      <c r="AD1456">
        <f t="shared" si="474"/>
        <v>0</v>
      </c>
      <c r="AE1456">
        <f>SUM($AD$4:AD1456)</f>
        <v>1</v>
      </c>
      <c r="AF1456" s="103" t="str">
        <f>IFERROR(VLOOKUP(AN1456,Home!$C$8:$E$207,3,FALSE),"")</f>
        <v/>
      </c>
      <c r="AG1456" s="103" t="str">
        <f>IFERROR(VLOOKUP(AN1456,Home!$C$8:$E$207,2,FALSE),"")</f>
        <v/>
      </c>
      <c r="AH1456" s="104" t="str">
        <f>IF(VLOOKUP(AE1456,Home!$C$8:$I$207,6,FALSE)="","",VLOOKUP(AE1456,Home!$C$8:$I$207,6,FALSE))</f>
        <v/>
      </c>
      <c r="AI1456" s="104" t="e">
        <f t="shared" si="482"/>
        <v>#VALUE!</v>
      </c>
      <c r="AJ1456" s="105" t="e">
        <f t="shared" si="475"/>
        <v>#VALUE!</v>
      </c>
      <c r="AK1456" s="103" t="e">
        <f t="shared" si="468"/>
        <v>#VALUE!</v>
      </c>
      <c r="AL1456" s="103" t="e">
        <f t="shared" si="476"/>
        <v>#VALUE!</v>
      </c>
      <c r="AN1456" t="str">
        <f>IF(OR(VLOOKUP(AE1456,Home!$C$8:$I$207,6,FALSE)="",VLOOKUP(AE1456,Home!$C$8:$I$207,7,FALSE)=""),"FEJL",Baggrundsark!AE1456)</f>
        <v>FEJL</v>
      </c>
      <c r="AO1456">
        <f>IF(VLOOKUP(AE1456,Home!$C$8:$N$207,12,FALSE)="Timelønnet",1,0)</f>
        <v>0</v>
      </c>
      <c r="AP1456">
        <f>SUM($AO$4:AO1456)*AO1456</f>
        <v>0</v>
      </c>
      <c r="AQ1456">
        <f t="shared" si="483"/>
        <v>1</v>
      </c>
      <c r="AR1456" t="str">
        <f t="shared" si="483"/>
        <v/>
      </c>
      <c r="AS1456" t="e">
        <f t="shared" si="477"/>
        <v>#VALUE!</v>
      </c>
      <c r="AT1456" s="45" t="e">
        <f t="shared" si="484"/>
        <v>#VALUE!</v>
      </c>
      <c r="AU1456">
        <f>VLOOKUP(AQ1456,Home!$C$8:$J$207,8,FALSE)</f>
        <v>0</v>
      </c>
    </row>
    <row r="1457" spans="1:47" x14ac:dyDescent="0.25">
      <c r="A1457" s="6">
        <f t="shared" si="469"/>
        <v>0</v>
      </c>
      <c r="B1457" s="6">
        <f t="shared" si="478"/>
        <v>0</v>
      </c>
      <c r="C1457" s="6" t="str">
        <f t="shared" si="470"/>
        <v/>
      </c>
      <c r="D1457" s="7">
        <f t="shared" si="471"/>
        <v>0</v>
      </c>
      <c r="E1457" s="7">
        <f t="shared" si="479"/>
        <v>0</v>
      </c>
      <c r="F1457" s="7" t="str">
        <f t="shared" si="472"/>
        <v/>
      </c>
      <c r="G1457" s="6">
        <f t="shared" si="473"/>
        <v>0</v>
      </c>
      <c r="H1457" s="6">
        <f t="shared" si="480"/>
        <v>0</v>
      </c>
      <c r="I1457" s="6" t="str">
        <f t="shared" si="481"/>
        <v/>
      </c>
      <c r="J1457" s="11">
        <v>1454</v>
      </c>
      <c r="K1457" s="11">
        <f>IF(IFERROR(VLOOKUP(J1457,Home!$A$8:$B$1048576,1,FALSE),0)=0,0,1)</f>
        <v>0</v>
      </c>
      <c r="L1457" s="129" t="e">
        <f>IF(VLOOKUP(O1457,Home!$C$8:$R$207,6,FALSE)="","",VLOOKUP(O1457,Home!$C$8:$R$207,6,FALSE))</f>
        <v>#N/A</v>
      </c>
      <c r="M1457" s="129" t="e">
        <f t="shared" si="466"/>
        <v>#N/A</v>
      </c>
      <c r="N1457" s="11">
        <f>SUM($K$4:K1457)</f>
        <v>200</v>
      </c>
      <c r="O1457" s="11" t="str">
        <f>IF(P1457="","",IF(IFERROR(VLOOKUP(N1457,Home!$C$8:$R$1048576,1,FALSE),"")=0,"",IFERROR(VLOOKUP(N1457,Home!$C$8:$R$1048576,1,FALSE),"")))</f>
        <v/>
      </c>
      <c r="P1457" s="11" t="str">
        <f>IF(IFERROR(VLOOKUP(W1457,Home!$C$8:$R$1048576,3,FALSE),"")=0,"",IFERROR(VLOOKUP(W1457,Home!$C$8:$R$1048576,3,FALSE),""))</f>
        <v/>
      </c>
      <c r="Q1457" s="11" t="str">
        <f t="shared" si="465"/>
        <v/>
      </c>
      <c r="R1457" s="130" t="e">
        <f>VLOOKUP(Q1457,'Baggrund til lister'!$G$4:$H$15,2,FALSE)</f>
        <v>#N/A</v>
      </c>
      <c r="S1457" s="11" t="str">
        <f t="shared" si="467"/>
        <v/>
      </c>
      <c r="T1457" s="11" t="str">
        <f>IF(IFERROR(VLOOKUP(N1457,Home!$C$8:$R$1048576,11,FALSE),"")=0,"",IFERROR(VLOOKUP(N1457,Home!$C$8:$R$1048576,11,FALSE),""))</f>
        <v/>
      </c>
      <c r="U1457" s="11" t="str">
        <f>IF(IFERROR(VLOOKUP(O1457,Home!$C$8:$R$1048576,12,FALSE),"")=0,"",IFERROR(VLOOKUP(O1457,Home!$C$8:$R$1048576,12,FALSE),""))</f>
        <v/>
      </c>
      <c r="V1457" s="11" t="str">
        <f>IF(IFERROR(VLOOKUP(O1457,Home!$C$8:$R$1048576,8,FALSE),"")=0,"",IFERROR(VLOOKUP(O1457,Home!$C$8:$R$1048576,8,FALSE),""))</f>
        <v/>
      </c>
      <c r="W1457" s="11" t="str">
        <f>IF(OR(VLOOKUP(N1457,Home!$C$7:$I$207,6,FALSE)="",VLOOKUP(N1457,Home!$C$7:$I$207,7,FALSE)=""),"FEJL",SUM(Baggrundsark!$K$4:K1457))</f>
        <v>FEJL</v>
      </c>
      <c r="Y1457">
        <v>1454</v>
      </c>
      <c r="Z1457" s="1"/>
      <c r="AC1457" s="44"/>
      <c r="AD1457">
        <f t="shared" si="474"/>
        <v>0</v>
      </c>
      <c r="AE1457">
        <f>SUM($AD$4:AD1457)</f>
        <v>1</v>
      </c>
      <c r="AF1457" s="103" t="str">
        <f>IFERROR(VLOOKUP(AN1457,Home!$C$8:$E$207,3,FALSE),"")</f>
        <v/>
      </c>
      <c r="AG1457" s="103" t="str">
        <f>IFERROR(VLOOKUP(AN1457,Home!$C$8:$E$207,2,FALSE),"")</f>
        <v/>
      </c>
      <c r="AH1457" s="104" t="str">
        <f>IF(VLOOKUP(AE1457,Home!$C$8:$I$207,6,FALSE)="","",VLOOKUP(AE1457,Home!$C$8:$I$207,6,FALSE))</f>
        <v/>
      </c>
      <c r="AI1457" s="104" t="e">
        <f t="shared" si="482"/>
        <v>#VALUE!</v>
      </c>
      <c r="AJ1457" s="105" t="e">
        <f t="shared" si="475"/>
        <v>#VALUE!</v>
      </c>
      <c r="AK1457" s="103" t="e">
        <f t="shared" si="468"/>
        <v>#VALUE!</v>
      </c>
      <c r="AL1457" s="103" t="e">
        <f t="shared" si="476"/>
        <v>#VALUE!</v>
      </c>
      <c r="AN1457" t="str">
        <f>IF(OR(VLOOKUP(AE1457,Home!$C$8:$I$207,6,FALSE)="",VLOOKUP(AE1457,Home!$C$8:$I$207,7,FALSE)=""),"FEJL",Baggrundsark!AE1457)</f>
        <v>FEJL</v>
      </c>
      <c r="AO1457">
        <f>IF(VLOOKUP(AE1457,Home!$C$8:$N$207,12,FALSE)="Timelønnet",1,0)</f>
        <v>0</v>
      </c>
      <c r="AP1457">
        <f>SUM($AO$4:AO1457)*AO1457</f>
        <v>0</v>
      </c>
      <c r="AQ1457">
        <f t="shared" si="483"/>
        <v>1</v>
      </c>
      <c r="AR1457" t="str">
        <f t="shared" si="483"/>
        <v/>
      </c>
      <c r="AS1457" t="e">
        <f t="shared" si="477"/>
        <v>#VALUE!</v>
      </c>
      <c r="AT1457" s="45" t="e">
        <f t="shared" si="484"/>
        <v>#VALUE!</v>
      </c>
      <c r="AU1457">
        <f>VLOOKUP(AQ1457,Home!$C$8:$J$207,8,FALSE)</f>
        <v>0</v>
      </c>
    </row>
    <row r="1458" spans="1:47" x14ac:dyDescent="0.25">
      <c r="A1458" s="6">
        <f t="shared" si="469"/>
        <v>0</v>
      </c>
      <c r="B1458" s="6">
        <f t="shared" si="478"/>
        <v>0</v>
      </c>
      <c r="C1458" s="6" t="str">
        <f t="shared" si="470"/>
        <v/>
      </c>
      <c r="D1458" s="7">
        <f t="shared" si="471"/>
        <v>0</v>
      </c>
      <c r="E1458" s="7">
        <f t="shared" si="479"/>
        <v>0</v>
      </c>
      <c r="F1458" s="7" t="str">
        <f t="shared" si="472"/>
        <v/>
      </c>
      <c r="G1458" s="6">
        <f t="shared" si="473"/>
        <v>0</v>
      </c>
      <c r="H1458" s="6">
        <f t="shared" si="480"/>
        <v>0</v>
      </c>
      <c r="I1458" s="6" t="str">
        <f t="shared" si="481"/>
        <v/>
      </c>
      <c r="J1458" s="11">
        <v>1455</v>
      </c>
      <c r="K1458" s="11">
        <f>IF(IFERROR(VLOOKUP(J1458,Home!$A$8:$B$1048576,1,FALSE),0)=0,0,1)</f>
        <v>0</v>
      </c>
      <c r="L1458" s="129" t="e">
        <f>IF(VLOOKUP(O1458,Home!$C$8:$R$207,6,FALSE)="","",VLOOKUP(O1458,Home!$C$8:$R$207,6,FALSE))</f>
        <v>#N/A</v>
      </c>
      <c r="M1458" s="129" t="e">
        <f t="shared" si="466"/>
        <v>#N/A</v>
      </c>
      <c r="N1458" s="11">
        <f>SUM($K$4:K1458)</f>
        <v>200</v>
      </c>
      <c r="O1458" s="11" t="str">
        <f>IF(P1458="","",IF(IFERROR(VLOOKUP(N1458,Home!$C$8:$R$1048576,1,FALSE),"")=0,"",IFERROR(VLOOKUP(N1458,Home!$C$8:$R$1048576,1,FALSE),"")))</f>
        <v/>
      </c>
      <c r="P1458" s="11" t="str">
        <f>IF(IFERROR(VLOOKUP(W1458,Home!$C$8:$R$1048576,3,FALSE),"")=0,"",IFERROR(VLOOKUP(W1458,Home!$C$8:$R$1048576,3,FALSE),""))</f>
        <v/>
      </c>
      <c r="Q1458" s="11" t="str">
        <f t="shared" si="465"/>
        <v/>
      </c>
      <c r="R1458" s="130" t="e">
        <f>VLOOKUP(Q1458,'Baggrund til lister'!$G$4:$H$15,2,FALSE)</f>
        <v>#N/A</v>
      </c>
      <c r="S1458" s="11" t="str">
        <f t="shared" si="467"/>
        <v/>
      </c>
      <c r="T1458" s="11" t="str">
        <f>IF(IFERROR(VLOOKUP(N1458,Home!$C$8:$R$1048576,11,FALSE),"")=0,"",IFERROR(VLOOKUP(N1458,Home!$C$8:$R$1048576,11,FALSE),""))</f>
        <v/>
      </c>
      <c r="U1458" s="11" t="str">
        <f>IF(IFERROR(VLOOKUP(O1458,Home!$C$8:$R$1048576,12,FALSE),"")=0,"",IFERROR(VLOOKUP(O1458,Home!$C$8:$R$1048576,12,FALSE),""))</f>
        <v/>
      </c>
      <c r="V1458" s="11" t="str">
        <f>IF(IFERROR(VLOOKUP(O1458,Home!$C$8:$R$1048576,8,FALSE),"")=0,"",IFERROR(VLOOKUP(O1458,Home!$C$8:$R$1048576,8,FALSE),""))</f>
        <v/>
      </c>
      <c r="W1458" s="11" t="str">
        <f>IF(OR(VLOOKUP(N1458,Home!$C$7:$I$207,6,FALSE)="",VLOOKUP(N1458,Home!$C$7:$I$207,7,FALSE)=""),"FEJL",SUM(Baggrundsark!$K$4:K1458))</f>
        <v>FEJL</v>
      </c>
      <c r="Y1458">
        <v>1455</v>
      </c>
      <c r="Z1458" s="1"/>
      <c r="AC1458" s="44"/>
      <c r="AD1458">
        <f t="shared" si="474"/>
        <v>0</v>
      </c>
      <c r="AE1458">
        <f>SUM($AD$4:AD1458)</f>
        <v>1</v>
      </c>
      <c r="AF1458" s="103" t="str">
        <f>IFERROR(VLOOKUP(AN1458,Home!$C$8:$E$207,3,FALSE),"")</f>
        <v/>
      </c>
      <c r="AG1458" s="103" t="str">
        <f>IFERROR(VLOOKUP(AN1458,Home!$C$8:$E$207,2,FALSE),"")</f>
        <v/>
      </c>
      <c r="AH1458" s="104" t="str">
        <f>IF(VLOOKUP(AE1458,Home!$C$8:$I$207,6,FALSE)="","",VLOOKUP(AE1458,Home!$C$8:$I$207,6,FALSE))</f>
        <v/>
      </c>
      <c r="AI1458" s="104" t="e">
        <f t="shared" si="482"/>
        <v>#VALUE!</v>
      </c>
      <c r="AJ1458" s="105" t="e">
        <f t="shared" si="475"/>
        <v>#VALUE!</v>
      </c>
      <c r="AK1458" s="103" t="e">
        <f t="shared" si="468"/>
        <v>#VALUE!</v>
      </c>
      <c r="AL1458" s="103" t="e">
        <f t="shared" si="476"/>
        <v>#VALUE!</v>
      </c>
      <c r="AN1458" t="str">
        <f>IF(OR(VLOOKUP(AE1458,Home!$C$8:$I$207,6,FALSE)="",VLOOKUP(AE1458,Home!$C$8:$I$207,7,FALSE)=""),"FEJL",Baggrundsark!AE1458)</f>
        <v>FEJL</v>
      </c>
      <c r="AO1458">
        <f>IF(VLOOKUP(AE1458,Home!$C$8:$N$207,12,FALSE)="Timelønnet",1,0)</f>
        <v>0</v>
      </c>
      <c r="AP1458">
        <f>SUM($AO$4:AO1458)*AO1458</f>
        <v>0</v>
      </c>
      <c r="AQ1458">
        <f t="shared" si="483"/>
        <v>1</v>
      </c>
      <c r="AR1458" t="str">
        <f t="shared" si="483"/>
        <v/>
      </c>
      <c r="AS1458" t="e">
        <f t="shared" si="477"/>
        <v>#VALUE!</v>
      </c>
      <c r="AT1458" s="45" t="e">
        <f t="shared" si="484"/>
        <v>#VALUE!</v>
      </c>
      <c r="AU1458">
        <f>VLOOKUP(AQ1458,Home!$C$8:$J$207,8,FALSE)</f>
        <v>0</v>
      </c>
    </row>
    <row r="1459" spans="1:47" x14ac:dyDescent="0.25">
      <c r="A1459" s="6">
        <f t="shared" si="469"/>
        <v>0</v>
      </c>
      <c r="B1459" s="6">
        <f t="shared" si="478"/>
        <v>0</v>
      </c>
      <c r="C1459" s="6" t="str">
        <f t="shared" si="470"/>
        <v/>
      </c>
      <c r="D1459" s="7">
        <f t="shared" si="471"/>
        <v>0</v>
      </c>
      <c r="E1459" s="7">
        <f t="shared" si="479"/>
        <v>0</v>
      </c>
      <c r="F1459" s="7" t="str">
        <f t="shared" si="472"/>
        <v/>
      </c>
      <c r="G1459" s="6">
        <f t="shared" si="473"/>
        <v>0</v>
      </c>
      <c r="H1459" s="6">
        <f t="shared" si="480"/>
        <v>0</v>
      </c>
      <c r="I1459" s="6" t="str">
        <f t="shared" si="481"/>
        <v/>
      </c>
      <c r="J1459" s="11">
        <v>1456</v>
      </c>
      <c r="K1459" s="11">
        <f>IF(IFERROR(VLOOKUP(J1459,Home!$A$8:$B$1048576,1,FALSE),0)=0,0,1)</f>
        <v>0</v>
      </c>
      <c r="L1459" s="129" t="e">
        <f>IF(VLOOKUP(O1459,Home!$C$8:$R$207,6,FALSE)="","",VLOOKUP(O1459,Home!$C$8:$R$207,6,FALSE))</f>
        <v>#N/A</v>
      </c>
      <c r="M1459" s="129" t="e">
        <f t="shared" si="466"/>
        <v>#N/A</v>
      </c>
      <c r="N1459" s="11">
        <f>SUM($K$4:K1459)</f>
        <v>200</v>
      </c>
      <c r="O1459" s="11" t="str">
        <f>IF(P1459="","",IF(IFERROR(VLOOKUP(N1459,Home!$C$8:$R$1048576,1,FALSE),"")=0,"",IFERROR(VLOOKUP(N1459,Home!$C$8:$R$1048576,1,FALSE),"")))</f>
        <v/>
      </c>
      <c r="P1459" s="11" t="str">
        <f>IF(IFERROR(VLOOKUP(W1459,Home!$C$8:$R$1048576,3,FALSE),"")=0,"",IFERROR(VLOOKUP(W1459,Home!$C$8:$R$1048576,3,FALSE),""))</f>
        <v/>
      </c>
      <c r="Q1459" s="11" t="str">
        <f t="shared" si="465"/>
        <v/>
      </c>
      <c r="R1459" s="130" t="e">
        <f>VLOOKUP(Q1459,'Baggrund til lister'!$G$4:$H$15,2,FALSE)</f>
        <v>#N/A</v>
      </c>
      <c r="S1459" s="11" t="str">
        <f t="shared" si="467"/>
        <v/>
      </c>
      <c r="T1459" s="11" t="str">
        <f>IF(IFERROR(VLOOKUP(N1459,Home!$C$8:$R$1048576,11,FALSE),"")=0,"",IFERROR(VLOOKUP(N1459,Home!$C$8:$R$1048576,11,FALSE),""))</f>
        <v/>
      </c>
      <c r="U1459" s="11" t="str">
        <f>IF(IFERROR(VLOOKUP(O1459,Home!$C$8:$R$1048576,12,FALSE),"")=0,"",IFERROR(VLOOKUP(O1459,Home!$C$8:$R$1048576,12,FALSE),""))</f>
        <v/>
      </c>
      <c r="V1459" s="11" t="str">
        <f>IF(IFERROR(VLOOKUP(O1459,Home!$C$8:$R$1048576,8,FALSE),"")=0,"",IFERROR(VLOOKUP(O1459,Home!$C$8:$R$1048576,8,FALSE),""))</f>
        <v/>
      </c>
      <c r="W1459" s="11" t="str">
        <f>IF(OR(VLOOKUP(N1459,Home!$C$7:$I$207,6,FALSE)="",VLOOKUP(N1459,Home!$C$7:$I$207,7,FALSE)=""),"FEJL",SUM(Baggrundsark!$K$4:K1459))</f>
        <v>FEJL</v>
      </c>
      <c r="Y1459">
        <v>1456</v>
      </c>
      <c r="Z1459" s="1"/>
      <c r="AC1459" s="44"/>
      <c r="AD1459">
        <f t="shared" si="474"/>
        <v>0</v>
      </c>
      <c r="AE1459">
        <f>SUM($AD$4:AD1459)</f>
        <v>1</v>
      </c>
      <c r="AF1459" s="103" t="str">
        <f>IFERROR(VLOOKUP(AN1459,Home!$C$8:$E$207,3,FALSE),"")</f>
        <v/>
      </c>
      <c r="AG1459" s="103" t="str">
        <f>IFERROR(VLOOKUP(AN1459,Home!$C$8:$E$207,2,FALSE),"")</f>
        <v/>
      </c>
      <c r="AH1459" s="104" t="str">
        <f>IF(VLOOKUP(AE1459,Home!$C$8:$I$207,6,FALSE)="","",VLOOKUP(AE1459,Home!$C$8:$I$207,6,FALSE))</f>
        <v/>
      </c>
      <c r="AI1459" s="104" t="e">
        <f t="shared" si="482"/>
        <v>#VALUE!</v>
      </c>
      <c r="AJ1459" s="105" t="e">
        <f t="shared" si="475"/>
        <v>#VALUE!</v>
      </c>
      <c r="AK1459" s="103" t="e">
        <f t="shared" si="468"/>
        <v>#VALUE!</v>
      </c>
      <c r="AL1459" s="103" t="e">
        <f t="shared" si="476"/>
        <v>#VALUE!</v>
      </c>
      <c r="AN1459" t="str">
        <f>IF(OR(VLOOKUP(AE1459,Home!$C$8:$I$207,6,FALSE)="",VLOOKUP(AE1459,Home!$C$8:$I$207,7,FALSE)=""),"FEJL",Baggrundsark!AE1459)</f>
        <v>FEJL</v>
      </c>
      <c r="AO1459">
        <f>IF(VLOOKUP(AE1459,Home!$C$8:$N$207,12,FALSE)="Timelønnet",1,0)</f>
        <v>0</v>
      </c>
      <c r="AP1459">
        <f>SUM($AO$4:AO1459)*AO1459</f>
        <v>0</v>
      </c>
      <c r="AQ1459">
        <f t="shared" si="483"/>
        <v>1</v>
      </c>
      <c r="AR1459" t="str">
        <f t="shared" si="483"/>
        <v/>
      </c>
      <c r="AS1459" t="e">
        <f t="shared" si="477"/>
        <v>#VALUE!</v>
      </c>
      <c r="AT1459" s="45" t="e">
        <f t="shared" si="484"/>
        <v>#VALUE!</v>
      </c>
      <c r="AU1459">
        <f>VLOOKUP(AQ1459,Home!$C$8:$J$207,8,FALSE)</f>
        <v>0</v>
      </c>
    </row>
    <row r="1460" spans="1:47" x14ac:dyDescent="0.25">
      <c r="A1460" s="6">
        <f t="shared" si="469"/>
        <v>0</v>
      </c>
      <c r="B1460" s="6">
        <f t="shared" si="478"/>
        <v>0</v>
      </c>
      <c r="C1460" s="6" t="str">
        <f t="shared" si="470"/>
        <v/>
      </c>
      <c r="D1460" s="7">
        <f t="shared" si="471"/>
        <v>0</v>
      </c>
      <c r="E1460" s="7">
        <f t="shared" si="479"/>
        <v>0</v>
      </c>
      <c r="F1460" s="7" t="str">
        <f t="shared" si="472"/>
        <v/>
      </c>
      <c r="G1460" s="6">
        <f t="shared" si="473"/>
        <v>0</v>
      </c>
      <c r="H1460" s="6">
        <f t="shared" si="480"/>
        <v>0</v>
      </c>
      <c r="I1460" s="6" t="str">
        <f t="shared" si="481"/>
        <v/>
      </c>
      <c r="J1460" s="11">
        <v>1457</v>
      </c>
      <c r="K1460" s="11">
        <f>IF(IFERROR(VLOOKUP(J1460,Home!$A$8:$B$1048576,1,FALSE),0)=0,0,1)</f>
        <v>0</v>
      </c>
      <c r="L1460" s="129" t="e">
        <f>IF(VLOOKUP(O1460,Home!$C$8:$R$207,6,FALSE)="","",VLOOKUP(O1460,Home!$C$8:$R$207,6,FALSE))</f>
        <v>#N/A</v>
      </c>
      <c r="M1460" s="129" t="e">
        <f t="shared" si="466"/>
        <v>#N/A</v>
      </c>
      <c r="N1460" s="11">
        <f>SUM($K$4:K1460)</f>
        <v>200</v>
      </c>
      <c r="O1460" s="11" t="str">
        <f>IF(P1460="","",IF(IFERROR(VLOOKUP(N1460,Home!$C$8:$R$1048576,1,FALSE),"")=0,"",IFERROR(VLOOKUP(N1460,Home!$C$8:$R$1048576,1,FALSE),"")))</f>
        <v/>
      </c>
      <c r="P1460" s="11" t="str">
        <f>IF(IFERROR(VLOOKUP(W1460,Home!$C$8:$R$1048576,3,FALSE),"")=0,"",IFERROR(VLOOKUP(W1460,Home!$C$8:$R$1048576,3,FALSE),""))</f>
        <v/>
      </c>
      <c r="Q1460" s="11" t="str">
        <f t="shared" si="465"/>
        <v/>
      </c>
      <c r="R1460" s="130" t="e">
        <f>VLOOKUP(Q1460,'Baggrund til lister'!$G$4:$H$15,2,FALSE)</f>
        <v>#N/A</v>
      </c>
      <c r="S1460" s="11" t="str">
        <f t="shared" si="467"/>
        <v/>
      </c>
      <c r="T1460" s="11" t="str">
        <f>IF(IFERROR(VLOOKUP(N1460,Home!$C$8:$R$1048576,11,FALSE),"")=0,"",IFERROR(VLOOKUP(N1460,Home!$C$8:$R$1048576,11,FALSE),""))</f>
        <v/>
      </c>
      <c r="U1460" s="11" t="str">
        <f>IF(IFERROR(VLOOKUP(O1460,Home!$C$8:$R$1048576,12,FALSE),"")=0,"",IFERROR(VLOOKUP(O1460,Home!$C$8:$R$1048576,12,FALSE),""))</f>
        <v/>
      </c>
      <c r="V1460" s="11" t="str">
        <f>IF(IFERROR(VLOOKUP(O1460,Home!$C$8:$R$1048576,8,FALSE),"")=0,"",IFERROR(VLOOKUP(O1460,Home!$C$8:$R$1048576,8,FALSE),""))</f>
        <v/>
      </c>
      <c r="W1460" s="11" t="str">
        <f>IF(OR(VLOOKUP(N1460,Home!$C$7:$I$207,6,FALSE)="",VLOOKUP(N1460,Home!$C$7:$I$207,7,FALSE)=""),"FEJL",SUM(Baggrundsark!$K$4:K1460))</f>
        <v>FEJL</v>
      </c>
      <c r="Y1460">
        <v>1457</v>
      </c>
      <c r="Z1460" s="1"/>
      <c r="AC1460" s="44"/>
      <c r="AD1460">
        <f t="shared" si="474"/>
        <v>0</v>
      </c>
      <c r="AE1460">
        <f>SUM($AD$4:AD1460)</f>
        <v>1</v>
      </c>
      <c r="AF1460" s="103" t="str">
        <f>IFERROR(VLOOKUP(AN1460,Home!$C$8:$E$207,3,FALSE),"")</f>
        <v/>
      </c>
      <c r="AG1460" s="103" t="str">
        <f>IFERROR(VLOOKUP(AN1460,Home!$C$8:$E$207,2,FALSE),"")</f>
        <v/>
      </c>
      <c r="AH1460" s="104" t="str">
        <f>IF(VLOOKUP(AE1460,Home!$C$8:$I$207,6,FALSE)="","",VLOOKUP(AE1460,Home!$C$8:$I$207,6,FALSE))</f>
        <v/>
      </c>
      <c r="AI1460" s="104" t="e">
        <f t="shared" si="482"/>
        <v>#VALUE!</v>
      </c>
      <c r="AJ1460" s="105" t="e">
        <f t="shared" si="475"/>
        <v>#VALUE!</v>
      </c>
      <c r="AK1460" s="103" t="e">
        <f t="shared" si="468"/>
        <v>#VALUE!</v>
      </c>
      <c r="AL1460" s="103" t="e">
        <f t="shared" si="476"/>
        <v>#VALUE!</v>
      </c>
      <c r="AN1460" t="str">
        <f>IF(OR(VLOOKUP(AE1460,Home!$C$8:$I$207,6,FALSE)="",VLOOKUP(AE1460,Home!$C$8:$I$207,7,FALSE)=""),"FEJL",Baggrundsark!AE1460)</f>
        <v>FEJL</v>
      </c>
      <c r="AO1460">
        <f>IF(VLOOKUP(AE1460,Home!$C$8:$N$207,12,FALSE)="Timelønnet",1,0)</f>
        <v>0</v>
      </c>
      <c r="AP1460">
        <f>SUM($AO$4:AO1460)*AO1460</f>
        <v>0</v>
      </c>
      <c r="AQ1460">
        <f t="shared" si="483"/>
        <v>1</v>
      </c>
      <c r="AR1460" t="str">
        <f t="shared" si="483"/>
        <v/>
      </c>
      <c r="AS1460" t="e">
        <f t="shared" si="477"/>
        <v>#VALUE!</v>
      </c>
      <c r="AT1460" s="45" t="e">
        <f t="shared" si="484"/>
        <v>#VALUE!</v>
      </c>
      <c r="AU1460">
        <f>VLOOKUP(AQ1460,Home!$C$8:$J$207,8,FALSE)</f>
        <v>0</v>
      </c>
    </row>
    <row r="1461" spans="1:47" x14ac:dyDescent="0.25">
      <c r="A1461" s="6">
        <f t="shared" si="469"/>
        <v>0</v>
      </c>
      <c r="B1461" s="6">
        <f t="shared" si="478"/>
        <v>0</v>
      </c>
      <c r="C1461" s="6" t="str">
        <f t="shared" si="470"/>
        <v/>
      </c>
      <c r="D1461" s="7">
        <f t="shared" si="471"/>
        <v>0</v>
      </c>
      <c r="E1461" s="7">
        <f t="shared" si="479"/>
        <v>0</v>
      </c>
      <c r="F1461" s="7" t="str">
        <f t="shared" si="472"/>
        <v/>
      </c>
      <c r="G1461" s="6">
        <f t="shared" si="473"/>
        <v>0</v>
      </c>
      <c r="H1461" s="6">
        <f t="shared" si="480"/>
        <v>0</v>
      </c>
      <c r="I1461" s="6" t="str">
        <f t="shared" si="481"/>
        <v/>
      </c>
      <c r="J1461" s="11">
        <v>1458</v>
      </c>
      <c r="K1461" s="11">
        <f>IF(IFERROR(VLOOKUP(J1461,Home!$A$8:$B$1048576,1,FALSE),0)=0,0,1)</f>
        <v>0</v>
      </c>
      <c r="L1461" s="129" t="e">
        <f>IF(VLOOKUP(O1461,Home!$C$8:$R$207,6,FALSE)="","",VLOOKUP(O1461,Home!$C$8:$R$207,6,FALSE))</f>
        <v>#N/A</v>
      </c>
      <c r="M1461" s="129" t="e">
        <f t="shared" si="466"/>
        <v>#N/A</v>
      </c>
      <c r="N1461" s="11">
        <f>SUM($K$4:K1461)</f>
        <v>200</v>
      </c>
      <c r="O1461" s="11" t="str">
        <f>IF(P1461="","",IF(IFERROR(VLOOKUP(N1461,Home!$C$8:$R$1048576,1,FALSE),"")=0,"",IFERROR(VLOOKUP(N1461,Home!$C$8:$R$1048576,1,FALSE),"")))</f>
        <v/>
      </c>
      <c r="P1461" s="11" t="str">
        <f>IF(IFERROR(VLOOKUP(W1461,Home!$C$8:$R$1048576,3,FALSE),"")=0,"",IFERROR(VLOOKUP(W1461,Home!$C$8:$R$1048576,3,FALSE),""))</f>
        <v/>
      </c>
      <c r="Q1461" s="11" t="str">
        <f t="shared" si="465"/>
        <v/>
      </c>
      <c r="R1461" s="130" t="e">
        <f>VLOOKUP(Q1461,'Baggrund til lister'!$G$4:$H$15,2,FALSE)</f>
        <v>#N/A</v>
      </c>
      <c r="S1461" s="11" t="str">
        <f t="shared" si="467"/>
        <v/>
      </c>
      <c r="T1461" s="11" t="str">
        <f>IF(IFERROR(VLOOKUP(N1461,Home!$C$8:$R$1048576,11,FALSE),"")=0,"",IFERROR(VLOOKUP(N1461,Home!$C$8:$R$1048576,11,FALSE),""))</f>
        <v/>
      </c>
      <c r="U1461" s="11" t="str">
        <f>IF(IFERROR(VLOOKUP(O1461,Home!$C$8:$R$1048576,12,FALSE),"")=0,"",IFERROR(VLOOKUP(O1461,Home!$C$8:$R$1048576,12,FALSE),""))</f>
        <v/>
      </c>
      <c r="V1461" s="11" t="str">
        <f>IF(IFERROR(VLOOKUP(O1461,Home!$C$8:$R$1048576,8,FALSE),"")=0,"",IFERROR(VLOOKUP(O1461,Home!$C$8:$R$1048576,8,FALSE),""))</f>
        <v/>
      </c>
      <c r="W1461" s="11" t="str">
        <f>IF(OR(VLOOKUP(N1461,Home!$C$7:$I$207,6,FALSE)="",VLOOKUP(N1461,Home!$C$7:$I$207,7,FALSE)=""),"FEJL",SUM(Baggrundsark!$K$4:K1461))</f>
        <v>FEJL</v>
      </c>
      <c r="Y1461">
        <v>1458</v>
      </c>
      <c r="Z1461" s="1"/>
      <c r="AC1461" s="44"/>
      <c r="AD1461">
        <f t="shared" si="474"/>
        <v>0</v>
      </c>
      <c r="AE1461">
        <f>SUM($AD$4:AD1461)</f>
        <v>1</v>
      </c>
      <c r="AF1461" s="103" t="str">
        <f>IFERROR(VLOOKUP(AN1461,Home!$C$8:$E$207,3,FALSE),"")</f>
        <v/>
      </c>
      <c r="AG1461" s="103" t="str">
        <f>IFERROR(VLOOKUP(AN1461,Home!$C$8:$E$207,2,FALSE),"")</f>
        <v/>
      </c>
      <c r="AH1461" s="104" t="str">
        <f>IF(VLOOKUP(AE1461,Home!$C$8:$I$207,6,FALSE)="","",VLOOKUP(AE1461,Home!$C$8:$I$207,6,FALSE))</f>
        <v/>
      </c>
      <c r="AI1461" s="104" t="e">
        <f t="shared" si="482"/>
        <v>#VALUE!</v>
      </c>
      <c r="AJ1461" s="105" t="e">
        <f t="shared" si="475"/>
        <v>#VALUE!</v>
      </c>
      <c r="AK1461" s="103" t="e">
        <f t="shared" si="468"/>
        <v>#VALUE!</v>
      </c>
      <c r="AL1461" s="103" t="e">
        <f t="shared" si="476"/>
        <v>#VALUE!</v>
      </c>
      <c r="AN1461" t="str">
        <f>IF(OR(VLOOKUP(AE1461,Home!$C$8:$I$207,6,FALSE)="",VLOOKUP(AE1461,Home!$C$8:$I$207,7,FALSE)=""),"FEJL",Baggrundsark!AE1461)</f>
        <v>FEJL</v>
      </c>
      <c r="AO1461">
        <f>IF(VLOOKUP(AE1461,Home!$C$8:$N$207,12,FALSE)="Timelønnet",1,0)</f>
        <v>0</v>
      </c>
      <c r="AP1461">
        <f>SUM($AO$4:AO1461)*AO1461</f>
        <v>0</v>
      </c>
      <c r="AQ1461">
        <f t="shared" si="483"/>
        <v>1</v>
      </c>
      <c r="AR1461" t="str">
        <f t="shared" si="483"/>
        <v/>
      </c>
      <c r="AS1461" t="e">
        <f t="shared" si="477"/>
        <v>#VALUE!</v>
      </c>
      <c r="AT1461" s="45" t="e">
        <f t="shared" si="484"/>
        <v>#VALUE!</v>
      </c>
      <c r="AU1461">
        <f>VLOOKUP(AQ1461,Home!$C$8:$J$207,8,FALSE)</f>
        <v>0</v>
      </c>
    </row>
    <row r="1462" spans="1:47" x14ac:dyDescent="0.25">
      <c r="A1462" s="6">
        <f t="shared" si="469"/>
        <v>0</v>
      </c>
      <c r="B1462" s="6">
        <f t="shared" si="478"/>
        <v>0</v>
      </c>
      <c r="C1462" s="6" t="str">
        <f t="shared" si="470"/>
        <v/>
      </c>
      <c r="D1462" s="7">
        <f t="shared" si="471"/>
        <v>0</v>
      </c>
      <c r="E1462" s="7">
        <f t="shared" si="479"/>
        <v>0</v>
      </c>
      <c r="F1462" s="7" t="str">
        <f t="shared" si="472"/>
        <v/>
      </c>
      <c r="G1462" s="6">
        <f t="shared" si="473"/>
        <v>0</v>
      </c>
      <c r="H1462" s="6">
        <f t="shared" si="480"/>
        <v>0</v>
      </c>
      <c r="I1462" s="6" t="str">
        <f t="shared" si="481"/>
        <v/>
      </c>
      <c r="J1462" s="11">
        <v>1459</v>
      </c>
      <c r="K1462" s="11">
        <f>IF(IFERROR(VLOOKUP(J1462,Home!$A$8:$B$1048576,1,FALSE),0)=0,0,1)</f>
        <v>0</v>
      </c>
      <c r="L1462" s="129" t="e">
        <f>IF(VLOOKUP(O1462,Home!$C$8:$R$207,6,FALSE)="","",VLOOKUP(O1462,Home!$C$8:$R$207,6,FALSE))</f>
        <v>#N/A</v>
      </c>
      <c r="M1462" s="129" t="e">
        <f t="shared" si="466"/>
        <v>#N/A</v>
      </c>
      <c r="N1462" s="11">
        <f>SUM($K$4:K1462)</f>
        <v>200</v>
      </c>
      <c r="O1462" s="11" t="str">
        <f>IF(P1462="","",IF(IFERROR(VLOOKUP(N1462,Home!$C$8:$R$1048576,1,FALSE),"")=0,"",IFERROR(VLOOKUP(N1462,Home!$C$8:$R$1048576,1,FALSE),"")))</f>
        <v/>
      </c>
      <c r="P1462" s="11" t="str">
        <f>IF(IFERROR(VLOOKUP(W1462,Home!$C$8:$R$1048576,3,FALSE),"")=0,"",IFERROR(VLOOKUP(W1462,Home!$C$8:$R$1048576,3,FALSE),""))</f>
        <v/>
      </c>
      <c r="Q1462" s="11" t="str">
        <f t="shared" si="465"/>
        <v/>
      </c>
      <c r="R1462" s="130" t="e">
        <f>VLOOKUP(Q1462,'Baggrund til lister'!$G$4:$H$15,2,FALSE)</f>
        <v>#N/A</v>
      </c>
      <c r="S1462" s="11" t="str">
        <f t="shared" si="467"/>
        <v/>
      </c>
      <c r="T1462" s="11" t="str">
        <f>IF(IFERROR(VLOOKUP(N1462,Home!$C$8:$R$1048576,11,FALSE),"")=0,"",IFERROR(VLOOKUP(N1462,Home!$C$8:$R$1048576,11,FALSE),""))</f>
        <v/>
      </c>
      <c r="U1462" s="11" t="str">
        <f>IF(IFERROR(VLOOKUP(O1462,Home!$C$8:$R$1048576,12,FALSE),"")=0,"",IFERROR(VLOOKUP(O1462,Home!$C$8:$R$1048576,12,FALSE),""))</f>
        <v/>
      </c>
      <c r="V1462" s="11" t="str">
        <f>IF(IFERROR(VLOOKUP(O1462,Home!$C$8:$R$1048576,8,FALSE),"")=0,"",IFERROR(VLOOKUP(O1462,Home!$C$8:$R$1048576,8,FALSE),""))</f>
        <v/>
      </c>
      <c r="W1462" s="11" t="str">
        <f>IF(OR(VLOOKUP(N1462,Home!$C$7:$I$207,6,FALSE)="",VLOOKUP(N1462,Home!$C$7:$I$207,7,FALSE)=""),"FEJL",SUM(Baggrundsark!$K$4:K1462))</f>
        <v>FEJL</v>
      </c>
      <c r="Y1462">
        <v>1459</v>
      </c>
      <c r="Z1462" s="1"/>
      <c r="AC1462" s="44"/>
      <c r="AD1462">
        <f t="shared" si="474"/>
        <v>0</v>
      </c>
      <c r="AE1462">
        <f>SUM($AD$4:AD1462)</f>
        <v>1</v>
      </c>
      <c r="AF1462" s="103" t="str">
        <f>IFERROR(VLOOKUP(AN1462,Home!$C$8:$E$207,3,FALSE),"")</f>
        <v/>
      </c>
      <c r="AG1462" s="103" t="str">
        <f>IFERROR(VLOOKUP(AN1462,Home!$C$8:$E$207,2,FALSE),"")</f>
        <v/>
      </c>
      <c r="AH1462" s="104" t="str">
        <f>IF(VLOOKUP(AE1462,Home!$C$8:$I$207,6,FALSE)="","",VLOOKUP(AE1462,Home!$C$8:$I$207,6,FALSE))</f>
        <v/>
      </c>
      <c r="AI1462" s="104" t="e">
        <f t="shared" si="482"/>
        <v>#VALUE!</v>
      </c>
      <c r="AJ1462" s="105" t="e">
        <f t="shared" si="475"/>
        <v>#VALUE!</v>
      </c>
      <c r="AK1462" s="103" t="e">
        <f t="shared" si="468"/>
        <v>#VALUE!</v>
      </c>
      <c r="AL1462" s="103" t="e">
        <f t="shared" si="476"/>
        <v>#VALUE!</v>
      </c>
      <c r="AN1462" t="str">
        <f>IF(OR(VLOOKUP(AE1462,Home!$C$8:$I$207,6,FALSE)="",VLOOKUP(AE1462,Home!$C$8:$I$207,7,FALSE)=""),"FEJL",Baggrundsark!AE1462)</f>
        <v>FEJL</v>
      </c>
      <c r="AO1462">
        <f>IF(VLOOKUP(AE1462,Home!$C$8:$N$207,12,FALSE)="Timelønnet",1,0)</f>
        <v>0</v>
      </c>
      <c r="AP1462">
        <f>SUM($AO$4:AO1462)*AO1462</f>
        <v>0</v>
      </c>
      <c r="AQ1462">
        <f t="shared" si="483"/>
        <v>1</v>
      </c>
      <c r="AR1462" t="str">
        <f t="shared" si="483"/>
        <v/>
      </c>
      <c r="AS1462" t="e">
        <f t="shared" si="477"/>
        <v>#VALUE!</v>
      </c>
      <c r="AT1462" s="45" t="e">
        <f t="shared" si="484"/>
        <v>#VALUE!</v>
      </c>
      <c r="AU1462">
        <f>VLOOKUP(AQ1462,Home!$C$8:$J$207,8,FALSE)</f>
        <v>0</v>
      </c>
    </row>
    <row r="1463" spans="1:47" x14ac:dyDescent="0.25">
      <c r="A1463" s="6">
        <f t="shared" si="469"/>
        <v>0</v>
      </c>
      <c r="B1463" s="6">
        <f t="shared" si="478"/>
        <v>0</v>
      </c>
      <c r="C1463" s="6" t="str">
        <f t="shared" si="470"/>
        <v/>
      </c>
      <c r="D1463" s="7">
        <f t="shared" si="471"/>
        <v>0</v>
      </c>
      <c r="E1463" s="7">
        <f t="shared" si="479"/>
        <v>0</v>
      </c>
      <c r="F1463" s="7" t="str">
        <f t="shared" si="472"/>
        <v/>
      </c>
      <c r="G1463" s="6">
        <f t="shared" si="473"/>
        <v>0</v>
      </c>
      <c r="H1463" s="6">
        <f t="shared" si="480"/>
        <v>0</v>
      </c>
      <c r="I1463" s="6" t="str">
        <f t="shared" si="481"/>
        <v/>
      </c>
      <c r="J1463" s="11">
        <v>1460</v>
      </c>
      <c r="K1463" s="11">
        <f>IF(IFERROR(VLOOKUP(J1463,Home!$A$8:$B$1048576,1,FALSE),0)=0,0,1)</f>
        <v>0</v>
      </c>
      <c r="L1463" s="129" t="e">
        <f>IF(VLOOKUP(O1463,Home!$C$8:$R$207,6,FALSE)="","",VLOOKUP(O1463,Home!$C$8:$R$207,6,FALSE))</f>
        <v>#N/A</v>
      </c>
      <c r="M1463" s="129" t="e">
        <f t="shared" si="466"/>
        <v>#N/A</v>
      </c>
      <c r="N1463" s="11">
        <f>SUM($K$4:K1463)</f>
        <v>200</v>
      </c>
      <c r="O1463" s="11" t="str">
        <f>IF(P1463="","",IF(IFERROR(VLOOKUP(N1463,Home!$C$8:$R$1048576,1,FALSE),"")=0,"",IFERROR(VLOOKUP(N1463,Home!$C$8:$R$1048576,1,FALSE),"")))</f>
        <v/>
      </c>
      <c r="P1463" s="11" t="str">
        <f>IF(IFERROR(VLOOKUP(W1463,Home!$C$8:$R$1048576,3,FALSE),"")=0,"",IFERROR(VLOOKUP(W1463,Home!$C$8:$R$1048576,3,FALSE),""))</f>
        <v/>
      </c>
      <c r="Q1463" s="11" t="str">
        <f t="shared" si="465"/>
        <v/>
      </c>
      <c r="R1463" s="130" t="e">
        <f>VLOOKUP(Q1463,'Baggrund til lister'!$G$4:$H$15,2,FALSE)</f>
        <v>#N/A</v>
      </c>
      <c r="S1463" s="11" t="str">
        <f t="shared" si="467"/>
        <v/>
      </c>
      <c r="T1463" s="11" t="str">
        <f>IF(IFERROR(VLOOKUP(N1463,Home!$C$8:$R$1048576,11,FALSE),"")=0,"",IFERROR(VLOOKUP(N1463,Home!$C$8:$R$1048576,11,FALSE),""))</f>
        <v/>
      </c>
      <c r="U1463" s="11" t="str">
        <f>IF(IFERROR(VLOOKUP(O1463,Home!$C$8:$R$1048576,12,FALSE),"")=0,"",IFERROR(VLOOKUP(O1463,Home!$C$8:$R$1048576,12,FALSE),""))</f>
        <v/>
      </c>
      <c r="V1463" s="11" t="str">
        <f>IF(IFERROR(VLOOKUP(O1463,Home!$C$8:$R$1048576,8,FALSE),"")=0,"",IFERROR(VLOOKUP(O1463,Home!$C$8:$R$1048576,8,FALSE),""))</f>
        <v/>
      </c>
      <c r="W1463" s="11" t="str">
        <f>IF(OR(VLOOKUP(N1463,Home!$C$7:$I$207,6,FALSE)="",VLOOKUP(N1463,Home!$C$7:$I$207,7,FALSE)=""),"FEJL",SUM(Baggrundsark!$K$4:K1463))</f>
        <v>FEJL</v>
      </c>
      <c r="Y1463">
        <v>1460</v>
      </c>
      <c r="Z1463" s="1"/>
      <c r="AC1463" s="44"/>
      <c r="AD1463">
        <f t="shared" si="474"/>
        <v>0</v>
      </c>
      <c r="AE1463">
        <f>SUM($AD$4:AD1463)</f>
        <v>1</v>
      </c>
      <c r="AF1463" s="103" t="str">
        <f>IFERROR(VLOOKUP(AN1463,Home!$C$8:$E$207,3,FALSE),"")</f>
        <v/>
      </c>
      <c r="AG1463" s="103" t="str">
        <f>IFERROR(VLOOKUP(AN1463,Home!$C$8:$E$207,2,FALSE),"")</f>
        <v/>
      </c>
      <c r="AH1463" s="104" t="str">
        <f>IF(VLOOKUP(AE1463,Home!$C$8:$I$207,6,FALSE)="","",VLOOKUP(AE1463,Home!$C$8:$I$207,6,FALSE))</f>
        <v/>
      </c>
      <c r="AI1463" s="104" t="e">
        <f t="shared" si="482"/>
        <v>#VALUE!</v>
      </c>
      <c r="AJ1463" s="105" t="e">
        <f t="shared" si="475"/>
        <v>#VALUE!</v>
      </c>
      <c r="AK1463" s="103" t="e">
        <f t="shared" si="468"/>
        <v>#VALUE!</v>
      </c>
      <c r="AL1463" s="103" t="e">
        <f t="shared" si="476"/>
        <v>#VALUE!</v>
      </c>
      <c r="AN1463" t="str">
        <f>IF(OR(VLOOKUP(AE1463,Home!$C$8:$I$207,6,FALSE)="",VLOOKUP(AE1463,Home!$C$8:$I$207,7,FALSE)=""),"FEJL",Baggrundsark!AE1463)</f>
        <v>FEJL</v>
      </c>
      <c r="AO1463">
        <f>IF(VLOOKUP(AE1463,Home!$C$8:$N$207,12,FALSE)="Timelønnet",1,0)</f>
        <v>0</v>
      </c>
      <c r="AP1463">
        <f>SUM($AO$4:AO1463)*AO1463</f>
        <v>0</v>
      </c>
      <c r="AQ1463">
        <f t="shared" si="483"/>
        <v>1</v>
      </c>
      <c r="AR1463" t="str">
        <f t="shared" si="483"/>
        <v/>
      </c>
      <c r="AS1463" t="e">
        <f t="shared" si="477"/>
        <v>#VALUE!</v>
      </c>
      <c r="AT1463" s="45" t="e">
        <f t="shared" si="484"/>
        <v>#VALUE!</v>
      </c>
      <c r="AU1463">
        <f>VLOOKUP(AQ1463,Home!$C$8:$J$207,8,FALSE)</f>
        <v>0</v>
      </c>
    </row>
    <row r="1464" spans="1:47" x14ac:dyDescent="0.25">
      <c r="A1464" s="6">
        <f t="shared" si="469"/>
        <v>0</v>
      </c>
      <c r="B1464" s="6">
        <f t="shared" si="478"/>
        <v>0</v>
      </c>
      <c r="C1464" s="6" t="str">
        <f t="shared" si="470"/>
        <v/>
      </c>
      <c r="D1464" s="7">
        <f t="shared" si="471"/>
        <v>0</v>
      </c>
      <c r="E1464" s="7">
        <f t="shared" si="479"/>
        <v>0</v>
      </c>
      <c r="F1464" s="7" t="str">
        <f t="shared" si="472"/>
        <v/>
      </c>
      <c r="G1464" s="6">
        <f t="shared" si="473"/>
        <v>0</v>
      </c>
      <c r="H1464" s="6">
        <f t="shared" si="480"/>
        <v>0</v>
      </c>
      <c r="I1464" s="6" t="str">
        <f t="shared" si="481"/>
        <v/>
      </c>
      <c r="J1464" s="11">
        <v>1461</v>
      </c>
      <c r="K1464" s="11">
        <f>IF(IFERROR(VLOOKUP(J1464,Home!$A$8:$B$1048576,1,FALSE),0)=0,0,1)</f>
        <v>0</v>
      </c>
      <c r="L1464" s="129" t="e">
        <f>IF(VLOOKUP(O1464,Home!$C$8:$R$207,6,FALSE)="","",VLOOKUP(O1464,Home!$C$8:$R$207,6,FALSE))</f>
        <v>#N/A</v>
      </c>
      <c r="M1464" s="129" t="e">
        <f t="shared" si="466"/>
        <v>#N/A</v>
      </c>
      <c r="N1464" s="11">
        <f>SUM($K$4:K1464)</f>
        <v>200</v>
      </c>
      <c r="O1464" s="11" t="str">
        <f>IF(P1464="","",IF(IFERROR(VLOOKUP(N1464,Home!$C$8:$R$1048576,1,FALSE),"")=0,"",IFERROR(VLOOKUP(N1464,Home!$C$8:$R$1048576,1,FALSE),"")))</f>
        <v/>
      </c>
      <c r="P1464" s="11" t="str">
        <f>IF(IFERROR(VLOOKUP(W1464,Home!$C$8:$R$1048576,3,FALSE),"")=0,"",IFERROR(VLOOKUP(W1464,Home!$C$8:$R$1048576,3,FALSE),""))</f>
        <v/>
      </c>
      <c r="Q1464" s="11" t="str">
        <f t="shared" si="465"/>
        <v/>
      </c>
      <c r="R1464" s="130" t="e">
        <f>VLOOKUP(Q1464,'Baggrund til lister'!$G$4:$H$15,2,FALSE)</f>
        <v>#N/A</v>
      </c>
      <c r="S1464" s="11" t="str">
        <f t="shared" si="467"/>
        <v/>
      </c>
      <c r="T1464" s="11" t="str">
        <f>IF(IFERROR(VLOOKUP(N1464,Home!$C$8:$R$1048576,11,FALSE),"")=0,"",IFERROR(VLOOKUP(N1464,Home!$C$8:$R$1048576,11,FALSE),""))</f>
        <v/>
      </c>
      <c r="U1464" s="11" t="str">
        <f>IF(IFERROR(VLOOKUP(O1464,Home!$C$8:$R$1048576,12,FALSE),"")=0,"",IFERROR(VLOOKUP(O1464,Home!$C$8:$R$1048576,12,FALSE),""))</f>
        <v/>
      </c>
      <c r="V1464" s="11" t="str">
        <f>IF(IFERROR(VLOOKUP(O1464,Home!$C$8:$R$1048576,8,FALSE),"")=0,"",IFERROR(VLOOKUP(O1464,Home!$C$8:$R$1048576,8,FALSE),""))</f>
        <v/>
      </c>
      <c r="W1464" s="11" t="str">
        <f>IF(OR(VLOOKUP(N1464,Home!$C$7:$I$207,6,FALSE)="",VLOOKUP(N1464,Home!$C$7:$I$207,7,FALSE)=""),"FEJL",SUM(Baggrundsark!$K$4:K1464))</f>
        <v>FEJL</v>
      </c>
      <c r="Y1464">
        <v>1461</v>
      </c>
      <c r="Z1464" s="1"/>
      <c r="AC1464" s="44"/>
      <c r="AD1464">
        <f t="shared" si="474"/>
        <v>0</v>
      </c>
      <c r="AE1464">
        <f>SUM($AD$4:AD1464)</f>
        <v>1</v>
      </c>
      <c r="AF1464" s="103" t="str">
        <f>IFERROR(VLOOKUP(AN1464,Home!$C$8:$E$207,3,FALSE),"")</f>
        <v/>
      </c>
      <c r="AG1464" s="103" t="str">
        <f>IFERROR(VLOOKUP(AN1464,Home!$C$8:$E$207,2,FALSE),"")</f>
        <v/>
      </c>
      <c r="AH1464" s="104" t="str">
        <f>IF(VLOOKUP(AE1464,Home!$C$8:$I$207,6,FALSE)="","",VLOOKUP(AE1464,Home!$C$8:$I$207,6,FALSE))</f>
        <v/>
      </c>
      <c r="AI1464" s="104" t="e">
        <f t="shared" si="482"/>
        <v>#VALUE!</v>
      </c>
      <c r="AJ1464" s="105" t="e">
        <f t="shared" si="475"/>
        <v>#VALUE!</v>
      </c>
      <c r="AK1464" s="103" t="e">
        <f t="shared" si="468"/>
        <v>#VALUE!</v>
      </c>
      <c r="AL1464" s="103" t="e">
        <f t="shared" si="476"/>
        <v>#VALUE!</v>
      </c>
      <c r="AN1464" t="str">
        <f>IF(OR(VLOOKUP(AE1464,Home!$C$8:$I$207,6,FALSE)="",VLOOKUP(AE1464,Home!$C$8:$I$207,7,FALSE)=""),"FEJL",Baggrundsark!AE1464)</f>
        <v>FEJL</v>
      </c>
      <c r="AO1464">
        <f>IF(VLOOKUP(AE1464,Home!$C$8:$N$207,12,FALSE)="Timelønnet",1,0)</f>
        <v>0</v>
      </c>
      <c r="AP1464">
        <f>SUM($AO$4:AO1464)*AO1464</f>
        <v>0</v>
      </c>
      <c r="AQ1464">
        <f t="shared" si="483"/>
        <v>1</v>
      </c>
      <c r="AR1464" t="str">
        <f t="shared" si="483"/>
        <v/>
      </c>
      <c r="AS1464" t="e">
        <f t="shared" si="477"/>
        <v>#VALUE!</v>
      </c>
      <c r="AT1464" s="45" t="e">
        <f t="shared" si="484"/>
        <v>#VALUE!</v>
      </c>
      <c r="AU1464">
        <f>VLOOKUP(AQ1464,Home!$C$8:$J$207,8,FALSE)</f>
        <v>0</v>
      </c>
    </row>
    <row r="1465" spans="1:47" x14ac:dyDescent="0.25">
      <c r="A1465" s="6">
        <f t="shared" si="469"/>
        <v>0</v>
      </c>
      <c r="B1465" s="6">
        <f t="shared" si="478"/>
        <v>0</v>
      </c>
      <c r="C1465" s="6" t="str">
        <f t="shared" si="470"/>
        <v/>
      </c>
      <c r="D1465" s="7">
        <f t="shared" si="471"/>
        <v>0</v>
      </c>
      <c r="E1465" s="7">
        <f t="shared" si="479"/>
        <v>0</v>
      </c>
      <c r="F1465" s="7" t="str">
        <f t="shared" si="472"/>
        <v/>
      </c>
      <c r="G1465" s="6">
        <f t="shared" si="473"/>
        <v>0</v>
      </c>
      <c r="H1465" s="6">
        <f t="shared" si="480"/>
        <v>0</v>
      </c>
      <c r="I1465" s="6" t="str">
        <f t="shared" si="481"/>
        <v/>
      </c>
      <c r="J1465" s="11">
        <v>1462</v>
      </c>
      <c r="K1465" s="11">
        <f>IF(IFERROR(VLOOKUP(J1465,Home!$A$8:$B$1048576,1,FALSE),0)=0,0,1)</f>
        <v>0</v>
      </c>
      <c r="L1465" s="129" t="e">
        <f>IF(VLOOKUP(O1465,Home!$C$8:$R$207,6,FALSE)="","",VLOOKUP(O1465,Home!$C$8:$R$207,6,FALSE))</f>
        <v>#N/A</v>
      </c>
      <c r="M1465" s="129" t="e">
        <f t="shared" si="466"/>
        <v>#N/A</v>
      </c>
      <c r="N1465" s="11">
        <f>SUM($K$4:K1465)</f>
        <v>200</v>
      </c>
      <c r="O1465" s="11" t="str">
        <f>IF(P1465="","",IF(IFERROR(VLOOKUP(N1465,Home!$C$8:$R$1048576,1,FALSE),"")=0,"",IFERROR(VLOOKUP(N1465,Home!$C$8:$R$1048576,1,FALSE),"")))</f>
        <v/>
      </c>
      <c r="P1465" s="11" t="str">
        <f>IF(IFERROR(VLOOKUP(W1465,Home!$C$8:$R$1048576,3,FALSE),"")=0,"",IFERROR(VLOOKUP(W1465,Home!$C$8:$R$1048576,3,FALSE),""))</f>
        <v/>
      </c>
      <c r="Q1465" s="11" t="str">
        <f t="shared" ref="Q1465:Q1528" si="485">IFERROR(MONTH(M1465),"")</f>
        <v/>
      </c>
      <c r="R1465" s="130" t="e">
        <f>VLOOKUP(Q1465,'Baggrund til lister'!$G$4:$H$15,2,FALSE)</f>
        <v>#N/A</v>
      </c>
      <c r="S1465" s="11" t="str">
        <f t="shared" si="467"/>
        <v/>
      </c>
      <c r="T1465" s="11" t="str">
        <f>IF(IFERROR(VLOOKUP(N1465,Home!$C$8:$R$1048576,11,FALSE),"")=0,"",IFERROR(VLOOKUP(N1465,Home!$C$8:$R$1048576,11,FALSE),""))</f>
        <v/>
      </c>
      <c r="U1465" s="11" t="str">
        <f>IF(IFERROR(VLOOKUP(O1465,Home!$C$8:$R$1048576,12,FALSE),"")=0,"",IFERROR(VLOOKUP(O1465,Home!$C$8:$R$1048576,12,FALSE),""))</f>
        <v/>
      </c>
      <c r="V1465" s="11" t="str">
        <f>IF(IFERROR(VLOOKUP(O1465,Home!$C$8:$R$1048576,8,FALSE),"")=0,"",IFERROR(VLOOKUP(O1465,Home!$C$8:$R$1048576,8,FALSE),""))</f>
        <v/>
      </c>
      <c r="W1465" s="11" t="str">
        <f>IF(OR(VLOOKUP(N1465,Home!$C$7:$I$207,6,FALSE)="",VLOOKUP(N1465,Home!$C$7:$I$207,7,FALSE)=""),"FEJL",SUM(Baggrundsark!$K$4:K1465))</f>
        <v>FEJL</v>
      </c>
      <c r="Y1465">
        <v>1462</v>
      </c>
      <c r="Z1465" s="1"/>
      <c r="AC1465" s="44"/>
      <c r="AD1465">
        <f t="shared" si="474"/>
        <v>0</v>
      </c>
      <c r="AE1465">
        <f>SUM($AD$4:AD1465)</f>
        <v>1</v>
      </c>
      <c r="AF1465" s="103" t="str">
        <f>IFERROR(VLOOKUP(AN1465,Home!$C$8:$E$207,3,FALSE),"")</f>
        <v/>
      </c>
      <c r="AG1465" s="103" t="str">
        <f>IFERROR(VLOOKUP(AN1465,Home!$C$8:$E$207,2,FALSE),"")</f>
        <v/>
      </c>
      <c r="AH1465" s="104" t="str">
        <f>IF(VLOOKUP(AE1465,Home!$C$8:$I$207,6,FALSE)="","",VLOOKUP(AE1465,Home!$C$8:$I$207,6,FALSE))</f>
        <v/>
      </c>
      <c r="AI1465" s="104" t="e">
        <f t="shared" si="482"/>
        <v>#VALUE!</v>
      </c>
      <c r="AJ1465" s="105" t="e">
        <f t="shared" si="475"/>
        <v>#VALUE!</v>
      </c>
      <c r="AK1465" s="103" t="e">
        <f t="shared" si="468"/>
        <v>#VALUE!</v>
      </c>
      <c r="AL1465" s="103" t="e">
        <f t="shared" si="476"/>
        <v>#VALUE!</v>
      </c>
      <c r="AN1465" t="str">
        <f>IF(OR(VLOOKUP(AE1465,Home!$C$8:$I$207,6,FALSE)="",VLOOKUP(AE1465,Home!$C$8:$I$207,7,FALSE)=""),"FEJL",Baggrundsark!AE1465)</f>
        <v>FEJL</v>
      </c>
      <c r="AO1465">
        <f>IF(VLOOKUP(AE1465,Home!$C$8:$N$207,12,FALSE)="Timelønnet",1,0)</f>
        <v>0</v>
      </c>
      <c r="AP1465">
        <f>SUM($AO$4:AO1465)*AO1465</f>
        <v>0</v>
      </c>
      <c r="AQ1465">
        <f t="shared" si="483"/>
        <v>1</v>
      </c>
      <c r="AR1465" t="str">
        <f t="shared" si="483"/>
        <v/>
      </c>
      <c r="AS1465" t="e">
        <f t="shared" si="477"/>
        <v>#VALUE!</v>
      </c>
      <c r="AT1465" s="45" t="e">
        <f t="shared" si="484"/>
        <v>#VALUE!</v>
      </c>
      <c r="AU1465">
        <f>VLOOKUP(AQ1465,Home!$C$8:$J$207,8,FALSE)</f>
        <v>0</v>
      </c>
    </row>
    <row r="1466" spans="1:47" x14ac:dyDescent="0.25">
      <c r="A1466" s="6">
        <f t="shared" si="469"/>
        <v>0</v>
      </c>
      <c r="B1466" s="6">
        <f t="shared" si="478"/>
        <v>0</v>
      </c>
      <c r="C1466" s="6" t="str">
        <f t="shared" si="470"/>
        <v/>
      </c>
      <c r="D1466" s="7">
        <f t="shared" si="471"/>
        <v>0</v>
      </c>
      <c r="E1466" s="7">
        <f t="shared" si="479"/>
        <v>0</v>
      </c>
      <c r="F1466" s="7" t="str">
        <f t="shared" si="472"/>
        <v/>
      </c>
      <c r="G1466" s="6">
        <f t="shared" si="473"/>
        <v>0</v>
      </c>
      <c r="H1466" s="6">
        <f t="shared" si="480"/>
        <v>0</v>
      </c>
      <c r="I1466" s="6" t="str">
        <f t="shared" si="481"/>
        <v/>
      </c>
      <c r="J1466" s="11">
        <v>1463</v>
      </c>
      <c r="K1466" s="11">
        <f>IF(IFERROR(VLOOKUP(J1466,Home!$A$8:$B$1048576,1,FALSE),0)=0,0,1)</f>
        <v>0</v>
      </c>
      <c r="L1466" s="129" t="e">
        <f>IF(VLOOKUP(O1466,Home!$C$8:$R$207,6,FALSE)="","",VLOOKUP(O1466,Home!$C$8:$R$207,6,FALSE))</f>
        <v>#N/A</v>
      </c>
      <c r="M1466" s="129" t="e">
        <f t="shared" si="466"/>
        <v>#N/A</v>
      </c>
      <c r="N1466" s="11">
        <f>SUM($K$4:K1466)</f>
        <v>200</v>
      </c>
      <c r="O1466" s="11" t="str">
        <f>IF(P1466="","",IF(IFERROR(VLOOKUP(N1466,Home!$C$8:$R$1048576,1,FALSE),"")=0,"",IFERROR(VLOOKUP(N1466,Home!$C$8:$R$1048576,1,FALSE),"")))</f>
        <v/>
      </c>
      <c r="P1466" s="11" t="str">
        <f>IF(IFERROR(VLOOKUP(W1466,Home!$C$8:$R$1048576,3,FALSE),"")=0,"",IFERROR(VLOOKUP(W1466,Home!$C$8:$R$1048576,3,FALSE),""))</f>
        <v/>
      </c>
      <c r="Q1466" s="11" t="str">
        <f t="shared" si="485"/>
        <v/>
      </c>
      <c r="R1466" s="130" t="e">
        <f>VLOOKUP(Q1466,'Baggrund til lister'!$G$4:$H$15,2,FALSE)</f>
        <v>#N/A</v>
      </c>
      <c r="S1466" s="11" t="str">
        <f t="shared" si="467"/>
        <v/>
      </c>
      <c r="T1466" s="11" t="str">
        <f>IF(IFERROR(VLOOKUP(N1466,Home!$C$8:$R$1048576,11,FALSE),"")=0,"",IFERROR(VLOOKUP(N1466,Home!$C$8:$R$1048576,11,FALSE),""))</f>
        <v/>
      </c>
      <c r="U1466" s="11" t="str">
        <f>IF(IFERROR(VLOOKUP(O1466,Home!$C$8:$R$1048576,12,FALSE),"")=0,"",IFERROR(VLOOKUP(O1466,Home!$C$8:$R$1048576,12,FALSE),""))</f>
        <v/>
      </c>
      <c r="V1466" s="11" t="str">
        <f>IF(IFERROR(VLOOKUP(O1466,Home!$C$8:$R$1048576,8,FALSE),"")=0,"",IFERROR(VLOOKUP(O1466,Home!$C$8:$R$1048576,8,FALSE),""))</f>
        <v/>
      </c>
      <c r="W1466" s="11" t="str">
        <f>IF(OR(VLOOKUP(N1466,Home!$C$7:$I$207,6,FALSE)="",VLOOKUP(N1466,Home!$C$7:$I$207,7,FALSE)=""),"FEJL",SUM(Baggrundsark!$K$4:K1466))</f>
        <v>FEJL</v>
      </c>
      <c r="Y1466">
        <v>1463</v>
      </c>
      <c r="Z1466" s="1"/>
      <c r="AC1466" s="44"/>
      <c r="AD1466">
        <f t="shared" si="474"/>
        <v>0</v>
      </c>
      <c r="AE1466">
        <f>SUM($AD$4:AD1466)</f>
        <v>1</v>
      </c>
      <c r="AF1466" s="103" t="str">
        <f>IFERROR(VLOOKUP(AN1466,Home!$C$8:$E$207,3,FALSE),"")</f>
        <v/>
      </c>
      <c r="AG1466" s="103" t="str">
        <f>IFERROR(VLOOKUP(AN1466,Home!$C$8:$E$207,2,FALSE),"")</f>
        <v/>
      </c>
      <c r="AH1466" s="104" t="str">
        <f>IF(VLOOKUP(AE1466,Home!$C$8:$I$207,6,FALSE)="","",VLOOKUP(AE1466,Home!$C$8:$I$207,6,FALSE))</f>
        <v/>
      </c>
      <c r="AI1466" s="104" t="e">
        <f t="shared" si="482"/>
        <v>#VALUE!</v>
      </c>
      <c r="AJ1466" s="105" t="e">
        <f t="shared" si="475"/>
        <v>#VALUE!</v>
      </c>
      <c r="AK1466" s="103" t="e">
        <f t="shared" si="468"/>
        <v>#VALUE!</v>
      </c>
      <c r="AL1466" s="103" t="e">
        <f t="shared" si="476"/>
        <v>#VALUE!</v>
      </c>
      <c r="AN1466" t="str">
        <f>IF(OR(VLOOKUP(AE1466,Home!$C$8:$I$207,6,FALSE)="",VLOOKUP(AE1466,Home!$C$8:$I$207,7,FALSE)=""),"FEJL",Baggrundsark!AE1466)</f>
        <v>FEJL</v>
      </c>
      <c r="AO1466">
        <f>IF(VLOOKUP(AE1466,Home!$C$8:$N$207,12,FALSE)="Timelønnet",1,0)</f>
        <v>0</v>
      </c>
      <c r="AP1466">
        <f>SUM($AO$4:AO1466)*AO1466</f>
        <v>0</v>
      </c>
      <c r="AQ1466">
        <f t="shared" si="483"/>
        <v>1</v>
      </c>
      <c r="AR1466" t="str">
        <f t="shared" si="483"/>
        <v/>
      </c>
      <c r="AS1466" t="e">
        <f t="shared" si="477"/>
        <v>#VALUE!</v>
      </c>
      <c r="AT1466" s="45" t="e">
        <f t="shared" si="484"/>
        <v>#VALUE!</v>
      </c>
      <c r="AU1466">
        <f>VLOOKUP(AQ1466,Home!$C$8:$J$207,8,FALSE)</f>
        <v>0</v>
      </c>
    </row>
    <row r="1467" spans="1:47" x14ac:dyDescent="0.25">
      <c r="A1467" s="6">
        <f t="shared" si="469"/>
        <v>0</v>
      </c>
      <c r="B1467" s="6">
        <f t="shared" si="478"/>
        <v>0</v>
      </c>
      <c r="C1467" s="6" t="str">
        <f t="shared" si="470"/>
        <v/>
      </c>
      <c r="D1467" s="7">
        <f t="shared" si="471"/>
        <v>0</v>
      </c>
      <c r="E1467" s="7">
        <f t="shared" si="479"/>
        <v>0</v>
      </c>
      <c r="F1467" s="7" t="str">
        <f t="shared" si="472"/>
        <v/>
      </c>
      <c r="G1467" s="6">
        <f t="shared" si="473"/>
        <v>0</v>
      </c>
      <c r="H1467" s="6">
        <f t="shared" si="480"/>
        <v>0</v>
      </c>
      <c r="I1467" s="6" t="str">
        <f t="shared" si="481"/>
        <v/>
      </c>
      <c r="J1467" s="11">
        <v>1464</v>
      </c>
      <c r="K1467" s="11">
        <f>IF(IFERROR(VLOOKUP(J1467,Home!$A$8:$B$1048576,1,FALSE),0)=0,0,1)</f>
        <v>0</v>
      </c>
      <c r="L1467" s="129" t="e">
        <f>IF(VLOOKUP(O1467,Home!$C$8:$R$207,6,FALSE)="","",VLOOKUP(O1467,Home!$C$8:$R$207,6,FALSE))</f>
        <v>#N/A</v>
      </c>
      <c r="M1467" s="129" t="e">
        <f t="shared" si="466"/>
        <v>#N/A</v>
      </c>
      <c r="N1467" s="11">
        <f>SUM($K$4:K1467)</f>
        <v>200</v>
      </c>
      <c r="O1467" s="11" t="str">
        <f>IF(P1467="","",IF(IFERROR(VLOOKUP(N1467,Home!$C$8:$R$1048576,1,FALSE),"")=0,"",IFERROR(VLOOKUP(N1467,Home!$C$8:$R$1048576,1,FALSE),"")))</f>
        <v/>
      </c>
      <c r="P1467" s="11" t="str">
        <f>IF(IFERROR(VLOOKUP(W1467,Home!$C$8:$R$1048576,3,FALSE),"")=0,"",IFERROR(VLOOKUP(W1467,Home!$C$8:$R$1048576,3,FALSE),""))</f>
        <v/>
      </c>
      <c r="Q1467" s="11" t="str">
        <f t="shared" si="485"/>
        <v/>
      </c>
      <c r="R1467" s="130" t="e">
        <f>VLOOKUP(Q1467,'Baggrund til lister'!$G$4:$H$15,2,FALSE)</f>
        <v>#N/A</v>
      </c>
      <c r="S1467" s="11" t="str">
        <f t="shared" si="467"/>
        <v/>
      </c>
      <c r="T1467" s="11" t="str">
        <f>IF(IFERROR(VLOOKUP(N1467,Home!$C$8:$R$1048576,11,FALSE),"")=0,"",IFERROR(VLOOKUP(N1467,Home!$C$8:$R$1048576,11,FALSE),""))</f>
        <v/>
      </c>
      <c r="U1467" s="11" t="str">
        <f>IF(IFERROR(VLOOKUP(O1467,Home!$C$8:$R$1048576,12,FALSE),"")=0,"",IFERROR(VLOOKUP(O1467,Home!$C$8:$R$1048576,12,FALSE),""))</f>
        <v/>
      </c>
      <c r="V1467" s="11" t="str">
        <f>IF(IFERROR(VLOOKUP(O1467,Home!$C$8:$R$1048576,8,FALSE),"")=0,"",IFERROR(VLOOKUP(O1467,Home!$C$8:$R$1048576,8,FALSE),""))</f>
        <v/>
      </c>
      <c r="W1467" s="11" t="str">
        <f>IF(OR(VLOOKUP(N1467,Home!$C$7:$I$207,6,FALSE)="",VLOOKUP(N1467,Home!$C$7:$I$207,7,FALSE)=""),"FEJL",SUM(Baggrundsark!$K$4:K1467))</f>
        <v>FEJL</v>
      </c>
      <c r="Y1467">
        <v>1464</v>
      </c>
      <c r="Z1467" s="1"/>
      <c r="AC1467" s="44"/>
      <c r="AD1467">
        <f t="shared" si="474"/>
        <v>0</v>
      </c>
      <c r="AE1467">
        <f>SUM($AD$4:AD1467)</f>
        <v>1</v>
      </c>
      <c r="AF1467" s="103" t="str">
        <f>IFERROR(VLOOKUP(AN1467,Home!$C$8:$E$207,3,FALSE),"")</f>
        <v/>
      </c>
      <c r="AG1467" s="103" t="str">
        <f>IFERROR(VLOOKUP(AN1467,Home!$C$8:$E$207,2,FALSE),"")</f>
        <v/>
      </c>
      <c r="AH1467" s="104" t="str">
        <f>IF(VLOOKUP(AE1467,Home!$C$8:$I$207,6,FALSE)="","",VLOOKUP(AE1467,Home!$C$8:$I$207,6,FALSE))</f>
        <v/>
      </c>
      <c r="AI1467" s="104" t="e">
        <f t="shared" si="482"/>
        <v>#VALUE!</v>
      </c>
      <c r="AJ1467" s="105" t="e">
        <f t="shared" si="475"/>
        <v>#VALUE!</v>
      </c>
      <c r="AK1467" s="103" t="e">
        <f t="shared" si="468"/>
        <v>#VALUE!</v>
      </c>
      <c r="AL1467" s="103" t="e">
        <f t="shared" si="476"/>
        <v>#VALUE!</v>
      </c>
      <c r="AN1467" t="str">
        <f>IF(OR(VLOOKUP(AE1467,Home!$C$8:$I$207,6,FALSE)="",VLOOKUP(AE1467,Home!$C$8:$I$207,7,FALSE)=""),"FEJL",Baggrundsark!AE1467)</f>
        <v>FEJL</v>
      </c>
      <c r="AO1467">
        <f>IF(VLOOKUP(AE1467,Home!$C$8:$N$207,12,FALSE)="Timelønnet",1,0)</f>
        <v>0</v>
      </c>
      <c r="AP1467">
        <f>SUM($AO$4:AO1467)*AO1467</f>
        <v>0</v>
      </c>
      <c r="AQ1467">
        <f t="shared" si="483"/>
        <v>1</v>
      </c>
      <c r="AR1467" t="str">
        <f t="shared" si="483"/>
        <v/>
      </c>
      <c r="AS1467" t="e">
        <f t="shared" si="477"/>
        <v>#VALUE!</v>
      </c>
      <c r="AT1467" s="45" t="e">
        <f t="shared" si="484"/>
        <v>#VALUE!</v>
      </c>
      <c r="AU1467">
        <f>VLOOKUP(AQ1467,Home!$C$8:$J$207,8,FALSE)</f>
        <v>0</v>
      </c>
    </row>
    <row r="1468" spans="1:47" x14ac:dyDescent="0.25">
      <c r="A1468" s="6">
        <f t="shared" si="469"/>
        <v>0</v>
      </c>
      <c r="B1468" s="6">
        <f t="shared" si="478"/>
        <v>0</v>
      </c>
      <c r="C1468" s="6" t="str">
        <f t="shared" si="470"/>
        <v/>
      </c>
      <c r="D1468" s="7">
        <f t="shared" si="471"/>
        <v>0</v>
      </c>
      <c r="E1468" s="7">
        <f t="shared" si="479"/>
        <v>0</v>
      </c>
      <c r="F1468" s="7" t="str">
        <f t="shared" si="472"/>
        <v/>
      </c>
      <c r="G1468" s="6">
        <f t="shared" si="473"/>
        <v>0</v>
      </c>
      <c r="H1468" s="6">
        <f t="shared" si="480"/>
        <v>0</v>
      </c>
      <c r="I1468" s="6" t="str">
        <f t="shared" si="481"/>
        <v/>
      </c>
      <c r="J1468" s="11">
        <v>1465</v>
      </c>
      <c r="K1468" s="11">
        <f>IF(IFERROR(VLOOKUP(J1468,Home!$A$8:$B$1048576,1,FALSE),0)=0,0,1)</f>
        <v>0</v>
      </c>
      <c r="L1468" s="129" t="e">
        <f>IF(VLOOKUP(O1468,Home!$C$8:$R$207,6,FALSE)="","",VLOOKUP(O1468,Home!$C$8:$R$207,6,FALSE))</f>
        <v>#N/A</v>
      </c>
      <c r="M1468" s="129" t="e">
        <f t="shared" si="466"/>
        <v>#N/A</v>
      </c>
      <c r="N1468" s="11">
        <f>SUM($K$4:K1468)</f>
        <v>200</v>
      </c>
      <c r="O1468" s="11" t="str">
        <f>IF(P1468="","",IF(IFERROR(VLOOKUP(N1468,Home!$C$8:$R$1048576,1,FALSE),"")=0,"",IFERROR(VLOOKUP(N1468,Home!$C$8:$R$1048576,1,FALSE),"")))</f>
        <v/>
      </c>
      <c r="P1468" s="11" t="str">
        <f>IF(IFERROR(VLOOKUP(W1468,Home!$C$8:$R$1048576,3,FALSE),"")=0,"",IFERROR(VLOOKUP(W1468,Home!$C$8:$R$1048576,3,FALSE),""))</f>
        <v/>
      </c>
      <c r="Q1468" s="11" t="str">
        <f t="shared" si="485"/>
        <v/>
      </c>
      <c r="R1468" s="130" t="e">
        <f>VLOOKUP(Q1468,'Baggrund til lister'!$G$4:$H$15,2,FALSE)</f>
        <v>#N/A</v>
      </c>
      <c r="S1468" s="11" t="str">
        <f t="shared" si="467"/>
        <v/>
      </c>
      <c r="T1468" s="11" t="str">
        <f>IF(IFERROR(VLOOKUP(N1468,Home!$C$8:$R$1048576,11,FALSE),"")=0,"",IFERROR(VLOOKUP(N1468,Home!$C$8:$R$1048576,11,FALSE),""))</f>
        <v/>
      </c>
      <c r="U1468" s="11" t="str">
        <f>IF(IFERROR(VLOOKUP(O1468,Home!$C$8:$R$1048576,12,FALSE),"")=0,"",IFERROR(VLOOKUP(O1468,Home!$C$8:$R$1048576,12,FALSE),""))</f>
        <v/>
      </c>
      <c r="V1468" s="11" t="str">
        <f>IF(IFERROR(VLOOKUP(O1468,Home!$C$8:$R$1048576,8,FALSE),"")=0,"",IFERROR(VLOOKUP(O1468,Home!$C$8:$R$1048576,8,FALSE),""))</f>
        <v/>
      </c>
      <c r="W1468" s="11" t="str">
        <f>IF(OR(VLOOKUP(N1468,Home!$C$7:$I$207,6,FALSE)="",VLOOKUP(N1468,Home!$C$7:$I$207,7,FALSE)=""),"FEJL",SUM(Baggrundsark!$K$4:K1468))</f>
        <v>FEJL</v>
      </c>
      <c r="Y1468">
        <v>1465</v>
      </c>
      <c r="Z1468" s="1"/>
      <c r="AC1468" s="44"/>
      <c r="AD1468">
        <f t="shared" si="474"/>
        <v>0</v>
      </c>
      <c r="AE1468">
        <f>SUM($AD$4:AD1468)</f>
        <v>1</v>
      </c>
      <c r="AF1468" s="103" t="str">
        <f>IFERROR(VLOOKUP(AN1468,Home!$C$8:$E$207,3,FALSE),"")</f>
        <v/>
      </c>
      <c r="AG1468" s="103" t="str">
        <f>IFERROR(VLOOKUP(AN1468,Home!$C$8:$E$207,2,FALSE),"")</f>
        <v/>
      </c>
      <c r="AH1468" s="104" t="str">
        <f>IF(VLOOKUP(AE1468,Home!$C$8:$I$207,6,FALSE)="","",VLOOKUP(AE1468,Home!$C$8:$I$207,6,FALSE))</f>
        <v/>
      </c>
      <c r="AI1468" s="104" t="e">
        <f t="shared" si="482"/>
        <v>#VALUE!</v>
      </c>
      <c r="AJ1468" s="105" t="e">
        <f t="shared" si="475"/>
        <v>#VALUE!</v>
      </c>
      <c r="AK1468" s="103" t="e">
        <f t="shared" si="468"/>
        <v>#VALUE!</v>
      </c>
      <c r="AL1468" s="103" t="e">
        <f t="shared" si="476"/>
        <v>#VALUE!</v>
      </c>
      <c r="AN1468" t="str">
        <f>IF(OR(VLOOKUP(AE1468,Home!$C$8:$I$207,6,FALSE)="",VLOOKUP(AE1468,Home!$C$8:$I$207,7,FALSE)=""),"FEJL",Baggrundsark!AE1468)</f>
        <v>FEJL</v>
      </c>
      <c r="AO1468">
        <f>IF(VLOOKUP(AE1468,Home!$C$8:$N$207,12,FALSE)="Timelønnet",1,0)</f>
        <v>0</v>
      </c>
      <c r="AP1468">
        <f>SUM($AO$4:AO1468)*AO1468</f>
        <v>0</v>
      </c>
      <c r="AQ1468">
        <f t="shared" si="483"/>
        <v>1</v>
      </c>
      <c r="AR1468" t="str">
        <f t="shared" si="483"/>
        <v/>
      </c>
      <c r="AS1468" t="e">
        <f t="shared" si="477"/>
        <v>#VALUE!</v>
      </c>
      <c r="AT1468" s="45" t="e">
        <f t="shared" si="484"/>
        <v>#VALUE!</v>
      </c>
      <c r="AU1468">
        <f>VLOOKUP(AQ1468,Home!$C$8:$J$207,8,FALSE)</f>
        <v>0</v>
      </c>
    </row>
    <row r="1469" spans="1:47" x14ac:dyDescent="0.25">
      <c r="A1469" s="6">
        <f t="shared" si="469"/>
        <v>0</v>
      </c>
      <c r="B1469" s="6">
        <f t="shared" si="478"/>
        <v>0</v>
      </c>
      <c r="C1469" s="6" t="str">
        <f t="shared" si="470"/>
        <v/>
      </c>
      <c r="D1469" s="7">
        <f t="shared" si="471"/>
        <v>0</v>
      </c>
      <c r="E1469" s="7">
        <f t="shared" si="479"/>
        <v>0</v>
      </c>
      <c r="F1469" s="7" t="str">
        <f t="shared" si="472"/>
        <v/>
      </c>
      <c r="G1469" s="6">
        <f t="shared" si="473"/>
        <v>0</v>
      </c>
      <c r="H1469" s="6">
        <f t="shared" si="480"/>
        <v>0</v>
      </c>
      <c r="I1469" s="6" t="str">
        <f t="shared" si="481"/>
        <v/>
      </c>
      <c r="J1469" s="11">
        <v>1466</v>
      </c>
      <c r="K1469" s="11">
        <f>IF(IFERROR(VLOOKUP(J1469,Home!$A$8:$B$1048576,1,FALSE),0)=0,0,1)</f>
        <v>0</v>
      </c>
      <c r="L1469" s="129" t="e">
        <f>IF(VLOOKUP(O1469,Home!$C$8:$R$207,6,FALSE)="","",VLOOKUP(O1469,Home!$C$8:$R$207,6,FALSE))</f>
        <v>#N/A</v>
      </c>
      <c r="M1469" s="129" t="e">
        <f t="shared" si="466"/>
        <v>#N/A</v>
      </c>
      <c r="N1469" s="11">
        <f>SUM($K$4:K1469)</f>
        <v>200</v>
      </c>
      <c r="O1469" s="11" t="str">
        <f>IF(P1469="","",IF(IFERROR(VLOOKUP(N1469,Home!$C$8:$R$1048576,1,FALSE),"")=0,"",IFERROR(VLOOKUP(N1469,Home!$C$8:$R$1048576,1,FALSE),"")))</f>
        <v/>
      </c>
      <c r="P1469" s="11" t="str">
        <f>IF(IFERROR(VLOOKUP(W1469,Home!$C$8:$R$1048576,3,FALSE),"")=0,"",IFERROR(VLOOKUP(W1469,Home!$C$8:$R$1048576,3,FALSE),""))</f>
        <v/>
      </c>
      <c r="Q1469" s="11" t="str">
        <f t="shared" si="485"/>
        <v/>
      </c>
      <c r="R1469" s="130" t="e">
        <f>VLOOKUP(Q1469,'Baggrund til lister'!$G$4:$H$15,2,FALSE)</f>
        <v>#N/A</v>
      </c>
      <c r="S1469" s="11" t="str">
        <f t="shared" si="467"/>
        <v/>
      </c>
      <c r="T1469" s="11" t="str">
        <f>IF(IFERROR(VLOOKUP(N1469,Home!$C$8:$R$1048576,11,FALSE),"")=0,"",IFERROR(VLOOKUP(N1469,Home!$C$8:$R$1048576,11,FALSE),""))</f>
        <v/>
      </c>
      <c r="U1469" s="11" t="str">
        <f>IF(IFERROR(VLOOKUP(O1469,Home!$C$8:$R$1048576,12,FALSE),"")=0,"",IFERROR(VLOOKUP(O1469,Home!$C$8:$R$1048576,12,FALSE),""))</f>
        <v/>
      </c>
      <c r="V1469" s="11" t="str">
        <f>IF(IFERROR(VLOOKUP(O1469,Home!$C$8:$R$1048576,8,FALSE),"")=0,"",IFERROR(VLOOKUP(O1469,Home!$C$8:$R$1048576,8,FALSE),""))</f>
        <v/>
      </c>
      <c r="W1469" s="11" t="str">
        <f>IF(OR(VLOOKUP(N1469,Home!$C$7:$I$207,6,FALSE)="",VLOOKUP(N1469,Home!$C$7:$I$207,7,FALSE)=""),"FEJL",SUM(Baggrundsark!$K$4:K1469))</f>
        <v>FEJL</v>
      </c>
      <c r="Y1469">
        <v>1466</v>
      </c>
      <c r="Z1469" s="1"/>
      <c r="AC1469" s="44"/>
      <c r="AD1469">
        <f t="shared" si="474"/>
        <v>0</v>
      </c>
      <c r="AE1469">
        <f>SUM($AD$4:AD1469)</f>
        <v>1</v>
      </c>
      <c r="AF1469" s="103" t="str">
        <f>IFERROR(VLOOKUP(AN1469,Home!$C$8:$E$207,3,FALSE),"")</f>
        <v/>
      </c>
      <c r="AG1469" s="103" t="str">
        <f>IFERROR(VLOOKUP(AN1469,Home!$C$8:$E$207,2,FALSE),"")</f>
        <v/>
      </c>
      <c r="AH1469" s="104" t="str">
        <f>IF(VLOOKUP(AE1469,Home!$C$8:$I$207,6,FALSE)="","",VLOOKUP(AE1469,Home!$C$8:$I$207,6,FALSE))</f>
        <v/>
      </c>
      <c r="AI1469" s="104" t="e">
        <f t="shared" si="482"/>
        <v>#VALUE!</v>
      </c>
      <c r="AJ1469" s="105" t="e">
        <f t="shared" si="475"/>
        <v>#VALUE!</v>
      </c>
      <c r="AK1469" s="103" t="e">
        <f t="shared" si="468"/>
        <v>#VALUE!</v>
      </c>
      <c r="AL1469" s="103" t="e">
        <f t="shared" si="476"/>
        <v>#VALUE!</v>
      </c>
      <c r="AN1469" t="str">
        <f>IF(OR(VLOOKUP(AE1469,Home!$C$8:$I$207,6,FALSE)="",VLOOKUP(AE1469,Home!$C$8:$I$207,7,FALSE)=""),"FEJL",Baggrundsark!AE1469)</f>
        <v>FEJL</v>
      </c>
      <c r="AO1469">
        <f>IF(VLOOKUP(AE1469,Home!$C$8:$N$207,12,FALSE)="Timelønnet",1,0)</f>
        <v>0</v>
      </c>
      <c r="AP1469">
        <f>SUM($AO$4:AO1469)*AO1469</f>
        <v>0</v>
      </c>
      <c r="AQ1469">
        <f t="shared" si="483"/>
        <v>1</v>
      </c>
      <c r="AR1469" t="str">
        <f t="shared" si="483"/>
        <v/>
      </c>
      <c r="AS1469" t="e">
        <f t="shared" si="477"/>
        <v>#VALUE!</v>
      </c>
      <c r="AT1469" s="45" t="e">
        <f t="shared" si="484"/>
        <v>#VALUE!</v>
      </c>
      <c r="AU1469">
        <f>VLOOKUP(AQ1469,Home!$C$8:$J$207,8,FALSE)</f>
        <v>0</v>
      </c>
    </row>
    <row r="1470" spans="1:47" x14ac:dyDescent="0.25">
      <c r="A1470" s="6">
        <f t="shared" si="469"/>
        <v>0</v>
      </c>
      <c r="B1470" s="6">
        <f t="shared" si="478"/>
        <v>0</v>
      </c>
      <c r="C1470" s="6" t="str">
        <f t="shared" si="470"/>
        <v/>
      </c>
      <c r="D1470" s="7">
        <f t="shared" si="471"/>
        <v>0</v>
      </c>
      <c r="E1470" s="7">
        <f t="shared" si="479"/>
        <v>0</v>
      </c>
      <c r="F1470" s="7" t="str">
        <f t="shared" si="472"/>
        <v/>
      </c>
      <c r="G1470" s="6">
        <f t="shared" si="473"/>
        <v>0</v>
      </c>
      <c r="H1470" s="6">
        <f t="shared" si="480"/>
        <v>0</v>
      </c>
      <c r="I1470" s="6" t="str">
        <f t="shared" si="481"/>
        <v/>
      </c>
      <c r="J1470" s="11">
        <v>1467</v>
      </c>
      <c r="K1470" s="11">
        <f>IF(IFERROR(VLOOKUP(J1470,Home!$A$8:$B$1048576,1,FALSE),0)=0,0,1)</f>
        <v>0</v>
      </c>
      <c r="L1470" s="129" t="e">
        <f>IF(VLOOKUP(O1470,Home!$C$8:$R$207,6,FALSE)="","",VLOOKUP(O1470,Home!$C$8:$R$207,6,FALSE))</f>
        <v>#N/A</v>
      </c>
      <c r="M1470" s="129" t="e">
        <f t="shared" si="466"/>
        <v>#N/A</v>
      </c>
      <c r="N1470" s="11">
        <f>SUM($K$4:K1470)</f>
        <v>200</v>
      </c>
      <c r="O1470" s="11" t="str">
        <f>IF(P1470="","",IF(IFERROR(VLOOKUP(N1470,Home!$C$8:$R$1048576,1,FALSE),"")=0,"",IFERROR(VLOOKUP(N1470,Home!$C$8:$R$1048576,1,FALSE),"")))</f>
        <v/>
      </c>
      <c r="P1470" s="11" t="str">
        <f>IF(IFERROR(VLOOKUP(W1470,Home!$C$8:$R$1048576,3,FALSE),"")=0,"",IFERROR(VLOOKUP(W1470,Home!$C$8:$R$1048576,3,FALSE),""))</f>
        <v/>
      </c>
      <c r="Q1470" s="11" t="str">
        <f t="shared" si="485"/>
        <v/>
      </c>
      <c r="R1470" s="130" t="e">
        <f>VLOOKUP(Q1470,'Baggrund til lister'!$G$4:$H$15,2,FALSE)</f>
        <v>#N/A</v>
      </c>
      <c r="S1470" s="11" t="str">
        <f t="shared" si="467"/>
        <v/>
      </c>
      <c r="T1470" s="11" t="str">
        <f>IF(IFERROR(VLOOKUP(N1470,Home!$C$8:$R$1048576,11,FALSE),"")=0,"",IFERROR(VLOOKUP(N1470,Home!$C$8:$R$1048576,11,FALSE),""))</f>
        <v/>
      </c>
      <c r="U1470" s="11" t="str">
        <f>IF(IFERROR(VLOOKUP(O1470,Home!$C$8:$R$1048576,12,FALSE),"")=0,"",IFERROR(VLOOKUP(O1470,Home!$C$8:$R$1048576,12,FALSE),""))</f>
        <v/>
      </c>
      <c r="V1470" s="11" t="str">
        <f>IF(IFERROR(VLOOKUP(O1470,Home!$C$8:$R$1048576,8,FALSE),"")=0,"",IFERROR(VLOOKUP(O1470,Home!$C$8:$R$1048576,8,FALSE),""))</f>
        <v/>
      </c>
      <c r="W1470" s="11" t="str">
        <f>IF(OR(VLOOKUP(N1470,Home!$C$7:$I$207,6,FALSE)="",VLOOKUP(N1470,Home!$C$7:$I$207,7,FALSE)=""),"FEJL",SUM(Baggrundsark!$K$4:K1470))</f>
        <v>FEJL</v>
      </c>
      <c r="Y1470">
        <v>1467</v>
      </c>
      <c r="Z1470" s="1"/>
      <c r="AC1470" s="44"/>
      <c r="AD1470">
        <f t="shared" si="474"/>
        <v>0</v>
      </c>
      <c r="AE1470">
        <f>SUM($AD$4:AD1470)</f>
        <v>1</v>
      </c>
      <c r="AF1470" s="103" t="str">
        <f>IFERROR(VLOOKUP(AN1470,Home!$C$8:$E$207,3,FALSE),"")</f>
        <v/>
      </c>
      <c r="AG1470" s="103" t="str">
        <f>IFERROR(VLOOKUP(AN1470,Home!$C$8:$E$207,2,FALSE),"")</f>
        <v/>
      </c>
      <c r="AH1470" s="104" t="str">
        <f>IF(VLOOKUP(AE1470,Home!$C$8:$I$207,6,FALSE)="","",VLOOKUP(AE1470,Home!$C$8:$I$207,6,FALSE))</f>
        <v/>
      </c>
      <c r="AI1470" s="104" t="e">
        <f t="shared" si="482"/>
        <v>#VALUE!</v>
      </c>
      <c r="AJ1470" s="105" t="e">
        <f t="shared" si="475"/>
        <v>#VALUE!</v>
      </c>
      <c r="AK1470" s="103" t="e">
        <f t="shared" si="468"/>
        <v>#VALUE!</v>
      </c>
      <c r="AL1470" s="103" t="e">
        <f t="shared" si="476"/>
        <v>#VALUE!</v>
      </c>
      <c r="AN1470" t="str">
        <f>IF(OR(VLOOKUP(AE1470,Home!$C$8:$I$207,6,FALSE)="",VLOOKUP(AE1470,Home!$C$8:$I$207,7,FALSE)=""),"FEJL",Baggrundsark!AE1470)</f>
        <v>FEJL</v>
      </c>
      <c r="AO1470">
        <f>IF(VLOOKUP(AE1470,Home!$C$8:$N$207,12,FALSE)="Timelønnet",1,0)</f>
        <v>0</v>
      </c>
      <c r="AP1470">
        <f>SUM($AO$4:AO1470)*AO1470</f>
        <v>0</v>
      </c>
      <c r="AQ1470">
        <f t="shared" si="483"/>
        <v>1</v>
      </c>
      <c r="AR1470" t="str">
        <f t="shared" si="483"/>
        <v/>
      </c>
      <c r="AS1470" t="e">
        <f t="shared" si="477"/>
        <v>#VALUE!</v>
      </c>
      <c r="AT1470" s="45" t="e">
        <f t="shared" si="484"/>
        <v>#VALUE!</v>
      </c>
      <c r="AU1470">
        <f>VLOOKUP(AQ1470,Home!$C$8:$J$207,8,FALSE)</f>
        <v>0</v>
      </c>
    </row>
    <row r="1471" spans="1:47" x14ac:dyDescent="0.25">
      <c r="A1471" s="6">
        <f t="shared" si="469"/>
        <v>0</v>
      </c>
      <c r="B1471" s="6">
        <f t="shared" si="478"/>
        <v>0</v>
      </c>
      <c r="C1471" s="6" t="str">
        <f t="shared" si="470"/>
        <v/>
      </c>
      <c r="D1471" s="7">
        <f t="shared" si="471"/>
        <v>0</v>
      </c>
      <c r="E1471" s="7">
        <f t="shared" si="479"/>
        <v>0</v>
      </c>
      <c r="F1471" s="7" t="str">
        <f t="shared" si="472"/>
        <v/>
      </c>
      <c r="G1471" s="6">
        <f t="shared" si="473"/>
        <v>0</v>
      </c>
      <c r="H1471" s="6">
        <f t="shared" si="480"/>
        <v>0</v>
      </c>
      <c r="I1471" s="6" t="str">
        <f t="shared" si="481"/>
        <v/>
      </c>
      <c r="J1471" s="11">
        <v>1468</v>
      </c>
      <c r="K1471" s="11">
        <f>IF(IFERROR(VLOOKUP(J1471,Home!$A$8:$B$1048576,1,FALSE),0)=0,0,1)</f>
        <v>0</v>
      </c>
      <c r="L1471" s="129" t="e">
        <f>IF(VLOOKUP(O1471,Home!$C$8:$R$207,6,FALSE)="","",VLOOKUP(O1471,Home!$C$8:$R$207,6,FALSE))</f>
        <v>#N/A</v>
      </c>
      <c r="M1471" s="129" t="e">
        <f t="shared" si="466"/>
        <v>#N/A</v>
      </c>
      <c r="N1471" s="11">
        <f>SUM($K$4:K1471)</f>
        <v>200</v>
      </c>
      <c r="O1471" s="11" t="str">
        <f>IF(P1471="","",IF(IFERROR(VLOOKUP(N1471,Home!$C$8:$R$1048576,1,FALSE),"")=0,"",IFERROR(VLOOKUP(N1471,Home!$C$8:$R$1048576,1,FALSE),"")))</f>
        <v/>
      </c>
      <c r="P1471" s="11" t="str">
        <f>IF(IFERROR(VLOOKUP(W1471,Home!$C$8:$R$1048576,3,FALSE),"")=0,"",IFERROR(VLOOKUP(W1471,Home!$C$8:$R$1048576,3,FALSE),""))</f>
        <v/>
      </c>
      <c r="Q1471" s="11" t="str">
        <f t="shared" si="485"/>
        <v/>
      </c>
      <c r="R1471" s="130" t="e">
        <f>VLOOKUP(Q1471,'Baggrund til lister'!$G$4:$H$15,2,FALSE)</f>
        <v>#N/A</v>
      </c>
      <c r="S1471" s="11" t="str">
        <f t="shared" si="467"/>
        <v/>
      </c>
      <c r="T1471" s="11" t="str">
        <f>IF(IFERROR(VLOOKUP(N1471,Home!$C$8:$R$1048576,11,FALSE),"")=0,"",IFERROR(VLOOKUP(N1471,Home!$C$8:$R$1048576,11,FALSE),""))</f>
        <v/>
      </c>
      <c r="U1471" s="11" t="str">
        <f>IF(IFERROR(VLOOKUP(O1471,Home!$C$8:$R$1048576,12,FALSE),"")=0,"",IFERROR(VLOOKUP(O1471,Home!$C$8:$R$1048576,12,FALSE),""))</f>
        <v/>
      </c>
      <c r="V1471" s="11" t="str">
        <f>IF(IFERROR(VLOOKUP(O1471,Home!$C$8:$R$1048576,8,FALSE),"")=0,"",IFERROR(VLOOKUP(O1471,Home!$C$8:$R$1048576,8,FALSE),""))</f>
        <v/>
      </c>
      <c r="W1471" s="11" t="str">
        <f>IF(OR(VLOOKUP(N1471,Home!$C$7:$I$207,6,FALSE)="",VLOOKUP(N1471,Home!$C$7:$I$207,7,FALSE)=""),"FEJL",SUM(Baggrundsark!$K$4:K1471))</f>
        <v>FEJL</v>
      </c>
      <c r="Y1471">
        <v>1468</v>
      </c>
      <c r="Z1471" s="1"/>
      <c r="AC1471" s="44"/>
      <c r="AD1471">
        <f t="shared" si="474"/>
        <v>0</v>
      </c>
      <c r="AE1471">
        <f>SUM($AD$4:AD1471)</f>
        <v>1</v>
      </c>
      <c r="AF1471" s="103" t="str">
        <f>IFERROR(VLOOKUP(AN1471,Home!$C$8:$E$207,3,FALSE),"")</f>
        <v/>
      </c>
      <c r="AG1471" s="103" t="str">
        <f>IFERROR(VLOOKUP(AN1471,Home!$C$8:$E$207,2,FALSE),"")</f>
        <v/>
      </c>
      <c r="AH1471" s="104" t="str">
        <f>IF(VLOOKUP(AE1471,Home!$C$8:$I$207,6,FALSE)="","",VLOOKUP(AE1471,Home!$C$8:$I$207,6,FALSE))</f>
        <v/>
      </c>
      <c r="AI1471" s="104" t="e">
        <f t="shared" si="482"/>
        <v>#VALUE!</v>
      </c>
      <c r="AJ1471" s="105" t="e">
        <f t="shared" si="475"/>
        <v>#VALUE!</v>
      </c>
      <c r="AK1471" s="103" t="e">
        <f t="shared" si="468"/>
        <v>#VALUE!</v>
      </c>
      <c r="AL1471" s="103" t="e">
        <f t="shared" si="476"/>
        <v>#VALUE!</v>
      </c>
      <c r="AN1471" t="str">
        <f>IF(OR(VLOOKUP(AE1471,Home!$C$8:$I$207,6,FALSE)="",VLOOKUP(AE1471,Home!$C$8:$I$207,7,FALSE)=""),"FEJL",Baggrundsark!AE1471)</f>
        <v>FEJL</v>
      </c>
      <c r="AO1471">
        <f>IF(VLOOKUP(AE1471,Home!$C$8:$N$207,12,FALSE)="Timelønnet",1,0)</f>
        <v>0</v>
      </c>
      <c r="AP1471">
        <f>SUM($AO$4:AO1471)*AO1471</f>
        <v>0</v>
      </c>
      <c r="AQ1471">
        <f t="shared" si="483"/>
        <v>1</v>
      </c>
      <c r="AR1471" t="str">
        <f t="shared" si="483"/>
        <v/>
      </c>
      <c r="AS1471" t="e">
        <f t="shared" si="477"/>
        <v>#VALUE!</v>
      </c>
      <c r="AT1471" s="45" t="e">
        <f t="shared" si="484"/>
        <v>#VALUE!</v>
      </c>
      <c r="AU1471">
        <f>VLOOKUP(AQ1471,Home!$C$8:$J$207,8,FALSE)</f>
        <v>0</v>
      </c>
    </row>
    <row r="1472" spans="1:47" x14ac:dyDescent="0.25">
      <c r="A1472" s="6">
        <f t="shared" si="469"/>
        <v>0</v>
      </c>
      <c r="B1472" s="6">
        <f t="shared" si="478"/>
        <v>0</v>
      </c>
      <c r="C1472" s="6" t="str">
        <f t="shared" si="470"/>
        <v/>
      </c>
      <c r="D1472" s="7">
        <f t="shared" si="471"/>
        <v>0</v>
      </c>
      <c r="E1472" s="7">
        <f t="shared" si="479"/>
        <v>0</v>
      </c>
      <c r="F1472" s="7" t="str">
        <f t="shared" si="472"/>
        <v/>
      </c>
      <c r="G1472" s="6">
        <f t="shared" si="473"/>
        <v>0</v>
      </c>
      <c r="H1472" s="6">
        <f t="shared" si="480"/>
        <v>0</v>
      </c>
      <c r="I1472" s="6" t="str">
        <f t="shared" si="481"/>
        <v/>
      </c>
      <c r="J1472" s="11">
        <v>1469</v>
      </c>
      <c r="K1472" s="11">
        <f>IF(IFERROR(VLOOKUP(J1472,Home!$A$8:$B$1048576,1,FALSE),0)=0,0,1)</f>
        <v>0</v>
      </c>
      <c r="L1472" s="129" t="e">
        <f>IF(VLOOKUP(O1472,Home!$C$8:$R$207,6,FALSE)="","",VLOOKUP(O1472,Home!$C$8:$R$207,6,FALSE))</f>
        <v>#N/A</v>
      </c>
      <c r="M1472" s="129" t="e">
        <f t="shared" si="466"/>
        <v>#N/A</v>
      </c>
      <c r="N1472" s="11">
        <f>SUM($K$4:K1472)</f>
        <v>200</v>
      </c>
      <c r="O1472" s="11" t="str">
        <f>IF(P1472="","",IF(IFERROR(VLOOKUP(N1472,Home!$C$8:$R$1048576,1,FALSE),"")=0,"",IFERROR(VLOOKUP(N1472,Home!$C$8:$R$1048576,1,FALSE),"")))</f>
        <v/>
      </c>
      <c r="P1472" s="11" t="str">
        <f>IF(IFERROR(VLOOKUP(W1472,Home!$C$8:$R$1048576,3,FALSE),"")=0,"",IFERROR(VLOOKUP(W1472,Home!$C$8:$R$1048576,3,FALSE),""))</f>
        <v/>
      </c>
      <c r="Q1472" s="11" t="str">
        <f t="shared" si="485"/>
        <v/>
      </c>
      <c r="R1472" s="130" t="e">
        <f>VLOOKUP(Q1472,'Baggrund til lister'!$G$4:$H$15,2,FALSE)</f>
        <v>#N/A</v>
      </c>
      <c r="S1472" s="11" t="str">
        <f t="shared" si="467"/>
        <v/>
      </c>
      <c r="T1472" s="11" t="str">
        <f>IF(IFERROR(VLOOKUP(N1472,Home!$C$8:$R$1048576,11,FALSE),"")=0,"",IFERROR(VLOOKUP(N1472,Home!$C$8:$R$1048576,11,FALSE),""))</f>
        <v/>
      </c>
      <c r="U1472" s="11" t="str">
        <f>IF(IFERROR(VLOOKUP(O1472,Home!$C$8:$R$1048576,12,FALSE),"")=0,"",IFERROR(VLOOKUP(O1472,Home!$C$8:$R$1048576,12,FALSE),""))</f>
        <v/>
      </c>
      <c r="V1472" s="11" t="str">
        <f>IF(IFERROR(VLOOKUP(O1472,Home!$C$8:$R$1048576,8,FALSE),"")=0,"",IFERROR(VLOOKUP(O1472,Home!$C$8:$R$1048576,8,FALSE),""))</f>
        <v/>
      </c>
      <c r="W1472" s="11" t="str">
        <f>IF(OR(VLOOKUP(N1472,Home!$C$7:$I$207,6,FALSE)="",VLOOKUP(N1472,Home!$C$7:$I$207,7,FALSE)=""),"FEJL",SUM(Baggrundsark!$K$4:K1472))</f>
        <v>FEJL</v>
      </c>
      <c r="Y1472">
        <v>1469</v>
      </c>
      <c r="Z1472" s="1"/>
      <c r="AC1472" s="44"/>
      <c r="AD1472">
        <f t="shared" si="474"/>
        <v>0</v>
      </c>
      <c r="AE1472">
        <f>SUM($AD$4:AD1472)</f>
        <v>1</v>
      </c>
      <c r="AF1472" s="103" t="str">
        <f>IFERROR(VLOOKUP(AN1472,Home!$C$8:$E$207,3,FALSE),"")</f>
        <v/>
      </c>
      <c r="AG1472" s="103" t="str">
        <f>IFERROR(VLOOKUP(AN1472,Home!$C$8:$E$207,2,FALSE),"")</f>
        <v/>
      </c>
      <c r="AH1472" s="104" t="str">
        <f>IF(VLOOKUP(AE1472,Home!$C$8:$I$207,6,FALSE)="","",VLOOKUP(AE1472,Home!$C$8:$I$207,6,FALSE))</f>
        <v/>
      </c>
      <c r="AI1472" s="104" t="e">
        <f t="shared" si="482"/>
        <v>#VALUE!</v>
      </c>
      <c r="AJ1472" s="105" t="e">
        <f t="shared" si="475"/>
        <v>#VALUE!</v>
      </c>
      <c r="AK1472" s="103" t="e">
        <f t="shared" si="468"/>
        <v>#VALUE!</v>
      </c>
      <c r="AL1472" s="103" t="e">
        <f t="shared" si="476"/>
        <v>#VALUE!</v>
      </c>
      <c r="AN1472" t="str">
        <f>IF(OR(VLOOKUP(AE1472,Home!$C$8:$I$207,6,FALSE)="",VLOOKUP(AE1472,Home!$C$8:$I$207,7,FALSE)=""),"FEJL",Baggrundsark!AE1472)</f>
        <v>FEJL</v>
      </c>
      <c r="AO1472">
        <f>IF(VLOOKUP(AE1472,Home!$C$8:$N$207,12,FALSE)="Timelønnet",1,0)</f>
        <v>0</v>
      </c>
      <c r="AP1472">
        <f>SUM($AO$4:AO1472)*AO1472</f>
        <v>0</v>
      </c>
      <c r="AQ1472">
        <f t="shared" si="483"/>
        <v>1</v>
      </c>
      <c r="AR1472" t="str">
        <f t="shared" si="483"/>
        <v/>
      </c>
      <c r="AS1472" t="e">
        <f t="shared" si="477"/>
        <v>#VALUE!</v>
      </c>
      <c r="AT1472" s="45" t="e">
        <f t="shared" si="484"/>
        <v>#VALUE!</v>
      </c>
      <c r="AU1472">
        <f>VLOOKUP(AQ1472,Home!$C$8:$J$207,8,FALSE)</f>
        <v>0</v>
      </c>
    </row>
    <row r="1473" spans="1:47" x14ac:dyDescent="0.25">
      <c r="A1473" s="6">
        <f t="shared" si="469"/>
        <v>0</v>
      </c>
      <c r="B1473" s="6">
        <f t="shared" si="478"/>
        <v>0</v>
      </c>
      <c r="C1473" s="6" t="str">
        <f t="shared" si="470"/>
        <v/>
      </c>
      <c r="D1473" s="7">
        <f t="shared" si="471"/>
        <v>0</v>
      </c>
      <c r="E1473" s="7">
        <f t="shared" si="479"/>
        <v>0</v>
      </c>
      <c r="F1473" s="7" t="str">
        <f t="shared" si="472"/>
        <v/>
      </c>
      <c r="G1473" s="6">
        <f t="shared" si="473"/>
        <v>0</v>
      </c>
      <c r="H1473" s="6">
        <f t="shared" si="480"/>
        <v>0</v>
      </c>
      <c r="I1473" s="6" t="str">
        <f t="shared" si="481"/>
        <v/>
      </c>
      <c r="J1473" s="11">
        <v>1470</v>
      </c>
      <c r="K1473" s="11">
        <f>IF(IFERROR(VLOOKUP(J1473,Home!$A$8:$B$1048576,1,FALSE),0)=0,0,1)</f>
        <v>0</v>
      </c>
      <c r="L1473" s="129" t="e">
        <f>IF(VLOOKUP(O1473,Home!$C$8:$R$207,6,FALSE)="","",VLOOKUP(O1473,Home!$C$8:$R$207,6,FALSE))</f>
        <v>#N/A</v>
      </c>
      <c r="M1473" s="129" t="e">
        <f t="shared" si="466"/>
        <v>#N/A</v>
      </c>
      <c r="N1473" s="11">
        <f>SUM($K$4:K1473)</f>
        <v>200</v>
      </c>
      <c r="O1473" s="11" t="str">
        <f>IF(P1473="","",IF(IFERROR(VLOOKUP(N1473,Home!$C$8:$R$1048576,1,FALSE),"")=0,"",IFERROR(VLOOKUP(N1473,Home!$C$8:$R$1048576,1,FALSE),"")))</f>
        <v/>
      </c>
      <c r="P1473" s="11" t="str">
        <f>IF(IFERROR(VLOOKUP(W1473,Home!$C$8:$R$1048576,3,FALSE),"")=0,"",IFERROR(VLOOKUP(W1473,Home!$C$8:$R$1048576,3,FALSE),""))</f>
        <v/>
      </c>
      <c r="Q1473" s="11" t="str">
        <f t="shared" si="485"/>
        <v/>
      </c>
      <c r="R1473" s="130" t="e">
        <f>VLOOKUP(Q1473,'Baggrund til lister'!$G$4:$H$15,2,FALSE)</f>
        <v>#N/A</v>
      </c>
      <c r="S1473" s="11" t="str">
        <f t="shared" si="467"/>
        <v/>
      </c>
      <c r="T1473" s="11" t="str">
        <f>IF(IFERROR(VLOOKUP(N1473,Home!$C$8:$R$1048576,11,FALSE),"")=0,"",IFERROR(VLOOKUP(N1473,Home!$C$8:$R$1048576,11,FALSE),""))</f>
        <v/>
      </c>
      <c r="U1473" s="11" t="str">
        <f>IF(IFERROR(VLOOKUP(O1473,Home!$C$8:$R$1048576,12,FALSE),"")=0,"",IFERROR(VLOOKUP(O1473,Home!$C$8:$R$1048576,12,FALSE),""))</f>
        <v/>
      </c>
      <c r="V1473" s="11" t="str">
        <f>IF(IFERROR(VLOOKUP(O1473,Home!$C$8:$R$1048576,8,FALSE),"")=0,"",IFERROR(VLOOKUP(O1473,Home!$C$8:$R$1048576,8,FALSE),""))</f>
        <v/>
      </c>
      <c r="W1473" s="11" t="str">
        <f>IF(OR(VLOOKUP(N1473,Home!$C$7:$I$207,6,FALSE)="",VLOOKUP(N1473,Home!$C$7:$I$207,7,FALSE)=""),"FEJL",SUM(Baggrundsark!$K$4:K1473))</f>
        <v>FEJL</v>
      </c>
      <c r="Y1473">
        <v>1470</v>
      </c>
      <c r="Z1473" s="1"/>
      <c r="AC1473" s="44"/>
      <c r="AD1473">
        <f t="shared" si="474"/>
        <v>0</v>
      </c>
      <c r="AE1473">
        <f>SUM($AD$4:AD1473)</f>
        <v>1</v>
      </c>
      <c r="AF1473" s="103" t="str">
        <f>IFERROR(VLOOKUP(AN1473,Home!$C$8:$E$207,3,FALSE),"")</f>
        <v/>
      </c>
      <c r="AG1473" s="103" t="str">
        <f>IFERROR(VLOOKUP(AN1473,Home!$C$8:$E$207,2,FALSE),"")</f>
        <v/>
      </c>
      <c r="AH1473" s="104" t="str">
        <f>IF(VLOOKUP(AE1473,Home!$C$8:$I$207,6,FALSE)="","",VLOOKUP(AE1473,Home!$C$8:$I$207,6,FALSE))</f>
        <v/>
      </c>
      <c r="AI1473" s="104" t="e">
        <f t="shared" si="482"/>
        <v>#VALUE!</v>
      </c>
      <c r="AJ1473" s="105" t="e">
        <f t="shared" si="475"/>
        <v>#VALUE!</v>
      </c>
      <c r="AK1473" s="103" t="e">
        <f t="shared" si="468"/>
        <v>#VALUE!</v>
      </c>
      <c r="AL1473" s="103" t="e">
        <f t="shared" si="476"/>
        <v>#VALUE!</v>
      </c>
      <c r="AN1473" t="str">
        <f>IF(OR(VLOOKUP(AE1473,Home!$C$8:$I$207,6,FALSE)="",VLOOKUP(AE1473,Home!$C$8:$I$207,7,FALSE)=""),"FEJL",Baggrundsark!AE1473)</f>
        <v>FEJL</v>
      </c>
      <c r="AO1473">
        <f>IF(VLOOKUP(AE1473,Home!$C$8:$N$207,12,FALSE)="Timelønnet",1,0)</f>
        <v>0</v>
      </c>
      <c r="AP1473">
        <f>SUM($AO$4:AO1473)*AO1473</f>
        <v>0</v>
      </c>
      <c r="AQ1473">
        <f t="shared" si="483"/>
        <v>1</v>
      </c>
      <c r="AR1473" t="str">
        <f t="shared" si="483"/>
        <v/>
      </c>
      <c r="AS1473" t="e">
        <f t="shared" si="477"/>
        <v>#VALUE!</v>
      </c>
      <c r="AT1473" s="45" t="e">
        <f t="shared" si="484"/>
        <v>#VALUE!</v>
      </c>
      <c r="AU1473">
        <f>VLOOKUP(AQ1473,Home!$C$8:$J$207,8,FALSE)</f>
        <v>0</v>
      </c>
    </row>
    <row r="1474" spans="1:47" x14ac:dyDescent="0.25">
      <c r="A1474" s="6">
        <f t="shared" si="469"/>
        <v>0</v>
      </c>
      <c r="B1474" s="6">
        <f t="shared" si="478"/>
        <v>0</v>
      </c>
      <c r="C1474" s="6" t="str">
        <f t="shared" si="470"/>
        <v/>
      </c>
      <c r="D1474" s="7">
        <f t="shared" si="471"/>
        <v>0</v>
      </c>
      <c r="E1474" s="7">
        <f t="shared" si="479"/>
        <v>0</v>
      </c>
      <c r="F1474" s="7" t="str">
        <f t="shared" si="472"/>
        <v/>
      </c>
      <c r="G1474" s="6">
        <f t="shared" si="473"/>
        <v>0</v>
      </c>
      <c r="H1474" s="6">
        <f t="shared" si="480"/>
        <v>0</v>
      </c>
      <c r="I1474" s="6" t="str">
        <f t="shared" si="481"/>
        <v/>
      </c>
      <c r="J1474" s="11">
        <v>1471</v>
      </c>
      <c r="K1474" s="11">
        <f>IF(IFERROR(VLOOKUP(J1474,Home!$A$8:$B$1048576,1,FALSE),0)=0,0,1)</f>
        <v>0</v>
      </c>
      <c r="L1474" s="129" t="e">
        <f>IF(VLOOKUP(O1474,Home!$C$8:$R$207,6,FALSE)="","",VLOOKUP(O1474,Home!$C$8:$R$207,6,FALSE))</f>
        <v>#N/A</v>
      </c>
      <c r="M1474" s="129" t="e">
        <f t="shared" si="466"/>
        <v>#N/A</v>
      </c>
      <c r="N1474" s="11">
        <f>SUM($K$4:K1474)</f>
        <v>200</v>
      </c>
      <c r="O1474" s="11" t="str">
        <f>IF(P1474="","",IF(IFERROR(VLOOKUP(N1474,Home!$C$8:$R$1048576,1,FALSE),"")=0,"",IFERROR(VLOOKUP(N1474,Home!$C$8:$R$1048576,1,FALSE),"")))</f>
        <v/>
      </c>
      <c r="P1474" s="11" t="str">
        <f>IF(IFERROR(VLOOKUP(W1474,Home!$C$8:$R$1048576,3,FALSE),"")=0,"",IFERROR(VLOOKUP(W1474,Home!$C$8:$R$1048576,3,FALSE),""))</f>
        <v/>
      </c>
      <c r="Q1474" s="11" t="str">
        <f t="shared" si="485"/>
        <v/>
      </c>
      <c r="R1474" s="130" t="e">
        <f>VLOOKUP(Q1474,'Baggrund til lister'!$G$4:$H$15,2,FALSE)</f>
        <v>#N/A</v>
      </c>
      <c r="S1474" s="11" t="str">
        <f t="shared" si="467"/>
        <v/>
      </c>
      <c r="T1474" s="11" t="str">
        <f>IF(IFERROR(VLOOKUP(N1474,Home!$C$8:$R$1048576,11,FALSE),"")=0,"",IFERROR(VLOOKUP(N1474,Home!$C$8:$R$1048576,11,FALSE),""))</f>
        <v/>
      </c>
      <c r="U1474" s="11" t="str">
        <f>IF(IFERROR(VLOOKUP(O1474,Home!$C$8:$R$1048576,12,FALSE),"")=0,"",IFERROR(VLOOKUP(O1474,Home!$C$8:$R$1048576,12,FALSE),""))</f>
        <v/>
      </c>
      <c r="V1474" s="11" t="str">
        <f>IF(IFERROR(VLOOKUP(O1474,Home!$C$8:$R$1048576,8,FALSE),"")=0,"",IFERROR(VLOOKUP(O1474,Home!$C$8:$R$1048576,8,FALSE),""))</f>
        <v/>
      </c>
      <c r="W1474" s="11" t="str">
        <f>IF(OR(VLOOKUP(N1474,Home!$C$7:$I$207,6,FALSE)="",VLOOKUP(N1474,Home!$C$7:$I$207,7,FALSE)=""),"FEJL",SUM(Baggrundsark!$K$4:K1474))</f>
        <v>FEJL</v>
      </c>
      <c r="Y1474">
        <v>1471</v>
      </c>
      <c r="Z1474" s="1"/>
      <c r="AC1474" s="44"/>
      <c r="AD1474">
        <f t="shared" si="474"/>
        <v>0</v>
      </c>
      <c r="AE1474">
        <f>SUM($AD$4:AD1474)</f>
        <v>1</v>
      </c>
      <c r="AF1474" s="103" t="str">
        <f>IFERROR(VLOOKUP(AN1474,Home!$C$8:$E$207,3,FALSE),"")</f>
        <v/>
      </c>
      <c r="AG1474" s="103" t="str">
        <f>IFERROR(VLOOKUP(AN1474,Home!$C$8:$E$207,2,FALSE),"")</f>
        <v/>
      </c>
      <c r="AH1474" s="104" t="str">
        <f>IF(VLOOKUP(AE1474,Home!$C$8:$I$207,6,FALSE)="","",VLOOKUP(AE1474,Home!$C$8:$I$207,6,FALSE))</f>
        <v/>
      </c>
      <c r="AI1474" s="104" t="e">
        <f t="shared" si="482"/>
        <v>#VALUE!</v>
      </c>
      <c r="AJ1474" s="105" t="e">
        <f t="shared" si="475"/>
        <v>#VALUE!</v>
      </c>
      <c r="AK1474" s="103" t="e">
        <f t="shared" si="468"/>
        <v>#VALUE!</v>
      </c>
      <c r="AL1474" s="103" t="e">
        <f t="shared" si="476"/>
        <v>#VALUE!</v>
      </c>
      <c r="AN1474" t="str">
        <f>IF(OR(VLOOKUP(AE1474,Home!$C$8:$I$207,6,FALSE)="",VLOOKUP(AE1474,Home!$C$8:$I$207,7,FALSE)=""),"FEJL",Baggrundsark!AE1474)</f>
        <v>FEJL</v>
      </c>
      <c r="AO1474">
        <f>IF(VLOOKUP(AE1474,Home!$C$8:$N$207,12,FALSE)="Timelønnet",1,0)</f>
        <v>0</v>
      </c>
      <c r="AP1474">
        <f>SUM($AO$4:AO1474)*AO1474</f>
        <v>0</v>
      </c>
      <c r="AQ1474">
        <f t="shared" si="483"/>
        <v>1</v>
      </c>
      <c r="AR1474" t="str">
        <f t="shared" si="483"/>
        <v/>
      </c>
      <c r="AS1474" t="e">
        <f t="shared" si="477"/>
        <v>#VALUE!</v>
      </c>
      <c r="AT1474" s="45" t="e">
        <f t="shared" si="484"/>
        <v>#VALUE!</v>
      </c>
      <c r="AU1474">
        <f>VLOOKUP(AQ1474,Home!$C$8:$J$207,8,FALSE)</f>
        <v>0</v>
      </c>
    </row>
    <row r="1475" spans="1:47" x14ac:dyDescent="0.25">
      <c r="A1475" s="6">
        <f t="shared" si="469"/>
        <v>0</v>
      </c>
      <c r="B1475" s="6">
        <f t="shared" si="478"/>
        <v>0</v>
      </c>
      <c r="C1475" s="6" t="str">
        <f t="shared" si="470"/>
        <v/>
      </c>
      <c r="D1475" s="7">
        <f t="shared" si="471"/>
        <v>0</v>
      </c>
      <c r="E1475" s="7">
        <f t="shared" si="479"/>
        <v>0</v>
      </c>
      <c r="F1475" s="7" t="str">
        <f t="shared" si="472"/>
        <v/>
      </c>
      <c r="G1475" s="6">
        <f t="shared" si="473"/>
        <v>0</v>
      </c>
      <c r="H1475" s="6">
        <f t="shared" si="480"/>
        <v>0</v>
      </c>
      <c r="I1475" s="6" t="str">
        <f t="shared" si="481"/>
        <v/>
      </c>
      <c r="J1475" s="11">
        <v>1472</v>
      </c>
      <c r="K1475" s="11">
        <f>IF(IFERROR(VLOOKUP(J1475,Home!$A$8:$B$1048576,1,FALSE),0)=0,0,1)</f>
        <v>0</v>
      </c>
      <c r="L1475" s="129" t="e">
        <f>IF(VLOOKUP(O1475,Home!$C$8:$R$207,6,FALSE)="","",VLOOKUP(O1475,Home!$C$8:$R$207,6,FALSE))</f>
        <v>#N/A</v>
      </c>
      <c r="M1475" s="129" t="e">
        <f t="shared" si="466"/>
        <v>#N/A</v>
      </c>
      <c r="N1475" s="11">
        <f>SUM($K$4:K1475)</f>
        <v>200</v>
      </c>
      <c r="O1475" s="11" t="str">
        <f>IF(P1475="","",IF(IFERROR(VLOOKUP(N1475,Home!$C$8:$R$1048576,1,FALSE),"")=0,"",IFERROR(VLOOKUP(N1475,Home!$C$8:$R$1048576,1,FALSE),"")))</f>
        <v/>
      </c>
      <c r="P1475" s="11" t="str">
        <f>IF(IFERROR(VLOOKUP(W1475,Home!$C$8:$R$1048576,3,FALSE),"")=0,"",IFERROR(VLOOKUP(W1475,Home!$C$8:$R$1048576,3,FALSE),""))</f>
        <v/>
      </c>
      <c r="Q1475" s="11" t="str">
        <f t="shared" si="485"/>
        <v/>
      </c>
      <c r="R1475" s="130" t="e">
        <f>VLOOKUP(Q1475,'Baggrund til lister'!$G$4:$H$15,2,FALSE)</f>
        <v>#N/A</v>
      </c>
      <c r="S1475" s="11" t="str">
        <f t="shared" si="467"/>
        <v/>
      </c>
      <c r="T1475" s="11" t="str">
        <f>IF(IFERROR(VLOOKUP(N1475,Home!$C$8:$R$1048576,11,FALSE),"")=0,"",IFERROR(VLOOKUP(N1475,Home!$C$8:$R$1048576,11,FALSE),""))</f>
        <v/>
      </c>
      <c r="U1475" s="11" t="str">
        <f>IF(IFERROR(VLOOKUP(O1475,Home!$C$8:$R$1048576,12,FALSE),"")=0,"",IFERROR(VLOOKUP(O1475,Home!$C$8:$R$1048576,12,FALSE),""))</f>
        <v/>
      </c>
      <c r="V1475" s="11" t="str">
        <f>IF(IFERROR(VLOOKUP(O1475,Home!$C$8:$R$1048576,8,FALSE),"")=0,"",IFERROR(VLOOKUP(O1475,Home!$C$8:$R$1048576,8,FALSE),""))</f>
        <v/>
      </c>
      <c r="W1475" s="11" t="str">
        <f>IF(OR(VLOOKUP(N1475,Home!$C$7:$I$207,6,FALSE)="",VLOOKUP(N1475,Home!$C$7:$I$207,7,FALSE)=""),"FEJL",SUM(Baggrundsark!$K$4:K1475))</f>
        <v>FEJL</v>
      </c>
      <c r="Y1475">
        <v>1472</v>
      </c>
      <c r="Z1475" s="1"/>
      <c r="AC1475" s="44"/>
      <c r="AD1475">
        <f t="shared" si="474"/>
        <v>0</v>
      </c>
      <c r="AE1475">
        <f>SUM($AD$4:AD1475)</f>
        <v>1</v>
      </c>
      <c r="AF1475" s="103" t="str">
        <f>IFERROR(VLOOKUP(AN1475,Home!$C$8:$E$207,3,FALSE),"")</f>
        <v/>
      </c>
      <c r="AG1475" s="103" t="str">
        <f>IFERROR(VLOOKUP(AN1475,Home!$C$8:$E$207,2,FALSE),"")</f>
        <v/>
      </c>
      <c r="AH1475" s="104" t="str">
        <f>IF(VLOOKUP(AE1475,Home!$C$8:$I$207,6,FALSE)="","",VLOOKUP(AE1475,Home!$C$8:$I$207,6,FALSE))</f>
        <v/>
      </c>
      <c r="AI1475" s="104" t="e">
        <f t="shared" si="482"/>
        <v>#VALUE!</v>
      </c>
      <c r="AJ1475" s="105" t="e">
        <f t="shared" si="475"/>
        <v>#VALUE!</v>
      </c>
      <c r="AK1475" s="103" t="e">
        <f t="shared" si="468"/>
        <v>#VALUE!</v>
      </c>
      <c r="AL1475" s="103" t="e">
        <f t="shared" si="476"/>
        <v>#VALUE!</v>
      </c>
      <c r="AN1475" t="str">
        <f>IF(OR(VLOOKUP(AE1475,Home!$C$8:$I$207,6,FALSE)="",VLOOKUP(AE1475,Home!$C$8:$I$207,7,FALSE)=""),"FEJL",Baggrundsark!AE1475)</f>
        <v>FEJL</v>
      </c>
      <c r="AO1475">
        <f>IF(VLOOKUP(AE1475,Home!$C$8:$N$207,12,FALSE)="Timelønnet",1,0)</f>
        <v>0</v>
      </c>
      <c r="AP1475">
        <f>SUM($AO$4:AO1475)*AO1475</f>
        <v>0</v>
      </c>
      <c r="AQ1475">
        <f t="shared" si="483"/>
        <v>1</v>
      </c>
      <c r="AR1475" t="str">
        <f t="shared" si="483"/>
        <v/>
      </c>
      <c r="AS1475" t="e">
        <f t="shared" si="477"/>
        <v>#VALUE!</v>
      </c>
      <c r="AT1475" s="45" t="e">
        <f t="shared" si="484"/>
        <v>#VALUE!</v>
      </c>
      <c r="AU1475">
        <f>VLOOKUP(AQ1475,Home!$C$8:$J$207,8,FALSE)</f>
        <v>0</v>
      </c>
    </row>
    <row r="1476" spans="1:47" x14ac:dyDescent="0.25">
      <c r="A1476" s="6">
        <f t="shared" si="469"/>
        <v>0</v>
      </c>
      <c r="B1476" s="6">
        <f t="shared" si="478"/>
        <v>0</v>
      </c>
      <c r="C1476" s="6" t="str">
        <f t="shared" si="470"/>
        <v/>
      </c>
      <c r="D1476" s="7">
        <f t="shared" si="471"/>
        <v>0</v>
      </c>
      <c r="E1476" s="7">
        <f t="shared" si="479"/>
        <v>0</v>
      </c>
      <c r="F1476" s="7" t="str">
        <f t="shared" si="472"/>
        <v/>
      </c>
      <c r="G1476" s="6">
        <f t="shared" si="473"/>
        <v>0</v>
      </c>
      <c r="H1476" s="6">
        <f t="shared" si="480"/>
        <v>0</v>
      </c>
      <c r="I1476" s="6" t="str">
        <f t="shared" si="481"/>
        <v/>
      </c>
      <c r="J1476" s="11">
        <v>1473</v>
      </c>
      <c r="K1476" s="11">
        <f>IF(IFERROR(VLOOKUP(J1476,Home!$A$8:$B$1048576,1,FALSE),0)=0,0,1)</f>
        <v>0</v>
      </c>
      <c r="L1476" s="129" t="e">
        <f>IF(VLOOKUP(O1476,Home!$C$8:$R$207,6,FALSE)="","",VLOOKUP(O1476,Home!$C$8:$R$207,6,FALSE))</f>
        <v>#N/A</v>
      </c>
      <c r="M1476" s="129" t="e">
        <f t="shared" ref="M1476:M1539" si="486">IF(O1476=O1475,EDATE(M1475,1),L1476)</f>
        <v>#N/A</v>
      </c>
      <c r="N1476" s="11">
        <f>SUM($K$4:K1476)</f>
        <v>200</v>
      </c>
      <c r="O1476" s="11" t="str">
        <f>IF(P1476="","",IF(IFERROR(VLOOKUP(N1476,Home!$C$8:$R$1048576,1,FALSE),"")=0,"",IFERROR(VLOOKUP(N1476,Home!$C$8:$R$1048576,1,FALSE),"")))</f>
        <v/>
      </c>
      <c r="P1476" s="11" t="str">
        <f>IF(IFERROR(VLOOKUP(W1476,Home!$C$8:$R$1048576,3,FALSE),"")=0,"",IFERROR(VLOOKUP(W1476,Home!$C$8:$R$1048576,3,FALSE),""))</f>
        <v/>
      </c>
      <c r="Q1476" s="11" t="str">
        <f t="shared" si="485"/>
        <v/>
      </c>
      <c r="R1476" s="130" t="e">
        <f>VLOOKUP(Q1476,'Baggrund til lister'!$G$4:$H$15,2,FALSE)</f>
        <v>#N/A</v>
      </c>
      <c r="S1476" s="11" t="str">
        <f t="shared" ref="S1476:S1539" si="487">IFERROR(YEAR(M1476),"")</f>
        <v/>
      </c>
      <c r="T1476" s="11" t="str">
        <f>IF(IFERROR(VLOOKUP(N1476,Home!$C$8:$R$1048576,11,FALSE),"")=0,"",IFERROR(VLOOKUP(N1476,Home!$C$8:$R$1048576,11,FALSE),""))</f>
        <v/>
      </c>
      <c r="U1476" s="11" t="str">
        <f>IF(IFERROR(VLOOKUP(O1476,Home!$C$8:$R$1048576,12,FALSE),"")=0,"",IFERROR(VLOOKUP(O1476,Home!$C$8:$R$1048576,12,FALSE),""))</f>
        <v/>
      </c>
      <c r="V1476" s="11" t="str">
        <f>IF(IFERROR(VLOOKUP(O1476,Home!$C$8:$R$1048576,8,FALSE),"")=0,"",IFERROR(VLOOKUP(O1476,Home!$C$8:$R$1048576,8,FALSE),""))</f>
        <v/>
      </c>
      <c r="W1476" s="11" t="str">
        <f>IF(OR(VLOOKUP(N1476,Home!$C$7:$I$207,6,FALSE)="",VLOOKUP(N1476,Home!$C$7:$I$207,7,FALSE)=""),"FEJL",SUM(Baggrundsark!$K$4:K1476))</f>
        <v>FEJL</v>
      </c>
      <c r="Y1476">
        <v>1473</v>
      </c>
      <c r="Z1476" s="1"/>
      <c r="AC1476" s="44"/>
      <c r="AD1476">
        <f t="shared" si="474"/>
        <v>0</v>
      </c>
      <c r="AE1476">
        <f>SUM($AD$4:AD1476)</f>
        <v>1</v>
      </c>
      <c r="AF1476" s="103" t="str">
        <f>IFERROR(VLOOKUP(AN1476,Home!$C$8:$E$207,3,FALSE),"")</f>
        <v/>
      </c>
      <c r="AG1476" s="103" t="str">
        <f>IFERROR(VLOOKUP(AN1476,Home!$C$8:$E$207,2,FALSE),"")</f>
        <v/>
      </c>
      <c r="AH1476" s="104" t="str">
        <f>IF(VLOOKUP(AE1476,Home!$C$8:$I$207,6,FALSE)="","",VLOOKUP(AE1476,Home!$C$8:$I$207,6,FALSE))</f>
        <v/>
      </c>
      <c r="AI1476" s="104" t="e">
        <f t="shared" si="482"/>
        <v>#VALUE!</v>
      </c>
      <c r="AJ1476" s="105" t="e">
        <f t="shared" si="475"/>
        <v>#VALUE!</v>
      </c>
      <c r="AK1476" s="103" t="e">
        <f t="shared" ref="AK1476:AK1539" si="488">YEAR(AI1476)</f>
        <v>#VALUE!</v>
      </c>
      <c r="AL1476" s="103" t="e">
        <f t="shared" si="476"/>
        <v>#VALUE!</v>
      </c>
      <c r="AN1476" t="str">
        <f>IF(OR(VLOOKUP(AE1476,Home!$C$8:$I$207,6,FALSE)="",VLOOKUP(AE1476,Home!$C$8:$I$207,7,FALSE)=""),"FEJL",Baggrundsark!AE1476)</f>
        <v>FEJL</v>
      </c>
      <c r="AO1476">
        <f>IF(VLOOKUP(AE1476,Home!$C$8:$N$207,12,FALSE)="Timelønnet",1,0)</f>
        <v>0</v>
      </c>
      <c r="AP1476">
        <f>SUM($AO$4:AO1476)*AO1476</f>
        <v>0</v>
      </c>
      <c r="AQ1476">
        <f t="shared" si="483"/>
        <v>1</v>
      </c>
      <c r="AR1476" t="str">
        <f t="shared" si="483"/>
        <v/>
      </c>
      <c r="AS1476" t="e">
        <f t="shared" si="477"/>
        <v>#VALUE!</v>
      </c>
      <c r="AT1476" s="45" t="e">
        <f t="shared" si="484"/>
        <v>#VALUE!</v>
      </c>
      <c r="AU1476">
        <f>VLOOKUP(AQ1476,Home!$C$8:$J$207,8,FALSE)</f>
        <v>0</v>
      </c>
    </row>
    <row r="1477" spans="1:47" x14ac:dyDescent="0.25">
      <c r="A1477" s="6">
        <f t="shared" ref="A1477:A1540" si="489">IF(U1477="Kontraktansat",1,0)</f>
        <v>0</v>
      </c>
      <c r="B1477" s="6">
        <f t="shared" si="478"/>
        <v>0</v>
      </c>
      <c r="C1477" s="6" t="str">
        <f t="shared" ref="C1477:C1540" si="490">IF(B1477=B1476,"",B1477)</f>
        <v/>
      </c>
      <c r="D1477" s="7">
        <f t="shared" ref="D1477:D1540" si="491">IF(U1477="Månedslønnet",1,0)</f>
        <v>0</v>
      </c>
      <c r="E1477" s="7">
        <f t="shared" si="479"/>
        <v>0</v>
      </c>
      <c r="F1477" s="7" t="str">
        <f t="shared" ref="F1477:F1540" si="492">IF(E1477=E1476,"",E1477)</f>
        <v/>
      </c>
      <c r="G1477" s="6">
        <f t="shared" ref="G1477:G1540" si="493">IF(U1477="Standardsats",1,0)</f>
        <v>0</v>
      </c>
      <c r="H1477" s="6">
        <f t="shared" si="480"/>
        <v>0</v>
      </c>
      <c r="I1477" s="6" t="str">
        <f t="shared" si="481"/>
        <v/>
      </c>
      <c r="J1477" s="11">
        <v>1474</v>
      </c>
      <c r="K1477" s="11">
        <f>IF(IFERROR(VLOOKUP(J1477,Home!$A$8:$B$1048576,1,FALSE),0)=0,0,1)</f>
        <v>0</v>
      </c>
      <c r="L1477" s="129" t="e">
        <f>IF(VLOOKUP(O1477,Home!$C$8:$R$207,6,FALSE)="","",VLOOKUP(O1477,Home!$C$8:$R$207,6,FALSE))</f>
        <v>#N/A</v>
      </c>
      <c r="M1477" s="129" t="e">
        <f t="shared" si="486"/>
        <v>#N/A</v>
      </c>
      <c r="N1477" s="11">
        <f>SUM($K$4:K1477)</f>
        <v>200</v>
      </c>
      <c r="O1477" s="11" t="str">
        <f>IF(P1477="","",IF(IFERROR(VLOOKUP(N1477,Home!$C$8:$R$1048576,1,FALSE),"")=0,"",IFERROR(VLOOKUP(N1477,Home!$C$8:$R$1048576,1,FALSE),"")))</f>
        <v/>
      </c>
      <c r="P1477" s="11" t="str">
        <f>IF(IFERROR(VLOOKUP(W1477,Home!$C$8:$R$1048576,3,FALSE),"")=0,"",IFERROR(VLOOKUP(W1477,Home!$C$8:$R$1048576,3,FALSE),""))</f>
        <v/>
      </c>
      <c r="Q1477" s="11" t="str">
        <f t="shared" si="485"/>
        <v/>
      </c>
      <c r="R1477" s="130" t="e">
        <f>VLOOKUP(Q1477,'Baggrund til lister'!$G$4:$H$15,2,FALSE)</f>
        <v>#N/A</v>
      </c>
      <c r="S1477" s="11" t="str">
        <f t="shared" si="487"/>
        <v/>
      </c>
      <c r="T1477" s="11" t="str">
        <f>IF(IFERROR(VLOOKUP(N1477,Home!$C$8:$R$1048576,11,FALSE),"")=0,"",IFERROR(VLOOKUP(N1477,Home!$C$8:$R$1048576,11,FALSE),""))</f>
        <v/>
      </c>
      <c r="U1477" s="11" t="str">
        <f>IF(IFERROR(VLOOKUP(O1477,Home!$C$8:$R$1048576,12,FALSE),"")=0,"",IFERROR(VLOOKUP(O1477,Home!$C$8:$R$1048576,12,FALSE),""))</f>
        <v/>
      </c>
      <c r="V1477" s="11" t="str">
        <f>IF(IFERROR(VLOOKUP(O1477,Home!$C$8:$R$1048576,8,FALSE),"")=0,"",IFERROR(VLOOKUP(O1477,Home!$C$8:$R$1048576,8,FALSE),""))</f>
        <v/>
      </c>
      <c r="W1477" s="11" t="str">
        <f>IF(OR(VLOOKUP(N1477,Home!$C$7:$I$207,6,FALSE)="",VLOOKUP(N1477,Home!$C$7:$I$207,7,FALSE)=""),"FEJL",SUM(Baggrundsark!$K$4:K1477))</f>
        <v>FEJL</v>
      </c>
      <c r="Y1477">
        <v>1474</v>
      </c>
      <c r="Z1477" s="1"/>
      <c r="AC1477" s="44"/>
      <c r="AD1477">
        <f t="shared" ref="AD1477:AD1540" si="494">IF(IFERROR(VLOOKUP(Y1477,$AC$4:$AC$203,1,FALSE),0)=0,0,1)</f>
        <v>0</v>
      </c>
      <c r="AE1477">
        <f>SUM($AD$4:AD1477)</f>
        <v>1</v>
      </c>
      <c r="AF1477" s="103" t="str">
        <f>IFERROR(VLOOKUP(AN1477,Home!$C$8:$E$207,3,FALSE),"")</f>
        <v/>
      </c>
      <c r="AG1477" s="103" t="str">
        <f>IFERROR(VLOOKUP(AN1477,Home!$C$8:$E$207,2,FALSE),"")</f>
        <v/>
      </c>
      <c r="AH1477" s="104" t="str">
        <f>IF(VLOOKUP(AE1477,Home!$C$8:$I$207,6,FALSE)="","",VLOOKUP(AE1477,Home!$C$8:$I$207,6,FALSE))</f>
        <v/>
      </c>
      <c r="AI1477" s="104" t="e">
        <f t="shared" si="482"/>
        <v>#VALUE!</v>
      </c>
      <c r="AJ1477" s="105" t="e">
        <f t="shared" ref="AJ1477:AJ1540" si="495">1+INT((AI1477-DATE(YEAR(AI1477+4-WEEKDAY(AI1477+6)),1,5)+WEEKDAY(DATE(YEAR(AI1477+4-WEEKDAY(AI1477+6)),1,3)))/7)</f>
        <v>#VALUE!</v>
      </c>
      <c r="AK1477" s="103" t="e">
        <f t="shared" si="488"/>
        <v>#VALUE!</v>
      </c>
      <c r="AL1477" s="103" t="e">
        <f t="shared" ref="AL1477:AL1540" si="496">AK1477&amp;" "&amp;AJ1477</f>
        <v>#VALUE!</v>
      </c>
      <c r="AN1477" t="str">
        <f>IF(OR(VLOOKUP(AE1477,Home!$C$8:$I$207,6,FALSE)="",VLOOKUP(AE1477,Home!$C$8:$I$207,7,FALSE)=""),"FEJL",Baggrundsark!AE1477)</f>
        <v>FEJL</v>
      </c>
      <c r="AO1477">
        <f>IF(VLOOKUP(AE1477,Home!$C$8:$N$207,12,FALSE)="Timelønnet",1,0)</f>
        <v>0</v>
      </c>
      <c r="AP1477">
        <f>SUM($AO$4:AO1477)*AO1477</f>
        <v>0</v>
      </c>
      <c r="AQ1477">
        <f t="shared" si="483"/>
        <v>1</v>
      </c>
      <c r="AR1477" t="str">
        <f t="shared" si="483"/>
        <v/>
      </c>
      <c r="AS1477" t="e">
        <f t="shared" ref="AS1477:AS1540" si="497">VLOOKUP(AL1477,$BB$4:$BC$476,2,FALSE)</f>
        <v>#VALUE!</v>
      </c>
      <c r="AT1477" s="45" t="e">
        <f t="shared" si="484"/>
        <v>#VALUE!</v>
      </c>
      <c r="AU1477">
        <f>VLOOKUP(AQ1477,Home!$C$8:$J$207,8,FALSE)</f>
        <v>0</v>
      </c>
    </row>
    <row r="1478" spans="1:47" x14ac:dyDescent="0.25">
      <c r="A1478" s="6">
        <f t="shared" si="489"/>
        <v>0</v>
      </c>
      <c r="B1478" s="6">
        <f t="shared" ref="B1478:B1541" si="498">A1478+B1477</f>
        <v>0</v>
      </c>
      <c r="C1478" s="6" t="str">
        <f t="shared" si="490"/>
        <v/>
      </c>
      <c r="D1478" s="7">
        <f t="shared" si="491"/>
        <v>0</v>
      </c>
      <c r="E1478" s="7">
        <f t="shared" ref="E1478:E1541" si="499">D1478+E1477</f>
        <v>0</v>
      </c>
      <c r="F1478" s="7" t="str">
        <f t="shared" si="492"/>
        <v/>
      </c>
      <c r="G1478" s="6">
        <f t="shared" si="493"/>
        <v>0</v>
      </c>
      <c r="H1478" s="6">
        <f t="shared" ref="H1478:H1541" si="500">G1478+H1477</f>
        <v>0</v>
      </c>
      <c r="I1478" s="6" t="str">
        <f t="shared" ref="I1478:I1541" si="501">IF(H1478=H1477,"",H1478)</f>
        <v/>
      </c>
      <c r="J1478" s="11">
        <v>1475</v>
      </c>
      <c r="K1478" s="11">
        <f>IF(IFERROR(VLOOKUP(J1478,Home!$A$8:$B$1048576,1,FALSE),0)=0,0,1)</f>
        <v>0</v>
      </c>
      <c r="L1478" s="129" t="e">
        <f>IF(VLOOKUP(O1478,Home!$C$8:$R$207,6,FALSE)="","",VLOOKUP(O1478,Home!$C$8:$R$207,6,FALSE))</f>
        <v>#N/A</v>
      </c>
      <c r="M1478" s="129" t="e">
        <f t="shared" si="486"/>
        <v>#N/A</v>
      </c>
      <c r="N1478" s="11">
        <f>SUM($K$4:K1478)</f>
        <v>200</v>
      </c>
      <c r="O1478" s="11" t="str">
        <f>IF(P1478="","",IF(IFERROR(VLOOKUP(N1478,Home!$C$8:$R$1048576,1,FALSE),"")=0,"",IFERROR(VLOOKUP(N1478,Home!$C$8:$R$1048576,1,FALSE),"")))</f>
        <v/>
      </c>
      <c r="P1478" s="11" t="str">
        <f>IF(IFERROR(VLOOKUP(W1478,Home!$C$8:$R$1048576,3,FALSE),"")=0,"",IFERROR(VLOOKUP(W1478,Home!$C$8:$R$1048576,3,FALSE),""))</f>
        <v/>
      </c>
      <c r="Q1478" s="11" t="str">
        <f t="shared" si="485"/>
        <v/>
      </c>
      <c r="R1478" s="130" t="e">
        <f>VLOOKUP(Q1478,'Baggrund til lister'!$G$4:$H$15,2,FALSE)</f>
        <v>#N/A</v>
      </c>
      <c r="S1478" s="11" t="str">
        <f t="shared" si="487"/>
        <v/>
      </c>
      <c r="T1478" s="11" t="str">
        <f>IF(IFERROR(VLOOKUP(N1478,Home!$C$8:$R$1048576,11,FALSE),"")=0,"",IFERROR(VLOOKUP(N1478,Home!$C$8:$R$1048576,11,FALSE),""))</f>
        <v/>
      </c>
      <c r="U1478" s="11" t="str">
        <f>IF(IFERROR(VLOOKUP(O1478,Home!$C$8:$R$1048576,12,FALSE),"")=0,"",IFERROR(VLOOKUP(O1478,Home!$C$8:$R$1048576,12,FALSE),""))</f>
        <v/>
      </c>
      <c r="V1478" s="11" t="str">
        <f>IF(IFERROR(VLOOKUP(O1478,Home!$C$8:$R$1048576,8,FALSE),"")=0,"",IFERROR(VLOOKUP(O1478,Home!$C$8:$R$1048576,8,FALSE),""))</f>
        <v/>
      </c>
      <c r="W1478" s="11" t="str">
        <f>IF(OR(VLOOKUP(N1478,Home!$C$7:$I$207,6,FALSE)="",VLOOKUP(N1478,Home!$C$7:$I$207,7,FALSE)=""),"FEJL",SUM(Baggrundsark!$K$4:K1478))</f>
        <v>FEJL</v>
      </c>
      <c r="Y1478">
        <v>1475</v>
      </c>
      <c r="Z1478" s="1"/>
      <c r="AC1478" s="44"/>
      <c r="AD1478">
        <f t="shared" si="494"/>
        <v>0</v>
      </c>
      <c r="AE1478">
        <f>SUM($AD$4:AD1478)</f>
        <v>1</v>
      </c>
      <c r="AF1478" s="103" t="str">
        <f>IFERROR(VLOOKUP(AN1478,Home!$C$8:$E$207,3,FALSE),"")</f>
        <v/>
      </c>
      <c r="AG1478" s="103" t="str">
        <f>IFERROR(VLOOKUP(AN1478,Home!$C$8:$E$207,2,FALSE),"")</f>
        <v/>
      </c>
      <c r="AH1478" s="104" t="str">
        <f>IF(VLOOKUP(AE1478,Home!$C$8:$I$207,6,FALSE)="","",VLOOKUP(AE1478,Home!$C$8:$I$207,6,FALSE))</f>
        <v/>
      </c>
      <c r="AI1478" s="104" t="e">
        <f t="shared" ref="AI1478:AI1541" si="502">IF(AG1478=AG1477,AI1477+14,AH1478)</f>
        <v>#VALUE!</v>
      </c>
      <c r="AJ1478" s="105" t="e">
        <f t="shared" si="495"/>
        <v>#VALUE!</v>
      </c>
      <c r="AK1478" s="103" t="e">
        <f t="shared" si="488"/>
        <v>#VALUE!</v>
      </c>
      <c r="AL1478" s="103" t="e">
        <f t="shared" si="496"/>
        <v>#VALUE!</v>
      </c>
      <c r="AN1478" t="str">
        <f>IF(OR(VLOOKUP(AE1478,Home!$C$8:$I$207,6,FALSE)="",VLOOKUP(AE1478,Home!$C$8:$I$207,7,FALSE)=""),"FEJL",Baggrundsark!AE1478)</f>
        <v>FEJL</v>
      </c>
      <c r="AO1478">
        <f>IF(VLOOKUP(AE1478,Home!$C$8:$N$207,12,FALSE)="Timelønnet",1,0)</f>
        <v>0</v>
      </c>
      <c r="AP1478">
        <f>SUM($AO$4:AO1478)*AO1478</f>
        <v>0</v>
      </c>
      <c r="AQ1478">
        <f t="shared" si="483"/>
        <v>1</v>
      </c>
      <c r="AR1478" t="str">
        <f t="shared" si="483"/>
        <v/>
      </c>
      <c r="AS1478" t="e">
        <f t="shared" si="497"/>
        <v>#VALUE!</v>
      </c>
      <c r="AT1478" s="45" t="e">
        <f t="shared" si="484"/>
        <v>#VALUE!</v>
      </c>
      <c r="AU1478">
        <f>VLOOKUP(AQ1478,Home!$C$8:$J$207,8,FALSE)</f>
        <v>0</v>
      </c>
    </row>
    <row r="1479" spans="1:47" x14ac:dyDescent="0.25">
      <c r="A1479" s="6">
        <f t="shared" si="489"/>
        <v>0</v>
      </c>
      <c r="B1479" s="6">
        <f t="shared" si="498"/>
        <v>0</v>
      </c>
      <c r="C1479" s="6" t="str">
        <f t="shared" si="490"/>
        <v/>
      </c>
      <c r="D1479" s="7">
        <f t="shared" si="491"/>
        <v>0</v>
      </c>
      <c r="E1479" s="7">
        <f t="shared" si="499"/>
        <v>0</v>
      </c>
      <c r="F1479" s="7" t="str">
        <f t="shared" si="492"/>
        <v/>
      </c>
      <c r="G1479" s="6">
        <f t="shared" si="493"/>
        <v>0</v>
      </c>
      <c r="H1479" s="6">
        <f t="shared" si="500"/>
        <v>0</v>
      </c>
      <c r="I1479" s="6" t="str">
        <f t="shared" si="501"/>
        <v/>
      </c>
      <c r="J1479" s="11">
        <v>1476</v>
      </c>
      <c r="K1479" s="11">
        <f>IF(IFERROR(VLOOKUP(J1479,Home!$A$8:$B$1048576,1,FALSE),0)=0,0,1)</f>
        <v>0</v>
      </c>
      <c r="L1479" s="129" t="e">
        <f>IF(VLOOKUP(O1479,Home!$C$8:$R$207,6,FALSE)="","",VLOOKUP(O1479,Home!$C$8:$R$207,6,FALSE))</f>
        <v>#N/A</v>
      </c>
      <c r="M1479" s="129" t="e">
        <f t="shared" si="486"/>
        <v>#N/A</v>
      </c>
      <c r="N1479" s="11">
        <f>SUM($K$4:K1479)</f>
        <v>200</v>
      </c>
      <c r="O1479" s="11" t="str">
        <f>IF(P1479="","",IF(IFERROR(VLOOKUP(N1479,Home!$C$8:$R$1048576,1,FALSE),"")=0,"",IFERROR(VLOOKUP(N1479,Home!$C$8:$R$1048576,1,FALSE),"")))</f>
        <v/>
      </c>
      <c r="P1479" s="11" t="str">
        <f>IF(IFERROR(VLOOKUP(W1479,Home!$C$8:$R$1048576,3,FALSE),"")=0,"",IFERROR(VLOOKUP(W1479,Home!$C$8:$R$1048576,3,FALSE),""))</f>
        <v/>
      </c>
      <c r="Q1479" s="11" t="str">
        <f t="shared" si="485"/>
        <v/>
      </c>
      <c r="R1479" s="130" t="e">
        <f>VLOOKUP(Q1479,'Baggrund til lister'!$G$4:$H$15,2,FALSE)</f>
        <v>#N/A</v>
      </c>
      <c r="S1479" s="11" t="str">
        <f t="shared" si="487"/>
        <v/>
      </c>
      <c r="T1479" s="11" t="str">
        <f>IF(IFERROR(VLOOKUP(N1479,Home!$C$8:$R$1048576,11,FALSE),"")=0,"",IFERROR(VLOOKUP(N1479,Home!$C$8:$R$1048576,11,FALSE),""))</f>
        <v/>
      </c>
      <c r="U1479" s="11" t="str">
        <f>IF(IFERROR(VLOOKUP(O1479,Home!$C$8:$R$1048576,12,FALSE),"")=0,"",IFERROR(VLOOKUP(O1479,Home!$C$8:$R$1048576,12,FALSE),""))</f>
        <v/>
      </c>
      <c r="V1479" s="11" t="str">
        <f>IF(IFERROR(VLOOKUP(O1479,Home!$C$8:$R$1048576,8,FALSE),"")=0,"",IFERROR(VLOOKUP(O1479,Home!$C$8:$R$1048576,8,FALSE),""))</f>
        <v/>
      </c>
      <c r="W1479" s="11" t="str">
        <f>IF(OR(VLOOKUP(N1479,Home!$C$7:$I$207,6,FALSE)="",VLOOKUP(N1479,Home!$C$7:$I$207,7,FALSE)=""),"FEJL",SUM(Baggrundsark!$K$4:K1479))</f>
        <v>FEJL</v>
      </c>
      <c r="Y1479">
        <v>1476</v>
      </c>
      <c r="Z1479" s="1"/>
      <c r="AC1479" s="44"/>
      <c r="AD1479">
        <f t="shared" si="494"/>
        <v>0</v>
      </c>
      <c r="AE1479">
        <f>SUM($AD$4:AD1479)</f>
        <v>1</v>
      </c>
      <c r="AF1479" s="103" t="str">
        <f>IFERROR(VLOOKUP(AN1479,Home!$C$8:$E$207,3,FALSE),"")</f>
        <v/>
      </c>
      <c r="AG1479" s="103" t="str">
        <f>IFERROR(VLOOKUP(AN1479,Home!$C$8:$E$207,2,FALSE),"")</f>
        <v/>
      </c>
      <c r="AH1479" s="104" t="str">
        <f>IF(VLOOKUP(AE1479,Home!$C$8:$I$207,6,FALSE)="","",VLOOKUP(AE1479,Home!$C$8:$I$207,6,FALSE))</f>
        <v/>
      </c>
      <c r="AI1479" s="104" t="e">
        <f t="shared" si="502"/>
        <v>#VALUE!</v>
      </c>
      <c r="AJ1479" s="105" t="e">
        <f t="shared" si="495"/>
        <v>#VALUE!</v>
      </c>
      <c r="AK1479" s="103" t="e">
        <f t="shared" si="488"/>
        <v>#VALUE!</v>
      </c>
      <c r="AL1479" s="103" t="e">
        <f t="shared" si="496"/>
        <v>#VALUE!</v>
      </c>
      <c r="AN1479" t="str">
        <f>IF(OR(VLOOKUP(AE1479,Home!$C$8:$I$207,6,FALSE)="",VLOOKUP(AE1479,Home!$C$8:$I$207,7,FALSE)=""),"FEJL",Baggrundsark!AE1479)</f>
        <v>FEJL</v>
      </c>
      <c r="AO1479">
        <f>IF(VLOOKUP(AE1479,Home!$C$8:$N$207,12,FALSE)="Timelønnet",1,0)</f>
        <v>0</v>
      </c>
      <c r="AP1479">
        <f>SUM($AO$4:AO1479)*AO1479</f>
        <v>0</v>
      </c>
      <c r="AQ1479">
        <f t="shared" si="483"/>
        <v>1</v>
      </c>
      <c r="AR1479" t="str">
        <f t="shared" si="483"/>
        <v/>
      </c>
      <c r="AS1479" t="e">
        <f t="shared" si="497"/>
        <v>#VALUE!</v>
      </c>
      <c r="AT1479" s="45" t="e">
        <f t="shared" si="484"/>
        <v>#VALUE!</v>
      </c>
      <c r="AU1479">
        <f>VLOOKUP(AQ1479,Home!$C$8:$J$207,8,FALSE)</f>
        <v>0</v>
      </c>
    </row>
    <row r="1480" spans="1:47" x14ac:dyDescent="0.25">
      <c r="A1480" s="6">
        <f t="shared" si="489"/>
        <v>0</v>
      </c>
      <c r="B1480" s="6">
        <f t="shared" si="498"/>
        <v>0</v>
      </c>
      <c r="C1480" s="6" t="str">
        <f t="shared" si="490"/>
        <v/>
      </c>
      <c r="D1480" s="7">
        <f t="shared" si="491"/>
        <v>0</v>
      </c>
      <c r="E1480" s="7">
        <f t="shared" si="499"/>
        <v>0</v>
      </c>
      <c r="F1480" s="7" t="str">
        <f t="shared" si="492"/>
        <v/>
      </c>
      <c r="G1480" s="6">
        <f t="shared" si="493"/>
        <v>0</v>
      </c>
      <c r="H1480" s="6">
        <f t="shared" si="500"/>
        <v>0</v>
      </c>
      <c r="I1480" s="6" t="str">
        <f t="shared" si="501"/>
        <v/>
      </c>
      <c r="J1480" s="11">
        <v>1477</v>
      </c>
      <c r="K1480" s="11">
        <f>IF(IFERROR(VLOOKUP(J1480,Home!$A$8:$B$1048576,1,FALSE),0)=0,0,1)</f>
        <v>0</v>
      </c>
      <c r="L1480" s="129" t="e">
        <f>IF(VLOOKUP(O1480,Home!$C$8:$R$207,6,FALSE)="","",VLOOKUP(O1480,Home!$C$8:$R$207,6,FALSE))</f>
        <v>#N/A</v>
      </c>
      <c r="M1480" s="129" t="e">
        <f t="shared" si="486"/>
        <v>#N/A</v>
      </c>
      <c r="N1480" s="11">
        <f>SUM($K$4:K1480)</f>
        <v>200</v>
      </c>
      <c r="O1480" s="11" t="str">
        <f>IF(P1480="","",IF(IFERROR(VLOOKUP(N1480,Home!$C$8:$R$1048576,1,FALSE),"")=0,"",IFERROR(VLOOKUP(N1480,Home!$C$8:$R$1048576,1,FALSE),"")))</f>
        <v/>
      </c>
      <c r="P1480" s="11" t="str">
        <f>IF(IFERROR(VLOOKUP(W1480,Home!$C$8:$R$1048576,3,FALSE),"")=0,"",IFERROR(VLOOKUP(W1480,Home!$C$8:$R$1048576,3,FALSE),""))</f>
        <v/>
      </c>
      <c r="Q1480" s="11" t="str">
        <f t="shared" si="485"/>
        <v/>
      </c>
      <c r="R1480" s="130" t="e">
        <f>VLOOKUP(Q1480,'Baggrund til lister'!$G$4:$H$15,2,FALSE)</f>
        <v>#N/A</v>
      </c>
      <c r="S1480" s="11" t="str">
        <f t="shared" si="487"/>
        <v/>
      </c>
      <c r="T1480" s="11" t="str">
        <f>IF(IFERROR(VLOOKUP(N1480,Home!$C$8:$R$1048576,11,FALSE),"")=0,"",IFERROR(VLOOKUP(N1480,Home!$C$8:$R$1048576,11,FALSE),""))</f>
        <v/>
      </c>
      <c r="U1480" s="11" t="str">
        <f>IF(IFERROR(VLOOKUP(O1480,Home!$C$8:$R$1048576,12,FALSE),"")=0,"",IFERROR(VLOOKUP(O1480,Home!$C$8:$R$1048576,12,FALSE),""))</f>
        <v/>
      </c>
      <c r="V1480" s="11" t="str">
        <f>IF(IFERROR(VLOOKUP(O1480,Home!$C$8:$R$1048576,8,FALSE),"")=0,"",IFERROR(VLOOKUP(O1480,Home!$C$8:$R$1048576,8,FALSE),""))</f>
        <v/>
      </c>
      <c r="W1480" s="11" t="str">
        <f>IF(OR(VLOOKUP(N1480,Home!$C$7:$I$207,6,FALSE)="",VLOOKUP(N1480,Home!$C$7:$I$207,7,FALSE)=""),"FEJL",SUM(Baggrundsark!$K$4:K1480))</f>
        <v>FEJL</v>
      </c>
      <c r="Y1480">
        <v>1477</v>
      </c>
      <c r="Z1480" s="1"/>
      <c r="AC1480" s="44"/>
      <c r="AD1480">
        <f t="shared" si="494"/>
        <v>0</v>
      </c>
      <c r="AE1480">
        <f>SUM($AD$4:AD1480)</f>
        <v>1</v>
      </c>
      <c r="AF1480" s="103" t="str">
        <f>IFERROR(VLOOKUP(AN1480,Home!$C$8:$E$207,3,FALSE),"")</f>
        <v/>
      </c>
      <c r="AG1480" s="103" t="str">
        <f>IFERROR(VLOOKUP(AN1480,Home!$C$8:$E$207,2,FALSE),"")</f>
        <v/>
      </c>
      <c r="AH1480" s="104" t="str">
        <f>IF(VLOOKUP(AE1480,Home!$C$8:$I$207,6,FALSE)="","",VLOOKUP(AE1480,Home!$C$8:$I$207,6,FALSE))</f>
        <v/>
      </c>
      <c r="AI1480" s="104" t="e">
        <f t="shared" si="502"/>
        <v>#VALUE!</v>
      </c>
      <c r="AJ1480" s="105" t="e">
        <f t="shared" si="495"/>
        <v>#VALUE!</v>
      </c>
      <c r="AK1480" s="103" t="e">
        <f t="shared" si="488"/>
        <v>#VALUE!</v>
      </c>
      <c r="AL1480" s="103" t="e">
        <f t="shared" si="496"/>
        <v>#VALUE!</v>
      </c>
      <c r="AN1480" t="str">
        <f>IF(OR(VLOOKUP(AE1480,Home!$C$8:$I$207,6,FALSE)="",VLOOKUP(AE1480,Home!$C$8:$I$207,7,FALSE)=""),"FEJL",Baggrundsark!AE1480)</f>
        <v>FEJL</v>
      </c>
      <c r="AO1480">
        <f>IF(VLOOKUP(AE1480,Home!$C$8:$N$207,12,FALSE)="Timelønnet",1,0)</f>
        <v>0</v>
      </c>
      <c r="AP1480">
        <f>SUM($AO$4:AO1480)*AO1480</f>
        <v>0</v>
      </c>
      <c r="AQ1480">
        <f t="shared" si="483"/>
        <v>1</v>
      </c>
      <c r="AR1480" t="str">
        <f t="shared" si="483"/>
        <v/>
      </c>
      <c r="AS1480" t="e">
        <f t="shared" si="497"/>
        <v>#VALUE!</v>
      </c>
      <c r="AT1480" s="45" t="e">
        <f t="shared" si="484"/>
        <v>#VALUE!</v>
      </c>
      <c r="AU1480">
        <f>VLOOKUP(AQ1480,Home!$C$8:$J$207,8,FALSE)</f>
        <v>0</v>
      </c>
    </row>
    <row r="1481" spans="1:47" x14ac:dyDescent="0.25">
      <c r="A1481" s="6">
        <f t="shared" si="489"/>
        <v>0</v>
      </c>
      <c r="B1481" s="6">
        <f t="shared" si="498"/>
        <v>0</v>
      </c>
      <c r="C1481" s="6" t="str">
        <f t="shared" si="490"/>
        <v/>
      </c>
      <c r="D1481" s="7">
        <f t="shared" si="491"/>
        <v>0</v>
      </c>
      <c r="E1481" s="7">
        <f t="shared" si="499"/>
        <v>0</v>
      </c>
      <c r="F1481" s="7" t="str">
        <f t="shared" si="492"/>
        <v/>
      </c>
      <c r="G1481" s="6">
        <f t="shared" si="493"/>
        <v>0</v>
      </c>
      <c r="H1481" s="6">
        <f t="shared" si="500"/>
        <v>0</v>
      </c>
      <c r="I1481" s="6" t="str">
        <f t="shared" si="501"/>
        <v/>
      </c>
      <c r="J1481" s="11">
        <v>1478</v>
      </c>
      <c r="K1481" s="11">
        <f>IF(IFERROR(VLOOKUP(J1481,Home!$A$8:$B$1048576,1,FALSE),0)=0,0,1)</f>
        <v>0</v>
      </c>
      <c r="L1481" s="129" t="e">
        <f>IF(VLOOKUP(O1481,Home!$C$8:$R$207,6,FALSE)="","",VLOOKUP(O1481,Home!$C$8:$R$207,6,FALSE))</f>
        <v>#N/A</v>
      </c>
      <c r="M1481" s="129" t="e">
        <f t="shared" si="486"/>
        <v>#N/A</v>
      </c>
      <c r="N1481" s="11">
        <f>SUM($K$4:K1481)</f>
        <v>200</v>
      </c>
      <c r="O1481" s="11" t="str">
        <f>IF(P1481="","",IF(IFERROR(VLOOKUP(N1481,Home!$C$8:$R$1048576,1,FALSE),"")=0,"",IFERROR(VLOOKUP(N1481,Home!$C$8:$R$1048576,1,FALSE),"")))</f>
        <v/>
      </c>
      <c r="P1481" s="11" t="str">
        <f>IF(IFERROR(VLOOKUP(W1481,Home!$C$8:$R$1048576,3,FALSE),"")=0,"",IFERROR(VLOOKUP(W1481,Home!$C$8:$R$1048576,3,FALSE),""))</f>
        <v/>
      </c>
      <c r="Q1481" s="11" t="str">
        <f t="shared" si="485"/>
        <v/>
      </c>
      <c r="R1481" s="130" t="e">
        <f>VLOOKUP(Q1481,'Baggrund til lister'!$G$4:$H$15,2,FALSE)</f>
        <v>#N/A</v>
      </c>
      <c r="S1481" s="11" t="str">
        <f t="shared" si="487"/>
        <v/>
      </c>
      <c r="T1481" s="11" t="str">
        <f>IF(IFERROR(VLOOKUP(N1481,Home!$C$8:$R$1048576,11,FALSE),"")=0,"",IFERROR(VLOOKUP(N1481,Home!$C$8:$R$1048576,11,FALSE),""))</f>
        <v/>
      </c>
      <c r="U1481" s="11" t="str">
        <f>IF(IFERROR(VLOOKUP(O1481,Home!$C$8:$R$1048576,12,FALSE),"")=0,"",IFERROR(VLOOKUP(O1481,Home!$C$8:$R$1048576,12,FALSE),""))</f>
        <v/>
      </c>
      <c r="V1481" s="11" t="str">
        <f>IF(IFERROR(VLOOKUP(O1481,Home!$C$8:$R$1048576,8,FALSE),"")=0,"",IFERROR(VLOOKUP(O1481,Home!$C$8:$R$1048576,8,FALSE),""))</f>
        <v/>
      </c>
      <c r="W1481" s="11" t="str">
        <f>IF(OR(VLOOKUP(N1481,Home!$C$7:$I$207,6,FALSE)="",VLOOKUP(N1481,Home!$C$7:$I$207,7,FALSE)=""),"FEJL",SUM(Baggrundsark!$K$4:K1481))</f>
        <v>FEJL</v>
      </c>
      <c r="Y1481">
        <v>1478</v>
      </c>
      <c r="Z1481" s="1"/>
      <c r="AC1481" s="44"/>
      <c r="AD1481">
        <f t="shared" si="494"/>
        <v>0</v>
      </c>
      <c r="AE1481">
        <f>SUM($AD$4:AD1481)</f>
        <v>1</v>
      </c>
      <c r="AF1481" s="103" t="str">
        <f>IFERROR(VLOOKUP(AN1481,Home!$C$8:$E$207,3,FALSE),"")</f>
        <v/>
      </c>
      <c r="AG1481" s="103" t="str">
        <f>IFERROR(VLOOKUP(AN1481,Home!$C$8:$E$207,2,FALSE),"")</f>
        <v/>
      </c>
      <c r="AH1481" s="104" t="str">
        <f>IF(VLOOKUP(AE1481,Home!$C$8:$I$207,6,FALSE)="","",VLOOKUP(AE1481,Home!$C$8:$I$207,6,FALSE))</f>
        <v/>
      </c>
      <c r="AI1481" s="104" t="e">
        <f t="shared" si="502"/>
        <v>#VALUE!</v>
      </c>
      <c r="AJ1481" s="105" t="e">
        <f t="shared" si="495"/>
        <v>#VALUE!</v>
      </c>
      <c r="AK1481" s="103" t="e">
        <f t="shared" si="488"/>
        <v>#VALUE!</v>
      </c>
      <c r="AL1481" s="103" t="e">
        <f t="shared" si="496"/>
        <v>#VALUE!</v>
      </c>
      <c r="AN1481" t="str">
        <f>IF(OR(VLOOKUP(AE1481,Home!$C$8:$I$207,6,FALSE)="",VLOOKUP(AE1481,Home!$C$8:$I$207,7,FALSE)=""),"FEJL",Baggrundsark!AE1481)</f>
        <v>FEJL</v>
      </c>
      <c r="AO1481">
        <f>IF(VLOOKUP(AE1481,Home!$C$8:$N$207,12,FALSE)="Timelønnet",1,0)</f>
        <v>0</v>
      </c>
      <c r="AP1481">
        <f>SUM($AO$4:AO1481)*AO1481</f>
        <v>0</v>
      </c>
      <c r="AQ1481">
        <f t="shared" si="483"/>
        <v>1</v>
      </c>
      <c r="AR1481" t="str">
        <f t="shared" si="483"/>
        <v/>
      </c>
      <c r="AS1481" t="e">
        <f t="shared" si="497"/>
        <v>#VALUE!</v>
      </c>
      <c r="AT1481" s="45" t="e">
        <f t="shared" si="484"/>
        <v>#VALUE!</v>
      </c>
      <c r="AU1481">
        <f>VLOOKUP(AQ1481,Home!$C$8:$J$207,8,FALSE)</f>
        <v>0</v>
      </c>
    </row>
    <row r="1482" spans="1:47" x14ac:dyDescent="0.25">
      <c r="A1482" s="6">
        <f t="shared" si="489"/>
        <v>0</v>
      </c>
      <c r="B1482" s="6">
        <f t="shared" si="498"/>
        <v>0</v>
      </c>
      <c r="C1482" s="6" t="str">
        <f t="shared" si="490"/>
        <v/>
      </c>
      <c r="D1482" s="7">
        <f t="shared" si="491"/>
        <v>0</v>
      </c>
      <c r="E1482" s="7">
        <f t="shared" si="499"/>
        <v>0</v>
      </c>
      <c r="F1482" s="7" t="str">
        <f t="shared" si="492"/>
        <v/>
      </c>
      <c r="G1482" s="6">
        <f t="shared" si="493"/>
        <v>0</v>
      </c>
      <c r="H1482" s="6">
        <f t="shared" si="500"/>
        <v>0</v>
      </c>
      <c r="I1482" s="6" t="str">
        <f t="shared" si="501"/>
        <v/>
      </c>
      <c r="J1482" s="11">
        <v>1479</v>
      </c>
      <c r="K1482" s="11">
        <f>IF(IFERROR(VLOOKUP(J1482,Home!$A$8:$B$1048576,1,FALSE),0)=0,0,1)</f>
        <v>0</v>
      </c>
      <c r="L1482" s="129" t="e">
        <f>IF(VLOOKUP(O1482,Home!$C$8:$R$207,6,FALSE)="","",VLOOKUP(O1482,Home!$C$8:$R$207,6,FALSE))</f>
        <v>#N/A</v>
      </c>
      <c r="M1482" s="129" t="e">
        <f t="shared" si="486"/>
        <v>#N/A</v>
      </c>
      <c r="N1482" s="11">
        <f>SUM($K$4:K1482)</f>
        <v>200</v>
      </c>
      <c r="O1482" s="11" t="str">
        <f>IF(P1482="","",IF(IFERROR(VLOOKUP(N1482,Home!$C$8:$R$1048576,1,FALSE),"")=0,"",IFERROR(VLOOKUP(N1482,Home!$C$8:$R$1048576,1,FALSE),"")))</f>
        <v/>
      </c>
      <c r="P1482" s="11" t="str">
        <f>IF(IFERROR(VLOOKUP(W1482,Home!$C$8:$R$1048576,3,FALSE),"")=0,"",IFERROR(VLOOKUP(W1482,Home!$C$8:$R$1048576,3,FALSE),""))</f>
        <v/>
      </c>
      <c r="Q1482" s="11" t="str">
        <f t="shared" si="485"/>
        <v/>
      </c>
      <c r="R1482" s="130" t="e">
        <f>VLOOKUP(Q1482,'Baggrund til lister'!$G$4:$H$15,2,FALSE)</f>
        <v>#N/A</v>
      </c>
      <c r="S1482" s="11" t="str">
        <f t="shared" si="487"/>
        <v/>
      </c>
      <c r="T1482" s="11" t="str">
        <f>IF(IFERROR(VLOOKUP(N1482,Home!$C$8:$R$1048576,11,FALSE),"")=0,"",IFERROR(VLOOKUP(N1482,Home!$C$8:$R$1048576,11,FALSE),""))</f>
        <v/>
      </c>
      <c r="U1482" s="11" t="str">
        <f>IF(IFERROR(VLOOKUP(O1482,Home!$C$8:$R$1048576,12,FALSE),"")=0,"",IFERROR(VLOOKUP(O1482,Home!$C$8:$R$1048576,12,FALSE),""))</f>
        <v/>
      </c>
      <c r="V1482" s="11" t="str">
        <f>IF(IFERROR(VLOOKUP(O1482,Home!$C$8:$R$1048576,8,FALSE),"")=0,"",IFERROR(VLOOKUP(O1482,Home!$C$8:$R$1048576,8,FALSE),""))</f>
        <v/>
      </c>
      <c r="W1482" s="11" t="str">
        <f>IF(OR(VLOOKUP(N1482,Home!$C$7:$I$207,6,FALSE)="",VLOOKUP(N1482,Home!$C$7:$I$207,7,FALSE)=""),"FEJL",SUM(Baggrundsark!$K$4:K1482))</f>
        <v>FEJL</v>
      </c>
      <c r="Y1482">
        <v>1479</v>
      </c>
      <c r="Z1482" s="1"/>
      <c r="AC1482" s="44"/>
      <c r="AD1482">
        <f t="shared" si="494"/>
        <v>0</v>
      </c>
      <c r="AE1482">
        <f>SUM($AD$4:AD1482)</f>
        <v>1</v>
      </c>
      <c r="AF1482" s="103" t="str">
        <f>IFERROR(VLOOKUP(AN1482,Home!$C$8:$E$207,3,FALSE),"")</f>
        <v/>
      </c>
      <c r="AG1482" s="103" t="str">
        <f>IFERROR(VLOOKUP(AN1482,Home!$C$8:$E$207,2,FALSE),"")</f>
        <v/>
      </c>
      <c r="AH1482" s="104" t="str">
        <f>IF(VLOOKUP(AE1482,Home!$C$8:$I$207,6,FALSE)="","",VLOOKUP(AE1482,Home!$C$8:$I$207,6,FALSE))</f>
        <v/>
      </c>
      <c r="AI1482" s="104" t="e">
        <f t="shared" si="502"/>
        <v>#VALUE!</v>
      </c>
      <c r="AJ1482" s="105" t="e">
        <f t="shared" si="495"/>
        <v>#VALUE!</v>
      </c>
      <c r="AK1482" s="103" t="e">
        <f t="shared" si="488"/>
        <v>#VALUE!</v>
      </c>
      <c r="AL1482" s="103" t="e">
        <f t="shared" si="496"/>
        <v>#VALUE!</v>
      </c>
      <c r="AN1482" t="str">
        <f>IF(OR(VLOOKUP(AE1482,Home!$C$8:$I$207,6,FALSE)="",VLOOKUP(AE1482,Home!$C$8:$I$207,7,FALSE)=""),"FEJL",Baggrundsark!AE1482)</f>
        <v>FEJL</v>
      </c>
      <c r="AO1482">
        <f>IF(VLOOKUP(AE1482,Home!$C$8:$N$207,12,FALSE)="Timelønnet",1,0)</f>
        <v>0</v>
      </c>
      <c r="AP1482">
        <f>SUM($AO$4:AO1482)*AO1482</f>
        <v>0</v>
      </c>
      <c r="AQ1482">
        <f t="shared" si="483"/>
        <v>1</v>
      </c>
      <c r="AR1482" t="str">
        <f t="shared" si="483"/>
        <v/>
      </c>
      <c r="AS1482" t="e">
        <f t="shared" si="497"/>
        <v>#VALUE!</v>
      </c>
      <c r="AT1482" s="45" t="e">
        <f t="shared" si="484"/>
        <v>#VALUE!</v>
      </c>
      <c r="AU1482">
        <f>VLOOKUP(AQ1482,Home!$C$8:$J$207,8,FALSE)</f>
        <v>0</v>
      </c>
    </row>
    <row r="1483" spans="1:47" x14ac:dyDescent="0.25">
      <c r="A1483" s="6">
        <f t="shared" si="489"/>
        <v>0</v>
      </c>
      <c r="B1483" s="6">
        <f t="shared" si="498"/>
        <v>0</v>
      </c>
      <c r="C1483" s="6" t="str">
        <f t="shared" si="490"/>
        <v/>
      </c>
      <c r="D1483" s="7">
        <f t="shared" si="491"/>
        <v>0</v>
      </c>
      <c r="E1483" s="7">
        <f t="shared" si="499"/>
        <v>0</v>
      </c>
      <c r="F1483" s="7" t="str">
        <f t="shared" si="492"/>
        <v/>
      </c>
      <c r="G1483" s="6">
        <f t="shared" si="493"/>
        <v>0</v>
      </c>
      <c r="H1483" s="6">
        <f t="shared" si="500"/>
        <v>0</v>
      </c>
      <c r="I1483" s="6" t="str">
        <f t="shared" si="501"/>
        <v/>
      </c>
      <c r="J1483" s="11">
        <v>1480</v>
      </c>
      <c r="K1483" s="11">
        <f>IF(IFERROR(VLOOKUP(J1483,Home!$A$8:$B$1048576,1,FALSE),0)=0,0,1)</f>
        <v>0</v>
      </c>
      <c r="L1483" s="129" t="e">
        <f>IF(VLOOKUP(O1483,Home!$C$8:$R$207,6,FALSE)="","",VLOOKUP(O1483,Home!$C$8:$R$207,6,FALSE))</f>
        <v>#N/A</v>
      </c>
      <c r="M1483" s="129" t="e">
        <f t="shared" si="486"/>
        <v>#N/A</v>
      </c>
      <c r="N1483" s="11">
        <f>SUM($K$4:K1483)</f>
        <v>200</v>
      </c>
      <c r="O1483" s="11" t="str">
        <f>IF(P1483="","",IF(IFERROR(VLOOKUP(N1483,Home!$C$8:$R$1048576,1,FALSE),"")=0,"",IFERROR(VLOOKUP(N1483,Home!$C$8:$R$1048576,1,FALSE),"")))</f>
        <v/>
      </c>
      <c r="P1483" s="11" t="str">
        <f>IF(IFERROR(VLOOKUP(W1483,Home!$C$8:$R$1048576,3,FALSE),"")=0,"",IFERROR(VLOOKUP(W1483,Home!$C$8:$R$1048576,3,FALSE),""))</f>
        <v/>
      </c>
      <c r="Q1483" s="11" t="str">
        <f t="shared" si="485"/>
        <v/>
      </c>
      <c r="R1483" s="130" t="e">
        <f>VLOOKUP(Q1483,'Baggrund til lister'!$G$4:$H$15,2,FALSE)</f>
        <v>#N/A</v>
      </c>
      <c r="S1483" s="11" t="str">
        <f t="shared" si="487"/>
        <v/>
      </c>
      <c r="T1483" s="11" t="str">
        <f>IF(IFERROR(VLOOKUP(N1483,Home!$C$8:$R$1048576,11,FALSE),"")=0,"",IFERROR(VLOOKUP(N1483,Home!$C$8:$R$1048576,11,FALSE),""))</f>
        <v/>
      </c>
      <c r="U1483" s="11" t="str">
        <f>IF(IFERROR(VLOOKUP(O1483,Home!$C$8:$R$1048576,12,FALSE),"")=0,"",IFERROR(VLOOKUP(O1483,Home!$C$8:$R$1048576,12,FALSE),""))</f>
        <v/>
      </c>
      <c r="V1483" s="11" t="str">
        <f>IF(IFERROR(VLOOKUP(O1483,Home!$C$8:$R$1048576,8,FALSE),"")=0,"",IFERROR(VLOOKUP(O1483,Home!$C$8:$R$1048576,8,FALSE),""))</f>
        <v/>
      </c>
      <c r="W1483" s="11" t="str">
        <f>IF(OR(VLOOKUP(N1483,Home!$C$7:$I$207,6,FALSE)="",VLOOKUP(N1483,Home!$C$7:$I$207,7,FALSE)=""),"FEJL",SUM(Baggrundsark!$K$4:K1483))</f>
        <v>FEJL</v>
      </c>
      <c r="Y1483">
        <v>1480</v>
      </c>
      <c r="Z1483" s="1"/>
      <c r="AC1483" s="44"/>
      <c r="AD1483">
        <f t="shared" si="494"/>
        <v>0</v>
      </c>
      <c r="AE1483">
        <f>SUM($AD$4:AD1483)</f>
        <v>1</v>
      </c>
      <c r="AF1483" s="103" t="str">
        <f>IFERROR(VLOOKUP(AN1483,Home!$C$8:$E$207,3,FALSE),"")</f>
        <v/>
      </c>
      <c r="AG1483" s="103" t="str">
        <f>IFERROR(VLOOKUP(AN1483,Home!$C$8:$E$207,2,FALSE),"")</f>
        <v/>
      </c>
      <c r="AH1483" s="104" t="str">
        <f>IF(VLOOKUP(AE1483,Home!$C$8:$I$207,6,FALSE)="","",VLOOKUP(AE1483,Home!$C$8:$I$207,6,FALSE))</f>
        <v/>
      </c>
      <c r="AI1483" s="104" t="e">
        <f t="shared" si="502"/>
        <v>#VALUE!</v>
      </c>
      <c r="AJ1483" s="105" t="e">
        <f t="shared" si="495"/>
        <v>#VALUE!</v>
      </c>
      <c r="AK1483" s="103" t="e">
        <f t="shared" si="488"/>
        <v>#VALUE!</v>
      </c>
      <c r="AL1483" s="103" t="e">
        <f t="shared" si="496"/>
        <v>#VALUE!</v>
      </c>
      <c r="AN1483" t="str">
        <f>IF(OR(VLOOKUP(AE1483,Home!$C$8:$I$207,6,FALSE)="",VLOOKUP(AE1483,Home!$C$8:$I$207,7,FALSE)=""),"FEJL",Baggrundsark!AE1483)</f>
        <v>FEJL</v>
      </c>
      <c r="AO1483">
        <f>IF(VLOOKUP(AE1483,Home!$C$8:$N$207,12,FALSE)="Timelønnet",1,0)</f>
        <v>0</v>
      </c>
      <c r="AP1483">
        <f>SUM($AO$4:AO1483)*AO1483</f>
        <v>0</v>
      </c>
      <c r="AQ1483">
        <f t="shared" si="483"/>
        <v>1</v>
      </c>
      <c r="AR1483" t="str">
        <f t="shared" si="483"/>
        <v/>
      </c>
      <c r="AS1483" t="e">
        <f t="shared" si="497"/>
        <v>#VALUE!</v>
      </c>
      <c r="AT1483" s="45" t="e">
        <f t="shared" si="484"/>
        <v>#VALUE!</v>
      </c>
      <c r="AU1483">
        <f>VLOOKUP(AQ1483,Home!$C$8:$J$207,8,FALSE)</f>
        <v>0</v>
      </c>
    </row>
    <row r="1484" spans="1:47" x14ac:dyDescent="0.25">
      <c r="A1484" s="6">
        <f t="shared" si="489"/>
        <v>0</v>
      </c>
      <c r="B1484" s="6">
        <f t="shared" si="498"/>
        <v>0</v>
      </c>
      <c r="C1484" s="6" t="str">
        <f t="shared" si="490"/>
        <v/>
      </c>
      <c r="D1484" s="7">
        <f t="shared" si="491"/>
        <v>0</v>
      </c>
      <c r="E1484" s="7">
        <f t="shared" si="499"/>
        <v>0</v>
      </c>
      <c r="F1484" s="7" t="str">
        <f t="shared" si="492"/>
        <v/>
      </c>
      <c r="G1484" s="6">
        <f t="shared" si="493"/>
        <v>0</v>
      </c>
      <c r="H1484" s="6">
        <f t="shared" si="500"/>
        <v>0</v>
      </c>
      <c r="I1484" s="6" t="str">
        <f t="shared" si="501"/>
        <v/>
      </c>
      <c r="J1484" s="11">
        <v>1481</v>
      </c>
      <c r="K1484" s="11">
        <f>IF(IFERROR(VLOOKUP(J1484,Home!$A$8:$B$1048576,1,FALSE),0)=0,0,1)</f>
        <v>0</v>
      </c>
      <c r="L1484" s="129" t="e">
        <f>IF(VLOOKUP(O1484,Home!$C$8:$R$207,6,FALSE)="","",VLOOKUP(O1484,Home!$C$8:$R$207,6,FALSE))</f>
        <v>#N/A</v>
      </c>
      <c r="M1484" s="129" t="e">
        <f t="shared" si="486"/>
        <v>#N/A</v>
      </c>
      <c r="N1484" s="11">
        <f>SUM($K$4:K1484)</f>
        <v>200</v>
      </c>
      <c r="O1484" s="11" t="str">
        <f>IF(P1484="","",IF(IFERROR(VLOOKUP(N1484,Home!$C$8:$R$1048576,1,FALSE),"")=0,"",IFERROR(VLOOKUP(N1484,Home!$C$8:$R$1048576,1,FALSE),"")))</f>
        <v/>
      </c>
      <c r="P1484" s="11" t="str">
        <f>IF(IFERROR(VLOOKUP(W1484,Home!$C$8:$R$1048576,3,FALSE),"")=0,"",IFERROR(VLOOKUP(W1484,Home!$C$8:$R$1048576,3,FALSE),""))</f>
        <v/>
      </c>
      <c r="Q1484" s="11" t="str">
        <f t="shared" si="485"/>
        <v/>
      </c>
      <c r="R1484" s="130" t="e">
        <f>VLOOKUP(Q1484,'Baggrund til lister'!$G$4:$H$15,2,FALSE)</f>
        <v>#N/A</v>
      </c>
      <c r="S1484" s="11" t="str">
        <f t="shared" si="487"/>
        <v/>
      </c>
      <c r="T1484" s="11" t="str">
        <f>IF(IFERROR(VLOOKUP(N1484,Home!$C$8:$R$1048576,11,FALSE),"")=0,"",IFERROR(VLOOKUP(N1484,Home!$C$8:$R$1048576,11,FALSE),""))</f>
        <v/>
      </c>
      <c r="U1484" s="11" t="str">
        <f>IF(IFERROR(VLOOKUP(O1484,Home!$C$8:$R$1048576,12,FALSE),"")=0,"",IFERROR(VLOOKUP(O1484,Home!$C$8:$R$1048576,12,FALSE),""))</f>
        <v/>
      </c>
      <c r="V1484" s="11" t="str">
        <f>IF(IFERROR(VLOOKUP(O1484,Home!$C$8:$R$1048576,8,FALSE),"")=0,"",IFERROR(VLOOKUP(O1484,Home!$C$8:$R$1048576,8,FALSE),""))</f>
        <v/>
      </c>
      <c r="W1484" s="11" t="str">
        <f>IF(OR(VLOOKUP(N1484,Home!$C$7:$I$207,6,FALSE)="",VLOOKUP(N1484,Home!$C$7:$I$207,7,FALSE)=""),"FEJL",SUM(Baggrundsark!$K$4:K1484))</f>
        <v>FEJL</v>
      </c>
      <c r="Y1484">
        <v>1481</v>
      </c>
      <c r="Z1484" s="1"/>
      <c r="AC1484" s="44"/>
      <c r="AD1484">
        <f t="shared" si="494"/>
        <v>0</v>
      </c>
      <c r="AE1484">
        <f>SUM($AD$4:AD1484)</f>
        <v>1</v>
      </c>
      <c r="AF1484" s="103" t="str">
        <f>IFERROR(VLOOKUP(AN1484,Home!$C$8:$E$207,3,FALSE),"")</f>
        <v/>
      </c>
      <c r="AG1484" s="103" t="str">
        <f>IFERROR(VLOOKUP(AN1484,Home!$C$8:$E$207,2,FALSE),"")</f>
        <v/>
      </c>
      <c r="AH1484" s="104" t="str">
        <f>IF(VLOOKUP(AE1484,Home!$C$8:$I$207,6,FALSE)="","",VLOOKUP(AE1484,Home!$C$8:$I$207,6,FALSE))</f>
        <v/>
      </c>
      <c r="AI1484" s="104" t="e">
        <f t="shared" si="502"/>
        <v>#VALUE!</v>
      </c>
      <c r="AJ1484" s="105" t="e">
        <f t="shared" si="495"/>
        <v>#VALUE!</v>
      </c>
      <c r="AK1484" s="103" t="e">
        <f t="shared" si="488"/>
        <v>#VALUE!</v>
      </c>
      <c r="AL1484" s="103" t="e">
        <f t="shared" si="496"/>
        <v>#VALUE!</v>
      </c>
      <c r="AN1484" t="str">
        <f>IF(OR(VLOOKUP(AE1484,Home!$C$8:$I$207,6,FALSE)="",VLOOKUP(AE1484,Home!$C$8:$I$207,7,FALSE)=""),"FEJL",Baggrundsark!AE1484)</f>
        <v>FEJL</v>
      </c>
      <c r="AO1484">
        <f>IF(VLOOKUP(AE1484,Home!$C$8:$N$207,12,FALSE)="Timelønnet",1,0)</f>
        <v>0</v>
      </c>
      <c r="AP1484">
        <f>SUM($AO$4:AO1484)*AO1484</f>
        <v>0</v>
      </c>
      <c r="AQ1484">
        <f t="shared" si="483"/>
        <v>1</v>
      </c>
      <c r="AR1484" t="str">
        <f t="shared" si="483"/>
        <v/>
      </c>
      <c r="AS1484" t="e">
        <f t="shared" si="497"/>
        <v>#VALUE!</v>
      </c>
      <c r="AT1484" s="45" t="e">
        <f t="shared" si="484"/>
        <v>#VALUE!</v>
      </c>
      <c r="AU1484">
        <f>VLOOKUP(AQ1484,Home!$C$8:$J$207,8,FALSE)</f>
        <v>0</v>
      </c>
    </row>
    <row r="1485" spans="1:47" x14ac:dyDescent="0.25">
      <c r="A1485" s="6">
        <f t="shared" si="489"/>
        <v>0</v>
      </c>
      <c r="B1485" s="6">
        <f t="shared" si="498"/>
        <v>0</v>
      </c>
      <c r="C1485" s="6" t="str">
        <f t="shared" si="490"/>
        <v/>
      </c>
      <c r="D1485" s="7">
        <f t="shared" si="491"/>
        <v>0</v>
      </c>
      <c r="E1485" s="7">
        <f t="shared" si="499"/>
        <v>0</v>
      </c>
      <c r="F1485" s="7" t="str">
        <f t="shared" si="492"/>
        <v/>
      </c>
      <c r="G1485" s="6">
        <f t="shared" si="493"/>
        <v>0</v>
      </c>
      <c r="H1485" s="6">
        <f t="shared" si="500"/>
        <v>0</v>
      </c>
      <c r="I1485" s="6" t="str">
        <f t="shared" si="501"/>
        <v/>
      </c>
      <c r="J1485" s="11">
        <v>1482</v>
      </c>
      <c r="K1485" s="11">
        <f>IF(IFERROR(VLOOKUP(J1485,Home!$A$8:$B$1048576,1,FALSE),0)=0,0,1)</f>
        <v>0</v>
      </c>
      <c r="L1485" s="129" t="e">
        <f>IF(VLOOKUP(O1485,Home!$C$8:$R$207,6,FALSE)="","",VLOOKUP(O1485,Home!$C$8:$R$207,6,FALSE))</f>
        <v>#N/A</v>
      </c>
      <c r="M1485" s="129" t="e">
        <f t="shared" si="486"/>
        <v>#N/A</v>
      </c>
      <c r="N1485" s="11">
        <f>SUM($K$4:K1485)</f>
        <v>200</v>
      </c>
      <c r="O1485" s="11" t="str">
        <f>IF(P1485="","",IF(IFERROR(VLOOKUP(N1485,Home!$C$8:$R$1048576,1,FALSE),"")=0,"",IFERROR(VLOOKUP(N1485,Home!$C$8:$R$1048576,1,FALSE),"")))</f>
        <v/>
      </c>
      <c r="P1485" s="11" t="str">
        <f>IF(IFERROR(VLOOKUP(W1485,Home!$C$8:$R$1048576,3,FALSE),"")=0,"",IFERROR(VLOOKUP(W1485,Home!$C$8:$R$1048576,3,FALSE),""))</f>
        <v/>
      </c>
      <c r="Q1485" s="11" t="str">
        <f t="shared" si="485"/>
        <v/>
      </c>
      <c r="R1485" s="130" t="e">
        <f>VLOOKUP(Q1485,'Baggrund til lister'!$G$4:$H$15,2,FALSE)</f>
        <v>#N/A</v>
      </c>
      <c r="S1485" s="11" t="str">
        <f t="shared" si="487"/>
        <v/>
      </c>
      <c r="T1485" s="11" t="str">
        <f>IF(IFERROR(VLOOKUP(N1485,Home!$C$8:$R$1048576,11,FALSE),"")=0,"",IFERROR(VLOOKUP(N1485,Home!$C$8:$R$1048576,11,FALSE),""))</f>
        <v/>
      </c>
      <c r="U1485" s="11" t="str">
        <f>IF(IFERROR(VLOOKUP(O1485,Home!$C$8:$R$1048576,12,FALSE),"")=0,"",IFERROR(VLOOKUP(O1485,Home!$C$8:$R$1048576,12,FALSE),""))</f>
        <v/>
      </c>
      <c r="V1485" s="11" t="str">
        <f>IF(IFERROR(VLOOKUP(O1485,Home!$C$8:$R$1048576,8,FALSE),"")=0,"",IFERROR(VLOOKUP(O1485,Home!$C$8:$R$1048576,8,FALSE),""))</f>
        <v/>
      </c>
      <c r="W1485" s="11" t="str">
        <f>IF(OR(VLOOKUP(N1485,Home!$C$7:$I$207,6,FALSE)="",VLOOKUP(N1485,Home!$C$7:$I$207,7,FALSE)=""),"FEJL",SUM(Baggrundsark!$K$4:K1485))</f>
        <v>FEJL</v>
      </c>
      <c r="Y1485">
        <v>1482</v>
      </c>
      <c r="Z1485" s="1"/>
      <c r="AC1485" s="44"/>
      <c r="AD1485">
        <f t="shared" si="494"/>
        <v>0</v>
      </c>
      <c r="AE1485">
        <f>SUM($AD$4:AD1485)</f>
        <v>1</v>
      </c>
      <c r="AF1485" s="103" t="str">
        <f>IFERROR(VLOOKUP(AN1485,Home!$C$8:$E$207,3,FALSE),"")</f>
        <v/>
      </c>
      <c r="AG1485" s="103" t="str">
        <f>IFERROR(VLOOKUP(AN1485,Home!$C$8:$E$207,2,FALSE),"")</f>
        <v/>
      </c>
      <c r="AH1485" s="104" t="str">
        <f>IF(VLOOKUP(AE1485,Home!$C$8:$I$207,6,FALSE)="","",VLOOKUP(AE1485,Home!$C$8:$I$207,6,FALSE))</f>
        <v/>
      </c>
      <c r="AI1485" s="104" t="e">
        <f t="shared" si="502"/>
        <v>#VALUE!</v>
      </c>
      <c r="AJ1485" s="105" t="e">
        <f t="shared" si="495"/>
        <v>#VALUE!</v>
      </c>
      <c r="AK1485" s="103" t="e">
        <f t="shared" si="488"/>
        <v>#VALUE!</v>
      </c>
      <c r="AL1485" s="103" t="e">
        <f t="shared" si="496"/>
        <v>#VALUE!</v>
      </c>
      <c r="AN1485" t="str">
        <f>IF(OR(VLOOKUP(AE1485,Home!$C$8:$I$207,6,FALSE)="",VLOOKUP(AE1485,Home!$C$8:$I$207,7,FALSE)=""),"FEJL",Baggrundsark!AE1485)</f>
        <v>FEJL</v>
      </c>
      <c r="AO1485">
        <f>IF(VLOOKUP(AE1485,Home!$C$8:$N$207,12,FALSE)="Timelønnet",1,0)</f>
        <v>0</v>
      </c>
      <c r="AP1485">
        <f>SUM($AO$4:AO1485)*AO1485</f>
        <v>0</v>
      </c>
      <c r="AQ1485">
        <f t="shared" si="483"/>
        <v>1</v>
      </c>
      <c r="AR1485" t="str">
        <f t="shared" si="483"/>
        <v/>
      </c>
      <c r="AS1485" t="e">
        <f t="shared" si="497"/>
        <v>#VALUE!</v>
      </c>
      <c r="AT1485" s="45" t="e">
        <f t="shared" si="484"/>
        <v>#VALUE!</v>
      </c>
      <c r="AU1485">
        <f>VLOOKUP(AQ1485,Home!$C$8:$J$207,8,FALSE)</f>
        <v>0</v>
      </c>
    </row>
    <row r="1486" spans="1:47" x14ac:dyDescent="0.25">
      <c r="A1486" s="6">
        <f t="shared" si="489"/>
        <v>0</v>
      </c>
      <c r="B1486" s="6">
        <f t="shared" si="498"/>
        <v>0</v>
      </c>
      <c r="C1486" s="6" t="str">
        <f t="shared" si="490"/>
        <v/>
      </c>
      <c r="D1486" s="7">
        <f t="shared" si="491"/>
        <v>0</v>
      </c>
      <c r="E1486" s="7">
        <f t="shared" si="499"/>
        <v>0</v>
      </c>
      <c r="F1486" s="7" t="str">
        <f t="shared" si="492"/>
        <v/>
      </c>
      <c r="G1486" s="6">
        <f t="shared" si="493"/>
        <v>0</v>
      </c>
      <c r="H1486" s="6">
        <f t="shared" si="500"/>
        <v>0</v>
      </c>
      <c r="I1486" s="6" t="str">
        <f t="shared" si="501"/>
        <v/>
      </c>
      <c r="J1486" s="11">
        <v>1483</v>
      </c>
      <c r="K1486" s="11">
        <f>IF(IFERROR(VLOOKUP(J1486,Home!$A$8:$B$1048576,1,FALSE),0)=0,0,1)</f>
        <v>0</v>
      </c>
      <c r="L1486" s="129" t="e">
        <f>IF(VLOOKUP(O1486,Home!$C$8:$R$207,6,FALSE)="","",VLOOKUP(O1486,Home!$C$8:$R$207,6,FALSE))</f>
        <v>#N/A</v>
      </c>
      <c r="M1486" s="129" t="e">
        <f t="shared" si="486"/>
        <v>#N/A</v>
      </c>
      <c r="N1486" s="11">
        <f>SUM($K$4:K1486)</f>
        <v>200</v>
      </c>
      <c r="O1486" s="11" t="str">
        <f>IF(P1486="","",IF(IFERROR(VLOOKUP(N1486,Home!$C$8:$R$1048576,1,FALSE),"")=0,"",IFERROR(VLOOKUP(N1486,Home!$C$8:$R$1048576,1,FALSE),"")))</f>
        <v/>
      </c>
      <c r="P1486" s="11" t="str">
        <f>IF(IFERROR(VLOOKUP(W1486,Home!$C$8:$R$1048576,3,FALSE),"")=0,"",IFERROR(VLOOKUP(W1486,Home!$C$8:$R$1048576,3,FALSE),""))</f>
        <v/>
      </c>
      <c r="Q1486" s="11" t="str">
        <f t="shared" si="485"/>
        <v/>
      </c>
      <c r="R1486" s="130" t="e">
        <f>VLOOKUP(Q1486,'Baggrund til lister'!$G$4:$H$15,2,FALSE)</f>
        <v>#N/A</v>
      </c>
      <c r="S1486" s="11" t="str">
        <f t="shared" si="487"/>
        <v/>
      </c>
      <c r="T1486" s="11" t="str">
        <f>IF(IFERROR(VLOOKUP(N1486,Home!$C$8:$R$1048576,11,FALSE),"")=0,"",IFERROR(VLOOKUP(N1486,Home!$C$8:$R$1048576,11,FALSE),""))</f>
        <v/>
      </c>
      <c r="U1486" s="11" t="str">
        <f>IF(IFERROR(VLOOKUP(O1486,Home!$C$8:$R$1048576,12,FALSE),"")=0,"",IFERROR(VLOOKUP(O1486,Home!$C$8:$R$1048576,12,FALSE),""))</f>
        <v/>
      </c>
      <c r="V1486" s="11" t="str">
        <f>IF(IFERROR(VLOOKUP(O1486,Home!$C$8:$R$1048576,8,FALSE),"")=0,"",IFERROR(VLOOKUP(O1486,Home!$C$8:$R$1048576,8,FALSE),""))</f>
        <v/>
      </c>
      <c r="W1486" s="11" t="str">
        <f>IF(OR(VLOOKUP(N1486,Home!$C$7:$I$207,6,FALSE)="",VLOOKUP(N1486,Home!$C$7:$I$207,7,FALSE)=""),"FEJL",SUM(Baggrundsark!$K$4:K1486))</f>
        <v>FEJL</v>
      </c>
      <c r="Y1486">
        <v>1483</v>
      </c>
      <c r="Z1486" s="1"/>
      <c r="AC1486" s="44"/>
      <c r="AD1486">
        <f t="shared" si="494"/>
        <v>0</v>
      </c>
      <c r="AE1486">
        <f>SUM($AD$4:AD1486)</f>
        <v>1</v>
      </c>
      <c r="AF1486" s="103" t="str">
        <f>IFERROR(VLOOKUP(AN1486,Home!$C$8:$E$207,3,FALSE),"")</f>
        <v/>
      </c>
      <c r="AG1486" s="103" t="str">
        <f>IFERROR(VLOOKUP(AN1486,Home!$C$8:$E$207,2,FALSE),"")</f>
        <v/>
      </c>
      <c r="AH1486" s="104" t="str">
        <f>IF(VLOOKUP(AE1486,Home!$C$8:$I$207,6,FALSE)="","",VLOOKUP(AE1486,Home!$C$8:$I$207,6,FALSE))</f>
        <v/>
      </c>
      <c r="AI1486" s="104" t="e">
        <f t="shared" si="502"/>
        <v>#VALUE!</v>
      </c>
      <c r="AJ1486" s="105" t="e">
        <f t="shared" si="495"/>
        <v>#VALUE!</v>
      </c>
      <c r="AK1486" s="103" t="e">
        <f t="shared" si="488"/>
        <v>#VALUE!</v>
      </c>
      <c r="AL1486" s="103" t="e">
        <f t="shared" si="496"/>
        <v>#VALUE!</v>
      </c>
      <c r="AN1486" t="str">
        <f>IF(OR(VLOOKUP(AE1486,Home!$C$8:$I$207,6,FALSE)="",VLOOKUP(AE1486,Home!$C$8:$I$207,7,FALSE)=""),"FEJL",Baggrundsark!AE1486)</f>
        <v>FEJL</v>
      </c>
      <c r="AO1486">
        <f>IF(VLOOKUP(AE1486,Home!$C$8:$N$207,12,FALSE)="Timelønnet",1,0)</f>
        <v>0</v>
      </c>
      <c r="AP1486">
        <f>SUM($AO$4:AO1486)*AO1486</f>
        <v>0</v>
      </c>
      <c r="AQ1486">
        <f t="shared" si="483"/>
        <v>1</v>
      </c>
      <c r="AR1486" t="str">
        <f t="shared" si="483"/>
        <v/>
      </c>
      <c r="AS1486" t="e">
        <f t="shared" si="497"/>
        <v>#VALUE!</v>
      </c>
      <c r="AT1486" s="45" t="e">
        <f t="shared" si="484"/>
        <v>#VALUE!</v>
      </c>
      <c r="AU1486">
        <f>VLOOKUP(AQ1486,Home!$C$8:$J$207,8,FALSE)</f>
        <v>0</v>
      </c>
    </row>
    <row r="1487" spans="1:47" x14ac:dyDescent="0.25">
      <c r="A1487" s="6">
        <f t="shared" si="489"/>
        <v>0</v>
      </c>
      <c r="B1487" s="6">
        <f t="shared" si="498"/>
        <v>0</v>
      </c>
      <c r="C1487" s="6" t="str">
        <f t="shared" si="490"/>
        <v/>
      </c>
      <c r="D1487" s="7">
        <f t="shared" si="491"/>
        <v>0</v>
      </c>
      <c r="E1487" s="7">
        <f t="shared" si="499"/>
        <v>0</v>
      </c>
      <c r="F1487" s="7" t="str">
        <f t="shared" si="492"/>
        <v/>
      </c>
      <c r="G1487" s="6">
        <f t="shared" si="493"/>
        <v>0</v>
      </c>
      <c r="H1487" s="6">
        <f t="shared" si="500"/>
        <v>0</v>
      </c>
      <c r="I1487" s="6" t="str">
        <f t="shared" si="501"/>
        <v/>
      </c>
      <c r="J1487" s="11">
        <v>1484</v>
      </c>
      <c r="K1487" s="11">
        <f>IF(IFERROR(VLOOKUP(J1487,Home!$A$8:$B$1048576,1,FALSE),0)=0,0,1)</f>
        <v>0</v>
      </c>
      <c r="L1487" s="129" t="e">
        <f>IF(VLOOKUP(O1487,Home!$C$8:$R$207,6,FALSE)="","",VLOOKUP(O1487,Home!$C$8:$R$207,6,FALSE))</f>
        <v>#N/A</v>
      </c>
      <c r="M1487" s="129" t="e">
        <f t="shared" si="486"/>
        <v>#N/A</v>
      </c>
      <c r="N1487" s="11">
        <f>SUM($K$4:K1487)</f>
        <v>200</v>
      </c>
      <c r="O1487" s="11" t="str">
        <f>IF(P1487="","",IF(IFERROR(VLOOKUP(N1487,Home!$C$8:$R$1048576,1,FALSE),"")=0,"",IFERROR(VLOOKUP(N1487,Home!$C$8:$R$1048576,1,FALSE),"")))</f>
        <v/>
      </c>
      <c r="P1487" s="11" t="str">
        <f>IF(IFERROR(VLOOKUP(W1487,Home!$C$8:$R$1048576,3,FALSE),"")=0,"",IFERROR(VLOOKUP(W1487,Home!$C$8:$R$1048576,3,FALSE),""))</f>
        <v/>
      </c>
      <c r="Q1487" s="11" t="str">
        <f t="shared" si="485"/>
        <v/>
      </c>
      <c r="R1487" s="130" t="e">
        <f>VLOOKUP(Q1487,'Baggrund til lister'!$G$4:$H$15,2,FALSE)</f>
        <v>#N/A</v>
      </c>
      <c r="S1487" s="11" t="str">
        <f t="shared" si="487"/>
        <v/>
      </c>
      <c r="T1487" s="11" t="str">
        <f>IF(IFERROR(VLOOKUP(N1487,Home!$C$8:$R$1048576,11,FALSE),"")=0,"",IFERROR(VLOOKUP(N1487,Home!$C$8:$R$1048576,11,FALSE),""))</f>
        <v/>
      </c>
      <c r="U1487" s="11" t="str">
        <f>IF(IFERROR(VLOOKUP(O1487,Home!$C$8:$R$1048576,12,FALSE),"")=0,"",IFERROR(VLOOKUP(O1487,Home!$C$8:$R$1048576,12,FALSE),""))</f>
        <v/>
      </c>
      <c r="V1487" s="11" t="str">
        <f>IF(IFERROR(VLOOKUP(O1487,Home!$C$8:$R$1048576,8,FALSE),"")=0,"",IFERROR(VLOOKUP(O1487,Home!$C$8:$R$1048576,8,FALSE),""))</f>
        <v/>
      </c>
      <c r="W1487" s="11" t="str">
        <f>IF(OR(VLOOKUP(N1487,Home!$C$7:$I$207,6,FALSE)="",VLOOKUP(N1487,Home!$C$7:$I$207,7,FALSE)=""),"FEJL",SUM(Baggrundsark!$K$4:K1487))</f>
        <v>FEJL</v>
      </c>
      <c r="Y1487">
        <v>1484</v>
      </c>
      <c r="Z1487" s="1"/>
      <c r="AC1487" s="44"/>
      <c r="AD1487">
        <f t="shared" si="494"/>
        <v>0</v>
      </c>
      <c r="AE1487">
        <f>SUM($AD$4:AD1487)</f>
        <v>1</v>
      </c>
      <c r="AF1487" s="103" t="str">
        <f>IFERROR(VLOOKUP(AN1487,Home!$C$8:$E$207,3,FALSE),"")</f>
        <v/>
      </c>
      <c r="AG1487" s="103" t="str">
        <f>IFERROR(VLOOKUP(AN1487,Home!$C$8:$E$207,2,FALSE),"")</f>
        <v/>
      </c>
      <c r="AH1487" s="104" t="str">
        <f>IF(VLOOKUP(AE1487,Home!$C$8:$I$207,6,FALSE)="","",VLOOKUP(AE1487,Home!$C$8:$I$207,6,FALSE))</f>
        <v/>
      </c>
      <c r="AI1487" s="104" t="e">
        <f t="shared" si="502"/>
        <v>#VALUE!</v>
      </c>
      <c r="AJ1487" s="105" t="e">
        <f t="shared" si="495"/>
        <v>#VALUE!</v>
      </c>
      <c r="AK1487" s="103" t="e">
        <f t="shared" si="488"/>
        <v>#VALUE!</v>
      </c>
      <c r="AL1487" s="103" t="e">
        <f t="shared" si="496"/>
        <v>#VALUE!</v>
      </c>
      <c r="AN1487" t="str">
        <f>IF(OR(VLOOKUP(AE1487,Home!$C$8:$I$207,6,FALSE)="",VLOOKUP(AE1487,Home!$C$8:$I$207,7,FALSE)=""),"FEJL",Baggrundsark!AE1487)</f>
        <v>FEJL</v>
      </c>
      <c r="AO1487">
        <f>IF(VLOOKUP(AE1487,Home!$C$8:$N$207,12,FALSE)="Timelønnet",1,0)</f>
        <v>0</v>
      </c>
      <c r="AP1487">
        <f>SUM($AO$4:AO1487)*AO1487</f>
        <v>0</v>
      </c>
      <c r="AQ1487">
        <f t="shared" si="483"/>
        <v>1</v>
      </c>
      <c r="AR1487" t="str">
        <f t="shared" si="483"/>
        <v/>
      </c>
      <c r="AS1487" t="e">
        <f t="shared" si="497"/>
        <v>#VALUE!</v>
      </c>
      <c r="AT1487" s="45" t="e">
        <f t="shared" si="484"/>
        <v>#VALUE!</v>
      </c>
      <c r="AU1487">
        <f>VLOOKUP(AQ1487,Home!$C$8:$J$207,8,FALSE)</f>
        <v>0</v>
      </c>
    </row>
    <row r="1488" spans="1:47" x14ac:dyDescent="0.25">
      <c r="A1488" s="6">
        <f t="shared" si="489"/>
        <v>0</v>
      </c>
      <c r="B1488" s="6">
        <f t="shared" si="498"/>
        <v>0</v>
      </c>
      <c r="C1488" s="6" t="str">
        <f t="shared" si="490"/>
        <v/>
      </c>
      <c r="D1488" s="7">
        <f t="shared" si="491"/>
        <v>0</v>
      </c>
      <c r="E1488" s="7">
        <f t="shared" si="499"/>
        <v>0</v>
      </c>
      <c r="F1488" s="7" t="str">
        <f t="shared" si="492"/>
        <v/>
      </c>
      <c r="G1488" s="6">
        <f t="shared" si="493"/>
        <v>0</v>
      </c>
      <c r="H1488" s="6">
        <f t="shared" si="500"/>
        <v>0</v>
      </c>
      <c r="I1488" s="6" t="str">
        <f t="shared" si="501"/>
        <v/>
      </c>
      <c r="J1488" s="11">
        <v>1485</v>
      </c>
      <c r="K1488" s="11">
        <f>IF(IFERROR(VLOOKUP(J1488,Home!$A$8:$B$1048576,1,FALSE),0)=0,0,1)</f>
        <v>0</v>
      </c>
      <c r="L1488" s="129" t="e">
        <f>IF(VLOOKUP(O1488,Home!$C$8:$R$207,6,FALSE)="","",VLOOKUP(O1488,Home!$C$8:$R$207,6,FALSE))</f>
        <v>#N/A</v>
      </c>
      <c r="M1488" s="129" t="e">
        <f t="shared" si="486"/>
        <v>#N/A</v>
      </c>
      <c r="N1488" s="11">
        <f>SUM($K$4:K1488)</f>
        <v>200</v>
      </c>
      <c r="O1488" s="11" t="str">
        <f>IF(P1488="","",IF(IFERROR(VLOOKUP(N1488,Home!$C$8:$R$1048576,1,FALSE),"")=0,"",IFERROR(VLOOKUP(N1488,Home!$C$8:$R$1048576,1,FALSE),"")))</f>
        <v/>
      </c>
      <c r="P1488" s="11" t="str">
        <f>IF(IFERROR(VLOOKUP(W1488,Home!$C$8:$R$1048576,3,FALSE),"")=0,"",IFERROR(VLOOKUP(W1488,Home!$C$8:$R$1048576,3,FALSE),""))</f>
        <v/>
      </c>
      <c r="Q1488" s="11" t="str">
        <f t="shared" si="485"/>
        <v/>
      </c>
      <c r="R1488" s="130" t="e">
        <f>VLOOKUP(Q1488,'Baggrund til lister'!$G$4:$H$15,2,FALSE)</f>
        <v>#N/A</v>
      </c>
      <c r="S1488" s="11" t="str">
        <f t="shared" si="487"/>
        <v/>
      </c>
      <c r="T1488" s="11" t="str">
        <f>IF(IFERROR(VLOOKUP(N1488,Home!$C$8:$R$1048576,11,FALSE),"")=0,"",IFERROR(VLOOKUP(N1488,Home!$C$8:$R$1048576,11,FALSE),""))</f>
        <v/>
      </c>
      <c r="U1488" s="11" t="str">
        <f>IF(IFERROR(VLOOKUP(O1488,Home!$C$8:$R$1048576,12,FALSE),"")=0,"",IFERROR(VLOOKUP(O1488,Home!$C$8:$R$1048576,12,FALSE),""))</f>
        <v/>
      </c>
      <c r="V1488" s="11" t="str">
        <f>IF(IFERROR(VLOOKUP(O1488,Home!$C$8:$R$1048576,8,FALSE),"")=0,"",IFERROR(VLOOKUP(O1488,Home!$C$8:$R$1048576,8,FALSE),""))</f>
        <v/>
      </c>
      <c r="W1488" s="11" t="str">
        <f>IF(OR(VLOOKUP(N1488,Home!$C$7:$I$207,6,FALSE)="",VLOOKUP(N1488,Home!$C$7:$I$207,7,FALSE)=""),"FEJL",SUM(Baggrundsark!$K$4:K1488))</f>
        <v>FEJL</v>
      </c>
      <c r="Y1488">
        <v>1485</v>
      </c>
      <c r="Z1488" s="1"/>
      <c r="AC1488" s="44"/>
      <c r="AD1488">
        <f t="shared" si="494"/>
        <v>0</v>
      </c>
      <c r="AE1488">
        <f>SUM($AD$4:AD1488)</f>
        <v>1</v>
      </c>
      <c r="AF1488" s="103" t="str">
        <f>IFERROR(VLOOKUP(AN1488,Home!$C$8:$E$207,3,FALSE),"")</f>
        <v/>
      </c>
      <c r="AG1488" s="103" t="str">
        <f>IFERROR(VLOOKUP(AN1488,Home!$C$8:$E$207,2,FALSE),"")</f>
        <v/>
      </c>
      <c r="AH1488" s="104" t="str">
        <f>IF(VLOOKUP(AE1488,Home!$C$8:$I$207,6,FALSE)="","",VLOOKUP(AE1488,Home!$C$8:$I$207,6,FALSE))</f>
        <v/>
      </c>
      <c r="AI1488" s="104" t="e">
        <f t="shared" si="502"/>
        <v>#VALUE!</v>
      </c>
      <c r="AJ1488" s="105" t="e">
        <f t="shared" si="495"/>
        <v>#VALUE!</v>
      </c>
      <c r="AK1488" s="103" t="e">
        <f t="shared" si="488"/>
        <v>#VALUE!</v>
      </c>
      <c r="AL1488" s="103" t="e">
        <f t="shared" si="496"/>
        <v>#VALUE!</v>
      </c>
      <c r="AN1488" t="str">
        <f>IF(OR(VLOOKUP(AE1488,Home!$C$8:$I$207,6,FALSE)="",VLOOKUP(AE1488,Home!$C$8:$I$207,7,FALSE)=""),"FEJL",Baggrundsark!AE1488)</f>
        <v>FEJL</v>
      </c>
      <c r="AO1488">
        <f>IF(VLOOKUP(AE1488,Home!$C$8:$N$207,12,FALSE)="Timelønnet",1,0)</f>
        <v>0</v>
      </c>
      <c r="AP1488">
        <f>SUM($AO$4:AO1488)*AO1488</f>
        <v>0</v>
      </c>
      <c r="AQ1488">
        <f t="shared" si="483"/>
        <v>1</v>
      </c>
      <c r="AR1488" t="str">
        <f t="shared" si="483"/>
        <v/>
      </c>
      <c r="AS1488" t="e">
        <f t="shared" si="497"/>
        <v>#VALUE!</v>
      </c>
      <c r="AT1488" s="45" t="e">
        <f t="shared" si="484"/>
        <v>#VALUE!</v>
      </c>
      <c r="AU1488">
        <f>VLOOKUP(AQ1488,Home!$C$8:$J$207,8,FALSE)</f>
        <v>0</v>
      </c>
    </row>
    <row r="1489" spans="1:47" x14ac:dyDescent="0.25">
      <c r="A1489" s="6">
        <f t="shared" si="489"/>
        <v>0</v>
      </c>
      <c r="B1489" s="6">
        <f t="shared" si="498"/>
        <v>0</v>
      </c>
      <c r="C1489" s="6" t="str">
        <f t="shared" si="490"/>
        <v/>
      </c>
      <c r="D1489" s="7">
        <f t="shared" si="491"/>
        <v>0</v>
      </c>
      <c r="E1489" s="7">
        <f t="shared" si="499"/>
        <v>0</v>
      </c>
      <c r="F1489" s="7" t="str">
        <f t="shared" si="492"/>
        <v/>
      </c>
      <c r="G1489" s="6">
        <f t="shared" si="493"/>
        <v>0</v>
      </c>
      <c r="H1489" s="6">
        <f t="shared" si="500"/>
        <v>0</v>
      </c>
      <c r="I1489" s="6" t="str">
        <f t="shared" si="501"/>
        <v/>
      </c>
      <c r="J1489" s="11">
        <v>1486</v>
      </c>
      <c r="K1489" s="11">
        <f>IF(IFERROR(VLOOKUP(J1489,Home!$A$8:$B$1048576,1,FALSE),0)=0,0,1)</f>
        <v>0</v>
      </c>
      <c r="L1489" s="129" t="e">
        <f>IF(VLOOKUP(O1489,Home!$C$8:$R$207,6,FALSE)="","",VLOOKUP(O1489,Home!$C$8:$R$207,6,FALSE))</f>
        <v>#N/A</v>
      </c>
      <c r="M1489" s="129" t="e">
        <f t="shared" si="486"/>
        <v>#N/A</v>
      </c>
      <c r="N1489" s="11">
        <f>SUM($K$4:K1489)</f>
        <v>200</v>
      </c>
      <c r="O1489" s="11" t="str">
        <f>IF(P1489="","",IF(IFERROR(VLOOKUP(N1489,Home!$C$8:$R$1048576,1,FALSE),"")=0,"",IFERROR(VLOOKUP(N1489,Home!$C$8:$R$1048576,1,FALSE),"")))</f>
        <v/>
      </c>
      <c r="P1489" s="11" t="str">
        <f>IF(IFERROR(VLOOKUP(W1489,Home!$C$8:$R$1048576,3,FALSE),"")=0,"",IFERROR(VLOOKUP(W1489,Home!$C$8:$R$1048576,3,FALSE),""))</f>
        <v/>
      </c>
      <c r="Q1489" s="11" t="str">
        <f t="shared" si="485"/>
        <v/>
      </c>
      <c r="R1489" s="130" t="e">
        <f>VLOOKUP(Q1489,'Baggrund til lister'!$G$4:$H$15,2,FALSE)</f>
        <v>#N/A</v>
      </c>
      <c r="S1489" s="11" t="str">
        <f t="shared" si="487"/>
        <v/>
      </c>
      <c r="T1489" s="11" t="str">
        <f>IF(IFERROR(VLOOKUP(N1489,Home!$C$8:$R$1048576,11,FALSE),"")=0,"",IFERROR(VLOOKUP(N1489,Home!$C$8:$R$1048576,11,FALSE),""))</f>
        <v/>
      </c>
      <c r="U1489" s="11" t="str">
        <f>IF(IFERROR(VLOOKUP(O1489,Home!$C$8:$R$1048576,12,FALSE),"")=0,"",IFERROR(VLOOKUP(O1489,Home!$C$8:$R$1048576,12,FALSE),""))</f>
        <v/>
      </c>
      <c r="V1489" s="11" t="str">
        <f>IF(IFERROR(VLOOKUP(O1489,Home!$C$8:$R$1048576,8,FALSE),"")=0,"",IFERROR(VLOOKUP(O1489,Home!$C$8:$R$1048576,8,FALSE),""))</f>
        <v/>
      </c>
      <c r="W1489" s="11" t="str">
        <f>IF(OR(VLOOKUP(N1489,Home!$C$7:$I$207,6,FALSE)="",VLOOKUP(N1489,Home!$C$7:$I$207,7,FALSE)=""),"FEJL",SUM(Baggrundsark!$K$4:K1489))</f>
        <v>FEJL</v>
      </c>
      <c r="Y1489">
        <v>1486</v>
      </c>
      <c r="Z1489" s="1"/>
      <c r="AC1489" s="44"/>
      <c r="AD1489">
        <f t="shared" si="494"/>
        <v>0</v>
      </c>
      <c r="AE1489">
        <f>SUM($AD$4:AD1489)</f>
        <v>1</v>
      </c>
      <c r="AF1489" s="103" t="str">
        <f>IFERROR(VLOOKUP(AN1489,Home!$C$8:$E$207,3,FALSE),"")</f>
        <v/>
      </c>
      <c r="AG1489" s="103" t="str">
        <f>IFERROR(VLOOKUP(AN1489,Home!$C$8:$E$207,2,FALSE),"")</f>
        <v/>
      </c>
      <c r="AH1489" s="104" t="str">
        <f>IF(VLOOKUP(AE1489,Home!$C$8:$I$207,6,FALSE)="","",VLOOKUP(AE1489,Home!$C$8:$I$207,6,FALSE))</f>
        <v/>
      </c>
      <c r="AI1489" s="104" t="e">
        <f t="shared" si="502"/>
        <v>#VALUE!</v>
      </c>
      <c r="AJ1489" s="105" t="e">
        <f t="shared" si="495"/>
        <v>#VALUE!</v>
      </c>
      <c r="AK1489" s="103" t="e">
        <f t="shared" si="488"/>
        <v>#VALUE!</v>
      </c>
      <c r="AL1489" s="103" t="e">
        <f t="shared" si="496"/>
        <v>#VALUE!</v>
      </c>
      <c r="AN1489" t="str">
        <f>IF(OR(VLOOKUP(AE1489,Home!$C$8:$I$207,6,FALSE)="",VLOOKUP(AE1489,Home!$C$8:$I$207,7,FALSE)=""),"FEJL",Baggrundsark!AE1489)</f>
        <v>FEJL</v>
      </c>
      <c r="AO1489">
        <f>IF(VLOOKUP(AE1489,Home!$C$8:$N$207,12,FALSE)="Timelønnet",1,0)</f>
        <v>0</v>
      </c>
      <c r="AP1489">
        <f>SUM($AO$4:AO1489)*AO1489</f>
        <v>0</v>
      </c>
      <c r="AQ1489">
        <f t="shared" si="483"/>
        <v>1</v>
      </c>
      <c r="AR1489" t="str">
        <f t="shared" si="483"/>
        <v/>
      </c>
      <c r="AS1489" t="e">
        <f t="shared" si="497"/>
        <v>#VALUE!</v>
      </c>
      <c r="AT1489" s="45" t="e">
        <f t="shared" si="484"/>
        <v>#VALUE!</v>
      </c>
      <c r="AU1489">
        <f>VLOOKUP(AQ1489,Home!$C$8:$J$207,8,FALSE)</f>
        <v>0</v>
      </c>
    </row>
    <row r="1490" spans="1:47" x14ac:dyDescent="0.25">
      <c r="A1490" s="6">
        <f t="shared" si="489"/>
        <v>0</v>
      </c>
      <c r="B1490" s="6">
        <f t="shared" si="498"/>
        <v>0</v>
      </c>
      <c r="C1490" s="6" t="str">
        <f t="shared" si="490"/>
        <v/>
      </c>
      <c r="D1490" s="7">
        <f t="shared" si="491"/>
        <v>0</v>
      </c>
      <c r="E1490" s="7">
        <f t="shared" si="499"/>
        <v>0</v>
      </c>
      <c r="F1490" s="7" t="str">
        <f t="shared" si="492"/>
        <v/>
      </c>
      <c r="G1490" s="6">
        <f t="shared" si="493"/>
        <v>0</v>
      </c>
      <c r="H1490" s="6">
        <f t="shared" si="500"/>
        <v>0</v>
      </c>
      <c r="I1490" s="6" t="str">
        <f t="shared" si="501"/>
        <v/>
      </c>
      <c r="J1490" s="11">
        <v>1487</v>
      </c>
      <c r="K1490" s="11">
        <f>IF(IFERROR(VLOOKUP(J1490,Home!$A$8:$B$1048576,1,FALSE),0)=0,0,1)</f>
        <v>0</v>
      </c>
      <c r="L1490" s="129" t="e">
        <f>IF(VLOOKUP(O1490,Home!$C$8:$R$207,6,FALSE)="","",VLOOKUP(O1490,Home!$C$8:$R$207,6,FALSE))</f>
        <v>#N/A</v>
      </c>
      <c r="M1490" s="129" t="e">
        <f t="shared" si="486"/>
        <v>#N/A</v>
      </c>
      <c r="N1490" s="11">
        <f>SUM($K$4:K1490)</f>
        <v>200</v>
      </c>
      <c r="O1490" s="11" t="str">
        <f>IF(P1490="","",IF(IFERROR(VLOOKUP(N1490,Home!$C$8:$R$1048576,1,FALSE),"")=0,"",IFERROR(VLOOKUP(N1490,Home!$C$8:$R$1048576,1,FALSE),"")))</f>
        <v/>
      </c>
      <c r="P1490" s="11" t="str">
        <f>IF(IFERROR(VLOOKUP(W1490,Home!$C$8:$R$1048576,3,FALSE),"")=0,"",IFERROR(VLOOKUP(W1490,Home!$C$8:$R$1048576,3,FALSE),""))</f>
        <v/>
      </c>
      <c r="Q1490" s="11" t="str">
        <f t="shared" si="485"/>
        <v/>
      </c>
      <c r="R1490" s="130" t="e">
        <f>VLOOKUP(Q1490,'Baggrund til lister'!$G$4:$H$15,2,FALSE)</f>
        <v>#N/A</v>
      </c>
      <c r="S1490" s="11" t="str">
        <f t="shared" si="487"/>
        <v/>
      </c>
      <c r="T1490" s="11" t="str">
        <f>IF(IFERROR(VLOOKUP(N1490,Home!$C$8:$R$1048576,11,FALSE),"")=0,"",IFERROR(VLOOKUP(N1490,Home!$C$8:$R$1048576,11,FALSE),""))</f>
        <v/>
      </c>
      <c r="U1490" s="11" t="str">
        <f>IF(IFERROR(VLOOKUP(O1490,Home!$C$8:$R$1048576,12,FALSE),"")=0,"",IFERROR(VLOOKUP(O1490,Home!$C$8:$R$1048576,12,FALSE),""))</f>
        <v/>
      </c>
      <c r="V1490" s="11" t="str">
        <f>IF(IFERROR(VLOOKUP(O1490,Home!$C$8:$R$1048576,8,FALSE),"")=0,"",IFERROR(VLOOKUP(O1490,Home!$C$8:$R$1048576,8,FALSE),""))</f>
        <v/>
      </c>
      <c r="W1490" s="11" t="str">
        <f>IF(OR(VLOOKUP(N1490,Home!$C$7:$I$207,6,FALSE)="",VLOOKUP(N1490,Home!$C$7:$I$207,7,FALSE)=""),"FEJL",SUM(Baggrundsark!$K$4:K1490))</f>
        <v>FEJL</v>
      </c>
      <c r="Y1490">
        <v>1487</v>
      </c>
      <c r="Z1490" s="1"/>
      <c r="AC1490" s="44"/>
      <c r="AD1490">
        <f t="shared" si="494"/>
        <v>0</v>
      </c>
      <c r="AE1490">
        <f>SUM($AD$4:AD1490)</f>
        <v>1</v>
      </c>
      <c r="AF1490" s="103" t="str">
        <f>IFERROR(VLOOKUP(AN1490,Home!$C$8:$E$207,3,FALSE),"")</f>
        <v/>
      </c>
      <c r="AG1490" s="103" t="str">
        <f>IFERROR(VLOOKUP(AN1490,Home!$C$8:$E$207,2,FALSE),"")</f>
        <v/>
      </c>
      <c r="AH1490" s="104" t="str">
        <f>IF(VLOOKUP(AE1490,Home!$C$8:$I$207,6,FALSE)="","",VLOOKUP(AE1490,Home!$C$8:$I$207,6,FALSE))</f>
        <v/>
      </c>
      <c r="AI1490" s="104" t="e">
        <f t="shared" si="502"/>
        <v>#VALUE!</v>
      </c>
      <c r="AJ1490" s="105" t="e">
        <f t="shared" si="495"/>
        <v>#VALUE!</v>
      </c>
      <c r="AK1490" s="103" t="e">
        <f t="shared" si="488"/>
        <v>#VALUE!</v>
      </c>
      <c r="AL1490" s="103" t="e">
        <f t="shared" si="496"/>
        <v>#VALUE!</v>
      </c>
      <c r="AN1490" t="str">
        <f>IF(OR(VLOOKUP(AE1490,Home!$C$8:$I$207,6,FALSE)="",VLOOKUP(AE1490,Home!$C$8:$I$207,7,FALSE)=""),"FEJL",Baggrundsark!AE1490)</f>
        <v>FEJL</v>
      </c>
      <c r="AO1490">
        <f>IF(VLOOKUP(AE1490,Home!$C$8:$N$207,12,FALSE)="Timelønnet",1,0)</f>
        <v>0</v>
      </c>
      <c r="AP1490">
        <f>SUM($AO$4:AO1490)*AO1490</f>
        <v>0</v>
      </c>
      <c r="AQ1490">
        <f t="shared" si="483"/>
        <v>1</v>
      </c>
      <c r="AR1490" t="str">
        <f t="shared" si="483"/>
        <v/>
      </c>
      <c r="AS1490" t="e">
        <f t="shared" si="497"/>
        <v>#VALUE!</v>
      </c>
      <c r="AT1490" s="45" t="e">
        <f t="shared" si="484"/>
        <v>#VALUE!</v>
      </c>
      <c r="AU1490">
        <f>VLOOKUP(AQ1490,Home!$C$8:$J$207,8,FALSE)</f>
        <v>0</v>
      </c>
    </row>
    <row r="1491" spans="1:47" x14ac:dyDescent="0.25">
      <c r="A1491" s="6">
        <f t="shared" si="489"/>
        <v>0</v>
      </c>
      <c r="B1491" s="6">
        <f t="shared" si="498"/>
        <v>0</v>
      </c>
      <c r="C1491" s="6" t="str">
        <f t="shared" si="490"/>
        <v/>
      </c>
      <c r="D1491" s="7">
        <f t="shared" si="491"/>
        <v>0</v>
      </c>
      <c r="E1491" s="7">
        <f t="shared" si="499"/>
        <v>0</v>
      </c>
      <c r="F1491" s="7" t="str">
        <f t="shared" si="492"/>
        <v/>
      </c>
      <c r="G1491" s="6">
        <f t="shared" si="493"/>
        <v>0</v>
      </c>
      <c r="H1491" s="6">
        <f t="shared" si="500"/>
        <v>0</v>
      </c>
      <c r="I1491" s="6" t="str">
        <f t="shared" si="501"/>
        <v/>
      </c>
      <c r="J1491" s="11">
        <v>1488</v>
      </c>
      <c r="K1491" s="11">
        <f>IF(IFERROR(VLOOKUP(J1491,Home!$A$8:$B$1048576,1,FALSE),0)=0,0,1)</f>
        <v>0</v>
      </c>
      <c r="L1491" s="129" t="e">
        <f>IF(VLOOKUP(O1491,Home!$C$8:$R$207,6,FALSE)="","",VLOOKUP(O1491,Home!$C$8:$R$207,6,FALSE))</f>
        <v>#N/A</v>
      </c>
      <c r="M1491" s="129" t="e">
        <f t="shared" si="486"/>
        <v>#N/A</v>
      </c>
      <c r="N1491" s="11">
        <f>SUM($K$4:K1491)</f>
        <v>200</v>
      </c>
      <c r="O1491" s="11" t="str">
        <f>IF(P1491="","",IF(IFERROR(VLOOKUP(N1491,Home!$C$8:$R$1048576,1,FALSE),"")=0,"",IFERROR(VLOOKUP(N1491,Home!$C$8:$R$1048576,1,FALSE),"")))</f>
        <v/>
      </c>
      <c r="P1491" s="11" t="str">
        <f>IF(IFERROR(VLOOKUP(W1491,Home!$C$8:$R$1048576,3,FALSE),"")=0,"",IFERROR(VLOOKUP(W1491,Home!$C$8:$R$1048576,3,FALSE),""))</f>
        <v/>
      </c>
      <c r="Q1491" s="11" t="str">
        <f t="shared" si="485"/>
        <v/>
      </c>
      <c r="R1491" s="130" t="e">
        <f>VLOOKUP(Q1491,'Baggrund til lister'!$G$4:$H$15,2,FALSE)</f>
        <v>#N/A</v>
      </c>
      <c r="S1491" s="11" t="str">
        <f t="shared" si="487"/>
        <v/>
      </c>
      <c r="T1491" s="11" t="str">
        <f>IF(IFERROR(VLOOKUP(N1491,Home!$C$8:$R$1048576,11,FALSE),"")=0,"",IFERROR(VLOOKUP(N1491,Home!$C$8:$R$1048576,11,FALSE),""))</f>
        <v/>
      </c>
      <c r="U1491" s="11" t="str">
        <f>IF(IFERROR(VLOOKUP(O1491,Home!$C$8:$R$1048576,12,FALSE),"")=0,"",IFERROR(VLOOKUP(O1491,Home!$C$8:$R$1048576,12,FALSE),""))</f>
        <v/>
      </c>
      <c r="V1491" s="11" t="str">
        <f>IF(IFERROR(VLOOKUP(O1491,Home!$C$8:$R$1048576,8,FALSE),"")=0,"",IFERROR(VLOOKUP(O1491,Home!$C$8:$R$1048576,8,FALSE),""))</f>
        <v/>
      </c>
      <c r="W1491" s="11" t="str">
        <f>IF(OR(VLOOKUP(N1491,Home!$C$7:$I$207,6,FALSE)="",VLOOKUP(N1491,Home!$C$7:$I$207,7,FALSE)=""),"FEJL",SUM(Baggrundsark!$K$4:K1491))</f>
        <v>FEJL</v>
      </c>
      <c r="Y1491">
        <v>1488</v>
      </c>
      <c r="Z1491" s="1"/>
      <c r="AC1491" s="44"/>
      <c r="AD1491">
        <f t="shared" si="494"/>
        <v>0</v>
      </c>
      <c r="AE1491">
        <f>SUM($AD$4:AD1491)</f>
        <v>1</v>
      </c>
      <c r="AF1491" s="103" t="str">
        <f>IFERROR(VLOOKUP(AN1491,Home!$C$8:$E$207,3,FALSE),"")</f>
        <v/>
      </c>
      <c r="AG1491" s="103" t="str">
        <f>IFERROR(VLOOKUP(AN1491,Home!$C$8:$E$207,2,FALSE),"")</f>
        <v/>
      </c>
      <c r="AH1491" s="104" t="str">
        <f>IF(VLOOKUP(AE1491,Home!$C$8:$I$207,6,FALSE)="","",VLOOKUP(AE1491,Home!$C$8:$I$207,6,FALSE))</f>
        <v/>
      </c>
      <c r="AI1491" s="104" t="e">
        <f t="shared" si="502"/>
        <v>#VALUE!</v>
      </c>
      <c r="AJ1491" s="105" t="e">
        <f t="shared" si="495"/>
        <v>#VALUE!</v>
      </c>
      <c r="AK1491" s="103" t="e">
        <f t="shared" si="488"/>
        <v>#VALUE!</v>
      </c>
      <c r="AL1491" s="103" t="e">
        <f t="shared" si="496"/>
        <v>#VALUE!</v>
      </c>
      <c r="AN1491" t="str">
        <f>IF(OR(VLOOKUP(AE1491,Home!$C$8:$I$207,6,FALSE)="",VLOOKUP(AE1491,Home!$C$8:$I$207,7,FALSE)=""),"FEJL",Baggrundsark!AE1491)</f>
        <v>FEJL</v>
      </c>
      <c r="AO1491">
        <f>IF(VLOOKUP(AE1491,Home!$C$8:$N$207,12,FALSE)="Timelønnet",1,0)</f>
        <v>0</v>
      </c>
      <c r="AP1491">
        <f>SUM($AO$4:AO1491)*AO1491</f>
        <v>0</v>
      </c>
      <c r="AQ1491">
        <f t="shared" si="483"/>
        <v>1</v>
      </c>
      <c r="AR1491" t="str">
        <f t="shared" si="483"/>
        <v/>
      </c>
      <c r="AS1491" t="e">
        <f t="shared" si="497"/>
        <v>#VALUE!</v>
      </c>
      <c r="AT1491" s="45" t="e">
        <f t="shared" si="484"/>
        <v>#VALUE!</v>
      </c>
      <c r="AU1491">
        <f>VLOOKUP(AQ1491,Home!$C$8:$J$207,8,FALSE)</f>
        <v>0</v>
      </c>
    </row>
    <row r="1492" spans="1:47" x14ac:dyDescent="0.25">
      <c r="A1492" s="6">
        <f t="shared" si="489"/>
        <v>0</v>
      </c>
      <c r="B1492" s="6">
        <f t="shared" si="498"/>
        <v>0</v>
      </c>
      <c r="C1492" s="6" t="str">
        <f t="shared" si="490"/>
        <v/>
      </c>
      <c r="D1492" s="7">
        <f t="shared" si="491"/>
        <v>0</v>
      </c>
      <c r="E1492" s="7">
        <f t="shared" si="499"/>
        <v>0</v>
      </c>
      <c r="F1492" s="7" t="str">
        <f t="shared" si="492"/>
        <v/>
      </c>
      <c r="G1492" s="6">
        <f t="shared" si="493"/>
        <v>0</v>
      </c>
      <c r="H1492" s="6">
        <f t="shared" si="500"/>
        <v>0</v>
      </c>
      <c r="I1492" s="6" t="str">
        <f t="shared" si="501"/>
        <v/>
      </c>
      <c r="J1492" s="11">
        <v>1489</v>
      </c>
      <c r="K1492" s="11">
        <f>IF(IFERROR(VLOOKUP(J1492,Home!$A$8:$B$1048576,1,FALSE),0)=0,0,1)</f>
        <v>0</v>
      </c>
      <c r="L1492" s="129" t="e">
        <f>IF(VLOOKUP(O1492,Home!$C$8:$R$207,6,FALSE)="","",VLOOKUP(O1492,Home!$C$8:$R$207,6,FALSE))</f>
        <v>#N/A</v>
      </c>
      <c r="M1492" s="129" t="e">
        <f t="shared" si="486"/>
        <v>#N/A</v>
      </c>
      <c r="N1492" s="11">
        <f>SUM($K$4:K1492)</f>
        <v>200</v>
      </c>
      <c r="O1492" s="11" t="str">
        <f>IF(P1492="","",IF(IFERROR(VLOOKUP(N1492,Home!$C$8:$R$1048576,1,FALSE),"")=0,"",IFERROR(VLOOKUP(N1492,Home!$C$8:$R$1048576,1,FALSE),"")))</f>
        <v/>
      </c>
      <c r="P1492" s="11" t="str">
        <f>IF(IFERROR(VLOOKUP(W1492,Home!$C$8:$R$1048576,3,FALSE),"")=0,"",IFERROR(VLOOKUP(W1492,Home!$C$8:$R$1048576,3,FALSE),""))</f>
        <v/>
      </c>
      <c r="Q1492" s="11" t="str">
        <f t="shared" si="485"/>
        <v/>
      </c>
      <c r="R1492" s="130" t="e">
        <f>VLOOKUP(Q1492,'Baggrund til lister'!$G$4:$H$15,2,FALSE)</f>
        <v>#N/A</v>
      </c>
      <c r="S1492" s="11" t="str">
        <f t="shared" si="487"/>
        <v/>
      </c>
      <c r="T1492" s="11" t="str">
        <f>IF(IFERROR(VLOOKUP(N1492,Home!$C$8:$R$1048576,11,FALSE),"")=0,"",IFERROR(VLOOKUP(N1492,Home!$C$8:$R$1048576,11,FALSE),""))</f>
        <v/>
      </c>
      <c r="U1492" s="11" t="str">
        <f>IF(IFERROR(VLOOKUP(O1492,Home!$C$8:$R$1048576,12,FALSE),"")=0,"",IFERROR(VLOOKUP(O1492,Home!$C$8:$R$1048576,12,FALSE),""))</f>
        <v/>
      </c>
      <c r="V1492" s="11" t="str">
        <f>IF(IFERROR(VLOOKUP(O1492,Home!$C$8:$R$1048576,8,FALSE),"")=0,"",IFERROR(VLOOKUP(O1492,Home!$C$8:$R$1048576,8,FALSE),""))</f>
        <v/>
      </c>
      <c r="W1492" s="11" t="str">
        <f>IF(OR(VLOOKUP(N1492,Home!$C$7:$I$207,6,FALSE)="",VLOOKUP(N1492,Home!$C$7:$I$207,7,FALSE)=""),"FEJL",SUM(Baggrundsark!$K$4:K1492))</f>
        <v>FEJL</v>
      </c>
      <c r="Y1492">
        <v>1489</v>
      </c>
      <c r="Z1492" s="1"/>
      <c r="AC1492" s="44"/>
      <c r="AD1492">
        <f t="shared" si="494"/>
        <v>0</v>
      </c>
      <c r="AE1492">
        <f>SUM($AD$4:AD1492)</f>
        <v>1</v>
      </c>
      <c r="AF1492" s="103" t="str">
        <f>IFERROR(VLOOKUP(AN1492,Home!$C$8:$E$207,3,FALSE),"")</f>
        <v/>
      </c>
      <c r="AG1492" s="103" t="str">
        <f>IFERROR(VLOOKUP(AN1492,Home!$C$8:$E$207,2,FALSE),"")</f>
        <v/>
      </c>
      <c r="AH1492" s="104" t="str">
        <f>IF(VLOOKUP(AE1492,Home!$C$8:$I$207,6,FALSE)="","",VLOOKUP(AE1492,Home!$C$8:$I$207,6,FALSE))</f>
        <v/>
      </c>
      <c r="AI1492" s="104" t="e">
        <f t="shared" si="502"/>
        <v>#VALUE!</v>
      </c>
      <c r="AJ1492" s="105" t="e">
        <f t="shared" si="495"/>
        <v>#VALUE!</v>
      </c>
      <c r="AK1492" s="103" t="e">
        <f t="shared" si="488"/>
        <v>#VALUE!</v>
      </c>
      <c r="AL1492" s="103" t="e">
        <f t="shared" si="496"/>
        <v>#VALUE!</v>
      </c>
      <c r="AN1492" t="str">
        <f>IF(OR(VLOOKUP(AE1492,Home!$C$8:$I$207,6,FALSE)="",VLOOKUP(AE1492,Home!$C$8:$I$207,7,FALSE)=""),"FEJL",Baggrundsark!AE1492)</f>
        <v>FEJL</v>
      </c>
      <c r="AO1492">
        <f>IF(VLOOKUP(AE1492,Home!$C$8:$N$207,12,FALSE)="Timelønnet",1,0)</f>
        <v>0</v>
      </c>
      <c r="AP1492">
        <f>SUM($AO$4:AO1492)*AO1492</f>
        <v>0</v>
      </c>
      <c r="AQ1492">
        <f t="shared" si="483"/>
        <v>1</v>
      </c>
      <c r="AR1492" t="str">
        <f t="shared" si="483"/>
        <v/>
      </c>
      <c r="AS1492" t="e">
        <f t="shared" si="497"/>
        <v>#VALUE!</v>
      </c>
      <c r="AT1492" s="45" t="e">
        <f t="shared" si="484"/>
        <v>#VALUE!</v>
      </c>
      <c r="AU1492">
        <f>VLOOKUP(AQ1492,Home!$C$8:$J$207,8,FALSE)</f>
        <v>0</v>
      </c>
    </row>
    <row r="1493" spans="1:47" x14ac:dyDescent="0.25">
      <c r="A1493" s="6">
        <f t="shared" si="489"/>
        <v>0</v>
      </c>
      <c r="B1493" s="6">
        <f t="shared" si="498"/>
        <v>0</v>
      </c>
      <c r="C1493" s="6" t="str">
        <f t="shared" si="490"/>
        <v/>
      </c>
      <c r="D1493" s="7">
        <f t="shared" si="491"/>
        <v>0</v>
      </c>
      <c r="E1493" s="7">
        <f t="shared" si="499"/>
        <v>0</v>
      </c>
      <c r="F1493" s="7" t="str">
        <f t="shared" si="492"/>
        <v/>
      </c>
      <c r="G1493" s="6">
        <f t="shared" si="493"/>
        <v>0</v>
      </c>
      <c r="H1493" s="6">
        <f t="shared" si="500"/>
        <v>0</v>
      </c>
      <c r="I1493" s="6" t="str">
        <f t="shared" si="501"/>
        <v/>
      </c>
      <c r="J1493" s="11">
        <v>1490</v>
      </c>
      <c r="K1493" s="11">
        <f>IF(IFERROR(VLOOKUP(J1493,Home!$A$8:$B$1048576,1,FALSE),0)=0,0,1)</f>
        <v>0</v>
      </c>
      <c r="L1493" s="129" t="e">
        <f>IF(VLOOKUP(O1493,Home!$C$8:$R$207,6,FALSE)="","",VLOOKUP(O1493,Home!$C$8:$R$207,6,FALSE))</f>
        <v>#N/A</v>
      </c>
      <c r="M1493" s="129" t="e">
        <f t="shared" si="486"/>
        <v>#N/A</v>
      </c>
      <c r="N1493" s="11">
        <f>SUM($K$4:K1493)</f>
        <v>200</v>
      </c>
      <c r="O1493" s="11" t="str">
        <f>IF(P1493="","",IF(IFERROR(VLOOKUP(N1493,Home!$C$8:$R$1048576,1,FALSE),"")=0,"",IFERROR(VLOOKUP(N1493,Home!$C$8:$R$1048576,1,FALSE),"")))</f>
        <v/>
      </c>
      <c r="P1493" s="11" t="str">
        <f>IF(IFERROR(VLOOKUP(W1493,Home!$C$8:$R$1048576,3,FALSE),"")=0,"",IFERROR(VLOOKUP(W1493,Home!$C$8:$R$1048576,3,FALSE),""))</f>
        <v/>
      </c>
      <c r="Q1493" s="11" t="str">
        <f t="shared" si="485"/>
        <v/>
      </c>
      <c r="R1493" s="130" t="e">
        <f>VLOOKUP(Q1493,'Baggrund til lister'!$G$4:$H$15,2,FALSE)</f>
        <v>#N/A</v>
      </c>
      <c r="S1493" s="11" t="str">
        <f t="shared" si="487"/>
        <v/>
      </c>
      <c r="T1493" s="11" t="str">
        <f>IF(IFERROR(VLOOKUP(N1493,Home!$C$8:$R$1048576,11,FALSE),"")=0,"",IFERROR(VLOOKUP(N1493,Home!$C$8:$R$1048576,11,FALSE),""))</f>
        <v/>
      </c>
      <c r="U1493" s="11" t="str">
        <f>IF(IFERROR(VLOOKUP(O1493,Home!$C$8:$R$1048576,12,FALSE),"")=0,"",IFERROR(VLOOKUP(O1493,Home!$C$8:$R$1048576,12,FALSE),""))</f>
        <v/>
      </c>
      <c r="V1493" s="11" t="str">
        <f>IF(IFERROR(VLOOKUP(O1493,Home!$C$8:$R$1048576,8,FALSE),"")=0,"",IFERROR(VLOOKUP(O1493,Home!$C$8:$R$1048576,8,FALSE),""))</f>
        <v/>
      </c>
      <c r="W1493" s="11" t="str">
        <f>IF(OR(VLOOKUP(N1493,Home!$C$7:$I$207,6,FALSE)="",VLOOKUP(N1493,Home!$C$7:$I$207,7,FALSE)=""),"FEJL",SUM(Baggrundsark!$K$4:K1493))</f>
        <v>FEJL</v>
      </c>
      <c r="Y1493">
        <v>1490</v>
      </c>
      <c r="Z1493" s="1"/>
      <c r="AC1493" s="44"/>
      <c r="AD1493">
        <f t="shared" si="494"/>
        <v>0</v>
      </c>
      <c r="AE1493">
        <f>SUM($AD$4:AD1493)</f>
        <v>1</v>
      </c>
      <c r="AF1493" s="103" t="str">
        <f>IFERROR(VLOOKUP(AN1493,Home!$C$8:$E$207,3,FALSE),"")</f>
        <v/>
      </c>
      <c r="AG1493" s="103" t="str">
        <f>IFERROR(VLOOKUP(AN1493,Home!$C$8:$E$207,2,FALSE),"")</f>
        <v/>
      </c>
      <c r="AH1493" s="104" t="str">
        <f>IF(VLOOKUP(AE1493,Home!$C$8:$I$207,6,FALSE)="","",VLOOKUP(AE1493,Home!$C$8:$I$207,6,FALSE))</f>
        <v/>
      </c>
      <c r="AI1493" s="104" t="e">
        <f t="shared" si="502"/>
        <v>#VALUE!</v>
      </c>
      <c r="AJ1493" s="105" t="e">
        <f t="shared" si="495"/>
        <v>#VALUE!</v>
      </c>
      <c r="AK1493" s="103" t="e">
        <f t="shared" si="488"/>
        <v>#VALUE!</v>
      </c>
      <c r="AL1493" s="103" t="e">
        <f t="shared" si="496"/>
        <v>#VALUE!</v>
      </c>
      <c r="AN1493" t="str">
        <f>IF(OR(VLOOKUP(AE1493,Home!$C$8:$I$207,6,FALSE)="",VLOOKUP(AE1493,Home!$C$8:$I$207,7,FALSE)=""),"FEJL",Baggrundsark!AE1493)</f>
        <v>FEJL</v>
      </c>
      <c r="AO1493">
        <f>IF(VLOOKUP(AE1493,Home!$C$8:$N$207,12,FALSE)="Timelønnet",1,0)</f>
        <v>0</v>
      </c>
      <c r="AP1493">
        <f>SUM($AO$4:AO1493)*AO1493</f>
        <v>0</v>
      </c>
      <c r="AQ1493">
        <f t="shared" si="483"/>
        <v>1</v>
      </c>
      <c r="AR1493" t="str">
        <f t="shared" si="483"/>
        <v/>
      </c>
      <c r="AS1493" t="e">
        <f t="shared" si="497"/>
        <v>#VALUE!</v>
      </c>
      <c r="AT1493" s="45" t="e">
        <f t="shared" si="484"/>
        <v>#VALUE!</v>
      </c>
      <c r="AU1493">
        <f>VLOOKUP(AQ1493,Home!$C$8:$J$207,8,FALSE)</f>
        <v>0</v>
      </c>
    </row>
    <row r="1494" spans="1:47" x14ac:dyDescent="0.25">
      <c r="A1494" s="6">
        <f t="shared" si="489"/>
        <v>0</v>
      </c>
      <c r="B1494" s="6">
        <f t="shared" si="498"/>
        <v>0</v>
      </c>
      <c r="C1494" s="6" t="str">
        <f t="shared" si="490"/>
        <v/>
      </c>
      <c r="D1494" s="7">
        <f t="shared" si="491"/>
        <v>0</v>
      </c>
      <c r="E1494" s="7">
        <f t="shared" si="499"/>
        <v>0</v>
      </c>
      <c r="F1494" s="7" t="str">
        <f t="shared" si="492"/>
        <v/>
      </c>
      <c r="G1494" s="6">
        <f t="shared" si="493"/>
        <v>0</v>
      </c>
      <c r="H1494" s="6">
        <f t="shared" si="500"/>
        <v>0</v>
      </c>
      <c r="I1494" s="6" t="str">
        <f t="shared" si="501"/>
        <v/>
      </c>
      <c r="J1494" s="11">
        <v>1491</v>
      </c>
      <c r="K1494" s="11">
        <f>IF(IFERROR(VLOOKUP(J1494,Home!$A$8:$B$1048576,1,FALSE),0)=0,0,1)</f>
        <v>0</v>
      </c>
      <c r="L1494" s="129" t="e">
        <f>IF(VLOOKUP(O1494,Home!$C$8:$R$207,6,FALSE)="","",VLOOKUP(O1494,Home!$C$8:$R$207,6,FALSE))</f>
        <v>#N/A</v>
      </c>
      <c r="M1494" s="129" t="e">
        <f t="shared" si="486"/>
        <v>#N/A</v>
      </c>
      <c r="N1494" s="11">
        <f>SUM($K$4:K1494)</f>
        <v>200</v>
      </c>
      <c r="O1494" s="11" t="str">
        <f>IF(P1494="","",IF(IFERROR(VLOOKUP(N1494,Home!$C$8:$R$1048576,1,FALSE),"")=0,"",IFERROR(VLOOKUP(N1494,Home!$C$8:$R$1048576,1,FALSE),"")))</f>
        <v/>
      </c>
      <c r="P1494" s="11" t="str">
        <f>IF(IFERROR(VLOOKUP(W1494,Home!$C$8:$R$1048576,3,FALSE),"")=0,"",IFERROR(VLOOKUP(W1494,Home!$C$8:$R$1048576,3,FALSE),""))</f>
        <v/>
      </c>
      <c r="Q1494" s="11" t="str">
        <f t="shared" si="485"/>
        <v/>
      </c>
      <c r="R1494" s="130" t="e">
        <f>VLOOKUP(Q1494,'Baggrund til lister'!$G$4:$H$15,2,FALSE)</f>
        <v>#N/A</v>
      </c>
      <c r="S1494" s="11" t="str">
        <f t="shared" si="487"/>
        <v/>
      </c>
      <c r="T1494" s="11" t="str">
        <f>IF(IFERROR(VLOOKUP(N1494,Home!$C$8:$R$1048576,11,FALSE),"")=0,"",IFERROR(VLOOKUP(N1494,Home!$C$8:$R$1048576,11,FALSE),""))</f>
        <v/>
      </c>
      <c r="U1494" s="11" t="str">
        <f>IF(IFERROR(VLOOKUP(O1494,Home!$C$8:$R$1048576,12,FALSE),"")=0,"",IFERROR(VLOOKUP(O1494,Home!$C$8:$R$1048576,12,FALSE),""))</f>
        <v/>
      </c>
      <c r="V1494" s="11" t="str">
        <f>IF(IFERROR(VLOOKUP(O1494,Home!$C$8:$R$1048576,8,FALSE),"")=0,"",IFERROR(VLOOKUP(O1494,Home!$C$8:$R$1048576,8,FALSE),""))</f>
        <v/>
      </c>
      <c r="W1494" s="11" t="str">
        <f>IF(OR(VLOOKUP(N1494,Home!$C$7:$I$207,6,FALSE)="",VLOOKUP(N1494,Home!$C$7:$I$207,7,FALSE)=""),"FEJL",SUM(Baggrundsark!$K$4:K1494))</f>
        <v>FEJL</v>
      </c>
      <c r="Y1494">
        <v>1491</v>
      </c>
      <c r="Z1494" s="1"/>
      <c r="AC1494" s="44"/>
      <c r="AD1494">
        <f t="shared" si="494"/>
        <v>0</v>
      </c>
      <c r="AE1494">
        <f>SUM($AD$4:AD1494)</f>
        <v>1</v>
      </c>
      <c r="AF1494" s="103" t="str">
        <f>IFERROR(VLOOKUP(AN1494,Home!$C$8:$E$207,3,FALSE),"")</f>
        <v/>
      </c>
      <c r="AG1494" s="103" t="str">
        <f>IFERROR(VLOOKUP(AN1494,Home!$C$8:$E$207,2,FALSE),"")</f>
        <v/>
      </c>
      <c r="AH1494" s="104" t="str">
        <f>IF(VLOOKUP(AE1494,Home!$C$8:$I$207,6,FALSE)="","",VLOOKUP(AE1494,Home!$C$8:$I$207,6,FALSE))</f>
        <v/>
      </c>
      <c r="AI1494" s="104" t="e">
        <f t="shared" si="502"/>
        <v>#VALUE!</v>
      </c>
      <c r="AJ1494" s="105" t="e">
        <f t="shared" si="495"/>
        <v>#VALUE!</v>
      </c>
      <c r="AK1494" s="103" t="e">
        <f t="shared" si="488"/>
        <v>#VALUE!</v>
      </c>
      <c r="AL1494" s="103" t="e">
        <f t="shared" si="496"/>
        <v>#VALUE!</v>
      </c>
      <c r="AN1494" t="str">
        <f>IF(OR(VLOOKUP(AE1494,Home!$C$8:$I$207,6,FALSE)="",VLOOKUP(AE1494,Home!$C$8:$I$207,7,FALSE)=""),"FEJL",Baggrundsark!AE1494)</f>
        <v>FEJL</v>
      </c>
      <c r="AO1494">
        <f>IF(VLOOKUP(AE1494,Home!$C$8:$N$207,12,FALSE)="Timelønnet",1,0)</f>
        <v>0</v>
      </c>
      <c r="AP1494">
        <f>SUM($AO$4:AO1494)*AO1494</f>
        <v>0</v>
      </c>
      <c r="AQ1494">
        <f t="shared" si="483"/>
        <v>1</v>
      </c>
      <c r="AR1494" t="str">
        <f t="shared" si="483"/>
        <v/>
      </c>
      <c r="AS1494" t="e">
        <f t="shared" si="497"/>
        <v>#VALUE!</v>
      </c>
      <c r="AT1494" s="45" t="e">
        <f t="shared" si="484"/>
        <v>#VALUE!</v>
      </c>
      <c r="AU1494">
        <f>VLOOKUP(AQ1494,Home!$C$8:$J$207,8,FALSE)</f>
        <v>0</v>
      </c>
    </row>
    <row r="1495" spans="1:47" x14ac:dyDescent="0.25">
      <c r="A1495" s="6">
        <f t="shared" si="489"/>
        <v>0</v>
      </c>
      <c r="B1495" s="6">
        <f t="shared" si="498"/>
        <v>0</v>
      </c>
      <c r="C1495" s="6" t="str">
        <f t="shared" si="490"/>
        <v/>
      </c>
      <c r="D1495" s="7">
        <f t="shared" si="491"/>
        <v>0</v>
      </c>
      <c r="E1495" s="7">
        <f t="shared" si="499"/>
        <v>0</v>
      </c>
      <c r="F1495" s="7" t="str">
        <f t="shared" si="492"/>
        <v/>
      </c>
      <c r="G1495" s="6">
        <f t="shared" si="493"/>
        <v>0</v>
      </c>
      <c r="H1495" s="6">
        <f t="shared" si="500"/>
        <v>0</v>
      </c>
      <c r="I1495" s="6" t="str">
        <f t="shared" si="501"/>
        <v/>
      </c>
      <c r="J1495" s="11">
        <v>1492</v>
      </c>
      <c r="K1495" s="11">
        <f>IF(IFERROR(VLOOKUP(J1495,Home!$A$8:$B$1048576,1,FALSE),0)=0,0,1)</f>
        <v>0</v>
      </c>
      <c r="L1495" s="129" t="e">
        <f>IF(VLOOKUP(O1495,Home!$C$8:$R$207,6,FALSE)="","",VLOOKUP(O1495,Home!$C$8:$R$207,6,FALSE))</f>
        <v>#N/A</v>
      </c>
      <c r="M1495" s="129" t="e">
        <f t="shared" si="486"/>
        <v>#N/A</v>
      </c>
      <c r="N1495" s="11">
        <f>SUM($K$4:K1495)</f>
        <v>200</v>
      </c>
      <c r="O1495" s="11" t="str">
        <f>IF(P1495="","",IF(IFERROR(VLOOKUP(N1495,Home!$C$8:$R$1048576,1,FALSE),"")=0,"",IFERROR(VLOOKUP(N1495,Home!$C$8:$R$1048576,1,FALSE),"")))</f>
        <v/>
      </c>
      <c r="P1495" s="11" t="str">
        <f>IF(IFERROR(VLOOKUP(W1495,Home!$C$8:$R$1048576,3,FALSE),"")=0,"",IFERROR(VLOOKUP(W1495,Home!$C$8:$R$1048576,3,FALSE),""))</f>
        <v/>
      </c>
      <c r="Q1495" s="11" t="str">
        <f t="shared" si="485"/>
        <v/>
      </c>
      <c r="R1495" s="130" t="e">
        <f>VLOOKUP(Q1495,'Baggrund til lister'!$G$4:$H$15,2,FALSE)</f>
        <v>#N/A</v>
      </c>
      <c r="S1495" s="11" t="str">
        <f t="shared" si="487"/>
        <v/>
      </c>
      <c r="T1495" s="11" t="str">
        <f>IF(IFERROR(VLOOKUP(N1495,Home!$C$8:$R$1048576,11,FALSE),"")=0,"",IFERROR(VLOOKUP(N1495,Home!$C$8:$R$1048576,11,FALSE),""))</f>
        <v/>
      </c>
      <c r="U1495" s="11" t="str">
        <f>IF(IFERROR(VLOOKUP(O1495,Home!$C$8:$R$1048576,12,FALSE),"")=0,"",IFERROR(VLOOKUP(O1495,Home!$C$8:$R$1048576,12,FALSE),""))</f>
        <v/>
      </c>
      <c r="V1495" s="11" t="str">
        <f>IF(IFERROR(VLOOKUP(O1495,Home!$C$8:$R$1048576,8,FALSE),"")=0,"",IFERROR(VLOOKUP(O1495,Home!$C$8:$R$1048576,8,FALSE),""))</f>
        <v/>
      </c>
      <c r="W1495" s="11" t="str">
        <f>IF(OR(VLOOKUP(N1495,Home!$C$7:$I$207,6,FALSE)="",VLOOKUP(N1495,Home!$C$7:$I$207,7,FALSE)=""),"FEJL",SUM(Baggrundsark!$K$4:K1495))</f>
        <v>FEJL</v>
      </c>
      <c r="Y1495">
        <v>1492</v>
      </c>
      <c r="Z1495" s="1"/>
      <c r="AC1495" s="44"/>
      <c r="AD1495">
        <f t="shared" si="494"/>
        <v>0</v>
      </c>
      <c r="AE1495">
        <f>SUM($AD$4:AD1495)</f>
        <v>1</v>
      </c>
      <c r="AF1495" s="103" t="str">
        <f>IFERROR(VLOOKUP(AN1495,Home!$C$8:$E$207,3,FALSE),"")</f>
        <v/>
      </c>
      <c r="AG1495" s="103" t="str">
        <f>IFERROR(VLOOKUP(AN1495,Home!$C$8:$E$207,2,FALSE),"")</f>
        <v/>
      </c>
      <c r="AH1495" s="104" t="str">
        <f>IF(VLOOKUP(AE1495,Home!$C$8:$I$207,6,FALSE)="","",VLOOKUP(AE1495,Home!$C$8:$I$207,6,FALSE))</f>
        <v/>
      </c>
      <c r="AI1495" s="104" t="e">
        <f t="shared" si="502"/>
        <v>#VALUE!</v>
      </c>
      <c r="AJ1495" s="105" t="e">
        <f t="shared" si="495"/>
        <v>#VALUE!</v>
      </c>
      <c r="AK1495" s="103" t="e">
        <f t="shared" si="488"/>
        <v>#VALUE!</v>
      </c>
      <c r="AL1495" s="103" t="e">
        <f t="shared" si="496"/>
        <v>#VALUE!</v>
      </c>
      <c r="AN1495" t="str">
        <f>IF(OR(VLOOKUP(AE1495,Home!$C$8:$I$207,6,FALSE)="",VLOOKUP(AE1495,Home!$C$8:$I$207,7,FALSE)=""),"FEJL",Baggrundsark!AE1495)</f>
        <v>FEJL</v>
      </c>
      <c r="AO1495">
        <f>IF(VLOOKUP(AE1495,Home!$C$8:$N$207,12,FALSE)="Timelønnet",1,0)</f>
        <v>0</v>
      </c>
      <c r="AP1495">
        <f>SUM($AO$4:AO1495)*AO1495</f>
        <v>0</v>
      </c>
      <c r="AQ1495">
        <f t="shared" si="483"/>
        <v>1</v>
      </c>
      <c r="AR1495" t="str">
        <f t="shared" si="483"/>
        <v/>
      </c>
      <c r="AS1495" t="e">
        <f t="shared" si="497"/>
        <v>#VALUE!</v>
      </c>
      <c r="AT1495" s="45" t="e">
        <f t="shared" si="484"/>
        <v>#VALUE!</v>
      </c>
      <c r="AU1495">
        <f>VLOOKUP(AQ1495,Home!$C$8:$J$207,8,FALSE)</f>
        <v>0</v>
      </c>
    </row>
    <row r="1496" spans="1:47" x14ac:dyDescent="0.25">
      <c r="A1496" s="6">
        <f t="shared" si="489"/>
        <v>0</v>
      </c>
      <c r="B1496" s="6">
        <f t="shared" si="498"/>
        <v>0</v>
      </c>
      <c r="C1496" s="6" t="str">
        <f t="shared" si="490"/>
        <v/>
      </c>
      <c r="D1496" s="7">
        <f t="shared" si="491"/>
        <v>0</v>
      </c>
      <c r="E1496" s="7">
        <f t="shared" si="499"/>
        <v>0</v>
      </c>
      <c r="F1496" s="7" t="str">
        <f t="shared" si="492"/>
        <v/>
      </c>
      <c r="G1496" s="6">
        <f t="shared" si="493"/>
        <v>0</v>
      </c>
      <c r="H1496" s="6">
        <f t="shared" si="500"/>
        <v>0</v>
      </c>
      <c r="I1496" s="6" t="str">
        <f t="shared" si="501"/>
        <v/>
      </c>
      <c r="J1496" s="11">
        <v>1493</v>
      </c>
      <c r="K1496" s="11">
        <f>IF(IFERROR(VLOOKUP(J1496,Home!$A$8:$B$1048576,1,FALSE),0)=0,0,1)</f>
        <v>0</v>
      </c>
      <c r="L1496" s="129" t="e">
        <f>IF(VLOOKUP(O1496,Home!$C$8:$R$207,6,FALSE)="","",VLOOKUP(O1496,Home!$C$8:$R$207,6,FALSE))</f>
        <v>#N/A</v>
      </c>
      <c r="M1496" s="129" t="e">
        <f t="shared" si="486"/>
        <v>#N/A</v>
      </c>
      <c r="N1496" s="11">
        <f>SUM($K$4:K1496)</f>
        <v>200</v>
      </c>
      <c r="O1496" s="11" t="str">
        <f>IF(P1496="","",IF(IFERROR(VLOOKUP(N1496,Home!$C$8:$R$1048576,1,FALSE),"")=0,"",IFERROR(VLOOKUP(N1496,Home!$C$8:$R$1048576,1,FALSE),"")))</f>
        <v/>
      </c>
      <c r="P1496" s="11" t="str">
        <f>IF(IFERROR(VLOOKUP(W1496,Home!$C$8:$R$1048576,3,FALSE),"")=0,"",IFERROR(VLOOKUP(W1496,Home!$C$8:$R$1048576,3,FALSE),""))</f>
        <v/>
      </c>
      <c r="Q1496" s="11" t="str">
        <f t="shared" si="485"/>
        <v/>
      </c>
      <c r="R1496" s="130" t="e">
        <f>VLOOKUP(Q1496,'Baggrund til lister'!$G$4:$H$15,2,FALSE)</f>
        <v>#N/A</v>
      </c>
      <c r="S1496" s="11" t="str">
        <f t="shared" si="487"/>
        <v/>
      </c>
      <c r="T1496" s="11" t="str">
        <f>IF(IFERROR(VLOOKUP(N1496,Home!$C$8:$R$1048576,11,FALSE),"")=0,"",IFERROR(VLOOKUP(N1496,Home!$C$8:$R$1048576,11,FALSE),""))</f>
        <v/>
      </c>
      <c r="U1496" s="11" t="str">
        <f>IF(IFERROR(VLOOKUP(O1496,Home!$C$8:$R$1048576,12,FALSE),"")=0,"",IFERROR(VLOOKUP(O1496,Home!$C$8:$R$1048576,12,FALSE),""))</f>
        <v/>
      </c>
      <c r="V1496" s="11" t="str">
        <f>IF(IFERROR(VLOOKUP(O1496,Home!$C$8:$R$1048576,8,FALSE),"")=0,"",IFERROR(VLOOKUP(O1496,Home!$C$8:$R$1048576,8,FALSE),""))</f>
        <v/>
      </c>
      <c r="W1496" s="11" t="str">
        <f>IF(OR(VLOOKUP(N1496,Home!$C$7:$I$207,6,FALSE)="",VLOOKUP(N1496,Home!$C$7:$I$207,7,FALSE)=""),"FEJL",SUM(Baggrundsark!$K$4:K1496))</f>
        <v>FEJL</v>
      </c>
      <c r="Y1496">
        <v>1493</v>
      </c>
      <c r="Z1496" s="1"/>
      <c r="AC1496" s="44"/>
      <c r="AD1496">
        <f t="shared" si="494"/>
        <v>0</v>
      </c>
      <c r="AE1496">
        <f>SUM($AD$4:AD1496)</f>
        <v>1</v>
      </c>
      <c r="AF1496" s="103" t="str">
        <f>IFERROR(VLOOKUP(AN1496,Home!$C$8:$E$207,3,FALSE),"")</f>
        <v/>
      </c>
      <c r="AG1496" s="103" t="str">
        <f>IFERROR(VLOOKUP(AN1496,Home!$C$8:$E$207,2,FALSE),"")</f>
        <v/>
      </c>
      <c r="AH1496" s="104" t="str">
        <f>IF(VLOOKUP(AE1496,Home!$C$8:$I$207,6,FALSE)="","",VLOOKUP(AE1496,Home!$C$8:$I$207,6,FALSE))</f>
        <v/>
      </c>
      <c r="AI1496" s="104" t="e">
        <f t="shared" si="502"/>
        <v>#VALUE!</v>
      </c>
      <c r="AJ1496" s="105" t="e">
        <f t="shared" si="495"/>
        <v>#VALUE!</v>
      </c>
      <c r="AK1496" s="103" t="e">
        <f t="shared" si="488"/>
        <v>#VALUE!</v>
      </c>
      <c r="AL1496" s="103" t="e">
        <f t="shared" si="496"/>
        <v>#VALUE!</v>
      </c>
      <c r="AN1496" t="str">
        <f>IF(OR(VLOOKUP(AE1496,Home!$C$8:$I$207,6,FALSE)="",VLOOKUP(AE1496,Home!$C$8:$I$207,7,FALSE)=""),"FEJL",Baggrundsark!AE1496)</f>
        <v>FEJL</v>
      </c>
      <c r="AO1496">
        <f>IF(VLOOKUP(AE1496,Home!$C$8:$N$207,12,FALSE)="Timelønnet",1,0)</f>
        <v>0</v>
      </c>
      <c r="AP1496">
        <f>SUM($AO$4:AO1496)*AO1496</f>
        <v>0</v>
      </c>
      <c r="AQ1496">
        <f t="shared" si="483"/>
        <v>1</v>
      </c>
      <c r="AR1496" t="str">
        <f t="shared" si="483"/>
        <v/>
      </c>
      <c r="AS1496" t="e">
        <f t="shared" si="497"/>
        <v>#VALUE!</v>
      </c>
      <c r="AT1496" s="45" t="e">
        <f t="shared" si="484"/>
        <v>#VALUE!</v>
      </c>
      <c r="AU1496">
        <f>VLOOKUP(AQ1496,Home!$C$8:$J$207,8,FALSE)</f>
        <v>0</v>
      </c>
    </row>
    <row r="1497" spans="1:47" x14ac:dyDescent="0.25">
      <c r="A1497" s="6">
        <f t="shared" si="489"/>
        <v>0</v>
      </c>
      <c r="B1497" s="6">
        <f t="shared" si="498"/>
        <v>0</v>
      </c>
      <c r="C1497" s="6" t="str">
        <f t="shared" si="490"/>
        <v/>
      </c>
      <c r="D1497" s="7">
        <f t="shared" si="491"/>
        <v>0</v>
      </c>
      <c r="E1497" s="7">
        <f t="shared" si="499"/>
        <v>0</v>
      </c>
      <c r="F1497" s="7" t="str">
        <f t="shared" si="492"/>
        <v/>
      </c>
      <c r="G1497" s="6">
        <f t="shared" si="493"/>
        <v>0</v>
      </c>
      <c r="H1497" s="6">
        <f t="shared" si="500"/>
        <v>0</v>
      </c>
      <c r="I1497" s="6" t="str">
        <f t="shared" si="501"/>
        <v/>
      </c>
      <c r="J1497" s="11">
        <v>1494</v>
      </c>
      <c r="K1497" s="11">
        <f>IF(IFERROR(VLOOKUP(J1497,Home!$A$8:$B$1048576,1,FALSE),0)=0,0,1)</f>
        <v>0</v>
      </c>
      <c r="L1497" s="129" t="e">
        <f>IF(VLOOKUP(O1497,Home!$C$8:$R$207,6,FALSE)="","",VLOOKUP(O1497,Home!$C$8:$R$207,6,FALSE))</f>
        <v>#N/A</v>
      </c>
      <c r="M1497" s="129" t="e">
        <f t="shared" si="486"/>
        <v>#N/A</v>
      </c>
      <c r="N1497" s="11">
        <f>SUM($K$4:K1497)</f>
        <v>200</v>
      </c>
      <c r="O1497" s="11" t="str">
        <f>IF(P1497="","",IF(IFERROR(VLOOKUP(N1497,Home!$C$8:$R$1048576,1,FALSE),"")=0,"",IFERROR(VLOOKUP(N1497,Home!$C$8:$R$1048576,1,FALSE),"")))</f>
        <v/>
      </c>
      <c r="P1497" s="11" t="str">
        <f>IF(IFERROR(VLOOKUP(W1497,Home!$C$8:$R$1048576,3,FALSE),"")=0,"",IFERROR(VLOOKUP(W1497,Home!$C$8:$R$1048576,3,FALSE),""))</f>
        <v/>
      </c>
      <c r="Q1497" s="11" t="str">
        <f t="shared" si="485"/>
        <v/>
      </c>
      <c r="R1497" s="130" t="e">
        <f>VLOOKUP(Q1497,'Baggrund til lister'!$G$4:$H$15,2,FALSE)</f>
        <v>#N/A</v>
      </c>
      <c r="S1497" s="11" t="str">
        <f t="shared" si="487"/>
        <v/>
      </c>
      <c r="T1497" s="11" t="str">
        <f>IF(IFERROR(VLOOKUP(N1497,Home!$C$8:$R$1048576,11,FALSE),"")=0,"",IFERROR(VLOOKUP(N1497,Home!$C$8:$R$1048576,11,FALSE),""))</f>
        <v/>
      </c>
      <c r="U1497" s="11" t="str">
        <f>IF(IFERROR(VLOOKUP(O1497,Home!$C$8:$R$1048576,12,FALSE),"")=0,"",IFERROR(VLOOKUP(O1497,Home!$C$8:$R$1048576,12,FALSE),""))</f>
        <v/>
      </c>
      <c r="V1497" s="11" t="str">
        <f>IF(IFERROR(VLOOKUP(O1497,Home!$C$8:$R$1048576,8,FALSE),"")=0,"",IFERROR(VLOOKUP(O1497,Home!$C$8:$R$1048576,8,FALSE),""))</f>
        <v/>
      </c>
      <c r="W1497" s="11" t="str">
        <f>IF(OR(VLOOKUP(N1497,Home!$C$7:$I$207,6,FALSE)="",VLOOKUP(N1497,Home!$C$7:$I$207,7,FALSE)=""),"FEJL",SUM(Baggrundsark!$K$4:K1497))</f>
        <v>FEJL</v>
      </c>
      <c r="Y1497">
        <v>1494</v>
      </c>
      <c r="Z1497" s="1"/>
      <c r="AC1497" s="44"/>
      <c r="AD1497">
        <f t="shared" si="494"/>
        <v>0</v>
      </c>
      <c r="AE1497">
        <f>SUM($AD$4:AD1497)</f>
        <v>1</v>
      </c>
      <c r="AF1497" s="103" t="str">
        <f>IFERROR(VLOOKUP(AN1497,Home!$C$8:$E$207,3,FALSE),"")</f>
        <v/>
      </c>
      <c r="AG1497" s="103" t="str">
        <f>IFERROR(VLOOKUP(AN1497,Home!$C$8:$E$207,2,FALSE),"")</f>
        <v/>
      </c>
      <c r="AH1497" s="104" t="str">
        <f>IF(VLOOKUP(AE1497,Home!$C$8:$I$207,6,FALSE)="","",VLOOKUP(AE1497,Home!$C$8:$I$207,6,FALSE))</f>
        <v/>
      </c>
      <c r="AI1497" s="104" t="e">
        <f t="shared" si="502"/>
        <v>#VALUE!</v>
      </c>
      <c r="AJ1497" s="105" t="e">
        <f t="shared" si="495"/>
        <v>#VALUE!</v>
      </c>
      <c r="AK1497" s="103" t="e">
        <f t="shared" si="488"/>
        <v>#VALUE!</v>
      </c>
      <c r="AL1497" s="103" t="e">
        <f t="shared" si="496"/>
        <v>#VALUE!</v>
      </c>
      <c r="AN1497" t="str">
        <f>IF(OR(VLOOKUP(AE1497,Home!$C$8:$I$207,6,FALSE)="",VLOOKUP(AE1497,Home!$C$8:$I$207,7,FALSE)=""),"FEJL",Baggrundsark!AE1497)</f>
        <v>FEJL</v>
      </c>
      <c r="AO1497">
        <f>IF(VLOOKUP(AE1497,Home!$C$8:$N$207,12,FALSE)="Timelønnet",1,0)</f>
        <v>0</v>
      </c>
      <c r="AP1497">
        <f>SUM($AO$4:AO1497)*AO1497</f>
        <v>0</v>
      </c>
      <c r="AQ1497">
        <f t="shared" si="483"/>
        <v>1</v>
      </c>
      <c r="AR1497" t="str">
        <f t="shared" si="483"/>
        <v/>
      </c>
      <c r="AS1497" t="e">
        <f t="shared" si="497"/>
        <v>#VALUE!</v>
      </c>
      <c r="AT1497" s="45" t="e">
        <f t="shared" si="484"/>
        <v>#VALUE!</v>
      </c>
      <c r="AU1497">
        <f>VLOOKUP(AQ1497,Home!$C$8:$J$207,8,FALSE)</f>
        <v>0</v>
      </c>
    </row>
    <row r="1498" spans="1:47" x14ac:dyDescent="0.25">
      <c r="A1498" s="6">
        <f t="shared" si="489"/>
        <v>0</v>
      </c>
      <c r="B1498" s="6">
        <f t="shared" si="498"/>
        <v>0</v>
      </c>
      <c r="C1498" s="6" t="str">
        <f t="shared" si="490"/>
        <v/>
      </c>
      <c r="D1498" s="7">
        <f t="shared" si="491"/>
        <v>0</v>
      </c>
      <c r="E1498" s="7">
        <f t="shared" si="499"/>
        <v>0</v>
      </c>
      <c r="F1498" s="7" t="str">
        <f t="shared" si="492"/>
        <v/>
      </c>
      <c r="G1498" s="6">
        <f t="shared" si="493"/>
        <v>0</v>
      </c>
      <c r="H1498" s="6">
        <f t="shared" si="500"/>
        <v>0</v>
      </c>
      <c r="I1498" s="6" t="str">
        <f t="shared" si="501"/>
        <v/>
      </c>
      <c r="J1498" s="11">
        <v>1495</v>
      </c>
      <c r="K1498" s="11">
        <f>IF(IFERROR(VLOOKUP(J1498,Home!$A$8:$B$1048576,1,FALSE),0)=0,0,1)</f>
        <v>0</v>
      </c>
      <c r="L1498" s="129" t="e">
        <f>IF(VLOOKUP(O1498,Home!$C$8:$R$207,6,FALSE)="","",VLOOKUP(O1498,Home!$C$8:$R$207,6,FALSE))</f>
        <v>#N/A</v>
      </c>
      <c r="M1498" s="129" t="e">
        <f t="shared" si="486"/>
        <v>#N/A</v>
      </c>
      <c r="N1498" s="11">
        <f>SUM($K$4:K1498)</f>
        <v>200</v>
      </c>
      <c r="O1498" s="11" t="str">
        <f>IF(P1498="","",IF(IFERROR(VLOOKUP(N1498,Home!$C$8:$R$1048576,1,FALSE),"")=0,"",IFERROR(VLOOKUP(N1498,Home!$C$8:$R$1048576,1,FALSE),"")))</f>
        <v/>
      </c>
      <c r="P1498" s="11" t="str">
        <f>IF(IFERROR(VLOOKUP(W1498,Home!$C$8:$R$1048576,3,FALSE),"")=0,"",IFERROR(VLOOKUP(W1498,Home!$C$8:$R$1048576,3,FALSE),""))</f>
        <v/>
      </c>
      <c r="Q1498" s="11" t="str">
        <f t="shared" si="485"/>
        <v/>
      </c>
      <c r="R1498" s="130" t="e">
        <f>VLOOKUP(Q1498,'Baggrund til lister'!$G$4:$H$15,2,FALSE)</f>
        <v>#N/A</v>
      </c>
      <c r="S1498" s="11" t="str">
        <f t="shared" si="487"/>
        <v/>
      </c>
      <c r="T1498" s="11" t="str">
        <f>IF(IFERROR(VLOOKUP(N1498,Home!$C$8:$R$1048576,11,FALSE),"")=0,"",IFERROR(VLOOKUP(N1498,Home!$C$8:$R$1048576,11,FALSE),""))</f>
        <v/>
      </c>
      <c r="U1498" s="11" t="str">
        <f>IF(IFERROR(VLOOKUP(O1498,Home!$C$8:$R$1048576,12,FALSE),"")=0,"",IFERROR(VLOOKUP(O1498,Home!$C$8:$R$1048576,12,FALSE),""))</f>
        <v/>
      </c>
      <c r="V1498" s="11" t="str">
        <f>IF(IFERROR(VLOOKUP(O1498,Home!$C$8:$R$1048576,8,FALSE),"")=0,"",IFERROR(VLOOKUP(O1498,Home!$C$8:$R$1048576,8,FALSE),""))</f>
        <v/>
      </c>
      <c r="W1498" s="11" t="str">
        <f>IF(OR(VLOOKUP(N1498,Home!$C$7:$I$207,6,FALSE)="",VLOOKUP(N1498,Home!$C$7:$I$207,7,FALSE)=""),"FEJL",SUM(Baggrundsark!$K$4:K1498))</f>
        <v>FEJL</v>
      </c>
      <c r="Y1498">
        <v>1495</v>
      </c>
      <c r="Z1498" s="1"/>
      <c r="AC1498" s="44"/>
      <c r="AD1498">
        <f t="shared" si="494"/>
        <v>0</v>
      </c>
      <c r="AE1498">
        <f>SUM($AD$4:AD1498)</f>
        <v>1</v>
      </c>
      <c r="AF1498" s="103" t="str">
        <f>IFERROR(VLOOKUP(AN1498,Home!$C$8:$E$207,3,FALSE),"")</f>
        <v/>
      </c>
      <c r="AG1498" s="103" t="str">
        <f>IFERROR(VLOOKUP(AN1498,Home!$C$8:$E$207,2,FALSE),"")</f>
        <v/>
      </c>
      <c r="AH1498" s="104" t="str">
        <f>IF(VLOOKUP(AE1498,Home!$C$8:$I$207,6,FALSE)="","",VLOOKUP(AE1498,Home!$C$8:$I$207,6,FALSE))</f>
        <v/>
      </c>
      <c r="AI1498" s="104" t="e">
        <f t="shared" si="502"/>
        <v>#VALUE!</v>
      </c>
      <c r="AJ1498" s="105" t="e">
        <f t="shared" si="495"/>
        <v>#VALUE!</v>
      </c>
      <c r="AK1498" s="103" t="e">
        <f t="shared" si="488"/>
        <v>#VALUE!</v>
      </c>
      <c r="AL1498" s="103" t="e">
        <f t="shared" si="496"/>
        <v>#VALUE!</v>
      </c>
      <c r="AN1498" t="str">
        <f>IF(OR(VLOOKUP(AE1498,Home!$C$8:$I$207,6,FALSE)="",VLOOKUP(AE1498,Home!$C$8:$I$207,7,FALSE)=""),"FEJL",Baggrundsark!AE1498)</f>
        <v>FEJL</v>
      </c>
      <c r="AO1498">
        <f>IF(VLOOKUP(AE1498,Home!$C$8:$N$207,12,FALSE)="Timelønnet",1,0)</f>
        <v>0</v>
      </c>
      <c r="AP1498">
        <f>SUM($AO$4:AO1498)*AO1498</f>
        <v>0</v>
      </c>
      <c r="AQ1498">
        <f t="shared" si="483"/>
        <v>1</v>
      </c>
      <c r="AR1498" t="str">
        <f t="shared" si="483"/>
        <v/>
      </c>
      <c r="AS1498" t="e">
        <f t="shared" si="497"/>
        <v>#VALUE!</v>
      </c>
      <c r="AT1498" s="45" t="e">
        <f t="shared" si="484"/>
        <v>#VALUE!</v>
      </c>
      <c r="AU1498">
        <f>VLOOKUP(AQ1498,Home!$C$8:$J$207,8,FALSE)</f>
        <v>0</v>
      </c>
    </row>
    <row r="1499" spans="1:47" x14ac:dyDescent="0.25">
      <c r="A1499" s="6">
        <f t="shared" si="489"/>
        <v>0</v>
      </c>
      <c r="B1499" s="6">
        <f t="shared" si="498"/>
        <v>0</v>
      </c>
      <c r="C1499" s="6" t="str">
        <f t="shared" si="490"/>
        <v/>
      </c>
      <c r="D1499" s="7">
        <f t="shared" si="491"/>
        <v>0</v>
      </c>
      <c r="E1499" s="7">
        <f t="shared" si="499"/>
        <v>0</v>
      </c>
      <c r="F1499" s="7" t="str">
        <f t="shared" si="492"/>
        <v/>
      </c>
      <c r="G1499" s="6">
        <f t="shared" si="493"/>
        <v>0</v>
      </c>
      <c r="H1499" s="6">
        <f t="shared" si="500"/>
        <v>0</v>
      </c>
      <c r="I1499" s="6" t="str">
        <f t="shared" si="501"/>
        <v/>
      </c>
      <c r="J1499" s="11">
        <v>1496</v>
      </c>
      <c r="K1499" s="11">
        <f>IF(IFERROR(VLOOKUP(J1499,Home!$A$8:$B$1048576,1,FALSE),0)=0,0,1)</f>
        <v>0</v>
      </c>
      <c r="L1499" s="129" t="e">
        <f>IF(VLOOKUP(O1499,Home!$C$8:$R$207,6,FALSE)="","",VLOOKUP(O1499,Home!$C$8:$R$207,6,FALSE))</f>
        <v>#N/A</v>
      </c>
      <c r="M1499" s="129" t="e">
        <f t="shared" si="486"/>
        <v>#N/A</v>
      </c>
      <c r="N1499" s="11">
        <f>SUM($K$4:K1499)</f>
        <v>200</v>
      </c>
      <c r="O1499" s="11" t="str">
        <f>IF(P1499="","",IF(IFERROR(VLOOKUP(N1499,Home!$C$8:$R$1048576,1,FALSE),"")=0,"",IFERROR(VLOOKUP(N1499,Home!$C$8:$R$1048576,1,FALSE),"")))</f>
        <v/>
      </c>
      <c r="P1499" s="11" t="str">
        <f>IF(IFERROR(VLOOKUP(W1499,Home!$C$8:$R$1048576,3,FALSE),"")=0,"",IFERROR(VLOOKUP(W1499,Home!$C$8:$R$1048576,3,FALSE),""))</f>
        <v/>
      </c>
      <c r="Q1499" s="11" t="str">
        <f t="shared" si="485"/>
        <v/>
      </c>
      <c r="R1499" s="130" t="e">
        <f>VLOOKUP(Q1499,'Baggrund til lister'!$G$4:$H$15,2,FALSE)</f>
        <v>#N/A</v>
      </c>
      <c r="S1499" s="11" t="str">
        <f t="shared" si="487"/>
        <v/>
      </c>
      <c r="T1499" s="11" t="str">
        <f>IF(IFERROR(VLOOKUP(N1499,Home!$C$8:$R$1048576,11,FALSE),"")=0,"",IFERROR(VLOOKUP(N1499,Home!$C$8:$R$1048576,11,FALSE),""))</f>
        <v/>
      </c>
      <c r="U1499" s="11" t="str">
        <f>IF(IFERROR(VLOOKUP(O1499,Home!$C$8:$R$1048576,12,FALSE),"")=0,"",IFERROR(VLOOKUP(O1499,Home!$C$8:$R$1048576,12,FALSE),""))</f>
        <v/>
      </c>
      <c r="V1499" s="11" t="str">
        <f>IF(IFERROR(VLOOKUP(O1499,Home!$C$8:$R$1048576,8,FALSE),"")=0,"",IFERROR(VLOOKUP(O1499,Home!$C$8:$R$1048576,8,FALSE),""))</f>
        <v/>
      </c>
      <c r="W1499" s="11" t="str">
        <f>IF(OR(VLOOKUP(N1499,Home!$C$7:$I$207,6,FALSE)="",VLOOKUP(N1499,Home!$C$7:$I$207,7,FALSE)=""),"FEJL",SUM(Baggrundsark!$K$4:K1499))</f>
        <v>FEJL</v>
      </c>
      <c r="Y1499">
        <v>1496</v>
      </c>
      <c r="Z1499" s="1"/>
      <c r="AC1499" s="44"/>
      <c r="AD1499">
        <f t="shared" si="494"/>
        <v>0</v>
      </c>
      <c r="AE1499">
        <f>SUM($AD$4:AD1499)</f>
        <v>1</v>
      </c>
      <c r="AF1499" s="103" t="str">
        <f>IFERROR(VLOOKUP(AN1499,Home!$C$8:$E$207,3,FALSE),"")</f>
        <v/>
      </c>
      <c r="AG1499" s="103" t="str">
        <f>IFERROR(VLOOKUP(AN1499,Home!$C$8:$E$207,2,FALSE),"")</f>
        <v/>
      </c>
      <c r="AH1499" s="104" t="str">
        <f>IF(VLOOKUP(AE1499,Home!$C$8:$I$207,6,FALSE)="","",VLOOKUP(AE1499,Home!$C$8:$I$207,6,FALSE))</f>
        <v/>
      </c>
      <c r="AI1499" s="104" t="e">
        <f t="shared" si="502"/>
        <v>#VALUE!</v>
      </c>
      <c r="AJ1499" s="105" t="e">
        <f t="shared" si="495"/>
        <v>#VALUE!</v>
      </c>
      <c r="AK1499" s="103" t="e">
        <f t="shared" si="488"/>
        <v>#VALUE!</v>
      </c>
      <c r="AL1499" s="103" t="e">
        <f t="shared" si="496"/>
        <v>#VALUE!</v>
      </c>
      <c r="AN1499" t="str">
        <f>IF(OR(VLOOKUP(AE1499,Home!$C$8:$I$207,6,FALSE)="",VLOOKUP(AE1499,Home!$C$8:$I$207,7,FALSE)=""),"FEJL",Baggrundsark!AE1499)</f>
        <v>FEJL</v>
      </c>
      <c r="AO1499">
        <f>IF(VLOOKUP(AE1499,Home!$C$8:$N$207,12,FALSE)="Timelønnet",1,0)</f>
        <v>0</v>
      </c>
      <c r="AP1499">
        <f>SUM($AO$4:AO1499)*AO1499</f>
        <v>0</v>
      </c>
      <c r="AQ1499">
        <f t="shared" ref="AQ1499:AR1562" si="503">AE1499</f>
        <v>1</v>
      </c>
      <c r="AR1499" t="str">
        <f t="shared" si="503"/>
        <v/>
      </c>
      <c r="AS1499" t="e">
        <f t="shared" si="497"/>
        <v>#VALUE!</v>
      </c>
      <c r="AT1499" s="45" t="e">
        <f t="shared" ref="AT1499:AT1562" si="504">AK1499</f>
        <v>#VALUE!</v>
      </c>
      <c r="AU1499">
        <f>VLOOKUP(AQ1499,Home!$C$8:$J$207,8,FALSE)</f>
        <v>0</v>
      </c>
    </row>
    <row r="1500" spans="1:47" x14ac:dyDescent="0.25">
      <c r="A1500" s="6">
        <f t="shared" si="489"/>
        <v>0</v>
      </c>
      <c r="B1500" s="6">
        <f t="shared" si="498"/>
        <v>0</v>
      </c>
      <c r="C1500" s="6" t="str">
        <f t="shared" si="490"/>
        <v/>
      </c>
      <c r="D1500" s="7">
        <f t="shared" si="491"/>
        <v>0</v>
      </c>
      <c r="E1500" s="7">
        <f t="shared" si="499"/>
        <v>0</v>
      </c>
      <c r="F1500" s="7" t="str">
        <f t="shared" si="492"/>
        <v/>
      </c>
      <c r="G1500" s="6">
        <f t="shared" si="493"/>
        <v>0</v>
      </c>
      <c r="H1500" s="6">
        <f t="shared" si="500"/>
        <v>0</v>
      </c>
      <c r="I1500" s="6" t="str">
        <f t="shared" si="501"/>
        <v/>
      </c>
      <c r="J1500" s="11">
        <v>1497</v>
      </c>
      <c r="K1500" s="11">
        <f>IF(IFERROR(VLOOKUP(J1500,Home!$A$8:$B$1048576,1,FALSE),0)=0,0,1)</f>
        <v>0</v>
      </c>
      <c r="L1500" s="129" t="e">
        <f>IF(VLOOKUP(O1500,Home!$C$8:$R$207,6,FALSE)="","",VLOOKUP(O1500,Home!$C$8:$R$207,6,FALSE))</f>
        <v>#N/A</v>
      </c>
      <c r="M1500" s="129" t="e">
        <f t="shared" si="486"/>
        <v>#N/A</v>
      </c>
      <c r="N1500" s="11">
        <f>SUM($K$4:K1500)</f>
        <v>200</v>
      </c>
      <c r="O1500" s="11" t="str">
        <f>IF(P1500="","",IF(IFERROR(VLOOKUP(N1500,Home!$C$8:$R$1048576,1,FALSE),"")=0,"",IFERROR(VLOOKUP(N1500,Home!$C$8:$R$1048576,1,FALSE),"")))</f>
        <v/>
      </c>
      <c r="P1500" s="11" t="str">
        <f>IF(IFERROR(VLOOKUP(W1500,Home!$C$8:$R$1048576,3,FALSE),"")=0,"",IFERROR(VLOOKUP(W1500,Home!$C$8:$R$1048576,3,FALSE),""))</f>
        <v/>
      </c>
      <c r="Q1500" s="11" t="str">
        <f t="shared" si="485"/>
        <v/>
      </c>
      <c r="R1500" s="130" t="e">
        <f>VLOOKUP(Q1500,'Baggrund til lister'!$G$4:$H$15,2,FALSE)</f>
        <v>#N/A</v>
      </c>
      <c r="S1500" s="11" t="str">
        <f t="shared" si="487"/>
        <v/>
      </c>
      <c r="T1500" s="11" t="str">
        <f>IF(IFERROR(VLOOKUP(N1500,Home!$C$8:$R$1048576,11,FALSE),"")=0,"",IFERROR(VLOOKUP(N1500,Home!$C$8:$R$1048576,11,FALSE),""))</f>
        <v/>
      </c>
      <c r="U1500" s="11" t="str">
        <f>IF(IFERROR(VLOOKUP(O1500,Home!$C$8:$R$1048576,12,FALSE),"")=0,"",IFERROR(VLOOKUP(O1500,Home!$C$8:$R$1048576,12,FALSE),""))</f>
        <v/>
      </c>
      <c r="V1500" s="11" t="str">
        <f>IF(IFERROR(VLOOKUP(O1500,Home!$C$8:$R$1048576,8,FALSE),"")=0,"",IFERROR(VLOOKUP(O1500,Home!$C$8:$R$1048576,8,FALSE),""))</f>
        <v/>
      </c>
      <c r="W1500" s="11" t="str">
        <f>IF(OR(VLOOKUP(N1500,Home!$C$7:$I$207,6,FALSE)="",VLOOKUP(N1500,Home!$C$7:$I$207,7,FALSE)=""),"FEJL",SUM(Baggrundsark!$K$4:K1500))</f>
        <v>FEJL</v>
      </c>
      <c r="Y1500">
        <v>1497</v>
      </c>
      <c r="Z1500" s="1"/>
      <c r="AC1500" s="44"/>
      <c r="AD1500">
        <f t="shared" si="494"/>
        <v>0</v>
      </c>
      <c r="AE1500">
        <f>SUM($AD$4:AD1500)</f>
        <v>1</v>
      </c>
      <c r="AF1500" s="103" t="str">
        <f>IFERROR(VLOOKUP(AN1500,Home!$C$8:$E$207,3,FALSE),"")</f>
        <v/>
      </c>
      <c r="AG1500" s="103" t="str">
        <f>IFERROR(VLOOKUP(AN1500,Home!$C$8:$E$207,2,FALSE),"")</f>
        <v/>
      </c>
      <c r="AH1500" s="104" t="str">
        <f>IF(VLOOKUP(AE1500,Home!$C$8:$I$207,6,FALSE)="","",VLOOKUP(AE1500,Home!$C$8:$I$207,6,FALSE))</f>
        <v/>
      </c>
      <c r="AI1500" s="104" t="e">
        <f t="shared" si="502"/>
        <v>#VALUE!</v>
      </c>
      <c r="AJ1500" s="105" t="e">
        <f t="shared" si="495"/>
        <v>#VALUE!</v>
      </c>
      <c r="AK1500" s="103" t="e">
        <f t="shared" si="488"/>
        <v>#VALUE!</v>
      </c>
      <c r="AL1500" s="103" t="e">
        <f t="shared" si="496"/>
        <v>#VALUE!</v>
      </c>
      <c r="AN1500" t="str">
        <f>IF(OR(VLOOKUP(AE1500,Home!$C$8:$I$207,6,FALSE)="",VLOOKUP(AE1500,Home!$C$8:$I$207,7,FALSE)=""),"FEJL",Baggrundsark!AE1500)</f>
        <v>FEJL</v>
      </c>
      <c r="AO1500">
        <f>IF(VLOOKUP(AE1500,Home!$C$8:$N$207,12,FALSE)="Timelønnet",1,0)</f>
        <v>0</v>
      </c>
      <c r="AP1500">
        <f>SUM($AO$4:AO1500)*AO1500</f>
        <v>0</v>
      </c>
      <c r="AQ1500">
        <f t="shared" si="503"/>
        <v>1</v>
      </c>
      <c r="AR1500" t="str">
        <f t="shared" si="503"/>
        <v/>
      </c>
      <c r="AS1500" t="e">
        <f t="shared" si="497"/>
        <v>#VALUE!</v>
      </c>
      <c r="AT1500" s="45" t="e">
        <f t="shared" si="504"/>
        <v>#VALUE!</v>
      </c>
      <c r="AU1500">
        <f>VLOOKUP(AQ1500,Home!$C$8:$J$207,8,FALSE)</f>
        <v>0</v>
      </c>
    </row>
    <row r="1501" spans="1:47" x14ac:dyDescent="0.25">
      <c r="A1501" s="6">
        <f t="shared" si="489"/>
        <v>0</v>
      </c>
      <c r="B1501" s="6">
        <f t="shared" si="498"/>
        <v>0</v>
      </c>
      <c r="C1501" s="6" t="str">
        <f t="shared" si="490"/>
        <v/>
      </c>
      <c r="D1501" s="7">
        <f t="shared" si="491"/>
        <v>0</v>
      </c>
      <c r="E1501" s="7">
        <f t="shared" si="499"/>
        <v>0</v>
      </c>
      <c r="F1501" s="7" t="str">
        <f t="shared" si="492"/>
        <v/>
      </c>
      <c r="G1501" s="6">
        <f t="shared" si="493"/>
        <v>0</v>
      </c>
      <c r="H1501" s="6">
        <f t="shared" si="500"/>
        <v>0</v>
      </c>
      <c r="I1501" s="6" t="str">
        <f t="shared" si="501"/>
        <v/>
      </c>
      <c r="J1501" s="11">
        <v>1498</v>
      </c>
      <c r="K1501" s="11">
        <f>IF(IFERROR(VLOOKUP(J1501,Home!$A$8:$B$1048576,1,FALSE),0)=0,0,1)</f>
        <v>0</v>
      </c>
      <c r="L1501" s="129" t="e">
        <f>IF(VLOOKUP(O1501,Home!$C$8:$R$207,6,FALSE)="","",VLOOKUP(O1501,Home!$C$8:$R$207,6,FALSE))</f>
        <v>#N/A</v>
      </c>
      <c r="M1501" s="129" t="e">
        <f t="shared" si="486"/>
        <v>#N/A</v>
      </c>
      <c r="N1501" s="11">
        <f>SUM($K$4:K1501)</f>
        <v>200</v>
      </c>
      <c r="O1501" s="11" t="str">
        <f>IF(P1501="","",IF(IFERROR(VLOOKUP(N1501,Home!$C$8:$R$1048576,1,FALSE),"")=0,"",IFERROR(VLOOKUP(N1501,Home!$C$8:$R$1048576,1,FALSE),"")))</f>
        <v/>
      </c>
      <c r="P1501" s="11" t="str">
        <f>IF(IFERROR(VLOOKUP(W1501,Home!$C$8:$R$1048576,3,FALSE),"")=0,"",IFERROR(VLOOKUP(W1501,Home!$C$8:$R$1048576,3,FALSE),""))</f>
        <v/>
      </c>
      <c r="Q1501" s="11" t="str">
        <f t="shared" si="485"/>
        <v/>
      </c>
      <c r="R1501" s="130" t="e">
        <f>VLOOKUP(Q1501,'Baggrund til lister'!$G$4:$H$15,2,FALSE)</f>
        <v>#N/A</v>
      </c>
      <c r="S1501" s="11" t="str">
        <f t="shared" si="487"/>
        <v/>
      </c>
      <c r="T1501" s="11" t="str">
        <f>IF(IFERROR(VLOOKUP(N1501,Home!$C$8:$R$1048576,11,FALSE),"")=0,"",IFERROR(VLOOKUP(N1501,Home!$C$8:$R$1048576,11,FALSE),""))</f>
        <v/>
      </c>
      <c r="U1501" s="11" t="str">
        <f>IF(IFERROR(VLOOKUP(O1501,Home!$C$8:$R$1048576,12,FALSE),"")=0,"",IFERROR(VLOOKUP(O1501,Home!$C$8:$R$1048576,12,FALSE),""))</f>
        <v/>
      </c>
      <c r="V1501" s="11" t="str">
        <f>IF(IFERROR(VLOOKUP(O1501,Home!$C$8:$R$1048576,8,FALSE),"")=0,"",IFERROR(VLOOKUP(O1501,Home!$C$8:$R$1048576,8,FALSE),""))</f>
        <v/>
      </c>
      <c r="W1501" s="11" t="str">
        <f>IF(OR(VLOOKUP(N1501,Home!$C$7:$I$207,6,FALSE)="",VLOOKUP(N1501,Home!$C$7:$I$207,7,FALSE)=""),"FEJL",SUM(Baggrundsark!$K$4:K1501))</f>
        <v>FEJL</v>
      </c>
      <c r="Y1501">
        <v>1498</v>
      </c>
      <c r="Z1501" s="1"/>
      <c r="AC1501" s="44"/>
      <c r="AD1501">
        <f t="shared" si="494"/>
        <v>0</v>
      </c>
      <c r="AE1501">
        <f>SUM($AD$4:AD1501)</f>
        <v>1</v>
      </c>
      <c r="AF1501" s="103" t="str">
        <f>IFERROR(VLOOKUP(AN1501,Home!$C$8:$E$207,3,FALSE),"")</f>
        <v/>
      </c>
      <c r="AG1501" s="103" t="str">
        <f>IFERROR(VLOOKUP(AN1501,Home!$C$8:$E$207,2,FALSE),"")</f>
        <v/>
      </c>
      <c r="AH1501" s="104" t="str">
        <f>IF(VLOOKUP(AE1501,Home!$C$8:$I$207,6,FALSE)="","",VLOOKUP(AE1501,Home!$C$8:$I$207,6,FALSE))</f>
        <v/>
      </c>
      <c r="AI1501" s="104" t="e">
        <f t="shared" si="502"/>
        <v>#VALUE!</v>
      </c>
      <c r="AJ1501" s="105" t="e">
        <f t="shared" si="495"/>
        <v>#VALUE!</v>
      </c>
      <c r="AK1501" s="103" t="e">
        <f t="shared" si="488"/>
        <v>#VALUE!</v>
      </c>
      <c r="AL1501" s="103" t="e">
        <f t="shared" si="496"/>
        <v>#VALUE!</v>
      </c>
      <c r="AN1501" t="str">
        <f>IF(OR(VLOOKUP(AE1501,Home!$C$8:$I$207,6,FALSE)="",VLOOKUP(AE1501,Home!$C$8:$I$207,7,FALSE)=""),"FEJL",Baggrundsark!AE1501)</f>
        <v>FEJL</v>
      </c>
      <c r="AO1501">
        <f>IF(VLOOKUP(AE1501,Home!$C$8:$N$207,12,FALSE)="Timelønnet",1,0)</f>
        <v>0</v>
      </c>
      <c r="AP1501">
        <f>SUM($AO$4:AO1501)*AO1501</f>
        <v>0</v>
      </c>
      <c r="AQ1501">
        <f t="shared" si="503"/>
        <v>1</v>
      </c>
      <c r="AR1501" t="str">
        <f t="shared" si="503"/>
        <v/>
      </c>
      <c r="AS1501" t="e">
        <f t="shared" si="497"/>
        <v>#VALUE!</v>
      </c>
      <c r="AT1501" s="45" t="e">
        <f t="shared" si="504"/>
        <v>#VALUE!</v>
      </c>
      <c r="AU1501">
        <f>VLOOKUP(AQ1501,Home!$C$8:$J$207,8,FALSE)</f>
        <v>0</v>
      </c>
    </row>
    <row r="1502" spans="1:47" x14ac:dyDescent="0.25">
      <c r="A1502" s="6">
        <f t="shared" si="489"/>
        <v>0</v>
      </c>
      <c r="B1502" s="6">
        <f t="shared" si="498"/>
        <v>0</v>
      </c>
      <c r="C1502" s="6" t="str">
        <f t="shared" si="490"/>
        <v/>
      </c>
      <c r="D1502" s="7">
        <f t="shared" si="491"/>
        <v>0</v>
      </c>
      <c r="E1502" s="7">
        <f t="shared" si="499"/>
        <v>0</v>
      </c>
      <c r="F1502" s="7" t="str">
        <f t="shared" si="492"/>
        <v/>
      </c>
      <c r="G1502" s="6">
        <f t="shared" si="493"/>
        <v>0</v>
      </c>
      <c r="H1502" s="6">
        <f t="shared" si="500"/>
        <v>0</v>
      </c>
      <c r="I1502" s="6" t="str">
        <f t="shared" si="501"/>
        <v/>
      </c>
      <c r="J1502" s="11">
        <v>1499</v>
      </c>
      <c r="K1502" s="11">
        <f>IF(IFERROR(VLOOKUP(J1502,Home!$A$8:$B$1048576,1,FALSE),0)=0,0,1)</f>
        <v>0</v>
      </c>
      <c r="L1502" s="129" t="e">
        <f>IF(VLOOKUP(O1502,Home!$C$8:$R$207,6,FALSE)="","",VLOOKUP(O1502,Home!$C$8:$R$207,6,FALSE))</f>
        <v>#N/A</v>
      </c>
      <c r="M1502" s="129" t="e">
        <f t="shared" si="486"/>
        <v>#N/A</v>
      </c>
      <c r="N1502" s="11">
        <f>SUM($K$4:K1502)</f>
        <v>200</v>
      </c>
      <c r="O1502" s="11" t="str">
        <f>IF(P1502="","",IF(IFERROR(VLOOKUP(N1502,Home!$C$8:$R$1048576,1,FALSE),"")=0,"",IFERROR(VLOOKUP(N1502,Home!$C$8:$R$1048576,1,FALSE),"")))</f>
        <v/>
      </c>
      <c r="P1502" s="11" t="str">
        <f>IF(IFERROR(VLOOKUP(W1502,Home!$C$8:$R$1048576,3,FALSE),"")=0,"",IFERROR(VLOOKUP(W1502,Home!$C$8:$R$1048576,3,FALSE),""))</f>
        <v/>
      </c>
      <c r="Q1502" s="11" t="str">
        <f t="shared" si="485"/>
        <v/>
      </c>
      <c r="R1502" s="130" t="e">
        <f>VLOOKUP(Q1502,'Baggrund til lister'!$G$4:$H$15,2,FALSE)</f>
        <v>#N/A</v>
      </c>
      <c r="S1502" s="11" t="str">
        <f t="shared" si="487"/>
        <v/>
      </c>
      <c r="T1502" s="11" t="str">
        <f>IF(IFERROR(VLOOKUP(N1502,Home!$C$8:$R$1048576,11,FALSE),"")=0,"",IFERROR(VLOOKUP(N1502,Home!$C$8:$R$1048576,11,FALSE),""))</f>
        <v/>
      </c>
      <c r="U1502" s="11" t="str">
        <f>IF(IFERROR(VLOOKUP(O1502,Home!$C$8:$R$1048576,12,FALSE),"")=0,"",IFERROR(VLOOKUP(O1502,Home!$C$8:$R$1048576,12,FALSE),""))</f>
        <v/>
      </c>
      <c r="V1502" s="11" t="str">
        <f>IF(IFERROR(VLOOKUP(O1502,Home!$C$8:$R$1048576,8,FALSE),"")=0,"",IFERROR(VLOOKUP(O1502,Home!$C$8:$R$1048576,8,FALSE),""))</f>
        <v/>
      </c>
      <c r="W1502" s="11" t="str">
        <f>IF(OR(VLOOKUP(N1502,Home!$C$7:$I$207,6,FALSE)="",VLOOKUP(N1502,Home!$C$7:$I$207,7,FALSE)=""),"FEJL",SUM(Baggrundsark!$K$4:K1502))</f>
        <v>FEJL</v>
      </c>
      <c r="Y1502">
        <v>1499</v>
      </c>
      <c r="Z1502" s="1"/>
      <c r="AC1502" s="44"/>
      <c r="AD1502">
        <f t="shared" si="494"/>
        <v>0</v>
      </c>
      <c r="AE1502">
        <f>SUM($AD$4:AD1502)</f>
        <v>1</v>
      </c>
      <c r="AF1502" s="103" t="str">
        <f>IFERROR(VLOOKUP(AN1502,Home!$C$8:$E$207,3,FALSE),"")</f>
        <v/>
      </c>
      <c r="AG1502" s="103" t="str">
        <f>IFERROR(VLOOKUP(AN1502,Home!$C$8:$E$207,2,FALSE),"")</f>
        <v/>
      </c>
      <c r="AH1502" s="104" t="str">
        <f>IF(VLOOKUP(AE1502,Home!$C$8:$I$207,6,FALSE)="","",VLOOKUP(AE1502,Home!$C$8:$I$207,6,FALSE))</f>
        <v/>
      </c>
      <c r="AI1502" s="104" t="e">
        <f t="shared" si="502"/>
        <v>#VALUE!</v>
      </c>
      <c r="AJ1502" s="105" t="e">
        <f t="shared" si="495"/>
        <v>#VALUE!</v>
      </c>
      <c r="AK1502" s="103" t="e">
        <f t="shared" si="488"/>
        <v>#VALUE!</v>
      </c>
      <c r="AL1502" s="103" t="e">
        <f t="shared" si="496"/>
        <v>#VALUE!</v>
      </c>
      <c r="AN1502" t="str">
        <f>IF(OR(VLOOKUP(AE1502,Home!$C$8:$I$207,6,FALSE)="",VLOOKUP(AE1502,Home!$C$8:$I$207,7,FALSE)=""),"FEJL",Baggrundsark!AE1502)</f>
        <v>FEJL</v>
      </c>
      <c r="AO1502">
        <f>IF(VLOOKUP(AE1502,Home!$C$8:$N$207,12,FALSE)="Timelønnet",1,0)</f>
        <v>0</v>
      </c>
      <c r="AP1502">
        <f>SUM($AO$4:AO1502)*AO1502</f>
        <v>0</v>
      </c>
      <c r="AQ1502">
        <f t="shared" si="503"/>
        <v>1</v>
      </c>
      <c r="AR1502" t="str">
        <f t="shared" si="503"/>
        <v/>
      </c>
      <c r="AS1502" t="e">
        <f t="shared" si="497"/>
        <v>#VALUE!</v>
      </c>
      <c r="AT1502" s="45" t="e">
        <f t="shared" si="504"/>
        <v>#VALUE!</v>
      </c>
      <c r="AU1502">
        <f>VLOOKUP(AQ1502,Home!$C$8:$J$207,8,FALSE)</f>
        <v>0</v>
      </c>
    </row>
    <row r="1503" spans="1:47" x14ac:dyDescent="0.25">
      <c r="A1503" s="6">
        <f t="shared" si="489"/>
        <v>0</v>
      </c>
      <c r="B1503" s="6">
        <f t="shared" si="498"/>
        <v>0</v>
      </c>
      <c r="C1503" s="6" t="str">
        <f t="shared" si="490"/>
        <v/>
      </c>
      <c r="D1503" s="7">
        <f t="shared" si="491"/>
        <v>0</v>
      </c>
      <c r="E1503" s="7">
        <f t="shared" si="499"/>
        <v>0</v>
      </c>
      <c r="F1503" s="7" t="str">
        <f t="shared" si="492"/>
        <v/>
      </c>
      <c r="G1503" s="6">
        <f t="shared" si="493"/>
        <v>0</v>
      </c>
      <c r="H1503" s="6">
        <f t="shared" si="500"/>
        <v>0</v>
      </c>
      <c r="I1503" s="6" t="str">
        <f t="shared" si="501"/>
        <v/>
      </c>
      <c r="J1503" s="11">
        <v>1500</v>
      </c>
      <c r="K1503" s="11">
        <f>IF(IFERROR(VLOOKUP(J1503,Home!$A$8:$B$1048576,1,FALSE),0)=0,0,1)</f>
        <v>0</v>
      </c>
      <c r="L1503" s="129" t="e">
        <f>IF(VLOOKUP(O1503,Home!$C$8:$R$207,6,FALSE)="","",VLOOKUP(O1503,Home!$C$8:$R$207,6,FALSE))</f>
        <v>#N/A</v>
      </c>
      <c r="M1503" s="129" t="e">
        <f t="shared" si="486"/>
        <v>#N/A</v>
      </c>
      <c r="N1503" s="11">
        <f>SUM($K$4:K1503)</f>
        <v>200</v>
      </c>
      <c r="O1503" s="11" t="str">
        <f>IF(P1503="","",IF(IFERROR(VLOOKUP(N1503,Home!$C$8:$R$1048576,1,FALSE),"")=0,"",IFERROR(VLOOKUP(N1503,Home!$C$8:$R$1048576,1,FALSE),"")))</f>
        <v/>
      </c>
      <c r="P1503" s="11" t="str">
        <f>IF(IFERROR(VLOOKUP(W1503,Home!$C$8:$R$1048576,3,FALSE),"")=0,"",IFERROR(VLOOKUP(W1503,Home!$C$8:$R$1048576,3,FALSE),""))</f>
        <v/>
      </c>
      <c r="Q1503" s="11" t="str">
        <f t="shared" si="485"/>
        <v/>
      </c>
      <c r="R1503" s="130" t="e">
        <f>VLOOKUP(Q1503,'Baggrund til lister'!$G$4:$H$15,2,FALSE)</f>
        <v>#N/A</v>
      </c>
      <c r="S1503" s="11" t="str">
        <f t="shared" si="487"/>
        <v/>
      </c>
      <c r="T1503" s="11" t="str">
        <f>IF(IFERROR(VLOOKUP(N1503,Home!$C$8:$R$1048576,11,FALSE),"")=0,"",IFERROR(VLOOKUP(N1503,Home!$C$8:$R$1048576,11,FALSE),""))</f>
        <v/>
      </c>
      <c r="U1503" s="11" t="str">
        <f>IF(IFERROR(VLOOKUP(O1503,Home!$C$8:$R$1048576,12,FALSE),"")=0,"",IFERROR(VLOOKUP(O1503,Home!$C$8:$R$1048576,12,FALSE),""))</f>
        <v/>
      </c>
      <c r="V1503" s="11" t="str">
        <f>IF(IFERROR(VLOOKUP(O1503,Home!$C$8:$R$1048576,8,FALSE),"")=0,"",IFERROR(VLOOKUP(O1503,Home!$C$8:$R$1048576,8,FALSE),""))</f>
        <v/>
      </c>
      <c r="W1503" s="11" t="str">
        <f>IF(OR(VLOOKUP(N1503,Home!$C$7:$I$207,6,FALSE)="",VLOOKUP(N1503,Home!$C$7:$I$207,7,FALSE)=""),"FEJL",SUM(Baggrundsark!$K$4:K1503))</f>
        <v>FEJL</v>
      </c>
      <c r="Y1503">
        <v>1500</v>
      </c>
      <c r="Z1503" s="1"/>
      <c r="AC1503" s="44"/>
      <c r="AD1503">
        <f t="shared" si="494"/>
        <v>0</v>
      </c>
      <c r="AE1503">
        <f>SUM($AD$4:AD1503)</f>
        <v>1</v>
      </c>
      <c r="AF1503" s="103" t="str">
        <f>IFERROR(VLOOKUP(AN1503,Home!$C$8:$E$207,3,FALSE),"")</f>
        <v/>
      </c>
      <c r="AG1503" s="103" t="str">
        <f>IFERROR(VLOOKUP(AN1503,Home!$C$8:$E$207,2,FALSE),"")</f>
        <v/>
      </c>
      <c r="AH1503" s="104" t="str">
        <f>IF(VLOOKUP(AE1503,Home!$C$8:$I$207,6,FALSE)="","",VLOOKUP(AE1503,Home!$C$8:$I$207,6,FALSE))</f>
        <v/>
      </c>
      <c r="AI1503" s="104" t="e">
        <f t="shared" si="502"/>
        <v>#VALUE!</v>
      </c>
      <c r="AJ1503" s="105" t="e">
        <f t="shared" si="495"/>
        <v>#VALUE!</v>
      </c>
      <c r="AK1503" s="103" t="e">
        <f t="shared" si="488"/>
        <v>#VALUE!</v>
      </c>
      <c r="AL1503" s="103" t="e">
        <f t="shared" si="496"/>
        <v>#VALUE!</v>
      </c>
      <c r="AN1503" t="str">
        <f>IF(OR(VLOOKUP(AE1503,Home!$C$8:$I$207,6,FALSE)="",VLOOKUP(AE1503,Home!$C$8:$I$207,7,FALSE)=""),"FEJL",Baggrundsark!AE1503)</f>
        <v>FEJL</v>
      </c>
      <c r="AO1503">
        <f>IF(VLOOKUP(AE1503,Home!$C$8:$N$207,12,FALSE)="Timelønnet",1,0)</f>
        <v>0</v>
      </c>
      <c r="AP1503">
        <f>SUM($AO$4:AO1503)*AO1503</f>
        <v>0</v>
      </c>
      <c r="AQ1503">
        <f t="shared" si="503"/>
        <v>1</v>
      </c>
      <c r="AR1503" t="str">
        <f t="shared" si="503"/>
        <v/>
      </c>
      <c r="AS1503" t="e">
        <f t="shared" si="497"/>
        <v>#VALUE!</v>
      </c>
      <c r="AT1503" s="45" t="e">
        <f t="shared" si="504"/>
        <v>#VALUE!</v>
      </c>
      <c r="AU1503">
        <f>VLOOKUP(AQ1503,Home!$C$8:$J$207,8,FALSE)</f>
        <v>0</v>
      </c>
    </row>
    <row r="1504" spans="1:47" x14ac:dyDescent="0.25">
      <c r="A1504" s="6">
        <f t="shared" si="489"/>
        <v>0</v>
      </c>
      <c r="B1504" s="6">
        <f t="shared" si="498"/>
        <v>0</v>
      </c>
      <c r="C1504" s="6" t="str">
        <f t="shared" si="490"/>
        <v/>
      </c>
      <c r="D1504" s="7">
        <f t="shared" si="491"/>
        <v>0</v>
      </c>
      <c r="E1504" s="7">
        <f t="shared" si="499"/>
        <v>0</v>
      </c>
      <c r="F1504" s="7" t="str">
        <f t="shared" si="492"/>
        <v/>
      </c>
      <c r="G1504" s="6">
        <f t="shared" si="493"/>
        <v>0</v>
      </c>
      <c r="H1504" s="6">
        <f t="shared" si="500"/>
        <v>0</v>
      </c>
      <c r="I1504" s="6" t="str">
        <f t="shared" si="501"/>
        <v/>
      </c>
      <c r="J1504" s="11">
        <v>1501</v>
      </c>
      <c r="K1504" s="11">
        <f>IF(IFERROR(VLOOKUP(J1504,Home!$A$8:$B$1048576,1,FALSE),0)=0,0,1)</f>
        <v>0</v>
      </c>
      <c r="L1504" s="129" t="e">
        <f>IF(VLOOKUP(O1504,Home!$C$8:$R$207,6,FALSE)="","",VLOOKUP(O1504,Home!$C$8:$R$207,6,FALSE))</f>
        <v>#N/A</v>
      </c>
      <c r="M1504" s="129" t="e">
        <f t="shared" si="486"/>
        <v>#N/A</v>
      </c>
      <c r="N1504" s="11">
        <f>SUM($K$4:K1504)</f>
        <v>200</v>
      </c>
      <c r="O1504" s="11" t="str">
        <f>IF(P1504="","",IF(IFERROR(VLOOKUP(N1504,Home!$C$8:$R$1048576,1,FALSE),"")=0,"",IFERROR(VLOOKUP(N1504,Home!$C$8:$R$1048576,1,FALSE),"")))</f>
        <v/>
      </c>
      <c r="P1504" s="11" t="str">
        <f>IF(IFERROR(VLOOKUP(W1504,Home!$C$8:$R$1048576,3,FALSE),"")=0,"",IFERROR(VLOOKUP(W1504,Home!$C$8:$R$1048576,3,FALSE),""))</f>
        <v/>
      </c>
      <c r="Q1504" s="11" t="str">
        <f t="shared" si="485"/>
        <v/>
      </c>
      <c r="R1504" s="130" t="e">
        <f>VLOOKUP(Q1504,'Baggrund til lister'!$G$4:$H$15,2,FALSE)</f>
        <v>#N/A</v>
      </c>
      <c r="S1504" s="11" t="str">
        <f t="shared" si="487"/>
        <v/>
      </c>
      <c r="T1504" s="11" t="str">
        <f>IF(IFERROR(VLOOKUP(N1504,Home!$C$8:$R$1048576,11,FALSE),"")=0,"",IFERROR(VLOOKUP(N1504,Home!$C$8:$R$1048576,11,FALSE),""))</f>
        <v/>
      </c>
      <c r="U1504" s="11" t="str">
        <f>IF(IFERROR(VLOOKUP(O1504,Home!$C$8:$R$1048576,12,FALSE),"")=0,"",IFERROR(VLOOKUP(O1504,Home!$C$8:$R$1048576,12,FALSE),""))</f>
        <v/>
      </c>
      <c r="V1504" s="11" t="str">
        <f>IF(IFERROR(VLOOKUP(O1504,Home!$C$8:$R$1048576,8,FALSE),"")=0,"",IFERROR(VLOOKUP(O1504,Home!$C$8:$R$1048576,8,FALSE),""))</f>
        <v/>
      </c>
      <c r="W1504" s="11" t="str">
        <f>IF(OR(VLOOKUP(N1504,Home!$C$7:$I$207,6,FALSE)="",VLOOKUP(N1504,Home!$C$7:$I$207,7,FALSE)=""),"FEJL",SUM(Baggrundsark!$K$4:K1504))</f>
        <v>FEJL</v>
      </c>
      <c r="Y1504">
        <v>1501</v>
      </c>
      <c r="Z1504" s="1"/>
      <c r="AC1504" s="44"/>
      <c r="AD1504">
        <f t="shared" si="494"/>
        <v>0</v>
      </c>
      <c r="AE1504">
        <f>SUM($AD$4:AD1504)</f>
        <v>1</v>
      </c>
      <c r="AF1504" s="103" t="str">
        <f>IFERROR(VLOOKUP(AN1504,Home!$C$8:$E$207,3,FALSE),"")</f>
        <v/>
      </c>
      <c r="AG1504" s="103" t="str">
        <f>IFERROR(VLOOKUP(AN1504,Home!$C$8:$E$207,2,FALSE),"")</f>
        <v/>
      </c>
      <c r="AH1504" s="104" t="str">
        <f>IF(VLOOKUP(AE1504,Home!$C$8:$I$207,6,FALSE)="","",VLOOKUP(AE1504,Home!$C$8:$I$207,6,FALSE))</f>
        <v/>
      </c>
      <c r="AI1504" s="104" t="e">
        <f t="shared" si="502"/>
        <v>#VALUE!</v>
      </c>
      <c r="AJ1504" s="105" t="e">
        <f t="shared" si="495"/>
        <v>#VALUE!</v>
      </c>
      <c r="AK1504" s="103" t="e">
        <f t="shared" si="488"/>
        <v>#VALUE!</v>
      </c>
      <c r="AL1504" s="103" t="e">
        <f t="shared" si="496"/>
        <v>#VALUE!</v>
      </c>
      <c r="AN1504" t="str">
        <f>IF(OR(VLOOKUP(AE1504,Home!$C$8:$I$207,6,FALSE)="",VLOOKUP(AE1504,Home!$C$8:$I$207,7,FALSE)=""),"FEJL",Baggrundsark!AE1504)</f>
        <v>FEJL</v>
      </c>
      <c r="AO1504">
        <f>IF(VLOOKUP(AE1504,Home!$C$8:$N$207,12,FALSE)="Timelønnet",1,0)</f>
        <v>0</v>
      </c>
      <c r="AP1504">
        <f>SUM($AO$4:AO1504)*AO1504</f>
        <v>0</v>
      </c>
      <c r="AQ1504">
        <f t="shared" si="503"/>
        <v>1</v>
      </c>
      <c r="AR1504" t="str">
        <f t="shared" si="503"/>
        <v/>
      </c>
      <c r="AS1504" t="e">
        <f t="shared" si="497"/>
        <v>#VALUE!</v>
      </c>
      <c r="AT1504" s="45" t="e">
        <f t="shared" si="504"/>
        <v>#VALUE!</v>
      </c>
      <c r="AU1504">
        <f>VLOOKUP(AQ1504,Home!$C$8:$J$207,8,FALSE)</f>
        <v>0</v>
      </c>
    </row>
    <row r="1505" spans="1:47" x14ac:dyDescent="0.25">
      <c r="A1505" s="6">
        <f t="shared" si="489"/>
        <v>0</v>
      </c>
      <c r="B1505" s="6">
        <f t="shared" si="498"/>
        <v>0</v>
      </c>
      <c r="C1505" s="6" t="str">
        <f t="shared" si="490"/>
        <v/>
      </c>
      <c r="D1505" s="7">
        <f t="shared" si="491"/>
        <v>0</v>
      </c>
      <c r="E1505" s="7">
        <f t="shared" si="499"/>
        <v>0</v>
      </c>
      <c r="F1505" s="7" t="str">
        <f t="shared" si="492"/>
        <v/>
      </c>
      <c r="G1505" s="6">
        <f t="shared" si="493"/>
        <v>0</v>
      </c>
      <c r="H1505" s="6">
        <f t="shared" si="500"/>
        <v>0</v>
      </c>
      <c r="I1505" s="6" t="str">
        <f t="shared" si="501"/>
        <v/>
      </c>
      <c r="J1505" s="11">
        <v>1502</v>
      </c>
      <c r="K1505" s="11">
        <f>IF(IFERROR(VLOOKUP(J1505,Home!$A$8:$B$1048576,1,FALSE),0)=0,0,1)</f>
        <v>0</v>
      </c>
      <c r="L1505" s="129" t="e">
        <f>IF(VLOOKUP(O1505,Home!$C$8:$R$207,6,FALSE)="","",VLOOKUP(O1505,Home!$C$8:$R$207,6,FALSE))</f>
        <v>#N/A</v>
      </c>
      <c r="M1505" s="129" t="e">
        <f t="shared" si="486"/>
        <v>#N/A</v>
      </c>
      <c r="N1505" s="11">
        <f>SUM($K$4:K1505)</f>
        <v>200</v>
      </c>
      <c r="O1505" s="11" t="str">
        <f>IF(P1505="","",IF(IFERROR(VLOOKUP(N1505,Home!$C$8:$R$1048576,1,FALSE),"")=0,"",IFERROR(VLOOKUP(N1505,Home!$C$8:$R$1048576,1,FALSE),"")))</f>
        <v/>
      </c>
      <c r="P1505" s="11" t="str">
        <f>IF(IFERROR(VLOOKUP(W1505,Home!$C$8:$R$1048576,3,FALSE),"")=0,"",IFERROR(VLOOKUP(W1505,Home!$C$8:$R$1048576,3,FALSE),""))</f>
        <v/>
      </c>
      <c r="Q1505" s="11" t="str">
        <f t="shared" si="485"/>
        <v/>
      </c>
      <c r="R1505" s="130" t="e">
        <f>VLOOKUP(Q1505,'Baggrund til lister'!$G$4:$H$15,2,FALSE)</f>
        <v>#N/A</v>
      </c>
      <c r="S1505" s="11" t="str">
        <f t="shared" si="487"/>
        <v/>
      </c>
      <c r="T1505" s="11" t="str">
        <f>IF(IFERROR(VLOOKUP(N1505,Home!$C$8:$R$1048576,11,FALSE),"")=0,"",IFERROR(VLOOKUP(N1505,Home!$C$8:$R$1048576,11,FALSE),""))</f>
        <v/>
      </c>
      <c r="U1505" s="11" t="str">
        <f>IF(IFERROR(VLOOKUP(O1505,Home!$C$8:$R$1048576,12,FALSE),"")=0,"",IFERROR(VLOOKUP(O1505,Home!$C$8:$R$1048576,12,FALSE),""))</f>
        <v/>
      </c>
      <c r="V1505" s="11" t="str">
        <f>IF(IFERROR(VLOOKUP(O1505,Home!$C$8:$R$1048576,8,FALSE),"")=0,"",IFERROR(VLOOKUP(O1505,Home!$C$8:$R$1048576,8,FALSE),""))</f>
        <v/>
      </c>
      <c r="W1505" s="11" t="str">
        <f>IF(OR(VLOOKUP(N1505,Home!$C$7:$I$207,6,FALSE)="",VLOOKUP(N1505,Home!$C$7:$I$207,7,FALSE)=""),"FEJL",SUM(Baggrundsark!$K$4:K1505))</f>
        <v>FEJL</v>
      </c>
      <c r="Y1505">
        <v>1502</v>
      </c>
      <c r="Z1505" s="1"/>
      <c r="AC1505" s="44"/>
      <c r="AD1505">
        <f t="shared" si="494"/>
        <v>0</v>
      </c>
      <c r="AE1505">
        <f>SUM($AD$4:AD1505)</f>
        <v>1</v>
      </c>
      <c r="AF1505" s="103" t="str">
        <f>IFERROR(VLOOKUP(AN1505,Home!$C$8:$E$207,3,FALSE),"")</f>
        <v/>
      </c>
      <c r="AG1505" s="103" t="str">
        <f>IFERROR(VLOOKUP(AN1505,Home!$C$8:$E$207,2,FALSE),"")</f>
        <v/>
      </c>
      <c r="AH1505" s="104" t="str">
        <f>IF(VLOOKUP(AE1505,Home!$C$8:$I$207,6,FALSE)="","",VLOOKUP(AE1505,Home!$C$8:$I$207,6,FALSE))</f>
        <v/>
      </c>
      <c r="AI1505" s="104" t="e">
        <f t="shared" si="502"/>
        <v>#VALUE!</v>
      </c>
      <c r="AJ1505" s="105" t="e">
        <f t="shared" si="495"/>
        <v>#VALUE!</v>
      </c>
      <c r="AK1505" s="103" t="e">
        <f t="shared" si="488"/>
        <v>#VALUE!</v>
      </c>
      <c r="AL1505" s="103" t="e">
        <f t="shared" si="496"/>
        <v>#VALUE!</v>
      </c>
      <c r="AN1505" t="str">
        <f>IF(OR(VLOOKUP(AE1505,Home!$C$8:$I$207,6,FALSE)="",VLOOKUP(AE1505,Home!$C$8:$I$207,7,FALSE)=""),"FEJL",Baggrundsark!AE1505)</f>
        <v>FEJL</v>
      </c>
      <c r="AO1505">
        <f>IF(VLOOKUP(AE1505,Home!$C$8:$N$207,12,FALSE)="Timelønnet",1,0)</f>
        <v>0</v>
      </c>
      <c r="AP1505">
        <f>SUM($AO$4:AO1505)*AO1505</f>
        <v>0</v>
      </c>
      <c r="AQ1505">
        <f t="shared" si="503"/>
        <v>1</v>
      </c>
      <c r="AR1505" t="str">
        <f t="shared" si="503"/>
        <v/>
      </c>
      <c r="AS1505" t="e">
        <f t="shared" si="497"/>
        <v>#VALUE!</v>
      </c>
      <c r="AT1505" s="45" t="e">
        <f t="shared" si="504"/>
        <v>#VALUE!</v>
      </c>
      <c r="AU1505">
        <f>VLOOKUP(AQ1505,Home!$C$8:$J$207,8,FALSE)</f>
        <v>0</v>
      </c>
    </row>
    <row r="1506" spans="1:47" x14ac:dyDescent="0.25">
      <c r="A1506" s="6">
        <f t="shared" si="489"/>
        <v>0</v>
      </c>
      <c r="B1506" s="6">
        <f t="shared" si="498"/>
        <v>0</v>
      </c>
      <c r="C1506" s="6" t="str">
        <f t="shared" si="490"/>
        <v/>
      </c>
      <c r="D1506" s="7">
        <f t="shared" si="491"/>
        <v>0</v>
      </c>
      <c r="E1506" s="7">
        <f t="shared" si="499"/>
        <v>0</v>
      </c>
      <c r="F1506" s="7" t="str">
        <f t="shared" si="492"/>
        <v/>
      </c>
      <c r="G1506" s="6">
        <f t="shared" si="493"/>
        <v>0</v>
      </c>
      <c r="H1506" s="6">
        <f t="shared" si="500"/>
        <v>0</v>
      </c>
      <c r="I1506" s="6" t="str">
        <f t="shared" si="501"/>
        <v/>
      </c>
      <c r="J1506" s="11">
        <v>1503</v>
      </c>
      <c r="K1506" s="11">
        <f>IF(IFERROR(VLOOKUP(J1506,Home!$A$8:$B$1048576,1,FALSE),0)=0,0,1)</f>
        <v>0</v>
      </c>
      <c r="L1506" s="129" t="e">
        <f>IF(VLOOKUP(O1506,Home!$C$8:$R$207,6,FALSE)="","",VLOOKUP(O1506,Home!$C$8:$R$207,6,FALSE))</f>
        <v>#N/A</v>
      </c>
      <c r="M1506" s="129" t="e">
        <f t="shared" si="486"/>
        <v>#N/A</v>
      </c>
      <c r="N1506" s="11">
        <f>SUM($K$4:K1506)</f>
        <v>200</v>
      </c>
      <c r="O1506" s="11" t="str">
        <f>IF(P1506="","",IF(IFERROR(VLOOKUP(N1506,Home!$C$8:$R$1048576,1,FALSE),"")=0,"",IFERROR(VLOOKUP(N1506,Home!$C$8:$R$1048576,1,FALSE),"")))</f>
        <v/>
      </c>
      <c r="P1506" s="11" t="str">
        <f>IF(IFERROR(VLOOKUP(W1506,Home!$C$8:$R$1048576,3,FALSE),"")=0,"",IFERROR(VLOOKUP(W1506,Home!$C$8:$R$1048576,3,FALSE),""))</f>
        <v/>
      </c>
      <c r="Q1506" s="11" t="str">
        <f t="shared" si="485"/>
        <v/>
      </c>
      <c r="R1506" s="130" t="e">
        <f>VLOOKUP(Q1506,'Baggrund til lister'!$G$4:$H$15,2,FALSE)</f>
        <v>#N/A</v>
      </c>
      <c r="S1506" s="11" t="str">
        <f t="shared" si="487"/>
        <v/>
      </c>
      <c r="T1506" s="11" t="str">
        <f>IF(IFERROR(VLOOKUP(N1506,Home!$C$8:$R$1048576,11,FALSE),"")=0,"",IFERROR(VLOOKUP(N1506,Home!$C$8:$R$1048576,11,FALSE),""))</f>
        <v/>
      </c>
      <c r="U1506" s="11" t="str">
        <f>IF(IFERROR(VLOOKUP(O1506,Home!$C$8:$R$1048576,12,FALSE),"")=0,"",IFERROR(VLOOKUP(O1506,Home!$C$8:$R$1048576,12,FALSE),""))</f>
        <v/>
      </c>
      <c r="V1506" s="11" t="str">
        <f>IF(IFERROR(VLOOKUP(O1506,Home!$C$8:$R$1048576,8,FALSE),"")=0,"",IFERROR(VLOOKUP(O1506,Home!$C$8:$R$1048576,8,FALSE),""))</f>
        <v/>
      </c>
      <c r="W1506" s="11" t="str">
        <f>IF(OR(VLOOKUP(N1506,Home!$C$7:$I$207,6,FALSE)="",VLOOKUP(N1506,Home!$C$7:$I$207,7,FALSE)=""),"FEJL",SUM(Baggrundsark!$K$4:K1506))</f>
        <v>FEJL</v>
      </c>
      <c r="Y1506">
        <v>1503</v>
      </c>
      <c r="Z1506" s="1"/>
      <c r="AC1506" s="44"/>
      <c r="AD1506">
        <f t="shared" si="494"/>
        <v>0</v>
      </c>
      <c r="AE1506">
        <f>SUM($AD$4:AD1506)</f>
        <v>1</v>
      </c>
      <c r="AF1506" s="103" t="str">
        <f>IFERROR(VLOOKUP(AN1506,Home!$C$8:$E$207,3,FALSE),"")</f>
        <v/>
      </c>
      <c r="AG1506" s="103" t="str">
        <f>IFERROR(VLOOKUP(AN1506,Home!$C$8:$E$207,2,FALSE),"")</f>
        <v/>
      </c>
      <c r="AH1506" s="104" t="str">
        <f>IF(VLOOKUP(AE1506,Home!$C$8:$I$207,6,FALSE)="","",VLOOKUP(AE1506,Home!$C$8:$I$207,6,FALSE))</f>
        <v/>
      </c>
      <c r="AI1506" s="104" t="e">
        <f t="shared" si="502"/>
        <v>#VALUE!</v>
      </c>
      <c r="AJ1506" s="105" t="e">
        <f t="shared" si="495"/>
        <v>#VALUE!</v>
      </c>
      <c r="AK1506" s="103" t="e">
        <f t="shared" si="488"/>
        <v>#VALUE!</v>
      </c>
      <c r="AL1506" s="103" t="e">
        <f t="shared" si="496"/>
        <v>#VALUE!</v>
      </c>
      <c r="AN1506" t="str">
        <f>IF(OR(VLOOKUP(AE1506,Home!$C$8:$I$207,6,FALSE)="",VLOOKUP(AE1506,Home!$C$8:$I$207,7,FALSE)=""),"FEJL",Baggrundsark!AE1506)</f>
        <v>FEJL</v>
      </c>
      <c r="AO1506">
        <f>IF(VLOOKUP(AE1506,Home!$C$8:$N$207,12,FALSE)="Timelønnet",1,0)</f>
        <v>0</v>
      </c>
      <c r="AP1506">
        <f>SUM($AO$4:AO1506)*AO1506</f>
        <v>0</v>
      </c>
      <c r="AQ1506">
        <f t="shared" si="503"/>
        <v>1</v>
      </c>
      <c r="AR1506" t="str">
        <f t="shared" si="503"/>
        <v/>
      </c>
      <c r="AS1506" t="e">
        <f t="shared" si="497"/>
        <v>#VALUE!</v>
      </c>
      <c r="AT1506" s="45" t="e">
        <f t="shared" si="504"/>
        <v>#VALUE!</v>
      </c>
      <c r="AU1506">
        <f>VLOOKUP(AQ1506,Home!$C$8:$J$207,8,FALSE)</f>
        <v>0</v>
      </c>
    </row>
    <row r="1507" spans="1:47" x14ac:dyDescent="0.25">
      <c r="A1507" s="6">
        <f t="shared" si="489"/>
        <v>0</v>
      </c>
      <c r="B1507" s="6">
        <f t="shared" si="498"/>
        <v>0</v>
      </c>
      <c r="C1507" s="6" t="str">
        <f t="shared" si="490"/>
        <v/>
      </c>
      <c r="D1507" s="7">
        <f t="shared" si="491"/>
        <v>0</v>
      </c>
      <c r="E1507" s="7">
        <f t="shared" si="499"/>
        <v>0</v>
      </c>
      <c r="F1507" s="7" t="str">
        <f t="shared" si="492"/>
        <v/>
      </c>
      <c r="G1507" s="6">
        <f t="shared" si="493"/>
        <v>0</v>
      </c>
      <c r="H1507" s="6">
        <f t="shared" si="500"/>
        <v>0</v>
      </c>
      <c r="I1507" s="6" t="str">
        <f t="shared" si="501"/>
        <v/>
      </c>
      <c r="J1507" s="11">
        <v>1504</v>
      </c>
      <c r="K1507" s="11">
        <f>IF(IFERROR(VLOOKUP(J1507,Home!$A$8:$B$1048576,1,FALSE),0)=0,0,1)</f>
        <v>0</v>
      </c>
      <c r="L1507" s="129" t="e">
        <f>IF(VLOOKUP(O1507,Home!$C$8:$R$207,6,FALSE)="","",VLOOKUP(O1507,Home!$C$8:$R$207,6,FALSE))</f>
        <v>#N/A</v>
      </c>
      <c r="M1507" s="129" t="e">
        <f t="shared" si="486"/>
        <v>#N/A</v>
      </c>
      <c r="N1507" s="11">
        <f>SUM($K$4:K1507)</f>
        <v>200</v>
      </c>
      <c r="O1507" s="11" t="str">
        <f>IF(P1507="","",IF(IFERROR(VLOOKUP(N1507,Home!$C$8:$R$1048576,1,FALSE),"")=0,"",IFERROR(VLOOKUP(N1507,Home!$C$8:$R$1048576,1,FALSE),"")))</f>
        <v/>
      </c>
      <c r="P1507" s="11" t="str">
        <f>IF(IFERROR(VLOOKUP(W1507,Home!$C$8:$R$1048576,3,FALSE),"")=0,"",IFERROR(VLOOKUP(W1507,Home!$C$8:$R$1048576,3,FALSE),""))</f>
        <v/>
      </c>
      <c r="Q1507" s="11" t="str">
        <f t="shared" si="485"/>
        <v/>
      </c>
      <c r="R1507" s="130" t="e">
        <f>VLOOKUP(Q1507,'Baggrund til lister'!$G$4:$H$15,2,FALSE)</f>
        <v>#N/A</v>
      </c>
      <c r="S1507" s="11" t="str">
        <f t="shared" si="487"/>
        <v/>
      </c>
      <c r="T1507" s="11" t="str">
        <f>IF(IFERROR(VLOOKUP(N1507,Home!$C$8:$R$1048576,11,FALSE),"")=0,"",IFERROR(VLOOKUP(N1507,Home!$C$8:$R$1048576,11,FALSE),""))</f>
        <v/>
      </c>
      <c r="U1507" s="11" t="str">
        <f>IF(IFERROR(VLOOKUP(O1507,Home!$C$8:$R$1048576,12,FALSE),"")=0,"",IFERROR(VLOOKUP(O1507,Home!$C$8:$R$1048576,12,FALSE),""))</f>
        <v/>
      </c>
      <c r="V1507" s="11" t="str">
        <f>IF(IFERROR(VLOOKUP(O1507,Home!$C$8:$R$1048576,8,FALSE),"")=0,"",IFERROR(VLOOKUP(O1507,Home!$C$8:$R$1048576,8,FALSE),""))</f>
        <v/>
      </c>
      <c r="W1507" s="11" t="str">
        <f>IF(OR(VLOOKUP(N1507,Home!$C$7:$I$207,6,FALSE)="",VLOOKUP(N1507,Home!$C$7:$I$207,7,FALSE)=""),"FEJL",SUM(Baggrundsark!$K$4:K1507))</f>
        <v>FEJL</v>
      </c>
      <c r="Y1507">
        <v>1504</v>
      </c>
      <c r="Z1507" s="1"/>
      <c r="AC1507" s="44"/>
      <c r="AD1507">
        <f t="shared" si="494"/>
        <v>0</v>
      </c>
      <c r="AE1507">
        <f>SUM($AD$4:AD1507)</f>
        <v>1</v>
      </c>
      <c r="AF1507" s="103" t="str">
        <f>IFERROR(VLOOKUP(AN1507,Home!$C$8:$E$207,3,FALSE),"")</f>
        <v/>
      </c>
      <c r="AG1507" s="103" t="str">
        <f>IFERROR(VLOOKUP(AN1507,Home!$C$8:$E$207,2,FALSE),"")</f>
        <v/>
      </c>
      <c r="AH1507" s="104" t="str">
        <f>IF(VLOOKUP(AE1507,Home!$C$8:$I$207,6,FALSE)="","",VLOOKUP(AE1507,Home!$C$8:$I$207,6,FALSE))</f>
        <v/>
      </c>
      <c r="AI1507" s="104" t="e">
        <f t="shared" si="502"/>
        <v>#VALUE!</v>
      </c>
      <c r="AJ1507" s="105" t="e">
        <f t="shared" si="495"/>
        <v>#VALUE!</v>
      </c>
      <c r="AK1507" s="103" t="e">
        <f t="shared" si="488"/>
        <v>#VALUE!</v>
      </c>
      <c r="AL1507" s="103" t="e">
        <f t="shared" si="496"/>
        <v>#VALUE!</v>
      </c>
      <c r="AN1507" t="str">
        <f>IF(OR(VLOOKUP(AE1507,Home!$C$8:$I$207,6,FALSE)="",VLOOKUP(AE1507,Home!$C$8:$I$207,7,FALSE)=""),"FEJL",Baggrundsark!AE1507)</f>
        <v>FEJL</v>
      </c>
      <c r="AO1507">
        <f>IF(VLOOKUP(AE1507,Home!$C$8:$N$207,12,FALSE)="Timelønnet",1,0)</f>
        <v>0</v>
      </c>
      <c r="AP1507">
        <f>SUM($AO$4:AO1507)*AO1507</f>
        <v>0</v>
      </c>
      <c r="AQ1507">
        <f t="shared" si="503"/>
        <v>1</v>
      </c>
      <c r="AR1507" t="str">
        <f t="shared" si="503"/>
        <v/>
      </c>
      <c r="AS1507" t="e">
        <f t="shared" si="497"/>
        <v>#VALUE!</v>
      </c>
      <c r="AT1507" s="45" t="e">
        <f t="shared" si="504"/>
        <v>#VALUE!</v>
      </c>
      <c r="AU1507">
        <f>VLOOKUP(AQ1507,Home!$C$8:$J$207,8,FALSE)</f>
        <v>0</v>
      </c>
    </row>
    <row r="1508" spans="1:47" x14ac:dyDescent="0.25">
      <c r="A1508" s="6">
        <f t="shared" si="489"/>
        <v>0</v>
      </c>
      <c r="B1508" s="6">
        <f t="shared" si="498"/>
        <v>0</v>
      </c>
      <c r="C1508" s="6" t="str">
        <f t="shared" si="490"/>
        <v/>
      </c>
      <c r="D1508" s="7">
        <f t="shared" si="491"/>
        <v>0</v>
      </c>
      <c r="E1508" s="7">
        <f t="shared" si="499"/>
        <v>0</v>
      </c>
      <c r="F1508" s="7" t="str">
        <f t="shared" si="492"/>
        <v/>
      </c>
      <c r="G1508" s="6">
        <f t="shared" si="493"/>
        <v>0</v>
      </c>
      <c r="H1508" s="6">
        <f t="shared" si="500"/>
        <v>0</v>
      </c>
      <c r="I1508" s="6" t="str">
        <f t="shared" si="501"/>
        <v/>
      </c>
      <c r="J1508" s="11">
        <v>1505</v>
      </c>
      <c r="K1508" s="11">
        <f>IF(IFERROR(VLOOKUP(J1508,Home!$A$8:$B$1048576,1,FALSE),0)=0,0,1)</f>
        <v>0</v>
      </c>
      <c r="L1508" s="129" t="e">
        <f>IF(VLOOKUP(O1508,Home!$C$8:$R$207,6,FALSE)="","",VLOOKUP(O1508,Home!$C$8:$R$207,6,FALSE))</f>
        <v>#N/A</v>
      </c>
      <c r="M1508" s="129" t="e">
        <f t="shared" si="486"/>
        <v>#N/A</v>
      </c>
      <c r="N1508" s="11">
        <f>SUM($K$4:K1508)</f>
        <v>200</v>
      </c>
      <c r="O1508" s="11" t="str">
        <f>IF(P1508="","",IF(IFERROR(VLOOKUP(N1508,Home!$C$8:$R$1048576,1,FALSE),"")=0,"",IFERROR(VLOOKUP(N1508,Home!$C$8:$R$1048576,1,FALSE),"")))</f>
        <v/>
      </c>
      <c r="P1508" s="11" t="str">
        <f>IF(IFERROR(VLOOKUP(W1508,Home!$C$8:$R$1048576,3,FALSE),"")=0,"",IFERROR(VLOOKUP(W1508,Home!$C$8:$R$1048576,3,FALSE),""))</f>
        <v/>
      </c>
      <c r="Q1508" s="11" t="str">
        <f t="shared" si="485"/>
        <v/>
      </c>
      <c r="R1508" s="130" t="e">
        <f>VLOOKUP(Q1508,'Baggrund til lister'!$G$4:$H$15,2,FALSE)</f>
        <v>#N/A</v>
      </c>
      <c r="S1508" s="11" t="str">
        <f t="shared" si="487"/>
        <v/>
      </c>
      <c r="T1508" s="11" t="str">
        <f>IF(IFERROR(VLOOKUP(N1508,Home!$C$8:$R$1048576,11,FALSE),"")=0,"",IFERROR(VLOOKUP(N1508,Home!$C$8:$R$1048576,11,FALSE),""))</f>
        <v/>
      </c>
      <c r="U1508" s="11" t="str">
        <f>IF(IFERROR(VLOOKUP(O1508,Home!$C$8:$R$1048576,12,FALSE),"")=0,"",IFERROR(VLOOKUP(O1508,Home!$C$8:$R$1048576,12,FALSE),""))</f>
        <v/>
      </c>
      <c r="V1508" s="11" t="str">
        <f>IF(IFERROR(VLOOKUP(O1508,Home!$C$8:$R$1048576,8,FALSE),"")=0,"",IFERROR(VLOOKUP(O1508,Home!$C$8:$R$1048576,8,FALSE),""))</f>
        <v/>
      </c>
      <c r="W1508" s="11" t="str">
        <f>IF(OR(VLOOKUP(N1508,Home!$C$7:$I$207,6,FALSE)="",VLOOKUP(N1508,Home!$C$7:$I$207,7,FALSE)=""),"FEJL",SUM(Baggrundsark!$K$4:K1508))</f>
        <v>FEJL</v>
      </c>
      <c r="Y1508">
        <v>1505</v>
      </c>
      <c r="Z1508" s="1"/>
      <c r="AC1508" s="44"/>
      <c r="AD1508">
        <f t="shared" si="494"/>
        <v>0</v>
      </c>
      <c r="AE1508">
        <f>SUM($AD$4:AD1508)</f>
        <v>1</v>
      </c>
      <c r="AF1508" s="103" t="str">
        <f>IFERROR(VLOOKUP(AN1508,Home!$C$8:$E$207,3,FALSE),"")</f>
        <v/>
      </c>
      <c r="AG1508" s="103" t="str">
        <f>IFERROR(VLOOKUP(AN1508,Home!$C$8:$E$207,2,FALSE),"")</f>
        <v/>
      </c>
      <c r="AH1508" s="104" t="str">
        <f>IF(VLOOKUP(AE1508,Home!$C$8:$I$207,6,FALSE)="","",VLOOKUP(AE1508,Home!$C$8:$I$207,6,FALSE))</f>
        <v/>
      </c>
      <c r="AI1508" s="104" t="e">
        <f t="shared" si="502"/>
        <v>#VALUE!</v>
      </c>
      <c r="AJ1508" s="105" t="e">
        <f t="shared" si="495"/>
        <v>#VALUE!</v>
      </c>
      <c r="AK1508" s="103" t="e">
        <f t="shared" si="488"/>
        <v>#VALUE!</v>
      </c>
      <c r="AL1508" s="103" t="e">
        <f t="shared" si="496"/>
        <v>#VALUE!</v>
      </c>
      <c r="AN1508" t="str">
        <f>IF(OR(VLOOKUP(AE1508,Home!$C$8:$I$207,6,FALSE)="",VLOOKUP(AE1508,Home!$C$8:$I$207,7,FALSE)=""),"FEJL",Baggrundsark!AE1508)</f>
        <v>FEJL</v>
      </c>
      <c r="AO1508">
        <f>IF(VLOOKUP(AE1508,Home!$C$8:$N$207,12,FALSE)="Timelønnet",1,0)</f>
        <v>0</v>
      </c>
      <c r="AP1508">
        <f>SUM($AO$4:AO1508)*AO1508</f>
        <v>0</v>
      </c>
      <c r="AQ1508">
        <f t="shared" si="503"/>
        <v>1</v>
      </c>
      <c r="AR1508" t="str">
        <f t="shared" si="503"/>
        <v/>
      </c>
      <c r="AS1508" t="e">
        <f t="shared" si="497"/>
        <v>#VALUE!</v>
      </c>
      <c r="AT1508" s="45" t="e">
        <f t="shared" si="504"/>
        <v>#VALUE!</v>
      </c>
      <c r="AU1508">
        <f>VLOOKUP(AQ1508,Home!$C$8:$J$207,8,FALSE)</f>
        <v>0</v>
      </c>
    </row>
    <row r="1509" spans="1:47" x14ac:dyDescent="0.25">
      <c r="A1509" s="6">
        <f t="shared" si="489"/>
        <v>0</v>
      </c>
      <c r="B1509" s="6">
        <f t="shared" si="498"/>
        <v>0</v>
      </c>
      <c r="C1509" s="6" t="str">
        <f t="shared" si="490"/>
        <v/>
      </c>
      <c r="D1509" s="7">
        <f t="shared" si="491"/>
        <v>0</v>
      </c>
      <c r="E1509" s="7">
        <f t="shared" si="499"/>
        <v>0</v>
      </c>
      <c r="F1509" s="7" t="str">
        <f t="shared" si="492"/>
        <v/>
      </c>
      <c r="G1509" s="6">
        <f t="shared" si="493"/>
        <v>0</v>
      </c>
      <c r="H1509" s="6">
        <f t="shared" si="500"/>
        <v>0</v>
      </c>
      <c r="I1509" s="6" t="str">
        <f t="shared" si="501"/>
        <v/>
      </c>
      <c r="J1509" s="11">
        <v>1506</v>
      </c>
      <c r="K1509" s="11">
        <f>IF(IFERROR(VLOOKUP(J1509,Home!$A$8:$B$1048576,1,FALSE),0)=0,0,1)</f>
        <v>0</v>
      </c>
      <c r="L1509" s="129" t="e">
        <f>IF(VLOOKUP(O1509,Home!$C$8:$R$207,6,FALSE)="","",VLOOKUP(O1509,Home!$C$8:$R$207,6,FALSE))</f>
        <v>#N/A</v>
      </c>
      <c r="M1509" s="129" t="e">
        <f t="shared" si="486"/>
        <v>#N/A</v>
      </c>
      <c r="N1509" s="11">
        <f>SUM($K$4:K1509)</f>
        <v>200</v>
      </c>
      <c r="O1509" s="11" t="str">
        <f>IF(P1509="","",IF(IFERROR(VLOOKUP(N1509,Home!$C$8:$R$1048576,1,FALSE),"")=0,"",IFERROR(VLOOKUP(N1509,Home!$C$8:$R$1048576,1,FALSE),"")))</f>
        <v/>
      </c>
      <c r="P1509" s="11" t="str">
        <f>IF(IFERROR(VLOOKUP(W1509,Home!$C$8:$R$1048576,3,FALSE),"")=0,"",IFERROR(VLOOKUP(W1509,Home!$C$8:$R$1048576,3,FALSE),""))</f>
        <v/>
      </c>
      <c r="Q1509" s="11" t="str">
        <f t="shared" si="485"/>
        <v/>
      </c>
      <c r="R1509" s="130" t="e">
        <f>VLOOKUP(Q1509,'Baggrund til lister'!$G$4:$H$15,2,FALSE)</f>
        <v>#N/A</v>
      </c>
      <c r="S1509" s="11" t="str">
        <f t="shared" si="487"/>
        <v/>
      </c>
      <c r="T1509" s="11" t="str">
        <f>IF(IFERROR(VLOOKUP(N1509,Home!$C$8:$R$1048576,11,FALSE),"")=0,"",IFERROR(VLOOKUP(N1509,Home!$C$8:$R$1048576,11,FALSE),""))</f>
        <v/>
      </c>
      <c r="U1509" s="11" t="str">
        <f>IF(IFERROR(VLOOKUP(O1509,Home!$C$8:$R$1048576,12,FALSE),"")=0,"",IFERROR(VLOOKUP(O1509,Home!$C$8:$R$1048576,12,FALSE),""))</f>
        <v/>
      </c>
      <c r="V1509" s="11" t="str">
        <f>IF(IFERROR(VLOOKUP(O1509,Home!$C$8:$R$1048576,8,FALSE),"")=0,"",IFERROR(VLOOKUP(O1509,Home!$C$8:$R$1048576,8,FALSE),""))</f>
        <v/>
      </c>
      <c r="W1509" s="11" t="str">
        <f>IF(OR(VLOOKUP(N1509,Home!$C$7:$I$207,6,FALSE)="",VLOOKUP(N1509,Home!$C$7:$I$207,7,FALSE)=""),"FEJL",SUM(Baggrundsark!$K$4:K1509))</f>
        <v>FEJL</v>
      </c>
      <c r="Y1509">
        <v>1506</v>
      </c>
      <c r="Z1509" s="1"/>
      <c r="AC1509" s="44"/>
      <c r="AD1509">
        <f t="shared" si="494"/>
        <v>0</v>
      </c>
      <c r="AE1509">
        <f>SUM($AD$4:AD1509)</f>
        <v>1</v>
      </c>
      <c r="AF1509" s="103" t="str">
        <f>IFERROR(VLOOKUP(AN1509,Home!$C$8:$E$207,3,FALSE),"")</f>
        <v/>
      </c>
      <c r="AG1509" s="103" t="str">
        <f>IFERROR(VLOOKUP(AN1509,Home!$C$8:$E$207,2,FALSE),"")</f>
        <v/>
      </c>
      <c r="AH1509" s="104" t="str">
        <f>IF(VLOOKUP(AE1509,Home!$C$8:$I$207,6,FALSE)="","",VLOOKUP(AE1509,Home!$C$8:$I$207,6,FALSE))</f>
        <v/>
      </c>
      <c r="AI1509" s="104" t="e">
        <f t="shared" si="502"/>
        <v>#VALUE!</v>
      </c>
      <c r="AJ1509" s="105" t="e">
        <f t="shared" si="495"/>
        <v>#VALUE!</v>
      </c>
      <c r="AK1509" s="103" t="e">
        <f t="shared" si="488"/>
        <v>#VALUE!</v>
      </c>
      <c r="AL1509" s="103" t="e">
        <f t="shared" si="496"/>
        <v>#VALUE!</v>
      </c>
      <c r="AN1509" t="str">
        <f>IF(OR(VLOOKUP(AE1509,Home!$C$8:$I$207,6,FALSE)="",VLOOKUP(AE1509,Home!$C$8:$I$207,7,FALSE)=""),"FEJL",Baggrundsark!AE1509)</f>
        <v>FEJL</v>
      </c>
      <c r="AO1509">
        <f>IF(VLOOKUP(AE1509,Home!$C$8:$N$207,12,FALSE)="Timelønnet",1,0)</f>
        <v>0</v>
      </c>
      <c r="AP1509">
        <f>SUM($AO$4:AO1509)*AO1509</f>
        <v>0</v>
      </c>
      <c r="AQ1509">
        <f t="shared" si="503"/>
        <v>1</v>
      </c>
      <c r="AR1509" t="str">
        <f t="shared" si="503"/>
        <v/>
      </c>
      <c r="AS1509" t="e">
        <f t="shared" si="497"/>
        <v>#VALUE!</v>
      </c>
      <c r="AT1509" s="45" t="e">
        <f t="shared" si="504"/>
        <v>#VALUE!</v>
      </c>
      <c r="AU1509">
        <f>VLOOKUP(AQ1509,Home!$C$8:$J$207,8,FALSE)</f>
        <v>0</v>
      </c>
    </row>
    <row r="1510" spans="1:47" x14ac:dyDescent="0.25">
      <c r="A1510" s="6">
        <f t="shared" si="489"/>
        <v>0</v>
      </c>
      <c r="B1510" s="6">
        <f t="shared" si="498"/>
        <v>0</v>
      </c>
      <c r="C1510" s="6" t="str">
        <f t="shared" si="490"/>
        <v/>
      </c>
      <c r="D1510" s="7">
        <f t="shared" si="491"/>
        <v>0</v>
      </c>
      <c r="E1510" s="7">
        <f t="shared" si="499"/>
        <v>0</v>
      </c>
      <c r="F1510" s="7" t="str">
        <f t="shared" si="492"/>
        <v/>
      </c>
      <c r="G1510" s="6">
        <f t="shared" si="493"/>
        <v>0</v>
      </c>
      <c r="H1510" s="6">
        <f t="shared" si="500"/>
        <v>0</v>
      </c>
      <c r="I1510" s="6" t="str">
        <f t="shared" si="501"/>
        <v/>
      </c>
      <c r="J1510" s="11">
        <v>1507</v>
      </c>
      <c r="K1510" s="11">
        <f>IF(IFERROR(VLOOKUP(J1510,Home!$A$8:$B$1048576,1,FALSE),0)=0,0,1)</f>
        <v>0</v>
      </c>
      <c r="L1510" s="129" t="e">
        <f>IF(VLOOKUP(O1510,Home!$C$8:$R$207,6,FALSE)="","",VLOOKUP(O1510,Home!$C$8:$R$207,6,FALSE))</f>
        <v>#N/A</v>
      </c>
      <c r="M1510" s="129" t="e">
        <f t="shared" si="486"/>
        <v>#N/A</v>
      </c>
      <c r="N1510" s="11">
        <f>SUM($K$4:K1510)</f>
        <v>200</v>
      </c>
      <c r="O1510" s="11" t="str">
        <f>IF(P1510="","",IF(IFERROR(VLOOKUP(N1510,Home!$C$8:$R$1048576,1,FALSE),"")=0,"",IFERROR(VLOOKUP(N1510,Home!$C$8:$R$1048576,1,FALSE),"")))</f>
        <v/>
      </c>
      <c r="P1510" s="11" t="str">
        <f>IF(IFERROR(VLOOKUP(W1510,Home!$C$8:$R$1048576,3,FALSE),"")=0,"",IFERROR(VLOOKUP(W1510,Home!$C$8:$R$1048576,3,FALSE),""))</f>
        <v/>
      </c>
      <c r="Q1510" s="11" t="str">
        <f t="shared" si="485"/>
        <v/>
      </c>
      <c r="R1510" s="130" t="e">
        <f>VLOOKUP(Q1510,'Baggrund til lister'!$G$4:$H$15,2,FALSE)</f>
        <v>#N/A</v>
      </c>
      <c r="S1510" s="11" t="str">
        <f t="shared" si="487"/>
        <v/>
      </c>
      <c r="T1510" s="11" t="str">
        <f>IF(IFERROR(VLOOKUP(N1510,Home!$C$8:$R$1048576,11,FALSE),"")=0,"",IFERROR(VLOOKUP(N1510,Home!$C$8:$R$1048576,11,FALSE),""))</f>
        <v/>
      </c>
      <c r="U1510" s="11" t="str">
        <f>IF(IFERROR(VLOOKUP(O1510,Home!$C$8:$R$1048576,12,FALSE),"")=0,"",IFERROR(VLOOKUP(O1510,Home!$C$8:$R$1048576,12,FALSE),""))</f>
        <v/>
      </c>
      <c r="V1510" s="11" t="str">
        <f>IF(IFERROR(VLOOKUP(O1510,Home!$C$8:$R$1048576,8,FALSE),"")=0,"",IFERROR(VLOOKUP(O1510,Home!$C$8:$R$1048576,8,FALSE),""))</f>
        <v/>
      </c>
      <c r="W1510" s="11" t="str">
        <f>IF(OR(VLOOKUP(N1510,Home!$C$7:$I$207,6,FALSE)="",VLOOKUP(N1510,Home!$C$7:$I$207,7,FALSE)=""),"FEJL",SUM(Baggrundsark!$K$4:K1510))</f>
        <v>FEJL</v>
      </c>
      <c r="Y1510">
        <v>1507</v>
      </c>
      <c r="Z1510" s="1"/>
      <c r="AC1510" s="44"/>
      <c r="AD1510">
        <f t="shared" si="494"/>
        <v>0</v>
      </c>
      <c r="AE1510">
        <f>SUM($AD$4:AD1510)</f>
        <v>1</v>
      </c>
      <c r="AF1510" s="103" t="str">
        <f>IFERROR(VLOOKUP(AN1510,Home!$C$8:$E$207,3,FALSE),"")</f>
        <v/>
      </c>
      <c r="AG1510" s="103" t="str">
        <f>IFERROR(VLOOKUP(AN1510,Home!$C$8:$E$207,2,FALSE),"")</f>
        <v/>
      </c>
      <c r="AH1510" s="104" t="str">
        <f>IF(VLOOKUP(AE1510,Home!$C$8:$I$207,6,FALSE)="","",VLOOKUP(AE1510,Home!$C$8:$I$207,6,FALSE))</f>
        <v/>
      </c>
      <c r="AI1510" s="104" t="e">
        <f t="shared" si="502"/>
        <v>#VALUE!</v>
      </c>
      <c r="AJ1510" s="105" t="e">
        <f t="shared" si="495"/>
        <v>#VALUE!</v>
      </c>
      <c r="AK1510" s="103" t="e">
        <f t="shared" si="488"/>
        <v>#VALUE!</v>
      </c>
      <c r="AL1510" s="103" t="e">
        <f t="shared" si="496"/>
        <v>#VALUE!</v>
      </c>
      <c r="AN1510" t="str">
        <f>IF(OR(VLOOKUP(AE1510,Home!$C$8:$I$207,6,FALSE)="",VLOOKUP(AE1510,Home!$C$8:$I$207,7,FALSE)=""),"FEJL",Baggrundsark!AE1510)</f>
        <v>FEJL</v>
      </c>
      <c r="AO1510">
        <f>IF(VLOOKUP(AE1510,Home!$C$8:$N$207,12,FALSE)="Timelønnet",1,0)</f>
        <v>0</v>
      </c>
      <c r="AP1510">
        <f>SUM($AO$4:AO1510)*AO1510</f>
        <v>0</v>
      </c>
      <c r="AQ1510">
        <f t="shared" si="503"/>
        <v>1</v>
      </c>
      <c r="AR1510" t="str">
        <f t="shared" si="503"/>
        <v/>
      </c>
      <c r="AS1510" t="e">
        <f t="shared" si="497"/>
        <v>#VALUE!</v>
      </c>
      <c r="AT1510" s="45" t="e">
        <f t="shared" si="504"/>
        <v>#VALUE!</v>
      </c>
      <c r="AU1510">
        <f>VLOOKUP(AQ1510,Home!$C$8:$J$207,8,FALSE)</f>
        <v>0</v>
      </c>
    </row>
    <row r="1511" spans="1:47" x14ac:dyDescent="0.25">
      <c r="A1511" s="6">
        <f t="shared" si="489"/>
        <v>0</v>
      </c>
      <c r="B1511" s="6">
        <f t="shared" si="498"/>
        <v>0</v>
      </c>
      <c r="C1511" s="6" t="str">
        <f t="shared" si="490"/>
        <v/>
      </c>
      <c r="D1511" s="7">
        <f t="shared" si="491"/>
        <v>0</v>
      </c>
      <c r="E1511" s="7">
        <f t="shared" si="499"/>
        <v>0</v>
      </c>
      <c r="F1511" s="7" t="str">
        <f t="shared" si="492"/>
        <v/>
      </c>
      <c r="G1511" s="6">
        <f t="shared" si="493"/>
        <v>0</v>
      </c>
      <c r="H1511" s="6">
        <f t="shared" si="500"/>
        <v>0</v>
      </c>
      <c r="I1511" s="6" t="str">
        <f t="shared" si="501"/>
        <v/>
      </c>
      <c r="J1511" s="11">
        <v>1508</v>
      </c>
      <c r="K1511" s="11">
        <f>IF(IFERROR(VLOOKUP(J1511,Home!$A$8:$B$1048576,1,FALSE),0)=0,0,1)</f>
        <v>0</v>
      </c>
      <c r="L1511" s="129" t="e">
        <f>IF(VLOOKUP(O1511,Home!$C$8:$R$207,6,FALSE)="","",VLOOKUP(O1511,Home!$C$8:$R$207,6,FALSE))</f>
        <v>#N/A</v>
      </c>
      <c r="M1511" s="129" t="e">
        <f t="shared" si="486"/>
        <v>#N/A</v>
      </c>
      <c r="N1511" s="11">
        <f>SUM($K$4:K1511)</f>
        <v>200</v>
      </c>
      <c r="O1511" s="11" t="str">
        <f>IF(P1511="","",IF(IFERROR(VLOOKUP(N1511,Home!$C$8:$R$1048576,1,FALSE),"")=0,"",IFERROR(VLOOKUP(N1511,Home!$C$8:$R$1048576,1,FALSE),"")))</f>
        <v/>
      </c>
      <c r="P1511" s="11" t="str">
        <f>IF(IFERROR(VLOOKUP(W1511,Home!$C$8:$R$1048576,3,FALSE),"")=0,"",IFERROR(VLOOKUP(W1511,Home!$C$8:$R$1048576,3,FALSE),""))</f>
        <v/>
      </c>
      <c r="Q1511" s="11" t="str">
        <f t="shared" si="485"/>
        <v/>
      </c>
      <c r="R1511" s="130" t="e">
        <f>VLOOKUP(Q1511,'Baggrund til lister'!$G$4:$H$15,2,FALSE)</f>
        <v>#N/A</v>
      </c>
      <c r="S1511" s="11" t="str">
        <f t="shared" si="487"/>
        <v/>
      </c>
      <c r="T1511" s="11" t="str">
        <f>IF(IFERROR(VLOOKUP(N1511,Home!$C$8:$R$1048576,11,FALSE),"")=0,"",IFERROR(VLOOKUP(N1511,Home!$C$8:$R$1048576,11,FALSE),""))</f>
        <v/>
      </c>
      <c r="U1511" s="11" t="str">
        <f>IF(IFERROR(VLOOKUP(O1511,Home!$C$8:$R$1048576,12,FALSE),"")=0,"",IFERROR(VLOOKUP(O1511,Home!$C$8:$R$1048576,12,FALSE),""))</f>
        <v/>
      </c>
      <c r="V1511" s="11" t="str">
        <f>IF(IFERROR(VLOOKUP(O1511,Home!$C$8:$R$1048576,8,FALSE),"")=0,"",IFERROR(VLOOKUP(O1511,Home!$C$8:$R$1048576,8,FALSE),""))</f>
        <v/>
      </c>
      <c r="W1511" s="11" t="str">
        <f>IF(OR(VLOOKUP(N1511,Home!$C$7:$I$207,6,FALSE)="",VLOOKUP(N1511,Home!$C$7:$I$207,7,FALSE)=""),"FEJL",SUM(Baggrundsark!$K$4:K1511))</f>
        <v>FEJL</v>
      </c>
      <c r="Y1511">
        <v>1508</v>
      </c>
      <c r="Z1511" s="1"/>
      <c r="AC1511" s="44"/>
      <c r="AD1511">
        <f t="shared" si="494"/>
        <v>0</v>
      </c>
      <c r="AE1511">
        <f>SUM($AD$4:AD1511)</f>
        <v>1</v>
      </c>
      <c r="AF1511" s="103" t="str">
        <f>IFERROR(VLOOKUP(AN1511,Home!$C$8:$E$207,3,FALSE),"")</f>
        <v/>
      </c>
      <c r="AG1511" s="103" t="str">
        <f>IFERROR(VLOOKUP(AN1511,Home!$C$8:$E$207,2,FALSE),"")</f>
        <v/>
      </c>
      <c r="AH1511" s="104" t="str">
        <f>IF(VLOOKUP(AE1511,Home!$C$8:$I$207,6,FALSE)="","",VLOOKUP(AE1511,Home!$C$8:$I$207,6,FALSE))</f>
        <v/>
      </c>
      <c r="AI1511" s="104" t="e">
        <f t="shared" si="502"/>
        <v>#VALUE!</v>
      </c>
      <c r="AJ1511" s="105" t="e">
        <f t="shared" si="495"/>
        <v>#VALUE!</v>
      </c>
      <c r="AK1511" s="103" t="e">
        <f t="shared" si="488"/>
        <v>#VALUE!</v>
      </c>
      <c r="AL1511" s="103" t="e">
        <f t="shared" si="496"/>
        <v>#VALUE!</v>
      </c>
      <c r="AN1511" t="str">
        <f>IF(OR(VLOOKUP(AE1511,Home!$C$8:$I$207,6,FALSE)="",VLOOKUP(AE1511,Home!$C$8:$I$207,7,FALSE)=""),"FEJL",Baggrundsark!AE1511)</f>
        <v>FEJL</v>
      </c>
      <c r="AO1511">
        <f>IF(VLOOKUP(AE1511,Home!$C$8:$N$207,12,FALSE)="Timelønnet",1,0)</f>
        <v>0</v>
      </c>
      <c r="AP1511">
        <f>SUM($AO$4:AO1511)*AO1511</f>
        <v>0</v>
      </c>
      <c r="AQ1511">
        <f t="shared" si="503"/>
        <v>1</v>
      </c>
      <c r="AR1511" t="str">
        <f t="shared" si="503"/>
        <v/>
      </c>
      <c r="AS1511" t="e">
        <f t="shared" si="497"/>
        <v>#VALUE!</v>
      </c>
      <c r="AT1511" s="45" t="e">
        <f t="shared" si="504"/>
        <v>#VALUE!</v>
      </c>
      <c r="AU1511">
        <f>VLOOKUP(AQ1511,Home!$C$8:$J$207,8,FALSE)</f>
        <v>0</v>
      </c>
    </row>
    <row r="1512" spans="1:47" x14ac:dyDescent="0.25">
      <c r="A1512" s="6">
        <f t="shared" si="489"/>
        <v>0</v>
      </c>
      <c r="B1512" s="6">
        <f t="shared" si="498"/>
        <v>0</v>
      </c>
      <c r="C1512" s="6" t="str">
        <f t="shared" si="490"/>
        <v/>
      </c>
      <c r="D1512" s="7">
        <f t="shared" si="491"/>
        <v>0</v>
      </c>
      <c r="E1512" s="7">
        <f t="shared" si="499"/>
        <v>0</v>
      </c>
      <c r="F1512" s="7" t="str">
        <f t="shared" si="492"/>
        <v/>
      </c>
      <c r="G1512" s="6">
        <f t="shared" si="493"/>
        <v>0</v>
      </c>
      <c r="H1512" s="6">
        <f t="shared" si="500"/>
        <v>0</v>
      </c>
      <c r="I1512" s="6" t="str">
        <f t="shared" si="501"/>
        <v/>
      </c>
      <c r="J1512" s="11">
        <v>1509</v>
      </c>
      <c r="K1512" s="11">
        <f>IF(IFERROR(VLOOKUP(J1512,Home!$A$8:$B$1048576,1,FALSE),0)=0,0,1)</f>
        <v>0</v>
      </c>
      <c r="L1512" s="129" t="e">
        <f>IF(VLOOKUP(O1512,Home!$C$8:$R$207,6,FALSE)="","",VLOOKUP(O1512,Home!$C$8:$R$207,6,FALSE))</f>
        <v>#N/A</v>
      </c>
      <c r="M1512" s="129" t="e">
        <f t="shared" si="486"/>
        <v>#N/A</v>
      </c>
      <c r="N1512" s="11">
        <f>SUM($K$4:K1512)</f>
        <v>200</v>
      </c>
      <c r="O1512" s="11" t="str">
        <f>IF(P1512="","",IF(IFERROR(VLOOKUP(N1512,Home!$C$8:$R$1048576,1,FALSE),"")=0,"",IFERROR(VLOOKUP(N1512,Home!$C$8:$R$1048576,1,FALSE),"")))</f>
        <v/>
      </c>
      <c r="P1512" s="11" t="str">
        <f>IF(IFERROR(VLOOKUP(W1512,Home!$C$8:$R$1048576,3,FALSE),"")=0,"",IFERROR(VLOOKUP(W1512,Home!$C$8:$R$1048576,3,FALSE),""))</f>
        <v/>
      </c>
      <c r="Q1512" s="11" t="str">
        <f t="shared" si="485"/>
        <v/>
      </c>
      <c r="R1512" s="130" t="e">
        <f>VLOOKUP(Q1512,'Baggrund til lister'!$G$4:$H$15,2,FALSE)</f>
        <v>#N/A</v>
      </c>
      <c r="S1512" s="11" t="str">
        <f t="shared" si="487"/>
        <v/>
      </c>
      <c r="T1512" s="11" t="str">
        <f>IF(IFERROR(VLOOKUP(N1512,Home!$C$8:$R$1048576,11,FALSE),"")=0,"",IFERROR(VLOOKUP(N1512,Home!$C$8:$R$1048576,11,FALSE),""))</f>
        <v/>
      </c>
      <c r="U1512" s="11" t="str">
        <f>IF(IFERROR(VLOOKUP(O1512,Home!$C$8:$R$1048576,12,FALSE),"")=0,"",IFERROR(VLOOKUP(O1512,Home!$C$8:$R$1048576,12,FALSE),""))</f>
        <v/>
      </c>
      <c r="V1512" s="11" t="str">
        <f>IF(IFERROR(VLOOKUP(O1512,Home!$C$8:$R$1048576,8,FALSE),"")=0,"",IFERROR(VLOOKUP(O1512,Home!$C$8:$R$1048576,8,FALSE),""))</f>
        <v/>
      </c>
      <c r="W1512" s="11" t="str">
        <f>IF(OR(VLOOKUP(N1512,Home!$C$7:$I$207,6,FALSE)="",VLOOKUP(N1512,Home!$C$7:$I$207,7,FALSE)=""),"FEJL",SUM(Baggrundsark!$K$4:K1512))</f>
        <v>FEJL</v>
      </c>
      <c r="Y1512">
        <v>1509</v>
      </c>
      <c r="Z1512" s="1"/>
      <c r="AC1512" s="44"/>
      <c r="AD1512">
        <f t="shared" si="494"/>
        <v>0</v>
      </c>
      <c r="AE1512">
        <f>SUM($AD$4:AD1512)</f>
        <v>1</v>
      </c>
      <c r="AF1512" s="103" t="str">
        <f>IFERROR(VLOOKUP(AN1512,Home!$C$8:$E$207,3,FALSE),"")</f>
        <v/>
      </c>
      <c r="AG1512" s="103" t="str">
        <f>IFERROR(VLOOKUP(AN1512,Home!$C$8:$E$207,2,FALSE),"")</f>
        <v/>
      </c>
      <c r="AH1512" s="104" t="str">
        <f>IF(VLOOKUP(AE1512,Home!$C$8:$I$207,6,FALSE)="","",VLOOKUP(AE1512,Home!$C$8:$I$207,6,FALSE))</f>
        <v/>
      </c>
      <c r="AI1512" s="104" t="e">
        <f t="shared" si="502"/>
        <v>#VALUE!</v>
      </c>
      <c r="AJ1512" s="105" t="e">
        <f t="shared" si="495"/>
        <v>#VALUE!</v>
      </c>
      <c r="AK1512" s="103" t="e">
        <f t="shared" si="488"/>
        <v>#VALUE!</v>
      </c>
      <c r="AL1512" s="103" t="e">
        <f t="shared" si="496"/>
        <v>#VALUE!</v>
      </c>
      <c r="AN1512" t="str">
        <f>IF(OR(VLOOKUP(AE1512,Home!$C$8:$I$207,6,FALSE)="",VLOOKUP(AE1512,Home!$C$8:$I$207,7,FALSE)=""),"FEJL",Baggrundsark!AE1512)</f>
        <v>FEJL</v>
      </c>
      <c r="AO1512">
        <f>IF(VLOOKUP(AE1512,Home!$C$8:$N$207,12,FALSE)="Timelønnet",1,0)</f>
        <v>0</v>
      </c>
      <c r="AP1512">
        <f>SUM($AO$4:AO1512)*AO1512</f>
        <v>0</v>
      </c>
      <c r="AQ1512">
        <f t="shared" si="503"/>
        <v>1</v>
      </c>
      <c r="AR1512" t="str">
        <f t="shared" si="503"/>
        <v/>
      </c>
      <c r="AS1512" t="e">
        <f t="shared" si="497"/>
        <v>#VALUE!</v>
      </c>
      <c r="AT1512" s="45" t="e">
        <f t="shared" si="504"/>
        <v>#VALUE!</v>
      </c>
      <c r="AU1512">
        <f>VLOOKUP(AQ1512,Home!$C$8:$J$207,8,FALSE)</f>
        <v>0</v>
      </c>
    </row>
    <row r="1513" spans="1:47" x14ac:dyDescent="0.25">
      <c r="A1513" s="6">
        <f t="shared" si="489"/>
        <v>0</v>
      </c>
      <c r="B1513" s="6">
        <f t="shared" si="498"/>
        <v>0</v>
      </c>
      <c r="C1513" s="6" t="str">
        <f t="shared" si="490"/>
        <v/>
      </c>
      <c r="D1513" s="7">
        <f t="shared" si="491"/>
        <v>0</v>
      </c>
      <c r="E1513" s="7">
        <f t="shared" si="499"/>
        <v>0</v>
      </c>
      <c r="F1513" s="7" t="str">
        <f t="shared" si="492"/>
        <v/>
      </c>
      <c r="G1513" s="6">
        <f t="shared" si="493"/>
        <v>0</v>
      </c>
      <c r="H1513" s="6">
        <f t="shared" si="500"/>
        <v>0</v>
      </c>
      <c r="I1513" s="6" t="str">
        <f t="shared" si="501"/>
        <v/>
      </c>
      <c r="J1513" s="11">
        <v>1510</v>
      </c>
      <c r="K1513" s="11">
        <f>IF(IFERROR(VLOOKUP(J1513,Home!$A$8:$B$1048576,1,FALSE),0)=0,0,1)</f>
        <v>0</v>
      </c>
      <c r="L1513" s="129" t="e">
        <f>IF(VLOOKUP(O1513,Home!$C$8:$R$207,6,FALSE)="","",VLOOKUP(O1513,Home!$C$8:$R$207,6,FALSE))</f>
        <v>#N/A</v>
      </c>
      <c r="M1513" s="129" t="e">
        <f t="shared" si="486"/>
        <v>#N/A</v>
      </c>
      <c r="N1513" s="11">
        <f>SUM($K$4:K1513)</f>
        <v>200</v>
      </c>
      <c r="O1513" s="11" t="str">
        <f>IF(P1513="","",IF(IFERROR(VLOOKUP(N1513,Home!$C$8:$R$1048576,1,FALSE),"")=0,"",IFERROR(VLOOKUP(N1513,Home!$C$8:$R$1048576,1,FALSE),"")))</f>
        <v/>
      </c>
      <c r="P1513" s="11" t="str">
        <f>IF(IFERROR(VLOOKUP(W1513,Home!$C$8:$R$1048576,3,FALSE),"")=0,"",IFERROR(VLOOKUP(W1513,Home!$C$8:$R$1048576,3,FALSE),""))</f>
        <v/>
      </c>
      <c r="Q1513" s="11" t="str">
        <f t="shared" si="485"/>
        <v/>
      </c>
      <c r="R1513" s="130" t="e">
        <f>VLOOKUP(Q1513,'Baggrund til lister'!$G$4:$H$15,2,FALSE)</f>
        <v>#N/A</v>
      </c>
      <c r="S1513" s="11" t="str">
        <f t="shared" si="487"/>
        <v/>
      </c>
      <c r="T1513" s="11" t="str">
        <f>IF(IFERROR(VLOOKUP(N1513,Home!$C$8:$R$1048576,11,FALSE),"")=0,"",IFERROR(VLOOKUP(N1513,Home!$C$8:$R$1048576,11,FALSE),""))</f>
        <v/>
      </c>
      <c r="U1513" s="11" t="str">
        <f>IF(IFERROR(VLOOKUP(O1513,Home!$C$8:$R$1048576,12,FALSE),"")=0,"",IFERROR(VLOOKUP(O1513,Home!$C$8:$R$1048576,12,FALSE),""))</f>
        <v/>
      </c>
      <c r="V1513" s="11" t="str">
        <f>IF(IFERROR(VLOOKUP(O1513,Home!$C$8:$R$1048576,8,FALSE),"")=0,"",IFERROR(VLOOKUP(O1513,Home!$C$8:$R$1048576,8,FALSE),""))</f>
        <v/>
      </c>
      <c r="W1513" s="11" t="str">
        <f>IF(OR(VLOOKUP(N1513,Home!$C$7:$I$207,6,FALSE)="",VLOOKUP(N1513,Home!$C$7:$I$207,7,FALSE)=""),"FEJL",SUM(Baggrundsark!$K$4:K1513))</f>
        <v>FEJL</v>
      </c>
      <c r="Y1513">
        <v>1510</v>
      </c>
      <c r="Z1513" s="1"/>
      <c r="AC1513" s="44"/>
      <c r="AD1513">
        <f t="shared" si="494"/>
        <v>0</v>
      </c>
      <c r="AE1513">
        <f>SUM($AD$4:AD1513)</f>
        <v>1</v>
      </c>
      <c r="AF1513" s="103" t="str">
        <f>IFERROR(VLOOKUP(AN1513,Home!$C$8:$E$207,3,FALSE),"")</f>
        <v/>
      </c>
      <c r="AG1513" s="103" t="str">
        <f>IFERROR(VLOOKUP(AN1513,Home!$C$8:$E$207,2,FALSE),"")</f>
        <v/>
      </c>
      <c r="AH1513" s="104" t="str">
        <f>IF(VLOOKUP(AE1513,Home!$C$8:$I$207,6,FALSE)="","",VLOOKUP(AE1513,Home!$C$8:$I$207,6,FALSE))</f>
        <v/>
      </c>
      <c r="AI1513" s="104" t="e">
        <f t="shared" si="502"/>
        <v>#VALUE!</v>
      </c>
      <c r="AJ1513" s="105" t="e">
        <f t="shared" si="495"/>
        <v>#VALUE!</v>
      </c>
      <c r="AK1513" s="103" t="e">
        <f t="shared" si="488"/>
        <v>#VALUE!</v>
      </c>
      <c r="AL1513" s="103" t="e">
        <f t="shared" si="496"/>
        <v>#VALUE!</v>
      </c>
      <c r="AN1513" t="str">
        <f>IF(OR(VLOOKUP(AE1513,Home!$C$8:$I$207,6,FALSE)="",VLOOKUP(AE1513,Home!$C$8:$I$207,7,FALSE)=""),"FEJL",Baggrundsark!AE1513)</f>
        <v>FEJL</v>
      </c>
      <c r="AO1513">
        <f>IF(VLOOKUP(AE1513,Home!$C$8:$N$207,12,FALSE)="Timelønnet",1,0)</f>
        <v>0</v>
      </c>
      <c r="AP1513">
        <f>SUM($AO$4:AO1513)*AO1513</f>
        <v>0</v>
      </c>
      <c r="AQ1513">
        <f t="shared" si="503"/>
        <v>1</v>
      </c>
      <c r="AR1513" t="str">
        <f t="shared" si="503"/>
        <v/>
      </c>
      <c r="AS1513" t="e">
        <f t="shared" si="497"/>
        <v>#VALUE!</v>
      </c>
      <c r="AT1513" s="45" t="e">
        <f t="shared" si="504"/>
        <v>#VALUE!</v>
      </c>
      <c r="AU1513">
        <f>VLOOKUP(AQ1513,Home!$C$8:$J$207,8,FALSE)</f>
        <v>0</v>
      </c>
    </row>
    <row r="1514" spans="1:47" x14ac:dyDescent="0.25">
      <c r="A1514" s="6">
        <f t="shared" si="489"/>
        <v>0</v>
      </c>
      <c r="B1514" s="6">
        <f t="shared" si="498"/>
        <v>0</v>
      </c>
      <c r="C1514" s="6" t="str">
        <f t="shared" si="490"/>
        <v/>
      </c>
      <c r="D1514" s="7">
        <f t="shared" si="491"/>
        <v>0</v>
      </c>
      <c r="E1514" s="7">
        <f t="shared" si="499"/>
        <v>0</v>
      </c>
      <c r="F1514" s="7" t="str">
        <f t="shared" si="492"/>
        <v/>
      </c>
      <c r="G1514" s="6">
        <f t="shared" si="493"/>
        <v>0</v>
      </c>
      <c r="H1514" s="6">
        <f t="shared" si="500"/>
        <v>0</v>
      </c>
      <c r="I1514" s="6" t="str">
        <f t="shared" si="501"/>
        <v/>
      </c>
      <c r="J1514" s="11">
        <v>1511</v>
      </c>
      <c r="K1514" s="11">
        <f>IF(IFERROR(VLOOKUP(J1514,Home!$A$8:$B$1048576,1,FALSE),0)=0,0,1)</f>
        <v>0</v>
      </c>
      <c r="L1514" s="129" t="e">
        <f>IF(VLOOKUP(O1514,Home!$C$8:$R$207,6,FALSE)="","",VLOOKUP(O1514,Home!$C$8:$R$207,6,FALSE))</f>
        <v>#N/A</v>
      </c>
      <c r="M1514" s="129" t="e">
        <f t="shared" si="486"/>
        <v>#N/A</v>
      </c>
      <c r="N1514" s="11">
        <f>SUM($K$4:K1514)</f>
        <v>200</v>
      </c>
      <c r="O1514" s="11" t="str">
        <f>IF(P1514="","",IF(IFERROR(VLOOKUP(N1514,Home!$C$8:$R$1048576,1,FALSE),"")=0,"",IFERROR(VLOOKUP(N1514,Home!$C$8:$R$1048576,1,FALSE),"")))</f>
        <v/>
      </c>
      <c r="P1514" s="11" t="str">
        <f>IF(IFERROR(VLOOKUP(W1514,Home!$C$8:$R$1048576,3,FALSE),"")=0,"",IFERROR(VLOOKUP(W1514,Home!$C$8:$R$1048576,3,FALSE),""))</f>
        <v/>
      </c>
      <c r="Q1514" s="11" t="str">
        <f t="shared" si="485"/>
        <v/>
      </c>
      <c r="R1514" s="130" t="e">
        <f>VLOOKUP(Q1514,'Baggrund til lister'!$G$4:$H$15,2,FALSE)</f>
        <v>#N/A</v>
      </c>
      <c r="S1514" s="11" t="str">
        <f t="shared" si="487"/>
        <v/>
      </c>
      <c r="T1514" s="11" t="str">
        <f>IF(IFERROR(VLOOKUP(N1514,Home!$C$8:$R$1048576,11,FALSE),"")=0,"",IFERROR(VLOOKUP(N1514,Home!$C$8:$R$1048576,11,FALSE),""))</f>
        <v/>
      </c>
      <c r="U1514" s="11" t="str">
        <f>IF(IFERROR(VLOOKUP(O1514,Home!$C$8:$R$1048576,12,FALSE),"")=0,"",IFERROR(VLOOKUP(O1514,Home!$C$8:$R$1048576,12,FALSE),""))</f>
        <v/>
      </c>
      <c r="V1514" s="11" t="str">
        <f>IF(IFERROR(VLOOKUP(O1514,Home!$C$8:$R$1048576,8,FALSE),"")=0,"",IFERROR(VLOOKUP(O1514,Home!$C$8:$R$1048576,8,FALSE),""))</f>
        <v/>
      </c>
      <c r="W1514" s="11" t="str">
        <f>IF(OR(VLOOKUP(N1514,Home!$C$7:$I$207,6,FALSE)="",VLOOKUP(N1514,Home!$C$7:$I$207,7,FALSE)=""),"FEJL",SUM(Baggrundsark!$K$4:K1514))</f>
        <v>FEJL</v>
      </c>
      <c r="Y1514">
        <v>1511</v>
      </c>
      <c r="Z1514" s="1"/>
      <c r="AC1514" s="44"/>
      <c r="AD1514">
        <f t="shared" si="494"/>
        <v>0</v>
      </c>
      <c r="AE1514">
        <f>SUM($AD$4:AD1514)</f>
        <v>1</v>
      </c>
      <c r="AF1514" s="103" t="str">
        <f>IFERROR(VLOOKUP(AN1514,Home!$C$8:$E$207,3,FALSE),"")</f>
        <v/>
      </c>
      <c r="AG1514" s="103" t="str">
        <f>IFERROR(VLOOKUP(AN1514,Home!$C$8:$E$207,2,FALSE),"")</f>
        <v/>
      </c>
      <c r="AH1514" s="104" t="str">
        <f>IF(VLOOKUP(AE1514,Home!$C$8:$I$207,6,FALSE)="","",VLOOKUP(AE1514,Home!$C$8:$I$207,6,FALSE))</f>
        <v/>
      </c>
      <c r="AI1514" s="104" t="e">
        <f t="shared" si="502"/>
        <v>#VALUE!</v>
      </c>
      <c r="AJ1514" s="105" t="e">
        <f t="shared" si="495"/>
        <v>#VALUE!</v>
      </c>
      <c r="AK1514" s="103" t="e">
        <f t="shared" si="488"/>
        <v>#VALUE!</v>
      </c>
      <c r="AL1514" s="103" t="e">
        <f t="shared" si="496"/>
        <v>#VALUE!</v>
      </c>
      <c r="AN1514" t="str">
        <f>IF(OR(VLOOKUP(AE1514,Home!$C$8:$I$207,6,FALSE)="",VLOOKUP(AE1514,Home!$C$8:$I$207,7,FALSE)=""),"FEJL",Baggrundsark!AE1514)</f>
        <v>FEJL</v>
      </c>
      <c r="AO1514">
        <f>IF(VLOOKUP(AE1514,Home!$C$8:$N$207,12,FALSE)="Timelønnet",1,0)</f>
        <v>0</v>
      </c>
      <c r="AP1514">
        <f>SUM($AO$4:AO1514)*AO1514</f>
        <v>0</v>
      </c>
      <c r="AQ1514">
        <f t="shared" si="503"/>
        <v>1</v>
      </c>
      <c r="AR1514" t="str">
        <f t="shared" si="503"/>
        <v/>
      </c>
      <c r="AS1514" t="e">
        <f t="shared" si="497"/>
        <v>#VALUE!</v>
      </c>
      <c r="AT1514" s="45" t="e">
        <f t="shared" si="504"/>
        <v>#VALUE!</v>
      </c>
      <c r="AU1514">
        <f>VLOOKUP(AQ1514,Home!$C$8:$J$207,8,FALSE)</f>
        <v>0</v>
      </c>
    </row>
    <row r="1515" spans="1:47" x14ac:dyDescent="0.25">
      <c r="A1515" s="6">
        <f t="shared" si="489"/>
        <v>0</v>
      </c>
      <c r="B1515" s="6">
        <f t="shared" si="498"/>
        <v>0</v>
      </c>
      <c r="C1515" s="6" t="str">
        <f t="shared" si="490"/>
        <v/>
      </c>
      <c r="D1515" s="7">
        <f t="shared" si="491"/>
        <v>0</v>
      </c>
      <c r="E1515" s="7">
        <f t="shared" si="499"/>
        <v>0</v>
      </c>
      <c r="F1515" s="7" t="str">
        <f t="shared" si="492"/>
        <v/>
      </c>
      <c r="G1515" s="6">
        <f t="shared" si="493"/>
        <v>0</v>
      </c>
      <c r="H1515" s="6">
        <f t="shared" si="500"/>
        <v>0</v>
      </c>
      <c r="I1515" s="6" t="str">
        <f t="shared" si="501"/>
        <v/>
      </c>
      <c r="J1515" s="11">
        <v>1512</v>
      </c>
      <c r="K1515" s="11">
        <f>IF(IFERROR(VLOOKUP(J1515,Home!$A$8:$B$1048576,1,FALSE),0)=0,0,1)</f>
        <v>0</v>
      </c>
      <c r="L1515" s="129" t="e">
        <f>IF(VLOOKUP(O1515,Home!$C$8:$R$207,6,FALSE)="","",VLOOKUP(O1515,Home!$C$8:$R$207,6,FALSE))</f>
        <v>#N/A</v>
      </c>
      <c r="M1515" s="129" t="e">
        <f t="shared" si="486"/>
        <v>#N/A</v>
      </c>
      <c r="N1515" s="11">
        <f>SUM($K$4:K1515)</f>
        <v>200</v>
      </c>
      <c r="O1515" s="11" t="str">
        <f>IF(P1515="","",IF(IFERROR(VLOOKUP(N1515,Home!$C$8:$R$1048576,1,FALSE),"")=0,"",IFERROR(VLOOKUP(N1515,Home!$C$8:$R$1048576,1,FALSE),"")))</f>
        <v/>
      </c>
      <c r="P1515" s="11" t="str">
        <f>IF(IFERROR(VLOOKUP(W1515,Home!$C$8:$R$1048576,3,FALSE),"")=0,"",IFERROR(VLOOKUP(W1515,Home!$C$8:$R$1048576,3,FALSE),""))</f>
        <v/>
      </c>
      <c r="Q1515" s="11" t="str">
        <f t="shared" si="485"/>
        <v/>
      </c>
      <c r="R1515" s="130" t="e">
        <f>VLOOKUP(Q1515,'Baggrund til lister'!$G$4:$H$15,2,FALSE)</f>
        <v>#N/A</v>
      </c>
      <c r="S1515" s="11" t="str">
        <f t="shared" si="487"/>
        <v/>
      </c>
      <c r="T1515" s="11" t="str">
        <f>IF(IFERROR(VLOOKUP(N1515,Home!$C$8:$R$1048576,11,FALSE),"")=0,"",IFERROR(VLOOKUP(N1515,Home!$C$8:$R$1048576,11,FALSE),""))</f>
        <v/>
      </c>
      <c r="U1515" s="11" t="str">
        <f>IF(IFERROR(VLOOKUP(O1515,Home!$C$8:$R$1048576,12,FALSE),"")=0,"",IFERROR(VLOOKUP(O1515,Home!$C$8:$R$1048576,12,FALSE),""))</f>
        <v/>
      </c>
      <c r="V1515" s="11" t="str">
        <f>IF(IFERROR(VLOOKUP(O1515,Home!$C$8:$R$1048576,8,FALSE),"")=0,"",IFERROR(VLOOKUP(O1515,Home!$C$8:$R$1048576,8,FALSE),""))</f>
        <v/>
      </c>
      <c r="W1515" s="11" t="str">
        <f>IF(OR(VLOOKUP(N1515,Home!$C$7:$I$207,6,FALSE)="",VLOOKUP(N1515,Home!$C$7:$I$207,7,FALSE)=""),"FEJL",SUM(Baggrundsark!$K$4:K1515))</f>
        <v>FEJL</v>
      </c>
      <c r="Y1515">
        <v>1512</v>
      </c>
      <c r="Z1515" s="1"/>
      <c r="AC1515" s="44"/>
      <c r="AD1515">
        <f t="shared" si="494"/>
        <v>0</v>
      </c>
      <c r="AE1515">
        <f>SUM($AD$4:AD1515)</f>
        <v>1</v>
      </c>
      <c r="AF1515" s="103" t="str">
        <f>IFERROR(VLOOKUP(AN1515,Home!$C$8:$E$207,3,FALSE),"")</f>
        <v/>
      </c>
      <c r="AG1515" s="103" t="str">
        <f>IFERROR(VLOOKUP(AN1515,Home!$C$8:$E$207,2,FALSE),"")</f>
        <v/>
      </c>
      <c r="AH1515" s="104" t="str">
        <f>IF(VLOOKUP(AE1515,Home!$C$8:$I$207,6,FALSE)="","",VLOOKUP(AE1515,Home!$C$8:$I$207,6,FALSE))</f>
        <v/>
      </c>
      <c r="AI1515" s="104" t="e">
        <f t="shared" si="502"/>
        <v>#VALUE!</v>
      </c>
      <c r="AJ1515" s="105" t="e">
        <f t="shared" si="495"/>
        <v>#VALUE!</v>
      </c>
      <c r="AK1515" s="103" t="e">
        <f t="shared" si="488"/>
        <v>#VALUE!</v>
      </c>
      <c r="AL1515" s="103" t="e">
        <f t="shared" si="496"/>
        <v>#VALUE!</v>
      </c>
      <c r="AN1515" t="str">
        <f>IF(OR(VLOOKUP(AE1515,Home!$C$8:$I$207,6,FALSE)="",VLOOKUP(AE1515,Home!$C$8:$I$207,7,FALSE)=""),"FEJL",Baggrundsark!AE1515)</f>
        <v>FEJL</v>
      </c>
      <c r="AO1515">
        <f>IF(VLOOKUP(AE1515,Home!$C$8:$N$207,12,FALSE)="Timelønnet",1,0)</f>
        <v>0</v>
      </c>
      <c r="AP1515">
        <f>SUM($AO$4:AO1515)*AO1515</f>
        <v>0</v>
      </c>
      <c r="AQ1515">
        <f t="shared" si="503"/>
        <v>1</v>
      </c>
      <c r="AR1515" t="str">
        <f t="shared" si="503"/>
        <v/>
      </c>
      <c r="AS1515" t="e">
        <f t="shared" si="497"/>
        <v>#VALUE!</v>
      </c>
      <c r="AT1515" s="45" t="e">
        <f t="shared" si="504"/>
        <v>#VALUE!</v>
      </c>
      <c r="AU1515">
        <f>VLOOKUP(AQ1515,Home!$C$8:$J$207,8,FALSE)</f>
        <v>0</v>
      </c>
    </row>
    <row r="1516" spans="1:47" x14ac:dyDescent="0.25">
      <c r="A1516" s="6">
        <f t="shared" si="489"/>
        <v>0</v>
      </c>
      <c r="B1516" s="6">
        <f t="shared" si="498"/>
        <v>0</v>
      </c>
      <c r="C1516" s="6" t="str">
        <f t="shared" si="490"/>
        <v/>
      </c>
      <c r="D1516" s="7">
        <f t="shared" si="491"/>
        <v>0</v>
      </c>
      <c r="E1516" s="7">
        <f t="shared" si="499"/>
        <v>0</v>
      </c>
      <c r="F1516" s="7" t="str">
        <f t="shared" si="492"/>
        <v/>
      </c>
      <c r="G1516" s="6">
        <f t="shared" si="493"/>
        <v>0</v>
      </c>
      <c r="H1516" s="6">
        <f t="shared" si="500"/>
        <v>0</v>
      </c>
      <c r="I1516" s="6" t="str">
        <f t="shared" si="501"/>
        <v/>
      </c>
      <c r="J1516" s="11">
        <v>1513</v>
      </c>
      <c r="K1516" s="11">
        <f>IF(IFERROR(VLOOKUP(J1516,Home!$A$8:$B$1048576,1,FALSE),0)=0,0,1)</f>
        <v>0</v>
      </c>
      <c r="L1516" s="129" t="e">
        <f>IF(VLOOKUP(O1516,Home!$C$8:$R$207,6,FALSE)="","",VLOOKUP(O1516,Home!$C$8:$R$207,6,FALSE))</f>
        <v>#N/A</v>
      </c>
      <c r="M1516" s="129" t="e">
        <f t="shared" si="486"/>
        <v>#N/A</v>
      </c>
      <c r="N1516" s="11">
        <f>SUM($K$4:K1516)</f>
        <v>200</v>
      </c>
      <c r="O1516" s="11" t="str">
        <f>IF(P1516="","",IF(IFERROR(VLOOKUP(N1516,Home!$C$8:$R$1048576,1,FALSE),"")=0,"",IFERROR(VLOOKUP(N1516,Home!$C$8:$R$1048576,1,FALSE),"")))</f>
        <v/>
      </c>
      <c r="P1516" s="11" t="str">
        <f>IF(IFERROR(VLOOKUP(W1516,Home!$C$8:$R$1048576,3,FALSE),"")=0,"",IFERROR(VLOOKUP(W1516,Home!$C$8:$R$1048576,3,FALSE),""))</f>
        <v/>
      </c>
      <c r="Q1516" s="11" t="str">
        <f t="shared" si="485"/>
        <v/>
      </c>
      <c r="R1516" s="130" t="e">
        <f>VLOOKUP(Q1516,'Baggrund til lister'!$G$4:$H$15,2,FALSE)</f>
        <v>#N/A</v>
      </c>
      <c r="S1516" s="11" t="str">
        <f t="shared" si="487"/>
        <v/>
      </c>
      <c r="T1516" s="11" t="str">
        <f>IF(IFERROR(VLOOKUP(N1516,Home!$C$8:$R$1048576,11,FALSE),"")=0,"",IFERROR(VLOOKUP(N1516,Home!$C$8:$R$1048576,11,FALSE),""))</f>
        <v/>
      </c>
      <c r="U1516" s="11" t="str">
        <f>IF(IFERROR(VLOOKUP(O1516,Home!$C$8:$R$1048576,12,FALSE),"")=0,"",IFERROR(VLOOKUP(O1516,Home!$C$8:$R$1048576,12,FALSE),""))</f>
        <v/>
      </c>
      <c r="V1516" s="11" t="str">
        <f>IF(IFERROR(VLOOKUP(O1516,Home!$C$8:$R$1048576,8,FALSE),"")=0,"",IFERROR(VLOOKUP(O1516,Home!$C$8:$R$1048576,8,FALSE),""))</f>
        <v/>
      </c>
      <c r="W1516" s="11" t="str">
        <f>IF(OR(VLOOKUP(N1516,Home!$C$7:$I$207,6,FALSE)="",VLOOKUP(N1516,Home!$C$7:$I$207,7,FALSE)=""),"FEJL",SUM(Baggrundsark!$K$4:K1516))</f>
        <v>FEJL</v>
      </c>
      <c r="Y1516">
        <v>1513</v>
      </c>
      <c r="Z1516" s="1"/>
      <c r="AC1516" s="44"/>
      <c r="AD1516">
        <f t="shared" si="494"/>
        <v>0</v>
      </c>
      <c r="AE1516">
        <f>SUM($AD$4:AD1516)</f>
        <v>1</v>
      </c>
      <c r="AF1516" s="103" t="str">
        <f>IFERROR(VLOOKUP(AN1516,Home!$C$8:$E$207,3,FALSE),"")</f>
        <v/>
      </c>
      <c r="AG1516" s="103" t="str">
        <f>IFERROR(VLOOKUP(AN1516,Home!$C$8:$E$207,2,FALSE),"")</f>
        <v/>
      </c>
      <c r="AH1516" s="104" t="str">
        <f>IF(VLOOKUP(AE1516,Home!$C$8:$I$207,6,FALSE)="","",VLOOKUP(AE1516,Home!$C$8:$I$207,6,FALSE))</f>
        <v/>
      </c>
      <c r="AI1516" s="104" t="e">
        <f t="shared" si="502"/>
        <v>#VALUE!</v>
      </c>
      <c r="AJ1516" s="105" t="e">
        <f t="shared" si="495"/>
        <v>#VALUE!</v>
      </c>
      <c r="AK1516" s="103" t="e">
        <f t="shared" si="488"/>
        <v>#VALUE!</v>
      </c>
      <c r="AL1516" s="103" t="e">
        <f t="shared" si="496"/>
        <v>#VALUE!</v>
      </c>
      <c r="AN1516" t="str">
        <f>IF(OR(VLOOKUP(AE1516,Home!$C$8:$I$207,6,FALSE)="",VLOOKUP(AE1516,Home!$C$8:$I$207,7,FALSE)=""),"FEJL",Baggrundsark!AE1516)</f>
        <v>FEJL</v>
      </c>
      <c r="AO1516">
        <f>IF(VLOOKUP(AE1516,Home!$C$8:$N$207,12,FALSE)="Timelønnet",1,0)</f>
        <v>0</v>
      </c>
      <c r="AP1516">
        <f>SUM($AO$4:AO1516)*AO1516</f>
        <v>0</v>
      </c>
      <c r="AQ1516">
        <f t="shared" si="503"/>
        <v>1</v>
      </c>
      <c r="AR1516" t="str">
        <f t="shared" si="503"/>
        <v/>
      </c>
      <c r="AS1516" t="e">
        <f t="shared" si="497"/>
        <v>#VALUE!</v>
      </c>
      <c r="AT1516" s="45" t="e">
        <f t="shared" si="504"/>
        <v>#VALUE!</v>
      </c>
      <c r="AU1516">
        <f>VLOOKUP(AQ1516,Home!$C$8:$J$207,8,FALSE)</f>
        <v>0</v>
      </c>
    </row>
    <row r="1517" spans="1:47" x14ac:dyDescent="0.25">
      <c r="A1517" s="6">
        <f t="shared" si="489"/>
        <v>0</v>
      </c>
      <c r="B1517" s="6">
        <f t="shared" si="498"/>
        <v>0</v>
      </c>
      <c r="C1517" s="6" t="str">
        <f t="shared" si="490"/>
        <v/>
      </c>
      <c r="D1517" s="7">
        <f t="shared" si="491"/>
        <v>0</v>
      </c>
      <c r="E1517" s="7">
        <f t="shared" si="499"/>
        <v>0</v>
      </c>
      <c r="F1517" s="7" t="str">
        <f t="shared" si="492"/>
        <v/>
      </c>
      <c r="G1517" s="6">
        <f t="shared" si="493"/>
        <v>0</v>
      </c>
      <c r="H1517" s="6">
        <f t="shared" si="500"/>
        <v>0</v>
      </c>
      <c r="I1517" s="6" t="str">
        <f t="shared" si="501"/>
        <v/>
      </c>
      <c r="J1517" s="11">
        <v>1514</v>
      </c>
      <c r="K1517" s="11">
        <f>IF(IFERROR(VLOOKUP(J1517,Home!$A$8:$B$1048576,1,FALSE),0)=0,0,1)</f>
        <v>0</v>
      </c>
      <c r="L1517" s="129" t="e">
        <f>IF(VLOOKUP(O1517,Home!$C$8:$R$207,6,FALSE)="","",VLOOKUP(O1517,Home!$C$8:$R$207,6,FALSE))</f>
        <v>#N/A</v>
      </c>
      <c r="M1517" s="129" t="e">
        <f t="shared" si="486"/>
        <v>#N/A</v>
      </c>
      <c r="N1517" s="11">
        <f>SUM($K$4:K1517)</f>
        <v>200</v>
      </c>
      <c r="O1517" s="11" t="str">
        <f>IF(P1517="","",IF(IFERROR(VLOOKUP(N1517,Home!$C$8:$R$1048576,1,FALSE),"")=0,"",IFERROR(VLOOKUP(N1517,Home!$C$8:$R$1048576,1,FALSE),"")))</f>
        <v/>
      </c>
      <c r="P1517" s="11" t="str">
        <f>IF(IFERROR(VLOOKUP(W1517,Home!$C$8:$R$1048576,3,FALSE),"")=0,"",IFERROR(VLOOKUP(W1517,Home!$C$8:$R$1048576,3,FALSE),""))</f>
        <v/>
      </c>
      <c r="Q1517" s="11" t="str">
        <f t="shared" si="485"/>
        <v/>
      </c>
      <c r="R1517" s="130" t="e">
        <f>VLOOKUP(Q1517,'Baggrund til lister'!$G$4:$H$15,2,FALSE)</f>
        <v>#N/A</v>
      </c>
      <c r="S1517" s="11" t="str">
        <f t="shared" si="487"/>
        <v/>
      </c>
      <c r="T1517" s="11" t="str">
        <f>IF(IFERROR(VLOOKUP(N1517,Home!$C$8:$R$1048576,11,FALSE),"")=0,"",IFERROR(VLOOKUP(N1517,Home!$C$8:$R$1048576,11,FALSE),""))</f>
        <v/>
      </c>
      <c r="U1517" s="11" t="str">
        <f>IF(IFERROR(VLOOKUP(O1517,Home!$C$8:$R$1048576,12,FALSE),"")=0,"",IFERROR(VLOOKUP(O1517,Home!$C$8:$R$1048576,12,FALSE),""))</f>
        <v/>
      </c>
      <c r="V1517" s="11" t="str">
        <f>IF(IFERROR(VLOOKUP(O1517,Home!$C$8:$R$1048576,8,FALSE),"")=0,"",IFERROR(VLOOKUP(O1517,Home!$C$8:$R$1048576,8,FALSE),""))</f>
        <v/>
      </c>
      <c r="W1517" s="11" t="str">
        <f>IF(OR(VLOOKUP(N1517,Home!$C$7:$I$207,6,FALSE)="",VLOOKUP(N1517,Home!$C$7:$I$207,7,FALSE)=""),"FEJL",SUM(Baggrundsark!$K$4:K1517))</f>
        <v>FEJL</v>
      </c>
      <c r="Y1517">
        <v>1514</v>
      </c>
      <c r="Z1517" s="1"/>
      <c r="AC1517" s="44"/>
      <c r="AD1517">
        <f t="shared" si="494"/>
        <v>0</v>
      </c>
      <c r="AE1517">
        <f>SUM($AD$4:AD1517)</f>
        <v>1</v>
      </c>
      <c r="AF1517" s="103" t="str">
        <f>IFERROR(VLOOKUP(AN1517,Home!$C$8:$E$207,3,FALSE),"")</f>
        <v/>
      </c>
      <c r="AG1517" s="103" t="str">
        <f>IFERROR(VLOOKUP(AN1517,Home!$C$8:$E$207,2,FALSE),"")</f>
        <v/>
      </c>
      <c r="AH1517" s="104" t="str">
        <f>IF(VLOOKUP(AE1517,Home!$C$8:$I$207,6,FALSE)="","",VLOOKUP(AE1517,Home!$C$8:$I$207,6,FALSE))</f>
        <v/>
      </c>
      <c r="AI1517" s="104" t="e">
        <f t="shared" si="502"/>
        <v>#VALUE!</v>
      </c>
      <c r="AJ1517" s="105" t="e">
        <f t="shared" si="495"/>
        <v>#VALUE!</v>
      </c>
      <c r="AK1517" s="103" t="e">
        <f t="shared" si="488"/>
        <v>#VALUE!</v>
      </c>
      <c r="AL1517" s="103" t="e">
        <f t="shared" si="496"/>
        <v>#VALUE!</v>
      </c>
      <c r="AN1517" t="str">
        <f>IF(OR(VLOOKUP(AE1517,Home!$C$8:$I$207,6,FALSE)="",VLOOKUP(AE1517,Home!$C$8:$I$207,7,FALSE)=""),"FEJL",Baggrundsark!AE1517)</f>
        <v>FEJL</v>
      </c>
      <c r="AO1517">
        <f>IF(VLOOKUP(AE1517,Home!$C$8:$N$207,12,FALSE)="Timelønnet",1,0)</f>
        <v>0</v>
      </c>
      <c r="AP1517">
        <f>SUM($AO$4:AO1517)*AO1517</f>
        <v>0</v>
      </c>
      <c r="AQ1517">
        <f t="shared" si="503"/>
        <v>1</v>
      </c>
      <c r="AR1517" t="str">
        <f t="shared" si="503"/>
        <v/>
      </c>
      <c r="AS1517" t="e">
        <f t="shared" si="497"/>
        <v>#VALUE!</v>
      </c>
      <c r="AT1517" s="45" t="e">
        <f t="shared" si="504"/>
        <v>#VALUE!</v>
      </c>
      <c r="AU1517">
        <f>VLOOKUP(AQ1517,Home!$C$8:$J$207,8,FALSE)</f>
        <v>0</v>
      </c>
    </row>
    <row r="1518" spans="1:47" x14ac:dyDescent="0.25">
      <c r="A1518" s="6">
        <f t="shared" si="489"/>
        <v>0</v>
      </c>
      <c r="B1518" s="6">
        <f t="shared" si="498"/>
        <v>0</v>
      </c>
      <c r="C1518" s="6" t="str">
        <f t="shared" si="490"/>
        <v/>
      </c>
      <c r="D1518" s="7">
        <f t="shared" si="491"/>
        <v>0</v>
      </c>
      <c r="E1518" s="7">
        <f t="shared" si="499"/>
        <v>0</v>
      </c>
      <c r="F1518" s="7" t="str">
        <f t="shared" si="492"/>
        <v/>
      </c>
      <c r="G1518" s="6">
        <f t="shared" si="493"/>
        <v>0</v>
      </c>
      <c r="H1518" s="6">
        <f t="shared" si="500"/>
        <v>0</v>
      </c>
      <c r="I1518" s="6" t="str">
        <f t="shared" si="501"/>
        <v/>
      </c>
      <c r="J1518" s="11">
        <v>1515</v>
      </c>
      <c r="K1518" s="11">
        <f>IF(IFERROR(VLOOKUP(J1518,Home!$A$8:$B$1048576,1,FALSE),0)=0,0,1)</f>
        <v>0</v>
      </c>
      <c r="L1518" s="129" t="e">
        <f>IF(VLOOKUP(O1518,Home!$C$8:$R$207,6,FALSE)="","",VLOOKUP(O1518,Home!$C$8:$R$207,6,FALSE))</f>
        <v>#N/A</v>
      </c>
      <c r="M1518" s="129" t="e">
        <f t="shared" si="486"/>
        <v>#N/A</v>
      </c>
      <c r="N1518" s="11">
        <f>SUM($K$4:K1518)</f>
        <v>200</v>
      </c>
      <c r="O1518" s="11" t="str">
        <f>IF(P1518="","",IF(IFERROR(VLOOKUP(N1518,Home!$C$8:$R$1048576,1,FALSE),"")=0,"",IFERROR(VLOOKUP(N1518,Home!$C$8:$R$1048576,1,FALSE),"")))</f>
        <v/>
      </c>
      <c r="P1518" s="11" t="str">
        <f>IF(IFERROR(VLOOKUP(W1518,Home!$C$8:$R$1048576,3,FALSE),"")=0,"",IFERROR(VLOOKUP(W1518,Home!$C$8:$R$1048576,3,FALSE),""))</f>
        <v/>
      </c>
      <c r="Q1518" s="11" t="str">
        <f t="shared" si="485"/>
        <v/>
      </c>
      <c r="R1518" s="130" t="e">
        <f>VLOOKUP(Q1518,'Baggrund til lister'!$G$4:$H$15,2,FALSE)</f>
        <v>#N/A</v>
      </c>
      <c r="S1518" s="11" t="str">
        <f t="shared" si="487"/>
        <v/>
      </c>
      <c r="T1518" s="11" t="str">
        <f>IF(IFERROR(VLOOKUP(N1518,Home!$C$8:$R$1048576,11,FALSE),"")=0,"",IFERROR(VLOOKUP(N1518,Home!$C$8:$R$1048576,11,FALSE),""))</f>
        <v/>
      </c>
      <c r="U1518" s="11" t="str">
        <f>IF(IFERROR(VLOOKUP(O1518,Home!$C$8:$R$1048576,12,FALSE),"")=0,"",IFERROR(VLOOKUP(O1518,Home!$C$8:$R$1048576,12,FALSE),""))</f>
        <v/>
      </c>
      <c r="V1518" s="11" t="str">
        <f>IF(IFERROR(VLOOKUP(O1518,Home!$C$8:$R$1048576,8,FALSE),"")=0,"",IFERROR(VLOOKUP(O1518,Home!$C$8:$R$1048576,8,FALSE),""))</f>
        <v/>
      </c>
      <c r="W1518" s="11" t="str">
        <f>IF(OR(VLOOKUP(N1518,Home!$C$7:$I$207,6,FALSE)="",VLOOKUP(N1518,Home!$C$7:$I$207,7,FALSE)=""),"FEJL",SUM(Baggrundsark!$K$4:K1518))</f>
        <v>FEJL</v>
      </c>
      <c r="Y1518">
        <v>1515</v>
      </c>
      <c r="Z1518" s="1"/>
      <c r="AC1518" s="44"/>
      <c r="AD1518">
        <f t="shared" si="494"/>
        <v>0</v>
      </c>
      <c r="AE1518">
        <f>SUM($AD$4:AD1518)</f>
        <v>1</v>
      </c>
      <c r="AF1518" s="103" t="str">
        <f>IFERROR(VLOOKUP(AN1518,Home!$C$8:$E$207,3,FALSE),"")</f>
        <v/>
      </c>
      <c r="AG1518" s="103" t="str">
        <f>IFERROR(VLOOKUP(AN1518,Home!$C$8:$E$207,2,FALSE),"")</f>
        <v/>
      </c>
      <c r="AH1518" s="104" t="str">
        <f>IF(VLOOKUP(AE1518,Home!$C$8:$I$207,6,FALSE)="","",VLOOKUP(AE1518,Home!$C$8:$I$207,6,FALSE))</f>
        <v/>
      </c>
      <c r="AI1518" s="104" t="e">
        <f t="shared" si="502"/>
        <v>#VALUE!</v>
      </c>
      <c r="AJ1518" s="105" t="e">
        <f t="shared" si="495"/>
        <v>#VALUE!</v>
      </c>
      <c r="AK1518" s="103" t="e">
        <f t="shared" si="488"/>
        <v>#VALUE!</v>
      </c>
      <c r="AL1518" s="103" t="e">
        <f t="shared" si="496"/>
        <v>#VALUE!</v>
      </c>
      <c r="AN1518" t="str">
        <f>IF(OR(VLOOKUP(AE1518,Home!$C$8:$I$207,6,FALSE)="",VLOOKUP(AE1518,Home!$C$8:$I$207,7,FALSE)=""),"FEJL",Baggrundsark!AE1518)</f>
        <v>FEJL</v>
      </c>
      <c r="AO1518">
        <f>IF(VLOOKUP(AE1518,Home!$C$8:$N$207,12,FALSE)="Timelønnet",1,0)</f>
        <v>0</v>
      </c>
      <c r="AP1518">
        <f>SUM($AO$4:AO1518)*AO1518</f>
        <v>0</v>
      </c>
      <c r="AQ1518">
        <f t="shared" si="503"/>
        <v>1</v>
      </c>
      <c r="AR1518" t="str">
        <f t="shared" si="503"/>
        <v/>
      </c>
      <c r="AS1518" t="e">
        <f t="shared" si="497"/>
        <v>#VALUE!</v>
      </c>
      <c r="AT1518" s="45" t="e">
        <f t="shared" si="504"/>
        <v>#VALUE!</v>
      </c>
      <c r="AU1518">
        <f>VLOOKUP(AQ1518,Home!$C$8:$J$207,8,FALSE)</f>
        <v>0</v>
      </c>
    </row>
    <row r="1519" spans="1:47" x14ac:dyDescent="0.25">
      <c r="A1519" s="6">
        <f t="shared" si="489"/>
        <v>0</v>
      </c>
      <c r="B1519" s="6">
        <f t="shared" si="498"/>
        <v>0</v>
      </c>
      <c r="C1519" s="6" t="str">
        <f t="shared" si="490"/>
        <v/>
      </c>
      <c r="D1519" s="7">
        <f t="shared" si="491"/>
        <v>0</v>
      </c>
      <c r="E1519" s="7">
        <f t="shared" si="499"/>
        <v>0</v>
      </c>
      <c r="F1519" s="7" t="str">
        <f t="shared" si="492"/>
        <v/>
      </c>
      <c r="G1519" s="6">
        <f t="shared" si="493"/>
        <v>0</v>
      </c>
      <c r="H1519" s="6">
        <f t="shared" si="500"/>
        <v>0</v>
      </c>
      <c r="I1519" s="6" t="str">
        <f t="shared" si="501"/>
        <v/>
      </c>
      <c r="J1519" s="11">
        <v>1516</v>
      </c>
      <c r="K1519" s="11">
        <f>IF(IFERROR(VLOOKUP(J1519,Home!$A$8:$B$1048576,1,FALSE),0)=0,0,1)</f>
        <v>0</v>
      </c>
      <c r="L1519" s="129" t="e">
        <f>IF(VLOOKUP(O1519,Home!$C$8:$R$207,6,FALSE)="","",VLOOKUP(O1519,Home!$C$8:$R$207,6,FALSE))</f>
        <v>#N/A</v>
      </c>
      <c r="M1519" s="129" t="e">
        <f t="shared" si="486"/>
        <v>#N/A</v>
      </c>
      <c r="N1519" s="11">
        <f>SUM($K$4:K1519)</f>
        <v>200</v>
      </c>
      <c r="O1519" s="11" t="str">
        <f>IF(P1519="","",IF(IFERROR(VLOOKUP(N1519,Home!$C$8:$R$1048576,1,FALSE),"")=0,"",IFERROR(VLOOKUP(N1519,Home!$C$8:$R$1048576,1,FALSE),"")))</f>
        <v/>
      </c>
      <c r="P1519" s="11" t="str">
        <f>IF(IFERROR(VLOOKUP(W1519,Home!$C$8:$R$1048576,3,FALSE),"")=0,"",IFERROR(VLOOKUP(W1519,Home!$C$8:$R$1048576,3,FALSE),""))</f>
        <v/>
      </c>
      <c r="Q1519" s="11" t="str">
        <f t="shared" si="485"/>
        <v/>
      </c>
      <c r="R1519" s="130" t="e">
        <f>VLOOKUP(Q1519,'Baggrund til lister'!$G$4:$H$15,2,FALSE)</f>
        <v>#N/A</v>
      </c>
      <c r="S1519" s="11" t="str">
        <f t="shared" si="487"/>
        <v/>
      </c>
      <c r="T1519" s="11" t="str">
        <f>IF(IFERROR(VLOOKUP(N1519,Home!$C$8:$R$1048576,11,FALSE),"")=0,"",IFERROR(VLOOKUP(N1519,Home!$C$8:$R$1048576,11,FALSE),""))</f>
        <v/>
      </c>
      <c r="U1519" s="11" t="str">
        <f>IF(IFERROR(VLOOKUP(O1519,Home!$C$8:$R$1048576,12,FALSE),"")=0,"",IFERROR(VLOOKUP(O1519,Home!$C$8:$R$1048576,12,FALSE),""))</f>
        <v/>
      </c>
      <c r="V1519" s="11" t="str">
        <f>IF(IFERROR(VLOOKUP(O1519,Home!$C$8:$R$1048576,8,FALSE),"")=0,"",IFERROR(VLOOKUP(O1519,Home!$C$8:$R$1048576,8,FALSE),""))</f>
        <v/>
      </c>
      <c r="W1519" s="11" t="str">
        <f>IF(OR(VLOOKUP(N1519,Home!$C$7:$I$207,6,FALSE)="",VLOOKUP(N1519,Home!$C$7:$I$207,7,FALSE)=""),"FEJL",SUM(Baggrundsark!$K$4:K1519))</f>
        <v>FEJL</v>
      </c>
      <c r="Y1519">
        <v>1516</v>
      </c>
      <c r="Z1519" s="1"/>
      <c r="AC1519" s="44"/>
      <c r="AD1519">
        <f t="shared" si="494"/>
        <v>0</v>
      </c>
      <c r="AE1519">
        <f>SUM($AD$4:AD1519)</f>
        <v>1</v>
      </c>
      <c r="AF1519" s="103" t="str">
        <f>IFERROR(VLOOKUP(AN1519,Home!$C$8:$E$207,3,FALSE),"")</f>
        <v/>
      </c>
      <c r="AG1519" s="103" t="str">
        <f>IFERROR(VLOOKUP(AN1519,Home!$C$8:$E$207,2,FALSE),"")</f>
        <v/>
      </c>
      <c r="AH1519" s="104" t="str">
        <f>IF(VLOOKUP(AE1519,Home!$C$8:$I$207,6,FALSE)="","",VLOOKUP(AE1519,Home!$C$8:$I$207,6,FALSE))</f>
        <v/>
      </c>
      <c r="AI1519" s="104" t="e">
        <f t="shared" si="502"/>
        <v>#VALUE!</v>
      </c>
      <c r="AJ1519" s="105" t="e">
        <f t="shared" si="495"/>
        <v>#VALUE!</v>
      </c>
      <c r="AK1519" s="103" t="e">
        <f t="shared" si="488"/>
        <v>#VALUE!</v>
      </c>
      <c r="AL1519" s="103" t="e">
        <f t="shared" si="496"/>
        <v>#VALUE!</v>
      </c>
      <c r="AN1519" t="str">
        <f>IF(OR(VLOOKUP(AE1519,Home!$C$8:$I$207,6,FALSE)="",VLOOKUP(AE1519,Home!$C$8:$I$207,7,FALSE)=""),"FEJL",Baggrundsark!AE1519)</f>
        <v>FEJL</v>
      </c>
      <c r="AO1519">
        <f>IF(VLOOKUP(AE1519,Home!$C$8:$N$207,12,FALSE)="Timelønnet",1,0)</f>
        <v>0</v>
      </c>
      <c r="AP1519">
        <f>SUM($AO$4:AO1519)*AO1519</f>
        <v>0</v>
      </c>
      <c r="AQ1519">
        <f t="shared" si="503"/>
        <v>1</v>
      </c>
      <c r="AR1519" t="str">
        <f t="shared" si="503"/>
        <v/>
      </c>
      <c r="AS1519" t="e">
        <f t="shared" si="497"/>
        <v>#VALUE!</v>
      </c>
      <c r="AT1519" s="45" t="e">
        <f t="shared" si="504"/>
        <v>#VALUE!</v>
      </c>
      <c r="AU1519">
        <f>VLOOKUP(AQ1519,Home!$C$8:$J$207,8,FALSE)</f>
        <v>0</v>
      </c>
    </row>
    <row r="1520" spans="1:47" x14ac:dyDescent="0.25">
      <c r="A1520" s="6">
        <f t="shared" si="489"/>
        <v>0</v>
      </c>
      <c r="B1520" s="6">
        <f t="shared" si="498"/>
        <v>0</v>
      </c>
      <c r="C1520" s="6" t="str">
        <f t="shared" si="490"/>
        <v/>
      </c>
      <c r="D1520" s="7">
        <f t="shared" si="491"/>
        <v>0</v>
      </c>
      <c r="E1520" s="7">
        <f t="shared" si="499"/>
        <v>0</v>
      </c>
      <c r="F1520" s="7" t="str">
        <f t="shared" si="492"/>
        <v/>
      </c>
      <c r="G1520" s="6">
        <f t="shared" si="493"/>
        <v>0</v>
      </c>
      <c r="H1520" s="6">
        <f t="shared" si="500"/>
        <v>0</v>
      </c>
      <c r="I1520" s="6" t="str">
        <f t="shared" si="501"/>
        <v/>
      </c>
      <c r="J1520" s="11">
        <v>1517</v>
      </c>
      <c r="K1520" s="11">
        <f>IF(IFERROR(VLOOKUP(J1520,Home!$A$8:$B$1048576,1,FALSE),0)=0,0,1)</f>
        <v>0</v>
      </c>
      <c r="L1520" s="129" t="e">
        <f>IF(VLOOKUP(O1520,Home!$C$8:$R$207,6,FALSE)="","",VLOOKUP(O1520,Home!$C$8:$R$207,6,FALSE))</f>
        <v>#N/A</v>
      </c>
      <c r="M1520" s="129" t="e">
        <f t="shared" si="486"/>
        <v>#N/A</v>
      </c>
      <c r="N1520" s="11">
        <f>SUM($K$4:K1520)</f>
        <v>200</v>
      </c>
      <c r="O1520" s="11" t="str">
        <f>IF(P1520="","",IF(IFERROR(VLOOKUP(N1520,Home!$C$8:$R$1048576,1,FALSE),"")=0,"",IFERROR(VLOOKUP(N1520,Home!$C$8:$R$1048576,1,FALSE),"")))</f>
        <v/>
      </c>
      <c r="P1520" s="11" t="str">
        <f>IF(IFERROR(VLOOKUP(W1520,Home!$C$8:$R$1048576,3,FALSE),"")=0,"",IFERROR(VLOOKUP(W1520,Home!$C$8:$R$1048576,3,FALSE),""))</f>
        <v/>
      </c>
      <c r="Q1520" s="11" t="str">
        <f t="shared" si="485"/>
        <v/>
      </c>
      <c r="R1520" s="130" t="e">
        <f>VLOOKUP(Q1520,'Baggrund til lister'!$G$4:$H$15,2,FALSE)</f>
        <v>#N/A</v>
      </c>
      <c r="S1520" s="11" t="str">
        <f t="shared" si="487"/>
        <v/>
      </c>
      <c r="T1520" s="11" t="str">
        <f>IF(IFERROR(VLOOKUP(N1520,Home!$C$8:$R$1048576,11,FALSE),"")=0,"",IFERROR(VLOOKUP(N1520,Home!$C$8:$R$1048576,11,FALSE),""))</f>
        <v/>
      </c>
      <c r="U1520" s="11" t="str">
        <f>IF(IFERROR(VLOOKUP(O1520,Home!$C$8:$R$1048576,12,FALSE),"")=0,"",IFERROR(VLOOKUP(O1520,Home!$C$8:$R$1048576,12,FALSE),""))</f>
        <v/>
      </c>
      <c r="V1520" s="11" t="str">
        <f>IF(IFERROR(VLOOKUP(O1520,Home!$C$8:$R$1048576,8,FALSE),"")=0,"",IFERROR(VLOOKUP(O1520,Home!$C$8:$R$1048576,8,FALSE),""))</f>
        <v/>
      </c>
      <c r="W1520" s="11" t="str">
        <f>IF(OR(VLOOKUP(N1520,Home!$C$7:$I$207,6,FALSE)="",VLOOKUP(N1520,Home!$C$7:$I$207,7,FALSE)=""),"FEJL",SUM(Baggrundsark!$K$4:K1520))</f>
        <v>FEJL</v>
      </c>
      <c r="Y1520">
        <v>1517</v>
      </c>
      <c r="Z1520" s="1"/>
      <c r="AC1520" s="44"/>
      <c r="AD1520">
        <f t="shared" si="494"/>
        <v>0</v>
      </c>
      <c r="AE1520">
        <f>SUM($AD$4:AD1520)</f>
        <v>1</v>
      </c>
      <c r="AF1520" s="103" t="str">
        <f>IFERROR(VLOOKUP(AN1520,Home!$C$8:$E$207,3,FALSE),"")</f>
        <v/>
      </c>
      <c r="AG1520" s="103" t="str">
        <f>IFERROR(VLOOKUP(AN1520,Home!$C$8:$E$207,2,FALSE),"")</f>
        <v/>
      </c>
      <c r="AH1520" s="104" t="str">
        <f>IF(VLOOKUP(AE1520,Home!$C$8:$I$207,6,FALSE)="","",VLOOKUP(AE1520,Home!$C$8:$I$207,6,FALSE))</f>
        <v/>
      </c>
      <c r="AI1520" s="104" t="e">
        <f t="shared" si="502"/>
        <v>#VALUE!</v>
      </c>
      <c r="AJ1520" s="105" t="e">
        <f t="shared" si="495"/>
        <v>#VALUE!</v>
      </c>
      <c r="AK1520" s="103" t="e">
        <f t="shared" si="488"/>
        <v>#VALUE!</v>
      </c>
      <c r="AL1520" s="103" t="e">
        <f t="shared" si="496"/>
        <v>#VALUE!</v>
      </c>
      <c r="AN1520" t="str">
        <f>IF(OR(VLOOKUP(AE1520,Home!$C$8:$I$207,6,FALSE)="",VLOOKUP(AE1520,Home!$C$8:$I$207,7,FALSE)=""),"FEJL",Baggrundsark!AE1520)</f>
        <v>FEJL</v>
      </c>
      <c r="AO1520">
        <f>IF(VLOOKUP(AE1520,Home!$C$8:$N$207,12,FALSE)="Timelønnet",1,0)</f>
        <v>0</v>
      </c>
      <c r="AP1520">
        <f>SUM($AO$4:AO1520)*AO1520</f>
        <v>0</v>
      </c>
      <c r="AQ1520">
        <f t="shared" si="503"/>
        <v>1</v>
      </c>
      <c r="AR1520" t="str">
        <f t="shared" si="503"/>
        <v/>
      </c>
      <c r="AS1520" t="e">
        <f t="shared" si="497"/>
        <v>#VALUE!</v>
      </c>
      <c r="AT1520" s="45" t="e">
        <f t="shared" si="504"/>
        <v>#VALUE!</v>
      </c>
      <c r="AU1520">
        <f>VLOOKUP(AQ1520,Home!$C$8:$J$207,8,FALSE)</f>
        <v>0</v>
      </c>
    </row>
    <row r="1521" spans="1:47" x14ac:dyDescent="0.25">
      <c r="A1521" s="6">
        <f t="shared" si="489"/>
        <v>0</v>
      </c>
      <c r="B1521" s="6">
        <f t="shared" si="498"/>
        <v>0</v>
      </c>
      <c r="C1521" s="6" t="str">
        <f t="shared" si="490"/>
        <v/>
      </c>
      <c r="D1521" s="7">
        <f t="shared" si="491"/>
        <v>0</v>
      </c>
      <c r="E1521" s="7">
        <f t="shared" si="499"/>
        <v>0</v>
      </c>
      <c r="F1521" s="7" t="str">
        <f t="shared" si="492"/>
        <v/>
      </c>
      <c r="G1521" s="6">
        <f t="shared" si="493"/>
        <v>0</v>
      </c>
      <c r="H1521" s="6">
        <f t="shared" si="500"/>
        <v>0</v>
      </c>
      <c r="I1521" s="6" t="str">
        <f t="shared" si="501"/>
        <v/>
      </c>
      <c r="J1521" s="11">
        <v>1518</v>
      </c>
      <c r="K1521" s="11">
        <f>IF(IFERROR(VLOOKUP(J1521,Home!$A$8:$B$1048576,1,FALSE),0)=0,0,1)</f>
        <v>0</v>
      </c>
      <c r="L1521" s="129" t="e">
        <f>IF(VLOOKUP(O1521,Home!$C$8:$R$207,6,FALSE)="","",VLOOKUP(O1521,Home!$C$8:$R$207,6,FALSE))</f>
        <v>#N/A</v>
      </c>
      <c r="M1521" s="129" t="e">
        <f t="shared" si="486"/>
        <v>#N/A</v>
      </c>
      <c r="N1521" s="11">
        <f>SUM($K$4:K1521)</f>
        <v>200</v>
      </c>
      <c r="O1521" s="11" t="str">
        <f>IF(P1521="","",IF(IFERROR(VLOOKUP(N1521,Home!$C$8:$R$1048576,1,FALSE),"")=0,"",IFERROR(VLOOKUP(N1521,Home!$C$8:$R$1048576,1,FALSE),"")))</f>
        <v/>
      </c>
      <c r="P1521" s="11" t="str">
        <f>IF(IFERROR(VLOOKUP(W1521,Home!$C$8:$R$1048576,3,FALSE),"")=0,"",IFERROR(VLOOKUP(W1521,Home!$C$8:$R$1048576,3,FALSE),""))</f>
        <v/>
      </c>
      <c r="Q1521" s="11" t="str">
        <f t="shared" si="485"/>
        <v/>
      </c>
      <c r="R1521" s="130" t="e">
        <f>VLOOKUP(Q1521,'Baggrund til lister'!$G$4:$H$15,2,FALSE)</f>
        <v>#N/A</v>
      </c>
      <c r="S1521" s="11" t="str">
        <f t="shared" si="487"/>
        <v/>
      </c>
      <c r="T1521" s="11" t="str">
        <f>IF(IFERROR(VLOOKUP(N1521,Home!$C$8:$R$1048576,11,FALSE),"")=0,"",IFERROR(VLOOKUP(N1521,Home!$C$8:$R$1048576,11,FALSE),""))</f>
        <v/>
      </c>
      <c r="U1521" s="11" t="str">
        <f>IF(IFERROR(VLOOKUP(O1521,Home!$C$8:$R$1048576,12,FALSE),"")=0,"",IFERROR(VLOOKUP(O1521,Home!$C$8:$R$1048576,12,FALSE),""))</f>
        <v/>
      </c>
      <c r="V1521" s="11" t="str">
        <f>IF(IFERROR(VLOOKUP(O1521,Home!$C$8:$R$1048576,8,FALSE),"")=0,"",IFERROR(VLOOKUP(O1521,Home!$C$8:$R$1048576,8,FALSE),""))</f>
        <v/>
      </c>
      <c r="W1521" s="11" t="str">
        <f>IF(OR(VLOOKUP(N1521,Home!$C$7:$I$207,6,FALSE)="",VLOOKUP(N1521,Home!$C$7:$I$207,7,FALSE)=""),"FEJL",SUM(Baggrundsark!$K$4:K1521))</f>
        <v>FEJL</v>
      </c>
      <c r="Y1521">
        <v>1518</v>
      </c>
      <c r="Z1521" s="1"/>
      <c r="AC1521" s="44"/>
      <c r="AD1521">
        <f t="shared" si="494"/>
        <v>0</v>
      </c>
      <c r="AE1521">
        <f>SUM($AD$4:AD1521)</f>
        <v>1</v>
      </c>
      <c r="AF1521" s="103" t="str">
        <f>IFERROR(VLOOKUP(AN1521,Home!$C$8:$E$207,3,FALSE),"")</f>
        <v/>
      </c>
      <c r="AG1521" s="103" t="str">
        <f>IFERROR(VLOOKUP(AN1521,Home!$C$8:$E$207,2,FALSE),"")</f>
        <v/>
      </c>
      <c r="AH1521" s="104" t="str">
        <f>IF(VLOOKUP(AE1521,Home!$C$8:$I$207,6,FALSE)="","",VLOOKUP(AE1521,Home!$C$8:$I$207,6,FALSE))</f>
        <v/>
      </c>
      <c r="AI1521" s="104" t="e">
        <f t="shared" si="502"/>
        <v>#VALUE!</v>
      </c>
      <c r="AJ1521" s="105" t="e">
        <f t="shared" si="495"/>
        <v>#VALUE!</v>
      </c>
      <c r="AK1521" s="103" t="e">
        <f t="shared" si="488"/>
        <v>#VALUE!</v>
      </c>
      <c r="AL1521" s="103" t="e">
        <f t="shared" si="496"/>
        <v>#VALUE!</v>
      </c>
      <c r="AN1521" t="str">
        <f>IF(OR(VLOOKUP(AE1521,Home!$C$8:$I$207,6,FALSE)="",VLOOKUP(AE1521,Home!$C$8:$I$207,7,FALSE)=""),"FEJL",Baggrundsark!AE1521)</f>
        <v>FEJL</v>
      </c>
      <c r="AO1521">
        <f>IF(VLOOKUP(AE1521,Home!$C$8:$N$207,12,FALSE)="Timelønnet",1,0)</f>
        <v>0</v>
      </c>
      <c r="AP1521">
        <f>SUM($AO$4:AO1521)*AO1521</f>
        <v>0</v>
      </c>
      <c r="AQ1521">
        <f t="shared" si="503"/>
        <v>1</v>
      </c>
      <c r="AR1521" t="str">
        <f t="shared" si="503"/>
        <v/>
      </c>
      <c r="AS1521" t="e">
        <f t="shared" si="497"/>
        <v>#VALUE!</v>
      </c>
      <c r="AT1521" s="45" t="e">
        <f t="shared" si="504"/>
        <v>#VALUE!</v>
      </c>
      <c r="AU1521">
        <f>VLOOKUP(AQ1521,Home!$C$8:$J$207,8,FALSE)</f>
        <v>0</v>
      </c>
    </row>
    <row r="1522" spans="1:47" x14ac:dyDescent="0.25">
      <c r="A1522" s="6">
        <f t="shared" si="489"/>
        <v>0</v>
      </c>
      <c r="B1522" s="6">
        <f t="shared" si="498"/>
        <v>0</v>
      </c>
      <c r="C1522" s="6" t="str">
        <f t="shared" si="490"/>
        <v/>
      </c>
      <c r="D1522" s="7">
        <f t="shared" si="491"/>
        <v>0</v>
      </c>
      <c r="E1522" s="7">
        <f t="shared" si="499"/>
        <v>0</v>
      </c>
      <c r="F1522" s="7" t="str">
        <f t="shared" si="492"/>
        <v/>
      </c>
      <c r="G1522" s="6">
        <f t="shared" si="493"/>
        <v>0</v>
      </c>
      <c r="H1522" s="6">
        <f t="shared" si="500"/>
        <v>0</v>
      </c>
      <c r="I1522" s="6" t="str">
        <f t="shared" si="501"/>
        <v/>
      </c>
      <c r="J1522" s="11">
        <v>1519</v>
      </c>
      <c r="K1522" s="11">
        <f>IF(IFERROR(VLOOKUP(J1522,Home!$A$8:$B$1048576,1,FALSE),0)=0,0,1)</f>
        <v>0</v>
      </c>
      <c r="L1522" s="129" t="e">
        <f>IF(VLOOKUP(O1522,Home!$C$8:$R$207,6,FALSE)="","",VLOOKUP(O1522,Home!$C$8:$R$207,6,FALSE))</f>
        <v>#N/A</v>
      </c>
      <c r="M1522" s="129" t="e">
        <f t="shared" si="486"/>
        <v>#N/A</v>
      </c>
      <c r="N1522" s="11">
        <f>SUM($K$4:K1522)</f>
        <v>200</v>
      </c>
      <c r="O1522" s="11" t="str">
        <f>IF(P1522="","",IF(IFERROR(VLOOKUP(N1522,Home!$C$8:$R$1048576,1,FALSE),"")=0,"",IFERROR(VLOOKUP(N1522,Home!$C$8:$R$1048576,1,FALSE),"")))</f>
        <v/>
      </c>
      <c r="P1522" s="11" t="str">
        <f>IF(IFERROR(VLOOKUP(W1522,Home!$C$8:$R$1048576,3,FALSE),"")=0,"",IFERROR(VLOOKUP(W1522,Home!$C$8:$R$1048576,3,FALSE),""))</f>
        <v/>
      </c>
      <c r="Q1522" s="11" t="str">
        <f t="shared" si="485"/>
        <v/>
      </c>
      <c r="R1522" s="130" t="e">
        <f>VLOOKUP(Q1522,'Baggrund til lister'!$G$4:$H$15,2,FALSE)</f>
        <v>#N/A</v>
      </c>
      <c r="S1522" s="11" t="str">
        <f t="shared" si="487"/>
        <v/>
      </c>
      <c r="T1522" s="11" t="str">
        <f>IF(IFERROR(VLOOKUP(N1522,Home!$C$8:$R$1048576,11,FALSE),"")=0,"",IFERROR(VLOOKUP(N1522,Home!$C$8:$R$1048576,11,FALSE),""))</f>
        <v/>
      </c>
      <c r="U1522" s="11" t="str">
        <f>IF(IFERROR(VLOOKUP(O1522,Home!$C$8:$R$1048576,12,FALSE),"")=0,"",IFERROR(VLOOKUP(O1522,Home!$C$8:$R$1048576,12,FALSE),""))</f>
        <v/>
      </c>
      <c r="V1522" s="11" t="str">
        <f>IF(IFERROR(VLOOKUP(O1522,Home!$C$8:$R$1048576,8,FALSE),"")=0,"",IFERROR(VLOOKUP(O1522,Home!$C$8:$R$1048576,8,FALSE),""))</f>
        <v/>
      </c>
      <c r="W1522" s="11" t="str">
        <f>IF(OR(VLOOKUP(N1522,Home!$C$7:$I$207,6,FALSE)="",VLOOKUP(N1522,Home!$C$7:$I$207,7,FALSE)=""),"FEJL",SUM(Baggrundsark!$K$4:K1522))</f>
        <v>FEJL</v>
      </c>
      <c r="Y1522">
        <v>1519</v>
      </c>
      <c r="Z1522" s="1"/>
      <c r="AC1522" s="44"/>
      <c r="AD1522">
        <f t="shared" si="494"/>
        <v>0</v>
      </c>
      <c r="AE1522">
        <f>SUM($AD$4:AD1522)</f>
        <v>1</v>
      </c>
      <c r="AF1522" s="103" t="str">
        <f>IFERROR(VLOOKUP(AN1522,Home!$C$8:$E$207,3,FALSE),"")</f>
        <v/>
      </c>
      <c r="AG1522" s="103" t="str">
        <f>IFERROR(VLOOKUP(AN1522,Home!$C$8:$E$207,2,FALSE),"")</f>
        <v/>
      </c>
      <c r="AH1522" s="104" t="str">
        <f>IF(VLOOKUP(AE1522,Home!$C$8:$I$207,6,FALSE)="","",VLOOKUP(AE1522,Home!$C$8:$I$207,6,FALSE))</f>
        <v/>
      </c>
      <c r="AI1522" s="104" t="e">
        <f t="shared" si="502"/>
        <v>#VALUE!</v>
      </c>
      <c r="AJ1522" s="105" t="e">
        <f t="shared" si="495"/>
        <v>#VALUE!</v>
      </c>
      <c r="AK1522" s="103" t="e">
        <f t="shared" si="488"/>
        <v>#VALUE!</v>
      </c>
      <c r="AL1522" s="103" t="e">
        <f t="shared" si="496"/>
        <v>#VALUE!</v>
      </c>
      <c r="AN1522" t="str">
        <f>IF(OR(VLOOKUP(AE1522,Home!$C$8:$I$207,6,FALSE)="",VLOOKUP(AE1522,Home!$C$8:$I$207,7,FALSE)=""),"FEJL",Baggrundsark!AE1522)</f>
        <v>FEJL</v>
      </c>
      <c r="AO1522">
        <f>IF(VLOOKUP(AE1522,Home!$C$8:$N$207,12,FALSE)="Timelønnet",1,0)</f>
        <v>0</v>
      </c>
      <c r="AP1522">
        <f>SUM($AO$4:AO1522)*AO1522</f>
        <v>0</v>
      </c>
      <c r="AQ1522">
        <f t="shared" si="503"/>
        <v>1</v>
      </c>
      <c r="AR1522" t="str">
        <f t="shared" si="503"/>
        <v/>
      </c>
      <c r="AS1522" t="e">
        <f t="shared" si="497"/>
        <v>#VALUE!</v>
      </c>
      <c r="AT1522" s="45" t="e">
        <f t="shared" si="504"/>
        <v>#VALUE!</v>
      </c>
      <c r="AU1522">
        <f>VLOOKUP(AQ1522,Home!$C$8:$J$207,8,FALSE)</f>
        <v>0</v>
      </c>
    </row>
    <row r="1523" spans="1:47" x14ac:dyDescent="0.25">
      <c r="A1523" s="6">
        <f t="shared" si="489"/>
        <v>0</v>
      </c>
      <c r="B1523" s="6">
        <f t="shared" si="498"/>
        <v>0</v>
      </c>
      <c r="C1523" s="6" t="str">
        <f t="shared" si="490"/>
        <v/>
      </c>
      <c r="D1523" s="7">
        <f t="shared" si="491"/>
        <v>0</v>
      </c>
      <c r="E1523" s="7">
        <f t="shared" si="499"/>
        <v>0</v>
      </c>
      <c r="F1523" s="7" t="str">
        <f t="shared" si="492"/>
        <v/>
      </c>
      <c r="G1523" s="6">
        <f t="shared" si="493"/>
        <v>0</v>
      </c>
      <c r="H1523" s="6">
        <f t="shared" si="500"/>
        <v>0</v>
      </c>
      <c r="I1523" s="6" t="str">
        <f t="shared" si="501"/>
        <v/>
      </c>
      <c r="J1523" s="11">
        <v>1520</v>
      </c>
      <c r="K1523" s="11">
        <f>IF(IFERROR(VLOOKUP(J1523,Home!$A$8:$B$1048576,1,FALSE),0)=0,0,1)</f>
        <v>0</v>
      </c>
      <c r="L1523" s="129" t="e">
        <f>IF(VLOOKUP(O1523,Home!$C$8:$R$207,6,FALSE)="","",VLOOKUP(O1523,Home!$C$8:$R$207,6,FALSE))</f>
        <v>#N/A</v>
      </c>
      <c r="M1523" s="129" t="e">
        <f t="shared" si="486"/>
        <v>#N/A</v>
      </c>
      <c r="N1523" s="11">
        <f>SUM($K$4:K1523)</f>
        <v>200</v>
      </c>
      <c r="O1523" s="11" t="str">
        <f>IF(P1523="","",IF(IFERROR(VLOOKUP(N1523,Home!$C$8:$R$1048576,1,FALSE),"")=0,"",IFERROR(VLOOKUP(N1523,Home!$C$8:$R$1048576,1,FALSE),"")))</f>
        <v/>
      </c>
      <c r="P1523" s="11" t="str">
        <f>IF(IFERROR(VLOOKUP(W1523,Home!$C$8:$R$1048576,3,FALSE),"")=0,"",IFERROR(VLOOKUP(W1523,Home!$C$8:$R$1048576,3,FALSE),""))</f>
        <v/>
      </c>
      <c r="Q1523" s="11" t="str">
        <f t="shared" si="485"/>
        <v/>
      </c>
      <c r="R1523" s="130" t="e">
        <f>VLOOKUP(Q1523,'Baggrund til lister'!$G$4:$H$15,2,FALSE)</f>
        <v>#N/A</v>
      </c>
      <c r="S1523" s="11" t="str">
        <f t="shared" si="487"/>
        <v/>
      </c>
      <c r="T1523" s="11" t="str">
        <f>IF(IFERROR(VLOOKUP(N1523,Home!$C$8:$R$1048576,11,FALSE),"")=0,"",IFERROR(VLOOKUP(N1523,Home!$C$8:$R$1048576,11,FALSE),""))</f>
        <v/>
      </c>
      <c r="U1523" s="11" t="str">
        <f>IF(IFERROR(VLOOKUP(O1523,Home!$C$8:$R$1048576,12,FALSE),"")=0,"",IFERROR(VLOOKUP(O1523,Home!$C$8:$R$1048576,12,FALSE),""))</f>
        <v/>
      </c>
      <c r="V1523" s="11" t="str">
        <f>IF(IFERROR(VLOOKUP(O1523,Home!$C$8:$R$1048576,8,FALSE),"")=0,"",IFERROR(VLOOKUP(O1523,Home!$C$8:$R$1048576,8,FALSE),""))</f>
        <v/>
      </c>
      <c r="W1523" s="11" t="str">
        <f>IF(OR(VLOOKUP(N1523,Home!$C$7:$I$207,6,FALSE)="",VLOOKUP(N1523,Home!$C$7:$I$207,7,FALSE)=""),"FEJL",SUM(Baggrundsark!$K$4:K1523))</f>
        <v>FEJL</v>
      </c>
      <c r="Y1523">
        <v>1520</v>
      </c>
      <c r="Z1523" s="1"/>
      <c r="AC1523" s="44"/>
      <c r="AD1523">
        <f t="shared" si="494"/>
        <v>0</v>
      </c>
      <c r="AE1523">
        <f>SUM($AD$4:AD1523)</f>
        <v>1</v>
      </c>
      <c r="AF1523" s="103" t="str">
        <f>IFERROR(VLOOKUP(AN1523,Home!$C$8:$E$207,3,FALSE),"")</f>
        <v/>
      </c>
      <c r="AG1523" s="103" t="str">
        <f>IFERROR(VLOOKUP(AN1523,Home!$C$8:$E$207,2,FALSE),"")</f>
        <v/>
      </c>
      <c r="AH1523" s="104" t="str">
        <f>IF(VLOOKUP(AE1523,Home!$C$8:$I$207,6,FALSE)="","",VLOOKUP(AE1523,Home!$C$8:$I$207,6,FALSE))</f>
        <v/>
      </c>
      <c r="AI1523" s="104" t="e">
        <f t="shared" si="502"/>
        <v>#VALUE!</v>
      </c>
      <c r="AJ1523" s="105" t="e">
        <f t="shared" si="495"/>
        <v>#VALUE!</v>
      </c>
      <c r="AK1523" s="103" t="e">
        <f t="shared" si="488"/>
        <v>#VALUE!</v>
      </c>
      <c r="AL1523" s="103" t="e">
        <f t="shared" si="496"/>
        <v>#VALUE!</v>
      </c>
      <c r="AN1523" t="str">
        <f>IF(OR(VLOOKUP(AE1523,Home!$C$8:$I$207,6,FALSE)="",VLOOKUP(AE1523,Home!$C$8:$I$207,7,FALSE)=""),"FEJL",Baggrundsark!AE1523)</f>
        <v>FEJL</v>
      </c>
      <c r="AO1523">
        <f>IF(VLOOKUP(AE1523,Home!$C$8:$N$207,12,FALSE)="Timelønnet",1,0)</f>
        <v>0</v>
      </c>
      <c r="AP1523">
        <f>SUM($AO$4:AO1523)*AO1523</f>
        <v>0</v>
      </c>
      <c r="AQ1523">
        <f t="shared" si="503"/>
        <v>1</v>
      </c>
      <c r="AR1523" t="str">
        <f t="shared" si="503"/>
        <v/>
      </c>
      <c r="AS1523" t="e">
        <f t="shared" si="497"/>
        <v>#VALUE!</v>
      </c>
      <c r="AT1523" s="45" t="e">
        <f t="shared" si="504"/>
        <v>#VALUE!</v>
      </c>
      <c r="AU1523">
        <f>VLOOKUP(AQ1523,Home!$C$8:$J$207,8,FALSE)</f>
        <v>0</v>
      </c>
    </row>
    <row r="1524" spans="1:47" x14ac:dyDescent="0.25">
      <c r="A1524" s="6">
        <f t="shared" si="489"/>
        <v>0</v>
      </c>
      <c r="B1524" s="6">
        <f t="shared" si="498"/>
        <v>0</v>
      </c>
      <c r="C1524" s="6" t="str">
        <f t="shared" si="490"/>
        <v/>
      </c>
      <c r="D1524" s="7">
        <f t="shared" si="491"/>
        <v>0</v>
      </c>
      <c r="E1524" s="7">
        <f t="shared" si="499"/>
        <v>0</v>
      </c>
      <c r="F1524" s="7" t="str">
        <f t="shared" si="492"/>
        <v/>
      </c>
      <c r="G1524" s="6">
        <f t="shared" si="493"/>
        <v>0</v>
      </c>
      <c r="H1524" s="6">
        <f t="shared" si="500"/>
        <v>0</v>
      </c>
      <c r="I1524" s="6" t="str">
        <f t="shared" si="501"/>
        <v/>
      </c>
      <c r="J1524" s="11">
        <v>1521</v>
      </c>
      <c r="K1524" s="11">
        <f>IF(IFERROR(VLOOKUP(J1524,Home!$A$8:$B$1048576,1,FALSE),0)=0,0,1)</f>
        <v>0</v>
      </c>
      <c r="L1524" s="129" t="e">
        <f>IF(VLOOKUP(O1524,Home!$C$8:$R$207,6,FALSE)="","",VLOOKUP(O1524,Home!$C$8:$R$207,6,FALSE))</f>
        <v>#N/A</v>
      </c>
      <c r="M1524" s="129" t="e">
        <f t="shared" si="486"/>
        <v>#N/A</v>
      </c>
      <c r="N1524" s="11">
        <f>SUM($K$4:K1524)</f>
        <v>200</v>
      </c>
      <c r="O1524" s="11" t="str">
        <f>IF(P1524="","",IF(IFERROR(VLOOKUP(N1524,Home!$C$8:$R$1048576,1,FALSE),"")=0,"",IFERROR(VLOOKUP(N1524,Home!$C$8:$R$1048576,1,FALSE),"")))</f>
        <v/>
      </c>
      <c r="P1524" s="11" t="str">
        <f>IF(IFERROR(VLOOKUP(W1524,Home!$C$8:$R$1048576,3,FALSE),"")=0,"",IFERROR(VLOOKUP(W1524,Home!$C$8:$R$1048576,3,FALSE),""))</f>
        <v/>
      </c>
      <c r="Q1524" s="11" t="str">
        <f t="shared" si="485"/>
        <v/>
      </c>
      <c r="R1524" s="130" t="e">
        <f>VLOOKUP(Q1524,'Baggrund til lister'!$G$4:$H$15,2,FALSE)</f>
        <v>#N/A</v>
      </c>
      <c r="S1524" s="11" t="str">
        <f t="shared" si="487"/>
        <v/>
      </c>
      <c r="T1524" s="11" t="str">
        <f>IF(IFERROR(VLOOKUP(N1524,Home!$C$8:$R$1048576,11,FALSE),"")=0,"",IFERROR(VLOOKUP(N1524,Home!$C$8:$R$1048576,11,FALSE),""))</f>
        <v/>
      </c>
      <c r="U1524" s="11" t="str">
        <f>IF(IFERROR(VLOOKUP(O1524,Home!$C$8:$R$1048576,12,FALSE),"")=0,"",IFERROR(VLOOKUP(O1524,Home!$C$8:$R$1048576,12,FALSE),""))</f>
        <v/>
      </c>
      <c r="V1524" s="11" t="str">
        <f>IF(IFERROR(VLOOKUP(O1524,Home!$C$8:$R$1048576,8,FALSE),"")=0,"",IFERROR(VLOOKUP(O1524,Home!$C$8:$R$1048576,8,FALSE),""))</f>
        <v/>
      </c>
      <c r="W1524" s="11" t="str">
        <f>IF(OR(VLOOKUP(N1524,Home!$C$7:$I$207,6,FALSE)="",VLOOKUP(N1524,Home!$C$7:$I$207,7,FALSE)=""),"FEJL",SUM(Baggrundsark!$K$4:K1524))</f>
        <v>FEJL</v>
      </c>
      <c r="Y1524">
        <v>1521</v>
      </c>
      <c r="Z1524" s="1"/>
      <c r="AC1524" s="44"/>
      <c r="AD1524">
        <f t="shared" si="494"/>
        <v>0</v>
      </c>
      <c r="AE1524">
        <f>SUM($AD$4:AD1524)</f>
        <v>1</v>
      </c>
      <c r="AF1524" s="103" t="str">
        <f>IFERROR(VLOOKUP(AN1524,Home!$C$8:$E$207,3,FALSE),"")</f>
        <v/>
      </c>
      <c r="AG1524" s="103" t="str">
        <f>IFERROR(VLOOKUP(AN1524,Home!$C$8:$E$207,2,FALSE),"")</f>
        <v/>
      </c>
      <c r="AH1524" s="104" t="str">
        <f>IF(VLOOKUP(AE1524,Home!$C$8:$I$207,6,FALSE)="","",VLOOKUP(AE1524,Home!$C$8:$I$207,6,FALSE))</f>
        <v/>
      </c>
      <c r="AI1524" s="104" t="e">
        <f t="shared" si="502"/>
        <v>#VALUE!</v>
      </c>
      <c r="AJ1524" s="105" t="e">
        <f t="shared" si="495"/>
        <v>#VALUE!</v>
      </c>
      <c r="AK1524" s="103" t="e">
        <f t="shared" si="488"/>
        <v>#VALUE!</v>
      </c>
      <c r="AL1524" s="103" t="e">
        <f t="shared" si="496"/>
        <v>#VALUE!</v>
      </c>
      <c r="AN1524" t="str">
        <f>IF(OR(VLOOKUP(AE1524,Home!$C$8:$I$207,6,FALSE)="",VLOOKUP(AE1524,Home!$C$8:$I$207,7,FALSE)=""),"FEJL",Baggrundsark!AE1524)</f>
        <v>FEJL</v>
      </c>
      <c r="AO1524">
        <f>IF(VLOOKUP(AE1524,Home!$C$8:$N$207,12,FALSE)="Timelønnet",1,0)</f>
        <v>0</v>
      </c>
      <c r="AP1524">
        <f>SUM($AO$4:AO1524)*AO1524</f>
        <v>0</v>
      </c>
      <c r="AQ1524">
        <f t="shared" si="503"/>
        <v>1</v>
      </c>
      <c r="AR1524" t="str">
        <f t="shared" si="503"/>
        <v/>
      </c>
      <c r="AS1524" t="e">
        <f t="shared" si="497"/>
        <v>#VALUE!</v>
      </c>
      <c r="AT1524" s="45" t="e">
        <f t="shared" si="504"/>
        <v>#VALUE!</v>
      </c>
      <c r="AU1524">
        <f>VLOOKUP(AQ1524,Home!$C$8:$J$207,8,FALSE)</f>
        <v>0</v>
      </c>
    </row>
    <row r="1525" spans="1:47" x14ac:dyDescent="0.25">
      <c r="A1525" s="6">
        <f t="shared" si="489"/>
        <v>0</v>
      </c>
      <c r="B1525" s="6">
        <f t="shared" si="498"/>
        <v>0</v>
      </c>
      <c r="C1525" s="6" t="str">
        <f t="shared" si="490"/>
        <v/>
      </c>
      <c r="D1525" s="7">
        <f t="shared" si="491"/>
        <v>0</v>
      </c>
      <c r="E1525" s="7">
        <f t="shared" si="499"/>
        <v>0</v>
      </c>
      <c r="F1525" s="7" t="str">
        <f t="shared" si="492"/>
        <v/>
      </c>
      <c r="G1525" s="6">
        <f t="shared" si="493"/>
        <v>0</v>
      </c>
      <c r="H1525" s="6">
        <f t="shared" si="500"/>
        <v>0</v>
      </c>
      <c r="I1525" s="6" t="str">
        <f t="shared" si="501"/>
        <v/>
      </c>
      <c r="J1525" s="11">
        <v>1522</v>
      </c>
      <c r="K1525" s="11">
        <f>IF(IFERROR(VLOOKUP(J1525,Home!$A$8:$B$1048576,1,FALSE),0)=0,0,1)</f>
        <v>0</v>
      </c>
      <c r="L1525" s="129" t="e">
        <f>IF(VLOOKUP(O1525,Home!$C$8:$R$207,6,FALSE)="","",VLOOKUP(O1525,Home!$C$8:$R$207,6,FALSE))</f>
        <v>#N/A</v>
      </c>
      <c r="M1525" s="129" t="e">
        <f t="shared" si="486"/>
        <v>#N/A</v>
      </c>
      <c r="N1525" s="11">
        <f>SUM($K$4:K1525)</f>
        <v>200</v>
      </c>
      <c r="O1525" s="11" t="str">
        <f>IF(P1525="","",IF(IFERROR(VLOOKUP(N1525,Home!$C$8:$R$1048576,1,FALSE),"")=0,"",IFERROR(VLOOKUP(N1525,Home!$C$8:$R$1048576,1,FALSE),"")))</f>
        <v/>
      </c>
      <c r="P1525" s="11" t="str">
        <f>IF(IFERROR(VLOOKUP(W1525,Home!$C$8:$R$1048576,3,FALSE),"")=0,"",IFERROR(VLOOKUP(W1525,Home!$C$8:$R$1048576,3,FALSE),""))</f>
        <v/>
      </c>
      <c r="Q1525" s="11" t="str">
        <f t="shared" si="485"/>
        <v/>
      </c>
      <c r="R1525" s="130" t="e">
        <f>VLOOKUP(Q1525,'Baggrund til lister'!$G$4:$H$15,2,FALSE)</f>
        <v>#N/A</v>
      </c>
      <c r="S1525" s="11" t="str">
        <f t="shared" si="487"/>
        <v/>
      </c>
      <c r="T1525" s="11" t="str">
        <f>IF(IFERROR(VLOOKUP(N1525,Home!$C$8:$R$1048576,11,FALSE),"")=0,"",IFERROR(VLOOKUP(N1525,Home!$C$8:$R$1048576,11,FALSE),""))</f>
        <v/>
      </c>
      <c r="U1525" s="11" t="str">
        <f>IF(IFERROR(VLOOKUP(O1525,Home!$C$8:$R$1048576,12,FALSE),"")=0,"",IFERROR(VLOOKUP(O1525,Home!$C$8:$R$1048576,12,FALSE),""))</f>
        <v/>
      </c>
      <c r="V1525" s="11" t="str">
        <f>IF(IFERROR(VLOOKUP(O1525,Home!$C$8:$R$1048576,8,FALSE),"")=0,"",IFERROR(VLOOKUP(O1525,Home!$C$8:$R$1048576,8,FALSE),""))</f>
        <v/>
      </c>
      <c r="W1525" s="11" t="str">
        <f>IF(OR(VLOOKUP(N1525,Home!$C$7:$I$207,6,FALSE)="",VLOOKUP(N1525,Home!$C$7:$I$207,7,FALSE)=""),"FEJL",SUM(Baggrundsark!$K$4:K1525))</f>
        <v>FEJL</v>
      </c>
      <c r="Y1525">
        <v>1522</v>
      </c>
      <c r="Z1525" s="1"/>
      <c r="AC1525" s="44"/>
      <c r="AD1525">
        <f t="shared" si="494"/>
        <v>0</v>
      </c>
      <c r="AE1525">
        <f>SUM($AD$4:AD1525)</f>
        <v>1</v>
      </c>
      <c r="AF1525" s="103" t="str">
        <f>IFERROR(VLOOKUP(AN1525,Home!$C$8:$E$207,3,FALSE),"")</f>
        <v/>
      </c>
      <c r="AG1525" s="103" t="str">
        <f>IFERROR(VLOOKUP(AN1525,Home!$C$8:$E$207,2,FALSE),"")</f>
        <v/>
      </c>
      <c r="AH1525" s="104" t="str">
        <f>IF(VLOOKUP(AE1525,Home!$C$8:$I$207,6,FALSE)="","",VLOOKUP(AE1525,Home!$C$8:$I$207,6,FALSE))</f>
        <v/>
      </c>
      <c r="AI1525" s="104" t="e">
        <f t="shared" si="502"/>
        <v>#VALUE!</v>
      </c>
      <c r="AJ1525" s="105" t="e">
        <f t="shared" si="495"/>
        <v>#VALUE!</v>
      </c>
      <c r="AK1525" s="103" t="e">
        <f t="shared" si="488"/>
        <v>#VALUE!</v>
      </c>
      <c r="AL1525" s="103" t="e">
        <f t="shared" si="496"/>
        <v>#VALUE!</v>
      </c>
      <c r="AN1525" t="str">
        <f>IF(OR(VLOOKUP(AE1525,Home!$C$8:$I$207,6,FALSE)="",VLOOKUP(AE1525,Home!$C$8:$I$207,7,FALSE)=""),"FEJL",Baggrundsark!AE1525)</f>
        <v>FEJL</v>
      </c>
      <c r="AO1525">
        <f>IF(VLOOKUP(AE1525,Home!$C$8:$N$207,12,FALSE)="Timelønnet",1,0)</f>
        <v>0</v>
      </c>
      <c r="AP1525">
        <f>SUM($AO$4:AO1525)*AO1525</f>
        <v>0</v>
      </c>
      <c r="AQ1525">
        <f t="shared" si="503"/>
        <v>1</v>
      </c>
      <c r="AR1525" t="str">
        <f t="shared" si="503"/>
        <v/>
      </c>
      <c r="AS1525" t="e">
        <f t="shared" si="497"/>
        <v>#VALUE!</v>
      </c>
      <c r="AT1525" s="45" t="e">
        <f t="shared" si="504"/>
        <v>#VALUE!</v>
      </c>
      <c r="AU1525">
        <f>VLOOKUP(AQ1525,Home!$C$8:$J$207,8,FALSE)</f>
        <v>0</v>
      </c>
    </row>
    <row r="1526" spans="1:47" x14ac:dyDescent="0.25">
      <c r="A1526" s="6">
        <f t="shared" si="489"/>
        <v>0</v>
      </c>
      <c r="B1526" s="6">
        <f t="shared" si="498"/>
        <v>0</v>
      </c>
      <c r="C1526" s="6" t="str">
        <f t="shared" si="490"/>
        <v/>
      </c>
      <c r="D1526" s="7">
        <f t="shared" si="491"/>
        <v>0</v>
      </c>
      <c r="E1526" s="7">
        <f t="shared" si="499"/>
        <v>0</v>
      </c>
      <c r="F1526" s="7" t="str">
        <f t="shared" si="492"/>
        <v/>
      </c>
      <c r="G1526" s="6">
        <f t="shared" si="493"/>
        <v>0</v>
      </c>
      <c r="H1526" s="6">
        <f t="shared" si="500"/>
        <v>0</v>
      </c>
      <c r="I1526" s="6" t="str">
        <f t="shared" si="501"/>
        <v/>
      </c>
      <c r="J1526" s="11">
        <v>1523</v>
      </c>
      <c r="K1526" s="11">
        <f>IF(IFERROR(VLOOKUP(J1526,Home!$A$8:$B$1048576,1,FALSE),0)=0,0,1)</f>
        <v>0</v>
      </c>
      <c r="L1526" s="129" t="e">
        <f>IF(VLOOKUP(O1526,Home!$C$8:$R$207,6,FALSE)="","",VLOOKUP(O1526,Home!$C$8:$R$207,6,FALSE))</f>
        <v>#N/A</v>
      </c>
      <c r="M1526" s="129" t="e">
        <f t="shared" si="486"/>
        <v>#N/A</v>
      </c>
      <c r="N1526" s="11">
        <f>SUM($K$4:K1526)</f>
        <v>200</v>
      </c>
      <c r="O1526" s="11" t="str">
        <f>IF(P1526="","",IF(IFERROR(VLOOKUP(N1526,Home!$C$8:$R$1048576,1,FALSE),"")=0,"",IFERROR(VLOOKUP(N1526,Home!$C$8:$R$1048576,1,FALSE),"")))</f>
        <v/>
      </c>
      <c r="P1526" s="11" t="str">
        <f>IF(IFERROR(VLOOKUP(W1526,Home!$C$8:$R$1048576,3,FALSE),"")=0,"",IFERROR(VLOOKUP(W1526,Home!$C$8:$R$1048576,3,FALSE),""))</f>
        <v/>
      </c>
      <c r="Q1526" s="11" t="str">
        <f t="shared" si="485"/>
        <v/>
      </c>
      <c r="R1526" s="130" t="e">
        <f>VLOOKUP(Q1526,'Baggrund til lister'!$G$4:$H$15,2,FALSE)</f>
        <v>#N/A</v>
      </c>
      <c r="S1526" s="11" t="str">
        <f t="shared" si="487"/>
        <v/>
      </c>
      <c r="T1526" s="11" t="str">
        <f>IF(IFERROR(VLOOKUP(N1526,Home!$C$8:$R$1048576,11,FALSE),"")=0,"",IFERROR(VLOOKUP(N1526,Home!$C$8:$R$1048576,11,FALSE),""))</f>
        <v/>
      </c>
      <c r="U1526" s="11" t="str">
        <f>IF(IFERROR(VLOOKUP(O1526,Home!$C$8:$R$1048576,12,FALSE),"")=0,"",IFERROR(VLOOKUP(O1526,Home!$C$8:$R$1048576,12,FALSE),""))</f>
        <v/>
      </c>
      <c r="V1526" s="11" t="str">
        <f>IF(IFERROR(VLOOKUP(O1526,Home!$C$8:$R$1048576,8,FALSE),"")=0,"",IFERROR(VLOOKUP(O1526,Home!$C$8:$R$1048576,8,FALSE),""))</f>
        <v/>
      </c>
      <c r="W1526" s="11" t="str">
        <f>IF(OR(VLOOKUP(N1526,Home!$C$7:$I$207,6,FALSE)="",VLOOKUP(N1526,Home!$C$7:$I$207,7,FALSE)=""),"FEJL",SUM(Baggrundsark!$K$4:K1526))</f>
        <v>FEJL</v>
      </c>
      <c r="Y1526">
        <v>1523</v>
      </c>
      <c r="Z1526" s="1"/>
      <c r="AC1526" s="44"/>
      <c r="AD1526">
        <f t="shared" si="494"/>
        <v>0</v>
      </c>
      <c r="AE1526">
        <f>SUM($AD$4:AD1526)</f>
        <v>1</v>
      </c>
      <c r="AF1526" s="103" t="str">
        <f>IFERROR(VLOOKUP(AN1526,Home!$C$8:$E$207,3,FALSE),"")</f>
        <v/>
      </c>
      <c r="AG1526" s="103" t="str">
        <f>IFERROR(VLOOKUP(AN1526,Home!$C$8:$E$207,2,FALSE),"")</f>
        <v/>
      </c>
      <c r="AH1526" s="104" t="str">
        <f>IF(VLOOKUP(AE1526,Home!$C$8:$I$207,6,FALSE)="","",VLOOKUP(AE1526,Home!$C$8:$I$207,6,FALSE))</f>
        <v/>
      </c>
      <c r="AI1526" s="104" t="e">
        <f t="shared" si="502"/>
        <v>#VALUE!</v>
      </c>
      <c r="AJ1526" s="105" t="e">
        <f t="shared" si="495"/>
        <v>#VALUE!</v>
      </c>
      <c r="AK1526" s="103" t="e">
        <f t="shared" si="488"/>
        <v>#VALUE!</v>
      </c>
      <c r="AL1526" s="103" t="e">
        <f t="shared" si="496"/>
        <v>#VALUE!</v>
      </c>
      <c r="AN1526" t="str">
        <f>IF(OR(VLOOKUP(AE1526,Home!$C$8:$I$207,6,FALSE)="",VLOOKUP(AE1526,Home!$C$8:$I$207,7,FALSE)=""),"FEJL",Baggrundsark!AE1526)</f>
        <v>FEJL</v>
      </c>
      <c r="AO1526">
        <f>IF(VLOOKUP(AE1526,Home!$C$8:$N$207,12,FALSE)="Timelønnet",1,0)</f>
        <v>0</v>
      </c>
      <c r="AP1526">
        <f>SUM($AO$4:AO1526)*AO1526</f>
        <v>0</v>
      </c>
      <c r="AQ1526">
        <f t="shared" si="503"/>
        <v>1</v>
      </c>
      <c r="AR1526" t="str">
        <f t="shared" si="503"/>
        <v/>
      </c>
      <c r="AS1526" t="e">
        <f t="shared" si="497"/>
        <v>#VALUE!</v>
      </c>
      <c r="AT1526" s="45" t="e">
        <f t="shared" si="504"/>
        <v>#VALUE!</v>
      </c>
      <c r="AU1526">
        <f>VLOOKUP(AQ1526,Home!$C$8:$J$207,8,FALSE)</f>
        <v>0</v>
      </c>
    </row>
    <row r="1527" spans="1:47" x14ac:dyDescent="0.25">
      <c r="A1527" s="6">
        <f t="shared" si="489"/>
        <v>0</v>
      </c>
      <c r="B1527" s="6">
        <f t="shared" si="498"/>
        <v>0</v>
      </c>
      <c r="C1527" s="6" t="str">
        <f t="shared" si="490"/>
        <v/>
      </c>
      <c r="D1527" s="7">
        <f t="shared" si="491"/>
        <v>0</v>
      </c>
      <c r="E1527" s="7">
        <f t="shared" si="499"/>
        <v>0</v>
      </c>
      <c r="F1527" s="7" t="str">
        <f t="shared" si="492"/>
        <v/>
      </c>
      <c r="G1527" s="6">
        <f t="shared" si="493"/>
        <v>0</v>
      </c>
      <c r="H1527" s="6">
        <f t="shared" si="500"/>
        <v>0</v>
      </c>
      <c r="I1527" s="6" t="str">
        <f t="shared" si="501"/>
        <v/>
      </c>
      <c r="J1527" s="11">
        <v>1524</v>
      </c>
      <c r="K1527" s="11">
        <f>IF(IFERROR(VLOOKUP(J1527,Home!$A$8:$B$1048576,1,FALSE),0)=0,0,1)</f>
        <v>0</v>
      </c>
      <c r="L1527" s="129" t="e">
        <f>IF(VLOOKUP(O1527,Home!$C$8:$R$207,6,FALSE)="","",VLOOKUP(O1527,Home!$C$8:$R$207,6,FALSE))</f>
        <v>#N/A</v>
      </c>
      <c r="M1527" s="129" t="e">
        <f t="shared" si="486"/>
        <v>#N/A</v>
      </c>
      <c r="N1527" s="11">
        <f>SUM($K$4:K1527)</f>
        <v>200</v>
      </c>
      <c r="O1527" s="11" t="str">
        <f>IF(P1527="","",IF(IFERROR(VLOOKUP(N1527,Home!$C$8:$R$1048576,1,FALSE),"")=0,"",IFERROR(VLOOKUP(N1527,Home!$C$8:$R$1048576,1,FALSE),"")))</f>
        <v/>
      </c>
      <c r="P1527" s="11" t="str">
        <f>IF(IFERROR(VLOOKUP(W1527,Home!$C$8:$R$1048576,3,FALSE),"")=0,"",IFERROR(VLOOKUP(W1527,Home!$C$8:$R$1048576,3,FALSE),""))</f>
        <v/>
      </c>
      <c r="Q1527" s="11" t="str">
        <f t="shared" si="485"/>
        <v/>
      </c>
      <c r="R1527" s="130" t="e">
        <f>VLOOKUP(Q1527,'Baggrund til lister'!$G$4:$H$15,2,FALSE)</f>
        <v>#N/A</v>
      </c>
      <c r="S1527" s="11" t="str">
        <f t="shared" si="487"/>
        <v/>
      </c>
      <c r="T1527" s="11" t="str">
        <f>IF(IFERROR(VLOOKUP(N1527,Home!$C$8:$R$1048576,11,FALSE),"")=0,"",IFERROR(VLOOKUP(N1527,Home!$C$8:$R$1048576,11,FALSE),""))</f>
        <v/>
      </c>
      <c r="U1527" s="11" t="str">
        <f>IF(IFERROR(VLOOKUP(O1527,Home!$C$8:$R$1048576,12,FALSE),"")=0,"",IFERROR(VLOOKUP(O1527,Home!$C$8:$R$1048576,12,FALSE),""))</f>
        <v/>
      </c>
      <c r="V1527" s="11" t="str">
        <f>IF(IFERROR(VLOOKUP(O1527,Home!$C$8:$R$1048576,8,FALSE),"")=0,"",IFERROR(VLOOKUP(O1527,Home!$C$8:$R$1048576,8,FALSE),""))</f>
        <v/>
      </c>
      <c r="W1527" s="11" t="str">
        <f>IF(OR(VLOOKUP(N1527,Home!$C$7:$I$207,6,FALSE)="",VLOOKUP(N1527,Home!$C$7:$I$207,7,FALSE)=""),"FEJL",SUM(Baggrundsark!$K$4:K1527))</f>
        <v>FEJL</v>
      </c>
      <c r="Y1527">
        <v>1524</v>
      </c>
      <c r="Z1527" s="1"/>
      <c r="AC1527" s="44"/>
      <c r="AD1527">
        <f t="shared" si="494"/>
        <v>0</v>
      </c>
      <c r="AE1527">
        <f>SUM($AD$4:AD1527)</f>
        <v>1</v>
      </c>
      <c r="AF1527" s="103" t="str">
        <f>IFERROR(VLOOKUP(AN1527,Home!$C$8:$E$207,3,FALSE),"")</f>
        <v/>
      </c>
      <c r="AG1527" s="103" t="str">
        <f>IFERROR(VLOOKUP(AN1527,Home!$C$8:$E$207,2,FALSE),"")</f>
        <v/>
      </c>
      <c r="AH1527" s="104" t="str">
        <f>IF(VLOOKUP(AE1527,Home!$C$8:$I$207,6,FALSE)="","",VLOOKUP(AE1527,Home!$C$8:$I$207,6,FALSE))</f>
        <v/>
      </c>
      <c r="AI1527" s="104" t="e">
        <f t="shared" si="502"/>
        <v>#VALUE!</v>
      </c>
      <c r="AJ1527" s="105" t="e">
        <f t="shared" si="495"/>
        <v>#VALUE!</v>
      </c>
      <c r="AK1527" s="103" t="e">
        <f t="shared" si="488"/>
        <v>#VALUE!</v>
      </c>
      <c r="AL1527" s="103" t="e">
        <f t="shared" si="496"/>
        <v>#VALUE!</v>
      </c>
      <c r="AN1527" t="str">
        <f>IF(OR(VLOOKUP(AE1527,Home!$C$8:$I$207,6,FALSE)="",VLOOKUP(AE1527,Home!$C$8:$I$207,7,FALSE)=""),"FEJL",Baggrundsark!AE1527)</f>
        <v>FEJL</v>
      </c>
      <c r="AO1527">
        <f>IF(VLOOKUP(AE1527,Home!$C$8:$N$207,12,FALSE)="Timelønnet",1,0)</f>
        <v>0</v>
      </c>
      <c r="AP1527">
        <f>SUM($AO$4:AO1527)*AO1527</f>
        <v>0</v>
      </c>
      <c r="AQ1527">
        <f t="shared" si="503"/>
        <v>1</v>
      </c>
      <c r="AR1527" t="str">
        <f t="shared" si="503"/>
        <v/>
      </c>
      <c r="AS1527" t="e">
        <f t="shared" si="497"/>
        <v>#VALUE!</v>
      </c>
      <c r="AT1527" s="45" t="e">
        <f t="shared" si="504"/>
        <v>#VALUE!</v>
      </c>
      <c r="AU1527">
        <f>VLOOKUP(AQ1527,Home!$C$8:$J$207,8,FALSE)</f>
        <v>0</v>
      </c>
    </row>
    <row r="1528" spans="1:47" x14ac:dyDescent="0.25">
      <c r="A1528" s="6">
        <f t="shared" si="489"/>
        <v>0</v>
      </c>
      <c r="B1528" s="6">
        <f t="shared" si="498"/>
        <v>0</v>
      </c>
      <c r="C1528" s="6" t="str">
        <f t="shared" si="490"/>
        <v/>
      </c>
      <c r="D1528" s="7">
        <f t="shared" si="491"/>
        <v>0</v>
      </c>
      <c r="E1528" s="7">
        <f t="shared" si="499"/>
        <v>0</v>
      </c>
      <c r="F1528" s="7" t="str">
        <f t="shared" si="492"/>
        <v/>
      </c>
      <c r="G1528" s="6">
        <f t="shared" si="493"/>
        <v>0</v>
      </c>
      <c r="H1528" s="6">
        <f t="shared" si="500"/>
        <v>0</v>
      </c>
      <c r="I1528" s="6" t="str">
        <f t="shared" si="501"/>
        <v/>
      </c>
      <c r="J1528" s="11">
        <v>1525</v>
      </c>
      <c r="K1528" s="11">
        <f>IF(IFERROR(VLOOKUP(J1528,Home!$A$8:$B$1048576,1,FALSE),0)=0,0,1)</f>
        <v>0</v>
      </c>
      <c r="L1528" s="129" t="e">
        <f>IF(VLOOKUP(O1528,Home!$C$8:$R$207,6,FALSE)="","",VLOOKUP(O1528,Home!$C$8:$R$207,6,FALSE))</f>
        <v>#N/A</v>
      </c>
      <c r="M1528" s="129" t="e">
        <f t="shared" si="486"/>
        <v>#N/A</v>
      </c>
      <c r="N1528" s="11">
        <f>SUM($K$4:K1528)</f>
        <v>200</v>
      </c>
      <c r="O1528" s="11" t="str">
        <f>IF(P1528="","",IF(IFERROR(VLOOKUP(N1528,Home!$C$8:$R$1048576,1,FALSE),"")=0,"",IFERROR(VLOOKUP(N1528,Home!$C$8:$R$1048576,1,FALSE),"")))</f>
        <v/>
      </c>
      <c r="P1528" s="11" t="str">
        <f>IF(IFERROR(VLOOKUP(W1528,Home!$C$8:$R$1048576,3,FALSE),"")=0,"",IFERROR(VLOOKUP(W1528,Home!$C$8:$R$1048576,3,FALSE),""))</f>
        <v/>
      </c>
      <c r="Q1528" s="11" t="str">
        <f t="shared" si="485"/>
        <v/>
      </c>
      <c r="R1528" s="130" t="e">
        <f>VLOOKUP(Q1528,'Baggrund til lister'!$G$4:$H$15,2,FALSE)</f>
        <v>#N/A</v>
      </c>
      <c r="S1528" s="11" t="str">
        <f t="shared" si="487"/>
        <v/>
      </c>
      <c r="T1528" s="11" t="str">
        <f>IF(IFERROR(VLOOKUP(N1528,Home!$C$8:$R$1048576,11,FALSE),"")=0,"",IFERROR(VLOOKUP(N1528,Home!$C$8:$R$1048576,11,FALSE),""))</f>
        <v/>
      </c>
      <c r="U1528" s="11" t="str">
        <f>IF(IFERROR(VLOOKUP(O1528,Home!$C$8:$R$1048576,12,FALSE),"")=0,"",IFERROR(VLOOKUP(O1528,Home!$C$8:$R$1048576,12,FALSE),""))</f>
        <v/>
      </c>
      <c r="V1528" s="11" t="str">
        <f>IF(IFERROR(VLOOKUP(O1528,Home!$C$8:$R$1048576,8,FALSE),"")=0,"",IFERROR(VLOOKUP(O1528,Home!$C$8:$R$1048576,8,FALSE),""))</f>
        <v/>
      </c>
      <c r="W1528" s="11" t="str">
        <f>IF(OR(VLOOKUP(N1528,Home!$C$7:$I$207,6,FALSE)="",VLOOKUP(N1528,Home!$C$7:$I$207,7,FALSE)=""),"FEJL",SUM(Baggrundsark!$K$4:K1528))</f>
        <v>FEJL</v>
      </c>
      <c r="Y1528">
        <v>1525</v>
      </c>
      <c r="Z1528" s="1"/>
      <c r="AC1528" s="44"/>
      <c r="AD1528">
        <f t="shared" si="494"/>
        <v>0</v>
      </c>
      <c r="AE1528">
        <f>SUM($AD$4:AD1528)</f>
        <v>1</v>
      </c>
      <c r="AF1528" s="103" t="str">
        <f>IFERROR(VLOOKUP(AN1528,Home!$C$8:$E$207,3,FALSE),"")</f>
        <v/>
      </c>
      <c r="AG1528" s="103" t="str">
        <f>IFERROR(VLOOKUP(AN1528,Home!$C$8:$E$207,2,FALSE),"")</f>
        <v/>
      </c>
      <c r="AH1528" s="104" t="str">
        <f>IF(VLOOKUP(AE1528,Home!$C$8:$I$207,6,FALSE)="","",VLOOKUP(AE1528,Home!$C$8:$I$207,6,FALSE))</f>
        <v/>
      </c>
      <c r="AI1528" s="104" t="e">
        <f t="shared" si="502"/>
        <v>#VALUE!</v>
      </c>
      <c r="AJ1528" s="105" t="e">
        <f t="shared" si="495"/>
        <v>#VALUE!</v>
      </c>
      <c r="AK1528" s="103" t="e">
        <f t="shared" si="488"/>
        <v>#VALUE!</v>
      </c>
      <c r="AL1528" s="103" t="e">
        <f t="shared" si="496"/>
        <v>#VALUE!</v>
      </c>
      <c r="AN1528" t="str">
        <f>IF(OR(VLOOKUP(AE1528,Home!$C$8:$I$207,6,FALSE)="",VLOOKUP(AE1528,Home!$C$8:$I$207,7,FALSE)=""),"FEJL",Baggrundsark!AE1528)</f>
        <v>FEJL</v>
      </c>
      <c r="AO1528">
        <f>IF(VLOOKUP(AE1528,Home!$C$8:$N$207,12,FALSE)="Timelønnet",1,0)</f>
        <v>0</v>
      </c>
      <c r="AP1528">
        <f>SUM($AO$4:AO1528)*AO1528</f>
        <v>0</v>
      </c>
      <c r="AQ1528">
        <f t="shared" si="503"/>
        <v>1</v>
      </c>
      <c r="AR1528" t="str">
        <f t="shared" si="503"/>
        <v/>
      </c>
      <c r="AS1528" t="e">
        <f t="shared" si="497"/>
        <v>#VALUE!</v>
      </c>
      <c r="AT1528" s="45" t="e">
        <f t="shared" si="504"/>
        <v>#VALUE!</v>
      </c>
      <c r="AU1528">
        <f>VLOOKUP(AQ1528,Home!$C$8:$J$207,8,FALSE)</f>
        <v>0</v>
      </c>
    </row>
    <row r="1529" spans="1:47" x14ac:dyDescent="0.25">
      <c r="A1529" s="6">
        <f t="shared" si="489"/>
        <v>0</v>
      </c>
      <c r="B1529" s="6">
        <f t="shared" si="498"/>
        <v>0</v>
      </c>
      <c r="C1529" s="6" t="str">
        <f t="shared" si="490"/>
        <v/>
      </c>
      <c r="D1529" s="7">
        <f t="shared" si="491"/>
        <v>0</v>
      </c>
      <c r="E1529" s="7">
        <f t="shared" si="499"/>
        <v>0</v>
      </c>
      <c r="F1529" s="7" t="str">
        <f t="shared" si="492"/>
        <v/>
      </c>
      <c r="G1529" s="6">
        <f t="shared" si="493"/>
        <v>0</v>
      </c>
      <c r="H1529" s="6">
        <f t="shared" si="500"/>
        <v>0</v>
      </c>
      <c r="I1529" s="6" t="str">
        <f t="shared" si="501"/>
        <v/>
      </c>
      <c r="J1529" s="11">
        <v>1526</v>
      </c>
      <c r="K1529" s="11">
        <f>IF(IFERROR(VLOOKUP(J1529,Home!$A$8:$B$1048576,1,FALSE),0)=0,0,1)</f>
        <v>0</v>
      </c>
      <c r="L1529" s="129" t="e">
        <f>IF(VLOOKUP(O1529,Home!$C$8:$R$207,6,FALSE)="","",VLOOKUP(O1529,Home!$C$8:$R$207,6,FALSE))</f>
        <v>#N/A</v>
      </c>
      <c r="M1529" s="129" t="e">
        <f t="shared" si="486"/>
        <v>#N/A</v>
      </c>
      <c r="N1529" s="11">
        <f>SUM($K$4:K1529)</f>
        <v>200</v>
      </c>
      <c r="O1529" s="11" t="str">
        <f>IF(P1529="","",IF(IFERROR(VLOOKUP(N1529,Home!$C$8:$R$1048576,1,FALSE),"")=0,"",IFERROR(VLOOKUP(N1529,Home!$C$8:$R$1048576,1,FALSE),"")))</f>
        <v/>
      </c>
      <c r="P1529" s="11" t="str">
        <f>IF(IFERROR(VLOOKUP(W1529,Home!$C$8:$R$1048576,3,FALSE),"")=0,"",IFERROR(VLOOKUP(W1529,Home!$C$8:$R$1048576,3,FALSE),""))</f>
        <v/>
      </c>
      <c r="Q1529" s="11" t="str">
        <f t="shared" ref="Q1529:Q1592" si="505">IFERROR(MONTH(M1529),"")</f>
        <v/>
      </c>
      <c r="R1529" s="130" t="e">
        <f>VLOOKUP(Q1529,'Baggrund til lister'!$G$4:$H$15,2,FALSE)</f>
        <v>#N/A</v>
      </c>
      <c r="S1529" s="11" t="str">
        <f t="shared" si="487"/>
        <v/>
      </c>
      <c r="T1529" s="11" t="str">
        <f>IF(IFERROR(VLOOKUP(N1529,Home!$C$8:$R$1048576,11,FALSE),"")=0,"",IFERROR(VLOOKUP(N1529,Home!$C$8:$R$1048576,11,FALSE),""))</f>
        <v/>
      </c>
      <c r="U1529" s="11" t="str">
        <f>IF(IFERROR(VLOOKUP(O1529,Home!$C$8:$R$1048576,12,FALSE),"")=0,"",IFERROR(VLOOKUP(O1529,Home!$C$8:$R$1048576,12,FALSE),""))</f>
        <v/>
      </c>
      <c r="V1529" s="11" t="str">
        <f>IF(IFERROR(VLOOKUP(O1529,Home!$C$8:$R$1048576,8,FALSE),"")=0,"",IFERROR(VLOOKUP(O1529,Home!$C$8:$R$1048576,8,FALSE),""))</f>
        <v/>
      </c>
      <c r="W1529" s="11" t="str">
        <f>IF(OR(VLOOKUP(N1529,Home!$C$7:$I$207,6,FALSE)="",VLOOKUP(N1529,Home!$C$7:$I$207,7,FALSE)=""),"FEJL",SUM(Baggrundsark!$K$4:K1529))</f>
        <v>FEJL</v>
      </c>
      <c r="Y1529">
        <v>1526</v>
      </c>
      <c r="Z1529" s="1"/>
      <c r="AC1529" s="44"/>
      <c r="AD1529">
        <f t="shared" si="494"/>
        <v>0</v>
      </c>
      <c r="AE1529">
        <f>SUM($AD$4:AD1529)</f>
        <v>1</v>
      </c>
      <c r="AF1529" s="103" t="str">
        <f>IFERROR(VLOOKUP(AN1529,Home!$C$8:$E$207,3,FALSE),"")</f>
        <v/>
      </c>
      <c r="AG1529" s="103" t="str">
        <f>IFERROR(VLOOKUP(AN1529,Home!$C$8:$E$207,2,FALSE),"")</f>
        <v/>
      </c>
      <c r="AH1529" s="104" t="str">
        <f>IF(VLOOKUP(AE1529,Home!$C$8:$I$207,6,FALSE)="","",VLOOKUP(AE1529,Home!$C$8:$I$207,6,FALSE))</f>
        <v/>
      </c>
      <c r="AI1529" s="104" t="e">
        <f t="shared" si="502"/>
        <v>#VALUE!</v>
      </c>
      <c r="AJ1529" s="105" t="e">
        <f t="shared" si="495"/>
        <v>#VALUE!</v>
      </c>
      <c r="AK1529" s="103" t="e">
        <f t="shared" si="488"/>
        <v>#VALUE!</v>
      </c>
      <c r="AL1529" s="103" t="e">
        <f t="shared" si="496"/>
        <v>#VALUE!</v>
      </c>
      <c r="AN1529" t="str">
        <f>IF(OR(VLOOKUP(AE1529,Home!$C$8:$I$207,6,FALSE)="",VLOOKUP(AE1529,Home!$C$8:$I$207,7,FALSE)=""),"FEJL",Baggrundsark!AE1529)</f>
        <v>FEJL</v>
      </c>
      <c r="AO1529">
        <f>IF(VLOOKUP(AE1529,Home!$C$8:$N$207,12,FALSE)="Timelønnet",1,0)</f>
        <v>0</v>
      </c>
      <c r="AP1529">
        <f>SUM($AO$4:AO1529)*AO1529</f>
        <v>0</v>
      </c>
      <c r="AQ1529">
        <f t="shared" si="503"/>
        <v>1</v>
      </c>
      <c r="AR1529" t="str">
        <f t="shared" si="503"/>
        <v/>
      </c>
      <c r="AS1529" t="e">
        <f t="shared" si="497"/>
        <v>#VALUE!</v>
      </c>
      <c r="AT1529" s="45" t="e">
        <f t="shared" si="504"/>
        <v>#VALUE!</v>
      </c>
      <c r="AU1529">
        <f>VLOOKUP(AQ1529,Home!$C$8:$J$207,8,FALSE)</f>
        <v>0</v>
      </c>
    </row>
    <row r="1530" spans="1:47" x14ac:dyDescent="0.25">
      <c r="A1530" s="6">
        <f t="shared" si="489"/>
        <v>0</v>
      </c>
      <c r="B1530" s="6">
        <f t="shared" si="498"/>
        <v>0</v>
      </c>
      <c r="C1530" s="6" t="str">
        <f t="shared" si="490"/>
        <v/>
      </c>
      <c r="D1530" s="7">
        <f t="shared" si="491"/>
        <v>0</v>
      </c>
      <c r="E1530" s="7">
        <f t="shared" si="499"/>
        <v>0</v>
      </c>
      <c r="F1530" s="7" t="str">
        <f t="shared" si="492"/>
        <v/>
      </c>
      <c r="G1530" s="6">
        <f t="shared" si="493"/>
        <v>0</v>
      </c>
      <c r="H1530" s="6">
        <f t="shared" si="500"/>
        <v>0</v>
      </c>
      <c r="I1530" s="6" t="str">
        <f t="shared" si="501"/>
        <v/>
      </c>
      <c r="J1530" s="11">
        <v>1527</v>
      </c>
      <c r="K1530" s="11">
        <f>IF(IFERROR(VLOOKUP(J1530,Home!$A$8:$B$1048576,1,FALSE),0)=0,0,1)</f>
        <v>0</v>
      </c>
      <c r="L1530" s="129" t="e">
        <f>IF(VLOOKUP(O1530,Home!$C$8:$R$207,6,FALSE)="","",VLOOKUP(O1530,Home!$C$8:$R$207,6,FALSE))</f>
        <v>#N/A</v>
      </c>
      <c r="M1530" s="129" t="e">
        <f t="shared" si="486"/>
        <v>#N/A</v>
      </c>
      <c r="N1530" s="11">
        <f>SUM($K$4:K1530)</f>
        <v>200</v>
      </c>
      <c r="O1530" s="11" t="str">
        <f>IF(P1530="","",IF(IFERROR(VLOOKUP(N1530,Home!$C$8:$R$1048576,1,FALSE),"")=0,"",IFERROR(VLOOKUP(N1530,Home!$C$8:$R$1048576,1,FALSE),"")))</f>
        <v/>
      </c>
      <c r="P1530" s="11" t="str">
        <f>IF(IFERROR(VLOOKUP(W1530,Home!$C$8:$R$1048576,3,FALSE),"")=0,"",IFERROR(VLOOKUP(W1530,Home!$C$8:$R$1048576,3,FALSE),""))</f>
        <v/>
      </c>
      <c r="Q1530" s="11" t="str">
        <f t="shared" si="505"/>
        <v/>
      </c>
      <c r="R1530" s="130" t="e">
        <f>VLOOKUP(Q1530,'Baggrund til lister'!$G$4:$H$15,2,FALSE)</f>
        <v>#N/A</v>
      </c>
      <c r="S1530" s="11" t="str">
        <f t="shared" si="487"/>
        <v/>
      </c>
      <c r="T1530" s="11" t="str">
        <f>IF(IFERROR(VLOOKUP(N1530,Home!$C$8:$R$1048576,11,FALSE),"")=0,"",IFERROR(VLOOKUP(N1530,Home!$C$8:$R$1048576,11,FALSE),""))</f>
        <v/>
      </c>
      <c r="U1530" s="11" t="str">
        <f>IF(IFERROR(VLOOKUP(O1530,Home!$C$8:$R$1048576,12,FALSE),"")=0,"",IFERROR(VLOOKUP(O1530,Home!$C$8:$R$1048576,12,FALSE),""))</f>
        <v/>
      </c>
      <c r="V1530" s="11" t="str">
        <f>IF(IFERROR(VLOOKUP(O1530,Home!$C$8:$R$1048576,8,FALSE),"")=0,"",IFERROR(VLOOKUP(O1530,Home!$C$8:$R$1048576,8,FALSE),""))</f>
        <v/>
      </c>
      <c r="W1530" s="11" t="str">
        <f>IF(OR(VLOOKUP(N1530,Home!$C$7:$I$207,6,FALSE)="",VLOOKUP(N1530,Home!$C$7:$I$207,7,FALSE)=""),"FEJL",SUM(Baggrundsark!$K$4:K1530))</f>
        <v>FEJL</v>
      </c>
      <c r="Y1530">
        <v>1527</v>
      </c>
      <c r="Z1530" s="1"/>
      <c r="AC1530" s="44"/>
      <c r="AD1530">
        <f t="shared" si="494"/>
        <v>0</v>
      </c>
      <c r="AE1530">
        <f>SUM($AD$4:AD1530)</f>
        <v>1</v>
      </c>
      <c r="AF1530" s="103" t="str">
        <f>IFERROR(VLOOKUP(AN1530,Home!$C$8:$E$207,3,FALSE),"")</f>
        <v/>
      </c>
      <c r="AG1530" s="103" t="str">
        <f>IFERROR(VLOOKUP(AN1530,Home!$C$8:$E$207,2,FALSE),"")</f>
        <v/>
      </c>
      <c r="AH1530" s="104" t="str">
        <f>IF(VLOOKUP(AE1530,Home!$C$8:$I$207,6,FALSE)="","",VLOOKUP(AE1530,Home!$C$8:$I$207,6,FALSE))</f>
        <v/>
      </c>
      <c r="AI1530" s="104" t="e">
        <f t="shared" si="502"/>
        <v>#VALUE!</v>
      </c>
      <c r="AJ1530" s="105" t="e">
        <f t="shared" si="495"/>
        <v>#VALUE!</v>
      </c>
      <c r="AK1530" s="103" t="e">
        <f t="shared" si="488"/>
        <v>#VALUE!</v>
      </c>
      <c r="AL1530" s="103" t="e">
        <f t="shared" si="496"/>
        <v>#VALUE!</v>
      </c>
      <c r="AN1530" t="str">
        <f>IF(OR(VLOOKUP(AE1530,Home!$C$8:$I$207,6,FALSE)="",VLOOKUP(AE1530,Home!$C$8:$I$207,7,FALSE)=""),"FEJL",Baggrundsark!AE1530)</f>
        <v>FEJL</v>
      </c>
      <c r="AO1530">
        <f>IF(VLOOKUP(AE1530,Home!$C$8:$N$207,12,FALSE)="Timelønnet",1,0)</f>
        <v>0</v>
      </c>
      <c r="AP1530">
        <f>SUM($AO$4:AO1530)*AO1530</f>
        <v>0</v>
      </c>
      <c r="AQ1530">
        <f t="shared" si="503"/>
        <v>1</v>
      </c>
      <c r="AR1530" t="str">
        <f t="shared" si="503"/>
        <v/>
      </c>
      <c r="AS1530" t="e">
        <f t="shared" si="497"/>
        <v>#VALUE!</v>
      </c>
      <c r="AT1530" s="45" t="e">
        <f t="shared" si="504"/>
        <v>#VALUE!</v>
      </c>
      <c r="AU1530">
        <f>VLOOKUP(AQ1530,Home!$C$8:$J$207,8,FALSE)</f>
        <v>0</v>
      </c>
    </row>
    <row r="1531" spans="1:47" x14ac:dyDescent="0.25">
      <c r="A1531" s="6">
        <f t="shared" si="489"/>
        <v>0</v>
      </c>
      <c r="B1531" s="6">
        <f t="shared" si="498"/>
        <v>0</v>
      </c>
      <c r="C1531" s="6" t="str">
        <f t="shared" si="490"/>
        <v/>
      </c>
      <c r="D1531" s="7">
        <f t="shared" si="491"/>
        <v>0</v>
      </c>
      <c r="E1531" s="7">
        <f t="shared" si="499"/>
        <v>0</v>
      </c>
      <c r="F1531" s="7" t="str">
        <f t="shared" si="492"/>
        <v/>
      </c>
      <c r="G1531" s="6">
        <f t="shared" si="493"/>
        <v>0</v>
      </c>
      <c r="H1531" s="6">
        <f t="shared" si="500"/>
        <v>0</v>
      </c>
      <c r="I1531" s="6" t="str">
        <f t="shared" si="501"/>
        <v/>
      </c>
      <c r="J1531" s="11">
        <v>1528</v>
      </c>
      <c r="K1531" s="11">
        <f>IF(IFERROR(VLOOKUP(J1531,Home!$A$8:$B$1048576,1,FALSE),0)=0,0,1)</f>
        <v>0</v>
      </c>
      <c r="L1531" s="129" t="e">
        <f>IF(VLOOKUP(O1531,Home!$C$8:$R$207,6,FALSE)="","",VLOOKUP(O1531,Home!$C$8:$R$207,6,FALSE))</f>
        <v>#N/A</v>
      </c>
      <c r="M1531" s="129" t="e">
        <f t="shared" si="486"/>
        <v>#N/A</v>
      </c>
      <c r="N1531" s="11">
        <f>SUM($K$4:K1531)</f>
        <v>200</v>
      </c>
      <c r="O1531" s="11" t="str">
        <f>IF(P1531="","",IF(IFERROR(VLOOKUP(N1531,Home!$C$8:$R$1048576,1,FALSE),"")=0,"",IFERROR(VLOOKUP(N1531,Home!$C$8:$R$1048576,1,FALSE),"")))</f>
        <v/>
      </c>
      <c r="P1531" s="11" t="str">
        <f>IF(IFERROR(VLOOKUP(W1531,Home!$C$8:$R$1048576,3,FALSE),"")=0,"",IFERROR(VLOOKUP(W1531,Home!$C$8:$R$1048576,3,FALSE),""))</f>
        <v/>
      </c>
      <c r="Q1531" s="11" t="str">
        <f t="shared" si="505"/>
        <v/>
      </c>
      <c r="R1531" s="130" t="e">
        <f>VLOOKUP(Q1531,'Baggrund til lister'!$G$4:$H$15,2,FALSE)</f>
        <v>#N/A</v>
      </c>
      <c r="S1531" s="11" t="str">
        <f t="shared" si="487"/>
        <v/>
      </c>
      <c r="T1531" s="11" t="str">
        <f>IF(IFERROR(VLOOKUP(N1531,Home!$C$8:$R$1048576,11,FALSE),"")=0,"",IFERROR(VLOOKUP(N1531,Home!$C$8:$R$1048576,11,FALSE),""))</f>
        <v/>
      </c>
      <c r="U1531" s="11" t="str">
        <f>IF(IFERROR(VLOOKUP(O1531,Home!$C$8:$R$1048576,12,FALSE),"")=0,"",IFERROR(VLOOKUP(O1531,Home!$C$8:$R$1048576,12,FALSE),""))</f>
        <v/>
      </c>
      <c r="V1531" s="11" t="str">
        <f>IF(IFERROR(VLOOKUP(O1531,Home!$C$8:$R$1048576,8,FALSE),"")=0,"",IFERROR(VLOOKUP(O1531,Home!$C$8:$R$1048576,8,FALSE),""))</f>
        <v/>
      </c>
      <c r="W1531" s="11" t="str">
        <f>IF(OR(VLOOKUP(N1531,Home!$C$7:$I$207,6,FALSE)="",VLOOKUP(N1531,Home!$C$7:$I$207,7,FALSE)=""),"FEJL",SUM(Baggrundsark!$K$4:K1531))</f>
        <v>FEJL</v>
      </c>
      <c r="Y1531">
        <v>1528</v>
      </c>
      <c r="Z1531" s="1"/>
      <c r="AC1531" s="44"/>
      <c r="AD1531">
        <f t="shared" si="494"/>
        <v>0</v>
      </c>
      <c r="AE1531">
        <f>SUM($AD$4:AD1531)</f>
        <v>1</v>
      </c>
      <c r="AF1531" s="103" t="str">
        <f>IFERROR(VLOOKUP(AN1531,Home!$C$8:$E$207,3,FALSE),"")</f>
        <v/>
      </c>
      <c r="AG1531" s="103" t="str">
        <f>IFERROR(VLOOKUP(AN1531,Home!$C$8:$E$207,2,FALSE),"")</f>
        <v/>
      </c>
      <c r="AH1531" s="104" t="str">
        <f>IF(VLOOKUP(AE1531,Home!$C$8:$I$207,6,FALSE)="","",VLOOKUP(AE1531,Home!$C$8:$I$207,6,FALSE))</f>
        <v/>
      </c>
      <c r="AI1531" s="104" t="e">
        <f t="shared" si="502"/>
        <v>#VALUE!</v>
      </c>
      <c r="AJ1531" s="105" t="e">
        <f t="shared" si="495"/>
        <v>#VALUE!</v>
      </c>
      <c r="AK1531" s="103" t="e">
        <f t="shared" si="488"/>
        <v>#VALUE!</v>
      </c>
      <c r="AL1531" s="103" t="e">
        <f t="shared" si="496"/>
        <v>#VALUE!</v>
      </c>
      <c r="AN1531" t="str">
        <f>IF(OR(VLOOKUP(AE1531,Home!$C$8:$I$207,6,FALSE)="",VLOOKUP(AE1531,Home!$C$8:$I$207,7,FALSE)=""),"FEJL",Baggrundsark!AE1531)</f>
        <v>FEJL</v>
      </c>
      <c r="AO1531">
        <f>IF(VLOOKUP(AE1531,Home!$C$8:$N$207,12,FALSE)="Timelønnet",1,0)</f>
        <v>0</v>
      </c>
      <c r="AP1531">
        <f>SUM($AO$4:AO1531)*AO1531</f>
        <v>0</v>
      </c>
      <c r="AQ1531">
        <f t="shared" si="503"/>
        <v>1</v>
      </c>
      <c r="AR1531" t="str">
        <f t="shared" si="503"/>
        <v/>
      </c>
      <c r="AS1531" t="e">
        <f t="shared" si="497"/>
        <v>#VALUE!</v>
      </c>
      <c r="AT1531" s="45" t="e">
        <f t="shared" si="504"/>
        <v>#VALUE!</v>
      </c>
      <c r="AU1531">
        <f>VLOOKUP(AQ1531,Home!$C$8:$J$207,8,FALSE)</f>
        <v>0</v>
      </c>
    </row>
    <row r="1532" spans="1:47" x14ac:dyDescent="0.25">
      <c r="A1532" s="6">
        <f t="shared" si="489"/>
        <v>0</v>
      </c>
      <c r="B1532" s="6">
        <f t="shared" si="498"/>
        <v>0</v>
      </c>
      <c r="C1532" s="6" t="str">
        <f t="shared" si="490"/>
        <v/>
      </c>
      <c r="D1532" s="7">
        <f t="shared" si="491"/>
        <v>0</v>
      </c>
      <c r="E1532" s="7">
        <f t="shared" si="499"/>
        <v>0</v>
      </c>
      <c r="F1532" s="7" t="str">
        <f t="shared" si="492"/>
        <v/>
      </c>
      <c r="G1532" s="6">
        <f t="shared" si="493"/>
        <v>0</v>
      </c>
      <c r="H1532" s="6">
        <f t="shared" si="500"/>
        <v>0</v>
      </c>
      <c r="I1532" s="6" t="str">
        <f t="shared" si="501"/>
        <v/>
      </c>
      <c r="J1532" s="11">
        <v>1529</v>
      </c>
      <c r="K1532" s="11">
        <f>IF(IFERROR(VLOOKUP(J1532,Home!$A$8:$B$1048576,1,FALSE),0)=0,0,1)</f>
        <v>0</v>
      </c>
      <c r="L1532" s="129" t="e">
        <f>IF(VLOOKUP(O1532,Home!$C$8:$R$207,6,FALSE)="","",VLOOKUP(O1532,Home!$C$8:$R$207,6,FALSE))</f>
        <v>#N/A</v>
      </c>
      <c r="M1532" s="129" t="e">
        <f t="shared" si="486"/>
        <v>#N/A</v>
      </c>
      <c r="N1532" s="11">
        <f>SUM($K$4:K1532)</f>
        <v>200</v>
      </c>
      <c r="O1532" s="11" t="str">
        <f>IF(P1532="","",IF(IFERROR(VLOOKUP(N1532,Home!$C$8:$R$1048576,1,FALSE),"")=0,"",IFERROR(VLOOKUP(N1532,Home!$C$8:$R$1048576,1,FALSE),"")))</f>
        <v/>
      </c>
      <c r="P1532" s="11" t="str">
        <f>IF(IFERROR(VLOOKUP(W1532,Home!$C$8:$R$1048576,3,FALSE),"")=0,"",IFERROR(VLOOKUP(W1532,Home!$C$8:$R$1048576,3,FALSE),""))</f>
        <v/>
      </c>
      <c r="Q1532" s="11" t="str">
        <f t="shared" si="505"/>
        <v/>
      </c>
      <c r="R1532" s="130" t="e">
        <f>VLOOKUP(Q1532,'Baggrund til lister'!$G$4:$H$15,2,FALSE)</f>
        <v>#N/A</v>
      </c>
      <c r="S1532" s="11" t="str">
        <f t="shared" si="487"/>
        <v/>
      </c>
      <c r="T1532" s="11" t="str">
        <f>IF(IFERROR(VLOOKUP(N1532,Home!$C$8:$R$1048576,11,FALSE),"")=0,"",IFERROR(VLOOKUP(N1532,Home!$C$8:$R$1048576,11,FALSE),""))</f>
        <v/>
      </c>
      <c r="U1532" s="11" t="str">
        <f>IF(IFERROR(VLOOKUP(O1532,Home!$C$8:$R$1048576,12,FALSE),"")=0,"",IFERROR(VLOOKUP(O1532,Home!$C$8:$R$1048576,12,FALSE),""))</f>
        <v/>
      </c>
      <c r="V1532" s="11" t="str">
        <f>IF(IFERROR(VLOOKUP(O1532,Home!$C$8:$R$1048576,8,FALSE),"")=0,"",IFERROR(VLOOKUP(O1532,Home!$C$8:$R$1048576,8,FALSE),""))</f>
        <v/>
      </c>
      <c r="W1532" s="11" t="str">
        <f>IF(OR(VLOOKUP(N1532,Home!$C$7:$I$207,6,FALSE)="",VLOOKUP(N1532,Home!$C$7:$I$207,7,FALSE)=""),"FEJL",SUM(Baggrundsark!$K$4:K1532))</f>
        <v>FEJL</v>
      </c>
      <c r="Y1532">
        <v>1529</v>
      </c>
      <c r="Z1532" s="1"/>
      <c r="AC1532" s="44"/>
      <c r="AD1532">
        <f t="shared" si="494"/>
        <v>0</v>
      </c>
      <c r="AE1532">
        <f>SUM($AD$4:AD1532)</f>
        <v>1</v>
      </c>
      <c r="AF1532" s="103" t="str">
        <f>IFERROR(VLOOKUP(AN1532,Home!$C$8:$E$207,3,FALSE),"")</f>
        <v/>
      </c>
      <c r="AG1532" s="103" t="str">
        <f>IFERROR(VLOOKUP(AN1532,Home!$C$8:$E$207,2,FALSE),"")</f>
        <v/>
      </c>
      <c r="AH1532" s="104" t="str">
        <f>IF(VLOOKUP(AE1532,Home!$C$8:$I$207,6,FALSE)="","",VLOOKUP(AE1532,Home!$C$8:$I$207,6,FALSE))</f>
        <v/>
      </c>
      <c r="AI1532" s="104" t="e">
        <f t="shared" si="502"/>
        <v>#VALUE!</v>
      </c>
      <c r="AJ1532" s="105" t="e">
        <f t="shared" si="495"/>
        <v>#VALUE!</v>
      </c>
      <c r="AK1532" s="103" t="e">
        <f t="shared" si="488"/>
        <v>#VALUE!</v>
      </c>
      <c r="AL1532" s="103" t="e">
        <f t="shared" si="496"/>
        <v>#VALUE!</v>
      </c>
      <c r="AN1532" t="str">
        <f>IF(OR(VLOOKUP(AE1532,Home!$C$8:$I$207,6,FALSE)="",VLOOKUP(AE1532,Home!$C$8:$I$207,7,FALSE)=""),"FEJL",Baggrundsark!AE1532)</f>
        <v>FEJL</v>
      </c>
      <c r="AO1532">
        <f>IF(VLOOKUP(AE1532,Home!$C$8:$N$207,12,FALSE)="Timelønnet",1,0)</f>
        <v>0</v>
      </c>
      <c r="AP1532">
        <f>SUM($AO$4:AO1532)*AO1532</f>
        <v>0</v>
      </c>
      <c r="AQ1532">
        <f t="shared" si="503"/>
        <v>1</v>
      </c>
      <c r="AR1532" t="str">
        <f t="shared" si="503"/>
        <v/>
      </c>
      <c r="AS1532" t="e">
        <f t="shared" si="497"/>
        <v>#VALUE!</v>
      </c>
      <c r="AT1532" s="45" t="e">
        <f t="shared" si="504"/>
        <v>#VALUE!</v>
      </c>
      <c r="AU1532">
        <f>VLOOKUP(AQ1532,Home!$C$8:$J$207,8,FALSE)</f>
        <v>0</v>
      </c>
    </row>
    <row r="1533" spans="1:47" x14ac:dyDescent="0.25">
      <c r="A1533" s="6">
        <f t="shared" si="489"/>
        <v>0</v>
      </c>
      <c r="B1533" s="6">
        <f t="shared" si="498"/>
        <v>0</v>
      </c>
      <c r="C1533" s="6" t="str">
        <f t="shared" si="490"/>
        <v/>
      </c>
      <c r="D1533" s="7">
        <f t="shared" si="491"/>
        <v>0</v>
      </c>
      <c r="E1533" s="7">
        <f t="shared" si="499"/>
        <v>0</v>
      </c>
      <c r="F1533" s="7" t="str">
        <f t="shared" si="492"/>
        <v/>
      </c>
      <c r="G1533" s="6">
        <f t="shared" si="493"/>
        <v>0</v>
      </c>
      <c r="H1533" s="6">
        <f t="shared" si="500"/>
        <v>0</v>
      </c>
      <c r="I1533" s="6" t="str">
        <f t="shared" si="501"/>
        <v/>
      </c>
      <c r="J1533" s="11">
        <v>1530</v>
      </c>
      <c r="K1533" s="11">
        <f>IF(IFERROR(VLOOKUP(J1533,Home!$A$8:$B$1048576,1,FALSE),0)=0,0,1)</f>
        <v>0</v>
      </c>
      <c r="L1533" s="129" t="e">
        <f>IF(VLOOKUP(O1533,Home!$C$8:$R$207,6,FALSE)="","",VLOOKUP(O1533,Home!$C$8:$R$207,6,FALSE))</f>
        <v>#N/A</v>
      </c>
      <c r="M1533" s="129" t="e">
        <f t="shared" si="486"/>
        <v>#N/A</v>
      </c>
      <c r="N1533" s="11">
        <f>SUM($K$4:K1533)</f>
        <v>200</v>
      </c>
      <c r="O1533" s="11" t="str">
        <f>IF(P1533="","",IF(IFERROR(VLOOKUP(N1533,Home!$C$8:$R$1048576,1,FALSE),"")=0,"",IFERROR(VLOOKUP(N1533,Home!$C$8:$R$1048576,1,FALSE),"")))</f>
        <v/>
      </c>
      <c r="P1533" s="11" t="str">
        <f>IF(IFERROR(VLOOKUP(W1533,Home!$C$8:$R$1048576,3,FALSE),"")=0,"",IFERROR(VLOOKUP(W1533,Home!$C$8:$R$1048576,3,FALSE),""))</f>
        <v/>
      </c>
      <c r="Q1533" s="11" t="str">
        <f t="shared" si="505"/>
        <v/>
      </c>
      <c r="R1533" s="130" t="e">
        <f>VLOOKUP(Q1533,'Baggrund til lister'!$G$4:$H$15,2,FALSE)</f>
        <v>#N/A</v>
      </c>
      <c r="S1533" s="11" t="str">
        <f t="shared" si="487"/>
        <v/>
      </c>
      <c r="T1533" s="11" t="str">
        <f>IF(IFERROR(VLOOKUP(N1533,Home!$C$8:$R$1048576,11,FALSE),"")=0,"",IFERROR(VLOOKUP(N1533,Home!$C$8:$R$1048576,11,FALSE),""))</f>
        <v/>
      </c>
      <c r="U1533" s="11" t="str">
        <f>IF(IFERROR(VLOOKUP(O1533,Home!$C$8:$R$1048576,12,FALSE),"")=0,"",IFERROR(VLOOKUP(O1533,Home!$C$8:$R$1048576,12,FALSE),""))</f>
        <v/>
      </c>
      <c r="V1533" s="11" t="str">
        <f>IF(IFERROR(VLOOKUP(O1533,Home!$C$8:$R$1048576,8,FALSE),"")=0,"",IFERROR(VLOOKUP(O1533,Home!$C$8:$R$1048576,8,FALSE),""))</f>
        <v/>
      </c>
      <c r="W1533" s="11" t="str">
        <f>IF(OR(VLOOKUP(N1533,Home!$C$7:$I$207,6,FALSE)="",VLOOKUP(N1533,Home!$C$7:$I$207,7,FALSE)=""),"FEJL",SUM(Baggrundsark!$K$4:K1533))</f>
        <v>FEJL</v>
      </c>
      <c r="Y1533">
        <v>1530</v>
      </c>
      <c r="Z1533" s="1"/>
      <c r="AC1533" s="44"/>
      <c r="AD1533">
        <f t="shared" si="494"/>
        <v>0</v>
      </c>
      <c r="AE1533">
        <f>SUM($AD$4:AD1533)</f>
        <v>1</v>
      </c>
      <c r="AF1533" s="103" t="str">
        <f>IFERROR(VLOOKUP(AN1533,Home!$C$8:$E$207,3,FALSE),"")</f>
        <v/>
      </c>
      <c r="AG1533" s="103" t="str">
        <f>IFERROR(VLOOKUP(AN1533,Home!$C$8:$E$207,2,FALSE),"")</f>
        <v/>
      </c>
      <c r="AH1533" s="104" t="str">
        <f>IF(VLOOKUP(AE1533,Home!$C$8:$I$207,6,FALSE)="","",VLOOKUP(AE1533,Home!$C$8:$I$207,6,FALSE))</f>
        <v/>
      </c>
      <c r="AI1533" s="104" t="e">
        <f t="shared" si="502"/>
        <v>#VALUE!</v>
      </c>
      <c r="AJ1533" s="105" t="e">
        <f t="shared" si="495"/>
        <v>#VALUE!</v>
      </c>
      <c r="AK1533" s="103" t="e">
        <f t="shared" si="488"/>
        <v>#VALUE!</v>
      </c>
      <c r="AL1533" s="103" t="e">
        <f t="shared" si="496"/>
        <v>#VALUE!</v>
      </c>
      <c r="AN1533" t="str">
        <f>IF(OR(VLOOKUP(AE1533,Home!$C$8:$I$207,6,FALSE)="",VLOOKUP(AE1533,Home!$C$8:$I$207,7,FALSE)=""),"FEJL",Baggrundsark!AE1533)</f>
        <v>FEJL</v>
      </c>
      <c r="AO1533">
        <f>IF(VLOOKUP(AE1533,Home!$C$8:$N$207,12,FALSE)="Timelønnet",1,0)</f>
        <v>0</v>
      </c>
      <c r="AP1533">
        <f>SUM($AO$4:AO1533)*AO1533</f>
        <v>0</v>
      </c>
      <c r="AQ1533">
        <f t="shared" si="503"/>
        <v>1</v>
      </c>
      <c r="AR1533" t="str">
        <f t="shared" si="503"/>
        <v/>
      </c>
      <c r="AS1533" t="e">
        <f t="shared" si="497"/>
        <v>#VALUE!</v>
      </c>
      <c r="AT1533" s="45" t="e">
        <f t="shared" si="504"/>
        <v>#VALUE!</v>
      </c>
      <c r="AU1533">
        <f>VLOOKUP(AQ1533,Home!$C$8:$J$207,8,FALSE)</f>
        <v>0</v>
      </c>
    </row>
    <row r="1534" spans="1:47" x14ac:dyDescent="0.25">
      <c r="A1534" s="6">
        <f t="shared" si="489"/>
        <v>0</v>
      </c>
      <c r="B1534" s="6">
        <f t="shared" si="498"/>
        <v>0</v>
      </c>
      <c r="C1534" s="6" t="str">
        <f t="shared" si="490"/>
        <v/>
      </c>
      <c r="D1534" s="7">
        <f t="shared" si="491"/>
        <v>0</v>
      </c>
      <c r="E1534" s="7">
        <f t="shared" si="499"/>
        <v>0</v>
      </c>
      <c r="F1534" s="7" t="str">
        <f t="shared" si="492"/>
        <v/>
      </c>
      <c r="G1534" s="6">
        <f t="shared" si="493"/>
        <v>0</v>
      </c>
      <c r="H1534" s="6">
        <f t="shared" si="500"/>
        <v>0</v>
      </c>
      <c r="I1534" s="6" t="str">
        <f t="shared" si="501"/>
        <v/>
      </c>
      <c r="J1534" s="11">
        <v>1531</v>
      </c>
      <c r="K1534" s="11">
        <f>IF(IFERROR(VLOOKUP(J1534,Home!$A$8:$B$1048576,1,FALSE),0)=0,0,1)</f>
        <v>0</v>
      </c>
      <c r="L1534" s="129" t="e">
        <f>IF(VLOOKUP(O1534,Home!$C$8:$R$207,6,FALSE)="","",VLOOKUP(O1534,Home!$C$8:$R$207,6,FALSE))</f>
        <v>#N/A</v>
      </c>
      <c r="M1534" s="129" t="e">
        <f t="shared" si="486"/>
        <v>#N/A</v>
      </c>
      <c r="N1534" s="11">
        <f>SUM($K$4:K1534)</f>
        <v>200</v>
      </c>
      <c r="O1534" s="11" t="str">
        <f>IF(P1534="","",IF(IFERROR(VLOOKUP(N1534,Home!$C$8:$R$1048576,1,FALSE),"")=0,"",IFERROR(VLOOKUP(N1534,Home!$C$8:$R$1048576,1,FALSE),"")))</f>
        <v/>
      </c>
      <c r="P1534" s="11" t="str">
        <f>IF(IFERROR(VLOOKUP(W1534,Home!$C$8:$R$1048576,3,FALSE),"")=0,"",IFERROR(VLOOKUP(W1534,Home!$C$8:$R$1048576,3,FALSE),""))</f>
        <v/>
      </c>
      <c r="Q1534" s="11" t="str">
        <f t="shared" si="505"/>
        <v/>
      </c>
      <c r="R1534" s="130" t="e">
        <f>VLOOKUP(Q1534,'Baggrund til lister'!$G$4:$H$15,2,FALSE)</f>
        <v>#N/A</v>
      </c>
      <c r="S1534" s="11" t="str">
        <f t="shared" si="487"/>
        <v/>
      </c>
      <c r="T1534" s="11" t="str">
        <f>IF(IFERROR(VLOOKUP(N1534,Home!$C$8:$R$1048576,11,FALSE),"")=0,"",IFERROR(VLOOKUP(N1534,Home!$C$8:$R$1048576,11,FALSE),""))</f>
        <v/>
      </c>
      <c r="U1534" s="11" t="str">
        <f>IF(IFERROR(VLOOKUP(O1534,Home!$C$8:$R$1048576,12,FALSE),"")=0,"",IFERROR(VLOOKUP(O1534,Home!$C$8:$R$1048576,12,FALSE),""))</f>
        <v/>
      </c>
      <c r="V1534" s="11" t="str">
        <f>IF(IFERROR(VLOOKUP(O1534,Home!$C$8:$R$1048576,8,FALSE),"")=0,"",IFERROR(VLOOKUP(O1534,Home!$C$8:$R$1048576,8,FALSE),""))</f>
        <v/>
      </c>
      <c r="W1534" s="11" t="str">
        <f>IF(OR(VLOOKUP(N1534,Home!$C$7:$I$207,6,FALSE)="",VLOOKUP(N1534,Home!$C$7:$I$207,7,FALSE)=""),"FEJL",SUM(Baggrundsark!$K$4:K1534))</f>
        <v>FEJL</v>
      </c>
      <c r="Y1534">
        <v>1531</v>
      </c>
      <c r="Z1534" s="1"/>
      <c r="AC1534" s="44"/>
      <c r="AD1534">
        <f t="shared" si="494"/>
        <v>0</v>
      </c>
      <c r="AE1534">
        <f>SUM($AD$4:AD1534)</f>
        <v>1</v>
      </c>
      <c r="AF1534" s="103" t="str">
        <f>IFERROR(VLOOKUP(AN1534,Home!$C$8:$E$207,3,FALSE),"")</f>
        <v/>
      </c>
      <c r="AG1534" s="103" t="str">
        <f>IFERROR(VLOOKUP(AN1534,Home!$C$8:$E$207,2,FALSE),"")</f>
        <v/>
      </c>
      <c r="AH1534" s="104" t="str">
        <f>IF(VLOOKUP(AE1534,Home!$C$8:$I$207,6,FALSE)="","",VLOOKUP(AE1534,Home!$C$8:$I$207,6,FALSE))</f>
        <v/>
      </c>
      <c r="AI1534" s="104" t="e">
        <f t="shared" si="502"/>
        <v>#VALUE!</v>
      </c>
      <c r="AJ1534" s="105" t="e">
        <f t="shared" si="495"/>
        <v>#VALUE!</v>
      </c>
      <c r="AK1534" s="103" t="e">
        <f t="shared" si="488"/>
        <v>#VALUE!</v>
      </c>
      <c r="AL1534" s="103" t="e">
        <f t="shared" si="496"/>
        <v>#VALUE!</v>
      </c>
      <c r="AN1534" t="str">
        <f>IF(OR(VLOOKUP(AE1534,Home!$C$8:$I$207,6,FALSE)="",VLOOKUP(AE1534,Home!$C$8:$I$207,7,FALSE)=""),"FEJL",Baggrundsark!AE1534)</f>
        <v>FEJL</v>
      </c>
      <c r="AO1534">
        <f>IF(VLOOKUP(AE1534,Home!$C$8:$N$207,12,FALSE)="Timelønnet",1,0)</f>
        <v>0</v>
      </c>
      <c r="AP1534">
        <f>SUM($AO$4:AO1534)*AO1534</f>
        <v>0</v>
      </c>
      <c r="AQ1534">
        <f t="shared" si="503"/>
        <v>1</v>
      </c>
      <c r="AR1534" t="str">
        <f t="shared" si="503"/>
        <v/>
      </c>
      <c r="AS1534" t="e">
        <f t="shared" si="497"/>
        <v>#VALUE!</v>
      </c>
      <c r="AT1534" s="45" t="e">
        <f t="shared" si="504"/>
        <v>#VALUE!</v>
      </c>
      <c r="AU1534">
        <f>VLOOKUP(AQ1534,Home!$C$8:$J$207,8,FALSE)</f>
        <v>0</v>
      </c>
    </row>
    <row r="1535" spans="1:47" x14ac:dyDescent="0.25">
      <c r="A1535" s="6">
        <f t="shared" si="489"/>
        <v>0</v>
      </c>
      <c r="B1535" s="6">
        <f t="shared" si="498"/>
        <v>0</v>
      </c>
      <c r="C1535" s="6" t="str">
        <f t="shared" si="490"/>
        <v/>
      </c>
      <c r="D1535" s="7">
        <f t="shared" si="491"/>
        <v>0</v>
      </c>
      <c r="E1535" s="7">
        <f t="shared" si="499"/>
        <v>0</v>
      </c>
      <c r="F1535" s="7" t="str">
        <f t="shared" si="492"/>
        <v/>
      </c>
      <c r="G1535" s="6">
        <f t="shared" si="493"/>
        <v>0</v>
      </c>
      <c r="H1535" s="6">
        <f t="shared" si="500"/>
        <v>0</v>
      </c>
      <c r="I1535" s="6" t="str">
        <f t="shared" si="501"/>
        <v/>
      </c>
      <c r="J1535" s="11">
        <v>1532</v>
      </c>
      <c r="K1535" s="11">
        <f>IF(IFERROR(VLOOKUP(J1535,Home!$A$8:$B$1048576,1,FALSE),0)=0,0,1)</f>
        <v>0</v>
      </c>
      <c r="L1535" s="129" t="e">
        <f>IF(VLOOKUP(O1535,Home!$C$8:$R$207,6,FALSE)="","",VLOOKUP(O1535,Home!$C$8:$R$207,6,FALSE))</f>
        <v>#N/A</v>
      </c>
      <c r="M1535" s="129" t="e">
        <f t="shared" si="486"/>
        <v>#N/A</v>
      </c>
      <c r="N1535" s="11">
        <f>SUM($K$4:K1535)</f>
        <v>200</v>
      </c>
      <c r="O1535" s="11" t="str">
        <f>IF(P1535="","",IF(IFERROR(VLOOKUP(N1535,Home!$C$8:$R$1048576,1,FALSE),"")=0,"",IFERROR(VLOOKUP(N1535,Home!$C$8:$R$1048576,1,FALSE),"")))</f>
        <v/>
      </c>
      <c r="P1535" s="11" t="str">
        <f>IF(IFERROR(VLOOKUP(W1535,Home!$C$8:$R$1048576,3,FALSE),"")=0,"",IFERROR(VLOOKUP(W1535,Home!$C$8:$R$1048576,3,FALSE),""))</f>
        <v/>
      </c>
      <c r="Q1535" s="11" t="str">
        <f t="shared" si="505"/>
        <v/>
      </c>
      <c r="R1535" s="130" t="e">
        <f>VLOOKUP(Q1535,'Baggrund til lister'!$G$4:$H$15,2,FALSE)</f>
        <v>#N/A</v>
      </c>
      <c r="S1535" s="11" t="str">
        <f t="shared" si="487"/>
        <v/>
      </c>
      <c r="T1535" s="11" t="str">
        <f>IF(IFERROR(VLOOKUP(N1535,Home!$C$8:$R$1048576,11,FALSE),"")=0,"",IFERROR(VLOOKUP(N1535,Home!$C$8:$R$1048576,11,FALSE),""))</f>
        <v/>
      </c>
      <c r="U1535" s="11" t="str">
        <f>IF(IFERROR(VLOOKUP(O1535,Home!$C$8:$R$1048576,12,FALSE),"")=0,"",IFERROR(VLOOKUP(O1535,Home!$C$8:$R$1048576,12,FALSE),""))</f>
        <v/>
      </c>
      <c r="V1535" s="11" t="str">
        <f>IF(IFERROR(VLOOKUP(O1535,Home!$C$8:$R$1048576,8,FALSE),"")=0,"",IFERROR(VLOOKUP(O1535,Home!$C$8:$R$1048576,8,FALSE),""))</f>
        <v/>
      </c>
      <c r="W1535" s="11" t="str">
        <f>IF(OR(VLOOKUP(N1535,Home!$C$7:$I$207,6,FALSE)="",VLOOKUP(N1535,Home!$C$7:$I$207,7,FALSE)=""),"FEJL",SUM(Baggrundsark!$K$4:K1535))</f>
        <v>FEJL</v>
      </c>
      <c r="Y1535">
        <v>1532</v>
      </c>
      <c r="Z1535" s="1"/>
      <c r="AC1535" s="44"/>
      <c r="AD1535">
        <f t="shared" si="494"/>
        <v>0</v>
      </c>
      <c r="AE1535">
        <f>SUM($AD$4:AD1535)</f>
        <v>1</v>
      </c>
      <c r="AF1535" s="103" t="str">
        <f>IFERROR(VLOOKUP(AN1535,Home!$C$8:$E$207,3,FALSE),"")</f>
        <v/>
      </c>
      <c r="AG1535" s="103" t="str">
        <f>IFERROR(VLOOKUP(AN1535,Home!$C$8:$E$207,2,FALSE),"")</f>
        <v/>
      </c>
      <c r="AH1535" s="104" t="str">
        <f>IF(VLOOKUP(AE1535,Home!$C$8:$I$207,6,FALSE)="","",VLOOKUP(AE1535,Home!$C$8:$I$207,6,FALSE))</f>
        <v/>
      </c>
      <c r="AI1535" s="104" t="e">
        <f t="shared" si="502"/>
        <v>#VALUE!</v>
      </c>
      <c r="AJ1535" s="105" t="e">
        <f t="shared" si="495"/>
        <v>#VALUE!</v>
      </c>
      <c r="AK1535" s="103" t="e">
        <f t="shared" si="488"/>
        <v>#VALUE!</v>
      </c>
      <c r="AL1535" s="103" t="e">
        <f t="shared" si="496"/>
        <v>#VALUE!</v>
      </c>
      <c r="AN1535" t="str">
        <f>IF(OR(VLOOKUP(AE1535,Home!$C$8:$I$207,6,FALSE)="",VLOOKUP(AE1535,Home!$C$8:$I$207,7,FALSE)=""),"FEJL",Baggrundsark!AE1535)</f>
        <v>FEJL</v>
      </c>
      <c r="AO1535">
        <f>IF(VLOOKUP(AE1535,Home!$C$8:$N$207,12,FALSE)="Timelønnet",1,0)</f>
        <v>0</v>
      </c>
      <c r="AP1535">
        <f>SUM($AO$4:AO1535)*AO1535</f>
        <v>0</v>
      </c>
      <c r="AQ1535">
        <f t="shared" si="503"/>
        <v>1</v>
      </c>
      <c r="AR1535" t="str">
        <f t="shared" si="503"/>
        <v/>
      </c>
      <c r="AS1535" t="e">
        <f t="shared" si="497"/>
        <v>#VALUE!</v>
      </c>
      <c r="AT1535" s="45" t="e">
        <f t="shared" si="504"/>
        <v>#VALUE!</v>
      </c>
      <c r="AU1535">
        <f>VLOOKUP(AQ1535,Home!$C$8:$J$207,8,FALSE)</f>
        <v>0</v>
      </c>
    </row>
    <row r="1536" spans="1:47" x14ac:dyDescent="0.25">
      <c r="A1536" s="6">
        <f t="shared" si="489"/>
        <v>0</v>
      </c>
      <c r="B1536" s="6">
        <f t="shared" si="498"/>
        <v>0</v>
      </c>
      <c r="C1536" s="6" t="str">
        <f t="shared" si="490"/>
        <v/>
      </c>
      <c r="D1536" s="7">
        <f t="shared" si="491"/>
        <v>0</v>
      </c>
      <c r="E1536" s="7">
        <f t="shared" si="499"/>
        <v>0</v>
      </c>
      <c r="F1536" s="7" t="str">
        <f t="shared" si="492"/>
        <v/>
      </c>
      <c r="G1536" s="6">
        <f t="shared" si="493"/>
        <v>0</v>
      </c>
      <c r="H1536" s="6">
        <f t="shared" si="500"/>
        <v>0</v>
      </c>
      <c r="I1536" s="6" t="str">
        <f t="shared" si="501"/>
        <v/>
      </c>
      <c r="J1536" s="11">
        <v>1533</v>
      </c>
      <c r="K1536" s="11">
        <f>IF(IFERROR(VLOOKUP(J1536,Home!$A$8:$B$1048576,1,FALSE),0)=0,0,1)</f>
        <v>0</v>
      </c>
      <c r="L1536" s="129" t="e">
        <f>IF(VLOOKUP(O1536,Home!$C$8:$R$207,6,FALSE)="","",VLOOKUP(O1536,Home!$C$8:$R$207,6,FALSE))</f>
        <v>#N/A</v>
      </c>
      <c r="M1536" s="129" t="e">
        <f t="shared" si="486"/>
        <v>#N/A</v>
      </c>
      <c r="N1536" s="11">
        <f>SUM($K$4:K1536)</f>
        <v>200</v>
      </c>
      <c r="O1536" s="11" t="str">
        <f>IF(P1536="","",IF(IFERROR(VLOOKUP(N1536,Home!$C$8:$R$1048576,1,FALSE),"")=0,"",IFERROR(VLOOKUP(N1536,Home!$C$8:$R$1048576,1,FALSE),"")))</f>
        <v/>
      </c>
      <c r="P1536" s="11" t="str">
        <f>IF(IFERROR(VLOOKUP(W1536,Home!$C$8:$R$1048576,3,FALSE),"")=0,"",IFERROR(VLOOKUP(W1536,Home!$C$8:$R$1048576,3,FALSE),""))</f>
        <v/>
      </c>
      <c r="Q1536" s="11" t="str">
        <f t="shared" si="505"/>
        <v/>
      </c>
      <c r="R1536" s="130" t="e">
        <f>VLOOKUP(Q1536,'Baggrund til lister'!$G$4:$H$15,2,FALSE)</f>
        <v>#N/A</v>
      </c>
      <c r="S1536" s="11" t="str">
        <f t="shared" si="487"/>
        <v/>
      </c>
      <c r="T1536" s="11" t="str">
        <f>IF(IFERROR(VLOOKUP(N1536,Home!$C$8:$R$1048576,11,FALSE),"")=0,"",IFERROR(VLOOKUP(N1536,Home!$C$8:$R$1048576,11,FALSE),""))</f>
        <v/>
      </c>
      <c r="U1536" s="11" t="str">
        <f>IF(IFERROR(VLOOKUP(O1536,Home!$C$8:$R$1048576,12,FALSE),"")=0,"",IFERROR(VLOOKUP(O1536,Home!$C$8:$R$1048576,12,FALSE),""))</f>
        <v/>
      </c>
      <c r="V1536" s="11" t="str">
        <f>IF(IFERROR(VLOOKUP(O1536,Home!$C$8:$R$1048576,8,FALSE),"")=0,"",IFERROR(VLOOKUP(O1536,Home!$C$8:$R$1048576,8,FALSE),""))</f>
        <v/>
      </c>
      <c r="W1536" s="11" t="str">
        <f>IF(OR(VLOOKUP(N1536,Home!$C$7:$I$207,6,FALSE)="",VLOOKUP(N1536,Home!$C$7:$I$207,7,FALSE)=""),"FEJL",SUM(Baggrundsark!$K$4:K1536))</f>
        <v>FEJL</v>
      </c>
      <c r="Y1536">
        <v>1533</v>
      </c>
      <c r="Z1536" s="1"/>
      <c r="AC1536" s="44"/>
      <c r="AD1536">
        <f t="shared" si="494"/>
        <v>0</v>
      </c>
      <c r="AE1536">
        <f>SUM($AD$4:AD1536)</f>
        <v>1</v>
      </c>
      <c r="AF1536" s="103" t="str">
        <f>IFERROR(VLOOKUP(AN1536,Home!$C$8:$E$207,3,FALSE),"")</f>
        <v/>
      </c>
      <c r="AG1536" s="103" t="str">
        <f>IFERROR(VLOOKUP(AN1536,Home!$C$8:$E$207,2,FALSE),"")</f>
        <v/>
      </c>
      <c r="AH1536" s="104" t="str">
        <f>IF(VLOOKUP(AE1536,Home!$C$8:$I$207,6,FALSE)="","",VLOOKUP(AE1536,Home!$C$8:$I$207,6,FALSE))</f>
        <v/>
      </c>
      <c r="AI1536" s="104" t="e">
        <f t="shared" si="502"/>
        <v>#VALUE!</v>
      </c>
      <c r="AJ1536" s="105" t="e">
        <f t="shared" si="495"/>
        <v>#VALUE!</v>
      </c>
      <c r="AK1536" s="103" t="e">
        <f t="shared" si="488"/>
        <v>#VALUE!</v>
      </c>
      <c r="AL1536" s="103" t="e">
        <f t="shared" si="496"/>
        <v>#VALUE!</v>
      </c>
      <c r="AN1536" t="str">
        <f>IF(OR(VLOOKUP(AE1536,Home!$C$8:$I$207,6,FALSE)="",VLOOKUP(AE1536,Home!$C$8:$I$207,7,FALSE)=""),"FEJL",Baggrundsark!AE1536)</f>
        <v>FEJL</v>
      </c>
      <c r="AO1536">
        <f>IF(VLOOKUP(AE1536,Home!$C$8:$N$207,12,FALSE)="Timelønnet",1,0)</f>
        <v>0</v>
      </c>
      <c r="AP1536">
        <f>SUM($AO$4:AO1536)*AO1536</f>
        <v>0</v>
      </c>
      <c r="AQ1536">
        <f t="shared" si="503"/>
        <v>1</v>
      </c>
      <c r="AR1536" t="str">
        <f t="shared" si="503"/>
        <v/>
      </c>
      <c r="AS1536" t="e">
        <f t="shared" si="497"/>
        <v>#VALUE!</v>
      </c>
      <c r="AT1536" s="45" t="e">
        <f t="shared" si="504"/>
        <v>#VALUE!</v>
      </c>
      <c r="AU1536">
        <f>VLOOKUP(AQ1536,Home!$C$8:$J$207,8,FALSE)</f>
        <v>0</v>
      </c>
    </row>
    <row r="1537" spans="1:47" x14ac:dyDescent="0.25">
      <c r="A1537" s="6">
        <f t="shared" si="489"/>
        <v>0</v>
      </c>
      <c r="B1537" s="6">
        <f t="shared" si="498"/>
        <v>0</v>
      </c>
      <c r="C1537" s="6" t="str">
        <f t="shared" si="490"/>
        <v/>
      </c>
      <c r="D1537" s="7">
        <f t="shared" si="491"/>
        <v>0</v>
      </c>
      <c r="E1537" s="7">
        <f t="shared" si="499"/>
        <v>0</v>
      </c>
      <c r="F1537" s="7" t="str">
        <f t="shared" si="492"/>
        <v/>
      </c>
      <c r="G1537" s="6">
        <f t="shared" si="493"/>
        <v>0</v>
      </c>
      <c r="H1537" s="6">
        <f t="shared" si="500"/>
        <v>0</v>
      </c>
      <c r="I1537" s="6" t="str">
        <f t="shared" si="501"/>
        <v/>
      </c>
      <c r="J1537" s="11">
        <v>1534</v>
      </c>
      <c r="K1537" s="11">
        <f>IF(IFERROR(VLOOKUP(J1537,Home!$A$8:$B$1048576,1,FALSE),0)=0,0,1)</f>
        <v>0</v>
      </c>
      <c r="L1537" s="129" t="e">
        <f>IF(VLOOKUP(O1537,Home!$C$8:$R$207,6,FALSE)="","",VLOOKUP(O1537,Home!$C$8:$R$207,6,FALSE))</f>
        <v>#N/A</v>
      </c>
      <c r="M1537" s="129" t="e">
        <f t="shared" si="486"/>
        <v>#N/A</v>
      </c>
      <c r="N1537" s="11">
        <f>SUM($K$4:K1537)</f>
        <v>200</v>
      </c>
      <c r="O1537" s="11" t="str">
        <f>IF(P1537="","",IF(IFERROR(VLOOKUP(N1537,Home!$C$8:$R$1048576,1,FALSE),"")=0,"",IFERROR(VLOOKUP(N1537,Home!$C$8:$R$1048576,1,FALSE),"")))</f>
        <v/>
      </c>
      <c r="P1537" s="11" t="str">
        <f>IF(IFERROR(VLOOKUP(W1537,Home!$C$8:$R$1048576,3,FALSE),"")=0,"",IFERROR(VLOOKUP(W1537,Home!$C$8:$R$1048576,3,FALSE),""))</f>
        <v/>
      </c>
      <c r="Q1537" s="11" t="str">
        <f t="shared" si="505"/>
        <v/>
      </c>
      <c r="R1537" s="130" t="e">
        <f>VLOOKUP(Q1537,'Baggrund til lister'!$G$4:$H$15,2,FALSE)</f>
        <v>#N/A</v>
      </c>
      <c r="S1537" s="11" t="str">
        <f t="shared" si="487"/>
        <v/>
      </c>
      <c r="T1537" s="11" t="str">
        <f>IF(IFERROR(VLOOKUP(N1537,Home!$C$8:$R$1048576,11,FALSE),"")=0,"",IFERROR(VLOOKUP(N1537,Home!$C$8:$R$1048576,11,FALSE),""))</f>
        <v/>
      </c>
      <c r="U1537" s="11" t="str">
        <f>IF(IFERROR(VLOOKUP(O1537,Home!$C$8:$R$1048576,12,FALSE),"")=0,"",IFERROR(VLOOKUP(O1537,Home!$C$8:$R$1048576,12,FALSE),""))</f>
        <v/>
      </c>
      <c r="V1537" s="11" t="str">
        <f>IF(IFERROR(VLOOKUP(O1537,Home!$C$8:$R$1048576,8,FALSE),"")=0,"",IFERROR(VLOOKUP(O1537,Home!$C$8:$R$1048576,8,FALSE),""))</f>
        <v/>
      </c>
      <c r="W1537" s="11" t="str">
        <f>IF(OR(VLOOKUP(N1537,Home!$C$7:$I$207,6,FALSE)="",VLOOKUP(N1537,Home!$C$7:$I$207,7,FALSE)=""),"FEJL",SUM(Baggrundsark!$K$4:K1537))</f>
        <v>FEJL</v>
      </c>
      <c r="Y1537">
        <v>1534</v>
      </c>
      <c r="Z1537" s="1"/>
      <c r="AC1537" s="44"/>
      <c r="AD1537">
        <f t="shared" si="494"/>
        <v>0</v>
      </c>
      <c r="AE1537">
        <f>SUM($AD$4:AD1537)</f>
        <v>1</v>
      </c>
      <c r="AF1537" s="103" t="str">
        <f>IFERROR(VLOOKUP(AN1537,Home!$C$8:$E$207,3,FALSE),"")</f>
        <v/>
      </c>
      <c r="AG1537" s="103" t="str">
        <f>IFERROR(VLOOKUP(AN1537,Home!$C$8:$E$207,2,FALSE),"")</f>
        <v/>
      </c>
      <c r="AH1537" s="104" t="str">
        <f>IF(VLOOKUP(AE1537,Home!$C$8:$I$207,6,FALSE)="","",VLOOKUP(AE1537,Home!$C$8:$I$207,6,FALSE))</f>
        <v/>
      </c>
      <c r="AI1537" s="104" t="e">
        <f t="shared" si="502"/>
        <v>#VALUE!</v>
      </c>
      <c r="AJ1537" s="105" t="e">
        <f t="shared" si="495"/>
        <v>#VALUE!</v>
      </c>
      <c r="AK1537" s="103" t="e">
        <f t="shared" si="488"/>
        <v>#VALUE!</v>
      </c>
      <c r="AL1537" s="103" t="e">
        <f t="shared" si="496"/>
        <v>#VALUE!</v>
      </c>
      <c r="AN1537" t="str">
        <f>IF(OR(VLOOKUP(AE1537,Home!$C$8:$I$207,6,FALSE)="",VLOOKUP(AE1537,Home!$C$8:$I$207,7,FALSE)=""),"FEJL",Baggrundsark!AE1537)</f>
        <v>FEJL</v>
      </c>
      <c r="AO1537">
        <f>IF(VLOOKUP(AE1537,Home!$C$8:$N$207,12,FALSE)="Timelønnet",1,0)</f>
        <v>0</v>
      </c>
      <c r="AP1537">
        <f>SUM($AO$4:AO1537)*AO1537</f>
        <v>0</v>
      </c>
      <c r="AQ1537">
        <f t="shared" si="503"/>
        <v>1</v>
      </c>
      <c r="AR1537" t="str">
        <f t="shared" si="503"/>
        <v/>
      </c>
      <c r="AS1537" t="e">
        <f t="shared" si="497"/>
        <v>#VALUE!</v>
      </c>
      <c r="AT1537" s="45" t="e">
        <f t="shared" si="504"/>
        <v>#VALUE!</v>
      </c>
      <c r="AU1537">
        <f>VLOOKUP(AQ1537,Home!$C$8:$J$207,8,FALSE)</f>
        <v>0</v>
      </c>
    </row>
    <row r="1538" spans="1:47" x14ac:dyDescent="0.25">
      <c r="A1538" s="6">
        <f t="shared" si="489"/>
        <v>0</v>
      </c>
      <c r="B1538" s="6">
        <f t="shared" si="498"/>
        <v>0</v>
      </c>
      <c r="C1538" s="6" t="str">
        <f t="shared" si="490"/>
        <v/>
      </c>
      <c r="D1538" s="7">
        <f t="shared" si="491"/>
        <v>0</v>
      </c>
      <c r="E1538" s="7">
        <f t="shared" si="499"/>
        <v>0</v>
      </c>
      <c r="F1538" s="7" t="str">
        <f t="shared" si="492"/>
        <v/>
      </c>
      <c r="G1538" s="6">
        <f t="shared" si="493"/>
        <v>0</v>
      </c>
      <c r="H1538" s="6">
        <f t="shared" si="500"/>
        <v>0</v>
      </c>
      <c r="I1538" s="6" t="str">
        <f t="shared" si="501"/>
        <v/>
      </c>
      <c r="J1538" s="11">
        <v>1535</v>
      </c>
      <c r="K1538" s="11">
        <f>IF(IFERROR(VLOOKUP(J1538,Home!$A$8:$B$1048576,1,FALSE),0)=0,0,1)</f>
        <v>0</v>
      </c>
      <c r="L1538" s="129" t="e">
        <f>IF(VLOOKUP(O1538,Home!$C$8:$R$207,6,FALSE)="","",VLOOKUP(O1538,Home!$C$8:$R$207,6,FALSE))</f>
        <v>#N/A</v>
      </c>
      <c r="M1538" s="129" t="e">
        <f t="shared" si="486"/>
        <v>#N/A</v>
      </c>
      <c r="N1538" s="11">
        <f>SUM($K$4:K1538)</f>
        <v>200</v>
      </c>
      <c r="O1538" s="11" t="str">
        <f>IF(P1538="","",IF(IFERROR(VLOOKUP(N1538,Home!$C$8:$R$1048576,1,FALSE),"")=0,"",IFERROR(VLOOKUP(N1538,Home!$C$8:$R$1048576,1,FALSE),"")))</f>
        <v/>
      </c>
      <c r="P1538" s="11" t="str">
        <f>IF(IFERROR(VLOOKUP(W1538,Home!$C$8:$R$1048576,3,FALSE),"")=0,"",IFERROR(VLOOKUP(W1538,Home!$C$8:$R$1048576,3,FALSE),""))</f>
        <v/>
      </c>
      <c r="Q1538" s="11" t="str">
        <f t="shared" si="505"/>
        <v/>
      </c>
      <c r="R1538" s="130" t="e">
        <f>VLOOKUP(Q1538,'Baggrund til lister'!$G$4:$H$15,2,FALSE)</f>
        <v>#N/A</v>
      </c>
      <c r="S1538" s="11" t="str">
        <f t="shared" si="487"/>
        <v/>
      </c>
      <c r="T1538" s="11" t="str">
        <f>IF(IFERROR(VLOOKUP(N1538,Home!$C$8:$R$1048576,11,FALSE),"")=0,"",IFERROR(VLOOKUP(N1538,Home!$C$8:$R$1048576,11,FALSE),""))</f>
        <v/>
      </c>
      <c r="U1538" s="11" t="str">
        <f>IF(IFERROR(VLOOKUP(O1538,Home!$C$8:$R$1048576,12,FALSE),"")=0,"",IFERROR(VLOOKUP(O1538,Home!$C$8:$R$1048576,12,FALSE),""))</f>
        <v/>
      </c>
      <c r="V1538" s="11" t="str">
        <f>IF(IFERROR(VLOOKUP(O1538,Home!$C$8:$R$1048576,8,FALSE),"")=0,"",IFERROR(VLOOKUP(O1538,Home!$C$8:$R$1048576,8,FALSE),""))</f>
        <v/>
      </c>
      <c r="W1538" s="11" t="str">
        <f>IF(OR(VLOOKUP(N1538,Home!$C$7:$I$207,6,FALSE)="",VLOOKUP(N1538,Home!$C$7:$I$207,7,FALSE)=""),"FEJL",SUM(Baggrundsark!$K$4:K1538))</f>
        <v>FEJL</v>
      </c>
      <c r="Y1538">
        <v>1535</v>
      </c>
      <c r="Z1538" s="1"/>
      <c r="AC1538" s="44"/>
      <c r="AD1538">
        <f t="shared" si="494"/>
        <v>0</v>
      </c>
      <c r="AE1538">
        <f>SUM($AD$4:AD1538)</f>
        <v>1</v>
      </c>
      <c r="AF1538" s="103" t="str">
        <f>IFERROR(VLOOKUP(AN1538,Home!$C$8:$E$207,3,FALSE),"")</f>
        <v/>
      </c>
      <c r="AG1538" s="103" t="str">
        <f>IFERROR(VLOOKUP(AN1538,Home!$C$8:$E$207,2,FALSE),"")</f>
        <v/>
      </c>
      <c r="AH1538" s="104" t="str">
        <f>IF(VLOOKUP(AE1538,Home!$C$8:$I$207,6,FALSE)="","",VLOOKUP(AE1538,Home!$C$8:$I$207,6,FALSE))</f>
        <v/>
      </c>
      <c r="AI1538" s="104" t="e">
        <f t="shared" si="502"/>
        <v>#VALUE!</v>
      </c>
      <c r="AJ1538" s="105" t="e">
        <f t="shared" si="495"/>
        <v>#VALUE!</v>
      </c>
      <c r="AK1538" s="103" t="e">
        <f t="shared" si="488"/>
        <v>#VALUE!</v>
      </c>
      <c r="AL1538" s="103" t="e">
        <f t="shared" si="496"/>
        <v>#VALUE!</v>
      </c>
      <c r="AN1538" t="str">
        <f>IF(OR(VLOOKUP(AE1538,Home!$C$8:$I$207,6,FALSE)="",VLOOKUP(AE1538,Home!$C$8:$I$207,7,FALSE)=""),"FEJL",Baggrundsark!AE1538)</f>
        <v>FEJL</v>
      </c>
      <c r="AO1538">
        <f>IF(VLOOKUP(AE1538,Home!$C$8:$N$207,12,FALSE)="Timelønnet",1,0)</f>
        <v>0</v>
      </c>
      <c r="AP1538">
        <f>SUM($AO$4:AO1538)*AO1538</f>
        <v>0</v>
      </c>
      <c r="AQ1538">
        <f t="shared" si="503"/>
        <v>1</v>
      </c>
      <c r="AR1538" t="str">
        <f t="shared" si="503"/>
        <v/>
      </c>
      <c r="AS1538" t="e">
        <f t="shared" si="497"/>
        <v>#VALUE!</v>
      </c>
      <c r="AT1538" s="45" t="e">
        <f t="shared" si="504"/>
        <v>#VALUE!</v>
      </c>
      <c r="AU1538">
        <f>VLOOKUP(AQ1538,Home!$C$8:$J$207,8,FALSE)</f>
        <v>0</v>
      </c>
    </row>
    <row r="1539" spans="1:47" x14ac:dyDescent="0.25">
      <c r="A1539" s="6">
        <f t="shared" si="489"/>
        <v>0</v>
      </c>
      <c r="B1539" s="6">
        <f t="shared" si="498"/>
        <v>0</v>
      </c>
      <c r="C1539" s="6" t="str">
        <f t="shared" si="490"/>
        <v/>
      </c>
      <c r="D1539" s="7">
        <f t="shared" si="491"/>
        <v>0</v>
      </c>
      <c r="E1539" s="7">
        <f t="shared" si="499"/>
        <v>0</v>
      </c>
      <c r="F1539" s="7" t="str">
        <f t="shared" si="492"/>
        <v/>
      </c>
      <c r="G1539" s="6">
        <f t="shared" si="493"/>
        <v>0</v>
      </c>
      <c r="H1539" s="6">
        <f t="shared" si="500"/>
        <v>0</v>
      </c>
      <c r="I1539" s="6" t="str">
        <f t="shared" si="501"/>
        <v/>
      </c>
      <c r="J1539" s="11">
        <v>1536</v>
      </c>
      <c r="K1539" s="11">
        <f>IF(IFERROR(VLOOKUP(J1539,Home!$A$8:$B$1048576,1,FALSE),0)=0,0,1)</f>
        <v>0</v>
      </c>
      <c r="L1539" s="129" t="e">
        <f>IF(VLOOKUP(O1539,Home!$C$8:$R$207,6,FALSE)="","",VLOOKUP(O1539,Home!$C$8:$R$207,6,FALSE))</f>
        <v>#N/A</v>
      </c>
      <c r="M1539" s="129" t="e">
        <f t="shared" si="486"/>
        <v>#N/A</v>
      </c>
      <c r="N1539" s="11">
        <f>SUM($K$4:K1539)</f>
        <v>200</v>
      </c>
      <c r="O1539" s="11" t="str">
        <f>IF(P1539="","",IF(IFERROR(VLOOKUP(N1539,Home!$C$8:$R$1048576,1,FALSE),"")=0,"",IFERROR(VLOOKUP(N1539,Home!$C$8:$R$1048576,1,FALSE),"")))</f>
        <v/>
      </c>
      <c r="P1539" s="11" t="str">
        <f>IF(IFERROR(VLOOKUP(W1539,Home!$C$8:$R$1048576,3,FALSE),"")=0,"",IFERROR(VLOOKUP(W1539,Home!$C$8:$R$1048576,3,FALSE),""))</f>
        <v/>
      </c>
      <c r="Q1539" s="11" t="str">
        <f t="shared" si="505"/>
        <v/>
      </c>
      <c r="R1539" s="130" t="e">
        <f>VLOOKUP(Q1539,'Baggrund til lister'!$G$4:$H$15,2,FALSE)</f>
        <v>#N/A</v>
      </c>
      <c r="S1539" s="11" t="str">
        <f t="shared" si="487"/>
        <v/>
      </c>
      <c r="T1539" s="11" t="str">
        <f>IF(IFERROR(VLOOKUP(N1539,Home!$C$8:$R$1048576,11,FALSE),"")=0,"",IFERROR(VLOOKUP(N1539,Home!$C$8:$R$1048576,11,FALSE),""))</f>
        <v/>
      </c>
      <c r="U1539" s="11" t="str">
        <f>IF(IFERROR(VLOOKUP(O1539,Home!$C$8:$R$1048576,12,FALSE),"")=0,"",IFERROR(VLOOKUP(O1539,Home!$C$8:$R$1048576,12,FALSE),""))</f>
        <v/>
      </c>
      <c r="V1539" s="11" t="str">
        <f>IF(IFERROR(VLOOKUP(O1539,Home!$C$8:$R$1048576,8,FALSE),"")=0,"",IFERROR(VLOOKUP(O1539,Home!$C$8:$R$1048576,8,FALSE),""))</f>
        <v/>
      </c>
      <c r="W1539" s="11" t="str">
        <f>IF(OR(VLOOKUP(N1539,Home!$C$7:$I$207,6,FALSE)="",VLOOKUP(N1539,Home!$C$7:$I$207,7,FALSE)=""),"FEJL",SUM(Baggrundsark!$K$4:K1539))</f>
        <v>FEJL</v>
      </c>
      <c r="Y1539">
        <v>1536</v>
      </c>
      <c r="Z1539" s="1"/>
      <c r="AC1539" s="44"/>
      <c r="AD1539">
        <f t="shared" si="494"/>
        <v>0</v>
      </c>
      <c r="AE1539">
        <f>SUM($AD$4:AD1539)</f>
        <v>1</v>
      </c>
      <c r="AF1539" s="103" t="str">
        <f>IFERROR(VLOOKUP(AN1539,Home!$C$8:$E$207,3,FALSE),"")</f>
        <v/>
      </c>
      <c r="AG1539" s="103" t="str">
        <f>IFERROR(VLOOKUP(AN1539,Home!$C$8:$E$207,2,FALSE),"")</f>
        <v/>
      </c>
      <c r="AH1539" s="104" t="str">
        <f>IF(VLOOKUP(AE1539,Home!$C$8:$I$207,6,FALSE)="","",VLOOKUP(AE1539,Home!$C$8:$I$207,6,FALSE))</f>
        <v/>
      </c>
      <c r="AI1539" s="104" t="e">
        <f t="shared" si="502"/>
        <v>#VALUE!</v>
      </c>
      <c r="AJ1539" s="105" t="e">
        <f t="shared" si="495"/>
        <v>#VALUE!</v>
      </c>
      <c r="AK1539" s="103" t="e">
        <f t="shared" si="488"/>
        <v>#VALUE!</v>
      </c>
      <c r="AL1539" s="103" t="e">
        <f t="shared" si="496"/>
        <v>#VALUE!</v>
      </c>
      <c r="AN1539" t="str">
        <f>IF(OR(VLOOKUP(AE1539,Home!$C$8:$I$207,6,FALSE)="",VLOOKUP(AE1539,Home!$C$8:$I$207,7,FALSE)=""),"FEJL",Baggrundsark!AE1539)</f>
        <v>FEJL</v>
      </c>
      <c r="AO1539">
        <f>IF(VLOOKUP(AE1539,Home!$C$8:$N$207,12,FALSE)="Timelønnet",1,0)</f>
        <v>0</v>
      </c>
      <c r="AP1539">
        <f>SUM($AO$4:AO1539)*AO1539</f>
        <v>0</v>
      </c>
      <c r="AQ1539">
        <f t="shared" si="503"/>
        <v>1</v>
      </c>
      <c r="AR1539" t="str">
        <f t="shared" si="503"/>
        <v/>
      </c>
      <c r="AS1539" t="e">
        <f t="shared" si="497"/>
        <v>#VALUE!</v>
      </c>
      <c r="AT1539" s="45" t="e">
        <f t="shared" si="504"/>
        <v>#VALUE!</v>
      </c>
      <c r="AU1539">
        <f>VLOOKUP(AQ1539,Home!$C$8:$J$207,8,FALSE)</f>
        <v>0</v>
      </c>
    </row>
    <row r="1540" spans="1:47" x14ac:dyDescent="0.25">
      <c r="A1540" s="6">
        <f t="shared" si="489"/>
        <v>0</v>
      </c>
      <c r="B1540" s="6">
        <f t="shared" si="498"/>
        <v>0</v>
      </c>
      <c r="C1540" s="6" t="str">
        <f t="shared" si="490"/>
        <v/>
      </c>
      <c r="D1540" s="7">
        <f t="shared" si="491"/>
        <v>0</v>
      </c>
      <c r="E1540" s="7">
        <f t="shared" si="499"/>
        <v>0</v>
      </c>
      <c r="F1540" s="7" t="str">
        <f t="shared" si="492"/>
        <v/>
      </c>
      <c r="G1540" s="6">
        <f t="shared" si="493"/>
        <v>0</v>
      </c>
      <c r="H1540" s="6">
        <f t="shared" si="500"/>
        <v>0</v>
      </c>
      <c r="I1540" s="6" t="str">
        <f t="shared" si="501"/>
        <v/>
      </c>
      <c r="J1540" s="11">
        <v>1537</v>
      </c>
      <c r="K1540" s="11">
        <f>IF(IFERROR(VLOOKUP(J1540,Home!$A$8:$B$1048576,1,FALSE),0)=0,0,1)</f>
        <v>0</v>
      </c>
      <c r="L1540" s="129" t="e">
        <f>IF(VLOOKUP(O1540,Home!$C$8:$R$207,6,FALSE)="","",VLOOKUP(O1540,Home!$C$8:$R$207,6,FALSE))</f>
        <v>#N/A</v>
      </c>
      <c r="M1540" s="129" t="e">
        <f t="shared" ref="M1540:M1603" si="506">IF(O1540=O1539,EDATE(M1539,1),L1540)</f>
        <v>#N/A</v>
      </c>
      <c r="N1540" s="11">
        <f>SUM($K$4:K1540)</f>
        <v>200</v>
      </c>
      <c r="O1540" s="11" t="str">
        <f>IF(P1540="","",IF(IFERROR(VLOOKUP(N1540,Home!$C$8:$R$1048576,1,FALSE),"")=0,"",IFERROR(VLOOKUP(N1540,Home!$C$8:$R$1048576,1,FALSE),"")))</f>
        <v/>
      </c>
      <c r="P1540" s="11" t="str">
        <f>IF(IFERROR(VLOOKUP(W1540,Home!$C$8:$R$1048576,3,FALSE),"")=0,"",IFERROR(VLOOKUP(W1540,Home!$C$8:$R$1048576,3,FALSE),""))</f>
        <v/>
      </c>
      <c r="Q1540" s="11" t="str">
        <f t="shared" si="505"/>
        <v/>
      </c>
      <c r="R1540" s="130" t="e">
        <f>VLOOKUP(Q1540,'Baggrund til lister'!$G$4:$H$15,2,FALSE)</f>
        <v>#N/A</v>
      </c>
      <c r="S1540" s="11" t="str">
        <f t="shared" ref="S1540:S1603" si="507">IFERROR(YEAR(M1540),"")</f>
        <v/>
      </c>
      <c r="T1540" s="11" t="str">
        <f>IF(IFERROR(VLOOKUP(N1540,Home!$C$8:$R$1048576,11,FALSE),"")=0,"",IFERROR(VLOOKUP(N1540,Home!$C$8:$R$1048576,11,FALSE),""))</f>
        <v/>
      </c>
      <c r="U1540" s="11" t="str">
        <f>IF(IFERROR(VLOOKUP(O1540,Home!$C$8:$R$1048576,12,FALSE),"")=0,"",IFERROR(VLOOKUP(O1540,Home!$C$8:$R$1048576,12,FALSE),""))</f>
        <v/>
      </c>
      <c r="V1540" s="11" t="str">
        <f>IF(IFERROR(VLOOKUP(O1540,Home!$C$8:$R$1048576,8,FALSE),"")=0,"",IFERROR(VLOOKUP(O1540,Home!$C$8:$R$1048576,8,FALSE),""))</f>
        <v/>
      </c>
      <c r="W1540" s="11" t="str">
        <f>IF(OR(VLOOKUP(N1540,Home!$C$7:$I$207,6,FALSE)="",VLOOKUP(N1540,Home!$C$7:$I$207,7,FALSE)=""),"FEJL",SUM(Baggrundsark!$K$4:K1540))</f>
        <v>FEJL</v>
      </c>
      <c r="Y1540">
        <v>1537</v>
      </c>
      <c r="Z1540" s="1"/>
      <c r="AC1540" s="44"/>
      <c r="AD1540">
        <f t="shared" si="494"/>
        <v>0</v>
      </c>
      <c r="AE1540">
        <f>SUM($AD$4:AD1540)</f>
        <v>1</v>
      </c>
      <c r="AF1540" s="103" t="str">
        <f>IFERROR(VLOOKUP(AN1540,Home!$C$8:$E$207,3,FALSE),"")</f>
        <v/>
      </c>
      <c r="AG1540" s="103" t="str">
        <f>IFERROR(VLOOKUP(AN1540,Home!$C$8:$E$207,2,FALSE),"")</f>
        <v/>
      </c>
      <c r="AH1540" s="104" t="str">
        <f>IF(VLOOKUP(AE1540,Home!$C$8:$I$207,6,FALSE)="","",VLOOKUP(AE1540,Home!$C$8:$I$207,6,FALSE))</f>
        <v/>
      </c>
      <c r="AI1540" s="104" t="e">
        <f t="shared" si="502"/>
        <v>#VALUE!</v>
      </c>
      <c r="AJ1540" s="105" t="e">
        <f t="shared" si="495"/>
        <v>#VALUE!</v>
      </c>
      <c r="AK1540" s="103" t="e">
        <f t="shared" ref="AK1540:AK1603" si="508">YEAR(AI1540)</f>
        <v>#VALUE!</v>
      </c>
      <c r="AL1540" s="103" t="e">
        <f t="shared" si="496"/>
        <v>#VALUE!</v>
      </c>
      <c r="AN1540" t="str">
        <f>IF(OR(VLOOKUP(AE1540,Home!$C$8:$I$207,6,FALSE)="",VLOOKUP(AE1540,Home!$C$8:$I$207,7,FALSE)=""),"FEJL",Baggrundsark!AE1540)</f>
        <v>FEJL</v>
      </c>
      <c r="AO1540">
        <f>IF(VLOOKUP(AE1540,Home!$C$8:$N$207,12,FALSE)="Timelønnet",1,0)</f>
        <v>0</v>
      </c>
      <c r="AP1540">
        <f>SUM($AO$4:AO1540)*AO1540</f>
        <v>0</v>
      </c>
      <c r="AQ1540">
        <f t="shared" si="503"/>
        <v>1</v>
      </c>
      <c r="AR1540" t="str">
        <f t="shared" si="503"/>
        <v/>
      </c>
      <c r="AS1540" t="e">
        <f t="shared" si="497"/>
        <v>#VALUE!</v>
      </c>
      <c r="AT1540" s="45" t="e">
        <f t="shared" si="504"/>
        <v>#VALUE!</v>
      </c>
      <c r="AU1540">
        <f>VLOOKUP(AQ1540,Home!$C$8:$J$207,8,FALSE)</f>
        <v>0</v>
      </c>
    </row>
    <row r="1541" spans="1:47" x14ac:dyDescent="0.25">
      <c r="A1541" s="6">
        <f t="shared" ref="A1541:A1604" si="509">IF(U1541="Kontraktansat",1,0)</f>
        <v>0</v>
      </c>
      <c r="B1541" s="6">
        <f t="shared" si="498"/>
        <v>0</v>
      </c>
      <c r="C1541" s="6" t="str">
        <f t="shared" ref="C1541:C1604" si="510">IF(B1541=B1540,"",B1541)</f>
        <v/>
      </c>
      <c r="D1541" s="7">
        <f t="shared" ref="D1541:D1604" si="511">IF(U1541="Månedslønnet",1,0)</f>
        <v>0</v>
      </c>
      <c r="E1541" s="7">
        <f t="shared" si="499"/>
        <v>0</v>
      </c>
      <c r="F1541" s="7" t="str">
        <f t="shared" ref="F1541:F1604" si="512">IF(E1541=E1540,"",E1541)</f>
        <v/>
      </c>
      <c r="G1541" s="6">
        <f t="shared" ref="G1541:G1604" si="513">IF(U1541="Standardsats",1,0)</f>
        <v>0</v>
      </c>
      <c r="H1541" s="6">
        <f t="shared" si="500"/>
        <v>0</v>
      </c>
      <c r="I1541" s="6" t="str">
        <f t="shared" si="501"/>
        <v/>
      </c>
      <c r="J1541" s="11">
        <v>1538</v>
      </c>
      <c r="K1541" s="11">
        <f>IF(IFERROR(VLOOKUP(J1541,Home!$A$8:$B$1048576,1,FALSE),0)=0,0,1)</f>
        <v>0</v>
      </c>
      <c r="L1541" s="129" t="e">
        <f>IF(VLOOKUP(O1541,Home!$C$8:$R$207,6,FALSE)="","",VLOOKUP(O1541,Home!$C$8:$R$207,6,FALSE))</f>
        <v>#N/A</v>
      </c>
      <c r="M1541" s="129" t="e">
        <f t="shared" si="506"/>
        <v>#N/A</v>
      </c>
      <c r="N1541" s="11">
        <f>SUM($K$4:K1541)</f>
        <v>200</v>
      </c>
      <c r="O1541" s="11" t="str">
        <f>IF(P1541="","",IF(IFERROR(VLOOKUP(N1541,Home!$C$8:$R$1048576,1,FALSE),"")=0,"",IFERROR(VLOOKUP(N1541,Home!$C$8:$R$1048576,1,FALSE),"")))</f>
        <v/>
      </c>
      <c r="P1541" s="11" t="str">
        <f>IF(IFERROR(VLOOKUP(W1541,Home!$C$8:$R$1048576,3,FALSE),"")=0,"",IFERROR(VLOOKUP(W1541,Home!$C$8:$R$1048576,3,FALSE),""))</f>
        <v/>
      </c>
      <c r="Q1541" s="11" t="str">
        <f t="shared" si="505"/>
        <v/>
      </c>
      <c r="R1541" s="130" t="e">
        <f>VLOOKUP(Q1541,'Baggrund til lister'!$G$4:$H$15,2,FALSE)</f>
        <v>#N/A</v>
      </c>
      <c r="S1541" s="11" t="str">
        <f t="shared" si="507"/>
        <v/>
      </c>
      <c r="T1541" s="11" t="str">
        <f>IF(IFERROR(VLOOKUP(N1541,Home!$C$8:$R$1048576,11,FALSE),"")=0,"",IFERROR(VLOOKUP(N1541,Home!$C$8:$R$1048576,11,FALSE),""))</f>
        <v/>
      </c>
      <c r="U1541" s="11" t="str">
        <f>IF(IFERROR(VLOOKUP(O1541,Home!$C$8:$R$1048576,12,FALSE),"")=0,"",IFERROR(VLOOKUP(O1541,Home!$C$8:$R$1048576,12,FALSE),""))</f>
        <v/>
      </c>
      <c r="V1541" s="11" t="str">
        <f>IF(IFERROR(VLOOKUP(O1541,Home!$C$8:$R$1048576,8,FALSE),"")=0,"",IFERROR(VLOOKUP(O1541,Home!$C$8:$R$1048576,8,FALSE),""))</f>
        <v/>
      </c>
      <c r="W1541" s="11" t="str">
        <f>IF(OR(VLOOKUP(N1541,Home!$C$7:$I$207,6,FALSE)="",VLOOKUP(N1541,Home!$C$7:$I$207,7,FALSE)=""),"FEJL",SUM(Baggrundsark!$K$4:K1541))</f>
        <v>FEJL</v>
      </c>
      <c r="Y1541">
        <v>1538</v>
      </c>
      <c r="Z1541" s="1"/>
      <c r="AC1541" s="44"/>
      <c r="AD1541">
        <f t="shared" ref="AD1541:AD1604" si="514">IF(IFERROR(VLOOKUP(Y1541,$AC$4:$AC$203,1,FALSE),0)=0,0,1)</f>
        <v>0</v>
      </c>
      <c r="AE1541">
        <f>SUM($AD$4:AD1541)</f>
        <v>1</v>
      </c>
      <c r="AF1541" s="103" t="str">
        <f>IFERROR(VLOOKUP(AN1541,Home!$C$8:$E$207,3,FALSE),"")</f>
        <v/>
      </c>
      <c r="AG1541" s="103" t="str">
        <f>IFERROR(VLOOKUP(AN1541,Home!$C$8:$E$207,2,FALSE),"")</f>
        <v/>
      </c>
      <c r="AH1541" s="104" t="str">
        <f>IF(VLOOKUP(AE1541,Home!$C$8:$I$207,6,FALSE)="","",VLOOKUP(AE1541,Home!$C$8:$I$207,6,FALSE))</f>
        <v/>
      </c>
      <c r="AI1541" s="104" t="e">
        <f t="shared" si="502"/>
        <v>#VALUE!</v>
      </c>
      <c r="AJ1541" s="105" t="e">
        <f t="shared" ref="AJ1541:AJ1604" si="515">1+INT((AI1541-DATE(YEAR(AI1541+4-WEEKDAY(AI1541+6)),1,5)+WEEKDAY(DATE(YEAR(AI1541+4-WEEKDAY(AI1541+6)),1,3)))/7)</f>
        <v>#VALUE!</v>
      </c>
      <c r="AK1541" s="103" t="e">
        <f t="shared" si="508"/>
        <v>#VALUE!</v>
      </c>
      <c r="AL1541" s="103" t="e">
        <f t="shared" ref="AL1541:AL1604" si="516">AK1541&amp;" "&amp;AJ1541</f>
        <v>#VALUE!</v>
      </c>
      <c r="AN1541" t="str">
        <f>IF(OR(VLOOKUP(AE1541,Home!$C$8:$I$207,6,FALSE)="",VLOOKUP(AE1541,Home!$C$8:$I$207,7,FALSE)=""),"FEJL",Baggrundsark!AE1541)</f>
        <v>FEJL</v>
      </c>
      <c r="AO1541">
        <f>IF(VLOOKUP(AE1541,Home!$C$8:$N$207,12,FALSE)="Timelønnet",1,0)</f>
        <v>0</v>
      </c>
      <c r="AP1541">
        <f>SUM($AO$4:AO1541)*AO1541</f>
        <v>0</v>
      </c>
      <c r="AQ1541">
        <f t="shared" si="503"/>
        <v>1</v>
      </c>
      <c r="AR1541" t="str">
        <f t="shared" si="503"/>
        <v/>
      </c>
      <c r="AS1541" t="e">
        <f t="shared" ref="AS1541:AS1604" si="517">VLOOKUP(AL1541,$BB$4:$BC$476,2,FALSE)</f>
        <v>#VALUE!</v>
      </c>
      <c r="AT1541" s="45" t="e">
        <f t="shared" si="504"/>
        <v>#VALUE!</v>
      </c>
      <c r="AU1541">
        <f>VLOOKUP(AQ1541,Home!$C$8:$J$207,8,FALSE)</f>
        <v>0</v>
      </c>
    </row>
    <row r="1542" spans="1:47" x14ac:dyDescent="0.25">
      <c r="A1542" s="6">
        <f t="shared" si="509"/>
        <v>0</v>
      </c>
      <c r="B1542" s="6">
        <f t="shared" ref="B1542:B1605" si="518">A1542+B1541</f>
        <v>0</v>
      </c>
      <c r="C1542" s="6" t="str">
        <f t="shared" si="510"/>
        <v/>
      </c>
      <c r="D1542" s="7">
        <f t="shared" si="511"/>
        <v>0</v>
      </c>
      <c r="E1542" s="7">
        <f t="shared" ref="E1542:E1605" si="519">D1542+E1541</f>
        <v>0</v>
      </c>
      <c r="F1542" s="7" t="str">
        <f t="shared" si="512"/>
        <v/>
      </c>
      <c r="G1542" s="6">
        <f t="shared" si="513"/>
        <v>0</v>
      </c>
      <c r="H1542" s="6">
        <f t="shared" ref="H1542:H1605" si="520">G1542+H1541</f>
        <v>0</v>
      </c>
      <c r="I1542" s="6" t="str">
        <f t="shared" ref="I1542:I1605" si="521">IF(H1542=H1541,"",H1542)</f>
        <v/>
      </c>
      <c r="J1542" s="11">
        <v>1539</v>
      </c>
      <c r="K1542" s="11">
        <f>IF(IFERROR(VLOOKUP(J1542,Home!$A$8:$B$1048576,1,FALSE),0)=0,0,1)</f>
        <v>0</v>
      </c>
      <c r="L1542" s="129" t="e">
        <f>IF(VLOOKUP(O1542,Home!$C$8:$R$207,6,FALSE)="","",VLOOKUP(O1542,Home!$C$8:$R$207,6,FALSE))</f>
        <v>#N/A</v>
      </c>
      <c r="M1542" s="129" t="e">
        <f t="shared" si="506"/>
        <v>#N/A</v>
      </c>
      <c r="N1542" s="11">
        <f>SUM($K$4:K1542)</f>
        <v>200</v>
      </c>
      <c r="O1542" s="11" t="str">
        <f>IF(P1542="","",IF(IFERROR(VLOOKUP(N1542,Home!$C$8:$R$1048576,1,FALSE),"")=0,"",IFERROR(VLOOKUP(N1542,Home!$C$8:$R$1048576,1,FALSE),"")))</f>
        <v/>
      </c>
      <c r="P1542" s="11" t="str">
        <f>IF(IFERROR(VLOOKUP(W1542,Home!$C$8:$R$1048576,3,FALSE),"")=0,"",IFERROR(VLOOKUP(W1542,Home!$C$8:$R$1048576,3,FALSE),""))</f>
        <v/>
      </c>
      <c r="Q1542" s="11" t="str">
        <f t="shared" si="505"/>
        <v/>
      </c>
      <c r="R1542" s="130" t="e">
        <f>VLOOKUP(Q1542,'Baggrund til lister'!$G$4:$H$15,2,FALSE)</f>
        <v>#N/A</v>
      </c>
      <c r="S1542" s="11" t="str">
        <f t="shared" si="507"/>
        <v/>
      </c>
      <c r="T1542" s="11" t="str">
        <f>IF(IFERROR(VLOOKUP(N1542,Home!$C$8:$R$1048576,11,FALSE),"")=0,"",IFERROR(VLOOKUP(N1542,Home!$C$8:$R$1048576,11,FALSE),""))</f>
        <v/>
      </c>
      <c r="U1542" s="11" t="str">
        <f>IF(IFERROR(VLOOKUP(O1542,Home!$C$8:$R$1048576,12,FALSE),"")=0,"",IFERROR(VLOOKUP(O1542,Home!$C$8:$R$1048576,12,FALSE),""))</f>
        <v/>
      </c>
      <c r="V1542" s="11" t="str">
        <f>IF(IFERROR(VLOOKUP(O1542,Home!$C$8:$R$1048576,8,FALSE),"")=0,"",IFERROR(VLOOKUP(O1542,Home!$C$8:$R$1048576,8,FALSE),""))</f>
        <v/>
      </c>
      <c r="W1542" s="11" t="str">
        <f>IF(OR(VLOOKUP(N1542,Home!$C$7:$I$207,6,FALSE)="",VLOOKUP(N1542,Home!$C$7:$I$207,7,FALSE)=""),"FEJL",SUM(Baggrundsark!$K$4:K1542))</f>
        <v>FEJL</v>
      </c>
      <c r="Y1542">
        <v>1539</v>
      </c>
      <c r="Z1542" s="1"/>
      <c r="AC1542" s="44"/>
      <c r="AD1542">
        <f t="shared" si="514"/>
        <v>0</v>
      </c>
      <c r="AE1542">
        <f>SUM($AD$4:AD1542)</f>
        <v>1</v>
      </c>
      <c r="AF1542" s="103" t="str">
        <f>IFERROR(VLOOKUP(AN1542,Home!$C$8:$E$207,3,FALSE),"")</f>
        <v/>
      </c>
      <c r="AG1542" s="103" t="str">
        <f>IFERROR(VLOOKUP(AN1542,Home!$C$8:$E$207,2,FALSE),"")</f>
        <v/>
      </c>
      <c r="AH1542" s="104" t="str">
        <f>IF(VLOOKUP(AE1542,Home!$C$8:$I$207,6,FALSE)="","",VLOOKUP(AE1542,Home!$C$8:$I$207,6,FALSE))</f>
        <v/>
      </c>
      <c r="AI1542" s="104" t="e">
        <f t="shared" ref="AI1542:AI1605" si="522">IF(AG1542=AG1541,AI1541+14,AH1542)</f>
        <v>#VALUE!</v>
      </c>
      <c r="AJ1542" s="105" t="e">
        <f t="shared" si="515"/>
        <v>#VALUE!</v>
      </c>
      <c r="AK1542" s="103" t="e">
        <f t="shared" si="508"/>
        <v>#VALUE!</v>
      </c>
      <c r="AL1542" s="103" t="e">
        <f t="shared" si="516"/>
        <v>#VALUE!</v>
      </c>
      <c r="AN1542" t="str">
        <f>IF(OR(VLOOKUP(AE1542,Home!$C$8:$I$207,6,FALSE)="",VLOOKUP(AE1542,Home!$C$8:$I$207,7,FALSE)=""),"FEJL",Baggrundsark!AE1542)</f>
        <v>FEJL</v>
      </c>
      <c r="AO1542">
        <f>IF(VLOOKUP(AE1542,Home!$C$8:$N$207,12,FALSE)="Timelønnet",1,0)</f>
        <v>0</v>
      </c>
      <c r="AP1542">
        <f>SUM($AO$4:AO1542)*AO1542</f>
        <v>0</v>
      </c>
      <c r="AQ1542">
        <f t="shared" si="503"/>
        <v>1</v>
      </c>
      <c r="AR1542" t="str">
        <f t="shared" si="503"/>
        <v/>
      </c>
      <c r="AS1542" t="e">
        <f t="shared" si="517"/>
        <v>#VALUE!</v>
      </c>
      <c r="AT1542" s="45" t="e">
        <f t="shared" si="504"/>
        <v>#VALUE!</v>
      </c>
      <c r="AU1542">
        <f>VLOOKUP(AQ1542,Home!$C$8:$J$207,8,FALSE)</f>
        <v>0</v>
      </c>
    </row>
    <row r="1543" spans="1:47" x14ac:dyDescent="0.25">
      <c r="A1543" s="6">
        <f t="shared" si="509"/>
        <v>0</v>
      </c>
      <c r="B1543" s="6">
        <f t="shared" si="518"/>
        <v>0</v>
      </c>
      <c r="C1543" s="6" t="str">
        <f t="shared" si="510"/>
        <v/>
      </c>
      <c r="D1543" s="7">
        <f t="shared" si="511"/>
        <v>0</v>
      </c>
      <c r="E1543" s="7">
        <f t="shared" si="519"/>
        <v>0</v>
      </c>
      <c r="F1543" s="7" t="str">
        <f t="shared" si="512"/>
        <v/>
      </c>
      <c r="G1543" s="6">
        <f t="shared" si="513"/>
        <v>0</v>
      </c>
      <c r="H1543" s="6">
        <f t="shared" si="520"/>
        <v>0</v>
      </c>
      <c r="I1543" s="6" t="str">
        <f t="shared" si="521"/>
        <v/>
      </c>
      <c r="J1543" s="11">
        <v>1540</v>
      </c>
      <c r="K1543" s="11">
        <f>IF(IFERROR(VLOOKUP(J1543,Home!$A$8:$B$1048576,1,FALSE),0)=0,0,1)</f>
        <v>0</v>
      </c>
      <c r="L1543" s="129" t="e">
        <f>IF(VLOOKUP(O1543,Home!$C$8:$R$207,6,FALSE)="","",VLOOKUP(O1543,Home!$C$8:$R$207,6,FALSE))</f>
        <v>#N/A</v>
      </c>
      <c r="M1543" s="129" t="e">
        <f t="shared" si="506"/>
        <v>#N/A</v>
      </c>
      <c r="N1543" s="11">
        <f>SUM($K$4:K1543)</f>
        <v>200</v>
      </c>
      <c r="O1543" s="11" t="str">
        <f>IF(P1543="","",IF(IFERROR(VLOOKUP(N1543,Home!$C$8:$R$1048576,1,FALSE),"")=0,"",IFERROR(VLOOKUP(N1543,Home!$C$8:$R$1048576,1,FALSE),"")))</f>
        <v/>
      </c>
      <c r="P1543" s="11" t="str">
        <f>IF(IFERROR(VLOOKUP(W1543,Home!$C$8:$R$1048576,3,FALSE),"")=0,"",IFERROR(VLOOKUP(W1543,Home!$C$8:$R$1048576,3,FALSE),""))</f>
        <v/>
      </c>
      <c r="Q1543" s="11" t="str">
        <f t="shared" si="505"/>
        <v/>
      </c>
      <c r="R1543" s="130" t="e">
        <f>VLOOKUP(Q1543,'Baggrund til lister'!$G$4:$H$15,2,FALSE)</f>
        <v>#N/A</v>
      </c>
      <c r="S1543" s="11" t="str">
        <f t="shared" si="507"/>
        <v/>
      </c>
      <c r="T1543" s="11" t="str">
        <f>IF(IFERROR(VLOOKUP(N1543,Home!$C$8:$R$1048576,11,FALSE),"")=0,"",IFERROR(VLOOKUP(N1543,Home!$C$8:$R$1048576,11,FALSE),""))</f>
        <v/>
      </c>
      <c r="U1543" s="11" t="str">
        <f>IF(IFERROR(VLOOKUP(O1543,Home!$C$8:$R$1048576,12,FALSE),"")=0,"",IFERROR(VLOOKUP(O1543,Home!$C$8:$R$1048576,12,FALSE),""))</f>
        <v/>
      </c>
      <c r="V1543" s="11" t="str">
        <f>IF(IFERROR(VLOOKUP(O1543,Home!$C$8:$R$1048576,8,FALSE),"")=0,"",IFERROR(VLOOKUP(O1543,Home!$C$8:$R$1048576,8,FALSE),""))</f>
        <v/>
      </c>
      <c r="W1543" s="11" t="str">
        <f>IF(OR(VLOOKUP(N1543,Home!$C$7:$I$207,6,FALSE)="",VLOOKUP(N1543,Home!$C$7:$I$207,7,FALSE)=""),"FEJL",SUM(Baggrundsark!$K$4:K1543))</f>
        <v>FEJL</v>
      </c>
      <c r="Y1543">
        <v>1540</v>
      </c>
      <c r="Z1543" s="1"/>
      <c r="AC1543" s="44"/>
      <c r="AD1543">
        <f t="shared" si="514"/>
        <v>0</v>
      </c>
      <c r="AE1543">
        <f>SUM($AD$4:AD1543)</f>
        <v>1</v>
      </c>
      <c r="AF1543" s="103" t="str">
        <f>IFERROR(VLOOKUP(AN1543,Home!$C$8:$E$207,3,FALSE),"")</f>
        <v/>
      </c>
      <c r="AG1543" s="103" t="str">
        <f>IFERROR(VLOOKUP(AN1543,Home!$C$8:$E$207,2,FALSE),"")</f>
        <v/>
      </c>
      <c r="AH1543" s="104" t="str">
        <f>IF(VLOOKUP(AE1543,Home!$C$8:$I$207,6,FALSE)="","",VLOOKUP(AE1543,Home!$C$8:$I$207,6,FALSE))</f>
        <v/>
      </c>
      <c r="AI1543" s="104" t="e">
        <f t="shared" si="522"/>
        <v>#VALUE!</v>
      </c>
      <c r="AJ1543" s="105" t="e">
        <f t="shared" si="515"/>
        <v>#VALUE!</v>
      </c>
      <c r="AK1543" s="103" t="e">
        <f t="shared" si="508"/>
        <v>#VALUE!</v>
      </c>
      <c r="AL1543" s="103" t="e">
        <f t="shared" si="516"/>
        <v>#VALUE!</v>
      </c>
      <c r="AN1543" t="str">
        <f>IF(OR(VLOOKUP(AE1543,Home!$C$8:$I$207,6,FALSE)="",VLOOKUP(AE1543,Home!$C$8:$I$207,7,FALSE)=""),"FEJL",Baggrundsark!AE1543)</f>
        <v>FEJL</v>
      </c>
      <c r="AO1543">
        <f>IF(VLOOKUP(AE1543,Home!$C$8:$N$207,12,FALSE)="Timelønnet",1,0)</f>
        <v>0</v>
      </c>
      <c r="AP1543">
        <f>SUM($AO$4:AO1543)*AO1543</f>
        <v>0</v>
      </c>
      <c r="AQ1543">
        <f t="shared" si="503"/>
        <v>1</v>
      </c>
      <c r="AR1543" t="str">
        <f t="shared" si="503"/>
        <v/>
      </c>
      <c r="AS1543" t="e">
        <f t="shared" si="517"/>
        <v>#VALUE!</v>
      </c>
      <c r="AT1543" s="45" t="e">
        <f t="shared" si="504"/>
        <v>#VALUE!</v>
      </c>
      <c r="AU1543">
        <f>VLOOKUP(AQ1543,Home!$C$8:$J$207,8,FALSE)</f>
        <v>0</v>
      </c>
    </row>
    <row r="1544" spans="1:47" x14ac:dyDescent="0.25">
      <c r="A1544" s="6">
        <f t="shared" si="509"/>
        <v>0</v>
      </c>
      <c r="B1544" s="6">
        <f t="shared" si="518"/>
        <v>0</v>
      </c>
      <c r="C1544" s="6" t="str">
        <f t="shared" si="510"/>
        <v/>
      </c>
      <c r="D1544" s="7">
        <f t="shared" si="511"/>
        <v>0</v>
      </c>
      <c r="E1544" s="7">
        <f t="shared" si="519"/>
        <v>0</v>
      </c>
      <c r="F1544" s="7" t="str">
        <f t="shared" si="512"/>
        <v/>
      </c>
      <c r="G1544" s="6">
        <f t="shared" si="513"/>
        <v>0</v>
      </c>
      <c r="H1544" s="6">
        <f t="shared" si="520"/>
        <v>0</v>
      </c>
      <c r="I1544" s="6" t="str">
        <f t="shared" si="521"/>
        <v/>
      </c>
      <c r="J1544" s="11">
        <v>1541</v>
      </c>
      <c r="K1544" s="11">
        <f>IF(IFERROR(VLOOKUP(J1544,Home!$A$8:$B$1048576,1,FALSE),0)=0,0,1)</f>
        <v>0</v>
      </c>
      <c r="L1544" s="129" t="e">
        <f>IF(VLOOKUP(O1544,Home!$C$8:$R$207,6,FALSE)="","",VLOOKUP(O1544,Home!$C$8:$R$207,6,FALSE))</f>
        <v>#N/A</v>
      </c>
      <c r="M1544" s="129" t="e">
        <f t="shared" si="506"/>
        <v>#N/A</v>
      </c>
      <c r="N1544" s="11">
        <f>SUM($K$4:K1544)</f>
        <v>200</v>
      </c>
      <c r="O1544" s="11" t="str">
        <f>IF(P1544="","",IF(IFERROR(VLOOKUP(N1544,Home!$C$8:$R$1048576,1,FALSE),"")=0,"",IFERROR(VLOOKUP(N1544,Home!$C$8:$R$1048576,1,FALSE),"")))</f>
        <v/>
      </c>
      <c r="P1544" s="11" t="str">
        <f>IF(IFERROR(VLOOKUP(W1544,Home!$C$8:$R$1048576,3,FALSE),"")=0,"",IFERROR(VLOOKUP(W1544,Home!$C$8:$R$1048576,3,FALSE),""))</f>
        <v/>
      </c>
      <c r="Q1544" s="11" t="str">
        <f t="shared" si="505"/>
        <v/>
      </c>
      <c r="R1544" s="130" t="e">
        <f>VLOOKUP(Q1544,'Baggrund til lister'!$G$4:$H$15,2,FALSE)</f>
        <v>#N/A</v>
      </c>
      <c r="S1544" s="11" t="str">
        <f t="shared" si="507"/>
        <v/>
      </c>
      <c r="T1544" s="11" t="str">
        <f>IF(IFERROR(VLOOKUP(N1544,Home!$C$8:$R$1048576,11,FALSE),"")=0,"",IFERROR(VLOOKUP(N1544,Home!$C$8:$R$1048576,11,FALSE),""))</f>
        <v/>
      </c>
      <c r="U1544" s="11" t="str">
        <f>IF(IFERROR(VLOOKUP(O1544,Home!$C$8:$R$1048576,12,FALSE),"")=0,"",IFERROR(VLOOKUP(O1544,Home!$C$8:$R$1048576,12,FALSE),""))</f>
        <v/>
      </c>
      <c r="V1544" s="11" t="str">
        <f>IF(IFERROR(VLOOKUP(O1544,Home!$C$8:$R$1048576,8,FALSE),"")=0,"",IFERROR(VLOOKUP(O1544,Home!$C$8:$R$1048576,8,FALSE),""))</f>
        <v/>
      </c>
      <c r="W1544" s="11" t="str">
        <f>IF(OR(VLOOKUP(N1544,Home!$C$7:$I$207,6,FALSE)="",VLOOKUP(N1544,Home!$C$7:$I$207,7,FALSE)=""),"FEJL",SUM(Baggrundsark!$K$4:K1544))</f>
        <v>FEJL</v>
      </c>
      <c r="Y1544">
        <v>1541</v>
      </c>
      <c r="Z1544" s="1"/>
      <c r="AC1544" s="44"/>
      <c r="AD1544">
        <f t="shared" si="514"/>
        <v>0</v>
      </c>
      <c r="AE1544">
        <f>SUM($AD$4:AD1544)</f>
        <v>1</v>
      </c>
      <c r="AF1544" s="103" t="str">
        <f>IFERROR(VLOOKUP(AN1544,Home!$C$8:$E$207,3,FALSE),"")</f>
        <v/>
      </c>
      <c r="AG1544" s="103" t="str">
        <f>IFERROR(VLOOKUP(AN1544,Home!$C$8:$E$207,2,FALSE),"")</f>
        <v/>
      </c>
      <c r="AH1544" s="104" t="str">
        <f>IF(VLOOKUP(AE1544,Home!$C$8:$I$207,6,FALSE)="","",VLOOKUP(AE1544,Home!$C$8:$I$207,6,FALSE))</f>
        <v/>
      </c>
      <c r="AI1544" s="104" t="e">
        <f t="shared" si="522"/>
        <v>#VALUE!</v>
      </c>
      <c r="AJ1544" s="105" t="e">
        <f t="shared" si="515"/>
        <v>#VALUE!</v>
      </c>
      <c r="AK1544" s="103" t="e">
        <f t="shared" si="508"/>
        <v>#VALUE!</v>
      </c>
      <c r="AL1544" s="103" t="e">
        <f t="shared" si="516"/>
        <v>#VALUE!</v>
      </c>
      <c r="AN1544" t="str">
        <f>IF(OR(VLOOKUP(AE1544,Home!$C$8:$I$207,6,FALSE)="",VLOOKUP(AE1544,Home!$C$8:$I$207,7,FALSE)=""),"FEJL",Baggrundsark!AE1544)</f>
        <v>FEJL</v>
      </c>
      <c r="AO1544">
        <f>IF(VLOOKUP(AE1544,Home!$C$8:$N$207,12,FALSE)="Timelønnet",1,0)</f>
        <v>0</v>
      </c>
      <c r="AP1544">
        <f>SUM($AO$4:AO1544)*AO1544</f>
        <v>0</v>
      </c>
      <c r="AQ1544">
        <f t="shared" si="503"/>
        <v>1</v>
      </c>
      <c r="AR1544" t="str">
        <f t="shared" si="503"/>
        <v/>
      </c>
      <c r="AS1544" t="e">
        <f t="shared" si="517"/>
        <v>#VALUE!</v>
      </c>
      <c r="AT1544" s="45" t="e">
        <f t="shared" si="504"/>
        <v>#VALUE!</v>
      </c>
      <c r="AU1544">
        <f>VLOOKUP(AQ1544,Home!$C$8:$J$207,8,FALSE)</f>
        <v>0</v>
      </c>
    </row>
    <row r="1545" spans="1:47" x14ac:dyDescent="0.25">
      <c r="A1545" s="6">
        <f t="shared" si="509"/>
        <v>0</v>
      </c>
      <c r="B1545" s="6">
        <f t="shared" si="518"/>
        <v>0</v>
      </c>
      <c r="C1545" s="6" t="str">
        <f t="shared" si="510"/>
        <v/>
      </c>
      <c r="D1545" s="7">
        <f t="shared" si="511"/>
        <v>0</v>
      </c>
      <c r="E1545" s="7">
        <f t="shared" si="519"/>
        <v>0</v>
      </c>
      <c r="F1545" s="7" t="str">
        <f t="shared" si="512"/>
        <v/>
      </c>
      <c r="G1545" s="6">
        <f t="shared" si="513"/>
        <v>0</v>
      </c>
      <c r="H1545" s="6">
        <f t="shared" si="520"/>
        <v>0</v>
      </c>
      <c r="I1545" s="6" t="str">
        <f t="shared" si="521"/>
        <v/>
      </c>
      <c r="J1545" s="11">
        <v>1542</v>
      </c>
      <c r="K1545" s="11">
        <f>IF(IFERROR(VLOOKUP(J1545,Home!$A$8:$B$1048576,1,FALSE),0)=0,0,1)</f>
        <v>0</v>
      </c>
      <c r="L1545" s="129" t="e">
        <f>IF(VLOOKUP(O1545,Home!$C$8:$R$207,6,FALSE)="","",VLOOKUP(O1545,Home!$C$8:$R$207,6,FALSE))</f>
        <v>#N/A</v>
      </c>
      <c r="M1545" s="129" t="e">
        <f t="shared" si="506"/>
        <v>#N/A</v>
      </c>
      <c r="N1545" s="11">
        <f>SUM($K$4:K1545)</f>
        <v>200</v>
      </c>
      <c r="O1545" s="11" t="str">
        <f>IF(P1545="","",IF(IFERROR(VLOOKUP(N1545,Home!$C$8:$R$1048576,1,FALSE),"")=0,"",IFERROR(VLOOKUP(N1545,Home!$C$8:$R$1048576,1,FALSE),"")))</f>
        <v/>
      </c>
      <c r="P1545" s="11" t="str">
        <f>IF(IFERROR(VLOOKUP(W1545,Home!$C$8:$R$1048576,3,FALSE),"")=0,"",IFERROR(VLOOKUP(W1545,Home!$C$8:$R$1048576,3,FALSE),""))</f>
        <v/>
      </c>
      <c r="Q1545" s="11" t="str">
        <f t="shared" si="505"/>
        <v/>
      </c>
      <c r="R1545" s="130" t="e">
        <f>VLOOKUP(Q1545,'Baggrund til lister'!$G$4:$H$15,2,FALSE)</f>
        <v>#N/A</v>
      </c>
      <c r="S1545" s="11" t="str">
        <f t="shared" si="507"/>
        <v/>
      </c>
      <c r="T1545" s="11" t="str">
        <f>IF(IFERROR(VLOOKUP(N1545,Home!$C$8:$R$1048576,11,FALSE),"")=0,"",IFERROR(VLOOKUP(N1545,Home!$C$8:$R$1048576,11,FALSE),""))</f>
        <v/>
      </c>
      <c r="U1545" s="11" t="str">
        <f>IF(IFERROR(VLOOKUP(O1545,Home!$C$8:$R$1048576,12,FALSE),"")=0,"",IFERROR(VLOOKUP(O1545,Home!$C$8:$R$1048576,12,FALSE),""))</f>
        <v/>
      </c>
      <c r="V1545" s="11" t="str">
        <f>IF(IFERROR(VLOOKUP(O1545,Home!$C$8:$R$1048576,8,FALSE),"")=0,"",IFERROR(VLOOKUP(O1545,Home!$C$8:$R$1048576,8,FALSE),""))</f>
        <v/>
      </c>
      <c r="W1545" s="11" t="str">
        <f>IF(OR(VLOOKUP(N1545,Home!$C$7:$I$207,6,FALSE)="",VLOOKUP(N1545,Home!$C$7:$I$207,7,FALSE)=""),"FEJL",SUM(Baggrundsark!$K$4:K1545))</f>
        <v>FEJL</v>
      </c>
      <c r="Y1545">
        <v>1542</v>
      </c>
      <c r="Z1545" s="1"/>
      <c r="AC1545" s="44"/>
      <c r="AD1545">
        <f t="shared" si="514"/>
        <v>0</v>
      </c>
      <c r="AE1545">
        <f>SUM($AD$4:AD1545)</f>
        <v>1</v>
      </c>
      <c r="AF1545" s="103" t="str">
        <f>IFERROR(VLOOKUP(AN1545,Home!$C$8:$E$207,3,FALSE),"")</f>
        <v/>
      </c>
      <c r="AG1545" s="103" t="str">
        <f>IFERROR(VLOOKUP(AN1545,Home!$C$8:$E$207,2,FALSE),"")</f>
        <v/>
      </c>
      <c r="AH1545" s="104" t="str">
        <f>IF(VLOOKUP(AE1545,Home!$C$8:$I$207,6,FALSE)="","",VLOOKUP(AE1545,Home!$C$8:$I$207,6,FALSE))</f>
        <v/>
      </c>
      <c r="AI1545" s="104" t="e">
        <f t="shared" si="522"/>
        <v>#VALUE!</v>
      </c>
      <c r="AJ1545" s="105" t="e">
        <f t="shared" si="515"/>
        <v>#VALUE!</v>
      </c>
      <c r="AK1545" s="103" t="e">
        <f t="shared" si="508"/>
        <v>#VALUE!</v>
      </c>
      <c r="AL1545" s="103" t="e">
        <f t="shared" si="516"/>
        <v>#VALUE!</v>
      </c>
      <c r="AN1545" t="str">
        <f>IF(OR(VLOOKUP(AE1545,Home!$C$8:$I$207,6,FALSE)="",VLOOKUP(AE1545,Home!$C$8:$I$207,7,FALSE)=""),"FEJL",Baggrundsark!AE1545)</f>
        <v>FEJL</v>
      </c>
      <c r="AO1545">
        <f>IF(VLOOKUP(AE1545,Home!$C$8:$N$207,12,FALSE)="Timelønnet",1,0)</f>
        <v>0</v>
      </c>
      <c r="AP1545">
        <f>SUM($AO$4:AO1545)*AO1545</f>
        <v>0</v>
      </c>
      <c r="AQ1545">
        <f t="shared" si="503"/>
        <v>1</v>
      </c>
      <c r="AR1545" t="str">
        <f t="shared" si="503"/>
        <v/>
      </c>
      <c r="AS1545" t="e">
        <f t="shared" si="517"/>
        <v>#VALUE!</v>
      </c>
      <c r="AT1545" s="45" t="e">
        <f t="shared" si="504"/>
        <v>#VALUE!</v>
      </c>
      <c r="AU1545">
        <f>VLOOKUP(AQ1545,Home!$C$8:$J$207,8,FALSE)</f>
        <v>0</v>
      </c>
    </row>
    <row r="1546" spans="1:47" x14ac:dyDescent="0.25">
      <c r="A1546" s="6">
        <f t="shared" si="509"/>
        <v>0</v>
      </c>
      <c r="B1546" s="6">
        <f t="shared" si="518"/>
        <v>0</v>
      </c>
      <c r="C1546" s="6" t="str">
        <f t="shared" si="510"/>
        <v/>
      </c>
      <c r="D1546" s="7">
        <f t="shared" si="511"/>
        <v>0</v>
      </c>
      <c r="E1546" s="7">
        <f t="shared" si="519"/>
        <v>0</v>
      </c>
      <c r="F1546" s="7" t="str">
        <f t="shared" si="512"/>
        <v/>
      </c>
      <c r="G1546" s="6">
        <f t="shared" si="513"/>
        <v>0</v>
      </c>
      <c r="H1546" s="6">
        <f t="shared" si="520"/>
        <v>0</v>
      </c>
      <c r="I1546" s="6" t="str">
        <f t="shared" si="521"/>
        <v/>
      </c>
      <c r="J1546" s="11">
        <v>1543</v>
      </c>
      <c r="K1546" s="11">
        <f>IF(IFERROR(VLOOKUP(J1546,Home!$A$8:$B$1048576,1,FALSE),0)=0,0,1)</f>
        <v>0</v>
      </c>
      <c r="L1546" s="129" t="e">
        <f>IF(VLOOKUP(O1546,Home!$C$8:$R$207,6,FALSE)="","",VLOOKUP(O1546,Home!$C$8:$R$207,6,FALSE))</f>
        <v>#N/A</v>
      </c>
      <c r="M1546" s="129" t="e">
        <f t="shared" si="506"/>
        <v>#N/A</v>
      </c>
      <c r="N1546" s="11">
        <f>SUM($K$4:K1546)</f>
        <v>200</v>
      </c>
      <c r="O1546" s="11" t="str">
        <f>IF(P1546="","",IF(IFERROR(VLOOKUP(N1546,Home!$C$8:$R$1048576,1,FALSE),"")=0,"",IFERROR(VLOOKUP(N1546,Home!$C$8:$R$1048576,1,FALSE),"")))</f>
        <v/>
      </c>
      <c r="P1546" s="11" t="str">
        <f>IF(IFERROR(VLOOKUP(W1546,Home!$C$8:$R$1048576,3,FALSE),"")=0,"",IFERROR(VLOOKUP(W1546,Home!$C$8:$R$1048576,3,FALSE),""))</f>
        <v/>
      </c>
      <c r="Q1546" s="11" t="str">
        <f t="shared" si="505"/>
        <v/>
      </c>
      <c r="R1546" s="130" t="e">
        <f>VLOOKUP(Q1546,'Baggrund til lister'!$G$4:$H$15,2,FALSE)</f>
        <v>#N/A</v>
      </c>
      <c r="S1546" s="11" t="str">
        <f t="shared" si="507"/>
        <v/>
      </c>
      <c r="T1546" s="11" t="str">
        <f>IF(IFERROR(VLOOKUP(N1546,Home!$C$8:$R$1048576,11,FALSE),"")=0,"",IFERROR(VLOOKUP(N1546,Home!$C$8:$R$1048576,11,FALSE),""))</f>
        <v/>
      </c>
      <c r="U1546" s="11" t="str">
        <f>IF(IFERROR(VLOOKUP(O1546,Home!$C$8:$R$1048576,12,FALSE),"")=0,"",IFERROR(VLOOKUP(O1546,Home!$C$8:$R$1048576,12,FALSE),""))</f>
        <v/>
      </c>
      <c r="V1546" s="11" t="str">
        <f>IF(IFERROR(VLOOKUP(O1546,Home!$C$8:$R$1048576,8,FALSE),"")=0,"",IFERROR(VLOOKUP(O1546,Home!$C$8:$R$1048576,8,FALSE),""))</f>
        <v/>
      </c>
      <c r="W1546" s="11" t="str">
        <f>IF(OR(VLOOKUP(N1546,Home!$C$7:$I$207,6,FALSE)="",VLOOKUP(N1546,Home!$C$7:$I$207,7,FALSE)=""),"FEJL",SUM(Baggrundsark!$K$4:K1546))</f>
        <v>FEJL</v>
      </c>
      <c r="Y1546">
        <v>1543</v>
      </c>
      <c r="Z1546" s="1"/>
      <c r="AC1546" s="44"/>
      <c r="AD1546">
        <f t="shared" si="514"/>
        <v>0</v>
      </c>
      <c r="AE1546">
        <f>SUM($AD$4:AD1546)</f>
        <v>1</v>
      </c>
      <c r="AF1546" s="103" t="str">
        <f>IFERROR(VLOOKUP(AN1546,Home!$C$8:$E$207,3,FALSE),"")</f>
        <v/>
      </c>
      <c r="AG1546" s="103" t="str">
        <f>IFERROR(VLOOKUP(AN1546,Home!$C$8:$E$207,2,FALSE),"")</f>
        <v/>
      </c>
      <c r="AH1546" s="104" t="str">
        <f>IF(VLOOKUP(AE1546,Home!$C$8:$I$207,6,FALSE)="","",VLOOKUP(AE1546,Home!$C$8:$I$207,6,FALSE))</f>
        <v/>
      </c>
      <c r="AI1546" s="104" t="e">
        <f t="shared" si="522"/>
        <v>#VALUE!</v>
      </c>
      <c r="AJ1546" s="105" t="e">
        <f t="shared" si="515"/>
        <v>#VALUE!</v>
      </c>
      <c r="AK1546" s="103" t="e">
        <f t="shared" si="508"/>
        <v>#VALUE!</v>
      </c>
      <c r="AL1546" s="103" t="e">
        <f t="shared" si="516"/>
        <v>#VALUE!</v>
      </c>
      <c r="AN1546" t="str">
        <f>IF(OR(VLOOKUP(AE1546,Home!$C$8:$I$207,6,FALSE)="",VLOOKUP(AE1546,Home!$C$8:$I$207,7,FALSE)=""),"FEJL",Baggrundsark!AE1546)</f>
        <v>FEJL</v>
      </c>
      <c r="AO1546">
        <f>IF(VLOOKUP(AE1546,Home!$C$8:$N$207,12,FALSE)="Timelønnet",1,0)</f>
        <v>0</v>
      </c>
      <c r="AP1546">
        <f>SUM($AO$4:AO1546)*AO1546</f>
        <v>0</v>
      </c>
      <c r="AQ1546">
        <f t="shared" si="503"/>
        <v>1</v>
      </c>
      <c r="AR1546" t="str">
        <f t="shared" si="503"/>
        <v/>
      </c>
      <c r="AS1546" t="e">
        <f t="shared" si="517"/>
        <v>#VALUE!</v>
      </c>
      <c r="AT1546" s="45" t="e">
        <f t="shared" si="504"/>
        <v>#VALUE!</v>
      </c>
      <c r="AU1546">
        <f>VLOOKUP(AQ1546,Home!$C$8:$J$207,8,FALSE)</f>
        <v>0</v>
      </c>
    </row>
    <row r="1547" spans="1:47" x14ac:dyDescent="0.25">
      <c r="A1547" s="6">
        <f t="shared" si="509"/>
        <v>0</v>
      </c>
      <c r="B1547" s="6">
        <f t="shared" si="518"/>
        <v>0</v>
      </c>
      <c r="C1547" s="6" t="str">
        <f t="shared" si="510"/>
        <v/>
      </c>
      <c r="D1547" s="7">
        <f t="shared" si="511"/>
        <v>0</v>
      </c>
      <c r="E1547" s="7">
        <f t="shared" si="519"/>
        <v>0</v>
      </c>
      <c r="F1547" s="7" t="str">
        <f t="shared" si="512"/>
        <v/>
      </c>
      <c r="G1547" s="6">
        <f t="shared" si="513"/>
        <v>0</v>
      </c>
      <c r="H1547" s="6">
        <f t="shared" si="520"/>
        <v>0</v>
      </c>
      <c r="I1547" s="6" t="str">
        <f t="shared" si="521"/>
        <v/>
      </c>
      <c r="J1547" s="11">
        <v>1544</v>
      </c>
      <c r="K1547" s="11">
        <f>IF(IFERROR(VLOOKUP(J1547,Home!$A$8:$B$1048576,1,FALSE),0)=0,0,1)</f>
        <v>0</v>
      </c>
      <c r="L1547" s="129" t="e">
        <f>IF(VLOOKUP(O1547,Home!$C$8:$R$207,6,FALSE)="","",VLOOKUP(O1547,Home!$C$8:$R$207,6,FALSE))</f>
        <v>#N/A</v>
      </c>
      <c r="M1547" s="129" t="e">
        <f t="shared" si="506"/>
        <v>#N/A</v>
      </c>
      <c r="N1547" s="11">
        <f>SUM($K$4:K1547)</f>
        <v>200</v>
      </c>
      <c r="O1547" s="11" t="str">
        <f>IF(P1547="","",IF(IFERROR(VLOOKUP(N1547,Home!$C$8:$R$1048576,1,FALSE),"")=0,"",IFERROR(VLOOKUP(N1547,Home!$C$8:$R$1048576,1,FALSE),"")))</f>
        <v/>
      </c>
      <c r="P1547" s="11" t="str">
        <f>IF(IFERROR(VLOOKUP(W1547,Home!$C$8:$R$1048576,3,FALSE),"")=0,"",IFERROR(VLOOKUP(W1547,Home!$C$8:$R$1048576,3,FALSE),""))</f>
        <v/>
      </c>
      <c r="Q1547" s="11" t="str">
        <f t="shared" si="505"/>
        <v/>
      </c>
      <c r="R1547" s="130" t="e">
        <f>VLOOKUP(Q1547,'Baggrund til lister'!$G$4:$H$15,2,FALSE)</f>
        <v>#N/A</v>
      </c>
      <c r="S1547" s="11" t="str">
        <f t="shared" si="507"/>
        <v/>
      </c>
      <c r="T1547" s="11" t="str">
        <f>IF(IFERROR(VLOOKUP(N1547,Home!$C$8:$R$1048576,11,FALSE),"")=0,"",IFERROR(VLOOKUP(N1547,Home!$C$8:$R$1048576,11,FALSE),""))</f>
        <v/>
      </c>
      <c r="U1547" s="11" t="str">
        <f>IF(IFERROR(VLOOKUP(O1547,Home!$C$8:$R$1048576,12,FALSE),"")=0,"",IFERROR(VLOOKUP(O1547,Home!$C$8:$R$1048576,12,FALSE),""))</f>
        <v/>
      </c>
      <c r="V1547" s="11" t="str">
        <f>IF(IFERROR(VLOOKUP(O1547,Home!$C$8:$R$1048576,8,FALSE),"")=0,"",IFERROR(VLOOKUP(O1547,Home!$C$8:$R$1048576,8,FALSE),""))</f>
        <v/>
      </c>
      <c r="W1547" s="11" t="str">
        <f>IF(OR(VLOOKUP(N1547,Home!$C$7:$I$207,6,FALSE)="",VLOOKUP(N1547,Home!$C$7:$I$207,7,FALSE)=""),"FEJL",SUM(Baggrundsark!$K$4:K1547))</f>
        <v>FEJL</v>
      </c>
      <c r="Y1547">
        <v>1544</v>
      </c>
      <c r="Z1547" s="1"/>
      <c r="AC1547" s="44"/>
      <c r="AD1547">
        <f t="shared" si="514"/>
        <v>0</v>
      </c>
      <c r="AE1547">
        <f>SUM($AD$4:AD1547)</f>
        <v>1</v>
      </c>
      <c r="AF1547" s="103" t="str">
        <f>IFERROR(VLOOKUP(AN1547,Home!$C$8:$E$207,3,FALSE),"")</f>
        <v/>
      </c>
      <c r="AG1547" s="103" t="str">
        <f>IFERROR(VLOOKUP(AN1547,Home!$C$8:$E$207,2,FALSE),"")</f>
        <v/>
      </c>
      <c r="AH1547" s="104" t="str">
        <f>IF(VLOOKUP(AE1547,Home!$C$8:$I$207,6,FALSE)="","",VLOOKUP(AE1547,Home!$C$8:$I$207,6,FALSE))</f>
        <v/>
      </c>
      <c r="AI1547" s="104" t="e">
        <f t="shared" si="522"/>
        <v>#VALUE!</v>
      </c>
      <c r="AJ1547" s="105" t="e">
        <f t="shared" si="515"/>
        <v>#VALUE!</v>
      </c>
      <c r="AK1547" s="103" t="e">
        <f t="shared" si="508"/>
        <v>#VALUE!</v>
      </c>
      <c r="AL1547" s="103" t="e">
        <f t="shared" si="516"/>
        <v>#VALUE!</v>
      </c>
      <c r="AN1547" t="str">
        <f>IF(OR(VLOOKUP(AE1547,Home!$C$8:$I$207,6,FALSE)="",VLOOKUP(AE1547,Home!$C$8:$I$207,7,FALSE)=""),"FEJL",Baggrundsark!AE1547)</f>
        <v>FEJL</v>
      </c>
      <c r="AO1547">
        <f>IF(VLOOKUP(AE1547,Home!$C$8:$N$207,12,FALSE)="Timelønnet",1,0)</f>
        <v>0</v>
      </c>
      <c r="AP1547">
        <f>SUM($AO$4:AO1547)*AO1547</f>
        <v>0</v>
      </c>
      <c r="AQ1547">
        <f t="shared" si="503"/>
        <v>1</v>
      </c>
      <c r="AR1547" t="str">
        <f t="shared" si="503"/>
        <v/>
      </c>
      <c r="AS1547" t="e">
        <f t="shared" si="517"/>
        <v>#VALUE!</v>
      </c>
      <c r="AT1547" s="45" t="e">
        <f t="shared" si="504"/>
        <v>#VALUE!</v>
      </c>
      <c r="AU1547">
        <f>VLOOKUP(AQ1547,Home!$C$8:$J$207,8,FALSE)</f>
        <v>0</v>
      </c>
    </row>
    <row r="1548" spans="1:47" x14ac:dyDescent="0.25">
      <c r="A1548" s="6">
        <f t="shared" si="509"/>
        <v>0</v>
      </c>
      <c r="B1548" s="6">
        <f t="shared" si="518"/>
        <v>0</v>
      </c>
      <c r="C1548" s="6" t="str">
        <f t="shared" si="510"/>
        <v/>
      </c>
      <c r="D1548" s="7">
        <f t="shared" si="511"/>
        <v>0</v>
      </c>
      <c r="E1548" s="7">
        <f t="shared" si="519"/>
        <v>0</v>
      </c>
      <c r="F1548" s="7" t="str">
        <f t="shared" si="512"/>
        <v/>
      </c>
      <c r="G1548" s="6">
        <f t="shared" si="513"/>
        <v>0</v>
      </c>
      <c r="H1548" s="6">
        <f t="shared" si="520"/>
        <v>0</v>
      </c>
      <c r="I1548" s="6" t="str">
        <f t="shared" si="521"/>
        <v/>
      </c>
      <c r="J1548" s="11">
        <v>1545</v>
      </c>
      <c r="K1548" s="11">
        <f>IF(IFERROR(VLOOKUP(J1548,Home!$A$8:$B$1048576,1,FALSE),0)=0,0,1)</f>
        <v>0</v>
      </c>
      <c r="L1548" s="129" t="e">
        <f>IF(VLOOKUP(O1548,Home!$C$8:$R$207,6,FALSE)="","",VLOOKUP(O1548,Home!$C$8:$R$207,6,FALSE))</f>
        <v>#N/A</v>
      </c>
      <c r="M1548" s="129" t="e">
        <f t="shared" si="506"/>
        <v>#N/A</v>
      </c>
      <c r="N1548" s="11">
        <f>SUM($K$4:K1548)</f>
        <v>200</v>
      </c>
      <c r="O1548" s="11" t="str">
        <f>IF(P1548="","",IF(IFERROR(VLOOKUP(N1548,Home!$C$8:$R$1048576,1,FALSE),"")=0,"",IFERROR(VLOOKUP(N1548,Home!$C$8:$R$1048576,1,FALSE),"")))</f>
        <v/>
      </c>
      <c r="P1548" s="11" t="str">
        <f>IF(IFERROR(VLOOKUP(W1548,Home!$C$8:$R$1048576,3,FALSE),"")=0,"",IFERROR(VLOOKUP(W1548,Home!$C$8:$R$1048576,3,FALSE),""))</f>
        <v/>
      </c>
      <c r="Q1548" s="11" t="str">
        <f t="shared" si="505"/>
        <v/>
      </c>
      <c r="R1548" s="130" t="e">
        <f>VLOOKUP(Q1548,'Baggrund til lister'!$G$4:$H$15,2,FALSE)</f>
        <v>#N/A</v>
      </c>
      <c r="S1548" s="11" t="str">
        <f t="shared" si="507"/>
        <v/>
      </c>
      <c r="T1548" s="11" t="str">
        <f>IF(IFERROR(VLOOKUP(N1548,Home!$C$8:$R$1048576,11,FALSE),"")=0,"",IFERROR(VLOOKUP(N1548,Home!$C$8:$R$1048576,11,FALSE),""))</f>
        <v/>
      </c>
      <c r="U1548" s="11" t="str">
        <f>IF(IFERROR(VLOOKUP(O1548,Home!$C$8:$R$1048576,12,FALSE),"")=0,"",IFERROR(VLOOKUP(O1548,Home!$C$8:$R$1048576,12,FALSE),""))</f>
        <v/>
      </c>
      <c r="V1548" s="11" t="str">
        <f>IF(IFERROR(VLOOKUP(O1548,Home!$C$8:$R$1048576,8,FALSE),"")=0,"",IFERROR(VLOOKUP(O1548,Home!$C$8:$R$1048576,8,FALSE),""))</f>
        <v/>
      </c>
      <c r="W1548" s="11" t="str">
        <f>IF(OR(VLOOKUP(N1548,Home!$C$7:$I$207,6,FALSE)="",VLOOKUP(N1548,Home!$C$7:$I$207,7,FALSE)=""),"FEJL",SUM(Baggrundsark!$K$4:K1548))</f>
        <v>FEJL</v>
      </c>
      <c r="Y1548">
        <v>1545</v>
      </c>
      <c r="Z1548" s="1"/>
      <c r="AC1548" s="44"/>
      <c r="AD1548">
        <f t="shared" si="514"/>
        <v>0</v>
      </c>
      <c r="AE1548">
        <f>SUM($AD$4:AD1548)</f>
        <v>1</v>
      </c>
      <c r="AF1548" s="103" t="str">
        <f>IFERROR(VLOOKUP(AN1548,Home!$C$8:$E$207,3,FALSE),"")</f>
        <v/>
      </c>
      <c r="AG1548" s="103" t="str">
        <f>IFERROR(VLOOKUP(AN1548,Home!$C$8:$E$207,2,FALSE),"")</f>
        <v/>
      </c>
      <c r="AH1548" s="104" t="str">
        <f>IF(VLOOKUP(AE1548,Home!$C$8:$I$207,6,FALSE)="","",VLOOKUP(AE1548,Home!$C$8:$I$207,6,FALSE))</f>
        <v/>
      </c>
      <c r="AI1548" s="104" t="e">
        <f t="shared" si="522"/>
        <v>#VALUE!</v>
      </c>
      <c r="AJ1548" s="105" t="e">
        <f t="shared" si="515"/>
        <v>#VALUE!</v>
      </c>
      <c r="AK1548" s="103" t="e">
        <f t="shared" si="508"/>
        <v>#VALUE!</v>
      </c>
      <c r="AL1548" s="103" t="e">
        <f t="shared" si="516"/>
        <v>#VALUE!</v>
      </c>
      <c r="AN1548" t="str">
        <f>IF(OR(VLOOKUP(AE1548,Home!$C$8:$I$207,6,FALSE)="",VLOOKUP(AE1548,Home!$C$8:$I$207,7,FALSE)=""),"FEJL",Baggrundsark!AE1548)</f>
        <v>FEJL</v>
      </c>
      <c r="AO1548">
        <f>IF(VLOOKUP(AE1548,Home!$C$8:$N$207,12,FALSE)="Timelønnet",1,0)</f>
        <v>0</v>
      </c>
      <c r="AP1548">
        <f>SUM($AO$4:AO1548)*AO1548</f>
        <v>0</v>
      </c>
      <c r="AQ1548">
        <f t="shared" si="503"/>
        <v>1</v>
      </c>
      <c r="AR1548" t="str">
        <f t="shared" si="503"/>
        <v/>
      </c>
      <c r="AS1548" t="e">
        <f t="shared" si="517"/>
        <v>#VALUE!</v>
      </c>
      <c r="AT1548" s="45" t="e">
        <f t="shared" si="504"/>
        <v>#VALUE!</v>
      </c>
      <c r="AU1548">
        <f>VLOOKUP(AQ1548,Home!$C$8:$J$207,8,FALSE)</f>
        <v>0</v>
      </c>
    </row>
    <row r="1549" spans="1:47" x14ac:dyDescent="0.25">
      <c r="A1549" s="6">
        <f t="shared" si="509"/>
        <v>0</v>
      </c>
      <c r="B1549" s="6">
        <f t="shared" si="518"/>
        <v>0</v>
      </c>
      <c r="C1549" s="6" t="str">
        <f t="shared" si="510"/>
        <v/>
      </c>
      <c r="D1549" s="7">
        <f t="shared" si="511"/>
        <v>0</v>
      </c>
      <c r="E1549" s="7">
        <f t="shared" si="519"/>
        <v>0</v>
      </c>
      <c r="F1549" s="7" t="str">
        <f t="shared" si="512"/>
        <v/>
      </c>
      <c r="G1549" s="6">
        <f t="shared" si="513"/>
        <v>0</v>
      </c>
      <c r="H1549" s="6">
        <f t="shared" si="520"/>
        <v>0</v>
      </c>
      <c r="I1549" s="6" t="str">
        <f t="shared" si="521"/>
        <v/>
      </c>
      <c r="J1549" s="11">
        <v>1546</v>
      </c>
      <c r="K1549" s="11">
        <f>IF(IFERROR(VLOOKUP(J1549,Home!$A$8:$B$1048576,1,FALSE),0)=0,0,1)</f>
        <v>0</v>
      </c>
      <c r="L1549" s="129" t="e">
        <f>IF(VLOOKUP(O1549,Home!$C$8:$R$207,6,FALSE)="","",VLOOKUP(O1549,Home!$C$8:$R$207,6,FALSE))</f>
        <v>#N/A</v>
      </c>
      <c r="M1549" s="129" t="e">
        <f t="shared" si="506"/>
        <v>#N/A</v>
      </c>
      <c r="N1549" s="11">
        <f>SUM($K$4:K1549)</f>
        <v>200</v>
      </c>
      <c r="O1549" s="11" t="str">
        <f>IF(P1549="","",IF(IFERROR(VLOOKUP(N1549,Home!$C$8:$R$1048576,1,FALSE),"")=0,"",IFERROR(VLOOKUP(N1549,Home!$C$8:$R$1048576,1,FALSE),"")))</f>
        <v/>
      </c>
      <c r="P1549" s="11" t="str">
        <f>IF(IFERROR(VLOOKUP(W1549,Home!$C$8:$R$1048576,3,FALSE),"")=0,"",IFERROR(VLOOKUP(W1549,Home!$C$8:$R$1048576,3,FALSE),""))</f>
        <v/>
      </c>
      <c r="Q1549" s="11" t="str">
        <f t="shared" si="505"/>
        <v/>
      </c>
      <c r="R1549" s="130" t="e">
        <f>VLOOKUP(Q1549,'Baggrund til lister'!$G$4:$H$15,2,FALSE)</f>
        <v>#N/A</v>
      </c>
      <c r="S1549" s="11" t="str">
        <f t="shared" si="507"/>
        <v/>
      </c>
      <c r="T1549" s="11" t="str">
        <f>IF(IFERROR(VLOOKUP(N1549,Home!$C$8:$R$1048576,11,FALSE),"")=0,"",IFERROR(VLOOKUP(N1549,Home!$C$8:$R$1048576,11,FALSE),""))</f>
        <v/>
      </c>
      <c r="U1549" s="11" t="str">
        <f>IF(IFERROR(VLOOKUP(O1549,Home!$C$8:$R$1048576,12,FALSE),"")=0,"",IFERROR(VLOOKUP(O1549,Home!$C$8:$R$1048576,12,FALSE),""))</f>
        <v/>
      </c>
      <c r="V1549" s="11" t="str">
        <f>IF(IFERROR(VLOOKUP(O1549,Home!$C$8:$R$1048576,8,FALSE),"")=0,"",IFERROR(VLOOKUP(O1549,Home!$C$8:$R$1048576,8,FALSE),""))</f>
        <v/>
      </c>
      <c r="W1549" s="11" t="str">
        <f>IF(OR(VLOOKUP(N1549,Home!$C$7:$I$207,6,FALSE)="",VLOOKUP(N1549,Home!$C$7:$I$207,7,FALSE)=""),"FEJL",SUM(Baggrundsark!$K$4:K1549))</f>
        <v>FEJL</v>
      </c>
      <c r="Y1549">
        <v>1546</v>
      </c>
      <c r="Z1549" s="1"/>
      <c r="AC1549" s="44"/>
      <c r="AD1549">
        <f t="shared" si="514"/>
        <v>0</v>
      </c>
      <c r="AE1549">
        <f>SUM($AD$4:AD1549)</f>
        <v>1</v>
      </c>
      <c r="AF1549" s="103" t="str">
        <f>IFERROR(VLOOKUP(AN1549,Home!$C$8:$E$207,3,FALSE),"")</f>
        <v/>
      </c>
      <c r="AG1549" s="103" t="str">
        <f>IFERROR(VLOOKUP(AN1549,Home!$C$8:$E$207,2,FALSE),"")</f>
        <v/>
      </c>
      <c r="AH1549" s="104" t="str">
        <f>IF(VLOOKUP(AE1549,Home!$C$8:$I$207,6,FALSE)="","",VLOOKUP(AE1549,Home!$C$8:$I$207,6,FALSE))</f>
        <v/>
      </c>
      <c r="AI1549" s="104" t="e">
        <f t="shared" si="522"/>
        <v>#VALUE!</v>
      </c>
      <c r="AJ1549" s="105" t="e">
        <f t="shared" si="515"/>
        <v>#VALUE!</v>
      </c>
      <c r="AK1549" s="103" t="e">
        <f t="shared" si="508"/>
        <v>#VALUE!</v>
      </c>
      <c r="AL1549" s="103" t="e">
        <f t="shared" si="516"/>
        <v>#VALUE!</v>
      </c>
      <c r="AN1549" t="str">
        <f>IF(OR(VLOOKUP(AE1549,Home!$C$8:$I$207,6,FALSE)="",VLOOKUP(AE1549,Home!$C$8:$I$207,7,FALSE)=""),"FEJL",Baggrundsark!AE1549)</f>
        <v>FEJL</v>
      </c>
      <c r="AO1549">
        <f>IF(VLOOKUP(AE1549,Home!$C$8:$N$207,12,FALSE)="Timelønnet",1,0)</f>
        <v>0</v>
      </c>
      <c r="AP1549">
        <f>SUM($AO$4:AO1549)*AO1549</f>
        <v>0</v>
      </c>
      <c r="AQ1549">
        <f t="shared" si="503"/>
        <v>1</v>
      </c>
      <c r="AR1549" t="str">
        <f t="shared" si="503"/>
        <v/>
      </c>
      <c r="AS1549" t="e">
        <f t="shared" si="517"/>
        <v>#VALUE!</v>
      </c>
      <c r="AT1549" s="45" t="e">
        <f t="shared" si="504"/>
        <v>#VALUE!</v>
      </c>
      <c r="AU1549">
        <f>VLOOKUP(AQ1549,Home!$C$8:$J$207,8,FALSE)</f>
        <v>0</v>
      </c>
    </row>
    <row r="1550" spans="1:47" x14ac:dyDescent="0.25">
      <c r="A1550" s="6">
        <f t="shared" si="509"/>
        <v>0</v>
      </c>
      <c r="B1550" s="6">
        <f t="shared" si="518"/>
        <v>0</v>
      </c>
      <c r="C1550" s="6" t="str">
        <f t="shared" si="510"/>
        <v/>
      </c>
      <c r="D1550" s="7">
        <f t="shared" si="511"/>
        <v>0</v>
      </c>
      <c r="E1550" s="7">
        <f t="shared" si="519"/>
        <v>0</v>
      </c>
      <c r="F1550" s="7" t="str">
        <f t="shared" si="512"/>
        <v/>
      </c>
      <c r="G1550" s="6">
        <f t="shared" si="513"/>
        <v>0</v>
      </c>
      <c r="H1550" s="6">
        <f t="shared" si="520"/>
        <v>0</v>
      </c>
      <c r="I1550" s="6" t="str">
        <f t="shared" si="521"/>
        <v/>
      </c>
      <c r="J1550" s="11">
        <v>1547</v>
      </c>
      <c r="K1550" s="11">
        <f>IF(IFERROR(VLOOKUP(J1550,Home!$A$8:$B$1048576,1,FALSE),0)=0,0,1)</f>
        <v>0</v>
      </c>
      <c r="L1550" s="129" t="e">
        <f>IF(VLOOKUP(O1550,Home!$C$8:$R$207,6,FALSE)="","",VLOOKUP(O1550,Home!$C$8:$R$207,6,FALSE))</f>
        <v>#N/A</v>
      </c>
      <c r="M1550" s="129" t="e">
        <f t="shared" si="506"/>
        <v>#N/A</v>
      </c>
      <c r="N1550" s="11">
        <f>SUM($K$4:K1550)</f>
        <v>200</v>
      </c>
      <c r="O1550" s="11" t="str">
        <f>IF(P1550="","",IF(IFERROR(VLOOKUP(N1550,Home!$C$8:$R$1048576,1,FALSE),"")=0,"",IFERROR(VLOOKUP(N1550,Home!$C$8:$R$1048576,1,FALSE),"")))</f>
        <v/>
      </c>
      <c r="P1550" s="11" t="str">
        <f>IF(IFERROR(VLOOKUP(W1550,Home!$C$8:$R$1048576,3,FALSE),"")=0,"",IFERROR(VLOOKUP(W1550,Home!$C$8:$R$1048576,3,FALSE),""))</f>
        <v/>
      </c>
      <c r="Q1550" s="11" t="str">
        <f t="shared" si="505"/>
        <v/>
      </c>
      <c r="R1550" s="130" t="e">
        <f>VLOOKUP(Q1550,'Baggrund til lister'!$G$4:$H$15,2,FALSE)</f>
        <v>#N/A</v>
      </c>
      <c r="S1550" s="11" t="str">
        <f t="shared" si="507"/>
        <v/>
      </c>
      <c r="T1550" s="11" t="str">
        <f>IF(IFERROR(VLOOKUP(N1550,Home!$C$8:$R$1048576,11,FALSE),"")=0,"",IFERROR(VLOOKUP(N1550,Home!$C$8:$R$1048576,11,FALSE),""))</f>
        <v/>
      </c>
      <c r="U1550" s="11" t="str">
        <f>IF(IFERROR(VLOOKUP(O1550,Home!$C$8:$R$1048576,12,FALSE),"")=0,"",IFERROR(VLOOKUP(O1550,Home!$C$8:$R$1048576,12,FALSE),""))</f>
        <v/>
      </c>
      <c r="V1550" s="11" t="str">
        <f>IF(IFERROR(VLOOKUP(O1550,Home!$C$8:$R$1048576,8,FALSE),"")=0,"",IFERROR(VLOOKUP(O1550,Home!$C$8:$R$1048576,8,FALSE),""))</f>
        <v/>
      </c>
      <c r="W1550" s="11" t="str">
        <f>IF(OR(VLOOKUP(N1550,Home!$C$7:$I$207,6,FALSE)="",VLOOKUP(N1550,Home!$C$7:$I$207,7,FALSE)=""),"FEJL",SUM(Baggrundsark!$K$4:K1550))</f>
        <v>FEJL</v>
      </c>
      <c r="Y1550">
        <v>1547</v>
      </c>
      <c r="Z1550" s="1"/>
      <c r="AC1550" s="44"/>
      <c r="AD1550">
        <f t="shared" si="514"/>
        <v>0</v>
      </c>
      <c r="AE1550">
        <f>SUM($AD$4:AD1550)</f>
        <v>1</v>
      </c>
      <c r="AF1550" s="103" t="str">
        <f>IFERROR(VLOOKUP(AN1550,Home!$C$8:$E$207,3,FALSE),"")</f>
        <v/>
      </c>
      <c r="AG1550" s="103" t="str">
        <f>IFERROR(VLOOKUP(AN1550,Home!$C$8:$E$207,2,FALSE),"")</f>
        <v/>
      </c>
      <c r="AH1550" s="104" t="str">
        <f>IF(VLOOKUP(AE1550,Home!$C$8:$I$207,6,FALSE)="","",VLOOKUP(AE1550,Home!$C$8:$I$207,6,FALSE))</f>
        <v/>
      </c>
      <c r="AI1550" s="104" t="e">
        <f t="shared" si="522"/>
        <v>#VALUE!</v>
      </c>
      <c r="AJ1550" s="105" t="e">
        <f t="shared" si="515"/>
        <v>#VALUE!</v>
      </c>
      <c r="AK1550" s="103" t="e">
        <f t="shared" si="508"/>
        <v>#VALUE!</v>
      </c>
      <c r="AL1550" s="103" t="e">
        <f t="shared" si="516"/>
        <v>#VALUE!</v>
      </c>
      <c r="AN1550" t="str">
        <f>IF(OR(VLOOKUP(AE1550,Home!$C$8:$I$207,6,FALSE)="",VLOOKUP(AE1550,Home!$C$8:$I$207,7,FALSE)=""),"FEJL",Baggrundsark!AE1550)</f>
        <v>FEJL</v>
      </c>
      <c r="AO1550">
        <f>IF(VLOOKUP(AE1550,Home!$C$8:$N$207,12,FALSE)="Timelønnet",1,0)</f>
        <v>0</v>
      </c>
      <c r="AP1550">
        <f>SUM($AO$4:AO1550)*AO1550</f>
        <v>0</v>
      </c>
      <c r="AQ1550">
        <f t="shared" si="503"/>
        <v>1</v>
      </c>
      <c r="AR1550" t="str">
        <f t="shared" si="503"/>
        <v/>
      </c>
      <c r="AS1550" t="e">
        <f t="shared" si="517"/>
        <v>#VALUE!</v>
      </c>
      <c r="AT1550" s="45" t="e">
        <f t="shared" si="504"/>
        <v>#VALUE!</v>
      </c>
      <c r="AU1550">
        <f>VLOOKUP(AQ1550,Home!$C$8:$J$207,8,FALSE)</f>
        <v>0</v>
      </c>
    </row>
    <row r="1551" spans="1:47" x14ac:dyDescent="0.25">
      <c r="A1551" s="6">
        <f t="shared" si="509"/>
        <v>0</v>
      </c>
      <c r="B1551" s="6">
        <f t="shared" si="518"/>
        <v>0</v>
      </c>
      <c r="C1551" s="6" t="str">
        <f t="shared" si="510"/>
        <v/>
      </c>
      <c r="D1551" s="7">
        <f t="shared" si="511"/>
        <v>0</v>
      </c>
      <c r="E1551" s="7">
        <f t="shared" si="519"/>
        <v>0</v>
      </c>
      <c r="F1551" s="7" t="str">
        <f t="shared" si="512"/>
        <v/>
      </c>
      <c r="G1551" s="6">
        <f t="shared" si="513"/>
        <v>0</v>
      </c>
      <c r="H1551" s="6">
        <f t="shared" si="520"/>
        <v>0</v>
      </c>
      <c r="I1551" s="6" t="str">
        <f t="shared" si="521"/>
        <v/>
      </c>
      <c r="J1551" s="11">
        <v>1548</v>
      </c>
      <c r="K1551" s="11">
        <f>IF(IFERROR(VLOOKUP(J1551,Home!$A$8:$B$1048576,1,FALSE),0)=0,0,1)</f>
        <v>0</v>
      </c>
      <c r="L1551" s="129" t="e">
        <f>IF(VLOOKUP(O1551,Home!$C$8:$R$207,6,FALSE)="","",VLOOKUP(O1551,Home!$C$8:$R$207,6,FALSE))</f>
        <v>#N/A</v>
      </c>
      <c r="M1551" s="129" t="e">
        <f t="shared" si="506"/>
        <v>#N/A</v>
      </c>
      <c r="N1551" s="11">
        <f>SUM($K$4:K1551)</f>
        <v>200</v>
      </c>
      <c r="O1551" s="11" t="str">
        <f>IF(P1551="","",IF(IFERROR(VLOOKUP(N1551,Home!$C$8:$R$1048576,1,FALSE),"")=0,"",IFERROR(VLOOKUP(N1551,Home!$C$8:$R$1048576,1,FALSE),"")))</f>
        <v/>
      </c>
      <c r="P1551" s="11" t="str">
        <f>IF(IFERROR(VLOOKUP(W1551,Home!$C$8:$R$1048576,3,FALSE),"")=0,"",IFERROR(VLOOKUP(W1551,Home!$C$8:$R$1048576,3,FALSE),""))</f>
        <v/>
      </c>
      <c r="Q1551" s="11" t="str">
        <f t="shared" si="505"/>
        <v/>
      </c>
      <c r="R1551" s="130" t="e">
        <f>VLOOKUP(Q1551,'Baggrund til lister'!$G$4:$H$15,2,FALSE)</f>
        <v>#N/A</v>
      </c>
      <c r="S1551" s="11" t="str">
        <f t="shared" si="507"/>
        <v/>
      </c>
      <c r="T1551" s="11" t="str">
        <f>IF(IFERROR(VLOOKUP(N1551,Home!$C$8:$R$1048576,11,FALSE),"")=0,"",IFERROR(VLOOKUP(N1551,Home!$C$8:$R$1048576,11,FALSE),""))</f>
        <v/>
      </c>
      <c r="U1551" s="11" t="str">
        <f>IF(IFERROR(VLOOKUP(O1551,Home!$C$8:$R$1048576,12,FALSE),"")=0,"",IFERROR(VLOOKUP(O1551,Home!$C$8:$R$1048576,12,FALSE),""))</f>
        <v/>
      </c>
      <c r="V1551" s="11" t="str">
        <f>IF(IFERROR(VLOOKUP(O1551,Home!$C$8:$R$1048576,8,FALSE),"")=0,"",IFERROR(VLOOKUP(O1551,Home!$C$8:$R$1048576,8,FALSE),""))</f>
        <v/>
      </c>
      <c r="W1551" s="11" t="str">
        <f>IF(OR(VLOOKUP(N1551,Home!$C$7:$I$207,6,FALSE)="",VLOOKUP(N1551,Home!$C$7:$I$207,7,FALSE)=""),"FEJL",SUM(Baggrundsark!$K$4:K1551))</f>
        <v>FEJL</v>
      </c>
      <c r="Y1551">
        <v>1548</v>
      </c>
      <c r="Z1551" s="1"/>
      <c r="AC1551" s="44"/>
      <c r="AD1551">
        <f t="shared" si="514"/>
        <v>0</v>
      </c>
      <c r="AE1551">
        <f>SUM($AD$4:AD1551)</f>
        <v>1</v>
      </c>
      <c r="AF1551" s="103" t="str">
        <f>IFERROR(VLOOKUP(AN1551,Home!$C$8:$E$207,3,FALSE),"")</f>
        <v/>
      </c>
      <c r="AG1551" s="103" t="str">
        <f>IFERROR(VLOOKUP(AN1551,Home!$C$8:$E$207,2,FALSE),"")</f>
        <v/>
      </c>
      <c r="AH1551" s="104" t="str">
        <f>IF(VLOOKUP(AE1551,Home!$C$8:$I$207,6,FALSE)="","",VLOOKUP(AE1551,Home!$C$8:$I$207,6,FALSE))</f>
        <v/>
      </c>
      <c r="AI1551" s="104" t="e">
        <f t="shared" si="522"/>
        <v>#VALUE!</v>
      </c>
      <c r="AJ1551" s="105" t="e">
        <f t="shared" si="515"/>
        <v>#VALUE!</v>
      </c>
      <c r="AK1551" s="103" t="e">
        <f t="shared" si="508"/>
        <v>#VALUE!</v>
      </c>
      <c r="AL1551" s="103" t="e">
        <f t="shared" si="516"/>
        <v>#VALUE!</v>
      </c>
      <c r="AN1551" t="str">
        <f>IF(OR(VLOOKUP(AE1551,Home!$C$8:$I$207,6,FALSE)="",VLOOKUP(AE1551,Home!$C$8:$I$207,7,FALSE)=""),"FEJL",Baggrundsark!AE1551)</f>
        <v>FEJL</v>
      </c>
      <c r="AO1551">
        <f>IF(VLOOKUP(AE1551,Home!$C$8:$N$207,12,FALSE)="Timelønnet",1,0)</f>
        <v>0</v>
      </c>
      <c r="AP1551">
        <f>SUM($AO$4:AO1551)*AO1551</f>
        <v>0</v>
      </c>
      <c r="AQ1551">
        <f t="shared" si="503"/>
        <v>1</v>
      </c>
      <c r="AR1551" t="str">
        <f t="shared" si="503"/>
        <v/>
      </c>
      <c r="AS1551" t="e">
        <f t="shared" si="517"/>
        <v>#VALUE!</v>
      </c>
      <c r="AT1551" s="45" t="e">
        <f t="shared" si="504"/>
        <v>#VALUE!</v>
      </c>
      <c r="AU1551">
        <f>VLOOKUP(AQ1551,Home!$C$8:$J$207,8,FALSE)</f>
        <v>0</v>
      </c>
    </row>
    <row r="1552" spans="1:47" x14ac:dyDescent="0.25">
      <c r="A1552" s="6">
        <f t="shared" si="509"/>
        <v>0</v>
      </c>
      <c r="B1552" s="6">
        <f t="shared" si="518"/>
        <v>0</v>
      </c>
      <c r="C1552" s="6" t="str">
        <f t="shared" si="510"/>
        <v/>
      </c>
      <c r="D1552" s="7">
        <f t="shared" si="511"/>
        <v>0</v>
      </c>
      <c r="E1552" s="7">
        <f t="shared" si="519"/>
        <v>0</v>
      </c>
      <c r="F1552" s="7" t="str">
        <f t="shared" si="512"/>
        <v/>
      </c>
      <c r="G1552" s="6">
        <f t="shared" si="513"/>
        <v>0</v>
      </c>
      <c r="H1552" s="6">
        <f t="shared" si="520"/>
        <v>0</v>
      </c>
      <c r="I1552" s="6" t="str">
        <f t="shared" si="521"/>
        <v/>
      </c>
      <c r="J1552" s="11">
        <v>1549</v>
      </c>
      <c r="K1552" s="11">
        <f>IF(IFERROR(VLOOKUP(J1552,Home!$A$8:$B$1048576,1,FALSE),0)=0,0,1)</f>
        <v>0</v>
      </c>
      <c r="L1552" s="129" t="e">
        <f>IF(VLOOKUP(O1552,Home!$C$8:$R$207,6,FALSE)="","",VLOOKUP(O1552,Home!$C$8:$R$207,6,FALSE))</f>
        <v>#N/A</v>
      </c>
      <c r="M1552" s="129" t="e">
        <f t="shared" si="506"/>
        <v>#N/A</v>
      </c>
      <c r="N1552" s="11">
        <f>SUM($K$4:K1552)</f>
        <v>200</v>
      </c>
      <c r="O1552" s="11" t="str">
        <f>IF(P1552="","",IF(IFERROR(VLOOKUP(N1552,Home!$C$8:$R$1048576,1,FALSE),"")=0,"",IFERROR(VLOOKUP(N1552,Home!$C$8:$R$1048576,1,FALSE),"")))</f>
        <v/>
      </c>
      <c r="P1552" s="11" t="str">
        <f>IF(IFERROR(VLOOKUP(W1552,Home!$C$8:$R$1048576,3,FALSE),"")=0,"",IFERROR(VLOOKUP(W1552,Home!$C$8:$R$1048576,3,FALSE),""))</f>
        <v/>
      </c>
      <c r="Q1552" s="11" t="str">
        <f t="shared" si="505"/>
        <v/>
      </c>
      <c r="R1552" s="130" t="e">
        <f>VLOOKUP(Q1552,'Baggrund til lister'!$G$4:$H$15,2,FALSE)</f>
        <v>#N/A</v>
      </c>
      <c r="S1552" s="11" t="str">
        <f t="shared" si="507"/>
        <v/>
      </c>
      <c r="T1552" s="11" t="str">
        <f>IF(IFERROR(VLOOKUP(N1552,Home!$C$8:$R$1048576,11,FALSE),"")=0,"",IFERROR(VLOOKUP(N1552,Home!$C$8:$R$1048576,11,FALSE),""))</f>
        <v/>
      </c>
      <c r="U1552" s="11" t="str">
        <f>IF(IFERROR(VLOOKUP(O1552,Home!$C$8:$R$1048576,12,FALSE),"")=0,"",IFERROR(VLOOKUP(O1552,Home!$C$8:$R$1048576,12,FALSE),""))</f>
        <v/>
      </c>
      <c r="V1552" s="11" t="str">
        <f>IF(IFERROR(VLOOKUP(O1552,Home!$C$8:$R$1048576,8,FALSE),"")=0,"",IFERROR(VLOOKUP(O1552,Home!$C$8:$R$1048576,8,FALSE),""))</f>
        <v/>
      </c>
      <c r="W1552" s="11" t="str">
        <f>IF(OR(VLOOKUP(N1552,Home!$C$7:$I$207,6,FALSE)="",VLOOKUP(N1552,Home!$C$7:$I$207,7,FALSE)=""),"FEJL",SUM(Baggrundsark!$K$4:K1552))</f>
        <v>FEJL</v>
      </c>
      <c r="Y1552">
        <v>1549</v>
      </c>
      <c r="Z1552" s="1"/>
      <c r="AC1552" s="44"/>
      <c r="AD1552">
        <f t="shared" si="514"/>
        <v>0</v>
      </c>
      <c r="AE1552">
        <f>SUM($AD$4:AD1552)</f>
        <v>1</v>
      </c>
      <c r="AF1552" s="103" t="str">
        <f>IFERROR(VLOOKUP(AN1552,Home!$C$8:$E$207,3,FALSE),"")</f>
        <v/>
      </c>
      <c r="AG1552" s="103" t="str">
        <f>IFERROR(VLOOKUP(AN1552,Home!$C$8:$E$207,2,FALSE),"")</f>
        <v/>
      </c>
      <c r="AH1552" s="104" t="str">
        <f>IF(VLOOKUP(AE1552,Home!$C$8:$I$207,6,FALSE)="","",VLOOKUP(AE1552,Home!$C$8:$I$207,6,FALSE))</f>
        <v/>
      </c>
      <c r="AI1552" s="104" t="e">
        <f t="shared" si="522"/>
        <v>#VALUE!</v>
      </c>
      <c r="AJ1552" s="105" t="e">
        <f t="shared" si="515"/>
        <v>#VALUE!</v>
      </c>
      <c r="AK1552" s="103" t="e">
        <f t="shared" si="508"/>
        <v>#VALUE!</v>
      </c>
      <c r="AL1552" s="103" t="e">
        <f t="shared" si="516"/>
        <v>#VALUE!</v>
      </c>
      <c r="AN1552" t="str">
        <f>IF(OR(VLOOKUP(AE1552,Home!$C$8:$I$207,6,FALSE)="",VLOOKUP(AE1552,Home!$C$8:$I$207,7,FALSE)=""),"FEJL",Baggrundsark!AE1552)</f>
        <v>FEJL</v>
      </c>
      <c r="AO1552">
        <f>IF(VLOOKUP(AE1552,Home!$C$8:$N$207,12,FALSE)="Timelønnet",1,0)</f>
        <v>0</v>
      </c>
      <c r="AP1552">
        <f>SUM($AO$4:AO1552)*AO1552</f>
        <v>0</v>
      </c>
      <c r="AQ1552">
        <f t="shared" si="503"/>
        <v>1</v>
      </c>
      <c r="AR1552" t="str">
        <f t="shared" si="503"/>
        <v/>
      </c>
      <c r="AS1552" t="e">
        <f t="shared" si="517"/>
        <v>#VALUE!</v>
      </c>
      <c r="AT1552" s="45" t="e">
        <f t="shared" si="504"/>
        <v>#VALUE!</v>
      </c>
      <c r="AU1552">
        <f>VLOOKUP(AQ1552,Home!$C$8:$J$207,8,FALSE)</f>
        <v>0</v>
      </c>
    </row>
    <row r="1553" spans="1:47" x14ac:dyDescent="0.25">
      <c r="A1553" s="6">
        <f t="shared" si="509"/>
        <v>0</v>
      </c>
      <c r="B1553" s="6">
        <f t="shared" si="518"/>
        <v>0</v>
      </c>
      <c r="C1553" s="6" t="str">
        <f t="shared" si="510"/>
        <v/>
      </c>
      <c r="D1553" s="7">
        <f t="shared" si="511"/>
        <v>0</v>
      </c>
      <c r="E1553" s="7">
        <f t="shared" si="519"/>
        <v>0</v>
      </c>
      <c r="F1553" s="7" t="str">
        <f t="shared" si="512"/>
        <v/>
      </c>
      <c r="G1553" s="6">
        <f t="shared" si="513"/>
        <v>0</v>
      </c>
      <c r="H1553" s="6">
        <f t="shared" si="520"/>
        <v>0</v>
      </c>
      <c r="I1553" s="6" t="str">
        <f t="shared" si="521"/>
        <v/>
      </c>
      <c r="J1553" s="11">
        <v>1550</v>
      </c>
      <c r="K1553" s="11">
        <f>IF(IFERROR(VLOOKUP(J1553,Home!$A$8:$B$1048576,1,FALSE),0)=0,0,1)</f>
        <v>0</v>
      </c>
      <c r="L1553" s="129" t="e">
        <f>IF(VLOOKUP(O1553,Home!$C$8:$R$207,6,FALSE)="","",VLOOKUP(O1553,Home!$C$8:$R$207,6,FALSE))</f>
        <v>#N/A</v>
      </c>
      <c r="M1553" s="129" t="e">
        <f t="shared" si="506"/>
        <v>#N/A</v>
      </c>
      <c r="N1553" s="11">
        <f>SUM($K$4:K1553)</f>
        <v>200</v>
      </c>
      <c r="O1553" s="11" t="str">
        <f>IF(P1553="","",IF(IFERROR(VLOOKUP(N1553,Home!$C$8:$R$1048576,1,FALSE),"")=0,"",IFERROR(VLOOKUP(N1553,Home!$C$8:$R$1048576,1,FALSE),"")))</f>
        <v/>
      </c>
      <c r="P1553" s="11" t="str">
        <f>IF(IFERROR(VLOOKUP(W1553,Home!$C$8:$R$1048576,3,FALSE),"")=0,"",IFERROR(VLOOKUP(W1553,Home!$C$8:$R$1048576,3,FALSE),""))</f>
        <v/>
      </c>
      <c r="Q1553" s="11" t="str">
        <f t="shared" si="505"/>
        <v/>
      </c>
      <c r="R1553" s="130" t="e">
        <f>VLOOKUP(Q1553,'Baggrund til lister'!$G$4:$H$15,2,FALSE)</f>
        <v>#N/A</v>
      </c>
      <c r="S1553" s="11" t="str">
        <f t="shared" si="507"/>
        <v/>
      </c>
      <c r="T1553" s="11" t="str">
        <f>IF(IFERROR(VLOOKUP(N1553,Home!$C$8:$R$1048576,11,FALSE),"")=0,"",IFERROR(VLOOKUP(N1553,Home!$C$8:$R$1048576,11,FALSE),""))</f>
        <v/>
      </c>
      <c r="U1553" s="11" t="str">
        <f>IF(IFERROR(VLOOKUP(O1553,Home!$C$8:$R$1048576,12,FALSE),"")=0,"",IFERROR(VLOOKUP(O1553,Home!$C$8:$R$1048576,12,FALSE),""))</f>
        <v/>
      </c>
      <c r="V1553" s="11" t="str">
        <f>IF(IFERROR(VLOOKUP(O1553,Home!$C$8:$R$1048576,8,FALSE),"")=0,"",IFERROR(VLOOKUP(O1553,Home!$C$8:$R$1048576,8,FALSE),""))</f>
        <v/>
      </c>
      <c r="W1553" s="11" t="str">
        <f>IF(OR(VLOOKUP(N1553,Home!$C$7:$I$207,6,FALSE)="",VLOOKUP(N1553,Home!$C$7:$I$207,7,FALSE)=""),"FEJL",SUM(Baggrundsark!$K$4:K1553))</f>
        <v>FEJL</v>
      </c>
      <c r="Y1553">
        <v>1550</v>
      </c>
      <c r="Z1553" s="1"/>
      <c r="AC1553" s="44"/>
      <c r="AD1553">
        <f t="shared" si="514"/>
        <v>0</v>
      </c>
      <c r="AE1553">
        <f>SUM($AD$4:AD1553)</f>
        <v>1</v>
      </c>
      <c r="AF1553" s="103" t="str">
        <f>IFERROR(VLOOKUP(AN1553,Home!$C$8:$E$207,3,FALSE),"")</f>
        <v/>
      </c>
      <c r="AG1553" s="103" t="str">
        <f>IFERROR(VLOOKUP(AN1553,Home!$C$8:$E$207,2,FALSE),"")</f>
        <v/>
      </c>
      <c r="AH1553" s="104" t="str">
        <f>IF(VLOOKUP(AE1553,Home!$C$8:$I$207,6,FALSE)="","",VLOOKUP(AE1553,Home!$C$8:$I$207,6,FALSE))</f>
        <v/>
      </c>
      <c r="AI1553" s="104" t="e">
        <f t="shared" si="522"/>
        <v>#VALUE!</v>
      </c>
      <c r="AJ1553" s="105" t="e">
        <f t="shared" si="515"/>
        <v>#VALUE!</v>
      </c>
      <c r="AK1553" s="103" t="e">
        <f t="shared" si="508"/>
        <v>#VALUE!</v>
      </c>
      <c r="AL1553" s="103" t="e">
        <f t="shared" si="516"/>
        <v>#VALUE!</v>
      </c>
      <c r="AN1553" t="str">
        <f>IF(OR(VLOOKUP(AE1553,Home!$C$8:$I$207,6,FALSE)="",VLOOKUP(AE1553,Home!$C$8:$I$207,7,FALSE)=""),"FEJL",Baggrundsark!AE1553)</f>
        <v>FEJL</v>
      </c>
      <c r="AO1553">
        <f>IF(VLOOKUP(AE1553,Home!$C$8:$N$207,12,FALSE)="Timelønnet",1,0)</f>
        <v>0</v>
      </c>
      <c r="AP1553">
        <f>SUM($AO$4:AO1553)*AO1553</f>
        <v>0</v>
      </c>
      <c r="AQ1553">
        <f t="shared" si="503"/>
        <v>1</v>
      </c>
      <c r="AR1553" t="str">
        <f t="shared" si="503"/>
        <v/>
      </c>
      <c r="AS1553" t="e">
        <f t="shared" si="517"/>
        <v>#VALUE!</v>
      </c>
      <c r="AT1553" s="45" t="e">
        <f t="shared" si="504"/>
        <v>#VALUE!</v>
      </c>
      <c r="AU1553">
        <f>VLOOKUP(AQ1553,Home!$C$8:$J$207,8,FALSE)</f>
        <v>0</v>
      </c>
    </row>
    <row r="1554" spans="1:47" x14ac:dyDescent="0.25">
      <c r="A1554" s="6">
        <f t="shared" si="509"/>
        <v>0</v>
      </c>
      <c r="B1554" s="6">
        <f t="shared" si="518"/>
        <v>0</v>
      </c>
      <c r="C1554" s="6" t="str">
        <f t="shared" si="510"/>
        <v/>
      </c>
      <c r="D1554" s="7">
        <f t="shared" si="511"/>
        <v>0</v>
      </c>
      <c r="E1554" s="7">
        <f t="shared" si="519"/>
        <v>0</v>
      </c>
      <c r="F1554" s="7" t="str">
        <f t="shared" si="512"/>
        <v/>
      </c>
      <c r="G1554" s="6">
        <f t="shared" si="513"/>
        <v>0</v>
      </c>
      <c r="H1554" s="6">
        <f t="shared" si="520"/>
        <v>0</v>
      </c>
      <c r="I1554" s="6" t="str">
        <f t="shared" si="521"/>
        <v/>
      </c>
      <c r="J1554" s="11">
        <v>1551</v>
      </c>
      <c r="K1554" s="11">
        <f>IF(IFERROR(VLOOKUP(J1554,Home!$A$8:$B$1048576,1,FALSE),0)=0,0,1)</f>
        <v>0</v>
      </c>
      <c r="L1554" s="129" t="e">
        <f>IF(VLOOKUP(O1554,Home!$C$8:$R$207,6,FALSE)="","",VLOOKUP(O1554,Home!$C$8:$R$207,6,FALSE))</f>
        <v>#N/A</v>
      </c>
      <c r="M1554" s="129" t="e">
        <f t="shared" si="506"/>
        <v>#N/A</v>
      </c>
      <c r="N1554" s="11">
        <f>SUM($K$4:K1554)</f>
        <v>200</v>
      </c>
      <c r="O1554" s="11" t="str">
        <f>IF(P1554="","",IF(IFERROR(VLOOKUP(N1554,Home!$C$8:$R$1048576,1,FALSE),"")=0,"",IFERROR(VLOOKUP(N1554,Home!$C$8:$R$1048576,1,FALSE),"")))</f>
        <v/>
      </c>
      <c r="P1554" s="11" t="str">
        <f>IF(IFERROR(VLOOKUP(W1554,Home!$C$8:$R$1048576,3,FALSE),"")=0,"",IFERROR(VLOOKUP(W1554,Home!$C$8:$R$1048576,3,FALSE),""))</f>
        <v/>
      </c>
      <c r="Q1554" s="11" t="str">
        <f t="shared" si="505"/>
        <v/>
      </c>
      <c r="R1554" s="130" t="e">
        <f>VLOOKUP(Q1554,'Baggrund til lister'!$G$4:$H$15,2,FALSE)</f>
        <v>#N/A</v>
      </c>
      <c r="S1554" s="11" t="str">
        <f t="shared" si="507"/>
        <v/>
      </c>
      <c r="T1554" s="11" t="str">
        <f>IF(IFERROR(VLOOKUP(N1554,Home!$C$8:$R$1048576,11,FALSE),"")=0,"",IFERROR(VLOOKUP(N1554,Home!$C$8:$R$1048576,11,FALSE),""))</f>
        <v/>
      </c>
      <c r="U1554" s="11" t="str">
        <f>IF(IFERROR(VLOOKUP(O1554,Home!$C$8:$R$1048576,12,FALSE),"")=0,"",IFERROR(VLOOKUP(O1554,Home!$C$8:$R$1048576,12,FALSE),""))</f>
        <v/>
      </c>
      <c r="V1554" s="11" t="str">
        <f>IF(IFERROR(VLOOKUP(O1554,Home!$C$8:$R$1048576,8,FALSE),"")=0,"",IFERROR(VLOOKUP(O1554,Home!$C$8:$R$1048576,8,FALSE),""))</f>
        <v/>
      </c>
      <c r="W1554" s="11" t="str">
        <f>IF(OR(VLOOKUP(N1554,Home!$C$7:$I$207,6,FALSE)="",VLOOKUP(N1554,Home!$C$7:$I$207,7,FALSE)=""),"FEJL",SUM(Baggrundsark!$K$4:K1554))</f>
        <v>FEJL</v>
      </c>
      <c r="Y1554">
        <v>1551</v>
      </c>
      <c r="Z1554" s="1"/>
      <c r="AC1554" s="44"/>
      <c r="AD1554">
        <f t="shared" si="514"/>
        <v>0</v>
      </c>
      <c r="AE1554">
        <f>SUM($AD$4:AD1554)</f>
        <v>1</v>
      </c>
      <c r="AF1554" s="103" t="str">
        <f>IFERROR(VLOOKUP(AN1554,Home!$C$8:$E$207,3,FALSE),"")</f>
        <v/>
      </c>
      <c r="AG1554" s="103" t="str">
        <f>IFERROR(VLOOKUP(AN1554,Home!$C$8:$E$207,2,FALSE),"")</f>
        <v/>
      </c>
      <c r="AH1554" s="104" t="str">
        <f>IF(VLOOKUP(AE1554,Home!$C$8:$I$207,6,FALSE)="","",VLOOKUP(AE1554,Home!$C$8:$I$207,6,FALSE))</f>
        <v/>
      </c>
      <c r="AI1554" s="104" t="e">
        <f t="shared" si="522"/>
        <v>#VALUE!</v>
      </c>
      <c r="AJ1554" s="105" t="e">
        <f t="shared" si="515"/>
        <v>#VALUE!</v>
      </c>
      <c r="AK1554" s="103" t="e">
        <f t="shared" si="508"/>
        <v>#VALUE!</v>
      </c>
      <c r="AL1554" s="103" t="e">
        <f t="shared" si="516"/>
        <v>#VALUE!</v>
      </c>
      <c r="AN1554" t="str">
        <f>IF(OR(VLOOKUP(AE1554,Home!$C$8:$I$207,6,FALSE)="",VLOOKUP(AE1554,Home!$C$8:$I$207,7,FALSE)=""),"FEJL",Baggrundsark!AE1554)</f>
        <v>FEJL</v>
      </c>
      <c r="AO1554">
        <f>IF(VLOOKUP(AE1554,Home!$C$8:$N$207,12,FALSE)="Timelønnet",1,0)</f>
        <v>0</v>
      </c>
      <c r="AP1554">
        <f>SUM($AO$4:AO1554)*AO1554</f>
        <v>0</v>
      </c>
      <c r="AQ1554">
        <f t="shared" si="503"/>
        <v>1</v>
      </c>
      <c r="AR1554" t="str">
        <f t="shared" si="503"/>
        <v/>
      </c>
      <c r="AS1554" t="e">
        <f t="shared" si="517"/>
        <v>#VALUE!</v>
      </c>
      <c r="AT1554" s="45" t="e">
        <f t="shared" si="504"/>
        <v>#VALUE!</v>
      </c>
      <c r="AU1554">
        <f>VLOOKUP(AQ1554,Home!$C$8:$J$207,8,FALSE)</f>
        <v>0</v>
      </c>
    </row>
    <row r="1555" spans="1:47" x14ac:dyDescent="0.25">
      <c r="A1555" s="6">
        <f t="shared" si="509"/>
        <v>0</v>
      </c>
      <c r="B1555" s="6">
        <f t="shared" si="518"/>
        <v>0</v>
      </c>
      <c r="C1555" s="6" t="str">
        <f t="shared" si="510"/>
        <v/>
      </c>
      <c r="D1555" s="7">
        <f t="shared" si="511"/>
        <v>0</v>
      </c>
      <c r="E1555" s="7">
        <f t="shared" si="519"/>
        <v>0</v>
      </c>
      <c r="F1555" s="7" t="str">
        <f t="shared" si="512"/>
        <v/>
      </c>
      <c r="G1555" s="6">
        <f t="shared" si="513"/>
        <v>0</v>
      </c>
      <c r="H1555" s="6">
        <f t="shared" si="520"/>
        <v>0</v>
      </c>
      <c r="I1555" s="6" t="str">
        <f t="shared" si="521"/>
        <v/>
      </c>
      <c r="J1555" s="11">
        <v>1552</v>
      </c>
      <c r="K1555" s="11">
        <f>IF(IFERROR(VLOOKUP(J1555,Home!$A$8:$B$1048576,1,FALSE),0)=0,0,1)</f>
        <v>0</v>
      </c>
      <c r="L1555" s="129" t="e">
        <f>IF(VLOOKUP(O1555,Home!$C$8:$R$207,6,FALSE)="","",VLOOKUP(O1555,Home!$C$8:$R$207,6,FALSE))</f>
        <v>#N/A</v>
      </c>
      <c r="M1555" s="129" t="e">
        <f t="shared" si="506"/>
        <v>#N/A</v>
      </c>
      <c r="N1555" s="11">
        <f>SUM($K$4:K1555)</f>
        <v>200</v>
      </c>
      <c r="O1555" s="11" t="str">
        <f>IF(P1555="","",IF(IFERROR(VLOOKUP(N1555,Home!$C$8:$R$1048576,1,FALSE),"")=0,"",IFERROR(VLOOKUP(N1555,Home!$C$8:$R$1048576,1,FALSE),"")))</f>
        <v/>
      </c>
      <c r="P1555" s="11" t="str">
        <f>IF(IFERROR(VLOOKUP(W1555,Home!$C$8:$R$1048576,3,FALSE),"")=0,"",IFERROR(VLOOKUP(W1555,Home!$C$8:$R$1048576,3,FALSE),""))</f>
        <v/>
      </c>
      <c r="Q1555" s="11" t="str">
        <f t="shared" si="505"/>
        <v/>
      </c>
      <c r="R1555" s="130" t="e">
        <f>VLOOKUP(Q1555,'Baggrund til lister'!$G$4:$H$15,2,FALSE)</f>
        <v>#N/A</v>
      </c>
      <c r="S1555" s="11" t="str">
        <f t="shared" si="507"/>
        <v/>
      </c>
      <c r="T1555" s="11" t="str">
        <f>IF(IFERROR(VLOOKUP(N1555,Home!$C$8:$R$1048576,11,FALSE),"")=0,"",IFERROR(VLOOKUP(N1555,Home!$C$8:$R$1048576,11,FALSE),""))</f>
        <v/>
      </c>
      <c r="U1555" s="11" t="str">
        <f>IF(IFERROR(VLOOKUP(O1555,Home!$C$8:$R$1048576,12,FALSE),"")=0,"",IFERROR(VLOOKUP(O1555,Home!$C$8:$R$1048576,12,FALSE),""))</f>
        <v/>
      </c>
      <c r="V1555" s="11" t="str">
        <f>IF(IFERROR(VLOOKUP(O1555,Home!$C$8:$R$1048576,8,FALSE),"")=0,"",IFERROR(VLOOKUP(O1555,Home!$C$8:$R$1048576,8,FALSE),""))</f>
        <v/>
      </c>
      <c r="W1555" s="11" t="str">
        <f>IF(OR(VLOOKUP(N1555,Home!$C$7:$I$207,6,FALSE)="",VLOOKUP(N1555,Home!$C$7:$I$207,7,FALSE)=""),"FEJL",SUM(Baggrundsark!$K$4:K1555))</f>
        <v>FEJL</v>
      </c>
      <c r="Y1555">
        <v>1552</v>
      </c>
      <c r="Z1555" s="1"/>
      <c r="AC1555" s="44"/>
      <c r="AD1555">
        <f t="shared" si="514"/>
        <v>0</v>
      </c>
      <c r="AE1555">
        <f>SUM($AD$4:AD1555)</f>
        <v>1</v>
      </c>
      <c r="AF1555" s="103" t="str">
        <f>IFERROR(VLOOKUP(AN1555,Home!$C$8:$E$207,3,FALSE),"")</f>
        <v/>
      </c>
      <c r="AG1555" s="103" t="str">
        <f>IFERROR(VLOOKUP(AN1555,Home!$C$8:$E$207,2,FALSE),"")</f>
        <v/>
      </c>
      <c r="AH1555" s="104" t="str">
        <f>IF(VLOOKUP(AE1555,Home!$C$8:$I$207,6,FALSE)="","",VLOOKUP(AE1555,Home!$C$8:$I$207,6,FALSE))</f>
        <v/>
      </c>
      <c r="AI1555" s="104" t="e">
        <f t="shared" si="522"/>
        <v>#VALUE!</v>
      </c>
      <c r="AJ1555" s="105" t="e">
        <f t="shared" si="515"/>
        <v>#VALUE!</v>
      </c>
      <c r="AK1555" s="103" t="e">
        <f t="shared" si="508"/>
        <v>#VALUE!</v>
      </c>
      <c r="AL1555" s="103" t="e">
        <f t="shared" si="516"/>
        <v>#VALUE!</v>
      </c>
      <c r="AN1555" t="str">
        <f>IF(OR(VLOOKUP(AE1555,Home!$C$8:$I$207,6,FALSE)="",VLOOKUP(AE1555,Home!$C$8:$I$207,7,FALSE)=""),"FEJL",Baggrundsark!AE1555)</f>
        <v>FEJL</v>
      </c>
      <c r="AO1555">
        <f>IF(VLOOKUP(AE1555,Home!$C$8:$N$207,12,FALSE)="Timelønnet",1,0)</f>
        <v>0</v>
      </c>
      <c r="AP1555">
        <f>SUM($AO$4:AO1555)*AO1555</f>
        <v>0</v>
      </c>
      <c r="AQ1555">
        <f t="shared" si="503"/>
        <v>1</v>
      </c>
      <c r="AR1555" t="str">
        <f t="shared" si="503"/>
        <v/>
      </c>
      <c r="AS1555" t="e">
        <f t="shared" si="517"/>
        <v>#VALUE!</v>
      </c>
      <c r="AT1555" s="45" t="e">
        <f t="shared" si="504"/>
        <v>#VALUE!</v>
      </c>
      <c r="AU1555">
        <f>VLOOKUP(AQ1555,Home!$C$8:$J$207,8,FALSE)</f>
        <v>0</v>
      </c>
    </row>
    <row r="1556" spans="1:47" x14ac:dyDescent="0.25">
      <c r="A1556" s="6">
        <f t="shared" si="509"/>
        <v>0</v>
      </c>
      <c r="B1556" s="6">
        <f t="shared" si="518"/>
        <v>0</v>
      </c>
      <c r="C1556" s="6" t="str">
        <f t="shared" si="510"/>
        <v/>
      </c>
      <c r="D1556" s="7">
        <f t="shared" si="511"/>
        <v>0</v>
      </c>
      <c r="E1556" s="7">
        <f t="shared" si="519"/>
        <v>0</v>
      </c>
      <c r="F1556" s="7" t="str">
        <f t="shared" si="512"/>
        <v/>
      </c>
      <c r="G1556" s="6">
        <f t="shared" si="513"/>
        <v>0</v>
      </c>
      <c r="H1556" s="6">
        <f t="shared" si="520"/>
        <v>0</v>
      </c>
      <c r="I1556" s="6" t="str">
        <f t="shared" si="521"/>
        <v/>
      </c>
      <c r="J1556" s="11">
        <v>1553</v>
      </c>
      <c r="K1556" s="11">
        <f>IF(IFERROR(VLOOKUP(J1556,Home!$A$8:$B$1048576,1,FALSE),0)=0,0,1)</f>
        <v>0</v>
      </c>
      <c r="L1556" s="129" t="e">
        <f>IF(VLOOKUP(O1556,Home!$C$8:$R$207,6,FALSE)="","",VLOOKUP(O1556,Home!$C$8:$R$207,6,FALSE))</f>
        <v>#N/A</v>
      </c>
      <c r="M1556" s="129" t="e">
        <f t="shared" si="506"/>
        <v>#N/A</v>
      </c>
      <c r="N1556" s="11">
        <f>SUM($K$4:K1556)</f>
        <v>200</v>
      </c>
      <c r="O1556" s="11" t="str">
        <f>IF(P1556="","",IF(IFERROR(VLOOKUP(N1556,Home!$C$8:$R$1048576,1,FALSE),"")=0,"",IFERROR(VLOOKUP(N1556,Home!$C$8:$R$1048576,1,FALSE),"")))</f>
        <v/>
      </c>
      <c r="P1556" s="11" t="str">
        <f>IF(IFERROR(VLOOKUP(W1556,Home!$C$8:$R$1048576,3,FALSE),"")=0,"",IFERROR(VLOOKUP(W1556,Home!$C$8:$R$1048576,3,FALSE),""))</f>
        <v/>
      </c>
      <c r="Q1556" s="11" t="str">
        <f t="shared" si="505"/>
        <v/>
      </c>
      <c r="R1556" s="130" t="e">
        <f>VLOOKUP(Q1556,'Baggrund til lister'!$G$4:$H$15,2,FALSE)</f>
        <v>#N/A</v>
      </c>
      <c r="S1556" s="11" t="str">
        <f t="shared" si="507"/>
        <v/>
      </c>
      <c r="T1556" s="11" t="str">
        <f>IF(IFERROR(VLOOKUP(N1556,Home!$C$8:$R$1048576,11,FALSE),"")=0,"",IFERROR(VLOOKUP(N1556,Home!$C$8:$R$1048576,11,FALSE),""))</f>
        <v/>
      </c>
      <c r="U1556" s="11" t="str">
        <f>IF(IFERROR(VLOOKUP(O1556,Home!$C$8:$R$1048576,12,FALSE),"")=0,"",IFERROR(VLOOKUP(O1556,Home!$C$8:$R$1048576,12,FALSE),""))</f>
        <v/>
      </c>
      <c r="V1556" s="11" t="str">
        <f>IF(IFERROR(VLOOKUP(O1556,Home!$C$8:$R$1048576,8,FALSE),"")=0,"",IFERROR(VLOOKUP(O1556,Home!$C$8:$R$1048576,8,FALSE),""))</f>
        <v/>
      </c>
      <c r="W1556" s="11" t="str">
        <f>IF(OR(VLOOKUP(N1556,Home!$C$7:$I$207,6,FALSE)="",VLOOKUP(N1556,Home!$C$7:$I$207,7,FALSE)=""),"FEJL",SUM(Baggrundsark!$K$4:K1556))</f>
        <v>FEJL</v>
      </c>
      <c r="Y1556">
        <v>1553</v>
      </c>
      <c r="Z1556" s="1"/>
      <c r="AC1556" s="44"/>
      <c r="AD1556">
        <f t="shared" si="514"/>
        <v>0</v>
      </c>
      <c r="AE1556">
        <f>SUM($AD$4:AD1556)</f>
        <v>1</v>
      </c>
      <c r="AF1556" s="103" t="str">
        <f>IFERROR(VLOOKUP(AN1556,Home!$C$8:$E$207,3,FALSE),"")</f>
        <v/>
      </c>
      <c r="AG1556" s="103" t="str">
        <f>IFERROR(VLOOKUP(AN1556,Home!$C$8:$E$207,2,FALSE),"")</f>
        <v/>
      </c>
      <c r="AH1556" s="104" t="str">
        <f>IF(VLOOKUP(AE1556,Home!$C$8:$I$207,6,FALSE)="","",VLOOKUP(AE1556,Home!$C$8:$I$207,6,FALSE))</f>
        <v/>
      </c>
      <c r="AI1556" s="104" t="e">
        <f t="shared" si="522"/>
        <v>#VALUE!</v>
      </c>
      <c r="AJ1556" s="105" t="e">
        <f t="shared" si="515"/>
        <v>#VALUE!</v>
      </c>
      <c r="AK1556" s="103" t="e">
        <f t="shared" si="508"/>
        <v>#VALUE!</v>
      </c>
      <c r="AL1556" s="103" t="e">
        <f t="shared" si="516"/>
        <v>#VALUE!</v>
      </c>
      <c r="AN1556" t="str">
        <f>IF(OR(VLOOKUP(AE1556,Home!$C$8:$I$207,6,FALSE)="",VLOOKUP(AE1556,Home!$C$8:$I$207,7,FALSE)=""),"FEJL",Baggrundsark!AE1556)</f>
        <v>FEJL</v>
      </c>
      <c r="AO1556">
        <f>IF(VLOOKUP(AE1556,Home!$C$8:$N$207,12,FALSE)="Timelønnet",1,0)</f>
        <v>0</v>
      </c>
      <c r="AP1556">
        <f>SUM($AO$4:AO1556)*AO1556</f>
        <v>0</v>
      </c>
      <c r="AQ1556">
        <f t="shared" si="503"/>
        <v>1</v>
      </c>
      <c r="AR1556" t="str">
        <f t="shared" si="503"/>
        <v/>
      </c>
      <c r="AS1556" t="e">
        <f t="shared" si="517"/>
        <v>#VALUE!</v>
      </c>
      <c r="AT1556" s="45" t="e">
        <f t="shared" si="504"/>
        <v>#VALUE!</v>
      </c>
      <c r="AU1556">
        <f>VLOOKUP(AQ1556,Home!$C$8:$J$207,8,FALSE)</f>
        <v>0</v>
      </c>
    </row>
    <row r="1557" spans="1:47" x14ac:dyDescent="0.25">
      <c r="A1557" s="6">
        <f t="shared" si="509"/>
        <v>0</v>
      </c>
      <c r="B1557" s="6">
        <f t="shared" si="518"/>
        <v>0</v>
      </c>
      <c r="C1557" s="6" t="str">
        <f t="shared" si="510"/>
        <v/>
      </c>
      <c r="D1557" s="7">
        <f t="shared" si="511"/>
        <v>0</v>
      </c>
      <c r="E1557" s="7">
        <f t="shared" si="519"/>
        <v>0</v>
      </c>
      <c r="F1557" s="7" t="str">
        <f t="shared" si="512"/>
        <v/>
      </c>
      <c r="G1557" s="6">
        <f t="shared" si="513"/>
        <v>0</v>
      </c>
      <c r="H1557" s="6">
        <f t="shared" si="520"/>
        <v>0</v>
      </c>
      <c r="I1557" s="6" t="str">
        <f t="shared" si="521"/>
        <v/>
      </c>
      <c r="J1557" s="11">
        <v>1554</v>
      </c>
      <c r="K1557" s="11">
        <f>IF(IFERROR(VLOOKUP(J1557,Home!$A$8:$B$1048576,1,FALSE),0)=0,0,1)</f>
        <v>0</v>
      </c>
      <c r="L1557" s="129" t="e">
        <f>IF(VLOOKUP(O1557,Home!$C$8:$R$207,6,FALSE)="","",VLOOKUP(O1557,Home!$C$8:$R$207,6,FALSE))</f>
        <v>#N/A</v>
      </c>
      <c r="M1557" s="129" t="e">
        <f t="shared" si="506"/>
        <v>#N/A</v>
      </c>
      <c r="N1557" s="11">
        <f>SUM($K$4:K1557)</f>
        <v>200</v>
      </c>
      <c r="O1557" s="11" t="str">
        <f>IF(P1557="","",IF(IFERROR(VLOOKUP(N1557,Home!$C$8:$R$1048576,1,FALSE),"")=0,"",IFERROR(VLOOKUP(N1557,Home!$C$8:$R$1048576,1,FALSE),"")))</f>
        <v/>
      </c>
      <c r="P1557" s="11" t="str">
        <f>IF(IFERROR(VLOOKUP(W1557,Home!$C$8:$R$1048576,3,FALSE),"")=0,"",IFERROR(VLOOKUP(W1557,Home!$C$8:$R$1048576,3,FALSE),""))</f>
        <v/>
      </c>
      <c r="Q1557" s="11" t="str">
        <f t="shared" si="505"/>
        <v/>
      </c>
      <c r="R1557" s="130" t="e">
        <f>VLOOKUP(Q1557,'Baggrund til lister'!$G$4:$H$15,2,FALSE)</f>
        <v>#N/A</v>
      </c>
      <c r="S1557" s="11" t="str">
        <f t="shared" si="507"/>
        <v/>
      </c>
      <c r="T1557" s="11" t="str">
        <f>IF(IFERROR(VLOOKUP(N1557,Home!$C$8:$R$1048576,11,FALSE),"")=0,"",IFERROR(VLOOKUP(N1557,Home!$C$8:$R$1048576,11,FALSE),""))</f>
        <v/>
      </c>
      <c r="U1557" s="11" t="str">
        <f>IF(IFERROR(VLOOKUP(O1557,Home!$C$8:$R$1048576,12,FALSE),"")=0,"",IFERROR(VLOOKUP(O1557,Home!$C$8:$R$1048576,12,FALSE),""))</f>
        <v/>
      </c>
      <c r="V1557" s="11" t="str">
        <f>IF(IFERROR(VLOOKUP(O1557,Home!$C$8:$R$1048576,8,FALSE),"")=0,"",IFERROR(VLOOKUP(O1557,Home!$C$8:$R$1048576,8,FALSE),""))</f>
        <v/>
      </c>
      <c r="W1557" s="11" t="str">
        <f>IF(OR(VLOOKUP(N1557,Home!$C$7:$I$207,6,FALSE)="",VLOOKUP(N1557,Home!$C$7:$I$207,7,FALSE)=""),"FEJL",SUM(Baggrundsark!$K$4:K1557))</f>
        <v>FEJL</v>
      </c>
      <c r="Y1557">
        <v>1554</v>
      </c>
      <c r="Z1557" s="1"/>
      <c r="AC1557" s="44"/>
      <c r="AD1557">
        <f t="shared" si="514"/>
        <v>0</v>
      </c>
      <c r="AE1557">
        <f>SUM($AD$4:AD1557)</f>
        <v>1</v>
      </c>
      <c r="AF1557" s="103" t="str">
        <f>IFERROR(VLOOKUP(AN1557,Home!$C$8:$E$207,3,FALSE),"")</f>
        <v/>
      </c>
      <c r="AG1557" s="103" t="str">
        <f>IFERROR(VLOOKUP(AN1557,Home!$C$8:$E$207,2,FALSE),"")</f>
        <v/>
      </c>
      <c r="AH1557" s="104" t="str">
        <f>IF(VLOOKUP(AE1557,Home!$C$8:$I$207,6,FALSE)="","",VLOOKUP(AE1557,Home!$C$8:$I$207,6,FALSE))</f>
        <v/>
      </c>
      <c r="AI1557" s="104" t="e">
        <f t="shared" si="522"/>
        <v>#VALUE!</v>
      </c>
      <c r="AJ1557" s="105" t="e">
        <f t="shared" si="515"/>
        <v>#VALUE!</v>
      </c>
      <c r="AK1557" s="103" t="e">
        <f t="shared" si="508"/>
        <v>#VALUE!</v>
      </c>
      <c r="AL1557" s="103" t="e">
        <f t="shared" si="516"/>
        <v>#VALUE!</v>
      </c>
      <c r="AN1557" t="str">
        <f>IF(OR(VLOOKUP(AE1557,Home!$C$8:$I$207,6,FALSE)="",VLOOKUP(AE1557,Home!$C$8:$I$207,7,FALSE)=""),"FEJL",Baggrundsark!AE1557)</f>
        <v>FEJL</v>
      </c>
      <c r="AO1557">
        <f>IF(VLOOKUP(AE1557,Home!$C$8:$N$207,12,FALSE)="Timelønnet",1,0)</f>
        <v>0</v>
      </c>
      <c r="AP1557">
        <f>SUM($AO$4:AO1557)*AO1557</f>
        <v>0</v>
      </c>
      <c r="AQ1557">
        <f t="shared" si="503"/>
        <v>1</v>
      </c>
      <c r="AR1557" t="str">
        <f t="shared" si="503"/>
        <v/>
      </c>
      <c r="AS1557" t="e">
        <f t="shared" si="517"/>
        <v>#VALUE!</v>
      </c>
      <c r="AT1557" s="45" t="e">
        <f t="shared" si="504"/>
        <v>#VALUE!</v>
      </c>
      <c r="AU1557">
        <f>VLOOKUP(AQ1557,Home!$C$8:$J$207,8,FALSE)</f>
        <v>0</v>
      </c>
    </row>
    <row r="1558" spans="1:47" x14ac:dyDescent="0.25">
      <c r="A1558" s="6">
        <f t="shared" si="509"/>
        <v>0</v>
      </c>
      <c r="B1558" s="6">
        <f t="shared" si="518"/>
        <v>0</v>
      </c>
      <c r="C1558" s="6" t="str">
        <f t="shared" si="510"/>
        <v/>
      </c>
      <c r="D1558" s="7">
        <f t="shared" si="511"/>
        <v>0</v>
      </c>
      <c r="E1558" s="7">
        <f t="shared" si="519"/>
        <v>0</v>
      </c>
      <c r="F1558" s="7" t="str">
        <f t="shared" si="512"/>
        <v/>
      </c>
      <c r="G1558" s="6">
        <f t="shared" si="513"/>
        <v>0</v>
      </c>
      <c r="H1558" s="6">
        <f t="shared" si="520"/>
        <v>0</v>
      </c>
      <c r="I1558" s="6" t="str">
        <f t="shared" si="521"/>
        <v/>
      </c>
      <c r="J1558" s="11">
        <v>1555</v>
      </c>
      <c r="K1558" s="11">
        <f>IF(IFERROR(VLOOKUP(J1558,Home!$A$8:$B$1048576,1,FALSE),0)=0,0,1)</f>
        <v>0</v>
      </c>
      <c r="L1558" s="129" t="e">
        <f>IF(VLOOKUP(O1558,Home!$C$8:$R$207,6,FALSE)="","",VLOOKUP(O1558,Home!$C$8:$R$207,6,FALSE))</f>
        <v>#N/A</v>
      </c>
      <c r="M1558" s="129" t="e">
        <f t="shared" si="506"/>
        <v>#N/A</v>
      </c>
      <c r="N1558" s="11">
        <f>SUM($K$4:K1558)</f>
        <v>200</v>
      </c>
      <c r="O1558" s="11" t="str">
        <f>IF(P1558="","",IF(IFERROR(VLOOKUP(N1558,Home!$C$8:$R$1048576,1,FALSE),"")=0,"",IFERROR(VLOOKUP(N1558,Home!$C$8:$R$1048576,1,FALSE),"")))</f>
        <v/>
      </c>
      <c r="P1558" s="11" t="str">
        <f>IF(IFERROR(VLOOKUP(W1558,Home!$C$8:$R$1048576,3,FALSE),"")=0,"",IFERROR(VLOOKUP(W1558,Home!$C$8:$R$1048576,3,FALSE),""))</f>
        <v/>
      </c>
      <c r="Q1558" s="11" t="str">
        <f t="shared" si="505"/>
        <v/>
      </c>
      <c r="R1558" s="130" t="e">
        <f>VLOOKUP(Q1558,'Baggrund til lister'!$G$4:$H$15,2,FALSE)</f>
        <v>#N/A</v>
      </c>
      <c r="S1558" s="11" t="str">
        <f t="shared" si="507"/>
        <v/>
      </c>
      <c r="T1558" s="11" t="str">
        <f>IF(IFERROR(VLOOKUP(N1558,Home!$C$8:$R$1048576,11,FALSE),"")=0,"",IFERROR(VLOOKUP(N1558,Home!$C$8:$R$1048576,11,FALSE),""))</f>
        <v/>
      </c>
      <c r="U1558" s="11" t="str">
        <f>IF(IFERROR(VLOOKUP(O1558,Home!$C$8:$R$1048576,12,FALSE),"")=0,"",IFERROR(VLOOKUP(O1558,Home!$C$8:$R$1048576,12,FALSE),""))</f>
        <v/>
      </c>
      <c r="V1558" s="11" t="str">
        <f>IF(IFERROR(VLOOKUP(O1558,Home!$C$8:$R$1048576,8,FALSE),"")=0,"",IFERROR(VLOOKUP(O1558,Home!$C$8:$R$1048576,8,FALSE),""))</f>
        <v/>
      </c>
      <c r="W1558" s="11" t="str">
        <f>IF(OR(VLOOKUP(N1558,Home!$C$7:$I$207,6,FALSE)="",VLOOKUP(N1558,Home!$C$7:$I$207,7,FALSE)=""),"FEJL",SUM(Baggrundsark!$K$4:K1558))</f>
        <v>FEJL</v>
      </c>
      <c r="Y1558">
        <v>1555</v>
      </c>
      <c r="Z1558" s="1"/>
      <c r="AC1558" s="44"/>
      <c r="AD1558">
        <f t="shared" si="514"/>
        <v>0</v>
      </c>
      <c r="AE1558">
        <f>SUM($AD$4:AD1558)</f>
        <v>1</v>
      </c>
      <c r="AF1558" s="103" t="str">
        <f>IFERROR(VLOOKUP(AN1558,Home!$C$8:$E$207,3,FALSE),"")</f>
        <v/>
      </c>
      <c r="AG1558" s="103" t="str">
        <f>IFERROR(VLOOKUP(AN1558,Home!$C$8:$E$207,2,FALSE),"")</f>
        <v/>
      </c>
      <c r="AH1558" s="104" t="str">
        <f>IF(VLOOKUP(AE1558,Home!$C$8:$I$207,6,FALSE)="","",VLOOKUP(AE1558,Home!$C$8:$I$207,6,FALSE))</f>
        <v/>
      </c>
      <c r="AI1558" s="104" t="e">
        <f t="shared" si="522"/>
        <v>#VALUE!</v>
      </c>
      <c r="AJ1558" s="105" t="e">
        <f t="shared" si="515"/>
        <v>#VALUE!</v>
      </c>
      <c r="AK1558" s="103" t="e">
        <f t="shared" si="508"/>
        <v>#VALUE!</v>
      </c>
      <c r="AL1558" s="103" t="e">
        <f t="shared" si="516"/>
        <v>#VALUE!</v>
      </c>
      <c r="AN1558" t="str">
        <f>IF(OR(VLOOKUP(AE1558,Home!$C$8:$I$207,6,FALSE)="",VLOOKUP(AE1558,Home!$C$8:$I$207,7,FALSE)=""),"FEJL",Baggrundsark!AE1558)</f>
        <v>FEJL</v>
      </c>
      <c r="AO1558">
        <f>IF(VLOOKUP(AE1558,Home!$C$8:$N$207,12,FALSE)="Timelønnet",1,0)</f>
        <v>0</v>
      </c>
      <c r="AP1558">
        <f>SUM($AO$4:AO1558)*AO1558</f>
        <v>0</v>
      </c>
      <c r="AQ1558">
        <f t="shared" si="503"/>
        <v>1</v>
      </c>
      <c r="AR1558" t="str">
        <f t="shared" si="503"/>
        <v/>
      </c>
      <c r="AS1558" t="e">
        <f t="shared" si="517"/>
        <v>#VALUE!</v>
      </c>
      <c r="AT1558" s="45" t="e">
        <f t="shared" si="504"/>
        <v>#VALUE!</v>
      </c>
      <c r="AU1558">
        <f>VLOOKUP(AQ1558,Home!$C$8:$J$207,8,FALSE)</f>
        <v>0</v>
      </c>
    </row>
    <row r="1559" spans="1:47" x14ac:dyDescent="0.25">
      <c r="A1559" s="6">
        <f t="shared" si="509"/>
        <v>0</v>
      </c>
      <c r="B1559" s="6">
        <f t="shared" si="518"/>
        <v>0</v>
      </c>
      <c r="C1559" s="6" t="str">
        <f t="shared" si="510"/>
        <v/>
      </c>
      <c r="D1559" s="7">
        <f t="shared" si="511"/>
        <v>0</v>
      </c>
      <c r="E1559" s="7">
        <f t="shared" si="519"/>
        <v>0</v>
      </c>
      <c r="F1559" s="7" t="str">
        <f t="shared" si="512"/>
        <v/>
      </c>
      <c r="G1559" s="6">
        <f t="shared" si="513"/>
        <v>0</v>
      </c>
      <c r="H1559" s="6">
        <f t="shared" si="520"/>
        <v>0</v>
      </c>
      <c r="I1559" s="6" t="str">
        <f t="shared" si="521"/>
        <v/>
      </c>
      <c r="J1559" s="11">
        <v>1556</v>
      </c>
      <c r="K1559" s="11">
        <f>IF(IFERROR(VLOOKUP(J1559,Home!$A$8:$B$1048576,1,FALSE),0)=0,0,1)</f>
        <v>0</v>
      </c>
      <c r="L1559" s="129" t="e">
        <f>IF(VLOOKUP(O1559,Home!$C$8:$R$207,6,FALSE)="","",VLOOKUP(O1559,Home!$C$8:$R$207,6,FALSE))</f>
        <v>#N/A</v>
      </c>
      <c r="M1559" s="129" t="e">
        <f t="shared" si="506"/>
        <v>#N/A</v>
      </c>
      <c r="N1559" s="11">
        <f>SUM($K$4:K1559)</f>
        <v>200</v>
      </c>
      <c r="O1559" s="11" t="str">
        <f>IF(P1559="","",IF(IFERROR(VLOOKUP(N1559,Home!$C$8:$R$1048576,1,FALSE),"")=0,"",IFERROR(VLOOKUP(N1559,Home!$C$8:$R$1048576,1,FALSE),"")))</f>
        <v/>
      </c>
      <c r="P1559" s="11" t="str">
        <f>IF(IFERROR(VLOOKUP(W1559,Home!$C$8:$R$1048576,3,FALSE),"")=0,"",IFERROR(VLOOKUP(W1559,Home!$C$8:$R$1048576,3,FALSE),""))</f>
        <v/>
      </c>
      <c r="Q1559" s="11" t="str">
        <f t="shared" si="505"/>
        <v/>
      </c>
      <c r="R1559" s="130" t="e">
        <f>VLOOKUP(Q1559,'Baggrund til lister'!$G$4:$H$15,2,FALSE)</f>
        <v>#N/A</v>
      </c>
      <c r="S1559" s="11" t="str">
        <f t="shared" si="507"/>
        <v/>
      </c>
      <c r="T1559" s="11" t="str">
        <f>IF(IFERROR(VLOOKUP(N1559,Home!$C$8:$R$1048576,11,FALSE),"")=0,"",IFERROR(VLOOKUP(N1559,Home!$C$8:$R$1048576,11,FALSE),""))</f>
        <v/>
      </c>
      <c r="U1559" s="11" t="str">
        <f>IF(IFERROR(VLOOKUP(O1559,Home!$C$8:$R$1048576,12,FALSE),"")=0,"",IFERROR(VLOOKUP(O1559,Home!$C$8:$R$1048576,12,FALSE),""))</f>
        <v/>
      </c>
      <c r="V1559" s="11" t="str">
        <f>IF(IFERROR(VLOOKUP(O1559,Home!$C$8:$R$1048576,8,FALSE),"")=0,"",IFERROR(VLOOKUP(O1559,Home!$C$8:$R$1048576,8,FALSE),""))</f>
        <v/>
      </c>
      <c r="W1559" s="11" t="str">
        <f>IF(OR(VLOOKUP(N1559,Home!$C$7:$I$207,6,FALSE)="",VLOOKUP(N1559,Home!$C$7:$I$207,7,FALSE)=""),"FEJL",SUM(Baggrundsark!$K$4:K1559))</f>
        <v>FEJL</v>
      </c>
      <c r="Y1559">
        <v>1556</v>
      </c>
      <c r="Z1559" s="1"/>
      <c r="AC1559" s="44"/>
      <c r="AD1559">
        <f t="shared" si="514"/>
        <v>0</v>
      </c>
      <c r="AE1559">
        <f>SUM($AD$4:AD1559)</f>
        <v>1</v>
      </c>
      <c r="AF1559" s="103" t="str">
        <f>IFERROR(VLOOKUP(AN1559,Home!$C$8:$E$207,3,FALSE),"")</f>
        <v/>
      </c>
      <c r="AG1559" s="103" t="str">
        <f>IFERROR(VLOOKUP(AN1559,Home!$C$8:$E$207,2,FALSE),"")</f>
        <v/>
      </c>
      <c r="AH1559" s="104" t="str">
        <f>IF(VLOOKUP(AE1559,Home!$C$8:$I$207,6,FALSE)="","",VLOOKUP(AE1559,Home!$C$8:$I$207,6,FALSE))</f>
        <v/>
      </c>
      <c r="AI1559" s="104" t="e">
        <f t="shared" si="522"/>
        <v>#VALUE!</v>
      </c>
      <c r="AJ1559" s="105" t="e">
        <f t="shared" si="515"/>
        <v>#VALUE!</v>
      </c>
      <c r="AK1559" s="103" t="e">
        <f t="shared" si="508"/>
        <v>#VALUE!</v>
      </c>
      <c r="AL1559" s="103" t="e">
        <f t="shared" si="516"/>
        <v>#VALUE!</v>
      </c>
      <c r="AN1559" t="str">
        <f>IF(OR(VLOOKUP(AE1559,Home!$C$8:$I$207,6,FALSE)="",VLOOKUP(AE1559,Home!$C$8:$I$207,7,FALSE)=""),"FEJL",Baggrundsark!AE1559)</f>
        <v>FEJL</v>
      </c>
      <c r="AO1559">
        <f>IF(VLOOKUP(AE1559,Home!$C$8:$N$207,12,FALSE)="Timelønnet",1,0)</f>
        <v>0</v>
      </c>
      <c r="AP1559">
        <f>SUM($AO$4:AO1559)*AO1559</f>
        <v>0</v>
      </c>
      <c r="AQ1559">
        <f t="shared" si="503"/>
        <v>1</v>
      </c>
      <c r="AR1559" t="str">
        <f t="shared" si="503"/>
        <v/>
      </c>
      <c r="AS1559" t="e">
        <f t="shared" si="517"/>
        <v>#VALUE!</v>
      </c>
      <c r="AT1559" s="45" t="e">
        <f t="shared" si="504"/>
        <v>#VALUE!</v>
      </c>
      <c r="AU1559">
        <f>VLOOKUP(AQ1559,Home!$C$8:$J$207,8,FALSE)</f>
        <v>0</v>
      </c>
    </row>
    <row r="1560" spans="1:47" x14ac:dyDescent="0.25">
      <c r="A1560" s="6">
        <f t="shared" si="509"/>
        <v>0</v>
      </c>
      <c r="B1560" s="6">
        <f t="shared" si="518"/>
        <v>0</v>
      </c>
      <c r="C1560" s="6" t="str">
        <f t="shared" si="510"/>
        <v/>
      </c>
      <c r="D1560" s="7">
        <f t="shared" si="511"/>
        <v>0</v>
      </c>
      <c r="E1560" s="7">
        <f t="shared" si="519"/>
        <v>0</v>
      </c>
      <c r="F1560" s="7" t="str">
        <f t="shared" si="512"/>
        <v/>
      </c>
      <c r="G1560" s="6">
        <f t="shared" si="513"/>
        <v>0</v>
      </c>
      <c r="H1560" s="6">
        <f t="shared" si="520"/>
        <v>0</v>
      </c>
      <c r="I1560" s="6" t="str">
        <f t="shared" si="521"/>
        <v/>
      </c>
      <c r="J1560" s="11">
        <v>1557</v>
      </c>
      <c r="K1560" s="11">
        <f>IF(IFERROR(VLOOKUP(J1560,Home!$A$8:$B$1048576,1,FALSE),0)=0,0,1)</f>
        <v>0</v>
      </c>
      <c r="L1560" s="129" t="e">
        <f>IF(VLOOKUP(O1560,Home!$C$8:$R$207,6,FALSE)="","",VLOOKUP(O1560,Home!$C$8:$R$207,6,FALSE))</f>
        <v>#N/A</v>
      </c>
      <c r="M1560" s="129" t="e">
        <f t="shared" si="506"/>
        <v>#N/A</v>
      </c>
      <c r="N1560" s="11">
        <f>SUM($K$4:K1560)</f>
        <v>200</v>
      </c>
      <c r="O1560" s="11" t="str">
        <f>IF(P1560="","",IF(IFERROR(VLOOKUP(N1560,Home!$C$8:$R$1048576,1,FALSE),"")=0,"",IFERROR(VLOOKUP(N1560,Home!$C$8:$R$1048576,1,FALSE),"")))</f>
        <v/>
      </c>
      <c r="P1560" s="11" t="str">
        <f>IF(IFERROR(VLOOKUP(W1560,Home!$C$8:$R$1048576,3,FALSE),"")=0,"",IFERROR(VLOOKUP(W1560,Home!$C$8:$R$1048576,3,FALSE),""))</f>
        <v/>
      </c>
      <c r="Q1560" s="11" t="str">
        <f t="shared" si="505"/>
        <v/>
      </c>
      <c r="R1560" s="130" t="e">
        <f>VLOOKUP(Q1560,'Baggrund til lister'!$G$4:$H$15,2,FALSE)</f>
        <v>#N/A</v>
      </c>
      <c r="S1560" s="11" t="str">
        <f t="shared" si="507"/>
        <v/>
      </c>
      <c r="T1560" s="11" t="str">
        <f>IF(IFERROR(VLOOKUP(N1560,Home!$C$8:$R$1048576,11,FALSE),"")=0,"",IFERROR(VLOOKUP(N1560,Home!$C$8:$R$1048576,11,FALSE),""))</f>
        <v/>
      </c>
      <c r="U1560" s="11" t="str">
        <f>IF(IFERROR(VLOOKUP(O1560,Home!$C$8:$R$1048576,12,FALSE),"")=0,"",IFERROR(VLOOKUP(O1560,Home!$C$8:$R$1048576,12,FALSE),""))</f>
        <v/>
      </c>
      <c r="V1560" s="11" t="str">
        <f>IF(IFERROR(VLOOKUP(O1560,Home!$C$8:$R$1048576,8,FALSE),"")=0,"",IFERROR(VLOOKUP(O1560,Home!$C$8:$R$1048576,8,FALSE),""))</f>
        <v/>
      </c>
      <c r="W1560" s="11" t="str">
        <f>IF(OR(VLOOKUP(N1560,Home!$C$7:$I$207,6,FALSE)="",VLOOKUP(N1560,Home!$C$7:$I$207,7,FALSE)=""),"FEJL",SUM(Baggrundsark!$K$4:K1560))</f>
        <v>FEJL</v>
      </c>
      <c r="Y1560">
        <v>1557</v>
      </c>
      <c r="Z1560" s="1"/>
      <c r="AC1560" s="44"/>
      <c r="AD1560">
        <f t="shared" si="514"/>
        <v>0</v>
      </c>
      <c r="AE1560">
        <f>SUM($AD$4:AD1560)</f>
        <v>1</v>
      </c>
      <c r="AF1560" s="103" t="str">
        <f>IFERROR(VLOOKUP(AN1560,Home!$C$8:$E$207,3,FALSE),"")</f>
        <v/>
      </c>
      <c r="AG1560" s="103" t="str">
        <f>IFERROR(VLOOKUP(AN1560,Home!$C$8:$E$207,2,FALSE),"")</f>
        <v/>
      </c>
      <c r="AH1560" s="104" t="str">
        <f>IF(VLOOKUP(AE1560,Home!$C$8:$I$207,6,FALSE)="","",VLOOKUP(AE1560,Home!$C$8:$I$207,6,FALSE))</f>
        <v/>
      </c>
      <c r="AI1560" s="104" t="e">
        <f t="shared" si="522"/>
        <v>#VALUE!</v>
      </c>
      <c r="AJ1560" s="105" t="e">
        <f t="shared" si="515"/>
        <v>#VALUE!</v>
      </c>
      <c r="AK1560" s="103" t="e">
        <f t="shared" si="508"/>
        <v>#VALUE!</v>
      </c>
      <c r="AL1560" s="103" t="e">
        <f t="shared" si="516"/>
        <v>#VALUE!</v>
      </c>
      <c r="AN1560" t="str">
        <f>IF(OR(VLOOKUP(AE1560,Home!$C$8:$I$207,6,FALSE)="",VLOOKUP(AE1560,Home!$C$8:$I$207,7,FALSE)=""),"FEJL",Baggrundsark!AE1560)</f>
        <v>FEJL</v>
      </c>
      <c r="AO1560">
        <f>IF(VLOOKUP(AE1560,Home!$C$8:$N$207,12,FALSE)="Timelønnet",1,0)</f>
        <v>0</v>
      </c>
      <c r="AP1560">
        <f>SUM($AO$4:AO1560)*AO1560</f>
        <v>0</v>
      </c>
      <c r="AQ1560">
        <f t="shared" si="503"/>
        <v>1</v>
      </c>
      <c r="AR1560" t="str">
        <f t="shared" si="503"/>
        <v/>
      </c>
      <c r="AS1560" t="e">
        <f t="shared" si="517"/>
        <v>#VALUE!</v>
      </c>
      <c r="AT1560" s="45" t="e">
        <f t="shared" si="504"/>
        <v>#VALUE!</v>
      </c>
      <c r="AU1560">
        <f>VLOOKUP(AQ1560,Home!$C$8:$J$207,8,FALSE)</f>
        <v>0</v>
      </c>
    </row>
    <row r="1561" spans="1:47" x14ac:dyDescent="0.25">
      <c r="A1561" s="6">
        <f t="shared" si="509"/>
        <v>0</v>
      </c>
      <c r="B1561" s="6">
        <f t="shared" si="518"/>
        <v>0</v>
      </c>
      <c r="C1561" s="6" t="str">
        <f t="shared" si="510"/>
        <v/>
      </c>
      <c r="D1561" s="7">
        <f t="shared" si="511"/>
        <v>0</v>
      </c>
      <c r="E1561" s="7">
        <f t="shared" si="519"/>
        <v>0</v>
      </c>
      <c r="F1561" s="7" t="str">
        <f t="shared" si="512"/>
        <v/>
      </c>
      <c r="G1561" s="6">
        <f t="shared" si="513"/>
        <v>0</v>
      </c>
      <c r="H1561" s="6">
        <f t="shared" si="520"/>
        <v>0</v>
      </c>
      <c r="I1561" s="6" t="str">
        <f t="shared" si="521"/>
        <v/>
      </c>
      <c r="J1561" s="11">
        <v>1558</v>
      </c>
      <c r="K1561" s="11">
        <f>IF(IFERROR(VLOOKUP(J1561,Home!$A$8:$B$1048576,1,FALSE),0)=0,0,1)</f>
        <v>0</v>
      </c>
      <c r="L1561" s="129" t="e">
        <f>IF(VLOOKUP(O1561,Home!$C$8:$R$207,6,FALSE)="","",VLOOKUP(O1561,Home!$C$8:$R$207,6,FALSE))</f>
        <v>#N/A</v>
      </c>
      <c r="M1561" s="129" t="e">
        <f t="shared" si="506"/>
        <v>#N/A</v>
      </c>
      <c r="N1561" s="11">
        <f>SUM($K$4:K1561)</f>
        <v>200</v>
      </c>
      <c r="O1561" s="11" t="str">
        <f>IF(P1561="","",IF(IFERROR(VLOOKUP(N1561,Home!$C$8:$R$1048576,1,FALSE),"")=0,"",IFERROR(VLOOKUP(N1561,Home!$C$8:$R$1048576,1,FALSE),"")))</f>
        <v/>
      </c>
      <c r="P1561" s="11" t="str">
        <f>IF(IFERROR(VLOOKUP(W1561,Home!$C$8:$R$1048576,3,FALSE),"")=0,"",IFERROR(VLOOKUP(W1561,Home!$C$8:$R$1048576,3,FALSE),""))</f>
        <v/>
      </c>
      <c r="Q1561" s="11" t="str">
        <f t="shared" si="505"/>
        <v/>
      </c>
      <c r="R1561" s="130" t="e">
        <f>VLOOKUP(Q1561,'Baggrund til lister'!$G$4:$H$15,2,FALSE)</f>
        <v>#N/A</v>
      </c>
      <c r="S1561" s="11" t="str">
        <f t="shared" si="507"/>
        <v/>
      </c>
      <c r="T1561" s="11" t="str">
        <f>IF(IFERROR(VLOOKUP(N1561,Home!$C$8:$R$1048576,11,FALSE),"")=0,"",IFERROR(VLOOKUP(N1561,Home!$C$8:$R$1048576,11,FALSE),""))</f>
        <v/>
      </c>
      <c r="U1561" s="11" t="str">
        <f>IF(IFERROR(VLOOKUP(O1561,Home!$C$8:$R$1048576,12,FALSE),"")=0,"",IFERROR(VLOOKUP(O1561,Home!$C$8:$R$1048576,12,FALSE),""))</f>
        <v/>
      </c>
      <c r="V1561" s="11" t="str">
        <f>IF(IFERROR(VLOOKUP(O1561,Home!$C$8:$R$1048576,8,FALSE),"")=0,"",IFERROR(VLOOKUP(O1561,Home!$C$8:$R$1048576,8,FALSE),""))</f>
        <v/>
      </c>
      <c r="W1561" s="11" t="str">
        <f>IF(OR(VLOOKUP(N1561,Home!$C$7:$I$207,6,FALSE)="",VLOOKUP(N1561,Home!$C$7:$I$207,7,FALSE)=""),"FEJL",SUM(Baggrundsark!$K$4:K1561))</f>
        <v>FEJL</v>
      </c>
      <c r="Y1561">
        <v>1558</v>
      </c>
      <c r="Z1561" s="1"/>
      <c r="AC1561" s="44"/>
      <c r="AD1561">
        <f t="shared" si="514"/>
        <v>0</v>
      </c>
      <c r="AE1561">
        <f>SUM($AD$4:AD1561)</f>
        <v>1</v>
      </c>
      <c r="AF1561" s="103" t="str">
        <f>IFERROR(VLOOKUP(AN1561,Home!$C$8:$E$207,3,FALSE),"")</f>
        <v/>
      </c>
      <c r="AG1561" s="103" t="str">
        <f>IFERROR(VLOOKUP(AN1561,Home!$C$8:$E$207,2,FALSE),"")</f>
        <v/>
      </c>
      <c r="AH1561" s="104" t="str">
        <f>IF(VLOOKUP(AE1561,Home!$C$8:$I$207,6,FALSE)="","",VLOOKUP(AE1561,Home!$C$8:$I$207,6,FALSE))</f>
        <v/>
      </c>
      <c r="AI1561" s="104" t="e">
        <f t="shared" si="522"/>
        <v>#VALUE!</v>
      </c>
      <c r="AJ1561" s="105" t="e">
        <f t="shared" si="515"/>
        <v>#VALUE!</v>
      </c>
      <c r="AK1561" s="103" t="e">
        <f t="shared" si="508"/>
        <v>#VALUE!</v>
      </c>
      <c r="AL1561" s="103" t="e">
        <f t="shared" si="516"/>
        <v>#VALUE!</v>
      </c>
      <c r="AN1561" t="str">
        <f>IF(OR(VLOOKUP(AE1561,Home!$C$8:$I$207,6,FALSE)="",VLOOKUP(AE1561,Home!$C$8:$I$207,7,FALSE)=""),"FEJL",Baggrundsark!AE1561)</f>
        <v>FEJL</v>
      </c>
      <c r="AO1561">
        <f>IF(VLOOKUP(AE1561,Home!$C$8:$N$207,12,FALSE)="Timelønnet",1,0)</f>
        <v>0</v>
      </c>
      <c r="AP1561">
        <f>SUM($AO$4:AO1561)*AO1561</f>
        <v>0</v>
      </c>
      <c r="AQ1561">
        <f t="shared" si="503"/>
        <v>1</v>
      </c>
      <c r="AR1561" t="str">
        <f t="shared" si="503"/>
        <v/>
      </c>
      <c r="AS1561" t="e">
        <f t="shared" si="517"/>
        <v>#VALUE!</v>
      </c>
      <c r="AT1561" s="45" t="e">
        <f t="shared" si="504"/>
        <v>#VALUE!</v>
      </c>
      <c r="AU1561">
        <f>VLOOKUP(AQ1561,Home!$C$8:$J$207,8,FALSE)</f>
        <v>0</v>
      </c>
    </row>
    <row r="1562" spans="1:47" x14ac:dyDescent="0.25">
      <c r="A1562" s="6">
        <f t="shared" si="509"/>
        <v>0</v>
      </c>
      <c r="B1562" s="6">
        <f t="shared" si="518"/>
        <v>0</v>
      </c>
      <c r="C1562" s="6" t="str">
        <f t="shared" si="510"/>
        <v/>
      </c>
      <c r="D1562" s="7">
        <f t="shared" si="511"/>
        <v>0</v>
      </c>
      <c r="E1562" s="7">
        <f t="shared" si="519"/>
        <v>0</v>
      </c>
      <c r="F1562" s="7" t="str">
        <f t="shared" si="512"/>
        <v/>
      </c>
      <c r="G1562" s="6">
        <f t="shared" si="513"/>
        <v>0</v>
      </c>
      <c r="H1562" s="6">
        <f t="shared" si="520"/>
        <v>0</v>
      </c>
      <c r="I1562" s="6" t="str">
        <f t="shared" si="521"/>
        <v/>
      </c>
      <c r="J1562" s="11">
        <v>1559</v>
      </c>
      <c r="K1562" s="11">
        <f>IF(IFERROR(VLOOKUP(J1562,Home!$A$8:$B$1048576,1,FALSE),0)=0,0,1)</f>
        <v>0</v>
      </c>
      <c r="L1562" s="129" t="e">
        <f>IF(VLOOKUP(O1562,Home!$C$8:$R$207,6,FALSE)="","",VLOOKUP(O1562,Home!$C$8:$R$207,6,FALSE))</f>
        <v>#N/A</v>
      </c>
      <c r="M1562" s="129" t="e">
        <f t="shared" si="506"/>
        <v>#N/A</v>
      </c>
      <c r="N1562" s="11">
        <f>SUM($K$4:K1562)</f>
        <v>200</v>
      </c>
      <c r="O1562" s="11" t="str">
        <f>IF(P1562="","",IF(IFERROR(VLOOKUP(N1562,Home!$C$8:$R$1048576,1,FALSE),"")=0,"",IFERROR(VLOOKUP(N1562,Home!$C$8:$R$1048576,1,FALSE),"")))</f>
        <v/>
      </c>
      <c r="P1562" s="11" t="str">
        <f>IF(IFERROR(VLOOKUP(W1562,Home!$C$8:$R$1048576,3,FALSE),"")=0,"",IFERROR(VLOOKUP(W1562,Home!$C$8:$R$1048576,3,FALSE),""))</f>
        <v/>
      </c>
      <c r="Q1562" s="11" t="str">
        <f t="shared" si="505"/>
        <v/>
      </c>
      <c r="R1562" s="130" t="e">
        <f>VLOOKUP(Q1562,'Baggrund til lister'!$G$4:$H$15,2,FALSE)</f>
        <v>#N/A</v>
      </c>
      <c r="S1562" s="11" t="str">
        <f t="shared" si="507"/>
        <v/>
      </c>
      <c r="T1562" s="11" t="str">
        <f>IF(IFERROR(VLOOKUP(N1562,Home!$C$8:$R$1048576,11,FALSE),"")=0,"",IFERROR(VLOOKUP(N1562,Home!$C$8:$R$1048576,11,FALSE),""))</f>
        <v/>
      </c>
      <c r="U1562" s="11" t="str">
        <f>IF(IFERROR(VLOOKUP(O1562,Home!$C$8:$R$1048576,12,FALSE),"")=0,"",IFERROR(VLOOKUP(O1562,Home!$C$8:$R$1048576,12,FALSE),""))</f>
        <v/>
      </c>
      <c r="V1562" s="11" t="str">
        <f>IF(IFERROR(VLOOKUP(O1562,Home!$C$8:$R$1048576,8,FALSE),"")=0,"",IFERROR(VLOOKUP(O1562,Home!$C$8:$R$1048576,8,FALSE),""))</f>
        <v/>
      </c>
      <c r="W1562" s="11" t="str">
        <f>IF(OR(VLOOKUP(N1562,Home!$C$7:$I$207,6,FALSE)="",VLOOKUP(N1562,Home!$C$7:$I$207,7,FALSE)=""),"FEJL",SUM(Baggrundsark!$K$4:K1562))</f>
        <v>FEJL</v>
      </c>
      <c r="Y1562">
        <v>1559</v>
      </c>
      <c r="Z1562" s="1"/>
      <c r="AC1562" s="44"/>
      <c r="AD1562">
        <f t="shared" si="514"/>
        <v>0</v>
      </c>
      <c r="AE1562">
        <f>SUM($AD$4:AD1562)</f>
        <v>1</v>
      </c>
      <c r="AF1562" s="103" t="str">
        <f>IFERROR(VLOOKUP(AN1562,Home!$C$8:$E$207,3,FALSE),"")</f>
        <v/>
      </c>
      <c r="AG1562" s="103" t="str">
        <f>IFERROR(VLOOKUP(AN1562,Home!$C$8:$E$207,2,FALSE),"")</f>
        <v/>
      </c>
      <c r="AH1562" s="104" t="str">
        <f>IF(VLOOKUP(AE1562,Home!$C$8:$I$207,6,FALSE)="","",VLOOKUP(AE1562,Home!$C$8:$I$207,6,FALSE))</f>
        <v/>
      </c>
      <c r="AI1562" s="104" t="e">
        <f t="shared" si="522"/>
        <v>#VALUE!</v>
      </c>
      <c r="AJ1562" s="105" t="e">
        <f t="shared" si="515"/>
        <v>#VALUE!</v>
      </c>
      <c r="AK1562" s="103" t="e">
        <f t="shared" si="508"/>
        <v>#VALUE!</v>
      </c>
      <c r="AL1562" s="103" t="e">
        <f t="shared" si="516"/>
        <v>#VALUE!</v>
      </c>
      <c r="AN1562" t="str">
        <f>IF(OR(VLOOKUP(AE1562,Home!$C$8:$I$207,6,FALSE)="",VLOOKUP(AE1562,Home!$C$8:$I$207,7,FALSE)=""),"FEJL",Baggrundsark!AE1562)</f>
        <v>FEJL</v>
      </c>
      <c r="AO1562">
        <f>IF(VLOOKUP(AE1562,Home!$C$8:$N$207,12,FALSE)="Timelønnet",1,0)</f>
        <v>0</v>
      </c>
      <c r="AP1562">
        <f>SUM($AO$4:AO1562)*AO1562</f>
        <v>0</v>
      </c>
      <c r="AQ1562">
        <f t="shared" si="503"/>
        <v>1</v>
      </c>
      <c r="AR1562" t="str">
        <f t="shared" si="503"/>
        <v/>
      </c>
      <c r="AS1562" t="e">
        <f t="shared" si="517"/>
        <v>#VALUE!</v>
      </c>
      <c r="AT1562" s="45" t="e">
        <f t="shared" si="504"/>
        <v>#VALUE!</v>
      </c>
      <c r="AU1562">
        <f>VLOOKUP(AQ1562,Home!$C$8:$J$207,8,FALSE)</f>
        <v>0</v>
      </c>
    </row>
    <row r="1563" spans="1:47" x14ac:dyDescent="0.25">
      <c r="A1563" s="6">
        <f t="shared" si="509"/>
        <v>0</v>
      </c>
      <c r="B1563" s="6">
        <f t="shared" si="518"/>
        <v>0</v>
      </c>
      <c r="C1563" s="6" t="str">
        <f t="shared" si="510"/>
        <v/>
      </c>
      <c r="D1563" s="7">
        <f t="shared" si="511"/>
        <v>0</v>
      </c>
      <c r="E1563" s="7">
        <f t="shared" si="519"/>
        <v>0</v>
      </c>
      <c r="F1563" s="7" t="str">
        <f t="shared" si="512"/>
        <v/>
      </c>
      <c r="G1563" s="6">
        <f t="shared" si="513"/>
        <v>0</v>
      </c>
      <c r="H1563" s="6">
        <f t="shared" si="520"/>
        <v>0</v>
      </c>
      <c r="I1563" s="6" t="str">
        <f t="shared" si="521"/>
        <v/>
      </c>
      <c r="J1563" s="11">
        <v>1560</v>
      </c>
      <c r="K1563" s="11">
        <f>IF(IFERROR(VLOOKUP(J1563,Home!$A$8:$B$1048576,1,FALSE),0)=0,0,1)</f>
        <v>0</v>
      </c>
      <c r="L1563" s="129" t="e">
        <f>IF(VLOOKUP(O1563,Home!$C$8:$R$207,6,FALSE)="","",VLOOKUP(O1563,Home!$C$8:$R$207,6,FALSE))</f>
        <v>#N/A</v>
      </c>
      <c r="M1563" s="129" t="e">
        <f t="shared" si="506"/>
        <v>#N/A</v>
      </c>
      <c r="N1563" s="11">
        <f>SUM($K$4:K1563)</f>
        <v>200</v>
      </c>
      <c r="O1563" s="11" t="str">
        <f>IF(P1563="","",IF(IFERROR(VLOOKUP(N1563,Home!$C$8:$R$1048576,1,FALSE),"")=0,"",IFERROR(VLOOKUP(N1563,Home!$C$8:$R$1048576,1,FALSE),"")))</f>
        <v/>
      </c>
      <c r="P1563" s="11" t="str">
        <f>IF(IFERROR(VLOOKUP(W1563,Home!$C$8:$R$1048576,3,FALSE),"")=0,"",IFERROR(VLOOKUP(W1563,Home!$C$8:$R$1048576,3,FALSE),""))</f>
        <v/>
      </c>
      <c r="Q1563" s="11" t="str">
        <f t="shared" si="505"/>
        <v/>
      </c>
      <c r="R1563" s="130" t="e">
        <f>VLOOKUP(Q1563,'Baggrund til lister'!$G$4:$H$15,2,FALSE)</f>
        <v>#N/A</v>
      </c>
      <c r="S1563" s="11" t="str">
        <f t="shared" si="507"/>
        <v/>
      </c>
      <c r="T1563" s="11" t="str">
        <f>IF(IFERROR(VLOOKUP(N1563,Home!$C$8:$R$1048576,11,FALSE),"")=0,"",IFERROR(VLOOKUP(N1563,Home!$C$8:$R$1048576,11,FALSE),""))</f>
        <v/>
      </c>
      <c r="U1563" s="11" t="str">
        <f>IF(IFERROR(VLOOKUP(O1563,Home!$C$8:$R$1048576,12,FALSE),"")=0,"",IFERROR(VLOOKUP(O1563,Home!$C$8:$R$1048576,12,FALSE),""))</f>
        <v/>
      </c>
      <c r="V1563" s="11" t="str">
        <f>IF(IFERROR(VLOOKUP(O1563,Home!$C$8:$R$1048576,8,FALSE),"")=0,"",IFERROR(VLOOKUP(O1563,Home!$C$8:$R$1048576,8,FALSE),""))</f>
        <v/>
      </c>
      <c r="W1563" s="11" t="str">
        <f>IF(OR(VLOOKUP(N1563,Home!$C$7:$I$207,6,FALSE)="",VLOOKUP(N1563,Home!$C$7:$I$207,7,FALSE)=""),"FEJL",SUM(Baggrundsark!$K$4:K1563))</f>
        <v>FEJL</v>
      </c>
      <c r="Y1563">
        <v>1560</v>
      </c>
      <c r="Z1563" s="1"/>
      <c r="AC1563" s="44"/>
      <c r="AD1563">
        <f t="shared" si="514"/>
        <v>0</v>
      </c>
      <c r="AE1563">
        <f>SUM($AD$4:AD1563)</f>
        <v>1</v>
      </c>
      <c r="AF1563" s="103" t="str">
        <f>IFERROR(VLOOKUP(AN1563,Home!$C$8:$E$207,3,FALSE),"")</f>
        <v/>
      </c>
      <c r="AG1563" s="103" t="str">
        <f>IFERROR(VLOOKUP(AN1563,Home!$C$8:$E$207,2,FALSE),"")</f>
        <v/>
      </c>
      <c r="AH1563" s="104" t="str">
        <f>IF(VLOOKUP(AE1563,Home!$C$8:$I$207,6,FALSE)="","",VLOOKUP(AE1563,Home!$C$8:$I$207,6,FALSE))</f>
        <v/>
      </c>
      <c r="AI1563" s="104" t="e">
        <f t="shared" si="522"/>
        <v>#VALUE!</v>
      </c>
      <c r="AJ1563" s="105" t="e">
        <f t="shared" si="515"/>
        <v>#VALUE!</v>
      </c>
      <c r="AK1563" s="103" t="e">
        <f t="shared" si="508"/>
        <v>#VALUE!</v>
      </c>
      <c r="AL1563" s="103" t="e">
        <f t="shared" si="516"/>
        <v>#VALUE!</v>
      </c>
      <c r="AN1563" t="str">
        <f>IF(OR(VLOOKUP(AE1563,Home!$C$8:$I$207,6,FALSE)="",VLOOKUP(AE1563,Home!$C$8:$I$207,7,FALSE)=""),"FEJL",Baggrundsark!AE1563)</f>
        <v>FEJL</v>
      </c>
      <c r="AO1563">
        <f>IF(VLOOKUP(AE1563,Home!$C$8:$N$207,12,FALSE)="Timelønnet",1,0)</f>
        <v>0</v>
      </c>
      <c r="AP1563">
        <f>SUM($AO$4:AO1563)*AO1563</f>
        <v>0</v>
      </c>
      <c r="AQ1563">
        <f t="shared" ref="AQ1563:AR1626" si="523">AE1563</f>
        <v>1</v>
      </c>
      <c r="AR1563" t="str">
        <f t="shared" si="523"/>
        <v/>
      </c>
      <c r="AS1563" t="e">
        <f t="shared" si="517"/>
        <v>#VALUE!</v>
      </c>
      <c r="AT1563" s="45" t="e">
        <f t="shared" ref="AT1563:AT1626" si="524">AK1563</f>
        <v>#VALUE!</v>
      </c>
      <c r="AU1563">
        <f>VLOOKUP(AQ1563,Home!$C$8:$J$207,8,FALSE)</f>
        <v>0</v>
      </c>
    </row>
    <row r="1564" spans="1:47" x14ac:dyDescent="0.25">
      <c r="A1564" s="6">
        <f t="shared" si="509"/>
        <v>0</v>
      </c>
      <c r="B1564" s="6">
        <f t="shared" si="518"/>
        <v>0</v>
      </c>
      <c r="C1564" s="6" t="str">
        <f t="shared" si="510"/>
        <v/>
      </c>
      <c r="D1564" s="7">
        <f t="shared" si="511"/>
        <v>0</v>
      </c>
      <c r="E1564" s="7">
        <f t="shared" si="519"/>
        <v>0</v>
      </c>
      <c r="F1564" s="7" t="str">
        <f t="shared" si="512"/>
        <v/>
      </c>
      <c r="G1564" s="6">
        <f t="shared" si="513"/>
        <v>0</v>
      </c>
      <c r="H1564" s="6">
        <f t="shared" si="520"/>
        <v>0</v>
      </c>
      <c r="I1564" s="6" t="str">
        <f t="shared" si="521"/>
        <v/>
      </c>
      <c r="J1564" s="11">
        <v>1561</v>
      </c>
      <c r="K1564" s="11">
        <f>IF(IFERROR(VLOOKUP(J1564,Home!$A$8:$B$1048576,1,FALSE),0)=0,0,1)</f>
        <v>0</v>
      </c>
      <c r="L1564" s="129" t="e">
        <f>IF(VLOOKUP(O1564,Home!$C$8:$R$207,6,FALSE)="","",VLOOKUP(O1564,Home!$C$8:$R$207,6,FALSE))</f>
        <v>#N/A</v>
      </c>
      <c r="M1564" s="129" t="e">
        <f t="shared" si="506"/>
        <v>#N/A</v>
      </c>
      <c r="N1564" s="11">
        <f>SUM($K$4:K1564)</f>
        <v>200</v>
      </c>
      <c r="O1564" s="11" t="str">
        <f>IF(P1564="","",IF(IFERROR(VLOOKUP(N1564,Home!$C$8:$R$1048576,1,FALSE),"")=0,"",IFERROR(VLOOKUP(N1564,Home!$C$8:$R$1048576,1,FALSE),"")))</f>
        <v/>
      </c>
      <c r="P1564" s="11" t="str">
        <f>IF(IFERROR(VLOOKUP(W1564,Home!$C$8:$R$1048576,3,FALSE),"")=0,"",IFERROR(VLOOKUP(W1564,Home!$C$8:$R$1048576,3,FALSE),""))</f>
        <v/>
      </c>
      <c r="Q1564" s="11" t="str">
        <f t="shared" si="505"/>
        <v/>
      </c>
      <c r="R1564" s="130" t="e">
        <f>VLOOKUP(Q1564,'Baggrund til lister'!$G$4:$H$15,2,FALSE)</f>
        <v>#N/A</v>
      </c>
      <c r="S1564" s="11" t="str">
        <f t="shared" si="507"/>
        <v/>
      </c>
      <c r="T1564" s="11" t="str">
        <f>IF(IFERROR(VLOOKUP(N1564,Home!$C$8:$R$1048576,11,FALSE),"")=0,"",IFERROR(VLOOKUP(N1564,Home!$C$8:$R$1048576,11,FALSE),""))</f>
        <v/>
      </c>
      <c r="U1564" s="11" t="str">
        <f>IF(IFERROR(VLOOKUP(O1564,Home!$C$8:$R$1048576,12,FALSE),"")=0,"",IFERROR(VLOOKUP(O1564,Home!$C$8:$R$1048576,12,FALSE),""))</f>
        <v/>
      </c>
      <c r="V1564" s="11" t="str">
        <f>IF(IFERROR(VLOOKUP(O1564,Home!$C$8:$R$1048576,8,FALSE),"")=0,"",IFERROR(VLOOKUP(O1564,Home!$C$8:$R$1048576,8,FALSE),""))</f>
        <v/>
      </c>
      <c r="W1564" s="11" t="str">
        <f>IF(OR(VLOOKUP(N1564,Home!$C$7:$I$207,6,FALSE)="",VLOOKUP(N1564,Home!$C$7:$I$207,7,FALSE)=""),"FEJL",SUM(Baggrundsark!$K$4:K1564))</f>
        <v>FEJL</v>
      </c>
      <c r="Y1564">
        <v>1561</v>
      </c>
      <c r="Z1564" s="1"/>
      <c r="AC1564" s="44"/>
      <c r="AD1564">
        <f t="shared" si="514"/>
        <v>0</v>
      </c>
      <c r="AE1564">
        <f>SUM($AD$4:AD1564)</f>
        <v>1</v>
      </c>
      <c r="AF1564" s="103" t="str">
        <f>IFERROR(VLOOKUP(AN1564,Home!$C$8:$E$207,3,FALSE),"")</f>
        <v/>
      </c>
      <c r="AG1564" s="103" t="str">
        <f>IFERROR(VLOOKUP(AN1564,Home!$C$8:$E$207,2,FALSE),"")</f>
        <v/>
      </c>
      <c r="AH1564" s="104" t="str">
        <f>IF(VLOOKUP(AE1564,Home!$C$8:$I$207,6,FALSE)="","",VLOOKUP(AE1564,Home!$C$8:$I$207,6,FALSE))</f>
        <v/>
      </c>
      <c r="AI1564" s="104" t="e">
        <f t="shared" si="522"/>
        <v>#VALUE!</v>
      </c>
      <c r="AJ1564" s="105" t="e">
        <f t="shared" si="515"/>
        <v>#VALUE!</v>
      </c>
      <c r="AK1564" s="103" t="e">
        <f t="shared" si="508"/>
        <v>#VALUE!</v>
      </c>
      <c r="AL1564" s="103" t="e">
        <f t="shared" si="516"/>
        <v>#VALUE!</v>
      </c>
      <c r="AN1564" t="str">
        <f>IF(OR(VLOOKUP(AE1564,Home!$C$8:$I$207,6,FALSE)="",VLOOKUP(AE1564,Home!$C$8:$I$207,7,FALSE)=""),"FEJL",Baggrundsark!AE1564)</f>
        <v>FEJL</v>
      </c>
      <c r="AO1564">
        <f>IF(VLOOKUP(AE1564,Home!$C$8:$N$207,12,FALSE)="Timelønnet",1,0)</f>
        <v>0</v>
      </c>
      <c r="AP1564">
        <f>SUM($AO$4:AO1564)*AO1564</f>
        <v>0</v>
      </c>
      <c r="AQ1564">
        <f t="shared" si="523"/>
        <v>1</v>
      </c>
      <c r="AR1564" t="str">
        <f t="shared" si="523"/>
        <v/>
      </c>
      <c r="AS1564" t="e">
        <f t="shared" si="517"/>
        <v>#VALUE!</v>
      </c>
      <c r="AT1564" s="45" t="e">
        <f t="shared" si="524"/>
        <v>#VALUE!</v>
      </c>
      <c r="AU1564">
        <f>VLOOKUP(AQ1564,Home!$C$8:$J$207,8,FALSE)</f>
        <v>0</v>
      </c>
    </row>
    <row r="1565" spans="1:47" x14ac:dyDescent="0.25">
      <c r="A1565" s="6">
        <f t="shared" si="509"/>
        <v>0</v>
      </c>
      <c r="B1565" s="6">
        <f t="shared" si="518"/>
        <v>0</v>
      </c>
      <c r="C1565" s="6" t="str">
        <f t="shared" si="510"/>
        <v/>
      </c>
      <c r="D1565" s="7">
        <f t="shared" si="511"/>
        <v>0</v>
      </c>
      <c r="E1565" s="7">
        <f t="shared" si="519"/>
        <v>0</v>
      </c>
      <c r="F1565" s="7" t="str">
        <f t="shared" si="512"/>
        <v/>
      </c>
      <c r="G1565" s="6">
        <f t="shared" si="513"/>
        <v>0</v>
      </c>
      <c r="H1565" s="6">
        <f t="shared" si="520"/>
        <v>0</v>
      </c>
      <c r="I1565" s="6" t="str">
        <f t="shared" si="521"/>
        <v/>
      </c>
      <c r="J1565" s="11">
        <v>1562</v>
      </c>
      <c r="K1565" s="11">
        <f>IF(IFERROR(VLOOKUP(J1565,Home!$A$8:$B$1048576,1,FALSE),0)=0,0,1)</f>
        <v>0</v>
      </c>
      <c r="L1565" s="129" t="e">
        <f>IF(VLOOKUP(O1565,Home!$C$8:$R$207,6,FALSE)="","",VLOOKUP(O1565,Home!$C$8:$R$207,6,FALSE))</f>
        <v>#N/A</v>
      </c>
      <c r="M1565" s="129" t="e">
        <f t="shared" si="506"/>
        <v>#N/A</v>
      </c>
      <c r="N1565" s="11">
        <f>SUM($K$4:K1565)</f>
        <v>200</v>
      </c>
      <c r="O1565" s="11" t="str">
        <f>IF(P1565="","",IF(IFERROR(VLOOKUP(N1565,Home!$C$8:$R$1048576,1,FALSE),"")=0,"",IFERROR(VLOOKUP(N1565,Home!$C$8:$R$1048576,1,FALSE),"")))</f>
        <v/>
      </c>
      <c r="P1565" s="11" t="str">
        <f>IF(IFERROR(VLOOKUP(W1565,Home!$C$8:$R$1048576,3,FALSE),"")=0,"",IFERROR(VLOOKUP(W1565,Home!$C$8:$R$1048576,3,FALSE),""))</f>
        <v/>
      </c>
      <c r="Q1565" s="11" t="str">
        <f t="shared" si="505"/>
        <v/>
      </c>
      <c r="R1565" s="130" t="e">
        <f>VLOOKUP(Q1565,'Baggrund til lister'!$G$4:$H$15,2,FALSE)</f>
        <v>#N/A</v>
      </c>
      <c r="S1565" s="11" t="str">
        <f t="shared" si="507"/>
        <v/>
      </c>
      <c r="T1565" s="11" t="str">
        <f>IF(IFERROR(VLOOKUP(N1565,Home!$C$8:$R$1048576,11,FALSE),"")=0,"",IFERROR(VLOOKUP(N1565,Home!$C$8:$R$1048576,11,FALSE),""))</f>
        <v/>
      </c>
      <c r="U1565" s="11" t="str">
        <f>IF(IFERROR(VLOOKUP(O1565,Home!$C$8:$R$1048576,12,FALSE),"")=0,"",IFERROR(VLOOKUP(O1565,Home!$C$8:$R$1048576,12,FALSE),""))</f>
        <v/>
      </c>
      <c r="V1565" s="11" t="str">
        <f>IF(IFERROR(VLOOKUP(O1565,Home!$C$8:$R$1048576,8,FALSE),"")=0,"",IFERROR(VLOOKUP(O1565,Home!$C$8:$R$1048576,8,FALSE),""))</f>
        <v/>
      </c>
      <c r="W1565" s="11" t="str">
        <f>IF(OR(VLOOKUP(N1565,Home!$C$7:$I$207,6,FALSE)="",VLOOKUP(N1565,Home!$C$7:$I$207,7,FALSE)=""),"FEJL",SUM(Baggrundsark!$K$4:K1565))</f>
        <v>FEJL</v>
      </c>
      <c r="Y1565">
        <v>1562</v>
      </c>
      <c r="Z1565" s="1"/>
      <c r="AC1565" s="44"/>
      <c r="AD1565">
        <f t="shared" si="514"/>
        <v>0</v>
      </c>
      <c r="AE1565">
        <f>SUM($AD$4:AD1565)</f>
        <v>1</v>
      </c>
      <c r="AF1565" s="103" t="str">
        <f>IFERROR(VLOOKUP(AN1565,Home!$C$8:$E$207,3,FALSE),"")</f>
        <v/>
      </c>
      <c r="AG1565" s="103" t="str">
        <f>IFERROR(VLOOKUP(AN1565,Home!$C$8:$E$207,2,FALSE),"")</f>
        <v/>
      </c>
      <c r="AH1565" s="104" t="str">
        <f>IF(VLOOKUP(AE1565,Home!$C$8:$I$207,6,FALSE)="","",VLOOKUP(AE1565,Home!$C$8:$I$207,6,FALSE))</f>
        <v/>
      </c>
      <c r="AI1565" s="104" t="e">
        <f t="shared" si="522"/>
        <v>#VALUE!</v>
      </c>
      <c r="AJ1565" s="105" t="e">
        <f t="shared" si="515"/>
        <v>#VALUE!</v>
      </c>
      <c r="AK1565" s="103" t="e">
        <f t="shared" si="508"/>
        <v>#VALUE!</v>
      </c>
      <c r="AL1565" s="103" t="e">
        <f t="shared" si="516"/>
        <v>#VALUE!</v>
      </c>
      <c r="AN1565" t="str">
        <f>IF(OR(VLOOKUP(AE1565,Home!$C$8:$I$207,6,FALSE)="",VLOOKUP(AE1565,Home!$C$8:$I$207,7,FALSE)=""),"FEJL",Baggrundsark!AE1565)</f>
        <v>FEJL</v>
      </c>
      <c r="AO1565">
        <f>IF(VLOOKUP(AE1565,Home!$C$8:$N$207,12,FALSE)="Timelønnet",1,0)</f>
        <v>0</v>
      </c>
      <c r="AP1565">
        <f>SUM($AO$4:AO1565)*AO1565</f>
        <v>0</v>
      </c>
      <c r="AQ1565">
        <f t="shared" si="523"/>
        <v>1</v>
      </c>
      <c r="AR1565" t="str">
        <f t="shared" si="523"/>
        <v/>
      </c>
      <c r="AS1565" t="e">
        <f t="shared" si="517"/>
        <v>#VALUE!</v>
      </c>
      <c r="AT1565" s="45" t="e">
        <f t="shared" si="524"/>
        <v>#VALUE!</v>
      </c>
      <c r="AU1565">
        <f>VLOOKUP(AQ1565,Home!$C$8:$J$207,8,FALSE)</f>
        <v>0</v>
      </c>
    </row>
    <row r="1566" spans="1:47" x14ac:dyDescent="0.25">
      <c r="A1566" s="6">
        <f t="shared" si="509"/>
        <v>0</v>
      </c>
      <c r="B1566" s="6">
        <f t="shared" si="518"/>
        <v>0</v>
      </c>
      <c r="C1566" s="6" t="str">
        <f t="shared" si="510"/>
        <v/>
      </c>
      <c r="D1566" s="7">
        <f t="shared" si="511"/>
        <v>0</v>
      </c>
      <c r="E1566" s="7">
        <f t="shared" si="519"/>
        <v>0</v>
      </c>
      <c r="F1566" s="7" t="str">
        <f t="shared" si="512"/>
        <v/>
      </c>
      <c r="G1566" s="6">
        <f t="shared" si="513"/>
        <v>0</v>
      </c>
      <c r="H1566" s="6">
        <f t="shared" si="520"/>
        <v>0</v>
      </c>
      <c r="I1566" s="6" t="str">
        <f t="shared" si="521"/>
        <v/>
      </c>
      <c r="J1566" s="11">
        <v>1563</v>
      </c>
      <c r="K1566" s="11">
        <f>IF(IFERROR(VLOOKUP(J1566,Home!$A$8:$B$1048576,1,FALSE),0)=0,0,1)</f>
        <v>0</v>
      </c>
      <c r="L1566" s="129" t="e">
        <f>IF(VLOOKUP(O1566,Home!$C$8:$R$207,6,FALSE)="","",VLOOKUP(O1566,Home!$C$8:$R$207,6,FALSE))</f>
        <v>#N/A</v>
      </c>
      <c r="M1566" s="129" t="e">
        <f t="shared" si="506"/>
        <v>#N/A</v>
      </c>
      <c r="N1566" s="11">
        <f>SUM($K$4:K1566)</f>
        <v>200</v>
      </c>
      <c r="O1566" s="11" t="str">
        <f>IF(P1566="","",IF(IFERROR(VLOOKUP(N1566,Home!$C$8:$R$1048576,1,FALSE),"")=0,"",IFERROR(VLOOKUP(N1566,Home!$C$8:$R$1048576,1,FALSE),"")))</f>
        <v/>
      </c>
      <c r="P1566" s="11" t="str">
        <f>IF(IFERROR(VLOOKUP(W1566,Home!$C$8:$R$1048576,3,FALSE),"")=0,"",IFERROR(VLOOKUP(W1566,Home!$C$8:$R$1048576,3,FALSE),""))</f>
        <v/>
      </c>
      <c r="Q1566" s="11" t="str">
        <f t="shared" si="505"/>
        <v/>
      </c>
      <c r="R1566" s="130" t="e">
        <f>VLOOKUP(Q1566,'Baggrund til lister'!$G$4:$H$15,2,FALSE)</f>
        <v>#N/A</v>
      </c>
      <c r="S1566" s="11" t="str">
        <f t="shared" si="507"/>
        <v/>
      </c>
      <c r="T1566" s="11" t="str">
        <f>IF(IFERROR(VLOOKUP(N1566,Home!$C$8:$R$1048576,11,FALSE),"")=0,"",IFERROR(VLOOKUP(N1566,Home!$C$8:$R$1048576,11,FALSE),""))</f>
        <v/>
      </c>
      <c r="U1566" s="11" t="str">
        <f>IF(IFERROR(VLOOKUP(O1566,Home!$C$8:$R$1048576,12,FALSE),"")=0,"",IFERROR(VLOOKUP(O1566,Home!$C$8:$R$1048576,12,FALSE),""))</f>
        <v/>
      </c>
      <c r="V1566" s="11" t="str">
        <f>IF(IFERROR(VLOOKUP(O1566,Home!$C$8:$R$1048576,8,FALSE),"")=0,"",IFERROR(VLOOKUP(O1566,Home!$C$8:$R$1048576,8,FALSE),""))</f>
        <v/>
      </c>
      <c r="W1566" s="11" t="str">
        <f>IF(OR(VLOOKUP(N1566,Home!$C$7:$I$207,6,FALSE)="",VLOOKUP(N1566,Home!$C$7:$I$207,7,FALSE)=""),"FEJL",SUM(Baggrundsark!$K$4:K1566))</f>
        <v>FEJL</v>
      </c>
      <c r="Y1566">
        <v>1563</v>
      </c>
      <c r="Z1566" s="1"/>
      <c r="AC1566" s="44"/>
      <c r="AD1566">
        <f t="shared" si="514"/>
        <v>0</v>
      </c>
      <c r="AE1566">
        <f>SUM($AD$4:AD1566)</f>
        <v>1</v>
      </c>
      <c r="AF1566" s="103" t="str">
        <f>IFERROR(VLOOKUP(AN1566,Home!$C$8:$E$207,3,FALSE),"")</f>
        <v/>
      </c>
      <c r="AG1566" s="103" t="str">
        <f>IFERROR(VLOOKUP(AN1566,Home!$C$8:$E$207,2,FALSE),"")</f>
        <v/>
      </c>
      <c r="AH1566" s="104" t="str">
        <f>IF(VLOOKUP(AE1566,Home!$C$8:$I$207,6,FALSE)="","",VLOOKUP(AE1566,Home!$C$8:$I$207,6,FALSE))</f>
        <v/>
      </c>
      <c r="AI1566" s="104" t="e">
        <f t="shared" si="522"/>
        <v>#VALUE!</v>
      </c>
      <c r="AJ1566" s="105" t="e">
        <f t="shared" si="515"/>
        <v>#VALUE!</v>
      </c>
      <c r="AK1566" s="103" t="e">
        <f t="shared" si="508"/>
        <v>#VALUE!</v>
      </c>
      <c r="AL1566" s="103" t="e">
        <f t="shared" si="516"/>
        <v>#VALUE!</v>
      </c>
      <c r="AN1566" t="str">
        <f>IF(OR(VLOOKUP(AE1566,Home!$C$8:$I$207,6,FALSE)="",VLOOKUP(AE1566,Home!$C$8:$I$207,7,FALSE)=""),"FEJL",Baggrundsark!AE1566)</f>
        <v>FEJL</v>
      </c>
      <c r="AO1566">
        <f>IF(VLOOKUP(AE1566,Home!$C$8:$N$207,12,FALSE)="Timelønnet",1,0)</f>
        <v>0</v>
      </c>
      <c r="AP1566">
        <f>SUM($AO$4:AO1566)*AO1566</f>
        <v>0</v>
      </c>
      <c r="AQ1566">
        <f t="shared" si="523"/>
        <v>1</v>
      </c>
      <c r="AR1566" t="str">
        <f t="shared" si="523"/>
        <v/>
      </c>
      <c r="AS1566" t="e">
        <f t="shared" si="517"/>
        <v>#VALUE!</v>
      </c>
      <c r="AT1566" s="45" t="e">
        <f t="shared" si="524"/>
        <v>#VALUE!</v>
      </c>
      <c r="AU1566">
        <f>VLOOKUP(AQ1566,Home!$C$8:$J$207,8,FALSE)</f>
        <v>0</v>
      </c>
    </row>
    <row r="1567" spans="1:47" x14ac:dyDescent="0.25">
      <c r="A1567" s="6">
        <f t="shared" si="509"/>
        <v>0</v>
      </c>
      <c r="B1567" s="6">
        <f t="shared" si="518"/>
        <v>0</v>
      </c>
      <c r="C1567" s="6" t="str">
        <f t="shared" si="510"/>
        <v/>
      </c>
      <c r="D1567" s="7">
        <f t="shared" si="511"/>
        <v>0</v>
      </c>
      <c r="E1567" s="7">
        <f t="shared" si="519"/>
        <v>0</v>
      </c>
      <c r="F1567" s="7" t="str">
        <f t="shared" si="512"/>
        <v/>
      </c>
      <c r="G1567" s="6">
        <f t="shared" si="513"/>
        <v>0</v>
      </c>
      <c r="H1567" s="6">
        <f t="shared" si="520"/>
        <v>0</v>
      </c>
      <c r="I1567" s="6" t="str">
        <f t="shared" si="521"/>
        <v/>
      </c>
      <c r="J1567" s="11">
        <v>1564</v>
      </c>
      <c r="K1567" s="11">
        <f>IF(IFERROR(VLOOKUP(J1567,Home!$A$8:$B$1048576,1,FALSE),0)=0,0,1)</f>
        <v>0</v>
      </c>
      <c r="L1567" s="129" t="e">
        <f>IF(VLOOKUP(O1567,Home!$C$8:$R$207,6,FALSE)="","",VLOOKUP(O1567,Home!$C$8:$R$207,6,FALSE))</f>
        <v>#N/A</v>
      </c>
      <c r="M1567" s="129" t="e">
        <f t="shared" si="506"/>
        <v>#N/A</v>
      </c>
      <c r="N1567" s="11">
        <f>SUM($K$4:K1567)</f>
        <v>200</v>
      </c>
      <c r="O1567" s="11" t="str">
        <f>IF(P1567="","",IF(IFERROR(VLOOKUP(N1567,Home!$C$8:$R$1048576,1,FALSE),"")=0,"",IFERROR(VLOOKUP(N1567,Home!$C$8:$R$1048576,1,FALSE),"")))</f>
        <v/>
      </c>
      <c r="P1567" s="11" t="str">
        <f>IF(IFERROR(VLOOKUP(W1567,Home!$C$8:$R$1048576,3,FALSE),"")=0,"",IFERROR(VLOOKUP(W1567,Home!$C$8:$R$1048576,3,FALSE),""))</f>
        <v/>
      </c>
      <c r="Q1567" s="11" t="str">
        <f t="shared" si="505"/>
        <v/>
      </c>
      <c r="R1567" s="130" t="e">
        <f>VLOOKUP(Q1567,'Baggrund til lister'!$G$4:$H$15,2,FALSE)</f>
        <v>#N/A</v>
      </c>
      <c r="S1567" s="11" t="str">
        <f t="shared" si="507"/>
        <v/>
      </c>
      <c r="T1567" s="11" t="str">
        <f>IF(IFERROR(VLOOKUP(N1567,Home!$C$8:$R$1048576,11,FALSE),"")=0,"",IFERROR(VLOOKUP(N1567,Home!$C$8:$R$1048576,11,FALSE),""))</f>
        <v/>
      </c>
      <c r="U1567" s="11" t="str">
        <f>IF(IFERROR(VLOOKUP(O1567,Home!$C$8:$R$1048576,12,FALSE),"")=0,"",IFERROR(VLOOKUP(O1567,Home!$C$8:$R$1048576,12,FALSE),""))</f>
        <v/>
      </c>
      <c r="V1567" s="11" t="str">
        <f>IF(IFERROR(VLOOKUP(O1567,Home!$C$8:$R$1048576,8,FALSE),"")=0,"",IFERROR(VLOOKUP(O1567,Home!$C$8:$R$1048576,8,FALSE),""))</f>
        <v/>
      </c>
      <c r="W1567" s="11" t="str">
        <f>IF(OR(VLOOKUP(N1567,Home!$C$7:$I$207,6,FALSE)="",VLOOKUP(N1567,Home!$C$7:$I$207,7,FALSE)=""),"FEJL",SUM(Baggrundsark!$K$4:K1567))</f>
        <v>FEJL</v>
      </c>
      <c r="Y1567">
        <v>1564</v>
      </c>
      <c r="Z1567" s="1"/>
      <c r="AC1567" s="44"/>
      <c r="AD1567">
        <f t="shared" si="514"/>
        <v>0</v>
      </c>
      <c r="AE1567">
        <f>SUM($AD$4:AD1567)</f>
        <v>1</v>
      </c>
      <c r="AF1567" s="103" t="str">
        <f>IFERROR(VLOOKUP(AN1567,Home!$C$8:$E$207,3,FALSE),"")</f>
        <v/>
      </c>
      <c r="AG1567" s="103" t="str">
        <f>IFERROR(VLOOKUP(AN1567,Home!$C$8:$E$207,2,FALSE),"")</f>
        <v/>
      </c>
      <c r="AH1567" s="104" t="str">
        <f>IF(VLOOKUP(AE1567,Home!$C$8:$I$207,6,FALSE)="","",VLOOKUP(AE1567,Home!$C$8:$I$207,6,FALSE))</f>
        <v/>
      </c>
      <c r="AI1567" s="104" t="e">
        <f t="shared" si="522"/>
        <v>#VALUE!</v>
      </c>
      <c r="AJ1567" s="105" t="e">
        <f t="shared" si="515"/>
        <v>#VALUE!</v>
      </c>
      <c r="AK1567" s="103" t="e">
        <f t="shared" si="508"/>
        <v>#VALUE!</v>
      </c>
      <c r="AL1567" s="103" t="e">
        <f t="shared" si="516"/>
        <v>#VALUE!</v>
      </c>
      <c r="AN1567" t="str">
        <f>IF(OR(VLOOKUP(AE1567,Home!$C$8:$I$207,6,FALSE)="",VLOOKUP(AE1567,Home!$C$8:$I$207,7,FALSE)=""),"FEJL",Baggrundsark!AE1567)</f>
        <v>FEJL</v>
      </c>
      <c r="AO1567">
        <f>IF(VLOOKUP(AE1567,Home!$C$8:$N$207,12,FALSE)="Timelønnet",1,0)</f>
        <v>0</v>
      </c>
      <c r="AP1567">
        <f>SUM($AO$4:AO1567)*AO1567</f>
        <v>0</v>
      </c>
      <c r="AQ1567">
        <f t="shared" si="523"/>
        <v>1</v>
      </c>
      <c r="AR1567" t="str">
        <f t="shared" si="523"/>
        <v/>
      </c>
      <c r="AS1567" t="e">
        <f t="shared" si="517"/>
        <v>#VALUE!</v>
      </c>
      <c r="AT1567" s="45" t="e">
        <f t="shared" si="524"/>
        <v>#VALUE!</v>
      </c>
      <c r="AU1567">
        <f>VLOOKUP(AQ1567,Home!$C$8:$J$207,8,FALSE)</f>
        <v>0</v>
      </c>
    </row>
    <row r="1568" spans="1:47" x14ac:dyDescent="0.25">
      <c r="A1568" s="6">
        <f t="shared" si="509"/>
        <v>0</v>
      </c>
      <c r="B1568" s="6">
        <f t="shared" si="518"/>
        <v>0</v>
      </c>
      <c r="C1568" s="6" t="str">
        <f t="shared" si="510"/>
        <v/>
      </c>
      <c r="D1568" s="7">
        <f t="shared" si="511"/>
        <v>0</v>
      </c>
      <c r="E1568" s="7">
        <f t="shared" si="519"/>
        <v>0</v>
      </c>
      <c r="F1568" s="7" t="str">
        <f t="shared" si="512"/>
        <v/>
      </c>
      <c r="G1568" s="6">
        <f t="shared" si="513"/>
        <v>0</v>
      </c>
      <c r="H1568" s="6">
        <f t="shared" si="520"/>
        <v>0</v>
      </c>
      <c r="I1568" s="6" t="str">
        <f t="shared" si="521"/>
        <v/>
      </c>
      <c r="J1568" s="11">
        <v>1565</v>
      </c>
      <c r="K1568" s="11">
        <f>IF(IFERROR(VLOOKUP(J1568,Home!$A$8:$B$1048576,1,FALSE),0)=0,0,1)</f>
        <v>0</v>
      </c>
      <c r="L1568" s="129" t="e">
        <f>IF(VLOOKUP(O1568,Home!$C$8:$R$207,6,FALSE)="","",VLOOKUP(O1568,Home!$C$8:$R$207,6,FALSE))</f>
        <v>#N/A</v>
      </c>
      <c r="M1568" s="129" t="e">
        <f t="shared" si="506"/>
        <v>#N/A</v>
      </c>
      <c r="N1568" s="11">
        <f>SUM($K$4:K1568)</f>
        <v>200</v>
      </c>
      <c r="O1568" s="11" t="str">
        <f>IF(P1568="","",IF(IFERROR(VLOOKUP(N1568,Home!$C$8:$R$1048576,1,FALSE),"")=0,"",IFERROR(VLOOKUP(N1568,Home!$C$8:$R$1048576,1,FALSE),"")))</f>
        <v/>
      </c>
      <c r="P1568" s="11" t="str">
        <f>IF(IFERROR(VLOOKUP(W1568,Home!$C$8:$R$1048576,3,FALSE),"")=0,"",IFERROR(VLOOKUP(W1568,Home!$C$8:$R$1048576,3,FALSE),""))</f>
        <v/>
      </c>
      <c r="Q1568" s="11" t="str">
        <f t="shared" si="505"/>
        <v/>
      </c>
      <c r="R1568" s="130" t="e">
        <f>VLOOKUP(Q1568,'Baggrund til lister'!$G$4:$H$15,2,FALSE)</f>
        <v>#N/A</v>
      </c>
      <c r="S1568" s="11" t="str">
        <f t="shared" si="507"/>
        <v/>
      </c>
      <c r="T1568" s="11" t="str">
        <f>IF(IFERROR(VLOOKUP(N1568,Home!$C$8:$R$1048576,11,FALSE),"")=0,"",IFERROR(VLOOKUP(N1568,Home!$C$8:$R$1048576,11,FALSE),""))</f>
        <v/>
      </c>
      <c r="U1568" s="11" t="str">
        <f>IF(IFERROR(VLOOKUP(O1568,Home!$C$8:$R$1048576,12,FALSE),"")=0,"",IFERROR(VLOOKUP(O1568,Home!$C$8:$R$1048576,12,FALSE),""))</f>
        <v/>
      </c>
      <c r="V1568" s="11" t="str">
        <f>IF(IFERROR(VLOOKUP(O1568,Home!$C$8:$R$1048576,8,FALSE),"")=0,"",IFERROR(VLOOKUP(O1568,Home!$C$8:$R$1048576,8,FALSE),""))</f>
        <v/>
      </c>
      <c r="W1568" s="11" t="str">
        <f>IF(OR(VLOOKUP(N1568,Home!$C$7:$I$207,6,FALSE)="",VLOOKUP(N1568,Home!$C$7:$I$207,7,FALSE)=""),"FEJL",SUM(Baggrundsark!$K$4:K1568))</f>
        <v>FEJL</v>
      </c>
      <c r="Y1568">
        <v>1565</v>
      </c>
      <c r="Z1568" s="1"/>
      <c r="AC1568" s="44"/>
      <c r="AD1568">
        <f t="shared" si="514"/>
        <v>0</v>
      </c>
      <c r="AE1568">
        <f>SUM($AD$4:AD1568)</f>
        <v>1</v>
      </c>
      <c r="AF1568" s="103" t="str">
        <f>IFERROR(VLOOKUP(AN1568,Home!$C$8:$E$207,3,FALSE),"")</f>
        <v/>
      </c>
      <c r="AG1568" s="103" t="str">
        <f>IFERROR(VLOOKUP(AN1568,Home!$C$8:$E$207,2,FALSE),"")</f>
        <v/>
      </c>
      <c r="AH1568" s="104" t="str">
        <f>IF(VLOOKUP(AE1568,Home!$C$8:$I$207,6,FALSE)="","",VLOOKUP(AE1568,Home!$C$8:$I$207,6,FALSE))</f>
        <v/>
      </c>
      <c r="AI1568" s="104" t="e">
        <f t="shared" si="522"/>
        <v>#VALUE!</v>
      </c>
      <c r="AJ1568" s="105" t="e">
        <f t="shared" si="515"/>
        <v>#VALUE!</v>
      </c>
      <c r="AK1568" s="103" t="e">
        <f t="shared" si="508"/>
        <v>#VALUE!</v>
      </c>
      <c r="AL1568" s="103" t="e">
        <f t="shared" si="516"/>
        <v>#VALUE!</v>
      </c>
      <c r="AN1568" t="str">
        <f>IF(OR(VLOOKUP(AE1568,Home!$C$8:$I$207,6,FALSE)="",VLOOKUP(AE1568,Home!$C$8:$I$207,7,FALSE)=""),"FEJL",Baggrundsark!AE1568)</f>
        <v>FEJL</v>
      </c>
      <c r="AO1568">
        <f>IF(VLOOKUP(AE1568,Home!$C$8:$N$207,12,FALSE)="Timelønnet",1,0)</f>
        <v>0</v>
      </c>
      <c r="AP1568">
        <f>SUM($AO$4:AO1568)*AO1568</f>
        <v>0</v>
      </c>
      <c r="AQ1568">
        <f t="shared" si="523"/>
        <v>1</v>
      </c>
      <c r="AR1568" t="str">
        <f t="shared" si="523"/>
        <v/>
      </c>
      <c r="AS1568" t="e">
        <f t="shared" si="517"/>
        <v>#VALUE!</v>
      </c>
      <c r="AT1568" s="45" t="e">
        <f t="shared" si="524"/>
        <v>#VALUE!</v>
      </c>
      <c r="AU1568">
        <f>VLOOKUP(AQ1568,Home!$C$8:$J$207,8,FALSE)</f>
        <v>0</v>
      </c>
    </row>
    <row r="1569" spans="1:47" x14ac:dyDescent="0.25">
      <c r="A1569" s="6">
        <f t="shared" si="509"/>
        <v>0</v>
      </c>
      <c r="B1569" s="6">
        <f t="shared" si="518"/>
        <v>0</v>
      </c>
      <c r="C1569" s="6" t="str">
        <f t="shared" si="510"/>
        <v/>
      </c>
      <c r="D1569" s="7">
        <f t="shared" si="511"/>
        <v>0</v>
      </c>
      <c r="E1569" s="7">
        <f t="shared" si="519"/>
        <v>0</v>
      </c>
      <c r="F1569" s="7" t="str">
        <f t="shared" si="512"/>
        <v/>
      </c>
      <c r="G1569" s="6">
        <f t="shared" si="513"/>
        <v>0</v>
      </c>
      <c r="H1569" s="6">
        <f t="shared" si="520"/>
        <v>0</v>
      </c>
      <c r="I1569" s="6" t="str">
        <f t="shared" si="521"/>
        <v/>
      </c>
      <c r="J1569" s="11">
        <v>1566</v>
      </c>
      <c r="K1569" s="11">
        <f>IF(IFERROR(VLOOKUP(J1569,Home!$A$8:$B$1048576,1,FALSE),0)=0,0,1)</f>
        <v>0</v>
      </c>
      <c r="L1569" s="129" t="e">
        <f>IF(VLOOKUP(O1569,Home!$C$8:$R$207,6,FALSE)="","",VLOOKUP(O1569,Home!$C$8:$R$207,6,FALSE))</f>
        <v>#N/A</v>
      </c>
      <c r="M1569" s="129" t="e">
        <f t="shared" si="506"/>
        <v>#N/A</v>
      </c>
      <c r="N1569" s="11">
        <f>SUM($K$4:K1569)</f>
        <v>200</v>
      </c>
      <c r="O1569" s="11" t="str">
        <f>IF(P1569="","",IF(IFERROR(VLOOKUP(N1569,Home!$C$8:$R$1048576,1,FALSE),"")=0,"",IFERROR(VLOOKUP(N1569,Home!$C$8:$R$1048576,1,FALSE),"")))</f>
        <v/>
      </c>
      <c r="P1569" s="11" t="str">
        <f>IF(IFERROR(VLOOKUP(W1569,Home!$C$8:$R$1048576,3,FALSE),"")=0,"",IFERROR(VLOOKUP(W1569,Home!$C$8:$R$1048576,3,FALSE),""))</f>
        <v/>
      </c>
      <c r="Q1569" s="11" t="str">
        <f t="shared" si="505"/>
        <v/>
      </c>
      <c r="R1569" s="130" t="e">
        <f>VLOOKUP(Q1569,'Baggrund til lister'!$G$4:$H$15,2,FALSE)</f>
        <v>#N/A</v>
      </c>
      <c r="S1569" s="11" t="str">
        <f t="shared" si="507"/>
        <v/>
      </c>
      <c r="T1569" s="11" t="str">
        <f>IF(IFERROR(VLOOKUP(N1569,Home!$C$8:$R$1048576,11,FALSE),"")=0,"",IFERROR(VLOOKUP(N1569,Home!$C$8:$R$1048576,11,FALSE),""))</f>
        <v/>
      </c>
      <c r="U1569" s="11" t="str">
        <f>IF(IFERROR(VLOOKUP(O1569,Home!$C$8:$R$1048576,12,FALSE),"")=0,"",IFERROR(VLOOKUP(O1569,Home!$C$8:$R$1048576,12,FALSE),""))</f>
        <v/>
      </c>
      <c r="V1569" s="11" t="str">
        <f>IF(IFERROR(VLOOKUP(O1569,Home!$C$8:$R$1048576,8,FALSE),"")=0,"",IFERROR(VLOOKUP(O1569,Home!$C$8:$R$1048576,8,FALSE),""))</f>
        <v/>
      </c>
      <c r="W1569" s="11" t="str">
        <f>IF(OR(VLOOKUP(N1569,Home!$C$7:$I$207,6,FALSE)="",VLOOKUP(N1569,Home!$C$7:$I$207,7,FALSE)=""),"FEJL",SUM(Baggrundsark!$K$4:K1569))</f>
        <v>FEJL</v>
      </c>
      <c r="Y1569">
        <v>1566</v>
      </c>
      <c r="Z1569" s="1"/>
      <c r="AC1569" s="44"/>
      <c r="AD1569">
        <f t="shared" si="514"/>
        <v>0</v>
      </c>
      <c r="AE1569">
        <f>SUM($AD$4:AD1569)</f>
        <v>1</v>
      </c>
      <c r="AF1569" s="103" t="str">
        <f>IFERROR(VLOOKUP(AN1569,Home!$C$8:$E$207,3,FALSE),"")</f>
        <v/>
      </c>
      <c r="AG1569" s="103" t="str">
        <f>IFERROR(VLOOKUP(AN1569,Home!$C$8:$E$207,2,FALSE),"")</f>
        <v/>
      </c>
      <c r="AH1569" s="104" t="str">
        <f>IF(VLOOKUP(AE1569,Home!$C$8:$I$207,6,FALSE)="","",VLOOKUP(AE1569,Home!$C$8:$I$207,6,FALSE))</f>
        <v/>
      </c>
      <c r="AI1569" s="104" t="e">
        <f t="shared" si="522"/>
        <v>#VALUE!</v>
      </c>
      <c r="AJ1569" s="105" t="e">
        <f t="shared" si="515"/>
        <v>#VALUE!</v>
      </c>
      <c r="AK1569" s="103" t="e">
        <f t="shared" si="508"/>
        <v>#VALUE!</v>
      </c>
      <c r="AL1569" s="103" t="e">
        <f t="shared" si="516"/>
        <v>#VALUE!</v>
      </c>
      <c r="AN1569" t="str">
        <f>IF(OR(VLOOKUP(AE1569,Home!$C$8:$I$207,6,FALSE)="",VLOOKUP(AE1569,Home!$C$8:$I$207,7,FALSE)=""),"FEJL",Baggrundsark!AE1569)</f>
        <v>FEJL</v>
      </c>
      <c r="AO1569">
        <f>IF(VLOOKUP(AE1569,Home!$C$8:$N$207,12,FALSE)="Timelønnet",1,0)</f>
        <v>0</v>
      </c>
      <c r="AP1569">
        <f>SUM($AO$4:AO1569)*AO1569</f>
        <v>0</v>
      </c>
      <c r="AQ1569">
        <f t="shared" si="523"/>
        <v>1</v>
      </c>
      <c r="AR1569" t="str">
        <f t="shared" si="523"/>
        <v/>
      </c>
      <c r="AS1569" t="e">
        <f t="shared" si="517"/>
        <v>#VALUE!</v>
      </c>
      <c r="AT1569" s="45" t="e">
        <f t="shared" si="524"/>
        <v>#VALUE!</v>
      </c>
      <c r="AU1569">
        <f>VLOOKUP(AQ1569,Home!$C$8:$J$207,8,FALSE)</f>
        <v>0</v>
      </c>
    </row>
    <row r="1570" spans="1:47" x14ac:dyDescent="0.25">
      <c r="A1570" s="6">
        <f t="shared" si="509"/>
        <v>0</v>
      </c>
      <c r="B1570" s="6">
        <f t="shared" si="518"/>
        <v>0</v>
      </c>
      <c r="C1570" s="6" t="str">
        <f t="shared" si="510"/>
        <v/>
      </c>
      <c r="D1570" s="7">
        <f t="shared" si="511"/>
        <v>0</v>
      </c>
      <c r="E1570" s="7">
        <f t="shared" si="519"/>
        <v>0</v>
      </c>
      <c r="F1570" s="7" t="str">
        <f t="shared" si="512"/>
        <v/>
      </c>
      <c r="G1570" s="6">
        <f t="shared" si="513"/>
        <v>0</v>
      </c>
      <c r="H1570" s="6">
        <f t="shared" si="520"/>
        <v>0</v>
      </c>
      <c r="I1570" s="6" t="str">
        <f t="shared" si="521"/>
        <v/>
      </c>
      <c r="J1570" s="11">
        <v>1567</v>
      </c>
      <c r="K1570" s="11">
        <f>IF(IFERROR(VLOOKUP(J1570,Home!$A$8:$B$1048576,1,FALSE),0)=0,0,1)</f>
        <v>0</v>
      </c>
      <c r="L1570" s="129" t="e">
        <f>IF(VLOOKUP(O1570,Home!$C$8:$R$207,6,FALSE)="","",VLOOKUP(O1570,Home!$C$8:$R$207,6,FALSE))</f>
        <v>#N/A</v>
      </c>
      <c r="M1570" s="129" t="e">
        <f t="shared" si="506"/>
        <v>#N/A</v>
      </c>
      <c r="N1570" s="11">
        <f>SUM($K$4:K1570)</f>
        <v>200</v>
      </c>
      <c r="O1570" s="11" t="str">
        <f>IF(P1570="","",IF(IFERROR(VLOOKUP(N1570,Home!$C$8:$R$1048576,1,FALSE),"")=0,"",IFERROR(VLOOKUP(N1570,Home!$C$8:$R$1048576,1,FALSE),"")))</f>
        <v/>
      </c>
      <c r="P1570" s="11" t="str">
        <f>IF(IFERROR(VLOOKUP(W1570,Home!$C$8:$R$1048576,3,FALSE),"")=0,"",IFERROR(VLOOKUP(W1570,Home!$C$8:$R$1048576,3,FALSE),""))</f>
        <v/>
      </c>
      <c r="Q1570" s="11" t="str">
        <f t="shared" si="505"/>
        <v/>
      </c>
      <c r="R1570" s="130" t="e">
        <f>VLOOKUP(Q1570,'Baggrund til lister'!$G$4:$H$15,2,FALSE)</f>
        <v>#N/A</v>
      </c>
      <c r="S1570" s="11" t="str">
        <f t="shared" si="507"/>
        <v/>
      </c>
      <c r="T1570" s="11" t="str">
        <f>IF(IFERROR(VLOOKUP(N1570,Home!$C$8:$R$1048576,11,FALSE),"")=0,"",IFERROR(VLOOKUP(N1570,Home!$C$8:$R$1048576,11,FALSE),""))</f>
        <v/>
      </c>
      <c r="U1570" s="11" t="str">
        <f>IF(IFERROR(VLOOKUP(O1570,Home!$C$8:$R$1048576,12,FALSE),"")=0,"",IFERROR(VLOOKUP(O1570,Home!$C$8:$R$1048576,12,FALSE),""))</f>
        <v/>
      </c>
      <c r="V1570" s="11" t="str">
        <f>IF(IFERROR(VLOOKUP(O1570,Home!$C$8:$R$1048576,8,FALSE),"")=0,"",IFERROR(VLOOKUP(O1570,Home!$C$8:$R$1048576,8,FALSE),""))</f>
        <v/>
      </c>
      <c r="W1570" s="11" t="str">
        <f>IF(OR(VLOOKUP(N1570,Home!$C$7:$I$207,6,FALSE)="",VLOOKUP(N1570,Home!$C$7:$I$207,7,FALSE)=""),"FEJL",SUM(Baggrundsark!$K$4:K1570))</f>
        <v>FEJL</v>
      </c>
      <c r="Y1570">
        <v>1567</v>
      </c>
      <c r="Z1570" s="1"/>
      <c r="AC1570" s="44"/>
      <c r="AD1570">
        <f t="shared" si="514"/>
        <v>0</v>
      </c>
      <c r="AE1570">
        <f>SUM($AD$4:AD1570)</f>
        <v>1</v>
      </c>
      <c r="AF1570" s="103" t="str">
        <f>IFERROR(VLOOKUP(AN1570,Home!$C$8:$E$207,3,FALSE),"")</f>
        <v/>
      </c>
      <c r="AG1570" s="103" t="str">
        <f>IFERROR(VLOOKUP(AN1570,Home!$C$8:$E$207,2,FALSE),"")</f>
        <v/>
      </c>
      <c r="AH1570" s="104" t="str">
        <f>IF(VLOOKUP(AE1570,Home!$C$8:$I$207,6,FALSE)="","",VLOOKUP(AE1570,Home!$C$8:$I$207,6,FALSE))</f>
        <v/>
      </c>
      <c r="AI1570" s="104" t="e">
        <f t="shared" si="522"/>
        <v>#VALUE!</v>
      </c>
      <c r="AJ1570" s="105" t="e">
        <f t="shared" si="515"/>
        <v>#VALUE!</v>
      </c>
      <c r="AK1570" s="103" t="e">
        <f t="shared" si="508"/>
        <v>#VALUE!</v>
      </c>
      <c r="AL1570" s="103" t="e">
        <f t="shared" si="516"/>
        <v>#VALUE!</v>
      </c>
      <c r="AN1570" t="str">
        <f>IF(OR(VLOOKUP(AE1570,Home!$C$8:$I$207,6,FALSE)="",VLOOKUP(AE1570,Home!$C$8:$I$207,7,FALSE)=""),"FEJL",Baggrundsark!AE1570)</f>
        <v>FEJL</v>
      </c>
      <c r="AO1570">
        <f>IF(VLOOKUP(AE1570,Home!$C$8:$N$207,12,FALSE)="Timelønnet",1,0)</f>
        <v>0</v>
      </c>
      <c r="AP1570">
        <f>SUM($AO$4:AO1570)*AO1570</f>
        <v>0</v>
      </c>
      <c r="AQ1570">
        <f t="shared" si="523"/>
        <v>1</v>
      </c>
      <c r="AR1570" t="str">
        <f t="shared" si="523"/>
        <v/>
      </c>
      <c r="AS1570" t="e">
        <f t="shared" si="517"/>
        <v>#VALUE!</v>
      </c>
      <c r="AT1570" s="45" t="e">
        <f t="shared" si="524"/>
        <v>#VALUE!</v>
      </c>
      <c r="AU1570">
        <f>VLOOKUP(AQ1570,Home!$C$8:$J$207,8,FALSE)</f>
        <v>0</v>
      </c>
    </row>
    <row r="1571" spans="1:47" x14ac:dyDescent="0.25">
      <c r="A1571" s="6">
        <f t="shared" si="509"/>
        <v>0</v>
      </c>
      <c r="B1571" s="6">
        <f t="shared" si="518"/>
        <v>0</v>
      </c>
      <c r="C1571" s="6" t="str">
        <f t="shared" si="510"/>
        <v/>
      </c>
      <c r="D1571" s="7">
        <f t="shared" si="511"/>
        <v>0</v>
      </c>
      <c r="E1571" s="7">
        <f t="shared" si="519"/>
        <v>0</v>
      </c>
      <c r="F1571" s="7" t="str">
        <f t="shared" si="512"/>
        <v/>
      </c>
      <c r="G1571" s="6">
        <f t="shared" si="513"/>
        <v>0</v>
      </c>
      <c r="H1571" s="6">
        <f t="shared" si="520"/>
        <v>0</v>
      </c>
      <c r="I1571" s="6" t="str">
        <f t="shared" si="521"/>
        <v/>
      </c>
      <c r="J1571" s="11">
        <v>1568</v>
      </c>
      <c r="K1571" s="11">
        <f>IF(IFERROR(VLOOKUP(J1571,Home!$A$8:$B$1048576,1,FALSE),0)=0,0,1)</f>
        <v>0</v>
      </c>
      <c r="L1571" s="129" t="e">
        <f>IF(VLOOKUP(O1571,Home!$C$8:$R$207,6,FALSE)="","",VLOOKUP(O1571,Home!$C$8:$R$207,6,FALSE))</f>
        <v>#N/A</v>
      </c>
      <c r="M1571" s="129" t="e">
        <f t="shared" si="506"/>
        <v>#N/A</v>
      </c>
      <c r="N1571" s="11">
        <f>SUM($K$4:K1571)</f>
        <v>200</v>
      </c>
      <c r="O1571" s="11" t="str">
        <f>IF(P1571="","",IF(IFERROR(VLOOKUP(N1571,Home!$C$8:$R$1048576,1,FALSE),"")=0,"",IFERROR(VLOOKUP(N1571,Home!$C$8:$R$1048576,1,FALSE),"")))</f>
        <v/>
      </c>
      <c r="P1571" s="11" t="str">
        <f>IF(IFERROR(VLOOKUP(W1571,Home!$C$8:$R$1048576,3,FALSE),"")=0,"",IFERROR(VLOOKUP(W1571,Home!$C$8:$R$1048576,3,FALSE),""))</f>
        <v/>
      </c>
      <c r="Q1571" s="11" t="str">
        <f t="shared" si="505"/>
        <v/>
      </c>
      <c r="R1571" s="130" t="e">
        <f>VLOOKUP(Q1571,'Baggrund til lister'!$G$4:$H$15,2,FALSE)</f>
        <v>#N/A</v>
      </c>
      <c r="S1571" s="11" t="str">
        <f t="shared" si="507"/>
        <v/>
      </c>
      <c r="T1571" s="11" t="str">
        <f>IF(IFERROR(VLOOKUP(N1571,Home!$C$8:$R$1048576,11,FALSE),"")=0,"",IFERROR(VLOOKUP(N1571,Home!$C$8:$R$1048576,11,FALSE),""))</f>
        <v/>
      </c>
      <c r="U1571" s="11" t="str">
        <f>IF(IFERROR(VLOOKUP(O1571,Home!$C$8:$R$1048576,12,FALSE),"")=0,"",IFERROR(VLOOKUP(O1571,Home!$C$8:$R$1048576,12,FALSE),""))</f>
        <v/>
      </c>
      <c r="V1571" s="11" t="str">
        <f>IF(IFERROR(VLOOKUP(O1571,Home!$C$8:$R$1048576,8,FALSE),"")=0,"",IFERROR(VLOOKUP(O1571,Home!$C$8:$R$1048576,8,FALSE),""))</f>
        <v/>
      </c>
      <c r="W1571" s="11" t="str">
        <f>IF(OR(VLOOKUP(N1571,Home!$C$7:$I$207,6,FALSE)="",VLOOKUP(N1571,Home!$C$7:$I$207,7,FALSE)=""),"FEJL",SUM(Baggrundsark!$K$4:K1571))</f>
        <v>FEJL</v>
      </c>
      <c r="Y1571">
        <v>1568</v>
      </c>
      <c r="Z1571" s="1"/>
      <c r="AC1571" s="44"/>
      <c r="AD1571">
        <f t="shared" si="514"/>
        <v>0</v>
      </c>
      <c r="AE1571">
        <f>SUM($AD$4:AD1571)</f>
        <v>1</v>
      </c>
      <c r="AF1571" s="103" t="str">
        <f>IFERROR(VLOOKUP(AN1571,Home!$C$8:$E$207,3,FALSE),"")</f>
        <v/>
      </c>
      <c r="AG1571" s="103" t="str">
        <f>IFERROR(VLOOKUP(AN1571,Home!$C$8:$E$207,2,FALSE),"")</f>
        <v/>
      </c>
      <c r="AH1571" s="104" t="str">
        <f>IF(VLOOKUP(AE1571,Home!$C$8:$I$207,6,FALSE)="","",VLOOKUP(AE1571,Home!$C$8:$I$207,6,FALSE))</f>
        <v/>
      </c>
      <c r="AI1571" s="104" t="e">
        <f t="shared" si="522"/>
        <v>#VALUE!</v>
      </c>
      <c r="AJ1571" s="105" t="e">
        <f t="shared" si="515"/>
        <v>#VALUE!</v>
      </c>
      <c r="AK1571" s="103" t="e">
        <f t="shared" si="508"/>
        <v>#VALUE!</v>
      </c>
      <c r="AL1571" s="103" t="e">
        <f t="shared" si="516"/>
        <v>#VALUE!</v>
      </c>
      <c r="AN1571" t="str">
        <f>IF(OR(VLOOKUP(AE1571,Home!$C$8:$I$207,6,FALSE)="",VLOOKUP(AE1571,Home!$C$8:$I$207,7,FALSE)=""),"FEJL",Baggrundsark!AE1571)</f>
        <v>FEJL</v>
      </c>
      <c r="AO1571">
        <f>IF(VLOOKUP(AE1571,Home!$C$8:$N$207,12,FALSE)="Timelønnet",1,0)</f>
        <v>0</v>
      </c>
      <c r="AP1571">
        <f>SUM($AO$4:AO1571)*AO1571</f>
        <v>0</v>
      </c>
      <c r="AQ1571">
        <f t="shared" si="523"/>
        <v>1</v>
      </c>
      <c r="AR1571" t="str">
        <f t="shared" si="523"/>
        <v/>
      </c>
      <c r="AS1571" t="e">
        <f t="shared" si="517"/>
        <v>#VALUE!</v>
      </c>
      <c r="AT1571" s="45" t="e">
        <f t="shared" si="524"/>
        <v>#VALUE!</v>
      </c>
      <c r="AU1571">
        <f>VLOOKUP(AQ1571,Home!$C$8:$J$207,8,FALSE)</f>
        <v>0</v>
      </c>
    </row>
    <row r="1572" spans="1:47" x14ac:dyDescent="0.25">
      <c r="A1572" s="6">
        <f t="shared" si="509"/>
        <v>0</v>
      </c>
      <c r="B1572" s="6">
        <f t="shared" si="518"/>
        <v>0</v>
      </c>
      <c r="C1572" s="6" t="str">
        <f t="shared" si="510"/>
        <v/>
      </c>
      <c r="D1572" s="7">
        <f t="shared" si="511"/>
        <v>0</v>
      </c>
      <c r="E1572" s="7">
        <f t="shared" si="519"/>
        <v>0</v>
      </c>
      <c r="F1572" s="7" t="str">
        <f t="shared" si="512"/>
        <v/>
      </c>
      <c r="G1572" s="6">
        <f t="shared" si="513"/>
        <v>0</v>
      </c>
      <c r="H1572" s="6">
        <f t="shared" si="520"/>
        <v>0</v>
      </c>
      <c r="I1572" s="6" t="str">
        <f t="shared" si="521"/>
        <v/>
      </c>
      <c r="J1572" s="11">
        <v>1569</v>
      </c>
      <c r="K1572" s="11">
        <f>IF(IFERROR(VLOOKUP(J1572,Home!$A$8:$B$1048576,1,FALSE),0)=0,0,1)</f>
        <v>0</v>
      </c>
      <c r="L1572" s="129" t="e">
        <f>IF(VLOOKUP(O1572,Home!$C$8:$R$207,6,FALSE)="","",VLOOKUP(O1572,Home!$C$8:$R$207,6,FALSE))</f>
        <v>#N/A</v>
      </c>
      <c r="M1572" s="129" t="e">
        <f t="shared" si="506"/>
        <v>#N/A</v>
      </c>
      <c r="N1572" s="11">
        <f>SUM($K$4:K1572)</f>
        <v>200</v>
      </c>
      <c r="O1572" s="11" t="str">
        <f>IF(P1572="","",IF(IFERROR(VLOOKUP(N1572,Home!$C$8:$R$1048576,1,FALSE),"")=0,"",IFERROR(VLOOKUP(N1572,Home!$C$8:$R$1048576,1,FALSE),"")))</f>
        <v/>
      </c>
      <c r="P1572" s="11" t="str">
        <f>IF(IFERROR(VLOOKUP(W1572,Home!$C$8:$R$1048576,3,FALSE),"")=0,"",IFERROR(VLOOKUP(W1572,Home!$C$8:$R$1048576,3,FALSE),""))</f>
        <v/>
      </c>
      <c r="Q1572" s="11" t="str">
        <f t="shared" si="505"/>
        <v/>
      </c>
      <c r="R1572" s="130" t="e">
        <f>VLOOKUP(Q1572,'Baggrund til lister'!$G$4:$H$15,2,FALSE)</f>
        <v>#N/A</v>
      </c>
      <c r="S1572" s="11" t="str">
        <f t="shared" si="507"/>
        <v/>
      </c>
      <c r="T1572" s="11" t="str">
        <f>IF(IFERROR(VLOOKUP(N1572,Home!$C$8:$R$1048576,11,FALSE),"")=0,"",IFERROR(VLOOKUP(N1572,Home!$C$8:$R$1048576,11,FALSE),""))</f>
        <v/>
      </c>
      <c r="U1572" s="11" t="str">
        <f>IF(IFERROR(VLOOKUP(O1572,Home!$C$8:$R$1048576,12,FALSE),"")=0,"",IFERROR(VLOOKUP(O1572,Home!$C$8:$R$1048576,12,FALSE),""))</f>
        <v/>
      </c>
      <c r="V1572" s="11" t="str">
        <f>IF(IFERROR(VLOOKUP(O1572,Home!$C$8:$R$1048576,8,FALSE),"")=0,"",IFERROR(VLOOKUP(O1572,Home!$C$8:$R$1048576,8,FALSE),""))</f>
        <v/>
      </c>
      <c r="W1572" s="11" t="str">
        <f>IF(OR(VLOOKUP(N1572,Home!$C$7:$I$207,6,FALSE)="",VLOOKUP(N1572,Home!$C$7:$I$207,7,FALSE)=""),"FEJL",SUM(Baggrundsark!$K$4:K1572))</f>
        <v>FEJL</v>
      </c>
      <c r="Y1572">
        <v>1569</v>
      </c>
      <c r="Z1572" s="1"/>
      <c r="AC1572" s="44"/>
      <c r="AD1572">
        <f t="shared" si="514"/>
        <v>0</v>
      </c>
      <c r="AE1572">
        <f>SUM($AD$4:AD1572)</f>
        <v>1</v>
      </c>
      <c r="AF1572" s="103" t="str">
        <f>IFERROR(VLOOKUP(AN1572,Home!$C$8:$E$207,3,FALSE),"")</f>
        <v/>
      </c>
      <c r="AG1572" s="103" t="str">
        <f>IFERROR(VLOOKUP(AN1572,Home!$C$8:$E$207,2,FALSE),"")</f>
        <v/>
      </c>
      <c r="AH1572" s="104" t="str">
        <f>IF(VLOOKUP(AE1572,Home!$C$8:$I$207,6,FALSE)="","",VLOOKUP(AE1572,Home!$C$8:$I$207,6,FALSE))</f>
        <v/>
      </c>
      <c r="AI1572" s="104" t="e">
        <f t="shared" si="522"/>
        <v>#VALUE!</v>
      </c>
      <c r="AJ1572" s="105" t="e">
        <f t="shared" si="515"/>
        <v>#VALUE!</v>
      </c>
      <c r="AK1572" s="103" t="e">
        <f t="shared" si="508"/>
        <v>#VALUE!</v>
      </c>
      <c r="AL1572" s="103" t="e">
        <f t="shared" si="516"/>
        <v>#VALUE!</v>
      </c>
      <c r="AN1572" t="str">
        <f>IF(OR(VLOOKUP(AE1572,Home!$C$8:$I$207,6,FALSE)="",VLOOKUP(AE1572,Home!$C$8:$I$207,7,FALSE)=""),"FEJL",Baggrundsark!AE1572)</f>
        <v>FEJL</v>
      </c>
      <c r="AO1572">
        <f>IF(VLOOKUP(AE1572,Home!$C$8:$N$207,12,FALSE)="Timelønnet",1,0)</f>
        <v>0</v>
      </c>
      <c r="AP1572">
        <f>SUM($AO$4:AO1572)*AO1572</f>
        <v>0</v>
      </c>
      <c r="AQ1572">
        <f t="shared" si="523"/>
        <v>1</v>
      </c>
      <c r="AR1572" t="str">
        <f t="shared" si="523"/>
        <v/>
      </c>
      <c r="AS1572" t="e">
        <f t="shared" si="517"/>
        <v>#VALUE!</v>
      </c>
      <c r="AT1572" s="45" t="e">
        <f t="shared" si="524"/>
        <v>#VALUE!</v>
      </c>
      <c r="AU1572">
        <f>VLOOKUP(AQ1572,Home!$C$8:$J$207,8,FALSE)</f>
        <v>0</v>
      </c>
    </row>
    <row r="1573" spans="1:47" x14ac:dyDescent="0.25">
      <c r="A1573" s="6">
        <f t="shared" si="509"/>
        <v>0</v>
      </c>
      <c r="B1573" s="6">
        <f t="shared" si="518"/>
        <v>0</v>
      </c>
      <c r="C1573" s="6" t="str">
        <f t="shared" si="510"/>
        <v/>
      </c>
      <c r="D1573" s="7">
        <f t="shared" si="511"/>
        <v>0</v>
      </c>
      <c r="E1573" s="7">
        <f t="shared" si="519"/>
        <v>0</v>
      </c>
      <c r="F1573" s="7" t="str">
        <f t="shared" si="512"/>
        <v/>
      </c>
      <c r="G1573" s="6">
        <f t="shared" si="513"/>
        <v>0</v>
      </c>
      <c r="H1573" s="6">
        <f t="shared" si="520"/>
        <v>0</v>
      </c>
      <c r="I1573" s="6" t="str">
        <f t="shared" si="521"/>
        <v/>
      </c>
      <c r="J1573" s="11">
        <v>1570</v>
      </c>
      <c r="K1573" s="11">
        <f>IF(IFERROR(VLOOKUP(J1573,Home!$A$8:$B$1048576,1,FALSE),0)=0,0,1)</f>
        <v>0</v>
      </c>
      <c r="L1573" s="129" t="e">
        <f>IF(VLOOKUP(O1573,Home!$C$8:$R$207,6,FALSE)="","",VLOOKUP(O1573,Home!$C$8:$R$207,6,FALSE))</f>
        <v>#N/A</v>
      </c>
      <c r="M1573" s="129" t="e">
        <f t="shared" si="506"/>
        <v>#N/A</v>
      </c>
      <c r="N1573" s="11">
        <f>SUM($K$4:K1573)</f>
        <v>200</v>
      </c>
      <c r="O1573" s="11" t="str">
        <f>IF(P1573="","",IF(IFERROR(VLOOKUP(N1573,Home!$C$8:$R$1048576,1,FALSE),"")=0,"",IFERROR(VLOOKUP(N1573,Home!$C$8:$R$1048576,1,FALSE),"")))</f>
        <v/>
      </c>
      <c r="P1573" s="11" t="str">
        <f>IF(IFERROR(VLOOKUP(W1573,Home!$C$8:$R$1048576,3,FALSE),"")=0,"",IFERROR(VLOOKUP(W1573,Home!$C$8:$R$1048576,3,FALSE),""))</f>
        <v/>
      </c>
      <c r="Q1573" s="11" t="str">
        <f t="shared" si="505"/>
        <v/>
      </c>
      <c r="R1573" s="130" t="e">
        <f>VLOOKUP(Q1573,'Baggrund til lister'!$G$4:$H$15,2,FALSE)</f>
        <v>#N/A</v>
      </c>
      <c r="S1573" s="11" t="str">
        <f t="shared" si="507"/>
        <v/>
      </c>
      <c r="T1573" s="11" t="str">
        <f>IF(IFERROR(VLOOKUP(N1573,Home!$C$8:$R$1048576,11,FALSE),"")=0,"",IFERROR(VLOOKUP(N1573,Home!$C$8:$R$1048576,11,FALSE),""))</f>
        <v/>
      </c>
      <c r="U1573" s="11" t="str">
        <f>IF(IFERROR(VLOOKUP(O1573,Home!$C$8:$R$1048576,12,FALSE),"")=0,"",IFERROR(VLOOKUP(O1573,Home!$C$8:$R$1048576,12,FALSE),""))</f>
        <v/>
      </c>
      <c r="V1573" s="11" t="str">
        <f>IF(IFERROR(VLOOKUP(O1573,Home!$C$8:$R$1048576,8,FALSE),"")=0,"",IFERROR(VLOOKUP(O1573,Home!$C$8:$R$1048576,8,FALSE),""))</f>
        <v/>
      </c>
      <c r="W1573" s="11" t="str">
        <f>IF(OR(VLOOKUP(N1573,Home!$C$7:$I$207,6,FALSE)="",VLOOKUP(N1573,Home!$C$7:$I$207,7,FALSE)=""),"FEJL",SUM(Baggrundsark!$K$4:K1573))</f>
        <v>FEJL</v>
      </c>
      <c r="Y1573">
        <v>1570</v>
      </c>
      <c r="Z1573" s="1"/>
      <c r="AC1573" s="44"/>
      <c r="AD1573">
        <f t="shared" si="514"/>
        <v>0</v>
      </c>
      <c r="AE1573">
        <f>SUM($AD$4:AD1573)</f>
        <v>1</v>
      </c>
      <c r="AF1573" s="103" t="str">
        <f>IFERROR(VLOOKUP(AN1573,Home!$C$8:$E$207,3,FALSE),"")</f>
        <v/>
      </c>
      <c r="AG1573" s="103" t="str">
        <f>IFERROR(VLOOKUP(AN1573,Home!$C$8:$E$207,2,FALSE),"")</f>
        <v/>
      </c>
      <c r="AH1573" s="104" t="str">
        <f>IF(VLOOKUP(AE1573,Home!$C$8:$I$207,6,FALSE)="","",VLOOKUP(AE1573,Home!$C$8:$I$207,6,FALSE))</f>
        <v/>
      </c>
      <c r="AI1573" s="104" t="e">
        <f t="shared" si="522"/>
        <v>#VALUE!</v>
      </c>
      <c r="AJ1573" s="105" t="e">
        <f t="shared" si="515"/>
        <v>#VALUE!</v>
      </c>
      <c r="AK1573" s="103" t="e">
        <f t="shared" si="508"/>
        <v>#VALUE!</v>
      </c>
      <c r="AL1573" s="103" t="e">
        <f t="shared" si="516"/>
        <v>#VALUE!</v>
      </c>
      <c r="AN1573" t="str">
        <f>IF(OR(VLOOKUP(AE1573,Home!$C$8:$I$207,6,FALSE)="",VLOOKUP(AE1573,Home!$C$8:$I$207,7,FALSE)=""),"FEJL",Baggrundsark!AE1573)</f>
        <v>FEJL</v>
      </c>
      <c r="AO1573">
        <f>IF(VLOOKUP(AE1573,Home!$C$8:$N$207,12,FALSE)="Timelønnet",1,0)</f>
        <v>0</v>
      </c>
      <c r="AP1573">
        <f>SUM($AO$4:AO1573)*AO1573</f>
        <v>0</v>
      </c>
      <c r="AQ1573">
        <f t="shared" si="523"/>
        <v>1</v>
      </c>
      <c r="AR1573" t="str">
        <f t="shared" si="523"/>
        <v/>
      </c>
      <c r="AS1573" t="e">
        <f t="shared" si="517"/>
        <v>#VALUE!</v>
      </c>
      <c r="AT1573" s="45" t="e">
        <f t="shared" si="524"/>
        <v>#VALUE!</v>
      </c>
      <c r="AU1573">
        <f>VLOOKUP(AQ1573,Home!$C$8:$J$207,8,FALSE)</f>
        <v>0</v>
      </c>
    </row>
    <row r="1574" spans="1:47" x14ac:dyDescent="0.25">
      <c r="A1574" s="6">
        <f t="shared" si="509"/>
        <v>0</v>
      </c>
      <c r="B1574" s="6">
        <f t="shared" si="518"/>
        <v>0</v>
      </c>
      <c r="C1574" s="6" t="str">
        <f t="shared" si="510"/>
        <v/>
      </c>
      <c r="D1574" s="7">
        <f t="shared" si="511"/>
        <v>0</v>
      </c>
      <c r="E1574" s="7">
        <f t="shared" si="519"/>
        <v>0</v>
      </c>
      <c r="F1574" s="7" t="str">
        <f t="shared" si="512"/>
        <v/>
      </c>
      <c r="G1574" s="6">
        <f t="shared" si="513"/>
        <v>0</v>
      </c>
      <c r="H1574" s="6">
        <f t="shared" si="520"/>
        <v>0</v>
      </c>
      <c r="I1574" s="6" t="str">
        <f t="shared" si="521"/>
        <v/>
      </c>
      <c r="J1574" s="11">
        <v>1571</v>
      </c>
      <c r="K1574" s="11">
        <f>IF(IFERROR(VLOOKUP(J1574,Home!$A$8:$B$1048576,1,FALSE),0)=0,0,1)</f>
        <v>0</v>
      </c>
      <c r="L1574" s="129" t="e">
        <f>IF(VLOOKUP(O1574,Home!$C$8:$R$207,6,FALSE)="","",VLOOKUP(O1574,Home!$C$8:$R$207,6,FALSE))</f>
        <v>#N/A</v>
      </c>
      <c r="M1574" s="129" t="e">
        <f t="shared" si="506"/>
        <v>#N/A</v>
      </c>
      <c r="N1574" s="11">
        <f>SUM($K$4:K1574)</f>
        <v>200</v>
      </c>
      <c r="O1574" s="11" t="str">
        <f>IF(P1574="","",IF(IFERROR(VLOOKUP(N1574,Home!$C$8:$R$1048576,1,FALSE),"")=0,"",IFERROR(VLOOKUP(N1574,Home!$C$8:$R$1048576,1,FALSE),"")))</f>
        <v/>
      </c>
      <c r="P1574" s="11" t="str">
        <f>IF(IFERROR(VLOOKUP(W1574,Home!$C$8:$R$1048576,3,FALSE),"")=0,"",IFERROR(VLOOKUP(W1574,Home!$C$8:$R$1048576,3,FALSE),""))</f>
        <v/>
      </c>
      <c r="Q1574" s="11" t="str">
        <f t="shared" si="505"/>
        <v/>
      </c>
      <c r="R1574" s="130" t="e">
        <f>VLOOKUP(Q1574,'Baggrund til lister'!$G$4:$H$15,2,FALSE)</f>
        <v>#N/A</v>
      </c>
      <c r="S1574" s="11" t="str">
        <f t="shared" si="507"/>
        <v/>
      </c>
      <c r="T1574" s="11" t="str">
        <f>IF(IFERROR(VLOOKUP(N1574,Home!$C$8:$R$1048576,11,FALSE),"")=0,"",IFERROR(VLOOKUP(N1574,Home!$C$8:$R$1048576,11,FALSE),""))</f>
        <v/>
      </c>
      <c r="U1574" s="11" t="str">
        <f>IF(IFERROR(VLOOKUP(O1574,Home!$C$8:$R$1048576,12,FALSE),"")=0,"",IFERROR(VLOOKUP(O1574,Home!$C$8:$R$1048576,12,FALSE),""))</f>
        <v/>
      </c>
      <c r="V1574" s="11" t="str">
        <f>IF(IFERROR(VLOOKUP(O1574,Home!$C$8:$R$1048576,8,FALSE),"")=0,"",IFERROR(VLOOKUP(O1574,Home!$C$8:$R$1048576,8,FALSE),""))</f>
        <v/>
      </c>
      <c r="W1574" s="11" t="str">
        <f>IF(OR(VLOOKUP(N1574,Home!$C$7:$I$207,6,FALSE)="",VLOOKUP(N1574,Home!$C$7:$I$207,7,FALSE)=""),"FEJL",SUM(Baggrundsark!$K$4:K1574))</f>
        <v>FEJL</v>
      </c>
      <c r="Y1574">
        <v>1571</v>
      </c>
      <c r="Z1574" s="1"/>
      <c r="AC1574" s="44"/>
      <c r="AD1574">
        <f t="shared" si="514"/>
        <v>0</v>
      </c>
      <c r="AE1574">
        <f>SUM($AD$4:AD1574)</f>
        <v>1</v>
      </c>
      <c r="AF1574" s="103" t="str">
        <f>IFERROR(VLOOKUP(AN1574,Home!$C$8:$E$207,3,FALSE),"")</f>
        <v/>
      </c>
      <c r="AG1574" s="103" t="str">
        <f>IFERROR(VLOOKUP(AN1574,Home!$C$8:$E$207,2,FALSE),"")</f>
        <v/>
      </c>
      <c r="AH1574" s="104" t="str">
        <f>IF(VLOOKUP(AE1574,Home!$C$8:$I$207,6,FALSE)="","",VLOOKUP(AE1574,Home!$C$8:$I$207,6,FALSE))</f>
        <v/>
      </c>
      <c r="AI1574" s="104" t="e">
        <f t="shared" si="522"/>
        <v>#VALUE!</v>
      </c>
      <c r="AJ1574" s="105" t="e">
        <f t="shared" si="515"/>
        <v>#VALUE!</v>
      </c>
      <c r="AK1574" s="103" t="e">
        <f t="shared" si="508"/>
        <v>#VALUE!</v>
      </c>
      <c r="AL1574" s="103" t="e">
        <f t="shared" si="516"/>
        <v>#VALUE!</v>
      </c>
      <c r="AN1574" t="str">
        <f>IF(OR(VLOOKUP(AE1574,Home!$C$8:$I$207,6,FALSE)="",VLOOKUP(AE1574,Home!$C$8:$I$207,7,FALSE)=""),"FEJL",Baggrundsark!AE1574)</f>
        <v>FEJL</v>
      </c>
      <c r="AO1574">
        <f>IF(VLOOKUP(AE1574,Home!$C$8:$N$207,12,FALSE)="Timelønnet",1,0)</f>
        <v>0</v>
      </c>
      <c r="AP1574">
        <f>SUM($AO$4:AO1574)*AO1574</f>
        <v>0</v>
      </c>
      <c r="AQ1574">
        <f t="shared" si="523"/>
        <v>1</v>
      </c>
      <c r="AR1574" t="str">
        <f t="shared" si="523"/>
        <v/>
      </c>
      <c r="AS1574" t="e">
        <f t="shared" si="517"/>
        <v>#VALUE!</v>
      </c>
      <c r="AT1574" s="45" t="e">
        <f t="shared" si="524"/>
        <v>#VALUE!</v>
      </c>
      <c r="AU1574">
        <f>VLOOKUP(AQ1574,Home!$C$8:$J$207,8,FALSE)</f>
        <v>0</v>
      </c>
    </row>
    <row r="1575" spans="1:47" x14ac:dyDescent="0.25">
      <c r="A1575" s="6">
        <f t="shared" si="509"/>
        <v>0</v>
      </c>
      <c r="B1575" s="6">
        <f t="shared" si="518"/>
        <v>0</v>
      </c>
      <c r="C1575" s="6" t="str">
        <f t="shared" si="510"/>
        <v/>
      </c>
      <c r="D1575" s="7">
        <f t="shared" si="511"/>
        <v>0</v>
      </c>
      <c r="E1575" s="7">
        <f t="shared" si="519"/>
        <v>0</v>
      </c>
      <c r="F1575" s="7" t="str">
        <f t="shared" si="512"/>
        <v/>
      </c>
      <c r="G1575" s="6">
        <f t="shared" si="513"/>
        <v>0</v>
      </c>
      <c r="H1575" s="6">
        <f t="shared" si="520"/>
        <v>0</v>
      </c>
      <c r="I1575" s="6" t="str">
        <f t="shared" si="521"/>
        <v/>
      </c>
      <c r="J1575" s="11">
        <v>1572</v>
      </c>
      <c r="K1575" s="11">
        <f>IF(IFERROR(VLOOKUP(J1575,Home!$A$8:$B$1048576,1,FALSE),0)=0,0,1)</f>
        <v>0</v>
      </c>
      <c r="L1575" s="129" t="e">
        <f>IF(VLOOKUP(O1575,Home!$C$8:$R$207,6,FALSE)="","",VLOOKUP(O1575,Home!$C$8:$R$207,6,FALSE))</f>
        <v>#N/A</v>
      </c>
      <c r="M1575" s="129" t="e">
        <f t="shared" si="506"/>
        <v>#N/A</v>
      </c>
      <c r="N1575" s="11">
        <f>SUM($K$4:K1575)</f>
        <v>200</v>
      </c>
      <c r="O1575" s="11" t="str">
        <f>IF(P1575="","",IF(IFERROR(VLOOKUP(N1575,Home!$C$8:$R$1048576,1,FALSE),"")=0,"",IFERROR(VLOOKUP(N1575,Home!$C$8:$R$1048576,1,FALSE),"")))</f>
        <v/>
      </c>
      <c r="P1575" s="11" t="str">
        <f>IF(IFERROR(VLOOKUP(W1575,Home!$C$8:$R$1048576,3,FALSE),"")=0,"",IFERROR(VLOOKUP(W1575,Home!$C$8:$R$1048576,3,FALSE),""))</f>
        <v/>
      </c>
      <c r="Q1575" s="11" t="str">
        <f t="shared" si="505"/>
        <v/>
      </c>
      <c r="R1575" s="130" t="e">
        <f>VLOOKUP(Q1575,'Baggrund til lister'!$G$4:$H$15,2,FALSE)</f>
        <v>#N/A</v>
      </c>
      <c r="S1575" s="11" t="str">
        <f t="shared" si="507"/>
        <v/>
      </c>
      <c r="T1575" s="11" t="str">
        <f>IF(IFERROR(VLOOKUP(N1575,Home!$C$8:$R$1048576,11,FALSE),"")=0,"",IFERROR(VLOOKUP(N1575,Home!$C$8:$R$1048576,11,FALSE),""))</f>
        <v/>
      </c>
      <c r="U1575" s="11" t="str">
        <f>IF(IFERROR(VLOOKUP(O1575,Home!$C$8:$R$1048576,12,FALSE),"")=0,"",IFERROR(VLOOKUP(O1575,Home!$C$8:$R$1048576,12,FALSE),""))</f>
        <v/>
      </c>
      <c r="V1575" s="11" t="str">
        <f>IF(IFERROR(VLOOKUP(O1575,Home!$C$8:$R$1048576,8,FALSE),"")=0,"",IFERROR(VLOOKUP(O1575,Home!$C$8:$R$1048576,8,FALSE),""))</f>
        <v/>
      </c>
      <c r="W1575" s="11" t="str">
        <f>IF(OR(VLOOKUP(N1575,Home!$C$7:$I$207,6,FALSE)="",VLOOKUP(N1575,Home!$C$7:$I$207,7,FALSE)=""),"FEJL",SUM(Baggrundsark!$K$4:K1575))</f>
        <v>FEJL</v>
      </c>
      <c r="Y1575">
        <v>1572</v>
      </c>
      <c r="Z1575" s="1"/>
      <c r="AC1575" s="44"/>
      <c r="AD1575">
        <f t="shared" si="514"/>
        <v>0</v>
      </c>
      <c r="AE1575">
        <f>SUM($AD$4:AD1575)</f>
        <v>1</v>
      </c>
      <c r="AF1575" s="103" t="str">
        <f>IFERROR(VLOOKUP(AN1575,Home!$C$8:$E$207,3,FALSE),"")</f>
        <v/>
      </c>
      <c r="AG1575" s="103" t="str">
        <f>IFERROR(VLOOKUP(AN1575,Home!$C$8:$E$207,2,FALSE),"")</f>
        <v/>
      </c>
      <c r="AH1575" s="104" t="str">
        <f>IF(VLOOKUP(AE1575,Home!$C$8:$I$207,6,FALSE)="","",VLOOKUP(AE1575,Home!$C$8:$I$207,6,FALSE))</f>
        <v/>
      </c>
      <c r="AI1575" s="104" t="e">
        <f t="shared" si="522"/>
        <v>#VALUE!</v>
      </c>
      <c r="AJ1575" s="105" t="e">
        <f t="shared" si="515"/>
        <v>#VALUE!</v>
      </c>
      <c r="AK1575" s="103" t="e">
        <f t="shared" si="508"/>
        <v>#VALUE!</v>
      </c>
      <c r="AL1575" s="103" t="e">
        <f t="shared" si="516"/>
        <v>#VALUE!</v>
      </c>
      <c r="AN1575" t="str">
        <f>IF(OR(VLOOKUP(AE1575,Home!$C$8:$I$207,6,FALSE)="",VLOOKUP(AE1575,Home!$C$8:$I$207,7,FALSE)=""),"FEJL",Baggrundsark!AE1575)</f>
        <v>FEJL</v>
      </c>
      <c r="AO1575">
        <f>IF(VLOOKUP(AE1575,Home!$C$8:$N$207,12,FALSE)="Timelønnet",1,0)</f>
        <v>0</v>
      </c>
      <c r="AP1575">
        <f>SUM($AO$4:AO1575)*AO1575</f>
        <v>0</v>
      </c>
      <c r="AQ1575">
        <f t="shared" si="523"/>
        <v>1</v>
      </c>
      <c r="AR1575" t="str">
        <f t="shared" si="523"/>
        <v/>
      </c>
      <c r="AS1575" t="e">
        <f t="shared" si="517"/>
        <v>#VALUE!</v>
      </c>
      <c r="AT1575" s="45" t="e">
        <f t="shared" si="524"/>
        <v>#VALUE!</v>
      </c>
      <c r="AU1575">
        <f>VLOOKUP(AQ1575,Home!$C$8:$J$207,8,FALSE)</f>
        <v>0</v>
      </c>
    </row>
    <row r="1576" spans="1:47" x14ac:dyDescent="0.25">
      <c r="A1576" s="6">
        <f t="shared" si="509"/>
        <v>0</v>
      </c>
      <c r="B1576" s="6">
        <f t="shared" si="518"/>
        <v>0</v>
      </c>
      <c r="C1576" s="6" t="str">
        <f t="shared" si="510"/>
        <v/>
      </c>
      <c r="D1576" s="7">
        <f t="shared" si="511"/>
        <v>0</v>
      </c>
      <c r="E1576" s="7">
        <f t="shared" si="519"/>
        <v>0</v>
      </c>
      <c r="F1576" s="7" t="str">
        <f t="shared" si="512"/>
        <v/>
      </c>
      <c r="G1576" s="6">
        <f t="shared" si="513"/>
        <v>0</v>
      </c>
      <c r="H1576" s="6">
        <f t="shared" si="520"/>
        <v>0</v>
      </c>
      <c r="I1576" s="6" t="str">
        <f t="shared" si="521"/>
        <v/>
      </c>
      <c r="J1576" s="11">
        <v>1573</v>
      </c>
      <c r="K1576" s="11">
        <f>IF(IFERROR(VLOOKUP(J1576,Home!$A$8:$B$1048576,1,FALSE),0)=0,0,1)</f>
        <v>0</v>
      </c>
      <c r="L1576" s="129" t="e">
        <f>IF(VLOOKUP(O1576,Home!$C$8:$R$207,6,FALSE)="","",VLOOKUP(O1576,Home!$C$8:$R$207,6,FALSE))</f>
        <v>#N/A</v>
      </c>
      <c r="M1576" s="129" t="e">
        <f t="shared" si="506"/>
        <v>#N/A</v>
      </c>
      <c r="N1576" s="11">
        <f>SUM($K$4:K1576)</f>
        <v>200</v>
      </c>
      <c r="O1576" s="11" t="str">
        <f>IF(P1576="","",IF(IFERROR(VLOOKUP(N1576,Home!$C$8:$R$1048576,1,FALSE),"")=0,"",IFERROR(VLOOKUP(N1576,Home!$C$8:$R$1048576,1,FALSE),"")))</f>
        <v/>
      </c>
      <c r="P1576" s="11" t="str">
        <f>IF(IFERROR(VLOOKUP(W1576,Home!$C$8:$R$1048576,3,FALSE),"")=0,"",IFERROR(VLOOKUP(W1576,Home!$C$8:$R$1048576,3,FALSE),""))</f>
        <v/>
      </c>
      <c r="Q1576" s="11" t="str">
        <f t="shared" si="505"/>
        <v/>
      </c>
      <c r="R1576" s="130" t="e">
        <f>VLOOKUP(Q1576,'Baggrund til lister'!$G$4:$H$15,2,FALSE)</f>
        <v>#N/A</v>
      </c>
      <c r="S1576" s="11" t="str">
        <f t="shared" si="507"/>
        <v/>
      </c>
      <c r="T1576" s="11" t="str">
        <f>IF(IFERROR(VLOOKUP(N1576,Home!$C$8:$R$1048576,11,FALSE),"")=0,"",IFERROR(VLOOKUP(N1576,Home!$C$8:$R$1048576,11,FALSE),""))</f>
        <v/>
      </c>
      <c r="U1576" s="11" t="str">
        <f>IF(IFERROR(VLOOKUP(O1576,Home!$C$8:$R$1048576,12,FALSE),"")=0,"",IFERROR(VLOOKUP(O1576,Home!$C$8:$R$1048576,12,FALSE),""))</f>
        <v/>
      </c>
      <c r="V1576" s="11" t="str">
        <f>IF(IFERROR(VLOOKUP(O1576,Home!$C$8:$R$1048576,8,FALSE),"")=0,"",IFERROR(VLOOKUP(O1576,Home!$C$8:$R$1048576,8,FALSE),""))</f>
        <v/>
      </c>
      <c r="W1576" s="11" t="str">
        <f>IF(OR(VLOOKUP(N1576,Home!$C$7:$I$207,6,FALSE)="",VLOOKUP(N1576,Home!$C$7:$I$207,7,FALSE)=""),"FEJL",SUM(Baggrundsark!$K$4:K1576))</f>
        <v>FEJL</v>
      </c>
      <c r="Y1576">
        <v>1573</v>
      </c>
      <c r="Z1576" s="1"/>
      <c r="AC1576" s="44"/>
      <c r="AD1576">
        <f t="shared" si="514"/>
        <v>0</v>
      </c>
      <c r="AE1576">
        <f>SUM($AD$4:AD1576)</f>
        <v>1</v>
      </c>
      <c r="AF1576" s="103" t="str">
        <f>IFERROR(VLOOKUP(AN1576,Home!$C$8:$E$207,3,FALSE),"")</f>
        <v/>
      </c>
      <c r="AG1576" s="103" t="str">
        <f>IFERROR(VLOOKUP(AN1576,Home!$C$8:$E$207,2,FALSE),"")</f>
        <v/>
      </c>
      <c r="AH1576" s="104" t="str">
        <f>IF(VLOOKUP(AE1576,Home!$C$8:$I$207,6,FALSE)="","",VLOOKUP(AE1576,Home!$C$8:$I$207,6,FALSE))</f>
        <v/>
      </c>
      <c r="AI1576" s="104" t="e">
        <f t="shared" si="522"/>
        <v>#VALUE!</v>
      </c>
      <c r="AJ1576" s="105" t="e">
        <f t="shared" si="515"/>
        <v>#VALUE!</v>
      </c>
      <c r="AK1576" s="103" t="e">
        <f t="shared" si="508"/>
        <v>#VALUE!</v>
      </c>
      <c r="AL1576" s="103" t="e">
        <f t="shared" si="516"/>
        <v>#VALUE!</v>
      </c>
      <c r="AN1576" t="str">
        <f>IF(OR(VLOOKUP(AE1576,Home!$C$8:$I$207,6,FALSE)="",VLOOKUP(AE1576,Home!$C$8:$I$207,7,FALSE)=""),"FEJL",Baggrundsark!AE1576)</f>
        <v>FEJL</v>
      </c>
      <c r="AO1576">
        <f>IF(VLOOKUP(AE1576,Home!$C$8:$N$207,12,FALSE)="Timelønnet",1,0)</f>
        <v>0</v>
      </c>
      <c r="AP1576">
        <f>SUM($AO$4:AO1576)*AO1576</f>
        <v>0</v>
      </c>
      <c r="AQ1576">
        <f t="shared" si="523"/>
        <v>1</v>
      </c>
      <c r="AR1576" t="str">
        <f t="shared" si="523"/>
        <v/>
      </c>
      <c r="AS1576" t="e">
        <f t="shared" si="517"/>
        <v>#VALUE!</v>
      </c>
      <c r="AT1576" s="45" t="e">
        <f t="shared" si="524"/>
        <v>#VALUE!</v>
      </c>
      <c r="AU1576">
        <f>VLOOKUP(AQ1576,Home!$C$8:$J$207,8,FALSE)</f>
        <v>0</v>
      </c>
    </row>
    <row r="1577" spans="1:47" x14ac:dyDescent="0.25">
      <c r="A1577" s="6">
        <f t="shared" si="509"/>
        <v>0</v>
      </c>
      <c r="B1577" s="6">
        <f t="shared" si="518"/>
        <v>0</v>
      </c>
      <c r="C1577" s="6" t="str">
        <f t="shared" si="510"/>
        <v/>
      </c>
      <c r="D1577" s="7">
        <f t="shared" si="511"/>
        <v>0</v>
      </c>
      <c r="E1577" s="7">
        <f t="shared" si="519"/>
        <v>0</v>
      </c>
      <c r="F1577" s="7" t="str">
        <f t="shared" si="512"/>
        <v/>
      </c>
      <c r="G1577" s="6">
        <f t="shared" si="513"/>
        <v>0</v>
      </c>
      <c r="H1577" s="6">
        <f t="shared" si="520"/>
        <v>0</v>
      </c>
      <c r="I1577" s="6" t="str">
        <f t="shared" si="521"/>
        <v/>
      </c>
      <c r="J1577" s="11">
        <v>1574</v>
      </c>
      <c r="K1577" s="11">
        <f>IF(IFERROR(VLOOKUP(J1577,Home!$A$8:$B$1048576,1,FALSE),0)=0,0,1)</f>
        <v>0</v>
      </c>
      <c r="L1577" s="129" t="e">
        <f>IF(VLOOKUP(O1577,Home!$C$8:$R$207,6,FALSE)="","",VLOOKUP(O1577,Home!$C$8:$R$207,6,FALSE))</f>
        <v>#N/A</v>
      </c>
      <c r="M1577" s="129" t="e">
        <f t="shared" si="506"/>
        <v>#N/A</v>
      </c>
      <c r="N1577" s="11">
        <f>SUM($K$4:K1577)</f>
        <v>200</v>
      </c>
      <c r="O1577" s="11" t="str">
        <f>IF(P1577="","",IF(IFERROR(VLOOKUP(N1577,Home!$C$8:$R$1048576,1,FALSE),"")=0,"",IFERROR(VLOOKUP(N1577,Home!$C$8:$R$1048576,1,FALSE),"")))</f>
        <v/>
      </c>
      <c r="P1577" s="11" t="str">
        <f>IF(IFERROR(VLOOKUP(W1577,Home!$C$8:$R$1048576,3,FALSE),"")=0,"",IFERROR(VLOOKUP(W1577,Home!$C$8:$R$1048576,3,FALSE),""))</f>
        <v/>
      </c>
      <c r="Q1577" s="11" t="str">
        <f t="shared" si="505"/>
        <v/>
      </c>
      <c r="R1577" s="130" t="e">
        <f>VLOOKUP(Q1577,'Baggrund til lister'!$G$4:$H$15,2,FALSE)</f>
        <v>#N/A</v>
      </c>
      <c r="S1577" s="11" t="str">
        <f t="shared" si="507"/>
        <v/>
      </c>
      <c r="T1577" s="11" t="str">
        <f>IF(IFERROR(VLOOKUP(N1577,Home!$C$8:$R$1048576,11,FALSE),"")=0,"",IFERROR(VLOOKUP(N1577,Home!$C$8:$R$1048576,11,FALSE),""))</f>
        <v/>
      </c>
      <c r="U1577" s="11" t="str">
        <f>IF(IFERROR(VLOOKUP(O1577,Home!$C$8:$R$1048576,12,FALSE),"")=0,"",IFERROR(VLOOKUP(O1577,Home!$C$8:$R$1048576,12,FALSE),""))</f>
        <v/>
      </c>
      <c r="V1577" s="11" t="str">
        <f>IF(IFERROR(VLOOKUP(O1577,Home!$C$8:$R$1048576,8,FALSE),"")=0,"",IFERROR(VLOOKUP(O1577,Home!$C$8:$R$1048576,8,FALSE),""))</f>
        <v/>
      </c>
      <c r="W1577" s="11" t="str">
        <f>IF(OR(VLOOKUP(N1577,Home!$C$7:$I$207,6,FALSE)="",VLOOKUP(N1577,Home!$C$7:$I$207,7,FALSE)=""),"FEJL",SUM(Baggrundsark!$K$4:K1577))</f>
        <v>FEJL</v>
      </c>
      <c r="Y1577">
        <v>1574</v>
      </c>
      <c r="Z1577" s="1"/>
      <c r="AC1577" s="44"/>
      <c r="AD1577">
        <f t="shared" si="514"/>
        <v>0</v>
      </c>
      <c r="AE1577">
        <f>SUM($AD$4:AD1577)</f>
        <v>1</v>
      </c>
      <c r="AF1577" s="103" t="str">
        <f>IFERROR(VLOOKUP(AN1577,Home!$C$8:$E$207,3,FALSE),"")</f>
        <v/>
      </c>
      <c r="AG1577" s="103" t="str">
        <f>IFERROR(VLOOKUP(AN1577,Home!$C$8:$E$207,2,FALSE),"")</f>
        <v/>
      </c>
      <c r="AH1577" s="104" t="str">
        <f>IF(VLOOKUP(AE1577,Home!$C$8:$I$207,6,FALSE)="","",VLOOKUP(AE1577,Home!$C$8:$I$207,6,FALSE))</f>
        <v/>
      </c>
      <c r="AI1577" s="104" t="e">
        <f t="shared" si="522"/>
        <v>#VALUE!</v>
      </c>
      <c r="AJ1577" s="105" t="e">
        <f t="shared" si="515"/>
        <v>#VALUE!</v>
      </c>
      <c r="AK1577" s="103" t="e">
        <f t="shared" si="508"/>
        <v>#VALUE!</v>
      </c>
      <c r="AL1577" s="103" t="e">
        <f t="shared" si="516"/>
        <v>#VALUE!</v>
      </c>
      <c r="AN1577" t="str">
        <f>IF(OR(VLOOKUP(AE1577,Home!$C$8:$I$207,6,FALSE)="",VLOOKUP(AE1577,Home!$C$8:$I$207,7,FALSE)=""),"FEJL",Baggrundsark!AE1577)</f>
        <v>FEJL</v>
      </c>
      <c r="AO1577">
        <f>IF(VLOOKUP(AE1577,Home!$C$8:$N$207,12,FALSE)="Timelønnet",1,0)</f>
        <v>0</v>
      </c>
      <c r="AP1577">
        <f>SUM($AO$4:AO1577)*AO1577</f>
        <v>0</v>
      </c>
      <c r="AQ1577">
        <f t="shared" si="523"/>
        <v>1</v>
      </c>
      <c r="AR1577" t="str">
        <f t="shared" si="523"/>
        <v/>
      </c>
      <c r="AS1577" t="e">
        <f t="shared" si="517"/>
        <v>#VALUE!</v>
      </c>
      <c r="AT1577" s="45" t="e">
        <f t="shared" si="524"/>
        <v>#VALUE!</v>
      </c>
      <c r="AU1577">
        <f>VLOOKUP(AQ1577,Home!$C$8:$J$207,8,FALSE)</f>
        <v>0</v>
      </c>
    </row>
    <row r="1578" spans="1:47" x14ac:dyDescent="0.25">
      <c r="A1578" s="6">
        <f t="shared" si="509"/>
        <v>0</v>
      </c>
      <c r="B1578" s="6">
        <f t="shared" si="518"/>
        <v>0</v>
      </c>
      <c r="C1578" s="6" t="str">
        <f t="shared" si="510"/>
        <v/>
      </c>
      <c r="D1578" s="7">
        <f t="shared" si="511"/>
        <v>0</v>
      </c>
      <c r="E1578" s="7">
        <f t="shared" si="519"/>
        <v>0</v>
      </c>
      <c r="F1578" s="7" t="str">
        <f t="shared" si="512"/>
        <v/>
      </c>
      <c r="G1578" s="6">
        <f t="shared" si="513"/>
        <v>0</v>
      </c>
      <c r="H1578" s="6">
        <f t="shared" si="520"/>
        <v>0</v>
      </c>
      <c r="I1578" s="6" t="str">
        <f t="shared" si="521"/>
        <v/>
      </c>
      <c r="J1578" s="11">
        <v>1575</v>
      </c>
      <c r="K1578" s="11">
        <f>IF(IFERROR(VLOOKUP(J1578,Home!$A$8:$B$1048576,1,FALSE),0)=0,0,1)</f>
        <v>0</v>
      </c>
      <c r="L1578" s="129" t="e">
        <f>IF(VLOOKUP(O1578,Home!$C$8:$R$207,6,FALSE)="","",VLOOKUP(O1578,Home!$C$8:$R$207,6,FALSE))</f>
        <v>#N/A</v>
      </c>
      <c r="M1578" s="129" t="e">
        <f t="shared" si="506"/>
        <v>#N/A</v>
      </c>
      <c r="N1578" s="11">
        <f>SUM($K$4:K1578)</f>
        <v>200</v>
      </c>
      <c r="O1578" s="11" t="str">
        <f>IF(P1578="","",IF(IFERROR(VLOOKUP(N1578,Home!$C$8:$R$1048576,1,FALSE),"")=0,"",IFERROR(VLOOKUP(N1578,Home!$C$8:$R$1048576,1,FALSE),"")))</f>
        <v/>
      </c>
      <c r="P1578" s="11" t="str">
        <f>IF(IFERROR(VLOOKUP(W1578,Home!$C$8:$R$1048576,3,FALSE),"")=0,"",IFERROR(VLOOKUP(W1578,Home!$C$8:$R$1048576,3,FALSE),""))</f>
        <v/>
      </c>
      <c r="Q1578" s="11" t="str">
        <f t="shared" si="505"/>
        <v/>
      </c>
      <c r="R1578" s="130" t="e">
        <f>VLOOKUP(Q1578,'Baggrund til lister'!$G$4:$H$15,2,FALSE)</f>
        <v>#N/A</v>
      </c>
      <c r="S1578" s="11" t="str">
        <f t="shared" si="507"/>
        <v/>
      </c>
      <c r="T1578" s="11" t="str">
        <f>IF(IFERROR(VLOOKUP(N1578,Home!$C$8:$R$1048576,11,FALSE),"")=0,"",IFERROR(VLOOKUP(N1578,Home!$C$8:$R$1048576,11,FALSE),""))</f>
        <v/>
      </c>
      <c r="U1578" s="11" t="str">
        <f>IF(IFERROR(VLOOKUP(O1578,Home!$C$8:$R$1048576,12,FALSE),"")=0,"",IFERROR(VLOOKUP(O1578,Home!$C$8:$R$1048576,12,FALSE),""))</f>
        <v/>
      </c>
      <c r="V1578" s="11" t="str">
        <f>IF(IFERROR(VLOOKUP(O1578,Home!$C$8:$R$1048576,8,FALSE),"")=0,"",IFERROR(VLOOKUP(O1578,Home!$C$8:$R$1048576,8,FALSE),""))</f>
        <v/>
      </c>
      <c r="W1578" s="11" t="str">
        <f>IF(OR(VLOOKUP(N1578,Home!$C$7:$I$207,6,FALSE)="",VLOOKUP(N1578,Home!$C$7:$I$207,7,FALSE)=""),"FEJL",SUM(Baggrundsark!$K$4:K1578))</f>
        <v>FEJL</v>
      </c>
      <c r="Y1578">
        <v>1575</v>
      </c>
      <c r="Z1578" s="1"/>
      <c r="AC1578" s="44"/>
      <c r="AD1578">
        <f t="shared" si="514"/>
        <v>0</v>
      </c>
      <c r="AE1578">
        <f>SUM($AD$4:AD1578)</f>
        <v>1</v>
      </c>
      <c r="AF1578" s="103" t="str">
        <f>IFERROR(VLOOKUP(AN1578,Home!$C$8:$E$207,3,FALSE),"")</f>
        <v/>
      </c>
      <c r="AG1578" s="103" t="str">
        <f>IFERROR(VLOOKUP(AN1578,Home!$C$8:$E$207,2,FALSE),"")</f>
        <v/>
      </c>
      <c r="AH1578" s="104" t="str">
        <f>IF(VLOOKUP(AE1578,Home!$C$8:$I$207,6,FALSE)="","",VLOOKUP(AE1578,Home!$C$8:$I$207,6,FALSE))</f>
        <v/>
      </c>
      <c r="AI1578" s="104" t="e">
        <f t="shared" si="522"/>
        <v>#VALUE!</v>
      </c>
      <c r="AJ1578" s="105" t="e">
        <f t="shared" si="515"/>
        <v>#VALUE!</v>
      </c>
      <c r="AK1578" s="103" t="e">
        <f t="shared" si="508"/>
        <v>#VALUE!</v>
      </c>
      <c r="AL1578" s="103" t="e">
        <f t="shared" si="516"/>
        <v>#VALUE!</v>
      </c>
      <c r="AN1578" t="str">
        <f>IF(OR(VLOOKUP(AE1578,Home!$C$8:$I$207,6,FALSE)="",VLOOKUP(AE1578,Home!$C$8:$I$207,7,FALSE)=""),"FEJL",Baggrundsark!AE1578)</f>
        <v>FEJL</v>
      </c>
      <c r="AO1578">
        <f>IF(VLOOKUP(AE1578,Home!$C$8:$N$207,12,FALSE)="Timelønnet",1,0)</f>
        <v>0</v>
      </c>
      <c r="AP1578">
        <f>SUM($AO$4:AO1578)*AO1578</f>
        <v>0</v>
      </c>
      <c r="AQ1578">
        <f t="shared" si="523"/>
        <v>1</v>
      </c>
      <c r="AR1578" t="str">
        <f t="shared" si="523"/>
        <v/>
      </c>
      <c r="AS1578" t="e">
        <f t="shared" si="517"/>
        <v>#VALUE!</v>
      </c>
      <c r="AT1578" s="45" t="e">
        <f t="shared" si="524"/>
        <v>#VALUE!</v>
      </c>
      <c r="AU1578">
        <f>VLOOKUP(AQ1578,Home!$C$8:$J$207,8,FALSE)</f>
        <v>0</v>
      </c>
    </row>
    <row r="1579" spans="1:47" x14ac:dyDescent="0.25">
      <c r="A1579" s="6">
        <f t="shared" si="509"/>
        <v>0</v>
      </c>
      <c r="B1579" s="6">
        <f t="shared" si="518"/>
        <v>0</v>
      </c>
      <c r="C1579" s="6" t="str">
        <f t="shared" si="510"/>
        <v/>
      </c>
      <c r="D1579" s="7">
        <f t="shared" si="511"/>
        <v>0</v>
      </c>
      <c r="E1579" s="7">
        <f t="shared" si="519"/>
        <v>0</v>
      </c>
      <c r="F1579" s="7" t="str">
        <f t="shared" si="512"/>
        <v/>
      </c>
      <c r="G1579" s="6">
        <f t="shared" si="513"/>
        <v>0</v>
      </c>
      <c r="H1579" s="6">
        <f t="shared" si="520"/>
        <v>0</v>
      </c>
      <c r="I1579" s="6" t="str">
        <f t="shared" si="521"/>
        <v/>
      </c>
      <c r="J1579" s="11">
        <v>1576</v>
      </c>
      <c r="K1579" s="11">
        <f>IF(IFERROR(VLOOKUP(J1579,Home!$A$8:$B$1048576,1,FALSE),0)=0,0,1)</f>
        <v>0</v>
      </c>
      <c r="L1579" s="129" t="e">
        <f>IF(VLOOKUP(O1579,Home!$C$8:$R$207,6,FALSE)="","",VLOOKUP(O1579,Home!$C$8:$R$207,6,FALSE))</f>
        <v>#N/A</v>
      </c>
      <c r="M1579" s="129" t="e">
        <f t="shared" si="506"/>
        <v>#N/A</v>
      </c>
      <c r="N1579" s="11">
        <f>SUM($K$4:K1579)</f>
        <v>200</v>
      </c>
      <c r="O1579" s="11" t="str">
        <f>IF(P1579="","",IF(IFERROR(VLOOKUP(N1579,Home!$C$8:$R$1048576,1,FALSE),"")=0,"",IFERROR(VLOOKUP(N1579,Home!$C$8:$R$1048576,1,FALSE),"")))</f>
        <v/>
      </c>
      <c r="P1579" s="11" t="str">
        <f>IF(IFERROR(VLOOKUP(W1579,Home!$C$8:$R$1048576,3,FALSE),"")=0,"",IFERROR(VLOOKUP(W1579,Home!$C$8:$R$1048576,3,FALSE),""))</f>
        <v/>
      </c>
      <c r="Q1579" s="11" t="str">
        <f t="shared" si="505"/>
        <v/>
      </c>
      <c r="R1579" s="130" t="e">
        <f>VLOOKUP(Q1579,'Baggrund til lister'!$G$4:$H$15,2,FALSE)</f>
        <v>#N/A</v>
      </c>
      <c r="S1579" s="11" t="str">
        <f t="shared" si="507"/>
        <v/>
      </c>
      <c r="T1579" s="11" t="str">
        <f>IF(IFERROR(VLOOKUP(N1579,Home!$C$8:$R$1048576,11,FALSE),"")=0,"",IFERROR(VLOOKUP(N1579,Home!$C$8:$R$1048576,11,FALSE),""))</f>
        <v/>
      </c>
      <c r="U1579" s="11" t="str">
        <f>IF(IFERROR(VLOOKUP(O1579,Home!$C$8:$R$1048576,12,FALSE),"")=0,"",IFERROR(VLOOKUP(O1579,Home!$C$8:$R$1048576,12,FALSE),""))</f>
        <v/>
      </c>
      <c r="V1579" s="11" t="str">
        <f>IF(IFERROR(VLOOKUP(O1579,Home!$C$8:$R$1048576,8,FALSE),"")=0,"",IFERROR(VLOOKUP(O1579,Home!$C$8:$R$1048576,8,FALSE),""))</f>
        <v/>
      </c>
      <c r="W1579" s="11" t="str">
        <f>IF(OR(VLOOKUP(N1579,Home!$C$7:$I$207,6,FALSE)="",VLOOKUP(N1579,Home!$C$7:$I$207,7,FALSE)=""),"FEJL",SUM(Baggrundsark!$K$4:K1579))</f>
        <v>FEJL</v>
      </c>
      <c r="Y1579">
        <v>1576</v>
      </c>
      <c r="Z1579" s="1"/>
      <c r="AC1579" s="44"/>
      <c r="AD1579">
        <f t="shared" si="514"/>
        <v>0</v>
      </c>
      <c r="AE1579">
        <f>SUM($AD$4:AD1579)</f>
        <v>1</v>
      </c>
      <c r="AF1579" s="103" t="str">
        <f>IFERROR(VLOOKUP(AN1579,Home!$C$8:$E$207,3,FALSE),"")</f>
        <v/>
      </c>
      <c r="AG1579" s="103" t="str">
        <f>IFERROR(VLOOKUP(AN1579,Home!$C$8:$E$207,2,FALSE),"")</f>
        <v/>
      </c>
      <c r="AH1579" s="104" t="str">
        <f>IF(VLOOKUP(AE1579,Home!$C$8:$I$207,6,FALSE)="","",VLOOKUP(AE1579,Home!$C$8:$I$207,6,FALSE))</f>
        <v/>
      </c>
      <c r="AI1579" s="104" t="e">
        <f t="shared" si="522"/>
        <v>#VALUE!</v>
      </c>
      <c r="AJ1579" s="105" t="e">
        <f t="shared" si="515"/>
        <v>#VALUE!</v>
      </c>
      <c r="AK1579" s="103" t="e">
        <f t="shared" si="508"/>
        <v>#VALUE!</v>
      </c>
      <c r="AL1579" s="103" t="e">
        <f t="shared" si="516"/>
        <v>#VALUE!</v>
      </c>
      <c r="AN1579" t="str">
        <f>IF(OR(VLOOKUP(AE1579,Home!$C$8:$I$207,6,FALSE)="",VLOOKUP(AE1579,Home!$C$8:$I$207,7,FALSE)=""),"FEJL",Baggrundsark!AE1579)</f>
        <v>FEJL</v>
      </c>
      <c r="AO1579">
        <f>IF(VLOOKUP(AE1579,Home!$C$8:$N$207,12,FALSE)="Timelønnet",1,0)</f>
        <v>0</v>
      </c>
      <c r="AP1579">
        <f>SUM($AO$4:AO1579)*AO1579</f>
        <v>0</v>
      </c>
      <c r="AQ1579">
        <f t="shared" si="523"/>
        <v>1</v>
      </c>
      <c r="AR1579" t="str">
        <f t="shared" si="523"/>
        <v/>
      </c>
      <c r="AS1579" t="e">
        <f t="shared" si="517"/>
        <v>#VALUE!</v>
      </c>
      <c r="AT1579" s="45" t="e">
        <f t="shared" si="524"/>
        <v>#VALUE!</v>
      </c>
      <c r="AU1579">
        <f>VLOOKUP(AQ1579,Home!$C$8:$J$207,8,FALSE)</f>
        <v>0</v>
      </c>
    </row>
    <row r="1580" spans="1:47" x14ac:dyDescent="0.25">
      <c r="A1580" s="6">
        <f t="shared" si="509"/>
        <v>0</v>
      </c>
      <c r="B1580" s="6">
        <f t="shared" si="518"/>
        <v>0</v>
      </c>
      <c r="C1580" s="6" t="str">
        <f t="shared" si="510"/>
        <v/>
      </c>
      <c r="D1580" s="7">
        <f t="shared" si="511"/>
        <v>0</v>
      </c>
      <c r="E1580" s="7">
        <f t="shared" si="519"/>
        <v>0</v>
      </c>
      <c r="F1580" s="7" t="str">
        <f t="shared" si="512"/>
        <v/>
      </c>
      <c r="G1580" s="6">
        <f t="shared" si="513"/>
        <v>0</v>
      </c>
      <c r="H1580" s="6">
        <f t="shared" si="520"/>
        <v>0</v>
      </c>
      <c r="I1580" s="6" t="str">
        <f t="shared" si="521"/>
        <v/>
      </c>
      <c r="J1580" s="11">
        <v>1577</v>
      </c>
      <c r="K1580" s="11">
        <f>IF(IFERROR(VLOOKUP(J1580,Home!$A$8:$B$1048576,1,FALSE),0)=0,0,1)</f>
        <v>0</v>
      </c>
      <c r="L1580" s="129" t="e">
        <f>IF(VLOOKUP(O1580,Home!$C$8:$R$207,6,FALSE)="","",VLOOKUP(O1580,Home!$C$8:$R$207,6,FALSE))</f>
        <v>#N/A</v>
      </c>
      <c r="M1580" s="129" t="e">
        <f t="shared" si="506"/>
        <v>#N/A</v>
      </c>
      <c r="N1580" s="11">
        <f>SUM($K$4:K1580)</f>
        <v>200</v>
      </c>
      <c r="O1580" s="11" t="str">
        <f>IF(P1580="","",IF(IFERROR(VLOOKUP(N1580,Home!$C$8:$R$1048576,1,FALSE),"")=0,"",IFERROR(VLOOKUP(N1580,Home!$C$8:$R$1048576,1,FALSE),"")))</f>
        <v/>
      </c>
      <c r="P1580" s="11" t="str">
        <f>IF(IFERROR(VLOOKUP(W1580,Home!$C$8:$R$1048576,3,FALSE),"")=0,"",IFERROR(VLOOKUP(W1580,Home!$C$8:$R$1048576,3,FALSE),""))</f>
        <v/>
      </c>
      <c r="Q1580" s="11" t="str">
        <f t="shared" si="505"/>
        <v/>
      </c>
      <c r="R1580" s="130" t="e">
        <f>VLOOKUP(Q1580,'Baggrund til lister'!$G$4:$H$15,2,FALSE)</f>
        <v>#N/A</v>
      </c>
      <c r="S1580" s="11" t="str">
        <f t="shared" si="507"/>
        <v/>
      </c>
      <c r="T1580" s="11" t="str">
        <f>IF(IFERROR(VLOOKUP(N1580,Home!$C$8:$R$1048576,11,FALSE),"")=0,"",IFERROR(VLOOKUP(N1580,Home!$C$8:$R$1048576,11,FALSE),""))</f>
        <v/>
      </c>
      <c r="U1580" s="11" t="str">
        <f>IF(IFERROR(VLOOKUP(O1580,Home!$C$8:$R$1048576,12,FALSE),"")=0,"",IFERROR(VLOOKUP(O1580,Home!$C$8:$R$1048576,12,FALSE),""))</f>
        <v/>
      </c>
      <c r="V1580" s="11" t="str">
        <f>IF(IFERROR(VLOOKUP(O1580,Home!$C$8:$R$1048576,8,FALSE),"")=0,"",IFERROR(VLOOKUP(O1580,Home!$C$8:$R$1048576,8,FALSE),""))</f>
        <v/>
      </c>
      <c r="W1580" s="11" t="str">
        <f>IF(OR(VLOOKUP(N1580,Home!$C$7:$I$207,6,FALSE)="",VLOOKUP(N1580,Home!$C$7:$I$207,7,FALSE)=""),"FEJL",SUM(Baggrundsark!$K$4:K1580))</f>
        <v>FEJL</v>
      </c>
      <c r="Y1580">
        <v>1577</v>
      </c>
      <c r="Z1580" s="1"/>
      <c r="AC1580" s="44"/>
      <c r="AD1580">
        <f t="shared" si="514"/>
        <v>0</v>
      </c>
      <c r="AE1580">
        <f>SUM($AD$4:AD1580)</f>
        <v>1</v>
      </c>
      <c r="AF1580" s="103" t="str">
        <f>IFERROR(VLOOKUP(AN1580,Home!$C$8:$E$207,3,FALSE),"")</f>
        <v/>
      </c>
      <c r="AG1580" s="103" t="str">
        <f>IFERROR(VLOOKUP(AN1580,Home!$C$8:$E$207,2,FALSE),"")</f>
        <v/>
      </c>
      <c r="AH1580" s="104" t="str">
        <f>IF(VLOOKUP(AE1580,Home!$C$8:$I$207,6,FALSE)="","",VLOOKUP(AE1580,Home!$C$8:$I$207,6,FALSE))</f>
        <v/>
      </c>
      <c r="AI1580" s="104" t="e">
        <f t="shared" si="522"/>
        <v>#VALUE!</v>
      </c>
      <c r="AJ1580" s="105" t="e">
        <f t="shared" si="515"/>
        <v>#VALUE!</v>
      </c>
      <c r="AK1580" s="103" t="e">
        <f t="shared" si="508"/>
        <v>#VALUE!</v>
      </c>
      <c r="AL1580" s="103" t="e">
        <f t="shared" si="516"/>
        <v>#VALUE!</v>
      </c>
      <c r="AN1580" t="str">
        <f>IF(OR(VLOOKUP(AE1580,Home!$C$8:$I$207,6,FALSE)="",VLOOKUP(AE1580,Home!$C$8:$I$207,7,FALSE)=""),"FEJL",Baggrundsark!AE1580)</f>
        <v>FEJL</v>
      </c>
      <c r="AO1580">
        <f>IF(VLOOKUP(AE1580,Home!$C$8:$N$207,12,FALSE)="Timelønnet",1,0)</f>
        <v>0</v>
      </c>
      <c r="AP1580">
        <f>SUM($AO$4:AO1580)*AO1580</f>
        <v>0</v>
      </c>
      <c r="AQ1580">
        <f t="shared" si="523"/>
        <v>1</v>
      </c>
      <c r="AR1580" t="str">
        <f t="shared" si="523"/>
        <v/>
      </c>
      <c r="AS1580" t="e">
        <f t="shared" si="517"/>
        <v>#VALUE!</v>
      </c>
      <c r="AT1580" s="45" t="e">
        <f t="shared" si="524"/>
        <v>#VALUE!</v>
      </c>
      <c r="AU1580">
        <f>VLOOKUP(AQ1580,Home!$C$8:$J$207,8,FALSE)</f>
        <v>0</v>
      </c>
    </row>
    <row r="1581" spans="1:47" x14ac:dyDescent="0.25">
      <c r="A1581" s="6">
        <f t="shared" si="509"/>
        <v>0</v>
      </c>
      <c r="B1581" s="6">
        <f t="shared" si="518"/>
        <v>0</v>
      </c>
      <c r="C1581" s="6" t="str">
        <f t="shared" si="510"/>
        <v/>
      </c>
      <c r="D1581" s="7">
        <f t="shared" si="511"/>
        <v>0</v>
      </c>
      <c r="E1581" s="7">
        <f t="shared" si="519"/>
        <v>0</v>
      </c>
      <c r="F1581" s="7" t="str">
        <f t="shared" si="512"/>
        <v/>
      </c>
      <c r="G1581" s="6">
        <f t="shared" si="513"/>
        <v>0</v>
      </c>
      <c r="H1581" s="6">
        <f t="shared" si="520"/>
        <v>0</v>
      </c>
      <c r="I1581" s="6" t="str">
        <f t="shared" si="521"/>
        <v/>
      </c>
      <c r="J1581" s="11">
        <v>1578</v>
      </c>
      <c r="K1581" s="11">
        <f>IF(IFERROR(VLOOKUP(J1581,Home!$A$8:$B$1048576,1,FALSE),0)=0,0,1)</f>
        <v>0</v>
      </c>
      <c r="L1581" s="129" t="e">
        <f>IF(VLOOKUP(O1581,Home!$C$8:$R$207,6,FALSE)="","",VLOOKUP(O1581,Home!$C$8:$R$207,6,FALSE))</f>
        <v>#N/A</v>
      </c>
      <c r="M1581" s="129" t="e">
        <f t="shared" si="506"/>
        <v>#N/A</v>
      </c>
      <c r="N1581" s="11">
        <f>SUM($K$4:K1581)</f>
        <v>200</v>
      </c>
      <c r="O1581" s="11" t="str">
        <f>IF(P1581="","",IF(IFERROR(VLOOKUP(N1581,Home!$C$8:$R$1048576,1,FALSE),"")=0,"",IFERROR(VLOOKUP(N1581,Home!$C$8:$R$1048576,1,FALSE),"")))</f>
        <v/>
      </c>
      <c r="P1581" s="11" t="str">
        <f>IF(IFERROR(VLOOKUP(W1581,Home!$C$8:$R$1048576,3,FALSE),"")=0,"",IFERROR(VLOOKUP(W1581,Home!$C$8:$R$1048576,3,FALSE),""))</f>
        <v/>
      </c>
      <c r="Q1581" s="11" t="str">
        <f t="shared" si="505"/>
        <v/>
      </c>
      <c r="R1581" s="130" t="e">
        <f>VLOOKUP(Q1581,'Baggrund til lister'!$G$4:$H$15,2,FALSE)</f>
        <v>#N/A</v>
      </c>
      <c r="S1581" s="11" t="str">
        <f t="shared" si="507"/>
        <v/>
      </c>
      <c r="T1581" s="11" t="str">
        <f>IF(IFERROR(VLOOKUP(N1581,Home!$C$8:$R$1048576,11,FALSE),"")=0,"",IFERROR(VLOOKUP(N1581,Home!$C$8:$R$1048576,11,FALSE),""))</f>
        <v/>
      </c>
      <c r="U1581" s="11" t="str">
        <f>IF(IFERROR(VLOOKUP(O1581,Home!$C$8:$R$1048576,12,FALSE),"")=0,"",IFERROR(VLOOKUP(O1581,Home!$C$8:$R$1048576,12,FALSE),""))</f>
        <v/>
      </c>
      <c r="V1581" s="11" t="str">
        <f>IF(IFERROR(VLOOKUP(O1581,Home!$C$8:$R$1048576,8,FALSE),"")=0,"",IFERROR(VLOOKUP(O1581,Home!$C$8:$R$1048576,8,FALSE),""))</f>
        <v/>
      </c>
      <c r="W1581" s="11" t="str">
        <f>IF(OR(VLOOKUP(N1581,Home!$C$7:$I$207,6,FALSE)="",VLOOKUP(N1581,Home!$C$7:$I$207,7,FALSE)=""),"FEJL",SUM(Baggrundsark!$K$4:K1581))</f>
        <v>FEJL</v>
      </c>
      <c r="Y1581">
        <v>1578</v>
      </c>
      <c r="Z1581" s="1"/>
      <c r="AC1581" s="44"/>
      <c r="AD1581">
        <f t="shared" si="514"/>
        <v>0</v>
      </c>
      <c r="AE1581">
        <f>SUM($AD$4:AD1581)</f>
        <v>1</v>
      </c>
      <c r="AF1581" s="103" t="str">
        <f>IFERROR(VLOOKUP(AN1581,Home!$C$8:$E$207,3,FALSE),"")</f>
        <v/>
      </c>
      <c r="AG1581" s="103" t="str">
        <f>IFERROR(VLOOKUP(AN1581,Home!$C$8:$E$207,2,FALSE),"")</f>
        <v/>
      </c>
      <c r="AH1581" s="104" t="str">
        <f>IF(VLOOKUP(AE1581,Home!$C$8:$I$207,6,FALSE)="","",VLOOKUP(AE1581,Home!$C$8:$I$207,6,FALSE))</f>
        <v/>
      </c>
      <c r="AI1581" s="104" t="e">
        <f t="shared" si="522"/>
        <v>#VALUE!</v>
      </c>
      <c r="AJ1581" s="105" t="e">
        <f t="shared" si="515"/>
        <v>#VALUE!</v>
      </c>
      <c r="AK1581" s="103" t="e">
        <f t="shared" si="508"/>
        <v>#VALUE!</v>
      </c>
      <c r="AL1581" s="103" t="e">
        <f t="shared" si="516"/>
        <v>#VALUE!</v>
      </c>
      <c r="AN1581" t="str">
        <f>IF(OR(VLOOKUP(AE1581,Home!$C$8:$I$207,6,FALSE)="",VLOOKUP(AE1581,Home!$C$8:$I$207,7,FALSE)=""),"FEJL",Baggrundsark!AE1581)</f>
        <v>FEJL</v>
      </c>
      <c r="AO1581">
        <f>IF(VLOOKUP(AE1581,Home!$C$8:$N$207,12,FALSE)="Timelønnet",1,0)</f>
        <v>0</v>
      </c>
      <c r="AP1581">
        <f>SUM($AO$4:AO1581)*AO1581</f>
        <v>0</v>
      </c>
      <c r="AQ1581">
        <f t="shared" si="523"/>
        <v>1</v>
      </c>
      <c r="AR1581" t="str">
        <f t="shared" si="523"/>
        <v/>
      </c>
      <c r="AS1581" t="e">
        <f t="shared" si="517"/>
        <v>#VALUE!</v>
      </c>
      <c r="AT1581" s="45" t="e">
        <f t="shared" si="524"/>
        <v>#VALUE!</v>
      </c>
      <c r="AU1581">
        <f>VLOOKUP(AQ1581,Home!$C$8:$J$207,8,FALSE)</f>
        <v>0</v>
      </c>
    </row>
    <row r="1582" spans="1:47" x14ac:dyDescent="0.25">
      <c r="A1582" s="6">
        <f t="shared" si="509"/>
        <v>0</v>
      </c>
      <c r="B1582" s="6">
        <f t="shared" si="518"/>
        <v>0</v>
      </c>
      <c r="C1582" s="6" t="str">
        <f t="shared" si="510"/>
        <v/>
      </c>
      <c r="D1582" s="7">
        <f t="shared" si="511"/>
        <v>0</v>
      </c>
      <c r="E1582" s="7">
        <f t="shared" si="519"/>
        <v>0</v>
      </c>
      <c r="F1582" s="7" t="str">
        <f t="shared" si="512"/>
        <v/>
      </c>
      <c r="G1582" s="6">
        <f t="shared" si="513"/>
        <v>0</v>
      </c>
      <c r="H1582" s="6">
        <f t="shared" si="520"/>
        <v>0</v>
      </c>
      <c r="I1582" s="6" t="str">
        <f t="shared" si="521"/>
        <v/>
      </c>
      <c r="J1582" s="11">
        <v>1579</v>
      </c>
      <c r="K1582" s="11">
        <f>IF(IFERROR(VLOOKUP(J1582,Home!$A$8:$B$1048576,1,FALSE),0)=0,0,1)</f>
        <v>0</v>
      </c>
      <c r="L1582" s="129" t="e">
        <f>IF(VLOOKUP(O1582,Home!$C$8:$R$207,6,FALSE)="","",VLOOKUP(O1582,Home!$C$8:$R$207,6,FALSE))</f>
        <v>#N/A</v>
      </c>
      <c r="M1582" s="129" t="e">
        <f t="shared" si="506"/>
        <v>#N/A</v>
      </c>
      <c r="N1582" s="11">
        <f>SUM($K$4:K1582)</f>
        <v>200</v>
      </c>
      <c r="O1582" s="11" t="str">
        <f>IF(P1582="","",IF(IFERROR(VLOOKUP(N1582,Home!$C$8:$R$1048576,1,FALSE),"")=0,"",IFERROR(VLOOKUP(N1582,Home!$C$8:$R$1048576,1,FALSE),"")))</f>
        <v/>
      </c>
      <c r="P1582" s="11" t="str">
        <f>IF(IFERROR(VLOOKUP(W1582,Home!$C$8:$R$1048576,3,FALSE),"")=0,"",IFERROR(VLOOKUP(W1582,Home!$C$8:$R$1048576,3,FALSE),""))</f>
        <v/>
      </c>
      <c r="Q1582" s="11" t="str">
        <f t="shared" si="505"/>
        <v/>
      </c>
      <c r="R1582" s="130" t="e">
        <f>VLOOKUP(Q1582,'Baggrund til lister'!$G$4:$H$15,2,FALSE)</f>
        <v>#N/A</v>
      </c>
      <c r="S1582" s="11" t="str">
        <f t="shared" si="507"/>
        <v/>
      </c>
      <c r="T1582" s="11" t="str">
        <f>IF(IFERROR(VLOOKUP(N1582,Home!$C$8:$R$1048576,11,FALSE),"")=0,"",IFERROR(VLOOKUP(N1582,Home!$C$8:$R$1048576,11,FALSE),""))</f>
        <v/>
      </c>
      <c r="U1582" s="11" t="str">
        <f>IF(IFERROR(VLOOKUP(O1582,Home!$C$8:$R$1048576,12,FALSE),"")=0,"",IFERROR(VLOOKUP(O1582,Home!$C$8:$R$1048576,12,FALSE),""))</f>
        <v/>
      </c>
      <c r="V1582" s="11" t="str">
        <f>IF(IFERROR(VLOOKUP(O1582,Home!$C$8:$R$1048576,8,FALSE),"")=0,"",IFERROR(VLOOKUP(O1582,Home!$C$8:$R$1048576,8,FALSE),""))</f>
        <v/>
      </c>
      <c r="W1582" s="11" t="str">
        <f>IF(OR(VLOOKUP(N1582,Home!$C$7:$I$207,6,FALSE)="",VLOOKUP(N1582,Home!$C$7:$I$207,7,FALSE)=""),"FEJL",SUM(Baggrundsark!$K$4:K1582))</f>
        <v>FEJL</v>
      </c>
      <c r="Y1582">
        <v>1579</v>
      </c>
      <c r="Z1582" s="1"/>
      <c r="AC1582" s="44"/>
      <c r="AD1582">
        <f t="shared" si="514"/>
        <v>0</v>
      </c>
      <c r="AE1582">
        <f>SUM($AD$4:AD1582)</f>
        <v>1</v>
      </c>
      <c r="AF1582" s="103" t="str">
        <f>IFERROR(VLOOKUP(AN1582,Home!$C$8:$E$207,3,FALSE),"")</f>
        <v/>
      </c>
      <c r="AG1582" s="103" t="str">
        <f>IFERROR(VLOOKUP(AN1582,Home!$C$8:$E$207,2,FALSE),"")</f>
        <v/>
      </c>
      <c r="AH1582" s="104" t="str">
        <f>IF(VLOOKUP(AE1582,Home!$C$8:$I$207,6,FALSE)="","",VLOOKUP(AE1582,Home!$C$8:$I$207,6,FALSE))</f>
        <v/>
      </c>
      <c r="AI1582" s="104" t="e">
        <f t="shared" si="522"/>
        <v>#VALUE!</v>
      </c>
      <c r="AJ1582" s="105" t="e">
        <f t="shared" si="515"/>
        <v>#VALUE!</v>
      </c>
      <c r="AK1582" s="103" t="e">
        <f t="shared" si="508"/>
        <v>#VALUE!</v>
      </c>
      <c r="AL1582" s="103" t="e">
        <f t="shared" si="516"/>
        <v>#VALUE!</v>
      </c>
      <c r="AN1582" t="str">
        <f>IF(OR(VLOOKUP(AE1582,Home!$C$8:$I$207,6,FALSE)="",VLOOKUP(AE1582,Home!$C$8:$I$207,7,FALSE)=""),"FEJL",Baggrundsark!AE1582)</f>
        <v>FEJL</v>
      </c>
      <c r="AO1582">
        <f>IF(VLOOKUP(AE1582,Home!$C$8:$N$207,12,FALSE)="Timelønnet",1,0)</f>
        <v>0</v>
      </c>
      <c r="AP1582">
        <f>SUM($AO$4:AO1582)*AO1582</f>
        <v>0</v>
      </c>
      <c r="AQ1582">
        <f t="shared" si="523"/>
        <v>1</v>
      </c>
      <c r="AR1582" t="str">
        <f t="shared" si="523"/>
        <v/>
      </c>
      <c r="AS1582" t="e">
        <f t="shared" si="517"/>
        <v>#VALUE!</v>
      </c>
      <c r="AT1582" s="45" t="e">
        <f t="shared" si="524"/>
        <v>#VALUE!</v>
      </c>
      <c r="AU1582">
        <f>VLOOKUP(AQ1582,Home!$C$8:$J$207,8,FALSE)</f>
        <v>0</v>
      </c>
    </row>
    <row r="1583" spans="1:47" x14ac:dyDescent="0.25">
      <c r="A1583" s="6">
        <f t="shared" si="509"/>
        <v>0</v>
      </c>
      <c r="B1583" s="6">
        <f t="shared" si="518"/>
        <v>0</v>
      </c>
      <c r="C1583" s="6" t="str">
        <f t="shared" si="510"/>
        <v/>
      </c>
      <c r="D1583" s="7">
        <f t="shared" si="511"/>
        <v>0</v>
      </c>
      <c r="E1583" s="7">
        <f t="shared" si="519"/>
        <v>0</v>
      </c>
      <c r="F1583" s="7" t="str">
        <f t="shared" si="512"/>
        <v/>
      </c>
      <c r="G1583" s="6">
        <f t="shared" si="513"/>
        <v>0</v>
      </c>
      <c r="H1583" s="6">
        <f t="shared" si="520"/>
        <v>0</v>
      </c>
      <c r="I1583" s="6" t="str">
        <f t="shared" si="521"/>
        <v/>
      </c>
      <c r="J1583" s="11">
        <v>1580</v>
      </c>
      <c r="K1583" s="11">
        <f>IF(IFERROR(VLOOKUP(J1583,Home!$A$8:$B$1048576,1,FALSE),0)=0,0,1)</f>
        <v>0</v>
      </c>
      <c r="L1583" s="129" t="e">
        <f>IF(VLOOKUP(O1583,Home!$C$8:$R$207,6,FALSE)="","",VLOOKUP(O1583,Home!$C$8:$R$207,6,FALSE))</f>
        <v>#N/A</v>
      </c>
      <c r="M1583" s="129" t="e">
        <f t="shared" si="506"/>
        <v>#N/A</v>
      </c>
      <c r="N1583" s="11">
        <f>SUM($K$4:K1583)</f>
        <v>200</v>
      </c>
      <c r="O1583" s="11" t="str">
        <f>IF(P1583="","",IF(IFERROR(VLOOKUP(N1583,Home!$C$8:$R$1048576,1,FALSE),"")=0,"",IFERROR(VLOOKUP(N1583,Home!$C$8:$R$1048576,1,FALSE),"")))</f>
        <v/>
      </c>
      <c r="P1583" s="11" t="str">
        <f>IF(IFERROR(VLOOKUP(W1583,Home!$C$8:$R$1048576,3,FALSE),"")=0,"",IFERROR(VLOOKUP(W1583,Home!$C$8:$R$1048576,3,FALSE),""))</f>
        <v/>
      </c>
      <c r="Q1583" s="11" t="str">
        <f t="shared" si="505"/>
        <v/>
      </c>
      <c r="R1583" s="130" t="e">
        <f>VLOOKUP(Q1583,'Baggrund til lister'!$G$4:$H$15,2,FALSE)</f>
        <v>#N/A</v>
      </c>
      <c r="S1583" s="11" t="str">
        <f t="shared" si="507"/>
        <v/>
      </c>
      <c r="T1583" s="11" t="str">
        <f>IF(IFERROR(VLOOKUP(N1583,Home!$C$8:$R$1048576,11,FALSE),"")=0,"",IFERROR(VLOOKUP(N1583,Home!$C$8:$R$1048576,11,FALSE),""))</f>
        <v/>
      </c>
      <c r="U1583" s="11" t="str">
        <f>IF(IFERROR(VLOOKUP(O1583,Home!$C$8:$R$1048576,12,FALSE),"")=0,"",IFERROR(VLOOKUP(O1583,Home!$C$8:$R$1048576,12,FALSE),""))</f>
        <v/>
      </c>
      <c r="V1583" s="11" t="str">
        <f>IF(IFERROR(VLOOKUP(O1583,Home!$C$8:$R$1048576,8,FALSE),"")=0,"",IFERROR(VLOOKUP(O1583,Home!$C$8:$R$1048576,8,FALSE),""))</f>
        <v/>
      </c>
      <c r="W1583" s="11" t="str">
        <f>IF(OR(VLOOKUP(N1583,Home!$C$7:$I$207,6,FALSE)="",VLOOKUP(N1583,Home!$C$7:$I$207,7,FALSE)=""),"FEJL",SUM(Baggrundsark!$K$4:K1583))</f>
        <v>FEJL</v>
      </c>
      <c r="Y1583">
        <v>1580</v>
      </c>
      <c r="Z1583" s="1"/>
      <c r="AC1583" s="44"/>
      <c r="AD1583">
        <f t="shared" si="514"/>
        <v>0</v>
      </c>
      <c r="AE1583">
        <f>SUM($AD$4:AD1583)</f>
        <v>1</v>
      </c>
      <c r="AF1583" s="103" t="str">
        <f>IFERROR(VLOOKUP(AN1583,Home!$C$8:$E$207,3,FALSE),"")</f>
        <v/>
      </c>
      <c r="AG1583" s="103" t="str">
        <f>IFERROR(VLOOKUP(AN1583,Home!$C$8:$E$207,2,FALSE),"")</f>
        <v/>
      </c>
      <c r="AH1583" s="104" t="str">
        <f>IF(VLOOKUP(AE1583,Home!$C$8:$I$207,6,FALSE)="","",VLOOKUP(AE1583,Home!$C$8:$I$207,6,FALSE))</f>
        <v/>
      </c>
      <c r="AI1583" s="104" t="e">
        <f t="shared" si="522"/>
        <v>#VALUE!</v>
      </c>
      <c r="AJ1583" s="105" t="e">
        <f t="shared" si="515"/>
        <v>#VALUE!</v>
      </c>
      <c r="AK1583" s="103" t="e">
        <f t="shared" si="508"/>
        <v>#VALUE!</v>
      </c>
      <c r="AL1583" s="103" t="e">
        <f t="shared" si="516"/>
        <v>#VALUE!</v>
      </c>
      <c r="AN1583" t="str">
        <f>IF(OR(VLOOKUP(AE1583,Home!$C$8:$I$207,6,FALSE)="",VLOOKUP(AE1583,Home!$C$8:$I$207,7,FALSE)=""),"FEJL",Baggrundsark!AE1583)</f>
        <v>FEJL</v>
      </c>
      <c r="AO1583">
        <f>IF(VLOOKUP(AE1583,Home!$C$8:$N$207,12,FALSE)="Timelønnet",1,0)</f>
        <v>0</v>
      </c>
      <c r="AP1583">
        <f>SUM($AO$4:AO1583)*AO1583</f>
        <v>0</v>
      </c>
      <c r="AQ1583">
        <f t="shared" si="523"/>
        <v>1</v>
      </c>
      <c r="AR1583" t="str">
        <f t="shared" si="523"/>
        <v/>
      </c>
      <c r="AS1583" t="e">
        <f t="shared" si="517"/>
        <v>#VALUE!</v>
      </c>
      <c r="AT1583" s="45" t="e">
        <f t="shared" si="524"/>
        <v>#VALUE!</v>
      </c>
      <c r="AU1583">
        <f>VLOOKUP(AQ1583,Home!$C$8:$J$207,8,FALSE)</f>
        <v>0</v>
      </c>
    </row>
    <row r="1584" spans="1:47" x14ac:dyDescent="0.25">
      <c r="A1584" s="6">
        <f t="shared" si="509"/>
        <v>0</v>
      </c>
      <c r="B1584" s="6">
        <f t="shared" si="518"/>
        <v>0</v>
      </c>
      <c r="C1584" s="6" t="str">
        <f t="shared" si="510"/>
        <v/>
      </c>
      <c r="D1584" s="7">
        <f t="shared" si="511"/>
        <v>0</v>
      </c>
      <c r="E1584" s="7">
        <f t="shared" si="519"/>
        <v>0</v>
      </c>
      <c r="F1584" s="7" t="str">
        <f t="shared" si="512"/>
        <v/>
      </c>
      <c r="G1584" s="6">
        <f t="shared" si="513"/>
        <v>0</v>
      </c>
      <c r="H1584" s="6">
        <f t="shared" si="520"/>
        <v>0</v>
      </c>
      <c r="I1584" s="6" t="str">
        <f t="shared" si="521"/>
        <v/>
      </c>
      <c r="J1584" s="11">
        <v>1581</v>
      </c>
      <c r="K1584" s="11">
        <f>IF(IFERROR(VLOOKUP(J1584,Home!$A$8:$B$1048576,1,FALSE),0)=0,0,1)</f>
        <v>0</v>
      </c>
      <c r="L1584" s="129" t="e">
        <f>IF(VLOOKUP(O1584,Home!$C$8:$R$207,6,FALSE)="","",VLOOKUP(O1584,Home!$C$8:$R$207,6,FALSE))</f>
        <v>#N/A</v>
      </c>
      <c r="M1584" s="129" t="e">
        <f t="shared" si="506"/>
        <v>#N/A</v>
      </c>
      <c r="N1584" s="11">
        <f>SUM($K$4:K1584)</f>
        <v>200</v>
      </c>
      <c r="O1584" s="11" t="str">
        <f>IF(P1584="","",IF(IFERROR(VLOOKUP(N1584,Home!$C$8:$R$1048576,1,FALSE),"")=0,"",IFERROR(VLOOKUP(N1584,Home!$C$8:$R$1048576,1,FALSE),"")))</f>
        <v/>
      </c>
      <c r="P1584" s="11" t="str">
        <f>IF(IFERROR(VLOOKUP(W1584,Home!$C$8:$R$1048576,3,FALSE),"")=0,"",IFERROR(VLOOKUP(W1584,Home!$C$8:$R$1048576,3,FALSE),""))</f>
        <v/>
      </c>
      <c r="Q1584" s="11" t="str">
        <f t="shared" si="505"/>
        <v/>
      </c>
      <c r="R1584" s="130" t="e">
        <f>VLOOKUP(Q1584,'Baggrund til lister'!$G$4:$H$15,2,FALSE)</f>
        <v>#N/A</v>
      </c>
      <c r="S1584" s="11" t="str">
        <f t="shared" si="507"/>
        <v/>
      </c>
      <c r="T1584" s="11" t="str">
        <f>IF(IFERROR(VLOOKUP(N1584,Home!$C$8:$R$1048576,11,FALSE),"")=0,"",IFERROR(VLOOKUP(N1584,Home!$C$8:$R$1048576,11,FALSE),""))</f>
        <v/>
      </c>
      <c r="U1584" s="11" t="str">
        <f>IF(IFERROR(VLOOKUP(O1584,Home!$C$8:$R$1048576,12,FALSE),"")=0,"",IFERROR(VLOOKUP(O1584,Home!$C$8:$R$1048576,12,FALSE),""))</f>
        <v/>
      </c>
      <c r="V1584" s="11" t="str">
        <f>IF(IFERROR(VLOOKUP(O1584,Home!$C$8:$R$1048576,8,FALSE),"")=0,"",IFERROR(VLOOKUP(O1584,Home!$C$8:$R$1048576,8,FALSE),""))</f>
        <v/>
      </c>
      <c r="W1584" s="11" t="str">
        <f>IF(OR(VLOOKUP(N1584,Home!$C$7:$I$207,6,FALSE)="",VLOOKUP(N1584,Home!$C$7:$I$207,7,FALSE)=""),"FEJL",SUM(Baggrundsark!$K$4:K1584))</f>
        <v>FEJL</v>
      </c>
      <c r="Y1584">
        <v>1581</v>
      </c>
      <c r="Z1584" s="1"/>
      <c r="AC1584" s="44"/>
      <c r="AD1584">
        <f t="shared" si="514"/>
        <v>0</v>
      </c>
      <c r="AE1584">
        <f>SUM($AD$4:AD1584)</f>
        <v>1</v>
      </c>
      <c r="AF1584" s="103" t="str">
        <f>IFERROR(VLOOKUP(AN1584,Home!$C$8:$E$207,3,FALSE),"")</f>
        <v/>
      </c>
      <c r="AG1584" s="103" t="str">
        <f>IFERROR(VLOOKUP(AN1584,Home!$C$8:$E$207,2,FALSE),"")</f>
        <v/>
      </c>
      <c r="AH1584" s="104" t="str">
        <f>IF(VLOOKUP(AE1584,Home!$C$8:$I$207,6,FALSE)="","",VLOOKUP(AE1584,Home!$C$8:$I$207,6,FALSE))</f>
        <v/>
      </c>
      <c r="AI1584" s="104" t="e">
        <f t="shared" si="522"/>
        <v>#VALUE!</v>
      </c>
      <c r="AJ1584" s="105" t="e">
        <f t="shared" si="515"/>
        <v>#VALUE!</v>
      </c>
      <c r="AK1584" s="103" t="e">
        <f t="shared" si="508"/>
        <v>#VALUE!</v>
      </c>
      <c r="AL1584" s="103" t="e">
        <f t="shared" si="516"/>
        <v>#VALUE!</v>
      </c>
      <c r="AN1584" t="str">
        <f>IF(OR(VLOOKUP(AE1584,Home!$C$8:$I$207,6,FALSE)="",VLOOKUP(AE1584,Home!$C$8:$I$207,7,FALSE)=""),"FEJL",Baggrundsark!AE1584)</f>
        <v>FEJL</v>
      </c>
      <c r="AO1584">
        <f>IF(VLOOKUP(AE1584,Home!$C$8:$N$207,12,FALSE)="Timelønnet",1,0)</f>
        <v>0</v>
      </c>
      <c r="AP1584">
        <f>SUM($AO$4:AO1584)*AO1584</f>
        <v>0</v>
      </c>
      <c r="AQ1584">
        <f t="shared" si="523"/>
        <v>1</v>
      </c>
      <c r="AR1584" t="str">
        <f t="shared" si="523"/>
        <v/>
      </c>
      <c r="AS1584" t="e">
        <f t="shared" si="517"/>
        <v>#VALUE!</v>
      </c>
      <c r="AT1584" s="45" t="e">
        <f t="shared" si="524"/>
        <v>#VALUE!</v>
      </c>
      <c r="AU1584">
        <f>VLOOKUP(AQ1584,Home!$C$8:$J$207,8,FALSE)</f>
        <v>0</v>
      </c>
    </row>
    <row r="1585" spans="1:47" x14ac:dyDescent="0.25">
      <c r="A1585" s="6">
        <f t="shared" si="509"/>
        <v>0</v>
      </c>
      <c r="B1585" s="6">
        <f t="shared" si="518"/>
        <v>0</v>
      </c>
      <c r="C1585" s="6" t="str">
        <f t="shared" si="510"/>
        <v/>
      </c>
      <c r="D1585" s="7">
        <f t="shared" si="511"/>
        <v>0</v>
      </c>
      <c r="E1585" s="7">
        <f t="shared" si="519"/>
        <v>0</v>
      </c>
      <c r="F1585" s="7" t="str">
        <f t="shared" si="512"/>
        <v/>
      </c>
      <c r="G1585" s="6">
        <f t="shared" si="513"/>
        <v>0</v>
      </c>
      <c r="H1585" s="6">
        <f t="shared" si="520"/>
        <v>0</v>
      </c>
      <c r="I1585" s="6" t="str">
        <f t="shared" si="521"/>
        <v/>
      </c>
      <c r="J1585" s="11">
        <v>1582</v>
      </c>
      <c r="K1585" s="11">
        <f>IF(IFERROR(VLOOKUP(J1585,Home!$A$8:$B$1048576,1,FALSE),0)=0,0,1)</f>
        <v>0</v>
      </c>
      <c r="L1585" s="129" t="e">
        <f>IF(VLOOKUP(O1585,Home!$C$8:$R$207,6,FALSE)="","",VLOOKUP(O1585,Home!$C$8:$R$207,6,FALSE))</f>
        <v>#N/A</v>
      </c>
      <c r="M1585" s="129" t="e">
        <f t="shared" si="506"/>
        <v>#N/A</v>
      </c>
      <c r="N1585" s="11">
        <f>SUM($K$4:K1585)</f>
        <v>200</v>
      </c>
      <c r="O1585" s="11" t="str">
        <f>IF(P1585="","",IF(IFERROR(VLOOKUP(N1585,Home!$C$8:$R$1048576,1,FALSE),"")=0,"",IFERROR(VLOOKUP(N1585,Home!$C$8:$R$1048576,1,FALSE),"")))</f>
        <v/>
      </c>
      <c r="P1585" s="11" t="str">
        <f>IF(IFERROR(VLOOKUP(W1585,Home!$C$8:$R$1048576,3,FALSE),"")=0,"",IFERROR(VLOOKUP(W1585,Home!$C$8:$R$1048576,3,FALSE),""))</f>
        <v/>
      </c>
      <c r="Q1585" s="11" t="str">
        <f t="shared" si="505"/>
        <v/>
      </c>
      <c r="R1585" s="130" t="e">
        <f>VLOOKUP(Q1585,'Baggrund til lister'!$G$4:$H$15,2,FALSE)</f>
        <v>#N/A</v>
      </c>
      <c r="S1585" s="11" t="str">
        <f t="shared" si="507"/>
        <v/>
      </c>
      <c r="T1585" s="11" t="str">
        <f>IF(IFERROR(VLOOKUP(N1585,Home!$C$8:$R$1048576,11,FALSE),"")=0,"",IFERROR(VLOOKUP(N1585,Home!$C$8:$R$1048576,11,FALSE),""))</f>
        <v/>
      </c>
      <c r="U1585" s="11" t="str">
        <f>IF(IFERROR(VLOOKUP(O1585,Home!$C$8:$R$1048576,12,FALSE),"")=0,"",IFERROR(VLOOKUP(O1585,Home!$C$8:$R$1048576,12,FALSE),""))</f>
        <v/>
      </c>
      <c r="V1585" s="11" t="str">
        <f>IF(IFERROR(VLOOKUP(O1585,Home!$C$8:$R$1048576,8,FALSE),"")=0,"",IFERROR(VLOOKUP(O1585,Home!$C$8:$R$1048576,8,FALSE),""))</f>
        <v/>
      </c>
      <c r="W1585" s="11" t="str">
        <f>IF(OR(VLOOKUP(N1585,Home!$C$7:$I$207,6,FALSE)="",VLOOKUP(N1585,Home!$C$7:$I$207,7,FALSE)=""),"FEJL",SUM(Baggrundsark!$K$4:K1585))</f>
        <v>FEJL</v>
      </c>
      <c r="Y1585">
        <v>1582</v>
      </c>
      <c r="Z1585" s="1"/>
      <c r="AC1585" s="44"/>
      <c r="AD1585">
        <f t="shared" si="514"/>
        <v>0</v>
      </c>
      <c r="AE1585">
        <f>SUM($AD$4:AD1585)</f>
        <v>1</v>
      </c>
      <c r="AF1585" s="103" t="str">
        <f>IFERROR(VLOOKUP(AN1585,Home!$C$8:$E$207,3,FALSE),"")</f>
        <v/>
      </c>
      <c r="AG1585" s="103" t="str">
        <f>IFERROR(VLOOKUP(AN1585,Home!$C$8:$E$207,2,FALSE),"")</f>
        <v/>
      </c>
      <c r="AH1585" s="104" t="str">
        <f>IF(VLOOKUP(AE1585,Home!$C$8:$I$207,6,FALSE)="","",VLOOKUP(AE1585,Home!$C$8:$I$207,6,FALSE))</f>
        <v/>
      </c>
      <c r="AI1585" s="104" t="e">
        <f t="shared" si="522"/>
        <v>#VALUE!</v>
      </c>
      <c r="AJ1585" s="105" t="e">
        <f t="shared" si="515"/>
        <v>#VALUE!</v>
      </c>
      <c r="AK1585" s="103" t="e">
        <f t="shared" si="508"/>
        <v>#VALUE!</v>
      </c>
      <c r="AL1585" s="103" t="e">
        <f t="shared" si="516"/>
        <v>#VALUE!</v>
      </c>
      <c r="AN1585" t="str">
        <f>IF(OR(VLOOKUP(AE1585,Home!$C$8:$I$207,6,FALSE)="",VLOOKUP(AE1585,Home!$C$8:$I$207,7,FALSE)=""),"FEJL",Baggrundsark!AE1585)</f>
        <v>FEJL</v>
      </c>
      <c r="AO1585">
        <f>IF(VLOOKUP(AE1585,Home!$C$8:$N$207,12,FALSE)="Timelønnet",1,0)</f>
        <v>0</v>
      </c>
      <c r="AP1585">
        <f>SUM($AO$4:AO1585)*AO1585</f>
        <v>0</v>
      </c>
      <c r="AQ1585">
        <f t="shared" si="523"/>
        <v>1</v>
      </c>
      <c r="AR1585" t="str">
        <f t="shared" si="523"/>
        <v/>
      </c>
      <c r="AS1585" t="e">
        <f t="shared" si="517"/>
        <v>#VALUE!</v>
      </c>
      <c r="AT1585" s="45" t="e">
        <f t="shared" si="524"/>
        <v>#VALUE!</v>
      </c>
      <c r="AU1585">
        <f>VLOOKUP(AQ1585,Home!$C$8:$J$207,8,FALSE)</f>
        <v>0</v>
      </c>
    </row>
    <row r="1586" spans="1:47" x14ac:dyDescent="0.25">
      <c r="A1586" s="6">
        <f t="shared" si="509"/>
        <v>0</v>
      </c>
      <c r="B1586" s="6">
        <f t="shared" si="518"/>
        <v>0</v>
      </c>
      <c r="C1586" s="6" t="str">
        <f t="shared" si="510"/>
        <v/>
      </c>
      <c r="D1586" s="7">
        <f t="shared" si="511"/>
        <v>0</v>
      </c>
      <c r="E1586" s="7">
        <f t="shared" si="519"/>
        <v>0</v>
      </c>
      <c r="F1586" s="7" t="str">
        <f t="shared" si="512"/>
        <v/>
      </c>
      <c r="G1586" s="6">
        <f t="shared" si="513"/>
        <v>0</v>
      </c>
      <c r="H1586" s="6">
        <f t="shared" si="520"/>
        <v>0</v>
      </c>
      <c r="I1586" s="6" t="str">
        <f t="shared" si="521"/>
        <v/>
      </c>
      <c r="J1586" s="11">
        <v>1583</v>
      </c>
      <c r="K1586" s="11">
        <f>IF(IFERROR(VLOOKUP(J1586,Home!$A$8:$B$1048576,1,FALSE),0)=0,0,1)</f>
        <v>0</v>
      </c>
      <c r="L1586" s="129" t="e">
        <f>IF(VLOOKUP(O1586,Home!$C$8:$R$207,6,FALSE)="","",VLOOKUP(O1586,Home!$C$8:$R$207,6,FALSE))</f>
        <v>#N/A</v>
      </c>
      <c r="M1586" s="129" t="e">
        <f t="shared" si="506"/>
        <v>#N/A</v>
      </c>
      <c r="N1586" s="11">
        <f>SUM($K$4:K1586)</f>
        <v>200</v>
      </c>
      <c r="O1586" s="11" t="str">
        <f>IF(P1586="","",IF(IFERROR(VLOOKUP(N1586,Home!$C$8:$R$1048576,1,FALSE),"")=0,"",IFERROR(VLOOKUP(N1586,Home!$C$8:$R$1048576,1,FALSE),"")))</f>
        <v/>
      </c>
      <c r="P1586" s="11" t="str">
        <f>IF(IFERROR(VLOOKUP(W1586,Home!$C$8:$R$1048576,3,FALSE),"")=0,"",IFERROR(VLOOKUP(W1586,Home!$C$8:$R$1048576,3,FALSE),""))</f>
        <v/>
      </c>
      <c r="Q1586" s="11" t="str">
        <f t="shared" si="505"/>
        <v/>
      </c>
      <c r="R1586" s="130" t="e">
        <f>VLOOKUP(Q1586,'Baggrund til lister'!$G$4:$H$15,2,FALSE)</f>
        <v>#N/A</v>
      </c>
      <c r="S1586" s="11" t="str">
        <f t="shared" si="507"/>
        <v/>
      </c>
      <c r="T1586" s="11" t="str">
        <f>IF(IFERROR(VLOOKUP(N1586,Home!$C$8:$R$1048576,11,FALSE),"")=0,"",IFERROR(VLOOKUP(N1586,Home!$C$8:$R$1048576,11,FALSE),""))</f>
        <v/>
      </c>
      <c r="U1586" s="11" t="str">
        <f>IF(IFERROR(VLOOKUP(O1586,Home!$C$8:$R$1048576,12,FALSE),"")=0,"",IFERROR(VLOOKUP(O1586,Home!$C$8:$R$1048576,12,FALSE),""))</f>
        <v/>
      </c>
      <c r="V1586" s="11" t="str">
        <f>IF(IFERROR(VLOOKUP(O1586,Home!$C$8:$R$1048576,8,FALSE),"")=0,"",IFERROR(VLOOKUP(O1586,Home!$C$8:$R$1048576,8,FALSE),""))</f>
        <v/>
      </c>
      <c r="W1586" s="11" t="str">
        <f>IF(OR(VLOOKUP(N1586,Home!$C$7:$I$207,6,FALSE)="",VLOOKUP(N1586,Home!$C$7:$I$207,7,FALSE)=""),"FEJL",SUM(Baggrundsark!$K$4:K1586))</f>
        <v>FEJL</v>
      </c>
      <c r="Y1586">
        <v>1583</v>
      </c>
      <c r="Z1586" s="1"/>
      <c r="AC1586" s="44"/>
      <c r="AD1586">
        <f t="shared" si="514"/>
        <v>0</v>
      </c>
      <c r="AE1586">
        <f>SUM($AD$4:AD1586)</f>
        <v>1</v>
      </c>
      <c r="AF1586" s="103" t="str">
        <f>IFERROR(VLOOKUP(AN1586,Home!$C$8:$E$207,3,FALSE),"")</f>
        <v/>
      </c>
      <c r="AG1586" s="103" t="str">
        <f>IFERROR(VLOOKUP(AN1586,Home!$C$8:$E$207,2,FALSE),"")</f>
        <v/>
      </c>
      <c r="AH1586" s="104" t="str">
        <f>IF(VLOOKUP(AE1586,Home!$C$8:$I$207,6,FALSE)="","",VLOOKUP(AE1586,Home!$C$8:$I$207,6,FALSE))</f>
        <v/>
      </c>
      <c r="AI1586" s="104" t="e">
        <f t="shared" si="522"/>
        <v>#VALUE!</v>
      </c>
      <c r="AJ1586" s="105" t="e">
        <f t="shared" si="515"/>
        <v>#VALUE!</v>
      </c>
      <c r="AK1586" s="103" t="e">
        <f t="shared" si="508"/>
        <v>#VALUE!</v>
      </c>
      <c r="AL1586" s="103" t="e">
        <f t="shared" si="516"/>
        <v>#VALUE!</v>
      </c>
      <c r="AN1586" t="str">
        <f>IF(OR(VLOOKUP(AE1586,Home!$C$8:$I$207,6,FALSE)="",VLOOKUP(AE1586,Home!$C$8:$I$207,7,FALSE)=""),"FEJL",Baggrundsark!AE1586)</f>
        <v>FEJL</v>
      </c>
      <c r="AO1586">
        <f>IF(VLOOKUP(AE1586,Home!$C$8:$N$207,12,FALSE)="Timelønnet",1,0)</f>
        <v>0</v>
      </c>
      <c r="AP1586">
        <f>SUM($AO$4:AO1586)*AO1586</f>
        <v>0</v>
      </c>
      <c r="AQ1586">
        <f t="shared" si="523"/>
        <v>1</v>
      </c>
      <c r="AR1586" t="str">
        <f t="shared" si="523"/>
        <v/>
      </c>
      <c r="AS1586" t="e">
        <f t="shared" si="517"/>
        <v>#VALUE!</v>
      </c>
      <c r="AT1586" s="45" t="e">
        <f t="shared" si="524"/>
        <v>#VALUE!</v>
      </c>
      <c r="AU1586">
        <f>VLOOKUP(AQ1586,Home!$C$8:$J$207,8,FALSE)</f>
        <v>0</v>
      </c>
    </row>
    <row r="1587" spans="1:47" x14ac:dyDescent="0.25">
      <c r="A1587" s="6">
        <f t="shared" si="509"/>
        <v>0</v>
      </c>
      <c r="B1587" s="6">
        <f t="shared" si="518"/>
        <v>0</v>
      </c>
      <c r="C1587" s="6" t="str">
        <f t="shared" si="510"/>
        <v/>
      </c>
      <c r="D1587" s="7">
        <f t="shared" si="511"/>
        <v>0</v>
      </c>
      <c r="E1587" s="7">
        <f t="shared" si="519"/>
        <v>0</v>
      </c>
      <c r="F1587" s="7" t="str">
        <f t="shared" si="512"/>
        <v/>
      </c>
      <c r="G1587" s="6">
        <f t="shared" si="513"/>
        <v>0</v>
      </c>
      <c r="H1587" s="6">
        <f t="shared" si="520"/>
        <v>0</v>
      </c>
      <c r="I1587" s="6" t="str">
        <f t="shared" si="521"/>
        <v/>
      </c>
      <c r="J1587" s="11">
        <v>1584</v>
      </c>
      <c r="K1587" s="11">
        <f>IF(IFERROR(VLOOKUP(J1587,Home!$A$8:$B$1048576,1,FALSE),0)=0,0,1)</f>
        <v>0</v>
      </c>
      <c r="L1587" s="129" t="e">
        <f>IF(VLOOKUP(O1587,Home!$C$8:$R$207,6,FALSE)="","",VLOOKUP(O1587,Home!$C$8:$R$207,6,FALSE))</f>
        <v>#N/A</v>
      </c>
      <c r="M1587" s="129" t="e">
        <f t="shared" si="506"/>
        <v>#N/A</v>
      </c>
      <c r="N1587" s="11">
        <f>SUM($K$4:K1587)</f>
        <v>200</v>
      </c>
      <c r="O1587" s="11" t="str">
        <f>IF(P1587="","",IF(IFERROR(VLOOKUP(N1587,Home!$C$8:$R$1048576,1,FALSE),"")=0,"",IFERROR(VLOOKUP(N1587,Home!$C$8:$R$1048576,1,FALSE),"")))</f>
        <v/>
      </c>
      <c r="P1587" s="11" t="str">
        <f>IF(IFERROR(VLOOKUP(W1587,Home!$C$8:$R$1048576,3,FALSE),"")=0,"",IFERROR(VLOOKUP(W1587,Home!$C$8:$R$1048576,3,FALSE),""))</f>
        <v/>
      </c>
      <c r="Q1587" s="11" t="str">
        <f t="shared" si="505"/>
        <v/>
      </c>
      <c r="R1587" s="130" t="e">
        <f>VLOOKUP(Q1587,'Baggrund til lister'!$G$4:$H$15,2,FALSE)</f>
        <v>#N/A</v>
      </c>
      <c r="S1587" s="11" t="str">
        <f t="shared" si="507"/>
        <v/>
      </c>
      <c r="T1587" s="11" t="str">
        <f>IF(IFERROR(VLOOKUP(N1587,Home!$C$8:$R$1048576,11,FALSE),"")=0,"",IFERROR(VLOOKUP(N1587,Home!$C$8:$R$1048576,11,FALSE),""))</f>
        <v/>
      </c>
      <c r="U1587" s="11" t="str">
        <f>IF(IFERROR(VLOOKUP(O1587,Home!$C$8:$R$1048576,12,FALSE),"")=0,"",IFERROR(VLOOKUP(O1587,Home!$C$8:$R$1048576,12,FALSE),""))</f>
        <v/>
      </c>
      <c r="V1587" s="11" t="str">
        <f>IF(IFERROR(VLOOKUP(O1587,Home!$C$8:$R$1048576,8,FALSE),"")=0,"",IFERROR(VLOOKUP(O1587,Home!$C$8:$R$1048576,8,FALSE),""))</f>
        <v/>
      </c>
      <c r="W1587" s="11" t="str">
        <f>IF(OR(VLOOKUP(N1587,Home!$C$7:$I$207,6,FALSE)="",VLOOKUP(N1587,Home!$C$7:$I$207,7,FALSE)=""),"FEJL",SUM(Baggrundsark!$K$4:K1587))</f>
        <v>FEJL</v>
      </c>
      <c r="Y1587">
        <v>1584</v>
      </c>
      <c r="Z1587" s="1"/>
      <c r="AC1587" s="44"/>
      <c r="AD1587">
        <f t="shared" si="514"/>
        <v>0</v>
      </c>
      <c r="AE1587">
        <f>SUM($AD$4:AD1587)</f>
        <v>1</v>
      </c>
      <c r="AF1587" s="103" t="str">
        <f>IFERROR(VLOOKUP(AN1587,Home!$C$8:$E$207,3,FALSE),"")</f>
        <v/>
      </c>
      <c r="AG1587" s="103" t="str">
        <f>IFERROR(VLOOKUP(AN1587,Home!$C$8:$E$207,2,FALSE),"")</f>
        <v/>
      </c>
      <c r="AH1587" s="104" t="str">
        <f>IF(VLOOKUP(AE1587,Home!$C$8:$I$207,6,FALSE)="","",VLOOKUP(AE1587,Home!$C$8:$I$207,6,FALSE))</f>
        <v/>
      </c>
      <c r="AI1587" s="104" t="e">
        <f t="shared" si="522"/>
        <v>#VALUE!</v>
      </c>
      <c r="AJ1587" s="105" t="e">
        <f t="shared" si="515"/>
        <v>#VALUE!</v>
      </c>
      <c r="AK1587" s="103" t="e">
        <f t="shared" si="508"/>
        <v>#VALUE!</v>
      </c>
      <c r="AL1587" s="103" t="e">
        <f t="shared" si="516"/>
        <v>#VALUE!</v>
      </c>
      <c r="AN1587" t="str">
        <f>IF(OR(VLOOKUP(AE1587,Home!$C$8:$I$207,6,FALSE)="",VLOOKUP(AE1587,Home!$C$8:$I$207,7,FALSE)=""),"FEJL",Baggrundsark!AE1587)</f>
        <v>FEJL</v>
      </c>
      <c r="AO1587">
        <f>IF(VLOOKUP(AE1587,Home!$C$8:$N$207,12,FALSE)="Timelønnet",1,0)</f>
        <v>0</v>
      </c>
      <c r="AP1587">
        <f>SUM($AO$4:AO1587)*AO1587</f>
        <v>0</v>
      </c>
      <c r="AQ1587">
        <f t="shared" si="523"/>
        <v>1</v>
      </c>
      <c r="AR1587" t="str">
        <f t="shared" si="523"/>
        <v/>
      </c>
      <c r="AS1587" t="e">
        <f t="shared" si="517"/>
        <v>#VALUE!</v>
      </c>
      <c r="AT1587" s="45" t="e">
        <f t="shared" si="524"/>
        <v>#VALUE!</v>
      </c>
      <c r="AU1587">
        <f>VLOOKUP(AQ1587,Home!$C$8:$J$207,8,FALSE)</f>
        <v>0</v>
      </c>
    </row>
    <row r="1588" spans="1:47" x14ac:dyDescent="0.25">
      <c r="A1588" s="6">
        <f t="shared" si="509"/>
        <v>0</v>
      </c>
      <c r="B1588" s="6">
        <f t="shared" si="518"/>
        <v>0</v>
      </c>
      <c r="C1588" s="6" t="str">
        <f t="shared" si="510"/>
        <v/>
      </c>
      <c r="D1588" s="7">
        <f t="shared" si="511"/>
        <v>0</v>
      </c>
      <c r="E1588" s="7">
        <f t="shared" si="519"/>
        <v>0</v>
      </c>
      <c r="F1588" s="7" t="str">
        <f t="shared" si="512"/>
        <v/>
      </c>
      <c r="G1588" s="6">
        <f t="shared" si="513"/>
        <v>0</v>
      </c>
      <c r="H1588" s="6">
        <f t="shared" si="520"/>
        <v>0</v>
      </c>
      <c r="I1588" s="6" t="str">
        <f t="shared" si="521"/>
        <v/>
      </c>
      <c r="J1588" s="11">
        <v>1585</v>
      </c>
      <c r="K1588" s="11">
        <f>IF(IFERROR(VLOOKUP(J1588,Home!$A$8:$B$1048576,1,FALSE),0)=0,0,1)</f>
        <v>0</v>
      </c>
      <c r="L1588" s="129" t="e">
        <f>IF(VLOOKUP(O1588,Home!$C$8:$R$207,6,FALSE)="","",VLOOKUP(O1588,Home!$C$8:$R$207,6,FALSE))</f>
        <v>#N/A</v>
      </c>
      <c r="M1588" s="129" t="e">
        <f t="shared" si="506"/>
        <v>#N/A</v>
      </c>
      <c r="N1588" s="11">
        <f>SUM($K$4:K1588)</f>
        <v>200</v>
      </c>
      <c r="O1588" s="11" t="str">
        <f>IF(P1588="","",IF(IFERROR(VLOOKUP(N1588,Home!$C$8:$R$1048576,1,FALSE),"")=0,"",IFERROR(VLOOKUP(N1588,Home!$C$8:$R$1048576,1,FALSE),"")))</f>
        <v/>
      </c>
      <c r="P1588" s="11" t="str">
        <f>IF(IFERROR(VLOOKUP(W1588,Home!$C$8:$R$1048576,3,FALSE),"")=0,"",IFERROR(VLOOKUP(W1588,Home!$C$8:$R$1048576,3,FALSE),""))</f>
        <v/>
      </c>
      <c r="Q1588" s="11" t="str">
        <f t="shared" si="505"/>
        <v/>
      </c>
      <c r="R1588" s="130" t="e">
        <f>VLOOKUP(Q1588,'Baggrund til lister'!$G$4:$H$15,2,FALSE)</f>
        <v>#N/A</v>
      </c>
      <c r="S1588" s="11" t="str">
        <f t="shared" si="507"/>
        <v/>
      </c>
      <c r="T1588" s="11" t="str">
        <f>IF(IFERROR(VLOOKUP(N1588,Home!$C$8:$R$1048576,11,FALSE),"")=0,"",IFERROR(VLOOKUP(N1588,Home!$C$8:$R$1048576,11,FALSE),""))</f>
        <v/>
      </c>
      <c r="U1588" s="11" t="str">
        <f>IF(IFERROR(VLOOKUP(O1588,Home!$C$8:$R$1048576,12,FALSE),"")=0,"",IFERROR(VLOOKUP(O1588,Home!$C$8:$R$1048576,12,FALSE),""))</f>
        <v/>
      </c>
      <c r="V1588" s="11" t="str">
        <f>IF(IFERROR(VLOOKUP(O1588,Home!$C$8:$R$1048576,8,FALSE),"")=0,"",IFERROR(VLOOKUP(O1588,Home!$C$8:$R$1048576,8,FALSE),""))</f>
        <v/>
      </c>
      <c r="W1588" s="11" t="str">
        <f>IF(OR(VLOOKUP(N1588,Home!$C$7:$I$207,6,FALSE)="",VLOOKUP(N1588,Home!$C$7:$I$207,7,FALSE)=""),"FEJL",SUM(Baggrundsark!$K$4:K1588))</f>
        <v>FEJL</v>
      </c>
      <c r="Y1588">
        <v>1585</v>
      </c>
      <c r="Z1588" s="1"/>
      <c r="AC1588" s="44"/>
      <c r="AD1588">
        <f t="shared" si="514"/>
        <v>0</v>
      </c>
      <c r="AE1588">
        <f>SUM($AD$4:AD1588)</f>
        <v>1</v>
      </c>
      <c r="AF1588" s="103" t="str">
        <f>IFERROR(VLOOKUP(AN1588,Home!$C$8:$E$207,3,FALSE),"")</f>
        <v/>
      </c>
      <c r="AG1588" s="103" t="str">
        <f>IFERROR(VLOOKUP(AN1588,Home!$C$8:$E$207,2,FALSE),"")</f>
        <v/>
      </c>
      <c r="AH1588" s="104" t="str">
        <f>IF(VLOOKUP(AE1588,Home!$C$8:$I$207,6,FALSE)="","",VLOOKUP(AE1588,Home!$C$8:$I$207,6,FALSE))</f>
        <v/>
      </c>
      <c r="AI1588" s="104" t="e">
        <f t="shared" si="522"/>
        <v>#VALUE!</v>
      </c>
      <c r="AJ1588" s="105" t="e">
        <f t="shared" si="515"/>
        <v>#VALUE!</v>
      </c>
      <c r="AK1588" s="103" t="e">
        <f t="shared" si="508"/>
        <v>#VALUE!</v>
      </c>
      <c r="AL1588" s="103" t="e">
        <f t="shared" si="516"/>
        <v>#VALUE!</v>
      </c>
      <c r="AN1588" t="str">
        <f>IF(OR(VLOOKUP(AE1588,Home!$C$8:$I$207,6,FALSE)="",VLOOKUP(AE1588,Home!$C$8:$I$207,7,FALSE)=""),"FEJL",Baggrundsark!AE1588)</f>
        <v>FEJL</v>
      </c>
      <c r="AO1588">
        <f>IF(VLOOKUP(AE1588,Home!$C$8:$N$207,12,FALSE)="Timelønnet",1,0)</f>
        <v>0</v>
      </c>
      <c r="AP1588">
        <f>SUM($AO$4:AO1588)*AO1588</f>
        <v>0</v>
      </c>
      <c r="AQ1588">
        <f t="shared" si="523"/>
        <v>1</v>
      </c>
      <c r="AR1588" t="str">
        <f t="shared" si="523"/>
        <v/>
      </c>
      <c r="AS1588" t="e">
        <f t="shared" si="517"/>
        <v>#VALUE!</v>
      </c>
      <c r="AT1588" s="45" t="e">
        <f t="shared" si="524"/>
        <v>#VALUE!</v>
      </c>
      <c r="AU1588">
        <f>VLOOKUP(AQ1588,Home!$C$8:$J$207,8,FALSE)</f>
        <v>0</v>
      </c>
    </row>
    <row r="1589" spans="1:47" x14ac:dyDescent="0.25">
      <c r="A1589" s="6">
        <f t="shared" si="509"/>
        <v>0</v>
      </c>
      <c r="B1589" s="6">
        <f t="shared" si="518"/>
        <v>0</v>
      </c>
      <c r="C1589" s="6" t="str">
        <f t="shared" si="510"/>
        <v/>
      </c>
      <c r="D1589" s="7">
        <f t="shared" si="511"/>
        <v>0</v>
      </c>
      <c r="E1589" s="7">
        <f t="shared" si="519"/>
        <v>0</v>
      </c>
      <c r="F1589" s="7" t="str">
        <f t="shared" si="512"/>
        <v/>
      </c>
      <c r="G1589" s="6">
        <f t="shared" si="513"/>
        <v>0</v>
      </c>
      <c r="H1589" s="6">
        <f t="shared" si="520"/>
        <v>0</v>
      </c>
      <c r="I1589" s="6" t="str">
        <f t="shared" si="521"/>
        <v/>
      </c>
      <c r="J1589" s="11">
        <v>1586</v>
      </c>
      <c r="K1589" s="11">
        <f>IF(IFERROR(VLOOKUP(J1589,Home!$A$8:$B$1048576,1,FALSE),0)=0,0,1)</f>
        <v>0</v>
      </c>
      <c r="L1589" s="129" t="e">
        <f>IF(VLOOKUP(O1589,Home!$C$8:$R$207,6,FALSE)="","",VLOOKUP(O1589,Home!$C$8:$R$207,6,FALSE))</f>
        <v>#N/A</v>
      </c>
      <c r="M1589" s="129" t="e">
        <f t="shared" si="506"/>
        <v>#N/A</v>
      </c>
      <c r="N1589" s="11">
        <f>SUM($K$4:K1589)</f>
        <v>200</v>
      </c>
      <c r="O1589" s="11" t="str">
        <f>IF(P1589="","",IF(IFERROR(VLOOKUP(N1589,Home!$C$8:$R$1048576,1,FALSE),"")=0,"",IFERROR(VLOOKUP(N1589,Home!$C$8:$R$1048576,1,FALSE),"")))</f>
        <v/>
      </c>
      <c r="P1589" s="11" t="str">
        <f>IF(IFERROR(VLOOKUP(W1589,Home!$C$8:$R$1048576,3,FALSE),"")=0,"",IFERROR(VLOOKUP(W1589,Home!$C$8:$R$1048576,3,FALSE),""))</f>
        <v/>
      </c>
      <c r="Q1589" s="11" t="str">
        <f t="shared" si="505"/>
        <v/>
      </c>
      <c r="R1589" s="130" t="e">
        <f>VLOOKUP(Q1589,'Baggrund til lister'!$G$4:$H$15,2,FALSE)</f>
        <v>#N/A</v>
      </c>
      <c r="S1589" s="11" t="str">
        <f t="shared" si="507"/>
        <v/>
      </c>
      <c r="T1589" s="11" t="str">
        <f>IF(IFERROR(VLOOKUP(N1589,Home!$C$8:$R$1048576,11,FALSE),"")=0,"",IFERROR(VLOOKUP(N1589,Home!$C$8:$R$1048576,11,FALSE),""))</f>
        <v/>
      </c>
      <c r="U1589" s="11" t="str">
        <f>IF(IFERROR(VLOOKUP(O1589,Home!$C$8:$R$1048576,12,FALSE),"")=0,"",IFERROR(VLOOKUP(O1589,Home!$C$8:$R$1048576,12,FALSE),""))</f>
        <v/>
      </c>
      <c r="V1589" s="11" t="str">
        <f>IF(IFERROR(VLOOKUP(O1589,Home!$C$8:$R$1048576,8,FALSE),"")=0,"",IFERROR(VLOOKUP(O1589,Home!$C$8:$R$1048576,8,FALSE),""))</f>
        <v/>
      </c>
      <c r="W1589" s="11" t="str">
        <f>IF(OR(VLOOKUP(N1589,Home!$C$7:$I$207,6,FALSE)="",VLOOKUP(N1589,Home!$C$7:$I$207,7,FALSE)=""),"FEJL",SUM(Baggrundsark!$K$4:K1589))</f>
        <v>FEJL</v>
      </c>
      <c r="Y1589">
        <v>1586</v>
      </c>
      <c r="Z1589" s="1"/>
      <c r="AC1589" s="44"/>
      <c r="AD1589">
        <f t="shared" si="514"/>
        <v>0</v>
      </c>
      <c r="AE1589">
        <f>SUM($AD$4:AD1589)</f>
        <v>1</v>
      </c>
      <c r="AF1589" s="103" t="str">
        <f>IFERROR(VLOOKUP(AN1589,Home!$C$8:$E$207,3,FALSE),"")</f>
        <v/>
      </c>
      <c r="AG1589" s="103" t="str">
        <f>IFERROR(VLOOKUP(AN1589,Home!$C$8:$E$207,2,FALSE),"")</f>
        <v/>
      </c>
      <c r="AH1589" s="104" t="str">
        <f>IF(VLOOKUP(AE1589,Home!$C$8:$I$207,6,FALSE)="","",VLOOKUP(AE1589,Home!$C$8:$I$207,6,FALSE))</f>
        <v/>
      </c>
      <c r="AI1589" s="104" t="e">
        <f t="shared" si="522"/>
        <v>#VALUE!</v>
      </c>
      <c r="AJ1589" s="105" t="e">
        <f t="shared" si="515"/>
        <v>#VALUE!</v>
      </c>
      <c r="AK1589" s="103" t="e">
        <f t="shared" si="508"/>
        <v>#VALUE!</v>
      </c>
      <c r="AL1589" s="103" t="e">
        <f t="shared" si="516"/>
        <v>#VALUE!</v>
      </c>
      <c r="AN1589" t="str">
        <f>IF(OR(VLOOKUP(AE1589,Home!$C$8:$I$207,6,FALSE)="",VLOOKUP(AE1589,Home!$C$8:$I$207,7,FALSE)=""),"FEJL",Baggrundsark!AE1589)</f>
        <v>FEJL</v>
      </c>
      <c r="AO1589">
        <f>IF(VLOOKUP(AE1589,Home!$C$8:$N$207,12,FALSE)="Timelønnet",1,0)</f>
        <v>0</v>
      </c>
      <c r="AP1589">
        <f>SUM($AO$4:AO1589)*AO1589</f>
        <v>0</v>
      </c>
      <c r="AQ1589">
        <f t="shared" si="523"/>
        <v>1</v>
      </c>
      <c r="AR1589" t="str">
        <f t="shared" si="523"/>
        <v/>
      </c>
      <c r="AS1589" t="e">
        <f t="shared" si="517"/>
        <v>#VALUE!</v>
      </c>
      <c r="AT1589" s="45" t="e">
        <f t="shared" si="524"/>
        <v>#VALUE!</v>
      </c>
      <c r="AU1589">
        <f>VLOOKUP(AQ1589,Home!$C$8:$J$207,8,FALSE)</f>
        <v>0</v>
      </c>
    </row>
    <row r="1590" spans="1:47" x14ac:dyDescent="0.25">
      <c r="A1590" s="6">
        <f t="shared" si="509"/>
        <v>0</v>
      </c>
      <c r="B1590" s="6">
        <f t="shared" si="518"/>
        <v>0</v>
      </c>
      <c r="C1590" s="6" t="str">
        <f t="shared" si="510"/>
        <v/>
      </c>
      <c r="D1590" s="7">
        <f t="shared" si="511"/>
        <v>0</v>
      </c>
      <c r="E1590" s="7">
        <f t="shared" si="519"/>
        <v>0</v>
      </c>
      <c r="F1590" s="7" t="str">
        <f t="shared" si="512"/>
        <v/>
      </c>
      <c r="G1590" s="6">
        <f t="shared" si="513"/>
        <v>0</v>
      </c>
      <c r="H1590" s="6">
        <f t="shared" si="520"/>
        <v>0</v>
      </c>
      <c r="I1590" s="6" t="str">
        <f t="shared" si="521"/>
        <v/>
      </c>
      <c r="J1590" s="11">
        <v>1587</v>
      </c>
      <c r="K1590" s="11">
        <f>IF(IFERROR(VLOOKUP(J1590,Home!$A$8:$B$1048576,1,FALSE),0)=0,0,1)</f>
        <v>0</v>
      </c>
      <c r="L1590" s="129" t="e">
        <f>IF(VLOOKUP(O1590,Home!$C$8:$R$207,6,FALSE)="","",VLOOKUP(O1590,Home!$C$8:$R$207,6,FALSE))</f>
        <v>#N/A</v>
      </c>
      <c r="M1590" s="129" t="e">
        <f t="shared" si="506"/>
        <v>#N/A</v>
      </c>
      <c r="N1590" s="11">
        <f>SUM($K$4:K1590)</f>
        <v>200</v>
      </c>
      <c r="O1590" s="11" t="str">
        <f>IF(P1590="","",IF(IFERROR(VLOOKUP(N1590,Home!$C$8:$R$1048576,1,FALSE),"")=0,"",IFERROR(VLOOKUP(N1590,Home!$C$8:$R$1048576,1,FALSE),"")))</f>
        <v/>
      </c>
      <c r="P1590" s="11" t="str">
        <f>IF(IFERROR(VLOOKUP(W1590,Home!$C$8:$R$1048576,3,FALSE),"")=0,"",IFERROR(VLOOKUP(W1590,Home!$C$8:$R$1048576,3,FALSE),""))</f>
        <v/>
      </c>
      <c r="Q1590" s="11" t="str">
        <f t="shared" si="505"/>
        <v/>
      </c>
      <c r="R1590" s="130" t="e">
        <f>VLOOKUP(Q1590,'Baggrund til lister'!$G$4:$H$15,2,FALSE)</f>
        <v>#N/A</v>
      </c>
      <c r="S1590" s="11" t="str">
        <f t="shared" si="507"/>
        <v/>
      </c>
      <c r="T1590" s="11" t="str">
        <f>IF(IFERROR(VLOOKUP(N1590,Home!$C$8:$R$1048576,11,FALSE),"")=0,"",IFERROR(VLOOKUP(N1590,Home!$C$8:$R$1048576,11,FALSE),""))</f>
        <v/>
      </c>
      <c r="U1590" s="11" t="str">
        <f>IF(IFERROR(VLOOKUP(O1590,Home!$C$8:$R$1048576,12,FALSE),"")=0,"",IFERROR(VLOOKUP(O1590,Home!$C$8:$R$1048576,12,FALSE),""))</f>
        <v/>
      </c>
      <c r="V1590" s="11" t="str">
        <f>IF(IFERROR(VLOOKUP(O1590,Home!$C$8:$R$1048576,8,FALSE),"")=0,"",IFERROR(VLOOKUP(O1590,Home!$C$8:$R$1048576,8,FALSE),""))</f>
        <v/>
      </c>
      <c r="W1590" s="11" t="str">
        <f>IF(OR(VLOOKUP(N1590,Home!$C$7:$I$207,6,FALSE)="",VLOOKUP(N1590,Home!$C$7:$I$207,7,FALSE)=""),"FEJL",SUM(Baggrundsark!$K$4:K1590))</f>
        <v>FEJL</v>
      </c>
      <c r="Y1590">
        <v>1587</v>
      </c>
      <c r="Z1590" s="1"/>
      <c r="AC1590" s="44"/>
      <c r="AD1590">
        <f t="shared" si="514"/>
        <v>0</v>
      </c>
      <c r="AE1590">
        <f>SUM($AD$4:AD1590)</f>
        <v>1</v>
      </c>
      <c r="AF1590" s="103" t="str">
        <f>IFERROR(VLOOKUP(AN1590,Home!$C$8:$E$207,3,FALSE),"")</f>
        <v/>
      </c>
      <c r="AG1590" s="103" t="str">
        <f>IFERROR(VLOOKUP(AN1590,Home!$C$8:$E$207,2,FALSE),"")</f>
        <v/>
      </c>
      <c r="AH1590" s="104" t="str">
        <f>IF(VLOOKUP(AE1590,Home!$C$8:$I$207,6,FALSE)="","",VLOOKUP(AE1590,Home!$C$8:$I$207,6,FALSE))</f>
        <v/>
      </c>
      <c r="AI1590" s="104" t="e">
        <f t="shared" si="522"/>
        <v>#VALUE!</v>
      </c>
      <c r="AJ1590" s="105" t="e">
        <f t="shared" si="515"/>
        <v>#VALUE!</v>
      </c>
      <c r="AK1590" s="103" t="e">
        <f t="shared" si="508"/>
        <v>#VALUE!</v>
      </c>
      <c r="AL1590" s="103" t="e">
        <f t="shared" si="516"/>
        <v>#VALUE!</v>
      </c>
      <c r="AN1590" t="str">
        <f>IF(OR(VLOOKUP(AE1590,Home!$C$8:$I$207,6,FALSE)="",VLOOKUP(AE1590,Home!$C$8:$I$207,7,FALSE)=""),"FEJL",Baggrundsark!AE1590)</f>
        <v>FEJL</v>
      </c>
      <c r="AO1590">
        <f>IF(VLOOKUP(AE1590,Home!$C$8:$N$207,12,FALSE)="Timelønnet",1,0)</f>
        <v>0</v>
      </c>
      <c r="AP1590">
        <f>SUM($AO$4:AO1590)*AO1590</f>
        <v>0</v>
      </c>
      <c r="AQ1590">
        <f t="shared" si="523"/>
        <v>1</v>
      </c>
      <c r="AR1590" t="str">
        <f t="shared" si="523"/>
        <v/>
      </c>
      <c r="AS1590" t="e">
        <f t="shared" si="517"/>
        <v>#VALUE!</v>
      </c>
      <c r="AT1590" s="45" t="e">
        <f t="shared" si="524"/>
        <v>#VALUE!</v>
      </c>
      <c r="AU1590">
        <f>VLOOKUP(AQ1590,Home!$C$8:$J$207,8,FALSE)</f>
        <v>0</v>
      </c>
    </row>
    <row r="1591" spans="1:47" x14ac:dyDescent="0.25">
      <c r="A1591" s="6">
        <f t="shared" si="509"/>
        <v>0</v>
      </c>
      <c r="B1591" s="6">
        <f t="shared" si="518"/>
        <v>0</v>
      </c>
      <c r="C1591" s="6" t="str">
        <f t="shared" si="510"/>
        <v/>
      </c>
      <c r="D1591" s="7">
        <f t="shared" si="511"/>
        <v>0</v>
      </c>
      <c r="E1591" s="7">
        <f t="shared" si="519"/>
        <v>0</v>
      </c>
      <c r="F1591" s="7" t="str">
        <f t="shared" si="512"/>
        <v/>
      </c>
      <c r="G1591" s="6">
        <f t="shared" si="513"/>
        <v>0</v>
      </c>
      <c r="H1591" s="6">
        <f t="shared" si="520"/>
        <v>0</v>
      </c>
      <c r="I1591" s="6" t="str">
        <f t="shared" si="521"/>
        <v/>
      </c>
      <c r="J1591" s="11">
        <v>1588</v>
      </c>
      <c r="K1591" s="11">
        <f>IF(IFERROR(VLOOKUP(J1591,Home!$A$8:$B$1048576,1,FALSE),0)=0,0,1)</f>
        <v>0</v>
      </c>
      <c r="L1591" s="129" t="e">
        <f>IF(VLOOKUP(O1591,Home!$C$8:$R$207,6,FALSE)="","",VLOOKUP(O1591,Home!$C$8:$R$207,6,FALSE))</f>
        <v>#N/A</v>
      </c>
      <c r="M1591" s="129" t="e">
        <f t="shared" si="506"/>
        <v>#N/A</v>
      </c>
      <c r="N1591" s="11">
        <f>SUM($K$4:K1591)</f>
        <v>200</v>
      </c>
      <c r="O1591" s="11" t="str">
        <f>IF(P1591="","",IF(IFERROR(VLOOKUP(N1591,Home!$C$8:$R$1048576,1,FALSE),"")=0,"",IFERROR(VLOOKUP(N1591,Home!$C$8:$R$1048576,1,FALSE),"")))</f>
        <v/>
      </c>
      <c r="P1591" s="11" t="str">
        <f>IF(IFERROR(VLOOKUP(W1591,Home!$C$8:$R$1048576,3,FALSE),"")=0,"",IFERROR(VLOOKUP(W1591,Home!$C$8:$R$1048576,3,FALSE),""))</f>
        <v/>
      </c>
      <c r="Q1591" s="11" t="str">
        <f t="shared" si="505"/>
        <v/>
      </c>
      <c r="R1591" s="130" t="e">
        <f>VLOOKUP(Q1591,'Baggrund til lister'!$G$4:$H$15,2,FALSE)</f>
        <v>#N/A</v>
      </c>
      <c r="S1591" s="11" t="str">
        <f t="shared" si="507"/>
        <v/>
      </c>
      <c r="T1591" s="11" t="str">
        <f>IF(IFERROR(VLOOKUP(N1591,Home!$C$8:$R$1048576,11,FALSE),"")=0,"",IFERROR(VLOOKUP(N1591,Home!$C$8:$R$1048576,11,FALSE),""))</f>
        <v/>
      </c>
      <c r="U1591" s="11" t="str">
        <f>IF(IFERROR(VLOOKUP(O1591,Home!$C$8:$R$1048576,12,FALSE),"")=0,"",IFERROR(VLOOKUP(O1591,Home!$C$8:$R$1048576,12,FALSE),""))</f>
        <v/>
      </c>
      <c r="V1591" s="11" t="str">
        <f>IF(IFERROR(VLOOKUP(O1591,Home!$C$8:$R$1048576,8,FALSE),"")=0,"",IFERROR(VLOOKUP(O1591,Home!$C$8:$R$1048576,8,FALSE),""))</f>
        <v/>
      </c>
      <c r="W1591" s="11" t="str">
        <f>IF(OR(VLOOKUP(N1591,Home!$C$7:$I$207,6,FALSE)="",VLOOKUP(N1591,Home!$C$7:$I$207,7,FALSE)=""),"FEJL",SUM(Baggrundsark!$K$4:K1591))</f>
        <v>FEJL</v>
      </c>
      <c r="Y1591">
        <v>1588</v>
      </c>
      <c r="Z1591" s="1"/>
      <c r="AC1591" s="44"/>
      <c r="AD1591">
        <f t="shared" si="514"/>
        <v>0</v>
      </c>
      <c r="AE1591">
        <f>SUM($AD$4:AD1591)</f>
        <v>1</v>
      </c>
      <c r="AF1591" s="103" t="str">
        <f>IFERROR(VLOOKUP(AN1591,Home!$C$8:$E$207,3,FALSE),"")</f>
        <v/>
      </c>
      <c r="AG1591" s="103" t="str">
        <f>IFERROR(VLOOKUP(AN1591,Home!$C$8:$E$207,2,FALSE),"")</f>
        <v/>
      </c>
      <c r="AH1591" s="104" t="str">
        <f>IF(VLOOKUP(AE1591,Home!$C$8:$I$207,6,FALSE)="","",VLOOKUP(AE1591,Home!$C$8:$I$207,6,FALSE))</f>
        <v/>
      </c>
      <c r="AI1591" s="104" t="e">
        <f t="shared" si="522"/>
        <v>#VALUE!</v>
      </c>
      <c r="AJ1591" s="105" t="e">
        <f t="shared" si="515"/>
        <v>#VALUE!</v>
      </c>
      <c r="AK1591" s="103" t="e">
        <f t="shared" si="508"/>
        <v>#VALUE!</v>
      </c>
      <c r="AL1591" s="103" t="e">
        <f t="shared" si="516"/>
        <v>#VALUE!</v>
      </c>
      <c r="AN1591" t="str">
        <f>IF(OR(VLOOKUP(AE1591,Home!$C$8:$I$207,6,FALSE)="",VLOOKUP(AE1591,Home!$C$8:$I$207,7,FALSE)=""),"FEJL",Baggrundsark!AE1591)</f>
        <v>FEJL</v>
      </c>
      <c r="AO1591">
        <f>IF(VLOOKUP(AE1591,Home!$C$8:$N$207,12,FALSE)="Timelønnet",1,0)</f>
        <v>0</v>
      </c>
      <c r="AP1591">
        <f>SUM($AO$4:AO1591)*AO1591</f>
        <v>0</v>
      </c>
      <c r="AQ1591">
        <f t="shared" si="523"/>
        <v>1</v>
      </c>
      <c r="AR1591" t="str">
        <f t="shared" si="523"/>
        <v/>
      </c>
      <c r="AS1591" t="e">
        <f t="shared" si="517"/>
        <v>#VALUE!</v>
      </c>
      <c r="AT1591" s="45" t="e">
        <f t="shared" si="524"/>
        <v>#VALUE!</v>
      </c>
      <c r="AU1591">
        <f>VLOOKUP(AQ1591,Home!$C$8:$J$207,8,FALSE)</f>
        <v>0</v>
      </c>
    </row>
    <row r="1592" spans="1:47" x14ac:dyDescent="0.25">
      <c r="A1592" s="6">
        <f t="shared" si="509"/>
        <v>0</v>
      </c>
      <c r="B1592" s="6">
        <f t="shared" si="518"/>
        <v>0</v>
      </c>
      <c r="C1592" s="6" t="str">
        <f t="shared" si="510"/>
        <v/>
      </c>
      <c r="D1592" s="7">
        <f t="shared" si="511"/>
        <v>0</v>
      </c>
      <c r="E1592" s="7">
        <f t="shared" si="519"/>
        <v>0</v>
      </c>
      <c r="F1592" s="7" t="str">
        <f t="shared" si="512"/>
        <v/>
      </c>
      <c r="G1592" s="6">
        <f t="shared" si="513"/>
        <v>0</v>
      </c>
      <c r="H1592" s="6">
        <f t="shared" si="520"/>
        <v>0</v>
      </c>
      <c r="I1592" s="6" t="str">
        <f t="shared" si="521"/>
        <v/>
      </c>
      <c r="J1592" s="11">
        <v>1589</v>
      </c>
      <c r="K1592" s="11">
        <f>IF(IFERROR(VLOOKUP(J1592,Home!$A$8:$B$1048576,1,FALSE),0)=0,0,1)</f>
        <v>0</v>
      </c>
      <c r="L1592" s="129" t="e">
        <f>IF(VLOOKUP(O1592,Home!$C$8:$R$207,6,FALSE)="","",VLOOKUP(O1592,Home!$C$8:$R$207,6,FALSE))</f>
        <v>#N/A</v>
      </c>
      <c r="M1592" s="129" t="e">
        <f t="shared" si="506"/>
        <v>#N/A</v>
      </c>
      <c r="N1592" s="11">
        <f>SUM($K$4:K1592)</f>
        <v>200</v>
      </c>
      <c r="O1592" s="11" t="str">
        <f>IF(P1592="","",IF(IFERROR(VLOOKUP(N1592,Home!$C$8:$R$1048576,1,FALSE),"")=0,"",IFERROR(VLOOKUP(N1592,Home!$C$8:$R$1048576,1,FALSE),"")))</f>
        <v/>
      </c>
      <c r="P1592" s="11" t="str">
        <f>IF(IFERROR(VLOOKUP(W1592,Home!$C$8:$R$1048576,3,FALSE),"")=0,"",IFERROR(VLOOKUP(W1592,Home!$C$8:$R$1048576,3,FALSE),""))</f>
        <v/>
      </c>
      <c r="Q1592" s="11" t="str">
        <f t="shared" si="505"/>
        <v/>
      </c>
      <c r="R1592" s="130" t="e">
        <f>VLOOKUP(Q1592,'Baggrund til lister'!$G$4:$H$15,2,FALSE)</f>
        <v>#N/A</v>
      </c>
      <c r="S1592" s="11" t="str">
        <f t="shared" si="507"/>
        <v/>
      </c>
      <c r="T1592" s="11" t="str">
        <f>IF(IFERROR(VLOOKUP(N1592,Home!$C$8:$R$1048576,11,FALSE),"")=0,"",IFERROR(VLOOKUP(N1592,Home!$C$8:$R$1048576,11,FALSE),""))</f>
        <v/>
      </c>
      <c r="U1592" s="11" t="str">
        <f>IF(IFERROR(VLOOKUP(O1592,Home!$C$8:$R$1048576,12,FALSE),"")=0,"",IFERROR(VLOOKUP(O1592,Home!$C$8:$R$1048576,12,FALSE),""))</f>
        <v/>
      </c>
      <c r="V1592" s="11" t="str">
        <f>IF(IFERROR(VLOOKUP(O1592,Home!$C$8:$R$1048576,8,FALSE),"")=0,"",IFERROR(VLOOKUP(O1592,Home!$C$8:$R$1048576,8,FALSE),""))</f>
        <v/>
      </c>
      <c r="W1592" s="11" t="str">
        <f>IF(OR(VLOOKUP(N1592,Home!$C$7:$I$207,6,FALSE)="",VLOOKUP(N1592,Home!$C$7:$I$207,7,FALSE)=""),"FEJL",SUM(Baggrundsark!$K$4:K1592))</f>
        <v>FEJL</v>
      </c>
      <c r="Y1592">
        <v>1589</v>
      </c>
      <c r="Z1592" s="1"/>
      <c r="AC1592" s="44"/>
      <c r="AD1592">
        <f t="shared" si="514"/>
        <v>0</v>
      </c>
      <c r="AE1592">
        <f>SUM($AD$4:AD1592)</f>
        <v>1</v>
      </c>
      <c r="AF1592" s="103" t="str">
        <f>IFERROR(VLOOKUP(AN1592,Home!$C$8:$E$207,3,FALSE),"")</f>
        <v/>
      </c>
      <c r="AG1592" s="103" t="str">
        <f>IFERROR(VLOOKUP(AN1592,Home!$C$8:$E$207,2,FALSE),"")</f>
        <v/>
      </c>
      <c r="AH1592" s="104" t="str">
        <f>IF(VLOOKUP(AE1592,Home!$C$8:$I$207,6,FALSE)="","",VLOOKUP(AE1592,Home!$C$8:$I$207,6,FALSE))</f>
        <v/>
      </c>
      <c r="AI1592" s="104" t="e">
        <f t="shared" si="522"/>
        <v>#VALUE!</v>
      </c>
      <c r="AJ1592" s="105" t="e">
        <f t="shared" si="515"/>
        <v>#VALUE!</v>
      </c>
      <c r="AK1592" s="103" t="e">
        <f t="shared" si="508"/>
        <v>#VALUE!</v>
      </c>
      <c r="AL1592" s="103" t="e">
        <f t="shared" si="516"/>
        <v>#VALUE!</v>
      </c>
      <c r="AN1592" t="str">
        <f>IF(OR(VLOOKUP(AE1592,Home!$C$8:$I$207,6,FALSE)="",VLOOKUP(AE1592,Home!$C$8:$I$207,7,FALSE)=""),"FEJL",Baggrundsark!AE1592)</f>
        <v>FEJL</v>
      </c>
      <c r="AO1592">
        <f>IF(VLOOKUP(AE1592,Home!$C$8:$N$207,12,FALSE)="Timelønnet",1,0)</f>
        <v>0</v>
      </c>
      <c r="AP1592">
        <f>SUM($AO$4:AO1592)*AO1592</f>
        <v>0</v>
      </c>
      <c r="AQ1592">
        <f t="shared" si="523"/>
        <v>1</v>
      </c>
      <c r="AR1592" t="str">
        <f t="shared" si="523"/>
        <v/>
      </c>
      <c r="AS1592" t="e">
        <f t="shared" si="517"/>
        <v>#VALUE!</v>
      </c>
      <c r="AT1592" s="45" t="e">
        <f t="shared" si="524"/>
        <v>#VALUE!</v>
      </c>
      <c r="AU1592">
        <f>VLOOKUP(AQ1592,Home!$C$8:$J$207,8,FALSE)</f>
        <v>0</v>
      </c>
    </row>
    <row r="1593" spans="1:47" x14ac:dyDescent="0.25">
      <c r="A1593" s="6">
        <f t="shared" si="509"/>
        <v>0</v>
      </c>
      <c r="B1593" s="6">
        <f t="shared" si="518"/>
        <v>0</v>
      </c>
      <c r="C1593" s="6" t="str">
        <f t="shared" si="510"/>
        <v/>
      </c>
      <c r="D1593" s="7">
        <f t="shared" si="511"/>
        <v>0</v>
      </c>
      <c r="E1593" s="7">
        <f t="shared" si="519"/>
        <v>0</v>
      </c>
      <c r="F1593" s="7" t="str">
        <f t="shared" si="512"/>
        <v/>
      </c>
      <c r="G1593" s="6">
        <f t="shared" si="513"/>
        <v>0</v>
      </c>
      <c r="H1593" s="6">
        <f t="shared" si="520"/>
        <v>0</v>
      </c>
      <c r="I1593" s="6" t="str">
        <f t="shared" si="521"/>
        <v/>
      </c>
      <c r="J1593" s="11">
        <v>1590</v>
      </c>
      <c r="K1593" s="11">
        <f>IF(IFERROR(VLOOKUP(J1593,Home!$A$8:$B$1048576,1,FALSE),0)=0,0,1)</f>
        <v>0</v>
      </c>
      <c r="L1593" s="129" t="e">
        <f>IF(VLOOKUP(O1593,Home!$C$8:$R$207,6,FALSE)="","",VLOOKUP(O1593,Home!$C$8:$R$207,6,FALSE))</f>
        <v>#N/A</v>
      </c>
      <c r="M1593" s="129" t="e">
        <f t="shared" si="506"/>
        <v>#N/A</v>
      </c>
      <c r="N1593" s="11">
        <f>SUM($K$4:K1593)</f>
        <v>200</v>
      </c>
      <c r="O1593" s="11" t="str">
        <f>IF(P1593="","",IF(IFERROR(VLOOKUP(N1593,Home!$C$8:$R$1048576,1,FALSE),"")=0,"",IFERROR(VLOOKUP(N1593,Home!$C$8:$R$1048576,1,FALSE),"")))</f>
        <v/>
      </c>
      <c r="P1593" s="11" t="str">
        <f>IF(IFERROR(VLOOKUP(W1593,Home!$C$8:$R$1048576,3,FALSE),"")=0,"",IFERROR(VLOOKUP(W1593,Home!$C$8:$R$1048576,3,FALSE),""))</f>
        <v/>
      </c>
      <c r="Q1593" s="11" t="str">
        <f t="shared" ref="Q1593:Q1656" si="525">IFERROR(MONTH(M1593),"")</f>
        <v/>
      </c>
      <c r="R1593" s="130" t="e">
        <f>VLOOKUP(Q1593,'Baggrund til lister'!$G$4:$H$15,2,FALSE)</f>
        <v>#N/A</v>
      </c>
      <c r="S1593" s="11" t="str">
        <f t="shared" si="507"/>
        <v/>
      </c>
      <c r="T1593" s="11" t="str">
        <f>IF(IFERROR(VLOOKUP(N1593,Home!$C$8:$R$1048576,11,FALSE),"")=0,"",IFERROR(VLOOKUP(N1593,Home!$C$8:$R$1048576,11,FALSE),""))</f>
        <v/>
      </c>
      <c r="U1593" s="11" t="str">
        <f>IF(IFERROR(VLOOKUP(O1593,Home!$C$8:$R$1048576,12,FALSE),"")=0,"",IFERROR(VLOOKUP(O1593,Home!$C$8:$R$1048576,12,FALSE),""))</f>
        <v/>
      </c>
      <c r="V1593" s="11" t="str">
        <f>IF(IFERROR(VLOOKUP(O1593,Home!$C$8:$R$1048576,8,FALSE),"")=0,"",IFERROR(VLOOKUP(O1593,Home!$C$8:$R$1048576,8,FALSE),""))</f>
        <v/>
      </c>
      <c r="W1593" s="11" t="str">
        <f>IF(OR(VLOOKUP(N1593,Home!$C$7:$I$207,6,FALSE)="",VLOOKUP(N1593,Home!$C$7:$I$207,7,FALSE)=""),"FEJL",SUM(Baggrundsark!$K$4:K1593))</f>
        <v>FEJL</v>
      </c>
      <c r="Y1593">
        <v>1590</v>
      </c>
      <c r="Z1593" s="1"/>
      <c r="AC1593" s="44"/>
      <c r="AD1593">
        <f t="shared" si="514"/>
        <v>0</v>
      </c>
      <c r="AE1593">
        <f>SUM($AD$4:AD1593)</f>
        <v>1</v>
      </c>
      <c r="AF1593" s="103" t="str">
        <f>IFERROR(VLOOKUP(AN1593,Home!$C$8:$E$207,3,FALSE),"")</f>
        <v/>
      </c>
      <c r="AG1593" s="103" t="str">
        <f>IFERROR(VLOOKUP(AN1593,Home!$C$8:$E$207,2,FALSE),"")</f>
        <v/>
      </c>
      <c r="AH1593" s="104" t="str">
        <f>IF(VLOOKUP(AE1593,Home!$C$8:$I$207,6,FALSE)="","",VLOOKUP(AE1593,Home!$C$8:$I$207,6,FALSE))</f>
        <v/>
      </c>
      <c r="AI1593" s="104" t="e">
        <f t="shared" si="522"/>
        <v>#VALUE!</v>
      </c>
      <c r="AJ1593" s="105" t="e">
        <f t="shared" si="515"/>
        <v>#VALUE!</v>
      </c>
      <c r="AK1593" s="103" t="e">
        <f t="shared" si="508"/>
        <v>#VALUE!</v>
      </c>
      <c r="AL1593" s="103" t="e">
        <f t="shared" si="516"/>
        <v>#VALUE!</v>
      </c>
      <c r="AN1593" t="str">
        <f>IF(OR(VLOOKUP(AE1593,Home!$C$8:$I$207,6,FALSE)="",VLOOKUP(AE1593,Home!$C$8:$I$207,7,FALSE)=""),"FEJL",Baggrundsark!AE1593)</f>
        <v>FEJL</v>
      </c>
      <c r="AO1593">
        <f>IF(VLOOKUP(AE1593,Home!$C$8:$N$207,12,FALSE)="Timelønnet",1,0)</f>
        <v>0</v>
      </c>
      <c r="AP1593">
        <f>SUM($AO$4:AO1593)*AO1593</f>
        <v>0</v>
      </c>
      <c r="AQ1593">
        <f t="shared" si="523"/>
        <v>1</v>
      </c>
      <c r="AR1593" t="str">
        <f t="shared" si="523"/>
        <v/>
      </c>
      <c r="AS1593" t="e">
        <f t="shared" si="517"/>
        <v>#VALUE!</v>
      </c>
      <c r="AT1593" s="45" t="e">
        <f t="shared" si="524"/>
        <v>#VALUE!</v>
      </c>
      <c r="AU1593">
        <f>VLOOKUP(AQ1593,Home!$C$8:$J$207,8,FALSE)</f>
        <v>0</v>
      </c>
    </row>
    <row r="1594" spans="1:47" x14ac:dyDescent="0.25">
      <c r="A1594" s="6">
        <f t="shared" si="509"/>
        <v>0</v>
      </c>
      <c r="B1594" s="6">
        <f t="shared" si="518"/>
        <v>0</v>
      </c>
      <c r="C1594" s="6" t="str">
        <f t="shared" si="510"/>
        <v/>
      </c>
      <c r="D1594" s="7">
        <f t="shared" si="511"/>
        <v>0</v>
      </c>
      <c r="E1594" s="7">
        <f t="shared" si="519"/>
        <v>0</v>
      </c>
      <c r="F1594" s="7" t="str">
        <f t="shared" si="512"/>
        <v/>
      </c>
      <c r="G1594" s="6">
        <f t="shared" si="513"/>
        <v>0</v>
      </c>
      <c r="H1594" s="6">
        <f t="shared" si="520"/>
        <v>0</v>
      </c>
      <c r="I1594" s="6" t="str">
        <f t="shared" si="521"/>
        <v/>
      </c>
      <c r="J1594" s="11">
        <v>1591</v>
      </c>
      <c r="K1594" s="11">
        <f>IF(IFERROR(VLOOKUP(J1594,Home!$A$8:$B$1048576,1,FALSE),0)=0,0,1)</f>
        <v>0</v>
      </c>
      <c r="L1594" s="129" t="e">
        <f>IF(VLOOKUP(O1594,Home!$C$8:$R$207,6,FALSE)="","",VLOOKUP(O1594,Home!$C$8:$R$207,6,FALSE))</f>
        <v>#N/A</v>
      </c>
      <c r="M1594" s="129" t="e">
        <f t="shared" si="506"/>
        <v>#N/A</v>
      </c>
      <c r="N1594" s="11">
        <f>SUM($K$4:K1594)</f>
        <v>200</v>
      </c>
      <c r="O1594" s="11" t="str">
        <f>IF(P1594="","",IF(IFERROR(VLOOKUP(N1594,Home!$C$8:$R$1048576,1,FALSE),"")=0,"",IFERROR(VLOOKUP(N1594,Home!$C$8:$R$1048576,1,FALSE),"")))</f>
        <v/>
      </c>
      <c r="P1594" s="11" t="str">
        <f>IF(IFERROR(VLOOKUP(W1594,Home!$C$8:$R$1048576,3,FALSE),"")=0,"",IFERROR(VLOOKUP(W1594,Home!$C$8:$R$1048576,3,FALSE),""))</f>
        <v/>
      </c>
      <c r="Q1594" s="11" t="str">
        <f t="shared" si="525"/>
        <v/>
      </c>
      <c r="R1594" s="130" t="e">
        <f>VLOOKUP(Q1594,'Baggrund til lister'!$G$4:$H$15,2,FALSE)</f>
        <v>#N/A</v>
      </c>
      <c r="S1594" s="11" t="str">
        <f t="shared" si="507"/>
        <v/>
      </c>
      <c r="T1594" s="11" t="str">
        <f>IF(IFERROR(VLOOKUP(N1594,Home!$C$8:$R$1048576,11,FALSE),"")=0,"",IFERROR(VLOOKUP(N1594,Home!$C$8:$R$1048576,11,FALSE),""))</f>
        <v/>
      </c>
      <c r="U1594" s="11" t="str">
        <f>IF(IFERROR(VLOOKUP(O1594,Home!$C$8:$R$1048576,12,FALSE),"")=0,"",IFERROR(VLOOKUP(O1594,Home!$C$8:$R$1048576,12,FALSE),""))</f>
        <v/>
      </c>
      <c r="V1594" s="11" t="str">
        <f>IF(IFERROR(VLOOKUP(O1594,Home!$C$8:$R$1048576,8,FALSE),"")=0,"",IFERROR(VLOOKUP(O1594,Home!$C$8:$R$1048576,8,FALSE),""))</f>
        <v/>
      </c>
      <c r="W1594" s="11" t="str">
        <f>IF(OR(VLOOKUP(N1594,Home!$C$7:$I$207,6,FALSE)="",VLOOKUP(N1594,Home!$C$7:$I$207,7,FALSE)=""),"FEJL",SUM(Baggrundsark!$K$4:K1594))</f>
        <v>FEJL</v>
      </c>
      <c r="Y1594">
        <v>1591</v>
      </c>
      <c r="Z1594" s="1"/>
      <c r="AC1594" s="44"/>
      <c r="AD1594">
        <f t="shared" si="514"/>
        <v>0</v>
      </c>
      <c r="AE1594">
        <f>SUM($AD$4:AD1594)</f>
        <v>1</v>
      </c>
      <c r="AF1594" s="103" t="str">
        <f>IFERROR(VLOOKUP(AN1594,Home!$C$8:$E$207,3,FALSE),"")</f>
        <v/>
      </c>
      <c r="AG1594" s="103" t="str">
        <f>IFERROR(VLOOKUP(AN1594,Home!$C$8:$E$207,2,FALSE),"")</f>
        <v/>
      </c>
      <c r="AH1594" s="104" t="str">
        <f>IF(VLOOKUP(AE1594,Home!$C$8:$I$207,6,FALSE)="","",VLOOKUP(AE1594,Home!$C$8:$I$207,6,FALSE))</f>
        <v/>
      </c>
      <c r="AI1594" s="104" t="e">
        <f t="shared" si="522"/>
        <v>#VALUE!</v>
      </c>
      <c r="AJ1594" s="105" t="e">
        <f t="shared" si="515"/>
        <v>#VALUE!</v>
      </c>
      <c r="AK1594" s="103" t="e">
        <f t="shared" si="508"/>
        <v>#VALUE!</v>
      </c>
      <c r="AL1594" s="103" t="e">
        <f t="shared" si="516"/>
        <v>#VALUE!</v>
      </c>
      <c r="AN1594" t="str">
        <f>IF(OR(VLOOKUP(AE1594,Home!$C$8:$I$207,6,FALSE)="",VLOOKUP(AE1594,Home!$C$8:$I$207,7,FALSE)=""),"FEJL",Baggrundsark!AE1594)</f>
        <v>FEJL</v>
      </c>
      <c r="AO1594">
        <f>IF(VLOOKUP(AE1594,Home!$C$8:$N$207,12,FALSE)="Timelønnet",1,0)</f>
        <v>0</v>
      </c>
      <c r="AP1594">
        <f>SUM($AO$4:AO1594)*AO1594</f>
        <v>0</v>
      </c>
      <c r="AQ1594">
        <f t="shared" si="523"/>
        <v>1</v>
      </c>
      <c r="AR1594" t="str">
        <f t="shared" si="523"/>
        <v/>
      </c>
      <c r="AS1594" t="e">
        <f t="shared" si="517"/>
        <v>#VALUE!</v>
      </c>
      <c r="AT1594" s="45" t="e">
        <f t="shared" si="524"/>
        <v>#VALUE!</v>
      </c>
      <c r="AU1594">
        <f>VLOOKUP(AQ1594,Home!$C$8:$J$207,8,FALSE)</f>
        <v>0</v>
      </c>
    </row>
    <row r="1595" spans="1:47" x14ac:dyDescent="0.25">
      <c r="A1595" s="6">
        <f t="shared" si="509"/>
        <v>0</v>
      </c>
      <c r="B1595" s="6">
        <f t="shared" si="518"/>
        <v>0</v>
      </c>
      <c r="C1595" s="6" t="str">
        <f t="shared" si="510"/>
        <v/>
      </c>
      <c r="D1595" s="7">
        <f t="shared" si="511"/>
        <v>0</v>
      </c>
      <c r="E1595" s="7">
        <f t="shared" si="519"/>
        <v>0</v>
      </c>
      <c r="F1595" s="7" t="str">
        <f t="shared" si="512"/>
        <v/>
      </c>
      <c r="G1595" s="6">
        <f t="shared" si="513"/>
        <v>0</v>
      </c>
      <c r="H1595" s="6">
        <f t="shared" si="520"/>
        <v>0</v>
      </c>
      <c r="I1595" s="6" t="str">
        <f t="shared" si="521"/>
        <v/>
      </c>
      <c r="J1595" s="11">
        <v>1592</v>
      </c>
      <c r="K1595" s="11">
        <f>IF(IFERROR(VLOOKUP(J1595,Home!$A$8:$B$1048576,1,FALSE),0)=0,0,1)</f>
        <v>0</v>
      </c>
      <c r="L1595" s="129" t="e">
        <f>IF(VLOOKUP(O1595,Home!$C$8:$R$207,6,FALSE)="","",VLOOKUP(O1595,Home!$C$8:$R$207,6,FALSE))</f>
        <v>#N/A</v>
      </c>
      <c r="M1595" s="129" t="e">
        <f t="shared" si="506"/>
        <v>#N/A</v>
      </c>
      <c r="N1595" s="11">
        <f>SUM($K$4:K1595)</f>
        <v>200</v>
      </c>
      <c r="O1595" s="11" t="str">
        <f>IF(P1595="","",IF(IFERROR(VLOOKUP(N1595,Home!$C$8:$R$1048576,1,FALSE),"")=0,"",IFERROR(VLOOKUP(N1595,Home!$C$8:$R$1048576,1,FALSE),"")))</f>
        <v/>
      </c>
      <c r="P1595" s="11" t="str">
        <f>IF(IFERROR(VLOOKUP(W1595,Home!$C$8:$R$1048576,3,FALSE),"")=0,"",IFERROR(VLOOKUP(W1595,Home!$C$8:$R$1048576,3,FALSE),""))</f>
        <v/>
      </c>
      <c r="Q1595" s="11" t="str">
        <f t="shared" si="525"/>
        <v/>
      </c>
      <c r="R1595" s="130" t="e">
        <f>VLOOKUP(Q1595,'Baggrund til lister'!$G$4:$H$15,2,FALSE)</f>
        <v>#N/A</v>
      </c>
      <c r="S1595" s="11" t="str">
        <f t="shared" si="507"/>
        <v/>
      </c>
      <c r="T1595" s="11" t="str">
        <f>IF(IFERROR(VLOOKUP(N1595,Home!$C$8:$R$1048576,11,FALSE),"")=0,"",IFERROR(VLOOKUP(N1595,Home!$C$8:$R$1048576,11,FALSE),""))</f>
        <v/>
      </c>
      <c r="U1595" s="11" t="str">
        <f>IF(IFERROR(VLOOKUP(O1595,Home!$C$8:$R$1048576,12,FALSE),"")=0,"",IFERROR(VLOOKUP(O1595,Home!$C$8:$R$1048576,12,FALSE),""))</f>
        <v/>
      </c>
      <c r="V1595" s="11" t="str">
        <f>IF(IFERROR(VLOOKUP(O1595,Home!$C$8:$R$1048576,8,FALSE),"")=0,"",IFERROR(VLOOKUP(O1595,Home!$C$8:$R$1048576,8,FALSE),""))</f>
        <v/>
      </c>
      <c r="W1595" s="11" t="str">
        <f>IF(OR(VLOOKUP(N1595,Home!$C$7:$I$207,6,FALSE)="",VLOOKUP(N1595,Home!$C$7:$I$207,7,FALSE)=""),"FEJL",SUM(Baggrundsark!$K$4:K1595))</f>
        <v>FEJL</v>
      </c>
      <c r="Y1595">
        <v>1592</v>
      </c>
      <c r="Z1595" s="1"/>
      <c r="AC1595" s="44"/>
      <c r="AD1595">
        <f t="shared" si="514"/>
        <v>0</v>
      </c>
      <c r="AE1595">
        <f>SUM($AD$4:AD1595)</f>
        <v>1</v>
      </c>
      <c r="AF1595" s="103" t="str">
        <f>IFERROR(VLOOKUP(AN1595,Home!$C$8:$E$207,3,FALSE),"")</f>
        <v/>
      </c>
      <c r="AG1595" s="103" t="str">
        <f>IFERROR(VLOOKUP(AN1595,Home!$C$8:$E$207,2,FALSE),"")</f>
        <v/>
      </c>
      <c r="AH1595" s="104" t="str">
        <f>IF(VLOOKUP(AE1595,Home!$C$8:$I$207,6,FALSE)="","",VLOOKUP(AE1595,Home!$C$8:$I$207,6,FALSE))</f>
        <v/>
      </c>
      <c r="AI1595" s="104" t="e">
        <f t="shared" si="522"/>
        <v>#VALUE!</v>
      </c>
      <c r="AJ1595" s="105" t="e">
        <f t="shared" si="515"/>
        <v>#VALUE!</v>
      </c>
      <c r="AK1595" s="103" t="e">
        <f t="shared" si="508"/>
        <v>#VALUE!</v>
      </c>
      <c r="AL1595" s="103" t="e">
        <f t="shared" si="516"/>
        <v>#VALUE!</v>
      </c>
      <c r="AN1595" t="str">
        <f>IF(OR(VLOOKUP(AE1595,Home!$C$8:$I$207,6,FALSE)="",VLOOKUP(AE1595,Home!$C$8:$I$207,7,FALSE)=""),"FEJL",Baggrundsark!AE1595)</f>
        <v>FEJL</v>
      </c>
      <c r="AO1595">
        <f>IF(VLOOKUP(AE1595,Home!$C$8:$N$207,12,FALSE)="Timelønnet",1,0)</f>
        <v>0</v>
      </c>
      <c r="AP1595">
        <f>SUM($AO$4:AO1595)*AO1595</f>
        <v>0</v>
      </c>
      <c r="AQ1595">
        <f t="shared" si="523"/>
        <v>1</v>
      </c>
      <c r="AR1595" t="str">
        <f t="shared" si="523"/>
        <v/>
      </c>
      <c r="AS1595" t="e">
        <f t="shared" si="517"/>
        <v>#VALUE!</v>
      </c>
      <c r="AT1595" s="45" t="e">
        <f t="shared" si="524"/>
        <v>#VALUE!</v>
      </c>
      <c r="AU1595">
        <f>VLOOKUP(AQ1595,Home!$C$8:$J$207,8,FALSE)</f>
        <v>0</v>
      </c>
    </row>
    <row r="1596" spans="1:47" x14ac:dyDescent="0.25">
      <c r="A1596" s="6">
        <f t="shared" si="509"/>
        <v>0</v>
      </c>
      <c r="B1596" s="6">
        <f t="shared" si="518"/>
        <v>0</v>
      </c>
      <c r="C1596" s="6" t="str">
        <f t="shared" si="510"/>
        <v/>
      </c>
      <c r="D1596" s="7">
        <f t="shared" si="511"/>
        <v>0</v>
      </c>
      <c r="E1596" s="7">
        <f t="shared" si="519"/>
        <v>0</v>
      </c>
      <c r="F1596" s="7" t="str">
        <f t="shared" si="512"/>
        <v/>
      </c>
      <c r="G1596" s="6">
        <f t="shared" si="513"/>
        <v>0</v>
      </c>
      <c r="H1596" s="6">
        <f t="shared" si="520"/>
        <v>0</v>
      </c>
      <c r="I1596" s="6" t="str">
        <f t="shared" si="521"/>
        <v/>
      </c>
      <c r="J1596" s="11">
        <v>1593</v>
      </c>
      <c r="K1596" s="11">
        <f>IF(IFERROR(VLOOKUP(J1596,Home!$A$8:$B$1048576,1,FALSE),0)=0,0,1)</f>
        <v>0</v>
      </c>
      <c r="L1596" s="129" t="e">
        <f>IF(VLOOKUP(O1596,Home!$C$8:$R$207,6,FALSE)="","",VLOOKUP(O1596,Home!$C$8:$R$207,6,FALSE))</f>
        <v>#N/A</v>
      </c>
      <c r="M1596" s="129" t="e">
        <f t="shared" si="506"/>
        <v>#N/A</v>
      </c>
      <c r="N1596" s="11">
        <f>SUM($K$4:K1596)</f>
        <v>200</v>
      </c>
      <c r="O1596" s="11" t="str">
        <f>IF(P1596="","",IF(IFERROR(VLOOKUP(N1596,Home!$C$8:$R$1048576,1,FALSE),"")=0,"",IFERROR(VLOOKUP(N1596,Home!$C$8:$R$1048576,1,FALSE),"")))</f>
        <v/>
      </c>
      <c r="P1596" s="11" t="str">
        <f>IF(IFERROR(VLOOKUP(W1596,Home!$C$8:$R$1048576,3,FALSE),"")=0,"",IFERROR(VLOOKUP(W1596,Home!$C$8:$R$1048576,3,FALSE),""))</f>
        <v/>
      </c>
      <c r="Q1596" s="11" t="str">
        <f t="shared" si="525"/>
        <v/>
      </c>
      <c r="R1596" s="130" t="e">
        <f>VLOOKUP(Q1596,'Baggrund til lister'!$G$4:$H$15,2,FALSE)</f>
        <v>#N/A</v>
      </c>
      <c r="S1596" s="11" t="str">
        <f t="shared" si="507"/>
        <v/>
      </c>
      <c r="T1596" s="11" t="str">
        <f>IF(IFERROR(VLOOKUP(N1596,Home!$C$8:$R$1048576,11,FALSE),"")=0,"",IFERROR(VLOOKUP(N1596,Home!$C$8:$R$1048576,11,FALSE),""))</f>
        <v/>
      </c>
      <c r="U1596" s="11" t="str">
        <f>IF(IFERROR(VLOOKUP(O1596,Home!$C$8:$R$1048576,12,FALSE),"")=0,"",IFERROR(VLOOKUP(O1596,Home!$C$8:$R$1048576,12,FALSE),""))</f>
        <v/>
      </c>
      <c r="V1596" s="11" t="str">
        <f>IF(IFERROR(VLOOKUP(O1596,Home!$C$8:$R$1048576,8,FALSE),"")=0,"",IFERROR(VLOOKUP(O1596,Home!$C$8:$R$1048576,8,FALSE),""))</f>
        <v/>
      </c>
      <c r="W1596" s="11" t="str">
        <f>IF(OR(VLOOKUP(N1596,Home!$C$7:$I$207,6,FALSE)="",VLOOKUP(N1596,Home!$C$7:$I$207,7,FALSE)=""),"FEJL",SUM(Baggrundsark!$K$4:K1596))</f>
        <v>FEJL</v>
      </c>
      <c r="Y1596">
        <v>1593</v>
      </c>
      <c r="Z1596" s="1"/>
      <c r="AC1596" s="44"/>
      <c r="AD1596">
        <f t="shared" si="514"/>
        <v>0</v>
      </c>
      <c r="AE1596">
        <f>SUM($AD$4:AD1596)</f>
        <v>1</v>
      </c>
      <c r="AF1596" s="103" t="str">
        <f>IFERROR(VLOOKUP(AN1596,Home!$C$8:$E$207,3,FALSE),"")</f>
        <v/>
      </c>
      <c r="AG1596" s="103" t="str">
        <f>IFERROR(VLOOKUP(AN1596,Home!$C$8:$E$207,2,FALSE),"")</f>
        <v/>
      </c>
      <c r="AH1596" s="104" t="str">
        <f>IF(VLOOKUP(AE1596,Home!$C$8:$I$207,6,FALSE)="","",VLOOKUP(AE1596,Home!$C$8:$I$207,6,FALSE))</f>
        <v/>
      </c>
      <c r="AI1596" s="104" t="e">
        <f t="shared" si="522"/>
        <v>#VALUE!</v>
      </c>
      <c r="AJ1596" s="105" t="e">
        <f t="shared" si="515"/>
        <v>#VALUE!</v>
      </c>
      <c r="AK1596" s="103" t="e">
        <f t="shared" si="508"/>
        <v>#VALUE!</v>
      </c>
      <c r="AL1596" s="103" t="e">
        <f t="shared" si="516"/>
        <v>#VALUE!</v>
      </c>
      <c r="AN1596" t="str">
        <f>IF(OR(VLOOKUP(AE1596,Home!$C$8:$I$207,6,FALSE)="",VLOOKUP(AE1596,Home!$C$8:$I$207,7,FALSE)=""),"FEJL",Baggrundsark!AE1596)</f>
        <v>FEJL</v>
      </c>
      <c r="AO1596">
        <f>IF(VLOOKUP(AE1596,Home!$C$8:$N$207,12,FALSE)="Timelønnet",1,0)</f>
        <v>0</v>
      </c>
      <c r="AP1596">
        <f>SUM($AO$4:AO1596)*AO1596</f>
        <v>0</v>
      </c>
      <c r="AQ1596">
        <f t="shared" si="523"/>
        <v>1</v>
      </c>
      <c r="AR1596" t="str">
        <f t="shared" si="523"/>
        <v/>
      </c>
      <c r="AS1596" t="e">
        <f t="shared" si="517"/>
        <v>#VALUE!</v>
      </c>
      <c r="AT1596" s="45" t="e">
        <f t="shared" si="524"/>
        <v>#VALUE!</v>
      </c>
      <c r="AU1596">
        <f>VLOOKUP(AQ1596,Home!$C$8:$J$207,8,FALSE)</f>
        <v>0</v>
      </c>
    </row>
    <row r="1597" spans="1:47" x14ac:dyDescent="0.25">
      <c r="A1597" s="6">
        <f t="shared" si="509"/>
        <v>0</v>
      </c>
      <c r="B1597" s="6">
        <f t="shared" si="518"/>
        <v>0</v>
      </c>
      <c r="C1597" s="6" t="str">
        <f t="shared" si="510"/>
        <v/>
      </c>
      <c r="D1597" s="7">
        <f t="shared" si="511"/>
        <v>0</v>
      </c>
      <c r="E1597" s="7">
        <f t="shared" si="519"/>
        <v>0</v>
      </c>
      <c r="F1597" s="7" t="str">
        <f t="shared" si="512"/>
        <v/>
      </c>
      <c r="G1597" s="6">
        <f t="shared" si="513"/>
        <v>0</v>
      </c>
      <c r="H1597" s="6">
        <f t="shared" si="520"/>
        <v>0</v>
      </c>
      <c r="I1597" s="6" t="str">
        <f t="shared" si="521"/>
        <v/>
      </c>
      <c r="J1597" s="11">
        <v>1594</v>
      </c>
      <c r="K1597" s="11">
        <f>IF(IFERROR(VLOOKUP(J1597,Home!$A$8:$B$1048576,1,FALSE),0)=0,0,1)</f>
        <v>0</v>
      </c>
      <c r="L1597" s="129" t="e">
        <f>IF(VLOOKUP(O1597,Home!$C$8:$R$207,6,FALSE)="","",VLOOKUP(O1597,Home!$C$8:$R$207,6,FALSE))</f>
        <v>#N/A</v>
      </c>
      <c r="M1597" s="129" t="e">
        <f t="shared" si="506"/>
        <v>#N/A</v>
      </c>
      <c r="N1597" s="11">
        <f>SUM($K$4:K1597)</f>
        <v>200</v>
      </c>
      <c r="O1597" s="11" t="str">
        <f>IF(P1597="","",IF(IFERROR(VLOOKUP(N1597,Home!$C$8:$R$1048576,1,FALSE),"")=0,"",IFERROR(VLOOKUP(N1597,Home!$C$8:$R$1048576,1,FALSE),"")))</f>
        <v/>
      </c>
      <c r="P1597" s="11" t="str">
        <f>IF(IFERROR(VLOOKUP(W1597,Home!$C$8:$R$1048576,3,FALSE),"")=0,"",IFERROR(VLOOKUP(W1597,Home!$C$8:$R$1048576,3,FALSE),""))</f>
        <v/>
      </c>
      <c r="Q1597" s="11" t="str">
        <f t="shared" si="525"/>
        <v/>
      </c>
      <c r="R1597" s="130" t="e">
        <f>VLOOKUP(Q1597,'Baggrund til lister'!$G$4:$H$15,2,FALSE)</f>
        <v>#N/A</v>
      </c>
      <c r="S1597" s="11" t="str">
        <f t="shared" si="507"/>
        <v/>
      </c>
      <c r="T1597" s="11" t="str">
        <f>IF(IFERROR(VLOOKUP(N1597,Home!$C$8:$R$1048576,11,FALSE),"")=0,"",IFERROR(VLOOKUP(N1597,Home!$C$8:$R$1048576,11,FALSE),""))</f>
        <v/>
      </c>
      <c r="U1597" s="11" t="str">
        <f>IF(IFERROR(VLOOKUP(O1597,Home!$C$8:$R$1048576,12,FALSE),"")=0,"",IFERROR(VLOOKUP(O1597,Home!$C$8:$R$1048576,12,FALSE),""))</f>
        <v/>
      </c>
      <c r="V1597" s="11" t="str">
        <f>IF(IFERROR(VLOOKUP(O1597,Home!$C$8:$R$1048576,8,FALSE),"")=0,"",IFERROR(VLOOKUP(O1597,Home!$C$8:$R$1048576,8,FALSE),""))</f>
        <v/>
      </c>
      <c r="W1597" s="11" t="str">
        <f>IF(OR(VLOOKUP(N1597,Home!$C$7:$I$207,6,FALSE)="",VLOOKUP(N1597,Home!$C$7:$I$207,7,FALSE)=""),"FEJL",SUM(Baggrundsark!$K$4:K1597))</f>
        <v>FEJL</v>
      </c>
      <c r="Y1597">
        <v>1594</v>
      </c>
      <c r="Z1597" s="1"/>
      <c r="AC1597" s="44"/>
      <c r="AD1597">
        <f t="shared" si="514"/>
        <v>0</v>
      </c>
      <c r="AE1597">
        <f>SUM($AD$4:AD1597)</f>
        <v>1</v>
      </c>
      <c r="AF1597" s="103" t="str">
        <f>IFERROR(VLOOKUP(AN1597,Home!$C$8:$E$207,3,FALSE),"")</f>
        <v/>
      </c>
      <c r="AG1597" s="103" t="str">
        <f>IFERROR(VLOOKUP(AN1597,Home!$C$8:$E$207,2,FALSE),"")</f>
        <v/>
      </c>
      <c r="AH1597" s="104" t="str">
        <f>IF(VLOOKUP(AE1597,Home!$C$8:$I$207,6,FALSE)="","",VLOOKUP(AE1597,Home!$C$8:$I$207,6,FALSE))</f>
        <v/>
      </c>
      <c r="AI1597" s="104" t="e">
        <f t="shared" si="522"/>
        <v>#VALUE!</v>
      </c>
      <c r="AJ1597" s="105" t="e">
        <f t="shared" si="515"/>
        <v>#VALUE!</v>
      </c>
      <c r="AK1597" s="103" t="e">
        <f t="shared" si="508"/>
        <v>#VALUE!</v>
      </c>
      <c r="AL1597" s="103" t="e">
        <f t="shared" si="516"/>
        <v>#VALUE!</v>
      </c>
      <c r="AN1597" t="str">
        <f>IF(OR(VLOOKUP(AE1597,Home!$C$8:$I$207,6,FALSE)="",VLOOKUP(AE1597,Home!$C$8:$I$207,7,FALSE)=""),"FEJL",Baggrundsark!AE1597)</f>
        <v>FEJL</v>
      </c>
      <c r="AO1597">
        <f>IF(VLOOKUP(AE1597,Home!$C$8:$N$207,12,FALSE)="Timelønnet",1,0)</f>
        <v>0</v>
      </c>
      <c r="AP1597">
        <f>SUM($AO$4:AO1597)*AO1597</f>
        <v>0</v>
      </c>
      <c r="AQ1597">
        <f t="shared" si="523"/>
        <v>1</v>
      </c>
      <c r="AR1597" t="str">
        <f t="shared" si="523"/>
        <v/>
      </c>
      <c r="AS1597" t="e">
        <f t="shared" si="517"/>
        <v>#VALUE!</v>
      </c>
      <c r="AT1597" s="45" t="e">
        <f t="shared" si="524"/>
        <v>#VALUE!</v>
      </c>
      <c r="AU1597">
        <f>VLOOKUP(AQ1597,Home!$C$8:$J$207,8,FALSE)</f>
        <v>0</v>
      </c>
    </row>
    <row r="1598" spans="1:47" x14ac:dyDescent="0.25">
      <c r="A1598" s="6">
        <f t="shared" si="509"/>
        <v>0</v>
      </c>
      <c r="B1598" s="6">
        <f t="shared" si="518"/>
        <v>0</v>
      </c>
      <c r="C1598" s="6" t="str">
        <f t="shared" si="510"/>
        <v/>
      </c>
      <c r="D1598" s="7">
        <f t="shared" si="511"/>
        <v>0</v>
      </c>
      <c r="E1598" s="7">
        <f t="shared" si="519"/>
        <v>0</v>
      </c>
      <c r="F1598" s="7" t="str">
        <f t="shared" si="512"/>
        <v/>
      </c>
      <c r="G1598" s="6">
        <f t="shared" si="513"/>
        <v>0</v>
      </c>
      <c r="H1598" s="6">
        <f t="shared" si="520"/>
        <v>0</v>
      </c>
      <c r="I1598" s="6" t="str">
        <f t="shared" si="521"/>
        <v/>
      </c>
      <c r="J1598" s="11">
        <v>1595</v>
      </c>
      <c r="K1598" s="11">
        <f>IF(IFERROR(VLOOKUP(J1598,Home!$A$8:$B$1048576,1,FALSE),0)=0,0,1)</f>
        <v>0</v>
      </c>
      <c r="L1598" s="129" t="e">
        <f>IF(VLOOKUP(O1598,Home!$C$8:$R$207,6,FALSE)="","",VLOOKUP(O1598,Home!$C$8:$R$207,6,FALSE))</f>
        <v>#N/A</v>
      </c>
      <c r="M1598" s="129" t="e">
        <f t="shared" si="506"/>
        <v>#N/A</v>
      </c>
      <c r="N1598" s="11">
        <f>SUM($K$4:K1598)</f>
        <v>200</v>
      </c>
      <c r="O1598" s="11" t="str">
        <f>IF(P1598="","",IF(IFERROR(VLOOKUP(N1598,Home!$C$8:$R$1048576,1,FALSE),"")=0,"",IFERROR(VLOOKUP(N1598,Home!$C$8:$R$1048576,1,FALSE),"")))</f>
        <v/>
      </c>
      <c r="P1598" s="11" t="str">
        <f>IF(IFERROR(VLOOKUP(W1598,Home!$C$8:$R$1048576,3,FALSE),"")=0,"",IFERROR(VLOOKUP(W1598,Home!$C$8:$R$1048576,3,FALSE),""))</f>
        <v/>
      </c>
      <c r="Q1598" s="11" t="str">
        <f t="shared" si="525"/>
        <v/>
      </c>
      <c r="R1598" s="130" t="e">
        <f>VLOOKUP(Q1598,'Baggrund til lister'!$G$4:$H$15,2,FALSE)</f>
        <v>#N/A</v>
      </c>
      <c r="S1598" s="11" t="str">
        <f t="shared" si="507"/>
        <v/>
      </c>
      <c r="T1598" s="11" t="str">
        <f>IF(IFERROR(VLOOKUP(N1598,Home!$C$8:$R$1048576,11,FALSE),"")=0,"",IFERROR(VLOOKUP(N1598,Home!$C$8:$R$1048576,11,FALSE),""))</f>
        <v/>
      </c>
      <c r="U1598" s="11" t="str">
        <f>IF(IFERROR(VLOOKUP(O1598,Home!$C$8:$R$1048576,12,FALSE),"")=0,"",IFERROR(VLOOKUP(O1598,Home!$C$8:$R$1048576,12,FALSE),""))</f>
        <v/>
      </c>
      <c r="V1598" s="11" t="str">
        <f>IF(IFERROR(VLOOKUP(O1598,Home!$C$8:$R$1048576,8,FALSE),"")=0,"",IFERROR(VLOOKUP(O1598,Home!$C$8:$R$1048576,8,FALSE),""))</f>
        <v/>
      </c>
      <c r="W1598" s="11" t="str">
        <f>IF(OR(VLOOKUP(N1598,Home!$C$7:$I$207,6,FALSE)="",VLOOKUP(N1598,Home!$C$7:$I$207,7,FALSE)=""),"FEJL",SUM(Baggrundsark!$K$4:K1598))</f>
        <v>FEJL</v>
      </c>
      <c r="Y1598">
        <v>1595</v>
      </c>
      <c r="Z1598" s="1"/>
      <c r="AC1598" s="44"/>
      <c r="AD1598">
        <f t="shared" si="514"/>
        <v>0</v>
      </c>
      <c r="AE1598">
        <f>SUM($AD$4:AD1598)</f>
        <v>1</v>
      </c>
      <c r="AF1598" s="103" t="str">
        <f>IFERROR(VLOOKUP(AN1598,Home!$C$8:$E$207,3,FALSE),"")</f>
        <v/>
      </c>
      <c r="AG1598" s="103" t="str">
        <f>IFERROR(VLOOKUP(AN1598,Home!$C$8:$E$207,2,FALSE),"")</f>
        <v/>
      </c>
      <c r="AH1598" s="104" t="str">
        <f>IF(VLOOKUP(AE1598,Home!$C$8:$I$207,6,FALSE)="","",VLOOKUP(AE1598,Home!$C$8:$I$207,6,FALSE))</f>
        <v/>
      </c>
      <c r="AI1598" s="104" t="e">
        <f t="shared" si="522"/>
        <v>#VALUE!</v>
      </c>
      <c r="AJ1598" s="105" t="e">
        <f t="shared" si="515"/>
        <v>#VALUE!</v>
      </c>
      <c r="AK1598" s="103" t="e">
        <f t="shared" si="508"/>
        <v>#VALUE!</v>
      </c>
      <c r="AL1598" s="103" t="e">
        <f t="shared" si="516"/>
        <v>#VALUE!</v>
      </c>
      <c r="AN1598" t="str">
        <f>IF(OR(VLOOKUP(AE1598,Home!$C$8:$I$207,6,FALSE)="",VLOOKUP(AE1598,Home!$C$8:$I$207,7,FALSE)=""),"FEJL",Baggrundsark!AE1598)</f>
        <v>FEJL</v>
      </c>
      <c r="AO1598">
        <f>IF(VLOOKUP(AE1598,Home!$C$8:$N$207,12,FALSE)="Timelønnet",1,0)</f>
        <v>0</v>
      </c>
      <c r="AP1598">
        <f>SUM($AO$4:AO1598)*AO1598</f>
        <v>0</v>
      </c>
      <c r="AQ1598">
        <f t="shared" si="523"/>
        <v>1</v>
      </c>
      <c r="AR1598" t="str">
        <f t="shared" si="523"/>
        <v/>
      </c>
      <c r="AS1598" t="e">
        <f t="shared" si="517"/>
        <v>#VALUE!</v>
      </c>
      <c r="AT1598" s="45" t="e">
        <f t="shared" si="524"/>
        <v>#VALUE!</v>
      </c>
      <c r="AU1598">
        <f>VLOOKUP(AQ1598,Home!$C$8:$J$207,8,FALSE)</f>
        <v>0</v>
      </c>
    </row>
    <row r="1599" spans="1:47" x14ac:dyDescent="0.25">
      <c r="A1599" s="6">
        <f t="shared" si="509"/>
        <v>0</v>
      </c>
      <c r="B1599" s="6">
        <f t="shared" si="518"/>
        <v>0</v>
      </c>
      <c r="C1599" s="6" t="str">
        <f t="shared" si="510"/>
        <v/>
      </c>
      <c r="D1599" s="7">
        <f t="shared" si="511"/>
        <v>0</v>
      </c>
      <c r="E1599" s="7">
        <f t="shared" si="519"/>
        <v>0</v>
      </c>
      <c r="F1599" s="7" t="str">
        <f t="shared" si="512"/>
        <v/>
      </c>
      <c r="G1599" s="6">
        <f t="shared" si="513"/>
        <v>0</v>
      </c>
      <c r="H1599" s="6">
        <f t="shared" si="520"/>
        <v>0</v>
      </c>
      <c r="I1599" s="6" t="str">
        <f t="shared" si="521"/>
        <v/>
      </c>
      <c r="J1599" s="11">
        <v>1596</v>
      </c>
      <c r="K1599" s="11">
        <f>IF(IFERROR(VLOOKUP(J1599,Home!$A$8:$B$1048576,1,FALSE),0)=0,0,1)</f>
        <v>0</v>
      </c>
      <c r="L1599" s="129" t="e">
        <f>IF(VLOOKUP(O1599,Home!$C$8:$R$207,6,FALSE)="","",VLOOKUP(O1599,Home!$C$8:$R$207,6,FALSE))</f>
        <v>#N/A</v>
      </c>
      <c r="M1599" s="129" t="e">
        <f t="shared" si="506"/>
        <v>#N/A</v>
      </c>
      <c r="N1599" s="11">
        <f>SUM($K$4:K1599)</f>
        <v>200</v>
      </c>
      <c r="O1599" s="11" t="str">
        <f>IF(P1599="","",IF(IFERROR(VLOOKUP(N1599,Home!$C$8:$R$1048576,1,FALSE),"")=0,"",IFERROR(VLOOKUP(N1599,Home!$C$8:$R$1048576,1,FALSE),"")))</f>
        <v/>
      </c>
      <c r="P1599" s="11" t="str">
        <f>IF(IFERROR(VLOOKUP(W1599,Home!$C$8:$R$1048576,3,FALSE),"")=0,"",IFERROR(VLOOKUP(W1599,Home!$C$8:$R$1048576,3,FALSE),""))</f>
        <v/>
      </c>
      <c r="Q1599" s="11" t="str">
        <f t="shared" si="525"/>
        <v/>
      </c>
      <c r="R1599" s="130" t="e">
        <f>VLOOKUP(Q1599,'Baggrund til lister'!$G$4:$H$15,2,FALSE)</f>
        <v>#N/A</v>
      </c>
      <c r="S1599" s="11" t="str">
        <f t="shared" si="507"/>
        <v/>
      </c>
      <c r="T1599" s="11" t="str">
        <f>IF(IFERROR(VLOOKUP(N1599,Home!$C$8:$R$1048576,11,FALSE),"")=0,"",IFERROR(VLOOKUP(N1599,Home!$C$8:$R$1048576,11,FALSE),""))</f>
        <v/>
      </c>
      <c r="U1599" s="11" t="str">
        <f>IF(IFERROR(VLOOKUP(O1599,Home!$C$8:$R$1048576,12,FALSE),"")=0,"",IFERROR(VLOOKUP(O1599,Home!$C$8:$R$1048576,12,FALSE),""))</f>
        <v/>
      </c>
      <c r="V1599" s="11" t="str">
        <f>IF(IFERROR(VLOOKUP(O1599,Home!$C$8:$R$1048576,8,FALSE),"")=0,"",IFERROR(VLOOKUP(O1599,Home!$C$8:$R$1048576,8,FALSE),""))</f>
        <v/>
      </c>
      <c r="W1599" s="11" t="str">
        <f>IF(OR(VLOOKUP(N1599,Home!$C$7:$I$207,6,FALSE)="",VLOOKUP(N1599,Home!$C$7:$I$207,7,FALSE)=""),"FEJL",SUM(Baggrundsark!$K$4:K1599))</f>
        <v>FEJL</v>
      </c>
      <c r="Y1599">
        <v>1596</v>
      </c>
      <c r="Z1599" s="1"/>
      <c r="AC1599" s="44"/>
      <c r="AD1599">
        <f t="shared" si="514"/>
        <v>0</v>
      </c>
      <c r="AE1599">
        <f>SUM($AD$4:AD1599)</f>
        <v>1</v>
      </c>
      <c r="AF1599" s="103" t="str">
        <f>IFERROR(VLOOKUP(AN1599,Home!$C$8:$E$207,3,FALSE),"")</f>
        <v/>
      </c>
      <c r="AG1599" s="103" t="str">
        <f>IFERROR(VLOOKUP(AN1599,Home!$C$8:$E$207,2,FALSE),"")</f>
        <v/>
      </c>
      <c r="AH1599" s="104" t="str">
        <f>IF(VLOOKUP(AE1599,Home!$C$8:$I$207,6,FALSE)="","",VLOOKUP(AE1599,Home!$C$8:$I$207,6,FALSE))</f>
        <v/>
      </c>
      <c r="AI1599" s="104" t="e">
        <f t="shared" si="522"/>
        <v>#VALUE!</v>
      </c>
      <c r="AJ1599" s="105" t="e">
        <f t="shared" si="515"/>
        <v>#VALUE!</v>
      </c>
      <c r="AK1599" s="103" t="e">
        <f t="shared" si="508"/>
        <v>#VALUE!</v>
      </c>
      <c r="AL1599" s="103" t="e">
        <f t="shared" si="516"/>
        <v>#VALUE!</v>
      </c>
      <c r="AN1599" t="str">
        <f>IF(OR(VLOOKUP(AE1599,Home!$C$8:$I$207,6,FALSE)="",VLOOKUP(AE1599,Home!$C$8:$I$207,7,FALSE)=""),"FEJL",Baggrundsark!AE1599)</f>
        <v>FEJL</v>
      </c>
      <c r="AO1599">
        <f>IF(VLOOKUP(AE1599,Home!$C$8:$N$207,12,FALSE)="Timelønnet",1,0)</f>
        <v>0</v>
      </c>
      <c r="AP1599">
        <f>SUM($AO$4:AO1599)*AO1599</f>
        <v>0</v>
      </c>
      <c r="AQ1599">
        <f t="shared" si="523"/>
        <v>1</v>
      </c>
      <c r="AR1599" t="str">
        <f t="shared" si="523"/>
        <v/>
      </c>
      <c r="AS1599" t="e">
        <f t="shared" si="517"/>
        <v>#VALUE!</v>
      </c>
      <c r="AT1599" s="45" t="e">
        <f t="shared" si="524"/>
        <v>#VALUE!</v>
      </c>
      <c r="AU1599">
        <f>VLOOKUP(AQ1599,Home!$C$8:$J$207,8,FALSE)</f>
        <v>0</v>
      </c>
    </row>
    <row r="1600" spans="1:47" x14ac:dyDescent="0.25">
      <c r="A1600" s="6">
        <f t="shared" si="509"/>
        <v>0</v>
      </c>
      <c r="B1600" s="6">
        <f t="shared" si="518"/>
        <v>0</v>
      </c>
      <c r="C1600" s="6" t="str">
        <f t="shared" si="510"/>
        <v/>
      </c>
      <c r="D1600" s="7">
        <f t="shared" si="511"/>
        <v>0</v>
      </c>
      <c r="E1600" s="7">
        <f t="shared" si="519"/>
        <v>0</v>
      </c>
      <c r="F1600" s="7" t="str">
        <f t="shared" si="512"/>
        <v/>
      </c>
      <c r="G1600" s="6">
        <f t="shared" si="513"/>
        <v>0</v>
      </c>
      <c r="H1600" s="6">
        <f t="shared" si="520"/>
        <v>0</v>
      </c>
      <c r="I1600" s="6" t="str">
        <f t="shared" si="521"/>
        <v/>
      </c>
      <c r="J1600" s="11">
        <v>1597</v>
      </c>
      <c r="K1600" s="11">
        <f>IF(IFERROR(VLOOKUP(J1600,Home!$A$8:$B$1048576,1,FALSE),0)=0,0,1)</f>
        <v>0</v>
      </c>
      <c r="L1600" s="129" t="e">
        <f>IF(VLOOKUP(O1600,Home!$C$8:$R$207,6,FALSE)="","",VLOOKUP(O1600,Home!$C$8:$R$207,6,FALSE))</f>
        <v>#N/A</v>
      </c>
      <c r="M1600" s="129" t="e">
        <f t="shared" si="506"/>
        <v>#N/A</v>
      </c>
      <c r="N1600" s="11">
        <f>SUM($K$4:K1600)</f>
        <v>200</v>
      </c>
      <c r="O1600" s="11" t="str">
        <f>IF(P1600="","",IF(IFERROR(VLOOKUP(N1600,Home!$C$8:$R$1048576,1,FALSE),"")=0,"",IFERROR(VLOOKUP(N1600,Home!$C$8:$R$1048576,1,FALSE),"")))</f>
        <v/>
      </c>
      <c r="P1600" s="11" t="str">
        <f>IF(IFERROR(VLOOKUP(W1600,Home!$C$8:$R$1048576,3,FALSE),"")=0,"",IFERROR(VLOOKUP(W1600,Home!$C$8:$R$1048576,3,FALSE),""))</f>
        <v/>
      </c>
      <c r="Q1600" s="11" t="str">
        <f t="shared" si="525"/>
        <v/>
      </c>
      <c r="R1600" s="130" t="e">
        <f>VLOOKUP(Q1600,'Baggrund til lister'!$G$4:$H$15,2,FALSE)</f>
        <v>#N/A</v>
      </c>
      <c r="S1600" s="11" t="str">
        <f t="shared" si="507"/>
        <v/>
      </c>
      <c r="T1600" s="11" t="str">
        <f>IF(IFERROR(VLOOKUP(N1600,Home!$C$8:$R$1048576,11,FALSE),"")=0,"",IFERROR(VLOOKUP(N1600,Home!$C$8:$R$1048576,11,FALSE),""))</f>
        <v/>
      </c>
      <c r="U1600" s="11" t="str">
        <f>IF(IFERROR(VLOOKUP(O1600,Home!$C$8:$R$1048576,12,FALSE),"")=0,"",IFERROR(VLOOKUP(O1600,Home!$C$8:$R$1048576,12,FALSE),""))</f>
        <v/>
      </c>
      <c r="V1600" s="11" t="str">
        <f>IF(IFERROR(VLOOKUP(O1600,Home!$C$8:$R$1048576,8,FALSE),"")=0,"",IFERROR(VLOOKUP(O1600,Home!$C$8:$R$1048576,8,FALSE),""))</f>
        <v/>
      </c>
      <c r="W1600" s="11" t="str">
        <f>IF(OR(VLOOKUP(N1600,Home!$C$7:$I$207,6,FALSE)="",VLOOKUP(N1600,Home!$C$7:$I$207,7,FALSE)=""),"FEJL",SUM(Baggrundsark!$K$4:K1600))</f>
        <v>FEJL</v>
      </c>
      <c r="Y1600">
        <v>1597</v>
      </c>
      <c r="Z1600" s="1"/>
      <c r="AC1600" s="44"/>
      <c r="AD1600">
        <f t="shared" si="514"/>
        <v>0</v>
      </c>
      <c r="AE1600">
        <f>SUM($AD$4:AD1600)</f>
        <v>1</v>
      </c>
      <c r="AF1600" s="103" t="str">
        <f>IFERROR(VLOOKUP(AN1600,Home!$C$8:$E$207,3,FALSE),"")</f>
        <v/>
      </c>
      <c r="AG1600" s="103" t="str">
        <f>IFERROR(VLOOKUP(AN1600,Home!$C$8:$E$207,2,FALSE),"")</f>
        <v/>
      </c>
      <c r="AH1600" s="104" t="str">
        <f>IF(VLOOKUP(AE1600,Home!$C$8:$I$207,6,FALSE)="","",VLOOKUP(AE1600,Home!$C$8:$I$207,6,FALSE))</f>
        <v/>
      </c>
      <c r="AI1600" s="104" t="e">
        <f t="shared" si="522"/>
        <v>#VALUE!</v>
      </c>
      <c r="AJ1600" s="105" t="e">
        <f t="shared" si="515"/>
        <v>#VALUE!</v>
      </c>
      <c r="AK1600" s="103" t="e">
        <f t="shared" si="508"/>
        <v>#VALUE!</v>
      </c>
      <c r="AL1600" s="103" t="e">
        <f t="shared" si="516"/>
        <v>#VALUE!</v>
      </c>
      <c r="AN1600" t="str">
        <f>IF(OR(VLOOKUP(AE1600,Home!$C$8:$I$207,6,FALSE)="",VLOOKUP(AE1600,Home!$C$8:$I$207,7,FALSE)=""),"FEJL",Baggrundsark!AE1600)</f>
        <v>FEJL</v>
      </c>
      <c r="AO1600">
        <f>IF(VLOOKUP(AE1600,Home!$C$8:$N$207,12,FALSE)="Timelønnet",1,0)</f>
        <v>0</v>
      </c>
      <c r="AP1600">
        <f>SUM($AO$4:AO1600)*AO1600</f>
        <v>0</v>
      </c>
      <c r="AQ1600">
        <f t="shared" si="523"/>
        <v>1</v>
      </c>
      <c r="AR1600" t="str">
        <f t="shared" si="523"/>
        <v/>
      </c>
      <c r="AS1600" t="e">
        <f t="shared" si="517"/>
        <v>#VALUE!</v>
      </c>
      <c r="AT1600" s="45" t="e">
        <f t="shared" si="524"/>
        <v>#VALUE!</v>
      </c>
      <c r="AU1600">
        <f>VLOOKUP(AQ1600,Home!$C$8:$J$207,8,FALSE)</f>
        <v>0</v>
      </c>
    </row>
    <row r="1601" spans="1:47" x14ac:dyDescent="0.25">
      <c r="A1601" s="6">
        <f t="shared" si="509"/>
        <v>0</v>
      </c>
      <c r="B1601" s="6">
        <f t="shared" si="518"/>
        <v>0</v>
      </c>
      <c r="C1601" s="6" t="str">
        <f t="shared" si="510"/>
        <v/>
      </c>
      <c r="D1601" s="7">
        <f t="shared" si="511"/>
        <v>0</v>
      </c>
      <c r="E1601" s="7">
        <f t="shared" si="519"/>
        <v>0</v>
      </c>
      <c r="F1601" s="7" t="str">
        <f t="shared" si="512"/>
        <v/>
      </c>
      <c r="G1601" s="6">
        <f t="shared" si="513"/>
        <v>0</v>
      </c>
      <c r="H1601" s="6">
        <f t="shared" si="520"/>
        <v>0</v>
      </c>
      <c r="I1601" s="6" t="str">
        <f t="shared" si="521"/>
        <v/>
      </c>
      <c r="J1601" s="11">
        <v>1598</v>
      </c>
      <c r="K1601" s="11">
        <f>IF(IFERROR(VLOOKUP(J1601,Home!$A$8:$B$1048576,1,FALSE),0)=0,0,1)</f>
        <v>0</v>
      </c>
      <c r="L1601" s="129" t="e">
        <f>IF(VLOOKUP(O1601,Home!$C$8:$R$207,6,FALSE)="","",VLOOKUP(O1601,Home!$C$8:$R$207,6,FALSE))</f>
        <v>#N/A</v>
      </c>
      <c r="M1601" s="129" t="e">
        <f t="shared" si="506"/>
        <v>#N/A</v>
      </c>
      <c r="N1601" s="11">
        <f>SUM($K$4:K1601)</f>
        <v>200</v>
      </c>
      <c r="O1601" s="11" t="str">
        <f>IF(P1601="","",IF(IFERROR(VLOOKUP(N1601,Home!$C$8:$R$1048576,1,FALSE),"")=0,"",IFERROR(VLOOKUP(N1601,Home!$C$8:$R$1048576,1,FALSE),"")))</f>
        <v/>
      </c>
      <c r="P1601" s="11" t="str">
        <f>IF(IFERROR(VLOOKUP(W1601,Home!$C$8:$R$1048576,3,FALSE),"")=0,"",IFERROR(VLOOKUP(W1601,Home!$C$8:$R$1048576,3,FALSE),""))</f>
        <v/>
      </c>
      <c r="Q1601" s="11" t="str">
        <f t="shared" si="525"/>
        <v/>
      </c>
      <c r="R1601" s="130" t="e">
        <f>VLOOKUP(Q1601,'Baggrund til lister'!$G$4:$H$15,2,FALSE)</f>
        <v>#N/A</v>
      </c>
      <c r="S1601" s="11" t="str">
        <f t="shared" si="507"/>
        <v/>
      </c>
      <c r="T1601" s="11" t="str">
        <f>IF(IFERROR(VLOOKUP(N1601,Home!$C$8:$R$1048576,11,FALSE),"")=0,"",IFERROR(VLOOKUP(N1601,Home!$C$8:$R$1048576,11,FALSE),""))</f>
        <v/>
      </c>
      <c r="U1601" s="11" t="str">
        <f>IF(IFERROR(VLOOKUP(O1601,Home!$C$8:$R$1048576,12,FALSE),"")=0,"",IFERROR(VLOOKUP(O1601,Home!$C$8:$R$1048576,12,FALSE),""))</f>
        <v/>
      </c>
      <c r="V1601" s="11" t="str">
        <f>IF(IFERROR(VLOOKUP(O1601,Home!$C$8:$R$1048576,8,FALSE),"")=0,"",IFERROR(VLOOKUP(O1601,Home!$C$8:$R$1048576,8,FALSE),""))</f>
        <v/>
      </c>
      <c r="W1601" s="11" t="str">
        <f>IF(OR(VLOOKUP(N1601,Home!$C$7:$I$207,6,FALSE)="",VLOOKUP(N1601,Home!$C$7:$I$207,7,FALSE)=""),"FEJL",SUM(Baggrundsark!$K$4:K1601))</f>
        <v>FEJL</v>
      </c>
      <c r="Y1601">
        <v>1598</v>
      </c>
      <c r="Z1601" s="1"/>
      <c r="AC1601" s="44"/>
      <c r="AD1601">
        <f t="shared" si="514"/>
        <v>0</v>
      </c>
      <c r="AE1601">
        <f>SUM($AD$4:AD1601)</f>
        <v>1</v>
      </c>
      <c r="AF1601" s="103" t="str">
        <f>IFERROR(VLOOKUP(AN1601,Home!$C$8:$E$207,3,FALSE),"")</f>
        <v/>
      </c>
      <c r="AG1601" s="103" t="str">
        <f>IFERROR(VLOOKUP(AN1601,Home!$C$8:$E$207,2,FALSE),"")</f>
        <v/>
      </c>
      <c r="AH1601" s="104" t="str">
        <f>IF(VLOOKUP(AE1601,Home!$C$8:$I$207,6,FALSE)="","",VLOOKUP(AE1601,Home!$C$8:$I$207,6,FALSE))</f>
        <v/>
      </c>
      <c r="AI1601" s="104" t="e">
        <f t="shared" si="522"/>
        <v>#VALUE!</v>
      </c>
      <c r="AJ1601" s="105" t="e">
        <f t="shared" si="515"/>
        <v>#VALUE!</v>
      </c>
      <c r="AK1601" s="103" t="e">
        <f t="shared" si="508"/>
        <v>#VALUE!</v>
      </c>
      <c r="AL1601" s="103" t="e">
        <f t="shared" si="516"/>
        <v>#VALUE!</v>
      </c>
      <c r="AN1601" t="str">
        <f>IF(OR(VLOOKUP(AE1601,Home!$C$8:$I$207,6,FALSE)="",VLOOKUP(AE1601,Home!$C$8:$I$207,7,FALSE)=""),"FEJL",Baggrundsark!AE1601)</f>
        <v>FEJL</v>
      </c>
      <c r="AO1601">
        <f>IF(VLOOKUP(AE1601,Home!$C$8:$N$207,12,FALSE)="Timelønnet",1,0)</f>
        <v>0</v>
      </c>
      <c r="AP1601">
        <f>SUM($AO$4:AO1601)*AO1601</f>
        <v>0</v>
      </c>
      <c r="AQ1601">
        <f t="shared" si="523"/>
        <v>1</v>
      </c>
      <c r="AR1601" t="str">
        <f t="shared" si="523"/>
        <v/>
      </c>
      <c r="AS1601" t="e">
        <f t="shared" si="517"/>
        <v>#VALUE!</v>
      </c>
      <c r="AT1601" s="45" t="e">
        <f t="shared" si="524"/>
        <v>#VALUE!</v>
      </c>
      <c r="AU1601">
        <f>VLOOKUP(AQ1601,Home!$C$8:$J$207,8,FALSE)</f>
        <v>0</v>
      </c>
    </row>
    <row r="1602" spans="1:47" x14ac:dyDescent="0.25">
      <c r="A1602" s="6">
        <f t="shared" si="509"/>
        <v>0</v>
      </c>
      <c r="B1602" s="6">
        <f t="shared" si="518"/>
        <v>0</v>
      </c>
      <c r="C1602" s="6" t="str">
        <f t="shared" si="510"/>
        <v/>
      </c>
      <c r="D1602" s="7">
        <f t="shared" si="511"/>
        <v>0</v>
      </c>
      <c r="E1602" s="7">
        <f t="shared" si="519"/>
        <v>0</v>
      </c>
      <c r="F1602" s="7" t="str">
        <f t="shared" si="512"/>
        <v/>
      </c>
      <c r="G1602" s="6">
        <f t="shared" si="513"/>
        <v>0</v>
      </c>
      <c r="H1602" s="6">
        <f t="shared" si="520"/>
        <v>0</v>
      </c>
      <c r="I1602" s="6" t="str">
        <f t="shared" si="521"/>
        <v/>
      </c>
      <c r="J1602" s="11">
        <v>1599</v>
      </c>
      <c r="K1602" s="11">
        <f>IF(IFERROR(VLOOKUP(J1602,Home!$A$8:$B$1048576,1,FALSE),0)=0,0,1)</f>
        <v>0</v>
      </c>
      <c r="L1602" s="129" t="e">
        <f>IF(VLOOKUP(O1602,Home!$C$8:$R$207,6,FALSE)="","",VLOOKUP(O1602,Home!$C$8:$R$207,6,FALSE))</f>
        <v>#N/A</v>
      </c>
      <c r="M1602" s="129" t="e">
        <f t="shared" si="506"/>
        <v>#N/A</v>
      </c>
      <c r="N1602" s="11">
        <f>SUM($K$4:K1602)</f>
        <v>200</v>
      </c>
      <c r="O1602" s="11" t="str">
        <f>IF(P1602="","",IF(IFERROR(VLOOKUP(N1602,Home!$C$8:$R$1048576,1,FALSE),"")=0,"",IFERROR(VLOOKUP(N1602,Home!$C$8:$R$1048576,1,FALSE),"")))</f>
        <v/>
      </c>
      <c r="P1602" s="11" t="str">
        <f>IF(IFERROR(VLOOKUP(W1602,Home!$C$8:$R$1048576,3,FALSE),"")=0,"",IFERROR(VLOOKUP(W1602,Home!$C$8:$R$1048576,3,FALSE),""))</f>
        <v/>
      </c>
      <c r="Q1602" s="11" t="str">
        <f t="shared" si="525"/>
        <v/>
      </c>
      <c r="R1602" s="130" t="e">
        <f>VLOOKUP(Q1602,'Baggrund til lister'!$G$4:$H$15,2,FALSE)</f>
        <v>#N/A</v>
      </c>
      <c r="S1602" s="11" t="str">
        <f t="shared" si="507"/>
        <v/>
      </c>
      <c r="T1602" s="11" t="str">
        <f>IF(IFERROR(VLOOKUP(N1602,Home!$C$8:$R$1048576,11,FALSE),"")=0,"",IFERROR(VLOOKUP(N1602,Home!$C$8:$R$1048576,11,FALSE),""))</f>
        <v/>
      </c>
      <c r="U1602" s="11" t="str">
        <f>IF(IFERROR(VLOOKUP(O1602,Home!$C$8:$R$1048576,12,FALSE),"")=0,"",IFERROR(VLOOKUP(O1602,Home!$C$8:$R$1048576,12,FALSE),""))</f>
        <v/>
      </c>
      <c r="V1602" s="11" t="str">
        <f>IF(IFERROR(VLOOKUP(O1602,Home!$C$8:$R$1048576,8,FALSE),"")=0,"",IFERROR(VLOOKUP(O1602,Home!$C$8:$R$1048576,8,FALSE),""))</f>
        <v/>
      </c>
      <c r="W1602" s="11" t="str">
        <f>IF(OR(VLOOKUP(N1602,Home!$C$7:$I$207,6,FALSE)="",VLOOKUP(N1602,Home!$C$7:$I$207,7,FALSE)=""),"FEJL",SUM(Baggrundsark!$K$4:K1602))</f>
        <v>FEJL</v>
      </c>
      <c r="Y1602">
        <v>1599</v>
      </c>
      <c r="Z1602" s="1"/>
      <c r="AC1602" s="44"/>
      <c r="AD1602">
        <f t="shared" si="514"/>
        <v>0</v>
      </c>
      <c r="AE1602">
        <f>SUM($AD$4:AD1602)</f>
        <v>1</v>
      </c>
      <c r="AF1602" s="103" t="str">
        <f>IFERROR(VLOOKUP(AN1602,Home!$C$8:$E$207,3,FALSE),"")</f>
        <v/>
      </c>
      <c r="AG1602" s="103" t="str">
        <f>IFERROR(VLOOKUP(AN1602,Home!$C$8:$E$207,2,FALSE),"")</f>
        <v/>
      </c>
      <c r="AH1602" s="104" t="str">
        <f>IF(VLOOKUP(AE1602,Home!$C$8:$I$207,6,FALSE)="","",VLOOKUP(AE1602,Home!$C$8:$I$207,6,FALSE))</f>
        <v/>
      </c>
      <c r="AI1602" s="104" t="e">
        <f t="shared" si="522"/>
        <v>#VALUE!</v>
      </c>
      <c r="AJ1602" s="105" t="e">
        <f t="shared" si="515"/>
        <v>#VALUE!</v>
      </c>
      <c r="AK1602" s="103" t="e">
        <f t="shared" si="508"/>
        <v>#VALUE!</v>
      </c>
      <c r="AL1602" s="103" t="e">
        <f t="shared" si="516"/>
        <v>#VALUE!</v>
      </c>
      <c r="AN1602" t="str">
        <f>IF(OR(VLOOKUP(AE1602,Home!$C$8:$I$207,6,FALSE)="",VLOOKUP(AE1602,Home!$C$8:$I$207,7,FALSE)=""),"FEJL",Baggrundsark!AE1602)</f>
        <v>FEJL</v>
      </c>
      <c r="AO1602">
        <f>IF(VLOOKUP(AE1602,Home!$C$8:$N$207,12,FALSE)="Timelønnet",1,0)</f>
        <v>0</v>
      </c>
      <c r="AP1602">
        <f>SUM($AO$4:AO1602)*AO1602</f>
        <v>0</v>
      </c>
      <c r="AQ1602">
        <f t="shared" si="523"/>
        <v>1</v>
      </c>
      <c r="AR1602" t="str">
        <f t="shared" si="523"/>
        <v/>
      </c>
      <c r="AS1602" t="e">
        <f t="shared" si="517"/>
        <v>#VALUE!</v>
      </c>
      <c r="AT1602" s="45" t="e">
        <f t="shared" si="524"/>
        <v>#VALUE!</v>
      </c>
      <c r="AU1602">
        <f>VLOOKUP(AQ1602,Home!$C$8:$J$207,8,FALSE)</f>
        <v>0</v>
      </c>
    </row>
    <row r="1603" spans="1:47" x14ac:dyDescent="0.25">
      <c r="A1603" s="6">
        <f t="shared" si="509"/>
        <v>0</v>
      </c>
      <c r="B1603" s="6">
        <f t="shared" si="518"/>
        <v>0</v>
      </c>
      <c r="C1603" s="6" t="str">
        <f t="shared" si="510"/>
        <v/>
      </c>
      <c r="D1603" s="7">
        <f t="shared" si="511"/>
        <v>0</v>
      </c>
      <c r="E1603" s="7">
        <f t="shared" si="519"/>
        <v>0</v>
      </c>
      <c r="F1603" s="7" t="str">
        <f t="shared" si="512"/>
        <v/>
      </c>
      <c r="G1603" s="6">
        <f t="shared" si="513"/>
        <v>0</v>
      </c>
      <c r="H1603" s="6">
        <f t="shared" si="520"/>
        <v>0</v>
      </c>
      <c r="I1603" s="6" t="str">
        <f t="shared" si="521"/>
        <v/>
      </c>
      <c r="J1603" s="11">
        <v>1600</v>
      </c>
      <c r="K1603" s="11">
        <f>IF(IFERROR(VLOOKUP(J1603,Home!$A$8:$B$1048576,1,FALSE),0)=0,0,1)</f>
        <v>0</v>
      </c>
      <c r="L1603" s="129" t="e">
        <f>IF(VLOOKUP(O1603,Home!$C$8:$R$207,6,FALSE)="","",VLOOKUP(O1603,Home!$C$8:$R$207,6,FALSE))</f>
        <v>#N/A</v>
      </c>
      <c r="M1603" s="129" t="e">
        <f t="shared" si="506"/>
        <v>#N/A</v>
      </c>
      <c r="N1603" s="11">
        <f>SUM($K$4:K1603)</f>
        <v>200</v>
      </c>
      <c r="O1603" s="11" t="str">
        <f>IF(P1603="","",IF(IFERROR(VLOOKUP(N1603,Home!$C$8:$R$1048576,1,FALSE),"")=0,"",IFERROR(VLOOKUP(N1603,Home!$C$8:$R$1048576,1,FALSE),"")))</f>
        <v/>
      </c>
      <c r="P1603" s="11" t="str">
        <f>IF(IFERROR(VLOOKUP(W1603,Home!$C$8:$R$1048576,3,FALSE),"")=0,"",IFERROR(VLOOKUP(W1603,Home!$C$8:$R$1048576,3,FALSE),""))</f>
        <v/>
      </c>
      <c r="Q1603" s="11" t="str">
        <f t="shared" si="525"/>
        <v/>
      </c>
      <c r="R1603" s="130" t="e">
        <f>VLOOKUP(Q1603,'Baggrund til lister'!$G$4:$H$15,2,FALSE)</f>
        <v>#N/A</v>
      </c>
      <c r="S1603" s="11" t="str">
        <f t="shared" si="507"/>
        <v/>
      </c>
      <c r="T1603" s="11" t="str">
        <f>IF(IFERROR(VLOOKUP(N1603,Home!$C$8:$R$1048576,11,FALSE),"")=0,"",IFERROR(VLOOKUP(N1603,Home!$C$8:$R$1048576,11,FALSE),""))</f>
        <v/>
      </c>
      <c r="U1603" s="11" t="str">
        <f>IF(IFERROR(VLOOKUP(O1603,Home!$C$8:$R$1048576,12,FALSE),"")=0,"",IFERROR(VLOOKUP(O1603,Home!$C$8:$R$1048576,12,FALSE),""))</f>
        <v/>
      </c>
      <c r="V1603" s="11" t="str">
        <f>IF(IFERROR(VLOOKUP(O1603,Home!$C$8:$R$1048576,8,FALSE),"")=0,"",IFERROR(VLOOKUP(O1603,Home!$C$8:$R$1048576,8,FALSE),""))</f>
        <v/>
      </c>
      <c r="W1603" s="11" t="str">
        <f>IF(OR(VLOOKUP(N1603,Home!$C$7:$I$207,6,FALSE)="",VLOOKUP(N1603,Home!$C$7:$I$207,7,FALSE)=""),"FEJL",SUM(Baggrundsark!$K$4:K1603))</f>
        <v>FEJL</v>
      </c>
      <c r="Y1603">
        <v>1600</v>
      </c>
      <c r="Z1603" s="1"/>
      <c r="AC1603" s="44"/>
      <c r="AD1603">
        <f t="shared" si="514"/>
        <v>0</v>
      </c>
      <c r="AE1603">
        <f>SUM($AD$4:AD1603)</f>
        <v>1</v>
      </c>
      <c r="AF1603" s="103" t="str">
        <f>IFERROR(VLOOKUP(AN1603,Home!$C$8:$E$207,3,FALSE),"")</f>
        <v/>
      </c>
      <c r="AG1603" s="103" t="str">
        <f>IFERROR(VLOOKUP(AN1603,Home!$C$8:$E$207,2,FALSE),"")</f>
        <v/>
      </c>
      <c r="AH1603" s="104" t="str">
        <f>IF(VLOOKUP(AE1603,Home!$C$8:$I$207,6,FALSE)="","",VLOOKUP(AE1603,Home!$C$8:$I$207,6,FALSE))</f>
        <v/>
      </c>
      <c r="AI1603" s="104" t="e">
        <f t="shared" si="522"/>
        <v>#VALUE!</v>
      </c>
      <c r="AJ1603" s="105" t="e">
        <f t="shared" si="515"/>
        <v>#VALUE!</v>
      </c>
      <c r="AK1603" s="103" t="e">
        <f t="shared" si="508"/>
        <v>#VALUE!</v>
      </c>
      <c r="AL1603" s="103" t="e">
        <f t="shared" si="516"/>
        <v>#VALUE!</v>
      </c>
      <c r="AN1603" t="str">
        <f>IF(OR(VLOOKUP(AE1603,Home!$C$8:$I$207,6,FALSE)="",VLOOKUP(AE1603,Home!$C$8:$I$207,7,FALSE)=""),"FEJL",Baggrundsark!AE1603)</f>
        <v>FEJL</v>
      </c>
      <c r="AO1603">
        <f>IF(VLOOKUP(AE1603,Home!$C$8:$N$207,12,FALSE)="Timelønnet",1,0)</f>
        <v>0</v>
      </c>
      <c r="AP1603">
        <f>SUM($AO$4:AO1603)*AO1603</f>
        <v>0</v>
      </c>
      <c r="AQ1603">
        <f t="shared" si="523"/>
        <v>1</v>
      </c>
      <c r="AR1603" t="str">
        <f t="shared" si="523"/>
        <v/>
      </c>
      <c r="AS1603" t="e">
        <f t="shared" si="517"/>
        <v>#VALUE!</v>
      </c>
      <c r="AT1603" s="45" t="e">
        <f t="shared" si="524"/>
        <v>#VALUE!</v>
      </c>
      <c r="AU1603">
        <f>VLOOKUP(AQ1603,Home!$C$8:$J$207,8,FALSE)</f>
        <v>0</v>
      </c>
    </row>
    <row r="1604" spans="1:47" x14ac:dyDescent="0.25">
      <c r="A1604" s="6">
        <f t="shared" si="509"/>
        <v>0</v>
      </c>
      <c r="B1604" s="6">
        <f t="shared" si="518"/>
        <v>0</v>
      </c>
      <c r="C1604" s="6" t="str">
        <f t="shared" si="510"/>
        <v/>
      </c>
      <c r="D1604" s="7">
        <f t="shared" si="511"/>
        <v>0</v>
      </c>
      <c r="E1604" s="7">
        <f t="shared" si="519"/>
        <v>0</v>
      </c>
      <c r="F1604" s="7" t="str">
        <f t="shared" si="512"/>
        <v/>
      </c>
      <c r="G1604" s="6">
        <f t="shared" si="513"/>
        <v>0</v>
      </c>
      <c r="H1604" s="6">
        <f t="shared" si="520"/>
        <v>0</v>
      </c>
      <c r="I1604" s="6" t="str">
        <f t="shared" si="521"/>
        <v/>
      </c>
      <c r="J1604" s="11">
        <v>1601</v>
      </c>
      <c r="K1604" s="11">
        <f>IF(IFERROR(VLOOKUP(J1604,Home!$A$8:$B$1048576,1,FALSE),0)=0,0,1)</f>
        <v>0</v>
      </c>
      <c r="L1604" s="129" t="e">
        <f>IF(VLOOKUP(O1604,Home!$C$8:$R$207,6,FALSE)="","",VLOOKUP(O1604,Home!$C$8:$R$207,6,FALSE))</f>
        <v>#N/A</v>
      </c>
      <c r="M1604" s="129" t="e">
        <f t="shared" ref="M1604:M1667" si="526">IF(O1604=O1603,EDATE(M1603,1),L1604)</f>
        <v>#N/A</v>
      </c>
      <c r="N1604" s="11">
        <f>SUM($K$4:K1604)</f>
        <v>200</v>
      </c>
      <c r="O1604" s="11" t="str">
        <f>IF(P1604="","",IF(IFERROR(VLOOKUP(N1604,Home!$C$8:$R$1048576,1,FALSE),"")=0,"",IFERROR(VLOOKUP(N1604,Home!$C$8:$R$1048576,1,FALSE),"")))</f>
        <v/>
      </c>
      <c r="P1604" s="11" t="str">
        <f>IF(IFERROR(VLOOKUP(W1604,Home!$C$8:$R$1048576,3,FALSE),"")=0,"",IFERROR(VLOOKUP(W1604,Home!$C$8:$R$1048576,3,FALSE),""))</f>
        <v/>
      </c>
      <c r="Q1604" s="11" t="str">
        <f t="shared" si="525"/>
        <v/>
      </c>
      <c r="R1604" s="130" t="e">
        <f>VLOOKUP(Q1604,'Baggrund til lister'!$G$4:$H$15,2,FALSE)</f>
        <v>#N/A</v>
      </c>
      <c r="S1604" s="11" t="str">
        <f t="shared" ref="S1604:S1667" si="527">IFERROR(YEAR(M1604),"")</f>
        <v/>
      </c>
      <c r="T1604" s="11" t="str">
        <f>IF(IFERROR(VLOOKUP(N1604,Home!$C$8:$R$1048576,11,FALSE),"")=0,"",IFERROR(VLOOKUP(N1604,Home!$C$8:$R$1048576,11,FALSE),""))</f>
        <v/>
      </c>
      <c r="U1604" s="11" t="str">
        <f>IF(IFERROR(VLOOKUP(O1604,Home!$C$8:$R$1048576,12,FALSE),"")=0,"",IFERROR(VLOOKUP(O1604,Home!$C$8:$R$1048576,12,FALSE),""))</f>
        <v/>
      </c>
      <c r="V1604" s="11" t="str">
        <f>IF(IFERROR(VLOOKUP(O1604,Home!$C$8:$R$1048576,8,FALSE),"")=0,"",IFERROR(VLOOKUP(O1604,Home!$C$8:$R$1048576,8,FALSE),""))</f>
        <v/>
      </c>
      <c r="W1604" s="11" t="str">
        <f>IF(OR(VLOOKUP(N1604,Home!$C$7:$I$207,6,FALSE)="",VLOOKUP(N1604,Home!$C$7:$I$207,7,FALSE)=""),"FEJL",SUM(Baggrundsark!$K$4:K1604))</f>
        <v>FEJL</v>
      </c>
      <c r="Y1604">
        <v>1601</v>
      </c>
      <c r="Z1604" s="1"/>
      <c r="AC1604" s="44"/>
      <c r="AD1604">
        <f t="shared" si="514"/>
        <v>0</v>
      </c>
      <c r="AE1604">
        <f>SUM($AD$4:AD1604)</f>
        <v>1</v>
      </c>
      <c r="AF1604" s="103" t="str">
        <f>IFERROR(VLOOKUP(AN1604,Home!$C$8:$E$207,3,FALSE),"")</f>
        <v/>
      </c>
      <c r="AG1604" s="103" t="str">
        <f>IFERROR(VLOOKUP(AN1604,Home!$C$8:$E$207,2,FALSE),"")</f>
        <v/>
      </c>
      <c r="AH1604" s="104" t="str">
        <f>IF(VLOOKUP(AE1604,Home!$C$8:$I$207,6,FALSE)="","",VLOOKUP(AE1604,Home!$C$8:$I$207,6,FALSE))</f>
        <v/>
      </c>
      <c r="AI1604" s="104" t="e">
        <f t="shared" si="522"/>
        <v>#VALUE!</v>
      </c>
      <c r="AJ1604" s="105" t="e">
        <f t="shared" si="515"/>
        <v>#VALUE!</v>
      </c>
      <c r="AK1604" s="103" t="e">
        <f t="shared" ref="AK1604:AK1667" si="528">YEAR(AI1604)</f>
        <v>#VALUE!</v>
      </c>
      <c r="AL1604" s="103" t="e">
        <f t="shared" si="516"/>
        <v>#VALUE!</v>
      </c>
      <c r="AN1604" t="str">
        <f>IF(OR(VLOOKUP(AE1604,Home!$C$8:$I$207,6,FALSE)="",VLOOKUP(AE1604,Home!$C$8:$I$207,7,FALSE)=""),"FEJL",Baggrundsark!AE1604)</f>
        <v>FEJL</v>
      </c>
      <c r="AO1604">
        <f>IF(VLOOKUP(AE1604,Home!$C$8:$N$207,12,FALSE)="Timelønnet",1,0)</f>
        <v>0</v>
      </c>
      <c r="AP1604">
        <f>SUM($AO$4:AO1604)*AO1604</f>
        <v>0</v>
      </c>
      <c r="AQ1604">
        <f t="shared" si="523"/>
        <v>1</v>
      </c>
      <c r="AR1604" t="str">
        <f t="shared" si="523"/>
        <v/>
      </c>
      <c r="AS1604" t="e">
        <f t="shared" si="517"/>
        <v>#VALUE!</v>
      </c>
      <c r="AT1604" s="45" t="e">
        <f t="shared" si="524"/>
        <v>#VALUE!</v>
      </c>
      <c r="AU1604">
        <f>VLOOKUP(AQ1604,Home!$C$8:$J$207,8,FALSE)</f>
        <v>0</v>
      </c>
    </row>
    <row r="1605" spans="1:47" x14ac:dyDescent="0.25">
      <c r="A1605" s="6">
        <f t="shared" ref="A1605:A1668" si="529">IF(U1605="Kontraktansat",1,0)</f>
        <v>0</v>
      </c>
      <c r="B1605" s="6">
        <f t="shared" si="518"/>
        <v>0</v>
      </c>
      <c r="C1605" s="6" t="str">
        <f t="shared" ref="C1605:C1668" si="530">IF(B1605=B1604,"",B1605)</f>
        <v/>
      </c>
      <c r="D1605" s="7">
        <f t="shared" ref="D1605:D1668" si="531">IF(U1605="Månedslønnet",1,0)</f>
        <v>0</v>
      </c>
      <c r="E1605" s="7">
        <f t="shared" si="519"/>
        <v>0</v>
      </c>
      <c r="F1605" s="7" t="str">
        <f t="shared" ref="F1605:F1668" si="532">IF(E1605=E1604,"",E1605)</f>
        <v/>
      </c>
      <c r="G1605" s="6">
        <f t="shared" ref="G1605:G1668" si="533">IF(U1605="Standardsats",1,0)</f>
        <v>0</v>
      </c>
      <c r="H1605" s="6">
        <f t="shared" si="520"/>
        <v>0</v>
      </c>
      <c r="I1605" s="6" t="str">
        <f t="shared" si="521"/>
        <v/>
      </c>
      <c r="J1605" s="11">
        <v>1602</v>
      </c>
      <c r="K1605" s="11">
        <f>IF(IFERROR(VLOOKUP(J1605,Home!$A$8:$B$1048576,1,FALSE),0)=0,0,1)</f>
        <v>0</v>
      </c>
      <c r="L1605" s="129" t="e">
        <f>IF(VLOOKUP(O1605,Home!$C$8:$R$207,6,FALSE)="","",VLOOKUP(O1605,Home!$C$8:$R$207,6,FALSE))</f>
        <v>#N/A</v>
      </c>
      <c r="M1605" s="129" t="e">
        <f t="shared" si="526"/>
        <v>#N/A</v>
      </c>
      <c r="N1605" s="11">
        <f>SUM($K$4:K1605)</f>
        <v>200</v>
      </c>
      <c r="O1605" s="11" t="str">
        <f>IF(P1605="","",IF(IFERROR(VLOOKUP(N1605,Home!$C$8:$R$1048576,1,FALSE),"")=0,"",IFERROR(VLOOKUP(N1605,Home!$C$8:$R$1048576,1,FALSE),"")))</f>
        <v/>
      </c>
      <c r="P1605" s="11" t="str">
        <f>IF(IFERROR(VLOOKUP(W1605,Home!$C$8:$R$1048576,3,FALSE),"")=0,"",IFERROR(VLOOKUP(W1605,Home!$C$8:$R$1048576,3,FALSE),""))</f>
        <v/>
      </c>
      <c r="Q1605" s="11" t="str">
        <f t="shared" si="525"/>
        <v/>
      </c>
      <c r="R1605" s="130" t="e">
        <f>VLOOKUP(Q1605,'Baggrund til lister'!$G$4:$H$15,2,FALSE)</f>
        <v>#N/A</v>
      </c>
      <c r="S1605" s="11" t="str">
        <f t="shared" si="527"/>
        <v/>
      </c>
      <c r="T1605" s="11" t="str">
        <f>IF(IFERROR(VLOOKUP(N1605,Home!$C$8:$R$1048576,11,FALSE),"")=0,"",IFERROR(VLOOKUP(N1605,Home!$C$8:$R$1048576,11,FALSE),""))</f>
        <v/>
      </c>
      <c r="U1605" s="11" t="str">
        <f>IF(IFERROR(VLOOKUP(O1605,Home!$C$8:$R$1048576,12,FALSE),"")=0,"",IFERROR(VLOOKUP(O1605,Home!$C$8:$R$1048576,12,FALSE),""))</f>
        <v/>
      </c>
      <c r="V1605" s="11" t="str">
        <f>IF(IFERROR(VLOOKUP(O1605,Home!$C$8:$R$1048576,8,FALSE),"")=0,"",IFERROR(VLOOKUP(O1605,Home!$C$8:$R$1048576,8,FALSE),""))</f>
        <v/>
      </c>
      <c r="W1605" s="11" t="str">
        <f>IF(OR(VLOOKUP(N1605,Home!$C$7:$I$207,6,FALSE)="",VLOOKUP(N1605,Home!$C$7:$I$207,7,FALSE)=""),"FEJL",SUM(Baggrundsark!$K$4:K1605))</f>
        <v>FEJL</v>
      </c>
      <c r="Y1605">
        <v>1602</v>
      </c>
      <c r="Z1605" s="1"/>
      <c r="AC1605" s="44"/>
      <c r="AD1605">
        <f t="shared" ref="AD1605:AD1668" si="534">IF(IFERROR(VLOOKUP(Y1605,$AC$4:$AC$203,1,FALSE),0)=0,0,1)</f>
        <v>0</v>
      </c>
      <c r="AE1605">
        <f>SUM($AD$4:AD1605)</f>
        <v>1</v>
      </c>
      <c r="AF1605" s="103" t="str">
        <f>IFERROR(VLOOKUP(AN1605,Home!$C$8:$E$207,3,FALSE),"")</f>
        <v/>
      </c>
      <c r="AG1605" s="103" t="str">
        <f>IFERROR(VLOOKUP(AN1605,Home!$C$8:$E$207,2,FALSE),"")</f>
        <v/>
      </c>
      <c r="AH1605" s="104" t="str">
        <f>IF(VLOOKUP(AE1605,Home!$C$8:$I$207,6,FALSE)="","",VLOOKUP(AE1605,Home!$C$8:$I$207,6,FALSE))</f>
        <v/>
      </c>
      <c r="AI1605" s="104" t="e">
        <f t="shared" si="522"/>
        <v>#VALUE!</v>
      </c>
      <c r="AJ1605" s="105" t="e">
        <f t="shared" ref="AJ1605:AJ1668" si="535">1+INT((AI1605-DATE(YEAR(AI1605+4-WEEKDAY(AI1605+6)),1,5)+WEEKDAY(DATE(YEAR(AI1605+4-WEEKDAY(AI1605+6)),1,3)))/7)</f>
        <v>#VALUE!</v>
      </c>
      <c r="AK1605" s="103" t="e">
        <f t="shared" si="528"/>
        <v>#VALUE!</v>
      </c>
      <c r="AL1605" s="103" t="e">
        <f t="shared" ref="AL1605:AL1668" si="536">AK1605&amp;" "&amp;AJ1605</f>
        <v>#VALUE!</v>
      </c>
      <c r="AN1605" t="str">
        <f>IF(OR(VLOOKUP(AE1605,Home!$C$8:$I$207,6,FALSE)="",VLOOKUP(AE1605,Home!$C$8:$I$207,7,FALSE)=""),"FEJL",Baggrundsark!AE1605)</f>
        <v>FEJL</v>
      </c>
      <c r="AO1605">
        <f>IF(VLOOKUP(AE1605,Home!$C$8:$N$207,12,FALSE)="Timelønnet",1,0)</f>
        <v>0</v>
      </c>
      <c r="AP1605">
        <f>SUM($AO$4:AO1605)*AO1605</f>
        <v>0</v>
      </c>
      <c r="AQ1605">
        <f t="shared" si="523"/>
        <v>1</v>
      </c>
      <c r="AR1605" t="str">
        <f t="shared" si="523"/>
        <v/>
      </c>
      <c r="AS1605" t="e">
        <f t="shared" ref="AS1605:AS1668" si="537">VLOOKUP(AL1605,$BB$4:$BC$476,2,FALSE)</f>
        <v>#VALUE!</v>
      </c>
      <c r="AT1605" s="45" t="e">
        <f t="shared" si="524"/>
        <v>#VALUE!</v>
      </c>
      <c r="AU1605">
        <f>VLOOKUP(AQ1605,Home!$C$8:$J$207,8,FALSE)</f>
        <v>0</v>
      </c>
    </row>
    <row r="1606" spans="1:47" x14ac:dyDescent="0.25">
      <c r="A1606" s="6">
        <f t="shared" si="529"/>
        <v>0</v>
      </c>
      <c r="B1606" s="6">
        <f t="shared" ref="B1606:B1669" si="538">A1606+B1605</f>
        <v>0</v>
      </c>
      <c r="C1606" s="6" t="str">
        <f t="shared" si="530"/>
        <v/>
      </c>
      <c r="D1606" s="7">
        <f t="shared" si="531"/>
        <v>0</v>
      </c>
      <c r="E1606" s="7">
        <f t="shared" ref="E1606:E1669" si="539">D1606+E1605</f>
        <v>0</v>
      </c>
      <c r="F1606" s="7" t="str">
        <f t="shared" si="532"/>
        <v/>
      </c>
      <c r="G1606" s="6">
        <f t="shared" si="533"/>
        <v>0</v>
      </c>
      <c r="H1606" s="6">
        <f t="shared" ref="H1606:H1669" si="540">G1606+H1605</f>
        <v>0</v>
      </c>
      <c r="I1606" s="6" t="str">
        <f t="shared" ref="I1606:I1669" si="541">IF(H1606=H1605,"",H1606)</f>
        <v/>
      </c>
      <c r="J1606" s="11">
        <v>1603</v>
      </c>
      <c r="K1606" s="11">
        <f>IF(IFERROR(VLOOKUP(J1606,Home!$A$8:$B$1048576,1,FALSE),0)=0,0,1)</f>
        <v>0</v>
      </c>
      <c r="L1606" s="129" t="e">
        <f>IF(VLOOKUP(O1606,Home!$C$8:$R$207,6,FALSE)="","",VLOOKUP(O1606,Home!$C$8:$R$207,6,FALSE))</f>
        <v>#N/A</v>
      </c>
      <c r="M1606" s="129" t="e">
        <f t="shared" si="526"/>
        <v>#N/A</v>
      </c>
      <c r="N1606" s="11">
        <f>SUM($K$4:K1606)</f>
        <v>200</v>
      </c>
      <c r="O1606" s="11" t="str">
        <f>IF(P1606="","",IF(IFERROR(VLOOKUP(N1606,Home!$C$8:$R$1048576,1,FALSE),"")=0,"",IFERROR(VLOOKUP(N1606,Home!$C$8:$R$1048576,1,FALSE),"")))</f>
        <v/>
      </c>
      <c r="P1606" s="11" t="str">
        <f>IF(IFERROR(VLOOKUP(W1606,Home!$C$8:$R$1048576,3,FALSE),"")=0,"",IFERROR(VLOOKUP(W1606,Home!$C$8:$R$1048576,3,FALSE),""))</f>
        <v/>
      </c>
      <c r="Q1606" s="11" t="str">
        <f t="shared" si="525"/>
        <v/>
      </c>
      <c r="R1606" s="130" t="e">
        <f>VLOOKUP(Q1606,'Baggrund til lister'!$G$4:$H$15,2,FALSE)</f>
        <v>#N/A</v>
      </c>
      <c r="S1606" s="11" t="str">
        <f t="shared" si="527"/>
        <v/>
      </c>
      <c r="T1606" s="11" t="str">
        <f>IF(IFERROR(VLOOKUP(N1606,Home!$C$8:$R$1048576,11,FALSE),"")=0,"",IFERROR(VLOOKUP(N1606,Home!$C$8:$R$1048576,11,FALSE),""))</f>
        <v/>
      </c>
      <c r="U1606" s="11" t="str">
        <f>IF(IFERROR(VLOOKUP(O1606,Home!$C$8:$R$1048576,12,FALSE),"")=0,"",IFERROR(VLOOKUP(O1606,Home!$C$8:$R$1048576,12,FALSE),""))</f>
        <v/>
      </c>
      <c r="V1606" s="11" t="str">
        <f>IF(IFERROR(VLOOKUP(O1606,Home!$C$8:$R$1048576,8,FALSE),"")=0,"",IFERROR(VLOOKUP(O1606,Home!$C$8:$R$1048576,8,FALSE),""))</f>
        <v/>
      </c>
      <c r="W1606" s="11" t="str">
        <f>IF(OR(VLOOKUP(N1606,Home!$C$7:$I$207,6,FALSE)="",VLOOKUP(N1606,Home!$C$7:$I$207,7,FALSE)=""),"FEJL",SUM(Baggrundsark!$K$4:K1606))</f>
        <v>FEJL</v>
      </c>
      <c r="Y1606">
        <v>1603</v>
      </c>
      <c r="Z1606" s="1"/>
      <c r="AC1606" s="44"/>
      <c r="AD1606">
        <f t="shared" si="534"/>
        <v>0</v>
      </c>
      <c r="AE1606">
        <f>SUM($AD$4:AD1606)</f>
        <v>1</v>
      </c>
      <c r="AF1606" s="103" t="str">
        <f>IFERROR(VLOOKUP(AN1606,Home!$C$8:$E$207,3,FALSE),"")</f>
        <v/>
      </c>
      <c r="AG1606" s="103" t="str">
        <f>IFERROR(VLOOKUP(AN1606,Home!$C$8:$E$207,2,FALSE),"")</f>
        <v/>
      </c>
      <c r="AH1606" s="104" t="str">
        <f>IF(VLOOKUP(AE1606,Home!$C$8:$I$207,6,FALSE)="","",VLOOKUP(AE1606,Home!$C$8:$I$207,6,FALSE))</f>
        <v/>
      </c>
      <c r="AI1606" s="104" t="e">
        <f t="shared" ref="AI1606:AI1669" si="542">IF(AG1606=AG1605,AI1605+14,AH1606)</f>
        <v>#VALUE!</v>
      </c>
      <c r="AJ1606" s="105" t="e">
        <f t="shared" si="535"/>
        <v>#VALUE!</v>
      </c>
      <c r="AK1606" s="103" t="e">
        <f t="shared" si="528"/>
        <v>#VALUE!</v>
      </c>
      <c r="AL1606" s="103" t="e">
        <f t="shared" si="536"/>
        <v>#VALUE!</v>
      </c>
      <c r="AN1606" t="str">
        <f>IF(OR(VLOOKUP(AE1606,Home!$C$8:$I$207,6,FALSE)="",VLOOKUP(AE1606,Home!$C$8:$I$207,7,FALSE)=""),"FEJL",Baggrundsark!AE1606)</f>
        <v>FEJL</v>
      </c>
      <c r="AO1606">
        <f>IF(VLOOKUP(AE1606,Home!$C$8:$N$207,12,FALSE)="Timelønnet",1,0)</f>
        <v>0</v>
      </c>
      <c r="AP1606">
        <f>SUM($AO$4:AO1606)*AO1606</f>
        <v>0</v>
      </c>
      <c r="AQ1606">
        <f t="shared" si="523"/>
        <v>1</v>
      </c>
      <c r="AR1606" t="str">
        <f t="shared" si="523"/>
        <v/>
      </c>
      <c r="AS1606" t="e">
        <f t="shared" si="537"/>
        <v>#VALUE!</v>
      </c>
      <c r="AT1606" s="45" t="e">
        <f t="shared" si="524"/>
        <v>#VALUE!</v>
      </c>
      <c r="AU1606">
        <f>VLOOKUP(AQ1606,Home!$C$8:$J$207,8,FALSE)</f>
        <v>0</v>
      </c>
    </row>
    <row r="1607" spans="1:47" x14ac:dyDescent="0.25">
      <c r="A1607" s="6">
        <f t="shared" si="529"/>
        <v>0</v>
      </c>
      <c r="B1607" s="6">
        <f t="shared" si="538"/>
        <v>0</v>
      </c>
      <c r="C1607" s="6" t="str">
        <f t="shared" si="530"/>
        <v/>
      </c>
      <c r="D1607" s="7">
        <f t="shared" si="531"/>
        <v>0</v>
      </c>
      <c r="E1607" s="7">
        <f t="shared" si="539"/>
        <v>0</v>
      </c>
      <c r="F1607" s="7" t="str">
        <f t="shared" si="532"/>
        <v/>
      </c>
      <c r="G1607" s="6">
        <f t="shared" si="533"/>
        <v>0</v>
      </c>
      <c r="H1607" s="6">
        <f t="shared" si="540"/>
        <v>0</v>
      </c>
      <c r="I1607" s="6" t="str">
        <f t="shared" si="541"/>
        <v/>
      </c>
      <c r="J1607" s="11">
        <v>1604</v>
      </c>
      <c r="K1607" s="11">
        <f>IF(IFERROR(VLOOKUP(J1607,Home!$A$8:$B$1048576,1,FALSE),0)=0,0,1)</f>
        <v>0</v>
      </c>
      <c r="L1607" s="129" t="e">
        <f>IF(VLOOKUP(O1607,Home!$C$8:$R$207,6,FALSE)="","",VLOOKUP(O1607,Home!$C$8:$R$207,6,FALSE))</f>
        <v>#N/A</v>
      </c>
      <c r="M1607" s="129" t="e">
        <f t="shared" si="526"/>
        <v>#N/A</v>
      </c>
      <c r="N1607" s="11">
        <f>SUM($K$4:K1607)</f>
        <v>200</v>
      </c>
      <c r="O1607" s="11" t="str">
        <f>IF(P1607="","",IF(IFERROR(VLOOKUP(N1607,Home!$C$8:$R$1048576,1,FALSE),"")=0,"",IFERROR(VLOOKUP(N1607,Home!$C$8:$R$1048576,1,FALSE),"")))</f>
        <v/>
      </c>
      <c r="P1607" s="11" t="str">
        <f>IF(IFERROR(VLOOKUP(W1607,Home!$C$8:$R$1048576,3,FALSE),"")=0,"",IFERROR(VLOOKUP(W1607,Home!$C$8:$R$1048576,3,FALSE),""))</f>
        <v/>
      </c>
      <c r="Q1607" s="11" t="str">
        <f t="shared" si="525"/>
        <v/>
      </c>
      <c r="R1607" s="130" t="e">
        <f>VLOOKUP(Q1607,'Baggrund til lister'!$G$4:$H$15,2,FALSE)</f>
        <v>#N/A</v>
      </c>
      <c r="S1607" s="11" t="str">
        <f t="shared" si="527"/>
        <v/>
      </c>
      <c r="T1607" s="11" t="str">
        <f>IF(IFERROR(VLOOKUP(N1607,Home!$C$8:$R$1048576,11,FALSE),"")=0,"",IFERROR(VLOOKUP(N1607,Home!$C$8:$R$1048576,11,FALSE),""))</f>
        <v/>
      </c>
      <c r="U1607" s="11" t="str">
        <f>IF(IFERROR(VLOOKUP(O1607,Home!$C$8:$R$1048576,12,FALSE),"")=0,"",IFERROR(VLOOKUP(O1607,Home!$C$8:$R$1048576,12,FALSE),""))</f>
        <v/>
      </c>
      <c r="V1607" s="11" t="str">
        <f>IF(IFERROR(VLOOKUP(O1607,Home!$C$8:$R$1048576,8,FALSE),"")=0,"",IFERROR(VLOOKUP(O1607,Home!$C$8:$R$1048576,8,FALSE),""))</f>
        <v/>
      </c>
      <c r="W1607" s="11" t="str">
        <f>IF(OR(VLOOKUP(N1607,Home!$C$7:$I$207,6,FALSE)="",VLOOKUP(N1607,Home!$C$7:$I$207,7,FALSE)=""),"FEJL",SUM(Baggrundsark!$K$4:K1607))</f>
        <v>FEJL</v>
      </c>
      <c r="Y1607">
        <v>1604</v>
      </c>
      <c r="Z1607" s="1"/>
      <c r="AC1607" s="44"/>
      <c r="AD1607">
        <f t="shared" si="534"/>
        <v>0</v>
      </c>
      <c r="AE1607">
        <f>SUM($AD$4:AD1607)</f>
        <v>1</v>
      </c>
      <c r="AF1607" s="103" t="str">
        <f>IFERROR(VLOOKUP(AN1607,Home!$C$8:$E$207,3,FALSE),"")</f>
        <v/>
      </c>
      <c r="AG1607" s="103" t="str">
        <f>IFERROR(VLOOKUP(AN1607,Home!$C$8:$E$207,2,FALSE),"")</f>
        <v/>
      </c>
      <c r="AH1607" s="104" t="str">
        <f>IF(VLOOKUP(AE1607,Home!$C$8:$I$207,6,FALSE)="","",VLOOKUP(AE1607,Home!$C$8:$I$207,6,FALSE))</f>
        <v/>
      </c>
      <c r="AI1607" s="104" t="e">
        <f t="shared" si="542"/>
        <v>#VALUE!</v>
      </c>
      <c r="AJ1607" s="105" t="e">
        <f t="shared" si="535"/>
        <v>#VALUE!</v>
      </c>
      <c r="AK1607" s="103" t="e">
        <f t="shared" si="528"/>
        <v>#VALUE!</v>
      </c>
      <c r="AL1607" s="103" t="e">
        <f t="shared" si="536"/>
        <v>#VALUE!</v>
      </c>
      <c r="AN1607" t="str">
        <f>IF(OR(VLOOKUP(AE1607,Home!$C$8:$I$207,6,FALSE)="",VLOOKUP(AE1607,Home!$C$8:$I$207,7,FALSE)=""),"FEJL",Baggrundsark!AE1607)</f>
        <v>FEJL</v>
      </c>
      <c r="AO1607">
        <f>IF(VLOOKUP(AE1607,Home!$C$8:$N$207,12,FALSE)="Timelønnet",1,0)</f>
        <v>0</v>
      </c>
      <c r="AP1607">
        <f>SUM($AO$4:AO1607)*AO1607</f>
        <v>0</v>
      </c>
      <c r="AQ1607">
        <f t="shared" si="523"/>
        <v>1</v>
      </c>
      <c r="AR1607" t="str">
        <f t="shared" si="523"/>
        <v/>
      </c>
      <c r="AS1607" t="e">
        <f t="shared" si="537"/>
        <v>#VALUE!</v>
      </c>
      <c r="AT1607" s="45" t="e">
        <f t="shared" si="524"/>
        <v>#VALUE!</v>
      </c>
      <c r="AU1607">
        <f>VLOOKUP(AQ1607,Home!$C$8:$J$207,8,FALSE)</f>
        <v>0</v>
      </c>
    </row>
    <row r="1608" spans="1:47" x14ac:dyDescent="0.25">
      <c r="A1608" s="6">
        <f t="shared" si="529"/>
        <v>0</v>
      </c>
      <c r="B1608" s="6">
        <f t="shared" si="538"/>
        <v>0</v>
      </c>
      <c r="C1608" s="6" t="str">
        <f t="shared" si="530"/>
        <v/>
      </c>
      <c r="D1608" s="7">
        <f t="shared" si="531"/>
        <v>0</v>
      </c>
      <c r="E1608" s="7">
        <f t="shared" si="539"/>
        <v>0</v>
      </c>
      <c r="F1608" s="7" t="str">
        <f t="shared" si="532"/>
        <v/>
      </c>
      <c r="G1608" s="6">
        <f t="shared" si="533"/>
        <v>0</v>
      </c>
      <c r="H1608" s="6">
        <f t="shared" si="540"/>
        <v>0</v>
      </c>
      <c r="I1608" s="6" t="str">
        <f t="shared" si="541"/>
        <v/>
      </c>
      <c r="J1608" s="11">
        <v>1605</v>
      </c>
      <c r="K1608" s="11">
        <f>IF(IFERROR(VLOOKUP(J1608,Home!$A$8:$B$1048576,1,FALSE),0)=0,0,1)</f>
        <v>0</v>
      </c>
      <c r="L1608" s="129" t="e">
        <f>IF(VLOOKUP(O1608,Home!$C$8:$R$207,6,FALSE)="","",VLOOKUP(O1608,Home!$C$8:$R$207,6,FALSE))</f>
        <v>#N/A</v>
      </c>
      <c r="M1608" s="129" t="e">
        <f t="shared" si="526"/>
        <v>#N/A</v>
      </c>
      <c r="N1608" s="11">
        <f>SUM($K$4:K1608)</f>
        <v>200</v>
      </c>
      <c r="O1608" s="11" t="str">
        <f>IF(P1608="","",IF(IFERROR(VLOOKUP(N1608,Home!$C$8:$R$1048576,1,FALSE),"")=0,"",IFERROR(VLOOKUP(N1608,Home!$C$8:$R$1048576,1,FALSE),"")))</f>
        <v/>
      </c>
      <c r="P1608" s="11" t="str">
        <f>IF(IFERROR(VLOOKUP(W1608,Home!$C$8:$R$1048576,3,FALSE),"")=0,"",IFERROR(VLOOKUP(W1608,Home!$C$8:$R$1048576,3,FALSE),""))</f>
        <v/>
      </c>
      <c r="Q1608" s="11" t="str">
        <f t="shared" si="525"/>
        <v/>
      </c>
      <c r="R1608" s="130" t="e">
        <f>VLOOKUP(Q1608,'Baggrund til lister'!$G$4:$H$15,2,FALSE)</f>
        <v>#N/A</v>
      </c>
      <c r="S1608" s="11" t="str">
        <f t="shared" si="527"/>
        <v/>
      </c>
      <c r="T1608" s="11" t="str">
        <f>IF(IFERROR(VLOOKUP(N1608,Home!$C$8:$R$1048576,11,FALSE),"")=0,"",IFERROR(VLOOKUP(N1608,Home!$C$8:$R$1048576,11,FALSE),""))</f>
        <v/>
      </c>
      <c r="U1608" s="11" t="str">
        <f>IF(IFERROR(VLOOKUP(O1608,Home!$C$8:$R$1048576,12,FALSE),"")=0,"",IFERROR(VLOOKUP(O1608,Home!$C$8:$R$1048576,12,FALSE),""))</f>
        <v/>
      </c>
      <c r="V1608" s="11" t="str">
        <f>IF(IFERROR(VLOOKUP(O1608,Home!$C$8:$R$1048576,8,FALSE),"")=0,"",IFERROR(VLOOKUP(O1608,Home!$C$8:$R$1048576,8,FALSE),""))</f>
        <v/>
      </c>
      <c r="W1608" s="11" t="str">
        <f>IF(OR(VLOOKUP(N1608,Home!$C$7:$I$207,6,FALSE)="",VLOOKUP(N1608,Home!$C$7:$I$207,7,FALSE)=""),"FEJL",SUM(Baggrundsark!$K$4:K1608))</f>
        <v>FEJL</v>
      </c>
      <c r="Y1608">
        <v>1605</v>
      </c>
      <c r="Z1608" s="1"/>
      <c r="AC1608" s="44"/>
      <c r="AD1608">
        <f t="shared" si="534"/>
        <v>0</v>
      </c>
      <c r="AE1608">
        <f>SUM($AD$4:AD1608)</f>
        <v>1</v>
      </c>
      <c r="AF1608" s="103" t="str">
        <f>IFERROR(VLOOKUP(AN1608,Home!$C$8:$E$207,3,FALSE),"")</f>
        <v/>
      </c>
      <c r="AG1608" s="103" t="str">
        <f>IFERROR(VLOOKUP(AN1608,Home!$C$8:$E$207,2,FALSE),"")</f>
        <v/>
      </c>
      <c r="AH1608" s="104" t="str">
        <f>IF(VLOOKUP(AE1608,Home!$C$8:$I$207,6,FALSE)="","",VLOOKUP(AE1608,Home!$C$8:$I$207,6,FALSE))</f>
        <v/>
      </c>
      <c r="AI1608" s="104" t="e">
        <f t="shared" si="542"/>
        <v>#VALUE!</v>
      </c>
      <c r="AJ1608" s="105" t="e">
        <f t="shared" si="535"/>
        <v>#VALUE!</v>
      </c>
      <c r="AK1608" s="103" t="e">
        <f t="shared" si="528"/>
        <v>#VALUE!</v>
      </c>
      <c r="AL1608" s="103" t="e">
        <f t="shared" si="536"/>
        <v>#VALUE!</v>
      </c>
      <c r="AN1608" t="str">
        <f>IF(OR(VLOOKUP(AE1608,Home!$C$8:$I$207,6,FALSE)="",VLOOKUP(AE1608,Home!$C$8:$I$207,7,FALSE)=""),"FEJL",Baggrundsark!AE1608)</f>
        <v>FEJL</v>
      </c>
      <c r="AO1608">
        <f>IF(VLOOKUP(AE1608,Home!$C$8:$N$207,12,FALSE)="Timelønnet",1,0)</f>
        <v>0</v>
      </c>
      <c r="AP1608">
        <f>SUM($AO$4:AO1608)*AO1608</f>
        <v>0</v>
      </c>
      <c r="AQ1608">
        <f t="shared" si="523"/>
        <v>1</v>
      </c>
      <c r="AR1608" t="str">
        <f t="shared" si="523"/>
        <v/>
      </c>
      <c r="AS1608" t="e">
        <f t="shared" si="537"/>
        <v>#VALUE!</v>
      </c>
      <c r="AT1608" s="45" t="e">
        <f t="shared" si="524"/>
        <v>#VALUE!</v>
      </c>
      <c r="AU1608">
        <f>VLOOKUP(AQ1608,Home!$C$8:$J$207,8,FALSE)</f>
        <v>0</v>
      </c>
    </row>
    <row r="1609" spans="1:47" x14ac:dyDescent="0.25">
      <c r="A1609" s="6">
        <f t="shared" si="529"/>
        <v>0</v>
      </c>
      <c r="B1609" s="6">
        <f t="shared" si="538"/>
        <v>0</v>
      </c>
      <c r="C1609" s="6" t="str">
        <f t="shared" si="530"/>
        <v/>
      </c>
      <c r="D1609" s="7">
        <f t="shared" si="531"/>
        <v>0</v>
      </c>
      <c r="E1609" s="7">
        <f t="shared" si="539"/>
        <v>0</v>
      </c>
      <c r="F1609" s="7" t="str">
        <f t="shared" si="532"/>
        <v/>
      </c>
      <c r="G1609" s="6">
        <f t="shared" si="533"/>
        <v>0</v>
      </c>
      <c r="H1609" s="6">
        <f t="shared" si="540"/>
        <v>0</v>
      </c>
      <c r="I1609" s="6" t="str">
        <f t="shared" si="541"/>
        <v/>
      </c>
      <c r="J1609" s="11">
        <v>1606</v>
      </c>
      <c r="K1609" s="11">
        <f>IF(IFERROR(VLOOKUP(J1609,Home!$A$8:$B$1048576,1,FALSE),0)=0,0,1)</f>
        <v>0</v>
      </c>
      <c r="L1609" s="129" t="e">
        <f>IF(VLOOKUP(O1609,Home!$C$8:$R$207,6,FALSE)="","",VLOOKUP(O1609,Home!$C$8:$R$207,6,FALSE))</f>
        <v>#N/A</v>
      </c>
      <c r="M1609" s="129" t="e">
        <f t="shared" si="526"/>
        <v>#N/A</v>
      </c>
      <c r="N1609" s="11">
        <f>SUM($K$4:K1609)</f>
        <v>200</v>
      </c>
      <c r="O1609" s="11" t="str">
        <f>IF(P1609="","",IF(IFERROR(VLOOKUP(N1609,Home!$C$8:$R$1048576,1,FALSE),"")=0,"",IFERROR(VLOOKUP(N1609,Home!$C$8:$R$1048576,1,FALSE),"")))</f>
        <v/>
      </c>
      <c r="P1609" s="11" t="str">
        <f>IF(IFERROR(VLOOKUP(W1609,Home!$C$8:$R$1048576,3,FALSE),"")=0,"",IFERROR(VLOOKUP(W1609,Home!$C$8:$R$1048576,3,FALSE),""))</f>
        <v/>
      </c>
      <c r="Q1609" s="11" t="str">
        <f t="shared" si="525"/>
        <v/>
      </c>
      <c r="R1609" s="130" t="e">
        <f>VLOOKUP(Q1609,'Baggrund til lister'!$G$4:$H$15,2,FALSE)</f>
        <v>#N/A</v>
      </c>
      <c r="S1609" s="11" t="str">
        <f t="shared" si="527"/>
        <v/>
      </c>
      <c r="T1609" s="11" t="str">
        <f>IF(IFERROR(VLOOKUP(N1609,Home!$C$8:$R$1048576,11,FALSE),"")=0,"",IFERROR(VLOOKUP(N1609,Home!$C$8:$R$1048576,11,FALSE),""))</f>
        <v/>
      </c>
      <c r="U1609" s="11" t="str">
        <f>IF(IFERROR(VLOOKUP(O1609,Home!$C$8:$R$1048576,12,FALSE),"")=0,"",IFERROR(VLOOKUP(O1609,Home!$C$8:$R$1048576,12,FALSE),""))</f>
        <v/>
      </c>
      <c r="V1609" s="11" t="str">
        <f>IF(IFERROR(VLOOKUP(O1609,Home!$C$8:$R$1048576,8,FALSE),"")=0,"",IFERROR(VLOOKUP(O1609,Home!$C$8:$R$1048576,8,FALSE),""))</f>
        <v/>
      </c>
      <c r="W1609" s="11" t="str">
        <f>IF(OR(VLOOKUP(N1609,Home!$C$7:$I$207,6,FALSE)="",VLOOKUP(N1609,Home!$C$7:$I$207,7,FALSE)=""),"FEJL",SUM(Baggrundsark!$K$4:K1609))</f>
        <v>FEJL</v>
      </c>
      <c r="Y1609">
        <v>1606</v>
      </c>
      <c r="Z1609" s="1"/>
      <c r="AC1609" s="44"/>
      <c r="AD1609">
        <f t="shared" si="534"/>
        <v>0</v>
      </c>
      <c r="AE1609">
        <f>SUM($AD$4:AD1609)</f>
        <v>1</v>
      </c>
      <c r="AF1609" s="103" t="str">
        <f>IFERROR(VLOOKUP(AN1609,Home!$C$8:$E$207,3,FALSE),"")</f>
        <v/>
      </c>
      <c r="AG1609" s="103" t="str">
        <f>IFERROR(VLOOKUP(AN1609,Home!$C$8:$E$207,2,FALSE),"")</f>
        <v/>
      </c>
      <c r="AH1609" s="104" t="str">
        <f>IF(VLOOKUP(AE1609,Home!$C$8:$I$207,6,FALSE)="","",VLOOKUP(AE1609,Home!$C$8:$I$207,6,FALSE))</f>
        <v/>
      </c>
      <c r="AI1609" s="104" t="e">
        <f t="shared" si="542"/>
        <v>#VALUE!</v>
      </c>
      <c r="AJ1609" s="105" t="e">
        <f t="shared" si="535"/>
        <v>#VALUE!</v>
      </c>
      <c r="AK1609" s="103" t="e">
        <f t="shared" si="528"/>
        <v>#VALUE!</v>
      </c>
      <c r="AL1609" s="103" t="e">
        <f t="shared" si="536"/>
        <v>#VALUE!</v>
      </c>
      <c r="AN1609" t="str">
        <f>IF(OR(VLOOKUP(AE1609,Home!$C$8:$I$207,6,FALSE)="",VLOOKUP(AE1609,Home!$C$8:$I$207,7,FALSE)=""),"FEJL",Baggrundsark!AE1609)</f>
        <v>FEJL</v>
      </c>
      <c r="AO1609">
        <f>IF(VLOOKUP(AE1609,Home!$C$8:$N$207,12,FALSE)="Timelønnet",1,0)</f>
        <v>0</v>
      </c>
      <c r="AP1609">
        <f>SUM($AO$4:AO1609)*AO1609</f>
        <v>0</v>
      </c>
      <c r="AQ1609">
        <f t="shared" si="523"/>
        <v>1</v>
      </c>
      <c r="AR1609" t="str">
        <f t="shared" si="523"/>
        <v/>
      </c>
      <c r="AS1609" t="e">
        <f t="shared" si="537"/>
        <v>#VALUE!</v>
      </c>
      <c r="AT1609" s="45" t="e">
        <f t="shared" si="524"/>
        <v>#VALUE!</v>
      </c>
      <c r="AU1609">
        <f>VLOOKUP(AQ1609,Home!$C$8:$J$207,8,FALSE)</f>
        <v>0</v>
      </c>
    </row>
    <row r="1610" spans="1:47" x14ac:dyDescent="0.25">
      <c r="A1610" s="6">
        <f t="shared" si="529"/>
        <v>0</v>
      </c>
      <c r="B1610" s="6">
        <f t="shared" si="538"/>
        <v>0</v>
      </c>
      <c r="C1610" s="6" t="str">
        <f t="shared" si="530"/>
        <v/>
      </c>
      <c r="D1610" s="7">
        <f t="shared" si="531"/>
        <v>0</v>
      </c>
      <c r="E1610" s="7">
        <f t="shared" si="539"/>
        <v>0</v>
      </c>
      <c r="F1610" s="7" t="str">
        <f t="shared" si="532"/>
        <v/>
      </c>
      <c r="G1610" s="6">
        <f t="shared" si="533"/>
        <v>0</v>
      </c>
      <c r="H1610" s="6">
        <f t="shared" si="540"/>
        <v>0</v>
      </c>
      <c r="I1610" s="6" t="str">
        <f t="shared" si="541"/>
        <v/>
      </c>
      <c r="J1610" s="11">
        <v>1607</v>
      </c>
      <c r="K1610" s="11">
        <f>IF(IFERROR(VLOOKUP(J1610,Home!$A$8:$B$1048576,1,FALSE),0)=0,0,1)</f>
        <v>0</v>
      </c>
      <c r="L1610" s="129" t="e">
        <f>IF(VLOOKUP(O1610,Home!$C$8:$R$207,6,FALSE)="","",VLOOKUP(O1610,Home!$C$8:$R$207,6,FALSE))</f>
        <v>#N/A</v>
      </c>
      <c r="M1610" s="129" t="e">
        <f t="shared" si="526"/>
        <v>#N/A</v>
      </c>
      <c r="N1610" s="11">
        <f>SUM($K$4:K1610)</f>
        <v>200</v>
      </c>
      <c r="O1610" s="11" t="str">
        <f>IF(P1610="","",IF(IFERROR(VLOOKUP(N1610,Home!$C$8:$R$1048576,1,FALSE),"")=0,"",IFERROR(VLOOKUP(N1610,Home!$C$8:$R$1048576,1,FALSE),"")))</f>
        <v/>
      </c>
      <c r="P1610" s="11" t="str">
        <f>IF(IFERROR(VLOOKUP(W1610,Home!$C$8:$R$1048576,3,FALSE),"")=0,"",IFERROR(VLOOKUP(W1610,Home!$C$8:$R$1048576,3,FALSE),""))</f>
        <v/>
      </c>
      <c r="Q1610" s="11" t="str">
        <f t="shared" si="525"/>
        <v/>
      </c>
      <c r="R1610" s="130" t="e">
        <f>VLOOKUP(Q1610,'Baggrund til lister'!$G$4:$H$15,2,FALSE)</f>
        <v>#N/A</v>
      </c>
      <c r="S1610" s="11" t="str">
        <f t="shared" si="527"/>
        <v/>
      </c>
      <c r="T1610" s="11" t="str">
        <f>IF(IFERROR(VLOOKUP(N1610,Home!$C$8:$R$1048576,11,FALSE),"")=0,"",IFERROR(VLOOKUP(N1610,Home!$C$8:$R$1048576,11,FALSE),""))</f>
        <v/>
      </c>
      <c r="U1610" s="11" t="str">
        <f>IF(IFERROR(VLOOKUP(O1610,Home!$C$8:$R$1048576,12,FALSE),"")=0,"",IFERROR(VLOOKUP(O1610,Home!$C$8:$R$1048576,12,FALSE),""))</f>
        <v/>
      </c>
      <c r="V1610" s="11" t="str">
        <f>IF(IFERROR(VLOOKUP(O1610,Home!$C$8:$R$1048576,8,FALSE),"")=0,"",IFERROR(VLOOKUP(O1610,Home!$C$8:$R$1048576,8,FALSE),""))</f>
        <v/>
      </c>
      <c r="W1610" s="11" t="str">
        <f>IF(OR(VLOOKUP(N1610,Home!$C$7:$I$207,6,FALSE)="",VLOOKUP(N1610,Home!$C$7:$I$207,7,FALSE)=""),"FEJL",SUM(Baggrundsark!$K$4:K1610))</f>
        <v>FEJL</v>
      </c>
      <c r="Y1610">
        <v>1607</v>
      </c>
      <c r="Z1610" s="1"/>
      <c r="AC1610" s="44"/>
      <c r="AD1610">
        <f t="shared" si="534"/>
        <v>0</v>
      </c>
      <c r="AE1610">
        <f>SUM($AD$4:AD1610)</f>
        <v>1</v>
      </c>
      <c r="AF1610" s="103" t="str">
        <f>IFERROR(VLOOKUP(AN1610,Home!$C$8:$E$207,3,FALSE),"")</f>
        <v/>
      </c>
      <c r="AG1610" s="103" t="str">
        <f>IFERROR(VLOOKUP(AN1610,Home!$C$8:$E$207,2,FALSE),"")</f>
        <v/>
      </c>
      <c r="AH1610" s="104" t="str">
        <f>IF(VLOOKUP(AE1610,Home!$C$8:$I$207,6,FALSE)="","",VLOOKUP(AE1610,Home!$C$8:$I$207,6,FALSE))</f>
        <v/>
      </c>
      <c r="AI1610" s="104" t="e">
        <f t="shared" si="542"/>
        <v>#VALUE!</v>
      </c>
      <c r="AJ1610" s="105" t="e">
        <f t="shared" si="535"/>
        <v>#VALUE!</v>
      </c>
      <c r="AK1610" s="103" t="e">
        <f t="shared" si="528"/>
        <v>#VALUE!</v>
      </c>
      <c r="AL1610" s="103" t="e">
        <f t="shared" si="536"/>
        <v>#VALUE!</v>
      </c>
      <c r="AN1610" t="str">
        <f>IF(OR(VLOOKUP(AE1610,Home!$C$8:$I$207,6,FALSE)="",VLOOKUP(AE1610,Home!$C$8:$I$207,7,FALSE)=""),"FEJL",Baggrundsark!AE1610)</f>
        <v>FEJL</v>
      </c>
      <c r="AO1610">
        <f>IF(VLOOKUP(AE1610,Home!$C$8:$N$207,12,FALSE)="Timelønnet",1,0)</f>
        <v>0</v>
      </c>
      <c r="AP1610">
        <f>SUM($AO$4:AO1610)*AO1610</f>
        <v>0</v>
      </c>
      <c r="AQ1610">
        <f t="shared" si="523"/>
        <v>1</v>
      </c>
      <c r="AR1610" t="str">
        <f t="shared" si="523"/>
        <v/>
      </c>
      <c r="AS1610" t="e">
        <f t="shared" si="537"/>
        <v>#VALUE!</v>
      </c>
      <c r="AT1610" s="45" t="e">
        <f t="shared" si="524"/>
        <v>#VALUE!</v>
      </c>
      <c r="AU1610">
        <f>VLOOKUP(AQ1610,Home!$C$8:$J$207,8,FALSE)</f>
        <v>0</v>
      </c>
    </row>
    <row r="1611" spans="1:47" x14ac:dyDescent="0.25">
      <c r="A1611" s="6">
        <f t="shared" si="529"/>
        <v>0</v>
      </c>
      <c r="B1611" s="6">
        <f t="shared" si="538"/>
        <v>0</v>
      </c>
      <c r="C1611" s="6" t="str">
        <f t="shared" si="530"/>
        <v/>
      </c>
      <c r="D1611" s="7">
        <f t="shared" si="531"/>
        <v>0</v>
      </c>
      <c r="E1611" s="7">
        <f t="shared" si="539"/>
        <v>0</v>
      </c>
      <c r="F1611" s="7" t="str">
        <f t="shared" si="532"/>
        <v/>
      </c>
      <c r="G1611" s="6">
        <f t="shared" si="533"/>
        <v>0</v>
      </c>
      <c r="H1611" s="6">
        <f t="shared" si="540"/>
        <v>0</v>
      </c>
      <c r="I1611" s="6" t="str">
        <f t="shared" si="541"/>
        <v/>
      </c>
      <c r="J1611" s="11">
        <v>1608</v>
      </c>
      <c r="K1611" s="11">
        <f>IF(IFERROR(VLOOKUP(J1611,Home!$A$8:$B$1048576,1,FALSE),0)=0,0,1)</f>
        <v>0</v>
      </c>
      <c r="L1611" s="129" t="e">
        <f>IF(VLOOKUP(O1611,Home!$C$8:$R$207,6,FALSE)="","",VLOOKUP(O1611,Home!$C$8:$R$207,6,FALSE))</f>
        <v>#N/A</v>
      </c>
      <c r="M1611" s="129" t="e">
        <f t="shared" si="526"/>
        <v>#N/A</v>
      </c>
      <c r="N1611" s="11">
        <f>SUM($K$4:K1611)</f>
        <v>200</v>
      </c>
      <c r="O1611" s="11" t="str">
        <f>IF(P1611="","",IF(IFERROR(VLOOKUP(N1611,Home!$C$8:$R$1048576,1,FALSE),"")=0,"",IFERROR(VLOOKUP(N1611,Home!$C$8:$R$1048576,1,FALSE),"")))</f>
        <v/>
      </c>
      <c r="P1611" s="11" t="str">
        <f>IF(IFERROR(VLOOKUP(W1611,Home!$C$8:$R$1048576,3,FALSE),"")=0,"",IFERROR(VLOOKUP(W1611,Home!$C$8:$R$1048576,3,FALSE),""))</f>
        <v/>
      </c>
      <c r="Q1611" s="11" t="str">
        <f t="shared" si="525"/>
        <v/>
      </c>
      <c r="R1611" s="130" t="e">
        <f>VLOOKUP(Q1611,'Baggrund til lister'!$G$4:$H$15,2,FALSE)</f>
        <v>#N/A</v>
      </c>
      <c r="S1611" s="11" t="str">
        <f t="shared" si="527"/>
        <v/>
      </c>
      <c r="T1611" s="11" t="str">
        <f>IF(IFERROR(VLOOKUP(N1611,Home!$C$8:$R$1048576,11,FALSE),"")=0,"",IFERROR(VLOOKUP(N1611,Home!$C$8:$R$1048576,11,FALSE),""))</f>
        <v/>
      </c>
      <c r="U1611" s="11" t="str">
        <f>IF(IFERROR(VLOOKUP(O1611,Home!$C$8:$R$1048576,12,FALSE),"")=0,"",IFERROR(VLOOKUP(O1611,Home!$C$8:$R$1048576,12,FALSE),""))</f>
        <v/>
      </c>
      <c r="V1611" s="11" t="str">
        <f>IF(IFERROR(VLOOKUP(O1611,Home!$C$8:$R$1048576,8,FALSE),"")=0,"",IFERROR(VLOOKUP(O1611,Home!$C$8:$R$1048576,8,FALSE),""))</f>
        <v/>
      </c>
      <c r="W1611" s="11" t="str">
        <f>IF(OR(VLOOKUP(N1611,Home!$C$7:$I$207,6,FALSE)="",VLOOKUP(N1611,Home!$C$7:$I$207,7,FALSE)=""),"FEJL",SUM(Baggrundsark!$K$4:K1611))</f>
        <v>FEJL</v>
      </c>
      <c r="Y1611">
        <v>1608</v>
      </c>
      <c r="Z1611" s="1"/>
      <c r="AC1611" s="44"/>
      <c r="AD1611">
        <f t="shared" si="534"/>
        <v>0</v>
      </c>
      <c r="AE1611">
        <f>SUM($AD$4:AD1611)</f>
        <v>1</v>
      </c>
      <c r="AF1611" s="103" t="str">
        <f>IFERROR(VLOOKUP(AN1611,Home!$C$8:$E$207,3,FALSE),"")</f>
        <v/>
      </c>
      <c r="AG1611" s="103" t="str">
        <f>IFERROR(VLOOKUP(AN1611,Home!$C$8:$E$207,2,FALSE),"")</f>
        <v/>
      </c>
      <c r="AH1611" s="104" t="str">
        <f>IF(VLOOKUP(AE1611,Home!$C$8:$I$207,6,FALSE)="","",VLOOKUP(AE1611,Home!$C$8:$I$207,6,FALSE))</f>
        <v/>
      </c>
      <c r="AI1611" s="104" t="e">
        <f t="shared" si="542"/>
        <v>#VALUE!</v>
      </c>
      <c r="AJ1611" s="105" t="e">
        <f t="shared" si="535"/>
        <v>#VALUE!</v>
      </c>
      <c r="AK1611" s="103" t="e">
        <f t="shared" si="528"/>
        <v>#VALUE!</v>
      </c>
      <c r="AL1611" s="103" t="e">
        <f t="shared" si="536"/>
        <v>#VALUE!</v>
      </c>
      <c r="AN1611" t="str">
        <f>IF(OR(VLOOKUP(AE1611,Home!$C$8:$I$207,6,FALSE)="",VLOOKUP(AE1611,Home!$C$8:$I$207,7,FALSE)=""),"FEJL",Baggrundsark!AE1611)</f>
        <v>FEJL</v>
      </c>
      <c r="AO1611">
        <f>IF(VLOOKUP(AE1611,Home!$C$8:$N$207,12,FALSE)="Timelønnet",1,0)</f>
        <v>0</v>
      </c>
      <c r="AP1611">
        <f>SUM($AO$4:AO1611)*AO1611</f>
        <v>0</v>
      </c>
      <c r="AQ1611">
        <f t="shared" si="523"/>
        <v>1</v>
      </c>
      <c r="AR1611" t="str">
        <f t="shared" si="523"/>
        <v/>
      </c>
      <c r="AS1611" t="e">
        <f t="shared" si="537"/>
        <v>#VALUE!</v>
      </c>
      <c r="AT1611" s="45" t="e">
        <f t="shared" si="524"/>
        <v>#VALUE!</v>
      </c>
      <c r="AU1611">
        <f>VLOOKUP(AQ1611,Home!$C$8:$J$207,8,FALSE)</f>
        <v>0</v>
      </c>
    </row>
    <row r="1612" spans="1:47" x14ac:dyDescent="0.25">
      <c r="A1612" s="6">
        <f t="shared" si="529"/>
        <v>0</v>
      </c>
      <c r="B1612" s="6">
        <f t="shared" si="538"/>
        <v>0</v>
      </c>
      <c r="C1612" s="6" t="str">
        <f t="shared" si="530"/>
        <v/>
      </c>
      <c r="D1612" s="7">
        <f t="shared" si="531"/>
        <v>0</v>
      </c>
      <c r="E1612" s="7">
        <f t="shared" si="539"/>
        <v>0</v>
      </c>
      <c r="F1612" s="7" t="str">
        <f t="shared" si="532"/>
        <v/>
      </c>
      <c r="G1612" s="6">
        <f t="shared" si="533"/>
        <v>0</v>
      </c>
      <c r="H1612" s="6">
        <f t="shared" si="540"/>
        <v>0</v>
      </c>
      <c r="I1612" s="6" t="str">
        <f t="shared" si="541"/>
        <v/>
      </c>
      <c r="J1612" s="11">
        <v>1609</v>
      </c>
      <c r="K1612" s="11">
        <f>IF(IFERROR(VLOOKUP(J1612,Home!$A$8:$B$1048576,1,FALSE),0)=0,0,1)</f>
        <v>0</v>
      </c>
      <c r="L1612" s="129" t="e">
        <f>IF(VLOOKUP(O1612,Home!$C$8:$R$207,6,FALSE)="","",VLOOKUP(O1612,Home!$C$8:$R$207,6,FALSE))</f>
        <v>#N/A</v>
      </c>
      <c r="M1612" s="129" t="e">
        <f t="shared" si="526"/>
        <v>#N/A</v>
      </c>
      <c r="N1612" s="11">
        <f>SUM($K$4:K1612)</f>
        <v>200</v>
      </c>
      <c r="O1612" s="11" t="str">
        <f>IF(P1612="","",IF(IFERROR(VLOOKUP(N1612,Home!$C$8:$R$1048576,1,FALSE),"")=0,"",IFERROR(VLOOKUP(N1612,Home!$C$8:$R$1048576,1,FALSE),"")))</f>
        <v/>
      </c>
      <c r="P1612" s="11" t="str">
        <f>IF(IFERROR(VLOOKUP(W1612,Home!$C$8:$R$1048576,3,FALSE),"")=0,"",IFERROR(VLOOKUP(W1612,Home!$C$8:$R$1048576,3,FALSE),""))</f>
        <v/>
      </c>
      <c r="Q1612" s="11" t="str">
        <f t="shared" si="525"/>
        <v/>
      </c>
      <c r="R1612" s="130" t="e">
        <f>VLOOKUP(Q1612,'Baggrund til lister'!$G$4:$H$15,2,FALSE)</f>
        <v>#N/A</v>
      </c>
      <c r="S1612" s="11" t="str">
        <f t="shared" si="527"/>
        <v/>
      </c>
      <c r="T1612" s="11" t="str">
        <f>IF(IFERROR(VLOOKUP(N1612,Home!$C$8:$R$1048576,11,FALSE),"")=0,"",IFERROR(VLOOKUP(N1612,Home!$C$8:$R$1048576,11,FALSE),""))</f>
        <v/>
      </c>
      <c r="U1612" s="11" t="str">
        <f>IF(IFERROR(VLOOKUP(O1612,Home!$C$8:$R$1048576,12,FALSE),"")=0,"",IFERROR(VLOOKUP(O1612,Home!$C$8:$R$1048576,12,FALSE),""))</f>
        <v/>
      </c>
      <c r="V1612" s="11" t="str">
        <f>IF(IFERROR(VLOOKUP(O1612,Home!$C$8:$R$1048576,8,FALSE),"")=0,"",IFERROR(VLOOKUP(O1612,Home!$C$8:$R$1048576,8,FALSE),""))</f>
        <v/>
      </c>
      <c r="W1612" s="11" t="str">
        <f>IF(OR(VLOOKUP(N1612,Home!$C$7:$I$207,6,FALSE)="",VLOOKUP(N1612,Home!$C$7:$I$207,7,FALSE)=""),"FEJL",SUM(Baggrundsark!$K$4:K1612))</f>
        <v>FEJL</v>
      </c>
      <c r="Y1612">
        <v>1609</v>
      </c>
      <c r="Z1612" s="1"/>
      <c r="AC1612" s="44"/>
      <c r="AD1612">
        <f t="shared" si="534"/>
        <v>0</v>
      </c>
      <c r="AE1612">
        <f>SUM($AD$4:AD1612)</f>
        <v>1</v>
      </c>
      <c r="AF1612" s="103" t="str">
        <f>IFERROR(VLOOKUP(AN1612,Home!$C$8:$E$207,3,FALSE),"")</f>
        <v/>
      </c>
      <c r="AG1612" s="103" t="str">
        <f>IFERROR(VLOOKUP(AN1612,Home!$C$8:$E$207,2,FALSE),"")</f>
        <v/>
      </c>
      <c r="AH1612" s="104" t="str">
        <f>IF(VLOOKUP(AE1612,Home!$C$8:$I$207,6,FALSE)="","",VLOOKUP(AE1612,Home!$C$8:$I$207,6,FALSE))</f>
        <v/>
      </c>
      <c r="AI1612" s="104" t="e">
        <f t="shared" si="542"/>
        <v>#VALUE!</v>
      </c>
      <c r="AJ1612" s="105" t="e">
        <f t="shared" si="535"/>
        <v>#VALUE!</v>
      </c>
      <c r="AK1612" s="103" t="e">
        <f t="shared" si="528"/>
        <v>#VALUE!</v>
      </c>
      <c r="AL1612" s="103" t="e">
        <f t="shared" si="536"/>
        <v>#VALUE!</v>
      </c>
      <c r="AN1612" t="str">
        <f>IF(OR(VLOOKUP(AE1612,Home!$C$8:$I$207,6,FALSE)="",VLOOKUP(AE1612,Home!$C$8:$I$207,7,FALSE)=""),"FEJL",Baggrundsark!AE1612)</f>
        <v>FEJL</v>
      </c>
      <c r="AO1612">
        <f>IF(VLOOKUP(AE1612,Home!$C$8:$N$207,12,FALSE)="Timelønnet",1,0)</f>
        <v>0</v>
      </c>
      <c r="AP1612">
        <f>SUM($AO$4:AO1612)*AO1612</f>
        <v>0</v>
      </c>
      <c r="AQ1612">
        <f t="shared" si="523"/>
        <v>1</v>
      </c>
      <c r="AR1612" t="str">
        <f t="shared" si="523"/>
        <v/>
      </c>
      <c r="AS1612" t="e">
        <f t="shared" si="537"/>
        <v>#VALUE!</v>
      </c>
      <c r="AT1612" s="45" t="e">
        <f t="shared" si="524"/>
        <v>#VALUE!</v>
      </c>
      <c r="AU1612">
        <f>VLOOKUP(AQ1612,Home!$C$8:$J$207,8,FALSE)</f>
        <v>0</v>
      </c>
    </row>
    <row r="1613" spans="1:47" x14ac:dyDescent="0.25">
      <c r="A1613" s="6">
        <f t="shared" si="529"/>
        <v>0</v>
      </c>
      <c r="B1613" s="6">
        <f t="shared" si="538"/>
        <v>0</v>
      </c>
      <c r="C1613" s="6" t="str">
        <f t="shared" si="530"/>
        <v/>
      </c>
      <c r="D1613" s="7">
        <f t="shared" si="531"/>
        <v>0</v>
      </c>
      <c r="E1613" s="7">
        <f t="shared" si="539"/>
        <v>0</v>
      </c>
      <c r="F1613" s="7" t="str">
        <f t="shared" si="532"/>
        <v/>
      </c>
      <c r="G1613" s="6">
        <f t="shared" si="533"/>
        <v>0</v>
      </c>
      <c r="H1613" s="6">
        <f t="shared" si="540"/>
        <v>0</v>
      </c>
      <c r="I1613" s="6" t="str">
        <f t="shared" si="541"/>
        <v/>
      </c>
      <c r="J1613" s="11">
        <v>1610</v>
      </c>
      <c r="K1613" s="11">
        <f>IF(IFERROR(VLOOKUP(J1613,Home!$A$8:$B$1048576,1,FALSE),0)=0,0,1)</f>
        <v>0</v>
      </c>
      <c r="L1613" s="129" t="e">
        <f>IF(VLOOKUP(O1613,Home!$C$8:$R$207,6,FALSE)="","",VLOOKUP(O1613,Home!$C$8:$R$207,6,FALSE))</f>
        <v>#N/A</v>
      </c>
      <c r="M1613" s="129" t="e">
        <f t="shared" si="526"/>
        <v>#N/A</v>
      </c>
      <c r="N1613" s="11">
        <f>SUM($K$4:K1613)</f>
        <v>200</v>
      </c>
      <c r="O1613" s="11" t="str">
        <f>IF(P1613="","",IF(IFERROR(VLOOKUP(N1613,Home!$C$8:$R$1048576,1,FALSE),"")=0,"",IFERROR(VLOOKUP(N1613,Home!$C$8:$R$1048576,1,FALSE),"")))</f>
        <v/>
      </c>
      <c r="P1613" s="11" t="str">
        <f>IF(IFERROR(VLOOKUP(W1613,Home!$C$8:$R$1048576,3,FALSE),"")=0,"",IFERROR(VLOOKUP(W1613,Home!$C$8:$R$1048576,3,FALSE),""))</f>
        <v/>
      </c>
      <c r="Q1613" s="11" t="str">
        <f t="shared" si="525"/>
        <v/>
      </c>
      <c r="R1613" s="130" t="e">
        <f>VLOOKUP(Q1613,'Baggrund til lister'!$G$4:$H$15,2,FALSE)</f>
        <v>#N/A</v>
      </c>
      <c r="S1613" s="11" t="str">
        <f t="shared" si="527"/>
        <v/>
      </c>
      <c r="T1613" s="11" t="str">
        <f>IF(IFERROR(VLOOKUP(N1613,Home!$C$8:$R$1048576,11,FALSE),"")=0,"",IFERROR(VLOOKUP(N1613,Home!$C$8:$R$1048576,11,FALSE),""))</f>
        <v/>
      </c>
      <c r="U1613" s="11" t="str">
        <f>IF(IFERROR(VLOOKUP(O1613,Home!$C$8:$R$1048576,12,FALSE),"")=0,"",IFERROR(VLOOKUP(O1613,Home!$C$8:$R$1048576,12,FALSE),""))</f>
        <v/>
      </c>
      <c r="V1613" s="11" t="str">
        <f>IF(IFERROR(VLOOKUP(O1613,Home!$C$8:$R$1048576,8,FALSE),"")=0,"",IFERROR(VLOOKUP(O1613,Home!$C$8:$R$1048576,8,FALSE),""))</f>
        <v/>
      </c>
      <c r="W1613" s="11" t="str">
        <f>IF(OR(VLOOKUP(N1613,Home!$C$7:$I$207,6,FALSE)="",VLOOKUP(N1613,Home!$C$7:$I$207,7,FALSE)=""),"FEJL",SUM(Baggrundsark!$K$4:K1613))</f>
        <v>FEJL</v>
      </c>
      <c r="Y1613">
        <v>1610</v>
      </c>
      <c r="Z1613" s="1"/>
      <c r="AC1613" s="44"/>
      <c r="AD1613">
        <f t="shared" si="534"/>
        <v>0</v>
      </c>
      <c r="AE1613">
        <f>SUM($AD$4:AD1613)</f>
        <v>1</v>
      </c>
      <c r="AF1613" s="103" t="str">
        <f>IFERROR(VLOOKUP(AN1613,Home!$C$8:$E$207,3,FALSE),"")</f>
        <v/>
      </c>
      <c r="AG1613" s="103" t="str">
        <f>IFERROR(VLOOKUP(AN1613,Home!$C$8:$E$207,2,FALSE),"")</f>
        <v/>
      </c>
      <c r="AH1613" s="104" t="str">
        <f>IF(VLOOKUP(AE1613,Home!$C$8:$I$207,6,FALSE)="","",VLOOKUP(AE1613,Home!$C$8:$I$207,6,FALSE))</f>
        <v/>
      </c>
      <c r="AI1613" s="104" t="e">
        <f t="shared" si="542"/>
        <v>#VALUE!</v>
      </c>
      <c r="AJ1613" s="105" t="e">
        <f t="shared" si="535"/>
        <v>#VALUE!</v>
      </c>
      <c r="AK1613" s="103" t="e">
        <f t="shared" si="528"/>
        <v>#VALUE!</v>
      </c>
      <c r="AL1613" s="103" t="e">
        <f t="shared" si="536"/>
        <v>#VALUE!</v>
      </c>
      <c r="AN1613" t="str">
        <f>IF(OR(VLOOKUP(AE1613,Home!$C$8:$I$207,6,FALSE)="",VLOOKUP(AE1613,Home!$C$8:$I$207,7,FALSE)=""),"FEJL",Baggrundsark!AE1613)</f>
        <v>FEJL</v>
      </c>
      <c r="AO1613">
        <f>IF(VLOOKUP(AE1613,Home!$C$8:$N$207,12,FALSE)="Timelønnet",1,0)</f>
        <v>0</v>
      </c>
      <c r="AP1613">
        <f>SUM($AO$4:AO1613)*AO1613</f>
        <v>0</v>
      </c>
      <c r="AQ1613">
        <f t="shared" si="523"/>
        <v>1</v>
      </c>
      <c r="AR1613" t="str">
        <f t="shared" si="523"/>
        <v/>
      </c>
      <c r="AS1613" t="e">
        <f t="shared" si="537"/>
        <v>#VALUE!</v>
      </c>
      <c r="AT1613" s="45" t="e">
        <f t="shared" si="524"/>
        <v>#VALUE!</v>
      </c>
      <c r="AU1613">
        <f>VLOOKUP(AQ1613,Home!$C$8:$J$207,8,FALSE)</f>
        <v>0</v>
      </c>
    </row>
    <row r="1614" spans="1:47" x14ac:dyDescent="0.25">
      <c r="A1614" s="6">
        <f t="shared" si="529"/>
        <v>0</v>
      </c>
      <c r="B1614" s="6">
        <f t="shared" si="538"/>
        <v>0</v>
      </c>
      <c r="C1614" s="6" t="str">
        <f t="shared" si="530"/>
        <v/>
      </c>
      <c r="D1614" s="7">
        <f t="shared" si="531"/>
        <v>0</v>
      </c>
      <c r="E1614" s="7">
        <f t="shared" si="539"/>
        <v>0</v>
      </c>
      <c r="F1614" s="7" t="str">
        <f t="shared" si="532"/>
        <v/>
      </c>
      <c r="G1614" s="6">
        <f t="shared" si="533"/>
        <v>0</v>
      </c>
      <c r="H1614" s="6">
        <f t="shared" si="540"/>
        <v>0</v>
      </c>
      <c r="I1614" s="6" t="str">
        <f t="shared" si="541"/>
        <v/>
      </c>
      <c r="J1614" s="11">
        <v>1611</v>
      </c>
      <c r="K1614" s="11">
        <f>IF(IFERROR(VLOOKUP(J1614,Home!$A$8:$B$1048576,1,FALSE),0)=0,0,1)</f>
        <v>0</v>
      </c>
      <c r="L1614" s="129" t="e">
        <f>IF(VLOOKUP(O1614,Home!$C$8:$R$207,6,FALSE)="","",VLOOKUP(O1614,Home!$C$8:$R$207,6,FALSE))</f>
        <v>#N/A</v>
      </c>
      <c r="M1614" s="129" t="e">
        <f t="shared" si="526"/>
        <v>#N/A</v>
      </c>
      <c r="N1614" s="11">
        <f>SUM($K$4:K1614)</f>
        <v>200</v>
      </c>
      <c r="O1614" s="11" t="str">
        <f>IF(P1614="","",IF(IFERROR(VLOOKUP(N1614,Home!$C$8:$R$1048576,1,FALSE),"")=0,"",IFERROR(VLOOKUP(N1614,Home!$C$8:$R$1048576,1,FALSE),"")))</f>
        <v/>
      </c>
      <c r="P1614" s="11" t="str">
        <f>IF(IFERROR(VLOOKUP(W1614,Home!$C$8:$R$1048576,3,FALSE),"")=0,"",IFERROR(VLOOKUP(W1614,Home!$C$8:$R$1048576,3,FALSE),""))</f>
        <v/>
      </c>
      <c r="Q1614" s="11" t="str">
        <f t="shared" si="525"/>
        <v/>
      </c>
      <c r="R1614" s="130" t="e">
        <f>VLOOKUP(Q1614,'Baggrund til lister'!$G$4:$H$15,2,FALSE)</f>
        <v>#N/A</v>
      </c>
      <c r="S1614" s="11" t="str">
        <f t="shared" si="527"/>
        <v/>
      </c>
      <c r="T1614" s="11" t="str">
        <f>IF(IFERROR(VLOOKUP(N1614,Home!$C$8:$R$1048576,11,FALSE),"")=0,"",IFERROR(VLOOKUP(N1614,Home!$C$8:$R$1048576,11,FALSE),""))</f>
        <v/>
      </c>
      <c r="U1614" s="11" t="str">
        <f>IF(IFERROR(VLOOKUP(O1614,Home!$C$8:$R$1048576,12,FALSE),"")=0,"",IFERROR(VLOOKUP(O1614,Home!$C$8:$R$1048576,12,FALSE),""))</f>
        <v/>
      </c>
      <c r="V1614" s="11" t="str">
        <f>IF(IFERROR(VLOOKUP(O1614,Home!$C$8:$R$1048576,8,FALSE),"")=0,"",IFERROR(VLOOKUP(O1614,Home!$C$8:$R$1048576,8,FALSE),""))</f>
        <v/>
      </c>
      <c r="W1614" s="11" t="str">
        <f>IF(OR(VLOOKUP(N1614,Home!$C$7:$I$207,6,FALSE)="",VLOOKUP(N1614,Home!$C$7:$I$207,7,FALSE)=""),"FEJL",SUM(Baggrundsark!$K$4:K1614))</f>
        <v>FEJL</v>
      </c>
      <c r="Y1614">
        <v>1611</v>
      </c>
      <c r="Z1614" s="1"/>
      <c r="AC1614" s="44"/>
      <c r="AD1614">
        <f t="shared" si="534"/>
        <v>0</v>
      </c>
      <c r="AE1614">
        <f>SUM($AD$4:AD1614)</f>
        <v>1</v>
      </c>
      <c r="AF1614" s="103" t="str">
        <f>IFERROR(VLOOKUP(AN1614,Home!$C$8:$E$207,3,FALSE),"")</f>
        <v/>
      </c>
      <c r="AG1614" s="103" t="str">
        <f>IFERROR(VLOOKUP(AN1614,Home!$C$8:$E$207,2,FALSE),"")</f>
        <v/>
      </c>
      <c r="AH1614" s="104" t="str">
        <f>IF(VLOOKUP(AE1614,Home!$C$8:$I$207,6,FALSE)="","",VLOOKUP(AE1614,Home!$C$8:$I$207,6,FALSE))</f>
        <v/>
      </c>
      <c r="AI1614" s="104" t="e">
        <f t="shared" si="542"/>
        <v>#VALUE!</v>
      </c>
      <c r="AJ1614" s="105" t="e">
        <f t="shared" si="535"/>
        <v>#VALUE!</v>
      </c>
      <c r="AK1614" s="103" t="e">
        <f t="shared" si="528"/>
        <v>#VALUE!</v>
      </c>
      <c r="AL1614" s="103" t="e">
        <f t="shared" si="536"/>
        <v>#VALUE!</v>
      </c>
      <c r="AN1614" t="str">
        <f>IF(OR(VLOOKUP(AE1614,Home!$C$8:$I$207,6,FALSE)="",VLOOKUP(AE1614,Home!$C$8:$I$207,7,FALSE)=""),"FEJL",Baggrundsark!AE1614)</f>
        <v>FEJL</v>
      </c>
      <c r="AO1614">
        <f>IF(VLOOKUP(AE1614,Home!$C$8:$N$207,12,FALSE)="Timelønnet",1,0)</f>
        <v>0</v>
      </c>
      <c r="AP1614">
        <f>SUM($AO$4:AO1614)*AO1614</f>
        <v>0</v>
      </c>
      <c r="AQ1614">
        <f t="shared" si="523"/>
        <v>1</v>
      </c>
      <c r="AR1614" t="str">
        <f t="shared" si="523"/>
        <v/>
      </c>
      <c r="AS1614" t="e">
        <f t="shared" si="537"/>
        <v>#VALUE!</v>
      </c>
      <c r="AT1614" s="45" t="e">
        <f t="shared" si="524"/>
        <v>#VALUE!</v>
      </c>
      <c r="AU1614">
        <f>VLOOKUP(AQ1614,Home!$C$8:$J$207,8,FALSE)</f>
        <v>0</v>
      </c>
    </row>
    <row r="1615" spans="1:47" x14ac:dyDescent="0.25">
      <c r="A1615" s="6">
        <f t="shared" si="529"/>
        <v>0</v>
      </c>
      <c r="B1615" s="6">
        <f t="shared" si="538"/>
        <v>0</v>
      </c>
      <c r="C1615" s="6" t="str">
        <f t="shared" si="530"/>
        <v/>
      </c>
      <c r="D1615" s="7">
        <f t="shared" si="531"/>
        <v>0</v>
      </c>
      <c r="E1615" s="7">
        <f t="shared" si="539"/>
        <v>0</v>
      </c>
      <c r="F1615" s="7" t="str">
        <f t="shared" si="532"/>
        <v/>
      </c>
      <c r="G1615" s="6">
        <f t="shared" si="533"/>
        <v>0</v>
      </c>
      <c r="H1615" s="6">
        <f t="shared" si="540"/>
        <v>0</v>
      </c>
      <c r="I1615" s="6" t="str">
        <f t="shared" si="541"/>
        <v/>
      </c>
      <c r="J1615" s="11">
        <v>1612</v>
      </c>
      <c r="K1615" s="11">
        <f>IF(IFERROR(VLOOKUP(J1615,Home!$A$8:$B$1048576,1,FALSE),0)=0,0,1)</f>
        <v>0</v>
      </c>
      <c r="L1615" s="129" t="e">
        <f>IF(VLOOKUP(O1615,Home!$C$8:$R$207,6,FALSE)="","",VLOOKUP(O1615,Home!$C$8:$R$207,6,FALSE))</f>
        <v>#N/A</v>
      </c>
      <c r="M1615" s="129" t="e">
        <f t="shared" si="526"/>
        <v>#N/A</v>
      </c>
      <c r="N1615" s="11">
        <f>SUM($K$4:K1615)</f>
        <v>200</v>
      </c>
      <c r="O1615" s="11" t="str">
        <f>IF(P1615="","",IF(IFERROR(VLOOKUP(N1615,Home!$C$8:$R$1048576,1,FALSE),"")=0,"",IFERROR(VLOOKUP(N1615,Home!$C$8:$R$1048576,1,FALSE),"")))</f>
        <v/>
      </c>
      <c r="P1615" s="11" t="str">
        <f>IF(IFERROR(VLOOKUP(W1615,Home!$C$8:$R$1048576,3,FALSE),"")=0,"",IFERROR(VLOOKUP(W1615,Home!$C$8:$R$1048576,3,FALSE),""))</f>
        <v/>
      </c>
      <c r="Q1615" s="11" t="str">
        <f t="shared" si="525"/>
        <v/>
      </c>
      <c r="R1615" s="130" t="e">
        <f>VLOOKUP(Q1615,'Baggrund til lister'!$G$4:$H$15,2,FALSE)</f>
        <v>#N/A</v>
      </c>
      <c r="S1615" s="11" t="str">
        <f t="shared" si="527"/>
        <v/>
      </c>
      <c r="T1615" s="11" t="str">
        <f>IF(IFERROR(VLOOKUP(N1615,Home!$C$8:$R$1048576,11,FALSE),"")=0,"",IFERROR(VLOOKUP(N1615,Home!$C$8:$R$1048576,11,FALSE),""))</f>
        <v/>
      </c>
      <c r="U1615" s="11" t="str">
        <f>IF(IFERROR(VLOOKUP(O1615,Home!$C$8:$R$1048576,12,FALSE),"")=0,"",IFERROR(VLOOKUP(O1615,Home!$C$8:$R$1048576,12,FALSE),""))</f>
        <v/>
      </c>
      <c r="V1615" s="11" t="str">
        <f>IF(IFERROR(VLOOKUP(O1615,Home!$C$8:$R$1048576,8,FALSE),"")=0,"",IFERROR(VLOOKUP(O1615,Home!$C$8:$R$1048576,8,FALSE),""))</f>
        <v/>
      </c>
      <c r="W1615" s="11" t="str">
        <f>IF(OR(VLOOKUP(N1615,Home!$C$7:$I$207,6,FALSE)="",VLOOKUP(N1615,Home!$C$7:$I$207,7,FALSE)=""),"FEJL",SUM(Baggrundsark!$K$4:K1615))</f>
        <v>FEJL</v>
      </c>
      <c r="Y1615">
        <v>1612</v>
      </c>
      <c r="Z1615" s="1"/>
      <c r="AC1615" s="44"/>
      <c r="AD1615">
        <f t="shared" si="534"/>
        <v>0</v>
      </c>
      <c r="AE1615">
        <f>SUM($AD$4:AD1615)</f>
        <v>1</v>
      </c>
      <c r="AF1615" s="103" t="str">
        <f>IFERROR(VLOOKUP(AN1615,Home!$C$8:$E$207,3,FALSE),"")</f>
        <v/>
      </c>
      <c r="AG1615" s="103" t="str">
        <f>IFERROR(VLOOKUP(AN1615,Home!$C$8:$E$207,2,FALSE),"")</f>
        <v/>
      </c>
      <c r="AH1615" s="104" t="str">
        <f>IF(VLOOKUP(AE1615,Home!$C$8:$I$207,6,FALSE)="","",VLOOKUP(AE1615,Home!$C$8:$I$207,6,FALSE))</f>
        <v/>
      </c>
      <c r="AI1615" s="104" t="e">
        <f t="shared" si="542"/>
        <v>#VALUE!</v>
      </c>
      <c r="AJ1615" s="105" t="e">
        <f t="shared" si="535"/>
        <v>#VALUE!</v>
      </c>
      <c r="AK1615" s="103" t="e">
        <f t="shared" si="528"/>
        <v>#VALUE!</v>
      </c>
      <c r="AL1615" s="103" t="e">
        <f t="shared" si="536"/>
        <v>#VALUE!</v>
      </c>
      <c r="AN1615" t="str">
        <f>IF(OR(VLOOKUP(AE1615,Home!$C$8:$I$207,6,FALSE)="",VLOOKUP(AE1615,Home!$C$8:$I$207,7,FALSE)=""),"FEJL",Baggrundsark!AE1615)</f>
        <v>FEJL</v>
      </c>
      <c r="AO1615">
        <f>IF(VLOOKUP(AE1615,Home!$C$8:$N$207,12,FALSE)="Timelønnet",1,0)</f>
        <v>0</v>
      </c>
      <c r="AP1615">
        <f>SUM($AO$4:AO1615)*AO1615</f>
        <v>0</v>
      </c>
      <c r="AQ1615">
        <f t="shared" si="523"/>
        <v>1</v>
      </c>
      <c r="AR1615" t="str">
        <f t="shared" si="523"/>
        <v/>
      </c>
      <c r="AS1615" t="e">
        <f t="shared" si="537"/>
        <v>#VALUE!</v>
      </c>
      <c r="AT1615" s="45" t="e">
        <f t="shared" si="524"/>
        <v>#VALUE!</v>
      </c>
      <c r="AU1615">
        <f>VLOOKUP(AQ1615,Home!$C$8:$J$207,8,FALSE)</f>
        <v>0</v>
      </c>
    </row>
    <row r="1616" spans="1:47" x14ac:dyDescent="0.25">
      <c r="A1616" s="6">
        <f t="shared" si="529"/>
        <v>0</v>
      </c>
      <c r="B1616" s="6">
        <f t="shared" si="538"/>
        <v>0</v>
      </c>
      <c r="C1616" s="6" t="str">
        <f t="shared" si="530"/>
        <v/>
      </c>
      <c r="D1616" s="7">
        <f t="shared" si="531"/>
        <v>0</v>
      </c>
      <c r="E1616" s="7">
        <f t="shared" si="539"/>
        <v>0</v>
      </c>
      <c r="F1616" s="7" t="str">
        <f t="shared" si="532"/>
        <v/>
      </c>
      <c r="G1616" s="6">
        <f t="shared" si="533"/>
        <v>0</v>
      </c>
      <c r="H1616" s="6">
        <f t="shared" si="540"/>
        <v>0</v>
      </c>
      <c r="I1616" s="6" t="str">
        <f t="shared" si="541"/>
        <v/>
      </c>
      <c r="J1616" s="11">
        <v>1613</v>
      </c>
      <c r="K1616" s="11">
        <f>IF(IFERROR(VLOOKUP(J1616,Home!$A$8:$B$1048576,1,FALSE),0)=0,0,1)</f>
        <v>0</v>
      </c>
      <c r="L1616" s="129" t="e">
        <f>IF(VLOOKUP(O1616,Home!$C$8:$R$207,6,FALSE)="","",VLOOKUP(O1616,Home!$C$8:$R$207,6,FALSE))</f>
        <v>#N/A</v>
      </c>
      <c r="M1616" s="129" t="e">
        <f t="shared" si="526"/>
        <v>#N/A</v>
      </c>
      <c r="N1616" s="11">
        <f>SUM($K$4:K1616)</f>
        <v>200</v>
      </c>
      <c r="O1616" s="11" t="str">
        <f>IF(P1616="","",IF(IFERROR(VLOOKUP(N1616,Home!$C$8:$R$1048576,1,FALSE),"")=0,"",IFERROR(VLOOKUP(N1616,Home!$C$8:$R$1048576,1,FALSE),"")))</f>
        <v/>
      </c>
      <c r="P1616" s="11" t="str">
        <f>IF(IFERROR(VLOOKUP(W1616,Home!$C$8:$R$1048576,3,FALSE),"")=0,"",IFERROR(VLOOKUP(W1616,Home!$C$8:$R$1048576,3,FALSE),""))</f>
        <v/>
      </c>
      <c r="Q1616" s="11" t="str">
        <f t="shared" si="525"/>
        <v/>
      </c>
      <c r="R1616" s="130" t="e">
        <f>VLOOKUP(Q1616,'Baggrund til lister'!$G$4:$H$15,2,FALSE)</f>
        <v>#N/A</v>
      </c>
      <c r="S1616" s="11" t="str">
        <f t="shared" si="527"/>
        <v/>
      </c>
      <c r="T1616" s="11" t="str">
        <f>IF(IFERROR(VLOOKUP(N1616,Home!$C$8:$R$1048576,11,FALSE),"")=0,"",IFERROR(VLOOKUP(N1616,Home!$C$8:$R$1048576,11,FALSE),""))</f>
        <v/>
      </c>
      <c r="U1616" s="11" t="str">
        <f>IF(IFERROR(VLOOKUP(O1616,Home!$C$8:$R$1048576,12,FALSE),"")=0,"",IFERROR(VLOOKUP(O1616,Home!$C$8:$R$1048576,12,FALSE),""))</f>
        <v/>
      </c>
      <c r="V1616" s="11" t="str">
        <f>IF(IFERROR(VLOOKUP(O1616,Home!$C$8:$R$1048576,8,FALSE),"")=0,"",IFERROR(VLOOKUP(O1616,Home!$C$8:$R$1048576,8,FALSE),""))</f>
        <v/>
      </c>
      <c r="W1616" s="11" t="str">
        <f>IF(OR(VLOOKUP(N1616,Home!$C$7:$I$207,6,FALSE)="",VLOOKUP(N1616,Home!$C$7:$I$207,7,FALSE)=""),"FEJL",SUM(Baggrundsark!$K$4:K1616))</f>
        <v>FEJL</v>
      </c>
      <c r="Y1616">
        <v>1613</v>
      </c>
      <c r="Z1616" s="1"/>
      <c r="AC1616" s="44"/>
      <c r="AD1616">
        <f t="shared" si="534"/>
        <v>0</v>
      </c>
      <c r="AE1616">
        <f>SUM($AD$4:AD1616)</f>
        <v>1</v>
      </c>
      <c r="AF1616" s="103" t="str">
        <f>IFERROR(VLOOKUP(AN1616,Home!$C$8:$E$207,3,FALSE),"")</f>
        <v/>
      </c>
      <c r="AG1616" s="103" t="str">
        <f>IFERROR(VLOOKUP(AN1616,Home!$C$8:$E$207,2,FALSE),"")</f>
        <v/>
      </c>
      <c r="AH1616" s="104" t="str">
        <f>IF(VLOOKUP(AE1616,Home!$C$8:$I$207,6,FALSE)="","",VLOOKUP(AE1616,Home!$C$8:$I$207,6,FALSE))</f>
        <v/>
      </c>
      <c r="AI1616" s="104" t="e">
        <f t="shared" si="542"/>
        <v>#VALUE!</v>
      </c>
      <c r="AJ1616" s="105" t="e">
        <f t="shared" si="535"/>
        <v>#VALUE!</v>
      </c>
      <c r="AK1616" s="103" t="e">
        <f t="shared" si="528"/>
        <v>#VALUE!</v>
      </c>
      <c r="AL1616" s="103" t="e">
        <f t="shared" si="536"/>
        <v>#VALUE!</v>
      </c>
      <c r="AN1616" t="str">
        <f>IF(OR(VLOOKUP(AE1616,Home!$C$8:$I$207,6,FALSE)="",VLOOKUP(AE1616,Home!$C$8:$I$207,7,FALSE)=""),"FEJL",Baggrundsark!AE1616)</f>
        <v>FEJL</v>
      </c>
      <c r="AO1616">
        <f>IF(VLOOKUP(AE1616,Home!$C$8:$N$207,12,FALSE)="Timelønnet",1,0)</f>
        <v>0</v>
      </c>
      <c r="AP1616">
        <f>SUM($AO$4:AO1616)*AO1616</f>
        <v>0</v>
      </c>
      <c r="AQ1616">
        <f t="shared" si="523"/>
        <v>1</v>
      </c>
      <c r="AR1616" t="str">
        <f t="shared" si="523"/>
        <v/>
      </c>
      <c r="AS1616" t="e">
        <f t="shared" si="537"/>
        <v>#VALUE!</v>
      </c>
      <c r="AT1616" s="45" t="e">
        <f t="shared" si="524"/>
        <v>#VALUE!</v>
      </c>
      <c r="AU1616">
        <f>VLOOKUP(AQ1616,Home!$C$8:$J$207,8,FALSE)</f>
        <v>0</v>
      </c>
    </row>
    <row r="1617" spans="1:47" x14ac:dyDescent="0.25">
      <c r="A1617" s="6">
        <f t="shared" si="529"/>
        <v>0</v>
      </c>
      <c r="B1617" s="6">
        <f t="shared" si="538"/>
        <v>0</v>
      </c>
      <c r="C1617" s="6" t="str">
        <f t="shared" si="530"/>
        <v/>
      </c>
      <c r="D1617" s="7">
        <f t="shared" si="531"/>
        <v>0</v>
      </c>
      <c r="E1617" s="7">
        <f t="shared" si="539"/>
        <v>0</v>
      </c>
      <c r="F1617" s="7" t="str">
        <f t="shared" si="532"/>
        <v/>
      </c>
      <c r="G1617" s="6">
        <f t="shared" si="533"/>
        <v>0</v>
      </c>
      <c r="H1617" s="6">
        <f t="shared" si="540"/>
        <v>0</v>
      </c>
      <c r="I1617" s="6" t="str">
        <f t="shared" si="541"/>
        <v/>
      </c>
      <c r="J1617" s="11">
        <v>1614</v>
      </c>
      <c r="K1617" s="11">
        <f>IF(IFERROR(VLOOKUP(J1617,Home!$A$8:$B$1048576,1,FALSE),0)=0,0,1)</f>
        <v>0</v>
      </c>
      <c r="L1617" s="129" t="e">
        <f>IF(VLOOKUP(O1617,Home!$C$8:$R$207,6,FALSE)="","",VLOOKUP(O1617,Home!$C$8:$R$207,6,FALSE))</f>
        <v>#N/A</v>
      </c>
      <c r="M1617" s="129" t="e">
        <f t="shared" si="526"/>
        <v>#N/A</v>
      </c>
      <c r="N1617" s="11">
        <f>SUM($K$4:K1617)</f>
        <v>200</v>
      </c>
      <c r="O1617" s="11" t="str">
        <f>IF(P1617="","",IF(IFERROR(VLOOKUP(N1617,Home!$C$8:$R$1048576,1,FALSE),"")=0,"",IFERROR(VLOOKUP(N1617,Home!$C$8:$R$1048576,1,FALSE),"")))</f>
        <v/>
      </c>
      <c r="P1617" s="11" t="str">
        <f>IF(IFERROR(VLOOKUP(W1617,Home!$C$8:$R$1048576,3,FALSE),"")=0,"",IFERROR(VLOOKUP(W1617,Home!$C$8:$R$1048576,3,FALSE),""))</f>
        <v/>
      </c>
      <c r="Q1617" s="11" t="str">
        <f t="shared" si="525"/>
        <v/>
      </c>
      <c r="R1617" s="130" t="e">
        <f>VLOOKUP(Q1617,'Baggrund til lister'!$G$4:$H$15,2,FALSE)</f>
        <v>#N/A</v>
      </c>
      <c r="S1617" s="11" t="str">
        <f t="shared" si="527"/>
        <v/>
      </c>
      <c r="T1617" s="11" t="str">
        <f>IF(IFERROR(VLOOKUP(N1617,Home!$C$8:$R$1048576,11,FALSE),"")=0,"",IFERROR(VLOOKUP(N1617,Home!$C$8:$R$1048576,11,FALSE),""))</f>
        <v/>
      </c>
      <c r="U1617" s="11" t="str">
        <f>IF(IFERROR(VLOOKUP(O1617,Home!$C$8:$R$1048576,12,FALSE),"")=0,"",IFERROR(VLOOKUP(O1617,Home!$C$8:$R$1048576,12,FALSE),""))</f>
        <v/>
      </c>
      <c r="V1617" s="11" t="str">
        <f>IF(IFERROR(VLOOKUP(O1617,Home!$C$8:$R$1048576,8,FALSE),"")=0,"",IFERROR(VLOOKUP(O1617,Home!$C$8:$R$1048576,8,FALSE),""))</f>
        <v/>
      </c>
      <c r="W1617" s="11" t="str">
        <f>IF(OR(VLOOKUP(N1617,Home!$C$7:$I$207,6,FALSE)="",VLOOKUP(N1617,Home!$C$7:$I$207,7,FALSE)=""),"FEJL",SUM(Baggrundsark!$K$4:K1617))</f>
        <v>FEJL</v>
      </c>
      <c r="Y1617">
        <v>1614</v>
      </c>
      <c r="Z1617" s="1"/>
      <c r="AC1617" s="44"/>
      <c r="AD1617">
        <f t="shared" si="534"/>
        <v>0</v>
      </c>
      <c r="AE1617">
        <f>SUM($AD$4:AD1617)</f>
        <v>1</v>
      </c>
      <c r="AF1617" s="103" t="str">
        <f>IFERROR(VLOOKUP(AN1617,Home!$C$8:$E$207,3,FALSE),"")</f>
        <v/>
      </c>
      <c r="AG1617" s="103" t="str">
        <f>IFERROR(VLOOKUP(AN1617,Home!$C$8:$E$207,2,FALSE),"")</f>
        <v/>
      </c>
      <c r="AH1617" s="104" t="str">
        <f>IF(VLOOKUP(AE1617,Home!$C$8:$I$207,6,FALSE)="","",VLOOKUP(AE1617,Home!$C$8:$I$207,6,FALSE))</f>
        <v/>
      </c>
      <c r="AI1617" s="104" t="e">
        <f t="shared" si="542"/>
        <v>#VALUE!</v>
      </c>
      <c r="AJ1617" s="105" t="e">
        <f t="shared" si="535"/>
        <v>#VALUE!</v>
      </c>
      <c r="AK1617" s="103" t="e">
        <f t="shared" si="528"/>
        <v>#VALUE!</v>
      </c>
      <c r="AL1617" s="103" t="e">
        <f t="shared" si="536"/>
        <v>#VALUE!</v>
      </c>
      <c r="AN1617" t="str">
        <f>IF(OR(VLOOKUP(AE1617,Home!$C$8:$I$207,6,FALSE)="",VLOOKUP(AE1617,Home!$C$8:$I$207,7,FALSE)=""),"FEJL",Baggrundsark!AE1617)</f>
        <v>FEJL</v>
      </c>
      <c r="AO1617">
        <f>IF(VLOOKUP(AE1617,Home!$C$8:$N$207,12,FALSE)="Timelønnet",1,0)</f>
        <v>0</v>
      </c>
      <c r="AP1617">
        <f>SUM($AO$4:AO1617)*AO1617</f>
        <v>0</v>
      </c>
      <c r="AQ1617">
        <f t="shared" si="523"/>
        <v>1</v>
      </c>
      <c r="AR1617" t="str">
        <f t="shared" si="523"/>
        <v/>
      </c>
      <c r="AS1617" t="e">
        <f t="shared" si="537"/>
        <v>#VALUE!</v>
      </c>
      <c r="AT1617" s="45" t="e">
        <f t="shared" si="524"/>
        <v>#VALUE!</v>
      </c>
      <c r="AU1617">
        <f>VLOOKUP(AQ1617,Home!$C$8:$J$207,8,FALSE)</f>
        <v>0</v>
      </c>
    </row>
    <row r="1618" spans="1:47" x14ac:dyDescent="0.25">
      <c r="A1618" s="6">
        <f t="shared" si="529"/>
        <v>0</v>
      </c>
      <c r="B1618" s="6">
        <f t="shared" si="538"/>
        <v>0</v>
      </c>
      <c r="C1618" s="6" t="str">
        <f t="shared" si="530"/>
        <v/>
      </c>
      <c r="D1618" s="7">
        <f t="shared" si="531"/>
        <v>0</v>
      </c>
      <c r="E1618" s="7">
        <f t="shared" si="539"/>
        <v>0</v>
      </c>
      <c r="F1618" s="7" t="str">
        <f t="shared" si="532"/>
        <v/>
      </c>
      <c r="G1618" s="6">
        <f t="shared" si="533"/>
        <v>0</v>
      </c>
      <c r="H1618" s="6">
        <f t="shared" si="540"/>
        <v>0</v>
      </c>
      <c r="I1618" s="6" t="str">
        <f t="shared" si="541"/>
        <v/>
      </c>
      <c r="J1618" s="11">
        <v>1615</v>
      </c>
      <c r="K1618" s="11">
        <f>IF(IFERROR(VLOOKUP(J1618,Home!$A$8:$B$1048576,1,FALSE),0)=0,0,1)</f>
        <v>0</v>
      </c>
      <c r="L1618" s="129" t="e">
        <f>IF(VLOOKUP(O1618,Home!$C$8:$R$207,6,FALSE)="","",VLOOKUP(O1618,Home!$C$8:$R$207,6,FALSE))</f>
        <v>#N/A</v>
      </c>
      <c r="M1618" s="129" t="e">
        <f t="shared" si="526"/>
        <v>#N/A</v>
      </c>
      <c r="N1618" s="11">
        <f>SUM($K$4:K1618)</f>
        <v>200</v>
      </c>
      <c r="O1618" s="11" t="str">
        <f>IF(P1618="","",IF(IFERROR(VLOOKUP(N1618,Home!$C$8:$R$1048576,1,FALSE),"")=0,"",IFERROR(VLOOKUP(N1618,Home!$C$8:$R$1048576,1,FALSE),"")))</f>
        <v/>
      </c>
      <c r="P1618" s="11" t="str">
        <f>IF(IFERROR(VLOOKUP(W1618,Home!$C$8:$R$1048576,3,FALSE),"")=0,"",IFERROR(VLOOKUP(W1618,Home!$C$8:$R$1048576,3,FALSE),""))</f>
        <v/>
      </c>
      <c r="Q1618" s="11" t="str">
        <f t="shared" si="525"/>
        <v/>
      </c>
      <c r="R1618" s="130" t="e">
        <f>VLOOKUP(Q1618,'Baggrund til lister'!$G$4:$H$15,2,FALSE)</f>
        <v>#N/A</v>
      </c>
      <c r="S1618" s="11" t="str">
        <f t="shared" si="527"/>
        <v/>
      </c>
      <c r="T1618" s="11" t="str">
        <f>IF(IFERROR(VLOOKUP(N1618,Home!$C$8:$R$1048576,11,FALSE),"")=0,"",IFERROR(VLOOKUP(N1618,Home!$C$8:$R$1048576,11,FALSE),""))</f>
        <v/>
      </c>
      <c r="U1618" s="11" t="str">
        <f>IF(IFERROR(VLOOKUP(O1618,Home!$C$8:$R$1048576,12,FALSE),"")=0,"",IFERROR(VLOOKUP(O1618,Home!$C$8:$R$1048576,12,FALSE),""))</f>
        <v/>
      </c>
      <c r="V1618" s="11" t="str">
        <f>IF(IFERROR(VLOOKUP(O1618,Home!$C$8:$R$1048576,8,FALSE),"")=0,"",IFERROR(VLOOKUP(O1618,Home!$C$8:$R$1048576,8,FALSE),""))</f>
        <v/>
      </c>
      <c r="W1618" s="11" t="str">
        <f>IF(OR(VLOOKUP(N1618,Home!$C$7:$I$207,6,FALSE)="",VLOOKUP(N1618,Home!$C$7:$I$207,7,FALSE)=""),"FEJL",SUM(Baggrundsark!$K$4:K1618))</f>
        <v>FEJL</v>
      </c>
      <c r="Y1618">
        <v>1615</v>
      </c>
      <c r="Z1618" s="1"/>
      <c r="AC1618" s="44"/>
      <c r="AD1618">
        <f t="shared" si="534"/>
        <v>0</v>
      </c>
      <c r="AE1618">
        <f>SUM($AD$4:AD1618)</f>
        <v>1</v>
      </c>
      <c r="AF1618" s="103" t="str">
        <f>IFERROR(VLOOKUP(AN1618,Home!$C$8:$E$207,3,FALSE),"")</f>
        <v/>
      </c>
      <c r="AG1618" s="103" t="str">
        <f>IFERROR(VLOOKUP(AN1618,Home!$C$8:$E$207,2,FALSE),"")</f>
        <v/>
      </c>
      <c r="AH1618" s="104" t="str">
        <f>IF(VLOOKUP(AE1618,Home!$C$8:$I$207,6,FALSE)="","",VLOOKUP(AE1618,Home!$C$8:$I$207,6,FALSE))</f>
        <v/>
      </c>
      <c r="AI1618" s="104" t="e">
        <f t="shared" si="542"/>
        <v>#VALUE!</v>
      </c>
      <c r="AJ1618" s="105" t="e">
        <f t="shared" si="535"/>
        <v>#VALUE!</v>
      </c>
      <c r="AK1618" s="103" t="e">
        <f t="shared" si="528"/>
        <v>#VALUE!</v>
      </c>
      <c r="AL1618" s="103" t="e">
        <f t="shared" si="536"/>
        <v>#VALUE!</v>
      </c>
      <c r="AN1618" t="str">
        <f>IF(OR(VLOOKUP(AE1618,Home!$C$8:$I$207,6,FALSE)="",VLOOKUP(AE1618,Home!$C$8:$I$207,7,FALSE)=""),"FEJL",Baggrundsark!AE1618)</f>
        <v>FEJL</v>
      </c>
      <c r="AO1618">
        <f>IF(VLOOKUP(AE1618,Home!$C$8:$N$207,12,FALSE)="Timelønnet",1,0)</f>
        <v>0</v>
      </c>
      <c r="AP1618">
        <f>SUM($AO$4:AO1618)*AO1618</f>
        <v>0</v>
      </c>
      <c r="AQ1618">
        <f t="shared" si="523"/>
        <v>1</v>
      </c>
      <c r="AR1618" t="str">
        <f t="shared" si="523"/>
        <v/>
      </c>
      <c r="AS1618" t="e">
        <f t="shared" si="537"/>
        <v>#VALUE!</v>
      </c>
      <c r="AT1618" s="45" t="e">
        <f t="shared" si="524"/>
        <v>#VALUE!</v>
      </c>
      <c r="AU1618">
        <f>VLOOKUP(AQ1618,Home!$C$8:$J$207,8,FALSE)</f>
        <v>0</v>
      </c>
    </row>
    <row r="1619" spans="1:47" x14ac:dyDescent="0.25">
      <c r="A1619" s="6">
        <f t="shared" si="529"/>
        <v>0</v>
      </c>
      <c r="B1619" s="6">
        <f t="shared" si="538"/>
        <v>0</v>
      </c>
      <c r="C1619" s="6" t="str">
        <f t="shared" si="530"/>
        <v/>
      </c>
      <c r="D1619" s="7">
        <f t="shared" si="531"/>
        <v>0</v>
      </c>
      <c r="E1619" s="7">
        <f t="shared" si="539"/>
        <v>0</v>
      </c>
      <c r="F1619" s="7" t="str">
        <f t="shared" si="532"/>
        <v/>
      </c>
      <c r="G1619" s="6">
        <f t="shared" si="533"/>
        <v>0</v>
      </c>
      <c r="H1619" s="6">
        <f t="shared" si="540"/>
        <v>0</v>
      </c>
      <c r="I1619" s="6" t="str">
        <f t="shared" si="541"/>
        <v/>
      </c>
      <c r="J1619" s="11">
        <v>1616</v>
      </c>
      <c r="K1619" s="11">
        <f>IF(IFERROR(VLOOKUP(J1619,Home!$A$8:$B$1048576,1,FALSE),0)=0,0,1)</f>
        <v>0</v>
      </c>
      <c r="L1619" s="129" t="e">
        <f>IF(VLOOKUP(O1619,Home!$C$8:$R$207,6,FALSE)="","",VLOOKUP(O1619,Home!$C$8:$R$207,6,FALSE))</f>
        <v>#N/A</v>
      </c>
      <c r="M1619" s="129" t="e">
        <f t="shared" si="526"/>
        <v>#N/A</v>
      </c>
      <c r="N1619" s="11">
        <f>SUM($K$4:K1619)</f>
        <v>200</v>
      </c>
      <c r="O1619" s="11" t="str">
        <f>IF(P1619="","",IF(IFERROR(VLOOKUP(N1619,Home!$C$8:$R$1048576,1,FALSE),"")=0,"",IFERROR(VLOOKUP(N1619,Home!$C$8:$R$1048576,1,FALSE),"")))</f>
        <v/>
      </c>
      <c r="P1619" s="11" t="str">
        <f>IF(IFERROR(VLOOKUP(W1619,Home!$C$8:$R$1048576,3,FALSE),"")=0,"",IFERROR(VLOOKUP(W1619,Home!$C$8:$R$1048576,3,FALSE),""))</f>
        <v/>
      </c>
      <c r="Q1619" s="11" t="str">
        <f t="shared" si="525"/>
        <v/>
      </c>
      <c r="R1619" s="130" t="e">
        <f>VLOOKUP(Q1619,'Baggrund til lister'!$G$4:$H$15,2,FALSE)</f>
        <v>#N/A</v>
      </c>
      <c r="S1619" s="11" t="str">
        <f t="shared" si="527"/>
        <v/>
      </c>
      <c r="T1619" s="11" t="str">
        <f>IF(IFERROR(VLOOKUP(N1619,Home!$C$8:$R$1048576,11,FALSE),"")=0,"",IFERROR(VLOOKUP(N1619,Home!$C$8:$R$1048576,11,FALSE),""))</f>
        <v/>
      </c>
      <c r="U1619" s="11" t="str">
        <f>IF(IFERROR(VLOOKUP(O1619,Home!$C$8:$R$1048576,12,FALSE),"")=0,"",IFERROR(VLOOKUP(O1619,Home!$C$8:$R$1048576,12,FALSE),""))</f>
        <v/>
      </c>
      <c r="V1619" s="11" t="str">
        <f>IF(IFERROR(VLOOKUP(O1619,Home!$C$8:$R$1048576,8,FALSE),"")=0,"",IFERROR(VLOOKUP(O1619,Home!$C$8:$R$1048576,8,FALSE),""))</f>
        <v/>
      </c>
      <c r="W1619" s="11" t="str">
        <f>IF(OR(VLOOKUP(N1619,Home!$C$7:$I$207,6,FALSE)="",VLOOKUP(N1619,Home!$C$7:$I$207,7,FALSE)=""),"FEJL",SUM(Baggrundsark!$K$4:K1619))</f>
        <v>FEJL</v>
      </c>
      <c r="Y1619">
        <v>1616</v>
      </c>
      <c r="Z1619" s="1"/>
      <c r="AC1619" s="44"/>
      <c r="AD1619">
        <f t="shared" si="534"/>
        <v>0</v>
      </c>
      <c r="AE1619">
        <f>SUM($AD$4:AD1619)</f>
        <v>1</v>
      </c>
      <c r="AF1619" s="103" t="str">
        <f>IFERROR(VLOOKUP(AN1619,Home!$C$8:$E$207,3,FALSE),"")</f>
        <v/>
      </c>
      <c r="AG1619" s="103" t="str">
        <f>IFERROR(VLOOKUP(AN1619,Home!$C$8:$E$207,2,FALSE),"")</f>
        <v/>
      </c>
      <c r="AH1619" s="104" t="str">
        <f>IF(VLOOKUP(AE1619,Home!$C$8:$I$207,6,FALSE)="","",VLOOKUP(AE1619,Home!$C$8:$I$207,6,FALSE))</f>
        <v/>
      </c>
      <c r="AI1619" s="104" t="e">
        <f t="shared" si="542"/>
        <v>#VALUE!</v>
      </c>
      <c r="AJ1619" s="105" t="e">
        <f t="shared" si="535"/>
        <v>#VALUE!</v>
      </c>
      <c r="AK1619" s="103" t="e">
        <f t="shared" si="528"/>
        <v>#VALUE!</v>
      </c>
      <c r="AL1619" s="103" t="e">
        <f t="shared" si="536"/>
        <v>#VALUE!</v>
      </c>
      <c r="AN1619" t="str">
        <f>IF(OR(VLOOKUP(AE1619,Home!$C$8:$I$207,6,FALSE)="",VLOOKUP(AE1619,Home!$C$8:$I$207,7,FALSE)=""),"FEJL",Baggrundsark!AE1619)</f>
        <v>FEJL</v>
      </c>
      <c r="AO1619">
        <f>IF(VLOOKUP(AE1619,Home!$C$8:$N$207,12,FALSE)="Timelønnet",1,0)</f>
        <v>0</v>
      </c>
      <c r="AP1619">
        <f>SUM($AO$4:AO1619)*AO1619</f>
        <v>0</v>
      </c>
      <c r="AQ1619">
        <f t="shared" si="523"/>
        <v>1</v>
      </c>
      <c r="AR1619" t="str">
        <f t="shared" si="523"/>
        <v/>
      </c>
      <c r="AS1619" t="e">
        <f t="shared" si="537"/>
        <v>#VALUE!</v>
      </c>
      <c r="AT1619" s="45" t="e">
        <f t="shared" si="524"/>
        <v>#VALUE!</v>
      </c>
      <c r="AU1619">
        <f>VLOOKUP(AQ1619,Home!$C$8:$J$207,8,FALSE)</f>
        <v>0</v>
      </c>
    </row>
    <row r="1620" spans="1:47" x14ac:dyDescent="0.25">
      <c r="A1620" s="6">
        <f t="shared" si="529"/>
        <v>0</v>
      </c>
      <c r="B1620" s="6">
        <f t="shared" si="538"/>
        <v>0</v>
      </c>
      <c r="C1620" s="6" t="str">
        <f t="shared" si="530"/>
        <v/>
      </c>
      <c r="D1620" s="7">
        <f t="shared" si="531"/>
        <v>0</v>
      </c>
      <c r="E1620" s="7">
        <f t="shared" si="539"/>
        <v>0</v>
      </c>
      <c r="F1620" s="7" t="str">
        <f t="shared" si="532"/>
        <v/>
      </c>
      <c r="G1620" s="6">
        <f t="shared" si="533"/>
        <v>0</v>
      </c>
      <c r="H1620" s="6">
        <f t="shared" si="540"/>
        <v>0</v>
      </c>
      <c r="I1620" s="6" t="str">
        <f t="shared" si="541"/>
        <v/>
      </c>
      <c r="J1620" s="11">
        <v>1617</v>
      </c>
      <c r="K1620" s="11">
        <f>IF(IFERROR(VLOOKUP(J1620,Home!$A$8:$B$1048576,1,FALSE),0)=0,0,1)</f>
        <v>0</v>
      </c>
      <c r="L1620" s="129" t="e">
        <f>IF(VLOOKUP(O1620,Home!$C$8:$R$207,6,FALSE)="","",VLOOKUP(O1620,Home!$C$8:$R$207,6,FALSE))</f>
        <v>#N/A</v>
      </c>
      <c r="M1620" s="129" t="e">
        <f t="shared" si="526"/>
        <v>#N/A</v>
      </c>
      <c r="N1620" s="11">
        <f>SUM($K$4:K1620)</f>
        <v>200</v>
      </c>
      <c r="O1620" s="11" t="str">
        <f>IF(P1620="","",IF(IFERROR(VLOOKUP(N1620,Home!$C$8:$R$1048576,1,FALSE),"")=0,"",IFERROR(VLOOKUP(N1620,Home!$C$8:$R$1048576,1,FALSE),"")))</f>
        <v/>
      </c>
      <c r="P1620" s="11" t="str">
        <f>IF(IFERROR(VLOOKUP(W1620,Home!$C$8:$R$1048576,3,FALSE),"")=0,"",IFERROR(VLOOKUP(W1620,Home!$C$8:$R$1048576,3,FALSE),""))</f>
        <v/>
      </c>
      <c r="Q1620" s="11" t="str">
        <f t="shared" si="525"/>
        <v/>
      </c>
      <c r="R1620" s="130" t="e">
        <f>VLOOKUP(Q1620,'Baggrund til lister'!$G$4:$H$15,2,FALSE)</f>
        <v>#N/A</v>
      </c>
      <c r="S1620" s="11" t="str">
        <f t="shared" si="527"/>
        <v/>
      </c>
      <c r="T1620" s="11" t="str">
        <f>IF(IFERROR(VLOOKUP(N1620,Home!$C$8:$R$1048576,11,FALSE),"")=0,"",IFERROR(VLOOKUP(N1620,Home!$C$8:$R$1048576,11,FALSE),""))</f>
        <v/>
      </c>
      <c r="U1620" s="11" t="str">
        <f>IF(IFERROR(VLOOKUP(O1620,Home!$C$8:$R$1048576,12,FALSE),"")=0,"",IFERROR(VLOOKUP(O1620,Home!$C$8:$R$1048576,12,FALSE),""))</f>
        <v/>
      </c>
      <c r="V1620" s="11" t="str">
        <f>IF(IFERROR(VLOOKUP(O1620,Home!$C$8:$R$1048576,8,FALSE),"")=0,"",IFERROR(VLOOKUP(O1620,Home!$C$8:$R$1048576,8,FALSE),""))</f>
        <v/>
      </c>
      <c r="W1620" s="11" t="str">
        <f>IF(OR(VLOOKUP(N1620,Home!$C$7:$I$207,6,FALSE)="",VLOOKUP(N1620,Home!$C$7:$I$207,7,FALSE)=""),"FEJL",SUM(Baggrundsark!$K$4:K1620))</f>
        <v>FEJL</v>
      </c>
      <c r="Y1620">
        <v>1617</v>
      </c>
      <c r="Z1620" s="1"/>
      <c r="AC1620" s="44"/>
      <c r="AD1620">
        <f t="shared" si="534"/>
        <v>0</v>
      </c>
      <c r="AE1620">
        <f>SUM($AD$4:AD1620)</f>
        <v>1</v>
      </c>
      <c r="AF1620" s="103" t="str">
        <f>IFERROR(VLOOKUP(AN1620,Home!$C$8:$E$207,3,FALSE),"")</f>
        <v/>
      </c>
      <c r="AG1620" s="103" t="str">
        <f>IFERROR(VLOOKUP(AN1620,Home!$C$8:$E$207,2,FALSE),"")</f>
        <v/>
      </c>
      <c r="AH1620" s="104" t="str">
        <f>IF(VLOOKUP(AE1620,Home!$C$8:$I$207,6,FALSE)="","",VLOOKUP(AE1620,Home!$C$8:$I$207,6,FALSE))</f>
        <v/>
      </c>
      <c r="AI1620" s="104" t="e">
        <f t="shared" si="542"/>
        <v>#VALUE!</v>
      </c>
      <c r="AJ1620" s="105" t="e">
        <f t="shared" si="535"/>
        <v>#VALUE!</v>
      </c>
      <c r="AK1620" s="103" t="e">
        <f t="shared" si="528"/>
        <v>#VALUE!</v>
      </c>
      <c r="AL1620" s="103" t="e">
        <f t="shared" si="536"/>
        <v>#VALUE!</v>
      </c>
      <c r="AN1620" t="str">
        <f>IF(OR(VLOOKUP(AE1620,Home!$C$8:$I$207,6,FALSE)="",VLOOKUP(AE1620,Home!$C$8:$I$207,7,FALSE)=""),"FEJL",Baggrundsark!AE1620)</f>
        <v>FEJL</v>
      </c>
      <c r="AO1620">
        <f>IF(VLOOKUP(AE1620,Home!$C$8:$N$207,12,FALSE)="Timelønnet",1,0)</f>
        <v>0</v>
      </c>
      <c r="AP1620">
        <f>SUM($AO$4:AO1620)*AO1620</f>
        <v>0</v>
      </c>
      <c r="AQ1620">
        <f t="shared" si="523"/>
        <v>1</v>
      </c>
      <c r="AR1620" t="str">
        <f t="shared" si="523"/>
        <v/>
      </c>
      <c r="AS1620" t="e">
        <f t="shared" si="537"/>
        <v>#VALUE!</v>
      </c>
      <c r="AT1620" s="45" t="e">
        <f t="shared" si="524"/>
        <v>#VALUE!</v>
      </c>
      <c r="AU1620">
        <f>VLOOKUP(AQ1620,Home!$C$8:$J$207,8,FALSE)</f>
        <v>0</v>
      </c>
    </row>
    <row r="1621" spans="1:47" x14ac:dyDescent="0.25">
      <c r="A1621" s="6">
        <f t="shared" si="529"/>
        <v>0</v>
      </c>
      <c r="B1621" s="6">
        <f t="shared" si="538"/>
        <v>0</v>
      </c>
      <c r="C1621" s="6" t="str">
        <f t="shared" si="530"/>
        <v/>
      </c>
      <c r="D1621" s="7">
        <f t="shared" si="531"/>
        <v>0</v>
      </c>
      <c r="E1621" s="7">
        <f t="shared" si="539"/>
        <v>0</v>
      </c>
      <c r="F1621" s="7" t="str">
        <f t="shared" si="532"/>
        <v/>
      </c>
      <c r="G1621" s="6">
        <f t="shared" si="533"/>
        <v>0</v>
      </c>
      <c r="H1621" s="6">
        <f t="shared" si="540"/>
        <v>0</v>
      </c>
      <c r="I1621" s="6" t="str">
        <f t="shared" si="541"/>
        <v/>
      </c>
      <c r="J1621" s="11">
        <v>1618</v>
      </c>
      <c r="K1621" s="11">
        <f>IF(IFERROR(VLOOKUP(J1621,Home!$A$8:$B$1048576,1,FALSE),0)=0,0,1)</f>
        <v>0</v>
      </c>
      <c r="L1621" s="129" t="e">
        <f>IF(VLOOKUP(O1621,Home!$C$8:$R$207,6,FALSE)="","",VLOOKUP(O1621,Home!$C$8:$R$207,6,FALSE))</f>
        <v>#N/A</v>
      </c>
      <c r="M1621" s="129" t="e">
        <f t="shared" si="526"/>
        <v>#N/A</v>
      </c>
      <c r="N1621" s="11">
        <f>SUM($K$4:K1621)</f>
        <v>200</v>
      </c>
      <c r="O1621" s="11" t="str">
        <f>IF(P1621="","",IF(IFERROR(VLOOKUP(N1621,Home!$C$8:$R$1048576,1,FALSE),"")=0,"",IFERROR(VLOOKUP(N1621,Home!$C$8:$R$1048576,1,FALSE),"")))</f>
        <v/>
      </c>
      <c r="P1621" s="11" t="str">
        <f>IF(IFERROR(VLOOKUP(W1621,Home!$C$8:$R$1048576,3,FALSE),"")=0,"",IFERROR(VLOOKUP(W1621,Home!$C$8:$R$1048576,3,FALSE),""))</f>
        <v/>
      </c>
      <c r="Q1621" s="11" t="str">
        <f t="shared" si="525"/>
        <v/>
      </c>
      <c r="R1621" s="130" t="e">
        <f>VLOOKUP(Q1621,'Baggrund til lister'!$G$4:$H$15,2,FALSE)</f>
        <v>#N/A</v>
      </c>
      <c r="S1621" s="11" t="str">
        <f t="shared" si="527"/>
        <v/>
      </c>
      <c r="T1621" s="11" t="str">
        <f>IF(IFERROR(VLOOKUP(N1621,Home!$C$8:$R$1048576,11,FALSE),"")=0,"",IFERROR(VLOOKUP(N1621,Home!$C$8:$R$1048576,11,FALSE),""))</f>
        <v/>
      </c>
      <c r="U1621" s="11" t="str">
        <f>IF(IFERROR(VLOOKUP(O1621,Home!$C$8:$R$1048576,12,FALSE),"")=0,"",IFERROR(VLOOKUP(O1621,Home!$C$8:$R$1048576,12,FALSE),""))</f>
        <v/>
      </c>
      <c r="V1621" s="11" t="str">
        <f>IF(IFERROR(VLOOKUP(O1621,Home!$C$8:$R$1048576,8,FALSE),"")=0,"",IFERROR(VLOOKUP(O1621,Home!$C$8:$R$1048576,8,FALSE),""))</f>
        <v/>
      </c>
      <c r="W1621" s="11" t="str">
        <f>IF(OR(VLOOKUP(N1621,Home!$C$7:$I$207,6,FALSE)="",VLOOKUP(N1621,Home!$C$7:$I$207,7,FALSE)=""),"FEJL",SUM(Baggrundsark!$K$4:K1621))</f>
        <v>FEJL</v>
      </c>
      <c r="Y1621">
        <v>1618</v>
      </c>
      <c r="Z1621" s="1"/>
      <c r="AC1621" s="44"/>
      <c r="AD1621">
        <f t="shared" si="534"/>
        <v>0</v>
      </c>
      <c r="AE1621">
        <f>SUM($AD$4:AD1621)</f>
        <v>1</v>
      </c>
      <c r="AF1621" s="103" t="str">
        <f>IFERROR(VLOOKUP(AN1621,Home!$C$8:$E$207,3,FALSE),"")</f>
        <v/>
      </c>
      <c r="AG1621" s="103" t="str">
        <f>IFERROR(VLOOKUP(AN1621,Home!$C$8:$E$207,2,FALSE),"")</f>
        <v/>
      </c>
      <c r="AH1621" s="104" t="str">
        <f>IF(VLOOKUP(AE1621,Home!$C$8:$I$207,6,FALSE)="","",VLOOKUP(AE1621,Home!$C$8:$I$207,6,FALSE))</f>
        <v/>
      </c>
      <c r="AI1621" s="104" t="e">
        <f t="shared" si="542"/>
        <v>#VALUE!</v>
      </c>
      <c r="AJ1621" s="105" t="e">
        <f t="shared" si="535"/>
        <v>#VALUE!</v>
      </c>
      <c r="AK1621" s="103" t="e">
        <f t="shared" si="528"/>
        <v>#VALUE!</v>
      </c>
      <c r="AL1621" s="103" t="e">
        <f t="shared" si="536"/>
        <v>#VALUE!</v>
      </c>
      <c r="AN1621" t="str">
        <f>IF(OR(VLOOKUP(AE1621,Home!$C$8:$I$207,6,FALSE)="",VLOOKUP(AE1621,Home!$C$8:$I$207,7,FALSE)=""),"FEJL",Baggrundsark!AE1621)</f>
        <v>FEJL</v>
      </c>
      <c r="AO1621">
        <f>IF(VLOOKUP(AE1621,Home!$C$8:$N$207,12,FALSE)="Timelønnet",1,0)</f>
        <v>0</v>
      </c>
      <c r="AP1621">
        <f>SUM($AO$4:AO1621)*AO1621</f>
        <v>0</v>
      </c>
      <c r="AQ1621">
        <f t="shared" si="523"/>
        <v>1</v>
      </c>
      <c r="AR1621" t="str">
        <f t="shared" si="523"/>
        <v/>
      </c>
      <c r="AS1621" t="e">
        <f t="shared" si="537"/>
        <v>#VALUE!</v>
      </c>
      <c r="AT1621" s="45" t="e">
        <f t="shared" si="524"/>
        <v>#VALUE!</v>
      </c>
      <c r="AU1621">
        <f>VLOOKUP(AQ1621,Home!$C$8:$J$207,8,FALSE)</f>
        <v>0</v>
      </c>
    </row>
    <row r="1622" spans="1:47" x14ac:dyDescent="0.25">
      <c r="A1622" s="6">
        <f t="shared" si="529"/>
        <v>0</v>
      </c>
      <c r="B1622" s="6">
        <f t="shared" si="538"/>
        <v>0</v>
      </c>
      <c r="C1622" s="6" t="str">
        <f t="shared" si="530"/>
        <v/>
      </c>
      <c r="D1622" s="7">
        <f t="shared" si="531"/>
        <v>0</v>
      </c>
      <c r="E1622" s="7">
        <f t="shared" si="539"/>
        <v>0</v>
      </c>
      <c r="F1622" s="7" t="str">
        <f t="shared" si="532"/>
        <v/>
      </c>
      <c r="G1622" s="6">
        <f t="shared" si="533"/>
        <v>0</v>
      </c>
      <c r="H1622" s="6">
        <f t="shared" si="540"/>
        <v>0</v>
      </c>
      <c r="I1622" s="6" t="str">
        <f t="shared" si="541"/>
        <v/>
      </c>
      <c r="J1622" s="11">
        <v>1619</v>
      </c>
      <c r="K1622" s="11">
        <f>IF(IFERROR(VLOOKUP(J1622,Home!$A$8:$B$1048576,1,FALSE),0)=0,0,1)</f>
        <v>0</v>
      </c>
      <c r="L1622" s="129" t="e">
        <f>IF(VLOOKUP(O1622,Home!$C$8:$R$207,6,FALSE)="","",VLOOKUP(O1622,Home!$C$8:$R$207,6,FALSE))</f>
        <v>#N/A</v>
      </c>
      <c r="M1622" s="129" t="e">
        <f t="shared" si="526"/>
        <v>#N/A</v>
      </c>
      <c r="N1622" s="11">
        <f>SUM($K$4:K1622)</f>
        <v>200</v>
      </c>
      <c r="O1622" s="11" t="str">
        <f>IF(P1622="","",IF(IFERROR(VLOOKUP(N1622,Home!$C$8:$R$1048576,1,FALSE),"")=0,"",IFERROR(VLOOKUP(N1622,Home!$C$8:$R$1048576,1,FALSE),"")))</f>
        <v/>
      </c>
      <c r="P1622" s="11" t="str">
        <f>IF(IFERROR(VLOOKUP(W1622,Home!$C$8:$R$1048576,3,FALSE),"")=0,"",IFERROR(VLOOKUP(W1622,Home!$C$8:$R$1048576,3,FALSE),""))</f>
        <v/>
      </c>
      <c r="Q1622" s="11" t="str">
        <f t="shared" si="525"/>
        <v/>
      </c>
      <c r="R1622" s="130" t="e">
        <f>VLOOKUP(Q1622,'Baggrund til lister'!$G$4:$H$15,2,FALSE)</f>
        <v>#N/A</v>
      </c>
      <c r="S1622" s="11" t="str">
        <f t="shared" si="527"/>
        <v/>
      </c>
      <c r="T1622" s="11" t="str">
        <f>IF(IFERROR(VLOOKUP(N1622,Home!$C$8:$R$1048576,11,FALSE),"")=0,"",IFERROR(VLOOKUP(N1622,Home!$C$8:$R$1048576,11,FALSE),""))</f>
        <v/>
      </c>
      <c r="U1622" s="11" t="str">
        <f>IF(IFERROR(VLOOKUP(O1622,Home!$C$8:$R$1048576,12,FALSE),"")=0,"",IFERROR(VLOOKUP(O1622,Home!$C$8:$R$1048576,12,FALSE),""))</f>
        <v/>
      </c>
      <c r="V1622" s="11" t="str">
        <f>IF(IFERROR(VLOOKUP(O1622,Home!$C$8:$R$1048576,8,FALSE),"")=0,"",IFERROR(VLOOKUP(O1622,Home!$C$8:$R$1048576,8,FALSE),""))</f>
        <v/>
      </c>
      <c r="W1622" s="11" t="str">
        <f>IF(OR(VLOOKUP(N1622,Home!$C$7:$I$207,6,FALSE)="",VLOOKUP(N1622,Home!$C$7:$I$207,7,FALSE)=""),"FEJL",SUM(Baggrundsark!$K$4:K1622))</f>
        <v>FEJL</v>
      </c>
      <c r="Y1622">
        <v>1619</v>
      </c>
      <c r="Z1622" s="1"/>
      <c r="AC1622" s="44"/>
      <c r="AD1622">
        <f t="shared" si="534"/>
        <v>0</v>
      </c>
      <c r="AE1622">
        <f>SUM($AD$4:AD1622)</f>
        <v>1</v>
      </c>
      <c r="AF1622" s="103" t="str">
        <f>IFERROR(VLOOKUP(AN1622,Home!$C$8:$E$207,3,FALSE),"")</f>
        <v/>
      </c>
      <c r="AG1622" s="103" t="str">
        <f>IFERROR(VLOOKUP(AN1622,Home!$C$8:$E$207,2,FALSE),"")</f>
        <v/>
      </c>
      <c r="AH1622" s="104" t="str">
        <f>IF(VLOOKUP(AE1622,Home!$C$8:$I$207,6,FALSE)="","",VLOOKUP(AE1622,Home!$C$8:$I$207,6,FALSE))</f>
        <v/>
      </c>
      <c r="AI1622" s="104" t="e">
        <f t="shared" si="542"/>
        <v>#VALUE!</v>
      </c>
      <c r="AJ1622" s="105" t="e">
        <f t="shared" si="535"/>
        <v>#VALUE!</v>
      </c>
      <c r="AK1622" s="103" t="e">
        <f t="shared" si="528"/>
        <v>#VALUE!</v>
      </c>
      <c r="AL1622" s="103" t="e">
        <f t="shared" si="536"/>
        <v>#VALUE!</v>
      </c>
      <c r="AN1622" t="str">
        <f>IF(OR(VLOOKUP(AE1622,Home!$C$8:$I$207,6,FALSE)="",VLOOKUP(AE1622,Home!$C$8:$I$207,7,FALSE)=""),"FEJL",Baggrundsark!AE1622)</f>
        <v>FEJL</v>
      </c>
      <c r="AO1622">
        <f>IF(VLOOKUP(AE1622,Home!$C$8:$N$207,12,FALSE)="Timelønnet",1,0)</f>
        <v>0</v>
      </c>
      <c r="AP1622">
        <f>SUM($AO$4:AO1622)*AO1622</f>
        <v>0</v>
      </c>
      <c r="AQ1622">
        <f t="shared" si="523"/>
        <v>1</v>
      </c>
      <c r="AR1622" t="str">
        <f t="shared" si="523"/>
        <v/>
      </c>
      <c r="AS1622" t="e">
        <f t="shared" si="537"/>
        <v>#VALUE!</v>
      </c>
      <c r="AT1622" s="45" t="e">
        <f t="shared" si="524"/>
        <v>#VALUE!</v>
      </c>
      <c r="AU1622">
        <f>VLOOKUP(AQ1622,Home!$C$8:$J$207,8,FALSE)</f>
        <v>0</v>
      </c>
    </row>
    <row r="1623" spans="1:47" x14ac:dyDescent="0.25">
      <c r="A1623" s="6">
        <f t="shared" si="529"/>
        <v>0</v>
      </c>
      <c r="B1623" s="6">
        <f t="shared" si="538"/>
        <v>0</v>
      </c>
      <c r="C1623" s="6" t="str">
        <f t="shared" si="530"/>
        <v/>
      </c>
      <c r="D1623" s="7">
        <f t="shared" si="531"/>
        <v>0</v>
      </c>
      <c r="E1623" s="7">
        <f t="shared" si="539"/>
        <v>0</v>
      </c>
      <c r="F1623" s="7" t="str">
        <f t="shared" si="532"/>
        <v/>
      </c>
      <c r="G1623" s="6">
        <f t="shared" si="533"/>
        <v>0</v>
      </c>
      <c r="H1623" s="6">
        <f t="shared" si="540"/>
        <v>0</v>
      </c>
      <c r="I1623" s="6" t="str">
        <f t="shared" si="541"/>
        <v/>
      </c>
      <c r="J1623" s="11">
        <v>1620</v>
      </c>
      <c r="K1623" s="11">
        <f>IF(IFERROR(VLOOKUP(J1623,Home!$A$8:$B$1048576,1,FALSE),0)=0,0,1)</f>
        <v>0</v>
      </c>
      <c r="L1623" s="129" t="e">
        <f>IF(VLOOKUP(O1623,Home!$C$8:$R$207,6,FALSE)="","",VLOOKUP(O1623,Home!$C$8:$R$207,6,FALSE))</f>
        <v>#N/A</v>
      </c>
      <c r="M1623" s="129" t="e">
        <f t="shared" si="526"/>
        <v>#N/A</v>
      </c>
      <c r="N1623" s="11">
        <f>SUM($K$4:K1623)</f>
        <v>200</v>
      </c>
      <c r="O1623" s="11" t="str">
        <f>IF(P1623="","",IF(IFERROR(VLOOKUP(N1623,Home!$C$8:$R$1048576,1,FALSE),"")=0,"",IFERROR(VLOOKUP(N1623,Home!$C$8:$R$1048576,1,FALSE),"")))</f>
        <v/>
      </c>
      <c r="P1623" s="11" t="str">
        <f>IF(IFERROR(VLOOKUP(W1623,Home!$C$8:$R$1048576,3,FALSE),"")=0,"",IFERROR(VLOOKUP(W1623,Home!$C$8:$R$1048576,3,FALSE),""))</f>
        <v/>
      </c>
      <c r="Q1623" s="11" t="str">
        <f t="shared" si="525"/>
        <v/>
      </c>
      <c r="R1623" s="130" t="e">
        <f>VLOOKUP(Q1623,'Baggrund til lister'!$G$4:$H$15,2,FALSE)</f>
        <v>#N/A</v>
      </c>
      <c r="S1623" s="11" t="str">
        <f t="shared" si="527"/>
        <v/>
      </c>
      <c r="T1623" s="11" t="str">
        <f>IF(IFERROR(VLOOKUP(N1623,Home!$C$8:$R$1048576,11,FALSE),"")=0,"",IFERROR(VLOOKUP(N1623,Home!$C$8:$R$1048576,11,FALSE),""))</f>
        <v/>
      </c>
      <c r="U1623" s="11" t="str">
        <f>IF(IFERROR(VLOOKUP(O1623,Home!$C$8:$R$1048576,12,FALSE),"")=0,"",IFERROR(VLOOKUP(O1623,Home!$C$8:$R$1048576,12,FALSE),""))</f>
        <v/>
      </c>
      <c r="V1623" s="11" t="str">
        <f>IF(IFERROR(VLOOKUP(O1623,Home!$C$8:$R$1048576,8,FALSE),"")=0,"",IFERROR(VLOOKUP(O1623,Home!$C$8:$R$1048576,8,FALSE),""))</f>
        <v/>
      </c>
      <c r="W1623" s="11" t="str">
        <f>IF(OR(VLOOKUP(N1623,Home!$C$7:$I$207,6,FALSE)="",VLOOKUP(N1623,Home!$C$7:$I$207,7,FALSE)=""),"FEJL",SUM(Baggrundsark!$K$4:K1623))</f>
        <v>FEJL</v>
      </c>
      <c r="Y1623">
        <v>1620</v>
      </c>
      <c r="Z1623" s="1"/>
      <c r="AC1623" s="44"/>
      <c r="AD1623">
        <f t="shared" si="534"/>
        <v>0</v>
      </c>
      <c r="AE1623">
        <f>SUM($AD$4:AD1623)</f>
        <v>1</v>
      </c>
      <c r="AF1623" s="103" t="str">
        <f>IFERROR(VLOOKUP(AN1623,Home!$C$8:$E$207,3,FALSE),"")</f>
        <v/>
      </c>
      <c r="AG1623" s="103" t="str">
        <f>IFERROR(VLOOKUP(AN1623,Home!$C$8:$E$207,2,FALSE),"")</f>
        <v/>
      </c>
      <c r="AH1623" s="104" t="str">
        <f>IF(VLOOKUP(AE1623,Home!$C$8:$I$207,6,FALSE)="","",VLOOKUP(AE1623,Home!$C$8:$I$207,6,FALSE))</f>
        <v/>
      </c>
      <c r="AI1623" s="104" t="e">
        <f t="shared" si="542"/>
        <v>#VALUE!</v>
      </c>
      <c r="AJ1623" s="105" t="e">
        <f t="shared" si="535"/>
        <v>#VALUE!</v>
      </c>
      <c r="AK1623" s="103" t="e">
        <f t="shared" si="528"/>
        <v>#VALUE!</v>
      </c>
      <c r="AL1623" s="103" t="e">
        <f t="shared" si="536"/>
        <v>#VALUE!</v>
      </c>
      <c r="AN1623" t="str">
        <f>IF(OR(VLOOKUP(AE1623,Home!$C$8:$I$207,6,FALSE)="",VLOOKUP(AE1623,Home!$C$8:$I$207,7,FALSE)=""),"FEJL",Baggrundsark!AE1623)</f>
        <v>FEJL</v>
      </c>
      <c r="AO1623">
        <f>IF(VLOOKUP(AE1623,Home!$C$8:$N$207,12,FALSE)="Timelønnet",1,0)</f>
        <v>0</v>
      </c>
      <c r="AP1623">
        <f>SUM($AO$4:AO1623)*AO1623</f>
        <v>0</v>
      </c>
      <c r="AQ1623">
        <f t="shared" si="523"/>
        <v>1</v>
      </c>
      <c r="AR1623" t="str">
        <f t="shared" si="523"/>
        <v/>
      </c>
      <c r="AS1623" t="e">
        <f t="shared" si="537"/>
        <v>#VALUE!</v>
      </c>
      <c r="AT1623" s="45" t="e">
        <f t="shared" si="524"/>
        <v>#VALUE!</v>
      </c>
      <c r="AU1623">
        <f>VLOOKUP(AQ1623,Home!$C$8:$J$207,8,FALSE)</f>
        <v>0</v>
      </c>
    </row>
    <row r="1624" spans="1:47" x14ac:dyDescent="0.25">
      <c r="A1624" s="6">
        <f t="shared" si="529"/>
        <v>0</v>
      </c>
      <c r="B1624" s="6">
        <f t="shared" si="538"/>
        <v>0</v>
      </c>
      <c r="C1624" s="6" t="str">
        <f t="shared" si="530"/>
        <v/>
      </c>
      <c r="D1624" s="7">
        <f t="shared" si="531"/>
        <v>0</v>
      </c>
      <c r="E1624" s="7">
        <f t="shared" si="539"/>
        <v>0</v>
      </c>
      <c r="F1624" s="7" t="str">
        <f t="shared" si="532"/>
        <v/>
      </c>
      <c r="G1624" s="6">
        <f t="shared" si="533"/>
        <v>0</v>
      </c>
      <c r="H1624" s="6">
        <f t="shared" si="540"/>
        <v>0</v>
      </c>
      <c r="I1624" s="6" t="str">
        <f t="shared" si="541"/>
        <v/>
      </c>
      <c r="J1624" s="11">
        <v>1621</v>
      </c>
      <c r="K1624" s="11">
        <f>IF(IFERROR(VLOOKUP(J1624,Home!$A$8:$B$1048576,1,FALSE),0)=0,0,1)</f>
        <v>0</v>
      </c>
      <c r="L1624" s="129" t="e">
        <f>IF(VLOOKUP(O1624,Home!$C$8:$R$207,6,FALSE)="","",VLOOKUP(O1624,Home!$C$8:$R$207,6,FALSE))</f>
        <v>#N/A</v>
      </c>
      <c r="M1624" s="129" t="e">
        <f t="shared" si="526"/>
        <v>#N/A</v>
      </c>
      <c r="N1624" s="11">
        <f>SUM($K$4:K1624)</f>
        <v>200</v>
      </c>
      <c r="O1624" s="11" t="str">
        <f>IF(P1624="","",IF(IFERROR(VLOOKUP(N1624,Home!$C$8:$R$1048576,1,FALSE),"")=0,"",IFERROR(VLOOKUP(N1624,Home!$C$8:$R$1048576,1,FALSE),"")))</f>
        <v/>
      </c>
      <c r="P1624" s="11" t="str">
        <f>IF(IFERROR(VLOOKUP(W1624,Home!$C$8:$R$1048576,3,FALSE),"")=0,"",IFERROR(VLOOKUP(W1624,Home!$C$8:$R$1048576,3,FALSE),""))</f>
        <v/>
      </c>
      <c r="Q1624" s="11" t="str">
        <f t="shared" si="525"/>
        <v/>
      </c>
      <c r="R1624" s="130" t="e">
        <f>VLOOKUP(Q1624,'Baggrund til lister'!$G$4:$H$15,2,FALSE)</f>
        <v>#N/A</v>
      </c>
      <c r="S1624" s="11" t="str">
        <f t="shared" si="527"/>
        <v/>
      </c>
      <c r="T1624" s="11" t="str">
        <f>IF(IFERROR(VLOOKUP(N1624,Home!$C$8:$R$1048576,11,FALSE),"")=0,"",IFERROR(VLOOKUP(N1624,Home!$C$8:$R$1048576,11,FALSE),""))</f>
        <v/>
      </c>
      <c r="U1624" s="11" t="str">
        <f>IF(IFERROR(VLOOKUP(O1624,Home!$C$8:$R$1048576,12,FALSE),"")=0,"",IFERROR(VLOOKUP(O1624,Home!$C$8:$R$1048576,12,FALSE),""))</f>
        <v/>
      </c>
      <c r="V1624" s="11" t="str">
        <f>IF(IFERROR(VLOOKUP(O1624,Home!$C$8:$R$1048576,8,FALSE),"")=0,"",IFERROR(VLOOKUP(O1624,Home!$C$8:$R$1048576,8,FALSE),""))</f>
        <v/>
      </c>
      <c r="W1624" s="11" t="str">
        <f>IF(OR(VLOOKUP(N1624,Home!$C$7:$I$207,6,FALSE)="",VLOOKUP(N1624,Home!$C$7:$I$207,7,FALSE)=""),"FEJL",SUM(Baggrundsark!$K$4:K1624))</f>
        <v>FEJL</v>
      </c>
      <c r="Y1624">
        <v>1621</v>
      </c>
      <c r="Z1624" s="1"/>
      <c r="AC1624" s="44"/>
      <c r="AD1624">
        <f t="shared" si="534"/>
        <v>0</v>
      </c>
      <c r="AE1624">
        <f>SUM($AD$4:AD1624)</f>
        <v>1</v>
      </c>
      <c r="AF1624" s="103" t="str">
        <f>IFERROR(VLOOKUP(AN1624,Home!$C$8:$E$207,3,FALSE),"")</f>
        <v/>
      </c>
      <c r="AG1624" s="103" t="str">
        <f>IFERROR(VLOOKUP(AN1624,Home!$C$8:$E$207,2,FALSE),"")</f>
        <v/>
      </c>
      <c r="AH1624" s="104" t="str">
        <f>IF(VLOOKUP(AE1624,Home!$C$8:$I$207,6,FALSE)="","",VLOOKUP(AE1624,Home!$C$8:$I$207,6,FALSE))</f>
        <v/>
      </c>
      <c r="AI1624" s="104" t="e">
        <f t="shared" si="542"/>
        <v>#VALUE!</v>
      </c>
      <c r="AJ1624" s="105" t="e">
        <f t="shared" si="535"/>
        <v>#VALUE!</v>
      </c>
      <c r="AK1624" s="103" t="e">
        <f t="shared" si="528"/>
        <v>#VALUE!</v>
      </c>
      <c r="AL1624" s="103" t="e">
        <f t="shared" si="536"/>
        <v>#VALUE!</v>
      </c>
      <c r="AN1624" t="str">
        <f>IF(OR(VLOOKUP(AE1624,Home!$C$8:$I$207,6,FALSE)="",VLOOKUP(AE1624,Home!$C$8:$I$207,7,FALSE)=""),"FEJL",Baggrundsark!AE1624)</f>
        <v>FEJL</v>
      </c>
      <c r="AO1624">
        <f>IF(VLOOKUP(AE1624,Home!$C$8:$N$207,12,FALSE)="Timelønnet",1,0)</f>
        <v>0</v>
      </c>
      <c r="AP1624">
        <f>SUM($AO$4:AO1624)*AO1624</f>
        <v>0</v>
      </c>
      <c r="AQ1624">
        <f t="shared" si="523"/>
        <v>1</v>
      </c>
      <c r="AR1624" t="str">
        <f t="shared" si="523"/>
        <v/>
      </c>
      <c r="AS1624" t="e">
        <f t="shared" si="537"/>
        <v>#VALUE!</v>
      </c>
      <c r="AT1624" s="45" t="e">
        <f t="shared" si="524"/>
        <v>#VALUE!</v>
      </c>
      <c r="AU1624">
        <f>VLOOKUP(AQ1624,Home!$C$8:$J$207,8,FALSE)</f>
        <v>0</v>
      </c>
    </row>
    <row r="1625" spans="1:47" x14ac:dyDescent="0.25">
      <c r="A1625" s="6">
        <f t="shared" si="529"/>
        <v>0</v>
      </c>
      <c r="B1625" s="6">
        <f t="shared" si="538"/>
        <v>0</v>
      </c>
      <c r="C1625" s="6" t="str">
        <f t="shared" si="530"/>
        <v/>
      </c>
      <c r="D1625" s="7">
        <f t="shared" si="531"/>
        <v>0</v>
      </c>
      <c r="E1625" s="7">
        <f t="shared" si="539"/>
        <v>0</v>
      </c>
      <c r="F1625" s="7" t="str">
        <f t="shared" si="532"/>
        <v/>
      </c>
      <c r="G1625" s="6">
        <f t="shared" si="533"/>
        <v>0</v>
      </c>
      <c r="H1625" s="6">
        <f t="shared" si="540"/>
        <v>0</v>
      </c>
      <c r="I1625" s="6" t="str">
        <f t="shared" si="541"/>
        <v/>
      </c>
      <c r="J1625" s="11">
        <v>1622</v>
      </c>
      <c r="K1625" s="11">
        <f>IF(IFERROR(VLOOKUP(J1625,Home!$A$8:$B$1048576,1,FALSE),0)=0,0,1)</f>
        <v>0</v>
      </c>
      <c r="L1625" s="129" t="e">
        <f>IF(VLOOKUP(O1625,Home!$C$8:$R$207,6,FALSE)="","",VLOOKUP(O1625,Home!$C$8:$R$207,6,FALSE))</f>
        <v>#N/A</v>
      </c>
      <c r="M1625" s="129" t="e">
        <f t="shared" si="526"/>
        <v>#N/A</v>
      </c>
      <c r="N1625" s="11">
        <f>SUM($K$4:K1625)</f>
        <v>200</v>
      </c>
      <c r="O1625" s="11" t="str">
        <f>IF(P1625="","",IF(IFERROR(VLOOKUP(N1625,Home!$C$8:$R$1048576,1,FALSE),"")=0,"",IFERROR(VLOOKUP(N1625,Home!$C$8:$R$1048576,1,FALSE),"")))</f>
        <v/>
      </c>
      <c r="P1625" s="11" t="str">
        <f>IF(IFERROR(VLOOKUP(W1625,Home!$C$8:$R$1048576,3,FALSE),"")=0,"",IFERROR(VLOOKUP(W1625,Home!$C$8:$R$1048576,3,FALSE),""))</f>
        <v/>
      </c>
      <c r="Q1625" s="11" t="str">
        <f t="shared" si="525"/>
        <v/>
      </c>
      <c r="R1625" s="130" t="e">
        <f>VLOOKUP(Q1625,'Baggrund til lister'!$G$4:$H$15,2,FALSE)</f>
        <v>#N/A</v>
      </c>
      <c r="S1625" s="11" t="str">
        <f t="shared" si="527"/>
        <v/>
      </c>
      <c r="T1625" s="11" t="str">
        <f>IF(IFERROR(VLOOKUP(N1625,Home!$C$8:$R$1048576,11,FALSE),"")=0,"",IFERROR(VLOOKUP(N1625,Home!$C$8:$R$1048576,11,FALSE),""))</f>
        <v/>
      </c>
      <c r="U1625" s="11" t="str">
        <f>IF(IFERROR(VLOOKUP(O1625,Home!$C$8:$R$1048576,12,FALSE),"")=0,"",IFERROR(VLOOKUP(O1625,Home!$C$8:$R$1048576,12,FALSE),""))</f>
        <v/>
      </c>
      <c r="V1625" s="11" t="str">
        <f>IF(IFERROR(VLOOKUP(O1625,Home!$C$8:$R$1048576,8,FALSE),"")=0,"",IFERROR(VLOOKUP(O1625,Home!$C$8:$R$1048576,8,FALSE),""))</f>
        <v/>
      </c>
      <c r="W1625" s="11" t="str">
        <f>IF(OR(VLOOKUP(N1625,Home!$C$7:$I$207,6,FALSE)="",VLOOKUP(N1625,Home!$C$7:$I$207,7,FALSE)=""),"FEJL",SUM(Baggrundsark!$K$4:K1625))</f>
        <v>FEJL</v>
      </c>
      <c r="Y1625">
        <v>1622</v>
      </c>
      <c r="Z1625" s="1"/>
      <c r="AC1625" s="44"/>
      <c r="AD1625">
        <f t="shared" si="534"/>
        <v>0</v>
      </c>
      <c r="AE1625">
        <f>SUM($AD$4:AD1625)</f>
        <v>1</v>
      </c>
      <c r="AF1625" s="103" t="str">
        <f>IFERROR(VLOOKUP(AN1625,Home!$C$8:$E$207,3,FALSE),"")</f>
        <v/>
      </c>
      <c r="AG1625" s="103" t="str">
        <f>IFERROR(VLOOKUP(AN1625,Home!$C$8:$E$207,2,FALSE),"")</f>
        <v/>
      </c>
      <c r="AH1625" s="104" t="str">
        <f>IF(VLOOKUP(AE1625,Home!$C$8:$I$207,6,FALSE)="","",VLOOKUP(AE1625,Home!$C$8:$I$207,6,FALSE))</f>
        <v/>
      </c>
      <c r="AI1625" s="104" t="e">
        <f t="shared" si="542"/>
        <v>#VALUE!</v>
      </c>
      <c r="AJ1625" s="105" t="e">
        <f t="shared" si="535"/>
        <v>#VALUE!</v>
      </c>
      <c r="AK1625" s="103" t="e">
        <f t="shared" si="528"/>
        <v>#VALUE!</v>
      </c>
      <c r="AL1625" s="103" t="e">
        <f t="shared" si="536"/>
        <v>#VALUE!</v>
      </c>
      <c r="AN1625" t="str">
        <f>IF(OR(VLOOKUP(AE1625,Home!$C$8:$I$207,6,FALSE)="",VLOOKUP(AE1625,Home!$C$8:$I$207,7,FALSE)=""),"FEJL",Baggrundsark!AE1625)</f>
        <v>FEJL</v>
      </c>
      <c r="AO1625">
        <f>IF(VLOOKUP(AE1625,Home!$C$8:$N$207,12,FALSE)="Timelønnet",1,0)</f>
        <v>0</v>
      </c>
      <c r="AP1625">
        <f>SUM($AO$4:AO1625)*AO1625</f>
        <v>0</v>
      </c>
      <c r="AQ1625">
        <f t="shared" si="523"/>
        <v>1</v>
      </c>
      <c r="AR1625" t="str">
        <f t="shared" si="523"/>
        <v/>
      </c>
      <c r="AS1625" t="e">
        <f t="shared" si="537"/>
        <v>#VALUE!</v>
      </c>
      <c r="AT1625" s="45" t="e">
        <f t="shared" si="524"/>
        <v>#VALUE!</v>
      </c>
      <c r="AU1625">
        <f>VLOOKUP(AQ1625,Home!$C$8:$J$207,8,FALSE)</f>
        <v>0</v>
      </c>
    </row>
    <row r="1626" spans="1:47" x14ac:dyDescent="0.25">
      <c r="A1626" s="6">
        <f t="shared" si="529"/>
        <v>0</v>
      </c>
      <c r="B1626" s="6">
        <f t="shared" si="538"/>
        <v>0</v>
      </c>
      <c r="C1626" s="6" t="str">
        <f t="shared" si="530"/>
        <v/>
      </c>
      <c r="D1626" s="7">
        <f t="shared" si="531"/>
        <v>0</v>
      </c>
      <c r="E1626" s="7">
        <f t="shared" si="539"/>
        <v>0</v>
      </c>
      <c r="F1626" s="7" t="str">
        <f t="shared" si="532"/>
        <v/>
      </c>
      <c r="G1626" s="6">
        <f t="shared" si="533"/>
        <v>0</v>
      </c>
      <c r="H1626" s="6">
        <f t="shared" si="540"/>
        <v>0</v>
      </c>
      <c r="I1626" s="6" t="str">
        <f t="shared" si="541"/>
        <v/>
      </c>
      <c r="J1626" s="11">
        <v>1623</v>
      </c>
      <c r="K1626" s="11">
        <f>IF(IFERROR(VLOOKUP(J1626,Home!$A$8:$B$1048576,1,FALSE),0)=0,0,1)</f>
        <v>0</v>
      </c>
      <c r="L1626" s="129" t="e">
        <f>IF(VLOOKUP(O1626,Home!$C$8:$R$207,6,FALSE)="","",VLOOKUP(O1626,Home!$C$8:$R$207,6,FALSE))</f>
        <v>#N/A</v>
      </c>
      <c r="M1626" s="129" t="e">
        <f t="shared" si="526"/>
        <v>#N/A</v>
      </c>
      <c r="N1626" s="11">
        <f>SUM($K$4:K1626)</f>
        <v>200</v>
      </c>
      <c r="O1626" s="11" t="str">
        <f>IF(P1626="","",IF(IFERROR(VLOOKUP(N1626,Home!$C$8:$R$1048576,1,FALSE),"")=0,"",IFERROR(VLOOKUP(N1626,Home!$C$8:$R$1048576,1,FALSE),"")))</f>
        <v/>
      </c>
      <c r="P1626" s="11" t="str">
        <f>IF(IFERROR(VLOOKUP(W1626,Home!$C$8:$R$1048576,3,FALSE),"")=0,"",IFERROR(VLOOKUP(W1626,Home!$C$8:$R$1048576,3,FALSE),""))</f>
        <v/>
      </c>
      <c r="Q1626" s="11" t="str">
        <f t="shared" si="525"/>
        <v/>
      </c>
      <c r="R1626" s="130" t="e">
        <f>VLOOKUP(Q1626,'Baggrund til lister'!$G$4:$H$15,2,FALSE)</f>
        <v>#N/A</v>
      </c>
      <c r="S1626" s="11" t="str">
        <f t="shared" si="527"/>
        <v/>
      </c>
      <c r="T1626" s="11" t="str">
        <f>IF(IFERROR(VLOOKUP(N1626,Home!$C$8:$R$1048576,11,FALSE),"")=0,"",IFERROR(VLOOKUP(N1626,Home!$C$8:$R$1048576,11,FALSE),""))</f>
        <v/>
      </c>
      <c r="U1626" s="11" t="str">
        <f>IF(IFERROR(VLOOKUP(O1626,Home!$C$8:$R$1048576,12,FALSE),"")=0,"",IFERROR(VLOOKUP(O1626,Home!$C$8:$R$1048576,12,FALSE),""))</f>
        <v/>
      </c>
      <c r="V1626" s="11" t="str">
        <f>IF(IFERROR(VLOOKUP(O1626,Home!$C$8:$R$1048576,8,FALSE),"")=0,"",IFERROR(VLOOKUP(O1626,Home!$C$8:$R$1048576,8,FALSE),""))</f>
        <v/>
      </c>
      <c r="W1626" s="11" t="str">
        <f>IF(OR(VLOOKUP(N1626,Home!$C$7:$I$207,6,FALSE)="",VLOOKUP(N1626,Home!$C$7:$I$207,7,FALSE)=""),"FEJL",SUM(Baggrundsark!$K$4:K1626))</f>
        <v>FEJL</v>
      </c>
      <c r="Y1626">
        <v>1623</v>
      </c>
      <c r="Z1626" s="1"/>
      <c r="AC1626" s="44"/>
      <c r="AD1626">
        <f t="shared" si="534"/>
        <v>0</v>
      </c>
      <c r="AE1626">
        <f>SUM($AD$4:AD1626)</f>
        <v>1</v>
      </c>
      <c r="AF1626" s="103" t="str">
        <f>IFERROR(VLOOKUP(AN1626,Home!$C$8:$E$207,3,FALSE),"")</f>
        <v/>
      </c>
      <c r="AG1626" s="103" t="str">
        <f>IFERROR(VLOOKUP(AN1626,Home!$C$8:$E$207,2,FALSE),"")</f>
        <v/>
      </c>
      <c r="AH1626" s="104" t="str">
        <f>IF(VLOOKUP(AE1626,Home!$C$8:$I$207,6,FALSE)="","",VLOOKUP(AE1626,Home!$C$8:$I$207,6,FALSE))</f>
        <v/>
      </c>
      <c r="AI1626" s="104" t="e">
        <f t="shared" si="542"/>
        <v>#VALUE!</v>
      </c>
      <c r="AJ1626" s="105" t="e">
        <f t="shared" si="535"/>
        <v>#VALUE!</v>
      </c>
      <c r="AK1626" s="103" t="e">
        <f t="shared" si="528"/>
        <v>#VALUE!</v>
      </c>
      <c r="AL1626" s="103" t="e">
        <f t="shared" si="536"/>
        <v>#VALUE!</v>
      </c>
      <c r="AN1626" t="str">
        <f>IF(OR(VLOOKUP(AE1626,Home!$C$8:$I$207,6,FALSE)="",VLOOKUP(AE1626,Home!$C$8:$I$207,7,FALSE)=""),"FEJL",Baggrundsark!AE1626)</f>
        <v>FEJL</v>
      </c>
      <c r="AO1626">
        <f>IF(VLOOKUP(AE1626,Home!$C$8:$N$207,12,FALSE)="Timelønnet",1,0)</f>
        <v>0</v>
      </c>
      <c r="AP1626">
        <f>SUM($AO$4:AO1626)*AO1626</f>
        <v>0</v>
      </c>
      <c r="AQ1626">
        <f t="shared" si="523"/>
        <v>1</v>
      </c>
      <c r="AR1626" t="str">
        <f t="shared" si="523"/>
        <v/>
      </c>
      <c r="AS1626" t="e">
        <f t="shared" si="537"/>
        <v>#VALUE!</v>
      </c>
      <c r="AT1626" s="45" t="e">
        <f t="shared" si="524"/>
        <v>#VALUE!</v>
      </c>
      <c r="AU1626">
        <f>VLOOKUP(AQ1626,Home!$C$8:$J$207,8,FALSE)</f>
        <v>0</v>
      </c>
    </row>
    <row r="1627" spans="1:47" x14ac:dyDescent="0.25">
      <c r="A1627" s="6">
        <f t="shared" si="529"/>
        <v>0</v>
      </c>
      <c r="B1627" s="6">
        <f t="shared" si="538"/>
        <v>0</v>
      </c>
      <c r="C1627" s="6" t="str">
        <f t="shared" si="530"/>
        <v/>
      </c>
      <c r="D1627" s="7">
        <f t="shared" si="531"/>
        <v>0</v>
      </c>
      <c r="E1627" s="7">
        <f t="shared" si="539"/>
        <v>0</v>
      </c>
      <c r="F1627" s="7" t="str">
        <f t="shared" si="532"/>
        <v/>
      </c>
      <c r="G1627" s="6">
        <f t="shared" si="533"/>
        <v>0</v>
      </c>
      <c r="H1627" s="6">
        <f t="shared" si="540"/>
        <v>0</v>
      </c>
      <c r="I1627" s="6" t="str">
        <f t="shared" si="541"/>
        <v/>
      </c>
      <c r="J1627" s="11">
        <v>1624</v>
      </c>
      <c r="K1627" s="11">
        <f>IF(IFERROR(VLOOKUP(J1627,Home!$A$8:$B$1048576,1,FALSE),0)=0,0,1)</f>
        <v>0</v>
      </c>
      <c r="L1627" s="129" t="e">
        <f>IF(VLOOKUP(O1627,Home!$C$8:$R$207,6,FALSE)="","",VLOOKUP(O1627,Home!$C$8:$R$207,6,FALSE))</f>
        <v>#N/A</v>
      </c>
      <c r="M1627" s="129" t="e">
        <f t="shared" si="526"/>
        <v>#N/A</v>
      </c>
      <c r="N1627" s="11">
        <f>SUM($K$4:K1627)</f>
        <v>200</v>
      </c>
      <c r="O1627" s="11" t="str">
        <f>IF(P1627="","",IF(IFERROR(VLOOKUP(N1627,Home!$C$8:$R$1048576,1,FALSE),"")=0,"",IFERROR(VLOOKUP(N1627,Home!$C$8:$R$1048576,1,FALSE),"")))</f>
        <v/>
      </c>
      <c r="P1627" s="11" t="str">
        <f>IF(IFERROR(VLOOKUP(W1627,Home!$C$8:$R$1048576,3,FALSE),"")=0,"",IFERROR(VLOOKUP(W1627,Home!$C$8:$R$1048576,3,FALSE),""))</f>
        <v/>
      </c>
      <c r="Q1627" s="11" t="str">
        <f t="shared" si="525"/>
        <v/>
      </c>
      <c r="R1627" s="130" t="e">
        <f>VLOOKUP(Q1627,'Baggrund til lister'!$G$4:$H$15,2,FALSE)</f>
        <v>#N/A</v>
      </c>
      <c r="S1627" s="11" t="str">
        <f t="shared" si="527"/>
        <v/>
      </c>
      <c r="T1627" s="11" t="str">
        <f>IF(IFERROR(VLOOKUP(N1627,Home!$C$8:$R$1048576,11,FALSE),"")=0,"",IFERROR(VLOOKUP(N1627,Home!$C$8:$R$1048576,11,FALSE),""))</f>
        <v/>
      </c>
      <c r="U1627" s="11" t="str">
        <f>IF(IFERROR(VLOOKUP(O1627,Home!$C$8:$R$1048576,12,FALSE),"")=0,"",IFERROR(VLOOKUP(O1627,Home!$C$8:$R$1048576,12,FALSE),""))</f>
        <v/>
      </c>
      <c r="V1627" s="11" t="str">
        <f>IF(IFERROR(VLOOKUP(O1627,Home!$C$8:$R$1048576,8,FALSE),"")=0,"",IFERROR(VLOOKUP(O1627,Home!$C$8:$R$1048576,8,FALSE),""))</f>
        <v/>
      </c>
      <c r="W1627" s="11" t="str">
        <f>IF(OR(VLOOKUP(N1627,Home!$C$7:$I$207,6,FALSE)="",VLOOKUP(N1627,Home!$C$7:$I$207,7,FALSE)=""),"FEJL",SUM(Baggrundsark!$K$4:K1627))</f>
        <v>FEJL</v>
      </c>
      <c r="Y1627">
        <v>1624</v>
      </c>
      <c r="Z1627" s="1"/>
      <c r="AC1627" s="44"/>
      <c r="AD1627">
        <f t="shared" si="534"/>
        <v>0</v>
      </c>
      <c r="AE1627">
        <f>SUM($AD$4:AD1627)</f>
        <v>1</v>
      </c>
      <c r="AF1627" s="103" t="str">
        <f>IFERROR(VLOOKUP(AN1627,Home!$C$8:$E$207,3,FALSE),"")</f>
        <v/>
      </c>
      <c r="AG1627" s="103" t="str">
        <f>IFERROR(VLOOKUP(AN1627,Home!$C$8:$E$207,2,FALSE),"")</f>
        <v/>
      </c>
      <c r="AH1627" s="104" t="str">
        <f>IF(VLOOKUP(AE1627,Home!$C$8:$I$207,6,FALSE)="","",VLOOKUP(AE1627,Home!$C$8:$I$207,6,FALSE))</f>
        <v/>
      </c>
      <c r="AI1627" s="104" t="e">
        <f t="shared" si="542"/>
        <v>#VALUE!</v>
      </c>
      <c r="AJ1627" s="105" t="e">
        <f t="shared" si="535"/>
        <v>#VALUE!</v>
      </c>
      <c r="AK1627" s="103" t="e">
        <f t="shared" si="528"/>
        <v>#VALUE!</v>
      </c>
      <c r="AL1627" s="103" t="e">
        <f t="shared" si="536"/>
        <v>#VALUE!</v>
      </c>
      <c r="AN1627" t="str">
        <f>IF(OR(VLOOKUP(AE1627,Home!$C$8:$I$207,6,FALSE)="",VLOOKUP(AE1627,Home!$C$8:$I$207,7,FALSE)=""),"FEJL",Baggrundsark!AE1627)</f>
        <v>FEJL</v>
      </c>
      <c r="AO1627">
        <f>IF(VLOOKUP(AE1627,Home!$C$8:$N$207,12,FALSE)="Timelønnet",1,0)</f>
        <v>0</v>
      </c>
      <c r="AP1627">
        <f>SUM($AO$4:AO1627)*AO1627</f>
        <v>0</v>
      </c>
      <c r="AQ1627">
        <f t="shared" ref="AQ1627:AR1690" si="543">AE1627</f>
        <v>1</v>
      </c>
      <c r="AR1627" t="str">
        <f t="shared" si="543"/>
        <v/>
      </c>
      <c r="AS1627" t="e">
        <f t="shared" si="537"/>
        <v>#VALUE!</v>
      </c>
      <c r="AT1627" s="45" t="e">
        <f t="shared" ref="AT1627:AT1690" si="544">AK1627</f>
        <v>#VALUE!</v>
      </c>
      <c r="AU1627">
        <f>VLOOKUP(AQ1627,Home!$C$8:$J$207,8,FALSE)</f>
        <v>0</v>
      </c>
    </row>
    <row r="1628" spans="1:47" x14ac:dyDescent="0.25">
      <c r="A1628" s="6">
        <f t="shared" si="529"/>
        <v>0</v>
      </c>
      <c r="B1628" s="6">
        <f t="shared" si="538"/>
        <v>0</v>
      </c>
      <c r="C1628" s="6" t="str">
        <f t="shared" si="530"/>
        <v/>
      </c>
      <c r="D1628" s="7">
        <f t="shared" si="531"/>
        <v>0</v>
      </c>
      <c r="E1628" s="7">
        <f t="shared" si="539"/>
        <v>0</v>
      </c>
      <c r="F1628" s="7" t="str">
        <f t="shared" si="532"/>
        <v/>
      </c>
      <c r="G1628" s="6">
        <f t="shared" si="533"/>
        <v>0</v>
      </c>
      <c r="H1628" s="6">
        <f t="shared" si="540"/>
        <v>0</v>
      </c>
      <c r="I1628" s="6" t="str">
        <f t="shared" si="541"/>
        <v/>
      </c>
      <c r="J1628" s="11">
        <v>1625</v>
      </c>
      <c r="K1628" s="11">
        <f>IF(IFERROR(VLOOKUP(J1628,Home!$A$8:$B$1048576,1,FALSE),0)=0,0,1)</f>
        <v>0</v>
      </c>
      <c r="L1628" s="129" t="e">
        <f>IF(VLOOKUP(O1628,Home!$C$8:$R$207,6,FALSE)="","",VLOOKUP(O1628,Home!$C$8:$R$207,6,FALSE))</f>
        <v>#N/A</v>
      </c>
      <c r="M1628" s="129" t="e">
        <f t="shared" si="526"/>
        <v>#N/A</v>
      </c>
      <c r="N1628" s="11">
        <f>SUM($K$4:K1628)</f>
        <v>200</v>
      </c>
      <c r="O1628" s="11" t="str">
        <f>IF(P1628="","",IF(IFERROR(VLOOKUP(N1628,Home!$C$8:$R$1048576,1,FALSE),"")=0,"",IFERROR(VLOOKUP(N1628,Home!$C$8:$R$1048576,1,FALSE),"")))</f>
        <v/>
      </c>
      <c r="P1628" s="11" t="str">
        <f>IF(IFERROR(VLOOKUP(W1628,Home!$C$8:$R$1048576,3,FALSE),"")=0,"",IFERROR(VLOOKUP(W1628,Home!$C$8:$R$1048576,3,FALSE),""))</f>
        <v/>
      </c>
      <c r="Q1628" s="11" t="str">
        <f t="shared" si="525"/>
        <v/>
      </c>
      <c r="R1628" s="130" t="e">
        <f>VLOOKUP(Q1628,'Baggrund til lister'!$G$4:$H$15,2,FALSE)</f>
        <v>#N/A</v>
      </c>
      <c r="S1628" s="11" t="str">
        <f t="shared" si="527"/>
        <v/>
      </c>
      <c r="T1628" s="11" t="str">
        <f>IF(IFERROR(VLOOKUP(N1628,Home!$C$8:$R$1048576,11,FALSE),"")=0,"",IFERROR(VLOOKUP(N1628,Home!$C$8:$R$1048576,11,FALSE),""))</f>
        <v/>
      </c>
      <c r="U1628" s="11" t="str">
        <f>IF(IFERROR(VLOOKUP(O1628,Home!$C$8:$R$1048576,12,FALSE),"")=0,"",IFERROR(VLOOKUP(O1628,Home!$C$8:$R$1048576,12,FALSE),""))</f>
        <v/>
      </c>
      <c r="V1628" s="11" t="str">
        <f>IF(IFERROR(VLOOKUP(O1628,Home!$C$8:$R$1048576,8,FALSE),"")=0,"",IFERROR(VLOOKUP(O1628,Home!$C$8:$R$1048576,8,FALSE),""))</f>
        <v/>
      </c>
      <c r="W1628" s="11" t="str">
        <f>IF(OR(VLOOKUP(N1628,Home!$C$7:$I$207,6,FALSE)="",VLOOKUP(N1628,Home!$C$7:$I$207,7,FALSE)=""),"FEJL",SUM(Baggrundsark!$K$4:K1628))</f>
        <v>FEJL</v>
      </c>
      <c r="Y1628">
        <v>1625</v>
      </c>
      <c r="Z1628" s="1"/>
      <c r="AC1628" s="44"/>
      <c r="AD1628">
        <f t="shared" si="534"/>
        <v>0</v>
      </c>
      <c r="AE1628">
        <f>SUM($AD$4:AD1628)</f>
        <v>1</v>
      </c>
      <c r="AF1628" s="103" t="str">
        <f>IFERROR(VLOOKUP(AN1628,Home!$C$8:$E$207,3,FALSE),"")</f>
        <v/>
      </c>
      <c r="AG1628" s="103" t="str">
        <f>IFERROR(VLOOKUP(AN1628,Home!$C$8:$E$207,2,FALSE),"")</f>
        <v/>
      </c>
      <c r="AH1628" s="104" t="str">
        <f>IF(VLOOKUP(AE1628,Home!$C$8:$I$207,6,FALSE)="","",VLOOKUP(AE1628,Home!$C$8:$I$207,6,FALSE))</f>
        <v/>
      </c>
      <c r="AI1628" s="104" t="e">
        <f t="shared" si="542"/>
        <v>#VALUE!</v>
      </c>
      <c r="AJ1628" s="105" t="e">
        <f t="shared" si="535"/>
        <v>#VALUE!</v>
      </c>
      <c r="AK1628" s="103" t="e">
        <f t="shared" si="528"/>
        <v>#VALUE!</v>
      </c>
      <c r="AL1628" s="103" t="e">
        <f t="shared" si="536"/>
        <v>#VALUE!</v>
      </c>
      <c r="AN1628" t="str">
        <f>IF(OR(VLOOKUP(AE1628,Home!$C$8:$I$207,6,FALSE)="",VLOOKUP(AE1628,Home!$C$8:$I$207,7,FALSE)=""),"FEJL",Baggrundsark!AE1628)</f>
        <v>FEJL</v>
      </c>
      <c r="AO1628">
        <f>IF(VLOOKUP(AE1628,Home!$C$8:$N$207,12,FALSE)="Timelønnet",1,0)</f>
        <v>0</v>
      </c>
      <c r="AP1628">
        <f>SUM($AO$4:AO1628)*AO1628</f>
        <v>0</v>
      </c>
      <c r="AQ1628">
        <f t="shared" si="543"/>
        <v>1</v>
      </c>
      <c r="AR1628" t="str">
        <f t="shared" si="543"/>
        <v/>
      </c>
      <c r="AS1628" t="e">
        <f t="shared" si="537"/>
        <v>#VALUE!</v>
      </c>
      <c r="AT1628" s="45" t="e">
        <f t="shared" si="544"/>
        <v>#VALUE!</v>
      </c>
      <c r="AU1628">
        <f>VLOOKUP(AQ1628,Home!$C$8:$J$207,8,FALSE)</f>
        <v>0</v>
      </c>
    </row>
    <row r="1629" spans="1:47" x14ac:dyDescent="0.25">
      <c r="A1629" s="6">
        <f t="shared" si="529"/>
        <v>0</v>
      </c>
      <c r="B1629" s="6">
        <f t="shared" si="538"/>
        <v>0</v>
      </c>
      <c r="C1629" s="6" t="str">
        <f t="shared" si="530"/>
        <v/>
      </c>
      <c r="D1629" s="7">
        <f t="shared" si="531"/>
        <v>0</v>
      </c>
      <c r="E1629" s="7">
        <f t="shared" si="539"/>
        <v>0</v>
      </c>
      <c r="F1629" s="7" t="str">
        <f t="shared" si="532"/>
        <v/>
      </c>
      <c r="G1629" s="6">
        <f t="shared" si="533"/>
        <v>0</v>
      </c>
      <c r="H1629" s="6">
        <f t="shared" si="540"/>
        <v>0</v>
      </c>
      <c r="I1629" s="6" t="str">
        <f t="shared" si="541"/>
        <v/>
      </c>
      <c r="J1629" s="11">
        <v>1626</v>
      </c>
      <c r="K1629" s="11">
        <f>IF(IFERROR(VLOOKUP(J1629,Home!$A$8:$B$1048576,1,FALSE),0)=0,0,1)</f>
        <v>0</v>
      </c>
      <c r="L1629" s="129" t="e">
        <f>IF(VLOOKUP(O1629,Home!$C$8:$R$207,6,FALSE)="","",VLOOKUP(O1629,Home!$C$8:$R$207,6,FALSE))</f>
        <v>#N/A</v>
      </c>
      <c r="M1629" s="129" t="e">
        <f t="shared" si="526"/>
        <v>#N/A</v>
      </c>
      <c r="N1629" s="11">
        <f>SUM($K$4:K1629)</f>
        <v>200</v>
      </c>
      <c r="O1629" s="11" t="str">
        <f>IF(P1629="","",IF(IFERROR(VLOOKUP(N1629,Home!$C$8:$R$1048576,1,FALSE),"")=0,"",IFERROR(VLOOKUP(N1629,Home!$C$8:$R$1048576,1,FALSE),"")))</f>
        <v/>
      </c>
      <c r="P1629" s="11" t="str">
        <f>IF(IFERROR(VLOOKUP(W1629,Home!$C$8:$R$1048576,3,FALSE),"")=0,"",IFERROR(VLOOKUP(W1629,Home!$C$8:$R$1048576,3,FALSE),""))</f>
        <v/>
      </c>
      <c r="Q1629" s="11" t="str">
        <f t="shared" si="525"/>
        <v/>
      </c>
      <c r="R1629" s="130" t="e">
        <f>VLOOKUP(Q1629,'Baggrund til lister'!$G$4:$H$15,2,FALSE)</f>
        <v>#N/A</v>
      </c>
      <c r="S1629" s="11" t="str">
        <f t="shared" si="527"/>
        <v/>
      </c>
      <c r="T1629" s="11" t="str">
        <f>IF(IFERROR(VLOOKUP(N1629,Home!$C$8:$R$1048576,11,FALSE),"")=0,"",IFERROR(VLOOKUP(N1629,Home!$C$8:$R$1048576,11,FALSE),""))</f>
        <v/>
      </c>
      <c r="U1629" s="11" t="str">
        <f>IF(IFERROR(VLOOKUP(O1629,Home!$C$8:$R$1048576,12,FALSE),"")=0,"",IFERROR(VLOOKUP(O1629,Home!$C$8:$R$1048576,12,FALSE),""))</f>
        <v/>
      </c>
      <c r="V1629" s="11" t="str">
        <f>IF(IFERROR(VLOOKUP(O1629,Home!$C$8:$R$1048576,8,FALSE),"")=0,"",IFERROR(VLOOKUP(O1629,Home!$C$8:$R$1048576,8,FALSE),""))</f>
        <v/>
      </c>
      <c r="W1629" s="11" t="str">
        <f>IF(OR(VLOOKUP(N1629,Home!$C$7:$I$207,6,FALSE)="",VLOOKUP(N1629,Home!$C$7:$I$207,7,FALSE)=""),"FEJL",SUM(Baggrundsark!$K$4:K1629))</f>
        <v>FEJL</v>
      </c>
      <c r="Y1629">
        <v>1626</v>
      </c>
      <c r="Z1629" s="1"/>
      <c r="AC1629" s="44"/>
      <c r="AD1629">
        <f t="shared" si="534"/>
        <v>0</v>
      </c>
      <c r="AE1629">
        <f>SUM($AD$4:AD1629)</f>
        <v>1</v>
      </c>
      <c r="AF1629" s="103" t="str">
        <f>IFERROR(VLOOKUP(AN1629,Home!$C$8:$E$207,3,FALSE),"")</f>
        <v/>
      </c>
      <c r="AG1629" s="103" t="str">
        <f>IFERROR(VLOOKUP(AN1629,Home!$C$8:$E$207,2,FALSE),"")</f>
        <v/>
      </c>
      <c r="AH1629" s="104" t="str">
        <f>IF(VLOOKUP(AE1629,Home!$C$8:$I$207,6,FALSE)="","",VLOOKUP(AE1629,Home!$C$8:$I$207,6,FALSE))</f>
        <v/>
      </c>
      <c r="AI1629" s="104" t="e">
        <f t="shared" si="542"/>
        <v>#VALUE!</v>
      </c>
      <c r="AJ1629" s="105" t="e">
        <f t="shared" si="535"/>
        <v>#VALUE!</v>
      </c>
      <c r="AK1629" s="103" t="e">
        <f t="shared" si="528"/>
        <v>#VALUE!</v>
      </c>
      <c r="AL1629" s="103" t="e">
        <f t="shared" si="536"/>
        <v>#VALUE!</v>
      </c>
      <c r="AN1629" t="str">
        <f>IF(OR(VLOOKUP(AE1629,Home!$C$8:$I$207,6,FALSE)="",VLOOKUP(AE1629,Home!$C$8:$I$207,7,FALSE)=""),"FEJL",Baggrundsark!AE1629)</f>
        <v>FEJL</v>
      </c>
      <c r="AO1629">
        <f>IF(VLOOKUP(AE1629,Home!$C$8:$N$207,12,FALSE)="Timelønnet",1,0)</f>
        <v>0</v>
      </c>
      <c r="AP1629">
        <f>SUM($AO$4:AO1629)*AO1629</f>
        <v>0</v>
      </c>
      <c r="AQ1629">
        <f t="shared" si="543"/>
        <v>1</v>
      </c>
      <c r="AR1629" t="str">
        <f t="shared" si="543"/>
        <v/>
      </c>
      <c r="AS1629" t="e">
        <f t="shared" si="537"/>
        <v>#VALUE!</v>
      </c>
      <c r="AT1629" s="45" t="e">
        <f t="shared" si="544"/>
        <v>#VALUE!</v>
      </c>
      <c r="AU1629">
        <f>VLOOKUP(AQ1629,Home!$C$8:$J$207,8,FALSE)</f>
        <v>0</v>
      </c>
    </row>
    <row r="1630" spans="1:47" x14ac:dyDescent="0.25">
      <c r="A1630" s="6">
        <f t="shared" si="529"/>
        <v>0</v>
      </c>
      <c r="B1630" s="6">
        <f t="shared" si="538"/>
        <v>0</v>
      </c>
      <c r="C1630" s="6" t="str">
        <f t="shared" si="530"/>
        <v/>
      </c>
      <c r="D1630" s="7">
        <f t="shared" si="531"/>
        <v>0</v>
      </c>
      <c r="E1630" s="7">
        <f t="shared" si="539"/>
        <v>0</v>
      </c>
      <c r="F1630" s="7" t="str">
        <f t="shared" si="532"/>
        <v/>
      </c>
      <c r="G1630" s="6">
        <f t="shared" si="533"/>
        <v>0</v>
      </c>
      <c r="H1630" s="6">
        <f t="shared" si="540"/>
        <v>0</v>
      </c>
      <c r="I1630" s="6" t="str">
        <f t="shared" si="541"/>
        <v/>
      </c>
      <c r="J1630" s="11">
        <v>1627</v>
      </c>
      <c r="K1630" s="11">
        <f>IF(IFERROR(VLOOKUP(J1630,Home!$A$8:$B$1048576,1,FALSE),0)=0,0,1)</f>
        <v>0</v>
      </c>
      <c r="L1630" s="129" t="e">
        <f>IF(VLOOKUP(O1630,Home!$C$8:$R$207,6,FALSE)="","",VLOOKUP(O1630,Home!$C$8:$R$207,6,FALSE))</f>
        <v>#N/A</v>
      </c>
      <c r="M1630" s="129" t="e">
        <f t="shared" si="526"/>
        <v>#N/A</v>
      </c>
      <c r="N1630" s="11">
        <f>SUM($K$4:K1630)</f>
        <v>200</v>
      </c>
      <c r="O1630" s="11" t="str">
        <f>IF(P1630="","",IF(IFERROR(VLOOKUP(N1630,Home!$C$8:$R$1048576,1,FALSE),"")=0,"",IFERROR(VLOOKUP(N1630,Home!$C$8:$R$1048576,1,FALSE),"")))</f>
        <v/>
      </c>
      <c r="P1630" s="11" t="str">
        <f>IF(IFERROR(VLOOKUP(W1630,Home!$C$8:$R$1048576,3,FALSE),"")=0,"",IFERROR(VLOOKUP(W1630,Home!$C$8:$R$1048576,3,FALSE),""))</f>
        <v/>
      </c>
      <c r="Q1630" s="11" t="str">
        <f t="shared" si="525"/>
        <v/>
      </c>
      <c r="R1630" s="130" t="e">
        <f>VLOOKUP(Q1630,'Baggrund til lister'!$G$4:$H$15,2,FALSE)</f>
        <v>#N/A</v>
      </c>
      <c r="S1630" s="11" t="str">
        <f t="shared" si="527"/>
        <v/>
      </c>
      <c r="T1630" s="11" t="str">
        <f>IF(IFERROR(VLOOKUP(N1630,Home!$C$8:$R$1048576,11,FALSE),"")=0,"",IFERROR(VLOOKUP(N1630,Home!$C$8:$R$1048576,11,FALSE),""))</f>
        <v/>
      </c>
      <c r="U1630" s="11" t="str">
        <f>IF(IFERROR(VLOOKUP(O1630,Home!$C$8:$R$1048576,12,FALSE),"")=0,"",IFERROR(VLOOKUP(O1630,Home!$C$8:$R$1048576,12,FALSE),""))</f>
        <v/>
      </c>
      <c r="V1630" s="11" t="str">
        <f>IF(IFERROR(VLOOKUP(O1630,Home!$C$8:$R$1048576,8,FALSE),"")=0,"",IFERROR(VLOOKUP(O1630,Home!$C$8:$R$1048576,8,FALSE),""))</f>
        <v/>
      </c>
      <c r="W1630" s="11" t="str">
        <f>IF(OR(VLOOKUP(N1630,Home!$C$7:$I$207,6,FALSE)="",VLOOKUP(N1630,Home!$C$7:$I$207,7,FALSE)=""),"FEJL",SUM(Baggrundsark!$K$4:K1630))</f>
        <v>FEJL</v>
      </c>
      <c r="Y1630">
        <v>1627</v>
      </c>
      <c r="Z1630" s="1"/>
      <c r="AC1630" s="44"/>
      <c r="AD1630">
        <f t="shared" si="534"/>
        <v>0</v>
      </c>
      <c r="AE1630">
        <f>SUM($AD$4:AD1630)</f>
        <v>1</v>
      </c>
      <c r="AF1630" s="103" t="str">
        <f>IFERROR(VLOOKUP(AN1630,Home!$C$8:$E$207,3,FALSE),"")</f>
        <v/>
      </c>
      <c r="AG1630" s="103" t="str">
        <f>IFERROR(VLOOKUP(AN1630,Home!$C$8:$E$207,2,FALSE),"")</f>
        <v/>
      </c>
      <c r="AH1630" s="104" t="str">
        <f>IF(VLOOKUP(AE1630,Home!$C$8:$I$207,6,FALSE)="","",VLOOKUP(AE1630,Home!$C$8:$I$207,6,FALSE))</f>
        <v/>
      </c>
      <c r="AI1630" s="104" t="e">
        <f t="shared" si="542"/>
        <v>#VALUE!</v>
      </c>
      <c r="AJ1630" s="105" t="e">
        <f t="shared" si="535"/>
        <v>#VALUE!</v>
      </c>
      <c r="AK1630" s="103" t="e">
        <f t="shared" si="528"/>
        <v>#VALUE!</v>
      </c>
      <c r="AL1630" s="103" t="e">
        <f t="shared" si="536"/>
        <v>#VALUE!</v>
      </c>
      <c r="AN1630" t="str">
        <f>IF(OR(VLOOKUP(AE1630,Home!$C$8:$I$207,6,FALSE)="",VLOOKUP(AE1630,Home!$C$8:$I$207,7,FALSE)=""),"FEJL",Baggrundsark!AE1630)</f>
        <v>FEJL</v>
      </c>
      <c r="AO1630">
        <f>IF(VLOOKUP(AE1630,Home!$C$8:$N$207,12,FALSE)="Timelønnet",1,0)</f>
        <v>0</v>
      </c>
      <c r="AP1630">
        <f>SUM($AO$4:AO1630)*AO1630</f>
        <v>0</v>
      </c>
      <c r="AQ1630">
        <f t="shared" si="543"/>
        <v>1</v>
      </c>
      <c r="AR1630" t="str">
        <f t="shared" si="543"/>
        <v/>
      </c>
      <c r="AS1630" t="e">
        <f t="shared" si="537"/>
        <v>#VALUE!</v>
      </c>
      <c r="AT1630" s="45" t="e">
        <f t="shared" si="544"/>
        <v>#VALUE!</v>
      </c>
      <c r="AU1630">
        <f>VLOOKUP(AQ1630,Home!$C$8:$J$207,8,FALSE)</f>
        <v>0</v>
      </c>
    </row>
    <row r="1631" spans="1:47" x14ac:dyDescent="0.25">
      <c r="A1631" s="6">
        <f t="shared" si="529"/>
        <v>0</v>
      </c>
      <c r="B1631" s="6">
        <f t="shared" si="538"/>
        <v>0</v>
      </c>
      <c r="C1631" s="6" t="str">
        <f t="shared" si="530"/>
        <v/>
      </c>
      <c r="D1631" s="7">
        <f t="shared" si="531"/>
        <v>0</v>
      </c>
      <c r="E1631" s="7">
        <f t="shared" si="539"/>
        <v>0</v>
      </c>
      <c r="F1631" s="7" t="str">
        <f t="shared" si="532"/>
        <v/>
      </c>
      <c r="G1631" s="6">
        <f t="shared" si="533"/>
        <v>0</v>
      </c>
      <c r="H1631" s="6">
        <f t="shared" si="540"/>
        <v>0</v>
      </c>
      <c r="I1631" s="6" t="str">
        <f t="shared" si="541"/>
        <v/>
      </c>
      <c r="J1631" s="11">
        <v>1628</v>
      </c>
      <c r="K1631" s="11">
        <f>IF(IFERROR(VLOOKUP(J1631,Home!$A$8:$B$1048576,1,FALSE),0)=0,0,1)</f>
        <v>0</v>
      </c>
      <c r="L1631" s="129" t="e">
        <f>IF(VLOOKUP(O1631,Home!$C$8:$R$207,6,FALSE)="","",VLOOKUP(O1631,Home!$C$8:$R$207,6,FALSE))</f>
        <v>#N/A</v>
      </c>
      <c r="M1631" s="129" t="e">
        <f t="shared" si="526"/>
        <v>#N/A</v>
      </c>
      <c r="N1631" s="11">
        <f>SUM($K$4:K1631)</f>
        <v>200</v>
      </c>
      <c r="O1631" s="11" t="str">
        <f>IF(P1631="","",IF(IFERROR(VLOOKUP(N1631,Home!$C$8:$R$1048576,1,FALSE),"")=0,"",IFERROR(VLOOKUP(N1631,Home!$C$8:$R$1048576,1,FALSE),"")))</f>
        <v/>
      </c>
      <c r="P1631" s="11" t="str">
        <f>IF(IFERROR(VLOOKUP(W1631,Home!$C$8:$R$1048576,3,FALSE),"")=0,"",IFERROR(VLOOKUP(W1631,Home!$C$8:$R$1048576,3,FALSE),""))</f>
        <v/>
      </c>
      <c r="Q1631" s="11" t="str">
        <f t="shared" si="525"/>
        <v/>
      </c>
      <c r="R1631" s="130" t="e">
        <f>VLOOKUP(Q1631,'Baggrund til lister'!$G$4:$H$15,2,FALSE)</f>
        <v>#N/A</v>
      </c>
      <c r="S1631" s="11" t="str">
        <f t="shared" si="527"/>
        <v/>
      </c>
      <c r="T1631" s="11" t="str">
        <f>IF(IFERROR(VLOOKUP(N1631,Home!$C$8:$R$1048576,11,FALSE),"")=0,"",IFERROR(VLOOKUP(N1631,Home!$C$8:$R$1048576,11,FALSE),""))</f>
        <v/>
      </c>
      <c r="U1631" s="11" t="str">
        <f>IF(IFERROR(VLOOKUP(O1631,Home!$C$8:$R$1048576,12,FALSE),"")=0,"",IFERROR(VLOOKUP(O1631,Home!$C$8:$R$1048576,12,FALSE),""))</f>
        <v/>
      </c>
      <c r="V1631" s="11" t="str">
        <f>IF(IFERROR(VLOOKUP(O1631,Home!$C$8:$R$1048576,8,FALSE),"")=0,"",IFERROR(VLOOKUP(O1631,Home!$C$8:$R$1048576,8,FALSE),""))</f>
        <v/>
      </c>
      <c r="W1631" s="11" t="str">
        <f>IF(OR(VLOOKUP(N1631,Home!$C$7:$I$207,6,FALSE)="",VLOOKUP(N1631,Home!$C$7:$I$207,7,FALSE)=""),"FEJL",SUM(Baggrundsark!$K$4:K1631))</f>
        <v>FEJL</v>
      </c>
      <c r="Y1631">
        <v>1628</v>
      </c>
      <c r="Z1631" s="1"/>
      <c r="AC1631" s="44"/>
      <c r="AD1631">
        <f t="shared" si="534"/>
        <v>0</v>
      </c>
      <c r="AE1631">
        <f>SUM($AD$4:AD1631)</f>
        <v>1</v>
      </c>
      <c r="AF1631" s="103" t="str">
        <f>IFERROR(VLOOKUP(AN1631,Home!$C$8:$E$207,3,FALSE),"")</f>
        <v/>
      </c>
      <c r="AG1631" s="103" t="str">
        <f>IFERROR(VLOOKUP(AN1631,Home!$C$8:$E$207,2,FALSE),"")</f>
        <v/>
      </c>
      <c r="AH1631" s="104" t="str">
        <f>IF(VLOOKUP(AE1631,Home!$C$8:$I$207,6,FALSE)="","",VLOOKUP(AE1631,Home!$C$8:$I$207,6,FALSE))</f>
        <v/>
      </c>
      <c r="AI1631" s="104" t="e">
        <f t="shared" si="542"/>
        <v>#VALUE!</v>
      </c>
      <c r="AJ1631" s="105" t="e">
        <f t="shared" si="535"/>
        <v>#VALUE!</v>
      </c>
      <c r="AK1631" s="103" t="e">
        <f t="shared" si="528"/>
        <v>#VALUE!</v>
      </c>
      <c r="AL1631" s="103" t="e">
        <f t="shared" si="536"/>
        <v>#VALUE!</v>
      </c>
      <c r="AN1631" t="str">
        <f>IF(OR(VLOOKUP(AE1631,Home!$C$8:$I$207,6,FALSE)="",VLOOKUP(AE1631,Home!$C$8:$I$207,7,FALSE)=""),"FEJL",Baggrundsark!AE1631)</f>
        <v>FEJL</v>
      </c>
      <c r="AO1631">
        <f>IF(VLOOKUP(AE1631,Home!$C$8:$N$207,12,FALSE)="Timelønnet",1,0)</f>
        <v>0</v>
      </c>
      <c r="AP1631">
        <f>SUM($AO$4:AO1631)*AO1631</f>
        <v>0</v>
      </c>
      <c r="AQ1631">
        <f t="shared" si="543"/>
        <v>1</v>
      </c>
      <c r="AR1631" t="str">
        <f t="shared" si="543"/>
        <v/>
      </c>
      <c r="AS1631" t="e">
        <f t="shared" si="537"/>
        <v>#VALUE!</v>
      </c>
      <c r="AT1631" s="45" t="e">
        <f t="shared" si="544"/>
        <v>#VALUE!</v>
      </c>
      <c r="AU1631">
        <f>VLOOKUP(AQ1631,Home!$C$8:$J$207,8,FALSE)</f>
        <v>0</v>
      </c>
    </row>
    <row r="1632" spans="1:47" x14ac:dyDescent="0.25">
      <c r="A1632" s="6">
        <f t="shared" si="529"/>
        <v>0</v>
      </c>
      <c r="B1632" s="6">
        <f t="shared" si="538"/>
        <v>0</v>
      </c>
      <c r="C1632" s="6" t="str">
        <f t="shared" si="530"/>
        <v/>
      </c>
      <c r="D1632" s="7">
        <f t="shared" si="531"/>
        <v>0</v>
      </c>
      <c r="E1632" s="7">
        <f t="shared" si="539"/>
        <v>0</v>
      </c>
      <c r="F1632" s="7" t="str">
        <f t="shared" si="532"/>
        <v/>
      </c>
      <c r="G1632" s="6">
        <f t="shared" si="533"/>
        <v>0</v>
      </c>
      <c r="H1632" s="6">
        <f t="shared" si="540"/>
        <v>0</v>
      </c>
      <c r="I1632" s="6" t="str">
        <f t="shared" si="541"/>
        <v/>
      </c>
      <c r="J1632" s="11">
        <v>1629</v>
      </c>
      <c r="K1632" s="11">
        <f>IF(IFERROR(VLOOKUP(J1632,Home!$A$8:$B$1048576,1,FALSE),0)=0,0,1)</f>
        <v>0</v>
      </c>
      <c r="L1632" s="129" t="e">
        <f>IF(VLOOKUP(O1632,Home!$C$8:$R$207,6,FALSE)="","",VLOOKUP(O1632,Home!$C$8:$R$207,6,FALSE))</f>
        <v>#N/A</v>
      </c>
      <c r="M1632" s="129" t="e">
        <f t="shared" si="526"/>
        <v>#N/A</v>
      </c>
      <c r="N1632" s="11">
        <f>SUM($K$4:K1632)</f>
        <v>200</v>
      </c>
      <c r="O1632" s="11" t="str">
        <f>IF(P1632="","",IF(IFERROR(VLOOKUP(N1632,Home!$C$8:$R$1048576,1,FALSE),"")=0,"",IFERROR(VLOOKUP(N1632,Home!$C$8:$R$1048576,1,FALSE),"")))</f>
        <v/>
      </c>
      <c r="P1632" s="11" t="str">
        <f>IF(IFERROR(VLOOKUP(W1632,Home!$C$8:$R$1048576,3,FALSE),"")=0,"",IFERROR(VLOOKUP(W1632,Home!$C$8:$R$1048576,3,FALSE),""))</f>
        <v/>
      </c>
      <c r="Q1632" s="11" t="str">
        <f t="shared" si="525"/>
        <v/>
      </c>
      <c r="R1632" s="130" t="e">
        <f>VLOOKUP(Q1632,'Baggrund til lister'!$G$4:$H$15,2,FALSE)</f>
        <v>#N/A</v>
      </c>
      <c r="S1632" s="11" t="str">
        <f t="shared" si="527"/>
        <v/>
      </c>
      <c r="T1632" s="11" t="str">
        <f>IF(IFERROR(VLOOKUP(N1632,Home!$C$8:$R$1048576,11,FALSE),"")=0,"",IFERROR(VLOOKUP(N1632,Home!$C$8:$R$1048576,11,FALSE),""))</f>
        <v/>
      </c>
      <c r="U1632" s="11" t="str">
        <f>IF(IFERROR(VLOOKUP(O1632,Home!$C$8:$R$1048576,12,FALSE),"")=0,"",IFERROR(VLOOKUP(O1632,Home!$C$8:$R$1048576,12,FALSE),""))</f>
        <v/>
      </c>
      <c r="V1632" s="11" t="str">
        <f>IF(IFERROR(VLOOKUP(O1632,Home!$C$8:$R$1048576,8,FALSE),"")=0,"",IFERROR(VLOOKUP(O1632,Home!$C$8:$R$1048576,8,FALSE),""))</f>
        <v/>
      </c>
      <c r="W1632" s="11" t="str">
        <f>IF(OR(VLOOKUP(N1632,Home!$C$7:$I$207,6,FALSE)="",VLOOKUP(N1632,Home!$C$7:$I$207,7,FALSE)=""),"FEJL",SUM(Baggrundsark!$K$4:K1632))</f>
        <v>FEJL</v>
      </c>
      <c r="Y1632">
        <v>1629</v>
      </c>
      <c r="Z1632" s="1"/>
      <c r="AC1632" s="44"/>
      <c r="AD1632">
        <f t="shared" si="534"/>
        <v>0</v>
      </c>
      <c r="AE1632">
        <f>SUM($AD$4:AD1632)</f>
        <v>1</v>
      </c>
      <c r="AF1632" s="103" t="str">
        <f>IFERROR(VLOOKUP(AN1632,Home!$C$8:$E$207,3,FALSE),"")</f>
        <v/>
      </c>
      <c r="AG1632" s="103" t="str">
        <f>IFERROR(VLOOKUP(AN1632,Home!$C$8:$E$207,2,FALSE),"")</f>
        <v/>
      </c>
      <c r="AH1632" s="104" t="str">
        <f>IF(VLOOKUP(AE1632,Home!$C$8:$I$207,6,FALSE)="","",VLOOKUP(AE1632,Home!$C$8:$I$207,6,FALSE))</f>
        <v/>
      </c>
      <c r="AI1632" s="104" t="e">
        <f t="shared" si="542"/>
        <v>#VALUE!</v>
      </c>
      <c r="AJ1632" s="105" t="e">
        <f t="shared" si="535"/>
        <v>#VALUE!</v>
      </c>
      <c r="AK1632" s="103" t="e">
        <f t="shared" si="528"/>
        <v>#VALUE!</v>
      </c>
      <c r="AL1632" s="103" t="e">
        <f t="shared" si="536"/>
        <v>#VALUE!</v>
      </c>
      <c r="AN1632" t="str">
        <f>IF(OR(VLOOKUP(AE1632,Home!$C$8:$I$207,6,FALSE)="",VLOOKUP(AE1632,Home!$C$8:$I$207,7,FALSE)=""),"FEJL",Baggrundsark!AE1632)</f>
        <v>FEJL</v>
      </c>
      <c r="AO1632">
        <f>IF(VLOOKUP(AE1632,Home!$C$8:$N$207,12,FALSE)="Timelønnet",1,0)</f>
        <v>0</v>
      </c>
      <c r="AP1632">
        <f>SUM($AO$4:AO1632)*AO1632</f>
        <v>0</v>
      </c>
      <c r="AQ1632">
        <f t="shared" si="543"/>
        <v>1</v>
      </c>
      <c r="AR1632" t="str">
        <f t="shared" si="543"/>
        <v/>
      </c>
      <c r="AS1632" t="e">
        <f t="shared" si="537"/>
        <v>#VALUE!</v>
      </c>
      <c r="AT1632" s="45" t="e">
        <f t="shared" si="544"/>
        <v>#VALUE!</v>
      </c>
      <c r="AU1632">
        <f>VLOOKUP(AQ1632,Home!$C$8:$J$207,8,FALSE)</f>
        <v>0</v>
      </c>
    </row>
    <row r="1633" spans="1:47" x14ac:dyDescent="0.25">
      <c r="A1633" s="6">
        <f t="shared" si="529"/>
        <v>0</v>
      </c>
      <c r="B1633" s="6">
        <f t="shared" si="538"/>
        <v>0</v>
      </c>
      <c r="C1633" s="6" t="str">
        <f t="shared" si="530"/>
        <v/>
      </c>
      <c r="D1633" s="7">
        <f t="shared" si="531"/>
        <v>0</v>
      </c>
      <c r="E1633" s="7">
        <f t="shared" si="539"/>
        <v>0</v>
      </c>
      <c r="F1633" s="7" t="str">
        <f t="shared" si="532"/>
        <v/>
      </c>
      <c r="G1633" s="6">
        <f t="shared" si="533"/>
        <v>0</v>
      </c>
      <c r="H1633" s="6">
        <f t="shared" si="540"/>
        <v>0</v>
      </c>
      <c r="I1633" s="6" t="str">
        <f t="shared" si="541"/>
        <v/>
      </c>
      <c r="J1633" s="11">
        <v>1630</v>
      </c>
      <c r="K1633" s="11">
        <f>IF(IFERROR(VLOOKUP(J1633,Home!$A$8:$B$1048576,1,FALSE),0)=0,0,1)</f>
        <v>0</v>
      </c>
      <c r="L1633" s="129" t="e">
        <f>IF(VLOOKUP(O1633,Home!$C$8:$R$207,6,FALSE)="","",VLOOKUP(O1633,Home!$C$8:$R$207,6,FALSE))</f>
        <v>#N/A</v>
      </c>
      <c r="M1633" s="129" t="e">
        <f t="shared" si="526"/>
        <v>#N/A</v>
      </c>
      <c r="N1633" s="11">
        <f>SUM($K$4:K1633)</f>
        <v>200</v>
      </c>
      <c r="O1633" s="11" t="str">
        <f>IF(P1633="","",IF(IFERROR(VLOOKUP(N1633,Home!$C$8:$R$1048576,1,FALSE),"")=0,"",IFERROR(VLOOKUP(N1633,Home!$C$8:$R$1048576,1,FALSE),"")))</f>
        <v/>
      </c>
      <c r="P1633" s="11" t="str">
        <f>IF(IFERROR(VLOOKUP(W1633,Home!$C$8:$R$1048576,3,FALSE),"")=0,"",IFERROR(VLOOKUP(W1633,Home!$C$8:$R$1048576,3,FALSE),""))</f>
        <v/>
      </c>
      <c r="Q1633" s="11" t="str">
        <f t="shared" si="525"/>
        <v/>
      </c>
      <c r="R1633" s="130" t="e">
        <f>VLOOKUP(Q1633,'Baggrund til lister'!$G$4:$H$15,2,FALSE)</f>
        <v>#N/A</v>
      </c>
      <c r="S1633" s="11" t="str">
        <f t="shared" si="527"/>
        <v/>
      </c>
      <c r="T1633" s="11" t="str">
        <f>IF(IFERROR(VLOOKUP(N1633,Home!$C$8:$R$1048576,11,FALSE),"")=0,"",IFERROR(VLOOKUP(N1633,Home!$C$8:$R$1048576,11,FALSE),""))</f>
        <v/>
      </c>
      <c r="U1633" s="11" t="str">
        <f>IF(IFERROR(VLOOKUP(O1633,Home!$C$8:$R$1048576,12,FALSE),"")=0,"",IFERROR(VLOOKUP(O1633,Home!$C$8:$R$1048576,12,FALSE),""))</f>
        <v/>
      </c>
      <c r="V1633" s="11" t="str">
        <f>IF(IFERROR(VLOOKUP(O1633,Home!$C$8:$R$1048576,8,FALSE),"")=0,"",IFERROR(VLOOKUP(O1633,Home!$C$8:$R$1048576,8,FALSE),""))</f>
        <v/>
      </c>
      <c r="W1633" s="11" t="str">
        <f>IF(OR(VLOOKUP(N1633,Home!$C$7:$I$207,6,FALSE)="",VLOOKUP(N1633,Home!$C$7:$I$207,7,FALSE)=""),"FEJL",SUM(Baggrundsark!$K$4:K1633))</f>
        <v>FEJL</v>
      </c>
      <c r="Y1633">
        <v>1630</v>
      </c>
      <c r="Z1633" s="1"/>
      <c r="AC1633" s="44"/>
      <c r="AD1633">
        <f t="shared" si="534"/>
        <v>0</v>
      </c>
      <c r="AE1633">
        <f>SUM($AD$4:AD1633)</f>
        <v>1</v>
      </c>
      <c r="AF1633" s="103" t="str">
        <f>IFERROR(VLOOKUP(AN1633,Home!$C$8:$E$207,3,FALSE),"")</f>
        <v/>
      </c>
      <c r="AG1633" s="103" t="str">
        <f>IFERROR(VLOOKUP(AN1633,Home!$C$8:$E$207,2,FALSE),"")</f>
        <v/>
      </c>
      <c r="AH1633" s="104" t="str">
        <f>IF(VLOOKUP(AE1633,Home!$C$8:$I$207,6,FALSE)="","",VLOOKUP(AE1633,Home!$C$8:$I$207,6,FALSE))</f>
        <v/>
      </c>
      <c r="AI1633" s="104" t="e">
        <f t="shared" si="542"/>
        <v>#VALUE!</v>
      </c>
      <c r="AJ1633" s="105" t="e">
        <f t="shared" si="535"/>
        <v>#VALUE!</v>
      </c>
      <c r="AK1633" s="103" t="e">
        <f t="shared" si="528"/>
        <v>#VALUE!</v>
      </c>
      <c r="AL1633" s="103" t="e">
        <f t="shared" si="536"/>
        <v>#VALUE!</v>
      </c>
      <c r="AN1633" t="str">
        <f>IF(OR(VLOOKUP(AE1633,Home!$C$8:$I$207,6,FALSE)="",VLOOKUP(AE1633,Home!$C$8:$I$207,7,FALSE)=""),"FEJL",Baggrundsark!AE1633)</f>
        <v>FEJL</v>
      </c>
      <c r="AO1633">
        <f>IF(VLOOKUP(AE1633,Home!$C$8:$N$207,12,FALSE)="Timelønnet",1,0)</f>
        <v>0</v>
      </c>
      <c r="AP1633">
        <f>SUM($AO$4:AO1633)*AO1633</f>
        <v>0</v>
      </c>
      <c r="AQ1633">
        <f t="shared" si="543"/>
        <v>1</v>
      </c>
      <c r="AR1633" t="str">
        <f t="shared" si="543"/>
        <v/>
      </c>
      <c r="AS1633" t="e">
        <f t="shared" si="537"/>
        <v>#VALUE!</v>
      </c>
      <c r="AT1633" s="45" t="e">
        <f t="shared" si="544"/>
        <v>#VALUE!</v>
      </c>
      <c r="AU1633">
        <f>VLOOKUP(AQ1633,Home!$C$8:$J$207,8,FALSE)</f>
        <v>0</v>
      </c>
    </row>
    <row r="1634" spans="1:47" x14ac:dyDescent="0.25">
      <c r="A1634" s="6">
        <f t="shared" si="529"/>
        <v>0</v>
      </c>
      <c r="B1634" s="6">
        <f t="shared" si="538"/>
        <v>0</v>
      </c>
      <c r="C1634" s="6" t="str">
        <f t="shared" si="530"/>
        <v/>
      </c>
      <c r="D1634" s="7">
        <f t="shared" si="531"/>
        <v>0</v>
      </c>
      <c r="E1634" s="7">
        <f t="shared" si="539"/>
        <v>0</v>
      </c>
      <c r="F1634" s="7" t="str">
        <f t="shared" si="532"/>
        <v/>
      </c>
      <c r="G1634" s="6">
        <f t="shared" si="533"/>
        <v>0</v>
      </c>
      <c r="H1634" s="6">
        <f t="shared" si="540"/>
        <v>0</v>
      </c>
      <c r="I1634" s="6" t="str">
        <f t="shared" si="541"/>
        <v/>
      </c>
      <c r="J1634" s="11">
        <v>1631</v>
      </c>
      <c r="K1634" s="11">
        <f>IF(IFERROR(VLOOKUP(J1634,Home!$A$8:$B$1048576,1,FALSE),0)=0,0,1)</f>
        <v>0</v>
      </c>
      <c r="L1634" s="129" t="e">
        <f>IF(VLOOKUP(O1634,Home!$C$8:$R$207,6,FALSE)="","",VLOOKUP(O1634,Home!$C$8:$R$207,6,FALSE))</f>
        <v>#N/A</v>
      </c>
      <c r="M1634" s="129" t="e">
        <f t="shared" si="526"/>
        <v>#N/A</v>
      </c>
      <c r="N1634" s="11">
        <f>SUM($K$4:K1634)</f>
        <v>200</v>
      </c>
      <c r="O1634" s="11" t="str">
        <f>IF(P1634="","",IF(IFERROR(VLOOKUP(N1634,Home!$C$8:$R$1048576,1,FALSE),"")=0,"",IFERROR(VLOOKUP(N1634,Home!$C$8:$R$1048576,1,FALSE),"")))</f>
        <v/>
      </c>
      <c r="P1634" s="11" t="str">
        <f>IF(IFERROR(VLOOKUP(W1634,Home!$C$8:$R$1048576,3,FALSE),"")=0,"",IFERROR(VLOOKUP(W1634,Home!$C$8:$R$1048576,3,FALSE),""))</f>
        <v/>
      </c>
      <c r="Q1634" s="11" t="str">
        <f t="shared" si="525"/>
        <v/>
      </c>
      <c r="R1634" s="130" t="e">
        <f>VLOOKUP(Q1634,'Baggrund til lister'!$G$4:$H$15,2,FALSE)</f>
        <v>#N/A</v>
      </c>
      <c r="S1634" s="11" t="str">
        <f t="shared" si="527"/>
        <v/>
      </c>
      <c r="T1634" s="11" t="str">
        <f>IF(IFERROR(VLOOKUP(N1634,Home!$C$8:$R$1048576,11,FALSE),"")=0,"",IFERROR(VLOOKUP(N1634,Home!$C$8:$R$1048576,11,FALSE),""))</f>
        <v/>
      </c>
      <c r="U1634" s="11" t="str">
        <f>IF(IFERROR(VLOOKUP(O1634,Home!$C$8:$R$1048576,12,FALSE),"")=0,"",IFERROR(VLOOKUP(O1634,Home!$C$8:$R$1048576,12,FALSE),""))</f>
        <v/>
      </c>
      <c r="V1634" s="11" t="str">
        <f>IF(IFERROR(VLOOKUP(O1634,Home!$C$8:$R$1048576,8,FALSE),"")=0,"",IFERROR(VLOOKUP(O1634,Home!$C$8:$R$1048576,8,FALSE),""))</f>
        <v/>
      </c>
      <c r="W1634" s="11" t="str">
        <f>IF(OR(VLOOKUP(N1634,Home!$C$7:$I$207,6,FALSE)="",VLOOKUP(N1634,Home!$C$7:$I$207,7,FALSE)=""),"FEJL",SUM(Baggrundsark!$K$4:K1634))</f>
        <v>FEJL</v>
      </c>
      <c r="Y1634">
        <v>1631</v>
      </c>
      <c r="Z1634" s="1"/>
      <c r="AC1634" s="44"/>
      <c r="AD1634">
        <f t="shared" si="534"/>
        <v>0</v>
      </c>
      <c r="AE1634">
        <f>SUM($AD$4:AD1634)</f>
        <v>1</v>
      </c>
      <c r="AF1634" s="103" t="str">
        <f>IFERROR(VLOOKUP(AN1634,Home!$C$8:$E$207,3,FALSE),"")</f>
        <v/>
      </c>
      <c r="AG1634" s="103" t="str">
        <f>IFERROR(VLOOKUP(AN1634,Home!$C$8:$E$207,2,FALSE),"")</f>
        <v/>
      </c>
      <c r="AH1634" s="104" t="str">
        <f>IF(VLOOKUP(AE1634,Home!$C$8:$I$207,6,FALSE)="","",VLOOKUP(AE1634,Home!$C$8:$I$207,6,FALSE))</f>
        <v/>
      </c>
      <c r="AI1634" s="104" t="e">
        <f t="shared" si="542"/>
        <v>#VALUE!</v>
      </c>
      <c r="AJ1634" s="105" t="e">
        <f t="shared" si="535"/>
        <v>#VALUE!</v>
      </c>
      <c r="AK1634" s="103" t="e">
        <f t="shared" si="528"/>
        <v>#VALUE!</v>
      </c>
      <c r="AL1634" s="103" t="e">
        <f t="shared" si="536"/>
        <v>#VALUE!</v>
      </c>
      <c r="AN1634" t="str">
        <f>IF(OR(VLOOKUP(AE1634,Home!$C$8:$I$207,6,FALSE)="",VLOOKUP(AE1634,Home!$C$8:$I$207,7,FALSE)=""),"FEJL",Baggrundsark!AE1634)</f>
        <v>FEJL</v>
      </c>
      <c r="AO1634">
        <f>IF(VLOOKUP(AE1634,Home!$C$8:$N$207,12,FALSE)="Timelønnet",1,0)</f>
        <v>0</v>
      </c>
      <c r="AP1634">
        <f>SUM($AO$4:AO1634)*AO1634</f>
        <v>0</v>
      </c>
      <c r="AQ1634">
        <f t="shared" si="543"/>
        <v>1</v>
      </c>
      <c r="AR1634" t="str">
        <f t="shared" si="543"/>
        <v/>
      </c>
      <c r="AS1634" t="e">
        <f t="shared" si="537"/>
        <v>#VALUE!</v>
      </c>
      <c r="AT1634" s="45" t="e">
        <f t="shared" si="544"/>
        <v>#VALUE!</v>
      </c>
      <c r="AU1634">
        <f>VLOOKUP(AQ1634,Home!$C$8:$J$207,8,FALSE)</f>
        <v>0</v>
      </c>
    </row>
    <row r="1635" spans="1:47" x14ac:dyDescent="0.25">
      <c r="A1635" s="6">
        <f t="shared" si="529"/>
        <v>0</v>
      </c>
      <c r="B1635" s="6">
        <f t="shared" si="538"/>
        <v>0</v>
      </c>
      <c r="C1635" s="6" t="str">
        <f t="shared" si="530"/>
        <v/>
      </c>
      <c r="D1635" s="7">
        <f t="shared" si="531"/>
        <v>0</v>
      </c>
      <c r="E1635" s="7">
        <f t="shared" si="539"/>
        <v>0</v>
      </c>
      <c r="F1635" s="7" t="str">
        <f t="shared" si="532"/>
        <v/>
      </c>
      <c r="G1635" s="6">
        <f t="shared" si="533"/>
        <v>0</v>
      </c>
      <c r="H1635" s="6">
        <f t="shared" si="540"/>
        <v>0</v>
      </c>
      <c r="I1635" s="6" t="str">
        <f t="shared" si="541"/>
        <v/>
      </c>
      <c r="J1635" s="11">
        <v>1632</v>
      </c>
      <c r="K1635" s="11">
        <f>IF(IFERROR(VLOOKUP(J1635,Home!$A$8:$B$1048576,1,FALSE),0)=0,0,1)</f>
        <v>0</v>
      </c>
      <c r="L1635" s="129" t="e">
        <f>IF(VLOOKUP(O1635,Home!$C$8:$R$207,6,FALSE)="","",VLOOKUP(O1635,Home!$C$8:$R$207,6,FALSE))</f>
        <v>#N/A</v>
      </c>
      <c r="M1635" s="129" t="e">
        <f t="shared" si="526"/>
        <v>#N/A</v>
      </c>
      <c r="N1635" s="11">
        <f>SUM($K$4:K1635)</f>
        <v>200</v>
      </c>
      <c r="O1635" s="11" t="str">
        <f>IF(P1635="","",IF(IFERROR(VLOOKUP(N1635,Home!$C$8:$R$1048576,1,FALSE),"")=0,"",IFERROR(VLOOKUP(N1635,Home!$C$8:$R$1048576,1,FALSE),"")))</f>
        <v/>
      </c>
      <c r="P1635" s="11" t="str">
        <f>IF(IFERROR(VLOOKUP(W1635,Home!$C$8:$R$1048576,3,FALSE),"")=0,"",IFERROR(VLOOKUP(W1635,Home!$C$8:$R$1048576,3,FALSE),""))</f>
        <v/>
      </c>
      <c r="Q1635" s="11" t="str">
        <f t="shared" si="525"/>
        <v/>
      </c>
      <c r="R1635" s="130" t="e">
        <f>VLOOKUP(Q1635,'Baggrund til lister'!$G$4:$H$15,2,FALSE)</f>
        <v>#N/A</v>
      </c>
      <c r="S1635" s="11" t="str">
        <f t="shared" si="527"/>
        <v/>
      </c>
      <c r="T1635" s="11" t="str">
        <f>IF(IFERROR(VLOOKUP(N1635,Home!$C$8:$R$1048576,11,FALSE),"")=0,"",IFERROR(VLOOKUP(N1635,Home!$C$8:$R$1048576,11,FALSE),""))</f>
        <v/>
      </c>
      <c r="U1635" s="11" t="str">
        <f>IF(IFERROR(VLOOKUP(O1635,Home!$C$8:$R$1048576,12,FALSE),"")=0,"",IFERROR(VLOOKUP(O1635,Home!$C$8:$R$1048576,12,FALSE),""))</f>
        <v/>
      </c>
      <c r="V1635" s="11" t="str">
        <f>IF(IFERROR(VLOOKUP(O1635,Home!$C$8:$R$1048576,8,FALSE),"")=0,"",IFERROR(VLOOKUP(O1635,Home!$C$8:$R$1048576,8,FALSE),""))</f>
        <v/>
      </c>
      <c r="W1635" s="11" t="str">
        <f>IF(OR(VLOOKUP(N1635,Home!$C$7:$I$207,6,FALSE)="",VLOOKUP(N1635,Home!$C$7:$I$207,7,FALSE)=""),"FEJL",SUM(Baggrundsark!$K$4:K1635))</f>
        <v>FEJL</v>
      </c>
      <c r="Y1635">
        <v>1632</v>
      </c>
      <c r="Z1635" s="1"/>
      <c r="AC1635" s="44"/>
      <c r="AD1635">
        <f t="shared" si="534"/>
        <v>0</v>
      </c>
      <c r="AE1635">
        <f>SUM($AD$4:AD1635)</f>
        <v>1</v>
      </c>
      <c r="AF1635" s="103" t="str">
        <f>IFERROR(VLOOKUP(AN1635,Home!$C$8:$E$207,3,FALSE),"")</f>
        <v/>
      </c>
      <c r="AG1635" s="103" t="str">
        <f>IFERROR(VLOOKUP(AN1635,Home!$C$8:$E$207,2,FALSE),"")</f>
        <v/>
      </c>
      <c r="AH1635" s="104" t="str">
        <f>IF(VLOOKUP(AE1635,Home!$C$8:$I$207,6,FALSE)="","",VLOOKUP(AE1635,Home!$C$8:$I$207,6,FALSE))</f>
        <v/>
      </c>
      <c r="AI1635" s="104" t="e">
        <f t="shared" si="542"/>
        <v>#VALUE!</v>
      </c>
      <c r="AJ1635" s="105" t="e">
        <f t="shared" si="535"/>
        <v>#VALUE!</v>
      </c>
      <c r="AK1635" s="103" t="e">
        <f t="shared" si="528"/>
        <v>#VALUE!</v>
      </c>
      <c r="AL1635" s="103" t="e">
        <f t="shared" si="536"/>
        <v>#VALUE!</v>
      </c>
      <c r="AN1635" t="str">
        <f>IF(OR(VLOOKUP(AE1635,Home!$C$8:$I$207,6,FALSE)="",VLOOKUP(AE1635,Home!$C$8:$I$207,7,FALSE)=""),"FEJL",Baggrundsark!AE1635)</f>
        <v>FEJL</v>
      </c>
      <c r="AO1635">
        <f>IF(VLOOKUP(AE1635,Home!$C$8:$N$207,12,FALSE)="Timelønnet",1,0)</f>
        <v>0</v>
      </c>
      <c r="AP1635">
        <f>SUM($AO$4:AO1635)*AO1635</f>
        <v>0</v>
      </c>
      <c r="AQ1635">
        <f t="shared" si="543"/>
        <v>1</v>
      </c>
      <c r="AR1635" t="str">
        <f t="shared" si="543"/>
        <v/>
      </c>
      <c r="AS1635" t="e">
        <f t="shared" si="537"/>
        <v>#VALUE!</v>
      </c>
      <c r="AT1635" s="45" t="e">
        <f t="shared" si="544"/>
        <v>#VALUE!</v>
      </c>
      <c r="AU1635">
        <f>VLOOKUP(AQ1635,Home!$C$8:$J$207,8,FALSE)</f>
        <v>0</v>
      </c>
    </row>
    <row r="1636" spans="1:47" x14ac:dyDescent="0.25">
      <c r="A1636" s="6">
        <f t="shared" si="529"/>
        <v>0</v>
      </c>
      <c r="B1636" s="6">
        <f t="shared" si="538"/>
        <v>0</v>
      </c>
      <c r="C1636" s="6" t="str">
        <f t="shared" si="530"/>
        <v/>
      </c>
      <c r="D1636" s="7">
        <f t="shared" si="531"/>
        <v>0</v>
      </c>
      <c r="E1636" s="7">
        <f t="shared" si="539"/>
        <v>0</v>
      </c>
      <c r="F1636" s="7" t="str">
        <f t="shared" si="532"/>
        <v/>
      </c>
      <c r="G1636" s="6">
        <f t="shared" si="533"/>
        <v>0</v>
      </c>
      <c r="H1636" s="6">
        <f t="shared" si="540"/>
        <v>0</v>
      </c>
      <c r="I1636" s="6" t="str">
        <f t="shared" si="541"/>
        <v/>
      </c>
      <c r="J1636" s="11">
        <v>1633</v>
      </c>
      <c r="K1636" s="11">
        <f>IF(IFERROR(VLOOKUP(J1636,Home!$A$8:$B$1048576,1,FALSE),0)=0,0,1)</f>
        <v>0</v>
      </c>
      <c r="L1636" s="129" t="e">
        <f>IF(VLOOKUP(O1636,Home!$C$8:$R$207,6,FALSE)="","",VLOOKUP(O1636,Home!$C$8:$R$207,6,FALSE))</f>
        <v>#N/A</v>
      </c>
      <c r="M1636" s="129" t="e">
        <f t="shared" si="526"/>
        <v>#N/A</v>
      </c>
      <c r="N1636" s="11">
        <f>SUM($K$4:K1636)</f>
        <v>200</v>
      </c>
      <c r="O1636" s="11" t="str">
        <f>IF(P1636="","",IF(IFERROR(VLOOKUP(N1636,Home!$C$8:$R$1048576,1,FALSE),"")=0,"",IFERROR(VLOOKUP(N1636,Home!$C$8:$R$1048576,1,FALSE),"")))</f>
        <v/>
      </c>
      <c r="P1636" s="11" t="str">
        <f>IF(IFERROR(VLOOKUP(W1636,Home!$C$8:$R$1048576,3,FALSE),"")=0,"",IFERROR(VLOOKUP(W1636,Home!$C$8:$R$1048576,3,FALSE),""))</f>
        <v/>
      </c>
      <c r="Q1636" s="11" t="str">
        <f t="shared" si="525"/>
        <v/>
      </c>
      <c r="R1636" s="130" t="e">
        <f>VLOOKUP(Q1636,'Baggrund til lister'!$G$4:$H$15,2,FALSE)</f>
        <v>#N/A</v>
      </c>
      <c r="S1636" s="11" t="str">
        <f t="shared" si="527"/>
        <v/>
      </c>
      <c r="T1636" s="11" t="str">
        <f>IF(IFERROR(VLOOKUP(N1636,Home!$C$8:$R$1048576,11,FALSE),"")=0,"",IFERROR(VLOOKUP(N1636,Home!$C$8:$R$1048576,11,FALSE),""))</f>
        <v/>
      </c>
      <c r="U1636" s="11" t="str">
        <f>IF(IFERROR(VLOOKUP(O1636,Home!$C$8:$R$1048576,12,FALSE),"")=0,"",IFERROR(VLOOKUP(O1636,Home!$C$8:$R$1048576,12,FALSE),""))</f>
        <v/>
      </c>
      <c r="V1636" s="11" t="str">
        <f>IF(IFERROR(VLOOKUP(O1636,Home!$C$8:$R$1048576,8,FALSE),"")=0,"",IFERROR(VLOOKUP(O1636,Home!$C$8:$R$1048576,8,FALSE),""))</f>
        <v/>
      </c>
      <c r="W1636" s="11" t="str">
        <f>IF(OR(VLOOKUP(N1636,Home!$C$7:$I$207,6,FALSE)="",VLOOKUP(N1636,Home!$C$7:$I$207,7,FALSE)=""),"FEJL",SUM(Baggrundsark!$K$4:K1636))</f>
        <v>FEJL</v>
      </c>
      <c r="Y1636">
        <v>1633</v>
      </c>
      <c r="Z1636" s="1"/>
      <c r="AC1636" s="44"/>
      <c r="AD1636">
        <f t="shared" si="534"/>
        <v>0</v>
      </c>
      <c r="AE1636">
        <f>SUM($AD$4:AD1636)</f>
        <v>1</v>
      </c>
      <c r="AF1636" s="103" t="str">
        <f>IFERROR(VLOOKUP(AN1636,Home!$C$8:$E$207,3,FALSE),"")</f>
        <v/>
      </c>
      <c r="AG1636" s="103" t="str">
        <f>IFERROR(VLOOKUP(AN1636,Home!$C$8:$E$207,2,FALSE),"")</f>
        <v/>
      </c>
      <c r="AH1636" s="104" t="str">
        <f>IF(VLOOKUP(AE1636,Home!$C$8:$I$207,6,FALSE)="","",VLOOKUP(AE1636,Home!$C$8:$I$207,6,FALSE))</f>
        <v/>
      </c>
      <c r="AI1636" s="104" t="e">
        <f t="shared" si="542"/>
        <v>#VALUE!</v>
      </c>
      <c r="AJ1636" s="105" t="e">
        <f t="shared" si="535"/>
        <v>#VALUE!</v>
      </c>
      <c r="AK1636" s="103" t="e">
        <f t="shared" si="528"/>
        <v>#VALUE!</v>
      </c>
      <c r="AL1636" s="103" t="e">
        <f t="shared" si="536"/>
        <v>#VALUE!</v>
      </c>
      <c r="AN1636" t="str">
        <f>IF(OR(VLOOKUP(AE1636,Home!$C$8:$I$207,6,FALSE)="",VLOOKUP(AE1636,Home!$C$8:$I$207,7,FALSE)=""),"FEJL",Baggrundsark!AE1636)</f>
        <v>FEJL</v>
      </c>
      <c r="AO1636">
        <f>IF(VLOOKUP(AE1636,Home!$C$8:$N$207,12,FALSE)="Timelønnet",1,0)</f>
        <v>0</v>
      </c>
      <c r="AP1636">
        <f>SUM($AO$4:AO1636)*AO1636</f>
        <v>0</v>
      </c>
      <c r="AQ1636">
        <f t="shared" si="543"/>
        <v>1</v>
      </c>
      <c r="AR1636" t="str">
        <f t="shared" si="543"/>
        <v/>
      </c>
      <c r="AS1636" t="e">
        <f t="shared" si="537"/>
        <v>#VALUE!</v>
      </c>
      <c r="AT1636" s="45" t="e">
        <f t="shared" si="544"/>
        <v>#VALUE!</v>
      </c>
      <c r="AU1636">
        <f>VLOOKUP(AQ1636,Home!$C$8:$J$207,8,FALSE)</f>
        <v>0</v>
      </c>
    </row>
    <row r="1637" spans="1:47" x14ac:dyDescent="0.25">
      <c r="A1637" s="6">
        <f t="shared" si="529"/>
        <v>0</v>
      </c>
      <c r="B1637" s="6">
        <f t="shared" si="538"/>
        <v>0</v>
      </c>
      <c r="C1637" s="6" t="str">
        <f t="shared" si="530"/>
        <v/>
      </c>
      <c r="D1637" s="7">
        <f t="shared" si="531"/>
        <v>0</v>
      </c>
      <c r="E1637" s="7">
        <f t="shared" si="539"/>
        <v>0</v>
      </c>
      <c r="F1637" s="7" t="str">
        <f t="shared" si="532"/>
        <v/>
      </c>
      <c r="G1637" s="6">
        <f t="shared" si="533"/>
        <v>0</v>
      </c>
      <c r="H1637" s="6">
        <f t="shared" si="540"/>
        <v>0</v>
      </c>
      <c r="I1637" s="6" t="str">
        <f t="shared" si="541"/>
        <v/>
      </c>
      <c r="J1637" s="11">
        <v>1634</v>
      </c>
      <c r="K1637" s="11">
        <f>IF(IFERROR(VLOOKUP(J1637,Home!$A$8:$B$1048576,1,FALSE),0)=0,0,1)</f>
        <v>0</v>
      </c>
      <c r="L1637" s="129" t="e">
        <f>IF(VLOOKUP(O1637,Home!$C$8:$R$207,6,FALSE)="","",VLOOKUP(O1637,Home!$C$8:$R$207,6,FALSE))</f>
        <v>#N/A</v>
      </c>
      <c r="M1637" s="129" t="e">
        <f t="shared" si="526"/>
        <v>#N/A</v>
      </c>
      <c r="N1637" s="11">
        <f>SUM($K$4:K1637)</f>
        <v>200</v>
      </c>
      <c r="O1637" s="11" t="str">
        <f>IF(P1637="","",IF(IFERROR(VLOOKUP(N1637,Home!$C$8:$R$1048576,1,FALSE),"")=0,"",IFERROR(VLOOKUP(N1637,Home!$C$8:$R$1048576,1,FALSE),"")))</f>
        <v/>
      </c>
      <c r="P1637" s="11" t="str">
        <f>IF(IFERROR(VLOOKUP(W1637,Home!$C$8:$R$1048576,3,FALSE),"")=0,"",IFERROR(VLOOKUP(W1637,Home!$C$8:$R$1048576,3,FALSE),""))</f>
        <v/>
      </c>
      <c r="Q1637" s="11" t="str">
        <f t="shared" si="525"/>
        <v/>
      </c>
      <c r="R1637" s="130" t="e">
        <f>VLOOKUP(Q1637,'Baggrund til lister'!$G$4:$H$15,2,FALSE)</f>
        <v>#N/A</v>
      </c>
      <c r="S1637" s="11" t="str">
        <f t="shared" si="527"/>
        <v/>
      </c>
      <c r="T1637" s="11" t="str">
        <f>IF(IFERROR(VLOOKUP(N1637,Home!$C$8:$R$1048576,11,FALSE),"")=0,"",IFERROR(VLOOKUP(N1637,Home!$C$8:$R$1048576,11,FALSE),""))</f>
        <v/>
      </c>
      <c r="U1637" s="11" t="str">
        <f>IF(IFERROR(VLOOKUP(O1637,Home!$C$8:$R$1048576,12,FALSE),"")=0,"",IFERROR(VLOOKUP(O1637,Home!$C$8:$R$1048576,12,FALSE),""))</f>
        <v/>
      </c>
      <c r="V1637" s="11" t="str">
        <f>IF(IFERROR(VLOOKUP(O1637,Home!$C$8:$R$1048576,8,FALSE),"")=0,"",IFERROR(VLOOKUP(O1637,Home!$C$8:$R$1048576,8,FALSE),""))</f>
        <v/>
      </c>
      <c r="W1637" s="11" t="str">
        <f>IF(OR(VLOOKUP(N1637,Home!$C$7:$I$207,6,FALSE)="",VLOOKUP(N1637,Home!$C$7:$I$207,7,FALSE)=""),"FEJL",SUM(Baggrundsark!$K$4:K1637))</f>
        <v>FEJL</v>
      </c>
      <c r="Y1637">
        <v>1634</v>
      </c>
      <c r="Z1637" s="1"/>
      <c r="AC1637" s="44"/>
      <c r="AD1637">
        <f t="shared" si="534"/>
        <v>0</v>
      </c>
      <c r="AE1637">
        <f>SUM($AD$4:AD1637)</f>
        <v>1</v>
      </c>
      <c r="AF1637" s="103" t="str">
        <f>IFERROR(VLOOKUP(AN1637,Home!$C$8:$E$207,3,FALSE),"")</f>
        <v/>
      </c>
      <c r="AG1637" s="103" t="str">
        <f>IFERROR(VLOOKUP(AN1637,Home!$C$8:$E$207,2,FALSE),"")</f>
        <v/>
      </c>
      <c r="AH1637" s="104" t="str">
        <f>IF(VLOOKUP(AE1637,Home!$C$8:$I$207,6,FALSE)="","",VLOOKUP(AE1637,Home!$C$8:$I$207,6,FALSE))</f>
        <v/>
      </c>
      <c r="AI1637" s="104" t="e">
        <f t="shared" si="542"/>
        <v>#VALUE!</v>
      </c>
      <c r="AJ1637" s="105" t="e">
        <f t="shared" si="535"/>
        <v>#VALUE!</v>
      </c>
      <c r="AK1637" s="103" t="e">
        <f t="shared" si="528"/>
        <v>#VALUE!</v>
      </c>
      <c r="AL1637" s="103" t="e">
        <f t="shared" si="536"/>
        <v>#VALUE!</v>
      </c>
      <c r="AN1637" t="str">
        <f>IF(OR(VLOOKUP(AE1637,Home!$C$8:$I$207,6,FALSE)="",VLOOKUP(AE1637,Home!$C$8:$I$207,7,FALSE)=""),"FEJL",Baggrundsark!AE1637)</f>
        <v>FEJL</v>
      </c>
      <c r="AO1637">
        <f>IF(VLOOKUP(AE1637,Home!$C$8:$N$207,12,FALSE)="Timelønnet",1,0)</f>
        <v>0</v>
      </c>
      <c r="AP1637">
        <f>SUM($AO$4:AO1637)*AO1637</f>
        <v>0</v>
      </c>
      <c r="AQ1637">
        <f t="shared" si="543"/>
        <v>1</v>
      </c>
      <c r="AR1637" t="str">
        <f t="shared" si="543"/>
        <v/>
      </c>
      <c r="AS1637" t="e">
        <f t="shared" si="537"/>
        <v>#VALUE!</v>
      </c>
      <c r="AT1637" s="45" t="e">
        <f t="shared" si="544"/>
        <v>#VALUE!</v>
      </c>
      <c r="AU1637">
        <f>VLOOKUP(AQ1637,Home!$C$8:$J$207,8,FALSE)</f>
        <v>0</v>
      </c>
    </row>
    <row r="1638" spans="1:47" x14ac:dyDescent="0.25">
      <c r="A1638" s="6">
        <f t="shared" si="529"/>
        <v>0</v>
      </c>
      <c r="B1638" s="6">
        <f t="shared" si="538"/>
        <v>0</v>
      </c>
      <c r="C1638" s="6" t="str">
        <f t="shared" si="530"/>
        <v/>
      </c>
      <c r="D1638" s="7">
        <f t="shared" si="531"/>
        <v>0</v>
      </c>
      <c r="E1638" s="7">
        <f t="shared" si="539"/>
        <v>0</v>
      </c>
      <c r="F1638" s="7" t="str">
        <f t="shared" si="532"/>
        <v/>
      </c>
      <c r="G1638" s="6">
        <f t="shared" si="533"/>
        <v>0</v>
      </c>
      <c r="H1638" s="6">
        <f t="shared" si="540"/>
        <v>0</v>
      </c>
      <c r="I1638" s="6" t="str">
        <f t="shared" si="541"/>
        <v/>
      </c>
      <c r="J1638" s="11">
        <v>1635</v>
      </c>
      <c r="K1638" s="11">
        <f>IF(IFERROR(VLOOKUP(J1638,Home!$A$8:$B$1048576,1,FALSE),0)=0,0,1)</f>
        <v>0</v>
      </c>
      <c r="L1638" s="129" t="e">
        <f>IF(VLOOKUP(O1638,Home!$C$8:$R$207,6,FALSE)="","",VLOOKUP(O1638,Home!$C$8:$R$207,6,FALSE))</f>
        <v>#N/A</v>
      </c>
      <c r="M1638" s="129" t="e">
        <f t="shared" si="526"/>
        <v>#N/A</v>
      </c>
      <c r="N1638" s="11">
        <f>SUM($K$4:K1638)</f>
        <v>200</v>
      </c>
      <c r="O1638" s="11" t="str">
        <f>IF(P1638="","",IF(IFERROR(VLOOKUP(N1638,Home!$C$8:$R$1048576,1,FALSE),"")=0,"",IFERROR(VLOOKUP(N1638,Home!$C$8:$R$1048576,1,FALSE),"")))</f>
        <v/>
      </c>
      <c r="P1638" s="11" t="str">
        <f>IF(IFERROR(VLOOKUP(W1638,Home!$C$8:$R$1048576,3,FALSE),"")=0,"",IFERROR(VLOOKUP(W1638,Home!$C$8:$R$1048576,3,FALSE),""))</f>
        <v/>
      </c>
      <c r="Q1638" s="11" t="str">
        <f t="shared" si="525"/>
        <v/>
      </c>
      <c r="R1638" s="130" t="e">
        <f>VLOOKUP(Q1638,'Baggrund til lister'!$G$4:$H$15,2,FALSE)</f>
        <v>#N/A</v>
      </c>
      <c r="S1638" s="11" t="str">
        <f t="shared" si="527"/>
        <v/>
      </c>
      <c r="T1638" s="11" t="str">
        <f>IF(IFERROR(VLOOKUP(N1638,Home!$C$8:$R$1048576,11,FALSE),"")=0,"",IFERROR(VLOOKUP(N1638,Home!$C$8:$R$1048576,11,FALSE),""))</f>
        <v/>
      </c>
      <c r="U1638" s="11" t="str">
        <f>IF(IFERROR(VLOOKUP(O1638,Home!$C$8:$R$1048576,12,FALSE),"")=0,"",IFERROR(VLOOKUP(O1638,Home!$C$8:$R$1048576,12,FALSE),""))</f>
        <v/>
      </c>
      <c r="V1638" s="11" t="str">
        <f>IF(IFERROR(VLOOKUP(O1638,Home!$C$8:$R$1048576,8,FALSE),"")=0,"",IFERROR(VLOOKUP(O1638,Home!$C$8:$R$1048576,8,FALSE),""))</f>
        <v/>
      </c>
      <c r="W1638" s="11" t="str">
        <f>IF(OR(VLOOKUP(N1638,Home!$C$7:$I$207,6,FALSE)="",VLOOKUP(N1638,Home!$C$7:$I$207,7,FALSE)=""),"FEJL",SUM(Baggrundsark!$K$4:K1638))</f>
        <v>FEJL</v>
      </c>
      <c r="Y1638">
        <v>1635</v>
      </c>
      <c r="Z1638" s="1"/>
      <c r="AC1638" s="44"/>
      <c r="AD1638">
        <f t="shared" si="534"/>
        <v>0</v>
      </c>
      <c r="AE1638">
        <f>SUM($AD$4:AD1638)</f>
        <v>1</v>
      </c>
      <c r="AF1638" s="103" t="str">
        <f>IFERROR(VLOOKUP(AN1638,Home!$C$8:$E$207,3,FALSE),"")</f>
        <v/>
      </c>
      <c r="AG1638" s="103" t="str">
        <f>IFERROR(VLOOKUP(AN1638,Home!$C$8:$E$207,2,FALSE),"")</f>
        <v/>
      </c>
      <c r="AH1638" s="104" t="str">
        <f>IF(VLOOKUP(AE1638,Home!$C$8:$I$207,6,FALSE)="","",VLOOKUP(AE1638,Home!$C$8:$I$207,6,FALSE))</f>
        <v/>
      </c>
      <c r="AI1638" s="104" t="e">
        <f t="shared" si="542"/>
        <v>#VALUE!</v>
      </c>
      <c r="AJ1638" s="105" t="e">
        <f t="shared" si="535"/>
        <v>#VALUE!</v>
      </c>
      <c r="AK1638" s="103" t="e">
        <f t="shared" si="528"/>
        <v>#VALUE!</v>
      </c>
      <c r="AL1638" s="103" t="e">
        <f t="shared" si="536"/>
        <v>#VALUE!</v>
      </c>
      <c r="AN1638" t="str">
        <f>IF(OR(VLOOKUP(AE1638,Home!$C$8:$I$207,6,FALSE)="",VLOOKUP(AE1638,Home!$C$8:$I$207,7,FALSE)=""),"FEJL",Baggrundsark!AE1638)</f>
        <v>FEJL</v>
      </c>
      <c r="AO1638">
        <f>IF(VLOOKUP(AE1638,Home!$C$8:$N$207,12,FALSE)="Timelønnet",1,0)</f>
        <v>0</v>
      </c>
      <c r="AP1638">
        <f>SUM($AO$4:AO1638)*AO1638</f>
        <v>0</v>
      </c>
      <c r="AQ1638">
        <f t="shared" si="543"/>
        <v>1</v>
      </c>
      <c r="AR1638" t="str">
        <f t="shared" si="543"/>
        <v/>
      </c>
      <c r="AS1638" t="e">
        <f t="shared" si="537"/>
        <v>#VALUE!</v>
      </c>
      <c r="AT1638" s="45" t="e">
        <f t="shared" si="544"/>
        <v>#VALUE!</v>
      </c>
      <c r="AU1638">
        <f>VLOOKUP(AQ1638,Home!$C$8:$J$207,8,FALSE)</f>
        <v>0</v>
      </c>
    </row>
    <row r="1639" spans="1:47" x14ac:dyDescent="0.25">
      <c r="A1639" s="6">
        <f t="shared" si="529"/>
        <v>0</v>
      </c>
      <c r="B1639" s="6">
        <f t="shared" si="538"/>
        <v>0</v>
      </c>
      <c r="C1639" s="6" t="str">
        <f t="shared" si="530"/>
        <v/>
      </c>
      <c r="D1639" s="7">
        <f t="shared" si="531"/>
        <v>0</v>
      </c>
      <c r="E1639" s="7">
        <f t="shared" si="539"/>
        <v>0</v>
      </c>
      <c r="F1639" s="7" t="str">
        <f t="shared" si="532"/>
        <v/>
      </c>
      <c r="G1639" s="6">
        <f t="shared" si="533"/>
        <v>0</v>
      </c>
      <c r="H1639" s="6">
        <f t="shared" si="540"/>
        <v>0</v>
      </c>
      <c r="I1639" s="6" t="str">
        <f t="shared" si="541"/>
        <v/>
      </c>
      <c r="J1639" s="11">
        <v>1636</v>
      </c>
      <c r="K1639" s="11">
        <f>IF(IFERROR(VLOOKUP(J1639,Home!$A$8:$B$1048576,1,FALSE),0)=0,0,1)</f>
        <v>0</v>
      </c>
      <c r="L1639" s="129" t="e">
        <f>IF(VLOOKUP(O1639,Home!$C$8:$R$207,6,FALSE)="","",VLOOKUP(O1639,Home!$C$8:$R$207,6,FALSE))</f>
        <v>#N/A</v>
      </c>
      <c r="M1639" s="129" t="e">
        <f t="shared" si="526"/>
        <v>#N/A</v>
      </c>
      <c r="N1639" s="11">
        <f>SUM($K$4:K1639)</f>
        <v>200</v>
      </c>
      <c r="O1639" s="11" t="str">
        <f>IF(P1639="","",IF(IFERROR(VLOOKUP(N1639,Home!$C$8:$R$1048576,1,FALSE),"")=0,"",IFERROR(VLOOKUP(N1639,Home!$C$8:$R$1048576,1,FALSE),"")))</f>
        <v/>
      </c>
      <c r="P1639" s="11" t="str">
        <f>IF(IFERROR(VLOOKUP(W1639,Home!$C$8:$R$1048576,3,FALSE),"")=0,"",IFERROR(VLOOKUP(W1639,Home!$C$8:$R$1048576,3,FALSE),""))</f>
        <v/>
      </c>
      <c r="Q1639" s="11" t="str">
        <f t="shared" si="525"/>
        <v/>
      </c>
      <c r="R1639" s="130" t="e">
        <f>VLOOKUP(Q1639,'Baggrund til lister'!$G$4:$H$15,2,FALSE)</f>
        <v>#N/A</v>
      </c>
      <c r="S1639" s="11" t="str">
        <f t="shared" si="527"/>
        <v/>
      </c>
      <c r="T1639" s="11" t="str">
        <f>IF(IFERROR(VLOOKUP(N1639,Home!$C$8:$R$1048576,11,FALSE),"")=0,"",IFERROR(VLOOKUP(N1639,Home!$C$8:$R$1048576,11,FALSE),""))</f>
        <v/>
      </c>
      <c r="U1639" s="11" t="str">
        <f>IF(IFERROR(VLOOKUP(O1639,Home!$C$8:$R$1048576,12,FALSE),"")=0,"",IFERROR(VLOOKUP(O1639,Home!$C$8:$R$1048576,12,FALSE),""))</f>
        <v/>
      </c>
      <c r="V1639" s="11" t="str">
        <f>IF(IFERROR(VLOOKUP(O1639,Home!$C$8:$R$1048576,8,FALSE),"")=0,"",IFERROR(VLOOKUP(O1639,Home!$C$8:$R$1048576,8,FALSE),""))</f>
        <v/>
      </c>
      <c r="W1639" s="11" t="str">
        <f>IF(OR(VLOOKUP(N1639,Home!$C$7:$I$207,6,FALSE)="",VLOOKUP(N1639,Home!$C$7:$I$207,7,FALSE)=""),"FEJL",SUM(Baggrundsark!$K$4:K1639))</f>
        <v>FEJL</v>
      </c>
      <c r="Y1639">
        <v>1636</v>
      </c>
      <c r="Z1639" s="1"/>
      <c r="AC1639" s="44"/>
      <c r="AD1639">
        <f t="shared" si="534"/>
        <v>0</v>
      </c>
      <c r="AE1639">
        <f>SUM($AD$4:AD1639)</f>
        <v>1</v>
      </c>
      <c r="AF1639" s="103" t="str">
        <f>IFERROR(VLOOKUP(AN1639,Home!$C$8:$E$207,3,FALSE),"")</f>
        <v/>
      </c>
      <c r="AG1639" s="103" t="str">
        <f>IFERROR(VLOOKUP(AN1639,Home!$C$8:$E$207,2,FALSE),"")</f>
        <v/>
      </c>
      <c r="AH1639" s="104" t="str">
        <f>IF(VLOOKUP(AE1639,Home!$C$8:$I$207,6,FALSE)="","",VLOOKUP(AE1639,Home!$C$8:$I$207,6,FALSE))</f>
        <v/>
      </c>
      <c r="AI1639" s="104" t="e">
        <f t="shared" si="542"/>
        <v>#VALUE!</v>
      </c>
      <c r="AJ1639" s="105" t="e">
        <f t="shared" si="535"/>
        <v>#VALUE!</v>
      </c>
      <c r="AK1639" s="103" t="e">
        <f t="shared" si="528"/>
        <v>#VALUE!</v>
      </c>
      <c r="AL1639" s="103" t="e">
        <f t="shared" si="536"/>
        <v>#VALUE!</v>
      </c>
      <c r="AN1639" t="str">
        <f>IF(OR(VLOOKUP(AE1639,Home!$C$8:$I$207,6,FALSE)="",VLOOKUP(AE1639,Home!$C$8:$I$207,7,FALSE)=""),"FEJL",Baggrundsark!AE1639)</f>
        <v>FEJL</v>
      </c>
      <c r="AO1639">
        <f>IF(VLOOKUP(AE1639,Home!$C$8:$N$207,12,FALSE)="Timelønnet",1,0)</f>
        <v>0</v>
      </c>
      <c r="AP1639">
        <f>SUM($AO$4:AO1639)*AO1639</f>
        <v>0</v>
      </c>
      <c r="AQ1639">
        <f t="shared" si="543"/>
        <v>1</v>
      </c>
      <c r="AR1639" t="str">
        <f t="shared" si="543"/>
        <v/>
      </c>
      <c r="AS1639" t="e">
        <f t="shared" si="537"/>
        <v>#VALUE!</v>
      </c>
      <c r="AT1639" s="45" t="e">
        <f t="shared" si="544"/>
        <v>#VALUE!</v>
      </c>
      <c r="AU1639">
        <f>VLOOKUP(AQ1639,Home!$C$8:$J$207,8,FALSE)</f>
        <v>0</v>
      </c>
    </row>
    <row r="1640" spans="1:47" x14ac:dyDescent="0.25">
      <c r="A1640" s="6">
        <f t="shared" si="529"/>
        <v>0</v>
      </c>
      <c r="B1640" s="6">
        <f t="shared" si="538"/>
        <v>0</v>
      </c>
      <c r="C1640" s="6" t="str">
        <f t="shared" si="530"/>
        <v/>
      </c>
      <c r="D1640" s="7">
        <f t="shared" si="531"/>
        <v>0</v>
      </c>
      <c r="E1640" s="7">
        <f t="shared" si="539"/>
        <v>0</v>
      </c>
      <c r="F1640" s="7" t="str">
        <f t="shared" si="532"/>
        <v/>
      </c>
      <c r="G1640" s="6">
        <f t="shared" si="533"/>
        <v>0</v>
      </c>
      <c r="H1640" s="6">
        <f t="shared" si="540"/>
        <v>0</v>
      </c>
      <c r="I1640" s="6" t="str">
        <f t="shared" si="541"/>
        <v/>
      </c>
      <c r="J1640" s="11">
        <v>1637</v>
      </c>
      <c r="K1640" s="11">
        <f>IF(IFERROR(VLOOKUP(J1640,Home!$A$8:$B$1048576,1,FALSE),0)=0,0,1)</f>
        <v>0</v>
      </c>
      <c r="L1640" s="129" t="e">
        <f>IF(VLOOKUP(O1640,Home!$C$8:$R$207,6,FALSE)="","",VLOOKUP(O1640,Home!$C$8:$R$207,6,FALSE))</f>
        <v>#N/A</v>
      </c>
      <c r="M1640" s="129" t="e">
        <f t="shared" si="526"/>
        <v>#N/A</v>
      </c>
      <c r="N1640" s="11">
        <f>SUM($K$4:K1640)</f>
        <v>200</v>
      </c>
      <c r="O1640" s="11" t="str">
        <f>IF(P1640="","",IF(IFERROR(VLOOKUP(N1640,Home!$C$8:$R$1048576,1,FALSE),"")=0,"",IFERROR(VLOOKUP(N1640,Home!$C$8:$R$1048576,1,FALSE),"")))</f>
        <v/>
      </c>
      <c r="P1640" s="11" t="str">
        <f>IF(IFERROR(VLOOKUP(W1640,Home!$C$8:$R$1048576,3,FALSE),"")=0,"",IFERROR(VLOOKUP(W1640,Home!$C$8:$R$1048576,3,FALSE),""))</f>
        <v/>
      </c>
      <c r="Q1640" s="11" t="str">
        <f t="shared" si="525"/>
        <v/>
      </c>
      <c r="R1640" s="130" t="e">
        <f>VLOOKUP(Q1640,'Baggrund til lister'!$G$4:$H$15,2,FALSE)</f>
        <v>#N/A</v>
      </c>
      <c r="S1640" s="11" t="str">
        <f t="shared" si="527"/>
        <v/>
      </c>
      <c r="T1640" s="11" t="str">
        <f>IF(IFERROR(VLOOKUP(N1640,Home!$C$8:$R$1048576,11,FALSE),"")=0,"",IFERROR(VLOOKUP(N1640,Home!$C$8:$R$1048576,11,FALSE),""))</f>
        <v/>
      </c>
      <c r="U1640" s="11" t="str">
        <f>IF(IFERROR(VLOOKUP(O1640,Home!$C$8:$R$1048576,12,FALSE),"")=0,"",IFERROR(VLOOKUP(O1640,Home!$C$8:$R$1048576,12,FALSE),""))</f>
        <v/>
      </c>
      <c r="V1640" s="11" t="str">
        <f>IF(IFERROR(VLOOKUP(O1640,Home!$C$8:$R$1048576,8,FALSE),"")=0,"",IFERROR(VLOOKUP(O1640,Home!$C$8:$R$1048576,8,FALSE),""))</f>
        <v/>
      </c>
      <c r="W1640" s="11" t="str">
        <f>IF(OR(VLOOKUP(N1640,Home!$C$7:$I$207,6,FALSE)="",VLOOKUP(N1640,Home!$C$7:$I$207,7,FALSE)=""),"FEJL",SUM(Baggrundsark!$K$4:K1640))</f>
        <v>FEJL</v>
      </c>
      <c r="Y1640">
        <v>1637</v>
      </c>
      <c r="Z1640" s="1"/>
      <c r="AC1640" s="44"/>
      <c r="AD1640">
        <f t="shared" si="534"/>
        <v>0</v>
      </c>
      <c r="AE1640">
        <f>SUM($AD$4:AD1640)</f>
        <v>1</v>
      </c>
      <c r="AF1640" s="103" t="str">
        <f>IFERROR(VLOOKUP(AN1640,Home!$C$8:$E$207,3,FALSE),"")</f>
        <v/>
      </c>
      <c r="AG1640" s="103" t="str">
        <f>IFERROR(VLOOKUP(AN1640,Home!$C$8:$E$207,2,FALSE),"")</f>
        <v/>
      </c>
      <c r="AH1640" s="104" t="str">
        <f>IF(VLOOKUP(AE1640,Home!$C$8:$I$207,6,FALSE)="","",VLOOKUP(AE1640,Home!$C$8:$I$207,6,FALSE))</f>
        <v/>
      </c>
      <c r="AI1640" s="104" t="e">
        <f t="shared" si="542"/>
        <v>#VALUE!</v>
      </c>
      <c r="AJ1640" s="105" t="e">
        <f t="shared" si="535"/>
        <v>#VALUE!</v>
      </c>
      <c r="AK1640" s="103" t="e">
        <f t="shared" si="528"/>
        <v>#VALUE!</v>
      </c>
      <c r="AL1640" s="103" t="e">
        <f t="shared" si="536"/>
        <v>#VALUE!</v>
      </c>
      <c r="AN1640" t="str">
        <f>IF(OR(VLOOKUP(AE1640,Home!$C$8:$I$207,6,FALSE)="",VLOOKUP(AE1640,Home!$C$8:$I$207,7,FALSE)=""),"FEJL",Baggrundsark!AE1640)</f>
        <v>FEJL</v>
      </c>
      <c r="AO1640">
        <f>IF(VLOOKUP(AE1640,Home!$C$8:$N$207,12,FALSE)="Timelønnet",1,0)</f>
        <v>0</v>
      </c>
      <c r="AP1640">
        <f>SUM($AO$4:AO1640)*AO1640</f>
        <v>0</v>
      </c>
      <c r="AQ1640">
        <f t="shared" si="543"/>
        <v>1</v>
      </c>
      <c r="AR1640" t="str">
        <f t="shared" si="543"/>
        <v/>
      </c>
      <c r="AS1640" t="e">
        <f t="shared" si="537"/>
        <v>#VALUE!</v>
      </c>
      <c r="AT1640" s="45" t="e">
        <f t="shared" si="544"/>
        <v>#VALUE!</v>
      </c>
      <c r="AU1640">
        <f>VLOOKUP(AQ1640,Home!$C$8:$J$207,8,FALSE)</f>
        <v>0</v>
      </c>
    </row>
    <row r="1641" spans="1:47" x14ac:dyDescent="0.25">
      <c r="A1641" s="6">
        <f t="shared" si="529"/>
        <v>0</v>
      </c>
      <c r="B1641" s="6">
        <f t="shared" si="538"/>
        <v>0</v>
      </c>
      <c r="C1641" s="6" t="str">
        <f t="shared" si="530"/>
        <v/>
      </c>
      <c r="D1641" s="7">
        <f t="shared" si="531"/>
        <v>0</v>
      </c>
      <c r="E1641" s="7">
        <f t="shared" si="539"/>
        <v>0</v>
      </c>
      <c r="F1641" s="7" t="str">
        <f t="shared" si="532"/>
        <v/>
      </c>
      <c r="G1641" s="6">
        <f t="shared" si="533"/>
        <v>0</v>
      </c>
      <c r="H1641" s="6">
        <f t="shared" si="540"/>
        <v>0</v>
      </c>
      <c r="I1641" s="6" t="str">
        <f t="shared" si="541"/>
        <v/>
      </c>
      <c r="J1641" s="11">
        <v>1638</v>
      </c>
      <c r="K1641" s="11">
        <f>IF(IFERROR(VLOOKUP(J1641,Home!$A$8:$B$1048576,1,FALSE),0)=0,0,1)</f>
        <v>0</v>
      </c>
      <c r="L1641" s="129" t="e">
        <f>IF(VLOOKUP(O1641,Home!$C$8:$R$207,6,FALSE)="","",VLOOKUP(O1641,Home!$C$8:$R$207,6,FALSE))</f>
        <v>#N/A</v>
      </c>
      <c r="M1641" s="129" t="e">
        <f t="shared" si="526"/>
        <v>#N/A</v>
      </c>
      <c r="N1641" s="11">
        <f>SUM($K$4:K1641)</f>
        <v>200</v>
      </c>
      <c r="O1641" s="11" t="str">
        <f>IF(P1641="","",IF(IFERROR(VLOOKUP(N1641,Home!$C$8:$R$1048576,1,FALSE),"")=0,"",IFERROR(VLOOKUP(N1641,Home!$C$8:$R$1048576,1,FALSE),"")))</f>
        <v/>
      </c>
      <c r="P1641" s="11" t="str">
        <f>IF(IFERROR(VLOOKUP(W1641,Home!$C$8:$R$1048576,3,FALSE),"")=0,"",IFERROR(VLOOKUP(W1641,Home!$C$8:$R$1048576,3,FALSE),""))</f>
        <v/>
      </c>
      <c r="Q1641" s="11" t="str">
        <f t="shared" si="525"/>
        <v/>
      </c>
      <c r="R1641" s="130" t="e">
        <f>VLOOKUP(Q1641,'Baggrund til lister'!$G$4:$H$15,2,FALSE)</f>
        <v>#N/A</v>
      </c>
      <c r="S1641" s="11" t="str">
        <f t="shared" si="527"/>
        <v/>
      </c>
      <c r="T1641" s="11" t="str">
        <f>IF(IFERROR(VLOOKUP(N1641,Home!$C$8:$R$1048576,11,FALSE),"")=0,"",IFERROR(VLOOKUP(N1641,Home!$C$8:$R$1048576,11,FALSE),""))</f>
        <v/>
      </c>
      <c r="U1641" s="11" t="str">
        <f>IF(IFERROR(VLOOKUP(O1641,Home!$C$8:$R$1048576,12,FALSE),"")=0,"",IFERROR(VLOOKUP(O1641,Home!$C$8:$R$1048576,12,FALSE),""))</f>
        <v/>
      </c>
      <c r="V1641" s="11" t="str">
        <f>IF(IFERROR(VLOOKUP(O1641,Home!$C$8:$R$1048576,8,FALSE),"")=0,"",IFERROR(VLOOKUP(O1641,Home!$C$8:$R$1048576,8,FALSE),""))</f>
        <v/>
      </c>
      <c r="W1641" s="11" t="str">
        <f>IF(OR(VLOOKUP(N1641,Home!$C$7:$I$207,6,FALSE)="",VLOOKUP(N1641,Home!$C$7:$I$207,7,FALSE)=""),"FEJL",SUM(Baggrundsark!$K$4:K1641))</f>
        <v>FEJL</v>
      </c>
      <c r="Y1641">
        <v>1638</v>
      </c>
      <c r="Z1641" s="1"/>
      <c r="AC1641" s="44"/>
      <c r="AD1641">
        <f t="shared" si="534"/>
        <v>0</v>
      </c>
      <c r="AE1641">
        <f>SUM($AD$4:AD1641)</f>
        <v>1</v>
      </c>
      <c r="AF1641" s="103" t="str">
        <f>IFERROR(VLOOKUP(AN1641,Home!$C$8:$E$207,3,FALSE),"")</f>
        <v/>
      </c>
      <c r="AG1641" s="103" t="str">
        <f>IFERROR(VLOOKUP(AN1641,Home!$C$8:$E$207,2,FALSE),"")</f>
        <v/>
      </c>
      <c r="AH1641" s="104" t="str">
        <f>IF(VLOOKUP(AE1641,Home!$C$8:$I$207,6,FALSE)="","",VLOOKUP(AE1641,Home!$C$8:$I$207,6,FALSE))</f>
        <v/>
      </c>
      <c r="AI1641" s="104" t="e">
        <f t="shared" si="542"/>
        <v>#VALUE!</v>
      </c>
      <c r="AJ1641" s="105" t="e">
        <f t="shared" si="535"/>
        <v>#VALUE!</v>
      </c>
      <c r="AK1641" s="103" t="e">
        <f t="shared" si="528"/>
        <v>#VALUE!</v>
      </c>
      <c r="AL1641" s="103" t="e">
        <f t="shared" si="536"/>
        <v>#VALUE!</v>
      </c>
      <c r="AN1641" t="str">
        <f>IF(OR(VLOOKUP(AE1641,Home!$C$8:$I$207,6,FALSE)="",VLOOKUP(AE1641,Home!$C$8:$I$207,7,FALSE)=""),"FEJL",Baggrundsark!AE1641)</f>
        <v>FEJL</v>
      </c>
      <c r="AO1641">
        <f>IF(VLOOKUP(AE1641,Home!$C$8:$N$207,12,FALSE)="Timelønnet",1,0)</f>
        <v>0</v>
      </c>
      <c r="AP1641">
        <f>SUM($AO$4:AO1641)*AO1641</f>
        <v>0</v>
      </c>
      <c r="AQ1641">
        <f t="shared" si="543"/>
        <v>1</v>
      </c>
      <c r="AR1641" t="str">
        <f t="shared" si="543"/>
        <v/>
      </c>
      <c r="AS1641" t="e">
        <f t="shared" si="537"/>
        <v>#VALUE!</v>
      </c>
      <c r="AT1641" s="45" t="e">
        <f t="shared" si="544"/>
        <v>#VALUE!</v>
      </c>
      <c r="AU1641">
        <f>VLOOKUP(AQ1641,Home!$C$8:$J$207,8,FALSE)</f>
        <v>0</v>
      </c>
    </row>
    <row r="1642" spans="1:47" x14ac:dyDescent="0.25">
      <c r="A1642" s="6">
        <f t="shared" si="529"/>
        <v>0</v>
      </c>
      <c r="B1642" s="6">
        <f t="shared" si="538"/>
        <v>0</v>
      </c>
      <c r="C1642" s="6" t="str">
        <f t="shared" si="530"/>
        <v/>
      </c>
      <c r="D1642" s="7">
        <f t="shared" si="531"/>
        <v>0</v>
      </c>
      <c r="E1642" s="7">
        <f t="shared" si="539"/>
        <v>0</v>
      </c>
      <c r="F1642" s="7" t="str">
        <f t="shared" si="532"/>
        <v/>
      </c>
      <c r="G1642" s="6">
        <f t="shared" si="533"/>
        <v>0</v>
      </c>
      <c r="H1642" s="6">
        <f t="shared" si="540"/>
        <v>0</v>
      </c>
      <c r="I1642" s="6" t="str">
        <f t="shared" si="541"/>
        <v/>
      </c>
      <c r="J1642" s="11">
        <v>1639</v>
      </c>
      <c r="K1642" s="11">
        <f>IF(IFERROR(VLOOKUP(J1642,Home!$A$8:$B$1048576,1,FALSE),0)=0,0,1)</f>
        <v>0</v>
      </c>
      <c r="L1642" s="129" t="e">
        <f>IF(VLOOKUP(O1642,Home!$C$8:$R$207,6,FALSE)="","",VLOOKUP(O1642,Home!$C$8:$R$207,6,FALSE))</f>
        <v>#N/A</v>
      </c>
      <c r="M1642" s="129" t="e">
        <f t="shared" si="526"/>
        <v>#N/A</v>
      </c>
      <c r="N1642" s="11">
        <f>SUM($K$4:K1642)</f>
        <v>200</v>
      </c>
      <c r="O1642" s="11" t="str">
        <f>IF(P1642="","",IF(IFERROR(VLOOKUP(N1642,Home!$C$8:$R$1048576,1,FALSE),"")=0,"",IFERROR(VLOOKUP(N1642,Home!$C$8:$R$1048576,1,FALSE),"")))</f>
        <v/>
      </c>
      <c r="P1642" s="11" t="str">
        <f>IF(IFERROR(VLOOKUP(W1642,Home!$C$8:$R$1048576,3,FALSE),"")=0,"",IFERROR(VLOOKUP(W1642,Home!$C$8:$R$1048576,3,FALSE),""))</f>
        <v/>
      </c>
      <c r="Q1642" s="11" t="str">
        <f t="shared" si="525"/>
        <v/>
      </c>
      <c r="R1642" s="130" t="e">
        <f>VLOOKUP(Q1642,'Baggrund til lister'!$G$4:$H$15,2,FALSE)</f>
        <v>#N/A</v>
      </c>
      <c r="S1642" s="11" t="str">
        <f t="shared" si="527"/>
        <v/>
      </c>
      <c r="T1642" s="11" t="str">
        <f>IF(IFERROR(VLOOKUP(N1642,Home!$C$8:$R$1048576,11,FALSE),"")=0,"",IFERROR(VLOOKUP(N1642,Home!$C$8:$R$1048576,11,FALSE),""))</f>
        <v/>
      </c>
      <c r="U1642" s="11" t="str">
        <f>IF(IFERROR(VLOOKUP(O1642,Home!$C$8:$R$1048576,12,FALSE),"")=0,"",IFERROR(VLOOKUP(O1642,Home!$C$8:$R$1048576,12,FALSE),""))</f>
        <v/>
      </c>
      <c r="V1642" s="11" t="str">
        <f>IF(IFERROR(VLOOKUP(O1642,Home!$C$8:$R$1048576,8,FALSE),"")=0,"",IFERROR(VLOOKUP(O1642,Home!$C$8:$R$1048576,8,FALSE),""))</f>
        <v/>
      </c>
      <c r="W1642" s="11" t="str">
        <f>IF(OR(VLOOKUP(N1642,Home!$C$7:$I$207,6,FALSE)="",VLOOKUP(N1642,Home!$C$7:$I$207,7,FALSE)=""),"FEJL",SUM(Baggrundsark!$K$4:K1642))</f>
        <v>FEJL</v>
      </c>
      <c r="Y1642">
        <v>1639</v>
      </c>
      <c r="Z1642" s="1"/>
      <c r="AC1642" s="44"/>
      <c r="AD1642">
        <f t="shared" si="534"/>
        <v>0</v>
      </c>
      <c r="AE1642">
        <f>SUM($AD$4:AD1642)</f>
        <v>1</v>
      </c>
      <c r="AF1642" s="103" t="str">
        <f>IFERROR(VLOOKUP(AN1642,Home!$C$8:$E$207,3,FALSE),"")</f>
        <v/>
      </c>
      <c r="AG1642" s="103" t="str">
        <f>IFERROR(VLOOKUP(AN1642,Home!$C$8:$E$207,2,FALSE),"")</f>
        <v/>
      </c>
      <c r="AH1642" s="104" t="str">
        <f>IF(VLOOKUP(AE1642,Home!$C$8:$I$207,6,FALSE)="","",VLOOKUP(AE1642,Home!$C$8:$I$207,6,FALSE))</f>
        <v/>
      </c>
      <c r="AI1642" s="104" t="e">
        <f t="shared" si="542"/>
        <v>#VALUE!</v>
      </c>
      <c r="AJ1642" s="105" t="e">
        <f t="shared" si="535"/>
        <v>#VALUE!</v>
      </c>
      <c r="AK1642" s="103" t="e">
        <f t="shared" si="528"/>
        <v>#VALUE!</v>
      </c>
      <c r="AL1642" s="103" t="e">
        <f t="shared" si="536"/>
        <v>#VALUE!</v>
      </c>
      <c r="AN1642" t="str">
        <f>IF(OR(VLOOKUP(AE1642,Home!$C$8:$I$207,6,FALSE)="",VLOOKUP(AE1642,Home!$C$8:$I$207,7,FALSE)=""),"FEJL",Baggrundsark!AE1642)</f>
        <v>FEJL</v>
      </c>
      <c r="AO1642">
        <f>IF(VLOOKUP(AE1642,Home!$C$8:$N$207,12,FALSE)="Timelønnet",1,0)</f>
        <v>0</v>
      </c>
      <c r="AP1642">
        <f>SUM($AO$4:AO1642)*AO1642</f>
        <v>0</v>
      </c>
      <c r="AQ1642">
        <f t="shared" si="543"/>
        <v>1</v>
      </c>
      <c r="AR1642" t="str">
        <f t="shared" si="543"/>
        <v/>
      </c>
      <c r="AS1642" t="e">
        <f t="shared" si="537"/>
        <v>#VALUE!</v>
      </c>
      <c r="AT1642" s="45" t="e">
        <f t="shared" si="544"/>
        <v>#VALUE!</v>
      </c>
      <c r="AU1642">
        <f>VLOOKUP(AQ1642,Home!$C$8:$J$207,8,FALSE)</f>
        <v>0</v>
      </c>
    </row>
    <row r="1643" spans="1:47" x14ac:dyDescent="0.25">
      <c r="A1643" s="6">
        <f t="shared" si="529"/>
        <v>0</v>
      </c>
      <c r="B1643" s="6">
        <f t="shared" si="538"/>
        <v>0</v>
      </c>
      <c r="C1643" s="6" t="str">
        <f t="shared" si="530"/>
        <v/>
      </c>
      <c r="D1643" s="7">
        <f t="shared" si="531"/>
        <v>0</v>
      </c>
      <c r="E1643" s="7">
        <f t="shared" si="539"/>
        <v>0</v>
      </c>
      <c r="F1643" s="7" t="str">
        <f t="shared" si="532"/>
        <v/>
      </c>
      <c r="G1643" s="6">
        <f t="shared" si="533"/>
        <v>0</v>
      </c>
      <c r="H1643" s="6">
        <f t="shared" si="540"/>
        <v>0</v>
      </c>
      <c r="I1643" s="6" t="str">
        <f t="shared" si="541"/>
        <v/>
      </c>
      <c r="J1643" s="11">
        <v>1640</v>
      </c>
      <c r="K1643" s="11">
        <f>IF(IFERROR(VLOOKUP(J1643,Home!$A$8:$B$1048576,1,FALSE),0)=0,0,1)</f>
        <v>0</v>
      </c>
      <c r="L1643" s="129" t="e">
        <f>IF(VLOOKUP(O1643,Home!$C$8:$R$207,6,FALSE)="","",VLOOKUP(O1643,Home!$C$8:$R$207,6,FALSE))</f>
        <v>#N/A</v>
      </c>
      <c r="M1643" s="129" t="e">
        <f t="shared" si="526"/>
        <v>#N/A</v>
      </c>
      <c r="N1643" s="11">
        <f>SUM($K$4:K1643)</f>
        <v>200</v>
      </c>
      <c r="O1643" s="11" t="str">
        <f>IF(P1643="","",IF(IFERROR(VLOOKUP(N1643,Home!$C$8:$R$1048576,1,FALSE),"")=0,"",IFERROR(VLOOKUP(N1643,Home!$C$8:$R$1048576,1,FALSE),"")))</f>
        <v/>
      </c>
      <c r="P1643" s="11" t="str">
        <f>IF(IFERROR(VLOOKUP(W1643,Home!$C$8:$R$1048576,3,FALSE),"")=0,"",IFERROR(VLOOKUP(W1643,Home!$C$8:$R$1048576,3,FALSE),""))</f>
        <v/>
      </c>
      <c r="Q1643" s="11" t="str">
        <f t="shared" si="525"/>
        <v/>
      </c>
      <c r="R1643" s="130" t="e">
        <f>VLOOKUP(Q1643,'Baggrund til lister'!$G$4:$H$15,2,FALSE)</f>
        <v>#N/A</v>
      </c>
      <c r="S1643" s="11" t="str">
        <f t="shared" si="527"/>
        <v/>
      </c>
      <c r="T1643" s="11" t="str">
        <f>IF(IFERROR(VLOOKUP(N1643,Home!$C$8:$R$1048576,11,FALSE),"")=0,"",IFERROR(VLOOKUP(N1643,Home!$C$8:$R$1048576,11,FALSE),""))</f>
        <v/>
      </c>
      <c r="U1643" s="11" t="str">
        <f>IF(IFERROR(VLOOKUP(O1643,Home!$C$8:$R$1048576,12,FALSE),"")=0,"",IFERROR(VLOOKUP(O1643,Home!$C$8:$R$1048576,12,FALSE),""))</f>
        <v/>
      </c>
      <c r="V1643" s="11" t="str">
        <f>IF(IFERROR(VLOOKUP(O1643,Home!$C$8:$R$1048576,8,FALSE),"")=0,"",IFERROR(VLOOKUP(O1643,Home!$C$8:$R$1048576,8,FALSE),""))</f>
        <v/>
      </c>
      <c r="W1643" s="11" t="str">
        <f>IF(OR(VLOOKUP(N1643,Home!$C$7:$I$207,6,FALSE)="",VLOOKUP(N1643,Home!$C$7:$I$207,7,FALSE)=""),"FEJL",SUM(Baggrundsark!$K$4:K1643))</f>
        <v>FEJL</v>
      </c>
      <c r="Y1643">
        <v>1640</v>
      </c>
      <c r="Z1643" s="1"/>
      <c r="AC1643" s="44"/>
      <c r="AD1643">
        <f t="shared" si="534"/>
        <v>0</v>
      </c>
      <c r="AE1643">
        <f>SUM($AD$4:AD1643)</f>
        <v>1</v>
      </c>
      <c r="AF1643" s="103" t="str">
        <f>IFERROR(VLOOKUP(AN1643,Home!$C$8:$E$207,3,FALSE),"")</f>
        <v/>
      </c>
      <c r="AG1643" s="103" t="str">
        <f>IFERROR(VLOOKUP(AN1643,Home!$C$8:$E$207,2,FALSE),"")</f>
        <v/>
      </c>
      <c r="AH1643" s="104" t="str">
        <f>IF(VLOOKUP(AE1643,Home!$C$8:$I$207,6,FALSE)="","",VLOOKUP(AE1643,Home!$C$8:$I$207,6,FALSE))</f>
        <v/>
      </c>
      <c r="AI1643" s="104" t="e">
        <f t="shared" si="542"/>
        <v>#VALUE!</v>
      </c>
      <c r="AJ1643" s="105" t="e">
        <f t="shared" si="535"/>
        <v>#VALUE!</v>
      </c>
      <c r="AK1643" s="103" t="e">
        <f t="shared" si="528"/>
        <v>#VALUE!</v>
      </c>
      <c r="AL1643" s="103" t="e">
        <f t="shared" si="536"/>
        <v>#VALUE!</v>
      </c>
      <c r="AN1643" t="str">
        <f>IF(OR(VLOOKUP(AE1643,Home!$C$8:$I$207,6,FALSE)="",VLOOKUP(AE1643,Home!$C$8:$I$207,7,FALSE)=""),"FEJL",Baggrundsark!AE1643)</f>
        <v>FEJL</v>
      </c>
      <c r="AO1643">
        <f>IF(VLOOKUP(AE1643,Home!$C$8:$N$207,12,FALSE)="Timelønnet",1,0)</f>
        <v>0</v>
      </c>
      <c r="AP1643">
        <f>SUM($AO$4:AO1643)*AO1643</f>
        <v>0</v>
      </c>
      <c r="AQ1643">
        <f t="shared" si="543"/>
        <v>1</v>
      </c>
      <c r="AR1643" t="str">
        <f t="shared" si="543"/>
        <v/>
      </c>
      <c r="AS1643" t="e">
        <f t="shared" si="537"/>
        <v>#VALUE!</v>
      </c>
      <c r="AT1643" s="45" t="e">
        <f t="shared" si="544"/>
        <v>#VALUE!</v>
      </c>
      <c r="AU1643">
        <f>VLOOKUP(AQ1643,Home!$C$8:$J$207,8,FALSE)</f>
        <v>0</v>
      </c>
    </row>
    <row r="1644" spans="1:47" x14ac:dyDescent="0.25">
      <c r="A1644" s="6">
        <f t="shared" si="529"/>
        <v>0</v>
      </c>
      <c r="B1644" s="6">
        <f t="shared" si="538"/>
        <v>0</v>
      </c>
      <c r="C1644" s="6" t="str">
        <f t="shared" si="530"/>
        <v/>
      </c>
      <c r="D1644" s="7">
        <f t="shared" si="531"/>
        <v>0</v>
      </c>
      <c r="E1644" s="7">
        <f t="shared" si="539"/>
        <v>0</v>
      </c>
      <c r="F1644" s="7" t="str">
        <f t="shared" si="532"/>
        <v/>
      </c>
      <c r="G1644" s="6">
        <f t="shared" si="533"/>
        <v>0</v>
      </c>
      <c r="H1644" s="6">
        <f t="shared" si="540"/>
        <v>0</v>
      </c>
      <c r="I1644" s="6" t="str">
        <f t="shared" si="541"/>
        <v/>
      </c>
      <c r="J1644" s="11">
        <v>1641</v>
      </c>
      <c r="K1644" s="11">
        <f>IF(IFERROR(VLOOKUP(J1644,Home!$A$8:$B$1048576,1,FALSE),0)=0,0,1)</f>
        <v>0</v>
      </c>
      <c r="L1644" s="129" t="e">
        <f>IF(VLOOKUP(O1644,Home!$C$8:$R$207,6,FALSE)="","",VLOOKUP(O1644,Home!$C$8:$R$207,6,FALSE))</f>
        <v>#N/A</v>
      </c>
      <c r="M1644" s="129" t="e">
        <f t="shared" si="526"/>
        <v>#N/A</v>
      </c>
      <c r="N1644" s="11">
        <f>SUM($K$4:K1644)</f>
        <v>200</v>
      </c>
      <c r="O1644" s="11" t="str">
        <f>IF(P1644="","",IF(IFERROR(VLOOKUP(N1644,Home!$C$8:$R$1048576,1,FALSE),"")=0,"",IFERROR(VLOOKUP(N1644,Home!$C$8:$R$1048576,1,FALSE),"")))</f>
        <v/>
      </c>
      <c r="P1644" s="11" t="str">
        <f>IF(IFERROR(VLOOKUP(W1644,Home!$C$8:$R$1048576,3,FALSE),"")=0,"",IFERROR(VLOOKUP(W1644,Home!$C$8:$R$1048576,3,FALSE),""))</f>
        <v/>
      </c>
      <c r="Q1644" s="11" t="str">
        <f t="shared" si="525"/>
        <v/>
      </c>
      <c r="R1644" s="130" t="e">
        <f>VLOOKUP(Q1644,'Baggrund til lister'!$G$4:$H$15,2,FALSE)</f>
        <v>#N/A</v>
      </c>
      <c r="S1644" s="11" t="str">
        <f t="shared" si="527"/>
        <v/>
      </c>
      <c r="T1644" s="11" t="str">
        <f>IF(IFERROR(VLOOKUP(N1644,Home!$C$8:$R$1048576,11,FALSE),"")=0,"",IFERROR(VLOOKUP(N1644,Home!$C$8:$R$1048576,11,FALSE),""))</f>
        <v/>
      </c>
      <c r="U1644" s="11" t="str">
        <f>IF(IFERROR(VLOOKUP(O1644,Home!$C$8:$R$1048576,12,FALSE),"")=0,"",IFERROR(VLOOKUP(O1644,Home!$C$8:$R$1048576,12,FALSE),""))</f>
        <v/>
      </c>
      <c r="V1644" s="11" t="str">
        <f>IF(IFERROR(VLOOKUP(O1644,Home!$C$8:$R$1048576,8,FALSE),"")=0,"",IFERROR(VLOOKUP(O1644,Home!$C$8:$R$1048576,8,FALSE),""))</f>
        <v/>
      </c>
      <c r="W1644" s="11" t="str">
        <f>IF(OR(VLOOKUP(N1644,Home!$C$7:$I$207,6,FALSE)="",VLOOKUP(N1644,Home!$C$7:$I$207,7,FALSE)=""),"FEJL",SUM(Baggrundsark!$K$4:K1644))</f>
        <v>FEJL</v>
      </c>
      <c r="Y1644">
        <v>1641</v>
      </c>
      <c r="Z1644" s="1"/>
      <c r="AC1644" s="44"/>
      <c r="AD1644">
        <f t="shared" si="534"/>
        <v>0</v>
      </c>
      <c r="AE1644">
        <f>SUM($AD$4:AD1644)</f>
        <v>1</v>
      </c>
      <c r="AF1644" s="103" t="str">
        <f>IFERROR(VLOOKUP(AN1644,Home!$C$8:$E$207,3,FALSE),"")</f>
        <v/>
      </c>
      <c r="AG1644" s="103" t="str">
        <f>IFERROR(VLOOKUP(AN1644,Home!$C$8:$E$207,2,FALSE),"")</f>
        <v/>
      </c>
      <c r="AH1644" s="104" t="str">
        <f>IF(VLOOKUP(AE1644,Home!$C$8:$I$207,6,FALSE)="","",VLOOKUP(AE1644,Home!$C$8:$I$207,6,FALSE))</f>
        <v/>
      </c>
      <c r="AI1644" s="104" t="e">
        <f t="shared" si="542"/>
        <v>#VALUE!</v>
      </c>
      <c r="AJ1644" s="105" t="e">
        <f t="shared" si="535"/>
        <v>#VALUE!</v>
      </c>
      <c r="AK1644" s="103" t="e">
        <f t="shared" si="528"/>
        <v>#VALUE!</v>
      </c>
      <c r="AL1644" s="103" t="e">
        <f t="shared" si="536"/>
        <v>#VALUE!</v>
      </c>
      <c r="AN1644" t="str">
        <f>IF(OR(VLOOKUP(AE1644,Home!$C$8:$I$207,6,FALSE)="",VLOOKUP(AE1644,Home!$C$8:$I$207,7,FALSE)=""),"FEJL",Baggrundsark!AE1644)</f>
        <v>FEJL</v>
      </c>
      <c r="AO1644">
        <f>IF(VLOOKUP(AE1644,Home!$C$8:$N$207,12,FALSE)="Timelønnet",1,0)</f>
        <v>0</v>
      </c>
      <c r="AP1644">
        <f>SUM($AO$4:AO1644)*AO1644</f>
        <v>0</v>
      </c>
      <c r="AQ1644">
        <f t="shared" si="543"/>
        <v>1</v>
      </c>
      <c r="AR1644" t="str">
        <f t="shared" si="543"/>
        <v/>
      </c>
      <c r="AS1644" t="e">
        <f t="shared" si="537"/>
        <v>#VALUE!</v>
      </c>
      <c r="AT1644" s="45" t="e">
        <f t="shared" si="544"/>
        <v>#VALUE!</v>
      </c>
      <c r="AU1644">
        <f>VLOOKUP(AQ1644,Home!$C$8:$J$207,8,FALSE)</f>
        <v>0</v>
      </c>
    </row>
    <row r="1645" spans="1:47" x14ac:dyDescent="0.25">
      <c r="A1645" s="6">
        <f t="shared" si="529"/>
        <v>0</v>
      </c>
      <c r="B1645" s="6">
        <f t="shared" si="538"/>
        <v>0</v>
      </c>
      <c r="C1645" s="6" t="str">
        <f t="shared" si="530"/>
        <v/>
      </c>
      <c r="D1645" s="7">
        <f t="shared" si="531"/>
        <v>0</v>
      </c>
      <c r="E1645" s="7">
        <f t="shared" si="539"/>
        <v>0</v>
      </c>
      <c r="F1645" s="7" t="str">
        <f t="shared" si="532"/>
        <v/>
      </c>
      <c r="G1645" s="6">
        <f t="shared" si="533"/>
        <v>0</v>
      </c>
      <c r="H1645" s="6">
        <f t="shared" si="540"/>
        <v>0</v>
      </c>
      <c r="I1645" s="6" t="str">
        <f t="shared" si="541"/>
        <v/>
      </c>
      <c r="J1645" s="11">
        <v>1642</v>
      </c>
      <c r="K1645" s="11">
        <f>IF(IFERROR(VLOOKUP(J1645,Home!$A$8:$B$1048576,1,FALSE),0)=0,0,1)</f>
        <v>0</v>
      </c>
      <c r="L1645" s="129" t="e">
        <f>IF(VLOOKUP(O1645,Home!$C$8:$R$207,6,FALSE)="","",VLOOKUP(O1645,Home!$C$8:$R$207,6,FALSE))</f>
        <v>#N/A</v>
      </c>
      <c r="M1645" s="129" t="e">
        <f t="shared" si="526"/>
        <v>#N/A</v>
      </c>
      <c r="N1645" s="11">
        <f>SUM($K$4:K1645)</f>
        <v>200</v>
      </c>
      <c r="O1645" s="11" t="str">
        <f>IF(P1645="","",IF(IFERROR(VLOOKUP(N1645,Home!$C$8:$R$1048576,1,FALSE),"")=0,"",IFERROR(VLOOKUP(N1645,Home!$C$8:$R$1048576,1,FALSE),"")))</f>
        <v/>
      </c>
      <c r="P1645" s="11" t="str">
        <f>IF(IFERROR(VLOOKUP(W1645,Home!$C$8:$R$1048576,3,FALSE),"")=0,"",IFERROR(VLOOKUP(W1645,Home!$C$8:$R$1048576,3,FALSE),""))</f>
        <v/>
      </c>
      <c r="Q1645" s="11" t="str">
        <f t="shared" si="525"/>
        <v/>
      </c>
      <c r="R1645" s="130" t="e">
        <f>VLOOKUP(Q1645,'Baggrund til lister'!$G$4:$H$15,2,FALSE)</f>
        <v>#N/A</v>
      </c>
      <c r="S1645" s="11" t="str">
        <f t="shared" si="527"/>
        <v/>
      </c>
      <c r="T1645" s="11" t="str">
        <f>IF(IFERROR(VLOOKUP(N1645,Home!$C$8:$R$1048576,11,FALSE),"")=0,"",IFERROR(VLOOKUP(N1645,Home!$C$8:$R$1048576,11,FALSE),""))</f>
        <v/>
      </c>
      <c r="U1645" s="11" t="str">
        <f>IF(IFERROR(VLOOKUP(O1645,Home!$C$8:$R$1048576,12,FALSE),"")=0,"",IFERROR(VLOOKUP(O1645,Home!$C$8:$R$1048576,12,FALSE),""))</f>
        <v/>
      </c>
      <c r="V1645" s="11" t="str">
        <f>IF(IFERROR(VLOOKUP(O1645,Home!$C$8:$R$1048576,8,FALSE),"")=0,"",IFERROR(VLOOKUP(O1645,Home!$C$8:$R$1048576,8,FALSE),""))</f>
        <v/>
      </c>
      <c r="W1645" s="11" t="str">
        <f>IF(OR(VLOOKUP(N1645,Home!$C$7:$I$207,6,FALSE)="",VLOOKUP(N1645,Home!$C$7:$I$207,7,FALSE)=""),"FEJL",SUM(Baggrundsark!$K$4:K1645))</f>
        <v>FEJL</v>
      </c>
      <c r="Y1645">
        <v>1642</v>
      </c>
      <c r="Z1645" s="1"/>
      <c r="AC1645" s="44"/>
      <c r="AD1645">
        <f t="shared" si="534"/>
        <v>0</v>
      </c>
      <c r="AE1645">
        <f>SUM($AD$4:AD1645)</f>
        <v>1</v>
      </c>
      <c r="AF1645" s="103" t="str">
        <f>IFERROR(VLOOKUP(AN1645,Home!$C$8:$E$207,3,FALSE),"")</f>
        <v/>
      </c>
      <c r="AG1645" s="103" t="str">
        <f>IFERROR(VLOOKUP(AN1645,Home!$C$8:$E$207,2,FALSE),"")</f>
        <v/>
      </c>
      <c r="AH1645" s="104" t="str">
        <f>IF(VLOOKUP(AE1645,Home!$C$8:$I$207,6,FALSE)="","",VLOOKUP(AE1645,Home!$C$8:$I$207,6,FALSE))</f>
        <v/>
      </c>
      <c r="AI1645" s="104" t="e">
        <f t="shared" si="542"/>
        <v>#VALUE!</v>
      </c>
      <c r="AJ1645" s="105" t="e">
        <f t="shared" si="535"/>
        <v>#VALUE!</v>
      </c>
      <c r="AK1645" s="103" t="e">
        <f t="shared" si="528"/>
        <v>#VALUE!</v>
      </c>
      <c r="AL1645" s="103" t="e">
        <f t="shared" si="536"/>
        <v>#VALUE!</v>
      </c>
      <c r="AN1645" t="str">
        <f>IF(OR(VLOOKUP(AE1645,Home!$C$8:$I$207,6,FALSE)="",VLOOKUP(AE1645,Home!$C$8:$I$207,7,FALSE)=""),"FEJL",Baggrundsark!AE1645)</f>
        <v>FEJL</v>
      </c>
      <c r="AO1645">
        <f>IF(VLOOKUP(AE1645,Home!$C$8:$N$207,12,FALSE)="Timelønnet",1,0)</f>
        <v>0</v>
      </c>
      <c r="AP1645">
        <f>SUM($AO$4:AO1645)*AO1645</f>
        <v>0</v>
      </c>
      <c r="AQ1645">
        <f t="shared" si="543"/>
        <v>1</v>
      </c>
      <c r="AR1645" t="str">
        <f t="shared" si="543"/>
        <v/>
      </c>
      <c r="AS1645" t="e">
        <f t="shared" si="537"/>
        <v>#VALUE!</v>
      </c>
      <c r="AT1645" s="45" t="e">
        <f t="shared" si="544"/>
        <v>#VALUE!</v>
      </c>
      <c r="AU1645">
        <f>VLOOKUP(AQ1645,Home!$C$8:$J$207,8,FALSE)</f>
        <v>0</v>
      </c>
    </row>
    <row r="1646" spans="1:47" x14ac:dyDescent="0.25">
      <c r="A1646" s="6">
        <f t="shared" si="529"/>
        <v>0</v>
      </c>
      <c r="B1646" s="6">
        <f t="shared" si="538"/>
        <v>0</v>
      </c>
      <c r="C1646" s="6" t="str">
        <f t="shared" si="530"/>
        <v/>
      </c>
      <c r="D1646" s="7">
        <f t="shared" si="531"/>
        <v>0</v>
      </c>
      <c r="E1646" s="7">
        <f t="shared" si="539"/>
        <v>0</v>
      </c>
      <c r="F1646" s="7" t="str">
        <f t="shared" si="532"/>
        <v/>
      </c>
      <c r="G1646" s="6">
        <f t="shared" si="533"/>
        <v>0</v>
      </c>
      <c r="H1646" s="6">
        <f t="shared" si="540"/>
        <v>0</v>
      </c>
      <c r="I1646" s="6" t="str">
        <f t="shared" si="541"/>
        <v/>
      </c>
      <c r="J1646" s="11">
        <v>1643</v>
      </c>
      <c r="K1646" s="11">
        <f>IF(IFERROR(VLOOKUP(J1646,Home!$A$8:$B$1048576,1,FALSE),0)=0,0,1)</f>
        <v>0</v>
      </c>
      <c r="L1646" s="129" t="e">
        <f>IF(VLOOKUP(O1646,Home!$C$8:$R$207,6,FALSE)="","",VLOOKUP(O1646,Home!$C$8:$R$207,6,FALSE))</f>
        <v>#N/A</v>
      </c>
      <c r="M1646" s="129" t="e">
        <f t="shared" si="526"/>
        <v>#N/A</v>
      </c>
      <c r="N1646" s="11">
        <f>SUM($K$4:K1646)</f>
        <v>200</v>
      </c>
      <c r="O1646" s="11" t="str">
        <f>IF(P1646="","",IF(IFERROR(VLOOKUP(N1646,Home!$C$8:$R$1048576,1,FALSE),"")=0,"",IFERROR(VLOOKUP(N1646,Home!$C$8:$R$1048576,1,FALSE),"")))</f>
        <v/>
      </c>
      <c r="P1646" s="11" t="str">
        <f>IF(IFERROR(VLOOKUP(W1646,Home!$C$8:$R$1048576,3,FALSE),"")=0,"",IFERROR(VLOOKUP(W1646,Home!$C$8:$R$1048576,3,FALSE),""))</f>
        <v/>
      </c>
      <c r="Q1646" s="11" t="str">
        <f t="shared" si="525"/>
        <v/>
      </c>
      <c r="R1646" s="130" t="e">
        <f>VLOOKUP(Q1646,'Baggrund til lister'!$G$4:$H$15,2,FALSE)</f>
        <v>#N/A</v>
      </c>
      <c r="S1646" s="11" t="str">
        <f t="shared" si="527"/>
        <v/>
      </c>
      <c r="T1646" s="11" t="str">
        <f>IF(IFERROR(VLOOKUP(N1646,Home!$C$8:$R$1048576,11,FALSE),"")=0,"",IFERROR(VLOOKUP(N1646,Home!$C$8:$R$1048576,11,FALSE),""))</f>
        <v/>
      </c>
      <c r="U1646" s="11" t="str">
        <f>IF(IFERROR(VLOOKUP(O1646,Home!$C$8:$R$1048576,12,FALSE),"")=0,"",IFERROR(VLOOKUP(O1646,Home!$C$8:$R$1048576,12,FALSE),""))</f>
        <v/>
      </c>
      <c r="V1646" s="11" t="str">
        <f>IF(IFERROR(VLOOKUP(O1646,Home!$C$8:$R$1048576,8,FALSE),"")=0,"",IFERROR(VLOOKUP(O1646,Home!$C$8:$R$1048576,8,FALSE),""))</f>
        <v/>
      </c>
      <c r="W1646" s="11" t="str">
        <f>IF(OR(VLOOKUP(N1646,Home!$C$7:$I$207,6,FALSE)="",VLOOKUP(N1646,Home!$C$7:$I$207,7,FALSE)=""),"FEJL",SUM(Baggrundsark!$K$4:K1646))</f>
        <v>FEJL</v>
      </c>
      <c r="Y1646">
        <v>1643</v>
      </c>
      <c r="Z1646" s="1"/>
      <c r="AC1646" s="44"/>
      <c r="AD1646">
        <f t="shared" si="534"/>
        <v>0</v>
      </c>
      <c r="AE1646">
        <f>SUM($AD$4:AD1646)</f>
        <v>1</v>
      </c>
      <c r="AF1646" s="103" t="str">
        <f>IFERROR(VLOOKUP(AN1646,Home!$C$8:$E$207,3,FALSE),"")</f>
        <v/>
      </c>
      <c r="AG1646" s="103" t="str">
        <f>IFERROR(VLOOKUP(AN1646,Home!$C$8:$E$207,2,FALSE),"")</f>
        <v/>
      </c>
      <c r="AH1646" s="104" t="str">
        <f>IF(VLOOKUP(AE1646,Home!$C$8:$I$207,6,FALSE)="","",VLOOKUP(AE1646,Home!$C$8:$I$207,6,FALSE))</f>
        <v/>
      </c>
      <c r="AI1646" s="104" t="e">
        <f t="shared" si="542"/>
        <v>#VALUE!</v>
      </c>
      <c r="AJ1646" s="105" t="e">
        <f t="shared" si="535"/>
        <v>#VALUE!</v>
      </c>
      <c r="AK1646" s="103" t="e">
        <f t="shared" si="528"/>
        <v>#VALUE!</v>
      </c>
      <c r="AL1646" s="103" t="e">
        <f t="shared" si="536"/>
        <v>#VALUE!</v>
      </c>
      <c r="AN1646" t="str">
        <f>IF(OR(VLOOKUP(AE1646,Home!$C$8:$I$207,6,FALSE)="",VLOOKUP(AE1646,Home!$C$8:$I$207,7,FALSE)=""),"FEJL",Baggrundsark!AE1646)</f>
        <v>FEJL</v>
      </c>
      <c r="AO1646">
        <f>IF(VLOOKUP(AE1646,Home!$C$8:$N$207,12,FALSE)="Timelønnet",1,0)</f>
        <v>0</v>
      </c>
      <c r="AP1646">
        <f>SUM($AO$4:AO1646)*AO1646</f>
        <v>0</v>
      </c>
      <c r="AQ1646">
        <f t="shared" si="543"/>
        <v>1</v>
      </c>
      <c r="AR1646" t="str">
        <f t="shared" si="543"/>
        <v/>
      </c>
      <c r="AS1646" t="e">
        <f t="shared" si="537"/>
        <v>#VALUE!</v>
      </c>
      <c r="AT1646" s="45" t="e">
        <f t="shared" si="544"/>
        <v>#VALUE!</v>
      </c>
      <c r="AU1646">
        <f>VLOOKUP(AQ1646,Home!$C$8:$J$207,8,FALSE)</f>
        <v>0</v>
      </c>
    </row>
    <row r="1647" spans="1:47" x14ac:dyDescent="0.25">
      <c r="A1647" s="6">
        <f t="shared" si="529"/>
        <v>0</v>
      </c>
      <c r="B1647" s="6">
        <f t="shared" si="538"/>
        <v>0</v>
      </c>
      <c r="C1647" s="6" t="str">
        <f t="shared" si="530"/>
        <v/>
      </c>
      <c r="D1647" s="7">
        <f t="shared" si="531"/>
        <v>0</v>
      </c>
      <c r="E1647" s="7">
        <f t="shared" si="539"/>
        <v>0</v>
      </c>
      <c r="F1647" s="7" t="str">
        <f t="shared" si="532"/>
        <v/>
      </c>
      <c r="G1647" s="6">
        <f t="shared" si="533"/>
        <v>0</v>
      </c>
      <c r="H1647" s="6">
        <f t="shared" si="540"/>
        <v>0</v>
      </c>
      <c r="I1647" s="6" t="str">
        <f t="shared" si="541"/>
        <v/>
      </c>
      <c r="J1647" s="11">
        <v>1644</v>
      </c>
      <c r="K1647" s="11">
        <f>IF(IFERROR(VLOOKUP(J1647,Home!$A$8:$B$1048576,1,FALSE),0)=0,0,1)</f>
        <v>0</v>
      </c>
      <c r="L1647" s="129" t="e">
        <f>IF(VLOOKUP(O1647,Home!$C$8:$R$207,6,FALSE)="","",VLOOKUP(O1647,Home!$C$8:$R$207,6,FALSE))</f>
        <v>#N/A</v>
      </c>
      <c r="M1647" s="129" t="e">
        <f t="shared" si="526"/>
        <v>#N/A</v>
      </c>
      <c r="N1647" s="11">
        <f>SUM($K$4:K1647)</f>
        <v>200</v>
      </c>
      <c r="O1647" s="11" t="str">
        <f>IF(P1647="","",IF(IFERROR(VLOOKUP(N1647,Home!$C$8:$R$1048576,1,FALSE),"")=0,"",IFERROR(VLOOKUP(N1647,Home!$C$8:$R$1048576,1,FALSE),"")))</f>
        <v/>
      </c>
      <c r="P1647" s="11" t="str">
        <f>IF(IFERROR(VLOOKUP(W1647,Home!$C$8:$R$1048576,3,FALSE),"")=0,"",IFERROR(VLOOKUP(W1647,Home!$C$8:$R$1048576,3,FALSE),""))</f>
        <v/>
      </c>
      <c r="Q1647" s="11" t="str">
        <f t="shared" si="525"/>
        <v/>
      </c>
      <c r="R1647" s="130" t="e">
        <f>VLOOKUP(Q1647,'Baggrund til lister'!$G$4:$H$15,2,FALSE)</f>
        <v>#N/A</v>
      </c>
      <c r="S1647" s="11" t="str">
        <f t="shared" si="527"/>
        <v/>
      </c>
      <c r="T1647" s="11" t="str">
        <f>IF(IFERROR(VLOOKUP(N1647,Home!$C$8:$R$1048576,11,FALSE),"")=0,"",IFERROR(VLOOKUP(N1647,Home!$C$8:$R$1048576,11,FALSE),""))</f>
        <v/>
      </c>
      <c r="U1647" s="11" t="str">
        <f>IF(IFERROR(VLOOKUP(O1647,Home!$C$8:$R$1048576,12,FALSE),"")=0,"",IFERROR(VLOOKUP(O1647,Home!$C$8:$R$1048576,12,FALSE),""))</f>
        <v/>
      </c>
      <c r="V1647" s="11" t="str">
        <f>IF(IFERROR(VLOOKUP(O1647,Home!$C$8:$R$1048576,8,FALSE),"")=0,"",IFERROR(VLOOKUP(O1647,Home!$C$8:$R$1048576,8,FALSE),""))</f>
        <v/>
      </c>
      <c r="W1647" s="11" t="str">
        <f>IF(OR(VLOOKUP(N1647,Home!$C$7:$I$207,6,FALSE)="",VLOOKUP(N1647,Home!$C$7:$I$207,7,FALSE)=""),"FEJL",SUM(Baggrundsark!$K$4:K1647))</f>
        <v>FEJL</v>
      </c>
      <c r="Y1647">
        <v>1644</v>
      </c>
      <c r="Z1647" s="1"/>
      <c r="AC1647" s="44"/>
      <c r="AD1647">
        <f t="shared" si="534"/>
        <v>0</v>
      </c>
      <c r="AE1647">
        <f>SUM($AD$4:AD1647)</f>
        <v>1</v>
      </c>
      <c r="AF1647" s="103" t="str">
        <f>IFERROR(VLOOKUP(AN1647,Home!$C$8:$E$207,3,FALSE),"")</f>
        <v/>
      </c>
      <c r="AG1647" s="103" t="str">
        <f>IFERROR(VLOOKUP(AN1647,Home!$C$8:$E$207,2,FALSE),"")</f>
        <v/>
      </c>
      <c r="AH1647" s="104" t="str">
        <f>IF(VLOOKUP(AE1647,Home!$C$8:$I$207,6,FALSE)="","",VLOOKUP(AE1647,Home!$C$8:$I$207,6,FALSE))</f>
        <v/>
      </c>
      <c r="AI1647" s="104" t="e">
        <f t="shared" si="542"/>
        <v>#VALUE!</v>
      </c>
      <c r="AJ1647" s="105" t="e">
        <f t="shared" si="535"/>
        <v>#VALUE!</v>
      </c>
      <c r="AK1647" s="103" t="e">
        <f t="shared" si="528"/>
        <v>#VALUE!</v>
      </c>
      <c r="AL1647" s="103" t="e">
        <f t="shared" si="536"/>
        <v>#VALUE!</v>
      </c>
      <c r="AN1647" t="str">
        <f>IF(OR(VLOOKUP(AE1647,Home!$C$8:$I$207,6,FALSE)="",VLOOKUP(AE1647,Home!$C$8:$I$207,7,FALSE)=""),"FEJL",Baggrundsark!AE1647)</f>
        <v>FEJL</v>
      </c>
      <c r="AO1647">
        <f>IF(VLOOKUP(AE1647,Home!$C$8:$N$207,12,FALSE)="Timelønnet",1,0)</f>
        <v>0</v>
      </c>
      <c r="AP1647">
        <f>SUM($AO$4:AO1647)*AO1647</f>
        <v>0</v>
      </c>
      <c r="AQ1647">
        <f t="shared" si="543"/>
        <v>1</v>
      </c>
      <c r="AR1647" t="str">
        <f t="shared" si="543"/>
        <v/>
      </c>
      <c r="AS1647" t="e">
        <f t="shared" si="537"/>
        <v>#VALUE!</v>
      </c>
      <c r="AT1647" s="45" t="e">
        <f t="shared" si="544"/>
        <v>#VALUE!</v>
      </c>
      <c r="AU1647">
        <f>VLOOKUP(AQ1647,Home!$C$8:$J$207,8,FALSE)</f>
        <v>0</v>
      </c>
    </row>
    <row r="1648" spans="1:47" x14ac:dyDescent="0.25">
      <c r="A1648" s="6">
        <f t="shared" si="529"/>
        <v>0</v>
      </c>
      <c r="B1648" s="6">
        <f t="shared" si="538"/>
        <v>0</v>
      </c>
      <c r="C1648" s="6" t="str">
        <f t="shared" si="530"/>
        <v/>
      </c>
      <c r="D1648" s="7">
        <f t="shared" si="531"/>
        <v>0</v>
      </c>
      <c r="E1648" s="7">
        <f t="shared" si="539"/>
        <v>0</v>
      </c>
      <c r="F1648" s="7" t="str">
        <f t="shared" si="532"/>
        <v/>
      </c>
      <c r="G1648" s="6">
        <f t="shared" si="533"/>
        <v>0</v>
      </c>
      <c r="H1648" s="6">
        <f t="shared" si="540"/>
        <v>0</v>
      </c>
      <c r="I1648" s="6" t="str">
        <f t="shared" si="541"/>
        <v/>
      </c>
      <c r="J1648" s="11">
        <v>1645</v>
      </c>
      <c r="K1648" s="11">
        <f>IF(IFERROR(VLOOKUP(J1648,Home!$A$8:$B$1048576,1,FALSE),0)=0,0,1)</f>
        <v>0</v>
      </c>
      <c r="L1648" s="129" t="e">
        <f>IF(VLOOKUP(O1648,Home!$C$8:$R$207,6,FALSE)="","",VLOOKUP(O1648,Home!$C$8:$R$207,6,FALSE))</f>
        <v>#N/A</v>
      </c>
      <c r="M1648" s="129" t="e">
        <f t="shared" si="526"/>
        <v>#N/A</v>
      </c>
      <c r="N1648" s="11">
        <f>SUM($K$4:K1648)</f>
        <v>200</v>
      </c>
      <c r="O1648" s="11" t="str">
        <f>IF(P1648="","",IF(IFERROR(VLOOKUP(N1648,Home!$C$8:$R$1048576,1,FALSE),"")=0,"",IFERROR(VLOOKUP(N1648,Home!$C$8:$R$1048576,1,FALSE),"")))</f>
        <v/>
      </c>
      <c r="P1648" s="11" t="str">
        <f>IF(IFERROR(VLOOKUP(W1648,Home!$C$8:$R$1048576,3,FALSE),"")=0,"",IFERROR(VLOOKUP(W1648,Home!$C$8:$R$1048576,3,FALSE),""))</f>
        <v/>
      </c>
      <c r="Q1648" s="11" t="str">
        <f t="shared" si="525"/>
        <v/>
      </c>
      <c r="R1648" s="130" t="e">
        <f>VLOOKUP(Q1648,'Baggrund til lister'!$G$4:$H$15,2,FALSE)</f>
        <v>#N/A</v>
      </c>
      <c r="S1648" s="11" t="str">
        <f t="shared" si="527"/>
        <v/>
      </c>
      <c r="T1648" s="11" t="str">
        <f>IF(IFERROR(VLOOKUP(N1648,Home!$C$8:$R$1048576,11,FALSE),"")=0,"",IFERROR(VLOOKUP(N1648,Home!$C$8:$R$1048576,11,FALSE),""))</f>
        <v/>
      </c>
      <c r="U1648" s="11" t="str">
        <f>IF(IFERROR(VLOOKUP(O1648,Home!$C$8:$R$1048576,12,FALSE),"")=0,"",IFERROR(VLOOKUP(O1648,Home!$C$8:$R$1048576,12,FALSE),""))</f>
        <v/>
      </c>
      <c r="V1648" s="11" t="str">
        <f>IF(IFERROR(VLOOKUP(O1648,Home!$C$8:$R$1048576,8,FALSE),"")=0,"",IFERROR(VLOOKUP(O1648,Home!$C$8:$R$1048576,8,FALSE),""))</f>
        <v/>
      </c>
      <c r="W1648" s="11" t="str">
        <f>IF(OR(VLOOKUP(N1648,Home!$C$7:$I$207,6,FALSE)="",VLOOKUP(N1648,Home!$C$7:$I$207,7,FALSE)=""),"FEJL",SUM(Baggrundsark!$K$4:K1648))</f>
        <v>FEJL</v>
      </c>
      <c r="Y1648">
        <v>1645</v>
      </c>
      <c r="Z1648" s="1"/>
      <c r="AC1648" s="44"/>
      <c r="AD1648">
        <f t="shared" si="534"/>
        <v>0</v>
      </c>
      <c r="AE1648">
        <f>SUM($AD$4:AD1648)</f>
        <v>1</v>
      </c>
      <c r="AF1648" s="103" t="str">
        <f>IFERROR(VLOOKUP(AN1648,Home!$C$8:$E$207,3,FALSE),"")</f>
        <v/>
      </c>
      <c r="AG1648" s="103" t="str">
        <f>IFERROR(VLOOKUP(AN1648,Home!$C$8:$E$207,2,FALSE),"")</f>
        <v/>
      </c>
      <c r="AH1648" s="104" t="str">
        <f>IF(VLOOKUP(AE1648,Home!$C$8:$I$207,6,FALSE)="","",VLOOKUP(AE1648,Home!$C$8:$I$207,6,FALSE))</f>
        <v/>
      </c>
      <c r="AI1648" s="104" t="e">
        <f t="shared" si="542"/>
        <v>#VALUE!</v>
      </c>
      <c r="AJ1648" s="105" t="e">
        <f t="shared" si="535"/>
        <v>#VALUE!</v>
      </c>
      <c r="AK1648" s="103" t="e">
        <f t="shared" si="528"/>
        <v>#VALUE!</v>
      </c>
      <c r="AL1648" s="103" t="e">
        <f t="shared" si="536"/>
        <v>#VALUE!</v>
      </c>
      <c r="AN1648" t="str">
        <f>IF(OR(VLOOKUP(AE1648,Home!$C$8:$I$207,6,FALSE)="",VLOOKUP(AE1648,Home!$C$8:$I$207,7,FALSE)=""),"FEJL",Baggrundsark!AE1648)</f>
        <v>FEJL</v>
      </c>
      <c r="AO1648">
        <f>IF(VLOOKUP(AE1648,Home!$C$8:$N$207,12,FALSE)="Timelønnet",1,0)</f>
        <v>0</v>
      </c>
      <c r="AP1648">
        <f>SUM($AO$4:AO1648)*AO1648</f>
        <v>0</v>
      </c>
      <c r="AQ1648">
        <f t="shared" si="543"/>
        <v>1</v>
      </c>
      <c r="AR1648" t="str">
        <f t="shared" si="543"/>
        <v/>
      </c>
      <c r="AS1648" t="e">
        <f t="shared" si="537"/>
        <v>#VALUE!</v>
      </c>
      <c r="AT1648" s="45" t="e">
        <f t="shared" si="544"/>
        <v>#VALUE!</v>
      </c>
      <c r="AU1648">
        <f>VLOOKUP(AQ1648,Home!$C$8:$J$207,8,FALSE)</f>
        <v>0</v>
      </c>
    </row>
    <row r="1649" spans="1:47" x14ac:dyDescent="0.25">
      <c r="A1649" s="6">
        <f t="shared" si="529"/>
        <v>0</v>
      </c>
      <c r="B1649" s="6">
        <f t="shared" si="538"/>
        <v>0</v>
      </c>
      <c r="C1649" s="6" t="str">
        <f t="shared" si="530"/>
        <v/>
      </c>
      <c r="D1649" s="7">
        <f t="shared" si="531"/>
        <v>0</v>
      </c>
      <c r="E1649" s="7">
        <f t="shared" si="539"/>
        <v>0</v>
      </c>
      <c r="F1649" s="7" t="str">
        <f t="shared" si="532"/>
        <v/>
      </c>
      <c r="G1649" s="6">
        <f t="shared" si="533"/>
        <v>0</v>
      </c>
      <c r="H1649" s="6">
        <f t="shared" si="540"/>
        <v>0</v>
      </c>
      <c r="I1649" s="6" t="str">
        <f t="shared" si="541"/>
        <v/>
      </c>
      <c r="J1649" s="11">
        <v>1646</v>
      </c>
      <c r="K1649" s="11">
        <f>IF(IFERROR(VLOOKUP(J1649,Home!$A$8:$B$1048576,1,FALSE),0)=0,0,1)</f>
        <v>0</v>
      </c>
      <c r="L1649" s="129" t="e">
        <f>IF(VLOOKUP(O1649,Home!$C$8:$R$207,6,FALSE)="","",VLOOKUP(O1649,Home!$C$8:$R$207,6,FALSE))</f>
        <v>#N/A</v>
      </c>
      <c r="M1649" s="129" t="e">
        <f t="shared" si="526"/>
        <v>#N/A</v>
      </c>
      <c r="N1649" s="11">
        <f>SUM($K$4:K1649)</f>
        <v>200</v>
      </c>
      <c r="O1649" s="11" t="str">
        <f>IF(P1649="","",IF(IFERROR(VLOOKUP(N1649,Home!$C$8:$R$1048576,1,FALSE),"")=0,"",IFERROR(VLOOKUP(N1649,Home!$C$8:$R$1048576,1,FALSE),"")))</f>
        <v/>
      </c>
      <c r="P1649" s="11" t="str">
        <f>IF(IFERROR(VLOOKUP(W1649,Home!$C$8:$R$1048576,3,FALSE),"")=0,"",IFERROR(VLOOKUP(W1649,Home!$C$8:$R$1048576,3,FALSE),""))</f>
        <v/>
      </c>
      <c r="Q1649" s="11" t="str">
        <f t="shared" si="525"/>
        <v/>
      </c>
      <c r="R1649" s="130" t="e">
        <f>VLOOKUP(Q1649,'Baggrund til lister'!$G$4:$H$15,2,FALSE)</f>
        <v>#N/A</v>
      </c>
      <c r="S1649" s="11" t="str">
        <f t="shared" si="527"/>
        <v/>
      </c>
      <c r="T1649" s="11" t="str">
        <f>IF(IFERROR(VLOOKUP(N1649,Home!$C$8:$R$1048576,11,FALSE),"")=0,"",IFERROR(VLOOKUP(N1649,Home!$C$8:$R$1048576,11,FALSE),""))</f>
        <v/>
      </c>
      <c r="U1649" s="11" t="str">
        <f>IF(IFERROR(VLOOKUP(O1649,Home!$C$8:$R$1048576,12,FALSE),"")=0,"",IFERROR(VLOOKUP(O1649,Home!$C$8:$R$1048576,12,FALSE),""))</f>
        <v/>
      </c>
      <c r="V1649" s="11" t="str">
        <f>IF(IFERROR(VLOOKUP(O1649,Home!$C$8:$R$1048576,8,FALSE),"")=0,"",IFERROR(VLOOKUP(O1649,Home!$C$8:$R$1048576,8,FALSE),""))</f>
        <v/>
      </c>
      <c r="W1649" s="11" t="str">
        <f>IF(OR(VLOOKUP(N1649,Home!$C$7:$I$207,6,FALSE)="",VLOOKUP(N1649,Home!$C$7:$I$207,7,FALSE)=""),"FEJL",SUM(Baggrundsark!$K$4:K1649))</f>
        <v>FEJL</v>
      </c>
      <c r="Y1649">
        <v>1646</v>
      </c>
      <c r="Z1649" s="1"/>
      <c r="AC1649" s="44"/>
      <c r="AD1649">
        <f t="shared" si="534"/>
        <v>0</v>
      </c>
      <c r="AE1649">
        <f>SUM($AD$4:AD1649)</f>
        <v>1</v>
      </c>
      <c r="AF1649" s="103" t="str">
        <f>IFERROR(VLOOKUP(AN1649,Home!$C$8:$E$207,3,FALSE),"")</f>
        <v/>
      </c>
      <c r="AG1649" s="103" t="str">
        <f>IFERROR(VLOOKUP(AN1649,Home!$C$8:$E$207,2,FALSE),"")</f>
        <v/>
      </c>
      <c r="AH1649" s="104" t="str">
        <f>IF(VLOOKUP(AE1649,Home!$C$8:$I$207,6,FALSE)="","",VLOOKUP(AE1649,Home!$C$8:$I$207,6,FALSE))</f>
        <v/>
      </c>
      <c r="AI1649" s="104" t="e">
        <f t="shared" si="542"/>
        <v>#VALUE!</v>
      </c>
      <c r="AJ1649" s="105" t="e">
        <f t="shared" si="535"/>
        <v>#VALUE!</v>
      </c>
      <c r="AK1649" s="103" t="e">
        <f t="shared" si="528"/>
        <v>#VALUE!</v>
      </c>
      <c r="AL1649" s="103" t="e">
        <f t="shared" si="536"/>
        <v>#VALUE!</v>
      </c>
      <c r="AN1649" t="str">
        <f>IF(OR(VLOOKUP(AE1649,Home!$C$8:$I$207,6,FALSE)="",VLOOKUP(AE1649,Home!$C$8:$I$207,7,FALSE)=""),"FEJL",Baggrundsark!AE1649)</f>
        <v>FEJL</v>
      </c>
      <c r="AO1649">
        <f>IF(VLOOKUP(AE1649,Home!$C$8:$N$207,12,FALSE)="Timelønnet",1,0)</f>
        <v>0</v>
      </c>
      <c r="AP1649">
        <f>SUM($AO$4:AO1649)*AO1649</f>
        <v>0</v>
      </c>
      <c r="AQ1649">
        <f t="shared" si="543"/>
        <v>1</v>
      </c>
      <c r="AR1649" t="str">
        <f t="shared" si="543"/>
        <v/>
      </c>
      <c r="AS1649" t="e">
        <f t="shared" si="537"/>
        <v>#VALUE!</v>
      </c>
      <c r="AT1649" s="45" t="e">
        <f t="shared" si="544"/>
        <v>#VALUE!</v>
      </c>
      <c r="AU1649">
        <f>VLOOKUP(AQ1649,Home!$C$8:$J$207,8,FALSE)</f>
        <v>0</v>
      </c>
    </row>
    <row r="1650" spans="1:47" x14ac:dyDescent="0.25">
      <c r="A1650" s="6">
        <f t="shared" si="529"/>
        <v>0</v>
      </c>
      <c r="B1650" s="6">
        <f t="shared" si="538"/>
        <v>0</v>
      </c>
      <c r="C1650" s="6" t="str">
        <f t="shared" si="530"/>
        <v/>
      </c>
      <c r="D1650" s="7">
        <f t="shared" si="531"/>
        <v>0</v>
      </c>
      <c r="E1650" s="7">
        <f t="shared" si="539"/>
        <v>0</v>
      </c>
      <c r="F1650" s="7" t="str">
        <f t="shared" si="532"/>
        <v/>
      </c>
      <c r="G1650" s="6">
        <f t="shared" si="533"/>
        <v>0</v>
      </c>
      <c r="H1650" s="6">
        <f t="shared" si="540"/>
        <v>0</v>
      </c>
      <c r="I1650" s="6" t="str">
        <f t="shared" si="541"/>
        <v/>
      </c>
      <c r="J1650" s="11">
        <v>1647</v>
      </c>
      <c r="K1650" s="11">
        <f>IF(IFERROR(VLOOKUP(J1650,Home!$A$8:$B$1048576,1,FALSE),0)=0,0,1)</f>
        <v>0</v>
      </c>
      <c r="L1650" s="129" t="e">
        <f>IF(VLOOKUP(O1650,Home!$C$8:$R$207,6,FALSE)="","",VLOOKUP(O1650,Home!$C$8:$R$207,6,FALSE))</f>
        <v>#N/A</v>
      </c>
      <c r="M1650" s="129" t="e">
        <f t="shared" si="526"/>
        <v>#N/A</v>
      </c>
      <c r="N1650" s="11">
        <f>SUM($K$4:K1650)</f>
        <v>200</v>
      </c>
      <c r="O1650" s="11" t="str">
        <f>IF(P1650="","",IF(IFERROR(VLOOKUP(N1650,Home!$C$8:$R$1048576,1,FALSE),"")=0,"",IFERROR(VLOOKUP(N1650,Home!$C$8:$R$1048576,1,FALSE),"")))</f>
        <v/>
      </c>
      <c r="P1650" s="11" t="str">
        <f>IF(IFERROR(VLOOKUP(W1650,Home!$C$8:$R$1048576,3,FALSE),"")=0,"",IFERROR(VLOOKUP(W1650,Home!$C$8:$R$1048576,3,FALSE),""))</f>
        <v/>
      </c>
      <c r="Q1650" s="11" t="str">
        <f t="shared" si="525"/>
        <v/>
      </c>
      <c r="R1650" s="130" t="e">
        <f>VLOOKUP(Q1650,'Baggrund til lister'!$G$4:$H$15,2,FALSE)</f>
        <v>#N/A</v>
      </c>
      <c r="S1650" s="11" t="str">
        <f t="shared" si="527"/>
        <v/>
      </c>
      <c r="T1650" s="11" t="str">
        <f>IF(IFERROR(VLOOKUP(N1650,Home!$C$8:$R$1048576,11,FALSE),"")=0,"",IFERROR(VLOOKUP(N1650,Home!$C$8:$R$1048576,11,FALSE),""))</f>
        <v/>
      </c>
      <c r="U1650" s="11" t="str">
        <f>IF(IFERROR(VLOOKUP(O1650,Home!$C$8:$R$1048576,12,FALSE),"")=0,"",IFERROR(VLOOKUP(O1650,Home!$C$8:$R$1048576,12,FALSE),""))</f>
        <v/>
      </c>
      <c r="V1650" s="11" t="str">
        <f>IF(IFERROR(VLOOKUP(O1650,Home!$C$8:$R$1048576,8,FALSE),"")=0,"",IFERROR(VLOOKUP(O1650,Home!$C$8:$R$1048576,8,FALSE),""))</f>
        <v/>
      </c>
      <c r="W1650" s="11" t="str">
        <f>IF(OR(VLOOKUP(N1650,Home!$C$7:$I$207,6,FALSE)="",VLOOKUP(N1650,Home!$C$7:$I$207,7,FALSE)=""),"FEJL",SUM(Baggrundsark!$K$4:K1650))</f>
        <v>FEJL</v>
      </c>
      <c r="Y1650">
        <v>1647</v>
      </c>
      <c r="Z1650" s="1"/>
      <c r="AC1650" s="44"/>
      <c r="AD1650">
        <f t="shared" si="534"/>
        <v>0</v>
      </c>
      <c r="AE1650">
        <f>SUM($AD$4:AD1650)</f>
        <v>1</v>
      </c>
      <c r="AF1650" s="103" t="str">
        <f>IFERROR(VLOOKUP(AN1650,Home!$C$8:$E$207,3,FALSE),"")</f>
        <v/>
      </c>
      <c r="AG1650" s="103" t="str">
        <f>IFERROR(VLOOKUP(AN1650,Home!$C$8:$E$207,2,FALSE),"")</f>
        <v/>
      </c>
      <c r="AH1650" s="104" t="str">
        <f>IF(VLOOKUP(AE1650,Home!$C$8:$I$207,6,FALSE)="","",VLOOKUP(AE1650,Home!$C$8:$I$207,6,FALSE))</f>
        <v/>
      </c>
      <c r="AI1650" s="104" t="e">
        <f t="shared" si="542"/>
        <v>#VALUE!</v>
      </c>
      <c r="AJ1650" s="105" t="e">
        <f t="shared" si="535"/>
        <v>#VALUE!</v>
      </c>
      <c r="AK1650" s="103" t="e">
        <f t="shared" si="528"/>
        <v>#VALUE!</v>
      </c>
      <c r="AL1650" s="103" t="e">
        <f t="shared" si="536"/>
        <v>#VALUE!</v>
      </c>
      <c r="AN1650" t="str">
        <f>IF(OR(VLOOKUP(AE1650,Home!$C$8:$I$207,6,FALSE)="",VLOOKUP(AE1650,Home!$C$8:$I$207,7,FALSE)=""),"FEJL",Baggrundsark!AE1650)</f>
        <v>FEJL</v>
      </c>
      <c r="AO1650">
        <f>IF(VLOOKUP(AE1650,Home!$C$8:$N$207,12,FALSE)="Timelønnet",1,0)</f>
        <v>0</v>
      </c>
      <c r="AP1650">
        <f>SUM($AO$4:AO1650)*AO1650</f>
        <v>0</v>
      </c>
      <c r="AQ1650">
        <f t="shared" si="543"/>
        <v>1</v>
      </c>
      <c r="AR1650" t="str">
        <f t="shared" si="543"/>
        <v/>
      </c>
      <c r="AS1650" t="e">
        <f t="shared" si="537"/>
        <v>#VALUE!</v>
      </c>
      <c r="AT1650" s="45" t="e">
        <f t="shared" si="544"/>
        <v>#VALUE!</v>
      </c>
      <c r="AU1650">
        <f>VLOOKUP(AQ1650,Home!$C$8:$J$207,8,FALSE)</f>
        <v>0</v>
      </c>
    </row>
    <row r="1651" spans="1:47" x14ac:dyDescent="0.25">
      <c r="A1651" s="6">
        <f t="shared" si="529"/>
        <v>0</v>
      </c>
      <c r="B1651" s="6">
        <f t="shared" si="538"/>
        <v>0</v>
      </c>
      <c r="C1651" s="6" t="str">
        <f t="shared" si="530"/>
        <v/>
      </c>
      <c r="D1651" s="7">
        <f t="shared" si="531"/>
        <v>0</v>
      </c>
      <c r="E1651" s="7">
        <f t="shared" si="539"/>
        <v>0</v>
      </c>
      <c r="F1651" s="7" t="str">
        <f t="shared" si="532"/>
        <v/>
      </c>
      <c r="G1651" s="6">
        <f t="shared" si="533"/>
        <v>0</v>
      </c>
      <c r="H1651" s="6">
        <f t="shared" si="540"/>
        <v>0</v>
      </c>
      <c r="I1651" s="6" t="str">
        <f t="shared" si="541"/>
        <v/>
      </c>
      <c r="J1651" s="11">
        <v>1648</v>
      </c>
      <c r="K1651" s="11">
        <f>IF(IFERROR(VLOOKUP(J1651,Home!$A$8:$B$1048576,1,FALSE),0)=0,0,1)</f>
        <v>0</v>
      </c>
      <c r="L1651" s="129" t="e">
        <f>IF(VLOOKUP(O1651,Home!$C$8:$R$207,6,FALSE)="","",VLOOKUP(O1651,Home!$C$8:$R$207,6,FALSE))</f>
        <v>#N/A</v>
      </c>
      <c r="M1651" s="129" t="e">
        <f t="shared" si="526"/>
        <v>#N/A</v>
      </c>
      <c r="N1651" s="11">
        <f>SUM($K$4:K1651)</f>
        <v>200</v>
      </c>
      <c r="O1651" s="11" t="str">
        <f>IF(P1651="","",IF(IFERROR(VLOOKUP(N1651,Home!$C$8:$R$1048576,1,FALSE),"")=0,"",IFERROR(VLOOKUP(N1651,Home!$C$8:$R$1048576,1,FALSE),"")))</f>
        <v/>
      </c>
      <c r="P1651" s="11" t="str">
        <f>IF(IFERROR(VLOOKUP(W1651,Home!$C$8:$R$1048576,3,FALSE),"")=0,"",IFERROR(VLOOKUP(W1651,Home!$C$8:$R$1048576,3,FALSE),""))</f>
        <v/>
      </c>
      <c r="Q1651" s="11" t="str">
        <f t="shared" si="525"/>
        <v/>
      </c>
      <c r="R1651" s="130" t="e">
        <f>VLOOKUP(Q1651,'Baggrund til lister'!$G$4:$H$15,2,FALSE)</f>
        <v>#N/A</v>
      </c>
      <c r="S1651" s="11" t="str">
        <f t="shared" si="527"/>
        <v/>
      </c>
      <c r="T1651" s="11" t="str">
        <f>IF(IFERROR(VLOOKUP(N1651,Home!$C$8:$R$1048576,11,FALSE),"")=0,"",IFERROR(VLOOKUP(N1651,Home!$C$8:$R$1048576,11,FALSE),""))</f>
        <v/>
      </c>
      <c r="U1651" s="11" t="str">
        <f>IF(IFERROR(VLOOKUP(O1651,Home!$C$8:$R$1048576,12,FALSE),"")=0,"",IFERROR(VLOOKUP(O1651,Home!$C$8:$R$1048576,12,FALSE),""))</f>
        <v/>
      </c>
      <c r="V1651" s="11" t="str">
        <f>IF(IFERROR(VLOOKUP(O1651,Home!$C$8:$R$1048576,8,FALSE),"")=0,"",IFERROR(VLOOKUP(O1651,Home!$C$8:$R$1048576,8,FALSE),""))</f>
        <v/>
      </c>
      <c r="W1651" s="11" t="str">
        <f>IF(OR(VLOOKUP(N1651,Home!$C$7:$I$207,6,FALSE)="",VLOOKUP(N1651,Home!$C$7:$I$207,7,FALSE)=""),"FEJL",SUM(Baggrundsark!$K$4:K1651))</f>
        <v>FEJL</v>
      </c>
      <c r="Y1651">
        <v>1648</v>
      </c>
      <c r="Z1651" s="1"/>
      <c r="AC1651" s="44"/>
      <c r="AD1651">
        <f t="shared" si="534"/>
        <v>0</v>
      </c>
      <c r="AE1651">
        <f>SUM($AD$4:AD1651)</f>
        <v>1</v>
      </c>
      <c r="AF1651" s="103" t="str">
        <f>IFERROR(VLOOKUP(AN1651,Home!$C$8:$E$207,3,FALSE),"")</f>
        <v/>
      </c>
      <c r="AG1651" s="103" t="str">
        <f>IFERROR(VLOOKUP(AN1651,Home!$C$8:$E$207,2,FALSE),"")</f>
        <v/>
      </c>
      <c r="AH1651" s="104" t="str">
        <f>IF(VLOOKUP(AE1651,Home!$C$8:$I$207,6,FALSE)="","",VLOOKUP(AE1651,Home!$C$8:$I$207,6,FALSE))</f>
        <v/>
      </c>
      <c r="AI1651" s="104" t="e">
        <f t="shared" si="542"/>
        <v>#VALUE!</v>
      </c>
      <c r="AJ1651" s="105" t="e">
        <f t="shared" si="535"/>
        <v>#VALUE!</v>
      </c>
      <c r="AK1651" s="103" t="e">
        <f t="shared" si="528"/>
        <v>#VALUE!</v>
      </c>
      <c r="AL1651" s="103" t="e">
        <f t="shared" si="536"/>
        <v>#VALUE!</v>
      </c>
      <c r="AN1651" t="str">
        <f>IF(OR(VLOOKUP(AE1651,Home!$C$8:$I$207,6,FALSE)="",VLOOKUP(AE1651,Home!$C$8:$I$207,7,FALSE)=""),"FEJL",Baggrundsark!AE1651)</f>
        <v>FEJL</v>
      </c>
      <c r="AO1651">
        <f>IF(VLOOKUP(AE1651,Home!$C$8:$N$207,12,FALSE)="Timelønnet",1,0)</f>
        <v>0</v>
      </c>
      <c r="AP1651">
        <f>SUM($AO$4:AO1651)*AO1651</f>
        <v>0</v>
      </c>
      <c r="AQ1651">
        <f t="shared" si="543"/>
        <v>1</v>
      </c>
      <c r="AR1651" t="str">
        <f t="shared" si="543"/>
        <v/>
      </c>
      <c r="AS1651" t="e">
        <f t="shared" si="537"/>
        <v>#VALUE!</v>
      </c>
      <c r="AT1651" s="45" t="e">
        <f t="shared" si="544"/>
        <v>#VALUE!</v>
      </c>
      <c r="AU1651">
        <f>VLOOKUP(AQ1651,Home!$C$8:$J$207,8,FALSE)</f>
        <v>0</v>
      </c>
    </row>
    <row r="1652" spans="1:47" x14ac:dyDescent="0.25">
      <c r="A1652" s="6">
        <f t="shared" si="529"/>
        <v>0</v>
      </c>
      <c r="B1652" s="6">
        <f t="shared" si="538"/>
        <v>0</v>
      </c>
      <c r="C1652" s="6" t="str">
        <f t="shared" si="530"/>
        <v/>
      </c>
      <c r="D1652" s="7">
        <f t="shared" si="531"/>
        <v>0</v>
      </c>
      <c r="E1652" s="7">
        <f t="shared" si="539"/>
        <v>0</v>
      </c>
      <c r="F1652" s="7" t="str">
        <f t="shared" si="532"/>
        <v/>
      </c>
      <c r="G1652" s="6">
        <f t="shared" si="533"/>
        <v>0</v>
      </c>
      <c r="H1652" s="6">
        <f t="shared" si="540"/>
        <v>0</v>
      </c>
      <c r="I1652" s="6" t="str">
        <f t="shared" si="541"/>
        <v/>
      </c>
      <c r="J1652" s="11">
        <v>1649</v>
      </c>
      <c r="K1652" s="11">
        <f>IF(IFERROR(VLOOKUP(J1652,Home!$A$8:$B$1048576,1,FALSE),0)=0,0,1)</f>
        <v>0</v>
      </c>
      <c r="L1652" s="129" t="e">
        <f>IF(VLOOKUP(O1652,Home!$C$8:$R$207,6,FALSE)="","",VLOOKUP(O1652,Home!$C$8:$R$207,6,FALSE))</f>
        <v>#N/A</v>
      </c>
      <c r="M1652" s="129" t="e">
        <f t="shared" si="526"/>
        <v>#N/A</v>
      </c>
      <c r="N1652" s="11">
        <f>SUM($K$4:K1652)</f>
        <v>200</v>
      </c>
      <c r="O1652" s="11" t="str">
        <f>IF(P1652="","",IF(IFERROR(VLOOKUP(N1652,Home!$C$8:$R$1048576,1,FALSE),"")=0,"",IFERROR(VLOOKUP(N1652,Home!$C$8:$R$1048576,1,FALSE),"")))</f>
        <v/>
      </c>
      <c r="P1652" s="11" t="str">
        <f>IF(IFERROR(VLOOKUP(W1652,Home!$C$8:$R$1048576,3,FALSE),"")=0,"",IFERROR(VLOOKUP(W1652,Home!$C$8:$R$1048576,3,FALSE),""))</f>
        <v/>
      </c>
      <c r="Q1652" s="11" t="str">
        <f t="shared" si="525"/>
        <v/>
      </c>
      <c r="R1652" s="130" t="e">
        <f>VLOOKUP(Q1652,'Baggrund til lister'!$G$4:$H$15,2,FALSE)</f>
        <v>#N/A</v>
      </c>
      <c r="S1652" s="11" t="str">
        <f t="shared" si="527"/>
        <v/>
      </c>
      <c r="T1652" s="11" t="str">
        <f>IF(IFERROR(VLOOKUP(N1652,Home!$C$8:$R$1048576,11,FALSE),"")=0,"",IFERROR(VLOOKUP(N1652,Home!$C$8:$R$1048576,11,FALSE),""))</f>
        <v/>
      </c>
      <c r="U1652" s="11" t="str">
        <f>IF(IFERROR(VLOOKUP(O1652,Home!$C$8:$R$1048576,12,FALSE),"")=0,"",IFERROR(VLOOKUP(O1652,Home!$C$8:$R$1048576,12,FALSE),""))</f>
        <v/>
      </c>
      <c r="V1652" s="11" t="str">
        <f>IF(IFERROR(VLOOKUP(O1652,Home!$C$8:$R$1048576,8,FALSE),"")=0,"",IFERROR(VLOOKUP(O1652,Home!$C$8:$R$1048576,8,FALSE),""))</f>
        <v/>
      </c>
      <c r="W1652" s="11" t="str">
        <f>IF(OR(VLOOKUP(N1652,Home!$C$7:$I$207,6,FALSE)="",VLOOKUP(N1652,Home!$C$7:$I$207,7,FALSE)=""),"FEJL",SUM(Baggrundsark!$K$4:K1652))</f>
        <v>FEJL</v>
      </c>
      <c r="Y1652">
        <v>1649</v>
      </c>
      <c r="Z1652" s="1"/>
      <c r="AC1652" s="44"/>
      <c r="AD1652">
        <f t="shared" si="534"/>
        <v>0</v>
      </c>
      <c r="AE1652">
        <f>SUM($AD$4:AD1652)</f>
        <v>1</v>
      </c>
      <c r="AF1652" s="103" t="str">
        <f>IFERROR(VLOOKUP(AN1652,Home!$C$8:$E$207,3,FALSE),"")</f>
        <v/>
      </c>
      <c r="AG1652" s="103" t="str">
        <f>IFERROR(VLOOKUP(AN1652,Home!$C$8:$E$207,2,FALSE),"")</f>
        <v/>
      </c>
      <c r="AH1652" s="104" t="str">
        <f>IF(VLOOKUP(AE1652,Home!$C$8:$I$207,6,FALSE)="","",VLOOKUP(AE1652,Home!$C$8:$I$207,6,FALSE))</f>
        <v/>
      </c>
      <c r="AI1652" s="104" t="e">
        <f t="shared" si="542"/>
        <v>#VALUE!</v>
      </c>
      <c r="AJ1652" s="105" t="e">
        <f t="shared" si="535"/>
        <v>#VALUE!</v>
      </c>
      <c r="AK1652" s="103" t="e">
        <f t="shared" si="528"/>
        <v>#VALUE!</v>
      </c>
      <c r="AL1652" s="103" t="e">
        <f t="shared" si="536"/>
        <v>#VALUE!</v>
      </c>
      <c r="AN1652" t="str">
        <f>IF(OR(VLOOKUP(AE1652,Home!$C$8:$I$207,6,FALSE)="",VLOOKUP(AE1652,Home!$C$8:$I$207,7,FALSE)=""),"FEJL",Baggrundsark!AE1652)</f>
        <v>FEJL</v>
      </c>
      <c r="AO1652">
        <f>IF(VLOOKUP(AE1652,Home!$C$8:$N$207,12,FALSE)="Timelønnet",1,0)</f>
        <v>0</v>
      </c>
      <c r="AP1652">
        <f>SUM($AO$4:AO1652)*AO1652</f>
        <v>0</v>
      </c>
      <c r="AQ1652">
        <f t="shared" si="543"/>
        <v>1</v>
      </c>
      <c r="AR1652" t="str">
        <f t="shared" si="543"/>
        <v/>
      </c>
      <c r="AS1652" t="e">
        <f t="shared" si="537"/>
        <v>#VALUE!</v>
      </c>
      <c r="AT1652" s="45" t="e">
        <f t="shared" si="544"/>
        <v>#VALUE!</v>
      </c>
      <c r="AU1652">
        <f>VLOOKUP(AQ1652,Home!$C$8:$J$207,8,FALSE)</f>
        <v>0</v>
      </c>
    </row>
    <row r="1653" spans="1:47" x14ac:dyDescent="0.25">
      <c r="A1653" s="6">
        <f t="shared" si="529"/>
        <v>0</v>
      </c>
      <c r="B1653" s="6">
        <f t="shared" si="538"/>
        <v>0</v>
      </c>
      <c r="C1653" s="6" t="str">
        <f t="shared" si="530"/>
        <v/>
      </c>
      <c r="D1653" s="7">
        <f t="shared" si="531"/>
        <v>0</v>
      </c>
      <c r="E1653" s="7">
        <f t="shared" si="539"/>
        <v>0</v>
      </c>
      <c r="F1653" s="7" t="str">
        <f t="shared" si="532"/>
        <v/>
      </c>
      <c r="G1653" s="6">
        <f t="shared" si="533"/>
        <v>0</v>
      </c>
      <c r="H1653" s="6">
        <f t="shared" si="540"/>
        <v>0</v>
      </c>
      <c r="I1653" s="6" t="str">
        <f t="shared" si="541"/>
        <v/>
      </c>
      <c r="J1653" s="11">
        <v>1650</v>
      </c>
      <c r="K1653" s="11">
        <f>IF(IFERROR(VLOOKUP(J1653,Home!$A$8:$B$1048576,1,FALSE),0)=0,0,1)</f>
        <v>0</v>
      </c>
      <c r="L1653" s="129" t="e">
        <f>IF(VLOOKUP(O1653,Home!$C$8:$R$207,6,FALSE)="","",VLOOKUP(O1653,Home!$C$8:$R$207,6,FALSE))</f>
        <v>#N/A</v>
      </c>
      <c r="M1653" s="129" t="e">
        <f t="shared" si="526"/>
        <v>#N/A</v>
      </c>
      <c r="N1653" s="11">
        <f>SUM($K$4:K1653)</f>
        <v>200</v>
      </c>
      <c r="O1653" s="11" t="str">
        <f>IF(P1653="","",IF(IFERROR(VLOOKUP(N1653,Home!$C$8:$R$1048576,1,FALSE),"")=0,"",IFERROR(VLOOKUP(N1653,Home!$C$8:$R$1048576,1,FALSE),"")))</f>
        <v/>
      </c>
      <c r="P1653" s="11" t="str">
        <f>IF(IFERROR(VLOOKUP(W1653,Home!$C$8:$R$1048576,3,FALSE),"")=0,"",IFERROR(VLOOKUP(W1653,Home!$C$8:$R$1048576,3,FALSE),""))</f>
        <v/>
      </c>
      <c r="Q1653" s="11" t="str">
        <f t="shared" si="525"/>
        <v/>
      </c>
      <c r="R1653" s="130" t="e">
        <f>VLOOKUP(Q1653,'Baggrund til lister'!$G$4:$H$15,2,FALSE)</f>
        <v>#N/A</v>
      </c>
      <c r="S1653" s="11" t="str">
        <f t="shared" si="527"/>
        <v/>
      </c>
      <c r="T1653" s="11" t="str">
        <f>IF(IFERROR(VLOOKUP(N1653,Home!$C$8:$R$1048576,11,FALSE),"")=0,"",IFERROR(VLOOKUP(N1653,Home!$C$8:$R$1048576,11,FALSE),""))</f>
        <v/>
      </c>
      <c r="U1653" s="11" t="str">
        <f>IF(IFERROR(VLOOKUP(O1653,Home!$C$8:$R$1048576,12,FALSE),"")=0,"",IFERROR(VLOOKUP(O1653,Home!$C$8:$R$1048576,12,FALSE),""))</f>
        <v/>
      </c>
      <c r="V1653" s="11" t="str">
        <f>IF(IFERROR(VLOOKUP(O1653,Home!$C$8:$R$1048576,8,FALSE),"")=0,"",IFERROR(VLOOKUP(O1653,Home!$C$8:$R$1048576,8,FALSE),""))</f>
        <v/>
      </c>
      <c r="W1653" s="11" t="str">
        <f>IF(OR(VLOOKUP(N1653,Home!$C$7:$I$207,6,FALSE)="",VLOOKUP(N1653,Home!$C$7:$I$207,7,FALSE)=""),"FEJL",SUM(Baggrundsark!$K$4:K1653))</f>
        <v>FEJL</v>
      </c>
      <c r="Y1653">
        <v>1650</v>
      </c>
      <c r="Z1653" s="1"/>
      <c r="AC1653" s="44"/>
      <c r="AD1653">
        <f t="shared" si="534"/>
        <v>0</v>
      </c>
      <c r="AE1653">
        <f>SUM($AD$4:AD1653)</f>
        <v>1</v>
      </c>
      <c r="AF1653" s="103" t="str">
        <f>IFERROR(VLOOKUP(AN1653,Home!$C$8:$E$207,3,FALSE),"")</f>
        <v/>
      </c>
      <c r="AG1653" s="103" t="str">
        <f>IFERROR(VLOOKUP(AN1653,Home!$C$8:$E$207,2,FALSE),"")</f>
        <v/>
      </c>
      <c r="AH1653" s="104" t="str">
        <f>IF(VLOOKUP(AE1653,Home!$C$8:$I$207,6,FALSE)="","",VLOOKUP(AE1653,Home!$C$8:$I$207,6,FALSE))</f>
        <v/>
      </c>
      <c r="AI1653" s="104" t="e">
        <f t="shared" si="542"/>
        <v>#VALUE!</v>
      </c>
      <c r="AJ1653" s="105" t="e">
        <f t="shared" si="535"/>
        <v>#VALUE!</v>
      </c>
      <c r="AK1653" s="103" t="e">
        <f t="shared" si="528"/>
        <v>#VALUE!</v>
      </c>
      <c r="AL1653" s="103" t="e">
        <f t="shared" si="536"/>
        <v>#VALUE!</v>
      </c>
      <c r="AN1653" t="str">
        <f>IF(OR(VLOOKUP(AE1653,Home!$C$8:$I$207,6,FALSE)="",VLOOKUP(AE1653,Home!$C$8:$I$207,7,FALSE)=""),"FEJL",Baggrundsark!AE1653)</f>
        <v>FEJL</v>
      </c>
      <c r="AO1653">
        <f>IF(VLOOKUP(AE1653,Home!$C$8:$N$207,12,FALSE)="Timelønnet",1,0)</f>
        <v>0</v>
      </c>
      <c r="AP1653">
        <f>SUM($AO$4:AO1653)*AO1653</f>
        <v>0</v>
      </c>
      <c r="AQ1653">
        <f t="shared" si="543"/>
        <v>1</v>
      </c>
      <c r="AR1653" t="str">
        <f t="shared" si="543"/>
        <v/>
      </c>
      <c r="AS1653" t="e">
        <f t="shared" si="537"/>
        <v>#VALUE!</v>
      </c>
      <c r="AT1653" s="45" t="e">
        <f t="shared" si="544"/>
        <v>#VALUE!</v>
      </c>
      <c r="AU1653">
        <f>VLOOKUP(AQ1653,Home!$C$8:$J$207,8,FALSE)</f>
        <v>0</v>
      </c>
    </row>
    <row r="1654" spans="1:47" x14ac:dyDescent="0.25">
      <c r="A1654" s="6">
        <f t="shared" si="529"/>
        <v>0</v>
      </c>
      <c r="B1654" s="6">
        <f t="shared" si="538"/>
        <v>0</v>
      </c>
      <c r="C1654" s="6" t="str">
        <f t="shared" si="530"/>
        <v/>
      </c>
      <c r="D1654" s="7">
        <f t="shared" si="531"/>
        <v>0</v>
      </c>
      <c r="E1654" s="7">
        <f t="shared" si="539"/>
        <v>0</v>
      </c>
      <c r="F1654" s="7" t="str">
        <f t="shared" si="532"/>
        <v/>
      </c>
      <c r="G1654" s="6">
        <f t="shared" si="533"/>
        <v>0</v>
      </c>
      <c r="H1654" s="6">
        <f t="shared" si="540"/>
        <v>0</v>
      </c>
      <c r="I1654" s="6" t="str">
        <f t="shared" si="541"/>
        <v/>
      </c>
      <c r="J1654" s="11">
        <v>1651</v>
      </c>
      <c r="K1654" s="11">
        <f>IF(IFERROR(VLOOKUP(J1654,Home!$A$8:$B$1048576,1,FALSE),0)=0,0,1)</f>
        <v>0</v>
      </c>
      <c r="L1654" s="129" t="e">
        <f>IF(VLOOKUP(O1654,Home!$C$8:$R$207,6,FALSE)="","",VLOOKUP(O1654,Home!$C$8:$R$207,6,FALSE))</f>
        <v>#N/A</v>
      </c>
      <c r="M1654" s="129" t="e">
        <f t="shared" si="526"/>
        <v>#N/A</v>
      </c>
      <c r="N1654" s="11">
        <f>SUM($K$4:K1654)</f>
        <v>200</v>
      </c>
      <c r="O1654" s="11" t="str">
        <f>IF(P1654="","",IF(IFERROR(VLOOKUP(N1654,Home!$C$8:$R$1048576,1,FALSE),"")=0,"",IFERROR(VLOOKUP(N1654,Home!$C$8:$R$1048576,1,FALSE),"")))</f>
        <v/>
      </c>
      <c r="P1654" s="11" t="str">
        <f>IF(IFERROR(VLOOKUP(W1654,Home!$C$8:$R$1048576,3,FALSE),"")=0,"",IFERROR(VLOOKUP(W1654,Home!$C$8:$R$1048576,3,FALSE),""))</f>
        <v/>
      </c>
      <c r="Q1654" s="11" t="str">
        <f t="shared" si="525"/>
        <v/>
      </c>
      <c r="R1654" s="130" t="e">
        <f>VLOOKUP(Q1654,'Baggrund til lister'!$G$4:$H$15,2,FALSE)</f>
        <v>#N/A</v>
      </c>
      <c r="S1654" s="11" t="str">
        <f t="shared" si="527"/>
        <v/>
      </c>
      <c r="T1654" s="11" t="str">
        <f>IF(IFERROR(VLOOKUP(N1654,Home!$C$8:$R$1048576,11,FALSE),"")=0,"",IFERROR(VLOOKUP(N1654,Home!$C$8:$R$1048576,11,FALSE),""))</f>
        <v/>
      </c>
      <c r="U1654" s="11" t="str">
        <f>IF(IFERROR(VLOOKUP(O1654,Home!$C$8:$R$1048576,12,FALSE),"")=0,"",IFERROR(VLOOKUP(O1654,Home!$C$8:$R$1048576,12,FALSE),""))</f>
        <v/>
      </c>
      <c r="V1654" s="11" t="str">
        <f>IF(IFERROR(VLOOKUP(O1654,Home!$C$8:$R$1048576,8,FALSE),"")=0,"",IFERROR(VLOOKUP(O1654,Home!$C$8:$R$1048576,8,FALSE),""))</f>
        <v/>
      </c>
      <c r="W1654" s="11" t="str">
        <f>IF(OR(VLOOKUP(N1654,Home!$C$7:$I$207,6,FALSE)="",VLOOKUP(N1654,Home!$C$7:$I$207,7,FALSE)=""),"FEJL",SUM(Baggrundsark!$K$4:K1654))</f>
        <v>FEJL</v>
      </c>
      <c r="Y1654">
        <v>1651</v>
      </c>
      <c r="Z1654" s="1"/>
      <c r="AC1654" s="44"/>
      <c r="AD1654">
        <f t="shared" si="534"/>
        <v>0</v>
      </c>
      <c r="AE1654">
        <f>SUM($AD$4:AD1654)</f>
        <v>1</v>
      </c>
      <c r="AF1654" s="103" t="str">
        <f>IFERROR(VLOOKUP(AN1654,Home!$C$8:$E$207,3,FALSE),"")</f>
        <v/>
      </c>
      <c r="AG1654" s="103" t="str">
        <f>IFERROR(VLOOKUP(AN1654,Home!$C$8:$E$207,2,FALSE),"")</f>
        <v/>
      </c>
      <c r="AH1654" s="104" t="str">
        <f>IF(VLOOKUP(AE1654,Home!$C$8:$I$207,6,FALSE)="","",VLOOKUP(AE1654,Home!$C$8:$I$207,6,FALSE))</f>
        <v/>
      </c>
      <c r="AI1654" s="104" t="e">
        <f t="shared" si="542"/>
        <v>#VALUE!</v>
      </c>
      <c r="AJ1654" s="105" t="e">
        <f t="shared" si="535"/>
        <v>#VALUE!</v>
      </c>
      <c r="AK1654" s="103" t="e">
        <f t="shared" si="528"/>
        <v>#VALUE!</v>
      </c>
      <c r="AL1654" s="103" t="e">
        <f t="shared" si="536"/>
        <v>#VALUE!</v>
      </c>
      <c r="AN1654" t="str">
        <f>IF(OR(VLOOKUP(AE1654,Home!$C$8:$I$207,6,FALSE)="",VLOOKUP(AE1654,Home!$C$8:$I$207,7,FALSE)=""),"FEJL",Baggrundsark!AE1654)</f>
        <v>FEJL</v>
      </c>
      <c r="AO1654">
        <f>IF(VLOOKUP(AE1654,Home!$C$8:$N$207,12,FALSE)="Timelønnet",1,0)</f>
        <v>0</v>
      </c>
      <c r="AP1654">
        <f>SUM($AO$4:AO1654)*AO1654</f>
        <v>0</v>
      </c>
      <c r="AQ1654">
        <f t="shared" si="543"/>
        <v>1</v>
      </c>
      <c r="AR1654" t="str">
        <f t="shared" si="543"/>
        <v/>
      </c>
      <c r="AS1654" t="e">
        <f t="shared" si="537"/>
        <v>#VALUE!</v>
      </c>
      <c r="AT1654" s="45" t="e">
        <f t="shared" si="544"/>
        <v>#VALUE!</v>
      </c>
      <c r="AU1654">
        <f>VLOOKUP(AQ1654,Home!$C$8:$J$207,8,FALSE)</f>
        <v>0</v>
      </c>
    </row>
    <row r="1655" spans="1:47" x14ac:dyDescent="0.25">
      <c r="A1655" s="6">
        <f t="shared" si="529"/>
        <v>0</v>
      </c>
      <c r="B1655" s="6">
        <f t="shared" si="538"/>
        <v>0</v>
      </c>
      <c r="C1655" s="6" t="str">
        <f t="shared" si="530"/>
        <v/>
      </c>
      <c r="D1655" s="7">
        <f t="shared" si="531"/>
        <v>0</v>
      </c>
      <c r="E1655" s="7">
        <f t="shared" si="539"/>
        <v>0</v>
      </c>
      <c r="F1655" s="7" t="str">
        <f t="shared" si="532"/>
        <v/>
      </c>
      <c r="G1655" s="6">
        <f t="shared" si="533"/>
        <v>0</v>
      </c>
      <c r="H1655" s="6">
        <f t="shared" si="540"/>
        <v>0</v>
      </c>
      <c r="I1655" s="6" t="str">
        <f t="shared" si="541"/>
        <v/>
      </c>
      <c r="J1655" s="11">
        <v>1652</v>
      </c>
      <c r="K1655" s="11">
        <f>IF(IFERROR(VLOOKUP(J1655,Home!$A$8:$B$1048576,1,FALSE),0)=0,0,1)</f>
        <v>0</v>
      </c>
      <c r="L1655" s="129" t="e">
        <f>IF(VLOOKUP(O1655,Home!$C$8:$R$207,6,FALSE)="","",VLOOKUP(O1655,Home!$C$8:$R$207,6,FALSE))</f>
        <v>#N/A</v>
      </c>
      <c r="M1655" s="129" t="e">
        <f t="shared" si="526"/>
        <v>#N/A</v>
      </c>
      <c r="N1655" s="11">
        <f>SUM($K$4:K1655)</f>
        <v>200</v>
      </c>
      <c r="O1655" s="11" t="str">
        <f>IF(P1655="","",IF(IFERROR(VLOOKUP(N1655,Home!$C$8:$R$1048576,1,FALSE),"")=0,"",IFERROR(VLOOKUP(N1655,Home!$C$8:$R$1048576,1,FALSE),"")))</f>
        <v/>
      </c>
      <c r="P1655" s="11" t="str">
        <f>IF(IFERROR(VLOOKUP(W1655,Home!$C$8:$R$1048576,3,FALSE),"")=0,"",IFERROR(VLOOKUP(W1655,Home!$C$8:$R$1048576,3,FALSE),""))</f>
        <v/>
      </c>
      <c r="Q1655" s="11" t="str">
        <f t="shared" si="525"/>
        <v/>
      </c>
      <c r="R1655" s="130" t="e">
        <f>VLOOKUP(Q1655,'Baggrund til lister'!$G$4:$H$15,2,FALSE)</f>
        <v>#N/A</v>
      </c>
      <c r="S1655" s="11" t="str">
        <f t="shared" si="527"/>
        <v/>
      </c>
      <c r="T1655" s="11" t="str">
        <f>IF(IFERROR(VLOOKUP(N1655,Home!$C$8:$R$1048576,11,FALSE),"")=0,"",IFERROR(VLOOKUP(N1655,Home!$C$8:$R$1048576,11,FALSE),""))</f>
        <v/>
      </c>
      <c r="U1655" s="11" t="str">
        <f>IF(IFERROR(VLOOKUP(O1655,Home!$C$8:$R$1048576,12,FALSE),"")=0,"",IFERROR(VLOOKUP(O1655,Home!$C$8:$R$1048576,12,FALSE),""))</f>
        <v/>
      </c>
      <c r="V1655" s="11" t="str">
        <f>IF(IFERROR(VLOOKUP(O1655,Home!$C$8:$R$1048576,8,FALSE),"")=0,"",IFERROR(VLOOKUP(O1655,Home!$C$8:$R$1048576,8,FALSE),""))</f>
        <v/>
      </c>
      <c r="W1655" s="11" t="str">
        <f>IF(OR(VLOOKUP(N1655,Home!$C$7:$I$207,6,FALSE)="",VLOOKUP(N1655,Home!$C$7:$I$207,7,FALSE)=""),"FEJL",SUM(Baggrundsark!$K$4:K1655))</f>
        <v>FEJL</v>
      </c>
      <c r="Y1655">
        <v>1652</v>
      </c>
      <c r="Z1655" s="1"/>
      <c r="AC1655" s="44"/>
      <c r="AD1655">
        <f t="shared" si="534"/>
        <v>0</v>
      </c>
      <c r="AE1655">
        <f>SUM($AD$4:AD1655)</f>
        <v>1</v>
      </c>
      <c r="AF1655" s="103" t="str">
        <f>IFERROR(VLOOKUP(AN1655,Home!$C$8:$E$207,3,FALSE),"")</f>
        <v/>
      </c>
      <c r="AG1655" s="103" t="str">
        <f>IFERROR(VLOOKUP(AN1655,Home!$C$8:$E$207,2,FALSE),"")</f>
        <v/>
      </c>
      <c r="AH1655" s="104" t="str">
        <f>IF(VLOOKUP(AE1655,Home!$C$8:$I$207,6,FALSE)="","",VLOOKUP(AE1655,Home!$C$8:$I$207,6,FALSE))</f>
        <v/>
      </c>
      <c r="AI1655" s="104" t="e">
        <f t="shared" si="542"/>
        <v>#VALUE!</v>
      </c>
      <c r="AJ1655" s="105" t="e">
        <f t="shared" si="535"/>
        <v>#VALUE!</v>
      </c>
      <c r="AK1655" s="103" t="e">
        <f t="shared" si="528"/>
        <v>#VALUE!</v>
      </c>
      <c r="AL1655" s="103" t="e">
        <f t="shared" si="536"/>
        <v>#VALUE!</v>
      </c>
      <c r="AN1655" t="str">
        <f>IF(OR(VLOOKUP(AE1655,Home!$C$8:$I$207,6,FALSE)="",VLOOKUP(AE1655,Home!$C$8:$I$207,7,FALSE)=""),"FEJL",Baggrundsark!AE1655)</f>
        <v>FEJL</v>
      </c>
      <c r="AO1655">
        <f>IF(VLOOKUP(AE1655,Home!$C$8:$N$207,12,FALSE)="Timelønnet",1,0)</f>
        <v>0</v>
      </c>
      <c r="AP1655">
        <f>SUM($AO$4:AO1655)*AO1655</f>
        <v>0</v>
      </c>
      <c r="AQ1655">
        <f t="shared" si="543"/>
        <v>1</v>
      </c>
      <c r="AR1655" t="str">
        <f t="shared" si="543"/>
        <v/>
      </c>
      <c r="AS1655" t="e">
        <f t="shared" si="537"/>
        <v>#VALUE!</v>
      </c>
      <c r="AT1655" s="45" t="e">
        <f t="shared" si="544"/>
        <v>#VALUE!</v>
      </c>
      <c r="AU1655">
        <f>VLOOKUP(AQ1655,Home!$C$8:$J$207,8,FALSE)</f>
        <v>0</v>
      </c>
    </row>
    <row r="1656" spans="1:47" x14ac:dyDescent="0.25">
      <c r="A1656" s="6">
        <f t="shared" si="529"/>
        <v>0</v>
      </c>
      <c r="B1656" s="6">
        <f t="shared" si="538"/>
        <v>0</v>
      </c>
      <c r="C1656" s="6" t="str">
        <f t="shared" si="530"/>
        <v/>
      </c>
      <c r="D1656" s="7">
        <f t="shared" si="531"/>
        <v>0</v>
      </c>
      <c r="E1656" s="7">
        <f t="shared" si="539"/>
        <v>0</v>
      </c>
      <c r="F1656" s="7" t="str">
        <f t="shared" si="532"/>
        <v/>
      </c>
      <c r="G1656" s="6">
        <f t="shared" si="533"/>
        <v>0</v>
      </c>
      <c r="H1656" s="6">
        <f t="shared" si="540"/>
        <v>0</v>
      </c>
      <c r="I1656" s="6" t="str">
        <f t="shared" si="541"/>
        <v/>
      </c>
      <c r="J1656" s="11">
        <v>1653</v>
      </c>
      <c r="K1656" s="11">
        <f>IF(IFERROR(VLOOKUP(J1656,Home!$A$8:$B$1048576,1,FALSE),0)=0,0,1)</f>
        <v>0</v>
      </c>
      <c r="L1656" s="129" t="e">
        <f>IF(VLOOKUP(O1656,Home!$C$8:$R$207,6,FALSE)="","",VLOOKUP(O1656,Home!$C$8:$R$207,6,FALSE))</f>
        <v>#N/A</v>
      </c>
      <c r="M1656" s="129" t="e">
        <f t="shared" si="526"/>
        <v>#N/A</v>
      </c>
      <c r="N1656" s="11">
        <f>SUM($K$4:K1656)</f>
        <v>200</v>
      </c>
      <c r="O1656" s="11" t="str">
        <f>IF(P1656="","",IF(IFERROR(VLOOKUP(N1656,Home!$C$8:$R$1048576,1,FALSE),"")=0,"",IFERROR(VLOOKUP(N1656,Home!$C$8:$R$1048576,1,FALSE),"")))</f>
        <v/>
      </c>
      <c r="P1656" s="11" t="str">
        <f>IF(IFERROR(VLOOKUP(W1656,Home!$C$8:$R$1048576,3,FALSE),"")=0,"",IFERROR(VLOOKUP(W1656,Home!$C$8:$R$1048576,3,FALSE),""))</f>
        <v/>
      </c>
      <c r="Q1656" s="11" t="str">
        <f t="shared" si="525"/>
        <v/>
      </c>
      <c r="R1656" s="130" t="e">
        <f>VLOOKUP(Q1656,'Baggrund til lister'!$G$4:$H$15,2,FALSE)</f>
        <v>#N/A</v>
      </c>
      <c r="S1656" s="11" t="str">
        <f t="shared" si="527"/>
        <v/>
      </c>
      <c r="T1656" s="11" t="str">
        <f>IF(IFERROR(VLOOKUP(N1656,Home!$C$8:$R$1048576,11,FALSE),"")=0,"",IFERROR(VLOOKUP(N1656,Home!$C$8:$R$1048576,11,FALSE),""))</f>
        <v/>
      </c>
      <c r="U1656" s="11" t="str">
        <f>IF(IFERROR(VLOOKUP(O1656,Home!$C$8:$R$1048576,12,FALSE),"")=0,"",IFERROR(VLOOKUP(O1656,Home!$C$8:$R$1048576,12,FALSE),""))</f>
        <v/>
      </c>
      <c r="V1656" s="11" t="str">
        <f>IF(IFERROR(VLOOKUP(O1656,Home!$C$8:$R$1048576,8,FALSE),"")=0,"",IFERROR(VLOOKUP(O1656,Home!$C$8:$R$1048576,8,FALSE),""))</f>
        <v/>
      </c>
      <c r="W1656" s="11" t="str">
        <f>IF(OR(VLOOKUP(N1656,Home!$C$7:$I$207,6,FALSE)="",VLOOKUP(N1656,Home!$C$7:$I$207,7,FALSE)=""),"FEJL",SUM(Baggrundsark!$K$4:K1656))</f>
        <v>FEJL</v>
      </c>
      <c r="Y1656">
        <v>1653</v>
      </c>
      <c r="Z1656" s="1"/>
      <c r="AC1656" s="44"/>
      <c r="AD1656">
        <f t="shared" si="534"/>
        <v>0</v>
      </c>
      <c r="AE1656">
        <f>SUM($AD$4:AD1656)</f>
        <v>1</v>
      </c>
      <c r="AF1656" s="103" t="str">
        <f>IFERROR(VLOOKUP(AN1656,Home!$C$8:$E$207,3,FALSE),"")</f>
        <v/>
      </c>
      <c r="AG1656" s="103" t="str">
        <f>IFERROR(VLOOKUP(AN1656,Home!$C$8:$E$207,2,FALSE),"")</f>
        <v/>
      </c>
      <c r="AH1656" s="104" t="str">
        <f>IF(VLOOKUP(AE1656,Home!$C$8:$I$207,6,FALSE)="","",VLOOKUP(AE1656,Home!$C$8:$I$207,6,FALSE))</f>
        <v/>
      </c>
      <c r="AI1656" s="104" t="e">
        <f t="shared" si="542"/>
        <v>#VALUE!</v>
      </c>
      <c r="AJ1656" s="105" t="e">
        <f t="shared" si="535"/>
        <v>#VALUE!</v>
      </c>
      <c r="AK1656" s="103" t="e">
        <f t="shared" si="528"/>
        <v>#VALUE!</v>
      </c>
      <c r="AL1656" s="103" t="e">
        <f t="shared" si="536"/>
        <v>#VALUE!</v>
      </c>
      <c r="AN1656" t="str">
        <f>IF(OR(VLOOKUP(AE1656,Home!$C$8:$I$207,6,FALSE)="",VLOOKUP(AE1656,Home!$C$8:$I$207,7,FALSE)=""),"FEJL",Baggrundsark!AE1656)</f>
        <v>FEJL</v>
      </c>
      <c r="AO1656">
        <f>IF(VLOOKUP(AE1656,Home!$C$8:$N$207,12,FALSE)="Timelønnet",1,0)</f>
        <v>0</v>
      </c>
      <c r="AP1656">
        <f>SUM($AO$4:AO1656)*AO1656</f>
        <v>0</v>
      </c>
      <c r="AQ1656">
        <f t="shared" si="543"/>
        <v>1</v>
      </c>
      <c r="AR1656" t="str">
        <f t="shared" si="543"/>
        <v/>
      </c>
      <c r="AS1656" t="e">
        <f t="shared" si="537"/>
        <v>#VALUE!</v>
      </c>
      <c r="AT1656" s="45" t="e">
        <f t="shared" si="544"/>
        <v>#VALUE!</v>
      </c>
      <c r="AU1656">
        <f>VLOOKUP(AQ1656,Home!$C$8:$J$207,8,FALSE)</f>
        <v>0</v>
      </c>
    </row>
    <row r="1657" spans="1:47" x14ac:dyDescent="0.25">
      <c r="A1657" s="6">
        <f t="shared" si="529"/>
        <v>0</v>
      </c>
      <c r="B1657" s="6">
        <f t="shared" si="538"/>
        <v>0</v>
      </c>
      <c r="C1657" s="6" t="str">
        <f t="shared" si="530"/>
        <v/>
      </c>
      <c r="D1657" s="7">
        <f t="shared" si="531"/>
        <v>0</v>
      </c>
      <c r="E1657" s="7">
        <f t="shared" si="539"/>
        <v>0</v>
      </c>
      <c r="F1657" s="7" t="str">
        <f t="shared" si="532"/>
        <v/>
      </c>
      <c r="G1657" s="6">
        <f t="shared" si="533"/>
        <v>0</v>
      </c>
      <c r="H1657" s="6">
        <f t="shared" si="540"/>
        <v>0</v>
      </c>
      <c r="I1657" s="6" t="str">
        <f t="shared" si="541"/>
        <v/>
      </c>
      <c r="J1657" s="11">
        <v>1654</v>
      </c>
      <c r="K1657" s="11">
        <f>IF(IFERROR(VLOOKUP(J1657,Home!$A$8:$B$1048576,1,FALSE),0)=0,0,1)</f>
        <v>0</v>
      </c>
      <c r="L1657" s="129" t="e">
        <f>IF(VLOOKUP(O1657,Home!$C$8:$R$207,6,FALSE)="","",VLOOKUP(O1657,Home!$C$8:$R$207,6,FALSE))</f>
        <v>#N/A</v>
      </c>
      <c r="M1657" s="129" t="e">
        <f t="shared" si="526"/>
        <v>#N/A</v>
      </c>
      <c r="N1657" s="11">
        <f>SUM($K$4:K1657)</f>
        <v>200</v>
      </c>
      <c r="O1657" s="11" t="str">
        <f>IF(P1657="","",IF(IFERROR(VLOOKUP(N1657,Home!$C$8:$R$1048576,1,FALSE),"")=0,"",IFERROR(VLOOKUP(N1657,Home!$C$8:$R$1048576,1,FALSE),"")))</f>
        <v/>
      </c>
      <c r="P1657" s="11" t="str">
        <f>IF(IFERROR(VLOOKUP(W1657,Home!$C$8:$R$1048576,3,FALSE),"")=0,"",IFERROR(VLOOKUP(W1657,Home!$C$8:$R$1048576,3,FALSE),""))</f>
        <v/>
      </c>
      <c r="Q1657" s="11" t="str">
        <f t="shared" ref="Q1657:Q1720" si="545">IFERROR(MONTH(M1657),"")</f>
        <v/>
      </c>
      <c r="R1657" s="130" t="e">
        <f>VLOOKUP(Q1657,'Baggrund til lister'!$G$4:$H$15,2,FALSE)</f>
        <v>#N/A</v>
      </c>
      <c r="S1657" s="11" t="str">
        <f t="shared" si="527"/>
        <v/>
      </c>
      <c r="T1657" s="11" t="str">
        <f>IF(IFERROR(VLOOKUP(N1657,Home!$C$8:$R$1048576,11,FALSE),"")=0,"",IFERROR(VLOOKUP(N1657,Home!$C$8:$R$1048576,11,FALSE),""))</f>
        <v/>
      </c>
      <c r="U1657" s="11" t="str">
        <f>IF(IFERROR(VLOOKUP(O1657,Home!$C$8:$R$1048576,12,FALSE),"")=0,"",IFERROR(VLOOKUP(O1657,Home!$C$8:$R$1048576,12,FALSE),""))</f>
        <v/>
      </c>
      <c r="V1657" s="11" t="str">
        <f>IF(IFERROR(VLOOKUP(O1657,Home!$C$8:$R$1048576,8,FALSE),"")=0,"",IFERROR(VLOOKUP(O1657,Home!$C$8:$R$1048576,8,FALSE),""))</f>
        <v/>
      </c>
      <c r="W1657" s="11" t="str">
        <f>IF(OR(VLOOKUP(N1657,Home!$C$7:$I$207,6,FALSE)="",VLOOKUP(N1657,Home!$C$7:$I$207,7,FALSE)=""),"FEJL",SUM(Baggrundsark!$K$4:K1657))</f>
        <v>FEJL</v>
      </c>
      <c r="Y1657">
        <v>1654</v>
      </c>
      <c r="Z1657" s="1"/>
      <c r="AC1657" s="44"/>
      <c r="AD1657">
        <f t="shared" si="534"/>
        <v>0</v>
      </c>
      <c r="AE1657">
        <f>SUM($AD$4:AD1657)</f>
        <v>1</v>
      </c>
      <c r="AF1657" s="103" t="str">
        <f>IFERROR(VLOOKUP(AN1657,Home!$C$8:$E$207,3,FALSE),"")</f>
        <v/>
      </c>
      <c r="AG1657" s="103" t="str">
        <f>IFERROR(VLOOKUP(AN1657,Home!$C$8:$E$207,2,FALSE),"")</f>
        <v/>
      </c>
      <c r="AH1657" s="104" t="str">
        <f>IF(VLOOKUP(AE1657,Home!$C$8:$I$207,6,FALSE)="","",VLOOKUP(AE1657,Home!$C$8:$I$207,6,FALSE))</f>
        <v/>
      </c>
      <c r="AI1657" s="104" t="e">
        <f t="shared" si="542"/>
        <v>#VALUE!</v>
      </c>
      <c r="AJ1657" s="105" t="e">
        <f t="shared" si="535"/>
        <v>#VALUE!</v>
      </c>
      <c r="AK1657" s="103" t="e">
        <f t="shared" si="528"/>
        <v>#VALUE!</v>
      </c>
      <c r="AL1657" s="103" t="e">
        <f t="shared" si="536"/>
        <v>#VALUE!</v>
      </c>
      <c r="AN1657" t="str">
        <f>IF(OR(VLOOKUP(AE1657,Home!$C$8:$I$207,6,FALSE)="",VLOOKUP(AE1657,Home!$C$8:$I$207,7,FALSE)=""),"FEJL",Baggrundsark!AE1657)</f>
        <v>FEJL</v>
      </c>
      <c r="AO1657">
        <f>IF(VLOOKUP(AE1657,Home!$C$8:$N$207,12,FALSE)="Timelønnet",1,0)</f>
        <v>0</v>
      </c>
      <c r="AP1657">
        <f>SUM($AO$4:AO1657)*AO1657</f>
        <v>0</v>
      </c>
      <c r="AQ1657">
        <f t="shared" si="543"/>
        <v>1</v>
      </c>
      <c r="AR1657" t="str">
        <f t="shared" si="543"/>
        <v/>
      </c>
      <c r="AS1657" t="e">
        <f t="shared" si="537"/>
        <v>#VALUE!</v>
      </c>
      <c r="AT1657" s="45" t="e">
        <f t="shared" si="544"/>
        <v>#VALUE!</v>
      </c>
      <c r="AU1657">
        <f>VLOOKUP(AQ1657,Home!$C$8:$J$207,8,FALSE)</f>
        <v>0</v>
      </c>
    </row>
    <row r="1658" spans="1:47" x14ac:dyDescent="0.25">
      <c r="A1658" s="6">
        <f t="shared" si="529"/>
        <v>0</v>
      </c>
      <c r="B1658" s="6">
        <f t="shared" si="538"/>
        <v>0</v>
      </c>
      <c r="C1658" s="6" t="str">
        <f t="shared" si="530"/>
        <v/>
      </c>
      <c r="D1658" s="7">
        <f t="shared" si="531"/>
        <v>0</v>
      </c>
      <c r="E1658" s="7">
        <f t="shared" si="539"/>
        <v>0</v>
      </c>
      <c r="F1658" s="7" t="str">
        <f t="shared" si="532"/>
        <v/>
      </c>
      <c r="G1658" s="6">
        <f t="shared" si="533"/>
        <v>0</v>
      </c>
      <c r="H1658" s="6">
        <f t="shared" si="540"/>
        <v>0</v>
      </c>
      <c r="I1658" s="6" t="str">
        <f t="shared" si="541"/>
        <v/>
      </c>
      <c r="J1658" s="11">
        <v>1655</v>
      </c>
      <c r="K1658" s="11">
        <f>IF(IFERROR(VLOOKUP(J1658,Home!$A$8:$B$1048576,1,FALSE),0)=0,0,1)</f>
        <v>0</v>
      </c>
      <c r="L1658" s="129" t="e">
        <f>IF(VLOOKUP(O1658,Home!$C$8:$R$207,6,FALSE)="","",VLOOKUP(O1658,Home!$C$8:$R$207,6,FALSE))</f>
        <v>#N/A</v>
      </c>
      <c r="M1658" s="129" t="e">
        <f t="shared" si="526"/>
        <v>#N/A</v>
      </c>
      <c r="N1658" s="11">
        <f>SUM($K$4:K1658)</f>
        <v>200</v>
      </c>
      <c r="O1658" s="11" t="str">
        <f>IF(P1658="","",IF(IFERROR(VLOOKUP(N1658,Home!$C$8:$R$1048576,1,FALSE),"")=0,"",IFERROR(VLOOKUP(N1658,Home!$C$8:$R$1048576,1,FALSE),"")))</f>
        <v/>
      </c>
      <c r="P1658" s="11" t="str">
        <f>IF(IFERROR(VLOOKUP(W1658,Home!$C$8:$R$1048576,3,FALSE),"")=0,"",IFERROR(VLOOKUP(W1658,Home!$C$8:$R$1048576,3,FALSE),""))</f>
        <v/>
      </c>
      <c r="Q1658" s="11" t="str">
        <f t="shared" si="545"/>
        <v/>
      </c>
      <c r="R1658" s="130" t="e">
        <f>VLOOKUP(Q1658,'Baggrund til lister'!$G$4:$H$15,2,FALSE)</f>
        <v>#N/A</v>
      </c>
      <c r="S1658" s="11" t="str">
        <f t="shared" si="527"/>
        <v/>
      </c>
      <c r="T1658" s="11" t="str">
        <f>IF(IFERROR(VLOOKUP(N1658,Home!$C$8:$R$1048576,11,FALSE),"")=0,"",IFERROR(VLOOKUP(N1658,Home!$C$8:$R$1048576,11,FALSE),""))</f>
        <v/>
      </c>
      <c r="U1658" s="11" t="str">
        <f>IF(IFERROR(VLOOKUP(O1658,Home!$C$8:$R$1048576,12,FALSE),"")=0,"",IFERROR(VLOOKUP(O1658,Home!$C$8:$R$1048576,12,FALSE),""))</f>
        <v/>
      </c>
      <c r="V1658" s="11" t="str">
        <f>IF(IFERROR(VLOOKUP(O1658,Home!$C$8:$R$1048576,8,FALSE),"")=0,"",IFERROR(VLOOKUP(O1658,Home!$C$8:$R$1048576,8,FALSE),""))</f>
        <v/>
      </c>
      <c r="W1658" s="11" t="str">
        <f>IF(OR(VLOOKUP(N1658,Home!$C$7:$I$207,6,FALSE)="",VLOOKUP(N1658,Home!$C$7:$I$207,7,FALSE)=""),"FEJL",SUM(Baggrundsark!$K$4:K1658))</f>
        <v>FEJL</v>
      </c>
      <c r="Y1658">
        <v>1655</v>
      </c>
      <c r="Z1658" s="1"/>
      <c r="AC1658" s="44"/>
      <c r="AD1658">
        <f t="shared" si="534"/>
        <v>0</v>
      </c>
      <c r="AE1658">
        <f>SUM($AD$4:AD1658)</f>
        <v>1</v>
      </c>
      <c r="AF1658" s="103" t="str">
        <f>IFERROR(VLOOKUP(AN1658,Home!$C$8:$E$207,3,FALSE),"")</f>
        <v/>
      </c>
      <c r="AG1658" s="103" t="str">
        <f>IFERROR(VLOOKUP(AN1658,Home!$C$8:$E$207,2,FALSE),"")</f>
        <v/>
      </c>
      <c r="AH1658" s="104" t="str">
        <f>IF(VLOOKUP(AE1658,Home!$C$8:$I$207,6,FALSE)="","",VLOOKUP(AE1658,Home!$C$8:$I$207,6,FALSE))</f>
        <v/>
      </c>
      <c r="AI1658" s="104" t="e">
        <f t="shared" si="542"/>
        <v>#VALUE!</v>
      </c>
      <c r="AJ1658" s="105" t="e">
        <f t="shared" si="535"/>
        <v>#VALUE!</v>
      </c>
      <c r="AK1658" s="103" t="e">
        <f t="shared" si="528"/>
        <v>#VALUE!</v>
      </c>
      <c r="AL1658" s="103" t="e">
        <f t="shared" si="536"/>
        <v>#VALUE!</v>
      </c>
      <c r="AN1658" t="str">
        <f>IF(OR(VLOOKUP(AE1658,Home!$C$8:$I$207,6,FALSE)="",VLOOKUP(AE1658,Home!$C$8:$I$207,7,FALSE)=""),"FEJL",Baggrundsark!AE1658)</f>
        <v>FEJL</v>
      </c>
      <c r="AO1658">
        <f>IF(VLOOKUP(AE1658,Home!$C$8:$N$207,12,FALSE)="Timelønnet",1,0)</f>
        <v>0</v>
      </c>
      <c r="AP1658">
        <f>SUM($AO$4:AO1658)*AO1658</f>
        <v>0</v>
      </c>
      <c r="AQ1658">
        <f t="shared" si="543"/>
        <v>1</v>
      </c>
      <c r="AR1658" t="str">
        <f t="shared" si="543"/>
        <v/>
      </c>
      <c r="AS1658" t="e">
        <f t="shared" si="537"/>
        <v>#VALUE!</v>
      </c>
      <c r="AT1658" s="45" t="e">
        <f t="shared" si="544"/>
        <v>#VALUE!</v>
      </c>
      <c r="AU1658">
        <f>VLOOKUP(AQ1658,Home!$C$8:$J$207,8,FALSE)</f>
        <v>0</v>
      </c>
    </row>
    <row r="1659" spans="1:47" x14ac:dyDescent="0.25">
      <c r="A1659" s="6">
        <f t="shared" si="529"/>
        <v>0</v>
      </c>
      <c r="B1659" s="6">
        <f t="shared" si="538"/>
        <v>0</v>
      </c>
      <c r="C1659" s="6" t="str">
        <f t="shared" si="530"/>
        <v/>
      </c>
      <c r="D1659" s="7">
        <f t="shared" si="531"/>
        <v>0</v>
      </c>
      <c r="E1659" s="7">
        <f t="shared" si="539"/>
        <v>0</v>
      </c>
      <c r="F1659" s="7" t="str">
        <f t="shared" si="532"/>
        <v/>
      </c>
      <c r="G1659" s="6">
        <f t="shared" si="533"/>
        <v>0</v>
      </c>
      <c r="H1659" s="6">
        <f t="shared" si="540"/>
        <v>0</v>
      </c>
      <c r="I1659" s="6" t="str">
        <f t="shared" si="541"/>
        <v/>
      </c>
      <c r="J1659" s="11">
        <v>1656</v>
      </c>
      <c r="K1659" s="11">
        <f>IF(IFERROR(VLOOKUP(J1659,Home!$A$8:$B$1048576,1,FALSE),0)=0,0,1)</f>
        <v>0</v>
      </c>
      <c r="L1659" s="129" t="e">
        <f>IF(VLOOKUP(O1659,Home!$C$8:$R$207,6,FALSE)="","",VLOOKUP(O1659,Home!$C$8:$R$207,6,FALSE))</f>
        <v>#N/A</v>
      </c>
      <c r="M1659" s="129" t="e">
        <f t="shared" si="526"/>
        <v>#N/A</v>
      </c>
      <c r="N1659" s="11">
        <f>SUM($K$4:K1659)</f>
        <v>200</v>
      </c>
      <c r="O1659" s="11" t="str">
        <f>IF(P1659="","",IF(IFERROR(VLOOKUP(N1659,Home!$C$8:$R$1048576,1,FALSE),"")=0,"",IFERROR(VLOOKUP(N1659,Home!$C$8:$R$1048576,1,FALSE),"")))</f>
        <v/>
      </c>
      <c r="P1659" s="11" t="str">
        <f>IF(IFERROR(VLOOKUP(W1659,Home!$C$8:$R$1048576,3,FALSE),"")=0,"",IFERROR(VLOOKUP(W1659,Home!$C$8:$R$1048576,3,FALSE),""))</f>
        <v/>
      </c>
      <c r="Q1659" s="11" t="str">
        <f t="shared" si="545"/>
        <v/>
      </c>
      <c r="R1659" s="130" t="e">
        <f>VLOOKUP(Q1659,'Baggrund til lister'!$G$4:$H$15,2,FALSE)</f>
        <v>#N/A</v>
      </c>
      <c r="S1659" s="11" t="str">
        <f t="shared" si="527"/>
        <v/>
      </c>
      <c r="T1659" s="11" t="str">
        <f>IF(IFERROR(VLOOKUP(N1659,Home!$C$8:$R$1048576,11,FALSE),"")=0,"",IFERROR(VLOOKUP(N1659,Home!$C$8:$R$1048576,11,FALSE),""))</f>
        <v/>
      </c>
      <c r="U1659" s="11" t="str">
        <f>IF(IFERROR(VLOOKUP(O1659,Home!$C$8:$R$1048576,12,FALSE),"")=0,"",IFERROR(VLOOKUP(O1659,Home!$C$8:$R$1048576,12,FALSE),""))</f>
        <v/>
      </c>
      <c r="V1659" s="11" t="str">
        <f>IF(IFERROR(VLOOKUP(O1659,Home!$C$8:$R$1048576,8,FALSE),"")=0,"",IFERROR(VLOOKUP(O1659,Home!$C$8:$R$1048576,8,FALSE),""))</f>
        <v/>
      </c>
      <c r="W1659" s="11" t="str">
        <f>IF(OR(VLOOKUP(N1659,Home!$C$7:$I$207,6,FALSE)="",VLOOKUP(N1659,Home!$C$7:$I$207,7,FALSE)=""),"FEJL",SUM(Baggrundsark!$K$4:K1659))</f>
        <v>FEJL</v>
      </c>
      <c r="Y1659">
        <v>1656</v>
      </c>
      <c r="Z1659" s="1"/>
      <c r="AC1659" s="44"/>
      <c r="AD1659">
        <f t="shared" si="534"/>
        <v>0</v>
      </c>
      <c r="AE1659">
        <f>SUM($AD$4:AD1659)</f>
        <v>1</v>
      </c>
      <c r="AF1659" s="103" t="str">
        <f>IFERROR(VLOOKUP(AN1659,Home!$C$8:$E$207,3,FALSE),"")</f>
        <v/>
      </c>
      <c r="AG1659" s="103" t="str">
        <f>IFERROR(VLOOKUP(AN1659,Home!$C$8:$E$207,2,FALSE),"")</f>
        <v/>
      </c>
      <c r="AH1659" s="104" t="str">
        <f>IF(VLOOKUP(AE1659,Home!$C$8:$I$207,6,FALSE)="","",VLOOKUP(AE1659,Home!$C$8:$I$207,6,FALSE))</f>
        <v/>
      </c>
      <c r="AI1659" s="104" t="e">
        <f t="shared" si="542"/>
        <v>#VALUE!</v>
      </c>
      <c r="AJ1659" s="105" t="e">
        <f t="shared" si="535"/>
        <v>#VALUE!</v>
      </c>
      <c r="AK1659" s="103" t="e">
        <f t="shared" si="528"/>
        <v>#VALUE!</v>
      </c>
      <c r="AL1659" s="103" t="e">
        <f t="shared" si="536"/>
        <v>#VALUE!</v>
      </c>
      <c r="AN1659" t="str">
        <f>IF(OR(VLOOKUP(AE1659,Home!$C$8:$I$207,6,FALSE)="",VLOOKUP(AE1659,Home!$C$8:$I$207,7,FALSE)=""),"FEJL",Baggrundsark!AE1659)</f>
        <v>FEJL</v>
      </c>
      <c r="AO1659">
        <f>IF(VLOOKUP(AE1659,Home!$C$8:$N$207,12,FALSE)="Timelønnet",1,0)</f>
        <v>0</v>
      </c>
      <c r="AP1659">
        <f>SUM($AO$4:AO1659)*AO1659</f>
        <v>0</v>
      </c>
      <c r="AQ1659">
        <f t="shared" si="543"/>
        <v>1</v>
      </c>
      <c r="AR1659" t="str">
        <f t="shared" si="543"/>
        <v/>
      </c>
      <c r="AS1659" t="e">
        <f t="shared" si="537"/>
        <v>#VALUE!</v>
      </c>
      <c r="AT1659" s="45" t="e">
        <f t="shared" si="544"/>
        <v>#VALUE!</v>
      </c>
      <c r="AU1659">
        <f>VLOOKUP(AQ1659,Home!$C$8:$J$207,8,FALSE)</f>
        <v>0</v>
      </c>
    </row>
    <row r="1660" spans="1:47" x14ac:dyDescent="0.25">
      <c r="A1660" s="6">
        <f t="shared" si="529"/>
        <v>0</v>
      </c>
      <c r="B1660" s="6">
        <f t="shared" si="538"/>
        <v>0</v>
      </c>
      <c r="C1660" s="6" t="str">
        <f t="shared" si="530"/>
        <v/>
      </c>
      <c r="D1660" s="7">
        <f t="shared" si="531"/>
        <v>0</v>
      </c>
      <c r="E1660" s="7">
        <f t="shared" si="539"/>
        <v>0</v>
      </c>
      <c r="F1660" s="7" t="str">
        <f t="shared" si="532"/>
        <v/>
      </c>
      <c r="G1660" s="6">
        <f t="shared" si="533"/>
        <v>0</v>
      </c>
      <c r="H1660" s="6">
        <f t="shared" si="540"/>
        <v>0</v>
      </c>
      <c r="I1660" s="6" t="str">
        <f t="shared" si="541"/>
        <v/>
      </c>
      <c r="J1660" s="11">
        <v>1657</v>
      </c>
      <c r="K1660" s="11">
        <f>IF(IFERROR(VLOOKUP(J1660,Home!$A$8:$B$1048576,1,FALSE),0)=0,0,1)</f>
        <v>0</v>
      </c>
      <c r="L1660" s="129" t="e">
        <f>IF(VLOOKUP(O1660,Home!$C$8:$R$207,6,FALSE)="","",VLOOKUP(O1660,Home!$C$8:$R$207,6,FALSE))</f>
        <v>#N/A</v>
      </c>
      <c r="M1660" s="129" t="e">
        <f t="shared" si="526"/>
        <v>#N/A</v>
      </c>
      <c r="N1660" s="11">
        <f>SUM($K$4:K1660)</f>
        <v>200</v>
      </c>
      <c r="O1660" s="11" t="str">
        <f>IF(P1660="","",IF(IFERROR(VLOOKUP(N1660,Home!$C$8:$R$1048576,1,FALSE),"")=0,"",IFERROR(VLOOKUP(N1660,Home!$C$8:$R$1048576,1,FALSE),"")))</f>
        <v/>
      </c>
      <c r="P1660" s="11" t="str">
        <f>IF(IFERROR(VLOOKUP(W1660,Home!$C$8:$R$1048576,3,FALSE),"")=0,"",IFERROR(VLOOKUP(W1660,Home!$C$8:$R$1048576,3,FALSE),""))</f>
        <v/>
      </c>
      <c r="Q1660" s="11" t="str">
        <f t="shared" si="545"/>
        <v/>
      </c>
      <c r="R1660" s="130" t="e">
        <f>VLOOKUP(Q1660,'Baggrund til lister'!$G$4:$H$15,2,FALSE)</f>
        <v>#N/A</v>
      </c>
      <c r="S1660" s="11" t="str">
        <f t="shared" si="527"/>
        <v/>
      </c>
      <c r="T1660" s="11" t="str">
        <f>IF(IFERROR(VLOOKUP(N1660,Home!$C$8:$R$1048576,11,FALSE),"")=0,"",IFERROR(VLOOKUP(N1660,Home!$C$8:$R$1048576,11,FALSE),""))</f>
        <v/>
      </c>
      <c r="U1660" s="11" t="str">
        <f>IF(IFERROR(VLOOKUP(O1660,Home!$C$8:$R$1048576,12,FALSE),"")=0,"",IFERROR(VLOOKUP(O1660,Home!$C$8:$R$1048576,12,FALSE),""))</f>
        <v/>
      </c>
      <c r="V1660" s="11" t="str">
        <f>IF(IFERROR(VLOOKUP(O1660,Home!$C$8:$R$1048576,8,FALSE),"")=0,"",IFERROR(VLOOKUP(O1660,Home!$C$8:$R$1048576,8,FALSE),""))</f>
        <v/>
      </c>
      <c r="W1660" s="11" t="str">
        <f>IF(OR(VLOOKUP(N1660,Home!$C$7:$I$207,6,FALSE)="",VLOOKUP(N1660,Home!$C$7:$I$207,7,FALSE)=""),"FEJL",SUM(Baggrundsark!$K$4:K1660))</f>
        <v>FEJL</v>
      </c>
      <c r="Y1660">
        <v>1657</v>
      </c>
      <c r="Z1660" s="1"/>
      <c r="AC1660" s="44"/>
      <c r="AD1660">
        <f t="shared" si="534"/>
        <v>0</v>
      </c>
      <c r="AE1660">
        <f>SUM($AD$4:AD1660)</f>
        <v>1</v>
      </c>
      <c r="AF1660" s="103" t="str">
        <f>IFERROR(VLOOKUP(AN1660,Home!$C$8:$E$207,3,FALSE),"")</f>
        <v/>
      </c>
      <c r="AG1660" s="103" t="str">
        <f>IFERROR(VLOOKUP(AN1660,Home!$C$8:$E$207,2,FALSE),"")</f>
        <v/>
      </c>
      <c r="AH1660" s="104" t="str">
        <f>IF(VLOOKUP(AE1660,Home!$C$8:$I$207,6,FALSE)="","",VLOOKUP(AE1660,Home!$C$8:$I$207,6,FALSE))</f>
        <v/>
      </c>
      <c r="AI1660" s="104" t="e">
        <f t="shared" si="542"/>
        <v>#VALUE!</v>
      </c>
      <c r="AJ1660" s="105" t="e">
        <f t="shared" si="535"/>
        <v>#VALUE!</v>
      </c>
      <c r="AK1660" s="103" t="e">
        <f t="shared" si="528"/>
        <v>#VALUE!</v>
      </c>
      <c r="AL1660" s="103" t="e">
        <f t="shared" si="536"/>
        <v>#VALUE!</v>
      </c>
      <c r="AN1660" t="str">
        <f>IF(OR(VLOOKUP(AE1660,Home!$C$8:$I$207,6,FALSE)="",VLOOKUP(AE1660,Home!$C$8:$I$207,7,FALSE)=""),"FEJL",Baggrundsark!AE1660)</f>
        <v>FEJL</v>
      </c>
      <c r="AO1660">
        <f>IF(VLOOKUP(AE1660,Home!$C$8:$N$207,12,FALSE)="Timelønnet",1,0)</f>
        <v>0</v>
      </c>
      <c r="AP1660">
        <f>SUM($AO$4:AO1660)*AO1660</f>
        <v>0</v>
      </c>
      <c r="AQ1660">
        <f t="shared" si="543"/>
        <v>1</v>
      </c>
      <c r="AR1660" t="str">
        <f t="shared" si="543"/>
        <v/>
      </c>
      <c r="AS1660" t="e">
        <f t="shared" si="537"/>
        <v>#VALUE!</v>
      </c>
      <c r="AT1660" s="45" t="e">
        <f t="shared" si="544"/>
        <v>#VALUE!</v>
      </c>
      <c r="AU1660">
        <f>VLOOKUP(AQ1660,Home!$C$8:$J$207,8,FALSE)</f>
        <v>0</v>
      </c>
    </row>
    <row r="1661" spans="1:47" x14ac:dyDescent="0.25">
      <c r="A1661" s="6">
        <f t="shared" si="529"/>
        <v>0</v>
      </c>
      <c r="B1661" s="6">
        <f t="shared" si="538"/>
        <v>0</v>
      </c>
      <c r="C1661" s="6" t="str">
        <f t="shared" si="530"/>
        <v/>
      </c>
      <c r="D1661" s="7">
        <f t="shared" si="531"/>
        <v>0</v>
      </c>
      <c r="E1661" s="7">
        <f t="shared" si="539"/>
        <v>0</v>
      </c>
      <c r="F1661" s="7" t="str">
        <f t="shared" si="532"/>
        <v/>
      </c>
      <c r="G1661" s="6">
        <f t="shared" si="533"/>
        <v>0</v>
      </c>
      <c r="H1661" s="6">
        <f t="shared" si="540"/>
        <v>0</v>
      </c>
      <c r="I1661" s="6" t="str">
        <f t="shared" si="541"/>
        <v/>
      </c>
      <c r="J1661" s="11">
        <v>1658</v>
      </c>
      <c r="K1661" s="11">
        <f>IF(IFERROR(VLOOKUP(J1661,Home!$A$8:$B$1048576,1,FALSE),0)=0,0,1)</f>
        <v>0</v>
      </c>
      <c r="L1661" s="129" t="e">
        <f>IF(VLOOKUP(O1661,Home!$C$8:$R$207,6,FALSE)="","",VLOOKUP(O1661,Home!$C$8:$R$207,6,FALSE))</f>
        <v>#N/A</v>
      </c>
      <c r="M1661" s="129" t="e">
        <f t="shared" si="526"/>
        <v>#N/A</v>
      </c>
      <c r="N1661" s="11">
        <f>SUM($K$4:K1661)</f>
        <v>200</v>
      </c>
      <c r="O1661" s="11" t="str">
        <f>IF(P1661="","",IF(IFERROR(VLOOKUP(N1661,Home!$C$8:$R$1048576,1,FALSE),"")=0,"",IFERROR(VLOOKUP(N1661,Home!$C$8:$R$1048576,1,FALSE),"")))</f>
        <v/>
      </c>
      <c r="P1661" s="11" t="str">
        <f>IF(IFERROR(VLOOKUP(W1661,Home!$C$8:$R$1048576,3,FALSE),"")=0,"",IFERROR(VLOOKUP(W1661,Home!$C$8:$R$1048576,3,FALSE),""))</f>
        <v/>
      </c>
      <c r="Q1661" s="11" t="str">
        <f t="shared" si="545"/>
        <v/>
      </c>
      <c r="R1661" s="130" t="e">
        <f>VLOOKUP(Q1661,'Baggrund til lister'!$G$4:$H$15,2,FALSE)</f>
        <v>#N/A</v>
      </c>
      <c r="S1661" s="11" t="str">
        <f t="shared" si="527"/>
        <v/>
      </c>
      <c r="T1661" s="11" t="str">
        <f>IF(IFERROR(VLOOKUP(N1661,Home!$C$8:$R$1048576,11,FALSE),"")=0,"",IFERROR(VLOOKUP(N1661,Home!$C$8:$R$1048576,11,FALSE),""))</f>
        <v/>
      </c>
      <c r="U1661" s="11" t="str">
        <f>IF(IFERROR(VLOOKUP(O1661,Home!$C$8:$R$1048576,12,FALSE),"")=0,"",IFERROR(VLOOKUP(O1661,Home!$C$8:$R$1048576,12,FALSE),""))</f>
        <v/>
      </c>
      <c r="V1661" s="11" t="str">
        <f>IF(IFERROR(VLOOKUP(O1661,Home!$C$8:$R$1048576,8,FALSE),"")=0,"",IFERROR(VLOOKUP(O1661,Home!$C$8:$R$1048576,8,FALSE),""))</f>
        <v/>
      </c>
      <c r="W1661" s="11" t="str">
        <f>IF(OR(VLOOKUP(N1661,Home!$C$7:$I$207,6,FALSE)="",VLOOKUP(N1661,Home!$C$7:$I$207,7,FALSE)=""),"FEJL",SUM(Baggrundsark!$K$4:K1661))</f>
        <v>FEJL</v>
      </c>
      <c r="Y1661">
        <v>1658</v>
      </c>
      <c r="Z1661" s="1"/>
      <c r="AC1661" s="44"/>
      <c r="AD1661">
        <f t="shared" si="534"/>
        <v>0</v>
      </c>
      <c r="AE1661">
        <f>SUM($AD$4:AD1661)</f>
        <v>1</v>
      </c>
      <c r="AF1661" s="103" t="str">
        <f>IFERROR(VLOOKUP(AN1661,Home!$C$8:$E$207,3,FALSE),"")</f>
        <v/>
      </c>
      <c r="AG1661" s="103" t="str">
        <f>IFERROR(VLOOKUP(AN1661,Home!$C$8:$E$207,2,FALSE),"")</f>
        <v/>
      </c>
      <c r="AH1661" s="104" t="str">
        <f>IF(VLOOKUP(AE1661,Home!$C$8:$I$207,6,FALSE)="","",VLOOKUP(AE1661,Home!$C$8:$I$207,6,FALSE))</f>
        <v/>
      </c>
      <c r="AI1661" s="104" t="e">
        <f t="shared" si="542"/>
        <v>#VALUE!</v>
      </c>
      <c r="AJ1661" s="105" t="e">
        <f t="shared" si="535"/>
        <v>#VALUE!</v>
      </c>
      <c r="AK1661" s="103" t="e">
        <f t="shared" si="528"/>
        <v>#VALUE!</v>
      </c>
      <c r="AL1661" s="103" t="e">
        <f t="shared" si="536"/>
        <v>#VALUE!</v>
      </c>
      <c r="AN1661" t="str">
        <f>IF(OR(VLOOKUP(AE1661,Home!$C$8:$I$207,6,FALSE)="",VLOOKUP(AE1661,Home!$C$8:$I$207,7,FALSE)=""),"FEJL",Baggrundsark!AE1661)</f>
        <v>FEJL</v>
      </c>
      <c r="AO1661">
        <f>IF(VLOOKUP(AE1661,Home!$C$8:$N$207,12,FALSE)="Timelønnet",1,0)</f>
        <v>0</v>
      </c>
      <c r="AP1661">
        <f>SUM($AO$4:AO1661)*AO1661</f>
        <v>0</v>
      </c>
      <c r="AQ1661">
        <f t="shared" si="543"/>
        <v>1</v>
      </c>
      <c r="AR1661" t="str">
        <f t="shared" si="543"/>
        <v/>
      </c>
      <c r="AS1661" t="e">
        <f t="shared" si="537"/>
        <v>#VALUE!</v>
      </c>
      <c r="AT1661" s="45" t="e">
        <f t="shared" si="544"/>
        <v>#VALUE!</v>
      </c>
      <c r="AU1661">
        <f>VLOOKUP(AQ1661,Home!$C$8:$J$207,8,FALSE)</f>
        <v>0</v>
      </c>
    </row>
    <row r="1662" spans="1:47" x14ac:dyDescent="0.25">
      <c r="A1662" s="6">
        <f t="shared" si="529"/>
        <v>0</v>
      </c>
      <c r="B1662" s="6">
        <f t="shared" si="538"/>
        <v>0</v>
      </c>
      <c r="C1662" s="6" t="str">
        <f t="shared" si="530"/>
        <v/>
      </c>
      <c r="D1662" s="7">
        <f t="shared" si="531"/>
        <v>0</v>
      </c>
      <c r="E1662" s="7">
        <f t="shared" si="539"/>
        <v>0</v>
      </c>
      <c r="F1662" s="7" t="str">
        <f t="shared" si="532"/>
        <v/>
      </c>
      <c r="G1662" s="6">
        <f t="shared" si="533"/>
        <v>0</v>
      </c>
      <c r="H1662" s="6">
        <f t="shared" si="540"/>
        <v>0</v>
      </c>
      <c r="I1662" s="6" t="str">
        <f t="shared" si="541"/>
        <v/>
      </c>
      <c r="J1662" s="11">
        <v>1659</v>
      </c>
      <c r="K1662" s="11">
        <f>IF(IFERROR(VLOOKUP(J1662,Home!$A$8:$B$1048576,1,FALSE),0)=0,0,1)</f>
        <v>0</v>
      </c>
      <c r="L1662" s="129" t="e">
        <f>IF(VLOOKUP(O1662,Home!$C$8:$R$207,6,FALSE)="","",VLOOKUP(O1662,Home!$C$8:$R$207,6,FALSE))</f>
        <v>#N/A</v>
      </c>
      <c r="M1662" s="129" t="e">
        <f t="shared" si="526"/>
        <v>#N/A</v>
      </c>
      <c r="N1662" s="11">
        <f>SUM($K$4:K1662)</f>
        <v>200</v>
      </c>
      <c r="O1662" s="11" t="str">
        <f>IF(P1662="","",IF(IFERROR(VLOOKUP(N1662,Home!$C$8:$R$1048576,1,FALSE),"")=0,"",IFERROR(VLOOKUP(N1662,Home!$C$8:$R$1048576,1,FALSE),"")))</f>
        <v/>
      </c>
      <c r="P1662" s="11" t="str">
        <f>IF(IFERROR(VLOOKUP(W1662,Home!$C$8:$R$1048576,3,FALSE),"")=0,"",IFERROR(VLOOKUP(W1662,Home!$C$8:$R$1048576,3,FALSE),""))</f>
        <v/>
      </c>
      <c r="Q1662" s="11" t="str">
        <f t="shared" si="545"/>
        <v/>
      </c>
      <c r="R1662" s="130" t="e">
        <f>VLOOKUP(Q1662,'Baggrund til lister'!$G$4:$H$15,2,FALSE)</f>
        <v>#N/A</v>
      </c>
      <c r="S1662" s="11" t="str">
        <f t="shared" si="527"/>
        <v/>
      </c>
      <c r="T1662" s="11" t="str">
        <f>IF(IFERROR(VLOOKUP(N1662,Home!$C$8:$R$1048576,11,FALSE),"")=0,"",IFERROR(VLOOKUP(N1662,Home!$C$8:$R$1048576,11,FALSE),""))</f>
        <v/>
      </c>
      <c r="U1662" s="11" t="str">
        <f>IF(IFERROR(VLOOKUP(O1662,Home!$C$8:$R$1048576,12,FALSE),"")=0,"",IFERROR(VLOOKUP(O1662,Home!$C$8:$R$1048576,12,FALSE),""))</f>
        <v/>
      </c>
      <c r="V1662" s="11" t="str">
        <f>IF(IFERROR(VLOOKUP(O1662,Home!$C$8:$R$1048576,8,FALSE),"")=0,"",IFERROR(VLOOKUP(O1662,Home!$C$8:$R$1048576,8,FALSE),""))</f>
        <v/>
      </c>
      <c r="W1662" s="11" t="str">
        <f>IF(OR(VLOOKUP(N1662,Home!$C$7:$I$207,6,FALSE)="",VLOOKUP(N1662,Home!$C$7:$I$207,7,FALSE)=""),"FEJL",SUM(Baggrundsark!$K$4:K1662))</f>
        <v>FEJL</v>
      </c>
      <c r="Y1662">
        <v>1659</v>
      </c>
      <c r="Z1662" s="1"/>
      <c r="AC1662" s="44"/>
      <c r="AD1662">
        <f t="shared" si="534"/>
        <v>0</v>
      </c>
      <c r="AE1662">
        <f>SUM($AD$4:AD1662)</f>
        <v>1</v>
      </c>
      <c r="AF1662" s="103" t="str">
        <f>IFERROR(VLOOKUP(AN1662,Home!$C$8:$E$207,3,FALSE),"")</f>
        <v/>
      </c>
      <c r="AG1662" s="103" t="str">
        <f>IFERROR(VLOOKUP(AN1662,Home!$C$8:$E$207,2,FALSE),"")</f>
        <v/>
      </c>
      <c r="AH1662" s="104" t="str">
        <f>IF(VLOOKUP(AE1662,Home!$C$8:$I$207,6,FALSE)="","",VLOOKUP(AE1662,Home!$C$8:$I$207,6,FALSE))</f>
        <v/>
      </c>
      <c r="AI1662" s="104" t="e">
        <f t="shared" si="542"/>
        <v>#VALUE!</v>
      </c>
      <c r="AJ1662" s="105" t="e">
        <f t="shared" si="535"/>
        <v>#VALUE!</v>
      </c>
      <c r="AK1662" s="103" t="e">
        <f t="shared" si="528"/>
        <v>#VALUE!</v>
      </c>
      <c r="AL1662" s="103" t="e">
        <f t="shared" si="536"/>
        <v>#VALUE!</v>
      </c>
      <c r="AN1662" t="str">
        <f>IF(OR(VLOOKUP(AE1662,Home!$C$8:$I$207,6,FALSE)="",VLOOKUP(AE1662,Home!$C$8:$I$207,7,FALSE)=""),"FEJL",Baggrundsark!AE1662)</f>
        <v>FEJL</v>
      </c>
      <c r="AO1662">
        <f>IF(VLOOKUP(AE1662,Home!$C$8:$N$207,12,FALSE)="Timelønnet",1,0)</f>
        <v>0</v>
      </c>
      <c r="AP1662">
        <f>SUM($AO$4:AO1662)*AO1662</f>
        <v>0</v>
      </c>
      <c r="AQ1662">
        <f t="shared" si="543"/>
        <v>1</v>
      </c>
      <c r="AR1662" t="str">
        <f t="shared" si="543"/>
        <v/>
      </c>
      <c r="AS1662" t="e">
        <f t="shared" si="537"/>
        <v>#VALUE!</v>
      </c>
      <c r="AT1662" s="45" t="e">
        <f t="shared" si="544"/>
        <v>#VALUE!</v>
      </c>
      <c r="AU1662">
        <f>VLOOKUP(AQ1662,Home!$C$8:$J$207,8,FALSE)</f>
        <v>0</v>
      </c>
    </row>
    <row r="1663" spans="1:47" x14ac:dyDescent="0.25">
      <c r="A1663" s="6">
        <f t="shared" si="529"/>
        <v>0</v>
      </c>
      <c r="B1663" s="6">
        <f t="shared" si="538"/>
        <v>0</v>
      </c>
      <c r="C1663" s="6" t="str">
        <f t="shared" si="530"/>
        <v/>
      </c>
      <c r="D1663" s="7">
        <f t="shared" si="531"/>
        <v>0</v>
      </c>
      <c r="E1663" s="7">
        <f t="shared" si="539"/>
        <v>0</v>
      </c>
      <c r="F1663" s="7" t="str">
        <f t="shared" si="532"/>
        <v/>
      </c>
      <c r="G1663" s="6">
        <f t="shared" si="533"/>
        <v>0</v>
      </c>
      <c r="H1663" s="6">
        <f t="shared" si="540"/>
        <v>0</v>
      </c>
      <c r="I1663" s="6" t="str">
        <f t="shared" si="541"/>
        <v/>
      </c>
      <c r="J1663" s="11">
        <v>1660</v>
      </c>
      <c r="K1663" s="11">
        <f>IF(IFERROR(VLOOKUP(J1663,Home!$A$8:$B$1048576,1,FALSE),0)=0,0,1)</f>
        <v>0</v>
      </c>
      <c r="L1663" s="129" t="e">
        <f>IF(VLOOKUP(O1663,Home!$C$8:$R$207,6,FALSE)="","",VLOOKUP(O1663,Home!$C$8:$R$207,6,FALSE))</f>
        <v>#N/A</v>
      </c>
      <c r="M1663" s="129" t="e">
        <f t="shared" si="526"/>
        <v>#N/A</v>
      </c>
      <c r="N1663" s="11">
        <f>SUM($K$4:K1663)</f>
        <v>200</v>
      </c>
      <c r="O1663" s="11" t="str">
        <f>IF(P1663="","",IF(IFERROR(VLOOKUP(N1663,Home!$C$8:$R$1048576,1,FALSE),"")=0,"",IFERROR(VLOOKUP(N1663,Home!$C$8:$R$1048576,1,FALSE),"")))</f>
        <v/>
      </c>
      <c r="P1663" s="11" t="str">
        <f>IF(IFERROR(VLOOKUP(W1663,Home!$C$8:$R$1048576,3,FALSE),"")=0,"",IFERROR(VLOOKUP(W1663,Home!$C$8:$R$1048576,3,FALSE),""))</f>
        <v/>
      </c>
      <c r="Q1663" s="11" t="str">
        <f t="shared" si="545"/>
        <v/>
      </c>
      <c r="R1663" s="130" t="e">
        <f>VLOOKUP(Q1663,'Baggrund til lister'!$G$4:$H$15,2,FALSE)</f>
        <v>#N/A</v>
      </c>
      <c r="S1663" s="11" t="str">
        <f t="shared" si="527"/>
        <v/>
      </c>
      <c r="T1663" s="11" t="str">
        <f>IF(IFERROR(VLOOKUP(N1663,Home!$C$8:$R$1048576,11,FALSE),"")=0,"",IFERROR(VLOOKUP(N1663,Home!$C$8:$R$1048576,11,FALSE),""))</f>
        <v/>
      </c>
      <c r="U1663" s="11" t="str">
        <f>IF(IFERROR(VLOOKUP(O1663,Home!$C$8:$R$1048576,12,FALSE),"")=0,"",IFERROR(VLOOKUP(O1663,Home!$C$8:$R$1048576,12,FALSE),""))</f>
        <v/>
      </c>
      <c r="V1663" s="11" t="str">
        <f>IF(IFERROR(VLOOKUP(O1663,Home!$C$8:$R$1048576,8,FALSE),"")=0,"",IFERROR(VLOOKUP(O1663,Home!$C$8:$R$1048576,8,FALSE),""))</f>
        <v/>
      </c>
      <c r="W1663" s="11" t="str">
        <f>IF(OR(VLOOKUP(N1663,Home!$C$7:$I$207,6,FALSE)="",VLOOKUP(N1663,Home!$C$7:$I$207,7,FALSE)=""),"FEJL",SUM(Baggrundsark!$K$4:K1663))</f>
        <v>FEJL</v>
      </c>
      <c r="Y1663">
        <v>1660</v>
      </c>
      <c r="Z1663" s="1"/>
      <c r="AC1663" s="44"/>
      <c r="AD1663">
        <f t="shared" si="534"/>
        <v>0</v>
      </c>
      <c r="AE1663">
        <f>SUM($AD$4:AD1663)</f>
        <v>1</v>
      </c>
      <c r="AF1663" s="103" t="str">
        <f>IFERROR(VLOOKUP(AN1663,Home!$C$8:$E$207,3,FALSE),"")</f>
        <v/>
      </c>
      <c r="AG1663" s="103" t="str">
        <f>IFERROR(VLOOKUP(AN1663,Home!$C$8:$E$207,2,FALSE),"")</f>
        <v/>
      </c>
      <c r="AH1663" s="104" t="str">
        <f>IF(VLOOKUP(AE1663,Home!$C$8:$I$207,6,FALSE)="","",VLOOKUP(AE1663,Home!$C$8:$I$207,6,FALSE))</f>
        <v/>
      </c>
      <c r="AI1663" s="104" t="e">
        <f t="shared" si="542"/>
        <v>#VALUE!</v>
      </c>
      <c r="AJ1663" s="105" t="e">
        <f t="shared" si="535"/>
        <v>#VALUE!</v>
      </c>
      <c r="AK1663" s="103" t="e">
        <f t="shared" si="528"/>
        <v>#VALUE!</v>
      </c>
      <c r="AL1663" s="103" t="e">
        <f t="shared" si="536"/>
        <v>#VALUE!</v>
      </c>
      <c r="AN1663" t="str">
        <f>IF(OR(VLOOKUP(AE1663,Home!$C$8:$I$207,6,FALSE)="",VLOOKUP(AE1663,Home!$C$8:$I$207,7,FALSE)=""),"FEJL",Baggrundsark!AE1663)</f>
        <v>FEJL</v>
      </c>
      <c r="AO1663">
        <f>IF(VLOOKUP(AE1663,Home!$C$8:$N$207,12,FALSE)="Timelønnet",1,0)</f>
        <v>0</v>
      </c>
      <c r="AP1663">
        <f>SUM($AO$4:AO1663)*AO1663</f>
        <v>0</v>
      </c>
      <c r="AQ1663">
        <f t="shared" si="543"/>
        <v>1</v>
      </c>
      <c r="AR1663" t="str">
        <f t="shared" si="543"/>
        <v/>
      </c>
      <c r="AS1663" t="e">
        <f t="shared" si="537"/>
        <v>#VALUE!</v>
      </c>
      <c r="AT1663" s="45" t="e">
        <f t="shared" si="544"/>
        <v>#VALUE!</v>
      </c>
      <c r="AU1663">
        <f>VLOOKUP(AQ1663,Home!$C$8:$J$207,8,FALSE)</f>
        <v>0</v>
      </c>
    </row>
    <row r="1664" spans="1:47" x14ac:dyDescent="0.25">
      <c r="A1664" s="6">
        <f t="shared" si="529"/>
        <v>0</v>
      </c>
      <c r="B1664" s="6">
        <f t="shared" si="538"/>
        <v>0</v>
      </c>
      <c r="C1664" s="6" t="str">
        <f t="shared" si="530"/>
        <v/>
      </c>
      <c r="D1664" s="7">
        <f t="shared" si="531"/>
        <v>0</v>
      </c>
      <c r="E1664" s="7">
        <f t="shared" si="539"/>
        <v>0</v>
      </c>
      <c r="F1664" s="7" t="str">
        <f t="shared" si="532"/>
        <v/>
      </c>
      <c r="G1664" s="6">
        <f t="shared" si="533"/>
        <v>0</v>
      </c>
      <c r="H1664" s="6">
        <f t="shared" si="540"/>
        <v>0</v>
      </c>
      <c r="I1664" s="6" t="str">
        <f t="shared" si="541"/>
        <v/>
      </c>
      <c r="J1664" s="11">
        <v>1661</v>
      </c>
      <c r="K1664" s="11">
        <f>IF(IFERROR(VLOOKUP(J1664,Home!$A$8:$B$1048576,1,FALSE),0)=0,0,1)</f>
        <v>0</v>
      </c>
      <c r="L1664" s="129" t="e">
        <f>IF(VLOOKUP(O1664,Home!$C$8:$R$207,6,FALSE)="","",VLOOKUP(O1664,Home!$C$8:$R$207,6,FALSE))</f>
        <v>#N/A</v>
      </c>
      <c r="M1664" s="129" t="e">
        <f t="shared" si="526"/>
        <v>#N/A</v>
      </c>
      <c r="N1664" s="11">
        <f>SUM($K$4:K1664)</f>
        <v>200</v>
      </c>
      <c r="O1664" s="11" t="str">
        <f>IF(P1664="","",IF(IFERROR(VLOOKUP(N1664,Home!$C$8:$R$1048576,1,FALSE),"")=0,"",IFERROR(VLOOKUP(N1664,Home!$C$8:$R$1048576,1,FALSE),"")))</f>
        <v/>
      </c>
      <c r="P1664" s="11" t="str">
        <f>IF(IFERROR(VLOOKUP(W1664,Home!$C$8:$R$1048576,3,FALSE),"")=0,"",IFERROR(VLOOKUP(W1664,Home!$C$8:$R$1048576,3,FALSE),""))</f>
        <v/>
      </c>
      <c r="Q1664" s="11" t="str">
        <f t="shared" si="545"/>
        <v/>
      </c>
      <c r="R1664" s="130" t="e">
        <f>VLOOKUP(Q1664,'Baggrund til lister'!$G$4:$H$15,2,FALSE)</f>
        <v>#N/A</v>
      </c>
      <c r="S1664" s="11" t="str">
        <f t="shared" si="527"/>
        <v/>
      </c>
      <c r="T1664" s="11" t="str">
        <f>IF(IFERROR(VLOOKUP(N1664,Home!$C$8:$R$1048576,11,FALSE),"")=0,"",IFERROR(VLOOKUP(N1664,Home!$C$8:$R$1048576,11,FALSE),""))</f>
        <v/>
      </c>
      <c r="U1664" s="11" t="str">
        <f>IF(IFERROR(VLOOKUP(O1664,Home!$C$8:$R$1048576,12,FALSE),"")=0,"",IFERROR(VLOOKUP(O1664,Home!$C$8:$R$1048576,12,FALSE),""))</f>
        <v/>
      </c>
      <c r="V1664" s="11" t="str">
        <f>IF(IFERROR(VLOOKUP(O1664,Home!$C$8:$R$1048576,8,FALSE),"")=0,"",IFERROR(VLOOKUP(O1664,Home!$C$8:$R$1048576,8,FALSE),""))</f>
        <v/>
      </c>
      <c r="W1664" s="11" t="str">
        <f>IF(OR(VLOOKUP(N1664,Home!$C$7:$I$207,6,FALSE)="",VLOOKUP(N1664,Home!$C$7:$I$207,7,FALSE)=""),"FEJL",SUM(Baggrundsark!$K$4:K1664))</f>
        <v>FEJL</v>
      </c>
      <c r="Y1664">
        <v>1661</v>
      </c>
      <c r="Z1664" s="1"/>
      <c r="AC1664" s="44"/>
      <c r="AD1664">
        <f t="shared" si="534"/>
        <v>0</v>
      </c>
      <c r="AE1664">
        <f>SUM($AD$4:AD1664)</f>
        <v>1</v>
      </c>
      <c r="AF1664" s="103" t="str">
        <f>IFERROR(VLOOKUP(AN1664,Home!$C$8:$E$207,3,FALSE),"")</f>
        <v/>
      </c>
      <c r="AG1664" s="103" t="str">
        <f>IFERROR(VLOOKUP(AN1664,Home!$C$8:$E$207,2,FALSE),"")</f>
        <v/>
      </c>
      <c r="AH1664" s="104" t="str">
        <f>IF(VLOOKUP(AE1664,Home!$C$8:$I$207,6,FALSE)="","",VLOOKUP(AE1664,Home!$C$8:$I$207,6,FALSE))</f>
        <v/>
      </c>
      <c r="AI1664" s="104" t="e">
        <f t="shared" si="542"/>
        <v>#VALUE!</v>
      </c>
      <c r="AJ1664" s="105" t="e">
        <f t="shared" si="535"/>
        <v>#VALUE!</v>
      </c>
      <c r="AK1664" s="103" t="e">
        <f t="shared" si="528"/>
        <v>#VALUE!</v>
      </c>
      <c r="AL1664" s="103" t="e">
        <f t="shared" si="536"/>
        <v>#VALUE!</v>
      </c>
      <c r="AN1664" t="str">
        <f>IF(OR(VLOOKUP(AE1664,Home!$C$8:$I$207,6,FALSE)="",VLOOKUP(AE1664,Home!$C$8:$I$207,7,FALSE)=""),"FEJL",Baggrundsark!AE1664)</f>
        <v>FEJL</v>
      </c>
      <c r="AO1664">
        <f>IF(VLOOKUP(AE1664,Home!$C$8:$N$207,12,FALSE)="Timelønnet",1,0)</f>
        <v>0</v>
      </c>
      <c r="AP1664">
        <f>SUM($AO$4:AO1664)*AO1664</f>
        <v>0</v>
      </c>
      <c r="AQ1664">
        <f t="shared" si="543"/>
        <v>1</v>
      </c>
      <c r="AR1664" t="str">
        <f t="shared" si="543"/>
        <v/>
      </c>
      <c r="AS1664" t="e">
        <f t="shared" si="537"/>
        <v>#VALUE!</v>
      </c>
      <c r="AT1664" s="45" t="e">
        <f t="shared" si="544"/>
        <v>#VALUE!</v>
      </c>
      <c r="AU1664">
        <f>VLOOKUP(AQ1664,Home!$C$8:$J$207,8,FALSE)</f>
        <v>0</v>
      </c>
    </row>
    <row r="1665" spans="1:47" x14ac:dyDescent="0.25">
      <c r="A1665" s="6">
        <f t="shared" si="529"/>
        <v>0</v>
      </c>
      <c r="B1665" s="6">
        <f t="shared" si="538"/>
        <v>0</v>
      </c>
      <c r="C1665" s="6" t="str">
        <f t="shared" si="530"/>
        <v/>
      </c>
      <c r="D1665" s="7">
        <f t="shared" si="531"/>
        <v>0</v>
      </c>
      <c r="E1665" s="7">
        <f t="shared" si="539"/>
        <v>0</v>
      </c>
      <c r="F1665" s="7" t="str">
        <f t="shared" si="532"/>
        <v/>
      </c>
      <c r="G1665" s="6">
        <f t="shared" si="533"/>
        <v>0</v>
      </c>
      <c r="H1665" s="6">
        <f t="shared" si="540"/>
        <v>0</v>
      </c>
      <c r="I1665" s="6" t="str">
        <f t="shared" si="541"/>
        <v/>
      </c>
      <c r="J1665" s="11">
        <v>1662</v>
      </c>
      <c r="K1665" s="11">
        <f>IF(IFERROR(VLOOKUP(J1665,Home!$A$8:$B$1048576,1,FALSE),0)=0,0,1)</f>
        <v>0</v>
      </c>
      <c r="L1665" s="129" t="e">
        <f>IF(VLOOKUP(O1665,Home!$C$8:$R$207,6,FALSE)="","",VLOOKUP(O1665,Home!$C$8:$R$207,6,FALSE))</f>
        <v>#N/A</v>
      </c>
      <c r="M1665" s="129" t="e">
        <f t="shared" si="526"/>
        <v>#N/A</v>
      </c>
      <c r="N1665" s="11">
        <f>SUM($K$4:K1665)</f>
        <v>200</v>
      </c>
      <c r="O1665" s="11" t="str">
        <f>IF(P1665="","",IF(IFERROR(VLOOKUP(N1665,Home!$C$8:$R$1048576,1,FALSE),"")=0,"",IFERROR(VLOOKUP(N1665,Home!$C$8:$R$1048576,1,FALSE),"")))</f>
        <v/>
      </c>
      <c r="P1665" s="11" t="str">
        <f>IF(IFERROR(VLOOKUP(W1665,Home!$C$8:$R$1048576,3,FALSE),"")=0,"",IFERROR(VLOOKUP(W1665,Home!$C$8:$R$1048576,3,FALSE),""))</f>
        <v/>
      </c>
      <c r="Q1665" s="11" t="str">
        <f t="shared" si="545"/>
        <v/>
      </c>
      <c r="R1665" s="130" t="e">
        <f>VLOOKUP(Q1665,'Baggrund til lister'!$G$4:$H$15,2,FALSE)</f>
        <v>#N/A</v>
      </c>
      <c r="S1665" s="11" t="str">
        <f t="shared" si="527"/>
        <v/>
      </c>
      <c r="T1665" s="11" t="str">
        <f>IF(IFERROR(VLOOKUP(N1665,Home!$C$8:$R$1048576,11,FALSE),"")=0,"",IFERROR(VLOOKUP(N1665,Home!$C$8:$R$1048576,11,FALSE),""))</f>
        <v/>
      </c>
      <c r="U1665" s="11" t="str">
        <f>IF(IFERROR(VLOOKUP(O1665,Home!$C$8:$R$1048576,12,FALSE),"")=0,"",IFERROR(VLOOKUP(O1665,Home!$C$8:$R$1048576,12,FALSE),""))</f>
        <v/>
      </c>
      <c r="V1665" s="11" t="str">
        <f>IF(IFERROR(VLOOKUP(O1665,Home!$C$8:$R$1048576,8,FALSE),"")=0,"",IFERROR(VLOOKUP(O1665,Home!$C$8:$R$1048576,8,FALSE),""))</f>
        <v/>
      </c>
      <c r="W1665" s="11" t="str">
        <f>IF(OR(VLOOKUP(N1665,Home!$C$7:$I$207,6,FALSE)="",VLOOKUP(N1665,Home!$C$7:$I$207,7,FALSE)=""),"FEJL",SUM(Baggrundsark!$K$4:K1665))</f>
        <v>FEJL</v>
      </c>
      <c r="Y1665">
        <v>1662</v>
      </c>
      <c r="Z1665" s="1"/>
      <c r="AC1665" s="44"/>
      <c r="AD1665">
        <f t="shared" si="534"/>
        <v>0</v>
      </c>
      <c r="AE1665">
        <f>SUM($AD$4:AD1665)</f>
        <v>1</v>
      </c>
      <c r="AF1665" s="103" t="str">
        <f>IFERROR(VLOOKUP(AN1665,Home!$C$8:$E$207,3,FALSE),"")</f>
        <v/>
      </c>
      <c r="AG1665" s="103" t="str">
        <f>IFERROR(VLOOKUP(AN1665,Home!$C$8:$E$207,2,FALSE),"")</f>
        <v/>
      </c>
      <c r="AH1665" s="104" t="str">
        <f>IF(VLOOKUP(AE1665,Home!$C$8:$I$207,6,FALSE)="","",VLOOKUP(AE1665,Home!$C$8:$I$207,6,FALSE))</f>
        <v/>
      </c>
      <c r="AI1665" s="104" t="e">
        <f t="shared" si="542"/>
        <v>#VALUE!</v>
      </c>
      <c r="AJ1665" s="105" t="e">
        <f t="shared" si="535"/>
        <v>#VALUE!</v>
      </c>
      <c r="AK1665" s="103" t="e">
        <f t="shared" si="528"/>
        <v>#VALUE!</v>
      </c>
      <c r="AL1665" s="103" t="e">
        <f t="shared" si="536"/>
        <v>#VALUE!</v>
      </c>
      <c r="AN1665" t="str">
        <f>IF(OR(VLOOKUP(AE1665,Home!$C$8:$I$207,6,FALSE)="",VLOOKUP(AE1665,Home!$C$8:$I$207,7,FALSE)=""),"FEJL",Baggrundsark!AE1665)</f>
        <v>FEJL</v>
      </c>
      <c r="AO1665">
        <f>IF(VLOOKUP(AE1665,Home!$C$8:$N$207,12,FALSE)="Timelønnet",1,0)</f>
        <v>0</v>
      </c>
      <c r="AP1665">
        <f>SUM($AO$4:AO1665)*AO1665</f>
        <v>0</v>
      </c>
      <c r="AQ1665">
        <f t="shared" si="543"/>
        <v>1</v>
      </c>
      <c r="AR1665" t="str">
        <f t="shared" si="543"/>
        <v/>
      </c>
      <c r="AS1665" t="e">
        <f t="shared" si="537"/>
        <v>#VALUE!</v>
      </c>
      <c r="AT1665" s="45" t="e">
        <f t="shared" si="544"/>
        <v>#VALUE!</v>
      </c>
      <c r="AU1665">
        <f>VLOOKUP(AQ1665,Home!$C$8:$J$207,8,FALSE)</f>
        <v>0</v>
      </c>
    </row>
    <row r="1666" spans="1:47" x14ac:dyDescent="0.25">
      <c r="A1666" s="6">
        <f t="shared" si="529"/>
        <v>0</v>
      </c>
      <c r="B1666" s="6">
        <f t="shared" si="538"/>
        <v>0</v>
      </c>
      <c r="C1666" s="6" t="str">
        <f t="shared" si="530"/>
        <v/>
      </c>
      <c r="D1666" s="7">
        <f t="shared" si="531"/>
        <v>0</v>
      </c>
      <c r="E1666" s="7">
        <f t="shared" si="539"/>
        <v>0</v>
      </c>
      <c r="F1666" s="7" t="str">
        <f t="shared" si="532"/>
        <v/>
      </c>
      <c r="G1666" s="6">
        <f t="shared" si="533"/>
        <v>0</v>
      </c>
      <c r="H1666" s="6">
        <f t="shared" si="540"/>
        <v>0</v>
      </c>
      <c r="I1666" s="6" t="str">
        <f t="shared" si="541"/>
        <v/>
      </c>
      <c r="J1666" s="11">
        <v>1663</v>
      </c>
      <c r="K1666" s="11">
        <f>IF(IFERROR(VLOOKUP(J1666,Home!$A$8:$B$1048576,1,FALSE),0)=0,0,1)</f>
        <v>0</v>
      </c>
      <c r="L1666" s="129" t="e">
        <f>IF(VLOOKUP(O1666,Home!$C$8:$R$207,6,FALSE)="","",VLOOKUP(O1666,Home!$C$8:$R$207,6,FALSE))</f>
        <v>#N/A</v>
      </c>
      <c r="M1666" s="129" t="e">
        <f t="shared" si="526"/>
        <v>#N/A</v>
      </c>
      <c r="N1666" s="11">
        <f>SUM($K$4:K1666)</f>
        <v>200</v>
      </c>
      <c r="O1666" s="11" t="str">
        <f>IF(P1666="","",IF(IFERROR(VLOOKUP(N1666,Home!$C$8:$R$1048576,1,FALSE),"")=0,"",IFERROR(VLOOKUP(N1666,Home!$C$8:$R$1048576,1,FALSE),"")))</f>
        <v/>
      </c>
      <c r="P1666" s="11" t="str">
        <f>IF(IFERROR(VLOOKUP(W1666,Home!$C$8:$R$1048576,3,FALSE),"")=0,"",IFERROR(VLOOKUP(W1666,Home!$C$8:$R$1048576,3,FALSE),""))</f>
        <v/>
      </c>
      <c r="Q1666" s="11" t="str">
        <f t="shared" si="545"/>
        <v/>
      </c>
      <c r="R1666" s="130" t="e">
        <f>VLOOKUP(Q1666,'Baggrund til lister'!$G$4:$H$15,2,FALSE)</f>
        <v>#N/A</v>
      </c>
      <c r="S1666" s="11" t="str">
        <f t="shared" si="527"/>
        <v/>
      </c>
      <c r="T1666" s="11" t="str">
        <f>IF(IFERROR(VLOOKUP(N1666,Home!$C$8:$R$1048576,11,FALSE),"")=0,"",IFERROR(VLOOKUP(N1666,Home!$C$8:$R$1048576,11,FALSE),""))</f>
        <v/>
      </c>
      <c r="U1666" s="11" t="str">
        <f>IF(IFERROR(VLOOKUP(O1666,Home!$C$8:$R$1048576,12,FALSE),"")=0,"",IFERROR(VLOOKUP(O1666,Home!$C$8:$R$1048576,12,FALSE),""))</f>
        <v/>
      </c>
      <c r="V1666" s="11" t="str">
        <f>IF(IFERROR(VLOOKUP(O1666,Home!$C$8:$R$1048576,8,FALSE),"")=0,"",IFERROR(VLOOKUP(O1666,Home!$C$8:$R$1048576,8,FALSE),""))</f>
        <v/>
      </c>
      <c r="W1666" s="11" t="str">
        <f>IF(OR(VLOOKUP(N1666,Home!$C$7:$I$207,6,FALSE)="",VLOOKUP(N1666,Home!$C$7:$I$207,7,FALSE)=""),"FEJL",SUM(Baggrundsark!$K$4:K1666))</f>
        <v>FEJL</v>
      </c>
      <c r="Y1666">
        <v>1663</v>
      </c>
      <c r="Z1666" s="1"/>
      <c r="AC1666" s="44"/>
      <c r="AD1666">
        <f t="shared" si="534"/>
        <v>0</v>
      </c>
      <c r="AE1666">
        <f>SUM($AD$4:AD1666)</f>
        <v>1</v>
      </c>
      <c r="AF1666" s="103" t="str">
        <f>IFERROR(VLOOKUP(AN1666,Home!$C$8:$E$207,3,FALSE),"")</f>
        <v/>
      </c>
      <c r="AG1666" s="103" t="str">
        <f>IFERROR(VLOOKUP(AN1666,Home!$C$8:$E$207,2,FALSE),"")</f>
        <v/>
      </c>
      <c r="AH1666" s="104" t="str">
        <f>IF(VLOOKUP(AE1666,Home!$C$8:$I$207,6,FALSE)="","",VLOOKUP(AE1666,Home!$C$8:$I$207,6,FALSE))</f>
        <v/>
      </c>
      <c r="AI1666" s="104" t="e">
        <f t="shared" si="542"/>
        <v>#VALUE!</v>
      </c>
      <c r="AJ1666" s="105" t="e">
        <f t="shared" si="535"/>
        <v>#VALUE!</v>
      </c>
      <c r="AK1666" s="103" t="e">
        <f t="shared" si="528"/>
        <v>#VALUE!</v>
      </c>
      <c r="AL1666" s="103" t="e">
        <f t="shared" si="536"/>
        <v>#VALUE!</v>
      </c>
      <c r="AN1666" t="str">
        <f>IF(OR(VLOOKUP(AE1666,Home!$C$8:$I$207,6,FALSE)="",VLOOKUP(AE1666,Home!$C$8:$I$207,7,FALSE)=""),"FEJL",Baggrundsark!AE1666)</f>
        <v>FEJL</v>
      </c>
      <c r="AO1666">
        <f>IF(VLOOKUP(AE1666,Home!$C$8:$N$207,12,FALSE)="Timelønnet",1,0)</f>
        <v>0</v>
      </c>
      <c r="AP1666">
        <f>SUM($AO$4:AO1666)*AO1666</f>
        <v>0</v>
      </c>
      <c r="AQ1666">
        <f t="shared" si="543"/>
        <v>1</v>
      </c>
      <c r="AR1666" t="str">
        <f t="shared" si="543"/>
        <v/>
      </c>
      <c r="AS1666" t="e">
        <f t="shared" si="537"/>
        <v>#VALUE!</v>
      </c>
      <c r="AT1666" s="45" t="e">
        <f t="shared" si="544"/>
        <v>#VALUE!</v>
      </c>
      <c r="AU1666">
        <f>VLOOKUP(AQ1666,Home!$C$8:$J$207,8,FALSE)</f>
        <v>0</v>
      </c>
    </row>
    <row r="1667" spans="1:47" x14ac:dyDescent="0.25">
      <c r="A1667" s="6">
        <f t="shared" si="529"/>
        <v>0</v>
      </c>
      <c r="B1667" s="6">
        <f t="shared" si="538"/>
        <v>0</v>
      </c>
      <c r="C1667" s="6" t="str">
        <f t="shared" si="530"/>
        <v/>
      </c>
      <c r="D1667" s="7">
        <f t="shared" si="531"/>
        <v>0</v>
      </c>
      <c r="E1667" s="7">
        <f t="shared" si="539"/>
        <v>0</v>
      </c>
      <c r="F1667" s="7" t="str">
        <f t="shared" si="532"/>
        <v/>
      </c>
      <c r="G1667" s="6">
        <f t="shared" si="533"/>
        <v>0</v>
      </c>
      <c r="H1667" s="6">
        <f t="shared" si="540"/>
        <v>0</v>
      </c>
      <c r="I1667" s="6" t="str">
        <f t="shared" si="541"/>
        <v/>
      </c>
      <c r="J1667" s="11">
        <v>1664</v>
      </c>
      <c r="K1667" s="11">
        <f>IF(IFERROR(VLOOKUP(J1667,Home!$A$8:$B$1048576,1,FALSE),0)=0,0,1)</f>
        <v>0</v>
      </c>
      <c r="L1667" s="129" t="e">
        <f>IF(VLOOKUP(O1667,Home!$C$8:$R$207,6,FALSE)="","",VLOOKUP(O1667,Home!$C$8:$R$207,6,FALSE))</f>
        <v>#N/A</v>
      </c>
      <c r="M1667" s="129" t="e">
        <f t="shared" si="526"/>
        <v>#N/A</v>
      </c>
      <c r="N1667" s="11">
        <f>SUM($K$4:K1667)</f>
        <v>200</v>
      </c>
      <c r="O1667" s="11" t="str">
        <f>IF(P1667="","",IF(IFERROR(VLOOKUP(N1667,Home!$C$8:$R$1048576,1,FALSE),"")=0,"",IFERROR(VLOOKUP(N1667,Home!$C$8:$R$1048576,1,FALSE),"")))</f>
        <v/>
      </c>
      <c r="P1667" s="11" t="str">
        <f>IF(IFERROR(VLOOKUP(W1667,Home!$C$8:$R$1048576,3,FALSE),"")=0,"",IFERROR(VLOOKUP(W1667,Home!$C$8:$R$1048576,3,FALSE),""))</f>
        <v/>
      </c>
      <c r="Q1667" s="11" t="str">
        <f t="shared" si="545"/>
        <v/>
      </c>
      <c r="R1667" s="130" t="e">
        <f>VLOOKUP(Q1667,'Baggrund til lister'!$G$4:$H$15,2,FALSE)</f>
        <v>#N/A</v>
      </c>
      <c r="S1667" s="11" t="str">
        <f t="shared" si="527"/>
        <v/>
      </c>
      <c r="T1667" s="11" t="str">
        <f>IF(IFERROR(VLOOKUP(N1667,Home!$C$8:$R$1048576,11,FALSE),"")=0,"",IFERROR(VLOOKUP(N1667,Home!$C$8:$R$1048576,11,FALSE),""))</f>
        <v/>
      </c>
      <c r="U1667" s="11" t="str">
        <f>IF(IFERROR(VLOOKUP(O1667,Home!$C$8:$R$1048576,12,FALSE),"")=0,"",IFERROR(VLOOKUP(O1667,Home!$C$8:$R$1048576,12,FALSE),""))</f>
        <v/>
      </c>
      <c r="V1667" s="11" t="str">
        <f>IF(IFERROR(VLOOKUP(O1667,Home!$C$8:$R$1048576,8,FALSE),"")=0,"",IFERROR(VLOOKUP(O1667,Home!$C$8:$R$1048576,8,FALSE),""))</f>
        <v/>
      </c>
      <c r="W1667" s="11" t="str">
        <f>IF(OR(VLOOKUP(N1667,Home!$C$7:$I$207,6,FALSE)="",VLOOKUP(N1667,Home!$C$7:$I$207,7,FALSE)=""),"FEJL",SUM(Baggrundsark!$K$4:K1667))</f>
        <v>FEJL</v>
      </c>
      <c r="Y1667">
        <v>1664</v>
      </c>
      <c r="Z1667" s="1"/>
      <c r="AC1667" s="44"/>
      <c r="AD1667">
        <f t="shared" si="534"/>
        <v>0</v>
      </c>
      <c r="AE1667">
        <f>SUM($AD$4:AD1667)</f>
        <v>1</v>
      </c>
      <c r="AF1667" s="103" t="str">
        <f>IFERROR(VLOOKUP(AN1667,Home!$C$8:$E$207,3,FALSE),"")</f>
        <v/>
      </c>
      <c r="AG1667" s="103" t="str">
        <f>IFERROR(VLOOKUP(AN1667,Home!$C$8:$E$207,2,FALSE),"")</f>
        <v/>
      </c>
      <c r="AH1667" s="104" t="str">
        <f>IF(VLOOKUP(AE1667,Home!$C$8:$I$207,6,FALSE)="","",VLOOKUP(AE1667,Home!$C$8:$I$207,6,FALSE))</f>
        <v/>
      </c>
      <c r="AI1667" s="104" t="e">
        <f t="shared" si="542"/>
        <v>#VALUE!</v>
      </c>
      <c r="AJ1667" s="105" t="e">
        <f t="shared" si="535"/>
        <v>#VALUE!</v>
      </c>
      <c r="AK1667" s="103" t="e">
        <f t="shared" si="528"/>
        <v>#VALUE!</v>
      </c>
      <c r="AL1667" s="103" t="e">
        <f t="shared" si="536"/>
        <v>#VALUE!</v>
      </c>
      <c r="AN1667" t="str">
        <f>IF(OR(VLOOKUP(AE1667,Home!$C$8:$I$207,6,FALSE)="",VLOOKUP(AE1667,Home!$C$8:$I$207,7,FALSE)=""),"FEJL",Baggrundsark!AE1667)</f>
        <v>FEJL</v>
      </c>
      <c r="AO1667">
        <f>IF(VLOOKUP(AE1667,Home!$C$8:$N$207,12,FALSE)="Timelønnet",1,0)</f>
        <v>0</v>
      </c>
      <c r="AP1667">
        <f>SUM($AO$4:AO1667)*AO1667</f>
        <v>0</v>
      </c>
      <c r="AQ1667">
        <f t="shared" si="543"/>
        <v>1</v>
      </c>
      <c r="AR1667" t="str">
        <f t="shared" si="543"/>
        <v/>
      </c>
      <c r="AS1667" t="e">
        <f t="shared" si="537"/>
        <v>#VALUE!</v>
      </c>
      <c r="AT1667" s="45" t="e">
        <f t="shared" si="544"/>
        <v>#VALUE!</v>
      </c>
      <c r="AU1667">
        <f>VLOOKUP(AQ1667,Home!$C$8:$J$207,8,FALSE)</f>
        <v>0</v>
      </c>
    </row>
    <row r="1668" spans="1:47" x14ac:dyDescent="0.25">
      <c r="A1668" s="6">
        <f t="shared" si="529"/>
        <v>0</v>
      </c>
      <c r="B1668" s="6">
        <f t="shared" si="538"/>
        <v>0</v>
      </c>
      <c r="C1668" s="6" t="str">
        <f t="shared" si="530"/>
        <v/>
      </c>
      <c r="D1668" s="7">
        <f t="shared" si="531"/>
        <v>0</v>
      </c>
      <c r="E1668" s="7">
        <f t="shared" si="539"/>
        <v>0</v>
      </c>
      <c r="F1668" s="7" t="str">
        <f t="shared" si="532"/>
        <v/>
      </c>
      <c r="G1668" s="6">
        <f t="shared" si="533"/>
        <v>0</v>
      </c>
      <c r="H1668" s="6">
        <f t="shared" si="540"/>
        <v>0</v>
      </c>
      <c r="I1668" s="6" t="str">
        <f t="shared" si="541"/>
        <v/>
      </c>
      <c r="J1668" s="11">
        <v>1665</v>
      </c>
      <c r="K1668" s="11">
        <f>IF(IFERROR(VLOOKUP(J1668,Home!$A$8:$B$1048576,1,FALSE),0)=0,0,1)</f>
        <v>0</v>
      </c>
      <c r="L1668" s="129" t="e">
        <f>IF(VLOOKUP(O1668,Home!$C$8:$R$207,6,FALSE)="","",VLOOKUP(O1668,Home!$C$8:$R$207,6,FALSE))</f>
        <v>#N/A</v>
      </c>
      <c r="M1668" s="129" t="e">
        <f t="shared" ref="M1668:M1731" si="546">IF(O1668=O1667,EDATE(M1667,1),L1668)</f>
        <v>#N/A</v>
      </c>
      <c r="N1668" s="11">
        <f>SUM($K$4:K1668)</f>
        <v>200</v>
      </c>
      <c r="O1668" s="11" t="str">
        <f>IF(P1668="","",IF(IFERROR(VLOOKUP(N1668,Home!$C$8:$R$1048576,1,FALSE),"")=0,"",IFERROR(VLOOKUP(N1668,Home!$C$8:$R$1048576,1,FALSE),"")))</f>
        <v/>
      </c>
      <c r="P1668" s="11" t="str">
        <f>IF(IFERROR(VLOOKUP(W1668,Home!$C$8:$R$1048576,3,FALSE),"")=0,"",IFERROR(VLOOKUP(W1668,Home!$C$8:$R$1048576,3,FALSE),""))</f>
        <v/>
      </c>
      <c r="Q1668" s="11" t="str">
        <f t="shared" si="545"/>
        <v/>
      </c>
      <c r="R1668" s="130" t="e">
        <f>VLOOKUP(Q1668,'Baggrund til lister'!$G$4:$H$15,2,FALSE)</f>
        <v>#N/A</v>
      </c>
      <c r="S1668" s="11" t="str">
        <f t="shared" ref="S1668:S1731" si="547">IFERROR(YEAR(M1668),"")</f>
        <v/>
      </c>
      <c r="T1668" s="11" t="str">
        <f>IF(IFERROR(VLOOKUP(N1668,Home!$C$8:$R$1048576,11,FALSE),"")=0,"",IFERROR(VLOOKUP(N1668,Home!$C$8:$R$1048576,11,FALSE),""))</f>
        <v/>
      </c>
      <c r="U1668" s="11" t="str">
        <f>IF(IFERROR(VLOOKUP(O1668,Home!$C$8:$R$1048576,12,FALSE),"")=0,"",IFERROR(VLOOKUP(O1668,Home!$C$8:$R$1048576,12,FALSE),""))</f>
        <v/>
      </c>
      <c r="V1668" s="11" t="str">
        <f>IF(IFERROR(VLOOKUP(O1668,Home!$C$8:$R$1048576,8,FALSE),"")=0,"",IFERROR(VLOOKUP(O1668,Home!$C$8:$R$1048576,8,FALSE),""))</f>
        <v/>
      </c>
      <c r="W1668" s="11" t="str">
        <f>IF(OR(VLOOKUP(N1668,Home!$C$7:$I$207,6,FALSE)="",VLOOKUP(N1668,Home!$C$7:$I$207,7,FALSE)=""),"FEJL",SUM(Baggrundsark!$K$4:K1668))</f>
        <v>FEJL</v>
      </c>
      <c r="Y1668">
        <v>1665</v>
      </c>
      <c r="Z1668" s="1"/>
      <c r="AC1668" s="44"/>
      <c r="AD1668">
        <f t="shared" si="534"/>
        <v>0</v>
      </c>
      <c r="AE1668">
        <f>SUM($AD$4:AD1668)</f>
        <v>1</v>
      </c>
      <c r="AF1668" s="103" t="str">
        <f>IFERROR(VLOOKUP(AN1668,Home!$C$8:$E$207,3,FALSE),"")</f>
        <v/>
      </c>
      <c r="AG1668" s="103" t="str">
        <f>IFERROR(VLOOKUP(AN1668,Home!$C$8:$E$207,2,FALSE),"")</f>
        <v/>
      </c>
      <c r="AH1668" s="104" t="str">
        <f>IF(VLOOKUP(AE1668,Home!$C$8:$I$207,6,FALSE)="","",VLOOKUP(AE1668,Home!$C$8:$I$207,6,FALSE))</f>
        <v/>
      </c>
      <c r="AI1668" s="104" t="e">
        <f t="shared" si="542"/>
        <v>#VALUE!</v>
      </c>
      <c r="AJ1668" s="105" t="e">
        <f t="shared" si="535"/>
        <v>#VALUE!</v>
      </c>
      <c r="AK1668" s="103" t="e">
        <f t="shared" ref="AK1668:AK1731" si="548">YEAR(AI1668)</f>
        <v>#VALUE!</v>
      </c>
      <c r="AL1668" s="103" t="e">
        <f t="shared" si="536"/>
        <v>#VALUE!</v>
      </c>
      <c r="AN1668" t="str">
        <f>IF(OR(VLOOKUP(AE1668,Home!$C$8:$I$207,6,FALSE)="",VLOOKUP(AE1668,Home!$C$8:$I$207,7,FALSE)=""),"FEJL",Baggrundsark!AE1668)</f>
        <v>FEJL</v>
      </c>
      <c r="AO1668">
        <f>IF(VLOOKUP(AE1668,Home!$C$8:$N$207,12,FALSE)="Timelønnet",1,0)</f>
        <v>0</v>
      </c>
      <c r="AP1668">
        <f>SUM($AO$4:AO1668)*AO1668</f>
        <v>0</v>
      </c>
      <c r="AQ1668">
        <f t="shared" si="543"/>
        <v>1</v>
      </c>
      <c r="AR1668" t="str">
        <f t="shared" si="543"/>
        <v/>
      </c>
      <c r="AS1668" t="e">
        <f t="shared" si="537"/>
        <v>#VALUE!</v>
      </c>
      <c r="AT1668" s="45" t="e">
        <f t="shared" si="544"/>
        <v>#VALUE!</v>
      </c>
      <c r="AU1668">
        <f>VLOOKUP(AQ1668,Home!$C$8:$J$207,8,FALSE)</f>
        <v>0</v>
      </c>
    </row>
    <row r="1669" spans="1:47" x14ac:dyDescent="0.25">
      <c r="A1669" s="6">
        <f t="shared" ref="A1669:A1732" si="549">IF(U1669="Kontraktansat",1,0)</f>
        <v>0</v>
      </c>
      <c r="B1669" s="6">
        <f t="shared" si="538"/>
        <v>0</v>
      </c>
      <c r="C1669" s="6" t="str">
        <f t="shared" ref="C1669:C1732" si="550">IF(B1669=B1668,"",B1669)</f>
        <v/>
      </c>
      <c r="D1669" s="7">
        <f t="shared" ref="D1669:D1732" si="551">IF(U1669="Månedslønnet",1,0)</f>
        <v>0</v>
      </c>
      <c r="E1669" s="7">
        <f t="shared" si="539"/>
        <v>0</v>
      </c>
      <c r="F1669" s="7" t="str">
        <f t="shared" ref="F1669:F1732" si="552">IF(E1669=E1668,"",E1669)</f>
        <v/>
      </c>
      <c r="G1669" s="6">
        <f t="shared" ref="G1669:G1732" si="553">IF(U1669="Standardsats",1,0)</f>
        <v>0</v>
      </c>
      <c r="H1669" s="6">
        <f t="shared" si="540"/>
        <v>0</v>
      </c>
      <c r="I1669" s="6" t="str">
        <f t="shared" si="541"/>
        <v/>
      </c>
      <c r="J1669" s="11">
        <v>1666</v>
      </c>
      <c r="K1669" s="11">
        <f>IF(IFERROR(VLOOKUP(J1669,Home!$A$8:$B$1048576,1,FALSE),0)=0,0,1)</f>
        <v>0</v>
      </c>
      <c r="L1669" s="129" t="e">
        <f>IF(VLOOKUP(O1669,Home!$C$8:$R$207,6,FALSE)="","",VLOOKUP(O1669,Home!$C$8:$R$207,6,FALSE))</f>
        <v>#N/A</v>
      </c>
      <c r="M1669" s="129" t="e">
        <f t="shared" si="546"/>
        <v>#N/A</v>
      </c>
      <c r="N1669" s="11">
        <f>SUM($K$4:K1669)</f>
        <v>200</v>
      </c>
      <c r="O1669" s="11" t="str">
        <f>IF(P1669="","",IF(IFERROR(VLOOKUP(N1669,Home!$C$8:$R$1048576,1,FALSE),"")=0,"",IFERROR(VLOOKUP(N1669,Home!$C$8:$R$1048576,1,FALSE),"")))</f>
        <v/>
      </c>
      <c r="P1669" s="11" t="str">
        <f>IF(IFERROR(VLOOKUP(W1669,Home!$C$8:$R$1048576,3,FALSE),"")=0,"",IFERROR(VLOOKUP(W1669,Home!$C$8:$R$1048576,3,FALSE),""))</f>
        <v/>
      </c>
      <c r="Q1669" s="11" t="str">
        <f t="shared" si="545"/>
        <v/>
      </c>
      <c r="R1669" s="130" t="e">
        <f>VLOOKUP(Q1669,'Baggrund til lister'!$G$4:$H$15,2,FALSE)</f>
        <v>#N/A</v>
      </c>
      <c r="S1669" s="11" t="str">
        <f t="shared" si="547"/>
        <v/>
      </c>
      <c r="T1669" s="11" t="str">
        <f>IF(IFERROR(VLOOKUP(N1669,Home!$C$8:$R$1048576,11,FALSE),"")=0,"",IFERROR(VLOOKUP(N1669,Home!$C$8:$R$1048576,11,FALSE),""))</f>
        <v/>
      </c>
      <c r="U1669" s="11" t="str">
        <f>IF(IFERROR(VLOOKUP(O1669,Home!$C$8:$R$1048576,12,FALSE),"")=0,"",IFERROR(VLOOKUP(O1669,Home!$C$8:$R$1048576,12,FALSE),""))</f>
        <v/>
      </c>
      <c r="V1669" s="11" t="str">
        <f>IF(IFERROR(VLOOKUP(O1669,Home!$C$8:$R$1048576,8,FALSE),"")=0,"",IFERROR(VLOOKUP(O1669,Home!$C$8:$R$1048576,8,FALSE),""))</f>
        <v/>
      </c>
      <c r="W1669" s="11" t="str">
        <f>IF(OR(VLOOKUP(N1669,Home!$C$7:$I$207,6,FALSE)="",VLOOKUP(N1669,Home!$C$7:$I$207,7,FALSE)=""),"FEJL",SUM(Baggrundsark!$K$4:K1669))</f>
        <v>FEJL</v>
      </c>
      <c r="Y1669">
        <v>1666</v>
      </c>
      <c r="Z1669" s="1"/>
      <c r="AC1669" s="44"/>
      <c r="AD1669">
        <f t="shared" ref="AD1669:AD1732" si="554">IF(IFERROR(VLOOKUP(Y1669,$AC$4:$AC$203,1,FALSE),0)=0,0,1)</f>
        <v>0</v>
      </c>
      <c r="AE1669">
        <f>SUM($AD$4:AD1669)</f>
        <v>1</v>
      </c>
      <c r="AF1669" s="103" t="str">
        <f>IFERROR(VLOOKUP(AN1669,Home!$C$8:$E$207,3,FALSE),"")</f>
        <v/>
      </c>
      <c r="AG1669" s="103" t="str">
        <f>IFERROR(VLOOKUP(AN1669,Home!$C$8:$E$207,2,FALSE),"")</f>
        <v/>
      </c>
      <c r="AH1669" s="104" t="str">
        <f>IF(VLOOKUP(AE1669,Home!$C$8:$I$207,6,FALSE)="","",VLOOKUP(AE1669,Home!$C$8:$I$207,6,FALSE))</f>
        <v/>
      </c>
      <c r="AI1669" s="104" t="e">
        <f t="shared" si="542"/>
        <v>#VALUE!</v>
      </c>
      <c r="AJ1669" s="105" t="e">
        <f t="shared" ref="AJ1669:AJ1732" si="555">1+INT((AI1669-DATE(YEAR(AI1669+4-WEEKDAY(AI1669+6)),1,5)+WEEKDAY(DATE(YEAR(AI1669+4-WEEKDAY(AI1669+6)),1,3)))/7)</f>
        <v>#VALUE!</v>
      </c>
      <c r="AK1669" s="103" t="e">
        <f t="shared" si="548"/>
        <v>#VALUE!</v>
      </c>
      <c r="AL1669" s="103" t="e">
        <f t="shared" ref="AL1669:AL1732" si="556">AK1669&amp;" "&amp;AJ1669</f>
        <v>#VALUE!</v>
      </c>
      <c r="AN1669" t="str">
        <f>IF(OR(VLOOKUP(AE1669,Home!$C$8:$I$207,6,FALSE)="",VLOOKUP(AE1669,Home!$C$8:$I$207,7,FALSE)=""),"FEJL",Baggrundsark!AE1669)</f>
        <v>FEJL</v>
      </c>
      <c r="AO1669">
        <f>IF(VLOOKUP(AE1669,Home!$C$8:$N$207,12,FALSE)="Timelønnet",1,0)</f>
        <v>0</v>
      </c>
      <c r="AP1669">
        <f>SUM($AO$4:AO1669)*AO1669</f>
        <v>0</v>
      </c>
      <c r="AQ1669">
        <f t="shared" si="543"/>
        <v>1</v>
      </c>
      <c r="AR1669" t="str">
        <f t="shared" si="543"/>
        <v/>
      </c>
      <c r="AS1669" t="e">
        <f t="shared" ref="AS1669:AS1732" si="557">VLOOKUP(AL1669,$BB$4:$BC$476,2,FALSE)</f>
        <v>#VALUE!</v>
      </c>
      <c r="AT1669" s="45" t="e">
        <f t="shared" si="544"/>
        <v>#VALUE!</v>
      </c>
      <c r="AU1669">
        <f>VLOOKUP(AQ1669,Home!$C$8:$J$207,8,FALSE)</f>
        <v>0</v>
      </c>
    </row>
    <row r="1670" spans="1:47" x14ac:dyDescent="0.25">
      <c r="A1670" s="6">
        <f t="shared" si="549"/>
        <v>0</v>
      </c>
      <c r="B1670" s="6">
        <f t="shared" ref="B1670:B1733" si="558">A1670+B1669</f>
        <v>0</v>
      </c>
      <c r="C1670" s="6" t="str">
        <f t="shared" si="550"/>
        <v/>
      </c>
      <c r="D1670" s="7">
        <f t="shared" si="551"/>
        <v>0</v>
      </c>
      <c r="E1670" s="7">
        <f t="shared" ref="E1670:E1733" si="559">D1670+E1669</f>
        <v>0</v>
      </c>
      <c r="F1670" s="7" t="str">
        <f t="shared" si="552"/>
        <v/>
      </c>
      <c r="G1670" s="6">
        <f t="shared" si="553"/>
        <v>0</v>
      </c>
      <c r="H1670" s="6">
        <f t="shared" ref="H1670:H1733" si="560">G1670+H1669</f>
        <v>0</v>
      </c>
      <c r="I1670" s="6" t="str">
        <f t="shared" ref="I1670:I1733" si="561">IF(H1670=H1669,"",H1670)</f>
        <v/>
      </c>
      <c r="J1670" s="11">
        <v>1667</v>
      </c>
      <c r="K1670" s="11">
        <f>IF(IFERROR(VLOOKUP(J1670,Home!$A$8:$B$1048576,1,FALSE),0)=0,0,1)</f>
        <v>0</v>
      </c>
      <c r="L1670" s="129" t="e">
        <f>IF(VLOOKUP(O1670,Home!$C$8:$R$207,6,FALSE)="","",VLOOKUP(O1670,Home!$C$8:$R$207,6,FALSE))</f>
        <v>#N/A</v>
      </c>
      <c r="M1670" s="129" t="e">
        <f t="shared" si="546"/>
        <v>#N/A</v>
      </c>
      <c r="N1670" s="11">
        <f>SUM($K$4:K1670)</f>
        <v>200</v>
      </c>
      <c r="O1670" s="11" t="str">
        <f>IF(P1670="","",IF(IFERROR(VLOOKUP(N1670,Home!$C$8:$R$1048576,1,FALSE),"")=0,"",IFERROR(VLOOKUP(N1670,Home!$C$8:$R$1048576,1,FALSE),"")))</f>
        <v/>
      </c>
      <c r="P1670" s="11" t="str">
        <f>IF(IFERROR(VLOOKUP(W1670,Home!$C$8:$R$1048576,3,FALSE),"")=0,"",IFERROR(VLOOKUP(W1670,Home!$C$8:$R$1048576,3,FALSE),""))</f>
        <v/>
      </c>
      <c r="Q1670" s="11" t="str">
        <f t="shared" si="545"/>
        <v/>
      </c>
      <c r="R1670" s="130" t="e">
        <f>VLOOKUP(Q1670,'Baggrund til lister'!$G$4:$H$15,2,FALSE)</f>
        <v>#N/A</v>
      </c>
      <c r="S1670" s="11" t="str">
        <f t="shared" si="547"/>
        <v/>
      </c>
      <c r="T1670" s="11" t="str">
        <f>IF(IFERROR(VLOOKUP(N1670,Home!$C$8:$R$1048576,11,FALSE),"")=0,"",IFERROR(VLOOKUP(N1670,Home!$C$8:$R$1048576,11,FALSE),""))</f>
        <v/>
      </c>
      <c r="U1670" s="11" t="str">
        <f>IF(IFERROR(VLOOKUP(O1670,Home!$C$8:$R$1048576,12,FALSE),"")=0,"",IFERROR(VLOOKUP(O1670,Home!$C$8:$R$1048576,12,FALSE),""))</f>
        <v/>
      </c>
      <c r="V1670" s="11" t="str">
        <f>IF(IFERROR(VLOOKUP(O1670,Home!$C$8:$R$1048576,8,FALSE),"")=0,"",IFERROR(VLOOKUP(O1670,Home!$C$8:$R$1048576,8,FALSE),""))</f>
        <v/>
      </c>
      <c r="W1670" s="11" t="str">
        <f>IF(OR(VLOOKUP(N1670,Home!$C$7:$I$207,6,FALSE)="",VLOOKUP(N1670,Home!$C$7:$I$207,7,FALSE)=""),"FEJL",SUM(Baggrundsark!$K$4:K1670))</f>
        <v>FEJL</v>
      </c>
      <c r="Y1670">
        <v>1667</v>
      </c>
      <c r="Z1670" s="1"/>
      <c r="AC1670" s="44"/>
      <c r="AD1670">
        <f t="shared" si="554"/>
        <v>0</v>
      </c>
      <c r="AE1670">
        <f>SUM($AD$4:AD1670)</f>
        <v>1</v>
      </c>
      <c r="AF1670" s="103" t="str">
        <f>IFERROR(VLOOKUP(AN1670,Home!$C$8:$E$207,3,FALSE),"")</f>
        <v/>
      </c>
      <c r="AG1670" s="103" t="str">
        <f>IFERROR(VLOOKUP(AN1670,Home!$C$8:$E$207,2,FALSE),"")</f>
        <v/>
      </c>
      <c r="AH1670" s="104" t="str">
        <f>IF(VLOOKUP(AE1670,Home!$C$8:$I$207,6,FALSE)="","",VLOOKUP(AE1670,Home!$C$8:$I$207,6,FALSE))</f>
        <v/>
      </c>
      <c r="AI1670" s="104" t="e">
        <f t="shared" ref="AI1670:AI1733" si="562">IF(AG1670=AG1669,AI1669+14,AH1670)</f>
        <v>#VALUE!</v>
      </c>
      <c r="AJ1670" s="105" t="e">
        <f t="shared" si="555"/>
        <v>#VALUE!</v>
      </c>
      <c r="AK1670" s="103" t="e">
        <f t="shared" si="548"/>
        <v>#VALUE!</v>
      </c>
      <c r="AL1670" s="103" t="e">
        <f t="shared" si="556"/>
        <v>#VALUE!</v>
      </c>
      <c r="AN1670" t="str">
        <f>IF(OR(VLOOKUP(AE1670,Home!$C$8:$I$207,6,FALSE)="",VLOOKUP(AE1670,Home!$C$8:$I$207,7,FALSE)=""),"FEJL",Baggrundsark!AE1670)</f>
        <v>FEJL</v>
      </c>
      <c r="AO1670">
        <f>IF(VLOOKUP(AE1670,Home!$C$8:$N$207,12,FALSE)="Timelønnet",1,0)</f>
        <v>0</v>
      </c>
      <c r="AP1670">
        <f>SUM($AO$4:AO1670)*AO1670</f>
        <v>0</v>
      </c>
      <c r="AQ1670">
        <f t="shared" si="543"/>
        <v>1</v>
      </c>
      <c r="AR1670" t="str">
        <f t="shared" si="543"/>
        <v/>
      </c>
      <c r="AS1670" t="e">
        <f t="shared" si="557"/>
        <v>#VALUE!</v>
      </c>
      <c r="AT1670" s="45" t="e">
        <f t="shared" si="544"/>
        <v>#VALUE!</v>
      </c>
      <c r="AU1670">
        <f>VLOOKUP(AQ1670,Home!$C$8:$J$207,8,FALSE)</f>
        <v>0</v>
      </c>
    </row>
    <row r="1671" spans="1:47" x14ac:dyDescent="0.25">
      <c r="A1671" s="6">
        <f t="shared" si="549"/>
        <v>0</v>
      </c>
      <c r="B1671" s="6">
        <f t="shared" si="558"/>
        <v>0</v>
      </c>
      <c r="C1671" s="6" t="str">
        <f t="shared" si="550"/>
        <v/>
      </c>
      <c r="D1671" s="7">
        <f t="shared" si="551"/>
        <v>0</v>
      </c>
      <c r="E1671" s="7">
        <f t="shared" si="559"/>
        <v>0</v>
      </c>
      <c r="F1671" s="7" t="str">
        <f t="shared" si="552"/>
        <v/>
      </c>
      <c r="G1671" s="6">
        <f t="shared" si="553"/>
        <v>0</v>
      </c>
      <c r="H1671" s="6">
        <f t="shared" si="560"/>
        <v>0</v>
      </c>
      <c r="I1671" s="6" t="str">
        <f t="shared" si="561"/>
        <v/>
      </c>
      <c r="J1671" s="11">
        <v>1668</v>
      </c>
      <c r="K1671" s="11">
        <f>IF(IFERROR(VLOOKUP(J1671,Home!$A$8:$B$1048576,1,FALSE),0)=0,0,1)</f>
        <v>0</v>
      </c>
      <c r="L1671" s="129" t="e">
        <f>IF(VLOOKUP(O1671,Home!$C$8:$R$207,6,FALSE)="","",VLOOKUP(O1671,Home!$C$8:$R$207,6,FALSE))</f>
        <v>#N/A</v>
      </c>
      <c r="M1671" s="129" t="e">
        <f t="shared" si="546"/>
        <v>#N/A</v>
      </c>
      <c r="N1671" s="11">
        <f>SUM($K$4:K1671)</f>
        <v>200</v>
      </c>
      <c r="O1671" s="11" t="str">
        <f>IF(P1671="","",IF(IFERROR(VLOOKUP(N1671,Home!$C$8:$R$1048576,1,FALSE),"")=0,"",IFERROR(VLOOKUP(N1671,Home!$C$8:$R$1048576,1,FALSE),"")))</f>
        <v/>
      </c>
      <c r="P1671" s="11" t="str">
        <f>IF(IFERROR(VLOOKUP(W1671,Home!$C$8:$R$1048576,3,FALSE),"")=0,"",IFERROR(VLOOKUP(W1671,Home!$C$8:$R$1048576,3,FALSE),""))</f>
        <v/>
      </c>
      <c r="Q1671" s="11" t="str">
        <f t="shared" si="545"/>
        <v/>
      </c>
      <c r="R1671" s="130" t="e">
        <f>VLOOKUP(Q1671,'Baggrund til lister'!$G$4:$H$15,2,FALSE)</f>
        <v>#N/A</v>
      </c>
      <c r="S1671" s="11" t="str">
        <f t="shared" si="547"/>
        <v/>
      </c>
      <c r="T1671" s="11" t="str">
        <f>IF(IFERROR(VLOOKUP(N1671,Home!$C$8:$R$1048576,11,FALSE),"")=0,"",IFERROR(VLOOKUP(N1671,Home!$C$8:$R$1048576,11,FALSE),""))</f>
        <v/>
      </c>
      <c r="U1671" s="11" t="str">
        <f>IF(IFERROR(VLOOKUP(O1671,Home!$C$8:$R$1048576,12,FALSE),"")=0,"",IFERROR(VLOOKUP(O1671,Home!$C$8:$R$1048576,12,FALSE),""))</f>
        <v/>
      </c>
      <c r="V1671" s="11" t="str">
        <f>IF(IFERROR(VLOOKUP(O1671,Home!$C$8:$R$1048576,8,FALSE),"")=0,"",IFERROR(VLOOKUP(O1671,Home!$C$8:$R$1048576,8,FALSE),""))</f>
        <v/>
      </c>
      <c r="W1671" s="11" t="str">
        <f>IF(OR(VLOOKUP(N1671,Home!$C$7:$I$207,6,FALSE)="",VLOOKUP(N1671,Home!$C$7:$I$207,7,FALSE)=""),"FEJL",SUM(Baggrundsark!$K$4:K1671))</f>
        <v>FEJL</v>
      </c>
      <c r="Y1671">
        <v>1668</v>
      </c>
      <c r="Z1671" s="1"/>
      <c r="AC1671" s="44"/>
      <c r="AD1671">
        <f t="shared" si="554"/>
        <v>0</v>
      </c>
      <c r="AE1671">
        <f>SUM($AD$4:AD1671)</f>
        <v>1</v>
      </c>
      <c r="AF1671" s="103" t="str">
        <f>IFERROR(VLOOKUP(AN1671,Home!$C$8:$E$207,3,FALSE),"")</f>
        <v/>
      </c>
      <c r="AG1671" s="103" t="str">
        <f>IFERROR(VLOOKUP(AN1671,Home!$C$8:$E$207,2,FALSE),"")</f>
        <v/>
      </c>
      <c r="AH1671" s="104" t="str">
        <f>IF(VLOOKUP(AE1671,Home!$C$8:$I$207,6,FALSE)="","",VLOOKUP(AE1671,Home!$C$8:$I$207,6,FALSE))</f>
        <v/>
      </c>
      <c r="AI1671" s="104" t="e">
        <f t="shared" si="562"/>
        <v>#VALUE!</v>
      </c>
      <c r="AJ1671" s="105" t="e">
        <f t="shared" si="555"/>
        <v>#VALUE!</v>
      </c>
      <c r="AK1671" s="103" t="e">
        <f t="shared" si="548"/>
        <v>#VALUE!</v>
      </c>
      <c r="AL1671" s="103" t="e">
        <f t="shared" si="556"/>
        <v>#VALUE!</v>
      </c>
      <c r="AN1671" t="str">
        <f>IF(OR(VLOOKUP(AE1671,Home!$C$8:$I$207,6,FALSE)="",VLOOKUP(AE1671,Home!$C$8:$I$207,7,FALSE)=""),"FEJL",Baggrundsark!AE1671)</f>
        <v>FEJL</v>
      </c>
      <c r="AO1671">
        <f>IF(VLOOKUP(AE1671,Home!$C$8:$N$207,12,FALSE)="Timelønnet",1,0)</f>
        <v>0</v>
      </c>
      <c r="AP1671">
        <f>SUM($AO$4:AO1671)*AO1671</f>
        <v>0</v>
      </c>
      <c r="AQ1671">
        <f t="shared" si="543"/>
        <v>1</v>
      </c>
      <c r="AR1671" t="str">
        <f t="shared" si="543"/>
        <v/>
      </c>
      <c r="AS1671" t="e">
        <f t="shared" si="557"/>
        <v>#VALUE!</v>
      </c>
      <c r="AT1671" s="45" t="e">
        <f t="shared" si="544"/>
        <v>#VALUE!</v>
      </c>
      <c r="AU1671">
        <f>VLOOKUP(AQ1671,Home!$C$8:$J$207,8,FALSE)</f>
        <v>0</v>
      </c>
    </row>
    <row r="1672" spans="1:47" x14ac:dyDescent="0.25">
      <c r="A1672" s="6">
        <f t="shared" si="549"/>
        <v>0</v>
      </c>
      <c r="B1672" s="6">
        <f t="shared" si="558"/>
        <v>0</v>
      </c>
      <c r="C1672" s="6" t="str">
        <f t="shared" si="550"/>
        <v/>
      </c>
      <c r="D1672" s="7">
        <f t="shared" si="551"/>
        <v>0</v>
      </c>
      <c r="E1672" s="7">
        <f t="shared" si="559"/>
        <v>0</v>
      </c>
      <c r="F1672" s="7" t="str">
        <f t="shared" si="552"/>
        <v/>
      </c>
      <c r="G1672" s="6">
        <f t="shared" si="553"/>
        <v>0</v>
      </c>
      <c r="H1672" s="6">
        <f t="shared" si="560"/>
        <v>0</v>
      </c>
      <c r="I1672" s="6" t="str">
        <f t="shared" si="561"/>
        <v/>
      </c>
      <c r="J1672" s="11">
        <v>1669</v>
      </c>
      <c r="K1672" s="11">
        <f>IF(IFERROR(VLOOKUP(J1672,Home!$A$8:$B$1048576,1,FALSE),0)=0,0,1)</f>
        <v>0</v>
      </c>
      <c r="L1672" s="129" t="e">
        <f>IF(VLOOKUP(O1672,Home!$C$8:$R$207,6,FALSE)="","",VLOOKUP(O1672,Home!$C$8:$R$207,6,FALSE))</f>
        <v>#N/A</v>
      </c>
      <c r="M1672" s="129" t="e">
        <f t="shared" si="546"/>
        <v>#N/A</v>
      </c>
      <c r="N1672" s="11">
        <f>SUM($K$4:K1672)</f>
        <v>200</v>
      </c>
      <c r="O1672" s="11" t="str">
        <f>IF(P1672="","",IF(IFERROR(VLOOKUP(N1672,Home!$C$8:$R$1048576,1,FALSE),"")=0,"",IFERROR(VLOOKUP(N1672,Home!$C$8:$R$1048576,1,FALSE),"")))</f>
        <v/>
      </c>
      <c r="P1672" s="11" t="str">
        <f>IF(IFERROR(VLOOKUP(W1672,Home!$C$8:$R$1048576,3,FALSE),"")=0,"",IFERROR(VLOOKUP(W1672,Home!$C$8:$R$1048576,3,FALSE),""))</f>
        <v/>
      </c>
      <c r="Q1672" s="11" t="str">
        <f t="shared" si="545"/>
        <v/>
      </c>
      <c r="R1672" s="130" t="e">
        <f>VLOOKUP(Q1672,'Baggrund til lister'!$G$4:$H$15,2,FALSE)</f>
        <v>#N/A</v>
      </c>
      <c r="S1672" s="11" t="str">
        <f t="shared" si="547"/>
        <v/>
      </c>
      <c r="T1672" s="11" t="str">
        <f>IF(IFERROR(VLOOKUP(N1672,Home!$C$8:$R$1048576,11,FALSE),"")=0,"",IFERROR(VLOOKUP(N1672,Home!$C$8:$R$1048576,11,FALSE),""))</f>
        <v/>
      </c>
      <c r="U1672" s="11" t="str">
        <f>IF(IFERROR(VLOOKUP(O1672,Home!$C$8:$R$1048576,12,FALSE),"")=0,"",IFERROR(VLOOKUP(O1672,Home!$C$8:$R$1048576,12,FALSE),""))</f>
        <v/>
      </c>
      <c r="V1672" s="11" t="str">
        <f>IF(IFERROR(VLOOKUP(O1672,Home!$C$8:$R$1048576,8,FALSE),"")=0,"",IFERROR(VLOOKUP(O1672,Home!$C$8:$R$1048576,8,FALSE),""))</f>
        <v/>
      </c>
      <c r="W1672" s="11" t="str">
        <f>IF(OR(VLOOKUP(N1672,Home!$C$7:$I$207,6,FALSE)="",VLOOKUP(N1672,Home!$C$7:$I$207,7,FALSE)=""),"FEJL",SUM(Baggrundsark!$K$4:K1672))</f>
        <v>FEJL</v>
      </c>
      <c r="Y1672">
        <v>1669</v>
      </c>
      <c r="Z1672" s="1"/>
      <c r="AC1672" s="44"/>
      <c r="AD1672">
        <f t="shared" si="554"/>
        <v>0</v>
      </c>
      <c r="AE1672">
        <f>SUM($AD$4:AD1672)</f>
        <v>1</v>
      </c>
      <c r="AF1672" s="103" t="str">
        <f>IFERROR(VLOOKUP(AN1672,Home!$C$8:$E$207,3,FALSE),"")</f>
        <v/>
      </c>
      <c r="AG1672" s="103" t="str">
        <f>IFERROR(VLOOKUP(AN1672,Home!$C$8:$E$207,2,FALSE),"")</f>
        <v/>
      </c>
      <c r="AH1672" s="104" t="str">
        <f>IF(VLOOKUP(AE1672,Home!$C$8:$I$207,6,FALSE)="","",VLOOKUP(AE1672,Home!$C$8:$I$207,6,FALSE))</f>
        <v/>
      </c>
      <c r="AI1672" s="104" t="e">
        <f t="shared" si="562"/>
        <v>#VALUE!</v>
      </c>
      <c r="AJ1672" s="105" t="e">
        <f t="shared" si="555"/>
        <v>#VALUE!</v>
      </c>
      <c r="AK1672" s="103" t="e">
        <f t="shared" si="548"/>
        <v>#VALUE!</v>
      </c>
      <c r="AL1672" s="103" t="e">
        <f t="shared" si="556"/>
        <v>#VALUE!</v>
      </c>
      <c r="AN1672" t="str">
        <f>IF(OR(VLOOKUP(AE1672,Home!$C$8:$I$207,6,FALSE)="",VLOOKUP(AE1672,Home!$C$8:$I$207,7,FALSE)=""),"FEJL",Baggrundsark!AE1672)</f>
        <v>FEJL</v>
      </c>
      <c r="AO1672">
        <f>IF(VLOOKUP(AE1672,Home!$C$8:$N$207,12,FALSE)="Timelønnet",1,0)</f>
        <v>0</v>
      </c>
      <c r="AP1672">
        <f>SUM($AO$4:AO1672)*AO1672</f>
        <v>0</v>
      </c>
      <c r="AQ1672">
        <f t="shared" si="543"/>
        <v>1</v>
      </c>
      <c r="AR1672" t="str">
        <f t="shared" si="543"/>
        <v/>
      </c>
      <c r="AS1672" t="e">
        <f t="shared" si="557"/>
        <v>#VALUE!</v>
      </c>
      <c r="AT1672" s="45" t="e">
        <f t="shared" si="544"/>
        <v>#VALUE!</v>
      </c>
      <c r="AU1672">
        <f>VLOOKUP(AQ1672,Home!$C$8:$J$207,8,FALSE)</f>
        <v>0</v>
      </c>
    </row>
    <row r="1673" spans="1:47" x14ac:dyDescent="0.25">
      <c r="A1673" s="6">
        <f t="shared" si="549"/>
        <v>0</v>
      </c>
      <c r="B1673" s="6">
        <f t="shared" si="558"/>
        <v>0</v>
      </c>
      <c r="C1673" s="6" t="str">
        <f t="shared" si="550"/>
        <v/>
      </c>
      <c r="D1673" s="7">
        <f t="shared" si="551"/>
        <v>0</v>
      </c>
      <c r="E1673" s="7">
        <f t="shared" si="559"/>
        <v>0</v>
      </c>
      <c r="F1673" s="7" t="str">
        <f t="shared" si="552"/>
        <v/>
      </c>
      <c r="G1673" s="6">
        <f t="shared" si="553"/>
        <v>0</v>
      </c>
      <c r="H1673" s="6">
        <f t="shared" si="560"/>
        <v>0</v>
      </c>
      <c r="I1673" s="6" t="str">
        <f t="shared" si="561"/>
        <v/>
      </c>
      <c r="J1673" s="11">
        <v>1670</v>
      </c>
      <c r="K1673" s="11">
        <f>IF(IFERROR(VLOOKUP(J1673,Home!$A$8:$B$1048576,1,FALSE),0)=0,0,1)</f>
        <v>0</v>
      </c>
      <c r="L1673" s="129" t="e">
        <f>IF(VLOOKUP(O1673,Home!$C$8:$R$207,6,FALSE)="","",VLOOKUP(O1673,Home!$C$8:$R$207,6,FALSE))</f>
        <v>#N/A</v>
      </c>
      <c r="M1673" s="129" t="e">
        <f t="shared" si="546"/>
        <v>#N/A</v>
      </c>
      <c r="N1673" s="11">
        <f>SUM($K$4:K1673)</f>
        <v>200</v>
      </c>
      <c r="O1673" s="11" t="str">
        <f>IF(P1673="","",IF(IFERROR(VLOOKUP(N1673,Home!$C$8:$R$1048576,1,FALSE),"")=0,"",IFERROR(VLOOKUP(N1673,Home!$C$8:$R$1048576,1,FALSE),"")))</f>
        <v/>
      </c>
      <c r="P1673" s="11" t="str">
        <f>IF(IFERROR(VLOOKUP(W1673,Home!$C$8:$R$1048576,3,FALSE),"")=0,"",IFERROR(VLOOKUP(W1673,Home!$C$8:$R$1048576,3,FALSE),""))</f>
        <v/>
      </c>
      <c r="Q1673" s="11" t="str">
        <f t="shared" si="545"/>
        <v/>
      </c>
      <c r="R1673" s="130" t="e">
        <f>VLOOKUP(Q1673,'Baggrund til lister'!$G$4:$H$15,2,FALSE)</f>
        <v>#N/A</v>
      </c>
      <c r="S1673" s="11" t="str">
        <f t="shared" si="547"/>
        <v/>
      </c>
      <c r="T1673" s="11" t="str">
        <f>IF(IFERROR(VLOOKUP(N1673,Home!$C$8:$R$1048576,11,FALSE),"")=0,"",IFERROR(VLOOKUP(N1673,Home!$C$8:$R$1048576,11,FALSE),""))</f>
        <v/>
      </c>
      <c r="U1673" s="11" t="str">
        <f>IF(IFERROR(VLOOKUP(O1673,Home!$C$8:$R$1048576,12,FALSE),"")=0,"",IFERROR(VLOOKUP(O1673,Home!$C$8:$R$1048576,12,FALSE),""))</f>
        <v/>
      </c>
      <c r="V1673" s="11" t="str">
        <f>IF(IFERROR(VLOOKUP(O1673,Home!$C$8:$R$1048576,8,FALSE),"")=0,"",IFERROR(VLOOKUP(O1673,Home!$C$8:$R$1048576,8,FALSE),""))</f>
        <v/>
      </c>
      <c r="W1673" s="11" t="str">
        <f>IF(OR(VLOOKUP(N1673,Home!$C$7:$I$207,6,FALSE)="",VLOOKUP(N1673,Home!$C$7:$I$207,7,FALSE)=""),"FEJL",SUM(Baggrundsark!$K$4:K1673))</f>
        <v>FEJL</v>
      </c>
      <c r="Y1673">
        <v>1670</v>
      </c>
      <c r="Z1673" s="1"/>
      <c r="AC1673" s="44"/>
      <c r="AD1673">
        <f t="shared" si="554"/>
        <v>0</v>
      </c>
      <c r="AE1673">
        <f>SUM($AD$4:AD1673)</f>
        <v>1</v>
      </c>
      <c r="AF1673" s="103" t="str">
        <f>IFERROR(VLOOKUP(AN1673,Home!$C$8:$E$207,3,FALSE),"")</f>
        <v/>
      </c>
      <c r="AG1673" s="103" t="str">
        <f>IFERROR(VLOOKUP(AN1673,Home!$C$8:$E$207,2,FALSE),"")</f>
        <v/>
      </c>
      <c r="AH1673" s="104" t="str">
        <f>IF(VLOOKUP(AE1673,Home!$C$8:$I$207,6,FALSE)="","",VLOOKUP(AE1673,Home!$C$8:$I$207,6,FALSE))</f>
        <v/>
      </c>
      <c r="AI1673" s="104" t="e">
        <f t="shared" si="562"/>
        <v>#VALUE!</v>
      </c>
      <c r="AJ1673" s="105" t="e">
        <f t="shared" si="555"/>
        <v>#VALUE!</v>
      </c>
      <c r="AK1673" s="103" t="e">
        <f t="shared" si="548"/>
        <v>#VALUE!</v>
      </c>
      <c r="AL1673" s="103" t="e">
        <f t="shared" si="556"/>
        <v>#VALUE!</v>
      </c>
      <c r="AN1673" t="str">
        <f>IF(OR(VLOOKUP(AE1673,Home!$C$8:$I$207,6,FALSE)="",VLOOKUP(AE1673,Home!$C$8:$I$207,7,FALSE)=""),"FEJL",Baggrundsark!AE1673)</f>
        <v>FEJL</v>
      </c>
      <c r="AO1673">
        <f>IF(VLOOKUP(AE1673,Home!$C$8:$N$207,12,FALSE)="Timelønnet",1,0)</f>
        <v>0</v>
      </c>
      <c r="AP1673">
        <f>SUM($AO$4:AO1673)*AO1673</f>
        <v>0</v>
      </c>
      <c r="AQ1673">
        <f t="shared" si="543"/>
        <v>1</v>
      </c>
      <c r="AR1673" t="str">
        <f t="shared" si="543"/>
        <v/>
      </c>
      <c r="AS1673" t="e">
        <f t="shared" si="557"/>
        <v>#VALUE!</v>
      </c>
      <c r="AT1673" s="45" t="e">
        <f t="shared" si="544"/>
        <v>#VALUE!</v>
      </c>
      <c r="AU1673">
        <f>VLOOKUP(AQ1673,Home!$C$8:$J$207,8,FALSE)</f>
        <v>0</v>
      </c>
    </row>
    <row r="1674" spans="1:47" x14ac:dyDescent="0.25">
      <c r="A1674" s="6">
        <f t="shared" si="549"/>
        <v>0</v>
      </c>
      <c r="B1674" s="6">
        <f t="shared" si="558"/>
        <v>0</v>
      </c>
      <c r="C1674" s="6" t="str">
        <f t="shared" si="550"/>
        <v/>
      </c>
      <c r="D1674" s="7">
        <f t="shared" si="551"/>
        <v>0</v>
      </c>
      <c r="E1674" s="7">
        <f t="shared" si="559"/>
        <v>0</v>
      </c>
      <c r="F1674" s="7" t="str">
        <f t="shared" si="552"/>
        <v/>
      </c>
      <c r="G1674" s="6">
        <f t="shared" si="553"/>
        <v>0</v>
      </c>
      <c r="H1674" s="6">
        <f t="shared" si="560"/>
        <v>0</v>
      </c>
      <c r="I1674" s="6" t="str">
        <f t="shared" si="561"/>
        <v/>
      </c>
      <c r="J1674" s="11">
        <v>1671</v>
      </c>
      <c r="K1674" s="11">
        <f>IF(IFERROR(VLOOKUP(J1674,Home!$A$8:$B$1048576,1,FALSE),0)=0,0,1)</f>
        <v>0</v>
      </c>
      <c r="L1674" s="129" t="e">
        <f>IF(VLOOKUP(O1674,Home!$C$8:$R$207,6,FALSE)="","",VLOOKUP(O1674,Home!$C$8:$R$207,6,FALSE))</f>
        <v>#N/A</v>
      </c>
      <c r="M1674" s="129" t="e">
        <f t="shared" si="546"/>
        <v>#N/A</v>
      </c>
      <c r="N1674" s="11">
        <f>SUM($K$4:K1674)</f>
        <v>200</v>
      </c>
      <c r="O1674" s="11" t="str">
        <f>IF(P1674="","",IF(IFERROR(VLOOKUP(N1674,Home!$C$8:$R$1048576,1,FALSE),"")=0,"",IFERROR(VLOOKUP(N1674,Home!$C$8:$R$1048576,1,FALSE),"")))</f>
        <v/>
      </c>
      <c r="P1674" s="11" t="str">
        <f>IF(IFERROR(VLOOKUP(W1674,Home!$C$8:$R$1048576,3,FALSE),"")=0,"",IFERROR(VLOOKUP(W1674,Home!$C$8:$R$1048576,3,FALSE),""))</f>
        <v/>
      </c>
      <c r="Q1674" s="11" t="str">
        <f t="shared" si="545"/>
        <v/>
      </c>
      <c r="R1674" s="130" t="e">
        <f>VLOOKUP(Q1674,'Baggrund til lister'!$G$4:$H$15,2,FALSE)</f>
        <v>#N/A</v>
      </c>
      <c r="S1674" s="11" t="str">
        <f t="shared" si="547"/>
        <v/>
      </c>
      <c r="T1674" s="11" t="str">
        <f>IF(IFERROR(VLOOKUP(N1674,Home!$C$8:$R$1048576,11,FALSE),"")=0,"",IFERROR(VLOOKUP(N1674,Home!$C$8:$R$1048576,11,FALSE),""))</f>
        <v/>
      </c>
      <c r="U1674" s="11" t="str">
        <f>IF(IFERROR(VLOOKUP(O1674,Home!$C$8:$R$1048576,12,FALSE),"")=0,"",IFERROR(VLOOKUP(O1674,Home!$C$8:$R$1048576,12,FALSE),""))</f>
        <v/>
      </c>
      <c r="V1674" s="11" t="str">
        <f>IF(IFERROR(VLOOKUP(O1674,Home!$C$8:$R$1048576,8,FALSE),"")=0,"",IFERROR(VLOOKUP(O1674,Home!$C$8:$R$1048576,8,FALSE),""))</f>
        <v/>
      </c>
      <c r="W1674" s="11" t="str">
        <f>IF(OR(VLOOKUP(N1674,Home!$C$7:$I$207,6,FALSE)="",VLOOKUP(N1674,Home!$C$7:$I$207,7,FALSE)=""),"FEJL",SUM(Baggrundsark!$K$4:K1674))</f>
        <v>FEJL</v>
      </c>
      <c r="Y1674">
        <v>1671</v>
      </c>
      <c r="Z1674" s="1"/>
      <c r="AC1674" s="44"/>
      <c r="AD1674">
        <f t="shared" si="554"/>
        <v>0</v>
      </c>
      <c r="AE1674">
        <f>SUM($AD$4:AD1674)</f>
        <v>1</v>
      </c>
      <c r="AF1674" s="103" t="str">
        <f>IFERROR(VLOOKUP(AN1674,Home!$C$8:$E$207,3,FALSE),"")</f>
        <v/>
      </c>
      <c r="AG1674" s="103" t="str">
        <f>IFERROR(VLOOKUP(AN1674,Home!$C$8:$E$207,2,FALSE),"")</f>
        <v/>
      </c>
      <c r="AH1674" s="104" t="str">
        <f>IF(VLOOKUP(AE1674,Home!$C$8:$I$207,6,FALSE)="","",VLOOKUP(AE1674,Home!$C$8:$I$207,6,FALSE))</f>
        <v/>
      </c>
      <c r="AI1674" s="104" t="e">
        <f t="shared" si="562"/>
        <v>#VALUE!</v>
      </c>
      <c r="AJ1674" s="105" t="e">
        <f t="shared" si="555"/>
        <v>#VALUE!</v>
      </c>
      <c r="AK1674" s="103" t="e">
        <f t="shared" si="548"/>
        <v>#VALUE!</v>
      </c>
      <c r="AL1674" s="103" t="e">
        <f t="shared" si="556"/>
        <v>#VALUE!</v>
      </c>
      <c r="AN1674" t="str">
        <f>IF(OR(VLOOKUP(AE1674,Home!$C$8:$I$207,6,FALSE)="",VLOOKUP(AE1674,Home!$C$8:$I$207,7,FALSE)=""),"FEJL",Baggrundsark!AE1674)</f>
        <v>FEJL</v>
      </c>
      <c r="AO1674">
        <f>IF(VLOOKUP(AE1674,Home!$C$8:$N$207,12,FALSE)="Timelønnet",1,0)</f>
        <v>0</v>
      </c>
      <c r="AP1674">
        <f>SUM($AO$4:AO1674)*AO1674</f>
        <v>0</v>
      </c>
      <c r="AQ1674">
        <f t="shared" si="543"/>
        <v>1</v>
      </c>
      <c r="AR1674" t="str">
        <f t="shared" si="543"/>
        <v/>
      </c>
      <c r="AS1674" t="e">
        <f t="shared" si="557"/>
        <v>#VALUE!</v>
      </c>
      <c r="AT1674" s="45" t="e">
        <f t="shared" si="544"/>
        <v>#VALUE!</v>
      </c>
      <c r="AU1674">
        <f>VLOOKUP(AQ1674,Home!$C$8:$J$207,8,FALSE)</f>
        <v>0</v>
      </c>
    </row>
    <row r="1675" spans="1:47" x14ac:dyDescent="0.25">
      <c r="A1675" s="6">
        <f t="shared" si="549"/>
        <v>0</v>
      </c>
      <c r="B1675" s="6">
        <f t="shared" si="558"/>
        <v>0</v>
      </c>
      <c r="C1675" s="6" t="str">
        <f t="shared" si="550"/>
        <v/>
      </c>
      <c r="D1675" s="7">
        <f t="shared" si="551"/>
        <v>0</v>
      </c>
      <c r="E1675" s="7">
        <f t="shared" si="559"/>
        <v>0</v>
      </c>
      <c r="F1675" s="7" t="str">
        <f t="shared" si="552"/>
        <v/>
      </c>
      <c r="G1675" s="6">
        <f t="shared" si="553"/>
        <v>0</v>
      </c>
      <c r="H1675" s="6">
        <f t="shared" si="560"/>
        <v>0</v>
      </c>
      <c r="I1675" s="6" t="str">
        <f t="shared" si="561"/>
        <v/>
      </c>
      <c r="J1675" s="11">
        <v>1672</v>
      </c>
      <c r="K1675" s="11">
        <f>IF(IFERROR(VLOOKUP(J1675,Home!$A$8:$B$1048576,1,FALSE),0)=0,0,1)</f>
        <v>0</v>
      </c>
      <c r="L1675" s="129" t="e">
        <f>IF(VLOOKUP(O1675,Home!$C$8:$R$207,6,FALSE)="","",VLOOKUP(O1675,Home!$C$8:$R$207,6,FALSE))</f>
        <v>#N/A</v>
      </c>
      <c r="M1675" s="129" t="e">
        <f t="shared" si="546"/>
        <v>#N/A</v>
      </c>
      <c r="N1675" s="11">
        <f>SUM($K$4:K1675)</f>
        <v>200</v>
      </c>
      <c r="O1675" s="11" t="str">
        <f>IF(P1675="","",IF(IFERROR(VLOOKUP(N1675,Home!$C$8:$R$1048576,1,FALSE),"")=0,"",IFERROR(VLOOKUP(N1675,Home!$C$8:$R$1048576,1,FALSE),"")))</f>
        <v/>
      </c>
      <c r="P1675" s="11" t="str">
        <f>IF(IFERROR(VLOOKUP(W1675,Home!$C$8:$R$1048576,3,FALSE),"")=0,"",IFERROR(VLOOKUP(W1675,Home!$C$8:$R$1048576,3,FALSE),""))</f>
        <v/>
      </c>
      <c r="Q1675" s="11" t="str">
        <f t="shared" si="545"/>
        <v/>
      </c>
      <c r="R1675" s="130" t="e">
        <f>VLOOKUP(Q1675,'Baggrund til lister'!$G$4:$H$15,2,FALSE)</f>
        <v>#N/A</v>
      </c>
      <c r="S1675" s="11" t="str">
        <f t="shared" si="547"/>
        <v/>
      </c>
      <c r="T1675" s="11" t="str">
        <f>IF(IFERROR(VLOOKUP(N1675,Home!$C$8:$R$1048576,11,FALSE),"")=0,"",IFERROR(VLOOKUP(N1675,Home!$C$8:$R$1048576,11,FALSE),""))</f>
        <v/>
      </c>
      <c r="U1675" s="11" t="str">
        <f>IF(IFERROR(VLOOKUP(O1675,Home!$C$8:$R$1048576,12,FALSE),"")=0,"",IFERROR(VLOOKUP(O1675,Home!$C$8:$R$1048576,12,FALSE),""))</f>
        <v/>
      </c>
      <c r="V1675" s="11" t="str">
        <f>IF(IFERROR(VLOOKUP(O1675,Home!$C$8:$R$1048576,8,FALSE),"")=0,"",IFERROR(VLOOKUP(O1675,Home!$C$8:$R$1048576,8,FALSE),""))</f>
        <v/>
      </c>
      <c r="W1675" s="11" t="str">
        <f>IF(OR(VLOOKUP(N1675,Home!$C$7:$I$207,6,FALSE)="",VLOOKUP(N1675,Home!$C$7:$I$207,7,FALSE)=""),"FEJL",SUM(Baggrundsark!$K$4:K1675))</f>
        <v>FEJL</v>
      </c>
      <c r="Y1675">
        <v>1672</v>
      </c>
      <c r="Z1675" s="1"/>
      <c r="AC1675" s="44"/>
      <c r="AD1675">
        <f t="shared" si="554"/>
        <v>0</v>
      </c>
      <c r="AE1675">
        <f>SUM($AD$4:AD1675)</f>
        <v>1</v>
      </c>
      <c r="AF1675" s="103" t="str">
        <f>IFERROR(VLOOKUP(AN1675,Home!$C$8:$E$207,3,FALSE),"")</f>
        <v/>
      </c>
      <c r="AG1675" s="103" t="str">
        <f>IFERROR(VLOOKUP(AN1675,Home!$C$8:$E$207,2,FALSE),"")</f>
        <v/>
      </c>
      <c r="AH1675" s="104" t="str">
        <f>IF(VLOOKUP(AE1675,Home!$C$8:$I$207,6,FALSE)="","",VLOOKUP(AE1675,Home!$C$8:$I$207,6,FALSE))</f>
        <v/>
      </c>
      <c r="AI1675" s="104" t="e">
        <f t="shared" si="562"/>
        <v>#VALUE!</v>
      </c>
      <c r="AJ1675" s="105" t="e">
        <f t="shared" si="555"/>
        <v>#VALUE!</v>
      </c>
      <c r="AK1675" s="103" t="e">
        <f t="shared" si="548"/>
        <v>#VALUE!</v>
      </c>
      <c r="AL1675" s="103" t="e">
        <f t="shared" si="556"/>
        <v>#VALUE!</v>
      </c>
      <c r="AN1675" t="str">
        <f>IF(OR(VLOOKUP(AE1675,Home!$C$8:$I$207,6,FALSE)="",VLOOKUP(AE1675,Home!$C$8:$I$207,7,FALSE)=""),"FEJL",Baggrundsark!AE1675)</f>
        <v>FEJL</v>
      </c>
      <c r="AO1675">
        <f>IF(VLOOKUP(AE1675,Home!$C$8:$N$207,12,FALSE)="Timelønnet",1,0)</f>
        <v>0</v>
      </c>
      <c r="AP1675">
        <f>SUM($AO$4:AO1675)*AO1675</f>
        <v>0</v>
      </c>
      <c r="AQ1675">
        <f t="shared" si="543"/>
        <v>1</v>
      </c>
      <c r="AR1675" t="str">
        <f t="shared" si="543"/>
        <v/>
      </c>
      <c r="AS1675" t="e">
        <f t="shared" si="557"/>
        <v>#VALUE!</v>
      </c>
      <c r="AT1675" s="45" t="e">
        <f t="shared" si="544"/>
        <v>#VALUE!</v>
      </c>
      <c r="AU1675">
        <f>VLOOKUP(AQ1675,Home!$C$8:$J$207,8,FALSE)</f>
        <v>0</v>
      </c>
    </row>
    <row r="1676" spans="1:47" x14ac:dyDescent="0.25">
      <c r="A1676" s="6">
        <f t="shared" si="549"/>
        <v>0</v>
      </c>
      <c r="B1676" s="6">
        <f t="shared" si="558"/>
        <v>0</v>
      </c>
      <c r="C1676" s="6" t="str">
        <f t="shared" si="550"/>
        <v/>
      </c>
      <c r="D1676" s="7">
        <f t="shared" si="551"/>
        <v>0</v>
      </c>
      <c r="E1676" s="7">
        <f t="shared" si="559"/>
        <v>0</v>
      </c>
      <c r="F1676" s="7" t="str">
        <f t="shared" si="552"/>
        <v/>
      </c>
      <c r="G1676" s="6">
        <f t="shared" si="553"/>
        <v>0</v>
      </c>
      <c r="H1676" s="6">
        <f t="shared" si="560"/>
        <v>0</v>
      </c>
      <c r="I1676" s="6" t="str">
        <f t="shared" si="561"/>
        <v/>
      </c>
      <c r="J1676" s="11">
        <v>1673</v>
      </c>
      <c r="K1676" s="11">
        <f>IF(IFERROR(VLOOKUP(J1676,Home!$A$8:$B$1048576,1,FALSE),0)=0,0,1)</f>
        <v>0</v>
      </c>
      <c r="L1676" s="129" t="e">
        <f>IF(VLOOKUP(O1676,Home!$C$8:$R$207,6,FALSE)="","",VLOOKUP(O1676,Home!$C$8:$R$207,6,FALSE))</f>
        <v>#N/A</v>
      </c>
      <c r="M1676" s="129" t="e">
        <f t="shared" si="546"/>
        <v>#N/A</v>
      </c>
      <c r="N1676" s="11">
        <f>SUM($K$4:K1676)</f>
        <v>200</v>
      </c>
      <c r="O1676" s="11" t="str">
        <f>IF(P1676="","",IF(IFERROR(VLOOKUP(N1676,Home!$C$8:$R$1048576,1,FALSE),"")=0,"",IFERROR(VLOOKUP(N1676,Home!$C$8:$R$1048576,1,FALSE),"")))</f>
        <v/>
      </c>
      <c r="P1676" s="11" t="str">
        <f>IF(IFERROR(VLOOKUP(W1676,Home!$C$8:$R$1048576,3,FALSE),"")=0,"",IFERROR(VLOOKUP(W1676,Home!$C$8:$R$1048576,3,FALSE),""))</f>
        <v/>
      </c>
      <c r="Q1676" s="11" t="str">
        <f t="shared" si="545"/>
        <v/>
      </c>
      <c r="R1676" s="130" t="e">
        <f>VLOOKUP(Q1676,'Baggrund til lister'!$G$4:$H$15,2,FALSE)</f>
        <v>#N/A</v>
      </c>
      <c r="S1676" s="11" t="str">
        <f t="shared" si="547"/>
        <v/>
      </c>
      <c r="T1676" s="11" t="str">
        <f>IF(IFERROR(VLOOKUP(N1676,Home!$C$8:$R$1048576,11,FALSE),"")=0,"",IFERROR(VLOOKUP(N1676,Home!$C$8:$R$1048576,11,FALSE),""))</f>
        <v/>
      </c>
      <c r="U1676" s="11" t="str">
        <f>IF(IFERROR(VLOOKUP(O1676,Home!$C$8:$R$1048576,12,FALSE),"")=0,"",IFERROR(VLOOKUP(O1676,Home!$C$8:$R$1048576,12,FALSE),""))</f>
        <v/>
      </c>
      <c r="V1676" s="11" t="str">
        <f>IF(IFERROR(VLOOKUP(O1676,Home!$C$8:$R$1048576,8,FALSE),"")=0,"",IFERROR(VLOOKUP(O1676,Home!$C$8:$R$1048576,8,FALSE),""))</f>
        <v/>
      </c>
      <c r="W1676" s="11" t="str">
        <f>IF(OR(VLOOKUP(N1676,Home!$C$7:$I$207,6,FALSE)="",VLOOKUP(N1676,Home!$C$7:$I$207,7,FALSE)=""),"FEJL",SUM(Baggrundsark!$K$4:K1676))</f>
        <v>FEJL</v>
      </c>
      <c r="Y1676">
        <v>1673</v>
      </c>
      <c r="Z1676" s="1"/>
      <c r="AC1676" s="44"/>
      <c r="AD1676">
        <f t="shared" si="554"/>
        <v>0</v>
      </c>
      <c r="AE1676">
        <f>SUM($AD$4:AD1676)</f>
        <v>1</v>
      </c>
      <c r="AF1676" s="103" t="str">
        <f>IFERROR(VLOOKUP(AN1676,Home!$C$8:$E$207,3,FALSE),"")</f>
        <v/>
      </c>
      <c r="AG1676" s="103" t="str">
        <f>IFERROR(VLOOKUP(AN1676,Home!$C$8:$E$207,2,FALSE),"")</f>
        <v/>
      </c>
      <c r="AH1676" s="104" t="str">
        <f>IF(VLOOKUP(AE1676,Home!$C$8:$I$207,6,FALSE)="","",VLOOKUP(AE1676,Home!$C$8:$I$207,6,FALSE))</f>
        <v/>
      </c>
      <c r="AI1676" s="104" t="e">
        <f t="shared" si="562"/>
        <v>#VALUE!</v>
      </c>
      <c r="AJ1676" s="105" t="e">
        <f t="shared" si="555"/>
        <v>#VALUE!</v>
      </c>
      <c r="AK1676" s="103" t="e">
        <f t="shared" si="548"/>
        <v>#VALUE!</v>
      </c>
      <c r="AL1676" s="103" t="e">
        <f t="shared" si="556"/>
        <v>#VALUE!</v>
      </c>
      <c r="AN1676" t="str">
        <f>IF(OR(VLOOKUP(AE1676,Home!$C$8:$I$207,6,FALSE)="",VLOOKUP(AE1676,Home!$C$8:$I$207,7,FALSE)=""),"FEJL",Baggrundsark!AE1676)</f>
        <v>FEJL</v>
      </c>
      <c r="AO1676">
        <f>IF(VLOOKUP(AE1676,Home!$C$8:$N$207,12,FALSE)="Timelønnet",1,0)</f>
        <v>0</v>
      </c>
      <c r="AP1676">
        <f>SUM($AO$4:AO1676)*AO1676</f>
        <v>0</v>
      </c>
      <c r="AQ1676">
        <f t="shared" si="543"/>
        <v>1</v>
      </c>
      <c r="AR1676" t="str">
        <f t="shared" si="543"/>
        <v/>
      </c>
      <c r="AS1676" t="e">
        <f t="shared" si="557"/>
        <v>#VALUE!</v>
      </c>
      <c r="AT1676" s="45" t="e">
        <f t="shared" si="544"/>
        <v>#VALUE!</v>
      </c>
      <c r="AU1676">
        <f>VLOOKUP(AQ1676,Home!$C$8:$J$207,8,FALSE)</f>
        <v>0</v>
      </c>
    </row>
    <row r="1677" spans="1:47" x14ac:dyDescent="0.25">
      <c r="A1677" s="6">
        <f t="shared" si="549"/>
        <v>0</v>
      </c>
      <c r="B1677" s="6">
        <f t="shared" si="558"/>
        <v>0</v>
      </c>
      <c r="C1677" s="6" t="str">
        <f t="shared" si="550"/>
        <v/>
      </c>
      <c r="D1677" s="7">
        <f t="shared" si="551"/>
        <v>0</v>
      </c>
      <c r="E1677" s="7">
        <f t="shared" si="559"/>
        <v>0</v>
      </c>
      <c r="F1677" s="7" t="str">
        <f t="shared" si="552"/>
        <v/>
      </c>
      <c r="G1677" s="6">
        <f t="shared" si="553"/>
        <v>0</v>
      </c>
      <c r="H1677" s="6">
        <f t="shared" si="560"/>
        <v>0</v>
      </c>
      <c r="I1677" s="6" t="str">
        <f t="shared" si="561"/>
        <v/>
      </c>
      <c r="J1677" s="11">
        <v>1674</v>
      </c>
      <c r="K1677" s="11">
        <f>IF(IFERROR(VLOOKUP(J1677,Home!$A$8:$B$1048576,1,FALSE),0)=0,0,1)</f>
        <v>0</v>
      </c>
      <c r="L1677" s="129" t="e">
        <f>IF(VLOOKUP(O1677,Home!$C$8:$R$207,6,FALSE)="","",VLOOKUP(O1677,Home!$C$8:$R$207,6,FALSE))</f>
        <v>#N/A</v>
      </c>
      <c r="M1677" s="129" t="e">
        <f t="shared" si="546"/>
        <v>#N/A</v>
      </c>
      <c r="N1677" s="11">
        <f>SUM($K$4:K1677)</f>
        <v>200</v>
      </c>
      <c r="O1677" s="11" t="str">
        <f>IF(P1677="","",IF(IFERROR(VLOOKUP(N1677,Home!$C$8:$R$1048576,1,FALSE),"")=0,"",IFERROR(VLOOKUP(N1677,Home!$C$8:$R$1048576,1,FALSE),"")))</f>
        <v/>
      </c>
      <c r="P1677" s="11" t="str">
        <f>IF(IFERROR(VLOOKUP(W1677,Home!$C$8:$R$1048576,3,FALSE),"")=0,"",IFERROR(VLOOKUP(W1677,Home!$C$8:$R$1048576,3,FALSE),""))</f>
        <v/>
      </c>
      <c r="Q1677" s="11" t="str">
        <f t="shared" si="545"/>
        <v/>
      </c>
      <c r="R1677" s="130" t="e">
        <f>VLOOKUP(Q1677,'Baggrund til lister'!$G$4:$H$15,2,FALSE)</f>
        <v>#N/A</v>
      </c>
      <c r="S1677" s="11" t="str">
        <f t="shared" si="547"/>
        <v/>
      </c>
      <c r="T1677" s="11" t="str">
        <f>IF(IFERROR(VLOOKUP(N1677,Home!$C$8:$R$1048576,11,FALSE),"")=0,"",IFERROR(VLOOKUP(N1677,Home!$C$8:$R$1048576,11,FALSE),""))</f>
        <v/>
      </c>
      <c r="U1677" s="11" t="str">
        <f>IF(IFERROR(VLOOKUP(O1677,Home!$C$8:$R$1048576,12,FALSE),"")=0,"",IFERROR(VLOOKUP(O1677,Home!$C$8:$R$1048576,12,FALSE),""))</f>
        <v/>
      </c>
      <c r="V1677" s="11" t="str">
        <f>IF(IFERROR(VLOOKUP(O1677,Home!$C$8:$R$1048576,8,FALSE),"")=0,"",IFERROR(VLOOKUP(O1677,Home!$C$8:$R$1048576,8,FALSE),""))</f>
        <v/>
      </c>
      <c r="W1677" s="11" t="str">
        <f>IF(OR(VLOOKUP(N1677,Home!$C$7:$I$207,6,FALSE)="",VLOOKUP(N1677,Home!$C$7:$I$207,7,FALSE)=""),"FEJL",SUM(Baggrundsark!$K$4:K1677))</f>
        <v>FEJL</v>
      </c>
      <c r="Y1677">
        <v>1674</v>
      </c>
      <c r="Z1677" s="1"/>
      <c r="AC1677" s="44"/>
      <c r="AD1677">
        <f t="shared" si="554"/>
        <v>0</v>
      </c>
      <c r="AE1677">
        <f>SUM($AD$4:AD1677)</f>
        <v>1</v>
      </c>
      <c r="AF1677" s="103" t="str">
        <f>IFERROR(VLOOKUP(AN1677,Home!$C$8:$E$207,3,FALSE),"")</f>
        <v/>
      </c>
      <c r="AG1677" s="103" t="str">
        <f>IFERROR(VLOOKUP(AN1677,Home!$C$8:$E$207,2,FALSE),"")</f>
        <v/>
      </c>
      <c r="AH1677" s="104" t="str">
        <f>IF(VLOOKUP(AE1677,Home!$C$8:$I$207,6,FALSE)="","",VLOOKUP(AE1677,Home!$C$8:$I$207,6,FALSE))</f>
        <v/>
      </c>
      <c r="AI1677" s="104" t="e">
        <f t="shared" si="562"/>
        <v>#VALUE!</v>
      </c>
      <c r="AJ1677" s="105" t="e">
        <f t="shared" si="555"/>
        <v>#VALUE!</v>
      </c>
      <c r="AK1677" s="103" t="e">
        <f t="shared" si="548"/>
        <v>#VALUE!</v>
      </c>
      <c r="AL1677" s="103" t="e">
        <f t="shared" si="556"/>
        <v>#VALUE!</v>
      </c>
      <c r="AN1677" t="str">
        <f>IF(OR(VLOOKUP(AE1677,Home!$C$8:$I$207,6,FALSE)="",VLOOKUP(AE1677,Home!$C$8:$I$207,7,FALSE)=""),"FEJL",Baggrundsark!AE1677)</f>
        <v>FEJL</v>
      </c>
      <c r="AO1677">
        <f>IF(VLOOKUP(AE1677,Home!$C$8:$N$207,12,FALSE)="Timelønnet",1,0)</f>
        <v>0</v>
      </c>
      <c r="AP1677">
        <f>SUM($AO$4:AO1677)*AO1677</f>
        <v>0</v>
      </c>
      <c r="AQ1677">
        <f t="shared" si="543"/>
        <v>1</v>
      </c>
      <c r="AR1677" t="str">
        <f t="shared" si="543"/>
        <v/>
      </c>
      <c r="AS1677" t="e">
        <f t="shared" si="557"/>
        <v>#VALUE!</v>
      </c>
      <c r="AT1677" s="45" t="e">
        <f t="shared" si="544"/>
        <v>#VALUE!</v>
      </c>
      <c r="AU1677">
        <f>VLOOKUP(AQ1677,Home!$C$8:$J$207,8,FALSE)</f>
        <v>0</v>
      </c>
    </row>
    <row r="1678" spans="1:47" x14ac:dyDescent="0.25">
      <c r="A1678" s="6">
        <f t="shared" si="549"/>
        <v>0</v>
      </c>
      <c r="B1678" s="6">
        <f t="shared" si="558"/>
        <v>0</v>
      </c>
      <c r="C1678" s="6" t="str">
        <f t="shared" si="550"/>
        <v/>
      </c>
      <c r="D1678" s="7">
        <f t="shared" si="551"/>
        <v>0</v>
      </c>
      <c r="E1678" s="7">
        <f t="shared" si="559"/>
        <v>0</v>
      </c>
      <c r="F1678" s="7" t="str">
        <f t="shared" si="552"/>
        <v/>
      </c>
      <c r="G1678" s="6">
        <f t="shared" si="553"/>
        <v>0</v>
      </c>
      <c r="H1678" s="6">
        <f t="shared" si="560"/>
        <v>0</v>
      </c>
      <c r="I1678" s="6" t="str">
        <f t="shared" si="561"/>
        <v/>
      </c>
      <c r="J1678" s="11">
        <v>1675</v>
      </c>
      <c r="K1678" s="11">
        <f>IF(IFERROR(VLOOKUP(J1678,Home!$A$8:$B$1048576,1,FALSE),0)=0,0,1)</f>
        <v>0</v>
      </c>
      <c r="L1678" s="129" t="e">
        <f>IF(VLOOKUP(O1678,Home!$C$8:$R$207,6,FALSE)="","",VLOOKUP(O1678,Home!$C$8:$R$207,6,FALSE))</f>
        <v>#N/A</v>
      </c>
      <c r="M1678" s="129" t="e">
        <f t="shared" si="546"/>
        <v>#N/A</v>
      </c>
      <c r="N1678" s="11">
        <f>SUM($K$4:K1678)</f>
        <v>200</v>
      </c>
      <c r="O1678" s="11" t="str">
        <f>IF(P1678="","",IF(IFERROR(VLOOKUP(N1678,Home!$C$8:$R$1048576,1,FALSE),"")=0,"",IFERROR(VLOOKUP(N1678,Home!$C$8:$R$1048576,1,FALSE),"")))</f>
        <v/>
      </c>
      <c r="P1678" s="11" t="str">
        <f>IF(IFERROR(VLOOKUP(W1678,Home!$C$8:$R$1048576,3,FALSE),"")=0,"",IFERROR(VLOOKUP(W1678,Home!$C$8:$R$1048576,3,FALSE),""))</f>
        <v/>
      </c>
      <c r="Q1678" s="11" t="str">
        <f t="shared" si="545"/>
        <v/>
      </c>
      <c r="R1678" s="130" t="e">
        <f>VLOOKUP(Q1678,'Baggrund til lister'!$G$4:$H$15,2,FALSE)</f>
        <v>#N/A</v>
      </c>
      <c r="S1678" s="11" t="str">
        <f t="shared" si="547"/>
        <v/>
      </c>
      <c r="T1678" s="11" t="str">
        <f>IF(IFERROR(VLOOKUP(N1678,Home!$C$8:$R$1048576,11,FALSE),"")=0,"",IFERROR(VLOOKUP(N1678,Home!$C$8:$R$1048576,11,FALSE),""))</f>
        <v/>
      </c>
      <c r="U1678" s="11" t="str">
        <f>IF(IFERROR(VLOOKUP(O1678,Home!$C$8:$R$1048576,12,FALSE),"")=0,"",IFERROR(VLOOKUP(O1678,Home!$C$8:$R$1048576,12,FALSE),""))</f>
        <v/>
      </c>
      <c r="V1678" s="11" t="str">
        <f>IF(IFERROR(VLOOKUP(O1678,Home!$C$8:$R$1048576,8,FALSE),"")=0,"",IFERROR(VLOOKUP(O1678,Home!$C$8:$R$1048576,8,FALSE),""))</f>
        <v/>
      </c>
      <c r="W1678" s="11" t="str">
        <f>IF(OR(VLOOKUP(N1678,Home!$C$7:$I$207,6,FALSE)="",VLOOKUP(N1678,Home!$C$7:$I$207,7,FALSE)=""),"FEJL",SUM(Baggrundsark!$K$4:K1678))</f>
        <v>FEJL</v>
      </c>
      <c r="Y1678">
        <v>1675</v>
      </c>
      <c r="Z1678" s="1"/>
      <c r="AC1678" s="44"/>
      <c r="AD1678">
        <f t="shared" si="554"/>
        <v>0</v>
      </c>
      <c r="AE1678">
        <f>SUM($AD$4:AD1678)</f>
        <v>1</v>
      </c>
      <c r="AF1678" s="103" t="str">
        <f>IFERROR(VLOOKUP(AN1678,Home!$C$8:$E$207,3,FALSE),"")</f>
        <v/>
      </c>
      <c r="AG1678" s="103" t="str">
        <f>IFERROR(VLOOKUP(AN1678,Home!$C$8:$E$207,2,FALSE),"")</f>
        <v/>
      </c>
      <c r="AH1678" s="104" t="str">
        <f>IF(VLOOKUP(AE1678,Home!$C$8:$I$207,6,FALSE)="","",VLOOKUP(AE1678,Home!$C$8:$I$207,6,FALSE))</f>
        <v/>
      </c>
      <c r="AI1678" s="104" t="e">
        <f t="shared" si="562"/>
        <v>#VALUE!</v>
      </c>
      <c r="AJ1678" s="105" t="e">
        <f t="shared" si="555"/>
        <v>#VALUE!</v>
      </c>
      <c r="AK1678" s="103" t="e">
        <f t="shared" si="548"/>
        <v>#VALUE!</v>
      </c>
      <c r="AL1678" s="103" t="e">
        <f t="shared" si="556"/>
        <v>#VALUE!</v>
      </c>
      <c r="AN1678" t="str">
        <f>IF(OR(VLOOKUP(AE1678,Home!$C$8:$I$207,6,FALSE)="",VLOOKUP(AE1678,Home!$C$8:$I$207,7,FALSE)=""),"FEJL",Baggrundsark!AE1678)</f>
        <v>FEJL</v>
      </c>
      <c r="AO1678">
        <f>IF(VLOOKUP(AE1678,Home!$C$8:$N$207,12,FALSE)="Timelønnet",1,0)</f>
        <v>0</v>
      </c>
      <c r="AP1678">
        <f>SUM($AO$4:AO1678)*AO1678</f>
        <v>0</v>
      </c>
      <c r="AQ1678">
        <f t="shared" si="543"/>
        <v>1</v>
      </c>
      <c r="AR1678" t="str">
        <f t="shared" si="543"/>
        <v/>
      </c>
      <c r="AS1678" t="e">
        <f t="shared" si="557"/>
        <v>#VALUE!</v>
      </c>
      <c r="AT1678" s="45" t="e">
        <f t="shared" si="544"/>
        <v>#VALUE!</v>
      </c>
      <c r="AU1678">
        <f>VLOOKUP(AQ1678,Home!$C$8:$J$207,8,FALSE)</f>
        <v>0</v>
      </c>
    </row>
    <row r="1679" spans="1:47" x14ac:dyDescent="0.25">
      <c r="A1679" s="6">
        <f t="shared" si="549"/>
        <v>0</v>
      </c>
      <c r="B1679" s="6">
        <f t="shared" si="558"/>
        <v>0</v>
      </c>
      <c r="C1679" s="6" t="str">
        <f t="shared" si="550"/>
        <v/>
      </c>
      <c r="D1679" s="7">
        <f t="shared" si="551"/>
        <v>0</v>
      </c>
      <c r="E1679" s="7">
        <f t="shared" si="559"/>
        <v>0</v>
      </c>
      <c r="F1679" s="7" t="str">
        <f t="shared" si="552"/>
        <v/>
      </c>
      <c r="G1679" s="6">
        <f t="shared" si="553"/>
        <v>0</v>
      </c>
      <c r="H1679" s="6">
        <f t="shared" si="560"/>
        <v>0</v>
      </c>
      <c r="I1679" s="6" t="str">
        <f t="shared" si="561"/>
        <v/>
      </c>
      <c r="J1679" s="11">
        <v>1676</v>
      </c>
      <c r="K1679" s="11">
        <f>IF(IFERROR(VLOOKUP(J1679,Home!$A$8:$B$1048576,1,FALSE),0)=0,0,1)</f>
        <v>0</v>
      </c>
      <c r="L1679" s="129" t="e">
        <f>IF(VLOOKUP(O1679,Home!$C$8:$R$207,6,FALSE)="","",VLOOKUP(O1679,Home!$C$8:$R$207,6,FALSE))</f>
        <v>#N/A</v>
      </c>
      <c r="M1679" s="129" t="e">
        <f t="shared" si="546"/>
        <v>#N/A</v>
      </c>
      <c r="N1679" s="11">
        <f>SUM($K$4:K1679)</f>
        <v>200</v>
      </c>
      <c r="O1679" s="11" t="str">
        <f>IF(P1679="","",IF(IFERROR(VLOOKUP(N1679,Home!$C$8:$R$1048576,1,FALSE),"")=0,"",IFERROR(VLOOKUP(N1679,Home!$C$8:$R$1048576,1,FALSE),"")))</f>
        <v/>
      </c>
      <c r="P1679" s="11" t="str">
        <f>IF(IFERROR(VLOOKUP(W1679,Home!$C$8:$R$1048576,3,FALSE),"")=0,"",IFERROR(VLOOKUP(W1679,Home!$C$8:$R$1048576,3,FALSE),""))</f>
        <v/>
      </c>
      <c r="Q1679" s="11" t="str">
        <f t="shared" si="545"/>
        <v/>
      </c>
      <c r="R1679" s="130" t="e">
        <f>VLOOKUP(Q1679,'Baggrund til lister'!$G$4:$H$15,2,FALSE)</f>
        <v>#N/A</v>
      </c>
      <c r="S1679" s="11" t="str">
        <f t="shared" si="547"/>
        <v/>
      </c>
      <c r="T1679" s="11" t="str">
        <f>IF(IFERROR(VLOOKUP(N1679,Home!$C$8:$R$1048576,11,FALSE),"")=0,"",IFERROR(VLOOKUP(N1679,Home!$C$8:$R$1048576,11,FALSE),""))</f>
        <v/>
      </c>
      <c r="U1679" s="11" t="str">
        <f>IF(IFERROR(VLOOKUP(O1679,Home!$C$8:$R$1048576,12,FALSE),"")=0,"",IFERROR(VLOOKUP(O1679,Home!$C$8:$R$1048576,12,FALSE),""))</f>
        <v/>
      </c>
      <c r="V1679" s="11" t="str">
        <f>IF(IFERROR(VLOOKUP(O1679,Home!$C$8:$R$1048576,8,FALSE),"")=0,"",IFERROR(VLOOKUP(O1679,Home!$C$8:$R$1048576,8,FALSE),""))</f>
        <v/>
      </c>
      <c r="W1679" s="11" t="str">
        <f>IF(OR(VLOOKUP(N1679,Home!$C$7:$I$207,6,FALSE)="",VLOOKUP(N1679,Home!$C$7:$I$207,7,FALSE)=""),"FEJL",SUM(Baggrundsark!$K$4:K1679))</f>
        <v>FEJL</v>
      </c>
      <c r="Y1679">
        <v>1676</v>
      </c>
      <c r="Z1679" s="1"/>
      <c r="AC1679" s="44"/>
      <c r="AD1679">
        <f t="shared" si="554"/>
        <v>0</v>
      </c>
      <c r="AE1679">
        <f>SUM($AD$4:AD1679)</f>
        <v>1</v>
      </c>
      <c r="AF1679" s="103" t="str">
        <f>IFERROR(VLOOKUP(AN1679,Home!$C$8:$E$207,3,FALSE),"")</f>
        <v/>
      </c>
      <c r="AG1679" s="103" t="str">
        <f>IFERROR(VLOOKUP(AN1679,Home!$C$8:$E$207,2,FALSE),"")</f>
        <v/>
      </c>
      <c r="AH1679" s="104" t="str">
        <f>IF(VLOOKUP(AE1679,Home!$C$8:$I$207,6,FALSE)="","",VLOOKUP(AE1679,Home!$C$8:$I$207,6,FALSE))</f>
        <v/>
      </c>
      <c r="AI1679" s="104" t="e">
        <f t="shared" si="562"/>
        <v>#VALUE!</v>
      </c>
      <c r="AJ1679" s="105" t="e">
        <f t="shared" si="555"/>
        <v>#VALUE!</v>
      </c>
      <c r="AK1679" s="103" t="e">
        <f t="shared" si="548"/>
        <v>#VALUE!</v>
      </c>
      <c r="AL1679" s="103" t="e">
        <f t="shared" si="556"/>
        <v>#VALUE!</v>
      </c>
      <c r="AN1679" t="str">
        <f>IF(OR(VLOOKUP(AE1679,Home!$C$8:$I$207,6,FALSE)="",VLOOKUP(AE1679,Home!$C$8:$I$207,7,FALSE)=""),"FEJL",Baggrundsark!AE1679)</f>
        <v>FEJL</v>
      </c>
      <c r="AO1679">
        <f>IF(VLOOKUP(AE1679,Home!$C$8:$N$207,12,FALSE)="Timelønnet",1,0)</f>
        <v>0</v>
      </c>
      <c r="AP1679">
        <f>SUM($AO$4:AO1679)*AO1679</f>
        <v>0</v>
      </c>
      <c r="AQ1679">
        <f t="shared" si="543"/>
        <v>1</v>
      </c>
      <c r="AR1679" t="str">
        <f t="shared" si="543"/>
        <v/>
      </c>
      <c r="AS1679" t="e">
        <f t="shared" si="557"/>
        <v>#VALUE!</v>
      </c>
      <c r="AT1679" s="45" t="e">
        <f t="shared" si="544"/>
        <v>#VALUE!</v>
      </c>
      <c r="AU1679">
        <f>VLOOKUP(AQ1679,Home!$C$8:$J$207,8,FALSE)</f>
        <v>0</v>
      </c>
    </row>
    <row r="1680" spans="1:47" x14ac:dyDescent="0.25">
      <c r="A1680" s="6">
        <f t="shared" si="549"/>
        <v>0</v>
      </c>
      <c r="B1680" s="6">
        <f t="shared" si="558"/>
        <v>0</v>
      </c>
      <c r="C1680" s="6" t="str">
        <f t="shared" si="550"/>
        <v/>
      </c>
      <c r="D1680" s="7">
        <f t="shared" si="551"/>
        <v>0</v>
      </c>
      <c r="E1680" s="7">
        <f t="shared" si="559"/>
        <v>0</v>
      </c>
      <c r="F1680" s="7" t="str">
        <f t="shared" si="552"/>
        <v/>
      </c>
      <c r="G1680" s="6">
        <f t="shared" si="553"/>
        <v>0</v>
      </c>
      <c r="H1680" s="6">
        <f t="shared" si="560"/>
        <v>0</v>
      </c>
      <c r="I1680" s="6" t="str">
        <f t="shared" si="561"/>
        <v/>
      </c>
      <c r="J1680" s="11">
        <v>1677</v>
      </c>
      <c r="K1680" s="11">
        <f>IF(IFERROR(VLOOKUP(J1680,Home!$A$8:$B$1048576,1,FALSE),0)=0,0,1)</f>
        <v>0</v>
      </c>
      <c r="L1680" s="129" t="e">
        <f>IF(VLOOKUP(O1680,Home!$C$8:$R$207,6,FALSE)="","",VLOOKUP(O1680,Home!$C$8:$R$207,6,FALSE))</f>
        <v>#N/A</v>
      </c>
      <c r="M1680" s="129" t="e">
        <f t="shared" si="546"/>
        <v>#N/A</v>
      </c>
      <c r="N1680" s="11">
        <f>SUM($K$4:K1680)</f>
        <v>200</v>
      </c>
      <c r="O1680" s="11" t="str">
        <f>IF(P1680="","",IF(IFERROR(VLOOKUP(N1680,Home!$C$8:$R$1048576,1,FALSE),"")=0,"",IFERROR(VLOOKUP(N1680,Home!$C$8:$R$1048576,1,FALSE),"")))</f>
        <v/>
      </c>
      <c r="P1680" s="11" t="str">
        <f>IF(IFERROR(VLOOKUP(W1680,Home!$C$8:$R$1048576,3,FALSE),"")=0,"",IFERROR(VLOOKUP(W1680,Home!$C$8:$R$1048576,3,FALSE),""))</f>
        <v/>
      </c>
      <c r="Q1680" s="11" t="str">
        <f t="shared" si="545"/>
        <v/>
      </c>
      <c r="R1680" s="130" t="e">
        <f>VLOOKUP(Q1680,'Baggrund til lister'!$G$4:$H$15,2,FALSE)</f>
        <v>#N/A</v>
      </c>
      <c r="S1680" s="11" t="str">
        <f t="shared" si="547"/>
        <v/>
      </c>
      <c r="T1680" s="11" t="str">
        <f>IF(IFERROR(VLOOKUP(N1680,Home!$C$8:$R$1048576,11,FALSE),"")=0,"",IFERROR(VLOOKUP(N1680,Home!$C$8:$R$1048576,11,FALSE),""))</f>
        <v/>
      </c>
      <c r="U1680" s="11" t="str">
        <f>IF(IFERROR(VLOOKUP(O1680,Home!$C$8:$R$1048576,12,FALSE),"")=0,"",IFERROR(VLOOKUP(O1680,Home!$C$8:$R$1048576,12,FALSE),""))</f>
        <v/>
      </c>
      <c r="V1680" s="11" t="str">
        <f>IF(IFERROR(VLOOKUP(O1680,Home!$C$8:$R$1048576,8,FALSE),"")=0,"",IFERROR(VLOOKUP(O1680,Home!$C$8:$R$1048576,8,FALSE),""))</f>
        <v/>
      </c>
      <c r="W1680" s="11" t="str">
        <f>IF(OR(VLOOKUP(N1680,Home!$C$7:$I$207,6,FALSE)="",VLOOKUP(N1680,Home!$C$7:$I$207,7,FALSE)=""),"FEJL",SUM(Baggrundsark!$K$4:K1680))</f>
        <v>FEJL</v>
      </c>
      <c r="Y1680">
        <v>1677</v>
      </c>
      <c r="Z1680" s="1"/>
      <c r="AC1680" s="44"/>
      <c r="AD1680">
        <f t="shared" si="554"/>
        <v>0</v>
      </c>
      <c r="AE1680">
        <f>SUM($AD$4:AD1680)</f>
        <v>1</v>
      </c>
      <c r="AF1680" s="103" t="str">
        <f>IFERROR(VLOOKUP(AN1680,Home!$C$8:$E$207,3,FALSE),"")</f>
        <v/>
      </c>
      <c r="AG1680" s="103" t="str">
        <f>IFERROR(VLOOKUP(AN1680,Home!$C$8:$E$207,2,FALSE),"")</f>
        <v/>
      </c>
      <c r="AH1680" s="104" t="str">
        <f>IF(VLOOKUP(AE1680,Home!$C$8:$I$207,6,FALSE)="","",VLOOKUP(AE1680,Home!$C$8:$I$207,6,FALSE))</f>
        <v/>
      </c>
      <c r="AI1680" s="104" t="e">
        <f t="shared" si="562"/>
        <v>#VALUE!</v>
      </c>
      <c r="AJ1680" s="105" t="e">
        <f t="shared" si="555"/>
        <v>#VALUE!</v>
      </c>
      <c r="AK1680" s="103" t="e">
        <f t="shared" si="548"/>
        <v>#VALUE!</v>
      </c>
      <c r="AL1680" s="103" t="e">
        <f t="shared" si="556"/>
        <v>#VALUE!</v>
      </c>
      <c r="AN1680" t="str">
        <f>IF(OR(VLOOKUP(AE1680,Home!$C$8:$I$207,6,FALSE)="",VLOOKUP(AE1680,Home!$C$8:$I$207,7,FALSE)=""),"FEJL",Baggrundsark!AE1680)</f>
        <v>FEJL</v>
      </c>
      <c r="AO1680">
        <f>IF(VLOOKUP(AE1680,Home!$C$8:$N$207,12,FALSE)="Timelønnet",1,0)</f>
        <v>0</v>
      </c>
      <c r="AP1680">
        <f>SUM($AO$4:AO1680)*AO1680</f>
        <v>0</v>
      </c>
      <c r="AQ1680">
        <f t="shared" si="543"/>
        <v>1</v>
      </c>
      <c r="AR1680" t="str">
        <f t="shared" si="543"/>
        <v/>
      </c>
      <c r="AS1680" t="e">
        <f t="shared" si="557"/>
        <v>#VALUE!</v>
      </c>
      <c r="AT1680" s="45" t="e">
        <f t="shared" si="544"/>
        <v>#VALUE!</v>
      </c>
      <c r="AU1680">
        <f>VLOOKUP(AQ1680,Home!$C$8:$J$207,8,FALSE)</f>
        <v>0</v>
      </c>
    </row>
    <row r="1681" spans="1:47" x14ac:dyDescent="0.25">
      <c r="A1681" s="6">
        <f t="shared" si="549"/>
        <v>0</v>
      </c>
      <c r="B1681" s="6">
        <f t="shared" si="558"/>
        <v>0</v>
      </c>
      <c r="C1681" s="6" t="str">
        <f t="shared" si="550"/>
        <v/>
      </c>
      <c r="D1681" s="7">
        <f t="shared" si="551"/>
        <v>0</v>
      </c>
      <c r="E1681" s="7">
        <f t="shared" si="559"/>
        <v>0</v>
      </c>
      <c r="F1681" s="7" t="str">
        <f t="shared" si="552"/>
        <v/>
      </c>
      <c r="G1681" s="6">
        <f t="shared" si="553"/>
        <v>0</v>
      </c>
      <c r="H1681" s="6">
        <f t="shared" si="560"/>
        <v>0</v>
      </c>
      <c r="I1681" s="6" t="str">
        <f t="shared" si="561"/>
        <v/>
      </c>
      <c r="J1681" s="11">
        <v>1678</v>
      </c>
      <c r="K1681" s="11">
        <f>IF(IFERROR(VLOOKUP(J1681,Home!$A$8:$B$1048576,1,FALSE),0)=0,0,1)</f>
        <v>0</v>
      </c>
      <c r="L1681" s="129" t="e">
        <f>IF(VLOOKUP(O1681,Home!$C$8:$R$207,6,FALSE)="","",VLOOKUP(O1681,Home!$C$8:$R$207,6,FALSE))</f>
        <v>#N/A</v>
      </c>
      <c r="M1681" s="129" t="e">
        <f t="shared" si="546"/>
        <v>#N/A</v>
      </c>
      <c r="N1681" s="11">
        <f>SUM($K$4:K1681)</f>
        <v>200</v>
      </c>
      <c r="O1681" s="11" t="str">
        <f>IF(P1681="","",IF(IFERROR(VLOOKUP(N1681,Home!$C$8:$R$1048576,1,FALSE),"")=0,"",IFERROR(VLOOKUP(N1681,Home!$C$8:$R$1048576,1,FALSE),"")))</f>
        <v/>
      </c>
      <c r="P1681" s="11" t="str">
        <f>IF(IFERROR(VLOOKUP(W1681,Home!$C$8:$R$1048576,3,FALSE),"")=0,"",IFERROR(VLOOKUP(W1681,Home!$C$8:$R$1048576,3,FALSE),""))</f>
        <v/>
      </c>
      <c r="Q1681" s="11" t="str">
        <f t="shared" si="545"/>
        <v/>
      </c>
      <c r="R1681" s="130" t="e">
        <f>VLOOKUP(Q1681,'Baggrund til lister'!$G$4:$H$15,2,FALSE)</f>
        <v>#N/A</v>
      </c>
      <c r="S1681" s="11" t="str">
        <f t="shared" si="547"/>
        <v/>
      </c>
      <c r="T1681" s="11" t="str">
        <f>IF(IFERROR(VLOOKUP(N1681,Home!$C$8:$R$1048576,11,FALSE),"")=0,"",IFERROR(VLOOKUP(N1681,Home!$C$8:$R$1048576,11,FALSE),""))</f>
        <v/>
      </c>
      <c r="U1681" s="11" t="str">
        <f>IF(IFERROR(VLOOKUP(O1681,Home!$C$8:$R$1048576,12,FALSE),"")=0,"",IFERROR(VLOOKUP(O1681,Home!$C$8:$R$1048576,12,FALSE),""))</f>
        <v/>
      </c>
      <c r="V1681" s="11" t="str">
        <f>IF(IFERROR(VLOOKUP(O1681,Home!$C$8:$R$1048576,8,FALSE),"")=0,"",IFERROR(VLOOKUP(O1681,Home!$C$8:$R$1048576,8,FALSE),""))</f>
        <v/>
      </c>
      <c r="W1681" s="11" t="str">
        <f>IF(OR(VLOOKUP(N1681,Home!$C$7:$I$207,6,FALSE)="",VLOOKUP(N1681,Home!$C$7:$I$207,7,FALSE)=""),"FEJL",SUM(Baggrundsark!$K$4:K1681))</f>
        <v>FEJL</v>
      </c>
      <c r="Y1681">
        <v>1678</v>
      </c>
      <c r="Z1681" s="1"/>
      <c r="AC1681" s="44"/>
      <c r="AD1681">
        <f t="shared" si="554"/>
        <v>0</v>
      </c>
      <c r="AE1681">
        <f>SUM($AD$4:AD1681)</f>
        <v>1</v>
      </c>
      <c r="AF1681" s="103" t="str">
        <f>IFERROR(VLOOKUP(AN1681,Home!$C$8:$E$207,3,FALSE),"")</f>
        <v/>
      </c>
      <c r="AG1681" s="103" t="str">
        <f>IFERROR(VLOOKUP(AN1681,Home!$C$8:$E$207,2,FALSE),"")</f>
        <v/>
      </c>
      <c r="AH1681" s="104" t="str">
        <f>IF(VLOOKUP(AE1681,Home!$C$8:$I$207,6,FALSE)="","",VLOOKUP(AE1681,Home!$C$8:$I$207,6,FALSE))</f>
        <v/>
      </c>
      <c r="AI1681" s="104" t="e">
        <f t="shared" si="562"/>
        <v>#VALUE!</v>
      </c>
      <c r="AJ1681" s="105" t="e">
        <f t="shared" si="555"/>
        <v>#VALUE!</v>
      </c>
      <c r="AK1681" s="103" t="e">
        <f t="shared" si="548"/>
        <v>#VALUE!</v>
      </c>
      <c r="AL1681" s="103" t="e">
        <f t="shared" si="556"/>
        <v>#VALUE!</v>
      </c>
      <c r="AN1681" t="str">
        <f>IF(OR(VLOOKUP(AE1681,Home!$C$8:$I$207,6,FALSE)="",VLOOKUP(AE1681,Home!$C$8:$I$207,7,FALSE)=""),"FEJL",Baggrundsark!AE1681)</f>
        <v>FEJL</v>
      </c>
      <c r="AO1681">
        <f>IF(VLOOKUP(AE1681,Home!$C$8:$N$207,12,FALSE)="Timelønnet",1,0)</f>
        <v>0</v>
      </c>
      <c r="AP1681">
        <f>SUM($AO$4:AO1681)*AO1681</f>
        <v>0</v>
      </c>
      <c r="AQ1681">
        <f t="shared" si="543"/>
        <v>1</v>
      </c>
      <c r="AR1681" t="str">
        <f t="shared" si="543"/>
        <v/>
      </c>
      <c r="AS1681" t="e">
        <f t="shared" si="557"/>
        <v>#VALUE!</v>
      </c>
      <c r="AT1681" s="45" t="e">
        <f t="shared" si="544"/>
        <v>#VALUE!</v>
      </c>
      <c r="AU1681">
        <f>VLOOKUP(AQ1681,Home!$C$8:$J$207,8,FALSE)</f>
        <v>0</v>
      </c>
    </row>
    <row r="1682" spans="1:47" x14ac:dyDescent="0.25">
      <c r="A1682" s="6">
        <f t="shared" si="549"/>
        <v>0</v>
      </c>
      <c r="B1682" s="6">
        <f t="shared" si="558"/>
        <v>0</v>
      </c>
      <c r="C1682" s="6" t="str">
        <f t="shared" si="550"/>
        <v/>
      </c>
      <c r="D1682" s="7">
        <f t="shared" si="551"/>
        <v>0</v>
      </c>
      <c r="E1682" s="7">
        <f t="shared" si="559"/>
        <v>0</v>
      </c>
      <c r="F1682" s="7" t="str">
        <f t="shared" si="552"/>
        <v/>
      </c>
      <c r="G1682" s="6">
        <f t="shared" si="553"/>
        <v>0</v>
      </c>
      <c r="H1682" s="6">
        <f t="shared" si="560"/>
        <v>0</v>
      </c>
      <c r="I1682" s="6" t="str">
        <f t="shared" si="561"/>
        <v/>
      </c>
      <c r="J1682" s="11">
        <v>1679</v>
      </c>
      <c r="K1682" s="11">
        <f>IF(IFERROR(VLOOKUP(J1682,Home!$A$8:$B$1048576,1,FALSE),0)=0,0,1)</f>
        <v>0</v>
      </c>
      <c r="L1682" s="129" t="e">
        <f>IF(VLOOKUP(O1682,Home!$C$8:$R$207,6,FALSE)="","",VLOOKUP(O1682,Home!$C$8:$R$207,6,FALSE))</f>
        <v>#N/A</v>
      </c>
      <c r="M1682" s="129" t="e">
        <f t="shared" si="546"/>
        <v>#N/A</v>
      </c>
      <c r="N1682" s="11">
        <f>SUM($K$4:K1682)</f>
        <v>200</v>
      </c>
      <c r="O1682" s="11" t="str">
        <f>IF(P1682="","",IF(IFERROR(VLOOKUP(N1682,Home!$C$8:$R$1048576,1,FALSE),"")=0,"",IFERROR(VLOOKUP(N1682,Home!$C$8:$R$1048576,1,FALSE),"")))</f>
        <v/>
      </c>
      <c r="P1682" s="11" t="str">
        <f>IF(IFERROR(VLOOKUP(W1682,Home!$C$8:$R$1048576,3,FALSE),"")=0,"",IFERROR(VLOOKUP(W1682,Home!$C$8:$R$1048576,3,FALSE),""))</f>
        <v/>
      </c>
      <c r="Q1682" s="11" t="str">
        <f t="shared" si="545"/>
        <v/>
      </c>
      <c r="R1682" s="130" t="e">
        <f>VLOOKUP(Q1682,'Baggrund til lister'!$G$4:$H$15,2,FALSE)</f>
        <v>#N/A</v>
      </c>
      <c r="S1682" s="11" t="str">
        <f t="shared" si="547"/>
        <v/>
      </c>
      <c r="T1682" s="11" t="str">
        <f>IF(IFERROR(VLOOKUP(N1682,Home!$C$8:$R$1048576,11,FALSE),"")=0,"",IFERROR(VLOOKUP(N1682,Home!$C$8:$R$1048576,11,FALSE),""))</f>
        <v/>
      </c>
      <c r="U1682" s="11" t="str">
        <f>IF(IFERROR(VLOOKUP(O1682,Home!$C$8:$R$1048576,12,FALSE),"")=0,"",IFERROR(VLOOKUP(O1682,Home!$C$8:$R$1048576,12,FALSE),""))</f>
        <v/>
      </c>
      <c r="V1682" s="11" t="str">
        <f>IF(IFERROR(VLOOKUP(O1682,Home!$C$8:$R$1048576,8,FALSE),"")=0,"",IFERROR(VLOOKUP(O1682,Home!$C$8:$R$1048576,8,FALSE),""))</f>
        <v/>
      </c>
      <c r="W1682" s="11" t="str">
        <f>IF(OR(VLOOKUP(N1682,Home!$C$7:$I$207,6,FALSE)="",VLOOKUP(N1682,Home!$C$7:$I$207,7,FALSE)=""),"FEJL",SUM(Baggrundsark!$K$4:K1682))</f>
        <v>FEJL</v>
      </c>
      <c r="Y1682">
        <v>1679</v>
      </c>
      <c r="Z1682" s="1"/>
      <c r="AC1682" s="44"/>
      <c r="AD1682">
        <f t="shared" si="554"/>
        <v>0</v>
      </c>
      <c r="AE1682">
        <f>SUM($AD$4:AD1682)</f>
        <v>1</v>
      </c>
      <c r="AF1682" s="103" t="str">
        <f>IFERROR(VLOOKUP(AN1682,Home!$C$8:$E$207,3,FALSE),"")</f>
        <v/>
      </c>
      <c r="AG1682" s="103" t="str">
        <f>IFERROR(VLOOKUP(AN1682,Home!$C$8:$E$207,2,FALSE),"")</f>
        <v/>
      </c>
      <c r="AH1682" s="104" t="str">
        <f>IF(VLOOKUP(AE1682,Home!$C$8:$I$207,6,FALSE)="","",VLOOKUP(AE1682,Home!$C$8:$I$207,6,FALSE))</f>
        <v/>
      </c>
      <c r="AI1682" s="104" t="e">
        <f t="shared" si="562"/>
        <v>#VALUE!</v>
      </c>
      <c r="AJ1682" s="105" t="e">
        <f t="shared" si="555"/>
        <v>#VALUE!</v>
      </c>
      <c r="AK1682" s="103" t="e">
        <f t="shared" si="548"/>
        <v>#VALUE!</v>
      </c>
      <c r="AL1682" s="103" t="e">
        <f t="shared" si="556"/>
        <v>#VALUE!</v>
      </c>
      <c r="AN1682" t="str">
        <f>IF(OR(VLOOKUP(AE1682,Home!$C$8:$I$207,6,FALSE)="",VLOOKUP(AE1682,Home!$C$8:$I$207,7,FALSE)=""),"FEJL",Baggrundsark!AE1682)</f>
        <v>FEJL</v>
      </c>
      <c r="AO1682">
        <f>IF(VLOOKUP(AE1682,Home!$C$8:$N$207,12,FALSE)="Timelønnet",1,0)</f>
        <v>0</v>
      </c>
      <c r="AP1682">
        <f>SUM($AO$4:AO1682)*AO1682</f>
        <v>0</v>
      </c>
      <c r="AQ1682">
        <f t="shared" si="543"/>
        <v>1</v>
      </c>
      <c r="AR1682" t="str">
        <f t="shared" si="543"/>
        <v/>
      </c>
      <c r="AS1682" t="e">
        <f t="shared" si="557"/>
        <v>#VALUE!</v>
      </c>
      <c r="AT1682" s="45" t="e">
        <f t="shared" si="544"/>
        <v>#VALUE!</v>
      </c>
      <c r="AU1682">
        <f>VLOOKUP(AQ1682,Home!$C$8:$J$207,8,FALSE)</f>
        <v>0</v>
      </c>
    </row>
    <row r="1683" spans="1:47" x14ac:dyDescent="0.25">
      <c r="A1683" s="6">
        <f t="shared" si="549"/>
        <v>0</v>
      </c>
      <c r="B1683" s="6">
        <f t="shared" si="558"/>
        <v>0</v>
      </c>
      <c r="C1683" s="6" t="str">
        <f t="shared" si="550"/>
        <v/>
      </c>
      <c r="D1683" s="7">
        <f t="shared" si="551"/>
        <v>0</v>
      </c>
      <c r="E1683" s="7">
        <f t="shared" si="559"/>
        <v>0</v>
      </c>
      <c r="F1683" s="7" t="str">
        <f t="shared" si="552"/>
        <v/>
      </c>
      <c r="G1683" s="6">
        <f t="shared" si="553"/>
        <v>0</v>
      </c>
      <c r="H1683" s="6">
        <f t="shared" si="560"/>
        <v>0</v>
      </c>
      <c r="I1683" s="6" t="str">
        <f t="shared" si="561"/>
        <v/>
      </c>
      <c r="J1683" s="11">
        <v>1680</v>
      </c>
      <c r="K1683" s="11">
        <f>IF(IFERROR(VLOOKUP(J1683,Home!$A$8:$B$1048576,1,FALSE),0)=0,0,1)</f>
        <v>0</v>
      </c>
      <c r="L1683" s="129" t="e">
        <f>IF(VLOOKUP(O1683,Home!$C$8:$R$207,6,FALSE)="","",VLOOKUP(O1683,Home!$C$8:$R$207,6,FALSE))</f>
        <v>#N/A</v>
      </c>
      <c r="M1683" s="129" t="e">
        <f t="shared" si="546"/>
        <v>#N/A</v>
      </c>
      <c r="N1683" s="11">
        <f>SUM($K$4:K1683)</f>
        <v>200</v>
      </c>
      <c r="O1683" s="11" t="str">
        <f>IF(P1683="","",IF(IFERROR(VLOOKUP(N1683,Home!$C$8:$R$1048576,1,FALSE),"")=0,"",IFERROR(VLOOKUP(N1683,Home!$C$8:$R$1048576,1,FALSE),"")))</f>
        <v/>
      </c>
      <c r="P1683" s="11" t="str">
        <f>IF(IFERROR(VLOOKUP(W1683,Home!$C$8:$R$1048576,3,FALSE),"")=0,"",IFERROR(VLOOKUP(W1683,Home!$C$8:$R$1048576,3,FALSE),""))</f>
        <v/>
      </c>
      <c r="Q1683" s="11" t="str">
        <f t="shared" si="545"/>
        <v/>
      </c>
      <c r="R1683" s="130" t="e">
        <f>VLOOKUP(Q1683,'Baggrund til lister'!$G$4:$H$15,2,FALSE)</f>
        <v>#N/A</v>
      </c>
      <c r="S1683" s="11" t="str">
        <f t="shared" si="547"/>
        <v/>
      </c>
      <c r="T1683" s="11" t="str">
        <f>IF(IFERROR(VLOOKUP(N1683,Home!$C$8:$R$1048576,11,FALSE),"")=0,"",IFERROR(VLOOKUP(N1683,Home!$C$8:$R$1048576,11,FALSE),""))</f>
        <v/>
      </c>
      <c r="U1683" s="11" t="str">
        <f>IF(IFERROR(VLOOKUP(O1683,Home!$C$8:$R$1048576,12,FALSE),"")=0,"",IFERROR(VLOOKUP(O1683,Home!$C$8:$R$1048576,12,FALSE),""))</f>
        <v/>
      </c>
      <c r="V1683" s="11" t="str">
        <f>IF(IFERROR(VLOOKUP(O1683,Home!$C$8:$R$1048576,8,FALSE),"")=0,"",IFERROR(VLOOKUP(O1683,Home!$C$8:$R$1048576,8,FALSE),""))</f>
        <v/>
      </c>
      <c r="W1683" s="11" t="str">
        <f>IF(OR(VLOOKUP(N1683,Home!$C$7:$I$207,6,FALSE)="",VLOOKUP(N1683,Home!$C$7:$I$207,7,FALSE)=""),"FEJL",SUM(Baggrundsark!$K$4:K1683))</f>
        <v>FEJL</v>
      </c>
      <c r="Y1683">
        <v>1680</v>
      </c>
      <c r="Z1683" s="1"/>
      <c r="AC1683" s="44"/>
      <c r="AD1683">
        <f t="shared" si="554"/>
        <v>0</v>
      </c>
      <c r="AE1683">
        <f>SUM($AD$4:AD1683)</f>
        <v>1</v>
      </c>
      <c r="AF1683" s="103" t="str">
        <f>IFERROR(VLOOKUP(AN1683,Home!$C$8:$E$207,3,FALSE),"")</f>
        <v/>
      </c>
      <c r="AG1683" s="103" t="str">
        <f>IFERROR(VLOOKUP(AN1683,Home!$C$8:$E$207,2,FALSE),"")</f>
        <v/>
      </c>
      <c r="AH1683" s="104" t="str">
        <f>IF(VLOOKUP(AE1683,Home!$C$8:$I$207,6,FALSE)="","",VLOOKUP(AE1683,Home!$C$8:$I$207,6,FALSE))</f>
        <v/>
      </c>
      <c r="AI1683" s="104" t="e">
        <f t="shared" si="562"/>
        <v>#VALUE!</v>
      </c>
      <c r="AJ1683" s="105" t="e">
        <f t="shared" si="555"/>
        <v>#VALUE!</v>
      </c>
      <c r="AK1683" s="103" t="e">
        <f t="shared" si="548"/>
        <v>#VALUE!</v>
      </c>
      <c r="AL1683" s="103" t="e">
        <f t="shared" si="556"/>
        <v>#VALUE!</v>
      </c>
      <c r="AN1683" t="str">
        <f>IF(OR(VLOOKUP(AE1683,Home!$C$8:$I$207,6,FALSE)="",VLOOKUP(AE1683,Home!$C$8:$I$207,7,FALSE)=""),"FEJL",Baggrundsark!AE1683)</f>
        <v>FEJL</v>
      </c>
      <c r="AO1683">
        <f>IF(VLOOKUP(AE1683,Home!$C$8:$N$207,12,FALSE)="Timelønnet",1,0)</f>
        <v>0</v>
      </c>
      <c r="AP1683">
        <f>SUM($AO$4:AO1683)*AO1683</f>
        <v>0</v>
      </c>
      <c r="AQ1683">
        <f t="shared" si="543"/>
        <v>1</v>
      </c>
      <c r="AR1683" t="str">
        <f t="shared" si="543"/>
        <v/>
      </c>
      <c r="AS1683" t="e">
        <f t="shared" si="557"/>
        <v>#VALUE!</v>
      </c>
      <c r="AT1683" s="45" t="e">
        <f t="shared" si="544"/>
        <v>#VALUE!</v>
      </c>
      <c r="AU1683">
        <f>VLOOKUP(AQ1683,Home!$C$8:$J$207,8,FALSE)</f>
        <v>0</v>
      </c>
    </row>
    <row r="1684" spans="1:47" x14ac:dyDescent="0.25">
      <c r="A1684" s="6">
        <f t="shared" si="549"/>
        <v>0</v>
      </c>
      <c r="B1684" s="6">
        <f t="shared" si="558"/>
        <v>0</v>
      </c>
      <c r="C1684" s="6" t="str">
        <f t="shared" si="550"/>
        <v/>
      </c>
      <c r="D1684" s="7">
        <f t="shared" si="551"/>
        <v>0</v>
      </c>
      <c r="E1684" s="7">
        <f t="shared" si="559"/>
        <v>0</v>
      </c>
      <c r="F1684" s="7" t="str">
        <f t="shared" si="552"/>
        <v/>
      </c>
      <c r="G1684" s="6">
        <f t="shared" si="553"/>
        <v>0</v>
      </c>
      <c r="H1684" s="6">
        <f t="shared" si="560"/>
        <v>0</v>
      </c>
      <c r="I1684" s="6" t="str">
        <f t="shared" si="561"/>
        <v/>
      </c>
      <c r="J1684" s="11">
        <v>1681</v>
      </c>
      <c r="K1684" s="11">
        <f>IF(IFERROR(VLOOKUP(J1684,Home!$A$8:$B$1048576,1,FALSE),0)=0,0,1)</f>
        <v>0</v>
      </c>
      <c r="L1684" s="129" t="e">
        <f>IF(VLOOKUP(O1684,Home!$C$8:$R$207,6,FALSE)="","",VLOOKUP(O1684,Home!$C$8:$R$207,6,FALSE))</f>
        <v>#N/A</v>
      </c>
      <c r="M1684" s="129" t="e">
        <f t="shared" si="546"/>
        <v>#N/A</v>
      </c>
      <c r="N1684" s="11">
        <f>SUM($K$4:K1684)</f>
        <v>200</v>
      </c>
      <c r="O1684" s="11" t="str">
        <f>IF(P1684="","",IF(IFERROR(VLOOKUP(N1684,Home!$C$8:$R$1048576,1,FALSE),"")=0,"",IFERROR(VLOOKUP(N1684,Home!$C$8:$R$1048576,1,FALSE),"")))</f>
        <v/>
      </c>
      <c r="P1684" s="11" t="str">
        <f>IF(IFERROR(VLOOKUP(W1684,Home!$C$8:$R$1048576,3,FALSE),"")=0,"",IFERROR(VLOOKUP(W1684,Home!$C$8:$R$1048576,3,FALSE),""))</f>
        <v/>
      </c>
      <c r="Q1684" s="11" t="str">
        <f t="shared" si="545"/>
        <v/>
      </c>
      <c r="R1684" s="130" t="e">
        <f>VLOOKUP(Q1684,'Baggrund til lister'!$G$4:$H$15,2,FALSE)</f>
        <v>#N/A</v>
      </c>
      <c r="S1684" s="11" t="str">
        <f t="shared" si="547"/>
        <v/>
      </c>
      <c r="T1684" s="11" t="str">
        <f>IF(IFERROR(VLOOKUP(N1684,Home!$C$8:$R$1048576,11,FALSE),"")=0,"",IFERROR(VLOOKUP(N1684,Home!$C$8:$R$1048576,11,FALSE),""))</f>
        <v/>
      </c>
      <c r="U1684" s="11" t="str">
        <f>IF(IFERROR(VLOOKUP(O1684,Home!$C$8:$R$1048576,12,FALSE),"")=0,"",IFERROR(VLOOKUP(O1684,Home!$C$8:$R$1048576,12,FALSE),""))</f>
        <v/>
      </c>
      <c r="V1684" s="11" t="str">
        <f>IF(IFERROR(VLOOKUP(O1684,Home!$C$8:$R$1048576,8,FALSE),"")=0,"",IFERROR(VLOOKUP(O1684,Home!$C$8:$R$1048576,8,FALSE),""))</f>
        <v/>
      </c>
      <c r="W1684" s="11" t="str">
        <f>IF(OR(VLOOKUP(N1684,Home!$C$7:$I$207,6,FALSE)="",VLOOKUP(N1684,Home!$C$7:$I$207,7,FALSE)=""),"FEJL",SUM(Baggrundsark!$K$4:K1684))</f>
        <v>FEJL</v>
      </c>
      <c r="Y1684">
        <v>1681</v>
      </c>
      <c r="Z1684" s="1"/>
      <c r="AC1684" s="44"/>
      <c r="AD1684">
        <f t="shared" si="554"/>
        <v>0</v>
      </c>
      <c r="AE1684">
        <f>SUM($AD$4:AD1684)</f>
        <v>1</v>
      </c>
      <c r="AF1684" s="103" t="str">
        <f>IFERROR(VLOOKUP(AN1684,Home!$C$8:$E$207,3,FALSE),"")</f>
        <v/>
      </c>
      <c r="AG1684" s="103" t="str">
        <f>IFERROR(VLOOKUP(AN1684,Home!$C$8:$E$207,2,FALSE),"")</f>
        <v/>
      </c>
      <c r="AH1684" s="104" t="str">
        <f>IF(VLOOKUP(AE1684,Home!$C$8:$I$207,6,FALSE)="","",VLOOKUP(AE1684,Home!$C$8:$I$207,6,FALSE))</f>
        <v/>
      </c>
      <c r="AI1684" s="104" t="e">
        <f t="shared" si="562"/>
        <v>#VALUE!</v>
      </c>
      <c r="AJ1684" s="105" t="e">
        <f t="shared" si="555"/>
        <v>#VALUE!</v>
      </c>
      <c r="AK1684" s="103" t="e">
        <f t="shared" si="548"/>
        <v>#VALUE!</v>
      </c>
      <c r="AL1684" s="103" t="e">
        <f t="shared" si="556"/>
        <v>#VALUE!</v>
      </c>
      <c r="AN1684" t="str">
        <f>IF(OR(VLOOKUP(AE1684,Home!$C$8:$I$207,6,FALSE)="",VLOOKUP(AE1684,Home!$C$8:$I$207,7,FALSE)=""),"FEJL",Baggrundsark!AE1684)</f>
        <v>FEJL</v>
      </c>
      <c r="AO1684">
        <f>IF(VLOOKUP(AE1684,Home!$C$8:$N$207,12,FALSE)="Timelønnet",1,0)</f>
        <v>0</v>
      </c>
      <c r="AP1684">
        <f>SUM($AO$4:AO1684)*AO1684</f>
        <v>0</v>
      </c>
      <c r="AQ1684">
        <f t="shared" si="543"/>
        <v>1</v>
      </c>
      <c r="AR1684" t="str">
        <f t="shared" si="543"/>
        <v/>
      </c>
      <c r="AS1684" t="e">
        <f t="shared" si="557"/>
        <v>#VALUE!</v>
      </c>
      <c r="AT1684" s="45" t="e">
        <f t="shared" si="544"/>
        <v>#VALUE!</v>
      </c>
      <c r="AU1684">
        <f>VLOOKUP(AQ1684,Home!$C$8:$J$207,8,FALSE)</f>
        <v>0</v>
      </c>
    </row>
    <row r="1685" spans="1:47" x14ac:dyDescent="0.25">
      <c r="A1685" s="6">
        <f t="shared" si="549"/>
        <v>0</v>
      </c>
      <c r="B1685" s="6">
        <f t="shared" si="558"/>
        <v>0</v>
      </c>
      <c r="C1685" s="6" t="str">
        <f t="shared" si="550"/>
        <v/>
      </c>
      <c r="D1685" s="7">
        <f t="shared" si="551"/>
        <v>0</v>
      </c>
      <c r="E1685" s="7">
        <f t="shared" si="559"/>
        <v>0</v>
      </c>
      <c r="F1685" s="7" t="str">
        <f t="shared" si="552"/>
        <v/>
      </c>
      <c r="G1685" s="6">
        <f t="shared" si="553"/>
        <v>0</v>
      </c>
      <c r="H1685" s="6">
        <f t="shared" si="560"/>
        <v>0</v>
      </c>
      <c r="I1685" s="6" t="str">
        <f t="shared" si="561"/>
        <v/>
      </c>
      <c r="J1685" s="11">
        <v>1682</v>
      </c>
      <c r="K1685" s="11">
        <f>IF(IFERROR(VLOOKUP(J1685,Home!$A$8:$B$1048576,1,FALSE),0)=0,0,1)</f>
        <v>0</v>
      </c>
      <c r="L1685" s="129" t="e">
        <f>IF(VLOOKUP(O1685,Home!$C$8:$R$207,6,FALSE)="","",VLOOKUP(O1685,Home!$C$8:$R$207,6,FALSE))</f>
        <v>#N/A</v>
      </c>
      <c r="M1685" s="129" t="e">
        <f t="shared" si="546"/>
        <v>#N/A</v>
      </c>
      <c r="N1685" s="11">
        <f>SUM($K$4:K1685)</f>
        <v>200</v>
      </c>
      <c r="O1685" s="11" t="str">
        <f>IF(P1685="","",IF(IFERROR(VLOOKUP(N1685,Home!$C$8:$R$1048576,1,FALSE),"")=0,"",IFERROR(VLOOKUP(N1685,Home!$C$8:$R$1048576,1,FALSE),"")))</f>
        <v/>
      </c>
      <c r="P1685" s="11" t="str">
        <f>IF(IFERROR(VLOOKUP(W1685,Home!$C$8:$R$1048576,3,FALSE),"")=0,"",IFERROR(VLOOKUP(W1685,Home!$C$8:$R$1048576,3,FALSE),""))</f>
        <v/>
      </c>
      <c r="Q1685" s="11" t="str">
        <f t="shared" si="545"/>
        <v/>
      </c>
      <c r="R1685" s="130" t="e">
        <f>VLOOKUP(Q1685,'Baggrund til lister'!$G$4:$H$15,2,FALSE)</f>
        <v>#N/A</v>
      </c>
      <c r="S1685" s="11" t="str">
        <f t="shared" si="547"/>
        <v/>
      </c>
      <c r="T1685" s="11" t="str">
        <f>IF(IFERROR(VLOOKUP(N1685,Home!$C$8:$R$1048576,11,FALSE),"")=0,"",IFERROR(VLOOKUP(N1685,Home!$C$8:$R$1048576,11,FALSE),""))</f>
        <v/>
      </c>
      <c r="U1685" s="11" t="str">
        <f>IF(IFERROR(VLOOKUP(O1685,Home!$C$8:$R$1048576,12,FALSE),"")=0,"",IFERROR(VLOOKUP(O1685,Home!$C$8:$R$1048576,12,FALSE),""))</f>
        <v/>
      </c>
      <c r="V1685" s="11" t="str">
        <f>IF(IFERROR(VLOOKUP(O1685,Home!$C$8:$R$1048576,8,FALSE),"")=0,"",IFERROR(VLOOKUP(O1685,Home!$C$8:$R$1048576,8,FALSE),""))</f>
        <v/>
      </c>
      <c r="W1685" s="11" t="str">
        <f>IF(OR(VLOOKUP(N1685,Home!$C$7:$I$207,6,FALSE)="",VLOOKUP(N1685,Home!$C$7:$I$207,7,FALSE)=""),"FEJL",SUM(Baggrundsark!$K$4:K1685))</f>
        <v>FEJL</v>
      </c>
      <c r="Y1685">
        <v>1682</v>
      </c>
      <c r="Z1685" s="1"/>
      <c r="AC1685" s="44"/>
      <c r="AD1685">
        <f t="shared" si="554"/>
        <v>0</v>
      </c>
      <c r="AE1685">
        <f>SUM($AD$4:AD1685)</f>
        <v>1</v>
      </c>
      <c r="AF1685" s="103" t="str">
        <f>IFERROR(VLOOKUP(AN1685,Home!$C$8:$E$207,3,FALSE),"")</f>
        <v/>
      </c>
      <c r="AG1685" s="103" t="str">
        <f>IFERROR(VLOOKUP(AN1685,Home!$C$8:$E$207,2,FALSE),"")</f>
        <v/>
      </c>
      <c r="AH1685" s="104" t="str">
        <f>IF(VLOOKUP(AE1685,Home!$C$8:$I$207,6,FALSE)="","",VLOOKUP(AE1685,Home!$C$8:$I$207,6,FALSE))</f>
        <v/>
      </c>
      <c r="AI1685" s="104" t="e">
        <f t="shared" si="562"/>
        <v>#VALUE!</v>
      </c>
      <c r="AJ1685" s="105" t="e">
        <f t="shared" si="555"/>
        <v>#VALUE!</v>
      </c>
      <c r="AK1685" s="103" t="e">
        <f t="shared" si="548"/>
        <v>#VALUE!</v>
      </c>
      <c r="AL1685" s="103" t="e">
        <f t="shared" si="556"/>
        <v>#VALUE!</v>
      </c>
      <c r="AN1685" t="str">
        <f>IF(OR(VLOOKUP(AE1685,Home!$C$8:$I$207,6,FALSE)="",VLOOKUP(AE1685,Home!$C$8:$I$207,7,FALSE)=""),"FEJL",Baggrundsark!AE1685)</f>
        <v>FEJL</v>
      </c>
      <c r="AO1685">
        <f>IF(VLOOKUP(AE1685,Home!$C$8:$N$207,12,FALSE)="Timelønnet",1,0)</f>
        <v>0</v>
      </c>
      <c r="AP1685">
        <f>SUM($AO$4:AO1685)*AO1685</f>
        <v>0</v>
      </c>
      <c r="AQ1685">
        <f t="shared" si="543"/>
        <v>1</v>
      </c>
      <c r="AR1685" t="str">
        <f t="shared" si="543"/>
        <v/>
      </c>
      <c r="AS1685" t="e">
        <f t="shared" si="557"/>
        <v>#VALUE!</v>
      </c>
      <c r="AT1685" s="45" t="e">
        <f t="shared" si="544"/>
        <v>#VALUE!</v>
      </c>
      <c r="AU1685">
        <f>VLOOKUP(AQ1685,Home!$C$8:$J$207,8,FALSE)</f>
        <v>0</v>
      </c>
    </row>
    <row r="1686" spans="1:47" x14ac:dyDescent="0.25">
      <c r="A1686" s="6">
        <f t="shared" si="549"/>
        <v>0</v>
      </c>
      <c r="B1686" s="6">
        <f t="shared" si="558"/>
        <v>0</v>
      </c>
      <c r="C1686" s="6" t="str">
        <f t="shared" si="550"/>
        <v/>
      </c>
      <c r="D1686" s="7">
        <f t="shared" si="551"/>
        <v>0</v>
      </c>
      <c r="E1686" s="7">
        <f t="shared" si="559"/>
        <v>0</v>
      </c>
      <c r="F1686" s="7" t="str">
        <f t="shared" si="552"/>
        <v/>
      </c>
      <c r="G1686" s="6">
        <f t="shared" si="553"/>
        <v>0</v>
      </c>
      <c r="H1686" s="6">
        <f t="shared" si="560"/>
        <v>0</v>
      </c>
      <c r="I1686" s="6" t="str">
        <f t="shared" si="561"/>
        <v/>
      </c>
      <c r="J1686" s="11">
        <v>1683</v>
      </c>
      <c r="K1686" s="11">
        <f>IF(IFERROR(VLOOKUP(J1686,Home!$A$8:$B$1048576,1,FALSE),0)=0,0,1)</f>
        <v>0</v>
      </c>
      <c r="L1686" s="129" t="e">
        <f>IF(VLOOKUP(O1686,Home!$C$8:$R$207,6,FALSE)="","",VLOOKUP(O1686,Home!$C$8:$R$207,6,FALSE))</f>
        <v>#N/A</v>
      </c>
      <c r="M1686" s="129" t="e">
        <f t="shared" si="546"/>
        <v>#N/A</v>
      </c>
      <c r="N1686" s="11">
        <f>SUM($K$4:K1686)</f>
        <v>200</v>
      </c>
      <c r="O1686" s="11" t="str">
        <f>IF(P1686="","",IF(IFERROR(VLOOKUP(N1686,Home!$C$8:$R$1048576,1,FALSE),"")=0,"",IFERROR(VLOOKUP(N1686,Home!$C$8:$R$1048576,1,FALSE),"")))</f>
        <v/>
      </c>
      <c r="P1686" s="11" t="str">
        <f>IF(IFERROR(VLOOKUP(W1686,Home!$C$8:$R$1048576,3,FALSE),"")=0,"",IFERROR(VLOOKUP(W1686,Home!$C$8:$R$1048576,3,FALSE),""))</f>
        <v/>
      </c>
      <c r="Q1686" s="11" t="str">
        <f t="shared" si="545"/>
        <v/>
      </c>
      <c r="R1686" s="130" t="e">
        <f>VLOOKUP(Q1686,'Baggrund til lister'!$G$4:$H$15,2,FALSE)</f>
        <v>#N/A</v>
      </c>
      <c r="S1686" s="11" t="str">
        <f t="shared" si="547"/>
        <v/>
      </c>
      <c r="T1686" s="11" t="str">
        <f>IF(IFERROR(VLOOKUP(N1686,Home!$C$8:$R$1048576,11,FALSE),"")=0,"",IFERROR(VLOOKUP(N1686,Home!$C$8:$R$1048576,11,FALSE),""))</f>
        <v/>
      </c>
      <c r="U1686" s="11" t="str">
        <f>IF(IFERROR(VLOOKUP(O1686,Home!$C$8:$R$1048576,12,FALSE),"")=0,"",IFERROR(VLOOKUP(O1686,Home!$C$8:$R$1048576,12,FALSE),""))</f>
        <v/>
      </c>
      <c r="V1686" s="11" t="str">
        <f>IF(IFERROR(VLOOKUP(O1686,Home!$C$8:$R$1048576,8,FALSE),"")=0,"",IFERROR(VLOOKUP(O1686,Home!$C$8:$R$1048576,8,FALSE),""))</f>
        <v/>
      </c>
      <c r="W1686" s="11" t="str">
        <f>IF(OR(VLOOKUP(N1686,Home!$C$7:$I$207,6,FALSE)="",VLOOKUP(N1686,Home!$C$7:$I$207,7,FALSE)=""),"FEJL",SUM(Baggrundsark!$K$4:K1686))</f>
        <v>FEJL</v>
      </c>
      <c r="Y1686">
        <v>1683</v>
      </c>
      <c r="Z1686" s="1"/>
      <c r="AC1686" s="44"/>
      <c r="AD1686">
        <f t="shared" si="554"/>
        <v>0</v>
      </c>
      <c r="AE1686">
        <f>SUM($AD$4:AD1686)</f>
        <v>1</v>
      </c>
      <c r="AF1686" s="103" t="str">
        <f>IFERROR(VLOOKUP(AN1686,Home!$C$8:$E$207,3,FALSE),"")</f>
        <v/>
      </c>
      <c r="AG1686" s="103" t="str">
        <f>IFERROR(VLOOKUP(AN1686,Home!$C$8:$E$207,2,FALSE),"")</f>
        <v/>
      </c>
      <c r="AH1686" s="104" t="str">
        <f>IF(VLOOKUP(AE1686,Home!$C$8:$I$207,6,FALSE)="","",VLOOKUP(AE1686,Home!$C$8:$I$207,6,FALSE))</f>
        <v/>
      </c>
      <c r="AI1686" s="104" t="e">
        <f t="shared" si="562"/>
        <v>#VALUE!</v>
      </c>
      <c r="AJ1686" s="105" t="e">
        <f t="shared" si="555"/>
        <v>#VALUE!</v>
      </c>
      <c r="AK1686" s="103" t="e">
        <f t="shared" si="548"/>
        <v>#VALUE!</v>
      </c>
      <c r="AL1686" s="103" t="e">
        <f t="shared" si="556"/>
        <v>#VALUE!</v>
      </c>
      <c r="AN1686" t="str">
        <f>IF(OR(VLOOKUP(AE1686,Home!$C$8:$I$207,6,FALSE)="",VLOOKUP(AE1686,Home!$C$8:$I$207,7,FALSE)=""),"FEJL",Baggrundsark!AE1686)</f>
        <v>FEJL</v>
      </c>
      <c r="AO1686">
        <f>IF(VLOOKUP(AE1686,Home!$C$8:$N$207,12,FALSE)="Timelønnet",1,0)</f>
        <v>0</v>
      </c>
      <c r="AP1686">
        <f>SUM($AO$4:AO1686)*AO1686</f>
        <v>0</v>
      </c>
      <c r="AQ1686">
        <f t="shared" si="543"/>
        <v>1</v>
      </c>
      <c r="AR1686" t="str">
        <f t="shared" si="543"/>
        <v/>
      </c>
      <c r="AS1686" t="e">
        <f t="shared" si="557"/>
        <v>#VALUE!</v>
      </c>
      <c r="AT1686" s="45" t="e">
        <f t="shared" si="544"/>
        <v>#VALUE!</v>
      </c>
      <c r="AU1686">
        <f>VLOOKUP(AQ1686,Home!$C$8:$J$207,8,FALSE)</f>
        <v>0</v>
      </c>
    </row>
    <row r="1687" spans="1:47" x14ac:dyDescent="0.25">
      <c r="A1687" s="6">
        <f t="shared" si="549"/>
        <v>0</v>
      </c>
      <c r="B1687" s="6">
        <f t="shared" si="558"/>
        <v>0</v>
      </c>
      <c r="C1687" s="6" t="str">
        <f t="shared" si="550"/>
        <v/>
      </c>
      <c r="D1687" s="7">
        <f t="shared" si="551"/>
        <v>0</v>
      </c>
      <c r="E1687" s="7">
        <f t="shared" si="559"/>
        <v>0</v>
      </c>
      <c r="F1687" s="7" t="str">
        <f t="shared" si="552"/>
        <v/>
      </c>
      <c r="G1687" s="6">
        <f t="shared" si="553"/>
        <v>0</v>
      </c>
      <c r="H1687" s="6">
        <f t="shared" si="560"/>
        <v>0</v>
      </c>
      <c r="I1687" s="6" t="str">
        <f t="shared" si="561"/>
        <v/>
      </c>
      <c r="J1687" s="11">
        <v>1684</v>
      </c>
      <c r="K1687" s="11">
        <f>IF(IFERROR(VLOOKUP(J1687,Home!$A$8:$B$1048576,1,FALSE),0)=0,0,1)</f>
        <v>0</v>
      </c>
      <c r="L1687" s="129" t="e">
        <f>IF(VLOOKUP(O1687,Home!$C$8:$R$207,6,FALSE)="","",VLOOKUP(O1687,Home!$C$8:$R$207,6,FALSE))</f>
        <v>#N/A</v>
      </c>
      <c r="M1687" s="129" t="e">
        <f t="shared" si="546"/>
        <v>#N/A</v>
      </c>
      <c r="N1687" s="11">
        <f>SUM($K$4:K1687)</f>
        <v>200</v>
      </c>
      <c r="O1687" s="11" t="str">
        <f>IF(P1687="","",IF(IFERROR(VLOOKUP(N1687,Home!$C$8:$R$1048576,1,FALSE),"")=0,"",IFERROR(VLOOKUP(N1687,Home!$C$8:$R$1048576,1,FALSE),"")))</f>
        <v/>
      </c>
      <c r="P1687" s="11" t="str">
        <f>IF(IFERROR(VLOOKUP(W1687,Home!$C$8:$R$1048576,3,FALSE),"")=0,"",IFERROR(VLOOKUP(W1687,Home!$C$8:$R$1048576,3,FALSE),""))</f>
        <v/>
      </c>
      <c r="Q1687" s="11" t="str">
        <f t="shared" si="545"/>
        <v/>
      </c>
      <c r="R1687" s="130" t="e">
        <f>VLOOKUP(Q1687,'Baggrund til lister'!$G$4:$H$15,2,FALSE)</f>
        <v>#N/A</v>
      </c>
      <c r="S1687" s="11" t="str">
        <f t="shared" si="547"/>
        <v/>
      </c>
      <c r="T1687" s="11" t="str">
        <f>IF(IFERROR(VLOOKUP(N1687,Home!$C$8:$R$1048576,11,FALSE),"")=0,"",IFERROR(VLOOKUP(N1687,Home!$C$8:$R$1048576,11,FALSE),""))</f>
        <v/>
      </c>
      <c r="U1687" s="11" t="str">
        <f>IF(IFERROR(VLOOKUP(O1687,Home!$C$8:$R$1048576,12,FALSE),"")=0,"",IFERROR(VLOOKUP(O1687,Home!$C$8:$R$1048576,12,FALSE),""))</f>
        <v/>
      </c>
      <c r="V1687" s="11" t="str">
        <f>IF(IFERROR(VLOOKUP(O1687,Home!$C$8:$R$1048576,8,FALSE),"")=0,"",IFERROR(VLOOKUP(O1687,Home!$C$8:$R$1048576,8,FALSE),""))</f>
        <v/>
      </c>
      <c r="W1687" s="11" t="str">
        <f>IF(OR(VLOOKUP(N1687,Home!$C$7:$I$207,6,FALSE)="",VLOOKUP(N1687,Home!$C$7:$I$207,7,FALSE)=""),"FEJL",SUM(Baggrundsark!$K$4:K1687))</f>
        <v>FEJL</v>
      </c>
      <c r="Y1687">
        <v>1684</v>
      </c>
      <c r="Z1687" s="1"/>
      <c r="AC1687" s="44"/>
      <c r="AD1687">
        <f t="shared" si="554"/>
        <v>0</v>
      </c>
      <c r="AE1687">
        <f>SUM($AD$4:AD1687)</f>
        <v>1</v>
      </c>
      <c r="AF1687" s="103" t="str">
        <f>IFERROR(VLOOKUP(AN1687,Home!$C$8:$E$207,3,FALSE),"")</f>
        <v/>
      </c>
      <c r="AG1687" s="103" t="str">
        <f>IFERROR(VLOOKUP(AN1687,Home!$C$8:$E$207,2,FALSE),"")</f>
        <v/>
      </c>
      <c r="AH1687" s="104" t="str">
        <f>IF(VLOOKUP(AE1687,Home!$C$8:$I$207,6,FALSE)="","",VLOOKUP(AE1687,Home!$C$8:$I$207,6,FALSE))</f>
        <v/>
      </c>
      <c r="AI1687" s="104" t="e">
        <f t="shared" si="562"/>
        <v>#VALUE!</v>
      </c>
      <c r="AJ1687" s="105" t="e">
        <f t="shared" si="555"/>
        <v>#VALUE!</v>
      </c>
      <c r="AK1687" s="103" t="e">
        <f t="shared" si="548"/>
        <v>#VALUE!</v>
      </c>
      <c r="AL1687" s="103" t="e">
        <f t="shared" si="556"/>
        <v>#VALUE!</v>
      </c>
      <c r="AN1687" t="str">
        <f>IF(OR(VLOOKUP(AE1687,Home!$C$8:$I$207,6,FALSE)="",VLOOKUP(AE1687,Home!$C$8:$I$207,7,FALSE)=""),"FEJL",Baggrundsark!AE1687)</f>
        <v>FEJL</v>
      </c>
      <c r="AO1687">
        <f>IF(VLOOKUP(AE1687,Home!$C$8:$N$207,12,FALSE)="Timelønnet",1,0)</f>
        <v>0</v>
      </c>
      <c r="AP1687">
        <f>SUM($AO$4:AO1687)*AO1687</f>
        <v>0</v>
      </c>
      <c r="AQ1687">
        <f t="shared" si="543"/>
        <v>1</v>
      </c>
      <c r="AR1687" t="str">
        <f t="shared" si="543"/>
        <v/>
      </c>
      <c r="AS1687" t="e">
        <f t="shared" si="557"/>
        <v>#VALUE!</v>
      </c>
      <c r="AT1687" s="45" t="e">
        <f t="shared" si="544"/>
        <v>#VALUE!</v>
      </c>
      <c r="AU1687">
        <f>VLOOKUP(AQ1687,Home!$C$8:$J$207,8,FALSE)</f>
        <v>0</v>
      </c>
    </row>
    <row r="1688" spans="1:47" x14ac:dyDescent="0.25">
      <c r="A1688" s="6">
        <f t="shared" si="549"/>
        <v>0</v>
      </c>
      <c r="B1688" s="6">
        <f t="shared" si="558"/>
        <v>0</v>
      </c>
      <c r="C1688" s="6" t="str">
        <f t="shared" si="550"/>
        <v/>
      </c>
      <c r="D1688" s="7">
        <f t="shared" si="551"/>
        <v>0</v>
      </c>
      <c r="E1688" s="7">
        <f t="shared" si="559"/>
        <v>0</v>
      </c>
      <c r="F1688" s="7" t="str">
        <f t="shared" si="552"/>
        <v/>
      </c>
      <c r="G1688" s="6">
        <f t="shared" si="553"/>
        <v>0</v>
      </c>
      <c r="H1688" s="6">
        <f t="shared" si="560"/>
        <v>0</v>
      </c>
      <c r="I1688" s="6" t="str">
        <f t="shared" si="561"/>
        <v/>
      </c>
      <c r="J1688" s="11">
        <v>1685</v>
      </c>
      <c r="K1688" s="11">
        <f>IF(IFERROR(VLOOKUP(J1688,Home!$A$8:$B$1048576,1,FALSE),0)=0,0,1)</f>
        <v>0</v>
      </c>
      <c r="L1688" s="129" t="e">
        <f>IF(VLOOKUP(O1688,Home!$C$8:$R$207,6,FALSE)="","",VLOOKUP(O1688,Home!$C$8:$R$207,6,FALSE))</f>
        <v>#N/A</v>
      </c>
      <c r="M1688" s="129" t="e">
        <f t="shared" si="546"/>
        <v>#N/A</v>
      </c>
      <c r="N1688" s="11">
        <f>SUM($K$4:K1688)</f>
        <v>200</v>
      </c>
      <c r="O1688" s="11" t="str">
        <f>IF(P1688="","",IF(IFERROR(VLOOKUP(N1688,Home!$C$8:$R$1048576,1,FALSE),"")=0,"",IFERROR(VLOOKUP(N1688,Home!$C$8:$R$1048576,1,FALSE),"")))</f>
        <v/>
      </c>
      <c r="P1688" s="11" t="str">
        <f>IF(IFERROR(VLOOKUP(W1688,Home!$C$8:$R$1048576,3,FALSE),"")=0,"",IFERROR(VLOOKUP(W1688,Home!$C$8:$R$1048576,3,FALSE),""))</f>
        <v/>
      </c>
      <c r="Q1688" s="11" t="str">
        <f t="shared" si="545"/>
        <v/>
      </c>
      <c r="R1688" s="130" t="e">
        <f>VLOOKUP(Q1688,'Baggrund til lister'!$G$4:$H$15,2,FALSE)</f>
        <v>#N/A</v>
      </c>
      <c r="S1688" s="11" t="str">
        <f t="shared" si="547"/>
        <v/>
      </c>
      <c r="T1688" s="11" t="str">
        <f>IF(IFERROR(VLOOKUP(N1688,Home!$C$8:$R$1048576,11,FALSE),"")=0,"",IFERROR(VLOOKUP(N1688,Home!$C$8:$R$1048576,11,FALSE),""))</f>
        <v/>
      </c>
      <c r="U1688" s="11" t="str">
        <f>IF(IFERROR(VLOOKUP(O1688,Home!$C$8:$R$1048576,12,FALSE),"")=0,"",IFERROR(VLOOKUP(O1688,Home!$C$8:$R$1048576,12,FALSE),""))</f>
        <v/>
      </c>
      <c r="V1688" s="11" t="str">
        <f>IF(IFERROR(VLOOKUP(O1688,Home!$C$8:$R$1048576,8,FALSE),"")=0,"",IFERROR(VLOOKUP(O1688,Home!$C$8:$R$1048576,8,FALSE),""))</f>
        <v/>
      </c>
      <c r="W1688" s="11" t="str">
        <f>IF(OR(VLOOKUP(N1688,Home!$C$7:$I$207,6,FALSE)="",VLOOKUP(N1688,Home!$C$7:$I$207,7,FALSE)=""),"FEJL",SUM(Baggrundsark!$K$4:K1688))</f>
        <v>FEJL</v>
      </c>
      <c r="Y1688">
        <v>1685</v>
      </c>
      <c r="Z1688" s="1"/>
      <c r="AC1688" s="44"/>
      <c r="AD1688">
        <f t="shared" si="554"/>
        <v>0</v>
      </c>
      <c r="AE1688">
        <f>SUM($AD$4:AD1688)</f>
        <v>1</v>
      </c>
      <c r="AF1688" s="103" t="str">
        <f>IFERROR(VLOOKUP(AN1688,Home!$C$8:$E$207,3,FALSE),"")</f>
        <v/>
      </c>
      <c r="AG1688" s="103" t="str">
        <f>IFERROR(VLOOKUP(AN1688,Home!$C$8:$E$207,2,FALSE),"")</f>
        <v/>
      </c>
      <c r="AH1688" s="104" t="str">
        <f>IF(VLOOKUP(AE1688,Home!$C$8:$I$207,6,FALSE)="","",VLOOKUP(AE1688,Home!$C$8:$I$207,6,FALSE))</f>
        <v/>
      </c>
      <c r="AI1688" s="104" t="e">
        <f t="shared" si="562"/>
        <v>#VALUE!</v>
      </c>
      <c r="AJ1688" s="105" t="e">
        <f t="shared" si="555"/>
        <v>#VALUE!</v>
      </c>
      <c r="AK1688" s="103" t="e">
        <f t="shared" si="548"/>
        <v>#VALUE!</v>
      </c>
      <c r="AL1688" s="103" t="e">
        <f t="shared" si="556"/>
        <v>#VALUE!</v>
      </c>
      <c r="AN1688" t="str">
        <f>IF(OR(VLOOKUP(AE1688,Home!$C$8:$I$207,6,FALSE)="",VLOOKUP(AE1688,Home!$C$8:$I$207,7,FALSE)=""),"FEJL",Baggrundsark!AE1688)</f>
        <v>FEJL</v>
      </c>
      <c r="AO1688">
        <f>IF(VLOOKUP(AE1688,Home!$C$8:$N$207,12,FALSE)="Timelønnet",1,0)</f>
        <v>0</v>
      </c>
      <c r="AP1688">
        <f>SUM($AO$4:AO1688)*AO1688</f>
        <v>0</v>
      </c>
      <c r="AQ1688">
        <f t="shared" si="543"/>
        <v>1</v>
      </c>
      <c r="AR1688" t="str">
        <f t="shared" si="543"/>
        <v/>
      </c>
      <c r="AS1688" t="e">
        <f t="shared" si="557"/>
        <v>#VALUE!</v>
      </c>
      <c r="AT1688" s="45" t="e">
        <f t="shared" si="544"/>
        <v>#VALUE!</v>
      </c>
      <c r="AU1688">
        <f>VLOOKUP(AQ1688,Home!$C$8:$J$207,8,FALSE)</f>
        <v>0</v>
      </c>
    </row>
    <row r="1689" spans="1:47" x14ac:dyDescent="0.25">
      <c r="A1689" s="6">
        <f t="shared" si="549"/>
        <v>0</v>
      </c>
      <c r="B1689" s="6">
        <f t="shared" si="558"/>
        <v>0</v>
      </c>
      <c r="C1689" s="6" t="str">
        <f t="shared" si="550"/>
        <v/>
      </c>
      <c r="D1689" s="7">
        <f t="shared" si="551"/>
        <v>0</v>
      </c>
      <c r="E1689" s="7">
        <f t="shared" si="559"/>
        <v>0</v>
      </c>
      <c r="F1689" s="7" t="str">
        <f t="shared" si="552"/>
        <v/>
      </c>
      <c r="G1689" s="6">
        <f t="shared" si="553"/>
        <v>0</v>
      </c>
      <c r="H1689" s="6">
        <f t="shared" si="560"/>
        <v>0</v>
      </c>
      <c r="I1689" s="6" t="str">
        <f t="shared" si="561"/>
        <v/>
      </c>
      <c r="J1689" s="11">
        <v>1686</v>
      </c>
      <c r="K1689" s="11">
        <f>IF(IFERROR(VLOOKUP(J1689,Home!$A$8:$B$1048576,1,FALSE),0)=0,0,1)</f>
        <v>0</v>
      </c>
      <c r="L1689" s="129" t="e">
        <f>IF(VLOOKUP(O1689,Home!$C$8:$R$207,6,FALSE)="","",VLOOKUP(O1689,Home!$C$8:$R$207,6,FALSE))</f>
        <v>#N/A</v>
      </c>
      <c r="M1689" s="129" t="e">
        <f t="shared" si="546"/>
        <v>#N/A</v>
      </c>
      <c r="N1689" s="11">
        <f>SUM($K$4:K1689)</f>
        <v>200</v>
      </c>
      <c r="O1689" s="11" t="str">
        <f>IF(P1689="","",IF(IFERROR(VLOOKUP(N1689,Home!$C$8:$R$1048576,1,FALSE),"")=0,"",IFERROR(VLOOKUP(N1689,Home!$C$8:$R$1048576,1,FALSE),"")))</f>
        <v/>
      </c>
      <c r="P1689" s="11" t="str">
        <f>IF(IFERROR(VLOOKUP(W1689,Home!$C$8:$R$1048576,3,FALSE),"")=0,"",IFERROR(VLOOKUP(W1689,Home!$C$8:$R$1048576,3,FALSE),""))</f>
        <v/>
      </c>
      <c r="Q1689" s="11" t="str">
        <f t="shared" si="545"/>
        <v/>
      </c>
      <c r="R1689" s="130" t="e">
        <f>VLOOKUP(Q1689,'Baggrund til lister'!$G$4:$H$15,2,FALSE)</f>
        <v>#N/A</v>
      </c>
      <c r="S1689" s="11" t="str">
        <f t="shared" si="547"/>
        <v/>
      </c>
      <c r="T1689" s="11" t="str">
        <f>IF(IFERROR(VLOOKUP(N1689,Home!$C$8:$R$1048576,11,FALSE),"")=0,"",IFERROR(VLOOKUP(N1689,Home!$C$8:$R$1048576,11,FALSE),""))</f>
        <v/>
      </c>
      <c r="U1689" s="11" t="str">
        <f>IF(IFERROR(VLOOKUP(O1689,Home!$C$8:$R$1048576,12,FALSE),"")=0,"",IFERROR(VLOOKUP(O1689,Home!$C$8:$R$1048576,12,FALSE),""))</f>
        <v/>
      </c>
      <c r="V1689" s="11" t="str">
        <f>IF(IFERROR(VLOOKUP(O1689,Home!$C$8:$R$1048576,8,FALSE),"")=0,"",IFERROR(VLOOKUP(O1689,Home!$C$8:$R$1048576,8,FALSE),""))</f>
        <v/>
      </c>
      <c r="W1689" s="11" t="str">
        <f>IF(OR(VLOOKUP(N1689,Home!$C$7:$I$207,6,FALSE)="",VLOOKUP(N1689,Home!$C$7:$I$207,7,FALSE)=""),"FEJL",SUM(Baggrundsark!$K$4:K1689))</f>
        <v>FEJL</v>
      </c>
      <c r="Y1689">
        <v>1686</v>
      </c>
      <c r="Z1689" s="1"/>
      <c r="AC1689" s="44"/>
      <c r="AD1689">
        <f t="shared" si="554"/>
        <v>0</v>
      </c>
      <c r="AE1689">
        <f>SUM($AD$4:AD1689)</f>
        <v>1</v>
      </c>
      <c r="AF1689" s="103" t="str">
        <f>IFERROR(VLOOKUP(AN1689,Home!$C$8:$E$207,3,FALSE),"")</f>
        <v/>
      </c>
      <c r="AG1689" s="103" t="str">
        <f>IFERROR(VLOOKUP(AN1689,Home!$C$8:$E$207,2,FALSE),"")</f>
        <v/>
      </c>
      <c r="AH1689" s="104" t="str">
        <f>IF(VLOOKUP(AE1689,Home!$C$8:$I$207,6,FALSE)="","",VLOOKUP(AE1689,Home!$C$8:$I$207,6,FALSE))</f>
        <v/>
      </c>
      <c r="AI1689" s="104" t="e">
        <f t="shared" si="562"/>
        <v>#VALUE!</v>
      </c>
      <c r="AJ1689" s="105" t="e">
        <f t="shared" si="555"/>
        <v>#VALUE!</v>
      </c>
      <c r="AK1689" s="103" t="e">
        <f t="shared" si="548"/>
        <v>#VALUE!</v>
      </c>
      <c r="AL1689" s="103" t="e">
        <f t="shared" si="556"/>
        <v>#VALUE!</v>
      </c>
      <c r="AN1689" t="str">
        <f>IF(OR(VLOOKUP(AE1689,Home!$C$8:$I$207,6,FALSE)="",VLOOKUP(AE1689,Home!$C$8:$I$207,7,FALSE)=""),"FEJL",Baggrundsark!AE1689)</f>
        <v>FEJL</v>
      </c>
      <c r="AO1689">
        <f>IF(VLOOKUP(AE1689,Home!$C$8:$N$207,12,FALSE)="Timelønnet",1,0)</f>
        <v>0</v>
      </c>
      <c r="AP1689">
        <f>SUM($AO$4:AO1689)*AO1689</f>
        <v>0</v>
      </c>
      <c r="AQ1689">
        <f t="shared" si="543"/>
        <v>1</v>
      </c>
      <c r="AR1689" t="str">
        <f t="shared" si="543"/>
        <v/>
      </c>
      <c r="AS1689" t="e">
        <f t="shared" si="557"/>
        <v>#VALUE!</v>
      </c>
      <c r="AT1689" s="45" t="e">
        <f t="shared" si="544"/>
        <v>#VALUE!</v>
      </c>
      <c r="AU1689">
        <f>VLOOKUP(AQ1689,Home!$C$8:$J$207,8,FALSE)</f>
        <v>0</v>
      </c>
    </row>
    <row r="1690" spans="1:47" x14ac:dyDescent="0.25">
      <c r="A1690" s="6">
        <f t="shared" si="549"/>
        <v>0</v>
      </c>
      <c r="B1690" s="6">
        <f t="shared" si="558"/>
        <v>0</v>
      </c>
      <c r="C1690" s="6" t="str">
        <f t="shared" si="550"/>
        <v/>
      </c>
      <c r="D1690" s="7">
        <f t="shared" si="551"/>
        <v>0</v>
      </c>
      <c r="E1690" s="7">
        <f t="shared" si="559"/>
        <v>0</v>
      </c>
      <c r="F1690" s="7" t="str">
        <f t="shared" si="552"/>
        <v/>
      </c>
      <c r="G1690" s="6">
        <f t="shared" si="553"/>
        <v>0</v>
      </c>
      <c r="H1690" s="6">
        <f t="shared" si="560"/>
        <v>0</v>
      </c>
      <c r="I1690" s="6" t="str">
        <f t="shared" si="561"/>
        <v/>
      </c>
      <c r="J1690" s="11">
        <v>1687</v>
      </c>
      <c r="K1690" s="11">
        <f>IF(IFERROR(VLOOKUP(J1690,Home!$A$8:$B$1048576,1,FALSE),0)=0,0,1)</f>
        <v>0</v>
      </c>
      <c r="L1690" s="129" t="e">
        <f>IF(VLOOKUP(O1690,Home!$C$8:$R$207,6,FALSE)="","",VLOOKUP(O1690,Home!$C$8:$R$207,6,FALSE))</f>
        <v>#N/A</v>
      </c>
      <c r="M1690" s="129" t="e">
        <f t="shared" si="546"/>
        <v>#N/A</v>
      </c>
      <c r="N1690" s="11">
        <f>SUM($K$4:K1690)</f>
        <v>200</v>
      </c>
      <c r="O1690" s="11" t="str">
        <f>IF(P1690="","",IF(IFERROR(VLOOKUP(N1690,Home!$C$8:$R$1048576,1,FALSE),"")=0,"",IFERROR(VLOOKUP(N1690,Home!$C$8:$R$1048576,1,FALSE),"")))</f>
        <v/>
      </c>
      <c r="P1690" s="11" t="str">
        <f>IF(IFERROR(VLOOKUP(W1690,Home!$C$8:$R$1048576,3,FALSE),"")=0,"",IFERROR(VLOOKUP(W1690,Home!$C$8:$R$1048576,3,FALSE),""))</f>
        <v/>
      </c>
      <c r="Q1690" s="11" t="str">
        <f t="shared" si="545"/>
        <v/>
      </c>
      <c r="R1690" s="130" t="e">
        <f>VLOOKUP(Q1690,'Baggrund til lister'!$G$4:$H$15,2,FALSE)</f>
        <v>#N/A</v>
      </c>
      <c r="S1690" s="11" t="str">
        <f t="shared" si="547"/>
        <v/>
      </c>
      <c r="T1690" s="11" t="str">
        <f>IF(IFERROR(VLOOKUP(N1690,Home!$C$8:$R$1048576,11,FALSE),"")=0,"",IFERROR(VLOOKUP(N1690,Home!$C$8:$R$1048576,11,FALSE),""))</f>
        <v/>
      </c>
      <c r="U1690" s="11" t="str">
        <f>IF(IFERROR(VLOOKUP(O1690,Home!$C$8:$R$1048576,12,FALSE),"")=0,"",IFERROR(VLOOKUP(O1690,Home!$C$8:$R$1048576,12,FALSE),""))</f>
        <v/>
      </c>
      <c r="V1690" s="11" t="str">
        <f>IF(IFERROR(VLOOKUP(O1690,Home!$C$8:$R$1048576,8,FALSE),"")=0,"",IFERROR(VLOOKUP(O1690,Home!$C$8:$R$1048576,8,FALSE),""))</f>
        <v/>
      </c>
      <c r="W1690" s="11" t="str">
        <f>IF(OR(VLOOKUP(N1690,Home!$C$7:$I$207,6,FALSE)="",VLOOKUP(N1690,Home!$C$7:$I$207,7,FALSE)=""),"FEJL",SUM(Baggrundsark!$K$4:K1690))</f>
        <v>FEJL</v>
      </c>
      <c r="Y1690">
        <v>1687</v>
      </c>
      <c r="Z1690" s="1"/>
      <c r="AC1690" s="44"/>
      <c r="AD1690">
        <f t="shared" si="554"/>
        <v>0</v>
      </c>
      <c r="AE1690">
        <f>SUM($AD$4:AD1690)</f>
        <v>1</v>
      </c>
      <c r="AF1690" s="103" t="str">
        <f>IFERROR(VLOOKUP(AN1690,Home!$C$8:$E$207,3,FALSE),"")</f>
        <v/>
      </c>
      <c r="AG1690" s="103" t="str">
        <f>IFERROR(VLOOKUP(AN1690,Home!$C$8:$E$207,2,FALSE),"")</f>
        <v/>
      </c>
      <c r="AH1690" s="104" t="str">
        <f>IF(VLOOKUP(AE1690,Home!$C$8:$I$207,6,FALSE)="","",VLOOKUP(AE1690,Home!$C$8:$I$207,6,FALSE))</f>
        <v/>
      </c>
      <c r="AI1690" s="104" t="e">
        <f t="shared" si="562"/>
        <v>#VALUE!</v>
      </c>
      <c r="AJ1690" s="105" t="e">
        <f t="shared" si="555"/>
        <v>#VALUE!</v>
      </c>
      <c r="AK1690" s="103" t="e">
        <f t="shared" si="548"/>
        <v>#VALUE!</v>
      </c>
      <c r="AL1690" s="103" t="e">
        <f t="shared" si="556"/>
        <v>#VALUE!</v>
      </c>
      <c r="AN1690" t="str">
        <f>IF(OR(VLOOKUP(AE1690,Home!$C$8:$I$207,6,FALSE)="",VLOOKUP(AE1690,Home!$C$8:$I$207,7,FALSE)=""),"FEJL",Baggrundsark!AE1690)</f>
        <v>FEJL</v>
      </c>
      <c r="AO1690">
        <f>IF(VLOOKUP(AE1690,Home!$C$8:$N$207,12,FALSE)="Timelønnet",1,0)</f>
        <v>0</v>
      </c>
      <c r="AP1690">
        <f>SUM($AO$4:AO1690)*AO1690</f>
        <v>0</v>
      </c>
      <c r="AQ1690">
        <f t="shared" si="543"/>
        <v>1</v>
      </c>
      <c r="AR1690" t="str">
        <f t="shared" si="543"/>
        <v/>
      </c>
      <c r="AS1690" t="e">
        <f t="shared" si="557"/>
        <v>#VALUE!</v>
      </c>
      <c r="AT1690" s="45" t="e">
        <f t="shared" si="544"/>
        <v>#VALUE!</v>
      </c>
      <c r="AU1690">
        <f>VLOOKUP(AQ1690,Home!$C$8:$J$207,8,FALSE)</f>
        <v>0</v>
      </c>
    </row>
    <row r="1691" spans="1:47" x14ac:dyDescent="0.25">
      <c r="A1691" s="6">
        <f t="shared" si="549"/>
        <v>0</v>
      </c>
      <c r="B1691" s="6">
        <f t="shared" si="558"/>
        <v>0</v>
      </c>
      <c r="C1691" s="6" t="str">
        <f t="shared" si="550"/>
        <v/>
      </c>
      <c r="D1691" s="7">
        <f t="shared" si="551"/>
        <v>0</v>
      </c>
      <c r="E1691" s="7">
        <f t="shared" si="559"/>
        <v>0</v>
      </c>
      <c r="F1691" s="7" t="str">
        <f t="shared" si="552"/>
        <v/>
      </c>
      <c r="G1691" s="6">
        <f t="shared" si="553"/>
        <v>0</v>
      </c>
      <c r="H1691" s="6">
        <f t="shared" si="560"/>
        <v>0</v>
      </c>
      <c r="I1691" s="6" t="str">
        <f t="shared" si="561"/>
        <v/>
      </c>
      <c r="J1691" s="11">
        <v>1688</v>
      </c>
      <c r="K1691" s="11">
        <f>IF(IFERROR(VLOOKUP(J1691,Home!$A$8:$B$1048576,1,FALSE),0)=0,0,1)</f>
        <v>0</v>
      </c>
      <c r="L1691" s="129" t="e">
        <f>IF(VLOOKUP(O1691,Home!$C$8:$R$207,6,FALSE)="","",VLOOKUP(O1691,Home!$C$8:$R$207,6,FALSE))</f>
        <v>#N/A</v>
      </c>
      <c r="M1691" s="129" t="e">
        <f t="shared" si="546"/>
        <v>#N/A</v>
      </c>
      <c r="N1691" s="11">
        <f>SUM($K$4:K1691)</f>
        <v>200</v>
      </c>
      <c r="O1691" s="11" t="str">
        <f>IF(P1691="","",IF(IFERROR(VLOOKUP(N1691,Home!$C$8:$R$1048576,1,FALSE),"")=0,"",IFERROR(VLOOKUP(N1691,Home!$C$8:$R$1048576,1,FALSE),"")))</f>
        <v/>
      </c>
      <c r="P1691" s="11" t="str">
        <f>IF(IFERROR(VLOOKUP(W1691,Home!$C$8:$R$1048576,3,FALSE),"")=0,"",IFERROR(VLOOKUP(W1691,Home!$C$8:$R$1048576,3,FALSE),""))</f>
        <v/>
      </c>
      <c r="Q1691" s="11" t="str">
        <f t="shared" si="545"/>
        <v/>
      </c>
      <c r="R1691" s="130" t="e">
        <f>VLOOKUP(Q1691,'Baggrund til lister'!$G$4:$H$15,2,FALSE)</f>
        <v>#N/A</v>
      </c>
      <c r="S1691" s="11" t="str">
        <f t="shared" si="547"/>
        <v/>
      </c>
      <c r="T1691" s="11" t="str">
        <f>IF(IFERROR(VLOOKUP(N1691,Home!$C$8:$R$1048576,11,FALSE),"")=0,"",IFERROR(VLOOKUP(N1691,Home!$C$8:$R$1048576,11,FALSE),""))</f>
        <v/>
      </c>
      <c r="U1691" s="11" t="str">
        <f>IF(IFERROR(VLOOKUP(O1691,Home!$C$8:$R$1048576,12,FALSE),"")=0,"",IFERROR(VLOOKUP(O1691,Home!$C$8:$R$1048576,12,FALSE),""))</f>
        <v/>
      </c>
      <c r="V1691" s="11" t="str">
        <f>IF(IFERROR(VLOOKUP(O1691,Home!$C$8:$R$1048576,8,FALSE),"")=0,"",IFERROR(VLOOKUP(O1691,Home!$C$8:$R$1048576,8,FALSE),""))</f>
        <v/>
      </c>
      <c r="W1691" s="11" t="str">
        <f>IF(OR(VLOOKUP(N1691,Home!$C$7:$I$207,6,FALSE)="",VLOOKUP(N1691,Home!$C$7:$I$207,7,FALSE)=""),"FEJL",SUM(Baggrundsark!$K$4:K1691))</f>
        <v>FEJL</v>
      </c>
      <c r="Y1691">
        <v>1688</v>
      </c>
      <c r="Z1691" s="1"/>
      <c r="AC1691" s="44"/>
      <c r="AD1691">
        <f t="shared" si="554"/>
        <v>0</v>
      </c>
      <c r="AE1691">
        <f>SUM($AD$4:AD1691)</f>
        <v>1</v>
      </c>
      <c r="AF1691" s="103" t="str">
        <f>IFERROR(VLOOKUP(AN1691,Home!$C$8:$E$207,3,FALSE),"")</f>
        <v/>
      </c>
      <c r="AG1691" s="103" t="str">
        <f>IFERROR(VLOOKUP(AN1691,Home!$C$8:$E$207,2,FALSE),"")</f>
        <v/>
      </c>
      <c r="AH1691" s="104" t="str">
        <f>IF(VLOOKUP(AE1691,Home!$C$8:$I$207,6,FALSE)="","",VLOOKUP(AE1691,Home!$C$8:$I$207,6,FALSE))</f>
        <v/>
      </c>
      <c r="AI1691" s="104" t="e">
        <f t="shared" si="562"/>
        <v>#VALUE!</v>
      </c>
      <c r="AJ1691" s="105" t="e">
        <f t="shared" si="555"/>
        <v>#VALUE!</v>
      </c>
      <c r="AK1691" s="103" t="e">
        <f t="shared" si="548"/>
        <v>#VALUE!</v>
      </c>
      <c r="AL1691" s="103" t="e">
        <f t="shared" si="556"/>
        <v>#VALUE!</v>
      </c>
      <c r="AN1691" t="str">
        <f>IF(OR(VLOOKUP(AE1691,Home!$C$8:$I$207,6,FALSE)="",VLOOKUP(AE1691,Home!$C$8:$I$207,7,FALSE)=""),"FEJL",Baggrundsark!AE1691)</f>
        <v>FEJL</v>
      </c>
      <c r="AO1691">
        <f>IF(VLOOKUP(AE1691,Home!$C$8:$N$207,12,FALSE)="Timelønnet",1,0)</f>
        <v>0</v>
      </c>
      <c r="AP1691">
        <f>SUM($AO$4:AO1691)*AO1691</f>
        <v>0</v>
      </c>
      <c r="AQ1691">
        <f t="shared" ref="AQ1691:AR1754" si="563">AE1691</f>
        <v>1</v>
      </c>
      <c r="AR1691" t="str">
        <f t="shared" si="563"/>
        <v/>
      </c>
      <c r="AS1691" t="e">
        <f t="shared" si="557"/>
        <v>#VALUE!</v>
      </c>
      <c r="AT1691" s="45" t="e">
        <f t="shared" ref="AT1691:AT1754" si="564">AK1691</f>
        <v>#VALUE!</v>
      </c>
      <c r="AU1691">
        <f>VLOOKUP(AQ1691,Home!$C$8:$J$207,8,FALSE)</f>
        <v>0</v>
      </c>
    </row>
    <row r="1692" spans="1:47" x14ac:dyDescent="0.25">
      <c r="A1692" s="6">
        <f t="shared" si="549"/>
        <v>0</v>
      </c>
      <c r="B1692" s="6">
        <f t="shared" si="558"/>
        <v>0</v>
      </c>
      <c r="C1692" s="6" t="str">
        <f t="shared" si="550"/>
        <v/>
      </c>
      <c r="D1692" s="7">
        <f t="shared" si="551"/>
        <v>0</v>
      </c>
      <c r="E1692" s="7">
        <f t="shared" si="559"/>
        <v>0</v>
      </c>
      <c r="F1692" s="7" t="str">
        <f t="shared" si="552"/>
        <v/>
      </c>
      <c r="G1692" s="6">
        <f t="shared" si="553"/>
        <v>0</v>
      </c>
      <c r="H1692" s="6">
        <f t="shared" si="560"/>
        <v>0</v>
      </c>
      <c r="I1692" s="6" t="str">
        <f t="shared" si="561"/>
        <v/>
      </c>
      <c r="J1692" s="11">
        <v>1689</v>
      </c>
      <c r="K1692" s="11">
        <f>IF(IFERROR(VLOOKUP(J1692,Home!$A$8:$B$1048576,1,FALSE),0)=0,0,1)</f>
        <v>0</v>
      </c>
      <c r="L1692" s="129" t="e">
        <f>IF(VLOOKUP(O1692,Home!$C$8:$R$207,6,FALSE)="","",VLOOKUP(O1692,Home!$C$8:$R$207,6,FALSE))</f>
        <v>#N/A</v>
      </c>
      <c r="M1692" s="129" t="e">
        <f t="shared" si="546"/>
        <v>#N/A</v>
      </c>
      <c r="N1692" s="11">
        <f>SUM($K$4:K1692)</f>
        <v>200</v>
      </c>
      <c r="O1692" s="11" t="str">
        <f>IF(P1692="","",IF(IFERROR(VLOOKUP(N1692,Home!$C$8:$R$1048576,1,FALSE),"")=0,"",IFERROR(VLOOKUP(N1692,Home!$C$8:$R$1048576,1,FALSE),"")))</f>
        <v/>
      </c>
      <c r="P1692" s="11" t="str">
        <f>IF(IFERROR(VLOOKUP(W1692,Home!$C$8:$R$1048576,3,FALSE),"")=0,"",IFERROR(VLOOKUP(W1692,Home!$C$8:$R$1048576,3,FALSE),""))</f>
        <v/>
      </c>
      <c r="Q1692" s="11" t="str">
        <f t="shared" si="545"/>
        <v/>
      </c>
      <c r="R1692" s="130" t="e">
        <f>VLOOKUP(Q1692,'Baggrund til lister'!$G$4:$H$15,2,FALSE)</f>
        <v>#N/A</v>
      </c>
      <c r="S1692" s="11" t="str">
        <f t="shared" si="547"/>
        <v/>
      </c>
      <c r="T1692" s="11" t="str">
        <f>IF(IFERROR(VLOOKUP(N1692,Home!$C$8:$R$1048576,11,FALSE),"")=0,"",IFERROR(VLOOKUP(N1692,Home!$C$8:$R$1048576,11,FALSE),""))</f>
        <v/>
      </c>
      <c r="U1692" s="11" t="str">
        <f>IF(IFERROR(VLOOKUP(O1692,Home!$C$8:$R$1048576,12,FALSE),"")=0,"",IFERROR(VLOOKUP(O1692,Home!$C$8:$R$1048576,12,FALSE),""))</f>
        <v/>
      </c>
      <c r="V1692" s="11" t="str">
        <f>IF(IFERROR(VLOOKUP(O1692,Home!$C$8:$R$1048576,8,FALSE),"")=0,"",IFERROR(VLOOKUP(O1692,Home!$C$8:$R$1048576,8,FALSE),""))</f>
        <v/>
      </c>
      <c r="W1692" s="11" t="str">
        <f>IF(OR(VLOOKUP(N1692,Home!$C$7:$I$207,6,FALSE)="",VLOOKUP(N1692,Home!$C$7:$I$207,7,FALSE)=""),"FEJL",SUM(Baggrundsark!$K$4:K1692))</f>
        <v>FEJL</v>
      </c>
      <c r="Y1692">
        <v>1689</v>
      </c>
      <c r="Z1692" s="1"/>
      <c r="AC1692" s="44"/>
      <c r="AD1692">
        <f t="shared" si="554"/>
        <v>0</v>
      </c>
      <c r="AE1692">
        <f>SUM($AD$4:AD1692)</f>
        <v>1</v>
      </c>
      <c r="AF1692" s="103" t="str">
        <f>IFERROR(VLOOKUP(AN1692,Home!$C$8:$E$207,3,FALSE),"")</f>
        <v/>
      </c>
      <c r="AG1692" s="103" t="str">
        <f>IFERROR(VLOOKUP(AN1692,Home!$C$8:$E$207,2,FALSE),"")</f>
        <v/>
      </c>
      <c r="AH1692" s="104" t="str">
        <f>IF(VLOOKUP(AE1692,Home!$C$8:$I$207,6,FALSE)="","",VLOOKUP(AE1692,Home!$C$8:$I$207,6,FALSE))</f>
        <v/>
      </c>
      <c r="AI1692" s="104" t="e">
        <f t="shared" si="562"/>
        <v>#VALUE!</v>
      </c>
      <c r="AJ1692" s="105" t="e">
        <f t="shared" si="555"/>
        <v>#VALUE!</v>
      </c>
      <c r="AK1692" s="103" t="e">
        <f t="shared" si="548"/>
        <v>#VALUE!</v>
      </c>
      <c r="AL1692" s="103" t="e">
        <f t="shared" si="556"/>
        <v>#VALUE!</v>
      </c>
      <c r="AN1692" t="str">
        <f>IF(OR(VLOOKUP(AE1692,Home!$C$8:$I$207,6,FALSE)="",VLOOKUP(AE1692,Home!$C$8:$I$207,7,FALSE)=""),"FEJL",Baggrundsark!AE1692)</f>
        <v>FEJL</v>
      </c>
      <c r="AO1692">
        <f>IF(VLOOKUP(AE1692,Home!$C$8:$N$207,12,FALSE)="Timelønnet",1,0)</f>
        <v>0</v>
      </c>
      <c r="AP1692">
        <f>SUM($AO$4:AO1692)*AO1692</f>
        <v>0</v>
      </c>
      <c r="AQ1692">
        <f t="shared" si="563"/>
        <v>1</v>
      </c>
      <c r="AR1692" t="str">
        <f t="shared" si="563"/>
        <v/>
      </c>
      <c r="AS1692" t="e">
        <f t="shared" si="557"/>
        <v>#VALUE!</v>
      </c>
      <c r="AT1692" s="45" t="e">
        <f t="shared" si="564"/>
        <v>#VALUE!</v>
      </c>
      <c r="AU1692">
        <f>VLOOKUP(AQ1692,Home!$C$8:$J$207,8,FALSE)</f>
        <v>0</v>
      </c>
    </row>
    <row r="1693" spans="1:47" x14ac:dyDescent="0.25">
      <c r="A1693" s="6">
        <f t="shared" si="549"/>
        <v>0</v>
      </c>
      <c r="B1693" s="6">
        <f t="shared" si="558"/>
        <v>0</v>
      </c>
      <c r="C1693" s="6" t="str">
        <f t="shared" si="550"/>
        <v/>
      </c>
      <c r="D1693" s="7">
        <f t="shared" si="551"/>
        <v>0</v>
      </c>
      <c r="E1693" s="7">
        <f t="shared" si="559"/>
        <v>0</v>
      </c>
      <c r="F1693" s="7" t="str">
        <f t="shared" si="552"/>
        <v/>
      </c>
      <c r="G1693" s="6">
        <f t="shared" si="553"/>
        <v>0</v>
      </c>
      <c r="H1693" s="6">
        <f t="shared" si="560"/>
        <v>0</v>
      </c>
      <c r="I1693" s="6" t="str">
        <f t="shared" si="561"/>
        <v/>
      </c>
      <c r="J1693" s="11">
        <v>1690</v>
      </c>
      <c r="K1693" s="11">
        <f>IF(IFERROR(VLOOKUP(J1693,Home!$A$8:$B$1048576,1,FALSE),0)=0,0,1)</f>
        <v>0</v>
      </c>
      <c r="L1693" s="129" t="e">
        <f>IF(VLOOKUP(O1693,Home!$C$8:$R$207,6,FALSE)="","",VLOOKUP(O1693,Home!$C$8:$R$207,6,FALSE))</f>
        <v>#N/A</v>
      </c>
      <c r="M1693" s="129" t="e">
        <f t="shared" si="546"/>
        <v>#N/A</v>
      </c>
      <c r="N1693" s="11">
        <f>SUM($K$4:K1693)</f>
        <v>200</v>
      </c>
      <c r="O1693" s="11" t="str">
        <f>IF(P1693="","",IF(IFERROR(VLOOKUP(N1693,Home!$C$8:$R$1048576,1,FALSE),"")=0,"",IFERROR(VLOOKUP(N1693,Home!$C$8:$R$1048576,1,FALSE),"")))</f>
        <v/>
      </c>
      <c r="P1693" s="11" t="str">
        <f>IF(IFERROR(VLOOKUP(W1693,Home!$C$8:$R$1048576,3,FALSE),"")=0,"",IFERROR(VLOOKUP(W1693,Home!$C$8:$R$1048576,3,FALSE),""))</f>
        <v/>
      </c>
      <c r="Q1693" s="11" t="str">
        <f t="shared" si="545"/>
        <v/>
      </c>
      <c r="R1693" s="130" t="e">
        <f>VLOOKUP(Q1693,'Baggrund til lister'!$G$4:$H$15,2,FALSE)</f>
        <v>#N/A</v>
      </c>
      <c r="S1693" s="11" t="str">
        <f t="shared" si="547"/>
        <v/>
      </c>
      <c r="T1693" s="11" t="str">
        <f>IF(IFERROR(VLOOKUP(N1693,Home!$C$8:$R$1048576,11,FALSE),"")=0,"",IFERROR(VLOOKUP(N1693,Home!$C$8:$R$1048576,11,FALSE),""))</f>
        <v/>
      </c>
      <c r="U1693" s="11" t="str">
        <f>IF(IFERROR(VLOOKUP(O1693,Home!$C$8:$R$1048576,12,FALSE),"")=0,"",IFERROR(VLOOKUP(O1693,Home!$C$8:$R$1048576,12,FALSE),""))</f>
        <v/>
      </c>
      <c r="V1693" s="11" t="str">
        <f>IF(IFERROR(VLOOKUP(O1693,Home!$C$8:$R$1048576,8,FALSE),"")=0,"",IFERROR(VLOOKUP(O1693,Home!$C$8:$R$1048576,8,FALSE),""))</f>
        <v/>
      </c>
      <c r="W1693" s="11" t="str">
        <f>IF(OR(VLOOKUP(N1693,Home!$C$7:$I$207,6,FALSE)="",VLOOKUP(N1693,Home!$C$7:$I$207,7,FALSE)=""),"FEJL",SUM(Baggrundsark!$K$4:K1693))</f>
        <v>FEJL</v>
      </c>
      <c r="Y1693">
        <v>1690</v>
      </c>
      <c r="Z1693" s="1"/>
      <c r="AC1693" s="44"/>
      <c r="AD1693">
        <f t="shared" si="554"/>
        <v>0</v>
      </c>
      <c r="AE1693">
        <f>SUM($AD$4:AD1693)</f>
        <v>1</v>
      </c>
      <c r="AF1693" s="103" t="str">
        <f>IFERROR(VLOOKUP(AN1693,Home!$C$8:$E$207,3,FALSE),"")</f>
        <v/>
      </c>
      <c r="AG1693" s="103" t="str">
        <f>IFERROR(VLOOKUP(AN1693,Home!$C$8:$E$207,2,FALSE),"")</f>
        <v/>
      </c>
      <c r="AH1693" s="104" t="str">
        <f>IF(VLOOKUP(AE1693,Home!$C$8:$I$207,6,FALSE)="","",VLOOKUP(AE1693,Home!$C$8:$I$207,6,FALSE))</f>
        <v/>
      </c>
      <c r="AI1693" s="104" t="e">
        <f t="shared" si="562"/>
        <v>#VALUE!</v>
      </c>
      <c r="AJ1693" s="105" t="e">
        <f t="shared" si="555"/>
        <v>#VALUE!</v>
      </c>
      <c r="AK1693" s="103" t="e">
        <f t="shared" si="548"/>
        <v>#VALUE!</v>
      </c>
      <c r="AL1693" s="103" t="e">
        <f t="shared" si="556"/>
        <v>#VALUE!</v>
      </c>
      <c r="AN1693" t="str">
        <f>IF(OR(VLOOKUP(AE1693,Home!$C$8:$I$207,6,FALSE)="",VLOOKUP(AE1693,Home!$C$8:$I$207,7,FALSE)=""),"FEJL",Baggrundsark!AE1693)</f>
        <v>FEJL</v>
      </c>
      <c r="AO1693">
        <f>IF(VLOOKUP(AE1693,Home!$C$8:$N$207,12,FALSE)="Timelønnet",1,0)</f>
        <v>0</v>
      </c>
      <c r="AP1693">
        <f>SUM($AO$4:AO1693)*AO1693</f>
        <v>0</v>
      </c>
      <c r="AQ1693">
        <f t="shared" si="563"/>
        <v>1</v>
      </c>
      <c r="AR1693" t="str">
        <f t="shared" si="563"/>
        <v/>
      </c>
      <c r="AS1693" t="e">
        <f t="shared" si="557"/>
        <v>#VALUE!</v>
      </c>
      <c r="AT1693" s="45" t="e">
        <f t="shared" si="564"/>
        <v>#VALUE!</v>
      </c>
      <c r="AU1693">
        <f>VLOOKUP(AQ1693,Home!$C$8:$J$207,8,FALSE)</f>
        <v>0</v>
      </c>
    </row>
    <row r="1694" spans="1:47" x14ac:dyDescent="0.25">
      <c r="A1694" s="6">
        <f t="shared" si="549"/>
        <v>0</v>
      </c>
      <c r="B1694" s="6">
        <f t="shared" si="558"/>
        <v>0</v>
      </c>
      <c r="C1694" s="6" t="str">
        <f t="shared" si="550"/>
        <v/>
      </c>
      <c r="D1694" s="7">
        <f t="shared" si="551"/>
        <v>0</v>
      </c>
      <c r="E1694" s="7">
        <f t="shared" si="559"/>
        <v>0</v>
      </c>
      <c r="F1694" s="7" t="str">
        <f t="shared" si="552"/>
        <v/>
      </c>
      <c r="G1694" s="6">
        <f t="shared" si="553"/>
        <v>0</v>
      </c>
      <c r="H1694" s="6">
        <f t="shared" si="560"/>
        <v>0</v>
      </c>
      <c r="I1694" s="6" t="str">
        <f t="shared" si="561"/>
        <v/>
      </c>
      <c r="J1694" s="11">
        <v>1691</v>
      </c>
      <c r="K1694" s="11">
        <f>IF(IFERROR(VLOOKUP(J1694,Home!$A$8:$B$1048576,1,FALSE),0)=0,0,1)</f>
        <v>0</v>
      </c>
      <c r="L1694" s="129" t="e">
        <f>IF(VLOOKUP(O1694,Home!$C$8:$R$207,6,FALSE)="","",VLOOKUP(O1694,Home!$C$8:$R$207,6,FALSE))</f>
        <v>#N/A</v>
      </c>
      <c r="M1694" s="129" t="e">
        <f t="shared" si="546"/>
        <v>#N/A</v>
      </c>
      <c r="N1694" s="11">
        <f>SUM($K$4:K1694)</f>
        <v>200</v>
      </c>
      <c r="O1694" s="11" t="str">
        <f>IF(P1694="","",IF(IFERROR(VLOOKUP(N1694,Home!$C$8:$R$1048576,1,FALSE),"")=0,"",IFERROR(VLOOKUP(N1694,Home!$C$8:$R$1048576,1,FALSE),"")))</f>
        <v/>
      </c>
      <c r="P1694" s="11" t="str">
        <f>IF(IFERROR(VLOOKUP(W1694,Home!$C$8:$R$1048576,3,FALSE),"")=0,"",IFERROR(VLOOKUP(W1694,Home!$C$8:$R$1048576,3,FALSE),""))</f>
        <v/>
      </c>
      <c r="Q1694" s="11" t="str">
        <f t="shared" si="545"/>
        <v/>
      </c>
      <c r="R1694" s="130" t="e">
        <f>VLOOKUP(Q1694,'Baggrund til lister'!$G$4:$H$15,2,FALSE)</f>
        <v>#N/A</v>
      </c>
      <c r="S1694" s="11" t="str">
        <f t="shared" si="547"/>
        <v/>
      </c>
      <c r="T1694" s="11" t="str">
        <f>IF(IFERROR(VLOOKUP(N1694,Home!$C$8:$R$1048576,11,FALSE),"")=0,"",IFERROR(VLOOKUP(N1694,Home!$C$8:$R$1048576,11,FALSE),""))</f>
        <v/>
      </c>
      <c r="U1694" s="11" t="str">
        <f>IF(IFERROR(VLOOKUP(O1694,Home!$C$8:$R$1048576,12,FALSE),"")=0,"",IFERROR(VLOOKUP(O1694,Home!$C$8:$R$1048576,12,FALSE),""))</f>
        <v/>
      </c>
      <c r="V1694" s="11" t="str">
        <f>IF(IFERROR(VLOOKUP(O1694,Home!$C$8:$R$1048576,8,FALSE),"")=0,"",IFERROR(VLOOKUP(O1694,Home!$C$8:$R$1048576,8,FALSE),""))</f>
        <v/>
      </c>
      <c r="W1694" s="11" t="str">
        <f>IF(OR(VLOOKUP(N1694,Home!$C$7:$I$207,6,FALSE)="",VLOOKUP(N1694,Home!$C$7:$I$207,7,FALSE)=""),"FEJL",SUM(Baggrundsark!$K$4:K1694))</f>
        <v>FEJL</v>
      </c>
      <c r="Y1694">
        <v>1691</v>
      </c>
      <c r="Z1694" s="1"/>
      <c r="AC1694" s="44"/>
      <c r="AD1694">
        <f t="shared" si="554"/>
        <v>0</v>
      </c>
      <c r="AE1694">
        <f>SUM($AD$4:AD1694)</f>
        <v>1</v>
      </c>
      <c r="AF1694" s="103" t="str">
        <f>IFERROR(VLOOKUP(AN1694,Home!$C$8:$E$207,3,FALSE),"")</f>
        <v/>
      </c>
      <c r="AG1694" s="103" t="str">
        <f>IFERROR(VLOOKUP(AN1694,Home!$C$8:$E$207,2,FALSE),"")</f>
        <v/>
      </c>
      <c r="AH1694" s="104" t="str">
        <f>IF(VLOOKUP(AE1694,Home!$C$8:$I$207,6,FALSE)="","",VLOOKUP(AE1694,Home!$C$8:$I$207,6,FALSE))</f>
        <v/>
      </c>
      <c r="AI1694" s="104" t="e">
        <f t="shared" si="562"/>
        <v>#VALUE!</v>
      </c>
      <c r="AJ1694" s="105" t="e">
        <f t="shared" si="555"/>
        <v>#VALUE!</v>
      </c>
      <c r="AK1694" s="103" t="e">
        <f t="shared" si="548"/>
        <v>#VALUE!</v>
      </c>
      <c r="AL1694" s="103" t="e">
        <f t="shared" si="556"/>
        <v>#VALUE!</v>
      </c>
      <c r="AN1694" t="str">
        <f>IF(OR(VLOOKUP(AE1694,Home!$C$8:$I$207,6,FALSE)="",VLOOKUP(AE1694,Home!$C$8:$I$207,7,FALSE)=""),"FEJL",Baggrundsark!AE1694)</f>
        <v>FEJL</v>
      </c>
      <c r="AO1694">
        <f>IF(VLOOKUP(AE1694,Home!$C$8:$N$207,12,FALSE)="Timelønnet",1,0)</f>
        <v>0</v>
      </c>
      <c r="AP1694">
        <f>SUM($AO$4:AO1694)*AO1694</f>
        <v>0</v>
      </c>
      <c r="AQ1694">
        <f t="shared" si="563"/>
        <v>1</v>
      </c>
      <c r="AR1694" t="str">
        <f t="shared" si="563"/>
        <v/>
      </c>
      <c r="AS1694" t="e">
        <f t="shared" si="557"/>
        <v>#VALUE!</v>
      </c>
      <c r="AT1694" s="45" t="e">
        <f t="shared" si="564"/>
        <v>#VALUE!</v>
      </c>
      <c r="AU1694">
        <f>VLOOKUP(AQ1694,Home!$C$8:$J$207,8,FALSE)</f>
        <v>0</v>
      </c>
    </row>
    <row r="1695" spans="1:47" x14ac:dyDescent="0.25">
      <c r="A1695" s="6">
        <f t="shared" si="549"/>
        <v>0</v>
      </c>
      <c r="B1695" s="6">
        <f t="shared" si="558"/>
        <v>0</v>
      </c>
      <c r="C1695" s="6" t="str">
        <f t="shared" si="550"/>
        <v/>
      </c>
      <c r="D1695" s="7">
        <f t="shared" si="551"/>
        <v>0</v>
      </c>
      <c r="E1695" s="7">
        <f t="shared" si="559"/>
        <v>0</v>
      </c>
      <c r="F1695" s="7" t="str">
        <f t="shared" si="552"/>
        <v/>
      </c>
      <c r="G1695" s="6">
        <f t="shared" si="553"/>
        <v>0</v>
      </c>
      <c r="H1695" s="6">
        <f t="shared" si="560"/>
        <v>0</v>
      </c>
      <c r="I1695" s="6" t="str">
        <f t="shared" si="561"/>
        <v/>
      </c>
      <c r="J1695" s="11">
        <v>1692</v>
      </c>
      <c r="K1695" s="11">
        <f>IF(IFERROR(VLOOKUP(J1695,Home!$A$8:$B$1048576,1,FALSE),0)=0,0,1)</f>
        <v>0</v>
      </c>
      <c r="L1695" s="129" t="e">
        <f>IF(VLOOKUP(O1695,Home!$C$8:$R$207,6,FALSE)="","",VLOOKUP(O1695,Home!$C$8:$R$207,6,FALSE))</f>
        <v>#N/A</v>
      </c>
      <c r="M1695" s="129" t="e">
        <f t="shared" si="546"/>
        <v>#N/A</v>
      </c>
      <c r="N1695" s="11">
        <f>SUM($K$4:K1695)</f>
        <v>200</v>
      </c>
      <c r="O1695" s="11" t="str">
        <f>IF(P1695="","",IF(IFERROR(VLOOKUP(N1695,Home!$C$8:$R$1048576,1,FALSE),"")=0,"",IFERROR(VLOOKUP(N1695,Home!$C$8:$R$1048576,1,FALSE),"")))</f>
        <v/>
      </c>
      <c r="P1695" s="11" t="str">
        <f>IF(IFERROR(VLOOKUP(W1695,Home!$C$8:$R$1048576,3,FALSE),"")=0,"",IFERROR(VLOOKUP(W1695,Home!$C$8:$R$1048576,3,FALSE),""))</f>
        <v/>
      </c>
      <c r="Q1695" s="11" t="str">
        <f t="shared" si="545"/>
        <v/>
      </c>
      <c r="R1695" s="130" t="e">
        <f>VLOOKUP(Q1695,'Baggrund til lister'!$G$4:$H$15,2,FALSE)</f>
        <v>#N/A</v>
      </c>
      <c r="S1695" s="11" t="str">
        <f t="shared" si="547"/>
        <v/>
      </c>
      <c r="T1695" s="11" t="str">
        <f>IF(IFERROR(VLOOKUP(N1695,Home!$C$8:$R$1048576,11,FALSE),"")=0,"",IFERROR(VLOOKUP(N1695,Home!$C$8:$R$1048576,11,FALSE),""))</f>
        <v/>
      </c>
      <c r="U1695" s="11" t="str">
        <f>IF(IFERROR(VLOOKUP(O1695,Home!$C$8:$R$1048576,12,FALSE),"")=0,"",IFERROR(VLOOKUP(O1695,Home!$C$8:$R$1048576,12,FALSE),""))</f>
        <v/>
      </c>
      <c r="V1695" s="11" t="str">
        <f>IF(IFERROR(VLOOKUP(O1695,Home!$C$8:$R$1048576,8,FALSE),"")=0,"",IFERROR(VLOOKUP(O1695,Home!$C$8:$R$1048576,8,FALSE),""))</f>
        <v/>
      </c>
      <c r="W1695" s="11" t="str">
        <f>IF(OR(VLOOKUP(N1695,Home!$C$7:$I$207,6,FALSE)="",VLOOKUP(N1695,Home!$C$7:$I$207,7,FALSE)=""),"FEJL",SUM(Baggrundsark!$K$4:K1695))</f>
        <v>FEJL</v>
      </c>
      <c r="Y1695">
        <v>1692</v>
      </c>
      <c r="Z1695" s="1"/>
      <c r="AC1695" s="44"/>
      <c r="AD1695">
        <f t="shared" si="554"/>
        <v>0</v>
      </c>
      <c r="AE1695">
        <f>SUM($AD$4:AD1695)</f>
        <v>1</v>
      </c>
      <c r="AF1695" s="103" t="str">
        <f>IFERROR(VLOOKUP(AN1695,Home!$C$8:$E$207,3,FALSE),"")</f>
        <v/>
      </c>
      <c r="AG1695" s="103" t="str">
        <f>IFERROR(VLOOKUP(AN1695,Home!$C$8:$E$207,2,FALSE),"")</f>
        <v/>
      </c>
      <c r="AH1695" s="104" t="str">
        <f>IF(VLOOKUP(AE1695,Home!$C$8:$I$207,6,FALSE)="","",VLOOKUP(AE1695,Home!$C$8:$I$207,6,FALSE))</f>
        <v/>
      </c>
      <c r="AI1695" s="104" t="e">
        <f t="shared" si="562"/>
        <v>#VALUE!</v>
      </c>
      <c r="AJ1695" s="105" t="e">
        <f t="shared" si="555"/>
        <v>#VALUE!</v>
      </c>
      <c r="AK1695" s="103" t="e">
        <f t="shared" si="548"/>
        <v>#VALUE!</v>
      </c>
      <c r="AL1695" s="103" t="e">
        <f t="shared" si="556"/>
        <v>#VALUE!</v>
      </c>
      <c r="AN1695" t="str">
        <f>IF(OR(VLOOKUP(AE1695,Home!$C$8:$I$207,6,FALSE)="",VLOOKUP(AE1695,Home!$C$8:$I$207,7,FALSE)=""),"FEJL",Baggrundsark!AE1695)</f>
        <v>FEJL</v>
      </c>
      <c r="AO1695">
        <f>IF(VLOOKUP(AE1695,Home!$C$8:$N$207,12,FALSE)="Timelønnet",1,0)</f>
        <v>0</v>
      </c>
      <c r="AP1695">
        <f>SUM($AO$4:AO1695)*AO1695</f>
        <v>0</v>
      </c>
      <c r="AQ1695">
        <f t="shared" si="563"/>
        <v>1</v>
      </c>
      <c r="AR1695" t="str">
        <f t="shared" si="563"/>
        <v/>
      </c>
      <c r="AS1695" t="e">
        <f t="shared" si="557"/>
        <v>#VALUE!</v>
      </c>
      <c r="AT1695" s="45" t="e">
        <f t="shared" si="564"/>
        <v>#VALUE!</v>
      </c>
      <c r="AU1695">
        <f>VLOOKUP(AQ1695,Home!$C$8:$J$207,8,FALSE)</f>
        <v>0</v>
      </c>
    </row>
    <row r="1696" spans="1:47" x14ac:dyDescent="0.25">
      <c r="A1696" s="6">
        <f t="shared" si="549"/>
        <v>0</v>
      </c>
      <c r="B1696" s="6">
        <f t="shared" si="558"/>
        <v>0</v>
      </c>
      <c r="C1696" s="6" t="str">
        <f t="shared" si="550"/>
        <v/>
      </c>
      <c r="D1696" s="7">
        <f t="shared" si="551"/>
        <v>0</v>
      </c>
      <c r="E1696" s="7">
        <f t="shared" si="559"/>
        <v>0</v>
      </c>
      <c r="F1696" s="7" t="str">
        <f t="shared" si="552"/>
        <v/>
      </c>
      <c r="G1696" s="6">
        <f t="shared" si="553"/>
        <v>0</v>
      </c>
      <c r="H1696" s="6">
        <f t="shared" si="560"/>
        <v>0</v>
      </c>
      <c r="I1696" s="6" t="str">
        <f t="shared" si="561"/>
        <v/>
      </c>
      <c r="J1696" s="11">
        <v>1693</v>
      </c>
      <c r="K1696" s="11">
        <f>IF(IFERROR(VLOOKUP(J1696,Home!$A$8:$B$1048576,1,FALSE),0)=0,0,1)</f>
        <v>0</v>
      </c>
      <c r="L1696" s="129" t="e">
        <f>IF(VLOOKUP(O1696,Home!$C$8:$R$207,6,FALSE)="","",VLOOKUP(O1696,Home!$C$8:$R$207,6,FALSE))</f>
        <v>#N/A</v>
      </c>
      <c r="M1696" s="129" t="e">
        <f t="shared" si="546"/>
        <v>#N/A</v>
      </c>
      <c r="N1696" s="11">
        <f>SUM($K$4:K1696)</f>
        <v>200</v>
      </c>
      <c r="O1696" s="11" t="str">
        <f>IF(P1696="","",IF(IFERROR(VLOOKUP(N1696,Home!$C$8:$R$1048576,1,FALSE),"")=0,"",IFERROR(VLOOKUP(N1696,Home!$C$8:$R$1048576,1,FALSE),"")))</f>
        <v/>
      </c>
      <c r="P1696" s="11" t="str">
        <f>IF(IFERROR(VLOOKUP(W1696,Home!$C$8:$R$1048576,3,FALSE),"")=0,"",IFERROR(VLOOKUP(W1696,Home!$C$8:$R$1048576,3,FALSE),""))</f>
        <v/>
      </c>
      <c r="Q1696" s="11" t="str">
        <f t="shared" si="545"/>
        <v/>
      </c>
      <c r="R1696" s="130" t="e">
        <f>VLOOKUP(Q1696,'Baggrund til lister'!$G$4:$H$15,2,FALSE)</f>
        <v>#N/A</v>
      </c>
      <c r="S1696" s="11" t="str">
        <f t="shared" si="547"/>
        <v/>
      </c>
      <c r="T1696" s="11" t="str">
        <f>IF(IFERROR(VLOOKUP(N1696,Home!$C$8:$R$1048576,11,FALSE),"")=0,"",IFERROR(VLOOKUP(N1696,Home!$C$8:$R$1048576,11,FALSE),""))</f>
        <v/>
      </c>
      <c r="U1696" s="11" t="str">
        <f>IF(IFERROR(VLOOKUP(O1696,Home!$C$8:$R$1048576,12,FALSE),"")=0,"",IFERROR(VLOOKUP(O1696,Home!$C$8:$R$1048576,12,FALSE),""))</f>
        <v/>
      </c>
      <c r="V1696" s="11" t="str">
        <f>IF(IFERROR(VLOOKUP(O1696,Home!$C$8:$R$1048576,8,FALSE),"")=0,"",IFERROR(VLOOKUP(O1696,Home!$C$8:$R$1048576,8,FALSE),""))</f>
        <v/>
      </c>
      <c r="W1696" s="11" t="str">
        <f>IF(OR(VLOOKUP(N1696,Home!$C$7:$I$207,6,FALSE)="",VLOOKUP(N1696,Home!$C$7:$I$207,7,FALSE)=""),"FEJL",SUM(Baggrundsark!$K$4:K1696))</f>
        <v>FEJL</v>
      </c>
      <c r="Y1696">
        <v>1693</v>
      </c>
      <c r="Z1696" s="1"/>
      <c r="AC1696" s="44"/>
      <c r="AD1696">
        <f t="shared" si="554"/>
        <v>0</v>
      </c>
      <c r="AE1696">
        <f>SUM($AD$4:AD1696)</f>
        <v>1</v>
      </c>
      <c r="AF1696" s="103" t="str">
        <f>IFERROR(VLOOKUP(AN1696,Home!$C$8:$E$207,3,FALSE),"")</f>
        <v/>
      </c>
      <c r="AG1696" s="103" t="str">
        <f>IFERROR(VLOOKUP(AN1696,Home!$C$8:$E$207,2,FALSE),"")</f>
        <v/>
      </c>
      <c r="AH1696" s="104" t="str">
        <f>IF(VLOOKUP(AE1696,Home!$C$8:$I$207,6,FALSE)="","",VLOOKUP(AE1696,Home!$C$8:$I$207,6,FALSE))</f>
        <v/>
      </c>
      <c r="AI1696" s="104" t="e">
        <f t="shared" si="562"/>
        <v>#VALUE!</v>
      </c>
      <c r="AJ1696" s="105" t="e">
        <f t="shared" si="555"/>
        <v>#VALUE!</v>
      </c>
      <c r="AK1696" s="103" t="e">
        <f t="shared" si="548"/>
        <v>#VALUE!</v>
      </c>
      <c r="AL1696" s="103" t="e">
        <f t="shared" si="556"/>
        <v>#VALUE!</v>
      </c>
      <c r="AN1696" t="str">
        <f>IF(OR(VLOOKUP(AE1696,Home!$C$8:$I$207,6,FALSE)="",VLOOKUP(AE1696,Home!$C$8:$I$207,7,FALSE)=""),"FEJL",Baggrundsark!AE1696)</f>
        <v>FEJL</v>
      </c>
      <c r="AO1696">
        <f>IF(VLOOKUP(AE1696,Home!$C$8:$N$207,12,FALSE)="Timelønnet",1,0)</f>
        <v>0</v>
      </c>
      <c r="AP1696">
        <f>SUM($AO$4:AO1696)*AO1696</f>
        <v>0</v>
      </c>
      <c r="AQ1696">
        <f t="shared" si="563"/>
        <v>1</v>
      </c>
      <c r="AR1696" t="str">
        <f t="shared" si="563"/>
        <v/>
      </c>
      <c r="AS1696" t="e">
        <f t="shared" si="557"/>
        <v>#VALUE!</v>
      </c>
      <c r="AT1696" s="45" t="e">
        <f t="shared" si="564"/>
        <v>#VALUE!</v>
      </c>
      <c r="AU1696">
        <f>VLOOKUP(AQ1696,Home!$C$8:$J$207,8,FALSE)</f>
        <v>0</v>
      </c>
    </row>
    <row r="1697" spans="1:47" x14ac:dyDescent="0.25">
      <c r="A1697" s="6">
        <f t="shared" si="549"/>
        <v>0</v>
      </c>
      <c r="B1697" s="6">
        <f t="shared" si="558"/>
        <v>0</v>
      </c>
      <c r="C1697" s="6" t="str">
        <f t="shared" si="550"/>
        <v/>
      </c>
      <c r="D1697" s="7">
        <f t="shared" si="551"/>
        <v>0</v>
      </c>
      <c r="E1697" s="7">
        <f t="shared" si="559"/>
        <v>0</v>
      </c>
      <c r="F1697" s="7" t="str">
        <f t="shared" si="552"/>
        <v/>
      </c>
      <c r="G1697" s="6">
        <f t="shared" si="553"/>
        <v>0</v>
      </c>
      <c r="H1697" s="6">
        <f t="shared" si="560"/>
        <v>0</v>
      </c>
      <c r="I1697" s="6" t="str">
        <f t="shared" si="561"/>
        <v/>
      </c>
      <c r="J1697" s="11">
        <v>1694</v>
      </c>
      <c r="K1697" s="11">
        <f>IF(IFERROR(VLOOKUP(J1697,Home!$A$8:$B$1048576,1,FALSE),0)=0,0,1)</f>
        <v>0</v>
      </c>
      <c r="L1697" s="129" t="e">
        <f>IF(VLOOKUP(O1697,Home!$C$8:$R$207,6,FALSE)="","",VLOOKUP(O1697,Home!$C$8:$R$207,6,FALSE))</f>
        <v>#N/A</v>
      </c>
      <c r="M1697" s="129" t="e">
        <f t="shared" si="546"/>
        <v>#N/A</v>
      </c>
      <c r="N1697" s="11">
        <f>SUM($K$4:K1697)</f>
        <v>200</v>
      </c>
      <c r="O1697" s="11" t="str">
        <f>IF(P1697="","",IF(IFERROR(VLOOKUP(N1697,Home!$C$8:$R$1048576,1,FALSE),"")=0,"",IFERROR(VLOOKUP(N1697,Home!$C$8:$R$1048576,1,FALSE),"")))</f>
        <v/>
      </c>
      <c r="P1697" s="11" t="str">
        <f>IF(IFERROR(VLOOKUP(W1697,Home!$C$8:$R$1048576,3,FALSE),"")=0,"",IFERROR(VLOOKUP(W1697,Home!$C$8:$R$1048576,3,FALSE),""))</f>
        <v/>
      </c>
      <c r="Q1697" s="11" t="str">
        <f t="shared" si="545"/>
        <v/>
      </c>
      <c r="R1697" s="130" t="e">
        <f>VLOOKUP(Q1697,'Baggrund til lister'!$G$4:$H$15,2,FALSE)</f>
        <v>#N/A</v>
      </c>
      <c r="S1697" s="11" t="str">
        <f t="shared" si="547"/>
        <v/>
      </c>
      <c r="T1697" s="11" t="str">
        <f>IF(IFERROR(VLOOKUP(N1697,Home!$C$8:$R$1048576,11,FALSE),"")=0,"",IFERROR(VLOOKUP(N1697,Home!$C$8:$R$1048576,11,FALSE),""))</f>
        <v/>
      </c>
      <c r="U1697" s="11" t="str">
        <f>IF(IFERROR(VLOOKUP(O1697,Home!$C$8:$R$1048576,12,FALSE),"")=0,"",IFERROR(VLOOKUP(O1697,Home!$C$8:$R$1048576,12,FALSE),""))</f>
        <v/>
      </c>
      <c r="V1697" s="11" t="str">
        <f>IF(IFERROR(VLOOKUP(O1697,Home!$C$8:$R$1048576,8,FALSE),"")=0,"",IFERROR(VLOOKUP(O1697,Home!$C$8:$R$1048576,8,FALSE),""))</f>
        <v/>
      </c>
      <c r="W1697" s="11" t="str">
        <f>IF(OR(VLOOKUP(N1697,Home!$C$7:$I$207,6,FALSE)="",VLOOKUP(N1697,Home!$C$7:$I$207,7,FALSE)=""),"FEJL",SUM(Baggrundsark!$K$4:K1697))</f>
        <v>FEJL</v>
      </c>
      <c r="Y1697">
        <v>1694</v>
      </c>
      <c r="Z1697" s="1"/>
      <c r="AC1697" s="44"/>
      <c r="AD1697">
        <f t="shared" si="554"/>
        <v>0</v>
      </c>
      <c r="AE1697">
        <f>SUM($AD$4:AD1697)</f>
        <v>1</v>
      </c>
      <c r="AF1697" s="103" t="str">
        <f>IFERROR(VLOOKUP(AN1697,Home!$C$8:$E$207,3,FALSE),"")</f>
        <v/>
      </c>
      <c r="AG1697" s="103" t="str">
        <f>IFERROR(VLOOKUP(AN1697,Home!$C$8:$E$207,2,FALSE),"")</f>
        <v/>
      </c>
      <c r="AH1697" s="104" t="str">
        <f>IF(VLOOKUP(AE1697,Home!$C$8:$I$207,6,FALSE)="","",VLOOKUP(AE1697,Home!$C$8:$I$207,6,FALSE))</f>
        <v/>
      </c>
      <c r="AI1697" s="104" t="e">
        <f t="shared" si="562"/>
        <v>#VALUE!</v>
      </c>
      <c r="AJ1697" s="105" t="e">
        <f t="shared" si="555"/>
        <v>#VALUE!</v>
      </c>
      <c r="AK1697" s="103" t="e">
        <f t="shared" si="548"/>
        <v>#VALUE!</v>
      </c>
      <c r="AL1697" s="103" t="e">
        <f t="shared" si="556"/>
        <v>#VALUE!</v>
      </c>
      <c r="AN1697" t="str">
        <f>IF(OR(VLOOKUP(AE1697,Home!$C$8:$I$207,6,FALSE)="",VLOOKUP(AE1697,Home!$C$8:$I$207,7,FALSE)=""),"FEJL",Baggrundsark!AE1697)</f>
        <v>FEJL</v>
      </c>
      <c r="AO1697">
        <f>IF(VLOOKUP(AE1697,Home!$C$8:$N$207,12,FALSE)="Timelønnet",1,0)</f>
        <v>0</v>
      </c>
      <c r="AP1697">
        <f>SUM($AO$4:AO1697)*AO1697</f>
        <v>0</v>
      </c>
      <c r="AQ1697">
        <f t="shared" si="563"/>
        <v>1</v>
      </c>
      <c r="AR1697" t="str">
        <f t="shared" si="563"/>
        <v/>
      </c>
      <c r="AS1697" t="e">
        <f t="shared" si="557"/>
        <v>#VALUE!</v>
      </c>
      <c r="AT1697" s="45" t="e">
        <f t="shared" si="564"/>
        <v>#VALUE!</v>
      </c>
      <c r="AU1697">
        <f>VLOOKUP(AQ1697,Home!$C$8:$J$207,8,FALSE)</f>
        <v>0</v>
      </c>
    </row>
    <row r="1698" spans="1:47" x14ac:dyDescent="0.25">
      <c r="A1698" s="6">
        <f t="shared" si="549"/>
        <v>0</v>
      </c>
      <c r="B1698" s="6">
        <f t="shared" si="558"/>
        <v>0</v>
      </c>
      <c r="C1698" s="6" t="str">
        <f t="shared" si="550"/>
        <v/>
      </c>
      <c r="D1698" s="7">
        <f t="shared" si="551"/>
        <v>0</v>
      </c>
      <c r="E1698" s="7">
        <f t="shared" si="559"/>
        <v>0</v>
      </c>
      <c r="F1698" s="7" t="str">
        <f t="shared" si="552"/>
        <v/>
      </c>
      <c r="G1698" s="6">
        <f t="shared" si="553"/>
        <v>0</v>
      </c>
      <c r="H1698" s="6">
        <f t="shared" si="560"/>
        <v>0</v>
      </c>
      <c r="I1698" s="6" t="str">
        <f t="shared" si="561"/>
        <v/>
      </c>
      <c r="J1698" s="11">
        <v>1695</v>
      </c>
      <c r="K1698" s="11">
        <f>IF(IFERROR(VLOOKUP(J1698,Home!$A$8:$B$1048576,1,FALSE),0)=0,0,1)</f>
        <v>0</v>
      </c>
      <c r="L1698" s="129" t="e">
        <f>IF(VLOOKUP(O1698,Home!$C$8:$R$207,6,FALSE)="","",VLOOKUP(O1698,Home!$C$8:$R$207,6,FALSE))</f>
        <v>#N/A</v>
      </c>
      <c r="M1698" s="129" t="e">
        <f t="shared" si="546"/>
        <v>#N/A</v>
      </c>
      <c r="N1698" s="11">
        <f>SUM($K$4:K1698)</f>
        <v>200</v>
      </c>
      <c r="O1698" s="11" t="str">
        <f>IF(P1698="","",IF(IFERROR(VLOOKUP(N1698,Home!$C$8:$R$1048576,1,FALSE),"")=0,"",IFERROR(VLOOKUP(N1698,Home!$C$8:$R$1048576,1,FALSE),"")))</f>
        <v/>
      </c>
      <c r="P1698" s="11" t="str">
        <f>IF(IFERROR(VLOOKUP(W1698,Home!$C$8:$R$1048576,3,FALSE),"")=0,"",IFERROR(VLOOKUP(W1698,Home!$C$8:$R$1048576,3,FALSE),""))</f>
        <v/>
      </c>
      <c r="Q1698" s="11" t="str">
        <f t="shared" si="545"/>
        <v/>
      </c>
      <c r="R1698" s="130" t="e">
        <f>VLOOKUP(Q1698,'Baggrund til lister'!$G$4:$H$15,2,FALSE)</f>
        <v>#N/A</v>
      </c>
      <c r="S1698" s="11" t="str">
        <f t="shared" si="547"/>
        <v/>
      </c>
      <c r="T1698" s="11" t="str">
        <f>IF(IFERROR(VLOOKUP(N1698,Home!$C$8:$R$1048576,11,FALSE),"")=0,"",IFERROR(VLOOKUP(N1698,Home!$C$8:$R$1048576,11,FALSE),""))</f>
        <v/>
      </c>
      <c r="U1698" s="11" t="str">
        <f>IF(IFERROR(VLOOKUP(O1698,Home!$C$8:$R$1048576,12,FALSE),"")=0,"",IFERROR(VLOOKUP(O1698,Home!$C$8:$R$1048576,12,FALSE),""))</f>
        <v/>
      </c>
      <c r="V1698" s="11" t="str">
        <f>IF(IFERROR(VLOOKUP(O1698,Home!$C$8:$R$1048576,8,FALSE),"")=0,"",IFERROR(VLOOKUP(O1698,Home!$C$8:$R$1048576,8,FALSE),""))</f>
        <v/>
      </c>
      <c r="W1698" s="11" t="str">
        <f>IF(OR(VLOOKUP(N1698,Home!$C$7:$I$207,6,FALSE)="",VLOOKUP(N1698,Home!$C$7:$I$207,7,FALSE)=""),"FEJL",SUM(Baggrundsark!$K$4:K1698))</f>
        <v>FEJL</v>
      </c>
      <c r="Y1698">
        <v>1695</v>
      </c>
      <c r="Z1698" s="1"/>
      <c r="AC1698" s="44"/>
      <c r="AD1698">
        <f t="shared" si="554"/>
        <v>0</v>
      </c>
      <c r="AE1698">
        <f>SUM($AD$4:AD1698)</f>
        <v>1</v>
      </c>
      <c r="AF1698" s="103" t="str">
        <f>IFERROR(VLOOKUP(AN1698,Home!$C$8:$E$207,3,FALSE),"")</f>
        <v/>
      </c>
      <c r="AG1698" s="103" t="str">
        <f>IFERROR(VLOOKUP(AN1698,Home!$C$8:$E$207,2,FALSE),"")</f>
        <v/>
      </c>
      <c r="AH1698" s="104" t="str">
        <f>IF(VLOOKUP(AE1698,Home!$C$8:$I$207,6,FALSE)="","",VLOOKUP(AE1698,Home!$C$8:$I$207,6,FALSE))</f>
        <v/>
      </c>
      <c r="AI1698" s="104" t="e">
        <f t="shared" si="562"/>
        <v>#VALUE!</v>
      </c>
      <c r="AJ1698" s="105" t="e">
        <f t="shared" si="555"/>
        <v>#VALUE!</v>
      </c>
      <c r="AK1698" s="103" t="e">
        <f t="shared" si="548"/>
        <v>#VALUE!</v>
      </c>
      <c r="AL1698" s="103" t="e">
        <f t="shared" si="556"/>
        <v>#VALUE!</v>
      </c>
      <c r="AN1698" t="str">
        <f>IF(OR(VLOOKUP(AE1698,Home!$C$8:$I$207,6,FALSE)="",VLOOKUP(AE1698,Home!$C$8:$I$207,7,FALSE)=""),"FEJL",Baggrundsark!AE1698)</f>
        <v>FEJL</v>
      </c>
      <c r="AO1698">
        <f>IF(VLOOKUP(AE1698,Home!$C$8:$N$207,12,FALSE)="Timelønnet",1,0)</f>
        <v>0</v>
      </c>
      <c r="AP1698">
        <f>SUM($AO$4:AO1698)*AO1698</f>
        <v>0</v>
      </c>
      <c r="AQ1698">
        <f t="shared" si="563"/>
        <v>1</v>
      </c>
      <c r="AR1698" t="str">
        <f t="shared" si="563"/>
        <v/>
      </c>
      <c r="AS1698" t="e">
        <f t="shared" si="557"/>
        <v>#VALUE!</v>
      </c>
      <c r="AT1698" s="45" t="e">
        <f t="shared" si="564"/>
        <v>#VALUE!</v>
      </c>
      <c r="AU1698">
        <f>VLOOKUP(AQ1698,Home!$C$8:$J$207,8,FALSE)</f>
        <v>0</v>
      </c>
    </row>
    <row r="1699" spans="1:47" x14ac:dyDescent="0.25">
      <c r="A1699" s="6">
        <f t="shared" si="549"/>
        <v>0</v>
      </c>
      <c r="B1699" s="6">
        <f t="shared" si="558"/>
        <v>0</v>
      </c>
      <c r="C1699" s="6" t="str">
        <f t="shared" si="550"/>
        <v/>
      </c>
      <c r="D1699" s="7">
        <f t="shared" si="551"/>
        <v>0</v>
      </c>
      <c r="E1699" s="7">
        <f t="shared" si="559"/>
        <v>0</v>
      </c>
      <c r="F1699" s="7" t="str">
        <f t="shared" si="552"/>
        <v/>
      </c>
      <c r="G1699" s="6">
        <f t="shared" si="553"/>
        <v>0</v>
      </c>
      <c r="H1699" s="6">
        <f t="shared" si="560"/>
        <v>0</v>
      </c>
      <c r="I1699" s="6" t="str">
        <f t="shared" si="561"/>
        <v/>
      </c>
      <c r="J1699" s="11">
        <v>1696</v>
      </c>
      <c r="K1699" s="11">
        <f>IF(IFERROR(VLOOKUP(J1699,Home!$A$8:$B$1048576,1,FALSE),0)=0,0,1)</f>
        <v>0</v>
      </c>
      <c r="L1699" s="129" t="e">
        <f>IF(VLOOKUP(O1699,Home!$C$8:$R$207,6,FALSE)="","",VLOOKUP(O1699,Home!$C$8:$R$207,6,FALSE))</f>
        <v>#N/A</v>
      </c>
      <c r="M1699" s="129" t="e">
        <f t="shared" si="546"/>
        <v>#N/A</v>
      </c>
      <c r="N1699" s="11">
        <f>SUM($K$4:K1699)</f>
        <v>200</v>
      </c>
      <c r="O1699" s="11" t="str">
        <f>IF(P1699="","",IF(IFERROR(VLOOKUP(N1699,Home!$C$8:$R$1048576,1,FALSE),"")=0,"",IFERROR(VLOOKUP(N1699,Home!$C$8:$R$1048576,1,FALSE),"")))</f>
        <v/>
      </c>
      <c r="P1699" s="11" t="str">
        <f>IF(IFERROR(VLOOKUP(W1699,Home!$C$8:$R$1048576,3,FALSE),"")=0,"",IFERROR(VLOOKUP(W1699,Home!$C$8:$R$1048576,3,FALSE),""))</f>
        <v/>
      </c>
      <c r="Q1699" s="11" t="str">
        <f t="shared" si="545"/>
        <v/>
      </c>
      <c r="R1699" s="130" t="e">
        <f>VLOOKUP(Q1699,'Baggrund til lister'!$G$4:$H$15,2,FALSE)</f>
        <v>#N/A</v>
      </c>
      <c r="S1699" s="11" t="str">
        <f t="shared" si="547"/>
        <v/>
      </c>
      <c r="T1699" s="11" t="str">
        <f>IF(IFERROR(VLOOKUP(N1699,Home!$C$8:$R$1048576,11,FALSE),"")=0,"",IFERROR(VLOOKUP(N1699,Home!$C$8:$R$1048576,11,FALSE),""))</f>
        <v/>
      </c>
      <c r="U1699" s="11" t="str">
        <f>IF(IFERROR(VLOOKUP(O1699,Home!$C$8:$R$1048576,12,FALSE),"")=0,"",IFERROR(VLOOKUP(O1699,Home!$C$8:$R$1048576,12,FALSE),""))</f>
        <v/>
      </c>
      <c r="V1699" s="11" t="str">
        <f>IF(IFERROR(VLOOKUP(O1699,Home!$C$8:$R$1048576,8,FALSE),"")=0,"",IFERROR(VLOOKUP(O1699,Home!$C$8:$R$1048576,8,FALSE),""))</f>
        <v/>
      </c>
      <c r="W1699" s="11" t="str">
        <f>IF(OR(VLOOKUP(N1699,Home!$C$7:$I$207,6,FALSE)="",VLOOKUP(N1699,Home!$C$7:$I$207,7,FALSE)=""),"FEJL",SUM(Baggrundsark!$K$4:K1699))</f>
        <v>FEJL</v>
      </c>
      <c r="Y1699">
        <v>1696</v>
      </c>
      <c r="Z1699" s="1"/>
      <c r="AC1699" s="44"/>
      <c r="AD1699">
        <f t="shared" si="554"/>
        <v>0</v>
      </c>
      <c r="AE1699">
        <f>SUM($AD$4:AD1699)</f>
        <v>1</v>
      </c>
      <c r="AF1699" s="103" t="str">
        <f>IFERROR(VLOOKUP(AN1699,Home!$C$8:$E$207,3,FALSE),"")</f>
        <v/>
      </c>
      <c r="AG1699" s="103" t="str">
        <f>IFERROR(VLOOKUP(AN1699,Home!$C$8:$E$207,2,FALSE),"")</f>
        <v/>
      </c>
      <c r="AH1699" s="104" t="str">
        <f>IF(VLOOKUP(AE1699,Home!$C$8:$I$207,6,FALSE)="","",VLOOKUP(AE1699,Home!$C$8:$I$207,6,FALSE))</f>
        <v/>
      </c>
      <c r="AI1699" s="104" t="e">
        <f t="shared" si="562"/>
        <v>#VALUE!</v>
      </c>
      <c r="AJ1699" s="105" t="e">
        <f t="shared" si="555"/>
        <v>#VALUE!</v>
      </c>
      <c r="AK1699" s="103" t="e">
        <f t="shared" si="548"/>
        <v>#VALUE!</v>
      </c>
      <c r="AL1699" s="103" t="e">
        <f t="shared" si="556"/>
        <v>#VALUE!</v>
      </c>
      <c r="AN1699" t="str">
        <f>IF(OR(VLOOKUP(AE1699,Home!$C$8:$I$207,6,FALSE)="",VLOOKUP(AE1699,Home!$C$8:$I$207,7,FALSE)=""),"FEJL",Baggrundsark!AE1699)</f>
        <v>FEJL</v>
      </c>
      <c r="AO1699">
        <f>IF(VLOOKUP(AE1699,Home!$C$8:$N$207,12,FALSE)="Timelønnet",1,0)</f>
        <v>0</v>
      </c>
      <c r="AP1699">
        <f>SUM($AO$4:AO1699)*AO1699</f>
        <v>0</v>
      </c>
      <c r="AQ1699">
        <f t="shared" si="563"/>
        <v>1</v>
      </c>
      <c r="AR1699" t="str">
        <f t="shared" si="563"/>
        <v/>
      </c>
      <c r="AS1699" t="e">
        <f t="shared" si="557"/>
        <v>#VALUE!</v>
      </c>
      <c r="AT1699" s="45" t="e">
        <f t="shared" si="564"/>
        <v>#VALUE!</v>
      </c>
      <c r="AU1699">
        <f>VLOOKUP(AQ1699,Home!$C$8:$J$207,8,FALSE)</f>
        <v>0</v>
      </c>
    </row>
    <row r="1700" spans="1:47" x14ac:dyDescent="0.25">
      <c r="A1700" s="6">
        <f t="shared" si="549"/>
        <v>0</v>
      </c>
      <c r="B1700" s="6">
        <f t="shared" si="558"/>
        <v>0</v>
      </c>
      <c r="C1700" s="6" t="str">
        <f t="shared" si="550"/>
        <v/>
      </c>
      <c r="D1700" s="7">
        <f t="shared" si="551"/>
        <v>0</v>
      </c>
      <c r="E1700" s="7">
        <f t="shared" si="559"/>
        <v>0</v>
      </c>
      <c r="F1700" s="7" t="str">
        <f t="shared" si="552"/>
        <v/>
      </c>
      <c r="G1700" s="6">
        <f t="shared" si="553"/>
        <v>0</v>
      </c>
      <c r="H1700" s="6">
        <f t="shared" si="560"/>
        <v>0</v>
      </c>
      <c r="I1700" s="6" t="str">
        <f t="shared" si="561"/>
        <v/>
      </c>
      <c r="J1700" s="11">
        <v>1697</v>
      </c>
      <c r="K1700" s="11">
        <f>IF(IFERROR(VLOOKUP(J1700,Home!$A$8:$B$1048576,1,FALSE),0)=0,0,1)</f>
        <v>0</v>
      </c>
      <c r="L1700" s="129" t="e">
        <f>IF(VLOOKUP(O1700,Home!$C$8:$R$207,6,FALSE)="","",VLOOKUP(O1700,Home!$C$8:$R$207,6,FALSE))</f>
        <v>#N/A</v>
      </c>
      <c r="M1700" s="129" t="e">
        <f t="shared" si="546"/>
        <v>#N/A</v>
      </c>
      <c r="N1700" s="11">
        <f>SUM($K$4:K1700)</f>
        <v>200</v>
      </c>
      <c r="O1700" s="11" t="str">
        <f>IF(P1700="","",IF(IFERROR(VLOOKUP(N1700,Home!$C$8:$R$1048576,1,FALSE),"")=0,"",IFERROR(VLOOKUP(N1700,Home!$C$8:$R$1048576,1,FALSE),"")))</f>
        <v/>
      </c>
      <c r="P1700" s="11" t="str">
        <f>IF(IFERROR(VLOOKUP(W1700,Home!$C$8:$R$1048576,3,FALSE),"")=0,"",IFERROR(VLOOKUP(W1700,Home!$C$8:$R$1048576,3,FALSE),""))</f>
        <v/>
      </c>
      <c r="Q1700" s="11" t="str">
        <f t="shared" si="545"/>
        <v/>
      </c>
      <c r="R1700" s="130" t="e">
        <f>VLOOKUP(Q1700,'Baggrund til lister'!$G$4:$H$15,2,FALSE)</f>
        <v>#N/A</v>
      </c>
      <c r="S1700" s="11" t="str">
        <f t="shared" si="547"/>
        <v/>
      </c>
      <c r="T1700" s="11" t="str">
        <f>IF(IFERROR(VLOOKUP(N1700,Home!$C$8:$R$1048576,11,FALSE),"")=0,"",IFERROR(VLOOKUP(N1700,Home!$C$8:$R$1048576,11,FALSE),""))</f>
        <v/>
      </c>
      <c r="U1700" s="11" t="str">
        <f>IF(IFERROR(VLOOKUP(O1700,Home!$C$8:$R$1048576,12,FALSE),"")=0,"",IFERROR(VLOOKUP(O1700,Home!$C$8:$R$1048576,12,FALSE),""))</f>
        <v/>
      </c>
      <c r="V1700" s="11" t="str">
        <f>IF(IFERROR(VLOOKUP(O1700,Home!$C$8:$R$1048576,8,FALSE),"")=0,"",IFERROR(VLOOKUP(O1700,Home!$C$8:$R$1048576,8,FALSE),""))</f>
        <v/>
      </c>
      <c r="W1700" s="11" t="str">
        <f>IF(OR(VLOOKUP(N1700,Home!$C$7:$I$207,6,FALSE)="",VLOOKUP(N1700,Home!$C$7:$I$207,7,FALSE)=""),"FEJL",SUM(Baggrundsark!$K$4:K1700))</f>
        <v>FEJL</v>
      </c>
      <c r="Y1700">
        <v>1697</v>
      </c>
      <c r="Z1700" s="1"/>
      <c r="AC1700" s="44"/>
      <c r="AD1700">
        <f t="shared" si="554"/>
        <v>0</v>
      </c>
      <c r="AE1700">
        <f>SUM($AD$4:AD1700)</f>
        <v>1</v>
      </c>
      <c r="AF1700" s="103" t="str">
        <f>IFERROR(VLOOKUP(AN1700,Home!$C$8:$E$207,3,FALSE),"")</f>
        <v/>
      </c>
      <c r="AG1700" s="103" t="str">
        <f>IFERROR(VLOOKUP(AN1700,Home!$C$8:$E$207,2,FALSE),"")</f>
        <v/>
      </c>
      <c r="AH1700" s="104" t="str">
        <f>IF(VLOOKUP(AE1700,Home!$C$8:$I$207,6,FALSE)="","",VLOOKUP(AE1700,Home!$C$8:$I$207,6,FALSE))</f>
        <v/>
      </c>
      <c r="AI1700" s="104" t="e">
        <f t="shared" si="562"/>
        <v>#VALUE!</v>
      </c>
      <c r="AJ1700" s="105" t="e">
        <f t="shared" si="555"/>
        <v>#VALUE!</v>
      </c>
      <c r="AK1700" s="103" t="e">
        <f t="shared" si="548"/>
        <v>#VALUE!</v>
      </c>
      <c r="AL1700" s="103" t="e">
        <f t="shared" si="556"/>
        <v>#VALUE!</v>
      </c>
      <c r="AN1700" t="str">
        <f>IF(OR(VLOOKUP(AE1700,Home!$C$8:$I$207,6,FALSE)="",VLOOKUP(AE1700,Home!$C$8:$I$207,7,FALSE)=""),"FEJL",Baggrundsark!AE1700)</f>
        <v>FEJL</v>
      </c>
      <c r="AO1700">
        <f>IF(VLOOKUP(AE1700,Home!$C$8:$N$207,12,FALSE)="Timelønnet",1,0)</f>
        <v>0</v>
      </c>
      <c r="AP1700">
        <f>SUM($AO$4:AO1700)*AO1700</f>
        <v>0</v>
      </c>
      <c r="AQ1700">
        <f t="shared" si="563"/>
        <v>1</v>
      </c>
      <c r="AR1700" t="str">
        <f t="shared" si="563"/>
        <v/>
      </c>
      <c r="AS1700" t="e">
        <f t="shared" si="557"/>
        <v>#VALUE!</v>
      </c>
      <c r="AT1700" s="45" t="e">
        <f t="shared" si="564"/>
        <v>#VALUE!</v>
      </c>
      <c r="AU1700">
        <f>VLOOKUP(AQ1700,Home!$C$8:$J$207,8,FALSE)</f>
        <v>0</v>
      </c>
    </row>
    <row r="1701" spans="1:47" x14ac:dyDescent="0.25">
      <c r="A1701" s="6">
        <f t="shared" si="549"/>
        <v>0</v>
      </c>
      <c r="B1701" s="6">
        <f t="shared" si="558"/>
        <v>0</v>
      </c>
      <c r="C1701" s="6" t="str">
        <f t="shared" si="550"/>
        <v/>
      </c>
      <c r="D1701" s="7">
        <f t="shared" si="551"/>
        <v>0</v>
      </c>
      <c r="E1701" s="7">
        <f t="shared" si="559"/>
        <v>0</v>
      </c>
      <c r="F1701" s="7" t="str">
        <f t="shared" si="552"/>
        <v/>
      </c>
      <c r="G1701" s="6">
        <f t="shared" si="553"/>
        <v>0</v>
      </c>
      <c r="H1701" s="6">
        <f t="shared" si="560"/>
        <v>0</v>
      </c>
      <c r="I1701" s="6" t="str">
        <f t="shared" si="561"/>
        <v/>
      </c>
      <c r="J1701" s="11">
        <v>1698</v>
      </c>
      <c r="K1701" s="11">
        <f>IF(IFERROR(VLOOKUP(J1701,Home!$A$8:$B$1048576,1,FALSE),0)=0,0,1)</f>
        <v>0</v>
      </c>
      <c r="L1701" s="129" t="e">
        <f>IF(VLOOKUP(O1701,Home!$C$8:$R$207,6,FALSE)="","",VLOOKUP(O1701,Home!$C$8:$R$207,6,FALSE))</f>
        <v>#N/A</v>
      </c>
      <c r="M1701" s="129" t="e">
        <f t="shared" si="546"/>
        <v>#N/A</v>
      </c>
      <c r="N1701" s="11">
        <f>SUM($K$4:K1701)</f>
        <v>200</v>
      </c>
      <c r="O1701" s="11" t="str">
        <f>IF(P1701="","",IF(IFERROR(VLOOKUP(N1701,Home!$C$8:$R$1048576,1,FALSE),"")=0,"",IFERROR(VLOOKUP(N1701,Home!$C$8:$R$1048576,1,FALSE),"")))</f>
        <v/>
      </c>
      <c r="P1701" s="11" t="str">
        <f>IF(IFERROR(VLOOKUP(W1701,Home!$C$8:$R$1048576,3,FALSE),"")=0,"",IFERROR(VLOOKUP(W1701,Home!$C$8:$R$1048576,3,FALSE),""))</f>
        <v/>
      </c>
      <c r="Q1701" s="11" t="str">
        <f t="shared" si="545"/>
        <v/>
      </c>
      <c r="R1701" s="130" t="e">
        <f>VLOOKUP(Q1701,'Baggrund til lister'!$G$4:$H$15,2,FALSE)</f>
        <v>#N/A</v>
      </c>
      <c r="S1701" s="11" t="str">
        <f t="shared" si="547"/>
        <v/>
      </c>
      <c r="T1701" s="11" t="str">
        <f>IF(IFERROR(VLOOKUP(N1701,Home!$C$8:$R$1048576,11,FALSE),"")=0,"",IFERROR(VLOOKUP(N1701,Home!$C$8:$R$1048576,11,FALSE),""))</f>
        <v/>
      </c>
      <c r="U1701" s="11" t="str">
        <f>IF(IFERROR(VLOOKUP(O1701,Home!$C$8:$R$1048576,12,FALSE),"")=0,"",IFERROR(VLOOKUP(O1701,Home!$C$8:$R$1048576,12,FALSE),""))</f>
        <v/>
      </c>
      <c r="V1701" s="11" t="str">
        <f>IF(IFERROR(VLOOKUP(O1701,Home!$C$8:$R$1048576,8,FALSE),"")=0,"",IFERROR(VLOOKUP(O1701,Home!$C$8:$R$1048576,8,FALSE),""))</f>
        <v/>
      </c>
      <c r="W1701" s="11" t="str">
        <f>IF(OR(VLOOKUP(N1701,Home!$C$7:$I$207,6,FALSE)="",VLOOKUP(N1701,Home!$C$7:$I$207,7,FALSE)=""),"FEJL",SUM(Baggrundsark!$K$4:K1701))</f>
        <v>FEJL</v>
      </c>
      <c r="Y1701">
        <v>1698</v>
      </c>
      <c r="Z1701" s="1"/>
      <c r="AC1701" s="44"/>
      <c r="AD1701">
        <f t="shared" si="554"/>
        <v>0</v>
      </c>
      <c r="AE1701">
        <f>SUM($AD$4:AD1701)</f>
        <v>1</v>
      </c>
      <c r="AF1701" s="103" t="str">
        <f>IFERROR(VLOOKUP(AN1701,Home!$C$8:$E$207,3,FALSE),"")</f>
        <v/>
      </c>
      <c r="AG1701" s="103" t="str">
        <f>IFERROR(VLOOKUP(AN1701,Home!$C$8:$E$207,2,FALSE),"")</f>
        <v/>
      </c>
      <c r="AH1701" s="104" t="str">
        <f>IF(VLOOKUP(AE1701,Home!$C$8:$I$207,6,FALSE)="","",VLOOKUP(AE1701,Home!$C$8:$I$207,6,FALSE))</f>
        <v/>
      </c>
      <c r="AI1701" s="104" t="e">
        <f t="shared" si="562"/>
        <v>#VALUE!</v>
      </c>
      <c r="AJ1701" s="105" t="e">
        <f t="shared" si="555"/>
        <v>#VALUE!</v>
      </c>
      <c r="AK1701" s="103" t="e">
        <f t="shared" si="548"/>
        <v>#VALUE!</v>
      </c>
      <c r="AL1701" s="103" t="e">
        <f t="shared" si="556"/>
        <v>#VALUE!</v>
      </c>
      <c r="AN1701" t="str">
        <f>IF(OR(VLOOKUP(AE1701,Home!$C$8:$I$207,6,FALSE)="",VLOOKUP(AE1701,Home!$C$8:$I$207,7,FALSE)=""),"FEJL",Baggrundsark!AE1701)</f>
        <v>FEJL</v>
      </c>
      <c r="AO1701">
        <f>IF(VLOOKUP(AE1701,Home!$C$8:$N$207,12,FALSE)="Timelønnet",1,0)</f>
        <v>0</v>
      </c>
      <c r="AP1701">
        <f>SUM($AO$4:AO1701)*AO1701</f>
        <v>0</v>
      </c>
      <c r="AQ1701">
        <f t="shared" si="563"/>
        <v>1</v>
      </c>
      <c r="AR1701" t="str">
        <f t="shared" si="563"/>
        <v/>
      </c>
      <c r="AS1701" t="e">
        <f t="shared" si="557"/>
        <v>#VALUE!</v>
      </c>
      <c r="AT1701" s="45" t="e">
        <f t="shared" si="564"/>
        <v>#VALUE!</v>
      </c>
      <c r="AU1701">
        <f>VLOOKUP(AQ1701,Home!$C$8:$J$207,8,FALSE)</f>
        <v>0</v>
      </c>
    </row>
    <row r="1702" spans="1:47" x14ac:dyDescent="0.25">
      <c r="A1702" s="6">
        <f t="shared" si="549"/>
        <v>0</v>
      </c>
      <c r="B1702" s="6">
        <f t="shared" si="558"/>
        <v>0</v>
      </c>
      <c r="C1702" s="6" t="str">
        <f t="shared" si="550"/>
        <v/>
      </c>
      <c r="D1702" s="7">
        <f t="shared" si="551"/>
        <v>0</v>
      </c>
      <c r="E1702" s="7">
        <f t="shared" si="559"/>
        <v>0</v>
      </c>
      <c r="F1702" s="7" t="str">
        <f t="shared" si="552"/>
        <v/>
      </c>
      <c r="G1702" s="6">
        <f t="shared" si="553"/>
        <v>0</v>
      </c>
      <c r="H1702" s="6">
        <f t="shared" si="560"/>
        <v>0</v>
      </c>
      <c r="I1702" s="6" t="str">
        <f t="shared" si="561"/>
        <v/>
      </c>
      <c r="J1702" s="11">
        <v>1699</v>
      </c>
      <c r="K1702" s="11">
        <f>IF(IFERROR(VLOOKUP(J1702,Home!$A$8:$B$1048576,1,FALSE),0)=0,0,1)</f>
        <v>0</v>
      </c>
      <c r="L1702" s="129" t="e">
        <f>IF(VLOOKUP(O1702,Home!$C$8:$R$207,6,FALSE)="","",VLOOKUP(O1702,Home!$C$8:$R$207,6,FALSE))</f>
        <v>#N/A</v>
      </c>
      <c r="M1702" s="129" t="e">
        <f t="shared" si="546"/>
        <v>#N/A</v>
      </c>
      <c r="N1702" s="11">
        <f>SUM($K$4:K1702)</f>
        <v>200</v>
      </c>
      <c r="O1702" s="11" t="str">
        <f>IF(P1702="","",IF(IFERROR(VLOOKUP(N1702,Home!$C$8:$R$1048576,1,FALSE),"")=0,"",IFERROR(VLOOKUP(N1702,Home!$C$8:$R$1048576,1,FALSE),"")))</f>
        <v/>
      </c>
      <c r="P1702" s="11" t="str">
        <f>IF(IFERROR(VLOOKUP(W1702,Home!$C$8:$R$1048576,3,FALSE),"")=0,"",IFERROR(VLOOKUP(W1702,Home!$C$8:$R$1048576,3,FALSE),""))</f>
        <v/>
      </c>
      <c r="Q1702" s="11" t="str">
        <f t="shared" si="545"/>
        <v/>
      </c>
      <c r="R1702" s="130" t="e">
        <f>VLOOKUP(Q1702,'Baggrund til lister'!$G$4:$H$15,2,FALSE)</f>
        <v>#N/A</v>
      </c>
      <c r="S1702" s="11" t="str">
        <f t="shared" si="547"/>
        <v/>
      </c>
      <c r="T1702" s="11" t="str">
        <f>IF(IFERROR(VLOOKUP(N1702,Home!$C$8:$R$1048576,11,FALSE),"")=0,"",IFERROR(VLOOKUP(N1702,Home!$C$8:$R$1048576,11,FALSE),""))</f>
        <v/>
      </c>
      <c r="U1702" s="11" t="str">
        <f>IF(IFERROR(VLOOKUP(O1702,Home!$C$8:$R$1048576,12,FALSE),"")=0,"",IFERROR(VLOOKUP(O1702,Home!$C$8:$R$1048576,12,FALSE),""))</f>
        <v/>
      </c>
      <c r="V1702" s="11" t="str">
        <f>IF(IFERROR(VLOOKUP(O1702,Home!$C$8:$R$1048576,8,FALSE),"")=0,"",IFERROR(VLOOKUP(O1702,Home!$C$8:$R$1048576,8,FALSE),""))</f>
        <v/>
      </c>
      <c r="W1702" s="11" t="str">
        <f>IF(OR(VLOOKUP(N1702,Home!$C$7:$I$207,6,FALSE)="",VLOOKUP(N1702,Home!$C$7:$I$207,7,FALSE)=""),"FEJL",SUM(Baggrundsark!$K$4:K1702))</f>
        <v>FEJL</v>
      </c>
      <c r="Y1702">
        <v>1699</v>
      </c>
      <c r="Z1702" s="1"/>
      <c r="AC1702" s="44"/>
      <c r="AD1702">
        <f t="shared" si="554"/>
        <v>0</v>
      </c>
      <c r="AE1702">
        <f>SUM($AD$4:AD1702)</f>
        <v>1</v>
      </c>
      <c r="AF1702" s="103" t="str">
        <f>IFERROR(VLOOKUP(AN1702,Home!$C$8:$E$207,3,FALSE),"")</f>
        <v/>
      </c>
      <c r="AG1702" s="103" t="str">
        <f>IFERROR(VLOOKUP(AN1702,Home!$C$8:$E$207,2,FALSE),"")</f>
        <v/>
      </c>
      <c r="AH1702" s="104" t="str">
        <f>IF(VLOOKUP(AE1702,Home!$C$8:$I$207,6,FALSE)="","",VLOOKUP(AE1702,Home!$C$8:$I$207,6,FALSE))</f>
        <v/>
      </c>
      <c r="AI1702" s="104" t="e">
        <f t="shared" si="562"/>
        <v>#VALUE!</v>
      </c>
      <c r="AJ1702" s="105" t="e">
        <f t="shared" si="555"/>
        <v>#VALUE!</v>
      </c>
      <c r="AK1702" s="103" t="e">
        <f t="shared" si="548"/>
        <v>#VALUE!</v>
      </c>
      <c r="AL1702" s="103" t="e">
        <f t="shared" si="556"/>
        <v>#VALUE!</v>
      </c>
      <c r="AN1702" t="str">
        <f>IF(OR(VLOOKUP(AE1702,Home!$C$8:$I$207,6,FALSE)="",VLOOKUP(AE1702,Home!$C$8:$I$207,7,FALSE)=""),"FEJL",Baggrundsark!AE1702)</f>
        <v>FEJL</v>
      </c>
      <c r="AO1702">
        <f>IF(VLOOKUP(AE1702,Home!$C$8:$N$207,12,FALSE)="Timelønnet",1,0)</f>
        <v>0</v>
      </c>
      <c r="AP1702">
        <f>SUM($AO$4:AO1702)*AO1702</f>
        <v>0</v>
      </c>
      <c r="AQ1702">
        <f t="shared" si="563"/>
        <v>1</v>
      </c>
      <c r="AR1702" t="str">
        <f t="shared" si="563"/>
        <v/>
      </c>
      <c r="AS1702" t="e">
        <f t="shared" si="557"/>
        <v>#VALUE!</v>
      </c>
      <c r="AT1702" s="45" t="e">
        <f t="shared" si="564"/>
        <v>#VALUE!</v>
      </c>
      <c r="AU1702">
        <f>VLOOKUP(AQ1702,Home!$C$8:$J$207,8,FALSE)</f>
        <v>0</v>
      </c>
    </row>
    <row r="1703" spans="1:47" x14ac:dyDescent="0.25">
      <c r="A1703" s="6">
        <f t="shared" si="549"/>
        <v>0</v>
      </c>
      <c r="B1703" s="6">
        <f t="shared" si="558"/>
        <v>0</v>
      </c>
      <c r="C1703" s="6" t="str">
        <f t="shared" si="550"/>
        <v/>
      </c>
      <c r="D1703" s="7">
        <f t="shared" si="551"/>
        <v>0</v>
      </c>
      <c r="E1703" s="7">
        <f t="shared" si="559"/>
        <v>0</v>
      </c>
      <c r="F1703" s="7" t="str">
        <f t="shared" si="552"/>
        <v/>
      </c>
      <c r="G1703" s="6">
        <f t="shared" si="553"/>
        <v>0</v>
      </c>
      <c r="H1703" s="6">
        <f t="shared" si="560"/>
        <v>0</v>
      </c>
      <c r="I1703" s="6" t="str">
        <f t="shared" si="561"/>
        <v/>
      </c>
      <c r="J1703" s="11">
        <v>1700</v>
      </c>
      <c r="K1703" s="11">
        <f>IF(IFERROR(VLOOKUP(J1703,Home!$A$8:$B$1048576,1,FALSE),0)=0,0,1)</f>
        <v>0</v>
      </c>
      <c r="L1703" s="129" t="e">
        <f>IF(VLOOKUP(O1703,Home!$C$8:$R$207,6,FALSE)="","",VLOOKUP(O1703,Home!$C$8:$R$207,6,FALSE))</f>
        <v>#N/A</v>
      </c>
      <c r="M1703" s="129" t="e">
        <f t="shared" si="546"/>
        <v>#N/A</v>
      </c>
      <c r="N1703" s="11">
        <f>SUM($K$4:K1703)</f>
        <v>200</v>
      </c>
      <c r="O1703" s="11" t="str">
        <f>IF(P1703="","",IF(IFERROR(VLOOKUP(N1703,Home!$C$8:$R$1048576,1,FALSE),"")=0,"",IFERROR(VLOOKUP(N1703,Home!$C$8:$R$1048576,1,FALSE),"")))</f>
        <v/>
      </c>
      <c r="P1703" s="11" t="str">
        <f>IF(IFERROR(VLOOKUP(W1703,Home!$C$8:$R$1048576,3,FALSE),"")=0,"",IFERROR(VLOOKUP(W1703,Home!$C$8:$R$1048576,3,FALSE),""))</f>
        <v/>
      </c>
      <c r="Q1703" s="11" t="str">
        <f t="shared" si="545"/>
        <v/>
      </c>
      <c r="R1703" s="130" t="e">
        <f>VLOOKUP(Q1703,'Baggrund til lister'!$G$4:$H$15,2,FALSE)</f>
        <v>#N/A</v>
      </c>
      <c r="S1703" s="11" t="str">
        <f t="shared" si="547"/>
        <v/>
      </c>
      <c r="T1703" s="11" t="str">
        <f>IF(IFERROR(VLOOKUP(N1703,Home!$C$8:$R$1048576,11,FALSE),"")=0,"",IFERROR(VLOOKUP(N1703,Home!$C$8:$R$1048576,11,FALSE),""))</f>
        <v/>
      </c>
      <c r="U1703" s="11" t="str">
        <f>IF(IFERROR(VLOOKUP(O1703,Home!$C$8:$R$1048576,12,FALSE),"")=0,"",IFERROR(VLOOKUP(O1703,Home!$C$8:$R$1048576,12,FALSE),""))</f>
        <v/>
      </c>
      <c r="V1703" s="11" t="str">
        <f>IF(IFERROR(VLOOKUP(O1703,Home!$C$8:$R$1048576,8,FALSE),"")=0,"",IFERROR(VLOOKUP(O1703,Home!$C$8:$R$1048576,8,FALSE),""))</f>
        <v/>
      </c>
      <c r="W1703" s="11" t="str">
        <f>IF(OR(VLOOKUP(N1703,Home!$C$7:$I$207,6,FALSE)="",VLOOKUP(N1703,Home!$C$7:$I$207,7,FALSE)=""),"FEJL",SUM(Baggrundsark!$K$4:K1703))</f>
        <v>FEJL</v>
      </c>
      <c r="Y1703">
        <v>1700</v>
      </c>
      <c r="Z1703" s="1"/>
      <c r="AC1703" s="44"/>
      <c r="AD1703">
        <f t="shared" si="554"/>
        <v>0</v>
      </c>
      <c r="AE1703">
        <f>SUM($AD$4:AD1703)</f>
        <v>1</v>
      </c>
      <c r="AF1703" s="103" t="str">
        <f>IFERROR(VLOOKUP(AN1703,Home!$C$8:$E$207,3,FALSE),"")</f>
        <v/>
      </c>
      <c r="AG1703" s="103" t="str">
        <f>IFERROR(VLOOKUP(AN1703,Home!$C$8:$E$207,2,FALSE),"")</f>
        <v/>
      </c>
      <c r="AH1703" s="104" t="str">
        <f>IF(VLOOKUP(AE1703,Home!$C$8:$I$207,6,FALSE)="","",VLOOKUP(AE1703,Home!$C$8:$I$207,6,FALSE))</f>
        <v/>
      </c>
      <c r="AI1703" s="104" t="e">
        <f t="shared" si="562"/>
        <v>#VALUE!</v>
      </c>
      <c r="AJ1703" s="105" t="e">
        <f t="shared" si="555"/>
        <v>#VALUE!</v>
      </c>
      <c r="AK1703" s="103" t="e">
        <f t="shared" si="548"/>
        <v>#VALUE!</v>
      </c>
      <c r="AL1703" s="103" t="e">
        <f t="shared" si="556"/>
        <v>#VALUE!</v>
      </c>
      <c r="AN1703" t="str">
        <f>IF(OR(VLOOKUP(AE1703,Home!$C$8:$I$207,6,FALSE)="",VLOOKUP(AE1703,Home!$C$8:$I$207,7,FALSE)=""),"FEJL",Baggrundsark!AE1703)</f>
        <v>FEJL</v>
      </c>
      <c r="AO1703">
        <f>IF(VLOOKUP(AE1703,Home!$C$8:$N$207,12,FALSE)="Timelønnet",1,0)</f>
        <v>0</v>
      </c>
      <c r="AP1703">
        <f>SUM($AO$4:AO1703)*AO1703</f>
        <v>0</v>
      </c>
      <c r="AQ1703">
        <f t="shared" si="563"/>
        <v>1</v>
      </c>
      <c r="AR1703" t="str">
        <f t="shared" si="563"/>
        <v/>
      </c>
      <c r="AS1703" t="e">
        <f t="shared" si="557"/>
        <v>#VALUE!</v>
      </c>
      <c r="AT1703" s="45" t="e">
        <f t="shared" si="564"/>
        <v>#VALUE!</v>
      </c>
      <c r="AU1703">
        <f>VLOOKUP(AQ1703,Home!$C$8:$J$207,8,FALSE)</f>
        <v>0</v>
      </c>
    </row>
    <row r="1704" spans="1:47" x14ac:dyDescent="0.25">
      <c r="A1704" s="6">
        <f t="shared" si="549"/>
        <v>0</v>
      </c>
      <c r="B1704" s="6">
        <f t="shared" si="558"/>
        <v>0</v>
      </c>
      <c r="C1704" s="6" t="str">
        <f t="shared" si="550"/>
        <v/>
      </c>
      <c r="D1704" s="7">
        <f t="shared" si="551"/>
        <v>0</v>
      </c>
      <c r="E1704" s="7">
        <f t="shared" si="559"/>
        <v>0</v>
      </c>
      <c r="F1704" s="7" t="str">
        <f t="shared" si="552"/>
        <v/>
      </c>
      <c r="G1704" s="6">
        <f t="shared" si="553"/>
        <v>0</v>
      </c>
      <c r="H1704" s="6">
        <f t="shared" si="560"/>
        <v>0</v>
      </c>
      <c r="I1704" s="6" t="str">
        <f t="shared" si="561"/>
        <v/>
      </c>
      <c r="J1704" s="11">
        <v>1701</v>
      </c>
      <c r="K1704" s="11">
        <f>IF(IFERROR(VLOOKUP(J1704,Home!$A$8:$B$1048576,1,FALSE),0)=0,0,1)</f>
        <v>0</v>
      </c>
      <c r="L1704" s="129" t="e">
        <f>IF(VLOOKUP(O1704,Home!$C$8:$R$207,6,FALSE)="","",VLOOKUP(O1704,Home!$C$8:$R$207,6,FALSE))</f>
        <v>#N/A</v>
      </c>
      <c r="M1704" s="129" t="e">
        <f t="shared" si="546"/>
        <v>#N/A</v>
      </c>
      <c r="N1704" s="11">
        <f>SUM($K$4:K1704)</f>
        <v>200</v>
      </c>
      <c r="O1704" s="11" t="str">
        <f>IF(P1704="","",IF(IFERROR(VLOOKUP(N1704,Home!$C$8:$R$1048576,1,FALSE),"")=0,"",IFERROR(VLOOKUP(N1704,Home!$C$8:$R$1048576,1,FALSE),"")))</f>
        <v/>
      </c>
      <c r="P1704" s="11" t="str">
        <f>IF(IFERROR(VLOOKUP(W1704,Home!$C$8:$R$1048576,3,FALSE),"")=0,"",IFERROR(VLOOKUP(W1704,Home!$C$8:$R$1048576,3,FALSE),""))</f>
        <v/>
      </c>
      <c r="Q1704" s="11" t="str">
        <f t="shared" si="545"/>
        <v/>
      </c>
      <c r="R1704" s="130" t="e">
        <f>VLOOKUP(Q1704,'Baggrund til lister'!$G$4:$H$15,2,FALSE)</f>
        <v>#N/A</v>
      </c>
      <c r="S1704" s="11" t="str">
        <f t="shared" si="547"/>
        <v/>
      </c>
      <c r="T1704" s="11" t="str">
        <f>IF(IFERROR(VLOOKUP(N1704,Home!$C$8:$R$1048576,11,FALSE),"")=0,"",IFERROR(VLOOKUP(N1704,Home!$C$8:$R$1048576,11,FALSE),""))</f>
        <v/>
      </c>
      <c r="U1704" s="11" t="str">
        <f>IF(IFERROR(VLOOKUP(O1704,Home!$C$8:$R$1048576,12,FALSE),"")=0,"",IFERROR(VLOOKUP(O1704,Home!$C$8:$R$1048576,12,FALSE),""))</f>
        <v/>
      </c>
      <c r="V1704" s="11" t="str">
        <f>IF(IFERROR(VLOOKUP(O1704,Home!$C$8:$R$1048576,8,FALSE),"")=0,"",IFERROR(VLOOKUP(O1704,Home!$C$8:$R$1048576,8,FALSE),""))</f>
        <v/>
      </c>
      <c r="W1704" s="11" t="str">
        <f>IF(OR(VLOOKUP(N1704,Home!$C$7:$I$207,6,FALSE)="",VLOOKUP(N1704,Home!$C$7:$I$207,7,FALSE)=""),"FEJL",SUM(Baggrundsark!$K$4:K1704))</f>
        <v>FEJL</v>
      </c>
      <c r="Y1704">
        <v>1701</v>
      </c>
      <c r="Z1704" s="1"/>
      <c r="AC1704" s="44"/>
      <c r="AD1704">
        <f t="shared" si="554"/>
        <v>0</v>
      </c>
      <c r="AE1704">
        <f>SUM($AD$4:AD1704)</f>
        <v>1</v>
      </c>
      <c r="AF1704" s="103" t="str">
        <f>IFERROR(VLOOKUP(AN1704,Home!$C$8:$E$207,3,FALSE),"")</f>
        <v/>
      </c>
      <c r="AG1704" s="103" t="str">
        <f>IFERROR(VLOOKUP(AN1704,Home!$C$8:$E$207,2,FALSE),"")</f>
        <v/>
      </c>
      <c r="AH1704" s="104" t="str">
        <f>IF(VLOOKUP(AE1704,Home!$C$8:$I$207,6,FALSE)="","",VLOOKUP(AE1704,Home!$C$8:$I$207,6,FALSE))</f>
        <v/>
      </c>
      <c r="AI1704" s="104" t="e">
        <f t="shared" si="562"/>
        <v>#VALUE!</v>
      </c>
      <c r="AJ1704" s="105" t="e">
        <f t="shared" si="555"/>
        <v>#VALUE!</v>
      </c>
      <c r="AK1704" s="103" t="e">
        <f t="shared" si="548"/>
        <v>#VALUE!</v>
      </c>
      <c r="AL1704" s="103" t="e">
        <f t="shared" si="556"/>
        <v>#VALUE!</v>
      </c>
      <c r="AN1704" t="str">
        <f>IF(OR(VLOOKUP(AE1704,Home!$C$8:$I$207,6,FALSE)="",VLOOKUP(AE1704,Home!$C$8:$I$207,7,FALSE)=""),"FEJL",Baggrundsark!AE1704)</f>
        <v>FEJL</v>
      </c>
      <c r="AO1704">
        <f>IF(VLOOKUP(AE1704,Home!$C$8:$N$207,12,FALSE)="Timelønnet",1,0)</f>
        <v>0</v>
      </c>
      <c r="AP1704">
        <f>SUM($AO$4:AO1704)*AO1704</f>
        <v>0</v>
      </c>
      <c r="AQ1704">
        <f t="shared" si="563"/>
        <v>1</v>
      </c>
      <c r="AR1704" t="str">
        <f t="shared" si="563"/>
        <v/>
      </c>
      <c r="AS1704" t="e">
        <f t="shared" si="557"/>
        <v>#VALUE!</v>
      </c>
      <c r="AT1704" s="45" t="e">
        <f t="shared" si="564"/>
        <v>#VALUE!</v>
      </c>
      <c r="AU1704">
        <f>VLOOKUP(AQ1704,Home!$C$8:$J$207,8,FALSE)</f>
        <v>0</v>
      </c>
    </row>
    <row r="1705" spans="1:47" x14ac:dyDescent="0.25">
      <c r="A1705" s="6">
        <f t="shared" si="549"/>
        <v>0</v>
      </c>
      <c r="B1705" s="6">
        <f t="shared" si="558"/>
        <v>0</v>
      </c>
      <c r="C1705" s="6" t="str">
        <f t="shared" si="550"/>
        <v/>
      </c>
      <c r="D1705" s="7">
        <f t="shared" si="551"/>
        <v>0</v>
      </c>
      <c r="E1705" s="7">
        <f t="shared" si="559"/>
        <v>0</v>
      </c>
      <c r="F1705" s="7" t="str">
        <f t="shared" si="552"/>
        <v/>
      </c>
      <c r="G1705" s="6">
        <f t="shared" si="553"/>
        <v>0</v>
      </c>
      <c r="H1705" s="6">
        <f t="shared" si="560"/>
        <v>0</v>
      </c>
      <c r="I1705" s="6" t="str">
        <f t="shared" si="561"/>
        <v/>
      </c>
      <c r="J1705" s="11">
        <v>1702</v>
      </c>
      <c r="K1705" s="11">
        <f>IF(IFERROR(VLOOKUP(J1705,Home!$A$8:$B$1048576,1,FALSE),0)=0,0,1)</f>
        <v>0</v>
      </c>
      <c r="L1705" s="129" t="e">
        <f>IF(VLOOKUP(O1705,Home!$C$8:$R$207,6,FALSE)="","",VLOOKUP(O1705,Home!$C$8:$R$207,6,FALSE))</f>
        <v>#N/A</v>
      </c>
      <c r="M1705" s="129" t="e">
        <f t="shared" si="546"/>
        <v>#N/A</v>
      </c>
      <c r="N1705" s="11">
        <f>SUM($K$4:K1705)</f>
        <v>200</v>
      </c>
      <c r="O1705" s="11" t="str">
        <f>IF(P1705="","",IF(IFERROR(VLOOKUP(N1705,Home!$C$8:$R$1048576,1,FALSE),"")=0,"",IFERROR(VLOOKUP(N1705,Home!$C$8:$R$1048576,1,FALSE),"")))</f>
        <v/>
      </c>
      <c r="P1705" s="11" t="str">
        <f>IF(IFERROR(VLOOKUP(W1705,Home!$C$8:$R$1048576,3,FALSE),"")=0,"",IFERROR(VLOOKUP(W1705,Home!$C$8:$R$1048576,3,FALSE),""))</f>
        <v/>
      </c>
      <c r="Q1705" s="11" t="str">
        <f t="shared" si="545"/>
        <v/>
      </c>
      <c r="R1705" s="130" t="e">
        <f>VLOOKUP(Q1705,'Baggrund til lister'!$G$4:$H$15,2,FALSE)</f>
        <v>#N/A</v>
      </c>
      <c r="S1705" s="11" t="str">
        <f t="shared" si="547"/>
        <v/>
      </c>
      <c r="T1705" s="11" t="str">
        <f>IF(IFERROR(VLOOKUP(N1705,Home!$C$8:$R$1048576,11,FALSE),"")=0,"",IFERROR(VLOOKUP(N1705,Home!$C$8:$R$1048576,11,FALSE),""))</f>
        <v/>
      </c>
      <c r="U1705" s="11" t="str">
        <f>IF(IFERROR(VLOOKUP(O1705,Home!$C$8:$R$1048576,12,FALSE),"")=0,"",IFERROR(VLOOKUP(O1705,Home!$C$8:$R$1048576,12,FALSE),""))</f>
        <v/>
      </c>
      <c r="V1705" s="11" t="str">
        <f>IF(IFERROR(VLOOKUP(O1705,Home!$C$8:$R$1048576,8,FALSE),"")=0,"",IFERROR(VLOOKUP(O1705,Home!$C$8:$R$1048576,8,FALSE),""))</f>
        <v/>
      </c>
      <c r="W1705" s="11" t="str">
        <f>IF(OR(VLOOKUP(N1705,Home!$C$7:$I$207,6,FALSE)="",VLOOKUP(N1705,Home!$C$7:$I$207,7,FALSE)=""),"FEJL",SUM(Baggrundsark!$K$4:K1705))</f>
        <v>FEJL</v>
      </c>
      <c r="Y1705">
        <v>1702</v>
      </c>
      <c r="Z1705" s="1"/>
      <c r="AC1705" s="44"/>
      <c r="AD1705">
        <f t="shared" si="554"/>
        <v>0</v>
      </c>
      <c r="AE1705">
        <f>SUM($AD$4:AD1705)</f>
        <v>1</v>
      </c>
      <c r="AF1705" s="103" t="str">
        <f>IFERROR(VLOOKUP(AN1705,Home!$C$8:$E$207,3,FALSE),"")</f>
        <v/>
      </c>
      <c r="AG1705" s="103" t="str">
        <f>IFERROR(VLOOKUP(AN1705,Home!$C$8:$E$207,2,FALSE),"")</f>
        <v/>
      </c>
      <c r="AH1705" s="104" t="str">
        <f>IF(VLOOKUP(AE1705,Home!$C$8:$I$207,6,FALSE)="","",VLOOKUP(AE1705,Home!$C$8:$I$207,6,FALSE))</f>
        <v/>
      </c>
      <c r="AI1705" s="104" t="e">
        <f t="shared" si="562"/>
        <v>#VALUE!</v>
      </c>
      <c r="AJ1705" s="105" t="e">
        <f t="shared" si="555"/>
        <v>#VALUE!</v>
      </c>
      <c r="AK1705" s="103" t="e">
        <f t="shared" si="548"/>
        <v>#VALUE!</v>
      </c>
      <c r="AL1705" s="103" t="e">
        <f t="shared" si="556"/>
        <v>#VALUE!</v>
      </c>
      <c r="AN1705" t="str">
        <f>IF(OR(VLOOKUP(AE1705,Home!$C$8:$I$207,6,FALSE)="",VLOOKUP(AE1705,Home!$C$8:$I$207,7,FALSE)=""),"FEJL",Baggrundsark!AE1705)</f>
        <v>FEJL</v>
      </c>
      <c r="AO1705">
        <f>IF(VLOOKUP(AE1705,Home!$C$8:$N$207,12,FALSE)="Timelønnet",1,0)</f>
        <v>0</v>
      </c>
      <c r="AP1705">
        <f>SUM($AO$4:AO1705)*AO1705</f>
        <v>0</v>
      </c>
      <c r="AQ1705">
        <f t="shared" si="563"/>
        <v>1</v>
      </c>
      <c r="AR1705" t="str">
        <f t="shared" si="563"/>
        <v/>
      </c>
      <c r="AS1705" t="e">
        <f t="shared" si="557"/>
        <v>#VALUE!</v>
      </c>
      <c r="AT1705" s="45" t="e">
        <f t="shared" si="564"/>
        <v>#VALUE!</v>
      </c>
      <c r="AU1705">
        <f>VLOOKUP(AQ1705,Home!$C$8:$J$207,8,FALSE)</f>
        <v>0</v>
      </c>
    </row>
    <row r="1706" spans="1:47" x14ac:dyDescent="0.25">
      <c r="A1706" s="6">
        <f t="shared" si="549"/>
        <v>0</v>
      </c>
      <c r="B1706" s="6">
        <f t="shared" si="558"/>
        <v>0</v>
      </c>
      <c r="C1706" s="6" t="str">
        <f t="shared" si="550"/>
        <v/>
      </c>
      <c r="D1706" s="7">
        <f t="shared" si="551"/>
        <v>0</v>
      </c>
      <c r="E1706" s="7">
        <f t="shared" si="559"/>
        <v>0</v>
      </c>
      <c r="F1706" s="7" t="str">
        <f t="shared" si="552"/>
        <v/>
      </c>
      <c r="G1706" s="6">
        <f t="shared" si="553"/>
        <v>0</v>
      </c>
      <c r="H1706" s="6">
        <f t="shared" si="560"/>
        <v>0</v>
      </c>
      <c r="I1706" s="6" t="str">
        <f t="shared" si="561"/>
        <v/>
      </c>
      <c r="J1706" s="11">
        <v>1703</v>
      </c>
      <c r="K1706" s="11">
        <f>IF(IFERROR(VLOOKUP(J1706,Home!$A$8:$B$1048576,1,FALSE),0)=0,0,1)</f>
        <v>0</v>
      </c>
      <c r="L1706" s="129" t="e">
        <f>IF(VLOOKUP(O1706,Home!$C$8:$R$207,6,FALSE)="","",VLOOKUP(O1706,Home!$C$8:$R$207,6,FALSE))</f>
        <v>#N/A</v>
      </c>
      <c r="M1706" s="129" t="e">
        <f t="shared" si="546"/>
        <v>#N/A</v>
      </c>
      <c r="N1706" s="11">
        <f>SUM($K$4:K1706)</f>
        <v>200</v>
      </c>
      <c r="O1706" s="11" t="str">
        <f>IF(P1706="","",IF(IFERROR(VLOOKUP(N1706,Home!$C$8:$R$1048576,1,FALSE),"")=0,"",IFERROR(VLOOKUP(N1706,Home!$C$8:$R$1048576,1,FALSE),"")))</f>
        <v/>
      </c>
      <c r="P1706" s="11" t="str">
        <f>IF(IFERROR(VLOOKUP(W1706,Home!$C$8:$R$1048576,3,FALSE),"")=0,"",IFERROR(VLOOKUP(W1706,Home!$C$8:$R$1048576,3,FALSE),""))</f>
        <v/>
      </c>
      <c r="Q1706" s="11" t="str">
        <f t="shared" si="545"/>
        <v/>
      </c>
      <c r="R1706" s="130" t="e">
        <f>VLOOKUP(Q1706,'Baggrund til lister'!$G$4:$H$15,2,FALSE)</f>
        <v>#N/A</v>
      </c>
      <c r="S1706" s="11" t="str">
        <f t="shared" si="547"/>
        <v/>
      </c>
      <c r="T1706" s="11" t="str">
        <f>IF(IFERROR(VLOOKUP(N1706,Home!$C$8:$R$1048576,11,FALSE),"")=0,"",IFERROR(VLOOKUP(N1706,Home!$C$8:$R$1048576,11,FALSE),""))</f>
        <v/>
      </c>
      <c r="U1706" s="11" t="str">
        <f>IF(IFERROR(VLOOKUP(O1706,Home!$C$8:$R$1048576,12,FALSE),"")=0,"",IFERROR(VLOOKUP(O1706,Home!$C$8:$R$1048576,12,FALSE),""))</f>
        <v/>
      </c>
      <c r="V1706" s="11" t="str">
        <f>IF(IFERROR(VLOOKUP(O1706,Home!$C$8:$R$1048576,8,FALSE),"")=0,"",IFERROR(VLOOKUP(O1706,Home!$C$8:$R$1048576,8,FALSE),""))</f>
        <v/>
      </c>
      <c r="W1706" s="11" t="str">
        <f>IF(OR(VLOOKUP(N1706,Home!$C$7:$I$207,6,FALSE)="",VLOOKUP(N1706,Home!$C$7:$I$207,7,FALSE)=""),"FEJL",SUM(Baggrundsark!$K$4:K1706))</f>
        <v>FEJL</v>
      </c>
      <c r="Y1706">
        <v>1703</v>
      </c>
      <c r="Z1706" s="1"/>
      <c r="AC1706" s="44"/>
      <c r="AD1706">
        <f t="shared" si="554"/>
        <v>0</v>
      </c>
      <c r="AE1706">
        <f>SUM($AD$4:AD1706)</f>
        <v>1</v>
      </c>
      <c r="AF1706" s="103" t="str">
        <f>IFERROR(VLOOKUP(AN1706,Home!$C$8:$E$207,3,FALSE),"")</f>
        <v/>
      </c>
      <c r="AG1706" s="103" t="str">
        <f>IFERROR(VLOOKUP(AN1706,Home!$C$8:$E$207,2,FALSE),"")</f>
        <v/>
      </c>
      <c r="AH1706" s="104" t="str">
        <f>IF(VLOOKUP(AE1706,Home!$C$8:$I$207,6,FALSE)="","",VLOOKUP(AE1706,Home!$C$8:$I$207,6,FALSE))</f>
        <v/>
      </c>
      <c r="AI1706" s="104" t="e">
        <f t="shared" si="562"/>
        <v>#VALUE!</v>
      </c>
      <c r="AJ1706" s="105" t="e">
        <f t="shared" si="555"/>
        <v>#VALUE!</v>
      </c>
      <c r="AK1706" s="103" t="e">
        <f t="shared" si="548"/>
        <v>#VALUE!</v>
      </c>
      <c r="AL1706" s="103" t="e">
        <f t="shared" si="556"/>
        <v>#VALUE!</v>
      </c>
      <c r="AN1706" t="str">
        <f>IF(OR(VLOOKUP(AE1706,Home!$C$8:$I$207,6,FALSE)="",VLOOKUP(AE1706,Home!$C$8:$I$207,7,FALSE)=""),"FEJL",Baggrundsark!AE1706)</f>
        <v>FEJL</v>
      </c>
      <c r="AO1706">
        <f>IF(VLOOKUP(AE1706,Home!$C$8:$N$207,12,FALSE)="Timelønnet",1,0)</f>
        <v>0</v>
      </c>
      <c r="AP1706">
        <f>SUM($AO$4:AO1706)*AO1706</f>
        <v>0</v>
      </c>
      <c r="AQ1706">
        <f t="shared" si="563"/>
        <v>1</v>
      </c>
      <c r="AR1706" t="str">
        <f t="shared" si="563"/>
        <v/>
      </c>
      <c r="AS1706" t="e">
        <f t="shared" si="557"/>
        <v>#VALUE!</v>
      </c>
      <c r="AT1706" s="45" t="e">
        <f t="shared" si="564"/>
        <v>#VALUE!</v>
      </c>
      <c r="AU1706">
        <f>VLOOKUP(AQ1706,Home!$C$8:$J$207,8,FALSE)</f>
        <v>0</v>
      </c>
    </row>
    <row r="1707" spans="1:47" x14ac:dyDescent="0.25">
      <c r="A1707" s="6">
        <f t="shared" si="549"/>
        <v>0</v>
      </c>
      <c r="B1707" s="6">
        <f t="shared" si="558"/>
        <v>0</v>
      </c>
      <c r="C1707" s="6" t="str">
        <f t="shared" si="550"/>
        <v/>
      </c>
      <c r="D1707" s="7">
        <f t="shared" si="551"/>
        <v>0</v>
      </c>
      <c r="E1707" s="7">
        <f t="shared" si="559"/>
        <v>0</v>
      </c>
      <c r="F1707" s="7" t="str">
        <f t="shared" si="552"/>
        <v/>
      </c>
      <c r="G1707" s="6">
        <f t="shared" si="553"/>
        <v>0</v>
      </c>
      <c r="H1707" s="6">
        <f t="shared" si="560"/>
        <v>0</v>
      </c>
      <c r="I1707" s="6" t="str">
        <f t="shared" si="561"/>
        <v/>
      </c>
      <c r="J1707" s="11">
        <v>1704</v>
      </c>
      <c r="K1707" s="11">
        <f>IF(IFERROR(VLOOKUP(J1707,Home!$A$8:$B$1048576,1,FALSE),0)=0,0,1)</f>
        <v>0</v>
      </c>
      <c r="L1707" s="129" t="e">
        <f>IF(VLOOKUP(O1707,Home!$C$8:$R$207,6,FALSE)="","",VLOOKUP(O1707,Home!$C$8:$R$207,6,FALSE))</f>
        <v>#N/A</v>
      </c>
      <c r="M1707" s="129" t="e">
        <f t="shared" si="546"/>
        <v>#N/A</v>
      </c>
      <c r="N1707" s="11">
        <f>SUM($K$4:K1707)</f>
        <v>200</v>
      </c>
      <c r="O1707" s="11" t="str">
        <f>IF(P1707="","",IF(IFERROR(VLOOKUP(N1707,Home!$C$8:$R$1048576,1,FALSE),"")=0,"",IFERROR(VLOOKUP(N1707,Home!$C$8:$R$1048576,1,FALSE),"")))</f>
        <v/>
      </c>
      <c r="P1707" s="11" t="str">
        <f>IF(IFERROR(VLOOKUP(W1707,Home!$C$8:$R$1048576,3,FALSE),"")=0,"",IFERROR(VLOOKUP(W1707,Home!$C$8:$R$1048576,3,FALSE),""))</f>
        <v/>
      </c>
      <c r="Q1707" s="11" t="str">
        <f t="shared" si="545"/>
        <v/>
      </c>
      <c r="R1707" s="130" t="e">
        <f>VLOOKUP(Q1707,'Baggrund til lister'!$G$4:$H$15,2,FALSE)</f>
        <v>#N/A</v>
      </c>
      <c r="S1707" s="11" t="str">
        <f t="shared" si="547"/>
        <v/>
      </c>
      <c r="T1707" s="11" t="str">
        <f>IF(IFERROR(VLOOKUP(N1707,Home!$C$8:$R$1048576,11,FALSE),"")=0,"",IFERROR(VLOOKUP(N1707,Home!$C$8:$R$1048576,11,FALSE),""))</f>
        <v/>
      </c>
      <c r="U1707" s="11" t="str">
        <f>IF(IFERROR(VLOOKUP(O1707,Home!$C$8:$R$1048576,12,FALSE),"")=0,"",IFERROR(VLOOKUP(O1707,Home!$C$8:$R$1048576,12,FALSE),""))</f>
        <v/>
      </c>
      <c r="V1707" s="11" t="str">
        <f>IF(IFERROR(VLOOKUP(O1707,Home!$C$8:$R$1048576,8,FALSE),"")=0,"",IFERROR(VLOOKUP(O1707,Home!$C$8:$R$1048576,8,FALSE),""))</f>
        <v/>
      </c>
      <c r="W1707" s="11" t="str">
        <f>IF(OR(VLOOKUP(N1707,Home!$C$7:$I$207,6,FALSE)="",VLOOKUP(N1707,Home!$C$7:$I$207,7,FALSE)=""),"FEJL",SUM(Baggrundsark!$K$4:K1707))</f>
        <v>FEJL</v>
      </c>
      <c r="Y1707">
        <v>1704</v>
      </c>
      <c r="Z1707" s="1"/>
      <c r="AC1707" s="44"/>
      <c r="AD1707">
        <f t="shared" si="554"/>
        <v>0</v>
      </c>
      <c r="AE1707">
        <f>SUM($AD$4:AD1707)</f>
        <v>1</v>
      </c>
      <c r="AF1707" s="103" t="str">
        <f>IFERROR(VLOOKUP(AN1707,Home!$C$8:$E$207,3,FALSE),"")</f>
        <v/>
      </c>
      <c r="AG1707" s="103" t="str">
        <f>IFERROR(VLOOKUP(AN1707,Home!$C$8:$E$207,2,FALSE),"")</f>
        <v/>
      </c>
      <c r="AH1707" s="104" t="str">
        <f>IF(VLOOKUP(AE1707,Home!$C$8:$I$207,6,FALSE)="","",VLOOKUP(AE1707,Home!$C$8:$I$207,6,FALSE))</f>
        <v/>
      </c>
      <c r="AI1707" s="104" t="e">
        <f t="shared" si="562"/>
        <v>#VALUE!</v>
      </c>
      <c r="AJ1707" s="105" t="e">
        <f t="shared" si="555"/>
        <v>#VALUE!</v>
      </c>
      <c r="AK1707" s="103" t="e">
        <f t="shared" si="548"/>
        <v>#VALUE!</v>
      </c>
      <c r="AL1707" s="103" t="e">
        <f t="shared" si="556"/>
        <v>#VALUE!</v>
      </c>
      <c r="AN1707" t="str">
        <f>IF(OR(VLOOKUP(AE1707,Home!$C$8:$I$207,6,FALSE)="",VLOOKUP(AE1707,Home!$C$8:$I$207,7,FALSE)=""),"FEJL",Baggrundsark!AE1707)</f>
        <v>FEJL</v>
      </c>
      <c r="AO1707">
        <f>IF(VLOOKUP(AE1707,Home!$C$8:$N$207,12,FALSE)="Timelønnet",1,0)</f>
        <v>0</v>
      </c>
      <c r="AP1707">
        <f>SUM($AO$4:AO1707)*AO1707</f>
        <v>0</v>
      </c>
      <c r="AQ1707">
        <f t="shared" si="563"/>
        <v>1</v>
      </c>
      <c r="AR1707" t="str">
        <f t="shared" si="563"/>
        <v/>
      </c>
      <c r="AS1707" t="e">
        <f t="shared" si="557"/>
        <v>#VALUE!</v>
      </c>
      <c r="AT1707" s="45" t="e">
        <f t="shared" si="564"/>
        <v>#VALUE!</v>
      </c>
      <c r="AU1707">
        <f>VLOOKUP(AQ1707,Home!$C$8:$J$207,8,FALSE)</f>
        <v>0</v>
      </c>
    </row>
    <row r="1708" spans="1:47" x14ac:dyDescent="0.25">
      <c r="A1708" s="6">
        <f t="shared" si="549"/>
        <v>0</v>
      </c>
      <c r="B1708" s="6">
        <f t="shared" si="558"/>
        <v>0</v>
      </c>
      <c r="C1708" s="6" t="str">
        <f t="shared" si="550"/>
        <v/>
      </c>
      <c r="D1708" s="7">
        <f t="shared" si="551"/>
        <v>0</v>
      </c>
      <c r="E1708" s="7">
        <f t="shared" si="559"/>
        <v>0</v>
      </c>
      <c r="F1708" s="7" t="str">
        <f t="shared" si="552"/>
        <v/>
      </c>
      <c r="G1708" s="6">
        <f t="shared" si="553"/>
        <v>0</v>
      </c>
      <c r="H1708" s="6">
        <f t="shared" si="560"/>
        <v>0</v>
      </c>
      <c r="I1708" s="6" t="str">
        <f t="shared" si="561"/>
        <v/>
      </c>
      <c r="J1708" s="11">
        <v>1705</v>
      </c>
      <c r="K1708" s="11">
        <f>IF(IFERROR(VLOOKUP(J1708,Home!$A$8:$B$1048576,1,FALSE),0)=0,0,1)</f>
        <v>0</v>
      </c>
      <c r="L1708" s="129" t="e">
        <f>IF(VLOOKUP(O1708,Home!$C$8:$R$207,6,FALSE)="","",VLOOKUP(O1708,Home!$C$8:$R$207,6,FALSE))</f>
        <v>#N/A</v>
      </c>
      <c r="M1708" s="129" t="e">
        <f t="shared" si="546"/>
        <v>#N/A</v>
      </c>
      <c r="N1708" s="11">
        <f>SUM($K$4:K1708)</f>
        <v>200</v>
      </c>
      <c r="O1708" s="11" t="str">
        <f>IF(P1708="","",IF(IFERROR(VLOOKUP(N1708,Home!$C$8:$R$1048576,1,FALSE),"")=0,"",IFERROR(VLOOKUP(N1708,Home!$C$8:$R$1048576,1,FALSE),"")))</f>
        <v/>
      </c>
      <c r="P1708" s="11" t="str">
        <f>IF(IFERROR(VLOOKUP(W1708,Home!$C$8:$R$1048576,3,FALSE),"")=0,"",IFERROR(VLOOKUP(W1708,Home!$C$8:$R$1048576,3,FALSE),""))</f>
        <v/>
      </c>
      <c r="Q1708" s="11" t="str">
        <f t="shared" si="545"/>
        <v/>
      </c>
      <c r="R1708" s="130" t="e">
        <f>VLOOKUP(Q1708,'Baggrund til lister'!$G$4:$H$15,2,FALSE)</f>
        <v>#N/A</v>
      </c>
      <c r="S1708" s="11" t="str">
        <f t="shared" si="547"/>
        <v/>
      </c>
      <c r="T1708" s="11" t="str">
        <f>IF(IFERROR(VLOOKUP(N1708,Home!$C$8:$R$1048576,11,FALSE),"")=0,"",IFERROR(VLOOKUP(N1708,Home!$C$8:$R$1048576,11,FALSE),""))</f>
        <v/>
      </c>
      <c r="U1708" s="11" t="str">
        <f>IF(IFERROR(VLOOKUP(O1708,Home!$C$8:$R$1048576,12,FALSE),"")=0,"",IFERROR(VLOOKUP(O1708,Home!$C$8:$R$1048576,12,FALSE),""))</f>
        <v/>
      </c>
      <c r="V1708" s="11" t="str">
        <f>IF(IFERROR(VLOOKUP(O1708,Home!$C$8:$R$1048576,8,FALSE),"")=0,"",IFERROR(VLOOKUP(O1708,Home!$C$8:$R$1048576,8,FALSE),""))</f>
        <v/>
      </c>
      <c r="W1708" s="11" t="str">
        <f>IF(OR(VLOOKUP(N1708,Home!$C$7:$I$207,6,FALSE)="",VLOOKUP(N1708,Home!$C$7:$I$207,7,FALSE)=""),"FEJL",SUM(Baggrundsark!$K$4:K1708))</f>
        <v>FEJL</v>
      </c>
      <c r="Y1708">
        <v>1705</v>
      </c>
      <c r="Z1708" s="1"/>
      <c r="AC1708" s="44"/>
      <c r="AD1708">
        <f t="shared" si="554"/>
        <v>0</v>
      </c>
      <c r="AE1708">
        <f>SUM($AD$4:AD1708)</f>
        <v>1</v>
      </c>
      <c r="AF1708" s="103" t="str">
        <f>IFERROR(VLOOKUP(AN1708,Home!$C$8:$E$207,3,FALSE),"")</f>
        <v/>
      </c>
      <c r="AG1708" s="103" t="str">
        <f>IFERROR(VLOOKUP(AN1708,Home!$C$8:$E$207,2,FALSE),"")</f>
        <v/>
      </c>
      <c r="AH1708" s="104" t="str">
        <f>IF(VLOOKUP(AE1708,Home!$C$8:$I$207,6,FALSE)="","",VLOOKUP(AE1708,Home!$C$8:$I$207,6,FALSE))</f>
        <v/>
      </c>
      <c r="AI1708" s="104" t="e">
        <f t="shared" si="562"/>
        <v>#VALUE!</v>
      </c>
      <c r="AJ1708" s="105" t="e">
        <f t="shared" si="555"/>
        <v>#VALUE!</v>
      </c>
      <c r="AK1708" s="103" t="e">
        <f t="shared" si="548"/>
        <v>#VALUE!</v>
      </c>
      <c r="AL1708" s="103" t="e">
        <f t="shared" si="556"/>
        <v>#VALUE!</v>
      </c>
      <c r="AN1708" t="str">
        <f>IF(OR(VLOOKUP(AE1708,Home!$C$8:$I$207,6,FALSE)="",VLOOKUP(AE1708,Home!$C$8:$I$207,7,FALSE)=""),"FEJL",Baggrundsark!AE1708)</f>
        <v>FEJL</v>
      </c>
      <c r="AO1708">
        <f>IF(VLOOKUP(AE1708,Home!$C$8:$N$207,12,FALSE)="Timelønnet",1,0)</f>
        <v>0</v>
      </c>
      <c r="AP1708">
        <f>SUM($AO$4:AO1708)*AO1708</f>
        <v>0</v>
      </c>
      <c r="AQ1708">
        <f t="shared" si="563"/>
        <v>1</v>
      </c>
      <c r="AR1708" t="str">
        <f t="shared" si="563"/>
        <v/>
      </c>
      <c r="AS1708" t="e">
        <f t="shared" si="557"/>
        <v>#VALUE!</v>
      </c>
      <c r="AT1708" s="45" t="e">
        <f t="shared" si="564"/>
        <v>#VALUE!</v>
      </c>
      <c r="AU1708">
        <f>VLOOKUP(AQ1708,Home!$C$8:$J$207,8,FALSE)</f>
        <v>0</v>
      </c>
    </row>
    <row r="1709" spans="1:47" x14ac:dyDescent="0.25">
      <c r="A1709" s="6">
        <f t="shared" si="549"/>
        <v>0</v>
      </c>
      <c r="B1709" s="6">
        <f t="shared" si="558"/>
        <v>0</v>
      </c>
      <c r="C1709" s="6" t="str">
        <f t="shared" si="550"/>
        <v/>
      </c>
      <c r="D1709" s="7">
        <f t="shared" si="551"/>
        <v>0</v>
      </c>
      <c r="E1709" s="7">
        <f t="shared" si="559"/>
        <v>0</v>
      </c>
      <c r="F1709" s="7" t="str">
        <f t="shared" si="552"/>
        <v/>
      </c>
      <c r="G1709" s="6">
        <f t="shared" si="553"/>
        <v>0</v>
      </c>
      <c r="H1709" s="6">
        <f t="shared" si="560"/>
        <v>0</v>
      </c>
      <c r="I1709" s="6" t="str">
        <f t="shared" si="561"/>
        <v/>
      </c>
      <c r="J1709" s="11">
        <v>1706</v>
      </c>
      <c r="K1709" s="11">
        <f>IF(IFERROR(VLOOKUP(J1709,Home!$A$8:$B$1048576,1,FALSE),0)=0,0,1)</f>
        <v>0</v>
      </c>
      <c r="L1709" s="129" t="e">
        <f>IF(VLOOKUP(O1709,Home!$C$8:$R$207,6,FALSE)="","",VLOOKUP(O1709,Home!$C$8:$R$207,6,FALSE))</f>
        <v>#N/A</v>
      </c>
      <c r="M1709" s="129" t="e">
        <f t="shared" si="546"/>
        <v>#N/A</v>
      </c>
      <c r="N1709" s="11">
        <f>SUM($K$4:K1709)</f>
        <v>200</v>
      </c>
      <c r="O1709" s="11" t="str">
        <f>IF(P1709="","",IF(IFERROR(VLOOKUP(N1709,Home!$C$8:$R$1048576,1,FALSE),"")=0,"",IFERROR(VLOOKUP(N1709,Home!$C$8:$R$1048576,1,FALSE),"")))</f>
        <v/>
      </c>
      <c r="P1709" s="11" t="str">
        <f>IF(IFERROR(VLOOKUP(W1709,Home!$C$8:$R$1048576,3,FALSE),"")=0,"",IFERROR(VLOOKUP(W1709,Home!$C$8:$R$1048576,3,FALSE),""))</f>
        <v/>
      </c>
      <c r="Q1709" s="11" t="str">
        <f t="shared" si="545"/>
        <v/>
      </c>
      <c r="R1709" s="130" t="e">
        <f>VLOOKUP(Q1709,'Baggrund til lister'!$G$4:$H$15,2,FALSE)</f>
        <v>#N/A</v>
      </c>
      <c r="S1709" s="11" t="str">
        <f t="shared" si="547"/>
        <v/>
      </c>
      <c r="T1709" s="11" t="str">
        <f>IF(IFERROR(VLOOKUP(N1709,Home!$C$8:$R$1048576,11,FALSE),"")=0,"",IFERROR(VLOOKUP(N1709,Home!$C$8:$R$1048576,11,FALSE),""))</f>
        <v/>
      </c>
      <c r="U1709" s="11" t="str">
        <f>IF(IFERROR(VLOOKUP(O1709,Home!$C$8:$R$1048576,12,FALSE),"")=0,"",IFERROR(VLOOKUP(O1709,Home!$C$8:$R$1048576,12,FALSE),""))</f>
        <v/>
      </c>
      <c r="V1709" s="11" t="str">
        <f>IF(IFERROR(VLOOKUP(O1709,Home!$C$8:$R$1048576,8,FALSE),"")=0,"",IFERROR(VLOOKUP(O1709,Home!$C$8:$R$1048576,8,FALSE),""))</f>
        <v/>
      </c>
      <c r="W1709" s="11" t="str">
        <f>IF(OR(VLOOKUP(N1709,Home!$C$7:$I$207,6,FALSE)="",VLOOKUP(N1709,Home!$C$7:$I$207,7,FALSE)=""),"FEJL",SUM(Baggrundsark!$K$4:K1709))</f>
        <v>FEJL</v>
      </c>
      <c r="Y1709">
        <v>1706</v>
      </c>
      <c r="Z1709" s="1"/>
      <c r="AC1709" s="44"/>
      <c r="AD1709">
        <f t="shared" si="554"/>
        <v>0</v>
      </c>
      <c r="AE1709">
        <f>SUM($AD$4:AD1709)</f>
        <v>1</v>
      </c>
      <c r="AF1709" s="103" t="str">
        <f>IFERROR(VLOOKUP(AN1709,Home!$C$8:$E$207,3,FALSE),"")</f>
        <v/>
      </c>
      <c r="AG1709" s="103" t="str">
        <f>IFERROR(VLOOKUP(AN1709,Home!$C$8:$E$207,2,FALSE),"")</f>
        <v/>
      </c>
      <c r="AH1709" s="104" t="str">
        <f>IF(VLOOKUP(AE1709,Home!$C$8:$I$207,6,FALSE)="","",VLOOKUP(AE1709,Home!$C$8:$I$207,6,FALSE))</f>
        <v/>
      </c>
      <c r="AI1709" s="104" t="e">
        <f t="shared" si="562"/>
        <v>#VALUE!</v>
      </c>
      <c r="AJ1709" s="105" t="e">
        <f t="shared" si="555"/>
        <v>#VALUE!</v>
      </c>
      <c r="AK1709" s="103" t="e">
        <f t="shared" si="548"/>
        <v>#VALUE!</v>
      </c>
      <c r="AL1709" s="103" t="e">
        <f t="shared" si="556"/>
        <v>#VALUE!</v>
      </c>
      <c r="AN1709" t="str">
        <f>IF(OR(VLOOKUP(AE1709,Home!$C$8:$I$207,6,FALSE)="",VLOOKUP(AE1709,Home!$C$8:$I$207,7,FALSE)=""),"FEJL",Baggrundsark!AE1709)</f>
        <v>FEJL</v>
      </c>
      <c r="AO1709">
        <f>IF(VLOOKUP(AE1709,Home!$C$8:$N$207,12,FALSE)="Timelønnet",1,0)</f>
        <v>0</v>
      </c>
      <c r="AP1709">
        <f>SUM($AO$4:AO1709)*AO1709</f>
        <v>0</v>
      </c>
      <c r="AQ1709">
        <f t="shared" si="563"/>
        <v>1</v>
      </c>
      <c r="AR1709" t="str">
        <f t="shared" si="563"/>
        <v/>
      </c>
      <c r="AS1709" t="e">
        <f t="shared" si="557"/>
        <v>#VALUE!</v>
      </c>
      <c r="AT1709" s="45" t="e">
        <f t="shared" si="564"/>
        <v>#VALUE!</v>
      </c>
      <c r="AU1709">
        <f>VLOOKUP(AQ1709,Home!$C$8:$J$207,8,FALSE)</f>
        <v>0</v>
      </c>
    </row>
    <row r="1710" spans="1:47" x14ac:dyDescent="0.25">
      <c r="A1710" s="6">
        <f t="shared" si="549"/>
        <v>0</v>
      </c>
      <c r="B1710" s="6">
        <f t="shared" si="558"/>
        <v>0</v>
      </c>
      <c r="C1710" s="6" t="str">
        <f t="shared" si="550"/>
        <v/>
      </c>
      <c r="D1710" s="7">
        <f t="shared" si="551"/>
        <v>0</v>
      </c>
      <c r="E1710" s="7">
        <f t="shared" si="559"/>
        <v>0</v>
      </c>
      <c r="F1710" s="7" t="str">
        <f t="shared" si="552"/>
        <v/>
      </c>
      <c r="G1710" s="6">
        <f t="shared" si="553"/>
        <v>0</v>
      </c>
      <c r="H1710" s="6">
        <f t="shared" si="560"/>
        <v>0</v>
      </c>
      <c r="I1710" s="6" t="str">
        <f t="shared" si="561"/>
        <v/>
      </c>
      <c r="J1710" s="11">
        <v>1707</v>
      </c>
      <c r="K1710" s="11">
        <f>IF(IFERROR(VLOOKUP(J1710,Home!$A$8:$B$1048576,1,FALSE),0)=0,0,1)</f>
        <v>0</v>
      </c>
      <c r="L1710" s="129" t="e">
        <f>IF(VLOOKUP(O1710,Home!$C$8:$R$207,6,FALSE)="","",VLOOKUP(O1710,Home!$C$8:$R$207,6,FALSE))</f>
        <v>#N/A</v>
      </c>
      <c r="M1710" s="129" t="e">
        <f t="shared" si="546"/>
        <v>#N/A</v>
      </c>
      <c r="N1710" s="11">
        <f>SUM($K$4:K1710)</f>
        <v>200</v>
      </c>
      <c r="O1710" s="11" t="str">
        <f>IF(P1710="","",IF(IFERROR(VLOOKUP(N1710,Home!$C$8:$R$1048576,1,FALSE),"")=0,"",IFERROR(VLOOKUP(N1710,Home!$C$8:$R$1048576,1,FALSE),"")))</f>
        <v/>
      </c>
      <c r="P1710" s="11" t="str">
        <f>IF(IFERROR(VLOOKUP(W1710,Home!$C$8:$R$1048576,3,FALSE),"")=0,"",IFERROR(VLOOKUP(W1710,Home!$C$8:$R$1048576,3,FALSE),""))</f>
        <v/>
      </c>
      <c r="Q1710" s="11" t="str">
        <f t="shared" si="545"/>
        <v/>
      </c>
      <c r="R1710" s="130" t="e">
        <f>VLOOKUP(Q1710,'Baggrund til lister'!$G$4:$H$15,2,FALSE)</f>
        <v>#N/A</v>
      </c>
      <c r="S1710" s="11" t="str">
        <f t="shared" si="547"/>
        <v/>
      </c>
      <c r="T1710" s="11" t="str">
        <f>IF(IFERROR(VLOOKUP(N1710,Home!$C$8:$R$1048576,11,FALSE),"")=0,"",IFERROR(VLOOKUP(N1710,Home!$C$8:$R$1048576,11,FALSE),""))</f>
        <v/>
      </c>
      <c r="U1710" s="11" t="str">
        <f>IF(IFERROR(VLOOKUP(O1710,Home!$C$8:$R$1048576,12,FALSE),"")=0,"",IFERROR(VLOOKUP(O1710,Home!$C$8:$R$1048576,12,FALSE),""))</f>
        <v/>
      </c>
      <c r="V1710" s="11" t="str">
        <f>IF(IFERROR(VLOOKUP(O1710,Home!$C$8:$R$1048576,8,FALSE),"")=0,"",IFERROR(VLOOKUP(O1710,Home!$C$8:$R$1048576,8,FALSE),""))</f>
        <v/>
      </c>
      <c r="W1710" s="11" t="str">
        <f>IF(OR(VLOOKUP(N1710,Home!$C$7:$I$207,6,FALSE)="",VLOOKUP(N1710,Home!$C$7:$I$207,7,FALSE)=""),"FEJL",SUM(Baggrundsark!$K$4:K1710))</f>
        <v>FEJL</v>
      </c>
      <c r="Y1710">
        <v>1707</v>
      </c>
      <c r="Z1710" s="1"/>
      <c r="AC1710" s="44"/>
      <c r="AD1710">
        <f t="shared" si="554"/>
        <v>0</v>
      </c>
      <c r="AE1710">
        <f>SUM($AD$4:AD1710)</f>
        <v>1</v>
      </c>
      <c r="AF1710" s="103" t="str">
        <f>IFERROR(VLOOKUP(AN1710,Home!$C$8:$E$207,3,FALSE),"")</f>
        <v/>
      </c>
      <c r="AG1710" s="103" t="str">
        <f>IFERROR(VLOOKUP(AN1710,Home!$C$8:$E$207,2,FALSE),"")</f>
        <v/>
      </c>
      <c r="AH1710" s="104" t="str">
        <f>IF(VLOOKUP(AE1710,Home!$C$8:$I$207,6,FALSE)="","",VLOOKUP(AE1710,Home!$C$8:$I$207,6,FALSE))</f>
        <v/>
      </c>
      <c r="AI1710" s="104" t="e">
        <f t="shared" si="562"/>
        <v>#VALUE!</v>
      </c>
      <c r="AJ1710" s="105" t="e">
        <f t="shared" si="555"/>
        <v>#VALUE!</v>
      </c>
      <c r="AK1710" s="103" t="e">
        <f t="shared" si="548"/>
        <v>#VALUE!</v>
      </c>
      <c r="AL1710" s="103" t="e">
        <f t="shared" si="556"/>
        <v>#VALUE!</v>
      </c>
      <c r="AN1710" t="str">
        <f>IF(OR(VLOOKUP(AE1710,Home!$C$8:$I$207,6,FALSE)="",VLOOKUP(AE1710,Home!$C$8:$I$207,7,FALSE)=""),"FEJL",Baggrundsark!AE1710)</f>
        <v>FEJL</v>
      </c>
      <c r="AO1710">
        <f>IF(VLOOKUP(AE1710,Home!$C$8:$N$207,12,FALSE)="Timelønnet",1,0)</f>
        <v>0</v>
      </c>
      <c r="AP1710">
        <f>SUM($AO$4:AO1710)*AO1710</f>
        <v>0</v>
      </c>
      <c r="AQ1710">
        <f t="shared" si="563"/>
        <v>1</v>
      </c>
      <c r="AR1710" t="str">
        <f t="shared" si="563"/>
        <v/>
      </c>
      <c r="AS1710" t="e">
        <f t="shared" si="557"/>
        <v>#VALUE!</v>
      </c>
      <c r="AT1710" s="45" t="e">
        <f t="shared" si="564"/>
        <v>#VALUE!</v>
      </c>
      <c r="AU1710">
        <f>VLOOKUP(AQ1710,Home!$C$8:$J$207,8,FALSE)</f>
        <v>0</v>
      </c>
    </row>
    <row r="1711" spans="1:47" x14ac:dyDescent="0.25">
      <c r="A1711" s="6">
        <f t="shared" si="549"/>
        <v>0</v>
      </c>
      <c r="B1711" s="6">
        <f t="shared" si="558"/>
        <v>0</v>
      </c>
      <c r="C1711" s="6" t="str">
        <f t="shared" si="550"/>
        <v/>
      </c>
      <c r="D1711" s="7">
        <f t="shared" si="551"/>
        <v>0</v>
      </c>
      <c r="E1711" s="7">
        <f t="shared" si="559"/>
        <v>0</v>
      </c>
      <c r="F1711" s="7" t="str">
        <f t="shared" si="552"/>
        <v/>
      </c>
      <c r="G1711" s="6">
        <f t="shared" si="553"/>
        <v>0</v>
      </c>
      <c r="H1711" s="6">
        <f t="shared" si="560"/>
        <v>0</v>
      </c>
      <c r="I1711" s="6" t="str">
        <f t="shared" si="561"/>
        <v/>
      </c>
      <c r="J1711" s="11">
        <v>1708</v>
      </c>
      <c r="K1711" s="11">
        <f>IF(IFERROR(VLOOKUP(J1711,Home!$A$8:$B$1048576,1,FALSE),0)=0,0,1)</f>
        <v>0</v>
      </c>
      <c r="L1711" s="129" t="e">
        <f>IF(VLOOKUP(O1711,Home!$C$8:$R$207,6,FALSE)="","",VLOOKUP(O1711,Home!$C$8:$R$207,6,FALSE))</f>
        <v>#N/A</v>
      </c>
      <c r="M1711" s="129" t="e">
        <f t="shared" si="546"/>
        <v>#N/A</v>
      </c>
      <c r="N1711" s="11">
        <f>SUM($K$4:K1711)</f>
        <v>200</v>
      </c>
      <c r="O1711" s="11" t="str">
        <f>IF(P1711="","",IF(IFERROR(VLOOKUP(N1711,Home!$C$8:$R$1048576,1,FALSE),"")=0,"",IFERROR(VLOOKUP(N1711,Home!$C$8:$R$1048576,1,FALSE),"")))</f>
        <v/>
      </c>
      <c r="P1711" s="11" t="str">
        <f>IF(IFERROR(VLOOKUP(W1711,Home!$C$8:$R$1048576,3,FALSE),"")=0,"",IFERROR(VLOOKUP(W1711,Home!$C$8:$R$1048576,3,FALSE),""))</f>
        <v/>
      </c>
      <c r="Q1711" s="11" t="str">
        <f t="shared" si="545"/>
        <v/>
      </c>
      <c r="R1711" s="130" t="e">
        <f>VLOOKUP(Q1711,'Baggrund til lister'!$G$4:$H$15,2,FALSE)</f>
        <v>#N/A</v>
      </c>
      <c r="S1711" s="11" t="str">
        <f t="shared" si="547"/>
        <v/>
      </c>
      <c r="T1711" s="11" t="str">
        <f>IF(IFERROR(VLOOKUP(N1711,Home!$C$8:$R$1048576,11,FALSE),"")=0,"",IFERROR(VLOOKUP(N1711,Home!$C$8:$R$1048576,11,FALSE),""))</f>
        <v/>
      </c>
      <c r="U1711" s="11" t="str">
        <f>IF(IFERROR(VLOOKUP(O1711,Home!$C$8:$R$1048576,12,FALSE),"")=0,"",IFERROR(VLOOKUP(O1711,Home!$C$8:$R$1048576,12,FALSE),""))</f>
        <v/>
      </c>
      <c r="V1711" s="11" t="str">
        <f>IF(IFERROR(VLOOKUP(O1711,Home!$C$8:$R$1048576,8,FALSE),"")=0,"",IFERROR(VLOOKUP(O1711,Home!$C$8:$R$1048576,8,FALSE),""))</f>
        <v/>
      </c>
      <c r="W1711" s="11" t="str">
        <f>IF(OR(VLOOKUP(N1711,Home!$C$7:$I$207,6,FALSE)="",VLOOKUP(N1711,Home!$C$7:$I$207,7,FALSE)=""),"FEJL",SUM(Baggrundsark!$K$4:K1711))</f>
        <v>FEJL</v>
      </c>
      <c r="Y1711">
        <v>1708</v>
      </c>
      <c r="Z1711" s="1"/>
      <c r="AC1711" s="44"/>
      <c r="AD1711">
        <f t="shared" si="554"/>
        <v>0</v>
      </c>
      <c r="AE1711">
        <f>SUM($AD$4:AD1711)</f>
        <v>1</v>
      </c>
      <c r="AF1711" s="103" t="str">
        <f>IFERROR(VLOOKUP(AN1711,Home!$C$8:$E$207,3,FALSE),"")</f>
        <v/>
      </c>
      <c r="AG1711" s="103" t="str">
        <f>IFERROR(VLOOKUP(AN1711,Home!$C$8:$E$207,2,FALSE),"")</f>
        <v/>
      </c>
      <c r="AH1711" s="104" t="str">
        <f>IF(VLOOKUP(AE1711,Home!$C$8:$I$207,6,FALSE)="","",VLOOKUP(AE1711,Home!$C$8:$I$207,6,FALSE))</f>
        <v/>
      </c>
      <c r="AI1711" s="104" t="e">
        <f t="shared" si="562"/>
        <v>#VALUE!</v>
      </c>
      <c r="AJ1711" s="105" t="e">
        <f t="shared" si="555"/>
        <v>#VALUE!</v>
      </c>
      <c r="AK1711" s="103" t="e">
        <f t="shared" si="548"/>
        <v>#VALUE!</v>
      </c>
      <c r="AL1711" s="103" t="e">
        <f t="shared" si="556"/>
        <v>#VALUE!</v>
      </c>
      <c r="AN1711" t="str">
        <f>IF(OR(VLOOKUP(AE1711,Home!$C$8:$I$207,6,FALSE)="",VLOOKUP(AE1711,Home!$C$8:$I$207,7,FALSE)=""),"FEJL",Baggrundsark!AE1711)</f>
        <v>FEJL</v>
      </c>
      <c r="AO1711">
        <f>IF(VLOOKUP(AE1711,Home!$C$8:$N$207,12,FALSE)="Timelønnet",1,0)</f>
        <v>0</v>
      </c>
      <c r="AP1711">
        <f>SUM($AO$4:AO1711)*AO1711</f>
        <v>0</v>
      </c>
      <c r="AQ1711">
        <f t="shared" si="563"/>
        <v>1</v>
      </c>
      <c r="AR1711" t="str">
        <f t="shared" si="563"/>
        <v/>
      </c>
      <c r="AS1711" t="e">
        <f t="shared" si="557"/>
        <v>#VALUE!</v>
      </c>
      <c r="AT1711" s="45" t="e">
        <f t="shared" si="564"/>
        <v>#VALUE!</v>
      </c>
      <c r="AU1711">
        <f>VLOOKUP(AQ1711,Home!$C$8:$J$207,8,FALSE)</f>
        <v>0</v>
      </c>
    </row>
    <row r="1712" spans="1:47" x14ac:dyDescent="0.25">
      <c r="A1712" s="6">
        <f t="shared" si="549"/>
        <v>0</v>
      </c>
      <c r="B1712" s="6">
        <f t="shared" si="558"/>
        <v>0</v>
      </c>
      <c r="C1712" s="6" t="str">
        <f t="shared" si="550"/>
        <v/>
      </c>
      <c r="D1712" s="7">
        <f t="shared" si="551"/>
        <v>0</v>
      </c>
      <c r="E1712" s="7">
        <f t="shared" si="559"/>
        <v>0</v>
      </c>
      <c r="F1712" s="7" t="str">
        <f t="shared" si="552"/>
        <v/>
      </c>
      <c r="G1712" s="6">
        <f t="shared" si="553"/>
        <v>0</v>
      </c>
      <c r="H1712" s="6">
        <f t="shared" si="560"/>
        <v>0</v>
      </c>
      <c r="I1712" s="6" t="str">
        <f t="shared" si="561"/>
        <v/>
      </c>
      <c r="J1712" s="11">
        <v>1709</v>
      </c>
      <c r="K1712" s="11">
        <f>IF(IFERROR(VLOOKUP(J1712,Home!$A$8:$B$1048576,1,FALSE),0)=0,0,1)</f>
        <v>0</v>
      </c>
      <c r="L1712" s="129" t="e">
        <f>IF(VLOOKUP(O1712,Home!$C$8:$R$207,6,FALSE)="","",VLOOKUP(O1712,Home!$C$8:$R$207,6,FALSE))</f>
        <v>#N/A</v>
      </c>
      <c r="M1712" s="129" t="e">
        <f t="shared" si="546"/>
        <v>#N/A</v>
      </c>
      <c r="N1712" s="11">
        <f>SUM($K$4:K1712)</f>
        <v>200</v>
      </c>
      <c r="O1712" s="11" t="str">
        <f>IF(P1712="","",IF(IFERROR(VLOOKUP(N1712,Home!$C$8:$R$1048576,1,FALSE),"")=0,"",IFERROR(VLOOKUP(N1712,Home!$C$8:$R$1048576,1,FALSE),"")))</f>
        <v/>
      </c>
      <c r="P1712" s="11" t="str">
        <f>IF(IFERROR(VLOOKUP(W1712,Home!$C$8:$R$1048576,3,FALSE),"")=0,"",IFERROR(VLOOKUP(W1712,Home!$C$8:$R$1048576,3,FALSE),""))</f>
        <v/>
      </c>
      <c r="Q1712" s="11" t="str">
        <f t="shared" si="545"/>
        <v/>
      </c>
      <c r="R1712" s="130" t="e">
        <f>VLOOKUP(Q1712,'Baggrund til lister'!$G$4:$H$15,2,FALSE)</f>
        <v>#N/A</v>
      </c>
      <c r="S1712" s="11" t="str">
        <f t="shared" si="547"/>
        <v/>
      </c>
      <c r="T1712" s="11" t="str">
        <f>IF(IFERROR(VLOOKUP(N1712,Home!$C$8:$R$1048576,11,FALSE),"")=0,"",IFERROR(VLOOKUP(N1712,Home!$C$8:$R$1048576,11,FALSE),""))</f>
        <v/>
      </c>
      <c r="U1712" s="11" t="str">
        <f>IF(IFERROR(VLOOKUP(O1712,Home!$C$8:$R$1048576,12,FALSE),"")=0,"",IFERROR(VLOOKUP(O1712,Home!$C$8:$R$1048576,12,FALSE),""))</f>
        <v/>
      </c>
      <c r="V1712" s="11" t="str">
        <f>IF(IFERROR(VLOOKUP(O1712,Home!$C$8:$R$1048576,8,FALSE),"")=0,"",IFERROR(VLOOKUP(O1712,Home!$C$8:$R$1048576,8,FALSE),""))</f>
        <v/>
      </c>
      <c r="W1712" s="11" t="str">
        <f>IF(OR(VLOOKUP(N1712,Home!$C$7:$I$207,6,FALSE)="",VLOOKUP(N1712,Home!$C$7:$I$207,7,FALSE)=""),"FEJL",SUM(Baggrundsark!$K$4:K1712))</f>
        <v>FEJL</v>
      </c>
      <c r="Y1712">
        <v>1709</v>
      </c>
      <c r="Z1712" s="1"/>
      <c r="AC1712" s="44"/>
      <c r="AD1712">
        <f t="shared" si="554"/>
        <v>0</v>
      </c>
      <c r="AE1712">
        <f>SUM($AD$4:AD1712)</f>
        <v>1</v>
      </c>
      <c r="AF1712" s="103" t="str">
        <f>IFERROR(VLOOKUP(AN1712,Home!$C$8:$E$207,3,FALSE),"")</f>
        <v/>
      </c>
      <c r="AG1712" s="103" t="str">
        <f>IFERROR(VLOOKUP(AN1712,Home!$C$8:$E$207,2,FALSE),"")</f>
        <v/>
      </c>
      <c r="AH1712" s="104" t="str">
        <f>IF(VLOOKUP(AE1712,Home!$C$8:$I$207,6,FALSE)="","",VLOOKUP(AE1712,Home!$C$8:$I$207,6,FALSE))</f>
        <v/>
      </c>
      <c r="AI1712" s="104" t="e">
        <f t="shared" si="562"/>
        <v>#VALUE!</v>
      </c>
      <c r="AJ1712" s="105" t="e">
        <f t="shared" si="555"/>
        <v>#VALUE!</v>
      </c>
      <c r="AK1712" s="103" t="e">
        <f t="shared" si="548"/>
        <v>#VALUE!</v>
      </c>
      <c r="AL1712" s="103" t="e">
        <f t="shared" si="556"/>
        <v>#VALUE!</v>
      </c>
      <c r="AN1712" t="str">
        <f>IF(OR(VLOOKUP(AE1712,Home!$C$8:$I$207,6,FALSE)="",VLOOKUP(AE1712,Home!$C$8:$I$207,7,FALSE)=""),"FEJL",Baggrundsark!AE1712)</f>
        <v>FEJL</v>
      </c>
      <c r="AO1712">
        <f>IF(VLOOKUP(AE1712,Home!$C$8:$N$207,12,FALSE)="Timelønnet",1,0)</f>
        <v>0</v>
      </c>
      <c r="AP1712">
        <f>SUM($AO$4:AO1712)*AO1712</f>
        <v>0</v>
      </c>
      <c r="AQ1712">
        <f t="shared" si="563"/>
        <v>1</v>
      </c>
      <c r="AR1712" t="str">
        <f t="shared" si="563"/>
        <v/>
      </c>
      <c r="AS1712" t="e">
        <f t="shared" si="557"/>
        <v>#VALUE!</v>
      </c>
      <c r="AT1712" s="45" t="e">
        <f t="shared" si="564"/>
        <v>#VALUE!</v>
      </c>
      <c r="AU1712">
        <f>VLOOKUP(AQ1712,Home!$C$8:$J$207,8,FALSE)</f>
        <v>0</v>
      </c>
    </row>
    <row r="1713" spans="1:47" x14ac:dyDescent="0.25">
      <c r="A1713" s="6">
        <f t="shared" si="549"/>
        <v>0</v>
      </c>
      <c r="B1713" s="6">
        <f t="shared" si="558"/>
        <v>0</v>
      </c>
      <c r="C1713" s="6" t="str">
        <f t="shared" si="550"/>
        <v/>
      </c>
      <c r="D1713" s="7">
        <f t="shared" si="551"/>
        <v>0</v>
      </c>
      <c r="E1713" s="7">
        <f t="shared" si="559"/>
        <v>0</v>
      </c>
      <c r="F1713" s="7" t="str">
        <f t="shared" si="552"/>
        <v/>
      </c>
      <c r="G1713" s="6">
        <f t="shared" si="553"/>
        <v>0</v>
      </c>
      <c r="H1713" s="6">
        <f t="shared" si="560"/>
        <v>0</v>
      </c>
      <c r="I1713" s="6" t="str">
        <f t="shared" si="561"/>
        <v/>
      </c>
      <c r="J1713" s="11">
        <v>1710</v>
      </c>
      <c r="K1713" s="11">
        <f>IF(IFERROR(VLOOKUP(J1713,Home!$A$8:$B$1048576,1,FALSE),0)=0,0,1)</f>
        <v>0</v>
      </c>
      <c r="L1713" s="129" t="e">
        <f>IF(VLOOKUP(O1713,Home!$C$8:$R$207,6,FALSE)="","",VLOOKUP(O1713,Home!$C$8:$R$207,6,FALSE))</f>
        <v>#N/A</v>
      </c>
      <c r="M1713" s="129" t="e">
        <f t="shared" si="546"/>
        <v>#N/A</v>
      </c>
      <c r="N1713" s="11">
        <f>SUM($K$4:K1713)</f>
        <v>200</v>
      </c>
      <c r="O1713" s="11" t="str">
        <f>IF(P1713="","",IF(IFERROR(VLOOKUP(N1713,Home!$C$8:$R$1048576,1,FALSE),"")=0,"",IFERROR(VLOOKUP(N1713,Home!$C$8:$R$1048576,1,FALSE),"")))</f>
        <v/>
      </c>
      <c r="P1713" s="11" t="str">
        <f>IF(IFERROR(VLOOKUP(W1713,Home!$C$8:$R$1048576,3,FALSE),"")=0,"",IFERROR(VLOOKUP(W1713,Home!$C$8:$R$1048576,3,FALSE),""))</f>
        <v/>
      </c>
      <c r="Q1713" s="11" t="str">
        <f t="shared" si="545"/>
        <v/>
      </c>
      <c r="R1713" s="130" t="e">
        <f>VLOOKUP(Q1713,'Baggrund til lister'!$G$4:$H$15,2,FALSE)</f>
        <v>#N/A</v>
      </c>
      <c r="S1713" s="11" t="str">
        <f t="shared" si="547"/>
        <v/>
      </c>
      <c r="T1713" s="11" t="str">
        <f>IF(IFERROR(VLOOKUP(N1713,Home!$C$8:$R$1048576,11,FALSE),"")=0,"",IFERROR(VLOOKUP(N1713,Home!$C$8:$R$1048576,11,FALSE),""))</f>
        <v/>
      </c>
      <c r="U1713" s="11" t="str">
        <f>IF(IFERROR(VLOOKUP(O1713,Home!$C$8:$R$1048576,12,FALSE),"")=0,"",IFERROR(VLOOKUP(O1713,Home!$C$8:$R$1048576,12,FALSE),""))</f>
        <v/>
      </c>
      <c r="V1713" s="11" t="str">
        <f>IF(IFERROR(VLOOKUP(O1713,Home!$C$8:$R$1048576,8,FALSE),"")=0,"",IFERROR(VLOOKUP(O1713,Home!$C$8:$R$1048576,8,FALSE),""))</f>
        <v/>
      </c>
      <c r="W1713" s="11" t="str">
        <f>IF(OR(VLOOKUP(N1713,Home!$C$7:$I$207,6,FALSE)="",VLOOKUP(N1713,Home!$C$7:$I$207,7,FALSE)=""),"FEJL",SUM(Baggrundsark!$K$4:K1713))</f>
        <v>FEJL</v>
      </c>
      <c r="Y1713">
        <v>1710</v>
      </c>
      <c r="Z1713" s="1"/>
      <c r="AC1713" s="44"/>
      <c r="AD1713">
        <f t="shared" si="554"/>
        <v>0</v>
      </c>
      <c r="AE1713">
        <f>SUM($AD$4:AD1713)</f>
        <v>1</v>
      </c>
      <c r="AF1713" s="103" t="str">
        <f>IFERROR(VLOOKUP(AN1713,Home!$C$8:$E$207,3,FALSE),"")</f>
        <v/>
      </c>
      <c r="AG1713" s="103" t="str">
        <f>IFERROR(VLOOKUP(AN1713,Home!$C$8:$E$207,2,FALSE),"")</f>
        <v/>
      </c>
      <c r="AH1713" s="104" t="str">
        <f>IF(VLOOKUP(AE1713,Home!$C$8:$I$207,6,FALSE)="","",VLOOKUP(AE1713,Home!$C$8:$I$207,6,FALSE))</f>
        <v/>
      </c>
      <c r="AI1713" s="104" t="e">
        <f t="shared" si="562"/>
        <v>#VALUE!</v>
      </c>
      <c r="AJ1713" s="105" t="e">
        <f t="shared" si="555"/>
        <v>#VALUE!</v>
      </c>
      <c r="AK1713" s="103" t="e">
        <f t="shared" si="548"/>
        <v>#VALUE!</v>
      </c>
      <c r="AL1713" s="103" t="e">
        <f t="shared" si="556"/>
        <v>#VALUE!</v>
      </c>
      <c r="AN1713" t="str">
        <f>IF(OR(VLOOKUP(AE1713,Home!$C$8:$I$207,6,FALSE)="",VLOOKUP(AE1713,Home!$C$8:$I$207,7,FALSE)=""),"FEJL",Baggrundsark!AE1713)</f>
        <v>FEJL</v>
      </c>
      <c r="AO1713">
        <f>IF(VLOOKUP(AE1713,Home!$C$8:$N$207,12,FALSE)="Timelønnet",1,0)</f>
        <v>0</v>
      </c>
      <c r="AP1713">
        <f>SUM($AO$4:AO1713)*AO1713</f>
        <v>0</v>
      </c>
      <c r="AQ1713">
        <f t="shared" si="563"/>
        <v>1</v>
      </c>
      <c r="AR1713" t="str">
        <f t="shared" si="563"/>
        <v/>
      </c>
      <c r="AS1713" t="e">
        <f t="shared" si="557"/>
        <v>#VALUE!</v>
      </c>
      <c r="AT1713" s="45" t="e">
        <f t="shared" si="564"/>
        <v>#VALUE!</v>
      </c>
      <c r="AU1713">
        <f>VLOOKUP(AQ1713,Home!$C$8:$J$207,8,FALSE)</f>
        <v>0</v>
      </c>
    </row>
    <row r="1714" spans="1:47" x14ac:dyDescent="0.25">
      <c r="A1714" s="6">
        <f t="shared" si="549"/>
        <v>0</v>
      </c>
      <c r="B1714" s="6">
        <f t="shared" si="558"/>
        <v>0</v>
      </c>
      <c r="C1714" s="6" t="str">
        <f t="shared" si="550"/>
        <v/>
      </c>
      <c r="D1714" s="7">
        <f t="shared" si="551"/>
        <v>0</v>
      </c>
      <c r="E1714" s="7">
        <f t="shared" si="559"/>
        <v>0</v>
      </c>
      <c r="F1714" s="7" t="str">
        <f t="shared" si="552"/>
        <v/>
      </c>
      <c r="G1714" s="6">
        <f t="shared" si="553"/>
        <v>0</v>
      </c>
      <c r="H1714" s="6">
        <f t="shared" si="560"/>
        <v>0</v>
      </c>
      <c r="I1714" s="6" t="str">
        <f t="shared" si="561"/>
        <v/>
      </c>
      <c r="J1714" s="11">
        <v>1711</v>
      </c>
      <c r="K1714" s="11">
        <f>IF(IFERROR(VLOOKUP(J1714,Home!$A$8:$B$1048576,1,FALSE),0)=0,0,1)</f>
        <v>0</v>
      </c>
      <c r="L1714" s="129" t="e">
        <f>IF(VLOOKUP(O1714,Home!$C$8:$R$207,6,FALSE)="","",VLOOKUP(O1714,Home!$C$8:$R$207,6,FALSE))</f>
        <v>#N/A</v>
      </c>
      <c r="M1714" s="129" t="e">
        <f t="shared" si="546"/>
        <v>#N/A</v>
      </c>
      <c r="N1714" s="11">
        <f>SUM($K$4:K1714)</f>
        <v>200</v>
      </c>
      <c r="O1714" s="11" t="str">
        <f>IF(P1714="","",IF(IFERROR(VLOOKUP(N1714,Home!$C$8:$R$1048576,1,FALSE),"")=0,"",IFERROR(VLOOKUP(N1714,Home!$C$8:$R$1048576,1,FALSE),"")))</f>
        <v/>
      </c>
      <c r="P1714" s="11" t="str">
        <f>IF(IFERROR(VLOOKUP(W1714,Home!$C$8:$R$1048576,3,FALSE),"")=0,"",IFERROR(VLOOKUP(W1714,Home!$C$8:$R$1048576,3,FALSE),""))</f>
        <v/>
      </c>
      <c r="Q1714" s="11" t="str">
        <f t="shared" si="545"/>
        <v/>
      </c>
      <c r="R1714" s="130" t="e">
        <f>VLOOKUP(Q1714,'Baggrund til lister'!$G$4:$H$15,2,FALSE)</f>
        <v>#N/A</v>
      </c>
      <c r="S1714" s="11" t="str">
        <f t="shared" si="547"/>
        <v/>
      </c>
      <c r="T1714" s="11" t="str">
        <f>IF(IFERROR(VLOOKUP(N1714,Home!$C$8:$R$1048576,11,FALSE),"")=0,"",IFERROR(VLOOKUP(N1714,Home!$C$8:$R$1048576,11,FALSE),""))</f>
        <v/>
      </c>
      <c r="U1714" s="11" t="str">
        <f>IF(IFERROR(VLOOKUP(O1714,Home!$C$8:$R$1048576,12,FALSE),"")=0,"",IFERROR(VLOOKUP(O1714,Home!$C$8:$R$1048576,12,FALSE),""))</f>
        <v/>
      </c>
      <c r="V1714" s="11" t="str">
        <f>IF(IFERROR(VLOOKUP(O1714,Home!$C$8:$R$1048576,8,FALSE),"")=0,"",IFERROR(VLOOKUP(O1714,Home!$C$8:$R$1048576,8,FALSE),""))</f>
        <v/>
      </c>
      <c r="W1714" s="11" t="str">
        <f>IF(OR(VLOOKUP(N1714,Home!$C$7:$I$207,6,FALSE)="",VLOOKUP(N1714,Home!$C$7:$I$207,7,FALSE)=""),"FEJL",SUM(Baggrundsark!$K$4:K1714))</f>
        <v>FEJL</v>
      </c>
      <c r="Y1714">
        <v>1711</v>
      </c>
      <c r="Z1714" s="1"/>
      <c r="AC1714" s="44"/>
      <c r="AD1714">
        <f t="shared" si="554"/>
        <v>0</v>
      </c>
      <c r="AE1714">
        <f>SUM($AD$4:AD1714)</f>
        <v>1</v>
      </c>
      <c r="AF1714" s="103" t="str">
        <f>IFERROR(VLOOKUP(AN1714,Home!$C$8:$E$207,3,FALSE),"")</f>
        <v/>
      </c>
      <c r="AG1714" s="103" t="str">
        <f>IFERROR(VLOOKUP(AN1714,Home!$C$8:$E$207,2,FALSE),"")</f>
        <v/>
      </c>
      <c r="AH1714" s="104" t="str">
        <f>IF(VLOOKUP(AE1714,Home!$C$8:$I$207,6,FALSE)="","",VLOOKUP(AE1714,Home!$C$8:$I$207,6,FALSE))</f>
        <v/>
      </c>
      <c r="AI1714" s="104" t="e">
        <f t="shared" si="562"/>
        <v>#VALUE!</v>
      </c>
      <c r="AJ1714" s="105" t="e">
        <f t="shared" si="555"/>
        <v>#VALUE!</v>
      </c>
      <c r="AK1714" s="103" t="e">
        <f t="shared" si="548"/>
        <v>#VALUE!</v>
      </c>
      <c r="AL1714" s="103" t="e">
        <f t="shared" si="556"/>
        <v>#VALUE!</v>
      </c>
      <c r="AN1714" t="str">
        <f>IF(OR(VLOOKUP(AE1714,Home!$C$8:$I$207,6,FALSE)="",VLOOKUP(AE1714,Home!$C$8:$I$207,7,FALSE)=""),"FEJL",Baggrundsark!AE1714)</f>
        <v>FEJL</v>
      </c>
      <c r="AO1714">
        <f>IF(VLOOKUP(AE1714,Home!$C$8:$N$207,12,FALSE)="Timelønnet",1,0)</f>
        <v>0</v>
      </c>
      <c r="AP1714">
        <f>SUM($AO$4:AO1714)*AO1714</f>
        <v>0</v>
      </c>
      <c r="AQ1714">
        <f t="shared" si="563"/>
        <v>1</v>
      </c>
      <c r="AR1714" t="str">
        <f t="shared" si="563"/>
        <v/>
      </c>
      <c r="AS1714" t="e">
        <f t="shared" si="557"/>
        <v>#VALUE!</v>
      </c>
      <c r="AT1714" s="45" t="e">
        <f t="shared" si="564"/>
        <v>#VALUE!</v>
      </c>
      <c r="AU1714">
        <f>VLOOKUP(AQ1714,Home!$C$8:$J$207,8,FALSE)</f>
        <v>0</v>
      </c>
    </row>
    <row r="1715" spans="1:47" x14ac:dyDescent="0.25">
      <c r="A1715" s="6">
        <f t="shared" si="549"/>
        <v>0</v>
      </c>
      <c r="B1715" s="6">
        <f t="shared" si="558"/>
        <v>0</v>
      </c>
      <c r="C1715" s="6" t="str">
        <f t="shared" si="550"/>
        <v/>
      </c>
      <c r="D1715" s="7">
        <f t="shared" si="551"/>
        <v>0</v>
      </c>
      <c r="E1715" s="7">
        <f t="shared" si="559"/>
        <v>0</v>
      </c>
      <c r="F1715" s="7" t="str">
        <f t="shared" si="552"/>
        <v/>
      </c>
      <c r="G1715" s="6">
        <f t="shared" si="553"/>
        <v>0</v>
      </c>
      <c r="H1715" s="6">
        <f t="shared" si="560"/>
        <v>0</v>
      </c>
      <c r="I1715" s="6" t="str">
        <f t="shared" si="561"/>
        <v/>
      </c>
      <c r="J1715" s="11">
        <v>1712</v>
      </c>
      <c r="K1715" s="11">
        <f>IF(IFERROR(VLOOKUP(J1715,Home!$A$8:$B$1048576,1,FALSE),0)=0,0,1)</f>
        <v>0</v>
      </c>
      <c r="L1715" s="129" t="e">
        <f>IF(VLOOKUP(O1715,Home!$C$8:$R$207,6,FALSE)="","",VLOOKUP(O1715,Home!$C$8:$R$207,6,FALSE))</f>
        <v>#N/A</v>
      </c>
      <c r="M1715" s="129" t="e">
        <f t="shared" si="546"/>
        <v>#N/A</v>
      </c>
      <c r="N1715" s="11">
        <f>SUM($K$4:K1715)</f>
        <v>200</v>
      </c>
      <c r="O1715" s="11" t="str">
        <f>IF(P1715="","",IF(IFERROR(VLOOKUP(N1715,Home!$C$8:$R$1048576,1,FALSE),"")=0,"",IFERROR(VLOOKUP(N1715,Home!$C$8:$R$1048576,1,FALSE),"")))</f>
        <v/>
      </c>
      <c r="P1715" s="11" t="str">
        <f>IF(IFERROR(VLOOKUP(W1715,Home!$C$8:$R$1048576,3,FALSE),"")=0,"",IFERROR(VLOOKUP(W1715,Home!$C$8:$R$1048576,3,FALSE),""))</f>
        <v/>
      </c>
      <c r="Q1715" s="11" t="str">
        <f t="shared" si="545"/>
        <v/>
      </c>
      <c r="R1715" s="130" t="e">
        <f>VLOOKUP(Q1715,'Baggrund til lister'!$G$4:$H$15,2,FALSE)</f>
        <v>#N/A</v>
      </c>
      <c r="S1715" s="11" t="str">
        <f t="shared" si="547"/>
        <v/>
      </c>
      <c r="T1715" s="11" t="str">
        <f>IF(IFERROR(VLOOKUP(N1715,Home!$C$8:$R$1048576,11,FALSE),"")=0,"",IFERROR(VLOOKUP(N1715,Home!$C$8:$R$1048576,11,FALSE),""))</f>
        <v/>
      </c>
      <c r="U1715" s="11" t="str">
        <f>IF(IFERROR(VLOOKUP(O1715,Home!$C$8:$R$1048576,12,FALSE),"")=0,"",IFERROR(VLOOKUP(O1715,Home!$C$8:$R$1048576,12,FALSE),""))</f>
        <v/>
      </c>
      <c r="V1715" s="11" t="str">
        <f>IF(IFERROR(VLOOKUP(O1715,Home!$C$8:$R$1048576,8,FALSE),"")=0,"",IFERROR(VLOOKUP(O1715,Home!$C$8:$R$1048576,8,FALSE),""))</f>
        <v/>
      </c>
      <c r="W1715" s="11" t="str">
        <f>IF(OR(VLOOKUP(N1715,Home!$C$7:$I$207,6,FALSE)="",VLOOKUP(N1715,Home!$C$7:$I$207,7,FALSE)=""),"FEJL",SUM(Baggrundsark!$K$4:K1715))</f>
        <v>FEJL</v>
      </c>
      <c r="Y1715">
        <v>1712</v>
      </c>
      <c r="Z1715" s="1"/>
      <c r="AC1715" s="44"/>
      <c r="AD1715">
        <f t="shared" si="554"/>
        <v>0</v>
      </c>
      <c r="AE1715">
        <f>SUM($AD$4:AD1715)</f>
        <v>1</v>
      </c>
      <c r="AF1715" s="103" t="str">
        <f>IFERROR(VLOOKUP(AN1715,Home!$C$8:$E$207,3,FALSE),"")</f>
        <v/>
      </c>
      <c r="AG1715" s="103" t="str">
        <f>IFERROR(VLOOKUP(AN1715,Home!$C$8:$E$207,2,FALSE),"")</f>
        <v/>
      </c>
      <c r="AH1715" s="104" t="str">
        <f>IF(VLOOKUP(AE1715,Home!$C$8:$I$207,6,FALSE)="","",VLOOKUP(AE1715,Home!$C$8:$I$207,6,FALSE))</f>
        <v/>
      </c>
      <c r="AI1715" s="104" t="e">
        <f t="shared" si="562"/>
        <v>#VALUE!</v>
      </c>
      <c r="AJ1715" s="105" t="e">
        <f t="shared" si="555"/>
        <v>#VALUE!</v>
      </c>
      <c r="AK1715" s="103" t="e">
        <f t="shared" si="548"/>
        <v>#VALUE!</v>
      </c>
      <c r="AL1715" s="103" t="e">
        <f t="shared" si="556"/>
        <v>#VALUE!</v>
      </c>
      <c r="AN1715" t="str">
        <f>IF(OR(VLOOKUP(AE1715,Home!$C$8:$I$207,6,FALSE)="",VLOOKUP(AE1715,Home!$C$8:$I$207,7,FALSE)=""),"FEJL",Baggrundsark!AE1715)</f>
        <v>FEJL</v>
      </c>
      <c r="AO1715">
        <f>IF(VLOOKUP(AE1715,Home!$C$8:$N$207,12,FALSE)="Timelønnet",1,0)</f>
        <v>0</v>
      </c>
      <c r="AP1715">
        <f>SUM($AO$4:AO1715)*AO1715</f>
        <v>0</v>
      </c>
      <c r="AQ1715">
        <f t="shared" si="563"/>
        <v>1</v>
      </c>
      <c r="AR1715" t="str">
        <f t="shared" si="563"/>
        <v/>
      </c>
      <c r="AS1715" t="e">
        <f t="shared" si="557"/>
        <v>#VALUE!</v>
      </c>
      <c r="AT1715" s="45" t="e">
        <f t="shared" si="564"/>
        <v>#VALUE!</v>
      </c>
      <c r="AU1715">
        <f>VLOOKUP(AQ1715,Home!$C$8:$J$207,8,FALSE)</f>
        <v>0</v>
      </c>
    </row>
    <row r="1716" spans="1:47" x14ac:dyDescent="0.25">
      <c r="A1716" s="6">
        <f t="shared" si="549"/>
        <v>0</v>
      </c>
      <c r="B1716" s="6">
        <f t="shared" si="558"/>
        <v>0</v>
      </c>
      <c r="C1716" s="6" t="str">
        <f t="shared" si="550"/>
        <v/>
      </c>
      <c r="D1716" s="7">
        <f t="shared" si="551"/>
        <v>0</v>
      </c>
      <c r="E1716" s="7">
        <f t="shared" si="559"/>
        <v>0</v>
      </c>
      <c r="F1716" s="7" t="str">
        <f t="shared" si="552"/>
        <v/>
      </c>
      <c r="G1716" s="6">
        <f t="shared" si="553"/>
        <v>0</v>
      </c>
      <c r="H1716" s="6">
        <f t="shared" si="560"/>
        <v>0</v>
      </c>
      <c r="I1716" s="6" t="str">
        <f t="shared" si="561"/>
        <v/>
      </c>
      <c r="J1716" s="11">
        <v>1713</v>
      </c>
      <c r="K1716" s="11">
        <f>IF(IFERROR(VLOOKUP(J1716,Home!$A$8:$B$1048576,1,FALSE),0)=0,0,1)</f>
        <v>0</v>
      </c>
      <c r="L1716" s="129" t="e">
        <f>IF(VLOOKUP(O1716,Home!$C$8:$R$207,6,FALSE)="","",VLOOKUP(O1716,Home!$C$8:$R$207,6,FALSE))</f>
        <v>#N/A</v>
      </c>
      <c r="M1716" s="129" t="e">
        <f t="shared" si="546"/>
        <v>#N/A</v>
      </c>
      <c r="N1716" s="11">
        <f>SUM($K$4:K1716)</f>
        <v>200</v>
      </c>
      <c r="O1716" s="11" t="str">
        <f>IF(P1716="","",IF(IFERROR(VLOOKUP(N1716,Home!$C$8:$R$1048576,1,FALSE),"")=0,"",IFERROR(VLOOKUP(N1716,Home!$C$8:$R$1048576,1,FALSE),"")))</f>
        <v/>
      </c>
      <c r="P1716" s="11" t="str">
        <f>IF(IFERROR(VLOOKUP(W1716,Home!$C$8:$R$1048576,3,FALSE),"")=0,"",IFERROR(VLOOKUP(W1716,Home!$C$8:$R$1048576,3,FALSE),""))</f>
        <v/>
      </c>
      <c r="Q1716" s="11" t="str">
        <f t="shared" si="545"/>
        <v/>
      </c>
      <c r="R1716" s="130" t="e">
        <f>VLOOKUP(Q1716,'Baggrund til lister'!$G$4:$H$15,2,FALSE)</f>
        <v>#N/A</v>
      </c>
      <c r="S1716" s="11" t="str">
        <f t="shared" si="547"/>
        <v/>
      </c>
      <c r="T1716" s="11" t="str">
        <f>IF(IFERROR(VLOOKUP(N1716,Home!$C$8:$R$1048576,11,FALSE),"")=0,"",IFERROR(VLOOKUP(N1716,Home!$C$8:$R$1048576,11,FALSE),""))</f>
        <v/>
      </c>
      <c r="U1716" s="11" t="str">
        <f>IF(IFERROR(VLOOKUP(O1716,Home!$C$8:$R$1048576,12,FALSE),"")=0,"",IFERROR(VLOOKUP(O1716,Home!$C$8:$R$1048576,12,FALSE),""))</f>
        <v/>
      </c>
      <c r="V1716" s="11" t="str">
        <f>IF(IFERROR(VLOOKUP(O1716,Home!$C$8:$R$1048576,8,FALSE),"")=0,"",IFERROR(VLOOKUP(O1716,Home!$C$8:$R$1048576,8,FALSE),""))</f>
        <v/>
      </c>
      <c r="W1716" s="11" t="str">
        <f>IF(OR(VLOOKUP(N1716,Home!$C$7:$I$207,6,FALSE)="",VLOOKUP(N1716,Home!$C$7:$I$207,7,FALSE)=""),"FEJL",SUM(Baggrundsark!$K$4:K1716))</f>
        <v>FEJL</v>
      </c>
      <c r="Y1716">
        <v>1713</v>
      </c>
      <c r="Z1716" s="1"/>
      <c r="AC1716" s="44"/>
      <c r="AD1716">
        <f t="shared" si="554"/>
        <v>0</v>
      </c>
      <c r="AE1716">
        <f>SUM($AD$4:AD1716)</f>
        <v>1</v>
      </c>
      <c r="AF1716" s="103" t="str">
        <f>IFERROR(VLOOKUP(AN1716,Home!$C$8:$E$207,3,FALSE),"")</f>
        <v/>
      </c>
      <c r="AG1716" s="103" t="str">
        <f>IFERROR(VLOOKUP(AN1716,Home!$C$8:$E$207,2,FALSE),"")</f>
        <v/>
      </c>
      <c r="AH1716" s="104" t="str">
        <f>IF(VLOOKUP(AE1716,Home!$C$8:$I$207,6,FALSE)="","",VLOOKUP(AE1716,Home!$C$8:$I$207,6,FALSE))</f>
        <v/>
      </c>
      <c r="AI1716" s="104" t="e">
        <f t="shared" si="562"/>
        <v>#VALUE!</v>
      </c>
      <c r="AJ1716" s="105" t="e">
        <f t="shared" si="555"/>
        <v>#VALUE!</v>
      </c>
      <c r="AK1716" s="103" t="e">
        <f t="shared" si="548"/>
        <v>#VALUE!</v>
      </c>
      <c r="AL1716" s="103" t="e">
        <f t="shared" si="556"/>
        <v>#VALUE!</v>
      </c>
      <c r="AN1716" t="str">
        <f>IF(OR(VLOOKUP(AE1716,Home!$C$8:$I$207,6,FALSE)="",VLOOKUP(AE1716,Home!$C$8:$I$207,7,FALSE)=""),"FEJL",Baggrundsark!AE1716)</f>
        <v>FEJL</v>
      </c>
      <c r="AO1716">
        <f>IF(VLOOKUP(AE1716,Home!$C$8:$N$207,12,FALSE)="Timelønnet",1,0)</f>
        <v>0</v>
      </c>
      <c r="AP1716">
        <f>SUM($AO$4:AO1716)*AO1716</f>
        <v>0</v>
      </c>
      <c r="AQ1716">
        <f t="shared" si="563"/>
        <v>1</v>
      </c>
      <c r="AR1716" t="str">
        <f t="shared" si="563"/>
        <v/>
      </c>
      <c r="AS1716" t="e">
        <f t="shared" si="557"/>
        <v>#VALUE!</v>
      </c>
      <c r="AT1716" s="45" t="e">
        <f t="shared" si="564"/>
        <v>#VALUE!</v>
      </c>
      <c r="AU1716">
        <f>VLOOKUP(AQ1716,Home!$C$8:$J$207,8,FALSE)</f>
        <v>0</v>
      </c>
    </row>
    <row r="1717" spans="1:47" x14ac:dyDescent="0.25">
      <c r="A1717" s="6">
        <f t="shared" si="549"/>
        <v>0</v>
      </c>
      <c r="B1717" s="6">
        <f t="shared" si="558"/>
        <v>0</v>
      </c>
      <c r="C1717" s="6" t="str">
        <f t="shared" si="550"/>
        <v/>
      </c>
      <c r="D1717" s="7">
        <f t="shared" si="551"/>
        <v>0</v>
      </c>
      <c r="E1717" s="7">
        <f t="shared" si="559"/>
        <v>0</v>
      </c>
      <c r="F1717" s="7" t="str">
        <f t="shared" si="552"/>
        <v/>
      </c>
      <c r="G1717" s="6">
        <f t="shared" si="553"/>
        <v>0</v>
      </c>
      <c r="H1717" s="6">
        <f t="shared" si="560"/>
        <v>0</v>
      </c>
      <c r="I1717" s="6" t="str">
        <f t="shared" si="561"/>
        <v/>
      </c>
      <c r="J1717" s="11">
        <v>1714</v>
      </c>
      <c r="K1717" s="11">
        <f>IF(IFERROR(VLOOKUP(J1717,Home!$A$8:$B$1048576,1,FALSE),0)=0,0,1)</f>
        <v>0</v>
      </c>
      <c r="L1717" s="129" t="e">
        <f>IF(VLOOKUP(O1717,Home!$C$8:$R$207,6,FALSE)="","",VLOOKUP(O1717,Home!$C$8:$R$207,6,FALSE))</f>
        <v>#N/A</v>
      </c>
      <c r="M1717" s="129" t="e">
        <f t="shared" si="546"/>
        <v>#N/A</v>
      </c>
      <c r="N1717" s="11">
        <f>SUM($K$4:K1717)</f>
        <v>200</v>
      </c>
      <c r="O1717" s="11" t="str">
        <f>IF(P1717="","",IF(IFERROR(VLOOKUP(N1717,Home!$C$8:$R$1048576,1,FALSE),"")=0,"",IFERROR(VLOOKUP(N1717,Home!$C$8:$R$1048576,1,FALSE),"")))</f>
        <v/>
      </c>
      <c r="P1717" s="11" t="str">
        <f>IF(IFERROR(VLOOKUP(W1717,Home!$C$8:$R$1048576,3,FALSE),"")=0,"",IFERROR(VLOOKUP(W1717,Home!$C$8:$R$1048576,3,FALSE),""))</f>
        <v/>
      </c>
      <c r="Q1717" s="11" t="str">
        <f t="shared" si="545"/>
        <v/>
      </c>
      <c r="R1717" s="130" t="e">
        <f>VLOOKUP(Q1717,'Baggrund til lister'!$G$4:$H$15,2,FALSE)</f>
        <v>#N/A</v>
      </c>
      <c r="S1717" s="11" t="str">
        <f t="shared" si="547"/>
        <v/>
      </c>
      <c r="T1717" s="11" t="str">
        <f>IF(IFERROR(VLOOKUP(N1717,Home!$C$8:$R$1048576,11,FALSE),"")=0,"",IFERROR(VLOOKUP(N1717,Home!$C$8:$R$1048576,11,FALSE),""))</f>
        <v/>
      </c>
      <c r="U1717" s="11" t="str">
        <f>IF(IFERROR(VLOOKUP(O1717,Home!$C$8:$R$1048576,12,FALSE),"")=0,"",IFERROR(VLOOKUP(O1717,Home!$C$8:$R$1048576,12,FALSE),""))</f>
        <v/>
      </c>
      <c r="V1717" s="11" t="str">
        <f>IF(IFERROR(VLOOKUP(O1717,Home!$C$8:$R$1048576,8,FALSE),"")=0,"",IFERROR(VLOOKUP(O1717,Home!$C$8:$R$1048576,8,FALSE),""))</f>
        <v/>
      </c>
      <c r="W1717" s="11" t="str">
        <f>IF(OR(VLOOKUP(N1717,Home!$C$7:$I$207,6,FALSE)="",VLOOKUP(N1717,Home!$C$7:$I$207,7,FALSE)=""),"FEJL",SUM(Baggrundsark!$K$4:K1717))</f>
        <v>FEJL</v>
      </c>
      <c r="Y1717">
        <v>1714</v>
      </c>
      <c r="Z1717" s="1"/>
      <c r="AC1717" s="44"/>
      <c r="AD1717">
        <f t="shared" si="554"/>
        <v>0</v>
      </c>
      <c r="AE1717">
        <f>SUM($AD$4:AD1717)</f>
        <v>1</v>
      </c>
      <c r="AF1717" s="103" t="str">
        <f>IFERROR(VLOOKUP(AN1717,Home!$C$8:$E$207,3,FALSE),"")</f>
        <v/>
      </c>
      <c r="AG1717" s="103" t="str">
        <f>IFERROR(VLOOKUP(AN1717,Home!$C$8:$E$207,2,FALSE),"")</f>
        <v/>
      </c>
      <c r="AH1717" s="104" t="str">
        <f>IF(VLOOKUP(AE1717,Home!$C$8:$I$207,6,FALSE)="","",VLOOKUP(AE1717,Home!$C$8:$I$207,6,FALSE))</f>
        <v/>
      </c>
      <c r="AI1717" s="104" t="e">
        <f t="shared" si="562"/>
        <v>#VALUE!</v>
      </c>
      <c r="AJ1717" s="105" t="e">
        <f t="shared" si="555"/>
        <v>#VALUE!</v>
      </c>
      <c r="AK1717" s="103" t="e">
        <f t="shared" si="548"/>
        <v>#VALUE!</v>
      </c>
      <c r="AL1717" s="103" t="e">
        <f t="shared" si="556"/>
        <v>#VALUE!</v>
      </c>
      <c r="AN1717" t="str">
        <f>IF(OR(VLOOKUP(AE1717,Home!$C$8:$I$207,6,FALSE)="",VLOOKUP(AE1717,Home!$C$8:$I$207,7,FALSE)=""),"FEJL",Baggrundsark!AE1717)</f>
        <v>FEJL</v>
      </c>
      <c r="AO1717">
        <f>IF(VLOOKUP(AE1717,Home!$C$8:$N$207,12,FALSE)="Timelønnet",1,0)</f>
        <v>0</v>
      </c>
      <c r="AP1717">
        <f>SUM($AO$4:AO1717)*AO1717</f>
        <v>0</v>
      </c>
      <c r="AQ1717">
        <f t="shared" si="563"/>
        <v>1</v>
      </c>
      <c r="AR1717" t="str">
        <f t="shared" si="563"/>
        <v/>
      </c>
      <c r="AS1717" t="e">
        <f t="shared" si="557"/>
        <v>#VALUE!</v>
      </c>
      <c r="AT1717" s="45" t="e">
        <f t="shared" si="564"/>
        <v>#VALUE!</v>
      </c>
      <c r="AU1717">
        <f>VLOOKUP(AQ1717,Home!$C$8:$J$207,8,FALSE)</f>
        <v>0</v>
      </c>
    </row>
    <row r="1718" spans="1:47" x14ac:dyDescent="0.25">
      <c r="A1718" s="6">
        <f t="shared" si="549"/>
        <v>0</v>
      </c>
      <c r="B1718" s="6">
        <f t="shared" si="558"/>
        <v>0</v>
      </c>
      <c r="C1718" s="6" t="str">
        <f t="shared" si="550"/>
        <v/>
      </c>
      <c r="D1718" s="7">
        <f t="shared" si="551"/>
        <v>0</v>
      </c>
      <c r="E1718" s="7">
        <f t="shared" si="559"/>
        <v>0</v>
      </c>
      <c r="F1718" s="7" t="str">
        <f t="shared" si="552"/>
        <v/>
      </c>
      <c r="G1718" s="6">
        <f t="shared" si="553"/>
        <v>0</v>
      </c>
      <c r="H1718" s="6">
        <f t="shared" si="560"/>
        <v>0</v>
      </c>
      <c r="I1718" s="6" t="str">
        <f t="shared" si="561"/>
        <v/>
      </c>
      <c r="J1718" s="11">
        <v>1715</v>
      </c>
      <c r="K1718" s="11">
        <f>IF(IFERROR(VLOOKUP(J1718,Home!$A$8:$B$1048576,1,FALSE),0)=0,0,1)</f>
        <v>0</v>
      </c>
      <c r="L1718" s="129" t="e">
        <f>IF(VLOOKUP(O1718,Home!$C$8:$R$207,6,FALSE)="","",VLOOKUP(O1718,Home!$C$8:$R$207,6,FALSE))</f>
        <v>#N/A</v>
      </c>
      <c r="M1718" s="129" t="e">
        <f t="shared" si="546"/>
        <v>#N/A</v>
      </c>
      <c r="N1718" s="11">
        <f>SUM($K$4:K1718)</f>
        <v>200</v>
      </c>
      <c r="O1718" s="11" t="str">
        <f>IF(P1718="","",IF(IFERROR(VLOOKUP(N1718,Home!$C$8:$R$1048576,1,FALSE),"")=0,"",IFERROR(VLOOKUP(N1718,Home!$C$8:$R$1048576,1,FALSE),"")))</f>
        <v/>
      </c>
      <c r="P1718" s="11" t="str">
        <f>IF(IFERROR(VLOOKUP(W1718,Home!$C$8:$R$1048576,3,FALSE),"")=0,"",IFERROR(VLOOKUP(W1718,Home!$C$8:$R$1048576,3,FALSE),""))</f>
        <v/>
      </c>
      <c r="Q1718" s="11" t="str">
        <f t="shared" si="545"/>
        <v/>
      </c>
      <c r="R1718" s="130" t="e">
        <f>VLOOKUP(Q1718,'Baggrund til lister'!$G$4:$H$15,2,FALSE)</f>
        <v>#N/A</v>
      </c>
      <c r="S1718" s="11" t="str">
        <f t="shared" si="547"/>
        <v/>
      </c>
      <c r="T1718" s="11" t="str">
        <f>IF(IFERROR(VLOOKUP(N1718,Home!$C$8:$R$1048576,11,FALSE),"")=0,"",IFERROR(VLOOKUP(N1718,Home!$C$8:$R$1048576,11,FALSE),""))</f>
        <v/>
      </c>
      <c r="U1718" s="11" t="str">
        <f>IF(IFERROR(VLOOKUP(O1718,Home!$C$8:$R$1048576,12,FALSE),"")=0,"",IFERROR(VLOOKUP(O1718,Home!$C$8:$R$1048576,12,FALSE),""))</f>
        <v/>
      </c>
      <c r="V1718" s="11" t="str">
        <f>IF(IFERROR(VLOOKUP(O1718,Home!$C$8:$R$1048576,8,FALSE),"")=0,"",IFERROR(VLOOKUP(O1718,Home!$C$8:$R$1048576,8,FALSE),""))</f>
        <v/>
      </c>
      <c r="W1718" s="11" t="str">
        <f>IF(OR(VLOOKUP(N1718,Home!$C$7:$I$207,6,FALSE)="",VLOOKUP(N1718,Home!$C$7:$I$207,7,FALSE)=""),"FEJL",SUM(Baggrundsark!$K$4:K1718))</f>
        <v>FEJL</v>
      </c>
      <c r="Y1718">
        <v>1715</v>
      </c>
      <c r="Z1718" s="1"/>
      <c r="AC1718" s="44"/>
      <c r="AD1718">
        <f t="shared" si="554"/>
        <v>0</v>
      </c>
      <c r="AE1718">
        <f>SUM($AD$4:AD1718)</f>
        <v>1</v>
      </c>
      <c r="AF1718" s="103" t="str">
        <f>IFERROR(VLOOKUP(AN1718,Home!$C$8:$E$207,3,FALSE),"")</f>
        <v/>
      </c>
      <c r="AG1718" s="103" t="str">
        <f>IFERROR(VLOOKUP(AN1718,Home!$C$8:$E$207,2,FALSE),"")</f>
        <v/>
      </c>
      <c r="AH1718" s="104" t="str">
        <f>IF(VLOOKUP(AE1718,Home!$C$8:$I$207,6,FALSE)="","",VLOOKUP(AE1718,Home!$C$8:$I$207,6,FALSE))</f>
        <v/>
      </c>
      <c r="AI1718" s="104" t="e">
        <f t="shared" si="562"/>
        <v>#VALUE!</v>
      </c>
      <c r="AJ1718" s="105" t="e">
        <f t="shared" si="555"/>
        <v>#VALUE!</v>
      </c>
      <c r="AK1718" s="103" t="e">
        <f t="shared" si="548"/>
        <v>#VALUE!</v>
      </c>
      <c r="AL1718" s="103" t="e">
        <f t="shared" si="556"/>
        <v>#VALUE!</v>
      </c>
      <c r="AN1718" t="str">
        <f>IF(OR(VLOOKUP(AE1718,Home!$C$8:$I$207,6,FALSE)="",VLOOKUP(AE1718,Home!$C$8:$I$207,7,FALSE)=""),"FEJL",Baggrundsark!AE1718)</f>
        <v>FEJL</v>
      </c>
      <c r="AO1718">
        <f>IF(VLOOKUP(AE1718,Home!$C$8:$N$207,12,FALSE)="Timelønnet",1,0)</f>
        <v>0</v>
      </c>
      <c r="AP1718">
        <f>SUM($AO$4:AO1718)*AO1718</f>
        <v>0</v>
      </c>
      <c r="AQ1718">
        <f t="shared" si="563"/>
        <v>1</v>
      </c>
      <c r="AR1718" t="str">
        <f t="shared" si="563"/>
        <v/>
      </c>
      <c r="AS1718" t="e">
        <f t="shared" si="557"/>
        <v>#VALUE!</v>
      </c>
      <c r="AT1718" s="45" t="e">
        <f t="shared" si="564"/>
        <v>#VALUE!</v>
      </c>
      <c r="AU1718">
        <f>VLOOKUP(AQ1718,Home!$C$8:$J$207,8,FALSE)</f>
        <v>0</v>
      </c>
    </row>
    <row r="1719" spans="1:47" x14ac:dyDescent="0.25">
      <c r="A1719" s="6">
        <f t="shared" si="549"/>
        <v>0</v>
      </c>
      <c r="B1719" s="6">
        <f t="shared" si="558"/>
        <v>0</v>
      </c>
      <c r="C1719" s="6" t="str">
        <f t="shared" si="550"/>
        <v/>
      </c>
      <c r="D1719" s="7">
        <f t="shared" si="551"/>
        <v>0</v>
      </c>
      <c r="E1719" s="7">
        <f t="shared" si="559"/>
        <v>0</v>
      </c>
      <c r="F1719" s="7" t="str">
        <f t="shared" si="552"/>
        <v/>
      </c>
      <c r="G1719" s="6">
        <f t="shared" si="553"/>
        <v>0</v>
      </c>
      <c r="H1719" s="6">
        <f t="shared" si="560"/>
        <v>0</v>
      </c>
      <c r="I1719" s="6" t="str">
        <f t="shared" si="561"/>
        <v/>
      </c>
      <c r="J1719" s="11">
        <v>1716</v>
      </c>
      <c r="K1719" s="11">
        <f>IF(IFERROR(VLOOKUP(J1719,Home!$A$8:$B$1048576,1,FALSE),0)=0,0,1)</f>
        <v>0</v>
      </c>
      <c r="L1719" s="129" t="e">
        <f>IF(VLOOKUP(O1719,Home!$C$8:$R$207,6,FALSE)="","",VLOOKUP(O1719,Home!$C$8:$R$207,6,FALSE))</f>
        <v>#N/A</v>
      </c>
      <c r="M1719" s="129" t="e">
        <f t="shared" si="546"/>
        <v>#N/A</v>
      </c>
      <c r="N1719" s="11">
        <f>SUM($K$4:K1719)</f>
        <v>200</v>
      </c>
      <c r="O1719" s="11" t="str">
        <f>IF(P1719="","",IF(IFERROR(VLOOKUP(N1719,Home!$C$8:$R$1048576,1,FALSE),"")=0,"",IFERROR(VLOOKUP(N1719,Home!$C$8:$R$1048576,1,FALSE),"")))</f>
        <v/>
      </c>
      <c r="P1719" s="11" t="str">
        <f>IF(IFERROR(VLOOKUP(W1719,Home!$C$8:$R$1048576,3,FALSE),"")=0,"",IFERROR(VLOOKUP(W1719,Home!$C$8:$R$1048576,3,FALSE),""))</f>
        <v/>
      </c>
      <c r="Q1719" s="11" t="str">
        <f t="shared" si="545"/>
        <v/>
      </c>
      <c r="R1719" s="130" t="e">
        <f>VLOOKUP(Q1719,'Baggrund til lister'!$G$4:$H$15,2,FALSE)</f>
        <v>#N/A</v>
      </c>
      <c r="S1719" s="11" t="str">
        <f t="shared" si="547"/>
        <v/>
      </c>
      <c r="T1719" s="11" t="str">
        <f>IF(IFERROR(VLOOKUP(N1719,Home!$C$8:$R$1048576,11,FALSE),"")=0,"",IFERROR(VLOOKUP(N1719,Home!$C$8:$R$1048576,11,FALSE),""))</f>
        <v/>
      </c>
      <c r="U1719" s="11" t="str">
        <f>IF(IFERROR(VLOOKUP(O1719,Home!$C$8:$R$1048576,12,FALSE),"")=0,"",IFERROR(VLOOKUP(O1719,Home!$C$8:$R$1048576,12,FALSE),""))</f>
        <v/>
      </c>
      <c r="V1719" s="11" t="str">
        <f>IF(IFERROR(VLOOKUP(O1719,Home!$C$8:$R$1048576,8,FALSE),"")=0,"",IFERROR(VLOOKUP(O1719,Home!$C$8:$R$1048576,8,FALSE),""))</f>
        <v/>
      </c>
      <c r="W1719" s="11" t="str">
        <f>IF(OR(VLOOKUP(N1719,Home!$C$7:$I$207,6,FALSE)="",VLOOKUP(N1719,Home!$C$7:$I$207,7,FALSE)=""),"FEJL",SUM(Baggrundsark!$K$4:K1719))</f>
        <v>FEJL</v>
      </c>
      <c r="Y1719">
        <v>1716</v>
      </c>
      <c r="Z1719" s="1"/>
      <c r="AC1719" s="44"/>
      <c r="AD1719">
        <f t="shared" si="554"/>
        <v>0</v>
      </c>
      <c r="AE1719">
        <f>SUM($AD$4:AD1719)</f>
        <v>1</v>
      </c>
      <c r="AF1719" s="103" t="str">
        <f>IFERROR(VLOOKUP(AN1719,Home!$C$8:$E$207,3,FALSE),"")</f>
        <v/>
      </c>
      <c r="AG1719" s="103" t="str">
        <f>IFERROR(VLOOKUP(AN1719,Home!$C$8:$E$207,2,FALSE),"")</f>
        <v/>
      </c>
      <c r="AH1719" s="104" t="str">
        <f>IF(VLOOKUP(AE1719,Home!$C$8:$I$207,6,FALSE)="","",VLOOKUP(AE1719,Home!$C$8:$I$207,6,FALSE))</f>
        <v/>
      </c>
      <c r="AI1719" s="104" t="e">
        <f t="shared" si="562"/>
        <v>#VALUE!</v>
      </c>
      <c r="AJ1719" s="105" t="e">
        <f t="shared" si="555"/>
        <v>#VALUE!</v>
      </c>
      <c r="AK1719" s="103" t="e">
        <f t="shared" si="548"/>
        <v>#VALUE!</v>
      </c>
      <c r="AL1719" s="103" t="e">
        <f t="shared" si="556"/>
        <v>#VALUE!</v>
      </c>
      <c r="AN1719" t="str">
        <f>IF(OR(VLOOKUP(AE1719,Home!$C$8:$I$207,6,FALSE)="",VLOOKUP(AE1719,Home!$C$8:$I$207,7,FALSE)=""),"FEJL",Baggrundsark!AE1719)</f>
        <v>FEJL</v>
      </c>
      <c r="AO1719">
        <f>IF(VLOOKUP(AE1719,Home!$C$8:$N$207,12,FALSE)="Timelønnet",1,0)</f>
        <v>0</v>
      </c>
      <c r="AP1719">
        <f>SUM($AO$4:AO1719)*AO1719</f>
        <v>0</v>
      </c>
      <c r="AQ1719">
        <f t="shared" si="563"/>
        <v>1</v>
      </c>
      <c r="AR1719" t="str">
        <f t="shared" si="563"/>
        <v/>
      </c>
      <c r="AS1719" t="e">
        <f t="shared" si="557"/>
        <v>#VALUE!</v>
      </c>
      <c r="AT1719" s="45" t="e">
        <f t="shared" si="564"/>
        <v>#VALUE!</v>
      </c>
      <c r="AU1719">
        <f>VLOOKUP(AQ1719,Home!$C$8:$J$207,8,FALSE)</f>
        <v>0</v>
      </c>
    </row>
    <row r="1720" spans="1:47" x14ac:dyDescent="0.25">
      <c r="A1720" s="6">
        <f t="shared" si="549"/>
        <v>0</v>
      </c>
      <c r="B1720" s="6">
        <f t="shared" si="558"/>
        <v>0</v>
      </c>
      <c r="C1720" s="6" t="str">
        <f t="shared" si="550"/>
        <v/>
      </c>
      <c r="D1720" s="7">
        <f t="shared" si="551"/>
        <v>0</v>
      </c>
      <c r="E1720" s="7">
        <f t="shared" si="559"/>
        <v>0</v>
      </c>
      <c r="F1720" s="7" t="str">
        <f t="shared" si="552"/>
        <v/>
      </c>
      <c r="G1720" s="6">
        <f t="shared" si="553"/>
        <v>0</v>
      </c>
      <c r="H1720" s="6">
        <f t="shared" si="560"/>
        <v>0</v>
      </c>
      <c r="I1720" s="6" t="str">
        <f t="shared" si="561"/>
        <v/>
      </c>
      <c r="J1720" s="11">
        <v>1717</v>
      </c>
      <c r="K1720" s="11">
        <f>IF(IFERROR(VLOOKUP(J1720,Home!$A$8:$B$1048576,1,FALSE),0)=0,0,1)</f>
        <v>0</v>
      </c>
      <c r="L1720" s="129" t="e">
        <f>IF(VLOOKUP(O1720,Home!$C$8:$R$207,6,FALSE)="","",VLOOKUP(O1720,Home!$C$8:$R$207,6,FALSE))</f>
        <v>#N/A</v>
      </c>
      <c r="M1720" s="129" t="e">
        <f t="shared" si="546"/>
        <v>#N/A</v>
      </c>
      <c r="N1720" s="11">
        <f>SUM($K$4:K1720)</f>
        <v>200</v>
      </c>
      <c r="O1720" s="11" t="str">
        <f>IF(P1720="","",IF(IFERROR(VLOOKUP(N1720,Home!$C$8:$R$1048576,1,FALSE),"")=0,"",IFERROR(VLOOKUP(N1720,Home!$C$8:$R$1048576,1,FALSE),"")))</f>
        <v/>
      </c>
      <c r="P1720" s="11" t="str">
        <f>IF(IFERROR(VLOOKUP(W1720,Home!$C$8:$R$1048576,3,FALSE),"")=0,"",IFERROR(VLOOKUP(W1720,Home!$C$8:$R$1048576,3,FALSE),""))</f>
        <v/>
      </c>
      <c r="Q1720" s="11" t="str">
        <f t="shared" si="545"/>
        <v/>
      </c>
      <c r="R1720" s="130" t="e">
        <f>VLOOKUP(Q1720,'Baggrund til lister'!$G$4:$H$15,2,FALSE)</f>
        <v>#N/A</v>
      </c>
      <c r="S1720" s="11" t="str">
        <f t="shared" si="547"/>
        <v/>
      </c>
      <c r="T1720" s="11" t="str">
        <f>IF(IFERROR(VLOOKUP(N1720,Home!$C$8:$R$1048576,11,FALSE),"")=0,"",IFERROR(VLOOKUP(N1720,Home!$C$8:$R$1048576,11,FALSE),""))</f>
        <v/>
      </c>
      <c r="U1720" s="11" t="str">
        <f>IF(IFERROR(VLOOKUP(O1720,Home!$C$8:$R$1048576,12,FALSE),"")=0,"",IFERROR(VLOOKUP(O1720,Home!$C$8:$R$1048576,12,FALSE),""))</f>
        <v/>
      </c>
      <c r="V1720" s="11" t="str">
        <f>IF(IFERROR(VLOOKUP(O1720,Home!$C$8:$R$1048576,8,FALSE),"")=0,"",IFERROR(VLOOKUP(O1720,Home!$C$8:$R$1048576,8,FALSE),""))</f>
        <v/>
      </c>
      <c r="W1720" s="11" t="str">
        <f>IF(OR(VLOOKUP(N1720,Home!$C$7:$I$207,6,FALSE)="",VLOOKUP(N1720,Home!$C$7:$I$207,7,FALSE)=""),"FEJL",SUM(Baggrundsark!$K$4:K1720))</f>
        <v>FEJL</v>
      </c>
      <c r="Y1720">
        <v>1717</v>
      </c>
      <c r="Z1720" s="1"/>
      <c r="AC1720" s="44"/>
      <c r="AD1720">
        <f t="shared" si="554"/>
        <v>0</v>
      </c>
      <c r="AE1720">
        <f>SUM($AD$4:AD1720)</f>
        <v>1</v>
      </c>
      <c r="AF1720" s="103" t="str">
        <f>IFERROR(VLOOKUP(AN1720,Home!$C$8:$E$207,3,FALSE),"")</f>
        <v/>
      </c>
      <c r="AG1720" s="103" t="str">
        <f>IFERROR(VLOOKUP(AN1720,Home!$C$8:$E$207,2,FALSE),"")</f>
        <v/>
      </c>
      <c r="AH1720" s="104" t="str">
        <f>IF(VLOOKUP(AE1720,Home!$C$8:$I$207,6,FALSE)="","",VLOOKUP(AE1720,Home!$C$8:$I$207,6,FALSE))</f>
        <v/>
      </c>
      <c r="AI1720" s="104" t="e">
        <f t="shared" si="562"/>
        <v>#VALUE!</v>
      </c>
      <c r="AJ1720" s="105" t="e">
        <f t="shared" si="555"/>
        <v>#VALUE!</v>
      </c>
      <c r="AK1720" s="103" t="e">
        <f t="shared" si="548"/>
        <v>#VALUE!</v>
      </c>
      <c r="AL1720" s="103" t="e">
        <f t="shared" si="556"/>
        <v>#VALUE!</v>
      </c>
      <c r="AN1720" t="str">
        <f>IF(OR(VLOOKUP(AE1720,Home!$C$8:$I$207,6,FALSE)="",VLOOKUP(AE1720,Home!$C$8:$I$207,7,FALSE)=""),"FEJL",Baggrundsark!AE1720)</f>
        <v>FEJL</v>
      </c>
      <c r="AO1720">
        <f>IF(VLOOKUP(AE1720,Home!$C$8:$N$207,12,FALSE)="Timelønnet",1,0)</f>
        <v>0</v>
      </c>
      <c r="AP1720">
        <f>SUM($AO$4:AO1720)*AO1720</f>
        <v>0</v>
      </c>
      <c r="AQ1720">
        <f t="shared" si="563"/>
        <v>1</v>
      </c>
      <c r="AR1720" t="str">
        <f t="shared" si="563"/>
        <v/>
      </c>
      <c r="AS1720" t="e">
        <f t="shared" si="557"/>
        <v>#VALUE!</v>
      </c>
      <c r="AT1720" s="45" t="e">
        <f t="shared" si="564"/>
        <v>#VALUE!</v>
      </c>
      <c r="AU1720">
        <f>VLOOKUP(AQ1720,Home!$C$8:$J$207,8,FALSE)</f>
        <v>0</v>
      </c>
    </row>
    <row r="1721" spans="1:47" x14ac:dyDescent="0.25">
      <c r="A1721" s="6">
        <f t="shared" si="549"/>
        <v>0</v>
      </c>
      <c r="B1721" s="6">
        <f t="shared" si="558"/>
        <v>0</v>
      </c>
      <c r="C1721" s="6" t="str">
        <f t="shared" si="550"/>
        <v/>
      </c>
      <c r="D1721" s="7">
        <f t="shared" si="551"/>
        <v>0</v>
      </c>
      <c r="E1721" s="7">
        <f t="shared" si="559"/>
        <v>0</v>
      </c>
      <c r="F1721" s="7" t="str">
        <f t="shared" si="552"/>
        <v/>
      </c>
      <c r="G1721" s="6">
        <f t="shared" si="553"/>
        <v>0</v>
      </c>
      <c r="H1721" s="6">
        <f t="shared" si="560"/>
        <v>0</v>
      </c>
      <c r="I1721" s="6" t="str">
        <f t="shared" si="561"/>
        <v/>
      </c>
      <c r="J1721" s="11">
        <v>1718</v>
      </c>
      <c r="K1721" s="11">
        <f>IF(IFERROR(VLOOKUP(J1721,Home!$A$8:$B$1048576,1,FALSE),0)=0,0,1)</f>
        <v>0</v>
      </c>
      <c r="L1721" s="129" t="e">
        <f>IF(VLOOKUP(O1721,Home!$C$8:$R$207,6,FALSE)="","",VLOOKUP(O1721,Home!$C$8:$R$207,6,FALSE))</f>
        <v>#N/A</v>
      </c>
      <c r="M1721" s="129" t="e">
        <f t="shared" si="546"/>
        <v>#N/A</v>
      </c>
      <c r="N1721" s="11">
        <f>SUM($K$4:K1721)</f>
        <v>200</v>
      </c>
      <c r="O1721" s="11" t="str">
        <f>IF(P1721="","",IF(IFERROR(VLOOKUP(N1721,Home!$C$8:$R$1048576,1,FALSE),"")=0,"",IFERROR(VLOOKUP(N1721,Home!$C$8:$R$1048576,1,FALSE),"")))</f>
        <v/>
      </c>
      <c r="P1721" s="11" t="str">
        <f>IF(IFERROR(VLOOKUP(W1721,Home!$C$8:$R$1048576,3,FALSE),"")=0,"",IFERROR(VLOOKUP(W1721,Home!$C$8:$R$1048576,3,FALSE),""))</f>
        <v/>
      </c>
      <c r="Q1721" s="11" t="str">
        <f t="shared" ref="Q1721:Q1784" si="565">IFERROR(MONTH(M1721),"")</f>
        <v/>
      </c>
      <c r="R1721" s="130" t="e">
        <f>VLOOKUP(Q1721,'Baggrund til lister'!$G$4:$H$15,2,FALSE)</f>
        <v>#N/A</v>
      </c>
      <c r="S1721" s="11" t="str">
        <f t="shared" si="547"/>
        <v/>
      </c>
      <c r="T1721" s="11" t="str">
        <f>IF(IFERROR(VLOOKUP(N1721,Home!$C$8:$R$1048576,11,FALSE),"")=0,"",IFERROR(VLOOKUP(N1721,Home!$C$8:$R$1048576,11,FALSE),""))</f>
        <v/>
      </c>
      <c r="U1721" s="11" t="str">
        <f>IF(IFERROR(VLOOKUP(O1721,Home!$C$8:$R$1048576,12,FALSE),"")=0,"",IFERROR(VLOOKUP(O1721,Home!$C$8:$R$1048576,12,FALSE),""))</f>
        <v/>
      </c>
      <c r="V1721" s="11" t="str">
        <f>IF(IFERROR(VLOOKUP(O1721,Home!$C$8:$R$1048576,8,FALSE),"")=0,"",IFERROR(VLOOKUP(O1721,Home!$C$8:$R$1048576,8,FALSE),""))</f>
        <v/>
      </c>
      <c r="W1721" s="11" t="str">
        <f>IF(OR(VLOOKUP(N1721,Home!$C$7:$I$207,6,FALSE)="",VLOOKUP(N1721,Home!$C$7:$I$207,7,FALSE)=""),"FEJL",SUM(Baggrundsark!$K$4:K1721))</f>
        <v>FEJL</v>
      </c>
      <c r="Y1721">
        <v>1718</v>
      </c>
      <c r="Z1721" s="1"/>
      <c r="AC1721" s="44"/>
      <c r="AD1721">
        <f t="shared" si="554"/>
        <v>0</v>
      </c>
      <c r="AE1721">
        <f>SUM($AD$4:AD1721)</f>
        <v>1</v>
      </c>
      <c r="AF1721" s="103" t="str">
        <f>IFERROR(VLOOKUP(AN1721,Home!$C$8:$E$207,3,FALSE),"")</f>
        <v/>
      </c>
      <c r="AG1721" s="103" t="str">
        <f>IFERROR(VLOOKUP(AN1721,Home!$C$8:$E$207,2,FALSE),"")</f>
        <v/>
      </c>
      <c r="AH1721" s="104" t="str">
        <f>IF(VLOOKUP(AE1721,Home!$C$8:$I$207,6,FALSE)="","",VLOOKUP(AE1721,Home!$C$8:$I$207,6,FALSE))</f>
        <v/>
      </c>
      <c r="AI1721" s="104" t="e">
        <f t="shared" si="562"/>
        <v>#VALUE!</v>
      </c>
      <c r="AJ1721" s="105" t="e">
        <f t="shared" si="555"/>
        <v>#VALUE!</v>
      </c>
      <c r="AK1721" s="103" t="e">
        <f t="shared" si="548"/>
        <v>#VALUE!</v>
      </c>
      <c r="AL1721" s="103" t="e">
        <f t="shared" si="556"/>
        <v>#VALUE!</v>
      </c>
      <c r="AN1721" t="str">
        <f>IF(OR(VLOOKUP(AE1721,Home!$C$8:$I$207,6,FALSE)="",VLOOKUP(AE1721,Home!$C$8:$I$207,7,FALSE)=""),"FEJL",Baggrundsark!AE1721)</f>
        <v>FEJL</v>
      </c>
      <c r="AO1721">
        <f>IF(VLOOKUP(AE1721,Home!$C$8:$N$207,12,FALSE)="Timelønnet",1,0)</f>
        <v>0</v>
      </c>
      <c r="AP1721">
        <f>SUM($AO$4:AO1721)*AO1721</f>
        <v>0</v>
      </c>
      <c r="AQ1721">
        <f t="shared" si="563"/>
        <v>1</v>
      </c>
      <c r="AR1721" t="str">
        <f t="shared" si="563"/>
        <v/>
      </c>
      <c r="AS1721" t="e">
        <f t="shared" si="557"/>
        <v>#VALUE!</v>
      </c>
      <c r="AT1721" s="45" t="e">
        <f t="shared" si="564"/>
        <v>#VALUE!</v>
      </c>
      <c r="AU1721">
        <f>VLOOKUP(AQ1721,Home!$C$8:$J$207,8,FALSE)</f>
        <v>0</v>
      </c>
    </row>
    <row r="1722" spans="1:47" x14ac:dyDescent="0.25">
      <c r="A1722" s="6">
        <f t="shared" si="549"/>
        <v>0</v>
      </c>
      <c r="B1722" s="6">
        <f t="shared" si="558"/>
        <v>0</v>
      </c>
      <c r="C1722" s="6" t="str">
        <f t="shared" si="550"/>
        <v/>
      </c>
      <c r="D1722" s="7">
        <f t="shared" si="551"/>
        <v>0</v>
      </c>
      <c r="E1722" s="7">
        <f t="shared" si="559"/>
        <v>0</v>
      </c>
      <c r="F1722" s="7" t="str">
        <f t="shared" si="552"/>
        <v/>
      </c>
      <c r="G1722" s="6">
        <f t="shared" si="553"/>
        <v>0</v>
      </c>
      <c r="H1722" s="6">
        <f t="shared" si="560"/>
        <v>0</v>
      </c>
      <c r="I1722" s="6" t="str">
        <f t="shared" si="561"/>
        <v/>
      </c>
      <c r="J1722" s="11">
        <v>1719</v>
      </c>
      <c r="K1722" s="11">
        <f>IF(IFERROR(VLOOKUP(J1722,Home!$A$8:$B$1048576,1,FALSE),0)=0,0,1)</f>
        <v>0</v>
      </c>
      <c r="L1722" s="129" t="e">
        <f>IF(VLOOKUP(O1722,Home!$C$8:$R$207,6,FALSE)="","",VLOOKUP(O1722,Home!$C$8:$R$207,6,FALSE))</f>
        <v>#N/A</v>
      </c>
      <c r="M1722" s="129" t="e">
        <f t="shared" si="546"/>
        <v>#N/A</v>
      </c>
      <c r="N1722" s="11">
        <f>SUM($K$4:K1722)</f>
        <v>200</v>
      </c>
      <c r="O1722" s="11" t="str">
        <f>IF(P1722="","",IF(IFERROR(VLOOKUP(N1722,Home!$C$8:$R$1048576,1,FALSE),"")=0,"",IFERROR(VLOOKUP(N1722,Home!$C$8:$R$1048576,1,FALSE),"")))</f>
        <v/>
      </c>
      <c r="P1722" s="11" t="str">
        <f>IF(IFERROR(VLOOKUP(W1722,Home!$C$8:$R$1048576,3,FALSE),"")=0,"",IFERROR(VLOOKUP(W1722,Home!$C$8:$R$1048576,3,FALSE),""))</f>
        <v/>
      </c>
      <c r="Q1722" s="11" t="str">
        <f t="shared" si="565"/>
        <v/>
      </c>
      <c r="R1722" s="130" t="e">
        <f>VLOOKUP(Q1722,'Baggrund til lister'!$G$4:$H$15,2,FALSE)</f>
        <v>#N/A</v>
      </c>
      <c r="S1722" s="11" t="str">
        <f t="shared" si="547"/>
        <v/>
      </c>
      <c r="T1722" s="11" t="str">
        <f>IF(IFERROR(VLOOKUP(N1722,Home!$C$8:$R$1048576,11,FALSE),"")=0,"",IFERROR(VLOOKUP(N1722,Home!$C$8:$R$1048576,11,FALSE),""))</f>
        <v/>
      </c>
      <c r="U1722" s="11" t="str">
        <f>IF(IFERROR(VLOOKUP(O1722,Home!$C$8:$R$1048576,12,FALSE),"")=0,"",IFERROR(VLOOKUP(O1722,Home!$C$8:$R$1048576,12,FALSE),""))</f>
        <v/>
      </c>
      <c r="V1722" s="11" t="str">
        <f>IF(IFERROR(VLOOKUP(O1722,Home!$C$8:$R$1048576,8,FALSE),"")=0,"",IFERROR(VLOOKUP(O1722,Home!$C$8:$R$1048576,8,FALSE),""))</f>
        <v/>
      </c>
      <c r="W1722" s="11" t="str">
        <f>IF(OR(VLOOKUP(N1722,Home!$C$7:$I$207,6,FALSE)="",VLOOKUP(N1722,Home!$C$7:$I$207,7,FALSE)=""),"FEJL",SUM(Baggrundsark!$K$4:K1722))</f>
        <v>FEJL</v>
      </c>
      <c r="Y1722">
        <v>1719</v>
      </c>
      <c r="Z1722" s="1"/>
      <c r="AC1722" s="44"/>
      <c r="AD1722">
        <f t="shared" si="554"/>
        <v>0</v>
      </c>
      <c r="AE1722">
        <f>SUM($AD$4:AD1722)</f>
        <v>1</v>
      </c>
      <c r="AF1722" s="103" t="str">
        <f>IFERROR(VLOOKUP(AN1722,Home!$C$8:$E$207,3,FALSE),"")</f>
        <v/>
      </c>
      <c r="AG1722" s="103" t="str">
        <f>IFERROR(VLOOKUP(AN1722,Home!$C$8:$E$207,2,FALSE),"")</f>
        <v/>
      </c>
      <c r="AH1722" s="104" t="str">
        <f>IF(VLOOKUP(AE1722,Home!$C$8:$I$207,6,FALSE)="","",VLOOKUP(AE1722,Home!$C$8:$I$207,6,FALSE))</f>
        <v/>
      </c>
      <c r="AI1722" s="104" t="e">
        <f t="shared" si="562"/>
        <v>#VALUE!</v>
      </c>
      <c r="AJ1722" s="105" t="e">
        <f t="shared" si="555"/>
        <v>#VALUE!</v>
      </c>
      <c r="AK1722" s="103" t="e">
        <f t="shared" si="548"/>
        <v>#VALUE!</v>
      </c>
      <c r="AL1722" s="103" t="e">
        <f t="shared" si="556"/>
        <v>#VALUE!</v>
      </c>
      <c r="AN1722" t="str">
        <f>IF(OR(VLOOKUP(AE1722,Home!$C$8:$I$207,6,FALSE)="",VLOOKUP(AE1722,Home!$C$8:$I$207,7,FALSE)=""),"FEJL",Baggrundsark!AE1722)</f>
        <v>FEJL</v>
      </c>
      <c r="AO1722">
        <f>IF(VLOOKUP(AE1722,Home!$C$8:$N$207,12,FALSE)="Timelønnet",1,0)</f>
        <v>0</v>
      </c>
      <c r="AP1722">
        <f>SUM($AO$4:AO1722)*AO1722</f>
        <v>0</v>
      </c>
      <c r="AQ1722">
        <f t="shared" si="563"/>
        <v>1</v>
      </c>
      <c r="AR1722" t="str">
        <f t="shared" si="563"/>
        <v/>
      </c>
      <c r="AS1722" t="e">
        <f t="shared" si="557"/>
        <v>#VALUE!</v>
      </c>
      <c r="AT1722" s="45" t="e">
        <f t="shared" si="564"/>
        <v>#VALUE!</v>
      </c>
      <c r="AU1722">
        <f>VLOOKUP(AQ1722,Home!$C$8:$J$207,8,FALSE)</f>
        <v>0</v>
      </c>
    </row>
    <row r="1723" spans="1:47" x14ac:dyDescent="0.25">
      <c r="A1723" s="6">
        <f t="shared" si="549"/>
        <v>0</v>
      </c>
      <c r="B1723" s="6">
        <f t="shared" si="558"/>
        <v>0</v>
      </c>
      <c r="C1723" s="6" t="str">
        <f t="shared" si="550"/>
        <v/>
      </c>
      <c r="D1723" s="7">
        <f t="shared" si="551"/>
        <v>0</v>
      </c>
      <c r="E1723" s="7">
        <f t="shared" si="559"/>
        <v>0</v>
      </c>
      <c r="F1723" s="7" t="str">
        <f t="shared" si="552"/>
        <v/>
      </c>
      <c r="G1723" s="6">
        <f t="shared" si="553"/>
        <v>0</v>
      </c>
      <c r="H1723" s="6">
        <f t="shared" si="560"/>
        <v>0</v>
      </c>
      <c r="I1723" s="6" t="str">
        <f t="shared" si="561"/>
        <v/>
      </c>
      <c r="J1723" s="11">
        <v>1720</v>
      </c>
      <c r="K1723" s="11">
        <f>IF(IFERROR(VLOOKUP(J1723,Home!$A$8:$B$1048576,1,FALSE),0)=0,0,1)</f>
        <v>0</v>
      </c>
      <c r="L1723" s="129" t="e">
        <f>IF(VLOOKUP(O1723,Home!$C$8:$R$207,6,FALSE)="","",VLOOKUP(O1723,Home!$C$8:$R$207,6,FALSE))</f>
        <v>#N/A</v>
      </c>
      <c r="M1723" s="129" t="e">
        <f t="shared" si="546"/>
        <v>#N/A</v>
      </c>
      <c r="N1723" s="11">
        <f>SUM($K$4:K1723)</f>
        <v>200</v>
      </c>
      <c r="O1723" s="11" t="str">
        <f>IF(P1723="","",IF(IFERROR(VLOOKUP(N1723,Home!$C$8:$R$1048576,1,FALSE),"")=0,"",IFERROR(VLOOKUP(N1723,Home!$C$8:$R$1048576,1,FALSE),"")))</f>
        <v/>
      </c>
      <c r="P1723" s="11" t="str">
        <f>IF(IFERROR(VLOOKUP(W1723,Home!$C$8:$R$1048576,3,FALSE),"")=0,"",IFERROR(VLOOKUP(W1723,Home!$C$8:$R$1048576,3,FALSE),""))</f>
        <v/>
      </c>
      <c r="Q1723" s="11" t="str">
        <f t="shared" si="565"/>
        <v/>
      </c>
      <c r="R1723" s="130" t="e">
        <f>VLOOKUP(Q1723,'Baggrund til lister'!$G$4:$H$15,2,FALSE)</f>
        <v>#N/A</v>
      </c>
      <c r="S1723" s="11" t="str">
        <f t="shared" si="547"/>
        <v/>
      </c>
      <c r="T1723" s="11" t="str">
        <f>IF(IFERROR(VLOOKUP(N1723,Home!$C$8:$R$1048576,11,FALSE),"")=0,"",IFERROR(VLOOKUP(N1723,Home!$C$8:$R$1048576,11,FALSE),""))</f>
        <v/>
      </c>
      <c r="U1723" s="11" t="str">
        <f>IF(IFERROR(VLOOKUP(O1723,Home!$C$8:$R$1048576,12,FALSE),"")=0,"",IFERROR(VLOOKUP(O1723,Home!$C$8:$R$1048576,12,FALSE),""))</f>
        <v/>
      </c>
      <c r="V1723" s="11" t="str">
        <f>IF(IFERROR(VLOOKUP(O1723,Home!$C$8:$R$1048576,8,FALSE),"")=0,"",IFERROR(VLOOKUP(O1723,Home!$C$8:$R$1048576,8,FALSE),""))</f>
        <v/>
      </c>
      <c r="W1723" s="11" t="str">
        <f>IF(OR(VLOOKUP(N1723,Home!$C$7:$I$207,6,FALSE)="",VLOOKUP(N1723,Home!$C$7:$I$207,7,FALSE)=""),"FEJL",SUM(Baggrundsark!$K$4:K1723))</f>
        <v>FEJL</v>
      </c>
      <c r="Y1723">
        <v>1720</v>
      </c>
      <c r="Z1723" s="1"/>
      <c r="AC1723" s="44"/>
      <c r="AD1723">
        <f t="shared" si="554"/>
        <v>0</v>
      </c>
      <c r="AE1723">
        <f>SUM($AD$4:AD1723)</f>
        <v>1</v>
      </c>
      <c r="AF1723" s="103" t="str">
        <f>IFERROR(VLOOKUP(AN1723,Home!$C$8:$E$207,3,FALSE),"")</f>
        <v/>
      </c>
      <c r="AG1723" s="103" t="str">
        <f>IFERROR(VLOOKUP(AN1723,Home!$C$8:$E$207,2,FALSE),"")</f>
        <v/>
      </c>
      <c r="AH1723" s="104" t="str">
        <f>IF(VLOOKUP(AE1723,Home!$C$8:$I$207,6,FALSE)="","",VLOOKUP(AE1723,Home!$C$8:$I$207,6,FALSE))</f>
        <v/>
      </c>
      <c r="AI1723" s="104" t="e">
        <f t="shared" si="562"/>
        <v>#VALUE!</v>
      </c>
      <c r="AJ1723" s="105" t="e">
        <f t="shared" si="555"/>
        <v>#VALUE!</v>
      </c>
      <c r="AK1723" s="103" t="e">
        <f t="shared" si="548"/>
        <v>#VALUE!</v>
      </c>
      <c r="AL1723" s="103" t="e">
        <f t="shared" si="556"/>
        <v>#VALUE!</v>
      </c>
      <c r="AN1723" t="str">
        <f>IF(OR(VLOOKUP(AE1723,Home!$C$8:$I$207,6,FALSE)="",VLOOKUP(AE1723,Home!$C$8:$I$207,7,FALSE)=""),"FEJL",Baggrundsark!AE1723)</f>
        <v>FEJL</v>
      </c>
      <c r="AO1723">
        <f>IF(VLOOKUP(AE1723,Home!$C$8:$N$207,12,FALSE)="Timelønnet",1,0)</f>
        <v>0</v>
      </c>
      <c r="AP1723">
        <f>SUM($AO$4:AO1723)*AO1723</f>
        <v>0</v>
      </c>
      <c r="AQ1723">
        <f t="shared" si="563"/>
        <v>1</v>
      </c>
      <c r="AR1723" t="str">
        <f t="shared" si="563"/>
        <v/>
      </c>
      <c r="AS1723" t="e">
        <f t="shared" si="557"/>
        <v>#VALUE!</v>
      </c>
      <c r="AT1723" s="45" t="e">
        <f t="shared" si="564"/>
        <v>#VALUE!</v>
      </c>
      <c r="AU1723">
        <f>VLOOKUP(AQ1723,Home!$C$8:$J$207,8,FALSE)</f>
        <v>0</v>
      </c>
    </row>
    <row r="1724" spans="1:47" x14ac:dyDescent="0.25">
      <c r="A1724" s="6">
        <f t="shared" si="549"/>
        <v>0</v>
      </c>
      <c r="B1724" s="6">
        <f t="shared" si="558"/>
        <v>0</v>
      </c>
      <c r="C1724" s="6" t="str">
        <f t="shared" si="550"/>
        <v/>
      </c>
      <c r="D1724" s="7">
        <f t="shared" si="551"/>
        <v>0</v>
      </c>
      <c r="E1724" s="7">
        <f t="shared" si="559"/>
        <v>0</v>
      </c>
      <c r="F1724" s="7" t="str">
        <f t="shared" si="552"/>
        <v/>
      </c>
      <c r="G1724" s="6">
        <f t="shared" si="553"/>
        <v>0</v>
      </c>
      <c r="H1724" s="6">
        <f t="shared" si="560"/>
        <v>0</v>
      </c>
      <c r="I1724" s="6" t="str">
        <f t="shared" si="561"/>
        <v/>
      </c>
      <c r="J1724" s="11">
        <v>1721</v>
      </c>
      <c r="K1724" s="11">
        <f>IF(IFERROR(VLOOKUP(J1724,Home!$A$8:$B$1048576,1,FALSE),0)=0,0,1)</f>
        <v>0</v>
      </c>
      <c r="L1724" s="129" t="e">
        <f>IF(VLOOKUP(O1724,Home!$C$8:$R$207,6,FALSE)="","",VLOOKUP(O1724,Home!$C$8:$R$207,6,FALSE))</f>
        <v>#N/A</v>
      </c>
      <c r="M1724" s="129" t="e">
        <f t="shared" si="546"/>
        <v>#N/A</v>
      </c>
      <c r="N1724" s="11">
        <f>SUM($K$4:K1724)</f>
        <v>200</v>
      </c>
      <c r="O1724" s="11" t="str">
        <f>IF(P1724="","",IF(IFERROR(VLOOKUP(N1724,Home!$C$8:$R$1048576,1,FALSE),"")=0,"",IFERROR(VLOOKUP(N1724,Home!$C$8:$R$1048576,1,FALSE),"")))</f>
        <v/>
      </c>
      <c r="P1724" s="11" t="str">
        <f>IF(IFERROR(VLOOKUP(W1724,Home!$C$8:$R$1048576,3,FALSE),"")=0,"",IFERROR(VLOOKUP(W1724,Home!$C$8:$R$1048576,3,FALSE),""))</f>
        <v/>
      </c>
      <c r="Q1724" s="11" t="str">
        <f t="shared" si="565"/>
        <v/>
      </c>
      <c r="R1724" s="130" t="e">
        <f>VLOOKUP(Q1724,'Baggrund til lister'!$G$4:$H$15,2,FALSE)</f>
        <v>#N/A</v>
      </c>
      <c r="S1724" s="11" t="str">
        <f t="shared" si="547"/>
        <v/>
      </c>
      <c r="T1724" s="11" t="str">
        <f>IF(IFERROR(VLOOKUP(N1724,Home!$C$8:$R$1048576,11,FALSE),"")=0,"",IFERROR(VLOOKUP(N1724,Home!$C$8:$R$1048576,11,FALSE),""))</f>
        <v/>
      </c>
      <c r="U1724" s="11" t="str">
        <f>IF(IFERROR(VLOOKUP(O1724,Home!$C$8:$R$1048576,12,FALSE),"")=0,"",IFERROR(VLOOKUP(O1724,Home!$C$8:$R$1048576,12,FALSE),""))</f>
        <v/>
      </c>
      <c r="V1724" s="11" t="str">
        <f>IF(IFERROR(VLOOKUP(O1724,Home!$C$8:$R$1048576,8,FALSE),"")=0,"",IFERROR(VLOOKUP(O1724,Home!$C$8:$R$1048576,8,FALSE),""))</f>
        <v/>
      </c>
      <c r="W1724" s="11" t="str">
        <f>IF(OR(VLOOKUP(N1724,Home!$C$7:$I$207,6,FALSE)="",VLOOKUP(N1724,Home!$C$7:$I$207,7,FALSE)=""),"FEJL",SUM(Baggrundsark!$K$4:K1724))</f>
        <v>FEJL</v>
      </c>
      <c r="Y1724">
        <v>1721</v>
      </c>
      <c r="Z1724" s="1"/>
      <c r="AC1724" s="44"/>
      <c r="AD1724">
        <f t="shared" si="554"/>
        <v>0</v>
      </c>
      <c r="AE1724">
        <f>SUM($AD$4:AD1724)</f>
        <v>1</v>
      </c>
      <c r="AF1724" s="103" t="str">
        <f>IFERROR(VLOOKUP(AN1724,Home!$C$8:$E$207,3,FALSE),"")</f>
        <v/>
      </c>
      <c r="AG1724" s="103" t="str">
        <f>IFERROR(VLOOKUP(AN1724,Home!$C$8:$E$207,2,FALSE),"")</f>
        <v/>
      </c>
      <c r="AH1724" s="104" t="str">
        <f>IF(VLOOKUP(AE1724,Home!$C$8:$I$207,6,FALSE)="","",VLOOKUP(AE1724,Home!$C$8:$I$207,6,FALSE))</f>
        <v/>
      </c>
      <c r="AI1724" s="104" t="e">
        <f t="shared" si="562"/>
        <v>#VALUE!</v>
      </c>
      <c r="AJ1724" s="105" t="e">
        <f t="shared" si="555"/>
        <v>#VALUE!</v>
      </c>
      <c r="AK1724" s="103" t="e">
        <f t="shared" si="548"/>
        <v>#VALUE!</v>
      </c>
      <c r="AL1724" s="103" t="e">
        <f t="shared" si="556"/>
        <v>#VALUE!</v>
      </c>
      <c r="AN1724" t="str">
        <f>IF(OR(VLOOKUP(AE1724,Home!$C$8:$I$207,6,FALSE)="",VLOOKUP(AE1724,Home!$C$8:$I$207,7,FALSE)=""),"FEJL",Baggrundsark!AE1724)</f>
        <v>FEJL</v>
      </c>
      <c r="AO1724">
        <f>IF(VLOOKUP(AE1724,Home!$C$8:$N$207,12,FALSE)="Timelønnet",1,0)</f>
        <v>0</v>
      </c>
      <c r="AP1724">
        <f>SUM($AO$4:AO1724)*AO1724</f>
        <v>0</v>
      </c>
      <c r="AQ1724">
        <f t="shared" si="563"/>
        <v>1</v>
      </c>
      <c r="AR1724" t="str">
        <f t="shared" si="563"/>
        <v/>
      </c>
      <c r="AS1724" t="e">
        <f t="shared" si="557"/>
        <v>#VALUE!</v>
      </c>
      <c r="AT1724" s="45" t="e">
        <f t="shared" si="564"/>
        <v>#VALUE!</v>
      </c>
      <c r="AU1724">
        <f>VLOOKUP(AQ1724,Home!$C$8:$J$207,8,FALSE)</f>
        <v>0</v>
      </c>
    </row>
    <row r="1725" spans="1:47" x14ac:dyDescent="0.25">
      <c r="A1725" s="6">
        <f t="shared" si="549"/>
        <v>0</v>
      </c>
      <c r="B1725" s="6">
        <f t="shared" si="558"/>
        <v>0</v>
      </c>
      <c r="C1725" s="6" t="str">
        <f t="shared" si="550"/>
        <v/>
      </c>
      <c r="D1725" s="7">
        <f t="shared" si="551"/>
        <v>0</v>
      </c>
      <c r="E1725" s="7">
        <f t="shared" si="559"/>
        <v>0</v>
      </c>
      <c r="F1725" s="7" t="str">
        <f t="shared" si="552"/>
        <v/>
      </c>
      <c r="G1725" s="6">
        <f t="shared" si="553"/>
        <v>0</v>
      </c>
      <c r="H1725" s="6">
        <f t="shared" si="560"/>
        <v>0</v>
      </c>
      <c r="I1725" s="6" t="str">
        <f t="shared" si="561"/>
        <v/>
      </c>
      <c r="J1725" s="11">
        <v>1722</v>
      </c>
      <c r="K1725" s="11">
        <f>IF(IFERROR(VLOOKUP(J1725,Home!$A$8:$B$1048576,1,FALSE),0)=0,0,1)</f>
        <v>0</v>
      </c>
      <c r="L1725" s="129" t="e">
        <f>IF(VLOOKUP(O1725,Home!$C$8:$R$207,6,FALSE)="","",VLOOKUP(O1725,Home!$C$8:$R$207,6,FALSE))</f>
        <v>#N/A</v>
      </c>
      <c r="M1725" s="129" t="e">
        <f t="shared" si="546"/>
        <v>#N/A</v>
      </c>
      <c r="N1725" s="11">
        <f>SUM($K$4:K1725)</f>
        <v>200</v>
      </c>
      <c r="O1725" s="11" t="str">
        <f>IF(P1725="","",IF(IFERROR(VLOOKUP(N1725,Home!$C$8:$R$1048576,1,FALSE),"")=0,"",IFERROR(VLOOKUP(N1725,Home!$C$8:$R$1048576,1,FALSE),"")))</f>
        <v/>
      </c>
      <c r="P1725" s="11" t="str">
        <f>IF(IFERROR(VLOOKUP(W1725,Home!$C$8:$R$1048576,3,FALSE),"")=0,"",IFERROR(VLOOKUP(W1725,Home!$C$8:$R$1048576,3,FALSE),""))</f>
        <v/>
      </c>
      <c r="Q1725" s="11" t="str">
        <f t="shared" si="565"/>
        <v/>
      </c>
      <c r="R1725" s="130" t="e">
        <f>VLOOKUP(Q1725,'Baggrund til lister'!$G$4:$H$15,2,FALSE)</f>
        <v>#N/A</v>
      </c>
      <c r="S1725" s="11" t="str">
        <f t="shared" si="547"/>
        <v/>
      </c>
      <c r="T1725" s="11" t="str">
        <f>IF(IFERROR(VLOOKUP(N1725,Home!$C$8:$R$1048576,11,FALSE),"")=0,"",IFERROR(VLOOKUP(N1725,Home!$C$8:$R$1048576,11,FALSE),""))</f>
        <v/>
      </c>
      <c r="U1725" s="11" t="str">
        <f>IF(IFERROR(VLOOKUP(O1725,Home!$C$8:$R$1048576,12,FALSE),"")=0,"",IFERROR(VLOOKUP(O1725,Home!$C$8:$R$1048576,12,FALSE),""))</f>
        <v/>
      </c>
      <c r="V1725" s="11" t="str">
        <f>IF(IFERROR(VLOOKUP(O1725,Home!$C$8:$R$1048576,8,FALSE),"")=0,"",IFERROR(VLOOKUP(O1725,Home!$C$8:$R$1048576,8,FALSE),""))</f>
        <v/>
      </c>
      <c r="W1725" s="11" t="str">
        <f>IF(OR(VLOOKUP(N1725,Home!$C$7:$I$207,6,FALSE)="",VLOOKUP(N1725,Home!$C$7:$I$207,7,FALSE)=""),"FEJL",SUM(Baggrundsark!$K$4:K1725))</f>
        <v>FEJL</v>
      </c>
      <c r="Y1725">
        <v>1722</v>
      </c>
      <c r="Z1725" s="1"/>
      <c r="AC1725" s="44"/>
      <c r="AD1725">
        <f t="shared" si="554"/>
        <v>0</v>
      </c>
      <c r="AE1725">
        <f>SUM($AD$4:AD1725)</f>
        <v>1</v>
      </c>
      <c r="AF1725" s="103" t="str">
        <f>IFERROR(VLOOKUP(AN1725,Home!$C$8:$E$207,3,FALSE),"")</f>
        <v/>
      </c>
      <c r="AG1725" s="103" t="str">
        <f>IFERROR(VLOOKUP(AN1725,Home!$C$8:$E$207,2,FALSE),"")</f>
        <v/>
      </c>
      <c r="AH1725" s="104" t="str">
        <f>IF(VLOOKUP(AE1725,Home!$C$8:$I$207,6,FALSE)="","",VLOOKUP(AE1725,Home!$C$8:$I$207,6,FALSE))</f>
        <v/>
      </c>
      <c r="AI1725" s="104" t="e">
        <f t="shared" si="562"/>
        <v>#VALUE!</v>
      </c>
      <c r="AJ1725" s="105" t="e">
        <f t="shared" si="555"/>
        <v>#VALUE!</v>
      </c>
      <c r="AK1725" s="103" t="e">
        <f t="shared" si="548"/>
        <v>#VALUE!</v>
      </c>
      <c r="AL1725" s="103" t="e">
        <f t="shared" si="556"/>
        <v>#VALUE!</v>
      </c>
      <c r="AN1725" t="str">
        <f>IF(OR(VLOOKUP(AE1725,Home!$C$8:$I$207,6,FALSE)="",VLOOKUP(AE1725,Home!$C$8:$I$207,7,FALSE)=""),"FEJL",Baggrundsark!AE1725)</f>
        <v>FEJL</v>
      </c>
      <c r="AO1725">
        <f>IF(VLOOKUP(AE1725,Home!$C$8:$N$207,12,FALSE)="Timelønnet",1,0)</f>
        <v>0</v>
      </c>
      <c r="AP1725">
        <f>SUM($AO$4:AO1725)*AO1725</f>
        <v>0</v>
      </c>
      <c r="AQ1725">
        <f t="shared" si="563"/>
        <v>1</v>
      </c>
      <c r="AR1725" t="str">
        <f t="shared" si="563"/>
        <v/>
      </c>
      <c r="AS1725" t="e">
        <f t="shared" si="557"/>
        <v>#VALUE!</v>
      </c>
      <c r="AT1725" s="45" t="e">
        <f t="shared" si="564"/>
        <v>#VALUE!</v>
      </c>
      <c r="AU1725">
        <f>VLOOKUP(AQ1725,Home!$C$8:$J$207,8,FALSE)</f>
        <v>0</v>
      </c>
    </row>
    <row r="1726" spans="1:47" x14ac:dyDescent="0.25">
      <c r="A1726" s="6">
        <f t="shared" si="549"/>
        <v>0</v>
      </c>
      <c r="B1726" s="6">
        <f t="shared" si="558"/>
        <v>0</v>
      </c>
      <c r="C1726" s="6" t="str">
        <f t="shared" si="550"/>
        <v/>
      </c>
      <c r="D1726" s="7">
        <f t="shared" si="551"/>
        <v>0</v>
      </c>
      <c r="E1726" s="7">
        <f t="shared" si="559"/>
        <v>0</v>
      </c>
      <c r="F1726" s="7" t="str">
        <f t="shared" si="552"/>
        <v/>
      </c>
      <c r="G1726" s="6">
        <f t="shared" si="553"/>
        <v>0</v>
      </c>
      <c r="H1726" s="6">
        <f t="shared" si="560"/>
        <v>0</v>
      </c>
      <c r="I1726" s="6" t="str">
        <f t="shared" si="561"/>
        <v/>
      </c>
      <c r="J1726" s="11">
        <v>1723</v>
      </c>
      <c r="K1726" s="11">
        <f>IF(IFERROR(VLOOKUP(J1726,Home!$A$8:$B$1048576,1,FALSE),0)=0,0,1)</f>
        <v>0</v>
      </c>
      <c r="L1726" s="129" t="e">
        <f>IF(VLOOKUP(O1726,Home!$C$8:$R$207,6,FALSE)="","",VLOOKUP(O1726,Home!$C$8:$R$207,6,FALSE))</f>
        <v>#N/A</v>
      </c>
      <c r="M1726" s="129" t="e">
        <f t="shared" si="546"/>
        <v>#N/A</v>
      </c>
      <c r="N1726" s="11">
        <f>SUM($K$4:K1726)</f>
        <v>200</v>
      </c>
      <c r="O1726" s="11" t="str">
        <f>IF(P1726="","",IF(IFERROR(VLOOKUP(N1726,Home!$C$8:$R$1048576,1,FALSE),"")=0,"",IFERROR(VLOOKUP(N1726,Home!$C$8:$R$1048576,1,FALSE),"")))</f>
        <v/>
      </c>
      <c r="P1726" s="11" t="str">
        <f>IF(IFERROR(VLOOKUP(W1726,Home!$C$8:$R$1048576,3,FALSE),"")=0,"",IFERROR(VLOOKUP(W1726,Home!$C$8:$R$1048576,3,FALSE),""))</f>
        <v/>
      </c>
      <c r="Q1726" s="11" t="str">
        <f t="shared" si="565"/>
        <v/>
      </c>
      <c r="R1726" s="130" t="e">
        <f>VLOOKUP(Q1726,'Baggrund til lister'!$G$4:$H$15,2,FALSE)</f>
        <v>#N/A</v>
      </c>
      <c r="S1726" s="11" t="str">
        <f t="shared" si="547"/>
        <v/>
      </c>
      <c r="T1726" s="11" t="str">
        <f>IF(IFERROR(VLOOKUP(N1726,Home!$C$8:$R$1048576,11,FALSE),"")=0,"",IFERROR(VLOOKUP(N1726,Home!$C$8:$R$1048576,11,FALSE),""))</f>
        <v/>
      </c>
      <c r="U1726" s="11" t="str">
        <f>IF(IFERROR(VLOOKUP(O1726,Home!$C$8:$R$1048576,12,FALSE),"")=0,"",IFERROR(VLOOKUP(O1726,Home!$C$8:$R$1048576,12,FALSE),""))</f>
        <v/>
      </c>
      <c r="V1726" s="11" t="str">
        <f>IF(IFERROR(VLOOKUP(O1726,Home!$C$8:$R$1048576,8,FALSE),"")=0,"",IFERROR(VLOOKUP(O1726,Home!$C$8:$R$1048576,8,FALSE),""))</f>
        <v/>
      </c>
      <c r="W1726" s="11" t="str">
        <f>IF(OR(VLOOKUP(N1726,Home!$C$7:$I$207,6,FALSE)="",VLOOKUP(N1726,Home!$C$7:$I$207,7,FALSE)=""),"FEJL",SUM(Baggrundsark!$K$4:K1726))</f>
        <v>FEJL</v>
      </c>
      <c r="Y1726">
        <v>1723</v>
      </c>
      <c r="Z1726" s="1"/>
      <c r="AC1726" s="44"/>
      <c r="AD1726">
        <f t="shared" si="554"/>
        <v>0</v>
      </c>
      <c r="AE1726">
        <f>SUM($AD$4:AD1726)</f>
        <v>1</v>
      </c>
      <c r="AF1726" s="103" t="str">
        <f>IFERROR(VLOOKUP(AN1726,Home!$C$8:$E$207,3,FALSE),"")</f>
        <v/>
      </c>
      <c r="AG1726" s="103" t="str">
        <f>IFERROR(VLOOKUP(AN1726,Home!$C$8:$E$207,2,FALSE),"")</f>
        <v/>
      </c>
      <c r="AH1726" s="104" t="str">
        <f>IF(VLOOKUP(AE1726,Home!$C$8:$I$207,6,FALSE)="","",VLOOKUP(AE1726,Home!$C$8:$I$207,6,FALSE))</f>
        <v/>
      </c>
      <c r="AI1726" s="104" t="e">
        <f t="shared" si="562"/>
        <v>#VALUE!</v>
      </c>
      <c r="AJ1726" s="105" t="e">
        <f t="shared" si="555"/>
        <v>#VALUE!</v>
      </c>
      <c r="AK1726" s="103" t="e">
        <f t="shared" si="548"/>
        <v>#VALUE!</v>
      </c>
      <c r="AL1726" s="103" t="e">
        <f t="shared" si="556"/>
        <v>#VALUE!</v>
      </c>
      <c r="AN1726" t="str">
        <f>IF(OR(VLOOKUP(AE1726,Home!$C$8:$I$207,6,FALSE)="",VLOOKUP(AE1726,Home!$C$8:$I$207,7,FALSE)=""),"FEJL",Baggrundsark!AE1726)</f>
        <v>FEJL</v>
      </c>
      <c r="AO1726">
        <f>IF(VLOOKUP(AE1726,Home!$C$8:$N$207,12,FALSE)="Timelønnet",1,0)</f>
        <v>0</v>
      </c>
      <c r="AP1726">
        <f>SUM($AO$4:AO1726)*AO1726</f>
        <v>0</v>
      </c>
      <c r="AQ1726">
        <f t="shared" si="563"/>
        <v>1</v>
      </c>
      <c r="AR1726" t="str">
        <f t="shared" si="563"/>
        <v/>
      </c>
      <c r="AS1726" t="e">
        <f t="shared" si="557"/>
        <v>#VALUE!</v>
      </c>
      <c r="AT1726" s="45" t="e">
        <f t="shared" si="564"/>
        <v>#VALUE!</v>
      </c>
      <c r="AU1726">
        <f>VLOOKUP(AQ1726,Home!$C$8:$J$207,8,FALSE)</f>
        <v>0</v>
      </c>
    </row>
    <row r="1727" spans="1:47" x14ac:dyDescent="0.25">
      <c r="A1727" s="6">
        <f t="shared" si="549"/>
        <v>0</v>
      </c>
      <c r="B1727" s="6">
        <f t="shared" si="558"/>
        <v>0</v>
      </c>
      <c r="C1727" s="6" t="str">
        <f t="shared" si="550"/>
        <v/>
      </c>
      <c r="D1727" s="7">
        <f t="shared" si="551"/>
        <v>0</v>
      </c>
      <c r="E1727" s="7">
        <f t="shared" si="559"/>
        <v>0</v>
      </c>
      <c r="F1727" s="7" t="str">
        <f t="shared" si="552"/>
        <v/>
      </c>
      <c r="G1727" s="6">
        <f t="shared" si="553"/>
        <v>0</v>
      </c>
      <c r="H1727" s="6">
        <f t="shared" si="560"/>
        <v>0</v>
      </c>
      <c r="I1727" s="6" t="str">
        <f t="shared" si="561"/>
        <v/>
      </c>
      <c r="J1727" s="11">
        <v>1724</v>
      </c>
      <c r="K1727" s="11">
        <f>IF(IFERROR(VLOOKUP(J1727,Home!$A$8:$B$1048576,1,FALSE),0)=0,0,1)</f>
        <v>0</v>
      </c>
      <c r="L1727" s="129" t="e">
        <f>IF(VLOOKUP(O1727,Home!$C$8:$R$207,6,FALSE)="","",VLOOKUP(O1727,Home!$C$8:$R$207,6,FALSE))</f>
        <v>#N/A</v>
      </c>
      <c r="M1727" s="129" t="e">
        <f t="shared" si="546"/>
        <v>#N/A</v>
      </c>
      <c r="N1727" s="11">
        <f>SUM($K$4:K1727)</f>
        <v>200</v>
      </c>
      <c r="O1727" s="11" t="str">
        <f>IF(P1727="","",IF(IFERROR(VLOOKUP(N1727,Home!$C$8:$R$1048576,1,FALSE),"")=0,"",IFERROR(VLOOKUP(N1727,Home!$C$8:$R$1048576,1,FALSE),"")))</f>
        <v/>
      </c>
      <c r="P1727" s="11" t="str">
        <f>IF(IFERROR(VLOOKUP(W1727,Home!$C$8:$R$1048576,3,FALSE),"")=0,"",IFERROR(VLOOKUP(W1727,Home!$C$8:$R$1048576,3,FALSE),""))</f>
        <v/>
      </c>
      <c r="Q1727" s="11" t="str">
        <f t="shared" si="565"/>
        <v/>
      </c>
      <c r="R1727" s="130" t="e">
        <f>VLOOKUP(Q1727,'Baggrund til lister'!$G$4:$H$15,2,FALSE)</f>
        <v>#N/A</v>
      </c>
      <c r="S1727" s="11" t="str">
        <f t="shared" si="547"/>
        <v/>
      </c>
      <c r="T1727" s="11" t="str">
        <f>IF(IFERROR(VLOOKUP(N1727,Home!$C$8:$R$1048576,11,FALSE),"")=0,"",IFERROR(VLOOKUP(N1727,Home!$C$8:$R$1048576,11,FALSE),""))</f>
        <v/>
      </c>
      <c r="U1727" s="11" t="str">
        <f>IF(IFERROR(VLOOKUP(O1727,Home!$C$8:$R$1048576,12,FALSE),"")=0,"",IFERROR(VLOOKUP(O1727,Home!$C$8:$R$1048576,12,FALSE),""))</f>
        <v/>
      </c>
      <c r="V1727" s="11" t="str">
        <f>IF(IFERROR(VLOOKUP(O1727,Home!$C$8:$R$1048576,8,FALSE),"")=0,"",IFERROR(VLOOKUP(O1727,Home!$C$8:$R$1048576,8,FALSE),""))</f>
        <v/>
      </c>
      <c r="W1727" s="11" t="str">
        <f>IF(OR(VLOOKUP(N1727,Home!$C$7:$I$207,6,FALSE)="",VLOOKUP(N1727,Home!$C$7:$I$207,7,FALSE)=""),"FEJL",SUM(Baggrundsark!$K$4:K1727))</f>
        <v>FEJL</v>
      </c>
      <c r="Y1727">
        <v>1724</v>
      </c>
      <c r="Z1727" s="1"/>
      <c r="AC1727" s="44"/>
      <c r="AD1727">
        <f t="shared" si="554"/>
        <v>0</v>
      </c>
      <c r="AE1727">
        <f>SUM($AD$4:AD1727)</f>
        <v>1</v>
      </c>
      <c r="AF1727" s="103" t="str">
        <f>IFERROR(VLOOKUP(AN1727,Home!$C$8:$E$207,3,FALSE),"")</f>
        <v/>
      </c>
      <c r="AG1727" s="103" t="str">
        <f>IFERROR(VLOOKUP(AN1727,Home!$C$8:$E$207,2,FALSE),"")</f>
        <v/>
      </c>
      <c r="AH1727" s="104" t="str">
        <f>IF(VLOOKUP(AE1727,Home!$C$8:$I$207,6,FALSE)="","",VLOOKUP(AE1727,Home!$C$8:$I$207,6,FALSE))</f>
        <v/>
      </c>
      <c r="AI1727" s="104" t="e">
        <f t="shared" si="562"/>
        <v>#VALUE!</v>
      </c>
      <c r="AJ1727" s="105" t="e">
        <f t="shared" si="555"/>
        <v>#VALUE!</v>
      </c>
      <c r="AK1727" s="103" t="e">
        <f t="shared" si="548"/>
        <v>#VALUE!</v>
      </c>
      <c r="AL1727" s="103" t="e">
        <f t="shared" si="556"/>
        <v>#VALUE!</v>
      </c>
      <c r="AN1727" t="str">
        <f>IF(OR(VLOOKUP(AE1727,Home!$C$8:$I$207,6,FALSE)="",VLOOKUP(AE1727,Home!$C$8:$I$207,7,FALSE)=""),"FEJL",Baggrundsark!AE1727)</f>
        <v>FEJL</v>
      </c>
      <c r="AO1727">
        <f>IF(VLOOKUP(AE1727,Home!$C$8:$N$207,12,FALSE)="Timelønnet",1,0)</f>
        <v>0</v>
      </c>
      <c r="AP1727">
        <f>SUM($AO$4:AO1727)*AO1727</f>
        <v>0</v>
      </c>
      <c r="AQ1727">
        <f t="shared" si="563"/>
        <v>1</v>
      </c>
      <c r="AR1727" t="str">
        <f t="shared" si="563"/>
        <v/>
      </c>
      <c r="AS1727" t="e">
        <f t="shared" si="557"/>
        <v>#VALUE!</v>
      </c>
      <c r="AT1727" s="45" t="e">
        <f t="shared" si="564"/>
        <v>#VALUE!</v>
      </c>
      <c r="AU1727">
        <f>VLOOKUP(AQ1727,Home!$C$8:$J$207,8,FALSE)</f>
        <v>0</v>
      </c>
    </row>
    <row r="1728" spans="1:47" x14ac:dyDescent="0.25">
      <c r="A1728" s="6">
        <f t="shared" si="549"/>
        <v>0</v>
      </c>
      <c r="B1728" s="6">
        <f t="shared" si="558"/>
        <v>0</v>
      </c>
      <c r="C1728" s="6" t="str">
        <f t="shared" si="550"/>
        <v/>
      </c>
      <c r="D1728" s="7">
        <f t="shared" si="551"/>
        <v>0</v>
      </c>
      <c r="E1728" s="7">
        <f t="shared" si="559"/>
        <v>0</v>
      </c>
      <c r="F1728" s="7" t="str">
        <f t="shared" si="552"/>
        <v/>
      </c>
      <c r="G1728" s="6">
        <f t="shared" si="553"/>
        <v>0</v>
      </c>
      <c r="H1728" s="6">
        <f t="shared" si="560"/>
        <v>0</v>
      </c>
      <c r="I1728" s="6" t="str">
        <f t="shared" si="561"/>
        <v/>
      </c>
      <c r="J1728" s="11">
        <v>1725</v>
      </c>
      <c r="K1728" s="11">
        <f>IF(IFERROR(VLOOKUP(J1728,Home!$A$8:$B$1048576,1,FALSE),0)=0,0,1)</f>
        <v>0</v>
      </c>
      <c r="L1728" s="129" t="e">
        <f>IF(VLOOKUP(O1728,Home!$C$8:$R$207,6,FALSE)="","",VLOOKUP(O1728,Home!$C$8:$R$207,6,FALSE))</f>
        <v>#N/A</v>
      </c>
      <c r="M1728" s="129" t="e">
        <f t="shared" si="546"/>
        <v>#N/A</v>
      </c>
      <c r="N1728" s="11">
        <f>SUM($K$4:K1728)</f>
        <v>200</v>
      </c>
      <c r="O1728" s="11" t="str">
        <f>IF(P1728="","",IF(IFERROR(VLOOKUP(N1728,Home!$C$8:$R$1048576,1,FALSE),"")=0,"",IFERROR(VLOOKUP(N1728,Home!$C$8:$R$1048576,1,FALSE),"")))</f>
        <v/>
      </c>
      <c r="P1728" s="11" t="str">
        <f>IF(IFERROR(VLOOKUP(W1728,Home!$C$8:$R$1048576,3,FALSE),"")=0,"",IFERROR(VLOOKUP(W1728,Home!$C$8:$R$1048576,3,FALSE),""))</f>
        <v/>
      </c>
      <c r="Q1728" s="11" t="str">
        <f t="shared" si="565"/>
        <v/>
      </c>
      <c r="R1728" s="130" t="e">
        <f>VLOOKUP(Q1728,'Baggrund til lister'!$G$4:$H$15,2,FALSE)</f>
        <v>#N/A</v>
      </c>
      <c r="S1728" s="11" t="str">
        <f t="shared" si="547"/>
        <v/>
      </c>
      <c r="T1728" s="11" t="str">
        <f>IF(IFERROR(VLOOKUP(N1728,Home!$C$8:$R$1048576,11,FALSE),"")=0,"",IFERROR(VLOOKUP(N1728,Home!$C$8:$R$1048576,11,FALSE),""))</f>
        <v/>
      </c>
      <c r="U1728" s="11" t="str">
        <f>IF(IFERROR(VLOOKUP(O1728,Home!$C$8:$R$1048576,12,FALSE),"")=0,"",IFERROR(VLOOKUP(O1728,Home!$C$8:$R$1048576,12,FALSE),""))</f>
        <v/>
      </c>
      <c r="V1728" s="11" t="str">
        <f>IF(IFERROR(VLOOKUP(O1728,Home!$C$8:$R$1048576,8,FALSE),"")=0,"",IFERROR(VLOOKUP(O1728,Home!$C$8:$R$1048576,8,FALSE),""))</f>
        <v/>
      </c>
      <c r="W1728" s="11" t="str">
        <f>IF(OR(VLOOKUP(N1728,Home!$C$7:$I$207,6,FALSE)="",VLOOKUP(N1728,Home!$C$7:$I$207,7,FALSE)=""),"FEJL",SUM(Baggrundsark!$K$4:K1728))</f>
        <v>FEJL</v>
      </c>
      <c r="Y1728">
        <v>1725</v>
      </c>
      <c r="Z1728" s="1"/>
      <c r="AC1728" s="44"/>
      <c r="AD1728">
        <f t="shared" si="554"/>
        <v>0</v>
      </c>
      <c r="AE1728">
        <f>SUM($AD$4:AD1728)</f>
        <v>1</v>
      </c>
      <c r="AF1728" s="103" t="str">
        <f>IFERROR(VLOOKUP(AN1728,Home!$C$8:$E$207,3,FALSE),"")</f>
        <v/>
      </c>
      <c r="AG1728" s="103" t="str">
        <f>IFERROR(VLOOKUP(AN1728,Home!$C$8:$E$207,2,FALSE),"")</f>
        <v/>
      </c>
      <c r="AH1728" s="104" t="str">
        <f>IF(VLOOKUP(AE1728,Home!$C$8:$I$207,6,FALSE)="","",VLOOKUP(AE1728,Home!$C$8:$I$207,6,FALSE))</f>
        <v/>
      </c>
      <c r="AI1728" s="104" t="e">
        <f t="shared" si="562"/>
        <v>#VALUE!</v>
      </c>
      <c r="AJ1728" s="105" t="e">
        <f t="shared" si="555"/>
        <v>#VALUE!</v>
      </c>
      <c r="AK1728" s="103" t="e">
        <f t="shared" si="548"/>
        <v>#VALUE!</v>
      </c>
      <c r="AL1728" s="103" t="e">
        <f t="shared" si="556"/>
        <v>#VALUE!</v>
      </c>
      <c r="AN1728" t="str">
        <f>IF(OR(VLOOKUP(AE1728,Home!$C$8:$I$207,6,FALSE)="",VLOOKUP(AE1728,Home!$C$8:$I$207,7,FALSE)=""),"FEJL",Baggrundsark!AE1728)</f>
        <v>FEJL</v>
      </c>
      <c r="AO1728">
        <f>IF(VLOOKUP(AE1728,Home!$C$8:$N$207,12,FALSE)="Timelønnet",1,0)</f>
        <v>0</v>
      </c>
      <c r="AP1728">
        <f>SUM($AO$4:AO1728)*AO1728</f>
        <v>0</v>
      </c>
      <c r="AQ1728">
        <f t="shared" si="563"/>
        <v>1</v>
      </c>
      <c r="AR1728" t="str">
        <f t="shared" si="563"/>
        <v/>
      </c>
      <c r="AS1728" t="e">
        <f t="shared" si="557"/>
        <v>#VALUE!</v>
      </c>
      <c r="AT1728" s="45" t="e">
        <f t="shared" si="564"/>
        <v>#VALUE!</v>
      </c>
      <c r="AU1728">
        <f>VLOOKUP(AQ1728,Home!$C$8:$J$207,8,FALSE)</f>
        <v>0</v>
      </c>
    </row>
    <row r="1729" spans="1:47" x14ac:dyDescent="0.25">
      <c r="A1729" s="6">
        <f t="shared" si="549"/>
        <v>0</v>
      </c>
      <c r="B1729" s="6">
        <f t="shared" si="558"/>
        <v>0</v>
      </c>
      <c r="C1729" s="6" t="str">
        <f t="shared" si="550"/>
        <v/>
      </c>
      <c r="D1729" s="7">
        <f t="shared" si="551"/>
        <v>0</v>
      </c>
      <c r="E1729" s="7">
        <f t="shared" si="559"/>
        <v>0</v>
      </c>
      <c r="F1729" s="7" t="str">
        <f t="shared" si="552"/>
        <v/>
      </c>
      <c r="G1729" s="6">
        <f t="shared" si="553"/>
        <v>0</v>
      </c>
      <c r="H1729" s="6">
        <f t="shared" si="560"/>
        <v>0</v>
      </c>
      <c r="I1729" s="6" t="str">
        <f t="shared" si="561"/>
        <v/>
      </c>
      <c r="J1729" s="11">
        <v>1726</v>
      </c>
      <c r="K1729" s="11">
        <f>IF(IFERROR(VLOOKUP(J1729,Home!$A$8:$B$1048576,1,FALSE),0)=0,0,1)</f>
        <v>0</v>
      </c>
      <c r="L1729" s="129" t="e">
        <f>IF(VLOOKUP(O1729,Home!$C$8:$R$207,6,FALSE)="","",VLOOKUP(O1729,Home!$C$8:$R$207,6,FALSE))</f>
        <v>#N/A</v>
      </c>
      <c r="M1729" s="129" t="e">
        <f t="shared" si="546"/>
        <v>#N/A</v>
      </c>
      <c r="N1729" s="11">
        <f>SUM($K$4:K1729)</f>
        <v>200</v>
      </c>
      <c r="O1729" s="11" t="str">
        <f>IF(P1729="","",IF(IFERROR(VLOOKUP(N1729,Home!$C$8:$R$1048576,1,FALSE),"")=0,"",IFERROR(VLOOKUP(N1729,Home!$C$8:$R$1048576,1,FALSE),"")))</f>
        <v/>
      </c>
      <c r="P1729" s="11" t="str">
        <f>IF(IFERROR(VLOOKUP(W1729,Home!$C$8:$R$1048576,3,FALSE),"")=0,"",IFERROR(VLOOKUP(W1729,Home!$C$8:$R$1048576,3,FALSE),""))</f>
        <v/>
      </c>
      <c r="Q1729" s="11" t="str">
        <f t="shared" si="565"/>
        <v/>
      </c>
      <c r="R1729" s="130" t="e">
        <f>VLOOKUP(Q1729,'Baggrund til lister'!$G$4:$H$15,2,FALSE)</f>
        <v>#N/A</v>
      </c>
      <c r="S1729" s="11" t="str">
        <f t="shared" si="547"/>
        <v/>
      </c>
      <c r="T1729" s="11" t="str">
        <f>IF(IFERROR(VLOOKUP(N1729,Home!$C$8:$R$1048576,11,FALSE),"")=0,"",IFERROR(VLOOKUP(N1729,Home!$C$8:$R$1048576,11,FALSE),""))</f>
        <v/>
      </c>
      <c r="U1729" s="11" t="str">
        <f>IF(IFERROR(VLOOKUP(O1729,Home!$C$8:$R$1048576,12,FALSE),"")=0,"",IFERROR(VLOOKUP(O1729,Home!$C$8:$R$1048576,12,FALSE),""))</f>
        <v/>
      </c>
      <c r="V1729" s="11" t="str">
        <f>IF(IFERROR(VLOOKUP(O1729,Home!$C$8:$R$1048576,8,FALSE),"")=0,"",IFERROR(VLOOKUP(O1729,Home!$C$8:$R$1048576,8,FALSE),""))</f>
        <v/>
      </c>
      <c r="W1729" s="11" t="str">
        <f>IF(OR(VLOOKUP(N1729,Home!$C$7:$I$207,6,FALSE)="",VLOOKUP(N1729,Home!$C$7:$I$207,7,FALSE)=""),"FEJL",SUM(Baggrundsark!$K$4:K1729))</f>
        <v>FEJL</v>
      </c>
      <c r="Y1729">
        <v>1726</v>
      </c>
      <c r="Z1729" s="1"/>
      <c r="AC1729" s="44"/>
      <c r="AD1729">
        <f t="shared" si="554"/>
        <v>0</v>
      </c>
      <c r="AE1729">
        <f>SUM($AD$4:AD1729)</f>
        <v>1</v>
      </c>
      <c r="AF1729" s="103" t="str">
        <f>IFERROR(VLOOKUP(AN1729,Home!$C$8:$E$207,3,FALSE),"")</f>
        <v/>
      </c>
      <c r="AG1729" s="103" t="str">
        <f>IFERROR(VLOOKUP(AN1729,Home!$C$8:$E$207,2,FALSE),"")</f>
        <v/>
      </c>
      <c r="AH1729" s="104" t="str">
        <f>IF(VLOOKUP(AE1729,Home!$C$8:$I$207,6,FALSE)="","",VLOOKUP(AE1729,Home!$C$8:$I$207,6,FALSE))</f>
        <v/>
      </c>
      <c r="AI1729" s="104" t="e">
        <f t="shared" si="562"/>
        <v>#VALUE!</v>
      </c>
      <c r="AJ1729" s="105" t="e">
        <f t="shared" si="555"/>
        <v>#VALUE!</v>
      </c>
      <c r="AK1729" s="103" t="e">
        <f t="shared" si="548"/>
        <v>#VALUE!</v>
      </c>
      <c r="AL1729" s="103" t="e">
        <f t="shared" si="556"/>
        <v>#VALUE!</v>
      </c>
      <c r="AN1729" t="str">
        <f>IF(OR(VLOOKUP(AE1729,Home!$C$8:$I$207,6,FALSE)="",VLOOKUP(AE1729,Home!$C$8:$I$207,7,FALSE)=""),"FEJL",Baggrundsark!AE1729)</f>
        <v>FEJL</v>
      </c>
      <c r="AO1729">
        <f>IF(VLOOKUP(AE1729,Home!$C$8:$N$207,12,FALSE)="Timelønnet",1,0)</f>
        <v>0</v>
      </c>
      <c r="AP1729">
        <f>SUM($AO$4:AO1729)*AO1729</f>
        <v>0</v>
      </c>
      <c r="AQ1729">
        <f t="shared" si="563"/>
        <v>1</v>
      </c>
      <c r="AR1729" t="str">
        <f t="shared" si="563"/>
        <v/>
      </c>
      <c r="AS1729" t="e">
        <f t="shared" si="557"/>
        <v>#VALUE!</v>
      </c>
      <c r="AT1729" s="45" t="e">
        <f t="shared" si="564"/>
        <v>#VALUE!</v>
      </c>
      <c r="AU1729">
        <f>VLOOKUP(AQ1729,Home!$C$8:$J$207,8,FALSE)</f>
        <v>0</v>
      </c>
    </row>
    <row r="1730" spans="1:47" x14ac:dyDescent="0.25">
      <c r="A1730" s="6">
        <f t="shared" si="549"/>
        <v>0</v>
      </c>
      <c r="B1730" s="6">
        <f t="shared" si="558"/>
        <v>0</v>
      </c>
      <c r="C1730" s="6" t="str">
        <f t="shared" si="550"/>
        <v/>
      </c>
      <c r="D1730" s="7">
        <f t="shared" si="551"/>
        <v>0</v>
      </c>
      <c r="E1730" s="7">
        <f t="shared" si="559"/>
        <v>0</v>
      </c>
      <c r="F1730" s="7" t="str">
        <f t="shared" si="552"/>
        <v/>
      </c>
      <c r="G1730" s="6">
        <f t="shared" si="553"/>
        <v>0</v>
      </c>
      <c r="H1730" s="6">
        <f t="shared" si="560"/>
        <v>0</v>
      </c>
      <c r="I1730" s="6" t="str">
        <f t="shared" si="561"/>
        <v/>
      </c>
      <c r="J1730" s="11">
        <v>1727</v>
      </c>
      <c r="K1730" s="11">
        <f>IF(IFERROR(VLOOKUP(J1730,Home!$A$8:$B$1048576,1,FALSE),0)=0,0,1)</f>
        <v>0</v>
      </c>
      <c r="L1730" s="129" t="e">
        <f>IF(VLOOKUP(O1730,Home!$C$8:$R$207,6,FALSE)="","",VLOOKUP(O1730,Home!$C$8:$R$207,6,FALSE))</f>
        <v>#N/A</v>
      </c>
      <c r="M1730" s="129" t="e">
        <f t="shared" si="546"/>
        <v>#N/A</v>
      </c>
      <c r="N1730" s="11">
        <f>SUM($K$4:K1730)</f>
        <v>200</v>
      </c>
      <c r="O1730" s="11" t="str">
        <f>IF(P1730="","",IF(IFERROR(VLOOKUP(N1730,Home!$C$8:$R$1048576,1,FALSE),"")=0,"",IFERROR(VLOOKUP(N1730,Home!$C$8:$R$1048576,1,FALSE),"")))</f>
        <v/>
      </c>
      <c r="P1730" s="11" t="str">
        <f>IF(IFERROR(VLOOKUP(W1730,Home!$C$8:$R$1048576,3,FALSE),"")=0,"",IFERROR(VLOOKUP(W1730,Home!$C$8:$R$1048576,3,FALSE),""))</f>
        <v/>
      </c>
      <c r="Q1730" s="11" t="str">
        <f t="shared" si="565"/>
        <v/>
      </c>
      <c r="R1730" s="130" t="e">
        <f>VLOOKUP(Q1730,'Baggrund til lister'!$G$4:$H$15,2,FALSE)</f>
        <v>#N/A</v>
      </c>
      <c r="S1730" s="11" t="str">
        <f t="shared" si="547"/>
        <v/>
      </c>
      <c r="T1730" s="11" t="str">
        <f>IF(IFERROR(VLOOKUP(N1730,Home!$C$8:$R$1048576,11,FALSE),"")=0,"",IFERROR(VLOOKUP(N1730,Home!$C$8:$R$1048576,11,FALSE),""))</f>
        <v/>
      </c>
      <c r="U1730" s="11" t="str">
        <f>IF(IFERROR(VLOOKUP(O1730,Home!$C$8:$R$1048576,12,FALSE),"")=0,"",IFERROR(VLOOKUP(O1730,Home!$C$8:$R$1048576,12,FALSE),""))</f>
        <v/>
      </c>
      <c r="V1730" s="11" t="str">
        <f>IF(IFERROR(VLOOKUP(O1730,Home!$C$8:$R$1048576,8,FALSE),"")=0,"",IFERROR(VLOOKUP(O1730,Home!$C$8:$R$1048576,8,FALSE),""))</f>
        <v/>
      </c>
      <c r="W1730" s="11" t="str">
        <f>IF(OR(VLOOKUP(N1730,Home!$C$7:$I$207,6,FALSE)="",VLOOKUP(N1730,Home!$C$7:$I$207,7,FALSE)=""),"FEJL",SUM(Baggrundsark!$K$4:K1730))</f>
        <v>FEJL</v>
      </c>
      <c r="Y1730">
        <v>1727</v>
      </c>
      <c r="Z1730" s="1"/>
      <c r="AC1730" s="44"/>
      <c r="AD1730">
        <f t="shared" si="554"/>
        <v>0</v>
      </c>
      <c r="AE1730">
        <f>SUM($AD$4:AD1730)</f>
        <v>1</v>
      </c>
      <c r="AF1730" s="103" t="str">
        <f>IFERROR(VLOOKUP(AN1730,Home!$C$8:$E$207,3,FALSE),"")</f>
        <v/>
      </c>
      <c r="AG1730" s="103" t="str">
        <f>IFERROR(VLOOKUP(AN1730,Home!$C$8:$E$207,2,FALSE),"")</f>
        <v/>
      </c>
      <c r="AH1730" s="104" t="str">
        <f>IF(VLOOKUP(AE1730,Home!$C$8:$I$207,6,FALSE)="","",VLOOKUP(AE1730,Home!$C$8:$I$207,6,FALSE))</f>
        <v/>
      </c>
      <c r="AI1730" s="104" t="e">
        <f t="shared" si="562"/>
        <v>#VALUE!</v>
      </c>
      <c r="AJ1730" s="105" t="e">
        <f t="shared" si="555"/>
        <v>#VALUE!</v>
      </c>
      <c r="AK1730" s="103" t="e">
        <f t="shared" si="548"/>
        <v>#VALUE!</v>
      </c>
      <c r="AL1730" s="103" t="e">
        <f t="shared" si="556"/>
        <v>#VALUE!</v>
      </c>
      <c r="AN1730" t="str">
        <f>IF(OR(VLOOKUP(AE1730,Home!$C$8:$I$207,6,FALSE)="",VLOOKUP(AE1730,Home!$C$8:$I$207,7,FALSE)=""),"FEJL",Baggrundsark!AE1730)</f>
        <v>FEJL</v>
      </c>
      <c r="AO1730">
        <f>IF(VLOOKUP(AE1730,Home!$C$8:$N$207,12,FALSE)="Timelønnet",1,0)</f>
        <v>0</v>
      </c>
      <c r="AP1730">
        <f>SUM($AO$4:AO1730)*AO1730</f>
        <v>0</v>
      </c>
      <c r="AQ1730">
        <f t="shared" si="563"/>
        <v>1</v>
      </c>
      <c r="AR1730" t="str">
        <f t="shared" si="563"/>
        <v/>
      </c>
      <c r="AS1730" t="e">
        <f t="shared" si="557"/>
        <v>#VALUE!</v>
      </c>
      <c r="AT1730" s="45" t="e">
        <f t="shared" si="564"/>
        <v>#VALUE!</v>
      </c>
      <c r="AU1730">
        <f>VLOOKUP(AQ1730,Home!$C$8:$J$207,8,FALSE)</f>
        <v>0</v>
      </c>
    </row>
    <row r="1731" spans="1:47" x14ac:dyDescent="0.25">
      <c r="A1731" s="6">
        <f t="shared" si="549"/>
        <v>0</v>
      </c>
      <c r="B1731" s="6">
        <f t="shared" si="558"/>
        <v>0</v>
      </c>
      <c r="C1731" s="6" t="str">
        <f t="shared" si="550"/>
        <v/>
      </c>
      <c r="D1731" s="7">
        <f t="shared" si="551"/>
        <v>0</v>
      </c>
      <c r="E1731" s="7">
        <f t="shared" si="559"/>
        <v>0</v>
      </c>
      <c r="F1731" s="7" t="str">
        <f t="shared" si="552"/>
        <v/>
      </c>
      <c r="G1731" s="6">
        <f t="shared" si="553"/>
        <v>0</v>
      </c>
      <c r="H1731" s="6">
        <f t="shared" si="560"/>
        <v>0</v>
      </c>
      <c r="I1731" s="6" t="str">
        <f t="shared" si="561"/>
        <v/>
      </c>
      <c r="J1731" s="11">
        <v>1728</v>
      </c>
      <c r="K1731" s="11">
        <f>IF(IFERROR(VLOOKUP(J1731,Home!$A$8:$B$1048576,1,FALSE),0)=0,0,1)</f>
        <v>0</v>
      </c>
      <c r="L1731" s="129" t="e">
        <f>IF(VLOOKUP(O1731,Home!$C$8:$R$207,6,FALSE)="","",VLOOKUP(O1731,Home!$C$8:$R$207,6,FALSE))</f>
        <v>#N/A</v>
      </c>
      <c r="M1731" s="129" t="e">
        <f t="shared" si="546"/>
        <v>#N/A</v>
      </c>
      <c r="N1731" s="11">
        <f>SUM($K$4:K1731)</f>
        <v>200</v>
      </c>
      <c r="O1731" s="11" t="str">
        <f>IF(P1731="","",IF(IFERROR(VLOOKUP(N1731,Home!$C$8:$R$1048576,1,FALSE),"")=0,"",IFERROR(VLOOKUP(N1731,Home!$C$8:$R$1048576,1,FALSE),"")))</f>
        <v/>
      </c>
      <c r="P1731" s="11" t="str">
        <f>IF(IFERROR(VLOOKUP(W1731,Home!$C$8:$R$1048576,3,FALSE),"")=0,"",IFERROR(VLOOKUP(W1731,Home!$C$8:$R$1048576,3,FALSE),""))</f>
        <v/>
      </c>
      <c r="Q1731" s="11" t="str">
        <f t="shared" si="565"/>
        <v/>
      </c>
      <c r="R1731" s="130" t="e">
        <f>VLOOKUP(Q1731,'Baggrund til lister'!$G$4:$H$15,2,FALSE)</f>
        <v>#N/A</v>
      </c>
      <c r="S1731" s="11" t="str">
        <f t="shared" si="547"/>
        <v/>
      </c>
      <c r="T1731" s="11" t="str">
        <f>IF(IFERROR(VLOOKUP(N1731,Home!$C$8:$R$1048576,11,FALSE),"")=0,"",IFERROR(VLOOKUP(N1731,Home!$C$8:$R$1048576,11,FALSE),""))</f>
        <v/>
      </c>
      <c r="U1731" s="11" t="str">
        <f>IF(IFERROR(VLOOKUP(O1731,Home!$C$8:$R$1048576,12,FALSE),"")=0,"",IFERROR(VLOOKUP(O1731,Home!$C$8:$R$1048576,12,FALSE),""))</f>
        <v/>
      </c>
      <c r="V1731" s="11" t="str">
        <f>IF(IFERROR(VLOOKUP(O1731,Home!$C$8:$R$1048576,8,FALSE),"")=0,"",IFERROR(VLOOKUP(O1731,Home!$C$8:$R$1048576,8,FALSE),""))</f>
        <v/>
      </c>
      <c r="W1731" s="11" t="str">
        <f>IF(OR(VLOOKUP(N1731,Home!$C$7:$I$207,6,FALSE)="",VLOOKUP(N1731,Home!$C$7:$I$207,7,FALSE)=""),"FEJL",SUM(Baggrundsark!$K$4:K1731))</f>
        <v>FEJL</v>
      </c>
      <c r="Y1731">
        <v>1728</v>
      </c>
      <c r="Z1731" s="1"/>
      <c r="AC1731" s="44"/>
      <c r="AD1731">
        <f t="shared" si="554"/>
        <v>0</v>
      </c>
      <c r="AE1731">
        <f>SUM($AD$4:AD1731)</f>
        <v>1</v>
      </c>
      <c r="AF1731" s="103" t="str">
        <f>IFERROR(VLOOKUP(AN1731,Home!$C$8:$E$207,3,FALSE),"")</f>
        <v/>
      </c>
      <c r="AG1731" s="103" t="str">
        <f>IFERROR(VLOOKUP(AN1731,Home!$C$8:$E$207,2,FALSE),"")</f>
        <v/>
      </c>
      <c r="AH1731" s="104" t="str">
        <f>IF(VLOOKUP(AE1731,Home!$C$8:$I$207,6,FALSE)="","",VLOOKUP(AE1731,Home!$C$8:$I$207,6,FALSE))</f>
        <v/>
      </c>
      <c r="AI1731" s="104" t="e">
        <f t="shared" si="562"/>
        <v>#VALUE!</v>
      </c>
      <c r="AJ1731" s="105" t="e">
        <f t="shared" si="555"/>
        <v>#VALUE!</v>
      </c>
      <c r="AK1731" s="103" t="e">
        <f t="shared" si="548"/>
        <v>#VALUE!</v>
      </c>
      <c r="AL1731" s="103" t="e">
        <f t="shared" si="556"/>
        <v>#VALUE!</v>
      </c>
      <c r="AN1731" t="str">
        <f>IF(OR(VLOOKUP(AE1731,Home!$C$8:$I$207,6,FALSE)="",VLOOKUP(AE1731,Home!$C$8:$I$207,7,FALSE)=""),"FEJL",Baggrundsark!AE1731)</f>
        <v>FEJL</v>
      </c>
      <c r="AO1731">
        <f>IF(VLOOKUP(AE1731,Home!$C$8:$N$207,12,FALSE)="Timelønnet",1,0)</f>
        <v>0</v>
      </c>
      <c r="AP1731">
        <f>SUM($AO$4:AO1731)*AO1731</f>
        <v>0</v>
      </c>
      <c r="AQ1731">
        <f t="shared" si="563"/>
        <v>1</v>
      </c>
      <c r="AR1731" t="str">
        <f t="shared" si="563"/>
        <v/>
      </c>
      <c r="AS1731" t="e">
        <f t="shared" si="557"/>
        <v>#VALUE!</v>
      </c>
      <c r="AT1731" s="45" t="e">
        <f t="shared" si="564"/>
        <v>#VALUE!</v>
      </c>
      <c r="AU1731">
        <f>VLOOKUP(AQ1731,Home!$C$8:$J$207,8,FALSE)</f>
        <v>0</v>
      </c>
    </row>
    <row r="1732" spans="1:47" x14ac:dyDescent="0.25">
      <c r="A1732" s="6">
        <f t="shared" si="549"/>
        <v>0</v>
      </c>
      <c r="B1732" s="6">
        <f t="shared" si="558"/>
        <v>0</v>
      </c>
      <c r="C1732" s="6" t="str">
        <f t="shared" si="550"/>
        <v/>
      </c>
      <c r="D1732" s="7">
        <f t="shared" si="551"/>
        <v>0</v>
      </c>
      <c r="E1732" s="7">
        <f t="shared" si="559"/>
        <v>0</v>
      </c>
      <c r="F1732" s="7" t="str">
        <f t="shared" si="552"/>
        <v/>
      </c>
      <c r="G1732" s="6">
        <f t="shared" si="553"/>
        <v>0</v>
      </c>
      <c r="H1732" s="6">
        <f t="shared" si="560"/>
        <v>0</v>
      </c>
      <c r="I1732" s="6" t="str">
        <f t="shared" si="561"/>
        <v/>
      </c>
      <c r="J1732" s="11">
        <v>1729</v>
      </c>
      <c r="K1732" s="11">
        <f>IF(IFERROR(VLOOKUP(J1732,Home!$A$8:$B$1048576,1,FALSE),0)=0,0,1)</f>
        <v>0</v>
      </c>
      <c r="L1732" s="129" t="e">
        <f>IF(VLOOKUP(O1732,Home!$C$8:$R$207,6,FALSE)="","",VLOOKUP(O1732,Home!$C$8:$R$207,6,FALSE))</f>
        <v>#N/A</v>
      </c>
      <c r="M1732" s="129" t="e">
        <f t="shared" ref="M1732:M1795" si="566">IF(O1732=O1731,EDATE(M1731,1),L1732)</f>
        <v>#N/A</v>
      </c>
      <c r="N1732" s="11">
        <f>SUM($K$4:K1732)</f>
        <v>200</v>
      </c>
      <c r="O1732" s="11" t="str">
        <f>IF(P1732="","",IF(IFERROR(VLOOKUP(N1732,Home!$C$8:$R$1048576,1,FALSE),"")=0,"",IFERROR(VLOOKUP(N1732,Home!$C$8:$R$1048576,1,FALSE),"")))</f>
        <v/>
      </c>
      <c r="P1732" s="11" t="str">
        <f>IF(IFERROR(VLOOKUP(W1732,Home!$C$8:$R$1048576,3,FALSE),"")=0,"",IFERROR(VLOOKUP(W1732,Home!$C$8:$R$1048576,3,FALSE),""))</f>
        <v/>
      </c>
      <c r="Q1732" s="11" t="str">
        <f t="shared" si="565"/>
        <v/>
      </c>
      <c r="R1732" s="130" t="e">
        <f>VLOOKUP(Q1732,'Baggrund til lister'!$G$4:$H$15,2,FALSE)</f>
        <v>#N/A</v>
      </c>
      <c r="S1732" s="11" t="str">
        <f t="shared" ref="S1732:S1795" si="567">IFERROR(YEAR(M1732),"")</f>
        <v/>
      </c>
      <c r="T1732" s="11" t="str">
        <f>IF(IFERROR(VLOOKUP(N1732,Home!$C$8:$R$1048576,11,FALSE),"")=0,"",IFERROR(VLOOKUP(N1732,Home!$C$8:$R$1048576,11,FALSE),""))</f>
        <v/>
      </c>
      <c r="U1732" s="11" t="str">
        <f>IF(IFERROR(VLOOKUP(O1732,Home!$C$8:$R$1048576,12,FALSE),"")=0,"",IFERROR(VLOOKUP(O1732,Home!$C$8:$R$1048576,12,FALSE),""))</f>
        <v/>
      </c>
      <c r="V1732" s="11" t="str">
        <f>IF(IFERROR(VLOOKUP(O1732,Home!$C$8:$R$1048576,8,FALSE),"")=0,"",IFERROR(VLOOKUP(O1732,Home!$C$8:$R$1048576,8,FALSE),""))</f>
        <v/>
      </c>
      <c r="W1732" s="11" t="str">
        <f>IF(OR(VLOOKUP(N1732,Home!$C$7:$I$207,6,FALSE)="",VLOOKUP(N1732,Home!$C$7:$I$207,7,FALSE)=""),"FEJL",SUM(Baggrundsark!$K$4:K1732))</f>
        <v>FEJL</v>
      </c>
      <c r="Y1732">
        <v>1729</v>
      </c>
      <c r="Z1732" s="1"/>
      <c r="AC1732" s="44"/>
      <c r="AD1732">
        <f t="shared" si="554"/>
        <v>0</v>
      </c>
      <c r="AE1732">
        <f>SUM($AD$4:AD1732)</f>
        <v>1</v>
      </c>
      <c r="AF1732" s="103" t="str">
        <f>IFERROR(VLOOKUP(AN1732,Home!$C$8:$E$207,3,FALSE),"")</f>
        <v/>
      </c>
      <c r="AG1732" s="103" t="str">
        <f>IFERROR(VLOOKUP(AN1732,Home!$C$8:$E$207,2,FALSE),"")</f>
        <v/>
      </c>
      <c r="AH1732" s="104" t="str">
        <f>IF(VLOOKUP(AE1732,Home!$C$8:$I$207,6,FALSE)="","",VLOOKUP(AE1732,Home!$C$8:$I$207,6,FALSE))</f>
        <v/>
      </c>
      <c r="AI1732" s="104" t="e">
        <f t="shared" si="562"/>
        <v>#VALUE!</v>
      </c>
      <c r="AJ1732" s="105" t="e">
        <f t="shared" si="555"/>
        <v>#VALUE!</v>
      </c>
      <c r="AK1732" s="103" t="e">
        <f t="shared" ref="AK1732:AK1795" si="568">YEAR(AI1732)</f>
        <v>#VALUE!</v>
      </c>
      <c r="AL1732" s="103" t="e">
        <f t="shared" si="556"/>
        <v>#VALUE!</v>
      </c>
      <c r="AN1732" t="str">
        <f>IF(OR(VLOOKUP(AE1732,Home!$C$8:$I$207,6,FALSE)="",VLOOKUP(AE1732,Home!$C$8:$I$207,7,FALSE)=""),"FEJL",Baggrundsark!AE1732)</f>
        <v>FEJL</v>
      </c>
      <c r="AO1732">
        <f>IF(VLOOKUP(AE1732,Home!$C$8:$N$207,12,FALSE)="Timelønnet",1,0)</f>
        <v>0</v>
      </c>
      <c r="AP1732">
        <f>SUM($AO$4:AO1732)*AO1732</f>
        <v>0</v>
      </c>
      <c r="AQ1732">
        <f t="shared" si="563"/>
        <v>1</v>
      </c>
      <c r="AR1732" t="str">
        <f t="shared" si="563"/>
        <v/>
      </c>
      <c r="AS1732" t="e">
        <f t="shared" si="557"/>
        <v>#VALUE!</v>
      </c>
      <c r="AT1732" s="45" t="e">
        <f t="shared" si="564"/>
        <v>#VALUE!</v>
      </c>
      <c r="AU1732">
        <f>VLOOKUP(AQ1732,Home!$C$8:$J$207,8,FALSE)</f>
        <v>0</v>
      </c>
    </row>
    <row r="1733" spans="1:47" x14ac:dyDescent="0.25">
      <c r="A1733" s="6">
        <f t="shared" ref="A1733:A1796" si="569">IF(U1733="Kontraktansat",1,0)</f>
        <v>0</v>
      </c>
      <c r="B1733" s="6">
        <f t="shared" si="558"/>
        <v>0</v>
      </c>
      <c r="C1733" s="6" t="str">
        <f t="shared" ref="C1733:C1796" si="570">IF(B1733=B1732,"",B1733)</f>
        <v/>
      </c>
      <c r="D1733" s="7">
        <f t="shared" ref="D1733:D1796" si="571">IF(U1733="Månedslønnet",1,0)</f>
        <v>0</v>
      </c>
      <c r="E1733" s="7">
        <f t="shared" si="559"/>
        <v>0</v>
      </c>
      <c r="F1733" s="7" t="str">
        <f t="shared" ref="F1733:F1796" si="572">IF(E1733=E1732,"",E1733)</f>
        <v/>
      </c>
      <c r="G1733" s="6">
        <f t="shared" ref="G1733:G1796" si="573">IF(U1733="Standardsats",1,0)</f>
        <v>0</v>
      </c>
      <c r="H1733" s="6">
        <f t="shared" si="560"/>
        <v>0</v>
      </c>
      <c r="I1733" s="6" t="str">
        <f t="shared" si="561"/>
        <v/>
      </c>
      <c r="J1733" s="11">
        <v>1730</v>
      </c>
      <c r="K1733" s="11">
        <f>IF(IFERROR(VLOOKUP(J1733,Home!$A$8:$B$1048576,1,FALSE),0)=0,0,1)</f>
        <v>0</v>
      </c>
      <c r="L1733" s="129" t="e">
        <f>IF(VLOOKUP(O1733,Home!$C$8:$R$207,6,FALSE)="","",VLOOKUP(O1733,Home!$C$8:$R$207,6,FALSE))</f>
        <v>#N/A</v>
      </c>
      <c r="M1733" s="129" t="e">
        <f t="shared" si="566"/>
        <v>#N/A</v>
      </c>
      <c r="N1733" s="11">
        <f>SUM($K$4:K1733)</f>
        <v>200</v>
      </c>
      <c r="O1733" s="11" t="str">
        <f>IF(P1733="","",IF(IFERROR(VLOOKUP(N1733,Home!$C$8:$R$1048576,1,FALSE),"")=0,"",IFERROR(VLOOKUP(N1733,Home!$C$8:$R$1048576,1,FALSE),"")))</f>
        <v/>
      </c>
      <c r="P1733" s="11" t="str">
        <f>IF(IFERROR(VLOOKUP(W1733,Home!$C$8:$R$1048576,3,FALSE),"")=0,"",IFERROR(VLOOKUP(W1733,Home!$C$8:$R$1048576,3,FALSE),""))</f>
        <v/>
      </c>
      <c r="Q1733" s="11" t="str">
        <f t="shared" si="565"/>
        <v/>
      </c>
      <c r="R1733" s="130" t="e">
        <f>VLOOKUP(Q1733,'Baggrund til lister'!$G$4:$H$15,2,FALSE)</f>
        <v>#N/A</v>
      </c>
      <c r="S1733" s="11" t="str">
        <f t="shared" si="567"/>
        <v/>
      </c>
      <c r="T1733" s="11" t="str">
        <f>IF(IFERROR(VLOOKUP(N1733,Home!$C$8:$R$1048576,11,FALSE),"")=0,"",IFERROR(VLOOKUP(N1733,Home!$C$8:$R$1048576,11,FALSE),""))</f>
        <v/>
      </c>
      <c r="U1733" s="11" t="str">
        <f>IF(IFERROR(VLOOKUP(O1733,Home!$C$8:$R$1048576,12,FALSE),"")=0,"",IFERROR(VLOOKUP(O1733,Home!$C$8:$R$1048576,12,FALSE),""))</f>
        <v/>
      </c>
      <c r="V1733" s="11" t="str">
        <f>IF(IFERROR(VLOOKUP(O1733,Home!$C$8:$R$1048576,8,FALSE),"")=0,"",IFERROR(VLOOKUP(O1733,Home!$C$8:$R$1048576,8,FALSE),""))</f>
        <v/>
      </c>
      <c r="W1733" s="11" t="str">
        <f>IF(OR(VLOOKUP(N1733,Home!$C$7:$I$207,6,FALSE)="",VLOOKUP(N1733,Home!$C$7:$I$207,7,FALSE)=""),"FEJL",SUM(Baggrundsark!$K$4:K1733))</f>
        <v>FEJL</v>
      </c>
      <c r="Y1733">
        <v>1730</v>
      </c>
      <c r="Z1733" s="1"/>
      <c r="AC1733" s="44"/>
      <c r="AD1733">
        <f t="shared" ref="AD1733:AD1796" si="574">IF(IFERROR(VLOOKUP(Y1733,$AC$4:$AC$203,1,FALSE),0)=0,0,1)</f>
        <v>0</v>
      </c>
      <c r="AE1733">
        <f>SUM($AD$4:AD1733)</f>
        <v>1</v>
      </c>
      <c r="AF1733" s="103" t="str">
        <f>IFERROR(VLOOKUP(AN1733,Home!$C$8:$E$207,3,FALSE),"")</f>
        <v/>
      </c>
      <c r="AG1733" s="103" t="str">
        <f>IFERROR(VLOOKUP(AN1733,Home!$C$8:$E$207,2,FALSE),"")</f>
        <v/>
      </c>
      <c r="AH1733" s="104" t="str">
        <f>IF(VLOOKUP(AE1733,Home!$C$8:$I$207,6,FALSE)="","",VLOOKUP(AE1733,Home!$C$8:$I$207,6,FALSE))</f>
        <v/>
      </c>
      <c r="AI1733" s="104" t="e">
        <f t="shared" si="562"/>
        <v>#VALUE!</v>
      </c>
      <c r="AJ1733" s="105" t="e">
        <f t="shared" ref="AJ1733:AJ1796" si="575">1+INT((AI1733-DATE(YEAR(AI1733+4-WEEKDAY(AI1733+6)),1,5)+WEEKDAY(DATE(YEAR(AI1733+4-WEEKDAY(AI1733+6)),1,3)))/7)</f>
        <v>#VALUE!</v>
      </c>
      <c r="AK1733" s="103" t="e">
        <f t="shared" si="568"/>
        <v>#VALUE!</v>
      </c>
      <c r="AL1733" s="103" t="e">
        <f t="shared" ref="AL1733:AL1796" si="576">AK1733&amp;" "&amp;AJ1733</f>
        <v>#VALUE!</v>
      </c>
      <c r="AN1733" t="str">
        <f>IF(OR(VLOOKUP(AE1733,Home!$C$8:$I$207,6,FALSE)="",VLOOKUP(AE1733,Home!$C$8:$I$207,7,FALSE)=""),"FEJL",Baggrundsark!AE1733)</f>
        <v>FEJL</v>
      </c>
      <c r="AO1733">
        <f>IF(VLOOKUP(AE1733,Home!$C$8:$N$207,12,FALSE)="Timelønnet",1,0)</f>
        <v>0</v>
      </c>
      <c r="AP1733">
        <f>SUM($AO$4:AO1733)*AO1733</f>
        <v>0</v>
      </c>
      <c r="AQ1733">
        <f t="shared" si="563"/>
        <v>1</v>
      </c>
      <c r="AR1733" t="str">
        <f t="shared" si="563"/>
        <v/>
      </c>
      <c r="AS1733" t="e">
        <f t="shared" ref="AS1733:AS1796" si="577">VLOOKUP(AL1733,$BB$4:$BC$476,2,FALSE)</f>
        <v>#VALUE!</v>
      </c>
      <c r="AT1733" s="45" t="e">
        <f t="shared" si="564"/>
        <v>#VALUE!</v>
      </c>
      <c r="AU1733">
        <f>VLOOKUP(AQ1733,Home!$C$8:$J$207,8,FALSE)</f>
        <v>0</v>
      </c>
    </row>
    <row r="1734" spans="1:47" x14ac:dyDescent="0.25">
      <c r="A1734" s="6">
        <f t="shared" si="569"/>
        <v>0</v>
      </c>
      <c r="B1734" s="6">
        <f t="shared" ref="B1734:B1797" si="578">A1734+B1733</f>
        <v>0</v>
      </c>
      <c r="C1734" s="6" t="str">
        <f t="shared" si="570"/>
        <v/>
      </c>
      <c r="D1734" s="7">
        <f t="shared" si="571"/>
        <v>0</v>
      </c>
      <c r="E1734" s="7">
        <f t="shared" ref="E1734:E1797" si="579">D1734+E1733</f>
        <v>0</v>
      </c>
      <c r="F1734" s="7" t="str">
        <f t="shared" si="572"/>
        <v/>
      </c>
      <c r="G1734" s="6">
        <f t="shared" si="573"/>
        <v>0</v>
      </c>
      <c r="H1734" s="6">
        <f t="shared" ref="H1734:H1797" si="580">G1734+H1733</f>
        <v>0</v>
      </c>
      <c r="I1734" s="6" t="str">
        <f t="shared" ref="I1734:I1797" si="581">IF(H1734=H1733,"",H1734)</f>
        <v/>
      </c>
      <c r="J1734" s="11">
        <v>1731</v>
      </c>
      <c r="K1734" s="11">
        <f>IF(IFERROR(VLOOKUP(J1734,Home!$A$8:$B$1048576,1,FALSE),0)=0,0,1)</f>
        <v>0</v>
      </c>
      <c r="L1734" s="129" t="e">
        <f>IF(VLOOKUP(O1734,Home!$C$8:$R$207,6,FALSE)="","",VLOOKUP(O1734,Home!$C$8:$R$207,6,FALSE))</f>
        <v>#N/A</v>
      </c>
      <c r="M1734" s="129" t="e">
        <f t="shared" si="566"/>
        <v>#N/A</v>
      </c>
      <c r="N1734" s="11">
        <f>SUM($K$4:K1734)</f>
        <v>200</v>
      </c>
      <c r="O1734" s="11" t="str">
        <f>IF(P1734="","",IF(IFERROR(VLOOKUP(N1734,Home!$C$8:$R$1048576,1,FALSE),"")=0,"",IFERROR(VLOOKUP(N1734,Home!$C$8:$R$1048576,1,FALSE),"")))</f>
        <v/>
      </c>
      <c r="P1734" s="11" t="str">
        <f>IF(IFERROR(VLOOKUP(W1734,Home!$C$8:$R$1048576,3,FALSE),"")=0,"",IFERROR(VLOOKUP(W1734,Home!$C$8:$R$1048576,3,FALSE),""))</f>
        <v/>
      </c>
      <c r="Q1734" s="11" t="str">
        <f t="shared" si="565"/>
        <v/>
      </c>
      <c r="R1734" s="130" t="e">
        <f>VLOOKUP(Q1734,'Baggrund til lister'!$G$4:$H$15,2,FALSE)</f>
        <v>#N/A</v>
      </c>
      <c r="S1734" s="11" t="str">
        <f t="shared" si="567"/>
        <v/>
      </c>
      <c r="T1734" s="11" t="str">
        <f>IF(IFERROR(VLOOKUP(N1734,Home!$C$8:$R$1048576,11,FALSE),"")=0,"",IFERROR(VLOOKUP(N1734,Home!$C$8:$R$1048576,11,FALSE),""))</f>
        <v/>
      </c>
      <c r="U1734" s="11" t="str">
        <f>IF(IFERROR(VLOOKUP(O1734,Home!$C$8:$R$1048576,12,FALSE),"")=0,"",IFERROR(VLOOKUP(O1734,Home!$C$8:$R$1048576,12,FALSE),""))</f>
        <v/>
      </c>
      <c r="V1734" s="11" t="str">
        <f>IF(IFERROR(VLOOKUP(O1734,Home!$C$8:$R$1048576,8,FALSE),"")=0,"",IFERROR(VLOOKUP(O1734,Home!$C$8:$R$1048576,8,FALSE),""))</f>
        <v/>
      </c>
      <c r="W1734" s="11" t="str">
        <f>IF(OR(VLOOKUP(N1734,Home!$C$7:$I$207,6,FALSE)="",VLOOKUP(N1734,Home!$C$7:$I$207,7,FALSE)=""),"FEJL",SUM(Baggrundsark!$K$4:K1734))</f>
        <v>FEJL</v>
      </c>
      <c r="Y1734">
        <v>1731</v>
      </c>
      <c r="Z1734" s="1"/>
      <c r="AC1734" s="44"/>
      <c r="AD1734">
        <f t="shared" si="574"/>
        <v>0</v>
      </c>
      <c r="AE1734">
        <f>SUM($AD$4:AD1734)</f>
        <v>1</v>
      </c>
      <c r="AF1734" s="103" t="str">
        <f>IFERROR(VLOOKUP(AN1734,Home!$C$8:$E$207,3,FALSE),"")</f>
        <v/>
      </c>
      <c r="AG1734" s="103" t="str">
        <f>IFERROR(VLOOKUP(AN1734,Home!$C$8:$E$207,2,FALSE),"")</f>
        <v/>
      </c>
      <c r="AH1734" s="104" t="str">
        <f>IF(VLOOKUP(AE1734,Home!$C$8:$I$207,6,FALSE)="","",VLOOKUP(AE1734,Home!$C$8:$I$207,6,FALSE))</f>
        <v/>
      </c>
      <c r="AI1734" s="104" t="e">
        <f t="shared" ref="AI1734:AI1797" si="582">IF(AG1734=AG1733,AI1733+14,AH1734)</f>
        <v>#VALUE!</v>
      </c>
      <c r="AJ1734" s="105" t="e">
        <f t="shared" si="575"/>
        <v>#VALUE!</v>
      </c>
      <c r="AK1734" s="103" t="e">
        <f t="shared" si="568"/>
        <v>#VALUE!</v>
      </c>
      <c r="AL1734" s="103" t="e">
        <f t="shared" si="576"/>
        <v>#VALUE!</v>
      </c>
      <c r="AN1734" t="str">
        <f>IF(OR(VLOOKUP(AE1734,Home!$C$8:$I$207,6,FALSE)="",VLOOKUP(AE1734,Home!$C$8:$I$207,7,FALSE)=""),"FEJL",Baggrundsark!AE1734)</f>
        <v>FEJL</v>
      </c>
      <c r="AO1734">
        <f>IF(VLOOKUP(AE1734,Home!$C$8:$N$207,12,FALSE)="Timelønnet",1,0)</f>
        <v>0</v>
      </c>
      <c r="AP1734">
        <f>SUM($AO$4:AO1734)*AO1734</f>
        <v>0</v>
      </c>
      <c r="AQ1734">
        <f t="shared" si="563"/>
        <v>1</v>
      </c>
      <c r="AR1734" t="str">
        <f t="shared" si="563"/>
        <v/>
      </c>
      <c r="AS1734" t="e">
        <f t="shared" si="577"/>
        <v>#VALUE!</v>
      </c>
      <c r="AT1734" s="45" t="e">
        <f t="shared" si="564"/>
        <v>#VALUE!</v>
      </c>
      <c r="AU1734">
        <f>VLOOKUP(AQ1734,Home!$C$8:$J$207,8,FALSE)</f>
        <v>0</v>
      </c>
    </row>
    <row r="1735" spans="1:47" x14ac:dyDescent="0.25">
      <c r="A1735" s="6">
        <f t="shared" si="569"/>
        <v>0</v>
      </c>
      <c r="B1735" s="6">
        <f t="shared" si="578"/>
        <v>0</v>
      </c>
      <c r="C1735" s="6" t="str">
        <f t="shared" si="570"/>
        <v/>
      </c>
      <c r="D1735" s="7">
        <f t="shared" si="571"/>
        <v>0</v>
      </c>
      <c r="E1735" s="7">
        <f t="shared" si="579"/>
        <v>0</v>
      </c>
      <c r="F1735" s="7" t="str">
        <f t="shared" si="572"/>
        <v/>
      </c>
      <c r="G1735" s="6">
        <f t="shared" si="573"/>
        <v>0</v>
      </c>
      <c r="H1735" s="6">
        <f t="shared" si="580"/>
        <v>0</v>
      </c>
      <c r="I1735" s="6" t="str">
        <f t="shared" si="581"/>
        <v/>
      </c>
      <c r="J1735" s="11">
        <v>1732</v>
      </c>
      <c r="K1735" s="11">
        <f>IF(IFERROR(VLOOKUP(J1735,Home!$A$8:$B$1048576,1,FALSE),0)=0,0,1)</f>
        <v>0</v>
      </c>
      <c r="L1735" s="129" t="e">
        <f>IF(VLOOKUP(O1735,Home!$C$8:$R$207,6,FALSE)="","",VLOOKUP(O1735,Home!$C$8:$R$207,6,FALSE))</f>
        <v>#N/A</v>
      </c>
      <c r="M1735" s="129" t="e">
        <f t="shared" si="566"/>
        <v>#N/A</v>
      </c>
      <c r="N1735" s="11">
        <f>SUM($K$4:K1735)</f>
        <v>200</v>
      </c>
      <c r="O1735" s="11" t="str">
        <f>IF(P1735="","",IF(IFERROR(VLOOKUP(N1735,Home!$C$8:$R$1048576,1,FALSE),"")=0,"",IFERROR(VLOOKUP(N1735,Home!$C$8:$R$1048576,1,FALSE),"")))</f>
        <v/>
      </c>
      <c r="P1735" s="11" t="str">
        <f>IF(IFERROR(VLOOKUP(W1735,Home!$C$8:$R$1048576,3,FALSE),"")=0,"",IFERROR(VLOOKUP(W1735,Home!$C$8:$R$1048576,3,FALSE),""))</f>
        <v/>
      </c>
      <c r="Q1735" s="11" t="str">
        <f t="shared" si="565"/>
        <v/>
      </c>
      <c r="R1735" s="130" t="e">
        <f>VLOOKUP(Q1735,'Baggrund til lister'!$G$4:$H$15,2,FALSE)</f>
        <v>#N/A</v>
      </c>
      <c r="S1735" s="11" t="str">
        <f t="shared" si="567"/>
        <v/>
      </c>
      <c r="T1735" s="11" t="str">
        <f>IF(IFERROR(VLOOKUP(N1735,Home!$C$8:$R$1048576,11,FALSE),"")=0,"",IFERROR(VLOOKUP(N1735,Home!$C$8:$R$1048576,11,FALSE),""))</f>
        <v/>
      </c>
      <c r="U1735" s="11" t="str">
        <f>IF(IFERROR(VLOOKUP(O1735,Home!$C$8:$R$1048576,12,FALSE),"")=0,"",IFERROR(VLOOKUP(O1735,Home!$C$8:$R$1048576,12,FALSE),""))</f>
        <v/>
      </c>
      <c r="V1735" s="11" t="str">
        <f>IF(IFERROR(VLOOKUP(O1735,Home!$C$8:$R$1048576,8,FALSE),"")=0,"",IFERROR(VLOOKUP(O1735,Home!$C$8:$R$1048576,8,FALSE),""))</f>
        <v/>
      </c>
      <c r="W1735" s="11" t="str">
        <f>IF(OR(VLOOKUP(N1735,Home!$C$7:$I$207,6,FALSE)="",VLOOKUP(N1735,Home!$C$7:$I$207,7,FALSE)=""),"FEJL",SUM(Baggrundsark!$K$4:K1735))</f>
        <v>FEJL</v>
      </c>
      <c r="Y1735">
        <v>1732</v>
      </c>
      <c r="Z1735" s="1"/>
      <c r="AC1735" s="44"/>
      <c r="AD1735">
        <f t="shared" si="574"/>
        <v>0</v>
      </c>
      <c r="AE1735">
        <f>SUM($AD$4:AD1735)</f>
        <v>1</v>
      </c>
      <c r="AF1735" s="103" t="str">
        <f>IFERROR(VLOOKUP(AN1735,Home!$C$8:$E$207,3,FALSE),"")</f>
        <v/>
      </c>
      <c r="AG1735" s="103" t="str">
        <f>IFERROR(VLOOKUP(AN1735,Home!$C$8:$E$207,2,FALSE),"")</f>
        <v/>
      </c>
      <c r="AH1735" s="104" t="str">
        <f>IF(VLOOKUP(AE1735,Home!$C$8:$I$207,6,FALSE)="","",VLOOKUP(AE1735,Home!$C$8:$I$207,6,FALSE))</f>
        <v/>
      </c>
      <c r="AI1735" s="104" t="e">
        <f t="shared" si="582"/>
        <v>#VALUE!</v>
      </c>
      <c r="AJ1735" s="105" t="e">
        <f t="shared" si="575"/>
        <v>#VALUE!</v>
      </c>
      <c r="AK1735" s="103" t="e">
        <f t="shared" si="568"/>
        <v>#VALUE!</v>
      </c>
      <c r="AL1735" s="103" t="e">
        <f t="shared" si="576"/>
        <v>#VALUE!</v>
      </c>
      <c r="AN1735" t="str">
        <f>IF(OR(VLOOKUP(AE1735,Home!$C$8:$I$207,6,FALSE)="",VLOOKUP(AE1735,Home!$C$8:$I$207,7,FALSE)=""),"FEJL",Baggrundsark!AE1735)</f>
        <v>FEJL</v>
      </c>
      <c r="AO1735">
        <f>IF(VLOOKUP(AE1735,Home!$C$8:$N$207,12,FALSE)="Timelønnet",1,0)</f>
        <v>0</v>
      </c>
      <c r="AP1735">
        <f>SUM($AO$4:AO1735)*AO1735</f>
        <v>0</v>
      </c>
      <c r="AQ1735">
        <f t="shared" si="563"/>
        <v>1</v>
      </c>
      <c r="AR1735" t="str">
        <f t="shared" si="563"/>
        <v/>
      </c>
      <c r="AS1735" t="e">
        <f t="shared" si="577"/>
        <v>#VALUE!</v>
      </c>
      <c r="AT1735" s="45" t="e">
        <f t="shared" si="564"/>
        <v>#VALUE!</v>
      </c>
      <c r="AU1735">
        <f>VLOOKUP(AQ1735,Home!$C$8:$J$207,8,FALSE)</f>
        <v>0</v>
      </c>
    </row>
    <row r="1736" spans="1:47" x14ac:dyDescent="0.25">
      <c r="A1736" s="6">
        <f t="shared" si="569"/>
        <v>0</v>
      </c>
      <c r="B1736" s="6">
        <f t="shared" si="578"/>
        <v>0</v>
      </c>
      <c r="C1736" s="6" t="str">
        <f t="shared" si="570"/>
        <v/>
      </c>
      <c r="D1736" s="7">
        <f t="shared" si="571"/>
        <v>0</v>
      </c>
      <c r="E1736" s="7">
        <f t="shared" si="579"/>
        <v>0</v>
      </c>
      <c r="F1736" s="7" t="str">
        <f t="shared" si="572"/>
        <v/>
      </c>
      <c r="G1736" s="6">
        <f t="shared" si="573"/>
        <v>0</v>
      </c>
      <c r="H1736" s="6">
        <f t="shared" si="580"/>
        <v>0</v>
      </c>
      <c r="I1736" s="6" t="str">
        <f t="shared" si="581"/>
        <v/>
      </c>
      <c r="J1736" s="11">
        <v>1733</v>
      </c>
      <c r="K1736" s="11">
        <f>IF(IFERROR(VLOOKUP(J1736,Home!$A$8:$B$1048576,1,FALSE),0)=0,0,1)</f>
        <v>0</v>
      </c>
      <c r="L1736" s="129" t="e">
        <f>IF(VLOOKUP(O1736,Home!$C$8:$R$207,6,FALSE)="","",VLOOKUP(O1736,Home!$C$8:$R$207,6,FALSE))</f>
        <v>#N/A</v>
      </c>
      <c r="M1736" s="129" t="e">
        <f t="shared" si="566"/>
        <v>#N/A</v>
      </c>
      <c r="N1736" s="11">
        <f>SUM($K$4:K1736)</f>
        <v>200</v>
      </c>
      <c r="O1736" s="11" t="str">
        <f>IF(P1736="","",IF(IFERROR(VLOOKUP(N1736,Home!$C$8:$R$1048576,1,FALSE),"")=0,"",IFERROR(VLOOKUP(N1736,Home!$C$8:$R$1048576,1,FALSE),"")))</f>
        <v/>
      </c>
      <c r="P1736" s="11" t="str">
        <f>IF(IFERROR(VLOOKUP(W1736,Home!$C$8:$R$1048576,3,FALSE),"")=0,"",IFERROR(VLOOKUP(W1736,Home!$C$8:$R$1048576,3,FALSE),""))</f>
        <v/>
      </c>
      <c r="Q1736" s="11" t="str">
        <f t="shared" si="565"/>
        <v/>
      </c>
      <c r="R1736" s="130" t="e">
        <f>VLOOKUP(Q1736,'Baggrund til lister'!$G$4:$H$15,2,FALSE)</f>
        <v>#N/A</v>
      </c>
      <c r="S1736" s="11" t="str">
        <f t="shared" si="567"/>
        <v/>
      </c>
      <c r="T1736" s="11" t="str">
        <f>IF(IFERROR(VLOOKUP(N1736,Home!$C$8:$R$1048576,11,FALSE),"")=0,"",IFERROR(VLOOKUP(N1736,Home!$C$8:$R$1048576,11,FALSE),""))</f>
        <v/>
      </c>
      <c r="U1736" s="11" t="str">
        <f>IF(IFERROR(VLOOKUP(O1736,Home!$C$8:$R$1048576,12,FALSE),"")=0,"",IFERROR(VLOOKUP(O1736,Home!$C$8:$R$1048576,12,FALSE),""))</f>
        <v/>
      </c>
      <c r="V1736" s="11" t="str">
        <f>IF(IFERROR(VLOOKUP(O1736,Home!$C$8:$R$1048576,8,FALSE),"")=0,"",IFERROR(VLOOKUP(O1736,Home!$C$8:$R$1048576,8,FALSE),""))</f>
        <v/>
      </c>
      <c r="W1736" s="11" t="str">
        <f>IF(OR(VLOOKUP(N1736,Home!$C$7:$I$207,6,FALSE)="",VLOOKUP(N1736,Home!$C$7:$I$207,7,FALSE)=""),"FEJL",SUM(Baggrundsark!$K$4:K1736))</f>
        <v>FEJL</v>
      </c>
      <c r="Y1736">
        <v>1733</v>
      </c>
      <c r="Z1736" s="1"/>
      <c r="AC1736" s="44"/>
      <c r="AD1736">
        <f t="shared" si="574"/>
        <v>0</v>
      </c>
      <c r="AE1736">
        <f>SUM($AD$4:AD1736)</f>
        <v>1</v>
      </c>
      <c r="AF1736" s="103" t="str">
        <f>IFERROR(VLOOKUP(AN1736,Home!$C$8:$E$207,3,FALSE),"")</f>
        <v/>
      </c>
      <c r="AG1736" s="103" t="str">
        <f>IFERROR(VLOOKUP(AN1736,Home!$C$8:$E$207,2,FALSE),"")</f>
        <v/>
      </c>
      <c r="AH1736" s="104" t="str">
        <f>IF(VLOOKUP(AE1736,Home!$C$8:$I$207,6,FALSE)="","",VLOOKUP(AE1736,Home!$C$8:$I$207,6,FALSE))</f>
        <v/>
      </c>
      <c r="AI1736" s="104" t="e">
        <f t="shared" si="582"/>
        <v>#VALUE!</v>
      </c>
      <c r="AJ1736" s="105" t="e">
        <f t="shared" si="575"/>
        <v>#VALUE!</v>
      </c>
      <c r="AK1736" s="103" t="e">
        <f t="shared" si="568"/>
        <v>#VALUE!</v>
      </c>
      <c r="AL1736" s="103" t="e">
        <f t="shared" si="576"/>
        <v>#VALUE!</v>
      </c>
      <c r="AN1736" t="str">
        <f>IF(OR(VLOOKUP(AE1736,Home!$C$8:$I$207,6,FALSE)="",VLOOKUP(AE1736,Home!$C$8:$I$207,7,FALSE)=""),"FEJL",Baggrundsark!AE1736)</f>
        <v>FEJL</v>
      </c>
      <c r="AO1736">
        <f>IF(VLOOKUP(AE1736,Home!$C$8:$N$207,12,FALSE)="Timelønnet",1,0)</f>
        <v>0</v>
      </c>
      <c r="AP1736">
        <f>SUM($AO$4:AO1736)*AO1736</f>
        <v>0</v>
      </c>
      <c r="AQ1736">
        <f t="shared" si="563"/>
        <v>1</v>
      </c>
      <c r="AR1736" t="str">
        <f t="shared" si="563"/>
        <v/>
      </c>
      <c r="AS1736" t="e">
        <f t="shared" si="577"/>
        <v>#VALUE!</v>
      </c>
      <c r="AT1736" s="45" t="e">
        <f t="shared" si="564"/>
        <v>#VALUE!</v>
      </c>
      <c r="AU1736">
        <f>VLOOKUP(AQ1736,Home!$C$8:$J$207,8,FALSE)</f>
        <v>0</v>
      </c>
    </row>
    <row r="1737" spans="1:47" x14ac:dyDescent="0.25">
      <c r="A1737" s="6">
        <f t="shared" si="569"/>
        <v>0</v>
      </c>
      <c r="B1737" s="6">
        <f t="shared" si="578"/>
        <v>0</v>
      </c>
      <c r="C1737" s="6" t="str">
        <f t="shared" si="570"/>
        <v/>
      </c>
      <c r="D1737" s="7">
        <f t="shared" si="571"/>
        <v>0</v>
      </c>
      <c r="E1737" s="7">
        <f t="shared" si="579"/>
        <v>0</v>
      </c>
      <c r="F1737" s="7" t="str">
        <f t="shared" si="572"/>
        <v/>
      </c>
      <c r="G1737" s="6">
        <f t="shared" si="573"/>
        <v>0</v>
      </c>
      <c r="H1737" s="6">
        <f t="shared" si="580"/>
        <v>0</v>
      </c>
      <c r="I1737" s="6" t="str">
        <f t="shared" si="581"/>
        <v/>
      </c>
      <c r="J1737" s="11">
        <v>1734</v>
      </c>
      <c r="K1737" s="11">
        <f>IF(IFERROR(VLOOKUP(J1737,Home!$A$8:$B$1048576,1,FALSE),0)=0,0,1)</f>
        <v>0</v>
      </c>
      <c r="L1737" s="129" t="e">
        <f>IF(VLOOKUP(O1737,Home!$C$8:$R$207,6,FALSE)="","",VLOOKUP(O1737,Home!$C$8:$R$207,6,FALSE))</f>
        <v>#N/A</v>
      </c>
      <c r="M1737" s="129" t="e">
        <f t="shared" si="566"/>
        <v>#N/A</v>
      </c>
      <c r="N1737" s="11">
        <f>SUM($K$4:K1737)</f>
        <v>200</v>
      </c>
      <c r="O1737" s="11" t="str">
        <f>IF(P1737="","",IF(IFERROR(VLOOKUP(N1737,Home!$C$8:$R$1048576,1,FALSE),"")=0,"",IFERROR(VLOOKUP(N1737,Home!$C$8:$R$1048576,1,FALSE),"")))</f>
        <v/>
      </c>
      <c r="P1737" s="11" t="str">
        <f>IF(IFERROR(VLOOKUP(W1737,Home!$C$8:$R$1048576,3,FALSE),"")=0,"",IFERROR(VLOOKUP(W1737,Home!$C$8:$R$1048576,3,FALSE),""))</f>
        <v/>
      </c>
      <c r="Q1737" s="11" t="str">
        <f t="shared" si="565"/>
        <v/>
      </c>
      <c r="R1737" s="130" t="e">
        <f>VLOOKUP(Q1737,'Baggrund til lister'!$G$4:$H$15,2,FALSE)</f>
        <v>#N/A</v>
      </c>
      <c r="S1737" s="11" t="str">
        <f t="shared" si="567"/>
        <v/>
      </c>
      <c r="T1737" s="11" t="str">
        <f>IF(IFERROR(VLOOKUP(N1737,Home!$C$8:$R$1048576,11,FALSE),"")=0,"",IFERROR(VLOOKUP(N1737,Home!$C$8:$R$1048576,11,FALSE),""))</f>
        <v/>
      </c>
      <c r="U1737" s="11" t="str">
        <f>IF(IFERROR(VLOOKUP(O1737,Home!$C$8:$R$1048576,12,FALSE),"")=0,"",IFERROR(VLOOKUP(O1737,Home!$C$8:$R$1048576,12,FALSE),""))</f>
        <v/>
      </c>
      <c r="V1737" s="11" t="str">
        <f>IF(IFERROR(VLOOKUP(O1737,Home!$C$8:$R$1048576,8,FALSE),"")=0,"",IFERROR(VLOOKUP(O1737,Home!$C$8:$R$1048576,8,FALSE),""))</f>
        <v/>
      </c>
      <c r="W1737" s="11" t="str">
        <f>IF(OR(VLOOKUP(N1737,Home!$C$7:$I$207,6,FALSE)="",VLOOKUP(N1737,Home!$C$7:$I$207,7,FALSE)=""),"FEJL",SUM(Baggrundsark!$K$4:K1737))</f>
        <v>FEJL</v>
      </c>
      <c r="Y1737">
        <v>1734</v>
      </c>
      <c r="Z1737" s="1"/>
      <c r="AC1737" s="44"/>
      <c r="AD1737">
        <f t="shared" si="574"/>
        <v>0</v>
      </c>
      <c r="AE1737">
        <f>SUM($AD$4:AD1737)</f>
        <v>1</v>
      </c>
      <c r="AF1737" s="103" t="str">
        <f>IFERROR(VLOOKUP(AN1737,Home!$C$8:$E$207,3,FALSE),"")</f>
        <v/>
      </c>
      <c r="AG1737" s="103" t="str">
        <f>IFERROR(VLOOKUP(AN1737,Home!$C$8:$E$207,2,FALSE),"")</f>
        <v/>
      </c>
      <c r="AH1737" s="104" t="str">
        <f>IF(VLOOKUP(AE1737,Home!$C$8:$I$207,6,FALSE)="","",VLOOKUP(AE1737,Home!$C$8:$I$207,6,FALSE))</f>
        <v/>
      </c>
      <c r="AI1737" s="104" t="e">
        <f t="shared" si="582"/>
        <v>#VALUE!</v>
      </c>
      <c r="AJ1737" s="105" t="e">
        <f t="shared" si="575"/>
        <v>#VALUE!</v>
      </c>
      <c r="AK1737" s="103" t="e">
        <f t="shared" si="568"/>
        <v>#VALUE!</v>
      </c>
      <c r="AL1737" s="103" t="e">
        <f t="shared" si="576"/>
        <v>#VALUE!</v>
      </c>
      <c r="AN1737" t="str">
        <f>IF(OR(VLOOKUP(AE1737,Home!$C$8:$I$207,6,FALSE)="",VLOOKUP(AE1737,Home!$C$8:$I$207,7,FALSE)=""),"FEJL",Baggrundsark!AE1737)</f>
        <v>FEJL</v>
      </c>
      <c r="AO1737">
        <f>IF(VLOOKUP(AE1737,Home!$C$8:$N$207,12,FALSE)="Timelønnet",1,0)</f>
        <v>0</v>
      </c>
      <c r="AP1737">
        <f>SUM($AO$4:AO1737)*AO1737</f>
        <v>0</v>
      </c>
      <c r="AQ1737">
        <f t="shared" si="563"/>
        <v>1</v>
      </c>
      <c r="AR1737" t="str">
        <f t="shared" si="563"/>
        <v/>
      </c>
      <c r="AS1737" t="e">
        <f t="shared" si="577"/>
        <v>#VALUE!</v>
      </c>
      <c r="AT1737" s="45" t="e">
        <f t="shared" si="564"/>
        <v>#VALUE!</v>
      </c>
      <c r="AU1737">
        <f>VLOOKUP(AQ1737,Home!$C$8:$J$207,8,FALSE)</f>
        <v>0</v>
      </c>
    </row>
    <row r="1738" spans="1:47" x14ac:dyDescent="0.25">
      <c r="A1738" s="6">
        <f t="shared" si="569"/>
        <v>0</v>
      </c>
      <c r="B1738" s="6">
        <f t="shared" si="578"/>
        <v>0</v>
      </c>
      <c r="C1738" s="6" t="str">
        <f t="shared" si="570"/>
        <v/>
      </c>
      <c r="D1738" s="7">
        <f t="shared" si="571"/>
        <v>0</v>
      </c>
      <c r="E1738" s="7">
        <f t="shared" si="579"/>
        <v>0</v>
      </c>
      <c r="F1738" s="7" t="str">
        <f t="shared" si="572"/>
        <v/>
      </c>
      <c r="G1738" s="6">
        <f t="shared" si="573"/>
        <v>0</v>
      </c>
      <c r="H1738" s="6">
        <f t="shared" si="580"/>
        <v>0</v>
      </c>
      <c r="I1738" s="6" t="str">
        <f t="shared" si="581"/>
        <v/>
      </c>
      <c r="J1738" s="11">
        <v>1735</v>
      </c>
      <c r="K1738" s="11">
        <f>IF(IFERROR(VLOOKUP(J1738,Home!$A$8:$B$1048576,1,FALSE),0)=0,0,1)</f>
        <v>0</v>
      </c>
      <c r="L1738" s="129" t="e">
        <f>IF(VLOOKUP(O1738,Home!$C$8:$R$207,6,FALSE)="","",VLOOKUP(O1738,Home!$C$8:$R$207,6,FALSE))</f>
        <v>#N/A</v>
      </c>
      <c r="M1738" s="129" t="e">
        <f t="shared" si="566"/>
        <v>#N/A</v>
      </c>
      <c r="N1738" s="11">
        <f>SUM($K$4:K1738)</f>
        <v>200</v>
      </c>
      <c r="O1738" s="11" t="str">
        <f>IF(P1738="","",IF(IFERROR(VLOOKUP(N1738,Home!$C$8:$R$1048576,1,FALSE),"")=0,"",IFERROR(VLOOKUP(N1738,Home!$C$8:$R$1048576,1,FALSE),"")))</f>
        <v/>
      </c>
      <c r="P1738" s="11" t="str">
        <f>IF(IFERROR(VLOOKUP(W1738,Home!$C$8:$R$1048576,3,FALSE),"")=0,"",IFERROR(VLOOKUP(W1738,Home!$C$8:$R$1048576,3,FALSE),""))</f>
        <v/>
      </c>
      <c r="Q1738" s="11" t="str">
        <f t="shared" si="565"/>
        <v/>
      </c>
      <c r="R1738" s="130" t="e">
        <f>VLOOKUP(Q1738,'Baggrund til lister'!$G$4:$H$15,2,FALSE)</f>
        <v>#N/A</v>
      </c>
      <c r="S1738" s="11" t="str">
        <f t="shared" si="567"/>
        <v/>
      </c>
      <c r="T1738" s="11" t="str">
        <f>IF(IFERROR(VLOOKUP(N1738,Home!$C$8:$R$1048576,11,FALSE),"")=0,"",IFERROR(VLOOKUP(N1738,Home!$C$8:$R$1048576,11,FALSE),""))</f>
        <v/>
      </c>
      <c r="U1738" s="11" t="str">
        <f>IF(IFERROR(VLOOKUP(O1738,Home!$C$8:$R$1048576,12,FALSE),"")=0,"",IFERROR(VLOOKUP(O1738,Home!$C$8:$R$1048576,12,FALSE),""))</f>
        <v/>
      </c>
      <c r="V1738" s="11" t="str">
        <f>IF(IFERROR(VLOOKUP(O1738,Home!$C$8:$R$1048576,8,FALSE),"")=0,"",IFERROR(VLOOKUP(O1738,Home!$C$8:$R$1048576,8,FALSE),""))</f>
        <v/>
      </c>
      <c r="W1738" s="11" t="str">
        <f>IF(OR(VLOOKUP(N1738,Home!$C$7:$I$207,6,FALSE)="",VLOOKUP(N1738,Home!$C$7:$I$207,7,FALSE)=""),"FEJL",SUM(Baggrundsark!$K$4:K1738))</f>
        <v>FEJL</v>
      </c>
      <c r="Y1738">
        <v>1735</v>
      </c>
      <c r="Z1738" s="1"/>
      <c r="AC1738" s="44"/>
      <c r="AD1738">
        <f t="shared" si="574"/>
        <v>0</v>
      </c>
      <c r="AE1738">
        <f>SUM($AD$4:AD1738)</f>
        <v>1</v>
      </c>
      <c r="AF1738" s="103" t="str">
        <f>IFERROR(VLOOKUP(AN1738,Home!$C$8:$E$207,3,FALSE),"")</f>
        <v/>
      </c>
      <c r="AG1738" s="103" t="str">
        <f>IFERROR(VLOOKUP(AN1738,Home!$C$8:$E$207,2,FALSE),"")</f>
        <v/>
      </c>
      <c r="AH1738" s="104" t="str">
        <f>IF(VLOOKUP(AE1738,Home!$C$8:$I$207,6,FALSE)="","",VLOOKUP(AE1738,Home!$C$8:$I$207,6,FALSE))</f>
        <v/>
      </c>
      <c r="AI1738" s="104" t="e">
        <f t="shared" si="582"/>
        <v>#VALUE!</v>
      </c>
      <c r="AJ1738" s="105" t="e">
        <f t="shared" si="575"/>
        <v>#VALUE!</v>
      </c>
      <c r="AK1738" s="103" t="e">
        <f t="shared" si="568"/>
        <v>#VALUE!</v>
      </c>
      <c r="AL1738" s="103" t="e">
        <f t="shared" si="576"/>
        <v>#VALUE!</v>
      </c>
      <c r="AN1738" t="str">
        <f>IF(OR(VLOOKUP(AE1738,Home!$C$8:$I$207,6,FALSE)="",VLOOKUP(AE1738,Home!$C$8:$I$207,7,FALSE)=""),"FEJL",Baggrundsark!AE1738)</f>
        <v>FEJL</v>
      </c>
      <c r="AO1738">
        <f>IF(VLOOKUP(AE1738,Home!$C$8:$N$207,12,FALSE)="Timelønnet",1,0)</f>
        <v>0</v>
      </c>
      <c r="AP1738">
        <f>SUM($AO$4:AO1738)*AO1738</f>
        <v>0</v>
      </c>
      <c r="AQ1738">
        <f t="shared" si="563"/>
        <v>1</v>
      </c>
      <c r="AR1738" t="str">
        <f t="shared" si="563"/>
        <v/>
      </c>
      <c r="AS1738" t="e">
        <f t="shared" si="577"/>
        <v>#VALUE!</v>
      </c>
      <c r="AT1738" s="45" t="e">
        <f t="shared" si="564"/>
        <v>#VALUE!</v>
      </c>
      <c r="AU1738">
        <f>VLOOKUP(AQ1738,Home!$C$8:$J$207,8,FALSE)</f>
        <v>0</v>
      </c>
    </row>
    <row r="1739" spans="1:47" x14ac:dyDescent="0.25">
      <c r="A1739" s="6">
        <f t="shared" si="569"/>
        <v>0</v>
      </c>
      <c r="B1739" s="6">
        <f t="shared" si="578"/>
        <v>0</v>
      </c>
      <c r="C1739" s="6" t="str">
        <f t="shared" si="570"/>
        <v/>
      </c>
      <c r="D1739" s="7">
        <f t="shared" si="571"/>
        <v>0</v>
      </c>
      <c r="E1739" s="7">
        <f t="shared" si="579"/>
        <v>0</v>
      </c>
      <c r="F1739" s="7" t="str">
        <f t="shared" si="572"/>
        <v/>
      </c>
      <c r="G1739" s="6">
        <f t="shared" si="573"/>
        <v>0</v>
      </c>
      <c r="H1739" s="6">
        <f t="shared" si="580"/>
        <v>0</v>
      </c>
      <c r="I1739" s="6" t="str">
        <f t="shared" si="581"/>
        <v/>
      </c>
      <c r="J1739" s="11">
        <v>1736</v>
      </c>
      <c r="K1739" s="11">
        <f>IF(IFERROR(VLOOKUP(J1739,Home!$A$8:$B$1048576,1,FALSE),0)=0,0,1)</f>
        <v>0</v>
      </c>
      <c r="L1739" s="129" t="e">
        <f>IF(VLOOKUP(O1739,Home!$C$8:$R$207,6,FALSE)="","",VLOOKUP(O1739,Home!$C$8:$R$207,6,FALSE))</f>
        <v>#N/A</v>
      </c>
      <c r="M1739" s="129" t="e">
        <f t="shared" si="566"/>
        <v>#N/A</v>
      </c>
      <c r="N1739" s="11">
        <f>SUM($K$4:K1739)</f>
        <v>200</v>
      </c>
      <c r="O1739" s="11" t="str">
        <f>IF(P1739="","",IF(IFERROR(VLOOKUP(N1739,Home!$C$8:$R$1048576,1,FALSE),"")=0,"",IFERROR(VLOOKUP(N1739,Home!$C$8:$R$1048576,1,FALSE),"")))</f>
        <v/>
      </c>
      <c r="P1739" s="11" t="str">
        <f>IF(IFERROR(VLOOKUP(W1739,Home!$C$8:$R$1048576,3,FALSE),"")=0,"",IFERROR(VLOOKUP(W1739,Home!$C$8:$R$1048576,3,FALSE),""))</f>
        <v/>
      </c>
      <c r="Q1739" s="11" t="str">
        <f t="shared" si="565"/>
        <v/>
      </c>
      <c r="R1739" s="130" t="e">
        <f>VLOOKUP(Q1739,'Baggrund til lister'!$G$4:$H$15,2,FALSE)</f>
        <v>#N/A</v>
      </c>
      <c r="S1739" s="11" t="str">
        <f t="shared" si="567"/>
        <v/>
      </c>
      <c r="T1739" s="11" t="str">
        <f>IF(IFERROR(VLOOKUP(N1739,Home!$C$8:$R$1048576,11,FALSE),"")=0,"",IFERROR(VLOOKUP(N1739,Home!$C$8:$R$1048576,11,FALSE),""))</f>
        <v/>
      </c>
      <c r="U1739" s="11" t="str">
        <f>IF(IFERROR(VLOOKUP(O1739,Home!$C$8:$R$1048576,12,FALSE),"")=0,"",IFERROR(VLOOKUP(O1739,Home!$C$8:$R$1048576,12,FALSE),""))</f>
        <v/>
      </c>
      <c r="V1739" s="11" t="str">
        <f>IF(IFERROR(VLOOKUP(O1739,Home!$C$8:$R$1048576,8,FALSE),"")=0,"",IFERROR(VLOOKUP(O1739,Home!$C$8:$R$1048576,8,FALSE),""))</f>
        <v/>
      </c>
      <c r="W1739" s="11" t="str">
        <f>IF(OR(VLOOKUP(N1739,Home!$C$7:$I$207,6,FALSE)="",VLOOKUP(N1739,Home!$C$7:$I$207,7,FALSE)=""),"FEJL",SUM(Baggrundsark!$K$4:K1739))</f>
        <v>FEJL</v>
      </c>
      <c r="Y1739">
        <v>1736</v>
      </c>
      <c r="Z1739" s="1"/>
      <c r="AC1739" s="44"/>
      <c r="AD1739">
        <f t="shared" si="574"/>
        <v>0</v>
      </c>
      <c r="AE1739">
        <f>SUM($AD$4:AD1739)</f>
        <v>1</v>
      </c>
      <c r="AF1739" s="103" t="str">
        <f>IFERROR(VLOOKUP(AN1739,Home!$C$8:$E$207,3,FALSE),"")</f>
        <v/>
      </c>
      <c r="AG1739" s="103" t="str">
        <f>IFERROR(VLOOKUP(AN1739,Home!$C$8:$E$207,2,FALSE),"")</f>
        <v/>
      </c>
      <c r="AH1739" s="104" t="str">
        <f>IF(VLOOKUP(AE1739,Home!$C$8:$I$207,6,FALSE)="","",VLOOKUP(AE1739,Home!$C$8:$I$207,6,FALSE))</f>
        <v/>
      </c>
      <c r="AI1739" s="104" t="e">
        <f t="shared" si="582"/>
        <v>#VALUE!</v>
      </c>
      <c r="AJ1739" s="105" t="e">
        <f t="shared" si="575"/>
        <v>#VALUE!</v>
      </c>
      <c r="AK1739" s="103" t="e">
        <f t="shared" si="568"/>
        <v>#VALUE!</v>
      </c>
      <c r="AL1739" s="103" t="e">
        <f t="shared" si="576"/>
        <v>#VALUE!</v>
      </c>
      <c r="AN1739" t="str">
        <f>IF(OR(VLOOKUP(AE1739,Home!$C$8:$I$207,6,FALSE)="",VLOOKUP(AE1739,Home!$C$8:$I$207,7,FALSE)=""),"FEJL",Baggrundsark!AE1739)</f>
        <v>FEJL</v>
      </c>
      <c r="AO1739">
        <f>IF(VLOOKUP(AE1739,Home!$C$8:$N$207,12,FALSE)="Timelønnet",1,0)</f>
        <v>0</v>
      </c>
      <c r="AP1739">
        <f>SUM($AO$4:AO1739)*AO1739</f>
        <v>0</v>
      </c>
      <c r="AQ1739">
        <f t="shared" si="563"/>
        <v>1</v>
      </c>
      <c r="AR1739" t="str">
        <f t="shared" si="563"/>
        <v/>
      </c>
      <c r="AS1739" t="e">
        <f t="shared" si="577"/>
        <v>#VALUE!</v>
      </c>
      <c r="AT1739" s="45" t="e">
        <f t="shared" si="564"/>
        <v>#VALUE!</v>
      </c>
      <c r="AU1739">
        <f>VLOOKUP(AQ1739,Home!$C$8:$J$207,8,FALSE)</f>
        <v>0</v>
      </c>
    </row>
    <row r="1740" spans="1:47" x14ac:dyDescent="0.25">
      <c r="A1740" s="6">
        <f t="shared" si="569"/>
        <v>0</v>
      </c>
      <c r="B1740" s="6">
        <f t="shared" si="578"/>
        <v>0</v>
      </c>
      <c r="C1740" s="6" t="str">
        <f t="shared" si="570"/>
        <v/>
      </c>
      <c r="D1740" s="7">
        <f t="shared" si="571"/>
        <v>0</v>
      </c>
      <c r="E1740" s="7">
        <f t="shared" si="579"/>
        <v>0</v>
      </c>
      <c r="F1740" s="7" t="str">
        <f t="shared" si="572"/>
        <v/>
      </c>
      <c r="G1740" s="6">
        <f t="shared" si="573"/>
        <v>0</v>
      </c>
      <c r="H1740" s="6">
        <f t="shared" si="580"/>
        <v>0</v>
      </c>
      <c r="I1740" s="6" t="str">
        <f t="shared" si="581"/>
        <v/>
      </c>
      <c r="J1740" s="11">
        <v>1737</v>
      </c>
      <c r="K1740" s="11">
        <f>IF(IFERROR(VLOOKUP(J1740,Home!$A$8:$B$1048576,1,FALSE),0)=0,0,1)</f>
        <v>0</v>
      </c>
      <c r="L1740" s="129" t="e">
        <f>IF(VLOOKUP(O1740,Home!$C$8:$R$207,6,FALSE)="","",VLOOKUP(O1740,Home!$C$8:$R$207,6,FALSE))</f>
        <v>#N/A</v>
      </c>
      <c r="M1740" s="129" t="e">
        <f t="shared" si="566"/>
        <v>#N/A</v>
      </c>
      <c r="N1740" s="11">
        <f>SUM($K$4:K1740)</f>
        <v>200</v>
      </c>
      <c r="O1740" s="11" t="str">
        <f>IF(P1740="","",IF(IFERROR(VLOOKUP(N1740,Home!$C$8:$R$1048576,1,FALSE),"")=0,"",IFERROR(VLOOKUP(N1740,Home!$C$8:$R$1048576,1,FALSE),"")))</f>
        <v/>
      </c>
      <c r="P1740" s="11" t="str">
        <f>IF(IFERROR(VLOOKUP(W1740,Home!$C$8:$R$1048576,3,FALSE),"")=0,"",IFERROR(VLOOKUP(W1740,Home!$C$8:$R$1048576,3,FALSE),""))</f>
        <v/>
      </c>
      <c r="Q1740" s="11" t="str">
        <f t="shared" si="565"/>
        <v/>
      </c>
      <c r="R1740" s="130" t="e">
        <f>VLOOKUP(Q1740,'Baggrund til lister'!$G$4:$H$15,2,FALSE)</f>
        <v>#N/A</v>
      </c>
      <c r="S1740" s="11" t="str">
        <f t="shared" si="567"/>
        <v/>
      </c>
      <c r="T1740" s="11" t="str">
        <f>IF(IFERROR(VLOOKUP(N1740,Home!$C$8:$R$1048576,11,FALSE),"")=0,"",IFERROR(VLOOKUP(N1740,Home!$C$8:$R$1048576,11,FALSE),""))</f>
        <v/>
      </c>
      <c r="U1740" s="11" t="str">
        <f>IF(IFERROR(VLOOKUP(O1740,Home!$C$8:$R$1048576,12,FALSE),"")=0,"",IFERROR(VLOOKUP(O1740,Home!$C$8:$R$1048576,12,FALSE),""))</f>
        <v/>
      </c>
      <c r="V1740" s="11" t="str">
        <f>IF(IFERROR(VLOOKUP(O1740,Home!$C$8:$R$1048576,8,FALSE),"")=0,"",IFERROR(VLOOKUP(O1740,Home!$C$8:$R$1048576,8,FALSE),""))</f>
        <v/>
      </c>
      <c r="W1740" s="11" t="str">
        <f>IF(OR(VLOOKUP(N1740,Home!$C$7:$I$207,6,FALSE)="",VLOOKUP(N1740,Home!$C$7:$I$207,7,FALSE)=""),"FEJL",SUM(Baggrundsark!$K$4:K1740))</f>
        <v>FEJL</v>
      </c>
      <c r="Y1740">
        <v>1737</v>
      </c>
      <c r="Z1740" s="1"/>
      <c r="AC1740" s="44"/>
      <c r="AD1740">
        <f t="shared" si="574"/>
        <v>0</v>
      </c>
      <c r="AE1740">
        <f>SUM($AD$4:AD1740)</f>
        <v>1</v>
      </c>
      <c r="AF1740" s="103" t="str">
        <f>IFERROR(VLOOKUP(AN1740,Home!$C$8:$E$207,3,FALSE),"")</f>
        <v/>
      </c>
      <c r="AG1740" s="103" t="str">
        <f>IFERROR(VLOOKUP(AN1740,Home!$C$8:$E$207,2,FALSE),"")</f>
        <v/>
      </c>
      <c r="AH1740" s="104" t="str">
        <f>IF(VLOOKUP(AE1740,Home!$C$8:$I$207,6,FALSE)="","",VLOOKUP(AE1740,Home!$C$8:$I$207,6,FALSE))</f>
        <v/>
      </c>
      <c r="AI1740" s="104" t="e">
        <f t="shared" si="582"/>
        <v>#VALUE!</v>
      </c>
      <c r="AJ1740" s="105" t="e">
        <f t="shared" si="575"/>
        <v>#VALUE!</v>
      </c>
      <c r="AK1740" s="103" t="e">
        <f t="shared" si="568"/>
        <v>#VALUE!</v>
      </c>
      <c r="AL1740" s="103" t="e">
        <f t="shared" si="576"/>
        <v>#VALUE!</v>
      </c>
      <c r="AN1740" t="str">
        <f>IF(OR(VLOOKUP(AE1740,Home!$C$8:$I$207,6,FALSE)="",VLOOKUP(AE1740,Home!$C$8:$I$207,7,FALSE)=""),"FEJL",Baggrundsark!AE1740)</f>
        <v>FEJL</v>
      </c>
      <c r="AO1740">
        <f>IF(VLOOKUP(AE1740,Home!$C$8:$N$207,12,FALSE)="Timelønnet",1,0)</f>
        <v>0</v>
      </c>
      <c r="AP1740">
        <f>SUM($AO$4:AO1740)*AO1740</f>
        <v>0</v>
      </c>
      <c r="AQ1740">
        <f t="shared" si="563"/>
        <v>1</v>
      </c>
      <c r="AR1740" t="str">
        <f t="shared" si="563"/>
        <v/>
      </c>
      <c r="AS1740" t="e">
        <f t="shared" si="577"/>
        <v>#VALUE!</v>
      </c>
      <c r="AT1740" s="45" t="e">
        <f t="shared" si="564"/>
        <v>#VALUE!</v>
      </c>
      <c r="AU1740">
        <f>VLOOKUP(AQ1740,Home!$C$8:$J$207,8,FALSE)</f>
        <v>0</v>
      </c>
    </row>
    <row r="1741" spans="1:47" x14ac:dyDescent="0.25">
      <c r="A1741" s="6">
        <f t="shared" si="569"/>
        <v>0</v>
      </c>
      <c r="B1741" s="6">
        <f t="shared" si="578"/>
        <v>0</v>
      </c>
      <c r="C1741" s="6" t="str">
        <f t="shared" si="570"/>
        <v/>
      </c>
      <c r="D1741" s="7">
        <f t="shared" si="571"/>
        <v>0</v>
      </c>
      <c r="E1741" s="7">
        <f t="shared" si="579"/>
        <v>0</v>
      </c>
      <c r="F1741" s="7" t="str">
        <f t="shared" si="572"/>
        <v/>
      </c>
      <c r="G1741" s="6">
        <f t="shared" si="573"/>
        <v>0</v>
      </c>
      <c r="H1741" s="6">
        <f t="shared" si="580"/>
        <v>0</v>
      </c>
      <c r="I1741" s="6" t="str">
        <f t="shared" si="581"/>
        <v/>
      </c>
      <c r="J1741" s="11">
        <v>1738</v>
      </c>
      <c r="K1741" s="11">
        <f>IF(IFERROR(VLOOKUP(J1741,Home!$A$8:$B$1048576,1,FALSE),0)=0,0,1)</f>
        <v>0</v>
      </c>
      <c r="L1741" s="129" t="e">
        <f>IF(VLOOKUP(O1741,Home!$C$8:$R$207,6,FALSE)="","",VLOOKUP(O1741,Home!$C$8:$R$207,6,FALSE))</f>
        <v>#N/A</v>
      </c>
      <c r="M1741" s="129" t="e">
        <f t="shared" si="566"/>
        <v>#N/A</v>
      </c>
      <c r="N1741" s="11">
        <f>SUM($K$4:K1741)</f>
        <v>200</v>
      </c>
      <c r="O1741" s="11" t="str">
        <f>IF(P1741="","",IF(IFERROR(VLOOKUP(N1741,Home!$C$8:$R$1048576,1,FALSE),"")=0,"",IFERROR(VLOOKUP(N1741,Home!$C$8:$R$1048576,1,FALSE),"")))</f>
        <v/>
      </c>
      <c r="P1741" s="11" t="str">
        <f>IF(IFERROR(VLOOKUP(W1741,Home!$C$8:$R$1048576,3,FALSE),"")=0,"",IFERROR(VLOOKUP(W1741,Home!$C$8:$R$1048576,3,FALSE),""))</f>
        <v/>
      </c>
      <c r="Q1741" s="11" t="str">
        <f t="shared" si="565"/>
        <v/>
      </c>
      <c r="R1741" s="130" t="e">
        <f>VLOOKUP(Q1741,'Baggrund til lister'!$G$4:$H$15,2,FALSE)</f>
        <v>#N/A</v>
      </c>
      <c r="S1741" s="11" t="str">
        <f t="shared" si="567"/>
        <v/>
      </c>
      <c r="T1741" s="11" t="str">
        <f>IF(IFERROR(VLOOKUP(N1741,Home!$C$8:$R$1048576,11,FALSE),"")=0,"",IFERROR(VLOOKUP(N1741,Home!$C$8:$R$1048576,11,FALSE),""))</f>
        <v/>
      </c>
      <c r="U1741" s="11" t="str">
        <f>IF(IFERROR(VLOOKUP(O1741,Home!$C$8:$R$1048576,12,FALSE),"")=0,"",IFERROR(VLOOKUP(O1741,Home!$C$8:$R$1048576,12,FALSE),""))</f>
        <v/>
      </c>
      <c r="V1741" s="11" t="str">
        <f>IF(IFERROR(VLOOKUP(O1741,Home!$C$8:$R$1048576,8,FALSE),"")=0,"",IFERROR(VLOOKUP(O1741,Home!$C$8:$R$1048576,8,FALSE),""))</f>
        <v/>
      </c>
      <c r="W1741" s="11" t="str">
        <f>IF(OR(VLOOKUP(N1741,Home!$C$7:$I$207,6,FALSE)="",VLOOKUP(N1741,Home!$C$7:$I$207,7,FALSE)=""),"FEJL",SUM(Baggrundsark!$K$4:K1741))</f>
        <v>FEJL</v>
      </c>
      <c r="Y1741">
        <v>1738</v>
      </c>
      <c r="Z1741" s="1"/>
      <c r="AC1741" s="44"/>
      <c r="AD1741">
        <f t="shared" si="574"/>
        <v>0</v>
      </c>
      <c r="AE1741">
        <f>SUM($AD$4:AD1741)</f>
        <v>1</v>
      </c>
      <c r="AF1741" s="103" t="str">
        <f>IFERROR(VLOOKUP(AN1741,Home!$C$8:$E$207,3,FALSE),"")</f>
        <v/>
      </c>
      <c r="AG1741" s="103" t="str">
        <f>IFERROR(VLOOKUP(AN1741,Home!$C$8:$E$207,2,FALSE),"")</f>
        <v/>
      </c>
      <c r="AH1741" s="104" t="str">
        <f>IF(VLOOKUP(AE1741,Home!$C$8:$I$207,6,FALSE)="","",VLOOKUP(AE1741,Home!$C$8:$I$207,6,FALSE))</f>
        <v/>
      </c>
      <c r="AI1741" s="104" t="e">
        <f t="shared" si="582"/>
        <v>#VALUE!</v>
      </c>
      <c r="AJ1741" s="105" t="e">
        <f t="shared" si="575"/>
        <v>#VALUE!</v>
      </c>
      <c r="AK1741" s="103" t="e">
        <f t="shared" si="568"/>
        <v>#VALUE!</v>
      </c>
      <c r="AL1741" s="103" t="e">
        <f t="shared" si="576"/>
        <v>#VALUE!</v>
      </c>
      <c r="AN1741" t="str">
        <f>IF(OR(VLOOKUP(AE1741,Home!$C$8:$I$207,6,FALSE)="",VLOOKUP(AE1741,Home!$C$8:$I$207,7,FALSE)=""),"FEJL",Baggrundsark!AE1741)</f>
        <v>FEJL</v>
      </c>
      <c r="AO1741">
        <f>IF(VLOOKUP(AE1741,Home!$C$8:$N$207,12,FALSE)="Timelønnet",1,0)</f>
        <v>0</v>
      </c>
      <c r="AP1741">
        <f>SUM($AO$4:AO1741)*AO1741</f>
        <v>0</v>
      </c>
      <c r="AQ1741">
        <f t="shared" si="563"/>
        <v>1</v>
      </c>
      <c r="AR1741" t="str">
        <f t="shared" si="563"/>
        <v/>
      </c>
      <c r="AS1741" t="e">
        <f t="shared" si="577"/>
        <v>#VALUE!</v>
      </c>
      <c r="AT1741" s="45" t="e">
        <f t="shared" si="564"/>
        <v>#VALUE!</v>
      </c>
      <c r="AU1741">
        <f>VLOOKUP(AQ1741,Home!$C$8:$J$207,8,FALSE)</f>
        <v>0</v>
      </c>
    </row>
    <row r="1742" spans="1:47" x14ac:dyDescent="0.25">
      <c r="A1742" s="6">
        <f t="shared" si="569"/>
        <v>0</v>
      </c>
      <c r="B1742" s="6">
        <f t="shared" si="578"/>
        <v>0</v>
      </c>
      <c r="C1742" s="6" t="str">
        <f t="shared" si="570"/>
        <v/>
      </c>
      <c r="D1742" s="7">
        <f t="shared" si="571"/>
        <v>0</v>
      </c>
      <c r="E1742" s="7">
        <f t="shared" si="579"/>
        <v>0</v>
      </c>
      <c r="F1742" s="7" t="str">
        <f t="shared" si="572"/>
        <v/>
      </c>
      <c r="G1742" s="6">
        <f t="shared" si="573"/>
        <v>0</v>
      </c>
      <c r="H1742" s="6">
        <f t="shared" si="580"/>
        <v>0</v>
      </c>
      <c r="I1742" s="6" t="str">
        <f t="shared" si="581"/>
        <v/>
      </c>
      <c r="J1742" s="11">
        <v>1739</v>
      </c>
      <c r="K1742" s="11">
        <f>IF(IFERROR(VLOOKUP(J1742,Home!$A$8:$B$1048576,1,FALSE),0)=0,0,1)</f>
        <v>0</v>
      </c>
      <c r="L1742" s="129" t="e">
        <f>IF(VLOOKUP(O1742,Home!$C$8:$R$207,6,FALSE)="","",VLOOKUP(O1742,Home!$C$8:$R$207,6,FALSE))</f>
        <v>#N/A</v>
      </c>
      <c r="M1742" s="129" t="e">
        <f t="shared" si="566"/>
        <v>#N/A</v>
      </c>
      <c r="N1742" s="11">
        <f>SUM($K$4:K1742)</f>
        <v>200</v>
      </c>
      <c r="O1742" s="11" t="str">
        <f>IF(P1742="","",IF(IFERROR(VLOOKUP(N1742,Home!$C$8:$R$1048576,1,FALSE),"")=0,"",IFERROR(VLOOKUP(N1742,Home!$C$8:$R$1048576,1,FALSE),"")))</f>
        <v/>
      </c>
      <c r="P1742" s="11" t="str">
        <f>IF(IFERROR(VLOOKUP(W1742,Home!$C$8:$R$1048576,3,FALSE),"")=0,"",IFERROR(VLOOKUP(W1742,Home!$C$8:$R$1048576,3,FALSE),""))</f>
        <v/>
      </c>
      <c r="Q1742" s="11" t="str">
        <f t="shared" si="565"/>
        <v/>
      </c>
      <c r="R1742" s="130" t="e">
        <f>VLOOKUP(Q1742,'Baggrund til lister'!$G$4:$H$15,2,FALSE)</f>
        <v>#N/A</v>
      </c>
      <c r="S1742" s="11" t="str">
        <f t="shared" si="567"/>
        <v/>
      </c>
      <c r="T1742" s="11" t="str">
        <f>IF(IFERROR(VLOOKUP(N1742,Home!$C$8:$R$1048576,11,FALSE),"")=0,"",IFERROR(VLOOKUP(N1742,Home!$C$8:$R$1048576,11,FALSE),""))</f>
        <v/>
      </c>
      <c r="U1742" s="11" t="str">
        <f>IF(IFERROR(VLOOKUP(O1742,Home!$C$8:$R$1048576,12,FALSE),"")=0,"",IFERROR(VLOOKUP(O1742,Home!$C$8:$R$1048576,12,FALSE),""))</f>
        <v/>
      </c>
      <c r="V1742" s="11" t="str">
        <f>IF(IFERROR(VLOOKUP(O1742,Home!$C$8:$R$1048576,8,FALSE),"")=0,"",IFERROR(VLOOKUP(O1742,Home!$C$8:$R$1048576,8,FALSE),""))</f>
        <v/>
      </c>
      <c r="W1742" s="11" t="str">
        <f>IF(OR(VLOOKUP(N1742,Home!$C$7:$I$207,6,FALSE)="",VLOOKUP(N1742,Home!$C$7:$I$207,7,FALSE)=""),"FEJL",SUM(Baggrundsark!$K$4:K1742))</f>
        <v>FEJL</v>
      </c>
      <c r="Y1742">
        <v>1739</v>
      </c>
      <c r="Z1742" s="1"/>
      <c r="AC1742" s="44"/>
      <c r="AD1742">
        <f t="shared" si="574"/>
        <v>0</v>
      </c>
      <c r="AE1742">
        <f>SUM($AD$4:AD1742)</f>
        <v>1</v>
      </c>
      <c r="AF1742" s="103" t="str">
        <f>IFERROR(VLOOKUP(AN1742,Home!$C$8:$E$207,3,FALSE),"")</f>
        <v/>
      </c>
      <c r="AG1742" s="103" t="str">
        <f>IFERROR(VLOOKUP(AN1742,Home!$C$8:$E$207,2,FALSE),"")</f>
        <v/>
      </c>
      <c r="AH1742" s="104" t="str">
        <f>IF(VLOOKUP(AE1742,Home!$C$8:$I$207,6,FALSE)="","",VLOOKUP(AE1742,Home!$C$8:$I$207,6,FALSE))</f>
        <v/>
      </c>
      <c r="AI1742" s="104" t="e">
        <f t="shared" si="582"/>
        <v>#VALUE!</v>
      </c>
      <c r="AJ1742" s="105" t="e">
        <f t="shared" si="575"/>
        <v>#VALUE!</v>
      </c>
      <c r="AK1742" s="103" t="e">
        <f t="shared" si="568"/>
        <v>#VALUE!</v>
      </c>
      <c r="AL1742" s="103" t="e">
        <f t="shared" si="576"/>
        <v>#VALUE!</v>
      </c>
      <c r="AN1742" t="str">
        <f>IF(OR(VLOOKUP(AE1742,Home!$C$8:$I$207,6,FALSE)="",VLOOKUP(AE1742,Home!$C$8:$I$207,7,FALSE)=""),"FEJL",Baggrundsark!AE1742)</f>
        <v>FEJL</v>
      </c>
      <c r="AO1742">
        <f>IF(VLOOKUP(AE1742,Home!$C$8:$N$207,12,FALSE)="Timelønnet",1,0)</f>
        <v>0</v>
      </c>
      <c r="AP1742">
        <f>SUM($AO$4:AO1742)*AO1742</f>
        <v>0</v>
      </c>
      <c r="AQ1742">
        <f t="shared" si="563"/>
        <v>1</v>
      </c>
      <c r="AR1742" t="str">
        <f t="shared" si="563"/>
        <v/>
      </c>
      <c r="AS1742" t="e">
        <f t="shared" si="577"/>
        <v>#VALUE!</v>
      </c>
      <c r="AT1742" s="45" t="e">
        <f t="shared" si="564"/>
        <v>#VALUE!</v>
      </c>
      <c r="AU1742">
        <f>VLOOKUP(AQ1742,Home!$C$8:$J$207,8,FALSE)</f>
        <v>0</v>
      </c>
    </row>
    <row r="1743" spans="1:47" x14ac:dyDescent="0.25">
      <c r="A1743" s="6">
        <f t="shared" si="569"/>
        <v>0</v>
      </c>
      <c r="B1743" s="6">
        <f t="shared" si="578"/>
        <v>0</v>
      </c>
      <c r="C1743" s="6" t="str">
        <f t="shared" si="570"/>
        <v/>
      </c>
      <c r="D1743" s="7">
        <f t="shared" si="571"/>
        <v>0</v>
      </c>
      <c r="E1743" s="7">
        <f t="shared" si="579"/>
        <v>0</v>
      </c>
      <c r="F1743" s="7" t="str">
        <f t="shared" si="572"/>
        <v/>
      </c>
      <c r="G1743" s="6">
        <f t="shared" si="573"/>
        <v>0</v>
      </c>
      <c r="H1743" s="6">
        <f t="shared" si="580"/>
        <v>0</v>
      </c>
      <c r="I1743" s="6" t="str">
        <f t="shared" si="581"/>
        <v/>
      </c>
      <c r="J1743" s="11">
        <v>1740</v>
      </c>
      <c r="K1743" s="11">
        <f>IF(IFERROR(VLOOKUP(J1743,Home!$A$8:$B$1048576,1,FALSE),0)=0,0,1)</f>
        <v>0</v>
      </c>
      <c r="L1743" s="129" t="e">
        <f>IF(VLOOKUP(O1743,Home!$C$8:$R$207,6,FALSE)="","",VLOOKUP(O1743,Home!$C$8:$R$207,6,FALSE))</f>
        <v>#N/A</v>
      </c>
      <c r="M1743" s="129" t="e">
        <f t="shared" si="566"/>
        <v>#N/A</v>
      </c>
      <c r="N1743" s="11">
        <f>SUM($K$4:K1743)</f>
        <v>200</v>
      </c>
      <c r="O1743" s="11" t="str">
        <f>IF(P1743="","",IF(IFERROR(VLOOKUP(N1743,Home!$C$8:$R$1048576,1,FALSE),"")=0,"",IFERROR(VLOOKUP(N1743,Home!$C$8:$R$1048576,1,FALSE),"")))</f>
        <v/>
      </c>
      <c r="P1743" s="11" t="str">
        <f>IF(IFERROR(VLOOKUP(W1743,Home!$C$8:$R$1048576,3,FALSE),"")=0,"",IFERROR(VLOOKUP(W1743,Home!$C$8:$R$1048576,3,FALSE),""))</f>
        <v/>
      </c>
      <c r="Q1743" s="11" t="str">
        <f t="shared" si="565"/>
        <v/>
      </c>
      <c r="R1743" s="130" t="e">
        <f>VLOOKUP(Q1743,'Baggrund til lister'!$G$4:$H$15,2,FALSE)</f>
        <v>#N/A</v>
      </c>
      <c r="S1743" s="11" t="str">
        <f t="shared" si="567"/>
        <v/>
      </c>
      <c r="T1743" s="11" t="str">
        <f>IF(IFERROR(VLOOKUP(N1743,Home!$C$8:$R$1048576,11,FALSE),"")=0,"",IFERROR(VLOOKUP(N1743,Home!$C$8:$R$1048576,11,FALSE),""))</f>
        <v/>
      </c>
      <c r="U1743" s="11" t="str">
        <f>IF(IFERROR(VLOOKUP(O1743,Home!$C$8:$R$1048576,12,FALSE),"")=0,"",IFERROR(VLOOKUP(O1743,Home!$C$8:$R$1048576,12,FALSE),""))</f>
        <v/>
      </c>
      <c r="V1743" s="11" t="str">
        <f>IF(IFERROR(VLOOKUP(O1743,Home!$C$8:$R$1048576,8,FALSE),"")=0,"",IFERROR(VLOOKUP(O1743,Home!$C$8:$R$1048576,8,FALSE),""))</f>
        <v/>
      </c>
      <c r="W1743" s="11" t="str">
        <f>IF(OR(VLOOKUP(N1743,Home!$C$7:$I$207,6,FALSE)="",VLOOKUP(N1743,Home!$C$7:$I$207,7,FALSE)=""),"FEJL",SUM(Baggrundsark!$K$4:K1743))</f>
        <v>FEJL</v>
      </c>
      <c r="Y1743">
        <v>1740</v>
      </c>
      <c r="Z1743" s="1"/>
      <c r="AC1743" s="44"/>
      <c r="AD1743">
        <f t="shared" si="574"/>
        <v>0</v>
      </c>
      <c r="AE1743">
        <f>SUM($AD$4:AD1743)</f>
        <v>1</v>
      </c>
      <c r="AF1743" s="103" t="str">
        <f>IFERROR(VLOOKUP(AN1743,Home!$C$8:$E$207,3,FALSE),"")</f>
        <v/>
      </c>
      <c r="AG1743" s="103" t="str">
        <f>IFERROR(VLOOKUP(AN1743,Home!$C$8:$E$207,2,FALSE),"")</f>
        <v/>
      </c>
      <c r="AH1743" s="104" t="str">
        <f>IF(VLOOKUP(AE1743,Home!$C$8:$I$207,6,FALSE)="","",VLOOKUP(AE1743,Home!$C$8:$I$207,6,FALSE))</f>
        <v/>
      </c>
      <c r="AI1743" s="104" t="e">
        <f t="shared" si="582"/>
        <v>#VALUE!</v>
      </c>
      <c r="AJ1743" s="105" t="e">
        <f t="shared" si="575"/>
        <v>#VALUE!</v>
      </c>
      <c r="AK1743" s="103" t="e">
        <f t="shared" si="568"/>
        <v>#VALUE!</v>
      </c>
      <c r="AL1743" s="103" t="e">
        <f t="shared" si="576"/>
        <v>#VALUE!</v>
      </c>
      <c r="AN1743" t="str">
        <f>IF(OR(VLOOKUP(AE1743,Home!$C$8:$I$207,6,FALSE)="",VLOOKUP(AE1743,Home!$C$8:$I$207,7,FALSE)=""),"FEJL",Baggrundsark!AE1743)</f>
        <v>FEJL</v>
      </c>
      <c r="AO1743">
        <f>IF(VLOOKUP(AE1743,Home!$C$8:$N$207,12,FALSE)="Timelønnet",1,0)</f>
        <v>0</v>
      </c>
      <c r="AP1743">
        <f>SUM($AO$4:AO1743)*AO1743</f>
        <v>0</v>
      </c>
      <c r="AQ1743">
        <f t="shared" si="563"/>
        <v>1</v>
      </c>
      <c r="AR1743" t="str">
        <f t="shared" si="563"/>
        <v/>
      </c>
      <c r="AS1743" t="e">
        <f t="shared" si="577"/>
        <v>#VALUE!</v>
      </c>
      <c r="AT1743" s="45" t="e">
        <f t="shared" si="564"/>
        <v>#VALUE!</v>
      </c>
      <c r="AU1743">
        <f>VLOOKUP(AQ1743,Home!$C$8:$J$207,8,FALSE)</f>
        <v>0</v>
      </c>
    </row>
    <row r="1744" spans="1:47" x14ac:dyDescent="0.25">
      <c r="A1744" s="6">
        <f t="shared" si="569"/>
        <v>0</v>
      </c>
      <c r="B1744" s="6">
        <f t="shared" si="578"/>
        <v>0</v>
      </c>
      <c r="C1744" s="6" t="str">
        <f t="shared" si="570"/>
        <v/>
      </c>
      <c r="D1744" s="7">
        <f t="shared" si="571"/>
        <v>0</v>
      </c>
      <c r="E1744" s="7">
        <f t="shared" si="579"/>
        <v>0</v>
      </c>
      <c r="F1744" s="7" t="str">
        <f t="shared" si="572"/>
        <v/>
      </c>
      <c r="G1744" s="6">
        <f t="shared" si="573"/>
        <v>0</v>
      </c>
      <c r="H1744" s="6">
        <f t="shared" si="580"/>
        <v>0</v>
      </c>
      <c r="I1744" s="6" t="str">
        <f t="shared" si="581"/>
        <v/>
      </c>
      <c r="J1744" s="11">
        <v>1741</v>
      </c>
      <c r="K1744" s="11">
        <f>IF(IFERROR(VLOOKUP(J1744,Home!$A$8:$B$1048576,1,FALSE),0)=0,0,1)</f>
        <v>0</v>
      </c>
      <c r="L1744" s="129" t="e">
        <f>IF(VLOOKUP(O1744,Home!$C$8:$R$207,6,FALSE)="","",VLOOKUP(O1744,Home!$C$8:$R$207,6,FALSE))</f>
        <v>#N/A</v>
      </c>
      <c r="M1744" s="129" t="e">
        <f t="shared" si="566"/>
        <v>#N/A</v>
      </c>
      <c r="N1744" s="11">
        <f>SUM($K$4:K1744)</f>
        <v>200</v>
      </c>
      <c r="O1744" s="11" t="str">
        <f>IF(P1744="","",IF(IFERROR(VLOOKUP(N1744,Home!$C$8:$R$1048576,1,FALSE),"")=0,"",IFERROR(VLOOKUP(N1744,Home!$C$8:$R$1048576,1,FALSE),"")))</f>
        <v/>
      </c>
      <c r="P1744" s="11" t="str">
        <f>IF(IFERROR(VLOOKUP(W1744,Home!$C$8:$R$1048576,3,FALSE),"")=0,"",IFERROR(VLOOKUP(W1744,Home!$C$8:$R$1048576,3,FALSE),""))</f>
        <v/>
      </c>
      <c r="Q1744" s="11" t="str">
        <f t="shared" si="565"/>
        <v/>
      </c>
      <c r="R1744" s="130" t="e">
        <f>VLOOKUP(Q1744,'Baggrund til lister'!$G$4:$H$15,2,FALSE)</f>
        <v>#N/A</v>
      </c>
      <c r="S1744" s="11" t="str">
        <f t="shared" si="567"/>
        <v/>
      </c>
      <c r="T1744" s="11" t="str">
        <f>IF(IFERROR(VLOOKUP(N1744,Home!$C$8:$R$1048576,11,FALSE),"")=0,"",IFERROR(VLOOKUP(N1744,Home!$C$8:$R$1048576,11,FALSE),""))</f>
        <v/>
      </c>
      <c r="U1744" s="11" t="str">
        <f>IF(IFERROR(VLOOKUP(O1744,Home!$C$8:$R$1048576,12,FALSE),"")=0,"",IFERROR(VLOOKUP(O1744,Home!$C$8:$R$1048576,12,FALSE),""))</f>
        <v/>
      </c>
      <c r="V1744" s="11" t="str">
        <f>IF(IFERROR(VLOOKUP(O1744,Home!$C$8:$R$1048576,8,FALSE),"")=0,"",IFERROR(VLOOKUP(O1744,Home!$C$8:$R$1048576,8,FALSE),""))</f>
        <v/>
      </c>
      <c r="W1744" s="11" t="str">
        <f>IF(OR(VLOOKUP(N1744,Home!$C$7:$I$207,6,FALSE)="",VLOOKUP(N1744,Home!$C$7:$I$207,7,FALSE)=""),"FEJL",SUM(Baggrundsark!$K$4:K1744))</f>
        <v>FEJL</v>
      </c>
      <c r="Y1744">
        <v>1741</v>
      </c>
      <c r="Z1744" s="1"/>
      <c r="AC1744" s="44"/>
      <c r="AD1744">
        <f t="shared" si="574"/>
        <v>0</v>
      </c>
      <c r="AE1744">
        <f>SUM($AD$4:AD1744)</f>
        <v>1</v>
      </c>
      <c r="AF1744" s="103" t="str">
        <f>IFERROR(VLOOKUP(AN1744,Home!$C$8:$E$207,3,FALSE),"")</f>
        <v/>
      </c>
      <c r="AG1744" s="103" t="str">
        <f>IFERROR(VLOOKUP(AN1744,Home!$C$8:$E$207,2,FALSE),"")</f>
        <v/>
      </c>
      <c r="AH1744" s="104" t="str">
        <f>IF(VLOOKUP(AE1744,Home!$C$8:$I$207,6,FALSE)="","",VLOOKUP(AE1744,Home!$C$8:$I$207,6,FALSE))</f>
        <v/>
      </c>
      <c r="AI1744" s="104" t="e">
        <f t="shared" si="582"/>
        <v>#VALUE!</v>
      </c>
      <c r="AJ1744" s="105" t="e">
        <f t="shared" si="575"/>
        <v>#VALUE!</v>
      </c>
      <c r="AK1744" s="103" t="e">
        <f t="shared" si="568"/>
        <v>#VALUE!</v>
      </c>
      <c r="AL1744" s="103" t="e">
        <f t="shared" si="576"/>
        <v>#VALUE!</v>
      </c>
      <c r="AN1744" t="str">
        <f>IF(OR(VLOOKUP(AE1744,Home!$C$8:$I$207,6,FALSE)="",VLOOKUP(AE1744,Home!$C$8:$I$207,7,FALSE)=""),"FEJL",Baggrundsark!AE1744)</f>
        <v>FEJL</v>
      </c>
      <c r="AO1744">
        <f>IF(VLOOKUP(AE1744,Home!$C$8:$N$207,12,FALSE)="Timelønnet",1,0)</f>
        <v>0</v>
      </c>
      <c r="AP1744">
        <f>SUM($AO$4:AO1744)*AO1744</f>
        <v>0</v>
      </c>
      <c r="AQ1744">
        <f t="shared" si="563"/>
        <v>1</v>
      </c>
      <c r="AR1744" t="str">
        <f t="shared" si="563"/>
        <v/>
      </c>
      <c r="AS1744" t="e">
        <f t="shared" si="577"/>
        <v>#VALUE!</v>
      </c>
      <c r="AT1744" s="45" t="e">
        <f t="shared" si="564"/>
        <v>#VALUE!</v>
      </c>
      <c r="AU1744">
        <f>VLOOKUP(AQ1744,Home!$C$8:$J$207,8,FALSE)</f>
        <v>0</v>
      </c>
    </row>
    <row r="1745" spans="1:47" x14ac:dyDescent="0.25">
      <c r="A1745" s="6">
        <f t="shared" si="569"/>
        <v>0</v>
      </c>
      <c r="B1745" s="6">
        <f t="shared" si="578"/>
        <v>0</v>
      </c>
      <c r="C1745" s="6" t="str">
        <f t="shared" si="570"/>
        <v/>
      </c>
      <c r="D1745" s="7">
        <f t="shared" si="571"/>
        <v>0</v>
      </c>
      <c r="E1745" s="7">
        <f t="shared" si="579"/>
        <v>0</v>
      </c>
      <c r="F1745" s="7" t="str">
        <f t="shared" si="572"/>
        <v/>
      </c>
      <c r="G1745" s="6">
        <f t="shared" si="573"/>
        <v>0</v>
      </c>
      <c r="H1745" s="6">
        <f t="shared" si="580"/>
        <v>0</v>
      </c>
      <c r="I1745" s="6" t="str">
        <f t="shared" si="581"/>
        <v/>
      </c>
      <c r="J1745" s="11">
        <v>1742</v>
      </c>
      <c r="K1745" s="11">
        <f>IF(IFERROR(VLOOKUP(J1745,Home!$A$8:$B$1048576,1,FALSE),0)=0,0,1)</f>
        <v>0</v>
      </c>
      <c r="L1745" s="129" t="e">
        <f>IF(VLOOKUP(O1745,Home!$C$8:$R$207,6,FALSE)="","",VLOOKUP(O1745,Home!$C$8:$R$207,6,FALSE))</f>
        <v>#N/A</v>
      </c>
      <c r="M1745" s="129" t="e">
        <f t="shared" si="566"/>
        <v>#N/A</v>
      </c>
      <c r="N1745" s="11">
        <f>SUM($K$4:K1745)</f>
        <v>200</v>
      </c>
      <c r="O1745" s="11" t="str">
        <f>IF(P1745="","",IF(IFERROR(VLOOKUP(N1745,Home!$C$8:$R$1048576,1,FALSE),"")=0,"",IFERROR(VLOOKUP(N1745,Home!$C$8:$R$1048576,1,FALSE),"")))</f>
        <v/>
      </c>
      <c r="P1745" s="11" t="str">
        <f>IF(IFERROR(VLOOKUP(W1745,Home!$C$8:$R$1048576,3,FALSE),"")=0,"",IFERROR(VLOOKUP(W1745,Home!$C$8:$R$1048576,3,FALSE),""))</f>
        <v/>
      </c>
      <c r="Q1745" s="11" t="str">
        <f t="shared" si="565"/>
        <v/>
      </c>
      <c r="R1745" s="130" t="e">
        <f>VLOOKUP(Q1745,'Baggrund til lister'!$G$4:$H$15,2,FALSE)</f>
        <v>#N/A</v>
      </c>
      <c r="S1745" s="11" t="str">
        <f t="shared" si="567"/>
        <v/>
      </c>
      <c r="T1745" s="11" t="str">
        <f>IF(IFERROR(VLOOKUP(N1745,Home!$C$8:$R$1048576,11,FALSE),"")=0,"",IFERROR(VLOOKUP(N1745,Home!$C$8:$R$1048576,11,FALSE),""))</f>
        <v/>
      </c>
      <c r="U1745" s="11" t="str">
        <f>IF(IFERROR(VLOOKUP(O1745,Home!$C$8:$R$1048576,12,FALSE),"")=0,"",IFERROR(VLOOKUP(O1745,Home!$C$8:$R$1048576,12,FALSE),""))</f>
        <v/>
      </c>
      <c r="V1745" s="11" t="str">
        <f>IF(IFERROR(VLOOKUP(O1745,Home!$C$8:$R$1048576,8,FALSE),"")=0,"",IFERROR(VLOOKUP(O1745,Home!$C$8:$R$1048576,8,FALSE),""))</f>
        <v/>
      </c>
      <c r="W1745" s="11" t="str">
        <f>IF(OR(VLOOKUP(N1745,Home!$C$7:$I$207,6,FALSE)="",VLOOKUP(N1745,Home!$C$7:$I$207,7,FALSE)=""),"FEJL",SUM(Baggrundsark!$K$4:K1745))</f>
        <v>FEJL</v>
      </c>
      <c r="Y1745">
        <v>1742</v>
      </c>
      <c r="Z1745" s="1"/>
      <c r="AC1745" s="44"/>
      <c r="AD1745">
        <f t="shared" si="574"/>
        <v>0</v>
      </c>
      <c r="AE1745">
        <f>SUM($AD$4:AD1745)</f>
        <v>1</v>
      </c>
      <c r="AF1745" s="103" t="str">
        <f>IFERROR(VLOOKUP(AN1745,Home!$C$8:$E$207,3,FALSE),"")</f>
        <v/>
      </c>
      <c r="AG1745" s="103" t="str">
        <f>IFERROR(VLOOKUP(AN1745,Home!$C$8:$E$207,2,FALSE),"")</f>
        <v/>
      </c>
      <c r="AH1745" s="104" t="str">
        <f>IF(VLOOKUP(AE1745,Home!$C$8:$I$207,6,FALSE)="","",VLOOKUP(AE1745,Home!$C$8:$I$207,6,FALSE))</f>
        <v/>
      </c>
      <c r="AI1745" s="104" t="e">
        <f t="shared" si="582"/>
        <v>#VALUE!</v>
      </c>
      <c r="AJ1745" s="105" t="e">
        <f t="shared" si="575"/>
        <v>#VALUE!</v>
      </c>
      <c r="AK1745" s="103" t="e">
        <f t="shared" si="568"/>
        <v>#VALUE!</v>
      </c>
      <c r="AL1745" s="103" t="e">
        <f t="shared" si="576"/>
        <v>#VALUE!</v>
      </c>
      <c r="AN1745" t="str">
        <f>IF(OR(VLOOKUP(AE1745,Home!$C$8:$I$207,6,FALSE)="",VLOOKUP(AE1745,Home!$C$8:$I$207,7,FALSE)=""),"FEJL",Baggrundsark!AE1745)</f>
        <v>FEJL</v>
      </c>
      <c r="AO1745">
        <f>IF(VLOOKUP(AE1745,Home!$C$8:$N$207,12,FALSE)="Timelønnet",1,0)</f>
        <v>0</v>
      </c>
      <c r="AP1745">
        <f>SUM($AO$4:AO1745)*AO1745</f>
        <v>0</v>
      </c>
      <c r="AQ1745">
        <f t="shared" si="563"/>
        <v>1</v>
      </c>
      <c r="AR1745" t="str">
        <f t="shared" si="563"/>
        <v/>
      </c>
      <c r="AS1745" t="e">
        <f t="shared" si="577"/>
        <v>#VALUE!</v>
      </c>
      <c r="AT1745" s="45" t="e">
        <f t="shared" si="564"/>
        <v>#VALUE!</v>
      </c>
      <c r="AU1745">
        <f>VLOOKUP(AQ1745,Home!$C$8:$J$207,8,FALSE)</f>
        <v>0</v>
      </c>
    </row>
    <row r="1746" spans="1:47" x14ac:dyDescent="0.25">
      <c r="A1746" s="6">
        <f t="shared" si="569"/>
        <v>0</v>
      </c>
      <c r="B1746" s="6">
        <f t="shared" si="578"/>
        <v>0</v>
      </c>
      <c r="C1746" s="6" t="str">
        <f t="shared" si="570"/>
        <v/>
      </c>
      <c r="D1746" s="7">
        <f t="shared" si="571"/>
        <v>0</v>
      </c>
      <c r="E1746" s="7">
        <f t="shared" si="579"/>
        <v>0</v>
      </c>
      <c r="F1746" s="7" t="str">
        <f t="shared" si="572"/>
        <v/>
      </c>
      <c r="G1746" s="6">
        <f t="shared" si="573"/>
        <v>0</v>
      </c>
      <c r="H1746" s="6">
        <f t="shared" si="580"/>
        <v>0</v>
      </c>
      <c r="I1746" s="6" t="str">
        <f t="shared" si="581"/>
        <v/>
      </c>
      <c r="J1746" s="11">
        <v>1743</v>
      </c>
      <c r="K1746" s="11">
        <f>IF(IFERROR(VLOOKUP(J1746,Home!$A$8:$B$1048576,1,FALSE),0)=0,0,1)</f>
        <v>0</v>
      </c>
      <c r="L1746" s="129" t="e">
        <f>IF(VLOOKUP(O1746,Home!$C$8:$R$207,6,FALSE)="","",VLOOKUP(O1746,Home!$C$8:$R$207,6,FALSE))</f>
        <v>#N/A</v>
      </c>
      <c r="M1746" s="129" t="e">
        <f t="shared" si="566"/>
        <v>#N/A</v>
      </c>
      <c r="N1746" s="11">
        <f>SUM($K$4:K1746)</f>
        <v>200</v>
      </c>
      <c r="O1746" s="11" t="str">
        <f>IF(P1746="","",IF(IFERROR(VLOOKUP(N1746,Home!$C$8:$R$1048576,1,FALSE),"")=0,"",IFERROR(VLOOKUP(N1746,Home!$C$8:$R$1048576,1,FALSE),"")))</f>
        <v/>
      </c>
      <c r="P1746" s="11" t="str">
        <f>IF(IFERROR(VLOOKUP(W1746,Home!$C$8:$R$1048576,3,FALSE),"")=0,"",IFERROR(VLOOKUP(W1746,Home!$C$8:$R$1048576,3,FALSE),""))</f>
        <v/>
      </c>
      <c r="Q1746" s="11" t="str">
        <f t="shared" si="565"/>
        <v/>
      </c>
      <c r="R1746" s="130" t="e">
        <f>VLOOKUP(Q1746,'Baggrund til lister'!$G$4:$H$15,2,FALSE)</f>
        <v>#N/A</v>
      </c>
      <c r="S1746" s="11" t="str">
        <f t="shared" si="567"/>
        <v/>
      </c>
      <c r="T1746" s="11" t="str">
        <f>IF(IFERROR(VLOOKUP(N1746,Home!$C$8:$R$1048576,11,FALSE),"")=0,"",IFERROR(VLOOKUP(N1746,Home!$C$8:$R$1048576,11,FALSE),""))</f>
        <v/>
      </c>
      <c r="U1746" s="11" t="str">
        <f>IF(IFERROR(VLOOKUP(O1746,Home!$C$8:$R$1048576,12,FALSE),"")=0,"",IFERROR(VLOOKUP(O1746,Home!$C$8:$R$1048576,12,FALSE),""))</f>
        <v/>
      </c>
      <c r="V1746" s="11" t="str">
        <f>IF(IFERROR(VLOOKUP(O1746,Home!$C$8:$R$1048576,8,FALSE),"")=0,"",IFERROR(VLOOKUP(O1746,Home!$C$8:$R$1048576,8,FALSE),""))</f>
        <v/>
      </c>
      <c r="W1746" s="11" t="str">
        <f>IF(OR(VLOOKUP(N1746,Home!$C$7:$I$207,6,FALSE)="",VLOOKUP(N1746,Home!$C$7:$I$207,7,FALSE)=""),"FEJL",SUM(Baggrundsark!$K$4:K1746))</f>
        <v>FEJL</v>
      </c>
      <c r="Y1746">
        <v>1743</v>
      </c>
      <c r="Z1746" s="1"/>
      <c r="AC1746" s="44"/>
      <c r="AD1746">
        <f t="shared" si="574"/>
        <v>0</v>
      </c>
      <c r="AE1746">
        <f>SUM($AD$4:AD1746)</f>
        <v>1</v>
      </c>
      <c r="AF1746" s="103" t="str">
        <f>IFERROR(VLOOKUP(AN1746,Home!$C$8:$E$207,3,FALSE),"")</f>
        <v/>
      </c>
      <c r="AG1746" s="103" t="str">
        <f>IFERROR(VLOOKUP(AN1746,Home!$C$8:$E$207,2,FALSE),"")</f>
        <v/>
      </c>
      <c r="AH1746" s="104" t="str">
        <f>IF(VLOOKUP(AE1746,Home!$C$8:$I$207,6,FALSE)="","",VLOOKUP(AE1746,Home!$C$8:$I$207,6,FALSE))</f>
        <v/>
      </c>
      <c r="AI1746" s="104" t="e">
        <f t="shared" si="582"/>
        <v>#VALUE!</v>
      </c>
      <c r="AJ1746" s="105" t="e">
        <f t="shared" si="575"/>
        <v>#VALUE!</v>
      </c>
      <c r="AK1746" s="103" t="e">
        <f t="shared" si="568"/>
        <v>#VALUE!</v>
      </c>
      <c r="AL1746" s="103" t="e">
        <f t="shared" si="576"/>
        <v>#VALUE!</v>
      </c>
      <c r="AN1746" t="str">
        <f>IF(OR(VLOOKUP(AE1746,Home!$C$8:$I$207,6,FALSE)="",VLOOKUP(AE1746,Home!$C$8:$I$207,7,FALSE)=""),"FEJL",Baggrundsark!AE1746)</f>
        <v>FEJL</v>
      </c>
      <c r="AO1746">
        <f>IF(VLOOKUP(AE1746,Home!$C$8:$N$207,12,FALSE)="Timelønnet",1,0)</f>
        <v>0</v>
      </c>
      <c r="AP1746">
        <f>SUM($AO$4:AO1746)*AO1746</f>
        <v>0</v>
      </c>
      <c r="AQ1746">
        <f t="shared" si="563"/>
        <v>1</v>
      </c>
      <c r="AR1746" t="str">
        <f t="shared" si="563"/>
        <v/>
      </c>
      <c r="AS1746" t="e">
        <f t="shared" si="577"/>
        <v>#VALUE!</v>
      </c>
      <c r="AT1746" s="45" t="e">
        <f t="shared" si="564"/>
        <v>#VALUE!</v>
      </c>
      <c r="AU1746">
        <f>VLOOKUP(AQ1746,Home!$C$8:$J$207,8,FALSE)</f>
        <v>0</v>
      </c>
    </row>
    <row r="1747" spans="1:47" x14ac:dyDescent="0.25">
      <c r="A1747" s="6">
        <f t="shared" si="569"/>
        <v>0</v>
      </c>
      <c r="B1747" s="6">
        <f t="shared" si="578"/>
        <v>0</v>
      </c>
      <c r="C1747" s="6" t="str">
        <f t="shared" si="570"/>
        <v/>
      </c>
      <c r="D1747" s="7">
        <f t="shared" si="571"/>
        <v>0</v>
      </c>
      <c r="E1747" s="7">
        <f t="shared" si="579"/>
        <v>0</v>
      </c>
      <c r="F1747" s="7" t="str">
        <f t="shared" si="572"/>
        <v/>
      </c>
      <c r="G1747" s="6">
        <f t="shared" si="573"/>
        <v>0</v>
      </c>
      <c r="H1747" s="6">
        <f t="shared" si="580"/>
        <v>0</v>
      </c>
      <c r="I1747" s="6" t="str">
        <f t="shared" si="581"/>
        <v/>
      </c>
      <c r="J1747" s="11">
        <v>1744</v>
      </c>
      <c r="K1747" s="11">
        <f>IF(IFERROR(VLOOKUP(J1747,Home!$A$8:$B$1048576,1,FALSE),0)=0,0,1)</f>
        <v>0</v>
      </c>
      <c r="L1747" s="129" t="e">
        <f>IF(VLOOKUP(O1747,Home!$C$8:$R$207,6,FALSE)="","",VLOOKUP(O1747,Home!$C$8:$R$207,6,FALSE))</f>
        <v>#N/A</v>
      </c>
      <c r="M1747" s="129" t="e">
        <f t="shared" si="566"/>
        <v>#N/A</v>
      </c>
      <c r="N1747" s="11">
        <f>SUM($K$4:K1747)</f>
        <v>200</v>
      </c>
      <c r="O1747" s="11" t="str">
        <f>IF(P1747="","",IF(IFERROR(VLOOKUP(N1747,Home!$C$8:$R$1048576,1,FALSE),"")=0,"",IFERROR(VLOOKUP(N1747,Home!$C$8:$R$1048576,1,FALSE),"")))</f>
        <v/>
      </c>
      <c r="P1747" s="11" t="str">
        <f>IF(IFERROR(VLOOKUP(W1747,Home!$C$8:$R$1048576,3,FALSE),"")=0,"",IFERROR(VLOOKUP(W1747,Home!$C$8:$R$1048576,3,FALSE),""))</f>
        <v/>
      </c>
      <c r="Q1747" s="11" t="str">
        <f t="shared" si="565"/>
        <v/>
      </c>
      <c r="R1747" s="130" t="e">
        <f>VLOOKUP(Q1747,'Baggrund til lister'!$G$4:$H$15,2,FALSE)</f>
        <v>#N/A</v>
      </c>
      <c r="S1747" s="11" t="str">
        <f t="shared" si="567"/>
        <v/>
      </c>
      <c r="T1747" s="11" t="str">
        <f>IF(IFERROR(VLOOKUP(N1747,Home!$C$8:$R$1048576,11,FALSE),"")=0,"",IFERROR(VLOOKUP(N1747,Home!$C$8:$R$1048576,11,FALSE),""))</f>
        <v/>
      </c>
      <c r="U1747" s="11" t="str">
        <f>IF(IFERROR(VLOOKUP(O1747,Home!$C$8:$R$1048576,12,FALSE),"")=0,"",IFERROR(VLOOKUP(O1747,Home!$C$8:$R$1048576,12,FALSE),""))</f>
        <v/>
      </c>
      <c r="V1747" s="11" t="str">
        <f>IF(IFERROR(VLOOKUP(O1747,Home!$C$8:$R$1048576,8,FALSE),"")=0,"",IFERROR(VLOOKUP(O1747,Home!$C$8:$R$1048576,8,FALSE),""))</f>
        <v/>
      </c>
      <c r="W1747" s="11" t="str">
        <f>IF(OR(VLOOKUP(N1747,Home!$C$7:$I$207,6,FALSE)="",VLOOKUP(N1747,Home!$C$7:$I$207,7,FALSE)=""),"FEJL",SUM(Baggrundsark!$K$4:K1747))</f>
        <v>FEJL</v>
      </c>
      <c r="Y1747">
        <v>1744</v>
      </c>
      <c r="Z1747" s="1"/>
      <c r="AC1747" s="44"/>
      <c r="AD1747">
        <f t="shared" si="574"/>
        <v>0</v>
      </c>
      <c r="AE1747">
        <f>SUM($AD$4:AD1747)</f>
        <v>1</v>
      </c>
      <c r="AF1747" s="103" t="str">
        <f>IFERROR(VLOOKUP(AN1747,Home!$C$8:$E$207,3,FALSE),"")</f>
        <v/>
      </c>
      <c r="AG1747" s="103" t="str">
        <f>IFERROR(VLOOKUP(AN1747,Home!$C$8:$E$207,2,FALSE),"")</f>
        <v/>
      </c>
      <c r="AH1747" s="104" t="str">
        <f>IF(VLOOKUP(AE1747,Home!$C$8:$I$207,6,FALSE)="","",VLOOKUP(AE1747,Home!$C$8:$I$207,6,FALSE))</f>
        <v/>
      </c>
      <c r="AI1747" s="104" t="e">
        <f t="shared" si="582"/>
        <v>#VALUE!</v>
      </c>
      <c r="AJ1747" s="105" t="e">
        <f t="shared" si="575"/>
        <v>#VALUE!</v>
      </c>
      <c r="AK1747" s="103" t="e">
        <f t="shared" si="568"/>
        <v>#VALUE!</v>
      </c>
      <c r="AL1747" s="103" t="e">
        <f t="shared" si="576"/>
        <v>#VALUE!</v>
      </c>
      <c r="AN1747" t="str">
        <f>IF(OR(VLOOKUP(AE1747,Home!$C$8:$I$207,6,FALSE)="",VLOOKUP(AE1747,Home!$C$8:$I$207,7,FALSE)=""),"FEJL",Baggrundsark!AE1747)</f>
        <v>FEJL</v>
      </c>
      <c r="AO1747">
        <f>IF(VLOOKUP(AE1747,Home!$C$8:$N$207,12,FALSE)="Timelønnet",1,0)</f>
        <v>0</v>
      </c>
      <c r="AP1747">
        <f>SUM($AO$4:AO1747)*AO1747</f>
        <v>0</v>
      </c>
      <c r="AQ1747">
        <f t="shared" si="563"/>
        <v>1</v>
      </c>
      <c r="AR1747" t="str">
        <f t="shared" si="563"/>
        <v/>
      </c>
      <c r="AS1747" t="e">
        <f t="shared" si="577"/>
        <v>#VALUE!</v>
      </c>
      <c r="AT1747" s="45" t="e">
        <f t="shared" si="564"/>
        <v>#VALUE!</v>
      </c>
      <c r="AU1747">
        <f>VLOOKUP(AQ1747,Home!$C$8:$J$207,8,FALSE)</f>
        <v>0</v>
      </c>
    </row>
    <row r="1748" spans="1:47" x14ac:dyDescent="0.25">
      <c r="A1748" s="6">
        <f t="shared" si="569"/>
        <v>0</v>
      </c>
      <c r="B1748" s="6">
        <f t="shared" si="578"/>
        <v>0</v>
      </c>
      <c r="C1748" s="6" t="str">
        <f t="shared" si="570"/>
        <v/>
      </c>
      <c r="D1748" s="7">
        <f t="shared" si="571"/>
        <v>0</v>
      </c>
      <c r="E1748" s="7">
        <f t="shared" si="579"/>
        <v>0</v>
      </c>
      <c r="F1748" s="7" t="str">
        <f t="shared" si="572"/>
        <v/>
      </c>
      <c r="G1748" s="6">
        <f t="shared" si="573"/>
        <v>0</v>
      </c>
      <c r="H1748" s="6">
        <f t="shared" si="580"/>
        <v>0</v>
      </c>
      <c r="I1748" s="6" t="str">
        <f t="shared" si="581"/>
        <v/>
      </c>
      <c r="J1748" s="11">
        <v>1745</v>
      </c>
      <c r="K1748" s="11">
        <f>IF(IFERROR(VLOOKUP(J1748,Home!$A$8:$B$1048576,1,FALSE),0)=0,0,1)</f>
        <v>0</v>
      </c>
      <c r="L1748" s="129" t="e">
        <f>IF(VLOOKUP(O1748,Home!$C$8:$R$207,6,FALSE)="","",VLOOKUP(O1748,Home!$C$8:$R$207,6,FALSE))</f>
        <v>#N/A</v>
      </c>
      <c r="M1748" s="129" t="e">
        <f t="shared" si="566"/>
        <v>#N/A</v>
      </c>
      <c r="N1748" s="11">
        <f>SUM($K$4:K1748)</f>
        <v>200</v>
      </c>
      <c r="O1748" s="11" t="str">
        <f>IF(P1748="","",IF(IFERROR(VLOOKUP(N1748,Home!$C$8:$R$1048576,1,FALSE),"")=0,"",IFERROR(VLOOKUP(N1748,Home!$C$8:$R$1048576,1,FALSE),"")))</f>
        <v/>
      </c>
      <c r="P1748" s="11" t="str">
        <f>IF(IFERROR(VLOOKUP(W1748,Home!$C$8:$R$1048576,3,FALSE),"")=0,"",IFERROR(VLOOKUP(W1748,Home!$C$8:$R$1048576,3,FALSE),""))</f>
        <v/>
      </c>
      <c r="Q1748" s="11" t="str">
        <f t="shared" si="565"/>
        <v/>
      </c>
      <c r="R1748" s="130" t="e">
        <f>VLOOKUP(Q1748,'Baggrund til lister'!$G$4:$H$15,2,FALSE)</f>
        <v>#N/A</v>
      </c>
      <c r="S1748" s="11" t="str">
        <f t="shared" si="567"/>
        <v/>
      </c>
      <c r="T1748" s="11" t="str">
        <f>IF(IFERROR(VLOOKUP(N1748,Home!$C$8:$R$1048576,11,FALSE),"")=0,"",IFERROR(VLOOKUP(N1748,Home!$C$8:$R$1048576,11,FALSE),""))</f>
        <v/>
      </c>
      <c r="U1748" s="11" t="str">
        <f>IF(IFERROR(VLOOKUP(O1748,Home!$C$8:$R$1048576,12,FALSE),"")=0,"",IFERROR(VLOOKUP(O1748,Home!$C$8:$R$1048576,12,FALSE),""))</f>
        <v/>
      </c>
      <c r="V1748" s="11" t="str">
        <f>IF(IFERROR(VLOOKUP(O1748,Home!$C$8:$R$1048576,8,FALSE),"")=0,"",IFERROR(VLOOKUP(O1748,Home!$C$8:$R$1048576,8,FALSE),""))</f>
        <v/>
      </c>
      <c r="W1748" s="11" t="str">
        <f>IF(OR(VLOOKUP(N1748,Home!$C$7:$I$207,6,FALSE)="",VLOOKUP(N1748,Home!$C$7:$I$207,7,FALSE)=""),"FEJL",SUM(Baggrundsark!$K$4:K1748))</f>
        <v>FEJL</v>
      </c>
      <c r="Y1748">
        <v>1745</v>
      </c>
      <c r="Z1748" s="1"/>
      <c r="AC1748" s="44"/>
      <c r="AD1748">
        <f t="shared" si="574"/>
        <v>0</v>
      </c>
      <c r="AE1748">
        <f>SUM($AD$4:AD1748)</f>
        <v>1</v>
      </c>
      <c r="AF1748" s="103" t="str">
        <f>IFERROR(VLOOKUP(AN1748,Home!$C$8:$E$207,3,FALSE),"")</f>
        <v/>
      </c>
      <c r="AG1748" s="103" t="str">
        <f>IFERROR(VLOOKUP(AN1748,Home!$C$8:$E$207,2,FALSE),"")</f>
        <v/>
      </c>
      <c r="AH1748" s="104" t="str">
        <f>IF(VLOOKUP(AE1748,Home!$C$8:$I$207,6,FALSE)="","",VLOOKUP(AE1748,Home!$C$8:$I$207,6,FALSE))</f>
        <v/>
      </c>
      <c r="AI1748" s="104" t="e">
        <f t="shared" si="582"/>
        <v>#VALUE!</v>
      </c>
      <c r="AJ1748" s="105" t="e">
        <f t="shared" si="575"/>
        <v>#VALUE!</v>
      </c>
      <c r="AK1748" s="103" t="e">
        <f t="shared" si="568"/>
        <v>#VALUE!</v>
      </c>
      <c r="AL1748" s="103" t="e">
        <f t="shared" si="576"/>
        <v>#VALUE!</v>
      </c>
      <c r="AN1748" t="str">
        <f>IF(OR(VLOOKUP(AE1748,Home!$C$8:$I$207,6,FALSE)="",VLOOKUP(AE1748,Home!$C$8:$I$207,7,FALSE)=""),"FEJL",Baggrundsark!AE1748)</f>
        <v>FEJL</v>
      </c>
      <c r="AO1748">
        <f>IF(VLOOKUP(AE1748,Home!$C$8:$N$207,12,FALSE)="Timelønnet",1,0)</f>
        <v>0</v>
      </c>
      <c r="AP1748">
        <f>SUM($AO$4:AO1748)*AO1748</f>
        <v>0</v>
      </c>
      <c r="AQ1748">
        <f t="shared" si="563"/>
        <v>1</v>
      </c>
      <c r="AR1748" t="str">
        <f t="shared" si="563"/>
        <v/>
      </c>
      <c r="AS1748" t="e">
        <f t="shared" si="577"/>
        <v>#VALUE!</v>
      </c>
      <c r="AT1748" s="45" t="e">
        <f t="shared" si="564"/>
        <v>#VALUE!</v>
      </c>
      <c r="AU1748">
        <f>VLOOKUP(AQ1748,Home!$C$8:$J$207,8,FALSE)</f>
        <v>0</v>
      </c>
    </row>
    <row r="1749" spans="1:47" x14ac:dyDescent="0.25">
      <c r="A1749" s="6">
        <f t="shared" si="569"/>
        <v>0</v>
      </c>
      <c r="B1749" s="6">
        <f t="shared" si="578"/>
        <v>0</v>
      </c>
      <c r="C1749" s="6" t="str">
        <f t="shared" si="570"/>
        <v/>
      </c>
      <c r="D1749" s="7">
        <f t="shared" si="571"/>
        <v>0</v>
      </c>
      <c r="E1749" s="7">
        <f t="shared" si="579"/>
        <v>0</v>
      </c>
      <c r="F1749" s="7" t="str">
        <f t="shared" si="572"/>
        <v/>
      </c>
      <c r="G1749" s="6">
        <f t="shared" si="573"/>
        <v>0</v>
      </c>
      <c r="H1749" s="6">
        <f t="shared" si="580"/>
        <v>0</v>
      </c>
      <c r="I1749" s="6" t="str">
        <f t="shared" si="581"/>
        <v/>
      </c>
      <c r="J1749" s="11">
        <v>1746</v>
      </c>
      <c r="K1749" s="11">
        <f>IF(IFERROR(VLOOKUP(J1749,Home!$A$8:$B$1048576,1,FALSE),0)=0,0,1)</f>
        <v>0</v>
      </c>
      <c r="L1749" s="129" t="e">
        <f>IF(VLOOKUP(O1749,Home!$C$8:$R$207,6,FALSE)="","",VLOOKUP(O1749,Home!$C$8:$R$207,6,FALSE))</f>
        <v>#N/A</v>
      </c>
      <c r="M1749" s="129" t="e">
        <f t="shared" si="566"/>
        <v>#N/A</v>
      </c>
      <c r="N1749" s="11">
        <f>SUM($K$4:K1749)</f>
        <v>200</v>
      </c>
      <c r="O1749" s="11" t="str">
        <f>IF(P1749="","",IF(IFERROR(VLOOKUP(N1749,Home!$C$8:$R$1048576,1,FALSE),"")=0,"",IFERROR(VLOOKUP(N1749,Home!$C$8:$R$1048576,1,FALSE),"")))</f>
        <v/>
      </c>
      <c r="P1749" s="11" t="str">
        <f>IF(IFERROR(VLOOKUP(W1749,Home!$C$8:$R$1048576,3,FALSE),"")=0,"",IFERROR(VLOOKUP(W1749,Home!$C$8:$R$1048576,3,FALSE),""))</f>
        <v/>
      </c>
      <c r="Q1749" s="11" t="str">
        <f t="shared" si="565"/>
        <v/>
      </c>
      <c r="R1749" s="130" t="e">
        <f>VLOOKUP(Q1749,'Baggrund til lister'!$G$4:$H$15,2,FALSE)</f>
        <v>#N/A</v>
      </c>
      <c r="S1749" s="11" t="str">
        <f t="shared" si="567"/>
        <v/>
      </c>
      <c r="T1749" s="11" t="str">
        <f>IF(IFERROR(VLOOKUP(N1749,Home!$C$8:$R$1048576,11,FALSE),"")=0,"",IFERROR(VLOOKUP(N1749,Home!$C$8:$R$1048576,11,FALSE),""))</f>
        <v/>
      </c>
      <c r="U1749" s="11" t="str">
        <f>IF(IFERROR(VLOOKUP(O1749,Home!$C$8:$R$1048576,12,FALSE),"")=0,"",IFERROR(VLOOKUP(O1749,Home!$C$8:$R$1048576,12,FALSE),""))</f>
        <v/>
      </c>
      <c r="V1749" s="11" t="str">
        <f>IF(IFERROR(VLOOKUP(O1749,Home!$C$8:$R$1048576,8,FALSE),"")=0,"",IFERROR(VLOOKUP(O1749,Home!$C$8:$R$1048576,8,FALSE),""))</f>
        <v/>
      </c>
      <c r="W1749" s="11" t="str">
        <f>IF(OR(VLOOKUP(N1749,Home!$C$7:$I$207,6,FALSE)="",VLOOKUP(N1749,Home!$C$7:$I$207,7,FALSE)=""),"FEJL",SUM(Baggrundsark!$K$4:K1749))</f>
        <v>FEJL</v>
      </c>
      <c r="Y1749">
        <v>1746</v>
      </c>
      <c r="Z1749" s="1"/>
      <c r="AC1749" s="44"/>
      <c r="AD1749">
        <f t="shared" si="574"/>
        <v>0</v>
      </c>
      <c r="AE1749">
        <f>SUM($AD$4:AD1749)</f>
        <v>1</v>
      </c>
      <c r="AF1749" s="103" t="str">
        <f>IFERROR(VLOOKUP(AN1749,Home!$C$8:$E$207,3,FALSE),"")</f>
        <v/>
      </c>
      <c r="AG1749" s="103" t="str">
        <f>IFERROR(VLOOKUP(AN1749,Home!$C$8:$E$207,2,FALSE),"")</f>
        <v/>
      </c>
      <c r="AH1749" s="104" t="str">
        <f>IF(VLOOKUP(AE1749,Home!$C$8:$I$207,6,FALSE)="","",VLOOKUP(AE1749,Home!$C$8:$I$207,6,FALSE))</f>
        <v/>
      </c>
      <c r="AI1749" s="104" t="e">
        <f t="shared" si="582"/>
        <v>#VALUE!</v>
      </c>
      <c r="AJ1749" s="105" t="e">
        <f t="shared" si="575"/>
        <v>#VALUE!</v>
      </c>
      <c r="AK1749" s="103" t="e">
        <f t="shared" si="568"/>
        <v>#VALUE!</v>
      </c>
      <c r="AL1749" s="103" t="e">
        <f t="shared" si="576"/>
        <v>#VALUE!</v>
      </c>
      <c r="AN1749" t="str">
        <f>IF(OR(VLOOKUP(AE1749,Home!$C$8:$I$207,6,FALSE)="",VLOOKUP(AE1749,Home!$C$8:$I$207,7,FALSE)=""),"FEJL",Baggrundsark!AE1749)</f>
        <v>FEJL</v>
      </c>
      <c r="AO1749">
        <f>IF(VLOOKUP(AE1749,Home!$C$8:$N$207,12,FALSE)="Timelønnet",1,0)</f>
        <v>0</v>
      </c>
      <c r="AP1749">
        <f>SUM($AO$4:AO1749)*AO1749</f>
        <v>0</v>
      </c>
      <c r="AQ1749">
        <f t="shared" si="563"/>
        <v>1</v>
      </c>
      <c r="AR1749" t="str">
        <f t="shared" si="563"/>
        <v/>
      </c>
      <c r="AS1749" t="e">
        <f t="shared" si="577"/>
        <v>#VALUE!</v>
      </c>
      <c r="AT1749" s="45" t="e">
        <f t="shared" si="564"/>
        <v>#VALUE!</v>
      </c>
      <c r="AU1749">
        <f>VLOOKUP(AQ1749,Home!$C$8:$J$207,8,FALSE)</f>
        <v>0</v>
      </c>
    </row>
    <row r="1750" spans="1:47" x14ac:dyDescent="0.25">
      <c r="A1750" s="6">
        <f t="shared" si="569"/>
        <v>0</v>
      </c>
      <c r="B1750" s="6">
        <f t="shared" si="578"/>
        <v>0</v>
      </c>
      <c r="C1750" s="6" t="str">
        <f t="shared" si="570"/>
        <v/>
      </c>
      <c r="D1750" s="7">
        <f t="shared" si="571"/>
        <v>0</v>
      </c>
      <c r="E1750" s="7">
        <f t="shared" si="579"/>
        <v>0</v>
      </c>
      <c r="F1750" s="7" t="str">
        <f t="shared" si="572"/>
        <v/>
      </c>
      <c r="G1750" s="6">
        <f t="shared" si="573"/>
        <v>0</v>
      </c>
      <c r="H1750" s="6">
        <f t="shared" si="580"/>
        <v>0</v>
      </c>
      <c r="I1750" s="6" t="str">
        <f t="shared" si="581"/>
        <v/>
      </c>
      <c r="J1750" s="11">
        <v>1747</v>
      </c>
      <c r="K1750" s="11">
        <f>IF(IFERROR(VLOOKUP(J1750,Home!$A$8:$B$1048576,1,FALSE),0)=0,0,1)</f>
        <v>0</v>
      </c>
      <c r="L1750" s="129" t="e">
        <f>IF(VLOOKUP(O1750,Home!$C$8:$R$207,6,FALSE)="","",VLOOKUP(O1750,Home!$C$8:$R$207,6,FALSE))</f>
        <v>#N/A</v>
      </c>
      <c r="M1750" s="129" t="e">
        <f t="shared" si="566"/>
        <v>#N/A</v>
      </c>
      <c r="N1750" s="11">
        <f>SUM($K$4:K1750)</f>
        <v>200</v>
      </c>
      <c r="O1750" s="11" t="str">
        <f>IF(P1750="","",IF(IFERROR(VLOOKUP(N1750,Home!$C$8:$R$1048576,1,FALSE),"")=0,"",IFERROR(VLOOKUP(N1750,Home!$C$8:$R$1048576,1,FALSE),"")))</f>
        <v/>
      </c>
      <c r="P1750" s="11" t="str">
        <f>IF(IFERROR(VLOOKUP(W1750,Home!$C$8:$R$1048576,3,FALSE),"")=0,"",IFERROR(VLOOKUP(W1750,Home!$C$8:$R$1048576,3,FALSE),""))</f>
        <v/>
      </c>
      <c r="Q1750" s="11" t="str">
        <f t="shared" si="565"/>
        <v/>
      </c>
      <c r="R1750" s="130" t="e">
        <f>VLOOKUP(Q1750,'Baggrund til lister'!$G$4:$H$15,2,FALSE)</f>
        <v>#N/A</v>
      </c>
      <c r="S1750" s="11" t="str">
        <f t="shared" si="567"/>
        <v/>
      </c>
      <c r="T1750" s="11" t="str">
        <f>IF(IFERROR(VLOOKUP(N1750,Home!$C$8:$R$1048576,11,FALSE),"")=0,"",IFERROR(VLOOKUP(N1750,Home!$C$8:$R$1048576,11,FALSE),""))</f>
        <v/>
      </c>
      <c r="U1750" s="11" t="str">
        <f>IF(IFERROR(VLOOKUP(O1750,Home!$C$8:$R$1048576,12,FALSE),"")=0,"",IFERROR(VLOOKUP(O1750,Home!$C$8:$R$1048576,12,FALSE),""))</f>
        <v/>
      </c>
      <c r="V1750" s="11" t="str">
        <f>IF(IFERROR(VLOOKUP(O1750,Home!$C$8:$R$1048576,8,FALSE),"")=0,"",IFERROR(VLOOKUP(O1750,Home!$C$8:$R$1048576,8,FALSE),""))</f>
        <v/>
      </c>
      <c r="W1750" s="11" t="str">
        <f>IF(OR(VLOOKUP(N1750,Home!$C$7:$I$207,6,FALSE)="",VLOOKUP(N1750,Home!$C$7:$I$207,7,FALSE)=""),"FEJL",SUM(Baggrundsark!$K$4:K1750))</f>
        <v>FEJL</v>
      </c>
      <c r="Y1750">
        <v>1747</v>
      </c>
      <c r="Z1750" s="1"/>
      <c r="AC1750" s="44"/>
      <c r="AD1750">
        <f t="shared" si="574"/>
        <v>0</v>
      </c>
      <c r="AE1750">
        <f>SUM($AD$4:AD1750)</f>
        <v>1</v>
      </c>
      <c r="AF1750" s="103" t="str">
        <f>IFERROR(VLOOKUP(AN1750,Home!$C$8:$E$207,3,FALSE),"")</f>
        <v/>
      </c>
      <c r="AG1750" s="103" t="str">
        <f>IFERROR(VLOOKUP(AN1750,Home!$C$8:$E$207,2,FALSE),"")</f>
        <v/>
      </c>
      <c r="AH1750" s="104" t="str">
        <f>IF(VLOOKUP(AE1750,Home!$C$8:$I$207,6,FALSE)="","",VLOOKUP(AE1750,Home!$C$8:$I$207,6,FALSE))</f>
        <v/>
      </c>
      <c r="AI1750" s="104" t="e">
        <f t="shared" si="582"/>
        <v>#VALUE!</v>
      </c>
      <c r="AJ1750" s="105" t="e">
        <f t="shared" si="575"/>
        <v>#VALUE!</v>
      </c>
      <c r="AK1750" s="103" t="e">
        <f t="shared" si="568"/>
        <v>#VALUE!</v>
      </c>
      <c r="AL1750" s="103" t="e">
        <f t="shared" si="576"/>
        <v>#VALUE!</v>
      </c>
      <c r="AN1750" t="str">
        <f>IF(OR(VLOOKUP(AE1750,Home!$C$8:$I$207,6,FALSE)="",VLOOKUP(AE1750,Home!$C$8:$I$207,7,FALSE)=""),"FEJL",Baggrundsark!AE1750)</f>
        <v>FEJL</v>
      </c>
      <c r="AO1750">
        <f>IF(VLOOKUP(AE1750,Home!$C$8:$N$207,12,FALSE)="Timelønnet",1,0)</f>
        <v>0</v>
      </c>
      <c r="AP1750">
        <f>SUM($AO$4:AO1750)*AO1750</f>
        <v>0</v>
      </c>
      <c r="AQ1750">
        <f t="shared" si="563"/>
        <v>1</v>
      </c>
      <c r="AR1750" t="str">
        <f t="shared" si="563"/>
        <v/>
      </c>
      <c r="AS1750" t="e">
        <f t="shared" si="577"/>
        <v>#VALUE!</v>
      </c>
      <c r="AT1750" s="45" t="e">
        <f t="shared" si="564"/>
        <v>#VALUE!</v>
      </c>
      <c r="AU1750">
        <f>VLOOKUP(AQ1750,Home!$C$8:$J$207,8,FALSE)</f>
        <v>0</v>
      </c>
    </row>
    <row r="1751" spans="1:47" x14ac:dyDescent="0.25">
      <c r="A1751" s="6">
        <f t="shared" si="569"/>
        <v>0</v>
      </c>
      <c r="B1751" s="6">
        <f t="shared" si="578"/>
        <v>0</v>
      </c>
      <c r="C1751" s="6" t="str">
        <f t="shared" si="570"/>
        <v/>
      </c>
      <c r="D1751" s="7">
        <f t="shared" si="571"/>
        <v>0</v>
      </c>
      <c r="E1751" s="7">
        <f t="shared" si="579"/>
        <v>0</v>
      </c>
      <c r="F1751" s="7" t="str">
        <f t="shared" si="572"/>
        <v/>
      </c>
      <c r="G1751" s="6">
        <f t="shared" si="573"/>
        <v>0</v>
      </c>
      <c r="H1751" s="6">
        <f t="shared" si="580"/>
        <v>0</v>
      </c>
      <c r="I1751" s="6" t="str">
        <f t="shared" si="581"/>
        <v/>
      </c>
      <c r="J1751" s="11">
        <v>1748</v>
      </c>
      <c r="K1751" s="11">
        <f>IF(IFERROR(VLOOKUP(J1751,Home!$A$8:$B$1048576,1,FALSE),0)=0,0,1)</f>
        <v>0</v>
      </c>
      <c r="L1751" s="129" t="e">
        <f>IF(VLOOKUP(O1751,Home!$C$8:$R$207,6,FALSE)="","",VLOOKUP(O1751,Home!$C$8:$R$207,6,FALSE))</f>
        <v>#N/A</v>
      </c>
      <c r="M1751" s="129" t="e">
        <f t="shared" si="566"/>
        <v>#N/A</v>
      </c>
      <c r="N1751" s="11">
        <f>SUM($K$4:K1751)</f>
        <v>200</v>
      </c>
      <c r="O1751" s="11" t="str">
        <f>IF(P1751="","",IF(IFERROR(VLOOKUP(N1751,Home!$C$8:$R$1048576,1,FALSE),"")=0,"",IFERROR(VLOOKUP(N1751,Home!$C$8:$R$1048576,1,FALSE),"")))</f>
        <v/>
      </c>
      <c r="P1751" s="11" t="str">
        <f>IF(IFERROR(VLOOKUP(W1751,Home!$C$8:$R$1048576,3,FALSE),"")=0,"",IFERROR(VLOOKUP(W1751,Home!$C$8:$R$1048576,3,FALSE),""))</f>
        <v/>
      </c>
      <c r="Q1751" s="11" t="str">
        <f t="shared" si="565"/>
        <v/>
      </c>
      <c r="R1751" s="130" t="e">
        <f>VLOOKUP(Q1751,'Baggrund til lister'!$G$4:$H$15,2,FALSE)</f>
        <v>#N/A</v>
      </c>
      <c r="S1751" s="11" t="str">
        <f t="shared" si="567"/>
        <v/>
      </c>
      <c r="T1751" s="11" t="str">
        <f>IF(IFERROR(VLOOKUP(N1751,Home!$C$8:$R$1048576,11,FALSE),"")=0,"",IFERROR(VLOOKUP(N1751,Home!$C$8:$R$1048576,11,FALSE),""))</f>
        <v/>
      </c>
      <c r="U1751" s="11" t="str">
        <f>IF(IFERROR(VLOOKUP(O1751,Home!$C$8:$R$1048576,12,FALSE),"")=0,"",IFERROR(VLOOKUP(O1751,Home!$C$8:$R$1048576,12,FALSE),""))</f>
        <v/>
      </c>
      <c r="V1751" s="11" t="str">
        <f>IF(IFERROR(VLOOKUP(O1751,Home!$C$8:$R$1048576,8,FALSE),"")=0,"",IFERROR(VLOOKUP(O1751,Home!$C$8:$R$1048576,8,FALSE),""))</f>
        <v/>
      </c>
      <c r="W1751" s="11" t="str">
        <f>IF(OR(VLOOKUP(N1751,Home!$C$7:$I$207,6,FALSE)="",VLOOKUP(N1751,Home!$C$7:$I$207,7,FALSE)=""),"FEJL",SUM(Baggrundsark!$K$4:K1751))</f>
        <v>FEJL</v>
      </c>
      <c r="Y1751">
        <v>1748</v>
      </c>
      <c r="Z1751" s="1"/>
      <c r="AC1751" s="44"/>
      <c r="AD1751">
        <f t="shared" si="574"/>
        <v>0</v>
      </c>
      <c r="AE1751">
        <f>SUM($AD$4:AD1751)</f>
        <v>1</v>
      </c>
      <c r="AF1751" s="103" t="str">
        <f>IFERROR(VLOOKUP(AN1751,Home!$C$8:$E$207,3,FALSE),"")</f>
        <v/>
      </c>
      <c r="AG1751" s="103" t="str">
        <f>IFERROR(VLOOKUP(AN1751,Home!$C$8:$E$207,2,FALSE),"")</f>
        <v/>
      </c>
      <c r="AH1751" s="104" t="str">
        <f>IF(VLOOKUP(AE1751,Home!$C$8:$I$207,6,FALSE)="","",VLOOKUP(AE1751,Home!$C$8:$I$207,6,FALSE))</f>
        <v/>
      </c>
      <c r="AI1751" s="104" t="e">
        <f t="shared" si="582"/>
        <v>#VALUE!</v>
      </c>
      <c r="AJ1751" s="105" t="e">
        <f t="shared" si="575"/>
        <v>#VALUE!</v>
      </c>
      <c r="AK1751" s="103" t="e">
        <f t="shared" si="568"/>
        <v>#VALUE!</v>
      </c>
      <c r="AL1751" s="103" t="e">
        <f t="shared" si="576"/>
        <v>#VALUE!</v>
      </c>
      <c r="AN1751" t="str">
        <f>IF(OR(VLOOKUP(AE1751,Home!$C$8:$I$207,6,FALSE)="",VLOOKUP(AE1751,Home!$C$8:$I$207,7,FALSE)=""),"FEJL",Baggrundsark!AE1751)</f>
        <v>FEJL</v>
      </c>
      <c r="AO1751">
        <f>IF(VLOOKUP(AE1751,Home!$C$8:$N$207,12,FALSE)="Timelønnet",1,0)</f>
        <v>0</v>
      </c>
      <c r="AP1751">
        <f>SUM($AO$4:AO1751)*AO1751</f>
        <v>0</v>
      </c>
      <c r="AQ1751">
        <f t="shared" si="563"/>
        <v>1</v>
      </c>
      <c r="AR1751" t="str">
        <f t="shared" si="563"/>
        <v/>
      </c>
      <c r="AS1751" t="e">
        <f t="shared" si="577"/>
        <v>#VALUE!</v>
      </c>
      <c r="AT1751" s="45" t="e">
        <f t="shared" si="564"/>
        <v>#VALUE!</v>
      </c>
      <c r="AU1751">
        <f>VLOOKUP(AQ1751,Home!$C$8:$J$207,8,FALSE)</f>
        <v>0</v>
      </c>
    </row>
    <row r="1752" spans="1:47" x14ac:dyDescent="0.25">
      <c r="A1752" s="6">
        <f t="shared" si="569"/>
        <v>0</v>
      </c>
      <c r="B1752" s="6">
        <f t="shared" si="578"/>
        <v>0</v>
      </c>
      <c r="C1752" s="6" t="str">
        <f t="shared" si="570"/>
        <v/>
      </c>
      <c r="D1752" s="7">
        <f t="shared" si="571"/>
        <v>0</v>
      </c>
      <c r="E1752" s="7">
        <f t="shared" si="579"/>
        <v>0</v>
      </c>
      <c r="F1752" s="7" t="str">
        <f t="shared" si="572"/>
        <v/>
      </c>
      <c r="G1752" s="6">
        <f t="shared" si="573"/>
        <v>0</v>
      </c>
      <c r="H1752" s="6">
        <f t="shared" si="580"/>
        <v>0</v>
      </c>
      <c r="I1752" s="6" t="str">
        <f t="shared" si="581"/>
        <v/>
      </c>
      <c r="J1752" s="11">
        <v>1749</v>
      </c>
      <c r="K1752" s="11">
        <f>IF(IFERROR(VLOOKUP(J1752,Home!$A$8:$B$1048576,1,FALSE),0)=0,0,1)</f>
        <v>0</v>
      </c>
      <c r="L1752" s="129" t="e">
        <f>IF(VLOOKUP(O1752,Home!$C$8:$R$207,6,FALSE)="","",VLOOKUP(O1752,Home!$C$8:$R$207,6,FALSE))</f>
        <v>#N/A</v>
      </c>
      <c r="M1752" s="129" t="e">
        <f t="shared" si="566"/>
        <v>#N/A</v>
      </c>
      <c r="N1752" s="11">
        <f>SUM($K$4:K1752)</f>
        <v>200</v>
      </c>
      <c r="O1752" s="11" t="str">
        <f>IF(P1752="","",IF(IFERROR(VLOOKUP(N1752,Home!$C$8:$R$1048576,1,FALSE),"")=0,"",IFERROR(VLOOKUP(N1752,Home!$C$8:$R$1048576,1,FALSE),"")))</f>
        <v/>
      </c>
      <c r="P1752" s="11" t="str">
        <f>IF(IFERROR(VLOOKUP(W1752,Home!$C$8:$R$1048576,3,FALSE),"")=0,"",IFERROR(VLOOKUP(W1752,Home!$C$8:$R$1048576,3,FALSE),""))</f>
        <v/>
      </c>
      <c r="Q1752" s="11" t="str">
        <f t="shared" si="565"/>
        <v/>
      </c>
      <c r="R1752" s="130" t="e">
        <f>VLOOKUP(Q1752,'Baggrund til lister'!$G$4:$H$15,2,FALSE)</f>
        <v>#N/A</v>
      </c>
      <c r="S1752" s="11" t="str">
        <f t="shared" si="567"/>
        <v/>
      </c>
      <c r="T1752" s="11" t="str">
        <f>IF(IFERROR(VLOOKUP(N1752,Home!$C$8:$R$1048576,11,FALSE),"")=0,"",IFERROR(VLOOKUP(N1752,Home!$C$8:$R$1048576,11,FALSE),""))</f>
        <v/>
      </c>
      <c r="U1752" s="11" t="str">
        <f>IF(IFERROR(VLOOKUP(O1752,Home!$C$8:$R$1048576,12,FALSE),"")=0,"",IFERROR(VLOOKUP(O1752,Home!$C$8:$R$1048576,12,FALSE),""))</f>
        <v/>
      </c>
      <c r="V1752" s="11" t="str">
        <f>IF(IFERROR(VLOOKUP(O1752,Home!$C$8:$R$1048576,8,FALSE),"")=0,"",IFERROR(VLOOKUP(O1752,Home!$C$8:$R$1048576,8,FALSE),""))</f>
        <v/>
      </c>
      <c r="W1752" s="11" t="str">
        <f>IF(OR(VLOOKUP(N1752,Home!$C$7:$I$207,6,FALSE)="",VLOOKUP(N1752,Home!$C$7:$I$207,7,FALSE)=""),"FEJL",SUM(Baggrundsark!$K$4:K1752))</f>
        <v>FEJL</v>
      </c>
      <c r="Y1752">
        <v>1749</v>
      </c>
      <c r="Z1752" s="1"/>
      <c r="AC1752" s="44"/>
      <c r="AD1752">
        <f t="shared" si="574"/>
        <v>0</v>
      </c>
      <c r="AE1752">
        <f>SUM($AD$4:AD1752)</f>
        <v>1</v>
      </c>
      <c r="AF1752" s="103" t="str">
        <f>IFERROR(VLOOKUP(AN1752,Home!$C$8:$E$207,3,FALSE),"")</f>
        <v/>
      </c>
      <c r="AG1752" s="103" t="str">
        <f>IFERROR(VLOOKUP(AN1752,Home!$C$8:$E$207,2,FALSE),"")</f>
        <v/>
      </c>
      <c r="AH1752" s="104" t="str">
        <f>IF(VLOOKUP(AE1752,Home!$C$8:$I$207,6,FALSE)="","",VLOOKUP(AE1752,Home!$C$8:$I$207,6,FALSE))</f>
        <v/>
      </c>
      <c r="AI1752" s="104" t="e">
        <f t="shared" si="582"/>
        <v>#VALUE!</v>
      </c>
      <c r="AJ1752" s="105" t="e">
        <f t="shared" si="575"/>
        <v>#VALUE!</v>
      </c>
      <c r="AK1752" s="103" t="e">
        <f t="shared" si="568"/>
        <v>#VALUE!</v>
      </c>
      <c r="AL1752" s="103" t="e">
        <f t="shared" si="576"/>
        <v>#VALUE!</v>
      </c>
      <c r="AN1752" t="str">
        <f>IF(OR(VLOOKUP(AE1752,Home!$C$8:$I$207,6,FALSE)="",VLOOKUP(AE1752,Home!$C$8:$I$207,7,FALSE)=""),"FEJL",Baggrundsark!AE1752)</f>
        <v>FEJL</v>
      </c>
      <c r="AO1752">
        <f>IF(VLOOKUP(AE1752,Home!$C$8:$N$207,12,FALSE)="Timelønnet",1,0)</f>
        <v>0</v>
      </c>
      <c r="AP1752">
        <f>SUM($AO$4:AO1752)*AO1752</f>
        <v>0</v>
      </c>
      <c r="AQ1752">
        <f t="shared" si="563"/>
        <v>1</v>
      </c>
      <c r="AR1752" t="str">
        <f t="shared" si="563"/>
        <v/>
      </c>
      <c r="AS1752" t="e">
        <f t="shared" si="577"/>
        <v>#VALUE!</v>
      </c>
      <c r="AT1752" s="45" t="e">
        <f t="shared" si="564"/>
        <v>#VALUE!</v>
      </c>
      <c r="AU1752">
        <f>VLOOKUP(AQ1752,Home!$C$8:$J$207,8,FALSE)</f>
        <v>0</v>
      </c>
    </row>
    <row r="1753" spans="1:47" x14ac:dyDescent="0.25">
      <c r="A1753" s="6">
        <f t="shared" si="569"/>
        <v>0</v>
      </c>
      <c r="B1753" s="6">
        <f t="shared" si="578"/>
        <v>0</v>
      </c>
      <c r="C1753" s="6" t="str">
        <f t="shared" si="570"/>
        <v/>
      </c>
      <c r="D1753" s="7">
        <f t="shared" si="571"/>
        <v>0</v>
      </c>
      <c r="E1753" s="7">
        <f t="shared" si="579"/>
        <v>0</v>
      </c>
      <c r="F1753" s="7" t="str">
        <f t="shared" si="572"/>
        <v/>
      </c>
      <c r="G1753" s="6">
        <f t="shared" si="573"/>
        <v>0</v>
      </c>
      <c r="H1753" s="6">
        <f t="shared" si="580"/>
        <v>0</v>
      </c>
      <c r="I1753" s="6" t="str">
        <f t="shared" si="581"/>
        <v/>
      </c>
      <c r="J1753" s="11">
        <v>1750</v>
      </c>
      <c r="K1753" s="11">
        <f>IF(IFERROR(VLOOKUP(J1753,Home!$A$8:$B$1048576,1,FALSE),0)=0,0,1)</f>
        <v>0</v>
      </c>
      <c r="L1753" s="129" t="e">
        <f>IF(VLOOKUP(O1753,Home!$C$8:$R$207,6,FALSE)="","",VLOOKUP(O1753,Home!$C$8:$R$207,6,FALSE))</f>
        <v>#N/A</v>
      </c>
      <c r="M1753" s="129" t="e">
        <f t="shared" si="566"/>
        <v>#N/A</v>
      </c>
      <c r="N1753" s="11">
        <f>SUM($K$4:K1753)</f>
        <v>200</v>
      </c>
      <c r="O1753" s="11" t="str">
        <f>IF(P1753="","",IF(IFERROR(VLOOKUP(N1753,Home!$C$8:$R$1048576,1,FALSE),"")=0,"",IFERROR(VLOOKUP(N1753,Home!$C$8:$R$1048576,1,FALSE),"")))</f>
        <v/>
      </c>
      <c r="P1753" s="11" t="str">
        <f>IF(IFERROR(VLOOKUP(W1753,Home!$C$8:$R$1048576,3,FALSE),"")=0,"",IFERROR(VLOOKUP(W1753,Home!$C$8:$R$1048576,3,FALSE),""))</f>
        <v/>
      </c>
      <c r="Q1753" s="11" t="str">
        <f t="shared" si="565"/>
        <v/>
      </c>
      <c r="R1753" s="130" t="e">
        <f>VLOOKUP(Q1753,'Baggrund til lister'!$G$4:$H$15,2,FALSE)</f>
        <v>#N/A</v>
      </c>
      <c r="S1753" s="11" t="str">
        <f t="shared" si="567"/>
        <v/>
      </c>
      <c r="T1753" s="11" t="str">
        <f>IF(IFERROR(VLOOKUP(N1753,Home!$C$8:$R$1048576,11,FALSE),"")=0,"",IFERROR(VLOOKUP(N1753,Home!$C$8:$R$1048576,11,FALSE),""))</f>
        <v/>
      </c>
      <c r="U1753" s="11" t="str">
        <f>IF(IFERROR(VLOOKUP(O1753,Home!$C$8:$R$1048576,12,FALSE),"")=0,"",IFERROR(VLOOKUP(O1753,Home!$C$8:$R$1048576,12,FALSE),""))</f>
        <v/>
      </c>
      <c r="V1753" s="11" t="str">
        <f>IF(IFERROR(VLOOKUP(O1753,Home!$C$8:$R$1048576,8,FALSE),"")=0,"",IFERROR(VLOOKUP(O1753,Home!$C$8:$R$1048576,8,FALSE),""))</f>
        <v/>
      </c>
      <c r="W1753" s="11" t="str">
        <f>IF(OR(VLOOKUP(N1753,Home!$C$7:$I$207,6,FALSE)="",VLOOKUP(N1753,Home!$C$7:$I$207,7,FALSE)=""),"FEJL",SUM(Baggrundsark!$K$4:K1753))</f>
        <v>FEJL</v>
      </c>
      <c r="Y1753">
        <v>1750</v>
      </c>
      <c r="Z1753" s="1"/>
      <c r="AC1753" s="44"/>
      <c r="AD1753">
        <f t="shared" si="574"/>
        <v>0</v>
      </c>
      <c r="AE1753">
        <f>SUM($AD$4:AD1753)</f>
        <v>1</v>
      </c>
      <c r="AF1753" s="103" t="str">
        <f>IFERROR(VLOOKUP(AN1753,Home!$C$8:$E$207,3,FALSE),"")</f>
        <v/>
      </c>
      <c r="AG1753" s="103" t="str">
        <f>IFERROR(VLOOKUP(AN1753,Home!$C$8:$E$207,2,FALSE),"")</f>
        <v/>
      </c>
      <c r="AH1753" s="104" t="str">
        <f>IF(VLOOKUP(AE1753,Home!$C$8:$I$207,6,FALSE)="","",VLOOKUP(AE1753,Home!$C$8:$I$207,6,FALSE))</f>
        <v/>
      </c>
      <c r="AI1753" s="104" t="e">
        <f t="shared" si="582"/>
        <v>#VALUE!</v>
      </c>
      <c r="AJ1753" s="105" t="e">
        <f t="shared" si="575"/>
        <v>#VALUE!</v>
      </c>
      <c r="AK1753" s="103" t="e">
        <f t="shared" si="568"/>
        <v>#VALUE!</v>
      </c>
      <c r="AL1753" s="103" t="e">
        <f t="shared" si="576"/>
        <v>#VALUE!</v>
      </c>
      <c r="AN1753" t="str">
        <f>IF(OR(VLOOKUP(AE1753,Home!$C$8:$I$207,6,FALSE)="",VLOOKUP(AE1753,Home!$C$8:$I$207,7,FALSE)=""),"FEJL",Baggrundsark!AE1753)</f>
        <v>FEJL</v>
      </c>
      <c r="AO1753">
        <f>IF(VLOOKUP(AE1753,Home!$C$8:$N$207,12,FALSE)="Timelønnet",1,0)</f>
        <v>0</v>
      </c>
      <c r="AP1753">
        <f>SUM($AO$4:AO1753)*AO1753</f>
        <v>0</v>
      </c>
      <c r="AQ1753">
        <f t="shared" si="563"/>
        <v>1</v>
      </c>
      <c r="AR1753" t="str">
        <f t="shared" si="563"/>
        <v/>
      </c>
      <c r="AS1753" t="e">
        <f t="shared" si="577"/>
        <v>#VALUE!</v>
      </c>
      <c r="AT1753" s="45" t="e">
        <f t="shared" si="564"/>
        <v>#VALUE!</v>
      </c>
      <c r="AU1753">
        <f>VLOOKUP(AQ1753,Home!$C$8:$J$207,8,FALSE)</f>
        <v>0</v>
      </c>
    </row>
    <row r="1754" spans="1:47" x14ac:dyDescent="0.25">
      <c r="A1754" s="6">
        <f t="shared" si="569"/>
        <v>0</v>
      </c>
      <c r="B1754" s="6">
        <f t="shared" si="578"/>
        <v>0</v>
      </c>
      <c r="C1754" s="6" t="str">
        <f t="shared" si="570"/>
        <v/>
      </c>
      <c r="D1754" s="7">
        <f t="shared" si="571"/>
        <v>0</v>
      </c>
      <c r="E1754" s="7">
        <f t="shared" si="579"/>
        <v>0</v>
      </c>
      <c r="F1754" s="7" t="str">
        <f t="shared" si="572"/>
        <v/>
      </c>
      <c r="G1754" s="6">
        <f t="shared" si="573"/>
        <v>0</v>
      </c>
      <c r="H1754" s="6">
        <f t="shared" si="580"/>
        <v>0</v>
      </c>
      <c r="I1754" s="6" t="str">
        <f t="shared" si="581"/>
        <v/>
      </c>
      <c r="J1754" s="11">
        <v>1751</v>
      </c>
      <c r="K1754" s="11">
        <f>IF(IFERROR(VLOOKUP(J1754,Home!$A$8:$B$1048576,1,FALSE),0)=0,0,1)</f>
        <v>0</v>
      </c>
      <c r="L1754" s="129" t="e">
        <f>IF(VLOOKUP(O1754,Home!$C$8:$R$207,6,FALSE)="","",VLOOKUP(O1754,Home!$C$8:$R$207,6,FALSE))</f>
        <v>#N/A</v>
      </c>
      <c r="M1754" s="129" t="e">
        <f t="shared" si="566"/>
        <v>#N/A</v>
      </c>
      <c r="N1754" s="11">
        <f>SUM($K$4:K1754)</f>
        <v>200</v>
      </c>
      <c r="O1754" s="11" t="str">
        <f>IF(P1754="","",IF(IFERROR(VLOOKUP(N1754,Home!$C$8:$R$1048576,1,FALSE),"")=0,"",IFERROR(VLOOKUP(N1754,Home!$C$8:$R$1048576,1,FALSE),"")))</f>
        <v/>
      </c>
      <c r="P1754" s="11" t="str">
        <f>IF(IFERROR(VLOOKUP(W1754,Home!$C$8:$R$1048576,3,FALSE),"")=0,"",IFERROR(VLOOKUP(W1754,Home!$C$8:$R$1048576,3,FALSE),""))</f>
        <v/>
      </c>
      <c r="Q1754" s="11" t="str">
        <f t="shared" si="565"/>
        <v/>
      </c>
      <c r="R1754" s="130" t="e">
        <f>VLOOKUP(Q1754,'Baggrund til lister'!$G$4:$H$15,2,FALSE)</f>
        <v>#N/A</v>
      </c>
      <c r="S1754" s="11" t="str">
        <f t="shared" si="567"/>
        <v/>
      </c>
      <c r="T1754" s="11" t="str">
        <f>IF(IFERROR(VLOOKUP(N1754,Home!$C$8:$R$1048576,11,FALSE),"")=0,"",IFERROR(VLOOKUP(N1754,Home!$C$8:$R$1048576,11,FALSE),""))</f>
        <v/>
      </c>
      <c r="U1754" s="11" t="str">
        <f>IF(IFERROR(VLOOKUP(O1754,Home!$C$8:$R$1048576,12,FALSE),"")=0,"",IFERROR(VLOOKUP(O1754,Home!$C$8:$R$1048576,12,FALSE),""))</f>
        <v/>
      </c>
      <c r="V1754" s="11" t="str">
        <f>IF(IFERROR(VLOOKUP(O1754,Home!$C$8:$R$1048576,8,FALSE),"")=0,"",IFERROR(VLOOKUP(O1754,Home!$C$8:$R$1048576,8,FALSE),""))</f>
        <v/>
      </c>
      <c r="W1754" s="11" t="str">
        <f>IF(OR(VLOOKUP(N1754,Home!$C$7:$I$207,6,FALSE)="",VLOOKUP(N1754,Home!$C$7:$I$207,7,FALSE)=""),"FEJL",SUM(Baggrundsark!$K$4:K1754))</f>
        <v>FEJL</v>
      </c>
      <c r="Y1754">
        <v>1751</v>
      </c>
      <c r="Z1754" s="1"/>
      <c r="AC1754" s="44"/>
      <c r="AD1754">
        <f t="shared" si="574"/>
        <v>0</v>
      </c>
      <c r="AE1754">
        <f>SUM($AD$4:AD1754)</f>
        <v>1</v>
      </c>
      <c r="AF1754" s="103" t="str">
        <f>IFERROR(VLOOKUP(AN1754,Home!$C$8:$E$207,3,FALSE),"")</f>
        <v/>
      </c>
      <c r="AG1754" s="103" t="str">
        <f>IFERROR(VLOOKUP(AN1754,Home!$C$8:$E$207,2,FALSE),"")</f>
        <v/>
      </c>
      <c r="AH1754" s="104" t="str">
        <f>IF(VLOOKUP(AE1754,Home!$C$8:$I$207,6,FALSE)="","",VLOOKUP(AE1754,Home!$C$8:$I$207,6,FALSE))</f>
        <v/>
      </c>
      <c r="AI1754" s="104" t="e">
        <f t="shared" si="582"/>
        <v>#VALUE!</v>
      </c>
      <c r="AJ1754" s="105" t="e">
        <f t="shared" si="575"/>
        <v>#VALUE!</v>
      </c>
      <c r="AK1754" s="103" t="e">
        <f t="shared" si="568"/>
        <v>#VALUE!</v>
      </c>
      <c r="AL1754" s="103" t="e">
        <f t="shared" si="576"/>
        <v>#VALUE!</v>
      </c>
      <c r="AN1754" t="str">
        <f>IF(OR(VLOOKUP(AE1754,Home!$C$8:$I$207,6,FALSE)="",VLOOKUP(AE1754,Home!$C$8:$I$207,7,FALSE)=""),"FEJL",Baggrundsark!AE1754)</f>
        <v>FEJL</v>
      </c>
      <c r="AO1754">
        <f>IF(VLOOKUP(AE1754,Home!$C$8:$N$207,12,FALSE)="Timelønnet",1,0)</f>
        <v>0</v>
      </c>
      <c r="AP1754">
        <f>SUM($AO$4:AO1754)*AO1754</f>
        <v>0</v>
      </c>
      <c r="AQ1754">
        <f t="shared" si="563"/>
        <v>1</v>
      </c>
      <c r="AR1754" t="str">
        <f t="shared" si="563"/>
        <v/>
      </c>
      <c r="AS1754" t="e">
        <f t="shared" si="577"/>
        <v>#VALUE!</v>
      </c>
      <c r="AT1754" s="45" t="e">
        <f t="shared" si="564"/>
        <v>#VALUE!</v>
      </c>
      <c r="AU1754">
        <f>VLOOKUP(AQ1754,Home!$C$8:$J$207,8,FALSE)</f>
        <v>0</v>
      </c>
    </row>
    <row r="1755" spans="1:47" x14ac:dyDescent="0.25">
      <c r="A1755" s="6">
        <f t="shared" si="569"/>
        <v>0</v>
      </c>
      <c r="B1755" s="6">
        <f t="shared" si="578"/>
        <v>0</v>
      </c>
      <c r="C1755" s="6" t="str">
        <f t="shared" si="570"/>
        <v/>
      </c>
      <c r="D1755" s="7">
        <f t="shared" si="571"/>
        <v>0</v>
      </c>
      <c r="E1755" s="7">
        <f t="shared" si="579"/>
        <v>0</v>
      </c>
      <c r="F1755" s="7" t="str">
        <f t="shared" si="572"/>
        <v/>
      </c>
      <c r="G1755" s="6">
        <f t="shared" si="573"/>
        <v>0</v>
      </c>
      <c r="H1755" s="6">
        <f t="shared" si="580"/>
        <v>0</v>
      </c>
      <c r="I1755" s="6" t="str">
        <f t="shared" si="581"/>
        <v/>
      </c>
      <c r="J1755" s="11">
        <v>1752</v>
      </c>
      <c r="K1755" s="11">
        <f>IF(IFERROR(VLOOKUP(J1755,Home!$A$8:$B$1048576,1,FALSE),0)=0,0,1)</f>
        <v>0</v>
      </c>
      <c r="L1755" s="129" t="e">
        <f>IF(VLOOKUP(O1755,Home!$C$8:$R$207,6,FALSE)="","",VLOOKUP(O1755,Home!$C$8:$R$207,6,FALSE))</f>
        <v>#N/A</v>
      </c>
      <c r="M1755" s="129" t="e">
        <f t="shared" si="566"/>
        <v>#N/A</v>
      </c>
      <c r="N1755" s="11">
        <f>SUM($K$4:K1755)</f>
        <v>200</v>
      </c>
      <c r="O1755" s="11" t="str">
        <f>IF(P1755="","",IF(IFERROR(VLOOKUP(N1755,Home!$C$8:$R$1048576,1,FALSE),"")=0,"",IFERROR(VLOOKUP(N1755,Home!$C$8:$R$1048576,1,FALSE),"")))</f>
        <v/>
      </c>
      <c r="P1755" s="11" t="str">
        <f>IF(IFERROR(VLOOKUP(W1755,Home!$C$8:$R$1048576,3,FALSE),"")=0,"",IFERROR(VLOOKUP(W1755,Home!$C$8:$R$1048576,3,FALSE),""))</f>
        <v/>
      </c>
      <c r="Q1755" s="11" t="str">
        <f t="shared" si="565"/>
        <v/>
      </c>
      <c r="R1755" s="130" t="e">
        <f>VLOOKUP(Q1755,'Baggrund til lister'!$G$4:$H$15,2,FALSE)</f>
        <v>#N/A</v>
      </c>
      <c r="S1755" s="11" t="str">
        <f t="shared" si="567"/>
        <v/>
      </c>
      <c r="T1755" s="11" t="str">
        <f>IF(IFERROR(VLOOKUP(N1755,Home!$C$8:$R$1048576,11,FALSE),"")=0,"",IFERROR(VLOOKUP(N1755,Home!$C$8:$R$1048576,11,FALSE),""))</f>
        <v/>
      </c>
      <c r="U1755" s="11" t="str">
        <f>IF(IFERROR(VLOOKUP(O1755,Home!$C$8:$R$1048576,12,FALSE),"")=0,"",IFERROR(VLOOKUP(O1755,Home!$C$8:$R$1048576,12,FALSE),""))</f>
        <v/>
      </c>
      <c r="V1755" s="11" t="str">
        <f>IF(IFERROR(VLOOKUP(O1755,Home!$C$8:$R$1048576,8,FALSE),"")=0,"",IFERROR(VLOOKUP(O1755,Home!$C$8:$R$1048576,8,FALSE),""))</f>
        <v/>
      </c>
      <c r="W1755" s="11" t="str">
        <f>IF(OR(VLOOKUP(N1755,Home!$C$7:$I$207,6,FALSE)="",VLOOKUP(N1755,Home!$C$7:$I$207,7,FALSE)=""),"FEJL",SUM(Baggrundsark!$K$4:K1755))</f>
        <v>FEJL</v>
      </c>
      <c r="Y1755">
        <v>1752</v>
      </c>
      <c r="Z1755" s="1"/>
      <c r="AC1755" s="44"/>
      <c r="AD1755">
        <f t="shared" si="574"/>
        <v>0</v>
      </c>
      <c r="AE1755">
        <f>SUM($AD$4:AD1755)</f>
        <v>1</v>
      </c>
      <c r="AF1755" s="103" t="str">
        <f>IFERROR(VLOOKUP(AN1755,Home!$C$8:$E$207,3,FALSE),"")</f>
        <v/>
      </c>
      <c r="AG1755" s="103" t="str">
        <f>IFERROR(VLOOKUP(AN1755,Home!$C$8:$E$207,2,FALSE),"")</f>
        <v/>
      </c>
      <c r="AH1755" s="104" t="str">
        <f>IF(VLOOKUP(AE1755,Home!$C$8:$I$207,6,FALSE)="","",VLOOKUP(AE1755,Home!$C$8:$I$207,6,FALSE))</f>
        <v/>
      </c>
      <c r="AI1755" s="104" t="e">
        <f t="shared" si="582"/>
        <v>#VALUE!</v>
      </c>
      <c r="AJ1755" s="105" t="e">
        <f t="shared" si="575"/>
        <v>#VALUE!</v>
      </c>
      <c r="AK1755" s="103" t="e">
        <f t="shared" si="568"/>
        <v>#VALUE!</v>
      </c>
      <c r="AL1755" s="103" t="e">
        <f t="shared" si="576"/>
        <v>#VALUE!</v>
      </c>
      <c r="AN1755" t="str">
        <f>IF(OR(VLOOKUP(AE1755,Home!$C$8:$I$207,6,FALSE)="",VLOOKUP(AE1755,Home!$C$8:$I$207,7,FALSE)=""),"FEJL",Baggrundsark!AE1755)</f>
        <v>FEJL</v>
      </c>
      <c r="AO1755">
        <f>IF(VLOOKUP(AE1755,Home!$C$8:$N$207,12,FALSE)="Timelønnet",1,0)</f>
        <v>0</v>
      </c>
      <c r="AP1755">
        <f>SUM($AO$4:AO1755)*AO1755</f>
        <v>0</v>
      </c>
      <c r="AQ1755">
        <f t="shared" ref="AQ1755:AR1818" si="583">AE1755</f>
        <v>1</v>
      </c>
      <c r="AR1755" t="str">
        <f t="shared" si="583"/>
        <v/>
      </c>
      <c r="AS1755" t="e">
        <f t="shared" si="577"/>
        <v>#VALUE!</v>
      </c>
      <c r="AT1755" s="45" t="e">
        <f t="shared" ref="AT1755:AT1818" si="584">AK1755</f>
        <v>#VALUE!</v>
      </c>
      <c r="AU1755">
        <f>VLOOKUP(AQ1755,Home!$C$8:$J$207,8,FALSE)</f>
        <v>0</v>
      </c>
    </row>
    <row r="1756" spans="1:47" x14ac:dyDescent="0.25">
      <c r="A1756" s="6">
        <f t="shared" si="569"/>
        <v>0</v>
      </c>
      <c r="B1756" s="6">
        <f t="shared" si="578"/>
        <v>0</v>
      </c>
      <c r="C1756" s="6" t="str">
        <f t="shared" si="570"/>
        <v/>
      </c>
      <c r="D1756" s="7">
        <f t="shared" si="571"/>
        <v>0</v>
      </c>
      <c r="E1756" s="7">
        <f t="shared" si="579"/>
        <v>0</v>
      </c>
      <c r="F1756" s="7" t="str">
        <f t="shared" si="572"/>
        <v/>
      </c>
      <c r="G1756" s="6">
        <f t="shared" si="573"/>
        <v>0</v>
      </c>
      <c r="H1756" s="6">
        <f t="shared" si="580"/>
        <v>0</v>
      </c>
      <c r="I1756" s="6" t="str">
        <f t="shared" si="581"/>
        <v/>
      </c>
      <c r="J1756" s="11">
        <v>1753</v>
      </c>
      <c r="K1756" s="11">
        <f>IF(IFERROR(VLOOKUP(J1756,Home!$A$8:$B$1048576,1,FALSE),0)=0,0,1)</f>
        <v>0</v>
      </c>
      <c r="L1756" s="129" t="e">
        <f>IF(VLOOKUP(O1756,Home!$C$8:$R$207,6,FALSE)="","",VLOOKUP(O1756,Home!$C$8:$R$207,6,FALSE))</f>
        <v>#N/A</v>
      </c>
      <c r="M1756" s="129" t="e">
        <f t="shared" si="566"/>
        <v>#N/A</v>
      </c>
      <c r="N1756" s="11">
        <f>SUM($K$4:K1756)</f>
        <v>200</v>
      </c>
      <c r="O1756" s="11" t="str">
        <f>IF(P1756="","",IF(IFERROR(VLOOKUP(N1756,Home!$C$8:$R$1048576,1,FALSE),"")=0,"",IFERROR(VLOOKUP(N1756,Home!$C$8:$R$1048576,1,FALSE),"")))</f>
        <v/>
      </c>
      <c r="P1756" s="11" t="str">
        <f>IF(IFERROR(VLOOKUP(W1756,Home!$C$8:$R$1048576,3,FALSE),"")=0,"",IFERROR(VLOOKUP(W1756,Home!$C$8:$R$1048576,3,FALSE),""))</f>
        <v/>
      </c>
      <c r="Q1756" s="11" t="str">
        <f t="shared" si="565"/>
        <v/>
      </c>
      <c r="R1756" s="130" t="e">
        <f>VLOOKUP(Q1756,'Baggrund til lister'!$G$4:$H$15,2,FALSE)</f>
        <v>#N/A</v>
      </c>
      <c r="S1756" s="11" t="str">
        <f t="shared" si="567"/>
        <v/>
      </c>
      <c r="T1756" s="11" t="str">
        <f>IF(IFERROR(VLOOKUP(N1756,Home!$C$8:$R$1048576,11,FALSE),"")=0,"",IFERROR(VLOOKUP(N1756,Home!$C$8:$R$1048576,11,FALSE),""))</f>
        <v/>
      </c>
      <c r="U1756" s="11" t="str">
        <f>IF(IFERROR(VLOOKUP(O1756,Home!$C$8:$R$1048576,12,FALSE),"")=0,"",IFERROR(VLOOKUP(O1756,Home!$C$8:$R$1048576,12,FALSE),""))</f>
        <v/>
      </c>
      <c r="V1756" s="11" t="str">
        <f>IF(IFERROR(VLOOKUP(O1756,Home!$C$8:$R$1048576,8,FALSE),"")=0,"",IFERROR(VLOOKUP(O1756,Home!$C$8:$R$1048576,8,FALSE),""))</f>
        <v/>
      </c>
      <c r="W1756" s="11" t="str">
        <f>IF(OR(VLOOKUP(N1756,Home!$C$7:$I$207,6,FALSE)="",VLOOKUP(N1756,Home!$C$7:$I$207,7,FALSE)=""),"FEJL",SUM(Baggrundsark!$K$4:K1756))</f>
        <v>FEJL</v>
      </c>
      <c r="Y1756">
        <v>1753</v>
      </c>
      <c r="Z1756" s="1"/>
      <c r="AC1756" s="44"/>
      <c r="AD1756">
        <f t="shared" si="574"/>
        <v>0</v>
      </c>
      <c r="AE1756">
        <f>SUM($AD$4:AD1756)</f>
        <v>1</v>
      </c>
      <c r="AF1756" s="103" t="str">
        <f>IFERROR(VLOOKUP(AN1756,Home!$C$8:$E$207,3,FALSE),"")</f>
        <v/>
      </c>
      <c r="AG1756" s="103" t="str">
        <f>IFERROR(VLOOKUP(AN1756,Home!$C$8:$E$207,2,FALSE),"")</f>
        <v/>
      </c>
      <c r="AH1756" s="104" t="str">
        <f>IF(VLOOKUP(AE1756,Home!$C$8:$I$207,6,FALSE)="","",VLOOKUP(AE1756,Home!$C$8:$I$207,6,FALSE))</f>
        <v/>
      </c>
      <c r="AI1756" s="104" t="e">
        <f t="shared" si="582"/>
        <v>#VALUE!</v>
      </c>
      <c r="AJ1756" s="105" t="e">
        <f t="shared" si="575"/>
        <v>#VALUE!</v>
      </c>
      <c r="AK1756" s="103" t="e">
        <f t="shared" si="568"/>
        <v>#VALUE!</v>
      </c>
      <c r="AL1756" s="103" t="e">
        <f t="shared" si="576"/>
        <v>#VALUE!</v>
      </c>
      <c r="AN1756" t="str">
        <f>IF(OR(VLOOKUP(AE1756,Home!$C$8:$I$207,6,FALSE)="",VLOOKUP(AE1756,Home!$C$8:$I$207,7,FALSE)=""),"FEJL",Baggrundsark!AE1756)</f>
        <v>FEJL</v>
      </c>
      <c r="AO1756">
        <f>IF(VLOOKUP(AE1756,Home!$C$8:$N$207,12,FALSE)="Timelønnet",1,0)</f>
        <v>0</v>
      </c>
      <c r="AP1756">
        <f>SUM($AO$4:AO1756)*AO1756</f>
        <v>0</v>
      </c>
      <c r="AQ1756">
        <f t="shared" si="583"/>
        <v>1</v>
      </c>
      <c r="AR1756" t="str">
        <f t="shared" si="583"/>
        <v/>
      </c>
      <c r="AS1756" t="e">
        <f t="shared" si="577"/>
        <v>#VALUE!</v>
      </c>
      <c r="AT1756" s="45" t="e">
        <f t="shared" si="584"/>
        <v>#VALUE!</v>
      </c>
      <c r="AU1756">
        <f>VLOOKUP(AQ1756,Home!$C$8:$J$207,8,FALSE)</f>
        <v>0</v>
      </c>
    </row>
    <row r="1757" spans="1:47" x14ac:dyDescent="0.25">
      <c r="A1757" s="6">
        <f t="shared" si="569"/>
        <v>0</v>
      </c>
      <c r="B1757" s="6">
        <f t="shared" si="578"/>
        <v>0</v>
      </c>
      <c r="C1757" s="6" t="str">
        <f t="shared" si="570"/>
        <v/>
      </c>
      <c r="D1757" s="7">
        <f t="shared" si="571"/>
        <v>0</v>
      </c>
      <c r="E1757" s="7">
        <f t="shared" si="579"/>
        <v>0</v>
      </c>
      <c r="F1757" s="7" t="str">
        <f t="shared" si="572"/>
        <v/>
      </c>
      <c r="G1757" s="6">
        <f t="shared" si="573"/>
        <v>0</v>
      </c>
      <c r="H1757" s="6">
        <f t="shared" si="580"/>
        <v>0</v>
      </c>
      <c r="I1757" s="6" t="str">
        <f t="shared" si="581"/>
        <v/>
      </c>
      <c r="J1757" s="11">
        <v>1754</v>
      </c>
      <c r="K1757" s="11">
        <f>IF(IFERROR(VLOOKUP(J1757,Home!$A$8:$B$1048576,1,FALSE),0)=0,0,1)</f>
        <v>0</v>
      </c>
      <c r="L1757" s="129" t="e">
        <f>IF(VLOOKUP(O1757,Home!$C$8:$R$207,6,FALSE)="","",VLOOKUP(O1757,Home!$C$8:$R$207,6,FALSE))</f>
        <v>#N/A</v>
      </c>
      <c r="M1757" s="129" t="e">
        <f t="shared" si="566"/>
        <v>#N/A</v>
      </c>
      <c r="N1757" s="11">
        <f>SUM($K$4:K1757)</f>
        <v>200</v>
      </c>
      <c r="O1757" s="11" t="str">
        <f>IF(P1757="","",IF(IFERROR(VLOOKUP(N1757,Home!$C$8:$R$1048576,1,FALSE),"")=0,"",IFERROR(VLOOKUP(N1757,Home!$C$8:$R$1048576,1,FALSE),"")))</f>
        <v/>
      </c>
      <c r="P1757" s="11" t="str">
        <f>IF(IFERROR(VLOOKUP(W1757,Home!$C$8:$R$1048576,3,FALSE),"")=0,"",IFERROR(VLOOKUP(W1757,Home!$C$8:$R$1048576,3,FALSE),""))</f>
        <v/>
      </c>
      <c r="Q1757" s="11" t="str">
        <f t="shared" si="565"/>
        <v/>
      </c>
      <c r="R1757" s="130" t="e">
        <f>VLOOKUP(Q1757,'Baggrund til lister'!$G$4:$H$15,2,FALSE)</f>
        <v>#N/A</v>
      </c>
      <c r="S1757" s="11" t="str">
        <f t="shared" si="567"/>
        <v/>
      </c>
      <c r="T1757" s="11" t="str">
        <f>IF(IFERROR(VLOOKUP(N1757,Home!$C$8:$R$1048576,11,FALSE),"")=0,"",IFERROR(VLOOKUP(N1757,Home!$C$8:$R$1048576,11,FALSE),""))</f>
        <v/>
      </c>
      <c r="U1757" s="11" t="str">
        <f>IF(IFERROR(VLOOKUP(O1757,Home!$C$8:$R$1048576,12,FALSE),"")=0,"",IFERROR(VLOOKUP(O1757,Home!$C$8:$R$1048576,12,FALSE),""))</f>
        <v/>
      </c>
      <c r="V1757" s="11" t="str">
        <f>IF(IFERROR(VLOOKUP(O1757,Home!$C$8:$R$1048576,8,FALSE),"")=0,"",IFERROR(VLOOKUP(O1757,Home!$C$8:$R$1048576,8,FALSE),""))</f>
        <v/>
      </c>
      <c r="W1757" s="11" t="str">
        <f>IF(OR(VLOOKUP(N1757,Home!$C$7:$I$207,6,FALSE)="",VLOOKUP(N1757,Home!$C$7:$I$207,7,FALSE)=""),"FEJL",SUM(Baggrundsark!$K$4:K1757))</f>
        <v>FEJL</v>
      </c>
      <c r="Y1757">
        <v>1754</v>
      </c>
      <c r="Z1757" s="1"/>
      <c r="AC1757" s="44"/>
      <c r="AD1757">
        <f t="shared" si="574"/>
        <v>0</v>
      </c>
      <c r="AE1757">
        <f>SUM($AD$4:AD1757)</f>
        <v>1</v>
      </c>
      <c r="AF1757" s="103" t="str">
        <f>IFERROR(VLOOKUP(AN1757,Home!$C$8:$E$207,3,FALSE),"")</f>
        <v/>
      </c>
      <c r="AG1757" s="103" t="str">
        <f>IFERROR(VLOOKUP(AN1757,Home!$C$8:$E$207,2,FALSE),"")</f>
        <v/>
      </c>
      <c r="AH1757" s="104" t="str">
        <f>IF(VLOOKUP(AE1757,Home!$C$8:$I$207,6,FALSE)="","",VLOOKUP(AE1757,Home!$C$8:$I$207,6,FALSE))</f>
        <v/>
      </c>
      <c r="AI1757" s="104" t="e">
        <f t="shared" si="582"/>
        <v>#VALUE!</v>
      </c>
      <c r="AJ1757" s="105" t="e">
        <f t="shared" si="575"/>
        <v>#VALUE!</v>
      </c>
      <c r="AK1757" s="103" t="e">
        <f t="shared" si="568"/>
        <v>#VALUE!</v>
      </c>
      <c r="AL1757" s="103" t="e">
        <f t="shared" si="576"/>
        <v>#VALUE!</v>
      </c>
      <c r="AN1757" t="str">
        <f>IF(OR(VLOOKUP(AE1757,Home!$C$8:$I$207,6,FALSE)="",VLOOKUP(AE1757,Home!$C$8:$I$207,7,FALSE)=""),"FEJL",Baggrundsark!AE1757)</f>
        <v>FEJL</v>
      </c>
      <c r="AO1757">
        <f>IF(VLOOKUP(AE1757,Home!$C$8:$N$207,12,FALSE)="Timelønnet",1,0)</f>
        <v>0</v>
      </c>
      <c r="AP1757">
        <f>SUM($AO$4:AO1757)*AO1757</f>
        <v>0</v>
      </c>
      <c r="AQ1757">
        <f t="shared" si="583"/>
        <v>1</v>
      </c>
      <c r="AR1757" t="str">
        <f t="shared" si="583"/>
        <v/>
      </c>
      <c r="AS1757" t="e">
        <f t="shared" si="577"/>
        <v>#VALUE!</v>
      </c>
      <c r="AT1757" s="45" t="e">
        <f t="shared" si="584"/>
        <v>#VALUE!</v>
      </c>
      <c r="AU1757">
        <f>VLOOKUP(AQ1757,Home!$C$8:$J$207,8,FALSE)</f>
        <v>0</v>
      </c>
    </row>
    <row r="1758" spans="1:47" x14ac:dyDescent="0.25">
      <c r="A1758" s="6">
        <f t="shared" si="569"/>
        <v>0</v>
      </c>
      <c r="B1758" s="6">
        <f t="shared" si="578"/>
        <v>0</v>
      </c>
      <c r="C1758" s="6" t="str">
        <f t="shared" si="570"/>
        <v/>
      </c>
      <c r="D1758" s="7">
        <f t="shared" si="571"/>
        <v>0</v>
      </c>
      <c r="E1758" s="7">
        <f t="shared" si="579"/>
        <v>0</v>
      </c>
      <c r="F1758" s="7" t="str">
        <f t="shared" si="572"/>
        <v/>
      </c>
      <c r="G1758" s="6">
        <f t="shared" si="573"/>
        <v>0</v>
      </c>
      <c r="H1758" s="6">
        <f t="shared" si="580"/>
        <v>0</v>
      </c>
      <c r="I1758" s="6" t="str">
        <f t="shared" si="581"/>
        <v/>
      </c>
      <c r="J1758" s="11">
        <v>1755</v>
      </c>
      <c r="K1758" s="11">
        <f>IF(IFERROR(VLOOKUP(J1758,Home!$A$8:$B$1048576,1,FALSE),0)=0,0,1)</f>
        <v>0</v>
      </c>
      <c r="L1758" s="129" t="e">
        <f>IF(VLOOKUP(O1758,Home!$C$8:$R$207,6,FALSE)="","",VLOOKUP(O1758,Home!$C$8:$R$207,6,FALSE))</f>
        <v>#N/A</v>
      </c>
      <c r="M1758" s="129" t="e">
        <f t="shared" si="566"/>
        <v>#N/A</v>
      </c>
      <c r="N1758" s="11">
        <f>SUM($K$4:K1758)</f>
        <v>200</v>
      </c>
      <c r="O1758" s="11" t="str">
        <f>IF(P1758="","",IF(IFERROR(VLOOKUP(N1758,Home!$C$8:$R$1048576,1,FALSE),"")=0,"",IFERROR(VLOOKUP(N1758,Home!$C$8:$R$1048576,1,FALSE),"")))</f>
        <v/>
      </c>
      <c r="P1758" s="11" t="str">
        <f>IF(IFERROR(VLOOKUP(W1758,Home!$C$8:$R$1048576,3,FALSE),"")=0,"",IFERROR(VLOOKUP(W1758,Home!$C$8:$R$1048576,3,FALSE),""))</f>
        <v/>
      </c>
      <c r="Q1758" s="11" t="str">
        <f t="shared" si="565"/>
        <v/>
      </c>
      <c r="R1758" s="130" t="e">
        <f>VLOOKUP(Q1758,'Baggrund til lister'!$G$4:$H$15,2,FALSE)</f>
        <v>#N/A</v>
      </c>
      <c r="S1758" s="11" t="str">
        <f t="shared" si="567"/>
        <v/>
      </c>
      <c r="T1758" s="11" t="str">
        <f>IF(IFERROR(VLOOKUP(N1758,Home!$C$8:$R$1048576,11,FALSE),"")=0,"",IFERROR(VLOOKUP(N1758,Home!$C$8:$R$1048576,11,FALSE),""))</f>
        <v/>
      </c>
      <c r="U1758" s="11" t="str">
        <f>IF(IFERROR(VLOOKUP(O1758,Home!$C$8:$R$1048576,12,FALSE),"")=0,"",IFERROR(VLOOKUP(O1758,Home!$C$8:$R$1048576,12,FALSE),""))</f>
        <v/>
      </c>
      <c r="V1758" s="11" t="str">
        <f>IF(IFERROR(VLOOKUP(O1758,Home!$C$8:$R$1048576,8,FALSE),"")=0,"",IFERROR(VLOOKUP(O1758,Home!$C$8:$R$1048576,8,FALSE),""))</f>
        <v/>
      </c>
      <c r="W1758" s="11" t="str">
        <f>IF(OR(VLOOKUP(N1758,Home!$C$7:$I$207,6,FALSE)="",VLOOKUP(N1758,Home!$C$7:$I$207,7,FALSE)=""),"FEJL",SUM(Baggrundsark!$K$4:K1758))</f>
        <v>FEJL</v>
      </c>
      <c r="Y1758">
        <v>1755</v>
      </c>
      <c r="Z1758" s="1"/>
      <c r="AC1758" s="44"/>
      <c r="AD1758">
        <f t="shared" si="574"/>
        <v>0</v>
      </c>
      <c r="AE1758">
        <f>SUM($AD$4:AD1758)</f>
        <v>1</v>
      </c>
      <c r="AF1758" s="103" t="str">
        <f>IFERROR(VLOOKUP(AN1758,Home!$C$8:$E$207,3,FALSE),"")</f>
        <v/>
      </c>
      <c r="AG1758" s="103" t="str">
        <f>IFERROR(VLOOKUP(AN1758,Home!$C$8:$E$207,2,FALSE),"")</f>
        <v/>
      </c>
      <c r="AH1758" s="104" t="str">
        <f>IF(VLOOKUP(AE1758,Home!$C$8:$I$207,6,FALSE)="","",VLOOKUP(AE1758,Home!$C$8:$I$207,6,FALSE))</f>
        <v/>
      </c>
      <c r="AI1758" s="104" t="e">
        <f t="shared" si="582"/>
        <v>#VALUE!</v>
      </c>
      <c r="AJ1758" s="105" t="e">
        <f t="shared" si="575"/>
        <v>#VALUE!</v>
      </c>
      <c r="AK1758" s="103" t="e">
        <f t="shared" si="568"/>
        <v>#VALUE!</v>
      </c>
      <c r="AL1758" s="103" t="e">
        <f t="shared" si="576"/>
        <v>#VALUE!</v>
      </c>
      <c r="AN1758" t="str">
        <f>IF(OR(VLOOKUP(AE1758,Home!$C$8:$I$207,6,FALSE)="",VLOOKUP(AE1758,Home!$C$8:$I$207,7,FALSE)=""),"FEJL",Baggrundsark!AE1758)</f>
        <v>FEJL</v>
      </c>
      <c r="AO1758">
        <f>IF(VLOOKUP(AE1758,Home!$C$8:$N$207,12,FALSE)="Timelønnet",1,0)</f>
        <v>0</v>
      </c>
      <c r="AP1758">
        <f>SUM($AO$4:AO1758)*AO1758</f>
        <v>0</v>
      </c>
      <c r="AQ1758">
        <f t="shared" si="583"/>
        <v>1</v>
      </c>
      <c r="AR1758" t="str">
        <f t="shared" si="583"/>
        <v/>
      </c>
      <c r="AS1758" t="e">
        <f t="shared" si="577"/>
        <v>#VALUE!</v>
      </c>
      <c r="AT1758" s="45" t="e">
        <f t="shared" si="584"/>
        <v>#VALUE!</v>
      </c>
      <c r="AU1758">
        <f>VLOOKUP(AQ1758,Home!$C$8:$J$207,8,FALSE)</f>
        <v>0</v>
      </c>
    </row>
    <row r="1759" spans="1:47" x14ac:dyDescent="0.25">
      <c r="A1759" s="6">
        <f t="shared" si="569"/>
        <v>0</v>
      </c>
      <c r="B1759" s="6">
        <f t="shared" si="578"/>
        <v>0</v>
      </c>
      <c r="C1759" s="6" t="str">
        <f t="shared" si="570"/>
        <v/>
      </c>
      <c r="D1759" s="7">
        <f t="shared" si="571"/>
        <v>0</v>
      </c>
      <c r="E1759" s="7">
        <f t="shared" si="579"/>
        <v>0</v>
      </c>
      <c r="F1759" s="7" t="str">
        <f t="shared" si="572"/>
        <v/>
      </c>
      <c r="G1759" s="6">
        <f t="shared" si="573"/>
        <v>0</v>
      </c>
      <c r="H1759" s="6">
        <f t="shared" si="580"/>
        <v>0</v>
      </c>
      <c r="I1759" s="6" t="str">
        <f t="shared" si="581"/>
        <v/>
      </c>
      <c r="J1759" s="11">
        <v>1756</v>
      </c>
      <c r="K1759" s="11">
        <f>IF(IFERROR(VLOOKUP(J1759,Home!$A$8:$B$1048576,1,FALSE),0)=0,0,1)</f>
        <v>0</v>
      </c>
      <c r="L1759" s="129" t="e">
        <f>IF(VLOOKUP(O1759,Home!$C$8:$R$207,6,FALSE)="","",VLOOKUP(O1759,Home!$C$8:$R$207,6,FALSE))</f>
        <v>#N/A</v>
      </c>
      <c r="M1759" s="129" t="e">
        <f t="shared" si="566"/>
        <v>#N/A</v>
      </c>
      <c r="N1759" s="11">
        <f>SUM($K$4:K1759)</f>
        <v>200</v>
      </c>
      <c r="O1759" s="11" t="str">
        <f>IF(P1759="","",IF(IFERROR(VLOOKUP(N1759,Home!$C$8:$R$1048576,1,FALSE),"")=0,"",IFERROR(VLOOKUP(N1759,Home!$C$8:$R$1048576,1,FALSE),"")))</f>
        <v/>
      </c>
      <c r="P1759" s="11" t="str">
        <f>IF(IFERROR(VLOOKUP(W1759,Home!$C$8:$R$1048576,3,FALSE),"")=0,"",IFERROR(VLOOKUP(W1759,Home!$C$8:$R$1048576,3,FALSE),""))</f>
        <v/>
      </c>
      <c r="Q1759" s="11" t="str">
        <f t="shared" si="565"/>
        <v/>
      </c>
      <c r="R1759" s="130" t="e">
        <f>VLOOKUP(Q1759,'Baggrund til lister'!$G$4:$H$15,2,FALSE)</f>
        <v>#N/A</v>
      </c>
      <c r="S1759" s="11" t="str">
        <f t="shared" si="567"/>
        <v/>
      </c>
      <c r="T1759" s="11" t="str">
        <f>IF(IFERROR(VLOOKUP(N1759,Home!$C$8:$R$1048576,11,FALSE),"")=0,"",IFERROR(VLOOKUP(N1759,Home!$C$8:$R$1048576,11,FALSE),""))</f>
        <v/>
      </c>
      <c r="U1759" s="11" t="str">
        <f>IF(IFERROR(VLOOKUP(O1759,Home!$C$8:$R$1048576,12,FALSE),"")=0,"",IFERROR(VLOOKUP(O1759,Home!$C$8:$R$1048576,12,FALSE),""))</f>
        <v/>
      </c>
      <c r="V1759" s="11" t="str">
        <f>IF(IFERROR(VLOOKUP(O1759,Home!$C$8:$R$1048576,8,FALSE),"")=0,"",IFERROR(VLOOKUP(O1759,Home!$C$8:$R$1048576,8,FALSE),""))</f>
        <v/>
      </c>
      <c r="W1759" s="11" t="str">
        <f>IF(OR(VLOOKUP(N1759,Home!$C$7:$I$207,6,FALSE)="",VLOOKUP(N1759,Home!$C$7:$I$207,7,FALSE)=""),"FEJL",SUM(Baggrundsark!$K$4:K1759))</f>
        <v>FEJL</v>
      </c>
      <c r="Y1759">
        <v>1756</v>
      </c>
      <c r="Z1759" s="1"/>
      <c r="AC1759" s="44"/>
      <c r="AD1759">
        <f t="shared" si="574"/>
        <v>0</v>
      </c>
      <c r="AE1759">
        <f>SUM($AD$4:AD1759)</f>
        <v>1</v>
      </c>
      <c r="AF1759" s="103" t="str">
        <f>IFERROR(VLOOKUP(AN1759,Home!$C$8:$E$207,3,FALSE),"")</f>
        <v/>
      </c>
      <c r="AG1759" s="103" t="str">
        <f>IFERROR(VLOOKUP(AN1759,Home!$C$8:$E$207,2,FALSE),"")</f>
        <v/>
      </c>
      <c r="AH1759" s="104" t="str">
        <f>IF(VLOOKUP(AE1759,Home!$C$8:$I$207,6,FALSE)="","",VLOOKUP(AE1759,Home!$C$8:$I$207,6,FALSE))</f>
        <v/>
      </c>
      <c r="AI1759" s="104" t="e">
        <f t="shared" si="582"/>
        <v>#VALUE!</v>
      </c>
      <c r="AJ1759" s="105" t="e">
        <f t="shared" si="575"/>
        <v>#VALUE!</v>
      </c>
      <c r="AK1759" s="103" t="e">
        <f t="shared" si="568"/>
        <v>#VALUE!</v>
      </c>
      <c r="AL1759" s="103" t="e">
        <f t="shared" si="576"/>
        <v>#VALUE!</v>
      </c>
      <c r="AN1759" t="str">
        <f>IF(OR(VLOOKUP(AE1759,Home!$C$8:$I$207,6,FALSE)="",VLOOKUP(AE1759,Home!$C$8:$I$207,7,FALSE)=""),"FEJL",Baggrundsark!AE1759)</f>
        <v>FEJL</v>
      </c>
      <c r="AO1759">
        <f>IF(VLOOKUP(AE1759,Home!$C$8:$N$207,12,FALSE)="Timelønnet",1,0)</f>
        <v>0</v>
      </c>
      <c r="AP1759">
        <f>SUM($AO$4:AO1759)*AO1759</f>
        <v>0</v>
      </c>
      <c r="AQ1759">
        <f t="shared" si="583"/>
        <v>1</v>
      </c>
      <c r="AR1759" t="str">
        <f t="shared" si="583"/>
        <v/>
      </c>
      <c r="AS1759" t="e">
        <f t="shared" si="577"/>
        <v>#VALUE!</v>
      </c>
      <c r="AT1759" s="45" t="e">
        <f t="shared" si="584"/>
        <v>#VALUE!</v>
      </c>
      <c r="AU1759">
        <f>VLOOKUP(AQ1759,Home!$C$8:$J$207,8,FALSE)</f>
        <v>0</v>
      </c>
    </row>
    <row r="1760" spans="1:47" x14ac:dyDescent="0.25">
      <c r="A1760" s="6">
        <f t="shared" si="569"/>
        <v>0</v>
      </c>
      <c r="B1760" s="6">
        <f t="shared" si="578"/>
        <v>0</v>
      </c>
      <c r="C1760" s="6" t="str">
        <f t="shared" si="570"/>
        <v/>
      </c>
      <c r="D1760" s="7">
        <f t="shared" si="571"/>
        <v>0</v>
      </c>
      <c r="E1760" s="7">
        <f t="shared" si="579"/>
        <v>0</v>
      </c>
      <c r="F1760" s="7" t="str">
        <f t="shared" si="572"/>
        <v/>
      </c>
      <c r="G1760" s="6">
        <f t="shared" si="573"/>
        <v>0</v>
      </c>
      <c r="H1760" s="6">
        <f t="shared" si="580"/>
        <v>0</v>
      </c>
      <c r="I1760" s="6" t="str">
        <f t="shared" si="581"/>
        <v/>
      </c>
      <c r="J1760" s="11">
        <v>1757</v>
      </c>
      <c r="K1760" s="11">
        <f>IF(IFERROR(VLOOKUP(J1760,Home!$A$8:$B$1048576,1,FALSE),0)=0,0,1)</f>
        <v>0</v>
      </c>
      <c r="L1760" s="129" t="e">
        <f>IF(VLOOKUP(O1760,Home!$C$8:$R$207,6,FALSE)="","",VLOOKUP(O1760,Home!$C$8:$R$207,6,FALSE))</f>
        <v>#N/A</v>
      </c>
      <c r="M1760" s="129" t="e">
        <f t="shared" si="566"/>
        <v>#N/A</v>
      </c>
      <c r="N1760" s="11">
        <f>SUM($K$4:K1760)</f>
        <v>200</v>
      </c>
      <c r="O1760" s="11" t="str">
        <f>IF(P1760="","",IF(IFERROR(VLOOKUP(N1760,Home!$C$8:$R$1048576,1,FALSE),"")=0,"",IFERROR(VLOOKUP(N1760,Home!$C$8:$R$1048576,1,FALSE),"")))</f>
        <v/>
      </c>
      <c r="P1760" s="11" t="str">
        <f>IF(IFERROR(VLOOKUP(W1760,Home!$C$8:$R$1048576,3,FALSE),"")=0,"",IFERROR(VLOOKUP(W1760,Home!$C$8:$R$1048576,3,FALSE),""))</f>
        <v/>
      </c>
      <c r="Q1760" s="11" t="str">
        <f t="shared" si="565"/>
        <v/>
      </c>
      <c r="R1760" s="130" t="e">
        <f>VLOOKUP(Q1760,'Baggrund til lister'!$G$4:$H$15,2,FALSE)</f>
        <v>#N/A</v>
      </c>
      <c r="S1760" s="11" t="str">
        <f t="shared" si="567"/>
        <v/>
      </c>
      <c r="T1760" s="11" t="str">
        <f>IF(IFERROR(VLOOKUP(N1760,Home!$C$8:$R$1048576,11,FALSE),"")=0,"",IFERROR(VLOOKUP(N1760,Home!$C$8:$R$1048576,11,FALSE),""))</f>
        <v/>
      </c>
      <c r="U1760" s="11" t="str">
        <f>IF(IFERROR(VLOOKUP(O1760,Home!$C$8:$R$1048576,12,FALSE),"")=0,"",IFERROR(VLOOKUP(O1760,Home!$C$8:$R$1048576,12,FALSE),""))</f>
        <v/>
      </c>
      <c r="V1760" s="11" t="str">
        <f>IF(IFERROR(VLOOKUP(O1760,Home!$C$8:$R$1048576,8,FALSE),"")=0,"",IFERROR(VLOOKUP(O1760,Home!$C$8:$R$1048576,8,FALSE),""))</f>
        <v/>
      </c>
      <c r="W1760" s="11" t="str">
        <f>IF(OR(VLOOKUP(N1760,Home!$C$7:$I$207,6,FALSE)="",VLOOKUP(N1760,Home!$C$7:$I$207,7,FALSE)=""),"FEJL",SUM(Baggrundsark!$K$4:K1760))</f>
        <v>FEJL</v>
      </c>
      <c r="Y1760">
        <v>1757</v>
      </c>
      <c r="Z1760" s="1"/>
      <c r="AC1760" s="44"/>
      <c r="AD1760">
        <f t="shared" si="574"/>
        <v>0</v>
      </c>
      <c r="AE1760">
        <f>SUM($AD$4:AD1760)</f>
        <v>1</v>
      </c>
      <c r="AF1760" s="103" t="str">
        <f>IFERROR(VLOOKUP(AN1760,Home!$C$8:$E$207,3,FALSE),"")</f>
        <v/>
      </c>
      <c r="AG1760" s="103" t="str">
        <f>IFERROR(VLOOKUP(AN1760,Home!$C$8:$E$207,2,FALSE),"")</f>
        <v/>
      </c>
      <c r="AH1760" s="104" t="str">
        <f>IF(VLOOKUP(AE1760,Home!$C$8:$I$207,6,FALSE)="","",VLOOKUP(AE1760,Home!$C$8:$I$207,6,FALSE))</f>
        <v/>
      </c>
      <c r="AI1760" s="104" t="e">
        <f t="shared" si="582"/>
        <v>#VALUE!</v>
      </c>
      <c r="AJ1760" s="105" t="e">
        <f t="shared" si="575"/>
        <v>#VALUE!</v>
      </c>
      <c r="AK1760" s="103" t="e">
        <f t="shared" si="568"/>
        <v>#VALUE!</v>
      </c>
      <c r="AL1760" s="103" t="e">
        <f t="shared" si="576"/>
        <v>#VALUE!</v>
      </c>
      <c r="AN1760" t="str">
        <f>IF(OR(VLOOKUP(AE1760,Home!$C$8:$I$207,6,FALSE)="",VLOOKUP(AE1760,Home!$C$8:$I$207,7,FALSE)=""),"FEJL",Baggrundsark!AE1760)</f>
        <v>FEJL</v>
      </c>
      <c r="AO1760">
        <f>IF(VLOOKUP(AE1760,Home!$C$8:$N$207,12,FALSE)="Timelønnet",1,0)</f>
        <v>0</v>
      </c>
      <c r="AP1760">
        <f>SUM($AO$4:AO1760)*AO1760</f>
        <v>0</v>
      </c>
      <c r="AQ1760">
        <f t="shared" si="583"/>
        <v>1</v>
      </c>
      <c r="AR1760" t="str">
        <f t="shared" si="583"/>
        <v/>
      </c>
      <c r="AS1760" t="e">
        <f t="shared" si="577"/>
        <v>#VALUE!</v>
      </c>
      <c r="AT1760" s="45" t="e">
        <f t="shared" si="584"/>
        <v>#VALUE!</v>
      </c>
      <c r="AU1760">
        <f>VLOOKUP(AQ1760,Home!$C$8:$J$207,8,FALSE)</f>
        <v>0</v>
      </c>
    </row>
    <row r="1761" spans="1:47" x14ac:dyDescent="0.25">
      <c r="A1761" s="6">
        <f t="shared" si="569"/>
        <v>0</v>
      </c>
      <c r="B1761" s="6">
        <f t="shared" si="578"/>
        <v>0</v>
      </c>
      <c r="C1761" s="6" t="str">
        <f t="shared" si="570"/>
        <v/>
      </c>
      <c r="D1761" s="7">
        <f t="shared" si="571"/>
        <v>0</v>
      </c>
      <c r="E1761" s="7">
        <f t="shared" si="579"/>
        <v>0</v>
      </c>
      <c r="F1761" s="7" t="str">
        <f t="shared" si="572"/>
        <v/>
      </c>
      <c r="G1761" s="6">
        <f t="shared" si="573"/>
        <v>0</v>
      </c>
      <c r="H1761" s="6">
        <f t="shared" si="580"/>
        <v>0</v>
      </c>
      <c r="I1761" s="6" t="str">
        <f t="shared" si="581"/>
        <v/>
      </c>
      <c r="J1761" s="11">
        <v>1758</v>
      </c>
      <c r="K1761" s="11">
        <f>IF(IFERROR(VLOOKUP(J1761,Home!$A$8:$B$1048576,1,FALSE),0)=0,0,1)</f>
        <v>0</v>
      </c>
      <c r="L1761" s="129" t="e">
        <f>IF(VLOOKUP(O1761,Home!$C$8:$R$207,6,FALSE)="","",VLOOKUP(O1761,Home!$C$8:$R$207,6,FALSE))</f>
        <v>#N/A</v>
      </c>
      <c r="M1761" s="129" t="e">
        <f t="shared" si="566"/>
        <v>#N/A</v>
      </c>
      <c r="N1761" s="11">
        <f>SUM($K$4:K1761)</f>
        <v>200</v>
      </c>
      <c r="O1761" s="11" t="str">
        <f>IF(P1761="","",IF(IFERROR(VLOOKUP(N1761,Home!$C$8:$R$1048576,1,FALSE),"")=0,"",IFERROR(VLOOKUP(N1761,Home!$C$8:$R$1048576,1,FALSE),"")))</f>
        <v/>
      </c>
      <c r="P1761" s="11" t="str">
        <f>IF(IFERROR(VLOOKUP(W1761,Home!$C$8:$R$1048576,3,FALSE),"")=0,"",IFERROR(VLOOKUP(W1761,Home!$C$8:$R$1048576,3,FALSE),""))</f>
        <v/>
      </c>
      <c r="Q1761" s="11" t="str">
        <f t="shared" si="565"/>
        <v/>
      </c>
      <c r="R1761" s="130" t="e">
        <f>VLOOKUP(Q1761,'Baggrund til lister'!$G$4:$H$15,2,FALSE)</f>
        <v>#N/A</v>
      </c>
      <c r="S1761" s="11" t="str">
        <f t="shared" si="567"/>
        <v/>
      </c>
      <c r="T1761" s="11" t="str">
        <f>IF(IFERROR(VLOOKUP(N1761,Home!$C$8:$R$1048576,11,FALSE),"")=0,"",IFERROR(VLOOKUP(N1761,Home!$C$8:$R$1048576,11,FALSE),""))</f>
        <v/>
      </c>
      <c r="U1761" s="11" t="str">
        <f>IF(IFERROR(VLOOKUP(O1761,Home!$C$8:$R$1048576,12,FALSE),"")=0,"",IFERROR(VLOOKUP(O1761,Home!$C$8:$R$1048576,12,FALSE),""))</f>
        <v/>
      </c>
      <c r="V1761" s="11" t="str">
        <f>IF(IFERROR(VLOOKUP(O1761,Home!$C$8:$R$1048576,8,FALSE),"")=0,"",IFERROR(VLOOKUP(O1761,Home!$C$8:$R$1048576,8,FALSE),""))</f>
        <v/>
      </c>
      <c r="W1761" s="11" t="str">
        <f>IF(OR(VLOOKUP(N1761,Home!$C$7:$I$207,6,FALSE)="",VLOOKUP(N1761,Home!$C$7:$I$207,7,FALSE)=""),"FEJL",SUM(Baggrundsark!$K$4:K1761))</f>
        <v>FEJL</v>
      </c>
      <c r="Y1761">
        <v>1758</v>
      </c>
      <c r="Z1761" s="1"/>
      <c r="AC1761" s="44"/>
      <c r="AD1761">
        <f t="shared" si="574"/>
        <v>0</v>
      </c>
      <c r="AE1761">
        <f>SUM($AD$4:AD1761)</f>
        <v>1</v>
      </c>
      <c r="AF1761" s="103" t="str">
        <f>IFERROR(VLOOKUP(AN1761,Home!$C$8:$E$207,3,FALSE),"")</f>
        <v/>
      </c>
      <c r="AG1761" s="103" t="str">
        <f>IFERROR(VLOOKUP(AN1761,Home!$C$8:$E$207,2,FALSE),"")</f>
        <v/>
      </c>
      <c r="AH1761" s="104" t="str">
        <f>IF(VLOOKUP(AE1761,Home!$C$8:$I$207,6,FALSE)="","",VLOOKUP(AE1761,Home!$C$8:$I$207,6,FALSE))</f>
        <v/>
      </c>
      <c r="AI1761" s="104" t="e">
        <f t="shared" si="582"/>
        <v>#VALUE!</v>
      </c>
      <c r="AJ1761" s="105" t="e">
        <f t="shared" si="575"/>
        <v>#VALUE!</v>
      </c>
      <c r="AK1761" s="103" t="e">
        <f t="shared" si="568"/>
        <v>#VALUE!</v>
      </c>
      <c r="AL1761" s="103" t="e">
        <f t="shared" si="576"/>
        <v>#VALUE!</v>
      </c>
      <c r="AN1761" t="str">
        <f>IF(OR(VLOOKUP(AE1761,Home!$C$8:$I$207,6,FALSE)="",VLOOKUP(AE1761,Home!$C$8:$I$207,7,FALSE)=""),"FEJL",Baggrundsark!AE1761)</f>
        <v>FEJL</v>
      </c>
      <c r="AO1761">
        <f>IF(VLOOKUP(AE1761,Home!$C$8:$N$207,12,FALSE)="Timelønnet",1,0)</f>
        <v>0</v>
      </c>
      <c r="AP1761">
        <f>SUM($AO$4:AO1761)*AO1761</f>
        <v>0</v>
      </c>
      <c r="AQ1761">
        <f t="shared" si="583"/>
        <v>1</v>
      </c>
      <c r="AR1761" t="str">
        <f t="shared" si="583"/>
        <v/>
      </c>
      <c r="AS1761" t="e">
        <f t="shared" si="577"/>
        <v>#VALUE!</v>
      </c>
      <c r="AT1761" s="45" t="e">
        <f t="shared" si="584"/>
        <v>#VALUE!</v>
      </c>
      <c r="AU1761">
        <f>VLOOKUP(AQ1761,Home!$C$8:$J$207,8,FALSE)</f>
        <v>0</v>
      </c>
    </row>
    <row r="1762" spans="1:47" x14ac:dyDescent="0.25">
      <c r="A1762" s="6">
        <f t="shared" si="569"/>
        <v>0</v>
      </c>
      <c r="B1762" s="6">
        <f t="shared" si="578"/>
        <v>0</v>
      </c>
      <c r="C1762" s="6" t="str">
        <f t="shared" si="570"/>
        <v/>
      </c>
      <c r="D1762" s="7">
        <f t="shared" si="571"/>
        <v>0</v>
      </c>
      <c r="E1762" s="7">
        <f t="shared" si="579"/>
        <v>0</v>
      </c>
      <c r="F1762" s="7" t="str">
        <f t="shared" si="572"/>
        <v/>
      </c>
      <c r="G1762" s="6">
        <f t="shared" si="573"/>
        <v>0</v>
      </c>
      <c r="H1762" s="6">
        <f t="shared" si="580"/>
        <v>0</v>
      </c>
      <c r="I1762" s="6" t="str">
        <f t="shared" si="581"/>
        <v/>
      </c>
      <c r="J1762" s="11">
        <v>1759</v>
      </c>
      <c r="K1762" s="11">
        <f>IF(IFERROR(VLOOKUP(J1762,Home!$A$8:$B$1048576,1,FALSE),0)=0,0,1)</f>
        <v>0</v>
      </c>
      <c r="L1762" s="129" t="e">
        <f>IF(VLOOKUP(O1762,Home!$C$8:$R$207,6,FALSE)="","",VLOOKUP(O1762,Home!$C$8:$R$207,6,FALSE))</f>
        <v>#N/A</v>
      </c>
      <c r="M1762" s="129" t="e">
        <f t="shared" si="566"/>
        <v>#N/A</v>
      </c>
      <c r="N1762" s="11">
        <f>SUM($K$4:K1762)</f>
        <v>200</v>
      </c>
      <c r="O1762" s="11" t="str">
        <f>IF(P1762="","",IF(IFERROR(VLOOKUP(N1762,Home!$C$8:$R$1048576,1,FALSE),"")=0,"",IFERROR(VLOOKUP(N1762,Home!$C$8:$R$1048576,1,FALSE),"")))</f>
        <v/>
      </c>
      <c r="P1762" s="11" t="str">
        <f>IF(IFERROR(VLOOKUP(W1762,Home!$C$8:$R$1048576,3,FALSE),"")=0,"",IFERROR(VLOOKUP(W1762,Home!$C$8:$R$1048576,3,FALSE),""))</f>
        <v/>
      </c>
      <c r="Q1762" s="11" t="str">
        <f t="shared" si="565"/>
        <v/>
      </c>
      <c r="R1762" s="130" t="e">
        <f>VLOOKUP(Q1762,'Baggrund til lister'!$G$4:$H$15,2,FALSE)</f>
        <v>#N/A</v>
      </c>
      <c r="S1762" s="11" t="str">
        <f t="shared" si="567"/>
        <v/>
      </c>
      <c r="T1762" s="11" t="str">
        <f>IF(IFERROR(VLOOKUP(N1762,Home!$C$8:$R$1048576,11,FALSE),"")=0,"",IFERROR(VLOOKUP(N1762,Home!$C$8:$R$1048576,11,FALSE),""))</f>
        <v/>
      </c>
      <c r="U1762" s="11" t="str">
        <f>IF(IFERROR(VLOOKUP(O1762,Home!$C$8:$R$1048576,12,FALSE),"")=0,"",IFERROR(VLOOKUP(O1762,Home!$C$8:$R$1048576,12,FALSE),""))</f>
        <v/>
      </c>
      <c r="V1762" s="11" t="str">
        <f>IF(IFERROR(VLOOKUP(O1762,Home!$C$8:$R$1048576,8,FALSE),"")=0,"",IFERROR(VLOOKUP(O1762,Home!$C$8:$R$1048576,8,FALSE),""))</f>
        <v/>
      </c>
      <c r="W1762" s="11" t="str">
        <f>IF(OR(VLOOKUP(N1762,Home!$C$7:$I$207,6,FALSE)="",VLOOKUP(N1762,Home!$C$7:$I$207,7,FALSE)=""),"FEJL",SUM(Baggrundsark!$K$4:K1762))</f>
        <v>FEJL</v>
      </c>
      <c r="Y1762">
        <v>1759</v>
      </c>
      <c r="Z1762" s="1"/>
      <c r="AC1762" s="44"/>
      <c r="AD1762">
        <f t="shared" si="574"/>
        <v>0</v>
      </c>
      <c r="AE1762">
        <f>SUM($AD$4:AD1762)</f>
        <v>1</v>
      </c>
      <c r="AF1762" s="103" t="str">
        <f>IFERROR(VLOOKUP(AN1762,Home!$C$8:$E$207,3,FALSE),"")</f>
        <v/>
      </c>
      <c r="AG1762" s="103" t="str">
        <f>IFERROR(VLOOKUP(AN1762,Home!$C$8:$E$207,2,FALSE),"")</f>
        <v/>
      </c>
      <c r="AH1762" s="104" t="str">
        <f>IF(VLOOKUP(AE1762,Home!$C$8:$I$207,6,FALSE)="","",VLOOKUP(AE1762,Home!$C$8:$I$207,6,FALSE))</f>
        <v/>
      </c>
      <c r="AI1762" s="104" t="e">
        <f t="shared" si="582"/>
        <v>#VALUE!</v>
      </c>
      <c r="AJ1762" s="105" t="e">
        <f t="shared" si="575"/>
        <v>#VALUE!</v>
      </c>
      <c r="AK1762" s="103" t="e">
        <f t="shared" si="568"/>
        <v>#VALUE!</v>
      </c>
      <c r="AL1762" s="103" t="e">
        <f t="shared" si="576"/>
        <v>#VALUE!</v>
      </c>
      <c r="AN1762" t="str">
        <f>IF(OR(VLOOKUP(AE1762,Home!$C$8:$I$207,6,FALSE)="",VLOOKUP(AE1762,Home!$C$8:$I$207,7,FALSE)=""),"FEJL",Baggrundsark!AE1762)</f>
        <v>FEJL</v>
      </c>
      <c r="AO1762">
        <f>IF(VLOOKUP(AE1762,Home!$C$8:$N$207,12,FALSE)="Timelønnet",1,0)</f>
        <v>0</v>
      </c>
      <c r="AP1762">
        <f>SUM($AO$4:AO1762)*AO1762</f>
        <v>0</v>
      </c>
      <c r="AQ1762">
        <f t="shared" si="583"/>
        <v>1</v>
      </c>
      <c r="AR1762" t="str">
        <f t="shared" si="583"/>
        <v/>
      </c>
      <c r="AS1762" t="e">
        <f t="shared" si="577"/>
        <v>#VALUE!</v>
      </c>
      <c r="AT1762" s="45" t="e">
        <f t="shared" si="584"/>
        <v>#VALUE!</v>
      </c>
      <c r="AU1762">
        <f>VLOOKUP(AQ1762,Home!$C$8:$J$207,8,FALSE)</f>
        <v>0</v>
      </c>
    </row>
    <row r="1763" spans="1:47" x14ac:dyDescent="0.25">
      <c r="A1763" s="6">
        <f t="shared" si="569"/>
        <v>0</v>
      </c>
      <c r="B1763" s="6">
        <f t="shared" si="578"/>
        <v>0</v>
      </c>
      <c r="C1763" s="6" t="str">
        <f t="shared" si="570"/>
        <v/>
      </c>
      <c r="D1763" s="7">
        <f t="shared" si="571"/>
        <v>0</v>
      </c>
      <c r="E1763" s="7">
        <f t="shared" si="579"/>
        <v>0</v>
      </c>
      <c r="F1763" s="7" t="str">
        <f t="shared" si="572"/>
        <v/>
      </c>
      <c r="G1763" s="6">
        <f t="shared" si="573"/>
        <v>0</v>
      </c>
      <c r="H1763" s="6">
        <f t="shared" si="580"/>
        <v>0</v>
      </c>
      <c r="I1763" s="6" t="str">
        <f t="shared" si="581"/>
        <v/>
      </c>
      <c r="J1763" s="11">
        <v>1760</v>
      </c>
      <c r="K1763" s="11">
        <f>IF(IFERROR(VLOOKUP(J1763,Home!$A$8:$B$1048576,1,FALSE),0)=0,0,1)</f>
        <v>0</v>
      </c>
      <c r="L1763" s="129" t="e">
        <f>IF(VLOOKUP(O1763,Home!$C$8:$R$207,6,FALSE)="","",VLOOKUP(O1763,Home!$C$8:$R$207,6,FALSE))</f>
        <v>#N/A</v>
      </c>
      <c r="M1763" s="129" t="e">
        <f t="shared" si="566"/>
        <v>#N/A</v>
      </c>
      <c r="N1763" s="11">
        <f>SUM($K$4:K1763)</f>
        <v>200</v>
      </c>
      <c r="O1763" s="11" t="str">
        <f>IF(P1763="","",IF(IFERROR(VLOOKUP(N1763,Home!$C$8:$R$1048576,1,FALSE),"")=0,"",IFERROR(VLOOKUP(N1763,Home!$C$8:$R$1048576,1,FALSE),"")))</f>
        <v/>
      </c>
      <c r="P1763" s="11" t="str">
        <f>IF(IFERROR(VLOOKUP(W1763,Home!$C$8:$R$1048576,3,FALSE),"")=0,"",IFERROR(VLOOKUP(W1763,Home!$C$8:$R$1048576,3,FALSE),""))</f>
        <v/>
      </c>
      <c r="Q1763" s="11" t="str">
        <f t="shared" si="565"/>
        <v/>
      </c>
      <c r="R1763" s="130" t="e">
        <f>VLOOKUP(Q1763,'Baggrund til lister'!$G$4:$H$15,2,FALSE)</f>
        <v>#N/A</v>
      </c>
      <c r="S1763" s="11" t="str">
        <f t="shared" si="567"/>
        <v/>
      </c>
      <c r="T1763" s="11" t="str">
        <f>IF(IFERROR(VLOOKUP(N1763,Home!$C$8:$R$1048576,11,FALSE),"")=0,"",IFERROR(VLOOKUP(N1763,Home!$C$8:$R$1048576,11,FALSE),""))</f>
        <v/>
      </c>
      <c r="U1763" s="11" t="str">
        <f>IF(IFERROR(VLOOKUP(O1763,Home!$C$8:$R$1048576,12,FALSE),"")=0,"",IFERROR(VLOOKUP(O1763,Home!$C$8:$R$1048576,12,FALSE),""))</f>
        <v/>
      </c>
      <c r="V1763" s="11" t="str">
        <f>IF(IFERROR(VLOOKUP(O1763,Home!$C$8:$R$1048576,8,FALSE),"")=0,"",IFERROR(VLOOKUP(O1763,Home!$C$8:$R$1048576,8,FALSE),""))</f>
        <v/>
      </c>
      <c r="W1763" s="11" t="str">
        <f>IF(OR(VLOOKUP(N1763,Home!$C$7:$I$207,6,FALSE)="",VLOOKUP(N1763,Home!$C$7:$I$207,7,FALSE)=""),"FEJL",SUM(Baggrundsark!$K$4:K1763))</f>
        <v>FEJL</v>
      </c>
      <c r="Y1763">
        <v>1760</v>
      </c>
      <c r="Z1763" s="1"/>
      <c r="AC1763" s="44"/>
      <c r="AD1763">
        <f t="shared" si="574"/>
        <v>0</v>
      </c>
      <c r="AE1763">
        <f>SUM($AD$4:AD1763)</f>
        <v>1</v>
      </c>
      <c r="AF1763" s="103" t="str">
        <f>IFERROR(VLOOKUP(AN1763,Home!$C$8:$E$207,3,FALSE),"")</f>
        <v/>
      </c>
      <c r="AG1763" s="103" t="str">
        <f>IFERROR(VLOOKUP(AN1763,Home!$C$8:$E$207,2,FALSE),"")</f>
        <v/>
      </c>
      <c r="AH1763" s="104" t="str">
        <f>IF(VLOOKUP(AE1763,Home!$C$8:$I$207,6,FALSE)="","",VLOOKUP(AE1763,Home!$C$8:$I$207,6,FALSE))</f>
        <v/>
      </c>
      <c r="AI1763" s="104" t="e">
        <f t="shared" si="582"/>
        <v>#VALUE!</v>
      </c>
      <c r="AJ1763" s="105" t="e">
        <f t="shared" si="575"/>
        <v>#VALUE!</v>
      </c>
      <c r="AK1763" s="103" t="e">
        <f t="shared" si="568"/>
        <v>#VALUE!</v>
      </c>
      <c r="AL1763" s="103" t="e">
        <f t="shared" si="576"/>
        <v>#VALUE!</v>
      </c>
      <c r="AN1763" t="str">
        <f>IF(OR(VLOOKUP(AE1763,Home!$C$8:$I$207,6,FALSE)="",VLOOKUP(AE1763,Home!$C$8:$I$207,7,FALSE)=""),"FEJL",Baggrundsark!AE1763)</f>
        <v>FEJL</v>
      </c>
      <c r="AO1763">
        <f>IF(VLOOKUP(AE1763,Home!$C$8:$N$207,12,FALSE)="Timelønnet",1,0)</f>
        <v>0</v>
      </c>
      <c r="AP1763">
        <f>SUM($AO$4:AO1763)*AO1763</f>
        <v>0</v>
      </c>
      <c r="AQ1763">
        <f t="shared" si="583"/>
        <v>1</v>
      </c>
      <c r="AR1763" t="str">
        <f t="shared" si="583"/>
        <v/>
      </c>
      <c r="AS1763" t="e">
        <f t="shared" si="577"/>
        <v>#VALUE!</v>
      </c>
      <c r="AT1763" s="45" t="e">
        <f t="shared" si="584"/>
        <v>#VALUE!</v>
      </c>
      <c r="AU1763">
        <f>VLOOKUP(AQ1763,Home!$C$8:$J$207,8,FALSE)</f>
        <v>0</v>
      </c>
    </row>
    <row r="1764" spans="1:47" x14ac:dyDescent="0.25">
      <c r="A1764" s="6">
        <f t="shared" si="569"/>
        <v>0</v>
      </c>
      <c r="B1764" s="6">
        <f t="shared" si="578"/>
        <v>0</v>
      </c>
      <c r="C1764" s="6" t="str">
        <f t="shared" si="570"/>
        <v/>
      </c>
      <c r="D1764" s="7">
        <f t="shared" si="571"/>
        <v>0</v>
      </c>
      <c r="E1764" s="7">
        <f t="shared" si="579"/>
        <v>0</v>
      </c>
      <c r="F1764" s="7" t="str">
        <f t="shared" si="572"/>
        <v/>
      </c>
      <c r="G1764" s="6">
        <f t="shared" si="573"/>
        <v>0</v>
      </c>
      <c r="H1764" s="6">
        <f t="shared" si="580"/>
        <v>0</v>
      </c>
      <c r="I1764" s="6" t="str">
        <f t="shared" si="581"/>
        <v/>
      </c>
      <c r="J1764" s="11">
        <v>1761</v>
      </c>
      <c r="K1764" s="11">
        <f>IF(IFERROR(VLOOKUP(J1764,Home!$A$8:$B$1048576,1,FALSE),0)=0,0,1)</f>
        <v>0</v>
      </c>
      <c r="L1764" s="129" t="e">
        <f>IF(VLOOKUP(O1764,Home!$C$8:$R$207,6,FALSE)="","",VLOOKUP(O1764,Home!$C$8:$R$207,6,FALSE))</f>
        <v>#N/A</v>
      </c>
      <c r="M1764" s="129" t="e">
        <f t="shared" si="566"/>
        <v>#N/A</v>
      </c>
      <c r="N1764" s="11">
        <f>SUM($K$4:K1764)</f>
        <v>200</v>
      </c>
      <c r="O1764" s="11" t="str">
        <f>IF(P1764="","",IF(IFERROR(VLOOKUP(N1764,Home!$C$8:$R$1048576,1,FALSE),"")=0,"",IFERROR(VLOOKUP(N1764,Home!$C$8:$R$1048576,1,FALSE),"")))</f>
        <v/>
      </c>
      <c r="P1764" s="11" t="str">
        <f>IF(IFERROR(VLOOKUP(W1764,Home!$C$8:$R$1048576,3,FALSE),"")=0,"",IFERROR(VLOOKUP(W1764,Home!$C$8:$R$1048576,3,FALSE),""))</f>
        <v/>
      </c>
      <c r="Q1764" s="11" t="str">
        <f t="shared" si="565"/>
        <v/>
      </c>
      <c r="R1764" s="130" t="e">
        <f>VLOOKUP(Q1764,'Baggrund til lister'!$G$4:$H$15,2,FALSE)</f>
        <v>#N/A</v>
      </c>
      <c r="S1764" s="11" t="str">
        <f t="shared" si="567"/>
        <v/>
      </c>
      <c r="T1764" s="11" t="str">
        <f>IF(IFERROR(VLOOKUP(N1764,Home!$C$8:$R$1048576,11,FALSE),"")=0,"",IFERROR(VLOOKUP(N1764,Home!$C$8:$R$1048576,11,FALSE),""))</f>
        <v/>
      </c>
      <c r="U1764" s="11" t="str">
        <f>IF(IFERROR(VLOOKUP(O1764,Home!$C$8:$R$1048576,12,FALSE),"")=0,"",IFERROR(VLOOKUP(O1764,Home!$C$8:$R$1048576,12,FALSE),""))</f>
        <v/>
      </c>
      <c r="V1764" s="11" t="str">
        <f>IF(IFERROR(VLOOKUP(O1764,Home!$C$8:$R$1048576,8,FALSE),"")=0,"",IFERROR(VLOOKUP(O1764,Home!$C$8:$R$1048576,8,FALSE),""))</f>
        <v/>
      </c>
      <c r="W1764" s="11" t="str">
        <f>IF(OR(VLOOKUP(N1764,Home!$C$7:$I$207,6,FALSE)="",VLOOKUP(N1764,Home!$C$7:$I$207,7,FALSE)=""),"FEJL",SUM(Baggrundsark!$K$4:K1764))</f>
        <v>FEJL</v>
      </c>
      <c r="Y1764">
        <v>1761</v>
      </c>
      <c r="Z1764" s="1"/>
      <c r="AC1764" s="44"/>
      <c r="AD1764">
        <f t="shared" si="574"/>
        <v>0</v>
      </c>
      <c r="AE1764">
        <f>SUM($AD$4:AD1764)</f>
        <v>1</v>
      </c>
      <c r="AF1764" s="103" t="str">
        <f>IFERROR(VLOOKUP(AN1764,Home!$C$8:$E$207,3,FALSE),"")</f>
        <v/>
      </c>
      <c r="AG1764" s="103" t="str">
        <f>IFERROR(VLOOKUP(AN1764,Home!$C$8:$E$207,2,FALSE),"")</f>
        <v/>
      </c>
      <c r="AH1764" s="104" t="str">
        <f>IF(VLOOKUP(AE1764,Home!$C$8:$I$207,6,FALSE)="","",VLOOKUP(AE1764,Home!$C$8:$I$207,6,FALSE))</f>
        <v/>
      </c>
      <c r="AI1764" s="104" t="e">
        <f t="shared" si="582"/>
        <v>#VALUE!</v>
      </c>
      <c r="AJ1764" s="105" t="e">
        <f t="shared" si="575"/>
        <v>#VALUE!</v>
      </c>
      <c r="AK1764" s="103" t="e">
        <f t="shared" si="568"/>
        <v>#VALUE!</v>
      </c>
      <c r="AL1764" s="103" t="e">
        <f t="shared" si="576"/>
        <v>#VALUE!</v>
      </c>
      <c r="AN1764" t="str">
        <f>IF(OR(VLOOKUP(AE1764,Home!$C$8:$I$207,6,FALSE)="",VLOOKUP(AE1764,Home!$C$8:$I$207,7,FALSE)=""),"FEJL",Baggrundsark!AE1764)</f>
        <v>FEJL</v>
      </c>
      <c r="AO1764">
        <f>IF(VLOOKUP(AE1764,Home!$C$8:$N$207,12,FALSE)="Timelønnet",1,0)</f>
        <v>0</v>
      </c>
      <c r="AP1764">
        <f>SUM($AO$4:AO1764)*AO1764</f>
        <v>0</v>
      </c>
      <c r="AQ1764">
        <f t="shared" si="583"/>
        <v>1</v>
      </c>
      <c r="AR1764" t="str">
        <f t="shared" si="583"/>
        <v/>
      </c>
      <c r="AS1764" t="e">
        <f t="shared" si="577"/>
        <v>#VALUE!</v>
      </c>
      <c r="AT1764" s="45" t="e">
        <f t="shared" si="584"/>
        <v>#VALUE!</v>
      </c>
      <c r="AU1764">
        <f>VLOOKUP(AQ1764,Home!$C$8:$J$207,8,FALSE)</f>
        <v>0</v>
      </c>
    </row>
    <row r="1765" spans="1:47" x14ac:dyDescent="0.25">
      <c r="A1765" s="6">
        <f t="shared" si="569"/>
        <v>0</v>
      </c>
      <c r="B1765" s="6">
        <f t="shared" si="578"/>
        <v>0</v>
      </c>
      <c r="C1765" s="6" t="str">
        <f t="shared" si="570"/>
        <v/>
      </c>
      <c r="D1765" s="7">
        <f t="shared" si="571"/>
        <v>0</v>
      </c>
      <c r="E1765" s="7">
        <f t="shared" si="579"/>
        <v>0</v>
      </c>
      <c r="F1765" s="7" t="str">
        <f t="shared" si="572"/>
        <v/>
      </c>
      <c r="G1765" s="6">
        <f t="shared" si="573"/>
        <v>0</v>
      </c>
      <c r="H1765" s="6">
        <f t="shared" si="580"/>
        <v>0</v>
      </c>
      <c r="I1765" s="6" t="str">
        <f t="shared" si="581"/>
        <v/>
      </c>
      <c r="J1765" s="11">
        <v>1762</v>
      </c>
      <c r="K1765" s="11">
        <f>IF(IFERROR(VLOOKUP(J1765,Home!$A$8:$B$1048576,1,FALSE),0)=0,0,1)</f>
        <v>0</v>
      </c>
      <c r="L1765" s="129" t="e">
        <f>IF(VLOOKUP(O1765,Home!$C$8:$R$207,6,FALSE)="","",VLOOKUP(O1765,Home!$C$8:$R$207,6,FALSE))</f>
        <v>#N/A</v>
      </c>
      <c r="M1765" s="129" t="e">
        <f t="shared" si="566"/>
        <v>#N/A</v>
      </c>
      <c r="N1765" s="11">
        <f>SUM($K$4:K1765)</f>
        <v>200</v>
      </c>
      <c r="O1765" s="11" t="str">
        <f>IF(P1765="","",IF(IFERROR(VLOOKUP(N1765,Home!$C$8:$R$1048576,1,FALSE),"")=0,"",IFERROR(VLOOKUP(N1765,Home!$C$8:$R$1048576,1,FALSE),"")))</f>
        <v/>
      </c>
      <c r="P1765" s="11" t="str">
        <f>IF(IFERROR(VLOOKUP(W1765,Home!$C$8:$R$1048576,3,FALSE),"")=0,"",IFERROR(VLOOKUP(W1765,Home!$C$8:$R$1048576,3,FALSE),""))</f>
        <v/>
      </c>
      <c r="Q1765" s="11" t="str">
        <f t="shared" si="565"/>
        <v/>
      </c>
      <c r="R1765" s="130" t="e">
        <f>VLOOKUP(Q1765,'Baggrund til lister'!$G$4:$H$15,2,FALSE)</f>
        <v>#N/A</v>
      </c>
      <c r="S1765" s="11" t="str">
        <f t="shared" si="567"/>
        <v/>
      </c>
      <c r="T1765" s="11" t="str">
        <f>IF(IFERROR(VLOOKUP(N1765,Home!$C$8:$R$1048576,11,FALSE),"")=0,"",IFERROR(VLOOKUP(N1765,Home!$C$8:$R$1048576,11,FALSE),""))</f>
        <v/>
      </c>
      <c r="U1765" s="11" t="str">
        <f>IF(IFERROR(VLOOKUP(O1765,Home!$C$8:$R$1048576,12,FALSE),"")=0,"",IFERROR(VLOOKUP(O1765,Home!$C$8:$R$1048576,12,FALSE),""))</f>
        <v/>
      </c>
      <c r="V1765" s="11" t="str">
        <f>IF(IFERROR(VLOOKUP(O1765,Home!$C$8:$R$1048576,8,FALSE),"")=0,"",IFERROR(VLOOKUP(O1765,Home!$C$8:$R$1048576,8,FALSE),""))</f>
        <v/>
      </c>
      <c r="W1765" s="11" t="str">
        <f>IF(OR(VLOOKUP(N1765,Home!$C$7:$I$207,6,FALSE)="",VLOOKUP(N1765,Home!$C$7:$I$207,7,FALSE)=""),"FEJL",SUM(Baggrundsark!$K$4:K1765))</f>
        <v>FEJL</v>
      </c>
      <c r="Y1765">
        <v>1762</v>
      </c>
      <c r="Z1765" s="1"/>
      <c r="AC1765" s="44"/>
      <c r="AD1765">
        <f t="shared" si="574"/>
        <v>0</v>
      </c>
      <c r="AE1765">
        <f>SUM($AD$4:AD1765)</f>
        <v>1</v>
      </c>
      <c r="AF1765" s="103" t="str">
        <f>IFERROR(VLOOKUP(AN1765,Home!$C$8:$E$207,3,FALSE),"")</f>
        <v/>
      </c>
      <c r="AG1765" s="103" t="str">
        <f>IFERROR(VLOOKUP(AN1765,Home!$C$8:$E$207,2,FALSE),"")</f>
        <v/>
      </c>
      <c r="AH1765" s="104" t="str">
        <f>IF(VLOOKUP(AE1765,Home!$C$8:$I$207,6,FALSE)="","",VLOOKUP(AE1765,Home!$C$8:$I$207,6,FALSE))</f>
        <v/>
      </c>
      <c r="AI1765" s="104" t="e">
        <f t="shared" si="582"/>
        <v>#VALUE!</v>
      </c>
      <c r="AJ1765" s="105" t="e">
        <f t="shared" si="575"/>
        <v>#VALUE!</v>
      </c>
      <c r="AK1765" s="103" t="e">
        <f t="shared" si="568"/>
        <v>#VALUE!</v>
      </c>
      <c r="AL1765" s="103" t="e">
        <f t="shared" si="576"/>
        <v>#VALUE!</v>
      </c>
      <c r="AN1765" t="str">
        <f>IF(OR(VLOOKUP(AE1765,Home!$C$8:$I$207,6,FALSE)="",VLOOKUP(AE1765,Home!$C$8:$I$207,7,FALSE)=""),"FEJL",Baggrundsark!AE1765)</f>
        <v>FEJL</v>
      </c>
      <c r="AO1765">
        <f>IF(VLOOKUP(AE1765,Home!$C$8:$N$207,12,FALSE)="Timelønnet",1,0)</f>
        <v>0</v>
      </c>
      <c r="AP1765">
        <f>SUM($AO$4:AO1765)*AO1765</f>
        <v>0</v>
      </c>
      <c r="AQ1765">
        <f t="shared" si="583"/>
        <v>1</v>
      </c>
      <c r="AR1765" t="str">
        <f t="shared" si="583"/>
        <v/>
      </c>
      <c r="AS1765" t="e">
        <f t="shared" si="577"/>
        <v>#VALUE!</v>
      </c>
      <c r="AT1765" s="45" t="e">
        <f t="shared" si="584"/>
        <v>#VALUE!</v>
      </c>
      <c r="AU1765">
        <f>VLOOKUP(AQ1765,Home!$C$8:$J$207,8,FALSE)</f>
        <v>0</v>
      </c>
    </row>
    <row r="1766" spans="1:47" x14ac:dyDescent="0.25">
      <c r="A1766" s="6">
        <f t="shared" si="569"/>
        <v>0</v>
      </c>
      <c r="B1766" s="6">
        <f t="shared" si="578"/>
        <v>0</v>
      </c>
      <c r="C1766" s="6" t="str">
        <f t="shared" si="570"/>
        <v/>
      </c>
      <c r="D1766" s="7">
        <f t="shared" si="571"/>
        <v>0</v>
      </c>
      <c r="E1766" s="7">
        <f t="shared" si="579"/>
        <v>0</v>
      </c>
      <c r="F1766" s="7" t="str">
        <f t="shared" si="572"/>
        <v/>
      </c>
      <c r="G1766" s="6">
        <f t="shared" si="573"/>
        <v>0</v>
      </c>
      <c r="H1766" s="6">
        <f t="shared" si="580"/>
        <v>0</v>
      </c>
      <c r="I1766" s="6" t="str">
        <f t="shared" si="581"/>
        <v/>
      </c>
      <c r="J1766" s="11">
        <v>1763</v>
      </c>
      <c r="K1766" s="11">
        <f>IF(IFERROR(VLOOKUP(J1766,Home!$A$8:$B$1048576,1,FALSE),0)=0,0,1)</f>
        <v>0</v>
      </c>
      <c r="L1766" s="129" t="e">
        <f>IF(VLOOKUP(O1766,Home!$C$8:$R$207,6,FALSE)="","",VLOOKUP(O1766,Home!$C$8:$R$207,6,FALSE))</f>
        <v>#N/A</v>
      </c>
      <c r="M1766" s="129" t="e">
        <f t="shared" si="566"/>
        <v>#N/A</v>
      </c>
      <c r="N1766" s="11">
        <f>SUM($K$4:K1766)</f>
        <v>200</v>
      </c>
      <c r="O1766" s="11" t="str">
        <f>IF(P1766="","",IF(IFERROR(VLOOKUP(N1766,Home!$C$8:$R$1048576,1,FALSE),"")=0,"",IFERROR(VLOOKUP(N1766,Home!$C$8:$R$1048576,1,FALSE),"")))</f>
        <v/>
      </c>
      <c r="P1766" s="11" t="str">
        <f>IF(IFERROR(VLOOKUP(W1766,Home!$C$8:$R$1048576,3,FALSE),"")=0,"",IFERROR(VLOOKUP(W1766,Home!$C$8:$R$1048576,3,FALSE),""))</f>
        <v/>
      </c>
      <c r="Q1766" s="11" t="str">
        <f t="shared" si="565"/>
        <v/>
      </c>
      <c r="R1766" s="130" t="e">
        <f>VLOOKUP(Q1766,'Baggrund til lister'!$G$4:$H$15,2,FALSE)</f>
        <v>#N/A</v>
      </c>
      <c r="S1766" s="11" t="str">
        <f t="shared" si="567"/>
        <v/>
      </c>
      <c r="T1766" s="11" t="str">
        <f>IF(IFERROR(VLOOKUP(N1766,Home!$C$8:$R$1048576,11,FALSE),"")=0,"",IFERROR(VLOOKUP(N1766,Home!$C$8:$R$1048576,11,FALSE),""))</f>
        <v/>
      </c>
      <c r="U1766" s="11" t="str">
        <f>IF(IFERROR(VLOOKUP(O1766,Home!$C$8:$R$1048576,12,FALSE),"")=0,"",IFERROR(VLOOKUP(O1766,Home!$C$8:$R$1048576,12,FALSE),""))</f>
        <v/>
      </c>
      <c r="V1766" s="11" t="str">
        <f>IF(IFERROR(VLOOKUP(O1766,Home!$C$8:$R$1048576,8,FALSE),"")=0,"",IFERROR(VLOOKUP(O1766,Home!$C$8:$R$1048576,8,FALSE),""))</f>
        <v/>
      </c>
      <c r="W1766" s="11" t="str">
        <f>IF(OR(VLOOKUP(N1766,Home!$C$7:$I$207,6,FALSE)="",VLOOKUP(N1766,Home!$C$7:$I$207,7,FALSE)=""),"FEJL",SUM(Baggrundsark!$K$4:K1766))</f>
        <v>FEJL</v>
      </c>
      <c r="Y1766">
        <v>1763</v>
      </c>
      <c r="Z1766" s="1"/>
      <c r="AC1766" s="44"/>
      <c r="AD1766">
        <f t="shared" si="574"/>
        <v>0</v>
      </c>
      <c r="AE1766">
        <f>SUM($AD$4:AD1766)</f>
        <v>1</v>
      </c>
      <c r="AF1766" s="103" t="str">
        <f>IFERROR(VLOOKUP(AN1766,Home!$C$8:$E$207,3,FALSE),"")</f>
        <v/>
      </c>
      <c r="AG1766" s="103" t="str">
        <f>IFERROR(VLOOKUP(AN1766,Home!$C$8:$E$207,2,FALSE),"")</f>
        <v/>
      </c>
      <c r="AH1766" s="104" t="str">
        <f>IF(VLOOKUP(AE1766,Home!$C$8:$I$207,6,FALSE)="","",VLOOKUP(AE1766,Home!$C$8:$I$207,6,FALSE))</f>
        <v/>
      </c>
      <c r="AI1766" s="104" t="e">
        <f t="shared" si="582"/>
        <v>#VALUE!</v>
      </c>
      <c r="AJ1766" s="105" t="e">
        <f t="shared" si="575"/>
        <v>#VALUE!</v>
      </c>
      <c r="AK1766" s="103" t="e">
        <f t="shared" si="568"/>
        <v>#VALUE!</v>
      </c>
      <c r="AL1766" s="103" t="e">
        <f t="shared" si="576"/>
        <v>#VALUE!</v>
      </c>
      <c r="AN1766" t="str">
        <f>IF(OR(VLOOKUP(AE1766,Home!$C$8:$I$207,6,FALSE)="",VLOOKUP(AE1766,Home!$C$8:$I$207,7,FALSE)=""),"FEJL",Baggrundsark!AE1766)</f>
        <v>FEJL</v>
      </c>
      <c r="AO1766">
        <f>IF(VLOOKUP(AE1766,Home!$C$8:$N$207,12,FALSE)="Timelønnet",1,0)</f>
        <v>0</v>
      </c>
      <c r="AP1766">
        <f>SUM($AO$4:AO1766)*AO1766</f>
        <v>0</v>
      </c>
      <c r="AQ1766">
        <f t="shared" si="583"/>
        <v>1</v>
      </c>
      <c r="AR1766" t="str">
        <f t="shared" si="583"/>
        <v/>
      </c>
      <c r="AS1766" t="e">
        <f t="shared" si="577"/>
        <v>#VALUE!</v>
      </c>
      <c r="AT1766" s="45" t="e">
        <f t="shared" si="584"/>
        <v>#VALUE!</v>
      </c>
      <c r="AU1766">
        <f>VLOOKUP(AQ1766,Home!$C$8:$J$207,8,FALSE)</f>
        <v>0</v>
      </c>
    </row>
    <row r="1767" spans="1:47" x14ac:dyDescent="0.25">
      <c r="A1767" s="6">
        <f t="shared" si="569"/>
        <v>0</v>
      </c>
      <c r="B1767" s="6">
        <f t="shared" si="578"/>
        <v>0</v>
      </c>
      <c r="C1767" s="6" t="str">
        <f t="shared" si="570"/>
        <v/>
      </c>
      <c r="D1767" s="7">
        <f t="shared" si="571"/>
        <v>0</v>
      </c>
      <c r="E1767" s="7">
        <f t="shared" si="579"/>
        <v>0</v>
      </c>
      <c r="F1767" s="7" t="str">
        <f t="shared" si="572"/>
        <v/>
      </c>
      <c r="G1767" s="6">
        <f t="shared" si="573"/>
        <v>0</v>
      </c>
      <c r="H1767" s="6">
        <f t="shared" si="580"/>
        <v>0</v>
      </c>
      <c r="I1767" s="6" t="str">
        <f t="shared" si="581"/>
        <v/>
      </c>
      <c r="J1767" s="11">
        <v>1764</v>
      </c>
      <c r="K1767" s="11">
        <f>IF(IFERROR(VLOOKUP(J1767,Home!$A$8:$B$1048576,1,FALSE),0)=0,0,1)</f>
        <v>0</v>
      </c>
      <c r="L1767" s="129" t="e">
        <f>IF(VLOOKUP(O1767,Home!$C$8:$R$207,6,FALSE)="","",VLOOKUP(O1767,Home!$C$8:$R$207,6,FALSE))</f>
        <v>#N/A</v>
      </c>
      <c r="M1767" s="129" t="e">
        <f t="shared" si="566"/>
        <v>#N/A</v>
      </c>
      <c r="N1767" s="11">
        <f>SUM($K$4:K1767)</f>
        <v>200</v>
      </c>
      <c r="O1767" s="11" t="str">
        <f>IF(P1767="","",IF(IFERROR(VLOOKUP(N1767,Home!$C$8:$R$1048576,1,FALSE),"")=0,"",IFERROR(VLOOKUP(N1767,Home!$C$8:$R$1048576,1,FALSE),"")))</f>
        <v/>
      </c>
      <c r="P1767" s="11" t="str">
        <f>IF(IFERROR(VLOOKUP(W1767,Home!$C$8:$R$1048576,3,FALSE),"")=0,"",IFERROR(VLOOKUP(W1767,Home!$C$8:$R$1048576,3,FALSE),""))</f>
        <v/>
      </c>
      <c r="Q1767" s="11" t="str">
        <f t="shared" si="565"/>
        <v/>
      </c>
      <c r="R1767" s="130" t="e">
        <f>VLOOKUP(Q1767,'Baggrund til lister'!$G$4:$H$15,2,FALSE)</f>
        <v>#N/A</v>
      </c>
      <c r="S1767" s="11" t="str">
        <f t="shared" si="567"/>
        <v/>
      </c>
      <c r="T1767" s="11" t="str">
        <f>IF(IFERROR(VLOOKUP(N1767,Home!$C$8:$R$1048576,11,FALSE),"")=0,"",IFERROR(VLOOKUP(N1767,Home!$C$8:$R$1048576,11,FALSE),""))</f>
        <v/>
      </c>
      <c r="U1767" s="11" t="str">
        <f>IF(IFERROR(VLOOKUP(O1767,Home!$C$8:$R$1048576,12,FALSE),"")=0,"",IFERROR(VLOOKUP(O1767,Home!$C$8:$R$1048576,12,FALSE),""))</f>
        <v/>
      </c>
      <c r="V1767" s="11" t="str">
        <f>IF(IFERROR(VLOOKUP(O1767,Home!$C$8:$R$1048576,8,FALSE),"")=0,"",IFERROR(VLOOKUP(O1767,Home!$C$8:$R$1048576,8,FALSE),""))</f>
        <v/>
      </c>
      <c r="W1767" s="11" t="str">
        <f>IF(OR(VLOOKUP(N1767,Home!$C$7:$I$207,6,FALSE)="",VLOOKUP(N1767,Home!$C$7:$I$207,7,FALSE)=""),"FEJL",SUM(Baggrundsark!$K$4:K1767))</f>
        <v>FEJL</v>
      </c>
      <c r="Y1767">
        <v>1764</v>
      </c>
      <c r="Z1767" s="1"/>
      <c r="AC1767" s="44"/>
      <c r="AD1767">
        <f t="shared" si="574"/>
        <v>0</v>
      </c>
      <c r="AE1767">
        <f>SUM($AD$4:AD1767)</f>
        <v>1</v>
      </c>
      <c r="AF1767" s="103" t="str">
        <f>IFERROR(VLOOKUP(AN1767,Home!$C$8:$E$207,3,FALSE),"")</f>
        <v/>
      </c>
      <c r="AG1767" s="103" t="str">
        <f>IFERROR(VLOOKUP(AN1767,Home!$C$8:$E$207,2,FALSE),"")</f>
        <v/>
      </c>
      <c r="AH1767" s="104" t="str">
        <f>IF(VLOOKUP(AE1767,Home!$C$8:$I$207,6,FALSE)="","",VLOOKUP(AE1767,Home!$C$8:$I$207,6,FALSE))</f>
        <v/>
      </c>
      <c r="AI1767" s="104" t="e">
        <f t="shared" si="582"/>
        <v>#VALUE!</v>
      </c>
      <c r="AJ1767" s="105" t="e">
        <f t="shared" si="575"/>
        <v>#VALUE!</v>
      </c>
      <c r="AK1767" s="103" t="e">
        <f t="shared" si="568"/>
        <v>#VALUE!</v>
      </c>
      <c r="AL1767" s="103" t="e">
        <f t="shared" si="576"/>
        <v>#VALUE!</v>
      </c>
      <c r="AN1767" t="str">
        <f>IF(OR(VLOOKUP(AE1767,Home!$C$8:$I$207,6,FALSE)="",VLOOKUP(AE1767,Home!$C$8:$I$207,7,FALSE)=""),"FEJL",Baggrundsark!AE1767)</f>
        <v>FEJL</v>
      </c>
      <c r="AO1767">
        <f>IF(VLOOKUP(AE1767,Home!$C$8:$N$207,12,FALSE)="Timelønnet",1,0)</f>
        <v>0</v>
      </c>
      <c r="AP1767">
        <f>SUM($AO$4:AO1767)*AO1767</f>
        <v>0</v>
      </c>
      <c r="AQ1767">
        <f t="shared" si="583"/>
        <v>1</v>
      </c>
      <c r="AR1767" t="str">
        <f t="shared" si="583"/>
        <v/>
      </c>
      <c r="AS1767" t="e">
        <f t="shared" si="577"/>
        <v>#VALUE!</v>
      </c>
      <c r="AT1767" s="45" t="e">
        <f t="shared" si="584"/>
        <v>#VALUE!</v>
      </c>
      <c r="AU1767">
        <f>VLOOKUP(AQ1767,Home!$C$8:$J$207,8,FALSE)</f>
        <v>0</v>
      </c>
    </row>
    <row r="1768" spans="1:47" x14ac:dyDescent="0.25">
      <c r="A1768" s="6">
        <f t="shared" si="569"/>
        <v>0</v>
      </c>
      <c r="B1768" s="6">
        <f t="shared" si="578"/>
        <v>0</v>
      </c>
      <c r="C1768" s="6" t="str">
        <f t="shared" si="570"/>
        <v/>
      </c>
      <c r="D1768" s="7">
        <f t="shared" si="571"/>
        <v>0</v>
      </c>
      <c r="E1768" s="7">
        <f t="shared" si="579"/>
        <v>0</v>
      </c>
      <c r="F1768" s="7" t="str">
        <f t="shared" si="572"/>
        <v/>
      </c>
      <c r="G1768" s="6">
        <f t="shared" si="573"/>
        <v>0</v>
      </c>
      <c r="H1768" s="6">
        <f t="shared" si="580"/>
        <v>0</v>
      </c>
      <c r="I1768" s="6" t="str">
        <f t="shared" si="581"/>
        <v/>
      </c>
      <c r="J1768" s="11">
        <v>1765</v>
      </c>
      <c r="K1768" s="11">
        <f>IF(IFERROR(VLOOKUP(J1768,Home!$A$8:$B$1048576,1,FALSE),0)=0,0,1)</f>
        <v>0</v>
      </c>
      <c r="L1768" s="129" t="e">
        <f>IF(VLOOKUP(O1768,Home!$C$8:$R$207,6,FALSE)="","",VLOOKUP(O1768,Home!$C$8:$R$207,6,FALSE))</f>
        <v>#N/A</v>
      </c>
      <c r="M1768" s="129" t="e">
        <f t="shared" si="566"/>
        <v>#N/A</v>
      </c>
      <c r="N1768" s="11">
        <f>SUM($K$4:K1768)</f>
        <v>200</v>
      </c>
      <c r="O1768" s="11" t="str">
        <f>IF(P1768="","",IF(IFERROR(VLOOKUP(N1768,Home!$C$8:$R$1048576,1,FALSE),"")=0,"",IFERROR(VLOOKUP(N1768,Home!$C$8:$R$1048576,1,FALSE),"")))</f>
        <v/>
      </c>
      <c r="P1768" s="11" t="str">
        <f>IF(IFERROR(VLOOKUP(W1768,Home!$C$8:$R$1048576,3,FALSE),"")=0,"",IFERROR(VLOOKUP(W1768,Home!$C$8:$R$1048576,3,FALSE),""))</f>
        <v/>
      </c>
      <c r="Q1768" s="11" t="str">
        <f t="shared" si="565"/>
        <v/>
      </c>
      <c r="R1768" s="130" t="e">
        <f>VLOOKUP(Q1768,'Baggrund til lister'!$G$4:$H$15,2,FALSE)</f>
        <v>#N/A</v>
      </c>
      <c r="S1768" s="11" t="str">
        <f t="shared" si="567"/>
        <v/>
      </c>
      <c r="T1768" s="11" t="str">
        <f>IF(IFERROR(VLOOKUP(N1768,Home!$C$8:$R$1048576,11,FALSE),"")=0,"",IFERROR(VLOOKUP(N1768,Home!$C$8:$R$1048576,11,FALSE),""))</f>
        <v/>
      </c>
      <c r="U1768" s="11" t="str">
        <f>IF(IFERROR(VLOOKUP(O1768,Home!$C$8:$R$1048576,12,FALSE),"")=0,"",IFERROR(VLOOKUP(O1768,Home!$C$8:$R$1048576,12,FALSE),""))</f>
        <v/>
      </c>
      <c r="V1768" s="11" t="str">
        <f>IF(IFERROR(VLOOKUP(O1768,Home!$C$8:$R$1048576,8,FALSE),"")=0,"",IFERROR(VLOOKUP(O1768,Home!$C$8:$R$1048576,8,FALSE),""))</f>
        <v/>
      </c>
      <c r="W1768" s="11" t="str">
        <f>IF(OR(VLOOKUP(N1768,Home!$C$7:$I$207,6,FALSE)="",VLOOKUP(N1768,Home!$C$7:$I$207,7,FALSE)=""),"FEJL",SUM(Baggrundsark!$K$4:K1768))</f>
        <v>FEJL</v>
      </c>
      <c r="Y1768">
        <v>1765</v>
      </c>
      <c r="Z1768" s="1"/>
      <c r="AC1768" s="44"/>
      <c r="AD1768">
        <f t="shared" si="574"/>
        <v>0</v>
      </c>
      <c r="AE1768">
        <f>SUM($AD$4:AD1768)</f>
        <v>1</v>
      </c>
      <c r="AF1768" s="103" t="str">
        <f>IFERROR(VLOOKUP(AN1768,Home!$C$8:$E$207,3,FALSE),"")</f>
        <v/>
      </c>
      <c r="AG1768" s="103" t="str">
        <f>IFERROR(VLOOKUP(AN1768,Home!$C$8:$E$207,2,FALSE),"")</f>
        <v/>
      </c>
      <c r="AH1768" s="104" t="str">
        <f>IF(VLOOKUP(AE1768,Home!$C$8:$I$207,6,FALSE)="","",VLOOKUP(AE1768,Home!$C$8:$I$207,6,FALSE))</f>
        <v/>
      </c>
      <c r="AI1768" s="104" t="e">
        <f t="shared" si="582"/>
        <v>#VALUE!</v>
      </c>
      <c r="AJ1768" s="105" t="e">
        <f t="shared" si="575"/>
        <v>#VALUE!</v>
      </c>
      <c r="AK1768" s="103" t="e">
        <f t="shared" si="568"/>
        <v>#VALUE!</v>
      </c>
      <c r="AL1768" s="103" t="e">
        <f t="shared" si="576"/>
        <v>#VALUE!</v>
      </c>
      <c r="AN1768" t="str">
        <f>IF(OR(VLOOKUP(AE1768,Home!$C$8:$I$207,6,FALSE)="",VLOOKUP(AE1768,Home!$C$8:$I$207,7,FALSE)=""),"FEJL",Baggrundsark!AE1768)</f>
        <v>FEJL</v>
      </c>
      <c r="AO1768">
        <f>IF(VLOOKUP(AE1768,Home!$C$8:$N$207,12,FALSE)="Timelønnet",1,0)</f>
        <v>0</v>
      </c>
      <c r="AP1768">
        <f>SUM($AO$4:AO1768)*AO1768</f>
        <v>0</v>
      </c>
      <c r="AQ1768">
        <f t="shared" si="583"/>
        <v>1</v>
      </c>
      <c r="AR1768" t="str">
        <f t="shared" si="583"/>
        <v/>
      </c>
      <c r="AS1768" t="e">
        <f t="shared" si="577"/>
        <v>#VALUE!</v>
      </c>
      <c r="AT1768" s="45" t="e">
        <f t="shared" si="584"/>
        <v>#VALUE!</v>
      </c>
      <c r="AU1768">
        <f>VLOOKUP(AQ1768,Home!$C$8:$J$207,8,FALSE)</f>
        <v>0</v>
      </c>
    </row>
    <row r="1769" spans="1:47" x14ac:dyDescent="0.25">
      <c r="A1769" s="6">
        <f t="shared" si="569"/>
        <v>0</v>
      </c>
      <c r="B1769" s="6">
        <f t="shared" si="578"/>
        <v>0</v>
      </c>
      <c r="C1769" s="6" t="str">
        <f t="shared" si="570"/>
        <v/>
      </c>
      <c r="D1769" s="7">
        <f t="shared" si="571"/>
        <v>0</v>
      </c>
      <c r="E1769" s="7">
        <f t="shared" si="579"/>
        <v>0</v>
      </c>
      <c r="F1769" s="7" t="str">
        <f t="shared" si="572"/>
        <v/>
      </c>
      <c r="G1769" s="6">
        <f t="shared" si="573"/>
        <v>0</v>
      </c>
      <c r="H1769" s="6">
        <f t="shared" si="580"/>
        <v>0</v>
      </c>
      <c r="I1769" s="6" t="str">
        <f t="shared" si="581"/>
        <v/>
      </c>
      <c r="J1769" s="11">
        <v>1766</v>
      </c>
      <c r="K1769" s="11">
        <f>IF(IFERROR(VLOOKUP(J1769,Home!$A$8:$B$1048576,1,FALSE),0)=0,0,1)</f>
        <v>0</v>
      </c>
      <c r="L1769" s="129" t="e">
        <f>IF(VLOOKUP(O1769,Home!$C$8:$R$207,6,FALSE)="","",VLOOKUP(O1769,Home!$C$8:$R$207,6,FALSE))</f>
        <v>#N/A</v>
      </c>
      <c r="M1769" s="129" t="e">
        <f t="shared" si="566"/>
        <v>#N/A</v>
      </c>
      <c r="N1769" s="11">
        <f>SUM($K$4:K1769)</f>
        <v>200</v>
      </c>
      <c r="O1769" s="11" t="str">
        <f>IF(P1769="","",IF(IFERROR(VLOOKUP(N1769,Home!$C$8:$R$1048576,1,FALSE),"")=0,"",IFERROR(VLOOKUP(N1769,Home!$C$8:$R$1048576,1,FALSE),"")))</f>
        <v/>
      </c>
      <c r="P1769" s="11" t="str">
        <f>IF(IFERROR(VLOOKUP(W1769,Home!$C$8:$R$1048576,3,FALSE),"")=0,"",IFERROR(VLOOKUP(W1769,Home!$C$8:$R$1048576,3,FALSE),""))</f>
        <v/>
      </c>
      <c r="Q1769" s="11" t="str">
        <f t="shared" si="565"/>
        <v/>
      </c>
      <c r="R1769" s="130" t="e">
        <f>VLOOKUP(Q1769,'Baggrund til lister'!$G$4:$H$15,2,FALSE)</f>
        <v>#N/A</v>
      </c>
      <c r="S1769" s="11" t="str">
        <f t="shared" si="567"/>
        <v/>
      </c>
      <c r="T1769" s="11" t="str">
        <f>IF(IFERROR(VLOOKUP(N1769,Home!$C$8:$R$1048576,11,FALSE),"")=0,"",IFERROR(VLOOKUP(N1769,Home!$C$8:$R$1048576,11,FALSE),""))</f>
        <v/>
      </c>
      <c r="U1769" s="11" t="str">
        <f>IF(IFERROR(VLOOKUP(O1769,Home!$C$8:$R$1048576,12,FALSE),"")=0,"",IFERROR(VLOOKUP(O1769,Home!$C$8:$R$1048576,12,FALSE),""))</f>
        <v/>
      </c>
      <c r="V1769" s="11" t="str">
        <f>IF(IFERROR(VLOOKUP(O1769,Home!$C$8:$R$1048576,8,FALSE),"")=0,"",IFERROR(VLOOKUP(O1769,Home!$C$8:$R$1048576,8,FALSE),""))</f>
        <v/>
      </c>
      <c r="W1769" s="11" t="str">
        <f>IF(OR(VLOOKUP(N1769,Home!$C$7:$I$207,6,FALSE)="",VLOOKUP(N1769,Home!$C$7:$I$207,7,FALSE)=""),"FEJL",SUM(Baggrundsark!$K$4:K1769))</f>
        <v>FEJL</v>
      </c>
      <c r="Y1769">
        <v>1766</v>
      </c>
      <c r="Z1769" s="1"/>
      <c r="AC1769" s="44"/>
      <c r="AD1769">
        <f t="shared" si="574"/>
        <v>0</v>
      </c>
      <c r="AE1769">
        <f>SUM($AD$4:AD1769)</f>
        <v>1</v>
      </c>
      <c r="AF1769" s="103" t="str">
        <f>IFERROR(VLOOKUP(AN1769,Home!$C$8:$E$207,3,FALSE),"")</f>
        <v/>
      </c>
      <c r="AG1769" s="103" t="str">
        <f>IFERROR(VLOOKUP(AN1769,Home!$C$8:$E$207,2,FALSE),"")</f>
        <v/>
      </c>
      <c r="AH1769" s="104" t="str">
        <f>IF(VLOOKUP(AE1769,Home!$C$8:$I$207,6,FALSE)="","",VLOOKUP(AE1769,Home!$C$8:$I$207,6,FALSE))</f>
        <v/>
      </c>
      <c r="AI1769" s="104" t="e">
        <f t="shared" si="582"/>
        <v>#VALUE!</v>
      </c>
      <c r="AJ1769" s="105" t="e">
        <f t="shared" si="575"/>
        <v>#VALUE!</v>
      </c>
      <c r="AK1769" s="103" t="e">
        <f t="shared" si="568"/>
        <v>#VALUE!</v>
      </c>
      <c r="AL1769" s="103" t="e">
        <f t="shared" si="576"/>
        <v>#VALUE!</v>
      </c>
      <c r="AN1769" t="str">
        <f>IF(OR(VLOOKUP(AE1769,Home!$C$8:$I$207,6,FALSE)="",VLOOKUP(AE1769,Home!$C$8:$I$207,7,FALSE)=""),"FEJL",Baggrundsark!AE1769)</f>
        <v>FEJL</v>
      </c>
      <c r="AO1769">
        <f>IF(VLOOKUP(AE1769,Home!$C$8:$N$207,12,FALSE)="Timelønnet",1,0)</f>
        <v>0</v>
      </c>
      <c r="AP1769">
        <f>SUM($AO$4:AO1769)*AO1769</f>
        <v>0</v>
      </c>
      <c r="AQ1769">
        <f t="shared" si="583"/>
        <v>1</v>
      </c>
      <c r="AR1769" t="str">
        <f t="shared" si="583"/>
        <v/>
      </c>
      <c r="AS1769" t="e">
        <f t="shared" si="577"/>
        <v>#VALUE!</v>
      </c>
      <c r="AT1769" s="45" t="e">
        <f t="shared" si="584"/>
        <v>#VALUE!</v>
      </c>
      <c r="AU1769">
        <f>VLOOKUP(AQ1769,Home!$C$8:$J$207,8,FALSE)</f>
        <v>0</v>
      </c>
    </row>
    <row r="1770" spans="1:47" x14ac:dyDescent="0.25">
      <c r="A1770" s="6">
        <f t="shared" si="569"/>
        <v>0</v>
      </c>
      <c r="B1770" s="6">
        <f t="shared" si="578"/>
        <v>0</v>
      </c>
      <c r="C1770" s="6" t="str">
        <f t="shared" si="570"/>
        <v/>
      </c>
      <c r="D1770" s="7">
        <f t="shared" si="571"/>
        <v>0</v>
      </c>
      <c r="E1770" s="7">
        <f t="shared" si="579"/>
        <v>0</v>
      </c>
      <c r="F1770" s="7" t="str">
        <f t="shared" si="572"/>
        <v/>
      </c>
      <c r="G1770" s="6">
        <f t="shared" si="573"/>
        <v>0</v>
      </c>
      <c r="H1770" s="6">
        <f t="shared" si="580"/>
        <v>0</v>
      </c>
      <c r="I1770" s="6" t="str">
        <f t="shared" si="581"/>
        <v/>
      </c>
      <c r="J1770" s="11">
        <v>1767</v>
      </c>
      <c r="K1770" s="11">
        <f>IF(IFERROR(VLOOKUP(J1770,Home!$A$8:$B$1048576,1,FALSE),0)=0,0,1)</f>
        <v>0</v>
      </c>
      <c r="L1770" s="129" t="e">
        <f>IF(VLOOKUP(O1770,Home!$C$8:$R$207,6,FALSE)="","",VLOOKUP(O1770,Home!$C$8:$R$207,6,FALSE))</f>
        <v>#N/A</v>
      </c>
      <c r="M1770" s="129" t="e">
        <f t="shared" si="566"/>
        <v>#N/A</v>
      </c>
      <c r="N1770" s="11">
        <f>SUM($K$4:K1770)</f>
        <v>200</v>
      </c>
      <c r="O1770" s="11" t="str">
        <f>IF(P1770="","",IF(IFERROR(VLOOKUP(N1770,Home!$C$8:$R$1048576,1,FALSE),"")=0,"",IFERROR(VLOOKUP(N1770,Home!$C$8:$R$1048576,1,FALSE),"")))</f>
        <v/>
      </c>
      <c r="P1770" s="11" t="str">
        <f>IF(IFERROR(VLOOKUP(W1770,Home!$C$8:$R$1048576,3,FALSE),"")=0,"",IFERROR(VLOOKUP(W1770,Home!$C$8:$R$1048576,3,FALSE),""))</f>
        <v/>
      </c>
      <c r="Q1770" s="11" t="str">
        <f t="shared" si="565"/>
        <v/>
      </c>
      <c r="R1770" s="130" t="e">
        <f>VLOOKUP(Q1770,'Baggrund til lister'!$G$4:$H$15,2,FALSE)</f>
        <v>#N/A</v>
      </c>
      <c r="S1770" s="11" t="str">
        <f t="shared" si="567"/>
        <v/>
      </c>
      <c r="T1770" s="11" t="str">
        <f>IF(IFERROR(VLOOKUP(N1770,Home!$C$8:$R$1048576,11,FALSE),"")=0,"",IFERROR(VLOOKUP(N1770,Home!$C$8:$R$1048576,11,FALSE),""))</f>
        <v/>
      </c>
      <c r="U1770" s="11" t="str">
        <f>IF(IFERROR(VLOOKUP(O1770,Home!$C$8:$R$1048576,12,FALSE),"")=0,"",IFERROR(VLOOKUP(O1770,Home!$C$8:$R$1048576,12,FALSE),""))</f>
        <v/>
      </c>
      <c r="V1770" s="11" t="str">
        <f>IF(IFERROR(VLOOKUP(O1770,Home!$C$8:$R$1048576,8,FALSE),"")=0,"",IFERROR(VLOOKUP(O1770,Home!$C$8:$R$1048576,8,FALSE),""))</f>
        <v/>
      </c>
      <c r="W1770" s="11" t="str">
        <f>IF(OR(VLOOKUP(N1770,Home!$C$7:$I$207,6,FALSE)="",VLOOKUP(N1770,Home!$C$7:$I$207,7,FALSE)=""),"FEJL",SUM(Baggrundsark!$K$4:K1770))</f>
        <v>FEJL</v>
      </c>
      <c r="Y1770">
        <v>1767</v>
      </c>
      <c r="Z1770" s="1"/>
      <c r="AC1770" s="44"/>
      <c r="AD1770">
        <f t="shared" si="574"/>
        <v>0</v>
      </c>
      <c r="AE1770">
        <f>SUM($AD$4:AD1770)</f>
        <v>1</v>
      </c>
      <c r="AF1770" s="103" t="str">
        <f>IFERROR(VLOOKUP(AN1770,Home!$C$8:$E$207,3,FALSE),"")</f>
        <v/>
      </c>
      <c r="AG1770" s="103" t="str">
        <f>IFERROR(VLOOKUP(AN1770,Home!$C$8:$E$207,2,FALSE),"")</f>
        <v/>
      </c>
      <c r="AH1770" s="104" t="str">
        <f>IF(VLOOKUP(AE1770,Home!$C$8:$I$207,6,FALSE)="","",VLOOKUP(AE1770,Home!$C$8:$I$207,6,FALSE))</f>
        <v/>
      </c>
      <c r="AI1770" s="104" t="e">
        <f t="shared" si="582"/>
        <v>#VALUE!</v>
      </c>
      <c r="AJ1770" s="105" t="e">
        <f t="shared" si="575"/>
        <v>#VALUE!</v>
      </c>
      <c r="AK1770" s="103" t="e">
        <f t="shared" si="568"/>
        <v>#VALUE!</v>
      </c>
      <c r="AL1770" s="103" t="e">
        <f t="shared" si="576"/>
        <v>#VALUE!</v>
      </c>
      <c r="AN1770" t="str">
        <f>IF(OR(VLOOKUP(AE1770,Home!$C$8:$I$207,6,FALSE)="",VLOOKUP(AE1770,Home!$C$8:$I$207,7,FALSE)=""),"FEJL",Baggrundsark!AE1770)</f>
        <v>FEJL</v>
      </c>
      <c r="AO1770">
        <f>IF(VLOOKUP(AE1770,Home!$C$8:$N$207,12,FALSE)="Timelønnet",1,0)</f>
        <v>0</v>
      </c>
      <c r="AP1770">
        <f>SUM($AO$4:AO1770)*AO1770</f>
        <v>0</v>
      </c>
      <c r="AQ1770">
        <f t="shared" si="583"/>
        <v>1</v>
      </c>
      <c r="AR1770" t="str">
        <f t="shared" si="583"/>
        <v/>
      </c>
      <c r="AS1770" t="e">
        <f t="shared" si="577"/>
        <v>#VALUE!</v>
      </c>
      <c r="AT1770" s="45" t="e">
        <f t="shared" si="584"/>
        <v>#VALUE!</v>
      </c>
      <c r="AU1770">
        <f>VLOOKUP(AQ1770,Home!$C$8:$J$207,8,FALSE)</f>
        <v>0</v>
      </c>
    </row>
    <row r="1771" spans="1:47" x14ac:dyDescent="0.25">
      <c r="A1771" s="6">
        <f t="shared" si="569"/>
        <v>0</v>
      </c>
      <c r="B1771" s="6">
        <f t="shared" si="578"/>
        <v>0</v>
      </c>
      <c r="C1771" s="6" t="str">
        <f t="shared" si="570"/>
        <v/>
      </c>
      <c r="D1771" s="7">
        <f t="shared" si="571"/>
        <v>0</v>
      </c>
      <c r="E1771" s="7">
        <f t="shared" si="579"/>
        <v>0</v>
      </c>
      <c r="F1771" s="7" t="str">
        <f t="shared" si="572"/>
        <v/>
      </c>
      <c r="G1771" s="6">
        <f t="shared" si="573"/>
        <v>0</v>
      </c>
      <c r="H1771" s="6">
        <f t="shared" si="580"/>
        <v>0</v>
      </c>
      <c r="I1771" s="6" t="str">
        <f t="shared" si="581"/>
        <v/>
      </c>
      <c r="J1771" s="11">
        <v>1768</v>
      </c>
      <c r="K1771" s="11">
        <f>IF(IFERROR(VLOOKUP(J1771,Home!$A$8:$B$1048576,1,FALSE),0)=0,0,1)</f>
        <v>0</v>
      </c>
      <c r="L1771" s="129" t="e">
        <f>IF(VLOOKUP(O1771,Home!$C$8:$R$207,6,FALSE)="","",VLOOKUP(O1771,Home!$C$8:$R$207,6,FALSE))</f>
        <v>#N/A</v>
      </c>
      <c r="M1771" s="129" t="e">
        <f t="shared" si="566"/>
        <v>#N/A</v>
      </c>
      <c r="N1771" s="11">
        <f>SUM($K$4:K1771)</f>
        <v>200</v>
      </c>
      <c r="O1771" s="11" t="str">
        <f>IF(P1771="","",IF(IFERROR(VLOOKUP(N1771,Home!$C$8:$R$1048576,1,FALSE),"")=0,"",IFERROR(VLOOKUP(N1771,Home!$C$8:$R$1048576,1,FALSE),"")))</f>
        <v/>
      </c>
      <c r="P1771" s="11" t="str">
        <f>IF(IFERROR(VLOOKUP(W1771,Home!$C$8:$R$1048576,3,FALSE),"")=0,"",IFERROR(VLOOKUP(W1771,Home!$C$8:$R$1048576,3,FALSE),""))</f>
        <v/>
      </c>
      <c r="Q1771" s="11" t="str">
        <f t="shared" si="565"/>
        <v/>
      </c>
      <c r="R1771" s="130" t="e">
        <f>VLOOKUP(Q1771,'Baggrund til lister'!$G$4:$H$15,2,FALSE)</f>
        <v>#N/A</v>
      </c>
      <c r="S1771" s="11" t="str">
        <f t="shared" si="567"/>
        <v/>
      </c>
      <c r="T1771" s="11" t="str">
        <f>IF(IFERROR(VLOOKUP(N1771,Home!$C$8:$R$1048576,11,FALSE),"")=0,"",IFERROR(VLOOKUP(N1771,Home!$C$8:$R$1048576,11,FALSE),""))</f>
        <v/>
      </c>
      <c r="U1771" s="11" t="str">
        <f>IF(IFERROR(VLOOKUP(O1771,Home!$C$8:$R$1048576,12,FALSE),"")=0,"",IFERROR(VLOOKUP(O1771,Home!$C$8:$R$1048576,12,FALSE),""))</f>
        <v/>
      </c>
      <c r="V1771" s="11" t="str">
        <f>IF(IFERROR(VLOOKUP(O1771,Home!$C$8:$R$1048576,8,FALSE),"")=0,"",IFERROR(VLOOKUP(O1771,Home!$C$8:$R$1048576,8,FALSE),""))</f>
        <v/>
      </c>
      <c r="W1771" s="11" t="str">
        <f>IF(OR(VLOOKUP(N1771,Home!$C$7:$I$207,6,FALSE)="",VLOOKUP(N1771,Home!$C$7:$I$207,7,FALSE)=""),"FEJL",SUM(Baggrundsark!$K$4:K1771))</f>
        <v>FEJL</v>
      </c>
      <c r="Y1771">
        <v>1768</v>
      </c>
      <c r="Z1771" s="1"/>
      <c r="AC1771" s="44"/>
      <c r="AD1771">
        <f t="shared" si="574"/>
        <v>0</v>
      </c>
      <c r="AE1771">
        <f>SUM($AD$4:AD1771)</f>
        <v>1</v>
      </c>
      <c r="AF1771" s="103" t="str">
        <f>IFERROR(VLOOKUP(AN1771,Home!$C$8:$E$207,3,FALSE),"")</f>
        <v/>
      </c>
      <c r="AG1771" s="103" t="str">
        <f>IFERROR(VLOOKUP(AN1771,Home!$C$8:$E$207,2,FALSE),"")</f>
        <v/>
      </c>
      <c r="AH1771" s="104" t="str">
        <f>IF(VLOOKUP(AE1771,Home!$C$8:$I$207,6,FALSE)="","",VLOOKUP(AE1771,Home!$C$8:$I$207,6,FALSE))</f>
        <v/>
      </c>
      <c r="AI1771" s="104" t="e">
        <f t="shared" si="582"/>
        <v>#VALUE!</v>
      </c>
      <c r="AJ1771" s="105" t="e">
        <f t="shared" si="575"/>
        <v>#VALUE!</v>
      </c>
      <c r="AK1771" s="103" t="e">
        <f t="shared" si="568"/>
        <v>#VALUE!</v>
      </c>
      <c r="AL1771" s="103" t="e">
        <f t="shared" si="576"/>
        <v>#VALUE!</v>
      </c>
      <c r="AN1771" t="str">
        <f>IF(OR(VLOOKUP(AE1771,Home!$C$8:$I$207,6,FALSE)="",VLOOKUP(AE1771,Home!$C$8:$I$207,7,FALSE)=""),"FEJL",Baggrundsark!AE1771)</f>
        <v>FEJL</v>
      </c>
      <c r="AO1771">
        <f>IF(VLOOKUP(AE1771,Home!$C$8:$N$207,12,FALSE)="Timelønnet",1,0)</f>
        <v>0</v>
      </c>
      <c r="AP1771">
        <f>SUM($AO$4:AO1771)*AO1771</f>
        <v>0</v>
      </c>
      <c r="AQ1771">
        <f t="shared" si="583"/>
        <v>1</v>
      </c>
      <c r="AR1771" t="str">
        <f t="shared" si="583"/>
        <v/>
      </c>
      <c r="AS1771" t="e">
        <f t="shared" si="577"/>
        <v>#VALUE!</v>
      </c>
      <c r="AT1771" s="45" t="e">
        <f t="shared" si="584"/>
        <v>#VALUE!</v>
      </c>
      <c r="AU1771">
        <f>VLOOKUP(AQ1771,Home!$C$8:$J$207,8,FALSE)</f>
        <v>0</v>
      </c>
    </row>
    <row r="1772" spans="1:47" x14ac:dyDescent="0.25">
      <c r="A1772" s="6">
        <f t="shared" si="569"/>
        <v>0</v>
      </c>
      <c r="B1772" s="6">
        <f t="shared" si="578"/>
        <v>0</v>
      </c>
      <c r="C1772" s="6" t="str">
        <f t="shared" si="570"/>
        <v/>
      </c>
      <c r="D1772" s="7">
        <f t="shared" si="571"/>
        <v>0</v>
      </c>
      <c r="E1772" s="7">
        <f t="shared" si="579"/>
        <v>0</v>
      </c>
      <c r="F1772" s="7" t="str">
        <f t="shared" si="572"/>
        <v/>
      </c>
      <c r="G1772" s="6">
        <f t="shared" si="573"/>
        <v>0</v>
      </c>
      <c r="H1772" s="6">
        <f t="shared" si="580"/>
        <v>0</v>
      </c>
      <c r="I1772" s="6" t="str">
        <f t="shared" si="581"/>
        <v/>
      </c>
      <c r="J1772" s="11">
        <v>1769</v>
      </c>
      <c r="K1772" s="11">
        <f>IF(IFERROR(VLOOKUP(J1772,Home!$A$8:$B$1048576,1,FALSE),0)=0,0,1)</f>
        <v>0</v>
      </c>
      <c r="L1772" s="129" t="e">
        <f>IF(VLOOKUP(O1772,Home!$C$8:$R$207,6,FALSE)="","",VLOOKUP(O1772,Home!$C$8:$R$207,6,FALSE))</f>
        <v>#N/A</v>
      </c>
      <c r="M1772" s="129" t="e">
        <f t="shared" si="566"/>
        <v>#N/A</v>
      </c>
      <c r="N1772" s="11">
        <f>SUM($K$4:K1772)</f>
        <v>200</v>
      </c>
      <c r="O1772" s="11" t="str">
        <f>IF(P1772="","",IF(IFERROR(VLOOKUP(N1772,Home!$C$8:$R$1048576,1,FALSE),"")=0,"",IFERROR(VLOOKUP(N1772,Home!$C$8:$R$1048576,1,FALSE),"")))</f>
        <v/>
      </c>
      <c r="P1772" s="11" t="str">
        <f>IF(IFERROR(VLOOKUP(W1772,Home!$C$8:$R$1048576,3,FALSE),"")=0,"",IFERROR(VLOOKUP(W1772,Home!$C$8:$R$1048576,3,FALSE),""))</f>
        <v/>
      </c>
      <c r="Q1772" s="11" t="str">
        <f t="shared" si="565"/>
        <v/>
      </c>
      <c r="R1772" s="130" t="e">
        <f>VLOOKUP(Q1772,'Baggrund til lister'!$G$4:$H$15,2,FALSE)</f>
        <v>#N/A</v>
      </c>
      <c r="S1772" s="11" t="str">
        <f t="shared" si="567"/>
        <v/>
      </c>
      <c r="T1772" s="11" t="str">
        <f>IF(IFERROR(VLOOKUP(N1772,Home!$C$8:$R$1048576,11,FALSE),"")=0,"",IFERROR(VLOOKUP(N1772,Home!$C$8:$R$1048576,11,FALSE),""))</f>
        <v/>
      </c>
      <c r="U1772" s="11" t="str">
        <f>IF(IFERROR(VLOOKUP(O1772,Home!$C$8:$R$1048576,12,FALSE),"")=0,"",IFERROR(VLOOKUP(O1772,Home!$C$8:$R$1048576,12,FALSE),""))</f>
        <v/>
      </c>
      <c r="V1772" s="11" t="str">
        <f>IF(IFERROR(VLOOKUP(O1772,Home!$C$8:$R$1048576,8,FALSE),"")=0,"",IFERROR(VLOOKUP(O1772,Home!$C$8:$R$1048576,8,FALSE),""))</f>
        <v/>
      </c>
      <c r="W1772" s="11" t="str">
        <f>IF(OR(VLOOKUP(N1772,Home!$C$7:$I$207,6,FALSE)="",VLOOKUP(N1772,Home!$C$7:$I$207,7,FALSE)=""),"FEJL",SUM(Baggrundsark!$K$4:K1772))</f>
        <v>FEJL</v>
      </c>
      <c r="Y1772">
        <v>1769</v>
      </c>
      <c r="Z1772" s="1"/>
      <c r="AC1772" s="44"/>
      <c r="AD1772">
        <f t="shared" si="574"/>
        <v>0</v>
      </c>
      <c r="AE1772">
        <f>SUM($AD$4:AD1772)</f>
        <v>1</v>
      </c>
      <c r="AF1772" s="103" t="str">
        <f>IFERROR(VLOOKUP(AN1772,Home!$C$8:$E$207,3,FALSE),"")</f>
        <v/>
      </c>
      <c r="AG1772" s="103" t="str">
        <f>IFERROR(VLOOKUP(AN1772,Home!$C$8:$E$207,2,FALSE),"")</f>
        <v/>
      </c>
      <c r="AH1772" s="104" t="str">
        <f>IF(VLOOKUP(AE1772,Home!$C$8:$I$207,6,FALSE)="","",VLOOKUP(AE1772,Home!$C$8:$I$207,6,FALSE))</f>
        <v/>
      </c>
      <c r="AI1772" s="104" t="e">
        <f t="shared" si="582"/>
        <v>#VALUE!</v>
      </c>
      <c r="AJ1772" s="105" t="e">
        <f t="shared" si="575"/>
        <v>#VALUE!</v>
      </c>
      <c r="AK1772" s="103" t="e">
        <f t="shared" si="568"/>
        <v>#VALUE!</v>
      </c>
      <c r="AL1772" s="103" t="e">
        <f t="shared" si="576"/>
        <v>#VALUE!</v>
      </c>
      <c r="AN1772" t="str">
        <f>IF(OR(VLOOKUP(AE1772,Home!$C$8:$I$207,6,FALSE)="",VLOOKUP(AE1772,Home!$C$8:$I$207,7,FALSE)=""),"FEJL",Baggrundsark!AE1772)</f>
        <v>FEJL</v>
      </c>
      <c r="AO1772">
        <f>IF(VLOOKUP(AE1772,Home!$C$8:$N$207,12,FALSE)="Timelønnet",1,0)</f>
        <v>0</v>
      </c>
      <c r="AP1772">
        <f>SUM($AO$4:AO1772)*AO1772</f>
        <v>0</v>
      </c>
      <c r="AQ1772">
        <f t="shared" si="583"/>
        <v>1</v>
      </c>
      <c r="AR1772" t="str">
        <f t="shared" si="583"/>
        <v/>
      </c>
      <c r="AS1772" t="e">
        <f t="shared" si="577"/>
        <v>#VALUE!</v>
      </c>
      <c r="AT1772" s="45" t="e">
        <f t="shared" si="584"/>
        <v>#VALUE!</v>
      </c>
      <c r="AU1772">
        <f>VLOOKUP(AQ1772,Home!$C$8:$J$207,8,FALSE)</f>
        <v>0</v>
      </c>
    </row>
    <row r="1773" spans="1:47" x14ac:dyDescent="0.25">
      <c r="A1773" s="6">
        <f t="shared" si="569"/>
        <v>0</v>
      </c>
      <c r="B1773" s="6">
        <f t="shared" si="578"/>
        <v>0</v>
      </c>
      <c r="C1773" s="6" t="str">
        <f t="shared" si="570"/>
        <v/>
      </c>
      <c r="D1773" s="7">
        <f t="shared" si="571"/>
        <v>0</v>
      </c>
      <c r="E1773" s="7">
        <f t="shared" si="579"/>
        <v>0</v>
      </c>
      <c r="F1773" s="7" t="str">
        <f t="shared" si="572"/>
        <v/>
      </c>
      <c r="G1773" s="6">
        <f t="shared" si="573"/>
        <v>0</v>
      </c>
      <c r="H1773" s="6">
        <f t="shared" si="580"/>
        <v>0</v>
      </c>
      <c r="I1773" s="6" t="str">
        <f t="shared" si="581"/>
        <v/>
      </c>
      <c r="J1773" s="11">
        <v>1770</v>
      </c>
      <c r="K1773" s="11">
        <f>IF(IFERROR(VLOOKUP(J1773,Home!$A$8:$B$1048576,1,FALSE),0)=0,0,1)</f>
        <v>0</v>
      </c>
      <c r="L1773" s="129" t="e">
        <f>IF(VLOOKUP(O1773,Home!$C$8:$R$207,6,FALSE)="","",VLOOKUP(O1773,Home!$C$8:$R$207,6,FALSE))</f>
        <v>#N/A</v>
      </c>
      <c r="M1773" s="129" t="e">
        <f t="shared" si="566"/>
        <v>#N/A</v>
      </c>
      <c r="N1773" s="11">
        <f>SUM($K$4:K1773)</f>
        <v>200</v>
      </c>
      <c r="O1773" s="11" t="str">
        <f>IF(P1773="","",IF(IFERROR(VLOOKUP(N1773,Home!$C$8:$R$1048576,1,FALSE),"")=0,"",IFERROR(VLOOKUP(N1773,Home!$C$8:$R$1048576,1,FALSE),"")))</f>
        <v/>
      </c>
      <c r="P1773" s="11" t="str">
        <f>IF(IFERROR(VLOOKUP(W1773,Home!$C$8:$R$1048576,3,FALSE),"")=0,"",IFERROR(VLOOKUP(W1773,Home!$C$8:$R$1048576,3,FALSE),""))</f>
        <v/>
      </c>
      <c r="Q1773" s="11" t="str">
        <f t="shared" si="565"/>
        <v/>
      </c>
      <c r="R1773" s="130" t="e">
        <f>VLOOKUP(Q1773,'Baggrund til lister'!$G$4:$H$15,2,FALSE)</f>
        <v>#N/A</v>
      </c>
      <c r="S1773" s="11" t="str">
        <f t="shared" si="567"/>
        <v/>
      </c>
      <c r="T1773" s="11" t="str">
        <f>IF(IFERROR(VLOOKUP(N1773,Home!$C$8:$R$1048576,11,FALSE),"")=0,"",IFERROR(VLOOKUP(N1773,Home!$C$8:$R$1048576,11,FALSE),""))</f>
        <v/>
      </c>
      <c r="U1773" s="11" t="str">
        <f>IF(IFERROR(VLOOKUP(O1773,Home!$C$8:$R$1048576,12,FALSE),"")=0,"",IFERROR(VLOOKUP(O1773,Home!$C$8:$R$1048576,12,FALSE),""))</f>
        <v/>
      </c>
      <c r="V1773" s="11" t="str">
        <f>IF(IFERROR(VLOOKUP(O1773,Home!$C$8:$R$1048576,8,FALSE),"")=0,"",IFERROR(VLOOKUP(O1773,Home!$C$8:$R$1048576,8,FALSE),""))</f>
        <v/>
      </c>
      <c r="W1773" s="11" t="str">
        <f>IF(OR(VLOOKUP(N1773,Home!$C$7:$I$207,6,FALSE)="",VLOOKUP(N1773,Home!$C$7:$I$207,7,FALSE)=""),"FEJL",SUM(Baggrundsark!$K$4:K1773))</f>
        <v>FEJL</v>
      </c>
      <c r="Y1773">
        <v>1770</v>
      </c>
      <c r="Z1773" s="1"/>
      <c r="AC1773" s="44"/>
      <c r="AD1773">
        <f t="shared" si="574"/>
        <v>0</v>
      </c>
      <c r="AE1773">
        <f>SUM($AD$4:AD1773)</f>
        <v>1</v>
      </c>
      <c r="AF1773" s="103" t="str">
        <f>IFERROR(VLOOKUP(AN1773,Home!$C$8:$E$207,3,FALSE),"")</f>
        <v/>
      </c>
      <c r="AG1773" s="103" t="str">
        <f>IFERROR(VLOOKUP(AN1773,Home!$C$8:$E$207,2,FALSE),"")</f>
        <v/>
      </c>
      <c r="AH1773" s="104" t="str">
        <f>IF(VLOOKUP(AE1773,Home!$C$8:$I$207,6,FALSE)="","",VLOOKUP(AE1773,Home!$C$8:$I$207,6,FALSE))</f>
        <v/>
      </c>
      <c r="AI1773" s="104" t="e">
        <f t="shared" si="582"/>
        <v>#VALUE!</v>
      </c>
      <c r="AJ1773" s="105" t="e">
        <f t="shared" si="575"/>
        <v>#VALUE!</v>
      </c>
      <c r="AK1773" s="103" t="e">
        <f t="shared" si="568"/>
        <v>#VALUE!</v>
      </c>
      <c r="AL1773" s="103" t="e">
        <f t="shared" si="576"/>
        <v>#VALUE!</v>
      </c>
      <c r="AN1773" t="str">
        <f>IF(OR(VLOOKUP(AE1773,Home!$C$8:$I$207,6,FALSE)="",VLOOKUP(AE1773,Home!$C$8:$I$207,7,FALSE)=""),"FEJL",Baggrundsark!AE1773)</f>
        <v>FEJL</v>
      </c>
      <c r="AO1773">
        <f>IF(VLOOKUP(AE1773,Home!$C$8:$N$207,12,FALSE)="Timelønnet",1,0)</f>
        <v>0</v>
      </c>
      <c r="AP1773">
        <f>SUM($AO$4:AO1773)*AO1773</f>
        <v>0</v>
      </c>
      <c r="AQ1773">
        <f t="shared" si="583"/>
        <v>1</v>
      </c>
      <c r="AR1773" t="str">
        <f t="shared" si="583"/>
        <v/>
      </c>
      <c r="AS1773" t="e">
        <f t="shared" si="577"/>
        <v>#VALUE!</v>
      </c>
      <c r="AT1773" s="45" t="e">
        <f t="shared" si="584"/>
        <v>#VALUE!</v>
      </c>
      <c r="AU1773">
        <f>VLOOKUP(AQ1773,Home!$C$8:$J$207,8,FALSE)</f>
        <v>0</v>
      </c>
    </row>
    <row r="1774" spans="1:47" x14ac:dyDescent="0.25">
      <c r="A1774" s="6">
        <f t="shared" si="569"/>
        <v>0</v>
      </c>
      <c r="B1774" s="6">
        <f t="shared" si="578"/>
        <v>0</v>
      </c>
      <c r="C1774" s="6" t="str">
        <f t="shared" si="570"/>
        <v/>
      </c>
      <c r="D1774" s="7">
        <f t="shared" si="571"/>
        <v>0</v>
      </c>
      <c r="E1774" s="7">
        <f t="shared" si="579"/>
        <v>0</v>
      </c>
      <c r="F1774" s="7" t="str">
        <f t="shared" si="572"/>
        <v/>
      </c>
      <c r="G1774" s="6">
        <f t="shared" si="573"/>
        <v>0</v>
      </c>
      <c r="H1774" s="6">
        <f t="shared" si="580"/>
        <v>0</v>
      </c>
      <c r="I1774" s="6" t="str">
        <f t="shared" si="581"/>
        <v/>
      </c>
      <c r="J1774" s="11">
        <v>1771</v>
      </c>
      <c r="K1774" s="11">
        <f>IF(IFERROR(VLOOKUP(J1774,Home!$A$8:$B$1048576,1,FALSE),0)=0,0,1)</f>
        <v>0</v>
      </c>
      <c r="L1774" s="129" t="e">
        <f>IF(VLOOKUP(O1774,Home!$C$8:$R$207,6,FALSE)="","",VLOOKUP(O1774,Home!$C$8:$R$207,6,FALSE))</f>
        <v>#N/A</v>
      </c>
      <c r="M1774" s="129" t="e">
        <f t="shared" si="566"/>
        <v>#N/A</v>
      </c>
      <c r="N1774" s="11">
        <f>SUM($K$4:K1774)</f>
        <v>200</v>
      </c>
      <c r="O1774" s="11" t="str">
        <f>IF(P1774="","",IF(IFERROR(VLOOKUP(N1774,Home!$C$8:$R$1048576,1,FALSE),"")=0,"",IFERROR(VLOOKUP(N1774,Home!$C$8:$R$1048576,1,FALSE),"")))</f>
        <v/>
      </c>
      <c r="P1774" s="11" t="str">
        <f>IF(IFERROR(VLOOKUP(W1774,Home!$C$8:$R$1048576,3,FALSE),"")=0,"",IFERROR(VLOOKUP(W1774,Home!$C$8:$R$1048576,3,FALSE),""))</f>
        <v/>
      </c>
      <c r="Q1774" s="11" t="str">
        <f t="shared" si="565"/>
        <v/>
      </c>
      <c r="R1774" s="130" t="e">
        <f>VLOOKUP(Q1774,'Baggrund til lister'!$G$4:$H$15,2,FALSE)</f>
        <v>#N/A</v>
      </c>
      <c r="S1774" s="11" t="str">
        <f t="shared" si="567"/>
        <v/>
      </c>
      <c r="T1774" s="11" t="str">
        <f>IF(IFERROR(VLOOKUP(N1774,Home!$C$8:$R$1048576,11,FALSE),"")=0,"",IFERROR(VLOOKUP(N1774,Home!$C$8:$R$1048576,11,FALSE),""))</f>
        <v/>
      </c>
      <c r="U1774" s="11" t="str">
        <f>IF(IFERROR(VLOOKUP(O1774,Home!$C$8:$R$1048576,12,FALSE),"")=0,"",IFERROR(VLOOKUP(O1774,Home!$C$8:$R$1048576,12,FALSE),""))</f>
        <v/>
      </c>
      <c r="V1774" s="11" t="str">
        <f>IF(IFERROR(VLOOKUP(O1774,Home!$C$8:$R$1048576,8,FALSE),"")=0,"",IFERROR(VLOOKUP(O1774,Home!$C$8:$R$1048576,8,FALSE),""))</f>
        <v/>
      </c>
      <c r="W1774" s="11" t="str">
        <f>IF(OR(VLOOKUP(N1774,Home!$C$7:$I$207,6,FALSE)="",VLOOKUP(N1774,Home!$C$7:$I$207,7,FALSE)=""),"FEJL",SUM(Baggrundsark!$K$4:K1774))</f>
        <v>FEJL</v>
      </c>
      <c r="Y1774">
        <v>1771</v>
      </c>
      <c r="Z1774" s="1"/>
      <c r="AC1774" s="44"/>
      <c r="AD1774">
        <f t="shared" si="574"/>
        <v>0</v>
      </c>
      <c r="AE1774">
        <f>SUM($AD$4:AD1774)</f>
        <v>1</v>
      </c>
      <c r="AF1774" s="103" t="str">
        <f>IFERROR(VLOOKUP(AN1774,Home!$C$8:$E$207,3,FALSE),"")</f>
        <v/>
      </c>
      <c r="AG1774" s="103" t="str">
        <f>IFERROR(VLOOKUP(AN1774,Home!$C$8:$E$207,2,FALSE),"")</f>
        <v/>
      </c>
      <c r="AH1774" s="104" t="str">
        <f>IF(VLOOKUP(AE1774,Home!$C$8:$I$207,6,FALSE)="","",VLOOKUP(AE1774,Home!$C$8:$I$207,6,FALSE))</f>
        <v/>
      </c>
      <c r="AI1774" s="104" t="e">
        <f t="shared" si="582"/>
        <v>#VALUE!</v>
      </c>
      <c r="AJ1774" s="105" t="e">
        <f t="shared" si="575"/>
        <v>#VALUE!</v>
      </c>
      <c r="AK1774" s="103" t="e">
        <f t="shared" si="568"/>
        <v>#VALUE!</v>
      </c>
      <c r="AL1774" s="103" t="e">
        <f t="shared" si="576"/>
        <v>#VALUE!</v>
      </c>
      <c r="AN1774" t="str">
        <f>IF(OR(VLOOKUP(AE1774,Home!$C$8:$I$207,6,FALSE)="",VLOOKUP(AE1774,Home!$C$8:$I$207,7,FALSE)=""),"FEJL",Baggrundsark!AE1774)</f>
        <v>FEJL</v>
      </c>
      <c r="AO1774">
        <f>IF(VLOOKUP(AE1774,Home!$C$8:$N$207,12,FALSE)="Timelønnet",1,0)</f>
        <v>0</v>
      </c>
      <c r="AP1774">
        <f>SUM($AO$4:AO1774)*AO1774</f>
        <v>0</v>
      </c>
      <c r="AQ1774">
        <f t="shared" si="583"/>
        <v>1</v>
      </c>
      <c r="AR1774" t="str">
        <f t="shared" si="583"/>
        <v/>
      </c>
      <c r="AS1774" t="e">
        <f t="shared" si="577"/>
        <v>#VALUE!</v>
      </c>
      <c r="AT1774" s="45" t="e">
        <f t="shared" si="584"/>
        <v>#VALUE!</v>
      </c>
      <c r="AU1774">
        <f>VLOOKUP(AQ1774,Home!$C$8:$J$207,8,FALSE)</f>
        <v>0</v>
      </c>
    </row>
    <row r="1775" spans="1:47" x14ac:dyDescent="0.25">
      <c r="A1775" s="6">
        <f t="shared" si="569"/>
        <v>0</v>
      </c>
      <c r="B1775" s="6">
        <f t="shared" si="578"/>
        <v>0</v>
      </c>
      <c r="C1775" s="6" t="str">
        <f t="shared" si="570"/>
        <v/>
      </c>
      <c r="D1775" s="7">
        <f t="shared" si="571"/>
        <v>0</v>
      </c>
      <c r="E1775" s="7">
        <f t="shared" si="579"/>
        <v>0</v>
      </c>
      <c r="F1775" s="7" t="str">
        <f t="shared" si="572"/>
        <v/>
      </c>
      <c r="G1775" s="6">
        <f t="shared" si="573"/>
        <v>0</v>
      </c>
      <c r="H1775" s="6">
        <f t="shared" si="580"/>
        <v>0</v>
      </c>
      <c r="I1775" s="6" t="str">
        <f t="shared" si="581"/>
        <v/>
      </c>
      <c r="J1775" s="11">
        <v>1772</v>
      </c>
      <c r="K1775" s="11">
        <f>IF(IFERROR(VLOOKUP(J1775,Home!$A$8:$B$1048576,1,FALSE),0)=0,0,1)</f>
        <v>0</v>
      </c>
      <c r="L1775" s="129" t="e">
        <f>IF(VLOOKUP(O1775,Home!$C$8:$R$207,6,FALSE)="","",VLOOKUP(O1775,Home!$C$8:$R$207,6,FALSE))</f>
        <v>#N/A</v>
      </c>
      <c r="M1775" s="129" t="e">
        <f t="shared" si="566"/>
        <v>#N/A</v>
      </c>
      <c r="N1775" s="11">
        <f>SUM($K$4:K1775)</f>
        <v>200</v>
      </c>
      <c r="O1775" s="11" t="str">
        <f>IF(P1775="","",IF(IFERROR(VLOOKUP(N1775,Home!$C$8:$R$1048576,1,FALSE),"")=0,"",IFERROR(VLOOKUP(N1775,Home!$C$8:$R$1048576,1,FALSE),"")))</f>
        <v/>
      </c>
      <c r="P1775" s="11" t="str">
        <f>IF(IFERROR(VLOOKUP(W1775,Home!$C$8:$R$1048576,3,FALSE),"")=0,"",IFERROR(VLOOKUP(W1775,Home!$C$8:$R$1048576,3,FALSE),""))</f>
        <v/>
      </c>
      <c r="Q1775" s="11" t="str">
        <f t="shared" si="565"/>
        <v/>
      </c>
      <c r="R1775" s="130" t="e">
        <f>VLOOKUP(Q1775,'Baggrund til lister'!$G$4:$H$15,2,FALSE)</f>
        <v>#N/A</v>
      </c>
      <c r="S1775" s="11" t="str">
        <f t="shared" si="567"/>
        <v/>
      </c>
      <c r="T1775" s="11" t="str">
        <f>IF(IFERROR(VLOOKUP(N1775,Home!$C$8:$R$1048576,11,FALSE),"")=0,"",IFERROR(VLOOKUP(N1775,Home!$C$8:$R$1048576,11,FALSE),""))</f>
        <v/>
      </c>
      <c r="U1775" s="11" t="str">
        <f>IF(IFERROR(VLOOKUP(O1775,Home!$C$8:$R$1048576,12,FALSE),"")=0,"",IFERROR(VLOOKUP(O1775,Home!$C$8:$R$1048576,12,FALSE),""))</f>
        <v/>
      </c>
      <c r="V1775" s="11" t="str">
        <f>IF(IFERROR(VLOOKUP(O1775,Home!$C$8:$R$1048576,8,FALSE),"")=0,"",IFERROR(VLOOKUP(O1775,Home!$C$8:$R$1048576,8,FALSE),""))</f>
        <v/>
      </c>
      <c r="W1775" s="11" t="str">
        <f>IF(OR(VLOOKUP(N1775,Home!$C$7:$I$207,6,FALSE)="",VLOOKUP(N1775,Home!$C$7:$I$207,7,FALSE)=""),"FEJL",SUM(Baggrundsark!$K$4:K1775))</f>
        <v>FEJL</v>
      </c>
      <c r="Y1775">
        <v>1772</v>
      </c>
      <c r="Z1775" s="1"/>
      <c r="AC1775" s="44"/>
      <c r="AD1775">
        <f t="shared" si="574"/>
        <v>0</v>
      </c>
      <c r="AE1775">
        <f>SUM($AD$4:AD1775)</f>
        <v>1</v>
      </c>
      <c r="AF1775" s="103" t="str">
        <f>IFERROR(VLOOKUP(AN1775,Home!$C$8:$E$207,3,FALSE),"")</f>
        <v/>
      </c>
      <c r="AG1775" s="103" t="str">
        <f>IFERROR(VLOOKUP(AN1775,Home!$C$8:$E$207,2,FALSE),"")</f>
        <v/>
      </c>
      <c r="AH1775" s="104" t="str">
        <f>IF(VLOOKUP(AE1775,Home!$C$8:$I$207,6,FALSE)="","",VLOOKUP(AE1775,Home!$C$8:$I$207,6,FALSE))</f>
        <v/>
      </c>
      <c r="AI1775" s="104" t="e">
        <f t="shared" si="582"/>
        <v>#VALUE!</v>
      </c>
      <c r="AJ1775" s="105" t="e">
        <f t="shared" si="575"/>
        <v>#VALUE!</v>
      </c>
      <c r="AK1775" s="103" t="e">
        <f t="shared" si="568"/>
        <v>#VALUE!</v>
      </c>
      <c r="AL1775" s="103" t="e">
        <f t="shared" si="576"/>
        <v>#VALUE!</v>
      </c>
      <c r="AN1775" t="str">
        <f>IF(OR(VLOOKUP(AE1775,Home!$C$8:$I$207,6,FALSE)="",VLOOKUP(AE1775,Home!$C$8:$I$207,7,FALSE)=""),"FEJL",Baggrundsark!AE1775)</f>
        <v>FEJL</v>
      </c>
      <c r="AO1775">
        <f>IF(VLOOKUP(AE1775,Home!$C$8:$N$207,12,FALSE)="Timelønnet",1,0)</f>
        <v>0</v>
      </c>
      <c r="AP1775">
        <f>SUM($AO$4:AO1775)*AO1775</f>
        <v>0</v>
      </c>
      <c r="AQ1775">
        <f t="shared" si="583"/>
        <v>1</v>
      </c>
      <c r="AR1775" t="str">
        <f t="shared" si="583"/>
        <v/>
      </c>
      <c r="AS1775" t="e">
        <f t="shared" si="577"/>
        <v>#VALUE!</v>
      </c>
      <c r="AT1775" s="45" t="e">
        <f t="shared" si="584"/>
        <v>#VALUE!</v>
      </c>
      <c r="AU1775">
        <f>VLOOKUP(AQ1775,Home!$C$8:$J$207,8,FALSE)</f>
        <v>0</v>
      </c>
    </row>
    <row r="1776" spans="1:47" x14ac:dyDescent="0.25">
      <c r="A1776" s="6">
        <f t="shared" si="569"/>
        <v>0</v>
      </c>
      <c r="B1776" s="6">
        <f t="shared" si="578"/>
        <v>0</v>
      </c>
      <c r="C1776" s="6" t="str">
        <f t="shared" si="570"/>
        <v/>
      </c>
      <c r="D1776" s="7">
        <f t="shared" si="571"/>
        <v>0</v>
      </c>
      <c r="E1776" s="7">
        <f t="shared" si="579"/>
        <v>0</v>
      </c>
      <c r="F1776" s="7" t="str">
        <f t="shared" si="572"/>
        <v/>
      </c>
      <c r="G1776" s="6">
        <f t="shared" si="573"/>
        <v>0</v>
      </c>
      <c r="H1776" s="6">
        <f t="shared" si="580"/>
        <v>0</v>
      </c>
      <c r="I1776" s="6" t="str">
        <f t="shared" si="581"/>
        <v/>
      </c>
      <c r="J1776" s="11">
        <v>1773</v>
      </c>
      <c r="K1776" s="11">
        <f>IF(IFERROR(VLOOKUP(J1776,Home!$A$8:$B$1048576,1,FALSE),0)=0,0,1)</f>
        <v>0</v>
      </c>
      <c r="L1776" s="129" t="e">
        <f>IF(VLOOKUP(O1776,Home!$C$8:$R$207,6,FALSE)="","",VLOOKUP(O1776,Home!$C$8:$R$207,6,FALSE))</f>
        <v>#N/A</v>
      </c>
      <c r="M1776" s="129" t="e">
        <f t="shared" si="566"/>
        <v>#N/A</v>
      </c>
      <c r="N1776" s="11">
        <f>SUM($K$4:K1776)</f>
        <v>200</v>
      </c>
      <c r="O1776" s="11" t="str">
        <f>IF(P1776="","",IF(IFERROR(VLOOKUP(N1776,Home!$C$8:$R$1048576,1,FALSE),"")=0,"",IFERROR(VLOOKUP(N1776,Home!$C$8:$R$1048576,1,FALSE),"")))</f>
        <v/>
      </c>
      <c r="P1776" s="11" t="str">
        <f>IF(IFERROR(VLOOKUP(W1776,Home!$C$8:$R$1048576,3,FALSE),"")=0,"",IFERROR(VLOOKUP(W1776,Home!$C$8:$R$1048576,3,FALSE),""))</f>
        <v/>
      </c>
      <c r="Q1776" s="11" t="str">
        <f t="shared" si="565"/>
        <v/>
      </c>
      <c r="R1776" s="130" t="e">
        <f>VLOOKUP(Q1776,'Baggrund til lister'!$G$4:$H$15,2,FALSE)</f>
        <v>#N/A</v>
      </c>
      <c r="S1776" s="11" t="str">
        <f t="shared" si="567"/>
        <v/>
      </c>
      <c r="T1776" s="11" t="str">
        <f>IF(IFERROR(VLOOKUP(N1776,Home!$C$8:$R$1048576,11,FALSE),"")=0,"",IFERROR(VLOOKUP(N1776,Home!$C$8:$R$1048576,11,FALSE),""))</f>
        <v/>
      </c>
      <c r="U1776" s="11" t="str">
        <f>IF(IFERROR(VLOOKUP(O1776,Home!$C$8:$R$1048576,12,FALSE),"")=0,"",IFERROR(VLOOKUP(O1776,Home!$C$8:$R$1048576,12,FALSE),""))</f>
        <v/>
      </c>
      <c r="V1776" s="11" t="str">
        <f>IF(IFERROR(VLOOKUP(O1776,Home!$C$8:$R$1048576,8,FALSE),"")=0,"",IFERROR(VLOOKUP(O1776,Home!$C$8:$R$1048576,8,FALSE),""))</f>
        <v/>
      </c>
      <c r="W1776" s="11" t="str">
        <f>IF(OR(VLOOKUP(N1776,Home!$C$7:$I$207,6,FALSE)="",VLOOKUP(N1776,Home!$C$7:$I$207,7,FALSE)=""),"FEJL",SUM(Baggrundsark!$K$4:K1776))</f>
        <v>FEJL</v>
      </c>
      <c r="Y1776">
        <v>1773</v>
      </c>
      <c r="Z1776" s="1"/>
      <c r="AC1776" s="44"/>
      <c r="AD1776">
        <f t="shared" si="574"/>
        <v>0</v>
      </c>
      <c r="AE1776">
        <f>SUM($AD$4:AD1776)</f>
        <v>1</v>
      </c>
      <c r="AF1776" s="103" t="str">
        <f>IFERROR(VLOOKUP(AN1776,Home!$C$8:$E$207,3,FALSE),"")</f>
        <v/>
      </c>
      <c r="AG1776" s="103" t="str">
        <f>IFERROR(VLOOKUP(AN1776,Home!$C$8:$E$207,2,FALSE),"")</f>
        <v/>
      </c>
      <c r="AH1776" s="104" t="str">
        <f>IF(VLOOKUP(AE1776,Home!$C$8:$I$207,6,FALSE)="","",VLOOKUP(AE1776,Home!$C$8:$I$207,6,FALSE))</f>
        <v/>
      </c>
      <c r="AI1776" s="104" t="e">
        <f t="shared" si="582"/>
        <v>#VALUE!</v>
      </c>
      <c r="AJ1776" s="105" t="e">
        <f t="shared" si="575"/>
        <v>#VALUE!</v>
      </c>
      <c r="AK1776" s="103" t="e">
        <f t="shared" si="568"/>
        <v>#VALUE!</v>
      </c>
      <c r="AL1776" s="103" t="e">
        <f t="shared" si="576"/>
        <v>#VALUE!</v>
      </c>
      <c r="AN1776" t="str">
        <f>IF(OR(VLOOKUP(AE1776,Home!$C$8:$I$207,6,FALSE)="",VLOOKUP(AE1776,Home!$C$8:$I$207,7,FALSE)=""),"FEJL",Baggrundsark!AE1776)</f>
        <v>FEJL</v>
      </c>
      <c r="AO1776">
        <f>IF(VLOOKUP(AE1776,Home!$C$8:$N$207,12,FALSE)="Timelønnet",1,0)</f>
        <v>0</v>
      </c>
      <c r="AP1776">
        <f>SUM($AO$4:AO1776)*AO1776</f>
        <v>0</v>
      </c>
      <c r="AQ1776">
        <f t="shared" si="583"/>
        <v>1</v>
      </c>
      <c r="AR1776" t="str">
        <f t="shared" si="583"/>
        <v/>
      </c>
      <c r="AS1776" t="e">
        <f t="shared" si="577"/>
        <v>#VALUE!</v>
      </c>
      <c r="AT1776" s="45" t="e">
        <f t="shared" si="584"/>
        <v>#VALUE!</v>
      </c>
      <c r="AU1776">
        <f>VLOOKUP(AQ1776,Home!$C$8:$J$207,8,FALSE)</f>
        <v>0</v>
      </c>
    </row>
    <row r="1777" spans="1:47" x14ac:dyDescent="0.25">
      <c r="A1777" s="6">
        <f t="shared" si="569"/>
        <v>0</v>
      </c>
      <c r="B1777" s="6">
        <f t="shared" si="578"/>
        <v>0</v>
      </c>
      <c r="C1777" s="6" t="str">
        <f t="shared" si="570"/>
        <v/>
      </c>
      <c r="D1777" s="7">
        <f t="shared" si="571"/>
        <v>0</v>
      </c>
      <c r="E1777" s="7">
        <f t="shared" si="579"/>
        <v>0</v>
      </c>
      <c r="F1777" s="7" t="str">
        <f t="shared" si="572"/>
        <v/>
      </c>
      <c r="G1777" s="6">
        <f t="shared" si="573"/>
        <v>0</v>
      </c>
      <c r="H1777" s="6">
        <f t="shared" si="580"/>
        <v>0</v>
      </c>
      <c r="I1777" s="6" t="str">
        <f t="shared" si="581"/>
        <v/>
      </c>
      <c r="J1777" s="11">
        <v>1774</v>
      </c>
      <c r="K1777" s="11">
        <f>IF(IFERROR(VLOOKUP(J1777,Home!$A$8:$B$1048576,1,FALSE),0)=0,0,1)</f>
        <v>0</v>
      </c>
      <c r="L1777" s="129" t="e">
        <f>IF(VLOOKUP(O1777,Home!$C$8:$R$207,6,FALSE)="","",VLOOKUP(O1777,Home!$C$8:$R$207,6,FALSE))</f>
        <v>#N/A</v>
      </c>
      <c r="M1777" s="129" t="e">
        <f t="shared" si="566"/>
        <v>#N/A</v>
      </c>
      <c r="N1777" s="11">
        <f>SUM($K$4:K1777)</f>
        <v>200</v>
      </c>
      <c r="O1777" s="11" t="str">
        <f>IF(P1777="","",IF(IFERROR(VLOOKUP(N1777,Home!$C$8:$R$1048576,1,FALSE),"")=0,"",IFERROR(VLOOKUP(N1777,Home!$C$8:$R$1048576,1,FALSE),"")))</f>
        <v/>
      </c>
      <c r="P1777" s="11" t="str">
        <f>IF(IFERROR(VLOOKUP(W1777,Home!$C$8:$R$1048576,3,FALSE),"")=0,"",IFERROR(VLOOKUP(W1777,Home!$C$8:$R$1048576,3,FALSE),""))</f>
        <v/>
      </c>
      <c r="Q1777" s="11" t="str">
        <f t="shared" si="565"/>
        <v/>
      </c>
      <c r="R1777" s="130" t="e">
        <f>VLOOKUP(Q1777,'Baggrund til lister'!$G$4:$H$15,2,FALSE)</f>
        <v>#N/A</v>
      </c>
      <c r="S1777" s="11" t="str">
        <f t="shared" si="567"/>
        <v/>
      </c>
      <c r="T1777" s="11" t="str">
        <f>IF(IFERROR(VLOOKUP(N1777,Home!$C$8:$R$1048576,11,FALSE),"")=0,"",IFERROR(VLOOKUP(N1777,Home!$C$8:$R$1048576,11,FALSE),""))</f>
        <v/>
      </c>
      <c r="U1777" s="11" t="str">
        <f>IF(IFERROR(VLOOKUP(O1777,Home!$C$8:$R$1048576,12,FALSE),"")=0,"",IFERROR(VLOOKUP(O1777,Home!$C$8:$R$1048576,12,FALSE),""))</f>
        <v/>
      </c>
      <c r="V1777" s="11" t="str">
        <f>IF(IFERROR(VLOOKUP(O1777,Home!$C$8:$R$1048576,8,FALSE),"")=0,"",IFERROR(VLOOKUP(O1777,Home!$C$8:$R$1048576,8,FALSE),""))</f>
        <v/>
      </c>
      <c r="W1777" s="11" t="str">
        <f>IF(OR(VLOOKUP(N1777,Home!$C$7:$I$207,6,FALSE)="",VLOOKUP(N1777,Home!$C$7:$I$207,7,FALSE)=""),"FEJL",SUM(Baggrundsark!$K$4:K1777))</f>
        <v>FEJL</v>
      </c>
      <c r="Y1777">
        <v>1774</v>
      </c>
      <c r="Z1777" s="1"/>
      <c r="AC1777" s="44"/>
      <c r="AD1777">
        <f t="shared" si="574"/>
        <v>0</v>
      </c>
      <c r="AE1777">
        <f>SUM($AD$4:AD1777)</f>
        <v>1</v>
      </c>
      <c r="AF1777" s="103" t="str">
        <f>IFERROR(VLOOKUP(AN1777,Home!$C$8:$E$207,3,FALSE),"")</f>
        <v/>
      </c>
      <c r="AG1777" s="103" t="str">
        <f>IFERROR(VLOOKUP(AN1777,Home!$C$8:$E$207,2,FALSE),"")</f>
        <v/>
      </c>
      <c r="AH1777" s="104" t="str">
        <f>IF(VLOOKUP(AE1777,Home!$C$8:$I$207,6,FALSE)="","",VLOOKUP(AE1777,Home!$C$8:$I$207,6,FALSE))</f>
        <v/>
      </c>
      <c r="AI1777" s="104" t="e">
        <f t="shared" si="582"/>
        <v>#VALUE!</v>
      </c>
      <c r="AJ1777" s="105" t="e">
        <f t="shared" si="575"/>
        <v>#VALUE!</v>
      </c>
      <c r="AK1777" s="103" t="e">
        <f t="shared" si="568"/>
        <v>#VALUE!</v>
      </c>
      <c r="AL1777" s="103" t="e">
        <f t="shared" si="576"/>
        <v>#VALUE!</v>
      </c>
      <c r="AN1777" t="str">
        <f>IF(OR(VLOOKUP(AE1777,Home!$C$8:$I$207,6,FALSE)="",VLOOKUP(AE1777,Home!$C$8:$I$207,7,FALSE)=""),"FEJL",Baggrundsark!AE1777)</f>
        <v>FEJL</v>
      </c>
      <c r="AO1777">
        <f>IF(VLOOKUP(AE1777,Home!$C$8:$N$207,12,FALSE)="Timelønnet",1,0)</f>
        <v>0</v>
      </c>
      <c r="AP1777">
        <f>SUM($AO$4:AO1777)*AO1777</f>
        <v>0</v>
      </c>
      <c r="AQ1777">
        <f t="shared" si="583"/>
        <v>1</v>
      </c>
      <c r="AR1777" t="str">
        <f t="shared" si="583"/>
        <v/>
      </c>
      <c r="AS1777" t="e">
        <f t="shared" si="577"/>
        <v>#VALUE!</v>
      </c>
      <c r="AT1777" s="45" t="e">
        <f t="shared" si="584"/>
        <v>#VALUE!</v>
      </c>
      <c r="AU1777">
        <f>VLOOKUP(AQ1777,Home!$C$8:$J$207,8,FALSE)</f>
        <v>0</v>
      </c>
    </row>
    <row r="1778" spans="1:47" x14ac:dyDescent="0.25">
      <c r="A1778" s="6">
        <f t="shared" si="569"/>
        <v>0</v>
      </c>
      <c r="B1778" s="6">
        <f t="shared" si="578"/>
        <v>0</v>
      </c>
      <c r="C1778" s="6" t="str">
        <f t="shared" si="570"/>
        <v/>
      </c>
      <c r="D1778" s="7">
        <f t="shared" si="571"/>
        <v>0</v>
      </c>
      <c r="E1778" s="7">
        <f t="shared" si="579"/>
        <v>0</v>
      </c>
      <c r="F1778" s="7" t="str">
        <f t="shared" si="572"/>
        <v/>
      </c>
      <c r="G1778" s="6">
        <f t="shared" si="573"/>
        <v>0</v>
      </c>
      <c r="H1778" s="6">
        <f t="shared" si="580"/>
        <v>0</v>
      </c>
      <c r="I1778" s="6" t="str">
        <f t="shared" si="581"/>
        <v/>
      </c>
      <c r="J1778" s="11">
        <v>1775</v>
      </c>
      <c r="K1778" s="11">
        <f>IF(IFERROR(VLOOKUP(J1778,Home!$A$8:$B$1048576,1,FALSE),0)=0,0,1)</f>
        <v>0</v>
      </c>
      <c r="L1778" s="129" t="e">
        <f>IF(VLOOKUP(O1778,Home!$C$8:$R$207,6,FALSE)="","",VLOOKUP(O1778,Home!$C$8:$R$207,6,FALSE))</f>
        <v>#N/A</v>
      </c>
      <c r="M1778" s="129" t="e">
        <f t="shared" si="566"/>
        <v>#N/A</v>
      </c>
      <c r="N1778" s="11">
        <f>SUM($K$4:K1778)</f>
        <v>200</v>
      </c>
      <c r="O1778" s="11" t="str">
        <f>IF(P1778="","",IF(IFERROR(VLOOKUP(N1778,Home!$C$8:$R$1048576,1,FALSE),"")=0,"",IFERROR(VLOOKUP(N1778,Home!$C$8:$R$1048576,1,FALSE),"")))</f>
        <v/>
      </c>
      <c r="P1778" s="11" t="str">
        <f>IF(IFERROR(VLOOKUP(W1778,Home!$C$8:$R$1048576,3,FALSE),"")=0,"",IFERROR(VLOOKUP(W1778,Home!$C$8:$R$1048576,3,FALSE),""))</f>
        <v/>
      </c>
      <c r="Q1778" s="11" t="str">
        <f t="shared" si="565"/>
        <v/>
      </c>
      <c r="R1778" s="130" t="e">
        <f>VLOOKUP(Q1778,'Baggrund til lister'!$G$4:$H$15,2,FALSE)</f>
        <v>#N/A</v>
      </c>
      <c r="S1778" s="11" t="str">
        <f t="shared" si="567"/>
        <v/>
      </c>
      <c r="T1778" s="11" t="str">
        <f>IF(IFERROR(VLOOKUP(N1778,Home!$C$8:$R$1048576,11,FALSE),"")=0,"",IFERROR(VLOOKUP(N1778,Home!$C$8:$R$1048576,11,FALSE),""))</f>
        <v/>
      </c>
      <c r="U1778" s="11" t="str">
        <f>IF(IFERROR(VLOOKUP(O1778,Home!$C$8:$R$1048576,12,FALSE),"")=0,"",IFERROR(VLOOKUP(O1778,Home!$C$8:$R$1048576,12,FALSE),""))</f>
        <v/>
      </c>
      <c r="V1778" s="11" t="str">
        <f>IF(IFERROR(VLOOKUP(O1778,Home!$C$8:$R$1048576,8,FALSE),"")=0,"",IFERROR(VLOOKUP(O1778,Home!$C$8:$R$1048576,8,FALSE),""))</f>
        <v/>
      </c>
      <c r="W1778" s="11" t="str">
        <f>IF(OR(VLOOKUP(N1778,Home!$C$7:$I$207,6,FALSE)="",VLOOKUP(N1778,Home!$C$7:$I$207,7,FALSE)=""),"FEJL",SUM(Baggrundsark!$K$4:K1778))</f>
        <v>FEJL</v>
      </c>
      <c r="Y1778">
        <v>1775</v>
      </c>
      <c r="Z1778" s="1"/>
      <c r="AC1778" s="44"/>
      <c r="AD1778">
        <f t="shared" si="574"/>
        <v>0</v>
      </c>
      <c r="AE1778">
        <f>SUM($AD$4:AD1778)</f>
        <v>1</v>
      </c>
      <c r="AF1778" s="103" t="str">
        <f>IFERROR(VLOOKUP(AN1778,Home!$C$8:$E$207,3,FALSE),"")</f>
        <v/>
      </c>
      <c r="AG1778" s="103" t="str">
        <f>IFERROR(VLOOKUP(AN1778,Home!$C$8:$E$207,2,FALSE),"")</f>
        <v/>
      </c>
      <c r="AH1778" s="104" t="str">
        <f>IF(VLOOKUP(AE1778,Home!$C$8:$I$207,6,FALSE)="","",VLOOKUP(AE1778,Home!$C$8:$I$207,6,FALSE))</f>
        <v/>
      </c>
      <c r="AI1778" s="104" t="e">
        <f t="shared" si="582"/>
        <v>#VALUE!</v>
      </c>
      <c r="AJ1778" s="105" t="e">
        <f t="shared" si="575"/>
        <v>#VALUE!</v>
      </c>
      <c r="AK1778" s="103" t="e">
        <f t="shared" si="568"/>
        <v>#VALUE!</v>
      </c>
      <c r="AL1778" s="103" t="e">
        <f t="shared" si="576"/>
        <v>#VALUE!</v>
      </c>
      <c r="AN1778" t="str">
        <f>IF(OR(VLOOKUP(AE1778,Home!$C$8:$I$207,6,FALSE)="",VLOOKUP(AE1778,Home!$C$8:$I$207,7,FALSE)=""),"FEJL",Baggrundsark!AE1778)</f>
        <v>FEJL</v>
      </c>
      <c r="AO1778">
        <f>IF(VLOOKUP(AE1778,Home!$C$8:$N$207,12,FALSE)="Timelønnet",1,0)</f>
        <v>0</v>
      </c>
      <c r="AP1778">
        <f>SUM($AO$4:AO1778)*AO1778</f>
        <v>0</v>
      </c>
      <c r="AQ1778">
        <f t="shared" si="583"/>
        <v>1</v>
      </c>
      <c r="AR1778" t="str">
        <f t="shared" si="583"/>
        <v/>
      </c>
      <c r="AS1778" t="e">
        <f t="shared" si="577"/>
        <v>#VALUE!</v>
      </c>
      <c r="AT1778" s="45" t="e">
        <f t="shared" si="584"/>
        <v>#VALUE!</v>
      </c>
      <c r="AU1778">
        <f>VLOOKUP(AQ1778,Home!$C$8:$J$207,8,FALSE)</f>
        <v>0</v>
      </c>
    </row>
    <row r="1779" spans="1:47" x14ac:dyDescent="0.25">
      <c r="A1779" s="6">
        <f t="shared" si="569"/>
        <v>0</v>
      </c>
      <c r="B1779" s="6">
        <f t="shared" si="578"/>
        <v>0</v>
      </c>
      <c r="C1779" s="6" t="str">
        <f t="shared" si="570"/>
        <v/>
      </c>
      <c r="D1779" s="7">
        <f t="shared" si="571"/>
        <v>0</v>
      </c>
      <c r="E1779" s="7">
        <f t="shared" si="579"/>
        <v>0</v>
      </c>
      <c r="F1779" s="7" t="str">
        <f t="shared" si="572"/>
        <v/>
      </c>
      <c r="G1779" s="6">
        <f t="shared" si="573"/>
        <v>0</v>
      </c>
      <c r="H1779" s="6">
        <f t="shared" si="580"/>
        <v>0</v>
      </c>
      <c r="I1779" s="6" t="str">
        <f t="shared" si="581"/>
        <v/>
      </c>
      <c r="J1779" s="11">
        <v>1776</v>
      </c>
      <c r="K1779" s="11">
        <f>IF(IFERROR(VLOOKUP(J1779,Home!$A$8:$B$1048576,1,FALSE),0)=0,0,1)</f>
        <v>0</v>
      </c>
      <c r="L1779" s="129" t="e">
        <f>IF(VLOOKUP(O1779,Home!$C$8:$R$207,6,FALSE)="","",VLOOKUP(O1779,Home!$C$8:$R$207,6,FALSE))</f>
        <v>#N/A</v>
      </c>
      <c r="M1779" s="129" t="e">
        <f t="shared" si="566"/>
        <v>#N/A</v>
      </c>
      <c r="N1779" s="11">
        <f>SUM($K$4:K1779)</f>
        <v>200</v>
      </c>
      <c r="O1779" s="11" t="str">
        <f>IF(P1779="","",IF(IFERROR(VLOOKUP(N1779,Home!$C$8:$R$1048576,1,FALSE),"")=0,"",IFERROR(VLOOKUP(N1779,Home!$C$8:$R$1048576,1,FALSE),"")))</f>
        <v/>
      </c>
      <c r="P1779" s="11" t="str">
        <f>IF(IFERROR(VLOOKUP(W1779,Home!$C$8:$R$1048576,3,FALSE),"")=0,"",IFERROR(VLOOKUP(W1779,Home!$C$8:$R$1048576,3,FALSE),""))</f>
        <v/>
      </c>
      <c r="Q1779" s="11" t="str">
        <f t="shared" si="565"/>
        <v/>
      </c>
      <c r="R1779" s="130" t="e">
        <f>VLOOKUP(Q1779,'Baggrund til lister'!$G$4:$H$15,2,FALSE)</f>
        <v>#N/A</v>
      </c>
      <c r="S1779" s="11" t="str">
        <f t="shared" si="567"/>
        <v/>
      </c>
      <c r="T1779" s="11" t="str">
        <f>IF(IFERROR(VLOOKUP(N1779,Home!$C$8:$R$1048576,11,FALSE),"")=0,"",IFERROR(VLOOKUP(N1779,Home!$C$8:$R$1048576,11,FALSE),""))</f>
        <v/>
      </c>
      <c r="U1779" s="11" t="str">
        <f>IF(IFERROR(VLOOKUP(O1779,Home!$C$8:$R$1048576,12,FALSE),"")=0,"",IFERROR(VLOOKUP(O1779,Home!$C$8:$R$1048576,12,FALSE),""))</f>
        <v/>
      </c>
      <c r="V1779" s="11" t="str">
        <f>IF(IFERROR(VLOOKUP(O1779,Home!$C$8:$R$1048576,8,FALSE),"")=0,"",IFERROR(VLOOKUP(O1779,Home!$C$8:$R$1048576,8,FALSE),""))</f>
        <v/>
      </c>
      <c r="W1779" s="11" t="str">
        <f>IF(OR(VLOOKUP(N1779,Home!$C$7:$I$207,6,FALSE)="",VLOOKUP(N1779,Home!$C$7:$I$207,7,FALSE)=""),"FEJL",SUM(Baggrundsark!$K$4:K1779))</f>
        <v>FEJL</v>
      </c>
      <c r="Y1779">
        <v>1776</v>
      </c>
      <c r="Z1779" s="1"/>
      <c r="AC1779" s="44"/>
      <c r="AD1779">
        <f t="shared" si="574"/>
        <v>0</v>
      </c>
      <c r="AE1779">
        <f>SUM($AD$4:AD1779)</f>
        <v>1</v>
      </c>
      <c r="AF1779" s="103" t="str">
        <f>IFERROR(VLOOKUP(AN1779,Home!$C$8:$E$207,3,FALSE),"")</f>
        <v/>
      </c>
      <c r="AG1779" s="103" t="str">
        <f>IFERROR(VLOOKUP(AN1779,Home!$C$8:$E$207,2,FALSE),"")</f>
        <v/>
      </c>
      <c r="AH1779" s="104" t="str">
        <f>IF(VLOOKUP(AE1779,Home!$C$8:$I$207,6,FALSE)="","",VLOOKUP(AE1779,Home!$C$8:$I$207,6,FALSE))</f>
        <v/>
      </c>
      <c r="AI1779" s="104" t="e">
        <f t="shared" si="582"/>
        <v>#VALUE!</v>
      </c>
      <c r="AJ1779" s="105" t="e">
        <f t="shared" si="575"/>
        <v>#VALUE!</v>
      </c>
      <c r="AK1779" s="103" t="e">
        <f t="shared" si="568"/>
        <v>#VALUE!</v>
      </c>
      <c r="AL1779" s="103" t="e">
        <f t="shared" si="576"/>
        <v>#VALUE!</v>
      </c>
      <c r="AN1779" t="str">
        <f>IF(OR(VLOOKUP(AE1779,Home!$C$8:$I$207,6,FALSE)="",VLOOKUP(AE1779,Home!$C$8:$I$207,7,FALSE)=""),"FEJL",Baggrundsark!AE1779)</f>
        <v>FEJL</v>
      </c>
      <c r="AO1779">
        <f>IF(VLOOKUP(AE1779,Home!$C$8:$N$207,12,FALSE)="Timelønnet",1,0)</f>
        <v>0</v>
      </c>
      <c r="AP1779">
        <f>SUM($AO$4:AO1779)*AO1779</f>
        <v>0</v>
      </c>
      <c r="AQ1779">
        <f t="shared" si="583"/>
        <v>1</v>
      </c>
      <c r="AR1779" t="str">
        <f t="shared" si="583"/>
        <v/>
      </c>
      <c r="AS1779" t="e">
        <f t="shared" si="577"/>
        <v>#VALUE!</v>
      </c>
      <c r="AT1779" s="45" t="e">
        <f t="shared" si="584"/>
        <v>#VALUE!</v>
      </c>
      <c r="AU1779">
        <f>VLOOKUP(AQ1779,Home!$C$8:$J$207,8,FALSE)</f>
        <v>0</v>
      </c>
    </row>
    <row r="1780" spans="1:47" x14ac:dyDescent="0.25">
      <c r="A1780" s="6">
        <f t="shared" si="569"/>
        <v>0</v>
      </c>
      <c r="B1780" s="6">
        <f t="shared" si="578"/>
        <v>0</v>
      </c>
      <c r="C1780" s="6" t="str">
        <f t="shared" si="570"/>
        <v/>
      </c>
      <c r="D1780" s="7">
        <f t="shared" si="571"/>
        <v>0</v>
      </c>
      <c r="E1780" s="7">
        <f t="shared" si="579"/>
        <v>0</v>
      </c>
      <c r="F1780" s="7" t="str">
        <f t="shared" si="572"/>
        <v/>
      </c>
      <c r="G1780" s="6">
        <f t="shared" si="573"/>
        <v>0</v>
      </c>
      <c r="H1780" s="6">
        <f t="shared" si="580"/>
        <v>0</v>
      </c>
      <c r="I1780" s="6" t="str">
        <f t="shared" si="581"/>
        <v/>
      </c>
      <c r="J1780" s="11">
        <v>1777</v>
      </c>
      <c r="K1780" s="11">
        <f>IF(IFERROR(VLOOKUP(J1780,Home!$A$8:$B$1048576,1,FALSE),0)=0,0,1)</f>
        <v>0</v>
      </c>
      <c r="L1780" s="129" t="e">
        <f>IF(VLOOKUP(O1780,Home!$C$8:$R$207,6,FALSE)="","",VLOOKUP(O1780,Home!$C$8:$R$207,6,FALSE))</f>
        <v>#N/A</v>
      </c>
      <c r="M1780" s="129" t="e">
        <f t="shared" si="566"/>
        <v>#N/A</v>
      </c>
      <c r="N1780" s="11">
        <f>SUM($K$4:K1780)</f>
        <v>200</v>
      </c>
      <c r="O1780" s="11" t="str">
        <f>IF(P1780="","",IF(IFERROR(VLOOKUP(N1780,Home!$C$8:$R$1048576,1,FALSE),"")=0,"",IFERROR(VLOOKUP(N1780,Home!$C$8:$R$1048576,1,FALSE),"")))</f>
        <v/>
      </c>
      <c r="P1780" s="11" t="str">
        <f>IF(IFERROR(VLOOKUP(W1780,Home!$C$8:$R$1048576,3,FALSE),"")=0,"",IFERROR(VLOOKUP(W1780,Home!$C$8:$R$1048576,3,FALSE),""))</f>
        <v/>
      </c>
      <c r="Q1780" s="11" t="str">
        <f t="shared" si="565"/>
        <v/>
      </c>
      <c r="R1780" s="130" t="e">
        <f>VLOOKUP(Q1780,'Baggrund til lister'!$G$4:$H$15,2,FALSE)</f>
        <v>#N/A</v>
      </c>
      <c r="S1780" s="11" t="str">
        <f t="shared" si="567"/>
        <v/>
      </c>
      <c r="T1780" s="11" t="str">
        <f>IF(IFERROR(VLOOKUP(N1780,Home!$C$8:$R$1048576,11,FALSE),"")=0,"",IFERROR(VLOOKUP(N1780,Home!$C$8:$R$1048576,11,FALSE),""))</f>
        <v/>
      </c>
      <c r="U1780" s="11" t="str">
        <f>IF(IFERROR(VLOOKUP(O1780,Home!$C$8:$R$1048576,12,FALSE),"")=0,"",IFERROR(VLOOKUP(O1780,Home!$C$8:$R$1048576,12,FALSE),""))</f>
        <v/>
      </c>
      <c r="V1780" s="11" t="str">
        <f>IF(IFERROR(VLOOKUP(O1780,Home!$C$8:$R$1048576,8,FALSE),"")=0,"",IFERROR(VLOOKUP(O1780,Home!$C$8:$R$1048576,8,FALSE),""))</f>
        <v/>
      </c>
      <c r="W1780" s="11" t="str">
        <f>IF(OR(VLOOKUP(N1780,Home!$C$7:$I$207,6,FALSE)="",VLOOKUP(N1780,Home!$C$7:$I$207,7,FALSE)=""),"FEJL",SUM(Baggrundsark!$K$4:K1780))</f>
        <v>FEJL</v>
      </c>
      <c r="Y1780">
        <v>1777</v>
      </c>
      <c r="Z1780" s="1"/>
      <c r="AC1780" s="44"/>
      <c r="AD1780">
        <f t="shared" si="574"/>
        <v>0</v>
      </c>
      <c r="AE1780">
        <f>SUM($AD$4:AD1780)</f>
        <v>1</v>
      </c>
      <c r="AF1780" s="103" t="str">
        <f>IFERROR(VLOOKUP(AN1780,Home!$C$8:$E$207,3,FALSE),"")</f>
        <v/>
      </c>
      <c r="AG1780" s="103" t="str">
        <f>IFERROR(VLOOKUP(AN1780,Home!$C$8:$E$207,2,FALSE),"")</f>
        <v/>
      </c>
      <c r="AH1780" s="104" t="str">
        <f>IF(VLOOKUP(AE1780,Home!$C$8:$I$207,6,FALSE)="","",VLOOKUP(AE1780,Home!$C$8:$I$207,6,FALSE))</f>
        <v/>
      </c>
      <c r="AI1780" s="104" t="e">
        <f t="shared" si="582"/>
        <v>#VALUE!</v>
      </c>
      <c r="AJ1780" s="105" t="e">
        <f t="shared" si="575"/>
        <v>#VALUE!</v>
      </c>
      <c r="AK1780" s="103" t="e">
        <f t="shared" si="568"/>
        <v>#VALUE!</v>
      </c>
      <c r="AL1780" s="103" t="e">
        <f t="shared" si="576"/>
        <v>#VALUE!</v>
      </c>
      <c r="AN1780" t="str">
        <f>IF(OR(VLOOKUP(AE1780,Home!$C$8:$I$207,6,FALSE)="",VLOOKUP(AE1780,Home!$C$8:$I$207,7,FALSE)=""),"FEJL",Baggrundsark!AE1780)</f>
        <v>FEJL</v>
      </c>
      <c r="AO1780">
        <f>IF(VLOOKUP(AE1780,Home!$C$8:$N$207,12,FALSE)="Timelønnet",1,0)</f>
        <v>0</v>
      </c>
      <c r="AP1780">
        <f>SUM($AO$4:AO1780)*AO1780</f>
        <v>0</v>
      </c>
      <c r="AQ1780">
        <f t="shared" si="583"/>
        <v>1</v>
      </c>
      <c r="AR1780" t="str">
        <f t="shared" si="583"/>
        <v/>
      </c>
      <c r="AS1780" t="e">
        <f t="shared" si="577"/>
        <v>#VALUE!</v>
      </c>
      <c r="AT1780" s="45" t="e">
        <f t="shared" si="584"/>
        <v>#VALUE!</v>
      </c>
      <c r="AU1780">
        <f>VLOOKUP(AQ1780,Home!$C$8:$J$207,8,FALSE)</f>
        <v>0</v>
      </c>
    </row>
    <row r="1781" spans="1:47" x14ac:dyDescent="0.25">
      <c r="A1781" s="6">
        <f t="shared" si="569"/>
        <v>0</v>
      </c>
      <c r="B1781" s="6">
        <f t="shared" si="578"/>
        <v>0</v>
      </c>
      <c r="C1781" s="6" t="str">
        <f t="shared" si="570"/>
        <v/>
      </c>
      <c r="D1781" s="7">
        <f t="shared" si="571"/>
        <v>0</v>
      </c>
      <c r="E1781" s="7">
        <f t="shared" si="579"/>
        <v>0</v>
      </c>
      <c r="F1781" s="7" t="str">
        <f t="shared" si="572"/>
        <v/>
      </c>
      <c r="G1781" s="6">
        <f t="shared" si="573"/>
        <v>0</v>
      </c>
      <c r="H1781" s="6">
        <f t="shared" si="580"/>
        <v>0</v>
      </c>
      <c r="I1781" s="6" t="str">
        <f t="shared" si="581"/>
        <v/>
      </c>
      <c r="J1781" s="11">
        <v>1778</v>
      </c>
      <c r="K1781" s="11">
        <f>IF(IFERROR(VLOOKUP(J1781,Home!$A$8:$B$1048576,1,FALSE),0)=0,0,1)</f>
        <v>0</v>
      </c>
      <c r="L1781" s="129" t="e">
        <f>IF(VLOOKUP(O1781,Home!$C$8:$R$207,6,FALSE)="","",VLOOKUP(O1781,Home!$C$8:$R$207,6,FALSE))</f>
        <v>#N/A</v>
      </c>
      <c r="M1781" s="129" t="e">
        <f t="shared" si="566"/>
        <v>#N/A</v>
      </c>
      <c r="N1781" s="11">
        <f>SUM($K$4:K1781)</f>
        <v>200</v>
      </c>
      <c r="O1781" s="11" t="str">
        <f>IF(P1781="","",IF(IFERROR(VLOOKUP(N1781,Home!$C$8:$R$1048576,1,FALSE),"")=0,"",IFERROR(VLOOKUP(N1781,Home!$C$8:$R$1048576,1,FALSE),"")))</f>
        <v/>
      </c>
      <c r="P1781" s="11" t="str">
        <f>IF(IFERROR(VLOOKUP(W1781,Home!$C$8:$R$1048576,3,FALSE),"")=0,"",IFERROR(VLOOKUP(W1781,Home!$C$8:$R$1048576,3,FALSE),""))</f>
        <v/>
      </c>
      <c r="Q1781" s="11" t="str">
        <f t="shared" si="565"/>
        <v/>
      </c>
      <c r="R1781" s="130" t="e">
        <f>VLOOKUP(Q1781,'Baggrund til lister'!$G$4:$H$15,2,FALSE)</f>
        <v>#N/A</v>
      </c>
      <c r="S1781" s="11" t="str">
        <f t="shared" si="567"/>
        <v/>
      </c>
      <c r="T1781" s="11" t="str">
        <f>IF(IFERROR(VLOOKUP(N1781,Home!$C$8:$R$1048576,11,FALSE),"")=0,"",IFERROR(VLOOKUP(N1781,Home!$C$8:$R$1048576,11,FALSE),""))</f>
        <v/>
      </c>
      <c r="U1781" s="11" t="str">
        <f>IF(IFERROR(VLOOKUP(O1781,Home!$C$8:$R$1048576,12,FALSE),"")=0,"",IFERROR(VLOOKUP(O1781,Home!$C$8:$R$1048576,12,FALSE),""))</f>
        <v/>
      </c>
      <c r="V1781" s="11" t="str">
        <f>IF(IFERROR(VLOOKUP(O1781,Home!$C$8:$R$1048576,8,FALSE),"")=0,"",IFERROR(VLOOKUP(O1781,Home!$C$8:$R$1048576,8,FALSE),""))</f>
        <v/>
      </c>
      <c r="W1781" s="11" t="str">
        <f>IF(OR(VLOOKUP(N1781,Home!$C$7:$I$207,6,FALSE)="",VLOOKUP(N1781,Home!$C$7:$I$207,7,FALSE)=""),"FEJL",SUM(Baggrundsark!$K$4:K1781))</f>
        <v>FEJL</v>
      </c>
      <c r="Y1781">
        <v>1778</v>
      </c>
      <c r="Z1781" s="1"/>
      <c r="AC1781" s="44"/>
      <c r="AD1781">
        <f t="shared" si="574"/>
        <v>0</v>
      </c>
      <c r="AE1781">
        <f>SUM($AD$4:AD1781)</f>
        <v>1</v>
      </c>
      <c r="AF1781" s="103" t="str">
        <f>IFERROR(VLOOKUP(AN1781,Home!$C$8:$E$207,3,FALSE),"")</f>
        <v/>
      </c>
      <c r="AG1781" s="103" t="str">
        <f>IFERROR(VLOOKUP(AN1781,Home!$C$8:$E$207,2,FALSE),"")</f>
        <v/>
      </c>
      <c r="AH1781" s="104" t="str">
        <f>IF(VLOOKUP(AE1781,Home!$C$8:$I$207,6,FALSE)="","",VLOOKUP(AE1781,Home!$C$8:$I$207,6,FALSE))</f>
        <v/>
      </c>
      <c r="AI1781" s="104" t="e">
        <f t="shared" si="582"/>
        <v>#VALUE!</v>
      </c>
      <c r="AJ1781" s="105" t="e">
        <f t="shared" si="575"/>
        <v>#VALUE!</v>
      </c>
      <c r="AK1781" s="103" t="e">
        <f t="shared" si="568"/>
        <v>#VALUE!</v>
      </c>
      <c r="AL1781" s="103" t="e">
        <f t="shared" si="576"/>
        <v>#VALUE!</v>
      </c>
      <c r="AN1781" t="str">
        <f>IF(OR(VLOOKUP(AE1781,Home!$C$8:$I$207,6,FALSE)="",VLOOKUP(AE1781,Home!$C$8:$I$207,7,FALSE)=""),"FEJL",Baggrundsark!AE1781)</f>
        <v>FEJL</v>
      </c>
      <c r="AO1781">
        <f>IF(VLOOKUP(AE1781,Home!$C$8:$N$207,12,FALSE)="Timelønnet",1,0)</f>
        <v>0</v>
      </c>
      <c r="AP1781">
        <f>SUM($AO$4:AO1781)*AO1781</f>
        <v>0</v>
      </c>
      <c r="AQ1781">
        <f t="shared" si="583"/>
        <v>1</v>
      </c>
      <c r="AR1781" t="str">
        <f t="shared" si="583"/>
        <v/>
      </c>
      <c r="AS1781" t="e">
        <f t="shared" si="577"/>
        <v>#VALUE!</v>
      </c>
      <c r="AT1781" s="45" t="e">
        <f t="shared" si="584"/>
        <v>#VALUE!</v>
      </c>
      <c r="AU1781">
        <f>VLOOKUP(AQ1781,Home!$C$8:$J$207,8,FALSE)</f>
        <v>0</v>
      </c>
    </row>
    <row r="1782" spans="1:47" x14ac:dyDescent="0.25">
      <c r="A1782" s="6">
        <f t="shared" si="569"/>
        <v>0</v>
      </c>
      <c r="B1782" s="6">
        <f t="shared" si="578"/>
        <v>0</v>
      </c>
      <c r="C1782" s="6" t="str">
        <f t="shared" si="570"/>
        <v/>
      </c>
      <c r="D1782" s="7">
        <f t="shared" si="571"/>
        <v>0</v>
      </c>
      <c r="E1782" s="7">
        <f t="shared" si="579"/>
        <v>0</v>
      </c>
      <c r="F1782" s="7" t="str">
        <f t="shared" si="572"/>
        <v/>
      </c>
      <c r="G1782" s="6">
        <f t="shared" si="573"/>
        <v>0</v>
      </c>
      <c r="H1782" s="6">
        <f t="shared" si="580"/>
        <v>0</v>
      </c>
      <c r="I1782" s="6" t="str">
        <f t="shared" si="581"/>
        <v/>
      </c>
      <c r="J1782" s="11">
        <v>1779</v>
      </c>
      <c r="K1782" s="11">
        <f>IF(IFERROR(VLOOKUP(J1782,Home!$A$8:$B$1048576,1,FALSE),0)=0,0,1)</f>
        <v>0</v>
      </c>
      <c r="L1782" s="129" t="e">
        <f>IF(VLOOKUP(O1782,Home!$C$8:$R$207,6,FALSE)="","",VLOOKUP(O1782,Home!$C$8:$R$207,6,FALSE))</f>
        <v>#N/A</v>
      </c>
      <c r="M1782" s="129" t="e">
        <f t="shared" si="566"/>
        <v>#N/A</v>
      </c>
      <c r="N1782" s="11">
        <f>SUM($K$4:K1782)</f>
        <v>200</v>
      </c>
      <c r="O1782" s="11" t="str">
        <f>IF(P1782="","",IF(IFERROR(VLOOKUP(N1782,Home!$C$8:$R$1048576,1,FALSE),"")=0,"",IFERROR(VLOOKUP(N1782,Home!$C$8:$R$1048576,1,FALSE),"")))</f>
        <v/>
      </c>
      <c r="P1782" s="11" t="str">
        <f>IF(IFERROR(VLOOKUP(W1782,Home!$C$8:$R$1048576,3,FALSE),"")=0,"",IFERROR(VLOOKUP(W1782,Home!$C$8:$R$1048576,3,FALSE),""))</f>
        <v/>
      </c>
      <c r="Q1782" s="11" t="str">
        <f t="shared" si="565"/>
        <v/>
      </c>
      <c r="R1782" s="130" t="e">
        <f>VLOOKUP(Q1782,'Baggrund til lister'!$G$4:$H$15,2,FALSE)</f>
        <v>#N/A</v>
      </c>
      <c r="S1782" s="11" t="str">
        <f t="shared" si="567"/>
        <v/>
      </c>
      <c r="T1782" s="11" t="str">
        <f>IF(IFERROR(VLOOKUP(N1782,Home!$C$8:$R$1048576,11,FALSE),"")=0,"",IFERROR(VLOOKUP(N1782,Home!$C$8:$R$1048576,11,FALSE),""))</f>
        <v/>
      </c>
      <c r="U1782" s="11" t="str">
        <f>IF(IFERROR(VLOOKUP(O1782,Home!$C$8:$R$1048576,12,FALSE),"")=0,"",IFERROR(VLOOKUP(O1782,Home!$C$8:$R$1048576,12,FALSE),""))</f>
        <v/>
      </c>
      <c r="V1782" s="11" t="str">
        <f>IF(IFERROR(VLOOKUP(O1782,Home!$C$8:$R$1048576,8,FALSE),"")=0,"",IFERROR(VLOOKUP(O1782,Home!$C$8:$R$1048576,8,FALSE),""))</f>
        <v/>
      </c>
      <c r="W1782" s="11" t="str">
        <f>IF(OR(VLOOKUP(N1782,Home!$C$7:$I$207,6,FALSE)="",VLOOKUP(N1782,Home!$C$7:$I$207,7,FALSE)=""),"FEJL",SUM(Baggrundsark!$K$4:K1782))</f>
        <v>FEJL</v>
      </c>
      <c r="Y1782">
        <v>1779</v>
      </c>
      <c r="Z1782" s="1"/>
      <c r="AC1782" s="44"/>
      <c r="AD1782">
        <f t="shared" si="574"/>
        <v>0</v>
      </c>
      <c r="AE1782">
        <f>SUM($AD$4:AD1782)</f>
        <v>1</v>
      </c>
      <c r="AF1782" s="103" t="str">
        <f>IFERROR(VLOOKUP(AN1782,Home!$C$8:$E$207,3,FALSE),"")</f>
        <v/>
      </c>
      <c r="AG1782" s="103" t="str">
        <f>IFERROR(VLOOKUP(AN1782,Home!$C$8:$E$207,2,FALSE),"")</f>
        <v/>
      </c>
      <c r="AH1782" s="104" t="str">
        <f>IF(VLOOKUP(AE1782,Home!$C$8:$I$207,6,FALSE)="","",VLOOKUP(AE1782,Home!$C$8:$I$207,6,FALSE))</f>
        <v/>
      </c>
      <c r="AI1782" s="104" t="e">
        <f t="shared" si="582"/>
        <v>#VALUE!</v>
      </c>
      <c r="AJ1782" s="105" t="e">
        <f t="shared" si="575"/>
        <v>#VALUE!</v>
      </c>
      <c r="AK1782" s="103" t="e">
        <f t="shared" si="568"/>
        <v>#VALUE!</v>
      </c>
      <c r="AL1782" s="103" t="e">
        <f t="shared" si="576"/>
        <v>#VALUE!</v>
      </c>
      <c r="AN1782" t="str">
        <f>IF(OR(VLOOKUP(AE1782,Home!$C$8:$I$207,6,FALSE)="",VLOOKUP(AE1782,Home!$C$8:$I$207,7,FALSE)=""),"FEJL",Baggrundsark!AE1782)</f>
        <v>FEJL</v>
      </c>
      <c r="AO1782">
        <f>IF(VLOOKUP(AE1782,Home!$C$8:$N$207,12,FALSE)="Timelønnet",1,0)</f>
        <v>0</v>
      </c>
      <c r="AP1782">
        <f>SUM($AO$4:AO1782)*AO1782</f>
        <v>0</v>
      </c>
      <c r="AQ1782">
        <f t="shared" si="583"/>
        <v>1</v>
      </c>
      <c r="AR1782" t="str">
        <f t="shared" si="583"/>
        <v/>
      </c>
      <c r="AS1782" t="e">
        <f t="shared" si="577"/>
        <v>#VALUE!</v>
      </c>
      <c r="AT1782" s="45" t="e">
        <f t="shared" si="584"/>
        <v>#VALUE!</v>
      </c>
      <c r="AU1782">
        <f>VLOOKUP(AQ1782,Home!$C$8:$J$207,8,FALSE)</f>
        <v>0</v>
      </c>
    </row>
    <row r="1783" spans="1:47" x14ac:dyDescent="0.25">
      <c r="A1783" s="6">
        <f t="shared" si="569"/>
        <v>0</v>
      </c>
      <c r="B1783" s="6">
        <f t="shared" si="578"/>
        <v>0</v>
      </c>
      <c r="C1783" s="6" t="str">
        <f t="shared" si="570"/>
        <v/>
      </c>
      <c r="D1783" s="7">
        <f t="shared" si="571"/>
        <v>0</v>
      </c>
      <c r="E1783" s="7">
        <f t="shared" si="579"/>
        <v>0</v>
      </c>
      <c r="F1783" s="7" t="str">
        <f t="shared" si="572"/>
        <v/>
      </c>
      <c r="G1783" s="6">
        <f t="shared" si="573"/>
        <v>0</v>
      </c>
      <c r="H1783" s="6">
        <f t="shared" si="580"/>
        <v>0</v>
      </c>
      <c r="I1783" s="6" t="str">
        <f t="shared" si="581"/>
        <v/>
      </c>
      <c r="J1783" s="11">
        <v>1780</v>
      </c>
      <c r="K1783" s="11">
        <f>IF(IFERROR(VLOOKUP(J1783,Home!$A$8:$B$1048576,1,FALSE),0)=0,0,1)</f>
        <v>0</v>
      </c>
      <c r="L1783" s="129" t="e">
        <f>IF(VLOOKUP(O1783,Home!$C$8:$R$207,6,FALSE)="","",VLOOKUP(O1783,Home!$C$8:$R$207,6,FALSE))</f>
        <v>#N/A</v>
      </c>
      <c r="M1783" s="129" t="e">
        <f t="shared" si="566"/>
        <v>#N/A</v>
      </c>
      <c r="N1783" s="11">
        <f>SUM($K$4:K1783)</f>
        <v>200</v>
      </c>
      <c r="O1783" s="11" t="str">
        <f>IF(P1783="","",IF(IFERROR(VLOOKUP(N1783,Home!$C$8:$R$1048576,1,FALSE),"")=0,"",IFERROR(VLOOKUP(N1783,Home!$C$8:$R$1048576,1,FALSE),"")))</f>
        <v/>
      </c>
      <c r="P1783" s="11" t="str">
        <f>IF(IFERROR(VLOOKUP(W1783,Home!$C$8:$R$1048576,3,FALSE),"")=0,"",IFERROR(VLOOKUP(W1783,Home!$C$8:$R$1048576,3,FALSE),""))</f>
        <v/>
      </c>
      <c r="Q1783" s="11" t="str">
        <f t="shared" si="565"/>
        <v/>
      </c>
      <c r="R1783" s="130" t="e">
        <f>VLOOKUP(Q1783,'Baggrund til lister'!$G$4:$H$15,2,FALSE)</f>
        <v>#N/A</v>
      </c>
      <c r="S1783" s="11" t="str">
        <f t="shared" si="567"/>
        <v/>
      </c>
      <c r="T1783" s="11" t="str">
        <f>IF(IFERROR(VLOOKUP(N1783,Home!$C$8:$R$1048576,11,FALSE),"")=0,"",IFERROR(VLOOKUP(N1783,Home!$C$8:$R$1048576,11,FALSE),""))</f>
        <v/>
      </c>
      <c r="U1783" s="11" t="str">
        <f>IF(IFERROR(VLOOKUP(O1783,Home!$C$8:$R$1048576,12,FALSE),"")=0,"",IFERROR(VLOOKUP(O1783,Home!$C$8:$R$1048576,12,FALSE),""))</f>
        <v/>
      </c>
      <c r="V1783" s="11" t="str">
        <f>IF(IFERROR(VLOOKUP(O1783,Home!$C$8:$R$1048576,8,FALSE),"")=0,"",IFERROR(VLOOKUP(O1783,Home!$C$8:$R$1048576,8,FALSE),""))</f>
        <v/>
      </c>
      <c r="W1783" s="11" t="str">
        <f>IF(OR(VLOOKUP(N1783,Home!$C$7:$I$207,6,FALSE)="",VLOOKUP(N1783,Home!$C$7:$I$207,7,FALSE)=""),"FEJL",SUM(Baggrundsark!$K$4:K1783))</f>
        <v>FEJL</v>
      </c>
      <c r="Y1783">
        <v>1780</v>
      </c>
      <c r="Z1783" s="1"/>
      <c r="AC1783" s="44"/>
      <c r="AD1783">
        <f t="shared" si="574"/>
        <v>0</v>
      </c>
      <c r="AE1783">
        <f>SUM($AD$4:AD1783)</f>
        <v>1</v>
      </c>
      <c r="AF1783" s="103" t="str">
        <f>IFERROR(VLOOKUP(AN1783,Home!$C$8:$E$207,3,FALSE),"")</f>
        <v/>
      </c>
      <c r="AG1783" s="103" t="str">
        <f>IFERROR(VLOOKUP(AN1783,Home!$C$8:$E$207,2,FALSE),"")</f>
        <v/>
      </c>
      <c r="AH1783" s="104" t="str">
        <f>IF(VLOOKUP(AE1783,Home!$C$8:$I$207,6,FALSE)="","",VLOOKUP(AE1783,Home!$C$8:$I$207,6,FALSE))</f>
        <v/>
      </c>
      <c r="AI1783" s="104" t="e">
        <f t="shared" si="582"/>
        <v>#VALUE!</v>
      </c>
      <c r="AJ1783" s="105" t="e">
        <f t="shared" si="575"/>
        <v>#VALUE!</v>
      </c>
      <c r="AK1783" s="103" t="e">
        <f t="shared" si="568"/>
        <v>#VALUE!</v>
      </c>
      <c r="AL1783" s="103" t="e">
        <f t="shared" si="576"/>
        <v>#VALUE!</v>
      </c>
      <c r="AN1783" t="str">
        <f>IF(OR(VLOOKUP(AE1783,Home!$C$8:$I$207,6,FALSE)="",VLOOKUP(AE1783,Home!$C$8:$I$207,7,FALSE)=""),"FEJL",Baggrundsark!AE1783)</f>
        <v>FEJL</v>
      </c>
      <c r="AO1783">
        <f>IF(VLOOKUP(AE1783,Home!$C$8:$N$207,12,FALSE)="Timelønnet",1,0)</f>
        <v>0</v>
      </c>
      <c r="AP1783">
        <f>SUM($AO$4:AO1783)*AO1783</f>
        <v>0</v>
      </c>
      <c r="AQ1783">
        <f t="shared" si="583"/>
        <v>1</v>
      </c>
      <c r="AR1783" t="str">
        <f t="shared" si="583"/>
        <v/>
      </c>
      <c r="AS1783" t="e">
        <f t="shared" si="577"/>
        <v>#VALUE!</v>
      </c>
      <c r="AT1783" s="45" t="e">
        <f t="shared" si="584"/>
        <v>#VALUE!</v>
      </c>
      <c r="AU1783">
        <f>VLOOKUP(AQ1783,Home!$C$8:$J$207,8,FALSE)</f>
        <v>0</v>
      </c>
    </row>
    <row r="1784" spans="1:47" x14ac:dyDescent="0.25">
      <c r="A1784" s="6">
        <f t="shared" si="569"/>
        <v>0</v>
      </c>
      <c r="B1784" s="6">
        <f t="shared" si="578"/>
        <v>0</v>
      </c>
      <c r="C1784" s="6" t="str">
        <f t="shared" si="570"/>
        <v/>
      </c>
      <c r="D1784" s="7">
        <f t="shared" si="571"/>
        <v>0</v>
      </c>
      <c r="E1784" s="7">
        <f t="shared" si="579"/>
        <v>0</v>
      </c>
      <c r="F1784" s="7" t="str">
        <f t="shared" si="572"/>
        <v/>
      </c>
      <c r="G1784" s="6">
        <f t="shared" si="573"/>
        <v>0</v>
      </c>
      <c r="H1784" s="6">
        <f t="shared" si="580"/>
        <v>0</v>
      </c>
      <c r="I1784" s="6" t="str">
        <f t="shared" si="581"/>
        <v/>
      </c>
      <c r="J1784" s="11">
        <v>1781</v>
      </c>
      <c r="K1784" s="11">
        <f>IF(IFERROR(VLOOKUP(J1784,Home!$A$8:$B$1048576,1,FALSE),0)=0,0,1)</f>
        <v>0</v>
      </c>
      <c r="L1784" s="129" t="e">
        <f>IF(VLOOKUP(O1784,Home!$C$8:$R$207,6,FALSE)="","",VLOOKUP(O1784,Home!$C$8:$R$207,6,FALSE))</f>
        <v>#N/A</v>
      </c>
      <c r="M1784" s="129" t="e">
        <f t="shared" si="566"/>
        <v>#N/A</v>
      </c>
      <c r="N1784" s="11">
        <f>SUM($K$4:K1784)</f>
        <v>200</v>
      </c>
      <c r="O1784" s="11" t="str">
        <f>IF(P1784="","",IF(IFERROR(VLOOKUP(N1784,Home!$C$8:$R$1048576,1,FALSE),"")=0,"",IFERROR(VLOOKUP(N1784,Home!$C$8:$R$1048576,1,FALSE),"")))</f>
        <v/>
      </c>
      <c r="P1784" s="11" t="str">
        <f>IF(IFERROR(VLOOKUP(W1784,Home!$C$8:$R$1048576,3,FALSE),"")=0,"",IFERROR(VLOOKUP(W1784,Home!$C$8:$R$1048576,3,FALSE),""))</f>
        <v/>
      </c>
      <c r="Q1784" s="11" t="str">
        <f t="shared" si="565"/>
        <v/>
      </c>
      <c r="R1784" s="130" t="e">
        <f>VLOOKUP(Q1784,'Baggrund til lister'!$G$4:$H$15,2,FALSE)</f>
        <v>#N/A</v>
      </c>
      <c r="S1784" s="11" t="str">
        <f t="shared" si="567"/>
        <v/>
      </c>
      <c r="T1784" s="11" t="str">
        <f>IF(IFERROR(VLOOKUP(N1784,Home!$C$8:$R$1048576,11,FALSE),"")=0,"",IFERROR(VLOOKUP(N1784,Home!$C$8:$R$1048576,11,FALSE),""))</f>
        <v/>
      </c>
      <c r="U1784" s="11" t="str">
        <f>IF(IFERROR(VLOOKUP(O1784,Home!$C$8:$R$1048576,12,FALSE),"")=0,"",IFERROR(VLOOKUP(O1784,Home!$C$8:$R$1048576,12,FALSE),""))</f>
        <v/>
      </c>
      <c r="V1784" s="11" t="str">
        <f>IF(IFERROR(VLOOKUP(O1784,Home!$C$8:$R$1048576,8,FALSE),"")=0,"",IFERROR(VLOOKUP(O1784,Home!$C$8:$R$1048576,8,FALSE),""))</f>
        <v/>
      </c>
      <c r="W1784" s="11" t="str">
        <f>IF(OR(VLOOKUP(N1784,Home!$C$7:$I$207,6,FALSE)="",VLOOKUP(N1784,Home!$C$7:$I$207,7,FALSE)=""),"FEJL",SUM(Baggrundsark!$K$4:K1784))</f>
        <v>FEJL</v>
      </c>
      <c r="Y1784">
        <v>1781</v>
      </c>
      <c r="Z1784" s="1"/>
      <c r="AC1784" s="44"/>
      <c r="AD1784">
        <f t="shared" si="574"/>
        <v>0</v>
      </c>
      <c r="AE1784">
        <f>SUM($AD$4:AD1784)</f>
        <v>1</v>
      </c>
      <c r="AF1784" s="103" t="str">
        <f>IFERROR(VLOOKUP(AN1784,Home!$C$8:$E$207,3,FALSE),"")</f>
        <v/>
      </c>
      <c r="AG1784" s="103" t="str">
        <f>IFERROR(VLOOKUP(AN1784,Home!$C$8:$E$207,2,FALSE),"")</f>
        <v/>
      </c>
      <c r="AH1784" s="104" t="str">
        <f>IF(VLOOKUP(AE1784,Home!$C$8:$I$207,6,FALSE)="","",VLOOKUP(AE1784,Home!$C$8:$I$207,6,FALSE))</f>
        <v/>
      </c>
      <c r="AI1784" s="104" t="e">
        <f t="shared" si="582"/>
        <v>#VALUE!</v>
      </c>
      <c r="AJ1784" s="105" t="e">
        <f t="shared" si="575"/>
        <v>#VALUE!</v>
      </c>
      <c r="AK1784" s="103" t="e">
        <f t="shared" si="568"/>
        <v>#VALUE!</v>
      </c>
      <c r="AL1784" s="103" t="e">
        <f t="shared" si="576"/>
        <v>#VALUE!</v>
      </c>
      <c r="AN1784" t="str">
        <f>IF(OR(VLOOKUP(AE1784,Home!$C$8:$I$207,6,FALSE)="",VLOOKUP(AE1784,Home!$C$8:$I$207,7,FALSE)=""),"FEJL",Baggrundsark!AE1784)</f>
        <v>FEJL</v>
      </c>
      <c r="AO1784">
        <f>IF(VLOOKUP(AE1784,Home!$C$8:$N$207,12,FALSE)="Timelønnet",1,0)</f>
        <v>0</v>
      </c>
      <c r="AP1784">
        <f>SUM($AO$4:AO1784)*AO1784</f>
        <v>0</v>
      </c>
      <c r="AQ1784">
        <f t="shared" si="583"/>
        <v>1</v>
      </c>
      <c r="AR1784" t="str">
        <f t="shared" si="583"/>
        <v/>
      </c>
      <c r="AS1784" t="e">
        <f t="shared" si="577"/>
        <v>#VALUE!</v>
      </c>
      <c r="AT1784" s="45" t="e">
        <f t="shared" si="584"/>
        <v>#VALUE!</v>
      </c>
      <c r="AU1784">
        <f>VLOOKUP(AQ1784,Home!$C$8:$J$207,8,FALSE)</f>
        <v>0</v>
      </c>
    </row>
    <row r="1785" spans="1:47" x14ac:dyDescent="0.25">
      <c r="A1785" s="6">
        <f t="shared" si="569"/>
        <v>0</v>
      </c>
      <c r="B1785" s="6">
        <f t="shared" si="578"/>
        <v>0</v>
      </c>
      <c r="C1785" s="6" t="str">
        <f t="shared" si="570"/>
        <v/>
      </c>
      <c r="D1785" s="7">
        <f t="shared" si="571"/>
        <v>0</v>
      </c>
      <c r="E1785" s="7">
        <f t="shared" si="579"/>
        <v>0</v>
      </c>
      <c r="F1785" s="7" t="str">
        <f t="shared" si="572"/>
        <v/>
      </c>
      <c r="G1785" s="6">
        <f t="shared" si="573"/>
        <v>0</v>
      </c>
      <c r="H1785" s="6">
        <f t="shared" si="580"/>
        <v>0</v>
      </c>
      <c r="I1785" s="6" t="str">
        <f t="shared" si="581"/>
        <v/>
      </c>
      <c r="J1785" s="11">
        <v>1782</v>
      </c>
      <c r="K1785" s="11">
        <f>IF(IFERROR(VLOOKUP(J1785,Home!$A$8:$B$1048576,1,FALSE),0)=0,0,1)</f>
        <v>0</v>
      </c>
      <c r="L1785" s="129" t="e">
        <f>IF(VLOOKUP(O1785,Home!$C$8:$R$207,6,FALSE)="","",VLOOKUP(O1785,Home!$C$8:$R$207,6,FALSE))</f>
        <v>#N/A</v>
      </c>
      <c r="M1785" s="129" t="e">
        <f t="shared" si="566"/>
        <v>#N/A</v>
      </c>
      <c r="N1785" s="11">
        <f>SUM($K$4:K1785)</f>
        <v>200</v>
      </c>
      <c r="O1785" s="11" t="str">
        <f>IF(P1785="","",IF(IFERROR(VLOOKUP(N1785,Home!$C$8:$R$1048576,1,FALSE),"")=0,"",IFERROR(VLOOKUP(N1785,Home!$C$8:$R$1048576,1,FALSE),"")))</f>
        <v/>
      </c>
      <c r="P1785" s="11" t="str">
        <f>IF(IFERROR(VLOOKUP(W1785,Home!$C$8:$R$1048576,3,FALSE),"")=0,"",IFERROR(VLOOKUP(W1785,Home!$C$8:$R$1048576,3,FALSE),""))</f>
        <v/>
      </c>
      <c r="Q1785" s="11" t="str">
        <f t="shared" ref="Q1785:Q1848" si="585">IFERROR(MONTH(M1785),"")</f>
        <v/>
      </c>
      <c r="R1785" s="130" t="e">
        <f>VLOOKUP(Q1785,'Baggrund til lister'!$G$4:$H$15,2,FALSE)</f>
        <v>#N/A</v>
      </c>
      <c r="S1785" s="11" t="str">
        <f t="shared" si="567"/>
        <v/>
      </c>
      <c r="T1785" s="11" t="str">
        <f>IF(IFERROR(VLOOKUP(N1785,Home!$C$8:$R$1048576,11,FALSE),"")=0,"",IFERROR(VLOOKUP(N1785,Home!$C$8:$R$1048576,11,FALSE),""))</f>
        <v/>
      </c>
      <c r="U1785" s="11" t="str">
        <f>IF(IFERROR(VLOOKUP(O1785,Home!$C$8:$R$1048576,12,FALSE),"")=0,"",IFERROR(VLOOKUP(O1785,Home!$C$8:$R$1048576,12,FALSE),""))</f>
        <v/>
      </c>
      <c r="V1785" s="11" t="str">
        <f>IF(IFERROR(VLOOKUP(O1785,Home!$C$8:$R$1048576,8,FALSE),"")=0,"",IFERROR(VLOOKUP(O1785,Home!$C$8:$R$1048576,8,FALSE),""))</f>
        <v/>
      </c>
      <c r="W1785" s="11" t="str">
        <f>IF(OR(VLOOKUP(N1785,Home!$C$7:$I$207,6,FALSE)="",VLOOKUP(N1785,Home!$C$7:$I$207,7,FALSE)=""),"FEJL",SUM(Baggrundsark!$K$4:K1785))</f>
        <v>FEJL</v>
      </c>
      <c r="Y1785">
        <v>1782</v>
      </c>
      <c r="Z1785" s="1"/>
      <c r="AC1785" s="44"/>
      <c r="AD1785">
        <f t="shared" si="574"/>
        <v>0</v>
      </c>
      <c r="AE1785">
        <f>SUM($AD$4:AD1785)</f>
        <v>1</v>
      </c>
      <c r="AF1785" s="103" t="str">
        <f>IFERROR(VLOOKUP(AN1785,Home!$C$8:$E$207,3,FALSE),"")</f>
        <v/>
      </c>
      <c r="AG1785" s="103" t="str">
        <f>IFERROR(VLOOKUP(AN1785,Home!$C$8:$E$207,2,FALSE),"")</f>
        <v/>
      </c>
      <c r="AH1785" s="104" t="str">
        <f>IF(VLOOKUP(AE1785,Home!$C$8:$I$207,6,FALSE)="","",VLOOKUP(AE1785,Home!$C$8:$I$207,6,FALSE))</f>
        <v/>
      </c>
      <c r="AI1785" s="104" t="e">
        <f t="shared" si="582"/>
        <v>#VALUE!</v>
      </c>
      <c r="AJ1785" s="105" t="e">
        <f t="shared" si="575"/>
        <v>#VALUE!</v>
      </c>
      <c r="AK1785" s="103" t="e">
        <f t="shared" si="568"/>
        <v>#VALUE!</v>
      </c>
      <c r="AL1785" s="103" t="e">
        <f t="shared" si="576"/>
        <v>#VALUE!</v>
      </c>
      <c r="AN1785" t="str">
        <f>IF(OR(VLOOKUP(AE1785,Home!$C$8:$I$207,6,FALSE)="",VLOOKUP(AE1785,Home!$C$8:$I$207,7,FALSE)=""),"FEJL",Baggrundsark!AE1785)</f>
        <v>FEJL</v>
      </c>
      <c r="AO1785">
        <f>IF(VLOOKUP(AE1785,Home!$C$8:$N$207,12,FALSE)="Timelønnet",1,0)</f>
        <v>0</v>
      </c>
      <c r="AP1785">
        <f>SUM($AO$4:AO1785)*AO1785</f>
        <v>0</v>
      </c>
      <c r="AQ1785">
        <f t="shared" si="583"/>
        <v>1</v>
      </c>
      <c r="AR1785" t="str">
        <f t="shared" si="583"/>
        <v/>
      </c>
      <c r="AS1785" t="e">
        <f t="shared" si="577"/>
        <v>#VALUE!</v>
      </c>
      <c r="AT1785" s="45" t="e">
        <f t="shared" si="584"/>
        <v>#VALUE!</v>
      </c>
      <c r="AU1785">
        <f>VLOOKUP(AQ1785,Home!$C$8:$J$207,8,FALSE)</f>
        <v>0</v>
      </c>
    </row>
    <row r="1786" spans="1:47" x14ac:dyDescent="0.25">
      <c r="A1786" s="6">
        <f t="shared" si="569"/>
        <v>0</v>
      </c>
      <c r="B1786" s="6">
        <f t="shared" si="578"/>
        <v>0</v>
      </c>
      <c r="C1786" s="6" t="str">
        <f t="shared" si="570"/>
        <v/>
      </c>
      <c r="D1786" s="7">
        <f t="shared" si="571"/>
        <v>0</v>
      </c>
      <c r="E1786" s="7">
        <f t="shared" si="579"/>
        <v>0</v>
      </c>
      <c r="F1786" s="7" t="str">
        <f t="shared" si="572"/>
        <v/>
      </c>
      <c r="G1786" s="6">
        <f t="shared" si="573"/>
        <v>0</v>
      </c>
      <c r="H1786" s="6">
        <f t="shared" si="580"/>
        <v>0</v>
      </c>
      <c r="I1786" s="6" t="str">
        <f t="shared" si="581"/>
        <v/>
      </c>
      <c r="J1786" s="11">
        <v>1783</v>
      </c>
      <c r="K1786" s="11">
        <f>IF(IFERROR(VLOOKUP(J1786,Home!$A$8:$B$1048576,1,FALSE),0)=0,0,1)</f>
        <v>0</v>
      </c>
      <c r="L1786" s="129" t="e">
        <f>IF(VLOOKUP(O1786,Home!$C$8:$R$207,6,FALSE)="","",VLOOKUP(O1786,Home!$C$8:$R$207,6,FALSE))</f>
        <v>#N/A</v>
      </c>
      <c r="M1786" s="129" t="e">
        <f t="shared" si="566"/>
        <v>#N/A</v>
      </c>
      <c r="N1786" s="11">
        <f>SUM($K$4:K1786)</f>
        <v>200</v>
      </c>
      <c r="O1786" s="11" t="str">
        <f>IF(P1786="","",IF(IFERROR(VLOOKUP(N1786,Home!$C$8:$R$1048576,1,FALSE),"")=0,"",IFERROR(VLOOKUP(N1786,Home!$C$8:$R$1048576,1,FALSE),"")))</f>
        <v/>
      </c>
      <c r="P1786" s="11" t="str">
        <f>IF(IFERROR(VLOOKUP(W1786,Home!$C$8:$R$1048576,3,FALSE),"")=0,"",IFERROR(VLOOKUP(W1786,Home!$C$8:$R$1048576,3,FALSE),""))</f>
        <v/>
      </c>
      <c r="Q1786" s="11" t="str">
        <f t="shared" si="585"/>
        <v/>
      </c>
      <c r="R1786" s="130" t="e">
        <f>VLOOKUP(Q1786,'Baggrund til lister'!$G$4:$H$15,2,FALSE)</f>
        <v>#N/A</v>
      </c>
      <c r="S1786" s="11" t="str">
        <f t="shared" si="567"/>
        <v/>
      </c>
      <c r="T1786" s="11" t="str">
        <f>IF(IFERROR(VLOOKUP(N1786,Home!$C$8:$R$1048576,11,FALSE),"")=0,"",IFERROR(VLOOKUP(N1786,Home!$C$8:$R$1048576,11,FALSE),""))</f>
        <v/>
      </c>
      <c r="U1786" s="11" t="str">
        <f>IF(IFERROR(VLOOKUP(O1786,Home!$C$8:$R$1048576,12,FALSE),"")=0,"",IFERROR(VLOOKUP(O1786,Home!$C$8:$R$1048576,12,FALSE),""))</f>
        <v/>
      </c>
      <c r="V1786" s="11" t="str">
        <f>IF(IFERROR(VLOOKUP(O1786,Home!$C$8:$R$1048576,8,FALSE),"")=0,"",IFERROR(VLOOKUP(O1786,Home!$C$8:$R$1048576,8,FALSE),""))</f>
        <v/>
      </c>
      <c r="W1786" s="11" t="str">
        <f>IF(OR(VLOOKUP(N1786,Home!$C$7:$I$207,6,FALSE)="",VLOOKUP(N1786,Home!$C$7:$I$207,7,FALSE)=""),"FEJL",SUM(Baggrundsark!$K$4:K1786))</f>
        <v>FEJL</v>
      </c>
      <c r="Y1786">
        <v>1783</v>
      </c>
      <c r="Z1786" s="1"/>
      <c r="AC1786" s="44"/>
      <c r="AD1786">
        <f t="shared" si="574"/>
        <v>0</v>
      </c>
      <c r="AE1786">
        <f>SUM($AD$4:AD1786)</f>
        <v>1</v>
      </c>
      <c r="AF1786" s="103" t="str">
        <f>IFERROR(VLOOKUP(AN1786,Home!$C$8:$E$207,3,FALSE),"")</f>
        <v/>
      </c>
      <c r="AG1786" s="103" t="str">
        <f>IFERROR(VLOOKUP(AN1786,Home!$C$8:$E$207,2,FALSE),"")</f>
        <v/>
      </c>
      <c r="AH1786" s="104" t="str">
        <f>IF(VLOOKUP(AE1786,Home!$C$8:$I$207,6,FALSE)="","",VLOOKUP(AE1786,Home!$C$8:$I$207,6,FALSE))</f>
        <v/>
      </c>
      <c r="AI1786" s="104" t="e">
        <f t="shared" si="582"/>
        <v>#VALUE!</v>
      </c>
      <c r="AJ1786" s="105" t="e">
        <f t="shared" si="575"/>
        <v>#VALUE!</v>
      </c>
      <c r="AK1786" s="103" t="e">
        <f t="shared" si="568"/>
        <v>#VALUE!</v>
      </c>
      <c r="AL1786" s="103" t="e">
        <f t="shared" si="576"/>
        <v>#VALUE!</v>
      </c>
      <c r="AN1786" t="str">
        <f>IF(OR(VLOOKUP(AE1786,Home!$C$8:$I$207,6,FALSE)="",VLOOKUP(AE1786,Home!$C$8:$I$207,7,FALSE)=""),"FEJL",Baggrundsark!AE1786)</f>
        <v>FEJL</v>
      </c>
      <c r="AO1786">
        <f>IF(VLOOKUP(AE1786,Home!$C$8:$N$207,12,FALSE)="Timelønnet",1,0)</f>
        <v>0</v>
      </c>
      <c r="AP1786">
        <f>SUM($AO$4:AO1786)*AO1786</f>
        <v>0</v>
      </c>
      <c r="AQ1786">
        <f t="shared" si="583"/>
        <v>1</v>
      </c>
      <c r="AR1786" t="str">
        <f t="shared" si="583"/>
        <v/>
      </c>
      <c r="AS1786" t="e">
        <f t="shared" si="577"/>
        <v>#VALUE!</v>
      </c>
      <c r="AT1786" s="45" t="e">
        <f t="shared" si="584"/>
        <v>#VALUE!</v>
      </c>
      <c r="AU1786">
        <f>VLOOKUP(AQ1786,Home!$C$8:$J$207,8,FALSE)</f>
        <v>0</v>
      </c>
    </row>
    <row r="1787" spans="1:47" x14ac:dyDescent="0.25">
      <c r="A1787" s="6">
        <f t="shared" si="569"/>
        <v>0</v>
      </c>
      <c r="B1787" s="6">
        <f t="shared" si="578"/>
        <v>0</v>
      </c>
      <c r="C1787" s="6" t="str">
        <f t="shared" si="570"/>
        <v/>
      </c>
      <c r="D1787" s="7">
        <f t="shared" si="571"/>
        <v>0</v>
      </c>
      <c r="E1787" s="7">
        <f t="shared" si="579"/>
        <v>0</v>
      </c>
      <c r="F1787" s="7" t="str">
        <f t="shared" si="572"/>
        <v/>
      </c>
      <c r="G1787" s="6">
        <f t="shared" si="573"/>
        <v>0</v>
      </c>
      <c r="H1787" s="6">
        <f t="shared" si="580"/>
        <v>0</v>
      </c>
      <c r="I1787" s="6" t="str">
        <f t="shared" si="581"/>
        <v/>
      </c>
      <c r="J1787" s="11">
        <v>1784</v>
      </c>
      <c r="K1787" s="11">
        <f>IF(IFERROR(VLOOKUP(J1787,Home!$A$8:$B$1048576,1,FALSE),0)=0,0,1)</f>
        <v>0</v>
      </c>
      <c r="L1787" s="129" t="e">
        <f>IF(VLOOKUP(O1787,Home!$C$8:$R$207,6,FALSE)="","",VLOOKUP(O1787,Home!$C$8:$R$207,6,FALSE))</f>
        <v>#N/A</v>
      </c>
      <c r="M1787" s="129" t="e">
        <f t="shared" si="566"/>
        <v>#N/A</v>
      </c>
      <c r="N1787" s="11">
        <f>SUM($K$4:K1787)</f>
        <v>200</v>
      </c>
      <c r="O1787" s="11" t="str">
        <f>IF(P1787="","",IF(IFERROR(VLOOKUP(N1787,Home!$C$8:$R$1048576,1,FALSE),"")=0,"",IFERROR(VLOOKUP(N1787,Home!$C$8:$R$1048576,1,FALSE),"")))</f>
        <v/>
      </c>
      <c r="P1787" s="11" t="str">
        <f>IF(IFERROR(VLOOKUP(W1787,Home!$C$8:$R$1048576,3,FALSE),"")=0,"",IFERROR(VLOOKUP(W1787,Home!$C$8:$R$1048576,3,FALSE),""))</f>
        <v/>
      </c>
      <c r="Q1787" s="11" t="str">
        <f t="shared" si="585"/>
        <v/>
      </c>
      <c r="R1787" s="130" t="e">
        <f>VLOOKUP(Q1787,'Baggrund til lister'!$G$4:$H$15,2,FALSE)</f>
        <v>#N/A</v>
      </c>
      <c r="S1787" s="11" t="str">
        <f t="shared" si="567"/>
        <v/>
      </c>
      <c r="T1787" s="11" t="str">
        <f>IF(IFERROR(VLOOKUP(N1787,Home!$C$8:$R$1048576,11,FALSE),"")=0,"",IFERROR(VLOOKUP(N1787,Home!$C$8:$R$1048576,11,FALSE),""))</f>
        <v/>
      </c>
      <c r="U1787" s="11" t="str">
        <f>IF(IFERROR(VLOOKUP(O1787,Home!$C$8:$R$1048576,12,FALSE),"")=0,"",IFERROR(VLOOKUP(O1787,Home!$C$8:$R$1048576,12,FALSE),""))</f>
        <v/>
      </c>
      <c r="V1787" s="11" t="str">
        <f>IF(IFERROR(VLOOKUP(O1787,Home!$C$8:$R$1048576,8,FALSE),"")=0,"",IFERROR(VLOOKUP(O1787,Home!$C$8:$R$1048576,8,FALSE),""))</f>
        <v/>
      </c>
      <c r="W1787" s="11" t="str">
        <f>IF(OR(VLOOKUP(N1787,Home!$C$7:$I$207,6,FALSE)="",VLOOKUP(N1787,Home!$C$7:$I$207,7,FALSE)=""),"FEJL",SUM(Baggrundsark!$K$4:K1787))</f>
        <v>FEJL</v>
      </c>
      <c r="Y1787">
        <v>1784</v>
      </c>
      <c r="Z1787" s="1"/>
      <c r="AC1787" s="44"/>
      <c r="AD1787">
        <f t="shared" si="574"/>
        <v>0</v>
      </c>
      <c r="AE1787">
        <f>SUM($AD$4:AD1787)</f>
        <v>1</v>
      </c>
      <c r="AF1787" s="103" t="str">
        <f>IFERROR(VLOOKUP(AN1787,Home!$C$8:$E$207,3,FALSE),"")</f>
        <v/>
      </c>
      <c r="AG1787" s="103" t="str">
        <f>IFERROR(VLOOKUP(AN1787,Home!$C$8:$E$207,2,FALSE),"")</f>
        <v/>
      </c>
      <c r="AH1787" s="104" t="str">
        <f>IF(VLOOKUP(AE1787,Home!$C$8:$I$207,6,FALSE)="","",VLOOKUP(AE1787,Home!$C$8:$I$207,6,FALSE))</f>
        <v/>
      </c>
      <c r="AI1787" s="104" t="e">
        <f t="shared" si="582"/>
        <v>#VALUE!</v>
      </c>
      <c r="AJ1787" s="105" t="e">
        <f t="shared" si="575"/>
        <v>#VALUE!</v>
      </c>
      <c r="AK1787" s="103" t="e">
        <f t="shared" si="568"/>
        <v>#VALUE!</v>
      </c>
      <c r="AL1787" s="103" t="e">
        <f t="shared" si="576"/>
        <v>#VALUE!</v>
      </c>
      <c r="AN1787" t="str">
        <f>IF(OR(VLOOKUP(AE1787,Home!$C$8:$I$207,6,FALSE)="",VLOOKUP(AE1787,Home!$C$8:$I$207,7,FALSE)=""),"FEJL",Baggrundsark!AE1787)</f>
        <v>FEJL</v>
      </c>
      <c r="AO1787">
        <f>IF(VLOOKUP(AE1787,Home!$C$8:$N$207,12,FALSE)="Timelønnet",1,0)</f>
        <v>0</v>
      </c>
      <c r="AP1787">
        <f>SUM($AO$4:AO1787)*AO1787</f>
        <v>0</v>
      </c>
      <c r="AQ1787">
        <f t="shared" si="583"/>
        <v>1</v>
      </c>
      <c r="AR1787" t="str">
        <f t="shared" si="583"/>
        <v/>
      </c>
      <c r="AS1787" t="e">
        <f t="shared" si="577"/>
        <v>#VALUE!</v>
      </c>
      <c r="AT1787" s="45" t="e">
        <f t="shared" si="584"/>
        <v>#VALUE!</v>
      </c>
      <c r="AU1787">
        <f>VLOOKUP(AQ1787,Home!$C$8:$J$207,8,FALSE)</f>
        <v>0</v>
      </c>
    </row>
    <row r="1788" spans="1:47" x14ac:dyDescent="0.25">
      <c r="A1788" s="6">
        <f t="shared" si="569"/>
        <v>0</v>
      </c>
      <c r="B1788" s="6">
        <f t="shared" si="578"/>
        <v>0</v>
      </c>
      <c r="C1788" s="6" t="str">
        <f t="shared" si="570"/>
        <v/>
      </c>
      <c r="D1788" s="7">
        <f t="shared" si="571"/>
        <v>0</v>
      </c>
      <c r="E1788" s="7">
        <f t="shared" si="579"/>
        <v>0</v>
      </c>
      <c r="F1788" s="7" t="str">
        <f t="shared" si="572"/>
        <v/>
      </c>
      <c r="G1788" s="6">
        <f t="shared" si="573"/>
        <v>0</v>
      </c>
      <c r="H1788" s="6">
        <f t="shared" si="580"/>
        <v>0</v>
      </c>
      <c r="I1788" s="6" t="str">
        <f t="shared" si="581"/>
        <v/>
      </c>
      <c r="J1788" s="11">
        <v>1785</v>
      </c>
      <c r="K1788" s="11">
        <f>IF(IFERROR(VLOOKUP(J1788,Home!$A$8:$B$1048576,1,FALSE),0)=0,0,1)</f>
        <v>0</v>
      </c>
      <c r="L1788" s="129" t="e">
        <f>IF(VLOOKUP(O1788,Home!$C$8:$R$207,6,FALSE)="","",VLOOKUP(O1788,Home!$C$8:$R$207,6,FALSE))</f>
        <v>#N/A</v>
      </c>
      <c r="M1788" s="129" t="e">
        <f t="shared" si="566"/>
        <v>#N/A</v>
      </c>
      <c r="N1788" s="11">
        <f>SUM($K$4:K1788)</f>
        <v>200</v>
      </c>
      <c r="O1788" s="11" t="str">
        <f>IF(P1788="","",IF(IFERROR(VLOOKUP(N1788,Home!$C$8:$R$1048576,1,FALSE),"")=0,"",IFERROR(VLOOKUP(N1788,Home!$C$8:$R$1048576,1,FALSE),"")))</f>
        <v/>
      </c>
      <c r="P1788" s="11" t="str">
        <f>IF(IFERROR(VLOOKUP(W1788,Home!$C$8:$R$1048576,3,FALSE),"")=0,"",IFERROR(VLOOKUP(W1788,Home!$C$8:$R$1048576,3,FALSE),""))</f>
        <v/>
      </c>
      <c r="Q1788" s="11" t="str">
        <f t="shared" si="585"/>
        <v/>
      </c>
      <c r="R1788" s="130" t="e">
        <f>VLOOKUP(Q1788,'Baggrund til lister'!$G$4:$H$15,2,FALSE)</f>
        <v>#N/A</v>
      </c>
      <c r="S1788" s="11" t="str">
        <f t="shared" si="567"/>
        <v/>
      </c>
      <c r="T1788" s="11" t="str">
        <f>IF(IFERROR(VLOOKUP(N1788,Home!$C$8:$R$1048576,11,FALSE),"")=0,"",IFERROR(VLOOKUP(N1788,Home!$C$8:$R$1048576,11,FALSE),""))</f>
        <v/>
      </c>
      <c r="U1788" s="11" t="str">
        <f>IF(IFERROR(VLOOKUP(O1788,Home!$C$8:$R$1048576,12,FALSE),"")=0,"",IFERROR(VLOOKUP(O1788,Home!$C$8:$R$1048576,12,FALSE),""))</f>
        <v/>
      </c>
      <c r="V1788" s="11" t="str">
        <f>IF(IFERROR(VLOOKUP(O1788,Home!$C$8:$R$1048576,8,FALSE),"")=0,"",IFERROR(VLOOKUP(O1788,Home!$C$8:$R$1048576,8,FALSE),""))</f>
        <v/>
      </c>
      <c r="W1788" s="11" t="str">
        <f>IF(OR(VLOOKUP(N1788,Home!$C$7:$I$207,6,FALSE)="",VLOOKUP(N1788,Home!$C$7:$I$207,7,FALSE)=""),"FEJL",SUM(Baggrundsark!$K$4:K1788))</f>
        <v>FEJL</v>
      </c>
      <c r="Y1788">
        <v>1785</v>
      </c>
      <c r="Z1788" s="1"/>
      <c r="AC1788" s="44"/>
      <c r="AD1788">
        <f t="shared" si="574"/>
        <v>0</v>
      </c>
      <c r="AE1788">
        <f>SUM($AD$4:AD1788)</f>
        <v>1</v>
      </c>
      <c r="AF1788" s="103" t="str">
        <f>IFERROR(VLOOKUP(AN1788,Home!$C$8:$E$207,3,FALSE),"")</f>
        <v/>
      </c>
      <c r="AG1788" s="103" t="str">
        <f>IFERROR(VLOOKUP(AN1788,Home!$C$8:$E$207,2,FALSE),"")</f>
        <v/>
      </c>
      <c r="AH1788" s="104" t="str">
        <f>IF(VLOOKUP(AE1788,Home!$C$8:$I$207,6,FALSE)="","",VLOOKUP(AE1788,Home!$C$8:$I$207,6,FALSE))</f>
        <v/>
      </c>
      <c r="AI1788" s="104" t="e">
        <f t="shared" si="582"/>
        <v>#VALUE!</v>
      </c>
      <c r="AJ1788" s="105" t="e">
        <f t="shared" si="575"/>
        <v>#VALUE!</v>
      </c>
      <c r="AK1788" s="103" t="e">
        <f t="shared" si="568"/>
        <v>#VALUE!</v>
      </c>
      <c r="AL1788" s="103" t="e">
        <f t="shared" si="576"/>
        <v>#VALUE!</v>
      </c>
      <c r="AN1788" t="str">
        <f>IF(OR(VLOOKUP(AE1788,Home!$C$8:$I$207,6,FALSE)="",VLOOKUP(AE1788,Home!$C$8:$I$207,7,FALSE)=""),"FEJL",Baggrundsark!AE1788)</f>
        <v>FEJL</v>
      </c>
      <c r="AO1788">
        <f>IF(VLOOKUP(AE1788,Home!$C$8:$N$207,12,FALSE)="Timelønnet",1,0)</f>
        <v>0</v>
      </c>
      <c r="AP1788">
        <f>SUM($AO$4:AO1788)*AO1788</f>
        <v>0</v>
      </c>
      <c r="AQ1788">
        <f t="shared" si="583"/>
        <v>1</v>
      </c>
      <c r="AR1788" t="str">
        <f t="shared" si="583"/>
        <v/>
      </c>
      <c r="AS1788" t="e">
        <f t="shared" si="577"/>
        <v>#VALUE!</v>
      </c>
      <c r="AT1788" s="45" t="e">
        <f t="shared" si="584"/>
        <v>#VALUE!</v>
      </c>
      <c r="AU1788">
        <f>VLOOKUP(AQ1788,Home!$C$8:$J$207,8,FALSE)</f>
        <v>0</v>
      </c>
    </row>
    <row r="1789" spans="1:47" x14ac:dyDescent="0.25">
      <c r="A1789" s="6">
        <f t="shared" si="569"/>
        <v>0</v>
      </c>
      <c r="B1789" s="6">
        <f t="shared" si="578"/>
        <v>0</v>
      </c>
      <c r="C1789" s="6" t="str">
        <f t="shared" si="570"/>
        <v/>
      </c>
      <c r="D1789" s="7">
        <f t="shared" si="571"/>
        <v>0</v>
      </c>
      <c r="E1789" s="7">
        <f t="shared" si="579"/>
        <v>0</v>
      </c>
      <c r="F1789" s="7" t="str">
        <f t="shared" si="572"/>
        <v/>
      </c>
      <c r="G1789" s="6">
        <f t="shared" si="573"/>
        <v>0</v>
      </c>
      <c r="H1789" s="6">
        <f t="shared" si="580"/>
        <v>0</v>
      </c>
      <c r="I1789" s="6" t="str">
        <f t="shared" si="581"/>
        <v/>
      </c>
      <c r="J1789" s="11">
        <v>1786</v>
      </c>
      <c r="K1789" s="11">
        <f>IF(IFERROR(VLOOKUP(J1789,Home!$A$8:$B$1048576,1,FALSE),0)=0,0,1)</f>
        <v>0</v>
      </c>
      <c r="L1789" s="129" t="e">
        <f>IF(VLOOKUP(O1789,Home!$C$8:$R$207,6,FALSE)="","",VLOOKUP(O1789,Home!$C$8:$R$207,6,FALSE))</f>
        <v>#N/A</v>
      </c>
      <c r="M1789" s="129" t="e">
        <f t="shared" si="566"/>
        <v>#N/A</v>
      </c>
      <c r="N1789" s="11">
        <f>SUM($K$4:K1789)</f>
        <v>200</v>
      </c>
      <c r="O1789" s="11" t="str">
        <f>IF(P1789="","",IF(IFERROR(VLOOKUP(N1789,Home!$C$8:$R$1048576,1,FALSE),"")=0,"",IFERROR(VLOOKUP(N1789,Home!$C$8:$R$1048576,1,FALSE),"")))</f>
        <v/>
      </c>
      <c r="P1789" s="11" t="str">
        <f>IF(IFERROR(VLOOKUP(W1789,Home!$C$8:$R$1048576,3,FALSE),"")=0,"",IFERROR(VLOOKUP(W1789,Home!$C$8:$R$1048576,3,FALSE),""))</f>
        <v/>
      </c>
      <c r="Q1789" s="11" t="str">
        <f t="shared" si="585"/>
        <v/>
      </c>
      <c r="R1789" s="130" t="e">
        <f>VLOOKUP(Q1789,'Baggrund til lister'!$G$4:$H$15,2,FALSE)</f>
        <v>#N/A</v>
      </c>
      <c r="S1789" s="11" t="str">
        <f t="shared" si="567"/>
        <v/>
      </c>
      <c r="T1789" s="11" t="str">
        <f>IF(IFERROR(VLOOKUP(N1789,Home!$C$8:$R$1048576,11,FALSE),"")=0,"",IFERROR(VLOOKUP(N1789,Home!$C$8:$R$1048576,11,FALSE),""))</f>
        <v/>
      </c>
      <c r="U1789" s="11" t="str">
        <f>IF(IFERROR(VLOOKUP(O1789,Home!$C$8:$R$1048576,12,FALSE),"")=0,"",IFERROR(VLOOKUP(O1789,Home!$C$8:$R$1048576,12,FALSE),""))</f>
        <v/>
      </c>
      <c r="V1789" s="11" t="str">
        <f>IF(IFERROR(VLOOKUP(O1789,Home!$C$8:$R$1048576,8,FALSE),"")=0,"",IFERROR(VLOOKUP(O1789,Home!$C$8:$R$1048576,8,FALSE),""))</f>
        <v/>
      </c>
      <c r="W1789" s="11" t="str">
        <f>IF(OR(VLOOKUP(N1789,Home!$C$7:$I$207,6,FALSE)="",VLOOKUP(N1789,Home!$C$7:$I$207,7,FALSE)=""),"FEJL",SUM(Baggrundsark!$K$4:K1789))</f>
        <v>FEJL</v>
      </c>
      <c r="Y1789">
        <v>1786</v>
      </c>
      <c r="Z1789" s="1"/>
      <c r="AC1789" s="44"/>
      <c r="AD1789">
        <f t="shared" si="574"/>
        <v>0</v>
      </c>
      <c r="AE1789">
        <f>SUM($AD$4:AD1789)</f>
        <v>1</v>
      </c>
      <c r="AF1789" s="103" t="str">
        <f>IFERROR(VLOOKUP(AN1789,Home!$C$8:$E$207,3,FALSE),"")</f>
        <v/>
      </c>
      <c r="AG1789" s="103" t="str">
        <f>IFERROR(VLOOKUP(AN1789,Home!$C$8:$E$207,2,FALSE),"")</f>
        <v/>
      </c>
      <c r="AH1789" s="104" t="str">
        <f>IF(VLOOKUP(AE1789,Home!$C$8:$I$207,6,FALSE)="","",VLOOKUP(AE1789,Home!$C$8:$I$207,6,FALSE))</f>
        <v/>
      </c>
      <c r="AI1789" s="104" t="e">
        <f t="shared" si="582"/>
        <v>#VALUE!</v>
      </c>
      <c r="AJ1789" s="105" t="e">
        <f t="shared" si="575"/>
        <v>#VALUE!</v>
      </c>
      <c r="AK1789" s="103" t="e">
        <f t="shared" si="568"/>
        <v>#VALUE!</v>
      </c>
      <c r="AL1789" s="103" t="e">
        <f t="shared" si="576"/>
        <v>#VALUE!</v>
      </c>
      <c r="AN1789" t="str">
        <f>IF(OR(VLOOKUP(AE1789,Home!$C$8:$I$207,6,FALSE)="",VLOOKUP(AE1789,Home!$C$8:$I$207,7,FALSE)=""),"FEJL",Baggrundsark!AE1789)</f>
        <v>FEJL</v>
      </c>
      <c r="AO1789">
        <f>IF(VLOOKUP(AE1789,Home!$C$8:$N$207,12,FALSE)="Timelønnet",1,0)</f>
        <v>0</v>
      </c>
      <c r="AP1789">
        <f>SUM($AO$4:AO1789)*AO1789</f>
        <v>0</v>
      </c>
      <c r="AQ1789">
        <f t="shared" si="583"/>
        <v>1</v>
      </c>
      <c r="AR1789" t="str">
        <f t="shared" si="583"/>
        <v/>
      </c>
      <c r="AS1789" t="e">
        <f t="shared" si="577"/>
        <v>#VALUE!</v>
      </c>
      <c r="AT1789" s="45" t="e">
        <f t="shared" si="584"/>
        <v>#VALUE!</v>
      </c>
      <c r="AU1789">
        <f>VLOOKUP(AQ1789,Home!$C$8:$J$207,8,FALSE)</f>
        <v>0</v>
      </c>
    </row>
    <row r="1790" spans="1:47" x14ac:dyDescent="0.25">
      <c r="A1790" s="6">
        <f t="shared" si="569"/>
        <v>0</v>
      </c>
      <c r="B1790" s="6">
        <f t="shared" si="578"/>
        <v>0</v>
      </c>
      <c r="C1790" s="6" t="str">
        <f t="shared" si="570"/>
        <v/>
      </c>
      <c r="D1790" s="7">
        <f t="shared" si="571"/>
        <v>0</v>
      </c>
      <c r="E1790" s="7">
        <f t="shared" si="579"/>
        <v>0</v>
      </c>
      <c r="F1790" s="7" t="str">
        <f t="shared" si="572"/>
        <v/>
      </c>
      <c r="G1790" s="6">
        <f t="shared" si="573"/>
        <v>0</v>
      </c>
      <c r="H1790" s="6">
        <f t="shared" si="580"/>
        <v>0</v>
      </c>
      <c r="I1790" s="6" t="str">
        <f t="shared" si="581"/>
        <v/>
      </c>
      <c r="J1790" s="11">
        <v>1787</v>
      </c>
      <c r="K1790" s="11">
        <f>IF(IFERROR(VLOOKUP(J1790,Home!$A$8:$B$1048576,1,FALSE),0)=0,0,1)</f>
        <v>0</v>
      </c>
      <c r="L1790" s="129" t="e">
        <f>IF(VLOOKUP(O1790,Home!$C$8:$R$207,6,FALSE)="","",VLOOKUP(O1790,Home!$C$8:$R$207,6,FALSE))</f>
        <v>#N/A</v>
      </c>
      <c r="M1790" s="129" t="e">
        <f t="shared" si="566"/>
        <v>#N/A</v>
      </c>
      <c r="N1790" s="11">
        <f>SUM($K$4:K1790)</f>
        <v>200</v>
      </c>
      <c r="O1790" s="11" t="str">
        <f>IF(P1790="","",IF(IFERROR(VLOOKUP(N1790,Home!$C$8:$R$1048576,1,FALSE),"")=0,"",IFERROR(VLOOKUP(N1790,Home!$C$8:$R$1048576,1,FALSE),"")))</f>
        <v/>
      </c>
      <c r="P1790" s="11" t="str">
        <f>IF(IFERROR(VLOOKUP(W1790,Home!$C$8:$R$1048576,3,FALSE),"")=0,"",IFERROR(VLOOKUP(W1790,Home!$C$8:$R$1048576,3,FALSE),""))</f>
        <v/>
      </c>
      <c r="Q1790" s="11" t="str">
        <f t="shared" si="585"/>
        <v/>
      </c>
      <c r="R1790" s="130" t="e">
        <f>VLOOKUP(Q1790,'Baggrund til lister'!$G$4:$H$15,2,FALSE)</f>
        <v>#N/A</v>
      </c>
      <c r="S1790" s="11" t="str">
        <f t="shared" si="567"/>
        <v/>
      </c>
      <c r="T1790" s="11" t="str">
        <f>IF(IFERROR(VLOOKUP(N1790,Home!$C$8:$R$1048576,11,FALSE),"")=0,"",IFERROR(VLOOKUP(N1790,Home!$C$8:$R$1048576,11,FALSE),""))</f>
        <v/>
      </c>
      <c r="U1790" s="11" t="str">
        <f>IF(IFERROR(VLOOKUP(O1790,Home!$C$8:$R$1048576,12,FALSE),"")=0,"",IFERROR(VLOOKUP(O1790,Home!$C$8:$R$1048576,12,FALSE),""))</f>
        <v/>
      </c>
      <c r="V1790" s="11" t="str">
        <f>IF(IFERROR(VLOOKUP(O1790,Home!$C$8:$R$1048576,8,FALSE),"")=0,"",IFERROR(VLOOKUP(O1790,Home!$C$8:$R$1048576,8,FALSE),""))</f>
        <v/>
      </c>
      <c r="W1790" s="11" t="str">
        <f>IF(OR(VLOOKUP(N1790,Home!$C$7:$I$207,6,FALSE)="",VLOOKUP(N1790,Home!$C$7:$I$207,7,FALSE)=""),"FEJL",SUM(Baggrundsark!$K$4:K1790))</f>
        <v>FEJL</v>
      </c>
      <c r="Y1790">
        <v>1787</v>
      </c>
      <c r="Z1790" s="1"/>
      <c r="AC1790" s="44"/>
      <c r="AD1790">
        <f t="shared" si="574"/>
        <v>0</v>
      </c>
      <c r="AE1790">
        <f>SUM($AD$4:AD1790)</f>
        <v>1</v>
      </c>
      <c r="AF1790" s="103" t="str">
        <f>IFERROR(VLOOKUP(AN1790,Home!$C$8:$E$207,3,FALSE),"")</f>
        <v/>
      </c>
      <c r="AG1790" s="103" t="str">
        <f>IFERROR(VLOOKUP(AN1790,Home!$C$8:$E$207,2,FALSE),"")</f>
        <v/>
      </c>
      <c r="AH1790" s="104" t="str">
        <f>IF(VLOOKUP(AE1790,Home!$C$8:$I$207,6,FALSE)="","",VLOOKUP(AE1790,Home!$C$8:$I$207,6,FALSE))</f>
        <v/>
      </c>
      <c r="AI1790" s="104" t="e">
        <f t="shared" si="582"/>
        <v>#VALUE!</v>
      </c>
      <c r="AJ1790" s="105" t="e">
        <f t="shared" si="575"/>
        <v>#VALUE!</v>
      </c>
      <c r="AK1790" s="103" t="e">
        <f t="shared" si="568"/>
        <v>#VALUE!</v>
      </c>
      <c r="AL1790" s="103" t="e">
        <f t="shared" si="576"/>
        <v>#VALUE!</v>
      </c>
      <c r="AN1790" t="str">
        <f>IF(OR(VLOOKUP(AE1790,Home!$C$8:$I$207,6,FALSE)="",VLOOKUP(AE1790,Home!$C$8:$I$207,7,FALSE)=""),"FEJL",Baggrundsark!AE1790)</f>
        <v>FEJL</v>
      </c>
      <c r="AO1790">
        <f>IF(VLOOKUP(AE1790,Home!$C$8:$N$207,12,FALSE)="Timelønnet",1,0)</f>
        <v>0</v>
      </c>
      <c r="AP1790">
        <f>SUM($AO$4:AO1790)*AO1790</f>
        <v>0</v>
      </c>
      <c r="AQ1790">
        <f t="shared" si="583"/>
        <v>1</v>
      </c>
      <c r="AR1790" t="str">
        <f t="shared" si="583"/>
        <v/>
      </c>
      <c r="AS1790" t="e">
        <f t="shared" si="577"/>
        <v>#VALUE!</v>
      </c>
      <c r="AT1790" s="45" t="e">
        <f t="shared" si="584"/>
        <v>#VALUE!</v>
      </c>
      <c r="AU1790">
        <f>VLOOKUP(AQ1790,Home!$C$8:$J$207,8,FALSE)</f>
        <v>0</v>
      </c>
    </row>
    <row r="1791" spans="1:47" x14ac:dyDescent="0.25">
      <c r="A1791" s="6">
        <f t="shared" si="569"/>
        <v>0</v>
      </c>
      <c r="B1791" s="6">
        <f t="shared" si="578"/>
        <v>0</v>
      </c>
      <c r="C1791" s="6" t="str">
        <f t="shared" si="570"/>
        <v/>
      </c>
      <c r="D1791" s="7">
        <f t="shared" si="571"/>
        <v>0</v>
      </c>
      <c r="E1791" s="7">
        <f t="shared" si="579"/>
        <v>0</v>
      </c>
      <c r="F1791" s="7" t="str">
        <f t="shared" si="572"/>
        <v/>
      </c>
      <c r="G1791" s="6">
        <f t="shared" si="573"/>
        <v>0</v>
      </c>
      <c r="H1791" s="6">
        <f t="shared" si="580"/>
        <v>0</v>
      </c>
      <c r="I1791" s="6" t="str">
        <f t="shared" si="581"/>
        <v/>
      </c>
      <c r="J1791" s="11">
        <v>1788</v>
      </c>
      <c r="K1791" s="11">
        <f>IF(IFERROR(VLOOKUP(J1791,Home!$A$8:$B$1048576,1,FALSE),0)=0,0,1)</f>
        <v>0</v>
      </c>
      <c r="L1791" s="129" t="e">
        <f>IF(VLOOKUP(O1791,Home!$C$8:$R$207,6,FALSE)="","",VLOOKUP(O1791,Home!$C$8:$R$207,6,FALSE))</f>
        <v>#N/A</v>
      </c>
      <c r="M1791" s="129" t="e">
        <f t="shared" si="566"/>
        <v>#N/A</v>
      </c>
      <c r="N1791" s="11">
        <f>SUM($K$4:K1791)</f>
        <v>200</v>
      </c>
      <c r="O1791" s="11" t="str">
        <f>IF(P1791="","",IF(IFERROR(VLOOKUP(N1791,Home!$C$8:$R$1048576,1,FALSE),"")=0,"",IFERROR(VLOOKUP(N1791,Home!$C$8:$R$1048576,1,FALSE),"")))</f>
        <v/>
      </c>
      <c r="P1791" s="11" t="str">
        <f>IF(IFERROR(VLOOKUP(W1791,Home!$C$8:$R$1048576,3,FALSE),"")=0,"",IFERROR(VLOOKUP(W1791,Home!$C$8:$R$1048576,3,FALSE),""))</f>
        <v/>
      </c>
      <c r="Q1791" s="11" t="str">
        <f t="shared" si="585"/>
        <v/>
      </c>
      <c r="R1791" s="130" t="e">
        <f>VLOOKUP(Q1791,'Baggrund til lister'!$G$4:$H$15,2,FALSE)</f>
        <v>#N/A</v>
      </c>
      <c r="S1791" s="11" t="str">
        <f t="shared" si="567"/>
        <v/>
      </c>
      <c r="T1791" s="11" t="str">
        <f>IF(IFERROR(VLOOKUP(N1791,Home!$C$8:$R$1048576,11,FALSE),"")=0,"",IFERROR(VLOOKUP(N1791,Home!$C$8:$R$1048576,11,FALSE),""))</f>
        <v/>
      </c>
      <c r="U1791" s="11" t="str">
        <f>IF(IFERROR(VLOOKUP(O1791,Home!$C$8:$R$1048576,12,FALSE),"")=0,"",IFERROR(VLOOKUP(O1791,Home!$C$8:$R$1048576,12,FALSE),""))</f>
        <v/>
      </c>
      <c r="V1791" s="11" t="str">
        <f>IF(IFERROR(VLOOKUP(O1791,Home!$C$8:$R$1048576,8,FALSE),"")=0,"",IFERROR(VLOOKUP(O1791,Home!$C$8:$R$1048576,8,FALSE),""))</f>
        <v/>
      </c>
      <c r="W1791" s="11" t="str">
        <f>IF(OR(VLOOKUP(N1791,Home!$C$7:$I$207,6,FALSE)="",VLOOKUP(N1791,Home!$C$7:$I$207,7,FALSE)=""),"FEJL",SUM(Baggrundsark!$K$4:K1791))</f>
        <v>FEJL</v>
      </c>
      <c r="Y1791">
        <v>1788</v>
      </c>
      <c r="Z1791" s="1"/>
      <c r="AC1791" s="44"/>
      <c r="AD1791">
        <f t="shared" si="574"/>
        <v>0</v>
      </c>
      <c r="AE1791">
        <f>SUM($AD$4:AD1791)</f>
        <v>1</v>
      </c>
      <c r="AF1791" s="103" t="str">
        <f>IFERROR(VLOOKUP(AN1791,Home!$C$8:$E$207,3,FALSE),"")</f>
        <v/>
      </c>
      <c r="AG1791" s="103" t="str">
        <f>IFERROR(VLOOKUP(AN1791,Home!$C$8:$E$207,2,FALSE),"")</f>
        <v/>
      </c>
      <c r="AH1791" s="104" t="str">
        <f>IF(VLOOKUP(AE1791,Home!$C$8:$I$207,6,FALSE)="","",VLOOKUP(AE1791,Home!$C$8:$I$207,6,FALSE))</f>
        <v/>
      </c>
      <c r="AI1791" s="104" t="e">
        <f t="shared" si="582"/>
        <v>#VALUE!</v>
      </c>
      <c r="AJ1791" s="105" t="e">
        <f t="shared" si="575"/>
        <v>#VALUE!</v>
      </c>
      <c r="AK1791" s="103" t="e">
        <f t="shared" si="568"/>
        <v>#VALUE!</v>
      </c>
      <c r="AL1791" s="103" t="e">
        <f t="shared" si="576"/>
        <v>#VALUE!</v>
      </c>
      <c r="AN1791" t="str">
        <f>IF(OR(VLOOKUP(AE1791,Home!$C$8:$I$207,6,FALSE)="",VLOOKUP(AE1791,Home!$C$8:$I$207,7,FALSE)=""),"FEJL",Baggrundsark!AE1791)</f>
        <v>FEJL</v>
      </c>
      <c r="AO1791">
        <f>IF(VLOOKUP(AE1791,Home!$C$8:$N$207,12,FALSE)="Timelønnet",1,0)</f>
        <v>0</v>
      </c>
      <c r="AP1791">
        <f>SUM($AO$4:AO1791)*AO1791</f>
        <v>0</v>
      </c>
      <c r="AQ1791">
        <f t="shared" si="583"/>
        <v>1</v>
      </c>
      <c r="AR1791" t="str">
        <f t="shared" si="583"/>
        <v/>
      </c>
      <c r="AS1791" t="e">
        <f t="shared" si="577"/>
        <v>#VALUE!</v>
      </c>
      <c r="AT1791" s="45" t="e">
        <f t="shared" si="584"/>
        <v>#VALUE!</v>
      </c>
      <c r="AU1791">
        <f>VLOOKUP(AQ1791,Home!$C$8:$J$207,8,FALSE)</f>
        <v>0</v>
      </c>
    </row>
    <row r="1792" spans="1:47" x14ac:dyDescent="0.25">
      <c r="A1792" s="6">
        <f t="shared" si="569"/>
        <v>0</v>
      </c>
      <c r="B1792" s="6">
        <f t="shared" si="578"/>
        <v>0</v>
      </c>
      <c r="C1792" s="6" t="str">
        <f t="shared" si="570"/>
        <v/>
      </c>
      <c r="D1792" s="7">
        <f t="shared" si="571"/>
        <v>0</v>
      </c>
      <c r="E1792" s="7">
        <f t="shared" si="579"/>
        <v>0</v>
      </c>
      <c r="F1792" s="7" t="str">
        <f t="shared" si="572"/>
        <v/>
      </c>
      <c r="G1792" s="6">
        <f t="shared" si="573"/>
        <v>0</v>
      </c>
      <c r="H1792" s="6">
        <f t="shared" si="580"/>
        <v>0</v>
      </c>
      <c r="I1792" s="6" t="str">
        <f t="shared" si="581"/>
        <v/>
      </c>
      <c r="J1792" s="11">
        <v>1789</v>
      </c>
      <c r="K1792" s="11">
        <f>IF(IFERROR(VLOOKUP(J1792,Home!$A$8:$B$1048576,1,FALSE),0)=0,0,1)</f>
        <v>0</v>
      </c>
      <c r="L1792" s="129" t="e">
        <f>IF(VLOOKUP(O1792,Home!$C$8:$R$207,6,FALSE)="","",VLOOKUP(O1792,Home!$C$8:$R$207,6,FALSE))</f>
        <v>#N/A</v>
      </c>
      <c r="M1792" s="129" t="e">
        <f t="shared" si="566"/>
        <v>#N/A</v>
      </c>
      <c r="N1792" s="11">
        <f>SUM($K$4:K1792)</f>
        <v>200</v>
      </c>
      <c r="O1792" s="11" t="str">
        <f>IF(P1792="","",IF(IFERROR(VLOOKUP(N1792,Home!$C$8:$R$1048576,1,FALSE),"")=0,"",IFERROR(VLOOKUP(N1792,Home!$C$8:$R$1048576,1,FALSE),"")))</f>
        <v/>
      </c>
      <c r="P1792" s="11" t="str">
        <f>IF(IFERROR(VLOOKUP(W1792,Home!$C$8:$R$1048576,3,FALSE),"")=0,"",IFERROR(VLOOKUP(W1792,Home!$C$8:$R$1048576,3,FALSE),""))</f>
        <v/>
      </c>
      <c r="Q1792" s="11" t="str">
        <f t="shared" si="585"/>
        <v/>
      </c>
      <c r="R1792" s="130" t="e">
        <f>VLOOKUP(Q1792,'Baggrund til lister'!$G$4:$H$15,2,FALSE)</f>
        <v>#N/A</v>
      </c>
      <c r="S1792" s="11" t="str">
        <f t="shared" si="567"/>
        <v/>
      </c>
      <c r="T1792" s="11" t="str">
        <f>IF(IFERROR(VLOOKUP(N1792,Home!$C$8:$R$1048576,11,FALSE),"")=0,"",IFERROR(VLOOKUP(N1792,Home!$C$8:$R$1048576,11,FALSE),""))</f>
        <v/>
      </c>
      <c r="U1792" s="11" t="str">
        <f>IF(IFERROR(VLOOKUP(O1792,Home!$C$8:$R$1048576,12,FALSE),"")=0,"",IFERROR(VLOOKUP(O1792,Home!$C$8:$R$1048576,12,FALSE),""))</f>
        <v/>
      </c>
      <c r="V1792" s="11" t="str">
        <f>IF(IFERROR(VLOOKUP(O1792,Home!$C$8:$R$1048576,8,FALSE),"")=0,"",IFERROR(VLOOKUP(O1792,Home!$C$8:$R$1048576,8,FALSE),""))</f>
        <v/>
      </c>
      <c r="W1792" s="11" t="str">
        <f>IF(OR(VLOOKUP(N1792,Home!$C$7:$I$207,6,FALSE)="",VLOOKUP(N1792,Home!$C$7:$I$207,7,FALSE)=""),"FEJL",SUM(Baggrundsark!$K$4:K1792))</f>
        <v>FEJL</v>
      </c>
      <c r="Y1792">
        <v>1789</v>
      </c>
      <c r="Z1792" s="1"/>
      <c r="AC1792" s="44"/>
      <c r="AD1792">
        <f t="shared" si="574"/>
        <v>0</v>
      </c>
      <c r="AE1792">
        <f>SUM($AD$4:AD1792)</f>
        <v>1</v>
      </c>
      <c r="AF1792" s="103" t="str">
        <f>IFERROR(VLOOKUP(AN1792,Home!$C$8:$E$207,3,FALSE),"")</f>
        <v/>
      </c>
      <c r="AG1792" s="103" t="str">
        <f>IFERROR(VLOOKUP(AN1792,Home!$C$8:$E$207,2,FALSE),"")</f>
        <v/>
      </c>
      <c r="AH1792" s="104" t="str">
        <f>IF(VLOOKUP(AE1792,Home!$C$8:$I$207,6,FALSE)="","",VLOOKUP(AE1792,Home!$C$8:$I$207,6,FALSE))</f>
        <v/>
      </c>
      <c r="AI1792" s="104" t="e">
        <f t="shared" si="582"/>
        <v>#VALUE!</v>
      </c>
      <c r="AJ1792" s="105" t="e">
        <f t="shared" si="575"/>
        <v>#VALUE!</v>
      </c>
      <c r="AK1792" s="103" t="e">
        <f t="shared" si="568"/>
        <v>#VALUE!</v>
      </c>
      <c r="AL1792" s="103" t="e">
        <f t="shared" si="576"/>
        <v>#VALUE!</v>
      </c>
      <c r="AN1792" t="str">
        <f>IF(OR(VLOOKUP(AE1792,Home!$C$8:$I$207,6,FALSE)="",VLOOKUP(AE1792,Home!$C$8:$I$207,7,FALSE)=""),"FEJL",Baggrundsark!AE1792)</f>
        <v>FEJL</v>
      </c>
      <c r="AO1792">
        <f>IF(VLOOKUP(AE1792,Home!$C$8:$N$207,12,FALSE)="Timelønnet",1,0)</f>
        <v>0</v>
      </c>
      <c r="AP1792">
        <f>SUM($AO$4:AO1792)*AO1792</f>
        <v>0</v>
      </c>
      <c r="AQ1792">
        <f t="shared" si="583"/>
        <v>1</v>
      </c>
      <c r="AR1792" t="str">
        <f t="shared" si="583"/>
        <v/>
      </c>
      <c r="AS1792" t="e">
        <f t="shared" si="577"/>
        <v>#VALUE!</v>
      </c>
      <c r="AT1792" s="45" t="e">
        <f t="shared" si="584"/>
        <v>#VALUE!</v>
      </c>
      <c r="AU1792">
        <f>VLOOKUP(AQ1792,Home!$C$8:$J$207,8,FALSE)</f>
        <v>0</v>
      </c>
    </row>
    <row r="1793" spans="1:47" x14ac:dyDescent="0.25">
      <c r="A1793" s="6">
        <f t="shared" si="569"/>
        <v>0</v>
      </c>
      <c r="B1793" s="6">
        <f t="shared" si="578"/>
        <v>0</v>
      </c>
      <c r="C1793" s="6" t="str">
        <f t="shared" si="570"/>
        <v/>
      </c>
      <c r="D1793" s="7">
        <f t="shared" si="571"/>
        <v>0</v>
      </c>
      <c r="E1793" s="7">
        <f t="shared" si="579"/>
        <v>0</v>
      </c>
      <c r="F1793" s="7" t="str">
        <f t="shared" si="572"/>
        <v/>
      </c>
      <c r="G1793" s="6">
        <f t="shared" si="573"/>
        <v>0</v>
      </c>
      <c r="H1793" s="6">
        <f t="shared" si="580"/>
        <v>0</v>
      </c>
      <c r="I1793" s="6" t="str">
        <f t="shared" si="581"/>
        <v/>
      </c>
      <c r="J1793" s="11">
        <v>1790</v>
      </c>
      <c r="K1793" s="11">
        <f>IF(IFERROR(VLOOKUP(J1793,Home!$A$8:$B$1048576,1,FALSE),0)=0,0,1)</f>
        <v>0</v>
      </c>
      <c r="L1793" s="129" t="e">
        <f>IF(VLOOKUP(O1793,Home!$C$8:$R$207,6,FALSE)="","",VLOOKUP(O1793,Home!$C$8:$R$207,6,FALSE))</f>
        <v>#N/A</v>
      </c>
      <c r="M1793" s="129" t="e">
        <f t="shared" si="566"/>
        <v>#N/A</v>
      </c>
      <c r="N1793" s="11">
        <f>SUM($K$4:K1793)</f>
        <v>200</v>
      </c>
      <c r="O1793" s="11" t="str">
        <f>IF(P1793="","",IF(IFERROR(VLOOKUP(N1793,Home!$C$8:$R$1048576,1,FALSE),"")=0,"",IFERROR(VLOOKUP(N1793,Home!$C$8:$R$1048576,1,FALSE),"")))</f>
        <v/>
      </c>
      <c r="P1793" s="11" t="str">
        <f>IF(IFERROR(VLOOKUP(W1793,Home!$C$8:$R$1048576,3,FALSE),"")=0,"",IFERROR(VLOOKUP(W1793,Home!$C$8:$R$1048576,3,FALSE),""))</f>
        <v/>
      </c>
      <c r="Q1793" s="11" t="str">
        <f t="shared" si="585"/>
        <v/>
      </c>
      <c r="R1793" s="130" t="e">
        <f>VLOOKUP(Q1793,'Baggrund til lister'!$G$4:$H$15,2,FALSE)</f>
        <v>#N/A</v>
      </c>
      <c r="S1793" s="11" t="str">
        <f t="shared" si="567"/>
        <v/>
      </c>
      <c r="T1793" s="11" t="str">
        <f>IF(IFERROR(VLOOKUP(N1793,Home!$C$8:$R$1048576,11,FALSE),"")=0,"",IFERROR(VLOOKUP(N1793,Home!$C$8:$R$1048576,11,FALSE),""))</f>
        <v/>
      </c>
      <c r="U1793" s="11" t="str">
        <f>IF(IFERROR(VLOOKUP(O1793,Home!$C$8:$R$1048576,12,FALSE),"")=0,"",IFERROR(VLOOKUP(O1793,Home!$C$8:$R$1048576,12,FALSE),""))</f>
        <v/>
      </c>
      <c r="V1793" s="11" t="str">
        <f>IF(IFERROR(VLOOKUP(O1793,Home!$C$8:$R$1048576,8,FALSE),"")=0,"",IFERROR(VLOOKUP(O1793,Home!$C$8:$R$1048576,8,FALSE),""))</f>
        <v/>
      </c>
      <c r="W1793" s="11" t="str">
        <f>IF(OR(VLOOKUP(N1793,Home!$C$7:$I$207,6,FALSE)="",VLOOKUP(N1793,Home!$C$7:$I$207,7,FALSE)=""),"FEJL",SUM(Baggrundsark!$K$4:K1793))</f>
        <v>FEJL</v>
      </c>
      <c r="Y1793">
        <v>1790</v>
      </c>
      <c r="Z1793" s="1"/>
      <c r="AC1793" s="44"/>
      <c r="AD1793">
        <f t="shared" si="574"/>
        <v>0</v>
      </c>
      <c r="AE1793">
        <f>SUM($AD$4:AD1793)</f>
        <v>1</v>
      </c>
      <c r="AF1793" s="103" t="str">
        <f>IFERROR(VLOOKUP(AN1793,Home!$C$8:$E$207,3,FALSE),"")</f>
        <v/>
      </c>
      <c r="AG1793" s="103" t="str">
        <f>IFERROR(VLOOKUP(AN1793,Home!$C$8:$E$207,2,FALSE),"")</f>
        <v/>
      </c>
      <c r="AH1793" s="104" t="str">
        <f>IF(VLOOKUP(AE1793,Home!$C$8:$I$207,6,FALSE)="","",VLOOKUP(AE1793,Home!$C$8:$I$207,6,FALSE))</f>
        <v/>
      </c>
      <c r="AI1793" s="104" t="e">
        <f t="shared" si="582"/>
        <v>#VALUE!</v>
      </c>
      <c r="AJ1793" s="105" t="e">
        <f t="shared" si="575"/>
        <v>#VALUE!</v>
      </c>
      <c r="AK1793" s="103" t="e">
        <f t="shared" si="568"/>
        <v>#VALUE!</v>
      </c>
      <c r="AL1793" s="103" t="e">
        <f t="shared" si="576"/>
        <v>#VALUE!</v>
      </c>
      <c r="AN1793" t="str">
        <f>IF(OR(VLOOKUP(AE1793,Home!$C$8:$I$207,6,FALSE)="",VLOOKUP(AE1793,Home!$C$8:$I$207,7,FALSE)=""),"FEJL",Baggrundsark!AE1793)</f>
        <v>FEJL</v>
      </c>
      <c r="AO1793">
        <f>IF(VLOOKUP(AE1793,Home!$C$8:$N$207,12,FALSE)="Timelønnet",1,0)</f>
        <v>0</v>
      </c>
      <c r="AP1793">
        <f>SUM($AO$4:AO1793)*AO1793</f>
        <v>0</v>
      </c>
      <c r="AQ1793">
        <f t="shared" si="583"/>
        <v>1</v>
      </c>
      <c r="AR1793" t="str">
        <f t="shared" si="583"/>
        <v/>
      </c>
      <c r="AS1793" t="e">
        <f t="shared" si="577"/>
        <v>#VALUE!</v>
      </c>
      <c r="AT1793" s="45" t="e">
        <f t="shared" si="584"/>
        <v>#VALUE!</v>
      </c>
      <c r="AU1793">
        <f>VLOOKUP(AQ1793,Home!$C$8:$J$207,8,FALSE)</f>
        <v>0</v>
      </c>
    </row>
    <row r="1794" spans="1:47" x14ac:dyDescent="0.25">
      <c r="A1794" s="6">
        <f t="shared" si="569"/>
        <v>0</v>
      </c>
      <c r="B1794" s="6">
        <f t="shared" si="578"/>
        <v>0</v>
      </c>
      <c r="C1794" s="6" t="str">
        <f t="shared" si="570"/>
        <v/>
      </c>
      <c r="D1794" s="7">
        <f t="shared" si="571"/>
        <v>0</v>
      </c>
      <c r="E1794" s="7">
        <f t="shared" si="579"/>
        <v>0</v>
      </c>
      <c r="F1794" s="7" t="str">
        <f t="shared" si="572"/>
        <v/>
      </c>
      <c r="G1794" s="6">
        <f t="shared" si="573"/>
        <v>0</v>
      </c>
      <c r="H1794" s="6">
        <f t="shared" si="580"/>
        <v>0</v>
      </c>
      <c r="I1794" s="6" t="str">
        <f t="shared" si="581"/>
        <v/>
      </c>
      <c r="J1794" s="11">
        <v>1791</v>
      </c>
      <c r="K1794" s="11">
        <f>IF(IFERROR(VLOOKUP(J1794,Home!$A$8:$B$1048576,1,FALSE),0)=0,0,1)</f>
        <v>0</v>
      </c>
      <c r="L1794" s="129" t="e">
        <f>IF(VLOOKUP(O1794,Home!$C$8:$R$207,6,FALSE)="","",VLOOKUP(O1794,Home!$C$8:$R$207,6,FALSE))</f>
        <v>#N/A</v>
      </c>
      <c r="M1794" s="129" t="e">
        <f t="shared" si="566"/>
        <v>#N/A</v>
      </c>
      <c r="N1794" s="11">
        <f>SUM($K$4:K1794)</f>
        <v>200</v>
      </c>
      <c r="O1794" s="11" t="str">
        <f>IF(P1794="","",IF(IFERROR(VLOOKUP(N1794,Home!$C$8:$R$1048576,1,FALSE),"")=0,"",IFERROR(VLOOKUP(N1794,Home!$C$8:$R$1048576,1,FALSE),"")))</f>
        <v/>
      </c>
      <c r="P1794" s="11" t="str">
        <f>IF(IFERROR(VLOOKUP(W1794,Home!$C$8:$R$1048576,3,FALSE),"")=0,"",IFERROR(VLOOKUP(W1794,Home!$C$8:$R$1048576,3,FALSE),""))</f>
        <v/>
      </c>
      <c r="Q1794" s="11" t="str">
        <f t="shared" si="585"/>
        <v/>
      </c>
      <c r="R1794" s="130" t="e">
        <f>VLOOKUP(Q1794,'Baggrund til lister'!$G$4:$H$15,2,FALSE)</f>
        <v>#N/A</v>
      </c>
      <c r="S1794" s="11" t="str">
        <f t="shared" si="567"/>
        <v/>
      </c>
      <c r="T1794" s="11" t="str">
        <f>IF(IFERROR(VLOOKUP(N1794,Home!$C$8:$R$1048576,11,FALSE),"")=0,"",IFERROR(VLOOKUP(N1794,Home!$C$8:$R$1048576,11,FALSE),""))</f>
        <v/>
      </c>
      <c r="U1794" s="11" t="str">
        <f>IF(IFERROR(VLOOKUP(O1794,Home!$C$8:$R$1048576,12,FALSE),"")=0,"",IFERROR(VLOOKUP(O1794,Home!$C$8:$R$1048576,12,FALSE),""))</f>
        <v/>
      </c>
      <c r="V1794" s="11" t="str">
        <f>IF(IFERROR(VLOOKUP(O1794,Home!$C$8:$R$1048576,8,FALSE),"")=0,"",IFERROR(VLOOKUP(O1794,Home!$C$8:$R$1048576,8,FALSE),""))</f>
        <v/>
      </c>
      <c r="W1794" s="11" t="str">
        <f>IF(OR(VLOOKUP(N1794,Home!$C$7:$I$207,6,FALSE)="",VLOOKUP(N1794,Home!$C$7:$I$207,7,FALSE)=""),"FEJL",SUM(Baggrundsark!$K$4:K1794))</f>
        <v>FEJL</v>
      </c>
      <c r="Y1794">
        <v>1791</v>
      </c>
      <c r="Z1794" s="1"/>
      <c r="AC1794" s="44"/>
      <c r="AD1794">
        <f t="shared" si="574"/>
        <v>0</v>
      </c>
      <c r="AE1794">
        <f>SUM($AD$4:AD1794)</f>
        <v>1</v>
      </c>
      <c r="AF1794" s="103" t="str">
        <f>IFERROR(VLOOKUP(AN1794,Home!$C$8:$E$207,3,FALSE),"")</f>
        <v/>
      </c>
      <c r="AG1794" s="103" t="str">
        <f>IFERROR(VLOOKUP(AN1794,Home!$C$8:$E$207,2,FALSE),"")</f>
        <v/>
      </c>
      <c r="AH1794" s="104" t="str">
        <f>IF(VLOOKUP(AE1794,Home!$C$8:$I$207,6,FALSE)="","",VLOOKUP(AE1794,Home!$C$8:$I$207,6,FALSE))</f>
        <v/>
      </c>
      <c r="AI1794" s="104" t="e">
        <f t="shared" si="582"/>
        <v>#VALUE!</v>
      </c>
      <c r="AJ1794" s="105" t="e">
        <f t="shared" si="575"/>
        <v>#VALUE!</v>
      </c>
      <c r="AK1794" s="103" t="e">
        <f t="shared" si="568"/>
        <v>#VALUE!</v>
      </c>
      <c r="AL1794" s="103" t="e">
        <f t="shared" si="576"/>
        <v>#VALUE!</v>
      </c>
      <c r="AN1794" t="str">
        <f>IF(OR(VLOOKUP(AE1794,Home!$C$8:$I$207,6,FALSE)="",VLOOKUP(AE1794,Home!$C$8:$I$207,7,FALSE)=""),"FEJL",Baggrundsark!AE1794)</f>
        <v>FEJL</v>
      </c>
      <c r="AO1794">
        <f>IF(VLOOKUP(AE1794,Home!$C$8:$N$207,12,FALSE)="Timelønnet",1,0)</f>
        <v>0</v>
      </c>
      <c r="AP1794">
        <f>SUM($AO$4:AO1794)*AO1794</f>
        <v>0</v>
      </c>
      <c r="AQ1794">
        <f t="shared" si="583"/>
        <v>1</v>
      </c>
      <c r="AR1794" t="str">
        <f t="shared" si="583"/>
        <v/>
      </c>
      <c r="AS1794" t="e">
        <f t="shared" si="577"/>
        <v>#VALUE!</v>
      </c>
      <c r="AT1794" s="45" t="e">
        <f t="shared" si="584"/>
        <v>#VALUE!</v>
      </c>
      <c r="AU1794">
        <f>VLOOKUP(AQ1794,Home!$C$8:$J$207,8,FALSE)</f>
        <v>0</v>
      </c>
    </row>
    <row r="1795" spans="1:47" x14ac:dyDescent="0.25">
      <c r="A1795" s="6">
        <f t="shared" si="569"/>
        <v>0</v>
      </c>
      <c r="B1795" s="6">
        <f t="shared" si="578"/>
        <v>0</v>
      </c>
      <c r="C1795" s="6" t="str">
        <f t="shared" si="570"/>
        <v/>
      </c>
      <c r="D1795" s="7">
        <f t="shared" si="571"/>
        <v>0</v>
      </c>
      <c r="E1795" s="7">
        <f t="shared" si="579"/>
        <v>0</v>
      </c>
      <c r="F1795" s="7" t="str">
        <f t="shared" si="572"/>
        <v/>
      </c>
      <c r="G1795" s="6">
        <f t="shared" si="573"/>
        <v>0</v>
      </c>
      <c r="H1795" s="6">
        <f t="shared" si="580"/>
        <v>0</v>
      </c>
      <c r="I1795" s="6" t="str">
        <f t="shared" si="581"/>
        <v/>
      </c>
      <c r="J1795" s="11">
        <v>1792</v>
      </c>
      <c r="K1795" s="11">
        <f>IF(IFERROR(VLOOKUP(J1795,Home!$A$8:$B$1048576,1,FALSE),0)=0,0,1)</f>
        <v>0</v>
      </c>
      <c r="L1795" s="129" t="e">
        <f>IF(VLOOKUP(O1795,Home!$C$8:$R$207,6,FALSE)="","",VLOOKUP(O1795,Home!$C$8:$R$207,6,FALSE))</f>
        <v>#N/A</v>
      </c>
      <c r="M1795" s="129" t="e">
        <f t="shared" si="566"/>
        <v>#N/A</v>
      </c>
      <c r="N1795" s="11">
        <f>SUM($K$4:K1795)</f>
        <v>200</v>
      </c>
      <c r="O1795" s="11" t="str">
        <f>IF(P1795="","",IF(IFERROR(VLOOKUP(N1795,Home!$C$8:$R$1048576,1,FALSE),"")=0,"",IFERROR(VLOOKUP(N1795,Home!$C$8:$R$1048576,1,FALSE),"")))</f>
        <v/>
      </c>
      <c r="P1795" s="11" t="str">
        <f>IF(IFERROR(VLOOKUP(W1795,Home!$C$8:$R$1048576,3,FALSE),"")=0,"",IFERROR(VLOOKUP(W1795,Home!$C$8:$R$1048576,3,FALSE),""))</f>
        <v/>
      </c>
      <c r="Q1795" s="11" t="str">
        <f t="shared" si="585"/>
        <v/>
      </c>
      <c r="R1795" s="130" t="e">
        <f>VLOOKUP(Q1795,'Baggrund til lister'!$G$4:$H$15,2,FALSE)</f>
        <v>#N/A</v>
      </c>
      <c r="S1795" s="11" t="str">
        <f t="shared" si="567"/>
        <v/>
      </c>
      <c r="T1795" s="11" t="str">
        <f>IF(IFERROR(VLOOKUP(N1795,Home!$C$8:$R$1048576,11,FALSE),"")=0,"",IFERROR(VLOOKUP(N1795,Home!$C$8:$R$1048576,11,FALSE),""))</f>
        <v/>
      </c>
      <c r="U1795" s="11" t="str">
        <f>IF(IFERROR(VLOOKUP(O1795,Home!$C$8:$R$1048576,12,FALSE),"")=0,"",IFERROR(VLOOKUP(O1795,Home!$C$8:$R$1048576,12,FALSE),""))</f>
        <v/>
      </c>
      <c r="V1795" s="11" t="str">
        <f>IF(IFERROR(VLOOKUP(O1795,Home!$C$8:$R$1048576,8,FALSE),"")=0,"",IFERROR(VLOOKUP(O1795,Home!$C$8:$R$1048576,8,FALSE),""))</f>
        <v/>
      </c>
      <c r="W1795" s="11" t="str">
        <f>IF(OR(VLOOKUP(N1795,Home!$C$7:$I$207,6,FALSE)="",VLOOKUP(N1795,Home!$C$7:$I$207,7,FALSE)=""),"FEJL",SUM(Baggrundsark!$K$4:K1795))</f>
        <v>FEJL</v>
      </c>
      <c r="Y1795">
        <v>1792</v>
      </c>
      <c r="Z1795" s="1"/>
      <c r="AC1795" s="44"/>
      <c r="AD1795">
        <f t="shared" si="574"/>
        <v>0</v>
      </c>
      <c r="AE1795">
        <f>SUM($AD$4:AD1795)</f>
        <v>1</v>
      </c>
      <c r="AF1795" s="103" t="str">
        <f>IFERROR(VLOOKUP(AN1795,Home!$C$8:$E$207,3,FALSE),"")</f>
        <v/>
      </c>
      <c r="AG1795" s="103" t="str">
        <f>IFERROR(VLOOKUP(AN1795,Home!$C$8:$E$207,2,FALSE),"")</f>
        <v/>
      </c>
      <c r="AH1795" s="104" t="str">
        <f>IF(VLOOKUP(AE1795,Home!$C$8:$I$207,6,FALSE)="","",VLOOKUP(AE1795,Home!$C$8:$I$207,6,FALSE))</f>
        <v/>
      </c>
      <c r="AI1795" s="104" t="e">
        <f t="shared" si="582"/>
        <v>#VALUE!</v>
      </c>
      <c r="AJ1795" s="105" t="e">
        <f t="shared" si="575"/>
        <v>#VALUE!</v>
      </c>
      <c r="AK1795" s="103" t="e">
        <f t="shared" si="568"/>
        <v>#VALUE!</v>
      </c>
      <c r="AL1795" s="103" t="e">
        <f t="shared" si="576"/>
        <v>#VALUE!</v>
      </c>
      <c r="AN1795" t="str">
        <f>IF(OR(VLOOKUP(AE1795,Home!$C$8:$I$207,6,FALSE)="",VLOOKUP(AE1795,Home!$C$8:$I$207,7,FALSE)=""),"FEJL",Baggrundsark!AE1795)</f>
        <v>FEJL</v>
      </c>
      <c r="AO1795">
        <f>IF(VLOOKUP(AE1795,Home!$C$8:$N$207,12,FALSE)="Timelønnet",1,0)</f>
        <v>0</v>
      </c>
      <c r="AP1795">
        <f>SUM($AO$4:AO1795)*AO1795</f>
        <v>0</v>
      </c>
      <c r="AQ1795">
        <f t="shared" si="583"/>
        <v>1</v>
      </c>
      <c r="AR1795" t="str">
        <f t="shared" si="583"/>
        <v/>
      </c>
      <c r="AS1795" t="e">
        <f t="shared" si="577"/>
        <v>#VALUE!</v>
      </c>
      <c r="AT1795" s="45" t="e">
        <f t="shared" si="584"/>
        <v>#VALUE!</v>
      </c>
      <c r="AU1795">
        <f>VLOOKUP(AQ1795,Home!$C$8:$J$207,8,FALSE)</f>
        <v>0</v>
      </c>
    </row>
    <row r="1796" spans="1:47" x14ac:dyDescent="0.25">
      <c r="A1796" s="6">
        <f t="shared" si="569"/>
        <v>0</v>
      </c>
      <c r="B1796" s="6">
        <f t="shared" si="578"/>
        <v>0</v>
      </c>
      <c r="C1796" s="6" t="str">
        <f t="shared" si="570"/>
        <v/>
      </c>
      <c r="D1796" s="7">
        <f t="shared" si="571"/>
        <v>0</v>
      </c>
      <c r="E1796" s="7">
        <f t="shared" si="579"/>
        <v>0</v>
      </c>
      <c r="F1796" s="7" t="str">
        <f t="shared" si="572"/>
        <v/>
      </c>
      <c r="G1796" s="6">
        <f t="shared" si="573"/>
        <v>0</v>
      </c>
      <c r="H1796" s="6">
        <f t="shared" si="580"/>
        <v>0</v>
      </c>
      <c r="I1796" s="6" t="str">
        <f t="shared" si="581"/>
        <v/>
      </c>
      <c r="J1796" s="11">
        <v>1793</v>
      </c>
      <c r="K1796" s="11">
        <f>IF(IFERROR(VLOOKUP(J1796,Home!$A$8:$B$1048576,1,FALSE),0)=0,0,1)</f>
        <v>0</v>
      </c>
      <c r="L1796" s="129" t="e">
        <f>IF(VLOOKUP(O1796,Home!$C$8:$R$207,6,FALSE)="","",VLOOKUP(O1796,Home!$C$8:$R$207,6,FALSE))</f>
        <v>#N/A</v>
      </c>
      <c r="M1796" s="129" t="e">
        <f t="shared" ref="M1796:M1859" si="586">IF(O1796=O1795,EDATE(M1795,1),L1796)</f>
        <v>#N/A</v>
      </c>
      <c r="N1796" s="11">
        <f>SUM($K$4:K1796)</f>
        <v>200</v>
      </c>
      <c r="O1796" s="11" t="str">
        <f>IF(P1796="","",IF(IFERROR(VLOOKUP(N1796,Home!$C$8:$R$1048576,1,FALSE),"")=0,"",IFERROR(VLOOKUP(N1796,Home!$C$8:$R$1048576,1,FALSE),"")))</f>
        <v/>
      </c>
      <c r="P1796" s="11" t="str">
        <f>IF(IFERROR(VLOOKUP(W1796,Home!$C$8:$R$1048576,3,FALSE),"")=0,"",IFERROR(VLOOKUP(W1796,Home!$C$8:$R$1048576,3,FALSE),""))</f>
        <v/>
      </c>
      <c r="Q1796" s="11" t="str">
        <f t="shared" si="585"/>
        <v/>
      </c>
      <c r="R1796" s="130" t="e">
        <f>VLOOKUP(Q1796,'Baggrund til lister'!$G$4:$H$15,2,FALSE)</f>
        <v>#N/A</v>
      </c>
      <c r="S1796" s="11" t="str">
        <f t="shared" ref="S1796:S1859" si="587">IFERROR(YEAR(M1796),"")</f>
        <v/>
      </c>
      <c r="T1796" s="11" t="str">
        <f>IF(IFERROR(VLOOKUP(N1796,Home!$C$8:$R$1048576,11,FALSE),"")=0,"",IFERROR(VLOOKUP(N1796,Home!$C$8:$R$1048576,11,FALSE),""))</f>
        <v/>
      </c>
      <c r="U1796" s="11" t="str">
        <f>IF(IFERROR(VLOOKUP(O1796,Home!$C$8:$R$1048576,12,FALSE),"")=0,"",IFERROR(VLOOKUP(O1796,Home!$C$8:$R$1048576,12,FALSE),""))</f>
        <v/>
      </c>
      <c r="V1796" s="11" t="str">
        <f>IF(IFERROR(VLOOKUP(O1796,Home!$C$8:$R$1048576,8,FALSE),"")=0,"",IFERROR(VLOOKUP(O1796,Home!$C$8:$R$1048576,8,FALSE),""))</f>
        <v/>
      </c>
      <c r="W1796" s="11" t="str">
        <f>IF(OR(VLOOKUP(N1796,Home!$C$7:$I$207,6,FALSE)="",VLOOKUP(N1796,Home!$C$7:$I$207,7,FALSE)=""),"FEJL",SUM(Baggrundsark!$K$4:K1796))</f>
        <v>FEJL</v>
      </c>
      <c r="Y1796">
        <v>1793</v>
      </c>
      <c r="Z1796" s="1"/>
      <c r="AC1796" s="44"/>
      <c r="AD1796">
        <f t="shared" si="574"/>
        <v>0</v>
      </c>
      <c r="AE1796">
        <f>SUM($AD$4:AD1796)</f>
        <v>1</v>
      </c>
      <c r="AF1796" s="103" t="str">
        <f>IFERROR(VLOOKUP(AN1796,Home!$C$8:$E$207,3,FALSE),"")</f>
        <v/>
      </c>
      <c r="AG1796" s="103" t="str">
        <f>IFERROR(VLOOKUP(AN1796,Home!$C$8:$E$207,2,FALSE),"")</f>
        <v/>
      </c>
      <c r="AH1796" s="104" t="str">
        <f>IF(VLOOKUP(AE1796,Home!$C$8:$I$207,6,FALSE)="","",VLOOKUP(AE1796,Home!$C$8:$I$207,6,FALSE))</f>
        <v/>
      </c>
      <c r="AI1796" s="104" t="e">
        <f t="shared" si="582"/>
        <v>#VALUE!</v>
      </c>
      <c r="AJ1796" s="105" t="e">
        <f t="shared" si="575"/>
        <v>#VALUE!</v>
      </c>
      <c r="AK1796" s="103" t="e">
        <f t="shared" ref="AK1796:AK1859" si="588">YEAR(AI1796)</f>
        <v>#VALUE!</v>
      </c>
      <c r="AL1796" s="103" t="e">
        <f t="shared" si="576"/>
        <v>#VALUE!</v>
      </c>
      <c r="AN1796" t="str">
        <f>IF(OR(VLOOKUP(AE1796,Home!$C$8:$I$207,6,FALSE)="",VLOOKUP(AE1796,Home!$C$8:$I$207,7,FALSE)=""),"FEJL",Baggrundsark!AE1796)</f>
        <v>FEJL</v>
      </c>
      <c r="AO1796">
        <f>IF(VLOOKUP(AE1796,Home!$C$8:$N$207,12,FALSE)="Timelønnet",1,0)</f>
        <v>0</v>
      </c>
      <c r="AP1796">
        <f>SUM($AO$4:AO1796)*AO1796</f>
        <v>0</v>
      </c>
      <c r="AQ1796">
        <f t="shared" si="583"/>
        <v>1</v>
      </c>
      <c r="AR1796" t="str">
        <f t="shared" si="583"/>
        <v/>
      </c>
      <c r="AS1796" t="e">
        <f t="shared" si="577"/>
        <v>#VALUE!</v>
      </c>
      <c r="AT1796" s="45" t="e">
        <f t="shared" si="584"/>
        <v>#VALUE!</v>
      </c>
      <c r="AU1796">
        <f>VLOOKUP(AQ1796,Home!$C$8:$J$207,8,FALSE)</f>
        <v>0</v>
      </c>
    </row>
    <row r="1797" spans="1:47" x14ac:dyDescent="0.25">
      <c r="A1797" s="6">
        <f t="shared" ref="A1797:A1860" si="589">IF(U1797="Kontraktansat",1,0)</f>
        <v>0</v>
      </c>
      <c r="B1797" s="6">
        <f t="shared" si="578"/>
        <v>0</v>
      </c>
      <c r="C1797" s="6" t="str">
        <f t="shared" ref="C1797:C1860" si="590">IF(B1797=B1796,"",B1797)</f>
        <v/>
      </c>
      <c r="D1797" s="7">
        <f t="shared" ref="D1797:D1860" si="591">IF(U1797="Månedslønnet",1,0)</f>
        <v>0</v>
      </c>
      <c r="E1797" s="7">
        <f t="shared" si="579"/>
        <v>0</v>
      </c>
      <c r="F1797" s="7" t="str">
        <f t="shared" ref="F1797:F1860" si="592">IF(E1797=E1796,"",E1797)</f>
        <v/>
      </c>
      <c r="G1797" s="6">
        <f t="shared" ref="G1797:G1860" si="593">IF(U1797="Standardsats",1,0)</f>
        <v>0</v>
      </c>
      <c r="H1797" s="6">
        <f t="shared" si="580"/>
        <v>0</v>
      </c>
      <c r="I1797" s="6" t="str">
        <f t="shared" si="581"/>
        <v/>
      </c>
      <c r="J1797" s="11">
        <v>1794</v>
      </c>
      <c r="K1797" s="11">
        <f>IF(IFERROR(VLOOKUP(J1797,Home!$A$8:$B$1048576,1,FALSE),0)=0,0,1)</f>
        <v>0</v>
      </c>
      <c r="L1797" s="129" t="e">
        <f>IF(VLOOKUP(O1797,Home!$C$8:$R$207,6,FALSE)="","",VLOOKUP(O1797,Home!$C$8:$R$207,6,FALSE))</f>
        <v>#N/A</v>
      </c>
      <c r="M1797" s="129" t="e">
        <f t="shared" si="586"/>
        <v>#N/A</v>
      </c>
      <c r="N1797" s="11">
        <f>SUM($K$4:K1797)</f>
        <v>200</v>
      </c>
      <c r="O1797" s="11" t="str">
        <f>IF(P1797="","",IF(IFERROR(VLOOKUP(N1797,Home!$C$8:$R$1048576,1,FALSE),"")=0,"",IFERROR(VLOOKUP(N1797,Home!$C$8:$R$1048576,1,FALSE),"")))</f>
        <v/>
      </c>
      <c r="P1797" s="11" t="str">
        <f>IF(IFERROR(VLOOKUP(W1797,Home!$C$8:$R$1048576,3,FALSE),"")=0,"",IFERROR(VLOOKUP(W1797,Home!$C$8:$R$1048576,3,FALSE),""))</f>
        <v/>
      </c>
      <c r="Q1797" s="11" t="str">
        <f t="shared" si="585"/>
        <v/>
      </c>
      <c r="R1797" s="130" t="e">
        <f>VLOOKUP(Q1797,'Baggrund til lister'!$G$4:$H$15,2,FALSE)</f>
        <v>#N/A</v>
      </c>
      <c r="S1797" s="11" t="str">
        <f t="shared" si="587"/>
        <v/>
      </c>
      <c r="T1797" s="11" t="str">
        <f>IF(IFERROR(VLOOKUP(N1797,Home!$C$8:$R$1048576,11,FALSE),"")=0,"",IFERROR(VLOOKUP(N1797,Home!$C$8:$R$1048576,11,FALSE),""))</f>
        <v/>
      </c>
      <c r="U1797" s="11" t="str">
        <f>IF(IFERROR(VLOOKUP(O1797,Home!$C$8:$R$1048576,12,FALSE),"")=0,"",IFERROR(VLOOKUP(O1797,Home!$C$8:$R$1048576,12,FALSE),""))</f>
        <v/>
      </c>
      <c r="V1797" s="11" t="str">
        <f>IF(IFERROR(VLOOKUP(O1797,Home!$C$8:$R$1048576,8,FALSE),"")=0,"",IFERROR(VLOOKUP(O1797,Home!$C$8:$R$1048576,8,FALSE),""))</f>
        <v/>
      </c>
      <c r="W1797" s="11" t="str">
        <f>IF(OR(VLOOKUP(N1797,Home!$C$7:$I$207,6,FALSE)="",VLOOKUP(N1797,Home!$C$7:$I$207,7,FALSE)=""),"FEJL",SUM(Baggrundsark!$K$4:K1797))</f>
        <v>FEJL</v>
      </c>
      <c r="Y1797">
        <v>1794</v>
      </c>
      <c r="Z1797" s="1"/>
      <c r="AC1797" s="44"/>
      <c r="AD1797">
        <f t="shared" ref="AD1797:AD1860" si="594">IF(IFERROR(VLOOKUP(Y1797,$AC$4:$AC$203,1,FALSE),0)=0,0,1)</f>
        <v>0</v>
      </c>
      <c r="AE1797">
        <f>SUM($AD$4:AD1797)</f>
        <v>1</v>
      </c>
      <c r="AF1797" s="103" t="str">
        <f>IFERROR(VLOOKUP(AN1797,Home!$C$8:$E$207,3,FALSE),"")</f>
        <v/>
      </c>
      <c r="AG1797" s="103" t="str">
        <f>IFERROR(VLOOKUP(AN1797,Home!$C$8:$E$207,2,FALSE),"")</f>
        <v/>
      </c>
      <c r="AH1797" s="104" t="str">
        <f>IF(VLOOKUP(AE1797,Home!$C$8:$I$207,6,FALSE)="","",VLOOKUP(AE1797,Home!$C$8:$I$207,6,FALSE))</f>
        <v/>
      </c>
      <c r="AI1797" s="104" t="e">
        <f t="shared" si="582"/>
        <v>#VALUE!</v>
      </c>
      <c r="AJ1797" s="105" t="e">
        <f t="shared" ref="AJ1797:AJ1860" si="595">1+INT((AI1797-DATE(YEAR(AI1797+4-WEEKDAY(AI1797+6)),1,5)+WEEKDAY(DATE(YEAR(AI1797+4-WEEKDAY(AI1797+6)),1,3)))/7)</f>
        <v>#VALUE!</v>
      </c>
      <c r="AK1797" s="103" t="e">
        <f t="shared" si="588"/>
        <v>#VALUE!</v>
      </c>
      <c r="AL1797" s="103" t="e">
        <f t="shared" ref="AL1797:AL1860" si="596">AK1797&amp;" "&amp;AJ1797</f>
        <v>#VALUE!</v>
      </c>
      <c r="AN1797" t="str">
        <f>IF(OR(VLOOKUP(AE1797,Home!$C$8:$I$207,6,FALSE)="",VLOOKUP(AE1797,Home!$C$8:$I$207,7,FALSE)=""),"FEJL",Baggrundsark!AE1797)</f>
        <v>FEJL</v>
      </c>
      <c r="AO1797">
        <f>IF(VLOOKUP(AE1797,Home!$C$8:$N$207,12,FALSE)="Timelønnet",1,0)</f>
        <v>0</v>
      </c>
      <c r="AP1797">
        <f>SUM($AO$4:AO1797)*AO1797</f>
        <v>0</v>
      </c>
      <c r="AQ1797">
        <f t="shared" si="583"/>
        <v>1</v>
      </c>
      <c r="AR1797" t="str">
        <f t="shared" si="583"/>
        <v/>
      </c>
      <c r="AS1797" t="e">
        <f t="shared" ref="AS1797:AS1860" si="597">VLOOKUP(AL1797,$BB$4:$BC$476,2,FALSE)</f>
        <v>#VALUE!</v>
      </c>
      <c r="AT1797" s="45" t="e">
        <f t="shared" si="584"/>
        <v>#VALUE!</v>
      </c>
      <c r="AU1797">
        <f>VLOOKUP(AQ1797,Home!$C$8:$J$207,8,FALSE)</f>
        <v>0</v>
      </c>
    </row>
    <row r="1798" spans="1:47" x14ac:dyDescent="0.25">
      <c r="A1798" s="6">
        <f t="shared" si="589"/>
        <v>0</v>
      </c>
      <c r="B1798" s="6">
        <f t="shared" ref="B1798:B1861" si="598">A1798+B1797</f>
        <v>0</v>
      </c>
      <c r="C1798" s="6" t="str">
        <f t="shared" si="590"/>
        <v/>
      </c>
      <c r="D1798" s="7">
        <f t="shared" si="591"/>
        <v>0</v>
      </c>
      <c r="E1798" s="7">
        <f t="shared" ref="E1798:E1861" si="599">D1798+E1797</f>
        <v>0</v>
      </c>
      <c r="F1798" s="7" t="str">
        <f t="shared" si="592"/>
        <v/>
      </c>
      <c r="G1798" s="6">
        <f t="shared" si="593"/>
        <v>0</v>
      </c>
      <c r="H1798" s="6">
        <f t="shared" ref="H1798:H1861" si="600">G1798+H1797</f>
        <v>0</v>
      </c>
      <c r="I1798" s="6" t="str">
        <f t="shared" ref="I1798:I1861" si="601">IF(H1798=H1797,"",H1798)</f>
        <v/>
      </c>
      <c r="J1798" s="11">
        <v>1795</v>
      </c>
      <c r="K1798" s="11">
        <f>IF(IFERROR(VLOOKUP(J1798,Home!$A$8:$B$1048576,1,FALSE),0)=0,0,1)</f>
        <v>0</v>
      </c>
      <c r="L1798" s="129" t="e">
        <f>IF(VLOOKUP(O1798,Home!$C$8:$R$207,6,FALSE)="","",VLOOKUP(O1798,Home!$C$8:$R$207,6,FALSE))</f>
        <v>#N/A</v>
      </c>
      <c r="M1798" s="129" t="e">
        <f t="shared" si="586"/>
        <v>#N/A</v>
      </c>
      <c r="N1798" s="11">
        <f>SUM($K$4:K1798)</f>
        <v>200</v>
      </c>
      <c r="O1798" s="11" t="str">
        <f>IF(P1798="","",IF(IFERROR(VLOOKUP(N1798,Home!$C$8:$R$1048576,1,FALSE),"")=0,"",IFERROR(VLOOKUP(N1798,Home!$C$8:$R$1048576,1,FALSE),"")))</f>
        <v/>
      </c>
      <c r="P1798" s="11" t="str">
        <f>IF(IFERROR(VLOOKUP(W1798,Home!$C$8:$R$1048576,3,FALSE),"")=0,"",IFERROR(VLOOKUP(W1798,Home!$C$8:$R$1048576,3,FALSE),""))</f>
        <v/>
      </c>
      <c r="Q1798" s="11" t="str">
        <f t="shared" si="585"/>
        <v/>
      </c>
      <c r="R1798" s="130" t="e">
        <f>VLOOKUP(Q1798,'Baggrund til lister'!$G$4:$H$15,2,FALSE)</f>
        <v>#N/A</v>
      </c>
      <c r="S1798" s="11" t="str">
        <f t="shared" si="587"/>
        <v/>
      </c>
      <c r="T1798" s="11" t="str">
        <f>IF(IFERROR(VLOOKUP(N1798,Home!$C$8:$R$1048576,11,FALSE),"")=0,"",IFERROR(VLOOKUP(N1798,Home!$C$8:$R$1048576,11,FALSE),""))</f>
        <v/>
      </c>
      <c r="U1798" s="11" t="str">
        <f>IF(IFERROR(VLOOKUP(O1798,Home!$C$8:$R$1048576,12,FALSE),"")=0,"",IFERROR(VLOOKUP(O1798,Home!$C$8:$R$1048576,12,FALSE),""))</f>
        <v/>
      </c>
      <c r="V1798" s="11" t="str">
        <f>IF(IFERROR(VLOOKUP(O1798,Home!$C$8:$R$1048576,8,FALSE),"")=0,"",IFERROR(VLOOKUP(O1798,Home!$C$8:$R$1048576,8,FALSE),""))</f>
        <v/>
      </c>
      <c r="W1798" s="11" t="str">
        <f>IF(OR(VLOOKUP(N1798,Home!$C$7:$I$207,6,FALSE)="",VLOOKUP(N1798,Home!$C$7:$I$207,7,FALSE)=""),"FEJL",SUM(Baggrundsark!$K$4:K1798))</f>
        <v>FEJL</v>
      </c>
      <c r="Y1798">
        <v>1795</v>
      </c>
      <c r="Z1798" s="1"/>
      <c r="AC1798" s="44"/>
      <c r="AD1798">
        <f t="shared" si="594"/>
        <v>0</v>
      </c>
      <c r="AE1798">
        <f>SUM($AD$4:AD1798)</f>
        <v>1</v>
      </c>
      <c r="AF1798" s="103" t="str">
        <f>IFERROR(VLOOKUP(AN1798,Home!$C$8:$E$207,3,FALSE),"")</f>
        <v/>
      </c>
      <c r="AG1798" s="103" t="str">
        <f>IFERROR(VLOOKUP(AN1798,Home!$C$8:$E$207,2,FALSE),"")</f>
        <v/>
      </c>
      <c r="AH1798" s="104" t="str">
        <f>IF(VLOOKUP(AE1798,Home!$C$8:$I$207,6,FALSE)="","",VLOOKUP(AE1798,Home!$C$8:$I$207,6,FALSE))</f>
        <v/>
      </c>
      <c r="AI1798" s="104" t="e">
        <f t="shared" ref="AI1798:AI1861" si="602">IF(AG1798=AG1797,AI1797+14,AH1798)</f>
        <v>#VALUE!</v>
      </c>
      <c r="AJ1798" s="105" t="e">
        <f t="shared" si="595"/>
        <v>#VALUE!</v>
      </c>
      <c r="AK1798" s="103" t="e">
        <f t="shared" si="588"/>
        <v>#VALUE!</v>
      </c>
      <c r="AL1798" s="103" t="e">
        <f t="shared" si="596"/>
        <v>#VALUE!</v>
      </c>
      <c r="AN1798" t="str">
        <f>IF(OR(VLOOKUP(AE1798,Home!$C$8:$I$207,6,FALSE)="",VLOOKUP(AE1798,Home!$C$8:$I$207,7,FALSE)=""),"FEJL",Baggrundsark!AE1798)</f>
        <v>FEJL</v>
      </c>
      <c r="AO1798">
        <f>IF(VLOOKUP(AE1798,Home!$C$8:$N$207,12,FALSE)="Timelønnet",1,0)</f>
        <v>0</v>
      </c>
      <c r="AP1798">
        <f>SUM($AO$4:AO1798)*AO1798</f>
        <v>0</v>
      </c>
      <c r="AQ1798">
        <f t="shared" si="583"/>
        <v>1</v>
      </c>
      <c r="AR1798" t="str">
        <f t="shared" si="583"/>
        <v/>
      </c>
      <c r="AS1798" t="e">
        <f t="shared" si="597"/>
        <v>#VALUE!</v>
      </c>
      <c r="AT1798" s="45" t="e">
        <f t="shared" si="584"/>
        <v>#VALUE!</v>
      </c>
      <c r="AU1798">
        <f>VLOOKUP(AQ1798,Home!$C$8:$J$207,8,FALSE)</f>
        <v>0</v>
      </c>
    </row>
    <row r="1799" spans="1:47" x14ac:dyDescent="0.25">
      <c r="A1799" s="6">
        <f t="shared" si="589"/>
        <v>0</v>
      </c>
      <c r="B1799" s="6">
        <f t="shared" si="598"/>
        <v>0</v>
      </c>
      <c r="C1799" s="6" t="str">
        <f t="shared" si="590"/>
        <v/>
      </c>
      <c r="D1799" s="7">
        <f t="shared" si="591"/>
        <v>0</v>
      </c>
      <c r="E1799" s="7">
        <f t="shared" si="599"/>
        <v>0</v>
      </c>
      <c r="F1799" s="7" t="str">
        <f t="shared" si="592"/>
        <v/>
      </c>
      <c r="G1799" s="6">
        <f t="shared" si="593"/>
        <v>0</v>
      </c>
      <c r="H1799" s="6">
        <f t="shared" si="600"/>
        <v>0</v>
      </c>
      <c r="I1799" s="6" t="str">
        <f t="shared" si="601"/>
        <v/>
      </c>
      <c r="J1799" s="11">
        <v>1796</v>
      </c>
      <c r="K1799" s="11">
        <f>IF(IFERROR(VLOOKUP(J1799,Home!$A$8:$B$1048576,1,FALSE),0)=0,0,1)</f>
        <v>0</v>
      </c>
      <c r="L1799" s="129" t="e">
        <f>IF(VLOOKUP(O1799,Home!$C$8:$R$207,6,FALSE)="","",VLOOKUP(O1799,Home!$C$8:$R$207,6,FALSE))</f>
        <v>#N/A</v>
      </c>
      <c r="M1799" s="129" t="e">
        <f t="shared" si="586"/>
        <v>#N/A</v>
      </c>
      <c r="N1799" s="11">
        <f>SUM($K$4:K1799)</f>
        <v>200</v>
      </c>
      <c r="O1799" s="11" t="str">
        <f>IF(P1799="","",IF(IFERROR(VLOOKUP(N1799,Home!$C$8:$R$1048576,1,FALSE),"")=0,"",IFERROR(VLOOKUP(N1799,Home!$C$8:$R$1048576,1,FALSE),"")))</f>
        <v/>
      </c>
      <c r="P1799" s="11" t="str">
        <f>IF(IFERROR(VLOOKUP(W1799,Home!$C$8:$R$1048576,3,FALSE),"")=0,"",IFERROR(VLOOKUP(W1799,Home!$C$8:$R$1048576,3,FALSE),""))</f>
        <v/>
      </c>
      <c r="Q1799" s="11" t="str">
        <f t="shared" si="585"/>
        <v/>
      </c>
      <c r="R1799" s="130" t="e">
        <f>VLOOKUP(Q1799,'Baggrund til lister'!$G$4:$H$15,2,FALSE)</f>
        <v>#N/A</v>
      </c>
      <c r="S1799" s="11" t="str">
        <f t="shared" si="587"/>
        <v/>
      </c>
      <c r="T1799" s="11" t="str">
        <f>IF(IFERROR(VLOOKUP(N1799,Home!$C$8:$R$1048576,11,FALSE),"")=0,"",IFERROR(VLOOKUP(N1799,Home!$C$8:$R$1048576,11,FALSE),""))</f>
        <v/>
      </c>
      <c r="U1799" s="11" t="str">
        <f>IF(IFERROR(VLOOKUP(O1799,Home!$C$8:$R$1048576,12,FALSE),"")=0,"",IFERROR(VLOOKUP(O1799,Home!$C$8:$R$1048576,12,FALSE),""))</f>
        <v/>
      </c>
      <c r="V1799" s="11" t="str">
        <f>IF(IFERROR(VLOOKUP(O1799,Home!$C$8:$R$1048576,8,FALSE),"")=0,"",IFERROR(VLOOKUP(O1799,Home!$C$8:$R$1048576,8,FALSE),""))</f>
        <v/>
      </c>
      <c r="W1799" s="11" t="str">
        <f>IF(OR(VLOOKUP(N1799,Home!$C$7:$I$207,6,FALSE)="",VLOOKUP(N1799,Home!$C$7:$I$207,7,FALSE)=""),"FEJL",SUM(Baggrundsark!$K$4:K1799))</f>
        <v>FEJL</v>
      </c>
      <c r="Y1799">
        <v>1796</v>
      </c>
      <c r="Z1799" s="1"/>
      <c r="AC1799" s="44"/>
      <c r="AD1799">
        <f t="shared" si="594"/>
        <v>0</v>
      </c>
      <c r="AE1799">
        <f>SUM($AD$4:AD1799)</f>
        <v>1</v>
      </c>
      <c r="AF1799" s="103" t="str">
        <f>IFERROR(VLOOKUP(AN1799,Home!$C$8:$E$207,3,FALSE),"")</f>
        <v/>
      </c>
      <c r="AG1799" s="103" t="str">
        <f>IFERROR(VLOOKUP(AN1799,Home!$C$8:$E$207,2,FALSE),"")</f>
        <v/>
      </c>
      <c r="AH1799" s="104" t="str">
        <f>IF(VLOOKUP(AE1799,Home!$C$8:$I$207,6,FALSE)="","",VLOOKUP(AE1799,Home!$C$8:$I$207,6,FALSE))</f>
        <v/>
      </c>
      <c r="AI1799" s="104" t="e">
        <f t="shared" si="602"/>
        <v>#VALUE!</v>
      </c>
      <c r="AJ1799" s="105" t="e">
        <f t="shared" si="595"/>
        <v>#VALUE!</v>
      </c>
      <c r="AK1799" s="103" t="e">
        <f t="shared" si="588"/>
        <v>#VALUE!</v>
      </c>
      <c r="AL1799" s="103" t="e">
        <f t="shared" si="596"/>
        <v>#VALUE!</v>
      </c>
      <c r="AN1799" t="str">
        <f>IF(OR(VLOOKUP(AE1799,Home!$C$8:$I$207,6,FALSE)="",VLOOKUP(AE1799,Home!$C$8:$I$207,7,FALSE)=""),"FEJL",Baggrundsark!AE1799)</f>
        <v>FEJL</v>
      </c>
      <c r="AO1799">
        <f>IF(VLOOKUP(AE1799,Home!$C$8:$N$207,12,FALSE)="Timelønnet",1,0)</f>
        <v>0</v>
      </c>
      <c r="AP1799">
        <f>SUM($AO$4:AO1799)*AO1799</f>
        <v>0</v>
      </c>
      <c r="AQ1799">
        <f t="shared" si="583"/>
        <v>1</v>
      </c>
      <c r="AR1799" t="str">
        <f t="shared" si="583"/>
        <v/>
      </c>
      <c r="AS1799" t="e">
        <f t="shared" si="597"/>
        <v>#VALUE!</v>
      </c>
      <c r="AT1799" s="45" t="e">
        <f t="shared" si="584"/>
        <v>#VALUE!</v>
      </c>
      <c r="AU1799">
        <f>VLOOKUP(AQ1799,Home!$C$8:$J$207,8,FALSE)</f>
        <v>0</v>
      </c>
    </row>
    <row r="1800" spans="1:47" x14ac:dyDescent="0.25">
      <c r="A1800" s="6">
        <f t="shared" si="589"/>
        <v>0</v>
      </c>
      <c r="B1800" s="6">
        <f t="shared" si="598"/>
        <v>0</v>
      </c>
      <c r="C1800" s="6" t="str">
        <f t="shared" si="590"/>
        <v/>
      </c>
      <c r="D1800" s="7">
        <f t="shared" si="591"/>
        <v>0</v>
      </c>
      <c r="E1800" s="7">
        <f t="shared" si="599"/>
        <v>0</v>
      </c>
      <c r="F1800" s="7" t="str">
        <f t="shared" si="592"/>
        <v/>
      </c>
      <c r="G1800" s="6">
        <f t="shared" si="593"/>
        <v>0</v>
      </c>
      <c r="H1800" s="6">
        <f t="shared" si="600"/>
        <v>0</v>
      </c>
      <c r="I1800" s="6" t="str">
        <f t="shared" si="601"/>
        <v/>
      </c>
      <c r="J1800" s="11">
        <v>1797</v>
      </c>
      <c r="K1800" s="11">
        <f>IF(IFERROR(VLOOKUP(J1800,Home!$A$8:$B$1048576,1,FALSE),0)=0,0,1)</f>
        <v>0</v>
      </c>
      <c r="L1800" s="129" t="e">
        <f>IF(VLOOKUP(O1800,Home!$C$8:$R$207,6,FALSE)="","",VLOOKUP(O1800,Home!$C$8:$R$207,6,FALSE))</f>
        <v>#N/A</v>
      </c>
      <c r="M1800" s="129" t="e">
        <f t="shared" si="586"/>
        <v>#N/A</v>
      </c>
      <c r="N1800" s="11">
        <f>SUM($K$4:K1800)</f>
        <v>200</v>
      </c>
      <c r="O1800" s="11" t="str">
        <f>IF(P1800="","",IF(IFERROR(VLOOKUP(N1800,Home!$C$8:$R$1048576,1,FALSE),"")=0,"",IFERROR(VLOOKUP(N1800,Home!$C$8:$R$1048576,1,FALSE),"")))</f>
        <v/>
      </c>
      <c r="P1800" s="11" t="str">
        <f>IF(IFERROR(VLOOKUP(W1800,Home!$C$8:$R$1048576,3,FALSE),"")=0,"",IFERROR(VLOOKUP(W1800,Home!$C$8:$R$1048576,3,FALSE),""))</f>
        <v/>
      </c>
      <c r="Q1800" s="11" t="str">
        <f t="shared" si="585"/>
        <v/>
      </c>
      <c r="R1800" s="130" t="e">
        <f>VLOOKUP(Q1800,'Baggrund til lister'!$G$4:$H$15,2,FALSE)</f>
        <v>#N/A</v>
      </c>
      <c r="S1800" s="11" t="str">
        <f t="shared" si="587"/>
        <v/>
      </c>
      <c r="T1800" s="11" t="str">
        <f>IF(IFERROR(VLOOKUP(N1800,Home!$C$8:$R$1048576,11,FALSE),"")=0,"",IFERROR(VLOOKUP(N1800,Home!$C$8:$R$1048576,11,FALSE),""))</f>
        <v/>
      </c>
      <c r="U1800" s="11" t="str">
        <f>IF(IFERROR(VLOOKUP(O1800,Home!$C$8:$R$1048576,12,FALSE),"")=0,"",IFERROR(VLOOKUP(O1800,Home!$C$8:$R$1048576,12,FALSE),""))</f>
        <v/>
      </c>
      <c r="V1800" s="11" t="str">
        <f>IF(IFERROR(VLOOKUP(O1800,Home!$C$8:$R$1048576,8,FALSE),"")=0,"",IFERROR(VLOOKUP(O1800,Home!$C$8:$R$1048576,8,FALSE),""))</f>
        <v/>
      </c>
      <c r="W1800" s="11" t="str">
        <f>IF(OR(VLOOKUP(N1800,Home!$C$7:$I$207,6,FALSE)="",VLOOKUP(N1800,Home!$C$7:$I$207,7,FALSE)=""),"FEJL",SUM(Baggrundsark!$K$4:K1800))</f>
        <v>FEJL</v>
      </c>
      <c r="Y1800">
        <v>1797</v>
      </c>
      <c r="Z1800" s="1"/>
      <c r="AC1800" s="44"/>
      <c r="AD1800">
        <f t="shared" si="594"/>
        <v>0</v>
      </c>
      <c r="AE1800">
        <f>SUM($AD$4:AD1800)</f>
        <v>1</v>
      </c>
      <c r="AF1800" s="103" t="str">
        <f>IFERROR(VLOOKUP(AN1800,Home!$C$8:$E$207,3,FALSE),"")</f>
        <v/>
      </c>
      <c r="AG1800" s="103" t="str">
        <f>IFERROR(VLOOKUP(AN1800,Home!$C$8:$E$207,2,FALSE),"")</f>
        <v/>
      </c>
      <c r="AH1800" s="104" t="str">
        <f>IF(VLOOKUP(AE1800,Home!$C$8:$I$207,6,FALSE)="","",VLOOKUP(AE1800,Home!$C$8:$I$207,6,FALSE))</f>
        <v/>
      </c>
      <c r="AI1800" s="104" t="e">
        <f t="shared" si="602"/>
        <v>#VALUE!</v>
      </c>
      <c r="AJ1800" s="105" t="e">
        <f t="shared" si="595"/>
        <v>#VALUE!</v>
      </c>
      <c r="AK1800" s="103" t="e">
        <f t="shared" si="588"/>
        <v>#VALUE!</v>
      </c>
      <c r="AL1800" s="103" t="e">
        <f t="shared" si="596"/>
        <v>#VALUE!</v>
      </c>
      <c r="AN1800" t="str">
        <f>IF(OR(VLOOKUP(AE1800,Home!$C$8:$I$207,6,FALSE)="",VLOOKUP(AE1800,Home!$C$8:$I$207,7,FALSE)=""),"FEJL",Baggrundsark!AE1800)</f>
        <v>FEJL</v>
      </c>
      <c r="AO1800">
        <f>IF(VLOOKUP(AE1800,Home!$C$8:$N$207,12,FALSE)="Timelønnet",1,0)</f>
        <v>0</v>
      </c>
      <c r="AP1800">
        <f>SUM($AO$4:AO1800)*AO1800</f>
        <v>0</v>
      </c>
      <c r="AQ1800">
        <f t="shared" si="583"/>
        <v>1</v>
      </c>
      <c r="AR1800" t="str">
        <f t="shared" si="583"/>
        <v/>
      </c>
      <c r="AS1800" t="e">
        <f t="shared" si="597"/>
        <v>#VALUE!</v>
      </c>
      <c r="AT1800" s="45" t="e">
        <f t="shared" si="584"/>
        <v>#VALUE!</v>
      </c>
      <c r="AU1800">
        <f>VLOOKUP(AQ1800,Home!$C$8:$J$207,8,FALSE)</f>
        <v>0</v>
      </c>
    </row>
    <row r="1801" spans="1:47" x14ac:dyDescent="0.25">
      <c r="A1801" s="6">
        <f t="shared" si="589"/>
        <v>0</v>
      </c>
      <c r="B1801" s="6">
        <f t="shared" si="598"/>
        <v>0</v>
      </c>
      <c r="C1801" s="6" t="str">
        <f t="shared" si="590"/>
        <v/>
      </c>
      <c r="D1801" s="7">
        <f t="shared" si="591"/>
        <v>0</v>
      </c>
      <c r="E1801" s="7">
        <f t="shared" si="599"/>
        <v>0</v>
      </c>
      <c r="F1801" s="7" t="str">
        <f t="shared" si="592"/>
        <v/>
      </c>
      <c r="G1801" s="6">
        <f t="shared" si="593"/>
        <v>0</v>
      </c>
      <c r="H1801" s="6">
        <f t="shared" si="600"/>
        <v>0</v>
      </c>
      <c r="I1801" s="6" t="str">
        <f t="shared" si="601"/>
        <v/>
      </c>
      <c r="J1801" s="11">
        <v>1798</v>
      </c>
      <c r="K1801" s="11">
        <f>IF(IFERROR(VLOOKUP(J1801,Home!$A$8:$B$1048576,1,FALSE),0)=0,0,1)</f>
        <v>0</v>
      </c>
      <c r="L1801" s="129" t="e">
        <f>IF(VLOOKUP(O1801,Home!$C$8:$R$207,6,FALSE)="","",VLOOKUP(O1801,Home!$C$8:$R$207,6,FALSE))</f>
        <v>#N/A</v>
      </c>
      <c r="M1801" s="129" t="e">
        <f t="shared" si="586"/>
        <v>#N/A</v>
      </c>
      <c r="N1801" s="11">
        <f>SUM($K$4:K1801)</f>
        <v>200</v>
      </c>
      <c r="O1801" s="11" t="str">
        <f>IF(P1801="","",IF(IFERROR(VLOOKUP(N1801,Home!$C$8:$R$1048576,1,FALSE),"")=0,"",IFERROR(VLOOKUP(N1801,Home!$C$8:$R$1048576,1,FALSE),"")))</f>
        <v/>
      </c>
      <c r="P1801" s="11" t="str">
        <f>IF(IFERROR(VLOOKUP(W1801,Home!$C$8:$R$1048576,3,FALSE),"")=0,"",IFERROR(VLOOKUP(W1801,Home!$C$8:$R$1048576,3,FALSE),""))</f>
        <v/>
      </c>
      <c r="Q1801" s="11" t="str">
        <f t="shared" si="585"/>
        <v/>
      </c>
      <c r="R1801" s="130" t="e">
        <f>VLOOKUP(Q1801,'Baggrund til lister'!$G$4:$H$15,2,FALSE)</f>
        <v>#N/A</v>
      </c>
      <c r="S1801" s="11" t="str">
        <f t="shared" si="587"/>
        <v/>
      </c>
      <c r="T1801" s="11" t="str">
        <f>IF(IFERROR(VLOOKUP(N1801,Home!$C$8:$R$1048576,11,FALSE),"")=0,"",IFERROR(VLOOKUP(N1801,Home!$C$8:$R$1048576,11,FALSE),""))</f>
        <v/>
      </c>
      <c r="U1801" s="11" t="str">
        <f>IF(IFERROR(VLOOKUP(O1801,Home!$C$8:$R$1048576,12,FALSE),"")=0,"",IFERROR(VLOOKUP(O1801,Home!$C$8:$R$1048576,12,FALSE),""))</f>
        <v/>
      </c>
      <c r="V1801" s="11" t="str">
        <f>IF(IFERROR(VLOOKUP(O1801,Home!$C$8:$R$1048576,8,FALSE),"")=0,"",IFERROR(VLOOKUP(O1801,Home!$C$8:$R$1048576,8,FALSE),""))</f>
        <v/>
      </c>
      <c r="W1801" s="11" t="str">
        <f>IF(OR(VLOOKUP(N1801,Home!$C$7:$I$207,6,FALSE)="",VLOOKUP(N1801,Home!$C$7:$I$207,7,FALSE)=""),"FEJL",SUM(Baggrundsark!$K$4:K1801))</f>
        <v>FEJL</v>
      </c>
      <c r="Y1801">
        <v>1798</v>
      </c>
      <c r="Z1801" s="1"/>
      <c r="AC1801" s="44"/>
      <c r="AD1801">
        <f t="shared" si="594"/>
        <v>0</v>
      </c>
      <c r="AE1801">
        <f>SUM($AD$4:AD1801)</f>
        <v>1</v>
      </c>
      <c r="AF1801" s="103" t="str">
        <f>IFERROR(VLOOKUP(AN1801,Home!$C$8:$E$207,3,FALSE),"")</f>
        <v/>
      </c>
      <c r="AG1801" s="103" t="str">
        <f>IFERROR(VLOOKUP(AN1801,Home!$C$8:$E$207,2,FALSE),"")</f>
        <v/>
      </c>
      <c r="AH1801" s="104" t="str">
        <f>IF(VLOOKUP(AE1801,Home!$C$8:$I$207,6,FALSE)="","",VLOOKUP(AE1801,Home!$C$8:$I$207,6,FALSE))</f>
        <v/>
      </c>
      <c r="AI1801" s="104" t="e">
        <f t="shared" si="602"/>
        <v>#VALUE!</v>
      </c>
      <c r="AJ1801" s="105" t="e">
        <f t="shared" si="595"/>
        <v>#VALUE!</v>
      </c>
      <c r="AK1801" s="103" t="e">
        <f t="shared" si="588"/>
        <v>#VALUE!</v>
      </c>
      <c r="AL1801" s="103" t="e">
        <f t="shared" si="596"/>
        <v>#VALUE!</v>
      </c>
      <c r="AN1801" t="str">
        <f>IF(OR(VLOOKUP(AE1801,Home!$C$8:$I$207,6,FALSE)="",VLOOKUP(AE1801,Home!$C$8:$I$207,7,FALSE)=""),"FEJL",Baggrundsark!AE1801)</f>
        <v>FEJL</v>
      </c>
      <c r="AO1801">
        <f>IF(VLOOKUP(AE1801,Home!$C$8:$N$207,12,FALSE)="Timelønnet",1,0)</f>
        <v>0</v>
      </c>
      <c r="AP1801">
        <f>SUM($AO$4:AO1801)*AO1801</f>
        <v>0</v>
      </c>
      <c r="AQ1801">
        <f t="shared" si="583"/>
        <v>1</v>
      </c>
      <c r="AR1801" t="str">
        <f t="shared" si="583"/>
        <v/>
      </c>
      <c r="AS1801" t="e">
        <f t="shared" si="597"/>
        <v>#VALUE!</v>
      </c>
      <c r="AT1801" s="45" t="e">
        <f t="shared" si="584"/>
        <v>#VALUE!</v>
      </c>
      <c r="AU1801">
        <f>VLOOKUP(AQ1801,Home!$C$8:$J$207,8,FALSE)</f>
        <v>0</v>
      </c>
    </row>
    <row r="1802" spans="1:47" x14ac:dyDescent="0.25">
      <c r="A1802" s="6">
        <f t="shared" si="589"/>
        <v>0</v>
      </c>
      <c r="B1802" s="6">
        <f t="shared" si="598"/>
        <v>0</v>
      </c>
      <c r="C1802" s="6" t="str">
        <f t="shared" si="590"/>
        <v/>
      </c>
      <c r="D1802" s="7">
        <f t="shared" si="591"/>
        <v>0</v>
      </c>
      <c r="E1802" s="7">
        <f t="shared" si="599"/>
        <v>0</v>
      </c>
      <c r="F1802" s="7" t="str">
        <f t="shared" si="592"/>
        <v/>
      </c>
      <c r="G1802" s="6">
        <f t="shared" si="593"/>
        <v>0</v>
      </c>
      <c r="H1802" s="6">
        <f t="shared" si="600"/>
        <v>0</v>
      </c>
      <c r="I1802" s="6" t="str">
        <f t="shared" si="601"/>
        <v/>
      </c>
      <c r="J1802" s="11">
        <v>1799</v>
      </c>
      <c r="K1802" s="11">
        <f>IF(IFERROR(VLOOKUP(J1802,Home!$A$8:$B$1048576,1,FALSE),0)=0,0,1)</f>
        <v>0</v>
      </c>
      <c r="L1802" s="129" t="e">
        <f>IF(VLOOKUP(O1802,Home!$C$8:$R$207,6,FALSE)="","",VLOOKUP(O1802,Home!$C$8:$R$207,6,FALSE))</f>
        <v>#N/A</v>
      </c>
      <c r="M1802" s="129" t="e">
        <f t="shared" si="586"/>
        <v>#N/A</v>
      </c>
      <c r="N1802" s="11">
        <f>SUM($K$4:K1802)</f>
        <v>200</v>
      </c>
      <c r="O1802" s="11" t="str">
        <f>IF(P1802="","",IF(IFERROR(VLOOKUP(N1802,Home!$C$8:$R$1048576,1,FALSE),"")=0,"",IFERROR(VLOOKUP(N1802,Home!$C$8:$R$1048576,1,FALSE),"")))</f>
        <v/>
      </c>
      <c r="P1802" s="11" t="str">
        <f>IF(IFERROR(VLOOKUP(W1802,Home!$C$8:$R$1048576,3,FALSE),"")=0,"",IFERROR(VLOOKUP(W1802,Home!$C$8:$R$1048576,3,FALSE),""))</f>
        <v/>
      </c>
      <c r="Q1802" s="11" t="str">
        <f t="shared" si="585"/>
        <v/>
      </c>
      <c r="R1802" s="130" t="e">
        <f>VLOOKUP(Q1802,'Baggrund til lister'!$G$4:$H$15,2,FALSE)</f>
        <v>#N/A</v>
      </c>
      <c r="S1802" s="11" t="str">
        <f t="shared" si="587"/>
        <v/>
      </c>
      <c r="T1802" s="11" t="str">
        <f>IF(IFERROR(VLOOKUP(N1802,Home!$C$8:$R$1048576,11,FALSE),"")=0,"",IFERROR(VLOOKUP(N1802,Home!$C$8:$R$1048576,11,FALSE),""))</f>
        <v/>
      </c>
      <c r="U1802" s="11" t="str">
        <f>IF(IFERROR(VLOOKUP(O1802,Home!$C$8:$R$1048576,12,FALSE),"")=0,"",IFERROR(VLOOKUP(O1802,Home!$C$8:$R$1048576,12,FALSE),""))</f>
        <v/>
      </c>
      <c r="V1802" s="11" t="str">
        <f>IF(IFERROR(VLOOKUP(O1802,Home!$C$8:$R$1048576,8,FALSE),"")=0,"",IFERROR(VLOOKUP(O1802,Home!$C$8:$R$1048576,8,FALSE),""))</f>
        <v/>
      </c>
      <c r="W1802" s="11" t="str">
        <f>IF(OR(VLOOKUP(N1802,Home!$C$7:$I$207,6,FALSE)="",VLOOKUP(N1802,Home!$C$7:$I$207,7,FALSE)=""),"FEJL",SUM(Baggrundsark!$K$4:K1802))</f>
        <v>FEJL</v>
      </c>
      <c r="Y1802">
        <v>1799</v>
      </c>
      <c r="Z1802" s="1"/>
      <c r="AC1802" s="44"/>
      <c r="AD1802">
        <f t="shared" si="594"/>
        <v>0</v>
      </c>
      <c r="AE1802">
        <f>SUM($AD$4:AD1802)</f>
        <v>1</v>
      </c>
      <c r="AF1802" s="103" t="str">
        <f>IFERROR(VLOOKUP(AN1802,Home!$C$8:$E$207,3,FALSE),"")</f>
        <v/>
      </c>
      <c r="AG1802" s="103" t="str">
        <f>IFERROR(VLOOKUP(AN1802,Home!$C$8:$E$207,2,FALSE),"")</f>
        <v/>
      </c>
      <c r="AH1802" s="104" t="str">
        <f>IF(VLOOKUP(AE1802,Home!$C$8:$I$207,6,FALSE)="","",VLOOKUP(AE1802,Home!$C$8:$I$207,6,FALSE))</f>
        <v/>
      </c>
      <c r="AI1802" s="104" t="e">
        <f t="shared" si="602"/>
        <v>#VALUE!</v>
      </c>
      <c r="AJ1802" s="105" t="e">
        <f t="shared" si="595"/>
        <v>#VALUE!</v>
      </c>
      <c r="AK1802" s="103" t="e">
        <f t="shared" si="588"/>
        <v>#VALUE!</v>
      </c>
      <c r="AL1802" s="103" t="e">
        <f t="shared" si="596"/>
        <v>#VALUE!</v>
      </c>
      <c r="AN1802" t="str">
        <f>IF(OR(VLOOKUP(AE1802,Home!$C$8:$I$207,6,FALSE)="",VLOOKUP(AE1802,Home!$C$8:$I$207,7,FALSE)=""),"FEJL",Baggrundsark!AE1802)</f>
        <v>FEJL</v>
      </c>
      <c r="AO1802">
        <f>IF(VLOOKUP(AE1802,Home!$C$8:$N$207,12,FALSE)="Timelønnet",1,0)</f>
        <v>0</v>
      </c>
      <c r="AP1802">
        <f>SUM($AO$4:AO1802)*AO1802</f>
        <v>0</v>
      </c>
      <c r="AQ1802">
        <f t="shared" si="583"/>
        <v>1</v>
      </c>
      <c r="AR1802" t="str">
        <f t="shared" si="583"/>
        <v/>
      </c>
      <c r="AS1802" t="e">
        <f t="shared" si="597"/>
        <v>#VALUE!</v>
      </c>
      <c r="AT1802" s="45" t="e">
        <f t="shared" si="584"/>
        <v>#VALUE!</v>
      </c>
      <c r="AU1802">
        <f>VLOOKUP(AQ1802,Home!$C$8:$J$207,8,FALSE)</f>
        <v>0</v>
      </c>
    </row>
    <row r="1803" spans="1:47" x14ac:dyDescent="0.25">
      <c r="A1803" s="6">
        <f t="shared" si="589"/>
        <v>0</v>
      </c>
      <c r="B1803" s="6">
        <f t="shared" si="598"/>
        <v>0</v>
      </c>
      <c r="C1803" s="6" t="str">
        <f t="shared" si="590"/>
        <v/>
      </c>
      <c r="D1803" s="7">
        <f t="shared" si="591"/>
        <v>0</v>
      </c>
      <c r="E1803" s="7">
        <f t="shared" si="599"/>
        <v>0</v>
      </c>
      <c r="F1803" s="7" t="str">
        <f t="shared" si="592"/>
        <v/>
      </c>
      <c r="G1803" s="6">
        <f t="shared" si="593"/>
        <v>0</v>
      </c>
      <c r="H1803" s="6">
        <f t="shared" si="600"/>
        <v>0</v>
      </c>
      <c r="I1803" s="6" t="str">
        <f t="shared" si="601"/>
        <v/>
      </c>
      <c r="J1803" s="11">
        <v>1800</v>
      </c>
      <c r="K1803" s="11">
        <f>IF(IFERROR(VLOOKUP(J1803,Home!$A$8:$B$1048576,1,FALSE),0)=0,0,1)</f>
        <v>0</v>
      </c>
      <c r="L1803" s="129" t="e">
        <f>IF(VLOOKUP(O1803,Home!$C$8:$R$207,6,FALSE)="","",VLOOKUP(O1803,Home!$C$8:$R$207,6,FALSE))</f>
        <v>#N/A</v>
      </c>
      <c r="M1803" s="129" t="e">
        <f t="shared" si="586"/>
        <v>#N/A</v>
      </c>
      <c r="N1803" s="11">
        <f>SUM($K$4:K1803)</f>
        <v>200</v>
      </c>
      <c r="O1803" s="11" t="str">
        <f>IF(P1803="","",IF(IFERROR(VLOOKUP(N1803,Home!$C$8:$R$1048576,1,FALSE),"")=0,"",IFERROR(VLOOKUP(N1803,Home!$C$8:$R$1048576,1,FALSE),"")))</f>
        <v/>
      </c>
      <c r="P1803" s="11" t="str">
        <f>IF(IFERROR(VLOOKUP(W1803,Home!$C$8:$R$1048576,3,FALSE),"")=0,"",IFERROR(VLOOKUP(W1803,Home!$C$8:$R$1048576,3,FALSE),""))</f>
        <v/>
      </c>
      <c r="Q1803" s="11" t="str">
        <f t="shared" si="585"/>
        <v/>
      </c>
      <c r="R1803" s="130" t="e">
        <f>VLOOKUP(Q1803,'Baggrund til lister'!$G$4:$H$15,2,FALSE)</f>
        <v>#N/A</v>
      </c>
      <c r="S1803" s="11" t="str">
        <f t="shared" si="587"/>
        <v/>
      </c>
      <c r="T1803" s="11" t="str">
        <f>IF(IFERROR(VLOOKUP(N1803,Home!$C$8:$R$1048576,11,FALSE),"")=0,"",IFERROR(VLOOKUP(N1803,Home!$C$8:$R$1048576,11,FALSE),""))</f>
        <v/>
      </c>
      <c r="U1803" s="11" t="str">
        <f>IF(IFERROR(VLOOKUP(O1803,Home!$C$8:$R$1048576,12,FALSE),"")=0,"",IFERROR(VLOOKUP(O1803,Home!$C$8:$R$1048576,12,FALSE),""))</f>
        <v/>
      </c>
      <c r="V1803" s="11" t="str">
        <f>IF(IFERROR(VLOOKUP(O1803,Home!$C$8:$R$1048576,8,FALSE),"")=0,"",IFERROR(VLOOKUP(O1803,Home!$C$8:$R$1048576,8,FALSE),""))</f>
        <v/>
      </c>
      <c r="W1803" s="11" t="str">
        <f>IF(OR(VLOOKUP(N1803,Home!$C$7:$I$207,6,FALSE)="",VLOOKUP(N1803,Home!$C$7:$I$207,7,FALSE)=""),"FEJL",SUM(Baggrundsark!$K$4:K1803))</f>
        <v>FEJL</v>
      </c>
      <c r="Y1803">
        <v>1800</v>
      </c>
      <c r="Z1803" s="1"/>
      <c r="AC1803" s="44"/>
      <c r="AD1803">
        <f t="shared" si="594"/>
        <v>0</v>
      </c>
      <c r="AE1803">
        <f>SUM($AD$4:AD1803)</f>
        <v>1</v>
      </c>
      <c r="AF1803" s="103" t="str">
        <f>IFERROR(VLOOKUP(AN1803,Home!$C$8:$E$207,3,FALSE),"")</f>
        <v/>
      </c>
      <c r="AG1803" s="103" t="str">
        <f>IFERROR(VLOOKUP(AN1803,Home!$C$8:$E$207,2,FALSE),"")</f>
        <v/>
      </c>
      <c r="AH1803" s="104" t="str">
        <f>IF(VLOOKUP(AE1803,Home!$C$8:$I$207,6,FALSE)="","",VLOOKUP(AE1803,Home!$C$8:$I$207,6,FALSE))</f>
        <v/>
      </c>
      <c r="AI1803" s="104" t="e">
        <f t="shared" si="602"/>
        <v>#VALUE!</v>
      </c>
      <c r="AJ1803" s="105" t="e">
        <f t="shared" si="595"/>
        <v>#VALUE!</v>
      </c>
      <c r="AK1803" s="103" t="e">
        <f t="shared" si="588"/>
        <v>#VALUE!</v>
      </c>
      <c r="AL1803" s="103" t="e">
        <f t="shared" si="596"/>
        <v>#VALUE!</v>
      </c>
      <c r="AN1803" t="str">
        <f>IF(OR(VLOOKUP(AE1803,Home!$C$8:$I$207,6,FALSE)="",VLOOKUP(AE1803,Home!$C$8:$I$207,7,FALSE)=""),"FEJL",Baggrundsark!AE1803)</f>
        <v>FEJL</v>
      </c>
      <c r="AO1803">
        <f>IF(VLOOKUP(AE1803,Home!$C$8:$N$207,12,FALSE)="Timelønnet",1,0)</f>
        <v>0</v>
      </c>
      <c r="AP1803">
        <f>SUM($AO$4:AO1803)*AO1803</f>
        <v>0</v>
      </c>
      <c r="AQ1803">
        <f t="shared" si="583"/>
        <v>1</v>
      </c>
      <c r="AR1803" t="str">
        <f t="shared" si="583"/>
        <v/>
      </c>
      <c r="AS1803" t="e">
        <f t="shared" si="597"/>
        <v>#VALUE!</v>
      </c>
      <c r="AT1803" s="45" t="e">
        <f t="shared" si="584"/>
        <v>#VALUE!</v>
      </c>
      <c r="AU1803">
        <f>VLOOKUP(AQ1803,Home!$C$8:$J$207,8,FALSE)</f>
        <v>0</v>
      </c>
    </row>
    <row r="1804" spans="1:47" x14ac:dyDescent="0.25">
      <c r="A1804" s="6">
        <f t="shared" si="589"/>
        <v>0</v>
      </c>
      <c r="B1804" s="6">
        <f t="shared" si="598"/>
        <v>0</v>
      </c>
      <c r="C1804" s="6" t="str">
        <f t="shared" si="590"/>
        <v/>
      </c>
      <c r="D1804" s="7">
        <f t="shared" si="591"/>
        <v>0</v>
      </c>
      <c r="E1804" s="7">
        <f t="shared" si="599"/>
        <v>0</v>
      </c>
      <c r="F1804" s="7" t="str">
        <f t="shared" si="592"/>
        <v/>
      </c>
      <c r="G1804" s="6">
        <f t="shared" si="593"/>
        <v>0</v>
      </c>
      <c r="H1804" s="6">
        <f t="shared" si="600"/>
        <v>0</v>
      </c>
      <c r="I1804" s="6" t="str">
        <f t="shared" si="601"/>
        <v/>
      </c>
      <c r="J1804" s="11">
        <v>1801</v>
      </c>
      <c r="K1804" s="11">
        <f>IF(IFERROR(VLOOKUP(J1804,Home!$A$8:$B$1048576,1,FALSE),0)=0,0,1)</f>
        <v>0</v>
      </c>
      <c r="L1804" s="129" t="e">
        <f>IF(VLOOKUP(O1804,Home!$C$8:$R$207,6,FALSE)="","",VLOOKUP(O1804,Home!$C$8:$R$207,6,FALSE))</f>
        <v>#N/A</v>
      </c>
      <c r="M1804" s="129" t="e">
        <f t="shared" si="586"/>
        <v>#N/A</v>
      </c>
      <c r="N1804" s="11">
        <f>SUM($K$4:K1804)</f>
        <v>200</v>
      </c>
      <c r="O1804" s="11" t="str">
        <f>IF(P1804="","",IF(IFERROR(VLOOKUP(N1804,Home!$C$8:$R$1048576,1,FALSE),"")=0,"",IFERROR(VLOOKUP(N1804,Home!$C$8:$R$1048576,1,FALSE),"")))</f>
        <v/>
      </c>
      <c r="P1804" s="11" t="str">
        <f>IF(IFERROR(VLOOKUP(W1804,Home!$C$8:$R$1048576,3,FALSE),"")=0,"",IFERROR(VLOOKUP(W1804,Home!$C$8:$R$1048576,3,FALSE),""))</f>
        <v/>
      </c>
      <c r="Q1804" s="11" t="str">
        <f t="shared" si="585"/>
        <v/>
      </c>
      <c r="R1804" s="130" t="e">
        <f>VLOOKUP(Q1804,'Baggrund til lister'!$G$4:$H$15,2,FALSE)</f>
        <v>#N/A</v>
      </c>
      <c r="S1804" s="11" t="str">
        <f t="shared" si="587"/>
        <v/>
      </c>
      <c r="T1804" s="11" t="str">
        <f>IF(IFERROR(VLOOKUP(N1804,Home!$C$8:$R$1048576,11,FALSE),"")=0,"",IFERROR(VLOOKUP(N1804,Home!$C$8:$R$1048576,11,FALSE),""))</f>
        <v/>
      </c>
      <c r="U1804" s="11" t="str">
        <f>IF(IFERROR(VLOOKUP(O1804,Home!$C$8:$R$1048576,12,FALSE),"")=0,"",IFERROR(VLOOKUP(O1804,Home!$C$8:$R$1048576,12,FALSE),""))</f>
        <v/>
      </c>
      <c r="V1804" s="11" t="str">
        <f>IF(IFERROR(VLOOKUP(O1804,Home!$C$8:$R$1048576,8,FALSE),"")=0,"",IFERROR(VLOOKUP(O1804,Home!$C$8:$R$1048576,8,FALSE),""))</f>
        <v/>
      </c>
      <c r="W1804" s="11" t="str">
        <f>IF(OR(VLOOKUP(N1804,Home!$C$7:$I$207,6,FALSE)="",VLOOKUP(N1804,Home!$C$7:$I$207,7,FALSE)=""),"FEJL",SUM(Baggrundsark!$K$4:K1804))</f>
        <v>FEJL</v>
      </c>
      <c r="Y1804">
        <v>1801</v>
      </c>
      <c r="Z1804" s="1"/>
      <c r="AC1804" s="44"/>
      <c r="AD1804">
        <f t="shared" si="594"/>
        <v>0</v>
      </c>
      <c r="AE1804">
        <f>SUM($AD$4:AD1804)</f>
        <v>1</v>
      </c>
      <c r="AF1804" s="103" t="str">
        <f>IFERROR(VLOOKUP(AN1804,Home!$C$8:$E$207,3,FALSE),"")</f>
        <v/>
      </c>
      <c r="AG1804" s="103" t="str">
        <f>IFERROR(VLOOKUP(AN1804,Home!$C$8:$E$207,2,FALSE),"")</f>
        <v/>
      </c>
      <c r="AH1804" s="104" t="str">
        <f>IF(VLOOKUP(AE1804,Home!$C$8:$I$207,6,FALSE)="","",VLOOKUP(AE1804,Home!$C$8:$I$207,6,FALSE))</f>
        <v/>
      </c>
      <c r="AI1804" s="104" t="e">
        <f t="shared" si="602"/>
        <v>#VALUE!</v>
      </c>
      <c r="AJ1804" s="105" t="e">
        <f t="shared" si="595"/>
        <v>#VALUE!</v>
      </c>
      <c r="AK1804" s="103" t="e">
        <f t="shared" si="588"/>
        <v>#VALUE!</v>
      </c>
      <c r="AL1804" s="103" t="e">
        <f t="shared" si="596"/>
        <v>#VALUE!</v>
      </c>
      <c r="AN1804" t="str">
        <f>IF(OR(VLOOKUP(AE1804,Home!$C$8:$I$207,6,FALSE)="",VLOOKUP(AE1804,Home!$C$8:$I$207,7,FALSE)=""),"FEJL",Baggrundsark!AE1804)</f>
        <v>FEJL</v>
      </c>
      <c r="AO1804">
        <f>IF(VLOOKUP(AE1804,Home!$C$8:$N$207,12,FALSE)="Timelønnet",1,0)</f>
        <v>0</v>
      </c>
      <c r="AP1804">
        <f>SUM($AO$4:AO1804)*AO1804</f>
        <v>0</v>
      </c>
      <c r="AQ1804">
        <f t="shared" si="583"/>
        <v>1</v>
      </c>
      <c r="AR1804" t="str">
        <f t="shared" si="583"/>
        <v/>
      </c>
      <c r="AS1804" t="e">
        <f t="shared" si="597"/>
        <v>#VALUE!</v>
      </c>
      <c r="AT1804" s="45" t="e">
        <f t="shared" si="584"/>
        <v>#VALUE!</v>
      </c>
      <c r="AU1804">
        <f>VLOOKUP(AQ1804,Home!$C$8:$J$207,8,FALSE)</f>
        <v>0</v>
      </c>
    </row>
    <row r="1805" spans="1:47" x14ac:dyDescent="0.25">
      <c r="A1805" s="6">
        <f t="shared" si="589"/>
        <v>0</v>
      </c>
      <c r="B1805" s="6">
        <f t="shared" si="598"/>
        <v>0</v>
      </c>
      <c r="C1805" s="6" t="str">
        <f t="shared" si="590"/>
        <v/>
      </c>
      <c r="D1805" s="7">
        <f t="shared" si="591"/>
        <v>0</v>
      </c>
      <c r="E1805" s="7">
        <f t="shared" si="599"/>
        <v>0</v>
      </c>
      <c r="F1805" s="7" t="str">
        <f t="shared" si="592"/>
        <v/>
      </c>
      <c r="G1805" s="6">
        <f t="shared" si="593"/>
        <v>0</v>
      </c>
      <c r="H1805" s="6">
        <f t="shared" si="600"/>
        <v>0</v>
      </c>
      <c r="I1805" s="6" t="str">
        <f t="shared" si="601"/>
        <v/>
      </c>
      <c r="J1805" s="11">
        <v>1802</v>
      </c>
      <c r="K1805" s="11">
        <f>IF(IFERROR(VLOOKUP(J1805,Home!$A$8:$B$1048576,1,FALSE),0)=0,0,1)</f>
        <v>0</v>
      </c>
      <c r="L1805" s="129" t="e">
        <f>IF(VLOOKUP(O1805,Home!$C$8:$R$207,6,FALSE)="","",VLOOKUP(O1805,Home!$C$8:$R$207,6,FALSE))</f>
        <v>#N/A</v>
      </c>
      <c r="M1805" s="129" t="e">
        <f t="shared" si="586"/>
        <v>#N/A</v>
      </c>
      <c r="N1805" s="11">
        <f>SUM($K$4:K1805)</f>
        <v>200</v>
      </c>
      <c r="O1805" s="11" t="str">
        <f>IF(P1805="","",IF(IFERROR(VLOOKUP(N1805,Home!$C$8:$R$1048576,1,FALSE),"")=0,"",IFERROR(VLOOKUP(N1805,Home!$C$8:$R$1048576,1,FALSE),"")))</f>
        <v/>
      </c>
      <c r="P1805" s="11" t="str">
        <f>IF(IFERROR(VLOOKUP(W1805,Home!$C$8:$R$1048576,3,FALSE),"")=0,"",IFERROR(VLOOKUP(W1805,Home!$C$8:$R$1048576,3,FALSE),""))</f>
        <v/>
      </c>
      <c r="Q1805" s="11" t="str">
        <f t="shared" si="585"/>
        <v/>
      </c>
      <c r="R1805" s="130" t="e">
        <f>VLOOKUP(Q1805,'Baggrund til lister'!$G$4:$H$15,2,FALSE)</f>
        <v>#N/A</v>
      </c>
      <c r="S1805" s="11" t="str">
        <f t="shared" si="587"/>
        <v/>
      </c>
      <c r="T1805" s="11" t="str">
        <f>IF(IFERROR(VLOOKUP(N1805,Home!$C$8:$R$1048576,11,FALSE),"")=0,"",IFERROR(VLOOKUP(N1805,Home!$C$8:$R$1048576,11,FALSE),""))</f>
        <v/>
      </c>
      <c r="U1805" s="11" t="str">
        <f>IF(IFERROR(VLOOKUP(O1805,Home!$C$8:$R$1048576,12,FALSE),"")=0,"",IFERROR(VLOOKUP(O1805,Home!$C$8:$R$1048576,12,FALSE),""))</f>
        <v/>
      </c>
      <c r="V1805" s="11" t="str">
        <f>IF(IFERROR(VLOOKUP(O1805,Home!$C$8:$R$1048576,8,FALSE),"")=0,"",IFERROR(VLOOKUP(O1805,Home!$C$8:$R$1048576,8,FALSE),""))</f>
        <v/>
      </c>
      <c r="W1805" s="11" t="str">
        <f>IF(OR(VLOOKUP(N1805,Home!$C$7:$I$207,6,FALSE)="",VLOOKUP(N1805,Home!$C$7:$I$207,7,FALSE)=""),"FEJL",SUM(Baggrundsark!$K$4:K1805))</f>
        <v>FEJL</v>
      </c>
      <c r="Y1805">
        <v>1802</v>
      </c>
      <c r="Z1805" s="1"/>
      <c r="AC1805" s="44"/>
      <c r="AD1805">
        <f t="shared" si="594"/>
        <v>0</v>
      </c>
      <c r="AE1805">
        <f>SUM($AD$4:AD1805)</f>
        <v>1</v>
      </c>
      <c r="AF1805" s="103" t="str">
        <f>IFERROR(VLOOKUP(AN1805,Home!$C$8:$E$207,3,FALSE),"")</f>
        <v/>
      </c>
      <c r="AG1805" s="103" t="str">
        <f>IFERROR(VLOOKUP(AN1805,Home!$C$8:$E$207,2,FALSE),"")</f>
        <v/>
      </c>
      <c r="AH1805" s="104" t="str">
        <f>IF(VLOOKUP(AE1805,Home!$C$8:$I$207,6,FALSE)="","",VLOOKUP(AE1805,Home!$C$8:$I$207,6,FALSE))</f>
        <v/>
      </c>
      <c r="AI1805" s="104" t="e">
        <f t="shared" si="602"/>
        <v>#VALUE!</v>
      </c>
      <c r="AJ1805" s="105" t="e">
        <f t="shared" si="595"/>
        <v>#VALUE!</v>
      </c>
      <c r="AK1805" s="103" t="e">
        <f t="shared" si="588"/>
        <v>#VALUE!</v>
      </c>
      <c r="AL1805" s="103" t="e">
        <f t="shared" si="596"/>
        <v>#VALUE!</v>
      </c>
      <c r="AN1805" t="str">
        <f>IF(OR(VLOOKUP(AE1805,Home!$C$8:$I$207,6,FALSE)="",VLOOKUP(AE1805,Home!$C$8:$I$207,7,FALSE)=""),"FEJL",Baggrundsark!AE1805)</f>
        <v>FEJL</v>
      </c>
      <c r="AO1805">
        <f>IF(VLOOKUP(AE1805,Home!$C$8:$N$207,12,FALSE)="Timelønnet",1,0)</f>
        <v>0</v>
      </c>
      <c r="AP1805">
        <f>SUM($AO$4:AO1805)*AO1805</f>
        <v>0</v>
      </c>
      <c r="AQ1805">
        <f t="shared" si="583"/>
        <v>1</v>
      </c>
      <c r="AR1805" t="str">
        <f t="shared" si="583"/>
        <v/>
      </c>
      <c r="AS1805" t="e">
        <f t="shared" si="597"/>
        <v>#VALUE!</v>
      </c>
      <c r="AT1805" s="45" t="e">
        <f t="shared" si="584"/>
        <v>#VALUE!</v>
      </c>
      <c r="AU1805">
        <f>VLOOKUP(AQ1805,Home!$C$8:$J$207,8,FALSE)</f>
        <v>0</v>
      </c>
    </row>
    <row r="1806" spans="1:47" x14ac:dyDescent="0.25">
      <c r="A1806" s="6">
        <f t="shared" si="589"/>
        <v>0</v>
      </c>
      <c r="B1806" s="6">
        <f t="shared" si="598"/>
        <v>0</v>
      </c>
      <c r="C1806" s="6" t="str">
        <f t="shared" si="590"/>
        <v/>
      </c>
      <c r="D1806" s="7">
        <f t="shared" si="591"/>
        <v>0</v>
      </c>
      <c r="E1806" s="7">
        <f t="shared" si="599"/>
        <v>0</v>
      </c>
      <c r="F1806" s="7" t="str">
        <f t="shared" si="592"/>
        <v/>
      </c>
      <c r="G1806" s="6">
        <f t="shared" si="593"/>
        <v>0</v>
      </c>
      <c r="H1806" s="6">
        <f t="shared" si="600"/>
        <v>0</v>
      </c>
      <c r="I1806" s="6" t="str">
        <f t="shared" si="601"/>
        <v/>
      </c>
      <c r="J1806" s="11">
        <v>1803</v>
      </c>
      <c r="K1806" s="11">
        <f>IF(IFERROR(VLOOKUP(J1806,Home!$A$8:$B$1048576,1,FALSE),0)=0,0,1)</f>
        <v>0</v>
      </c>
      <c r="L1806" s="129" t="e">
        <f>IF(VLOOKUP(O1806,Home!$C$8:$R$207,6,FALSE)="","",VLOOKUP(O1806,Home!$C$8:$R$207,6,FALSE))</f>
        <v>#N/A</v>
      </c>
      <c r="M1806" s="129" t="e">
        <f t="shared" si="586"/>
        <v>#N/A</v>
      </c>
      <c r="N1806" s="11">
        <f>SUM($K$4:K1806)</f>
        <v>200</v>
      </c>
      <c r="O1806" s="11" t="str">
        <f>IF(P1806="","",IF(IFERROR(VLOOKUP(N1806,Home!$C$8:$R$1048576,1,FALSE),"")=0,"",IFERROR(VLOOKUP(N1806,Home!$C$8:$R$1048576,1,FALSE),"")))</f>
        <v/>
      </c>
      <c r="P1806" s="11" t="str">
        <f>IF(IFERROR(VLOOKUP(W1806,Home!$C$8:$R$1048576,3,FALSE),"")=0,"",IFERROR(VLOOKUP(W1806,Home!$C$8:$R$1048576,3,FALSE),""))</f>
        <v/>
      </c>
      <c r="Q1806" s="11" t="str">
        <f t="shared" si="585"/>
        <v/>
      </c>
      <c r="R1806" s="130" t="e">
        <f>VLOOKUP(Q1806,'Baggrund til lister'!$G$4:$H$15,2,FALSE)</f>
        <v>#N/A</v>
      </c>
      <c r="S1806" s="11" t="str">
        <f t="shared" si="587"/>
        <v/>
      </c>
      <c r="T1806" s="11" t="str">
        <f>IF(IFERROR(VLOOKUP(N1806,Home!$C$8:$R$1048576,11,FALSE),"")=0,"",IFERROR(VLOOKUP(N1806,Home!$C$8:$R$1048576,11,FALSE),""))</f>
        <v/>
      </c>
      <c r="U1806" s="11" t="str">
        <f>IF(IFERROR(VLOOKUP(O1806,Home!$C$8:$R$1048576,12,FALSE),"")=0,"",IFERROR(VLOOKUP(O1806,Home!$C$8:$R$1048576,12,FALSE),""))</f>
        <v/>
      </c>
      <c r="V1806" s="11" t="str">
        <f>IF(IFERROR(VLOOKUP(O1806,Home!$C$8:$R$1048576,8,FALSE),"")=0,"",IFERROR(VLOOKUP(O1806,Home!$C$8:$R$1048576,8,FALSE),""))</f>
        <v/>
      </c>
      <c r="W1806" s="11" t="str">
        <f>IF(OR(VLOOKUP(N1806,Home!$C$7:$I$207,6,FALSE)="",VLOOKUP(N1806,Home!$C$7:$I$207,7,FALSE)=""),"FEJL",SUM(Baggrundsark!$K$4:K1806))</f>
        <v>FEJL</v>
      </c>
      <c r="Y1806">
        <v>1803</v>
      </c>
      <c r="Z1806" s="1"/>
      <c r="AC1806" s="44"/>
      <c r="AD1806">
        <f t="shared" si="594"/>
        <v>0</v>
      </c>
      <c r="AE1806">
        <f>SUM($AD$4:AD1806)</f>
        <v>1</v>
      </c>
      <c r="AF1806" s="103" t="str">
        <f>IFERROR(VLOOKUP(AN1806,Home!$C$8:$E$207,3,FALSE),"")</f>
        <v/>
      </c>
      <c r="AG1806" s="103" t="str">
        <f>IFERROR(VLOOKUP(AN1806,Home!$C$8:$E$207,2,FALSE),"")</f>
        <v/>
      </c>
      <c r="AH1806" s="104" t="str">
        <f>IF(VLOOKUP(AE1806,Home!$C$8:$I$207,6,FALSE)="","",VLOOKUP(AE1806,Home!$C$8:$I$207,6,FALSE))</f>
        <v/>
      </c>
      <c r="AI1806" s="104" t="e">
        <f t="shared" si="602"/>
        <v>#VALUE!</v>
      </c>
      <c r="AJ1806" s="105" t="e">
        <f t="shared" si="595"/>
        <v>#VALUE!</v>
      </c>
      <c r="AK1806" s="103" t="e">
        <f t="shared" si="588"/>
        <v>#VALUE!</v>
      </c>
      <c r="AL1806" s="103" t="e">
        <f t="shared" si="596"/>
        <v>#VALUE!</v>
      </c>
      <c r="AN1806" t="str">
        <f>IF(OR(VLOOKUP(AE1806,Home!$C$8:$I$207,6,FALSE)="",VLOOKUP(AE1806,Home!$C$8:$I$207,7,FALSE)=""),"FEJL",Baggrundsark!AE1806)</f>
        <v>FEJL</v>
      </c>
      <c r="AO1806">
        <f>IF(VLOOKUP(AE1806,Home!$C$8:$N$207,12,FALSE)="Timelønnet",1,0)</f>
        <v>0</v>
      </c>
      <c r="AP1806">
        <f>SUM($AO$4:AO1806)*AO1806</f>
        <v>0</v>
      </c>
      <c r="AQ1806">
        <f t="shared" si="583"/>
        <v>1</v>
      </c>
      <c r="AR1806" t="str">
        <f t="shared" si="583"/>
        <v/>
      </c>
      <c r="AS1806" t="e">
        <f t="shared" si="597"/>
        <v>#VALUE!</v>
      </c>
      <c r="AT1806" s="45" t="e">
        <f t="shared" si="584"/>
        <v>#VALUE!</v>
      </c>
      <c r="AU1806">
        <f>VLOOKUP(AQ1806,Home!$C$8:$J$207,8,FALSE)</f>
        <v>0</v>
      </c>
    </row>
    <row r="1807" spans="1:47" x14ac:dyDescent="0.25">
      <c r="A1807" s="6">
        <f t="shared" si="589"/>
        <v>0</v>
      </c>
      <c r="B1807" s="6">
        <f t="shared" si="598"/>
        <v>0</v>
      </c>
      <c r="C1807" s="6" t="str">
        <f t="shared" si="590"/>
        <v/>
      </c>
      <c r="D1807" s="7">
        <f t="shared" si="591"/>
        <v>0</v>
      </c>
      <c r="E1807" s="7">
        <f t="shared" si="599"/>
        <v>0</v>
      </c>
      <c r="F1807" s="7" t="str">
        <f t="shared" si="592"/>
        <v/>
      </c>
      <c r="G1807" s="6">
        <f t="shared" si="593"/>
        <v>0</v>
      </c>
      <c r="H1807" s="6">
        <f t="shared" si="600"/>
        <v>0</v>
      </c>
      <c r="I1807" s="6" t="str">
        <f t="shared" si="601"/>
        <v/>
      </c>
      <c r="J1807" s="11">
        <v>1804</v>
      </c>
      <c r="K1807" s="11">
        <f>IF(IFERROR(VLOOKUP(J1807,Home!$A$8:$B$1048576,1,FALSE),0)=0,0,1)</f>
        <v>0</v>
      </c>
      <c r="L1807" s="129" t="e">
        <f>IF(VLOOKUP(O1807,Home!$C$8:$R$207,6,FALSE)="","",VLOOKUP(O1807,Home!$C$8:$R$207,6,FALSE))</f>
        <v>#N/A</v>
      </c>
      <c r="M1807" s="129" t="e">
        <f t="shared" si="586"/>
        <v>#N/A</v>
      </c>
      <c r="N1807" s="11">
        <f>SUM($K$4:K1807)</f>
        <v>200</v>
      </c>
      <c r="O1807" s="11" t="str">
        <f>IF(P1807="","",IF(IFERROR(VLOOKUP(N1807,Home!$C$8:$R$1048576,1,FALSE),"")=0,"",IFERROR(VLOOKUP(N1807,Home!$C$8:$R$1048576,1,FALSE),"")))</f>
        <v/>
      </c>
      <c r="P1807" s="11" t="str">
        <f>IF(IFERROR(VLOOKUP(W1807,Home!$C$8:$R$1048576,3,FALSE),"")=0,"",IFERROR(VLOOKUP(W1807,Home!$C$8:$R$1048576,3,FALSE),""))</f>
        <v/>
      </c>
      <c r="Q1807" s="11" t="str">
        <f t="shared" si="585"/>
        <v/>
      </c>
      <c r="R1807" s="130" t="e">
        <f>VLOOKUP(Q1807,'Baggrund til lister'!$G$4:$H$15,2,FALSE)</f>
        <v>#N/A</v>
      </c>
      <c r="S1807" s="11" t="str">
        <f t="shared" si="587"/>
        <v/>
      </c>
      <c r="T1807" s="11" t="str">
        <f>IF(IFERROR(VLOOKUP(N1807,Home!$C$8:$R$1048576,11,FALSE),"")=0,"",IFERROR(VLOOKUP(N1807,Home!$C$8:$R$1048576,11,FALSE),""))</f>
        <v/>
      </c>
      <c r="U1807" s="11" t="str">
        <f>IF(IFERROR(VLOOKUP(O1807,Home!$C$8:$R$1048576,12,FALSE),"")=0,"",IFERROR(VLOOKUP(O1807,Home!$C$8:$R$1048576,12,FALSE),""))</f>
        <v/>
      </c>
      <c r="V1807" s="11" t="str">
        <f>IF(IFERROR(VLOOKUP(O1807,Home!$C$8:$R$1048576,8,FALSE),"")=0,"",IFERROR(VLOOKUP(O1807,Home!$C$8:$R$1048576,8,FALSE),""))</f>
        <v/>
      </c>
      <c r="W1807" s="11" t="str">
        <f>IF(OR(VLOOKUP(N1807,Home!$C$7:$I$207,6,FALSE)="",VLOOKUP(N1807,Home!$C$7:$I$207,7,FALSE)=""),"FEJL",SUM(Baggrundsark!$K$4:K1807))</f>
        <v>FEJL</v>
      </c>
      <c r="Y1807">
        <v>1804</v>
      </c>
      <c r="Z1807" s="1"/>
      <c r="AC1807" s="44"/>
      <c r="AD1807">
        <f t="shared" si="594"/>
        <v>0</v>
      </c>
      <c r="AE1807">
        <f>SUM($AD$4:AD1807)</f>
        <v>1</v>
      </c>
      <c r="AF1807" s="103" t="str">
        <f>IFERROR(VLOOKUP(AN1807,Home!$C$8:$E$207,3,FALSE),"")</f>
        <v/>
      </c>
      <c r="AG1807" s="103" t="str">
        <f>IFERROR(VLOOKUP(AN1807,Home!$C$8:$E$207,2,FALSE),"")</f>
        <v/>
      </c>
      <c r="AH1807" s="104" t="str">
        <f>IF(VLOOKUP(AE1807,Home!$C$8:$I$207,6,FALSE)="","",VLOOKUP(AE1807,Home!$C$8:$I$207,6,FALSE))</f>
        <v/>
      </c>
      <c r="AI1807" s="104" t="e">
        <f t="shared" si="602"/>
        <v>#VALUE!</v>
      </c>
      <c r="AJ1807" s="105" t="e">
        <f t="shared" si="595"/>
        <v>#VALUE!</v>
      </c>
      <c r="AK1807" s="103" t="e">
        <f t="shared" si="588"/>
        <v>#VALUE!</v>
      </c>
      <c r="AL1807" s="103" t="e">
        <f t="shared" si="596"/>
        <v>#VALUE!</v>
      </c>
      <c r="AN1807" t="str">
        <f>IF(OR(VLOOKUP(AE1807,Home!$C$8:$I$207,6,FALSE)="",VLOOKUP(AE1807,Home!$C$8:$I$207,7,FALSE)=""),"FEJL",Baggrundsark!AE1807)</f>
        <v>FEJL</v>
      </c>
      <c r="AO1807">
        <f>IF(VLOOKUP(AE1807,Home!$C$8:$N$207,12,FALSE)="Timelønnet",1,0)</f>
        <v>0</v>
      </c>
      <c r="AP1807">
        <f>SUM($AO$4:AO1807)*AO1807</f>
        <v>0</v>
      </c>
      <c r="AQ1807">
        <f t="shared" si="583"/>
        <v>1</v>
      </c>
      <c r="AR1807" t="str">
        <f t="shared" si="583"/>
        <v/>
      </c>
      <c r="AS1807" t="e">
        <f t="shared" si="597"/>
        <v>#VALUE!</v>
      </c>
      <c r="AT1807" s="45" t="e">
        <f t="shared" si="584"/>
        <v>#VALUE!</v>
      </c>
      <c r="AU1807">
        <f>VLOOKUP(AQ1807,Home!$C$8:$J$207,8,FALSE)</f>
        <v>0</v>
      </c>
    </row>
    <row r="1808" spans="1:47" x14ac:dyDescent="0.25">
      <c r="A1808" s="6">
        <f t="shared" si="589"/>
        <v>0</v>
      </c>
      <c r="B1808" s="6">
        <f t="shared" si="598"/>
        <v>0</v>
      </c>
      <c r="C1808" s="6" t="str">
        <f t="shared" si="590"/>
        <v/>
      </c>
      <c r="D1808" s="7">
        <f t="shared" si="591"/>
        <v>0</v>
      </c>
      <c r="E1808" s="7">
        <f t="shared" si="599"/>
        <v>0</v>
      </c>
      <c r="F1808" s="7" t="str">
        <f t="shared" si="592"/>
        <v/>
      </c>
      <c r="G1808" s="6">
        <f t="shared" si="593"/>
        <v>0</v>
      </c>
      <c r="H1808" s="6">
        <f t="shared" si="600"/>
        <v>0</v>
      </c>
      <c r="I1808" s="6" t="str">
        <f t="shared" si="601"/>
        <v/>
      </c>
      <c r="J1808" s="11">
        <v>1805</v>
      </c>
      <c r="K1808" s="11">
        <f>IF(IFERROR(VLOOKUP(J1808,Home!$A$8:$B$1048576,1,FALSE),0)=0,0,1)</f>
        <v>0</v>
      </c>
      <c r="L1808" s="129" t="e">
        <f>IF(VLOOKUP(O1808,Home!$C$8:$R$207,6,FALSE)="","",VLOOKUP(O1808,Home!$C$8:$R$207,6,FALSE))</f>
        <v>#N/A</v>
      </c>
      <c r="M1808" s="129" t="e">
        <f t="shared" si="586"/>
        <v>#N/A</v>
      </c>
      <c r="N1808" s="11">
        <f>SUM($K$4:K1808)</f>
        <v>200</v>
      </c>
      <c r="O1808" s="11" t="str">
        <f>IF(P1808="","",IF(IFERROR(VLOOKUP(N1808,Home!$C$8:$R$1048576,1,FALSE),"")=0,"",IFERROR(VLOOKUP(N1808,Home!$C$8:$R$1048576,1,FALSE),"")))</f>
        <v/>
      </c>
      <c r="P1808" s="11" t="str">
        <f>IF(IFERROR(VLOOKUP(W1808,Home!$C$8:$R$1048576,3,FALSE),"")=0,"",IFERROR(VLOOKUP(W1808,Home!$C$8:$R$1048576,3,FALSE),""))</f>
        <v/>
      </c>
      <c r="Q1808" s="11" t="str">
        <f t="shared" si="585"/>
        <v/>
      </c>
      <c r="R1808" s="130" t="e">
        <f>VLOOKUP(Q1808,'Baggrund til lister'!$G$4:$H$15,2,FALSE)</f>
        <v>#N/A</v>
      </c>
      <c r="S1808" s="11" t="str">
        <f t="shared" si="587"/>
        <v/>
      </c>
      <c r="T1808" s="11" t="str">
        <f>IF(IFERROR(VLOOKUP(N1808,Home!$C$8:$R$1048576,11,FALSE),"")=0,"",IFERROR(VLOOKUP(N1808,Home!$C$8:$R$1048576,11,FALSE),""))</f>
        <v/>
      </c>
      <c r="U1808" s="11" t="str">
        <f>IF(IFERROR(VLOOKUP(O1808,Home!$C$8:$R$1048576,12,FALSE),"")=0,"",IFERROR(VLOOKUP(O1808,Home!$C$8:$R$1048576,12,FALSE),""))</f>
        <v/>
      </c>
      <c r="V1808" s="11" t="str">
        <f>IF(IFERROR(VLOOKUP(O1808,Home!$C$8:$R$1048576,8,FALSE),"")=0,"",IFERROR(VLOOKUP(O1808,Home!$C$8:$R$1048576,8,FALSE),""))</f>
        <v/>
      </c>
      <c r="W1808" s="11" t="str">
        <f>IF(OR(VLOOKUP(N1808,Home!$C$7:$I$207,6,FALSE)="",VLOOKUP(N1808,Home!$C$7:$I$207,7,FALSE)=""),"FEJL",SUM(Baggrundsark!$K$4:K1808))</f>
        <v>FEJL</v>
      </c>
      <c r="Y1808">
        <v>1805</v>
      </c>
      <c r="Z1808" s="1"/>
      <c r="AC1808" s="44"/>
      <c r="AD1808">
        <f t="shared" si="594"/>
        <v>0</v>
      </c>
      <c r="AE1808">
        <f>SUM($AD$4:AD1808)</f>
        <v>1</v>
      </c>
      <c r="AF1808" s="103" t="str">
        <f>IFERROR(VLOOKUP(AN1808,Home!$C$8:$E$207,3,FALSE),"")</f>
        <v/>
      </c>
      <c r="AG1808" s="103" t="str">
        <f>IFERROR(VLOOKUP(AN1808,Home!$C$8:$E$207,2,FALSE),"")</f>
        <v/>
      </c>
      <c r="AH1808" s="104" t="str">
        <f>IF(VLOOKUP(AE1808,Home!$C$8:$I$207,6,FALSE)="","",VLOOKUP(AE1808,Home!$C$8:$I$207,6,FALSE))</f>
        <v/>
      </c>
      <c r="AI1808" s="104" t="e">
        <f t="shared" si="602"/>
        <v>#VALUE!</v>
      </c>
      <c r="AJ1808" s="105" t="e">
        <f t="shared" si="595"/>
        <v>#VALUE!</v>
      </c>
      <c r="AK1808" s="103" t="e">
        <f t="shared" si="588"/>
        <v>#VALUE!</v>
      </c>
      <c r="AL1808" s="103" t="e">
        <f t="shared" si="596"/>
        <v>#VALUE!</v>
      </c>
      <c r="AN1808" t="str">
        <f>IF(OR(VLOOKUP(AE1808,Home!$C$8:$I$207,6,FALSE)="",VLOOKUP(AE1808,Home!$C$8:$I$207,7,FALSE)=""),"FEJL",Baggrundsark!AE1808)</f>
        <v>FEJL</v>
      </c>
      <c r="AO1808">
        <f>IF(VLOOKUP(AE1808,Home!$C$8:$N$207,12,FALSE)="Timelønnet",1,0)</f>
        <v>0</v>
      </c>
      <c r="AP1808">
        <f>SUM($AO$4:AO1808)*AO1808</f>
        <v>0</v>
      </c>
      <c r="AQ1808">
        <f t="shared" si="583"/>
        <v>1</v>
      </c>
      <c r="AR1808" t="str">
        <f t="shared" si="583"/>
        <v/>
      </c>
      <c r="AS1808" t="e">
        <f t="shared" si="597"/>
        <v>#VALUE!</v>
      </c>
      <c r="AT1808" s="45" t="e">
        <f t="shared" si="584"/>
        <v>#VALUE!</v>
      </c>
      <c r="AU1808">
        <f>VLOOKUP(AQ1808,Home!$C$8:$J$207,8,FALSE)</f>
        <v>0</v>
      </c>
    </row>
    <row r="1809" spans="1:47" x14ac:dyDescent="0.25">
      <c r="A1809" s="6">
        <f t="shared" si="589"/>
        <v>0</v>
      </c>
      <c r="B1809" s="6">
        <f t="shared" si="598"/>
        <v>0</v>
      </c>
      <c r="C1809" s="6" t="str">
        <f t="shared" si="590"/>
        <v/>
      </c>
      <c r="D1809" s="7">
        <f t="shared" si="591"/>
        <v>0</v>
      </c>
      <c r="E1809" s="7">
        <f t="shared" si="599"/>
        <v>0</v>
      </c>
      <c r="F1809" s="7" t="str">
        <f t="shared" si="592"/>
        <v/>
      </c>
      <c r="G1809" s="6">
        <f t="shared" si="593"/>
        <v>0</v>
      </c>
      <c r="H1809" s="6">
        <f t="shared" si="600"/>
        <v>0</v>
      </c>
      <c r="I1809" s="6" t="str">
        <f t="shared" si="601"/>
        <v/>
      </c>
      <c r="J1809" s="11">
        <v>1806</v>
      </c>
      <c r="K1809" s="11">
        <f>IF(IFERROR(VLOOKUP(J1809,Home!$A$8:$B$1048576,1,FALSE),0)=0,0,1)</f>
        <v>0</v>
      </c>
      <c r="L1809" s="129" t="e">
        <f>IF(VLOOKUP(O1809,Home!$C$8:$R$207,6,FALSE)="","",VLOOKUP(O1809,Home!$C$8:$R$207,6,FALSE))</f>
        <v>#N/A</v>
      </c>
      <c r="M1809" s="129" t="e">
        <f t="shared" si="586"/>
        <v>#N/A</v>
      </c>
      <c r="N1809" s="11">
        <f>SUM($K$4:K1809)</f>
        <v>200</v>
      </c>
      <c r="O1809" s="11" t="str">
        <f>IF(P1809="","",IF(IFERROR(VLOOKUP(N1809,Home!$C$8:$R$1048576,1,FALSE),"")=0,"",IFERROR(VLOOKUP(N1809,Home!$C$8:$R$1048576,1,FALSE),"")))</f>
        <v/>
      </c>
      <c r="P1809" s="11" t="str">
        <f>IF(IFERROR(VLOOKUP(W1809,Home!$C$8:$R$1048576,3,FALSE),"")=0,"",IFERROR(VLOOKUP(W1809,Home!$C$8:$R$1048576,3,FALSE),""))</f>
        <v/>
      </c>
      <c r="Q1809" s="11" t="str">
        <f t="shared" si="585"/>
        <v/>
      </c>
      <c r="R1809" s="130" t="e">
        <f>VLOOKUP(Q1809,'Baggrund til lister'!$G$4:$H$15,2,FALSE)</f>
        <v>#N/A</v>
      </c>
      <c r="S1809" s="11" t="str">
        <f t="shared" si="587"/>
        <v/>
      </c>
      <c r="T1809" s="11" t="str">
        <f>IF(IFERROR(VLOOKUP(N1809,Home!$C$8:$R$1048576,11,FALSE),"")=0,"",IFERROR(VLOOKUP(N1809,Home!$C$8:$R$1048576,11,FALSE),""))</f>
        <v/>
      </c>
      <c r="U1809" s="11" t="str">
        <f>IF(IFERROR(VLOOKUP(O1809,Home!$C$8:$R$1048576,12,FALSE),"")=0,"",IFERROR(VLOOKUP(O1809,Home!$C$8:$R$1048576,12,FALSE),""))</f>
        <v/>
      </c>
      <c r="V1809" s="11" t="str">
        <f>IF(IFERROR(VLOOKUP(O1809,Home!$C$8:$R$1048576,8,FALSE),"")=0,"",IFERROR(VLOOKUP(O1809,Home!$C$8:$R$1048576,8,FALSE),""))</f>
        <v/>
      </c>
      <c r="W1809" s="11" t="str">
        <f>IF(OR(VLOOKUP(N1809,Home!$C$7:$I$207,6,FALSE)="",VLOOKUP(N1809,Home!$C$7:$I$207,7,FALSE)=""),"FEJL",SUM(Baggrundsark!$K$4:K1809))</f>
        <v>FEJL</v>
      </c>
      <c r="Y1809">
        <v>1806</v>
      </c>
      <c r="Z1809" s="1"/>
      <c r="AC1809" s="44"/>
      <c r="AD1809">
        <f t="shared" si="594"/>
        <v>0</v>
      </c>
      <c r="AE1809">
        <f>SUM($AD$4:AD1809)</f>
        <v>1</v>
      </c>
      <c r="AF1809" s="103" t="str">
        <f>IFERROR(VLOOKUP(AN1809,Home!$C$8:$E$207,3,FALSE),"")</f>
        <v/>
      </c>
      <c r="AG1809" s="103" t="str">
        <f>IFERROR(VLOOKUP(AN1809,Home!$C$8:$E$207,2,FALSE),"")</f>
        <v/>
      </c>
      <c r="AH1809" s="104" t="str">
        <f>IF(VLOOKUP(AE1809,Home!$C$8:$I$207,6,FALSE)="","",VLOOKUP(AE1809,Home!$C$8:$I$207,6,FALSE))</f>
        <v/>
      </c>
      <c r="AI1809" s="104" t="e">
        <f t="shared" si="602"/>
        <v>#VALUE!</v>
      </c>
      <c r="AJ1809" s="105" t="e">
        <f t="shared" si="595"/>
        <v>#VALUE!</v>
      </c>
      <c r="AK1809" s="103" t="e">
        <f t="shared" si="588"/>
        <v>#VALUE!</v>
      </c>
      <c r="AL1809" s="103" t="e">
        <f t="shared" si="596"/>
        <v>#VALUE!</v>
      </c>
      <c r="AN1809" t="str">
        <f>IF(OR(VLOOKUP(AE1809,Home!$C$8:$I$207,6,FALSE)="",VLOOKUP(AE1809,Home!$C$8:$I$207,7,FALSE)=""),"FEJL",Baggrundsark!AE1809)</f>
        <v>FEJL</v>
      </c>
      <c r="AO1809">
        <f>IF(VLOOKUP(AE1809,Home!$C$8:$N$207,12,FALSE)="Timelønnet",1,0)</f>
        <v>0</v>
      </c>
      <c r="AP1809">
        <f>SUM($AO$4:AO1809)*AO1809</f>
        <v>0</v>
      </c>
      <c r="AQ1809">
        <f t="shared" si="583"/>
        <v>1</v>
      </c>
      <c r="AR1809" t="str">
        <f t="shared" si="583"/>
        <v/>
      </c>
      <c r="AS1809" t="e">
        <f t="shared" si="597"/>
        <v>#VALUE!</v>
      </c>
      <c r="AT1809" s="45" t="e">
        <f t="shared" si="584"/>
        <v>#VALUE!</v>
      </c>
      <c r="AU1809">
        <f>VLOOKUP(AQ1809,Home!$C$8:$J$207,8,FALSE)</f>
        <v>0</v>
      </c>
    </row>
    <row r="1810" spans="1:47" x14ac:dyDescent="0.25">
      <c r="A1810" s="6">
        <f t="shared" si="589"/>
        <v>0</v>
      </c>
      <c r="B1810" s="6">
        <f t="shared" si="598"/>
        <v>0</v>
      </c>
      <c r="C1810" s="6" t="str">
        <f t="shared" si="590"/>
        <v/>
      </c>
      <c r="D1810" s="7">
        <f t="shared" si="591"/>
        <v>0</v>
      </c>
      <c r="E1810" s="7">
        <f t="shared" si="599"/>
        <v>0</v>
      </c>
      <c r="F1810" s="7" t="str">
        <f t="shared" si="592"/>
        <v/>
      </c>
      <c r="G1810" s="6">
        <f t="shared" si="593"/>
        <v>0</v>
      </c>
      <c r="H1810" s="6">
        <f t="shared" si="600"/>
        <v>0</v>
      </c>
      <c r="I1810" s="6" t="str">
        <f t="shared" si="601"/>
        <v/>
      </c>
      <c r="J1810" s="11">
        <v>1807</v>
      </c>
      <c r="K1810" s="11">
        <f>IF(IFERROR(VLOOKUP(J1810,Home!$A$8:$B$1048576,1,FALSE),0)=0,0,1)</f>
        <v>0</v>
      </c>
      <c r="L1810" s="129" t="e">
        <f>IF(VLOOKUP(O1810,Home!$C$8:$R$207,6,FALSE)="","",VLOOKUP(O1810,Home!$C$8:$R$207,6,FALSE))</f>
        <v>#N/A</v>
      </c>
      <c r="M1810" s="129" t="e">
        <f t="shared" si="586"/>
        <v>#N/A</v>
      </c>
      <c r="N1810" s="11">
        <f>SUM($K$4:K1810)</f>
        <v>200</v>
      </c>
      <c r="O1810" s="11" t="str">
        <f>IF(P1810="","",IF(IFERROR(VLOOKUP(N1810,Home!$C$8:$R$1048576,1,FALSE),"")=0,"",IFERROR(VLOOKUP(N1810,Home!$C$8:$R$1048576,1,FALSE),"")))</f>
        <v/>
      </c>
      <c r="P1810" s="11" t="str">
        <f>IF(IFERROR(VLOOKUP(W1810,Home!$C$8:$R$1048576,3,FALSE),"")=0,"",IFERROR(VLOOKUP(W1810,Home!$C$8:$R$1048576,3,FALSE),""))</f>
        <v/>
      </c>
      <c r="Q1810" s="11" t="str">
        <f t="shared" si="585"/>
        <v/>
      </c>
      <c r="R1810" s="130" t="e">
        <f>VLOOKUP(Q1810,'Baggrund til lister'!$G$4:$H$15,2,FALSE)</f>
        <v>#N/A</v>
      </c>
      <c r="S1810" s="11" t="str">
        <f t="shared" si="587"/>
        <v/>
      </c>
      <c r="T1810" s="11" t="str">
        <f>IF(IFERROR(VLOOKUP(N1810,Home!$C$8:$R$1048576,11,FALSE),"")=0,"",IFERROR(VLOOKUP(N1810,Home!$C$8:$R$1048576,11,FALSE),""))</f>
        <v/>
      </c>
      <c r="U1810" s="11" t="str">
        <f>IF(IFERROR(VLOOKUP(O1810,Home!$C$8:$R$1048576,12,FALSE),"")=0,"",IFERROR(VLOOKUP(O1810,Home!$C$8:$R$1048576,12,FALSE),""))</f>
        <v/>
      </c>
      <c r="V1810" s="11" t="str">
        <f>IF(IFERROR(VLOOKUP(O1810,Home!$C$8:$R$1048576,8,FALSE),"")=0,"",IFERROR(VLOOKUP(O1810,Home!$C$8:$R$1048576,8,FALSE),""))</f>
        <v/>
      </c>
      <c r="W1810" s="11" t="str">
        <f>IF(OR(VLOOKUP(N1810,Home!$C$7:$I$207,6,FALSE)="",VLOOKUP(N1810,Home!$C$7:$I$207,7,FALSE)=""),"FEJL",SUM(Baggrundsark!$K$4:K1810))</f>
        <v>FEJL</v>
      </c>
      <c r="Y1810">
        <v>1807</v>
      </c>
      <c r="Z1810" s="1"/>
      <c r="AC1810" s="44"/>
      <c r="AD1810">
        <f t="shared" si="594"/>
        <v>0</v>
      </c>
      <c r="AE1810">
        <f>SUM($AD$4:AD1810)</f>
        <v>1</v>
      </c>
      <c r="AF1810" s="103" t="str">
        <f>IFERROR(VLOOKUP(AN1810,Home!$C$8:$E$207,3,FALSE),"")</f>
        <v/>
      </c>
      <c r="AG1810" s="103" t="str">
        <f>IFERROR(VLOOKUP(AN1810,Home!$C$8:$E$207,2,FALSE),"")</f>
        <v/>
      </c>
      <c r="AH1810" s="104" t="str">
        <f>IF(VLOOKUP(AE1810,Home!$C$8:$I$207,6,FALSE)="","",VLOOKUP(AE1810,Home!$C$8:$I$207,6,FALSE))</f>
        <v/>
      </c>
      <c r="AI1810" s="104" t="e">
        <f t="shared" si="602"/>
        <v>#VALUE!</v>
      </c>
      <c r="AJ1810" s="105" t="e">
        <f t="shared" si="595"/>
        <v>#VALUE!</v>
      </c>
      <c r="AK1810" s="103" t="e">
        <f t="shared" si="588"/>
        <v>#VALUE!</v>
      </c>
      <c r="AL1810" s="103" t="e">
        <f t="shared" si="596"/>
        <v>#VALUE!</v>
      </c>
      <c r="AN1810" t="str">
        <f>IF(OR(VLOOKUP(AE1810,Home!$C$8:$I$207,6,FALSE)="",VLOOKUP(AE1810,Home!$C$8:$I$207,7,FALSE)=""),"FEJL",Baggrundsark!AE1810)</f>
        <v>FEJL</v>
      </c>
      <c r="AO1810">
        <f>IF(VLOOKUP(AE1810,Home!$C$8:$N$207,12,FALSE)="Timelønnet",1,0)</f>
        <v>0</v>
      </c>
      <c r="AP1810">
        <f>SUM($AO$4:AO1810)*AO1810</f>
        <v>0</v>
      </c>
      <c r="AQ1810">
        <f t="shared" si="583"/>
        <v>1</v>
      </c>
      <c r="AR1810" t="str">
        <f t="shared" si="583"/>
        <v/>
      </c>
      <c r="AS1810" t="e">
        <f t="shared" si="597"/>
        <v>#VALUE!</v>
      </c>
      <c r="AT1810" s="45" t="e">
        <f t="shared" si="584"/>
        <v>#VALUE!</v>
      </c>
      <c r="AU1810">
        <f>VLOOKUP(AQ1810,Home!$C$8:$J$207,8,FALSE)</f>
        <v>0</v>
      </c>
    </row>
    <row r="1811" spans="1:47" x14ac:dyDescent="0.25">
      <c r="A1811" s="6">
        <f t="shared" si="589"/>
        <v>0</v>
      </c>
      <c r="B1811" s="6">
        <f t="shared" si="598"/>
        <v>0</v>
      </c>
      <c r="C1811" s="6" t="str">
        <f t="shared" si="590"/>
        <v/>
      </c>
      <c r="D1811" s="7">
        <f t="shared" si="591"/>
        <v>0</v>
      </c>
      <c r="E1811" s="7">
        <f t="shared" si="599"/>
        <v>0</v>
      </c>
      <c r="F1811" s="7" t="str">
        <f t="shared" si="592"/>
        <v/>
      </c>
      <c r="G1811" s="6">
        <f t="shared" si="593"/>
        <v>0</v>
      </c>
      <c r="H1811" s="6">
        <f t="shared" si="600"/>
        <v>0</v>
      </c>
      <c r="I1811" s="6" t="str">
        <f t="shared" si="601"/>
        <v/>
      </c>
      <c r="J1811" s="11">
        <v>1808</v>
      </c>
      <c r="K1811" s="11">
        <f>IF(IFERROR(VLOOKUP(J1811,Home!$A$8:$B$1048576,1,FALSE),0)=0,0,1)</f>
        <v>0</v>
      </c>
      <c r="L1811" s="129" t="e">
        <f>IF(VLOOKUP(O1811,Home!$C$8:$R$207,6,FALSE)="","",VLOOKUP(O1811,Home!$C$8:$R$207,6,FALSE))</f>
        <v>#N/A</v>
      </c>
      <c r="M1811" s="129" t="e">
        <f t="shared" si="586"/>
        <v>#N/A</v>
      </c>
      <c r="N1811" s="11">
        <f>SUM($K$4:K1811)</f>
        <v>200</v>
      </c>
      <c r="O1811" s="11" t="str">
        <f>IF(P1811="","",IF(IFERROR(VLOOKUP(N1811,Home!$C$8:$R$1048576,1,FALSE),"")=0,"",IFERROR(VLOOKUP(N1811,Home!$C$8:$R$1048576,1,FALSE),"")))</f>
        <v/>
      </c>
      <c r="P1811" s="11" t="str">
        <f>IF(IFERROR(VLOOKUP(W1811,Home!$C$8:$R$1048576,3,FALSE),"")=0,"",IFERROR(VLOOKUP(W1811,Home!$C$8:$R$1048576,3,FALSE),""))</f>
        <v/>
      </c>
      <c r="Q1811" s="11" t="str">
        <f t="shared" si="585"/>
        <v/>
      </c>
      <c r="R1811" s="130" t="e">
        <f>VLOOKUP(Q1811,'Baggrund til lister'!$G$4:$H$15,2,FALSE)</f>
        <v>#N/A</v>
      </c>
      <c r="S1811" s="11" t="str">
        <f t="shared" si="587"/>
        <v/>
      </c>
      <c r="T1811" s="11" t="str">
        <f>IF(IFERROR(VLOOKUP(N1811,Home!$C$8:$R$1048576,11,FALSE),"")=0,"",IFERROR(VLOOKUP(N1811,Home!$C$8:$R$1048576,11,FALSE),""))</f>
        <v/>
      </c>
      <c r="U1811" s="11" t="str">
        <f>IF(IFERROR(VLOOKUP(O1811,Home!$C$8:$R$1048576,12,FALSE),"")=0,"",IFERROR(VLOOKUP(O1811,Home!$C$8:$R$1048576,12,FALSE),""))</f>
        <v/>
      </c>
      <c r="V1811" s="11" t="str">
        <f>IF(IFERROR(VLOOKUP(O1811,Home!$C$8:$R$1048576,8,FALSE),"")=0,"",IFERROR(VLOOKUP(O1811,Home!$C$8:$R$1048576,8,FALSE),""))</f>
        <v/>
      </c>
      <c r="W1811" s="11" t="str">
        <f>IF(OR(VLOOKUP(N1811,Home!$C$7:$I$207,6,FALSE)="",VLOOKUP(N1811,Home!$C$7:$I$207,7,FALSE)=""),"FEJL",SUM(Baggrundsark!$K$4:K1811))</f>
        <v>FEJL</v>
      </c>
      <c r="Y1811">
        <v>1808</v>
      </c>
      <c r="Z1811" s="1"/>
      <c r="AC1811" s="44"/>
      <c r="AD1811">
        <f t="shared" si="594"/>
        <v>0</v>
      </c>
      <c r="AE1811">
        <f>SUM($AD$4:AD1811)</f>
        <v>1</v>
      </c>
      <c r="AF1811" s="103" t="str">
        <f>IFERROR(VLOOKUP(AN1811,Home!$C$8:$E$207,3,FALSE),"")</f>
        <v/>
      </c>
      <c r="AG1811" s="103" t="str">
        <f>IFERROR(VLOOKUP(AN1811,Home!$C$8:$E$207,2,FALSE),"")</f>
        <v/>
      </c>
      <c r="AH1811" s="104" t="str">
        <f>IF(VLOOKUP(AE1811,Home!$C$8:$I$207,6,FALSE)="","",VLOOKUP(AE1811,Home!$C$8:$I$207,6,FALSE))</f>
        <v/>
      </c>
      <c r="AI1811" s="104" t="e">
        <f t="shared" si="602"/>
        <v>#VALUE!</v>
      </c>
      <c r="AJ1811" s="105" t="e">
        <f t="shared" si="595"/>
        <v>#VALUE!</v>
      </c>
      <c r="AK1811" s="103" t="e">
        <f t="shared" si="588"/>
        <v>#VALUE!</v>
      </c>
      <c r="AL1811" s="103" t="e">
        <f t="shared" si="596"/>
        <v>#VALUE!</v>
      </c>
      <c r="AN1811" t="str">
        <f>IF(OR(VLOOKUP(AE1811,Home!$C$8:$I$207,6,FALSE)="",VLOOKUP(AE1811,Home!$C$8:$I$207,7,FALSE)=""),"FEJL",Baggrundsark!AE1811)</f>
        <v>FEJL</v>
      </c>
      <c r="AO1811">
        <f>IF(VLOOKUP(AE1811,Home!$C$8:$N$207,12,FALSE)="Timelønnet",1,0)</f>
        <v>0</v>
      </c>
      <c r="AP1811">
        <f>SUM($AO$4:AO1811)*AO1811</f>
        <v>0</v>
      </c>
      <c r="AQ1811">
        <f t="shared" si="583"/>
        <v>1</v>
      </c>
      <c r="AR1811" t="str">
        <f t="shared" si="583"/>
        <v/>
      </c>
      <c r="AS1811" t="e">
        <f t="shared" si="597"/>
        <v>#VALUE!</v>
      </c>
      <c r="AT1811" s="45" t="e">
        <f t="shared" si="584"/>
        <v>#VALUE!</v>
      </c>
      <c r="AU1811">
        <f>VLOOKUP(AQ1811,Home!$C$8:$J$207,8,FALSE)</f>
        <v>0</v>
      </c>
    </row>
    <row r="1812" spans="1:47" x14ac:dyDescent="0.25">
      <c r="A1812" s="6">
        <f t="shared" si="589"/>
        <v>0</v>
      </c>
      <c r="B1812" s="6">
        <f t="shared" si="598"/>
        <v>0</v>
      </c>
      <c r="C1812" s="6" t="str">
        <f t="shared" si="590"/>
        <v/>
      </c>
      <c r="D1812" s="7">
        <f t="shared" si="591"/>
        <v>0</v>
      </c>
      <c r="E1812" s="7">
        <f t="shared" si="599"/>
        <v>0</v>
      </c>
      <c r="F1812" s="7" t="str">
        <f t="shared" si="592"/>
        <v/>
      </c>
      <c r="G1812" s="6">
        <f t="shared" si="593"/>
        <v>0</v>
      </c>
      <c r="H1812" s="6">
        <f t="shared" si="600"/>
        <v>0</v>
      </c>
      <c r="I1812" s="6" t="str">
        <f t="shared" si="601"/>
        <v/>
      </c>
      <c r="J1812" s="11">
        <v>1809</v>
      </c>
      <c r="K1812" s="11">
        <f>IF(IFERROR(VLOOKUP(J1812,Home!$A$8:$B$1048576,1,FALSE),0)=0,0,1)</f>
        <v>0</v>
      </c>
      <c r="L1812" s="129" t="e">
        <f>IF(VLOOKUP(O1812,Home!$C$8:$R$207,6,FALSE)="","",VLOOKUP(O1812,Home!$C$8:$R$207,6,FALSE))</f>
        <v>#N/A</v>
      </c>
      <c r="M1812" s="129" t="e">
        <f t="shared" si="586"/>
        <v>#N/A</v>
      </c>
      <c r="N1812" s="11">
        <f>SUM($K$4:K1812)</f>
        <v>200</v>
      </c>
      <c r="O1812" s="11" t="str">
        <f>IF(P1812="","",IF(IFERROR(VLOOKUP(N1812,Home!$C$8:$R$1048576,1,FALSE),"")=0,"",IFERROR(VLOOKUP(N1812,Home!$C$8:$R$1048576,1,FALSE),"")))</f>
        <v/>
      </c>
      <c r="P1812" s="11" t="str">
        <f>IF(IFERROR(VLOOKUP(W1812,Home!$C$8:$R$1048576,3,FALSE),"")=0,"",IFERROR(VLOOKUP(W1812,Home!$C$8:$R$1048576,3,FALSE),""))</f>
        <v/>
      </c>
      <c r="Q1812" s="11" t="str">
        <f t="shared" si="585"/>
        <v/>
      </c>
      <c r="R1812" s="130" t="e">
        <f>VLOOKUP(Q1812,'Baggrund til lister'!$G$4:$H$15,2,FALSE)</f>
        <v>#N/A</v>
      </c>
      <c r="S1812" s="11" t="str">
        <f t="shared" si="587"/>
        <v/>
      </c>
      <c r="T1812" s="11" t="str">
        <f>IF(IFERROR(VLOOKUP(N1812,Home!$C$8:$R$1048576,11,FALSE),"")=0,"",IFERROR(VLOOKUP(N1812,Home!$C$8:$R$1048576,11,FALSE),""))</f>
        <v/>
      </c>
      <c r="U1812" s="11" t="str">
        <f>IF(IFERROR(VLOOKUP(O1812,Home!$C$8:$R$1048576,12,FALSE),"")=0,"",IFERROR(VLOOKUP(O1812,Home!$C$8:$R$1048576,12,FALSE),""))</f>
        <v/>
      </c>
      <c r="V1812" s="11" t="str">
        <f>IF(IFERROR(VLOOKUP(O1812,Home!$C$8:$R$1048576,8,FALSE),"")=0,"",IFERROR(VLOOKUP(O1812,Home!$C$8:$R$1048576,8,FALSE),""))</f>
        <v/>
      </c>
      <c r="W1812" s="11" t="str">
        <f>IF(OR(VLOOKUP(N1812,Home!$C$7:$I$207,6,FALSE)="",VLOOKUP(N1812,Home!$C$7:$I$207,7,FALSE)=""),"FEJL",SUM(Baggrundsark!$K$4:K1812))</f>
        <v>FEJL</v>
      </c>
      <c r="Y1812">
        <v>1809</v>
      </c>
      <c r="Z1812" s="1"/>
      <c r="AC1812" s="44"/>
      <c r="AD1812">
        <f t="shared" si="594"/>
        <v>0</v>
      </c>
      <c r="AE1812">
        <f>SUM($AD$4:AD1812)</f>
        <v>1</v>
      </c>
      <c r="AF1812" s="103" t="str">
        <f>IFERROR(VLOOKUP(AN1812,Home!$C$8:$E$207,3,FALSE),"")</f>
        <v/>
      </c>
      <c r="AG1812" s="103" t="str">
        <f>IFERROR(VLOOKUP(AN1812,Home!$C$8:$E$207,2,FALSE),"")</f>
        <v/>
      </c>
      <c r="AH1812" s="104" t="str">
        <f>IF(VLOOKUP(AE1812,Home!$C$8:$I$207,6,FALSE)="","",VLOOKUP(AE1812,Home!$C$8:$I$207,6,FALSE))</f>
        <v/>
      </c>
      <c r="AI1812" s="104" t="e">
        <f t="shared" si="602"/>
        <v>#VALUE!</v>
      </c>
      <c r="AJ1812" s="105" t="e">
        <f t="shared" si="595"/>
        <v>#VALUE!</v>
      </c>
      <c r="AK1812" s="103" t="e">
        <f t="shared" si="588"/>
        <v>#VALUE!</v>
      </c>
      <c r="AL1812" s="103" t="e">
        <f t="shared" si="596"/>
        <v>#VALUE!</v>
      </c>
      <c r="AN1812" t="str">
        <f>IF(OR(VLOOKUP(AE1812,Home!$C$8:$I$207,6,FALSE)="",VLOOKUP(AE1812,Home!$C$8:$I$207,7,FALSE)=""),"FEJL",Baggrundsark!AE1812)</f>
        <v>FEJL</v>
      </c>
      <c r="AO1812">
        <f>IF(VLOOKUP(AE1812,Home!$C$8:$N$207,12,FALSE)="Timelønnet",1,0)</f>
        <v>0</v>
      </c>
      <c r="AP1812">
        <f>SUM($AO$4:AO1812)*AO1812</f>
        <v>0</v>
      </c>
      <c r="AQ1812">
        <f t="shared" si="583"/>
        <v>1</v>
      </c>
      <c r="AR1812" t="str">
        <f t="shared" si="583"/>
        <v/>
      </c>
      <c r="AS1812" t="e">
        <f t="shared" si="597"/>
        <v>#VALUE!</v>
      </c>
      <c r="AT1812" s="45" t="e">
        <f t="shared" si="584"/>
        <v>#VALUE!</v>
      </c>
      <c r="AU1812">
        <f>VLOOKUP(AQ1812,Home!$C$8:$J$207,8,FALSE)</f>
        <v>0</v>
      </c>
    </row>
    <row r="1813" spans="1:47" x14ac:dyDescent="0.25">
      <c r="A1813" s="6">
        <f t="shared" si="589"/>
        <v>0</v>
      </c>
      <c r="B1813" s="6">
        <f t="shared" si="598"/>
        <v>0</v>
      </c>
      <c r="C1813" s="6" t="str">
        <f t="shared" si="590"/>
        <v/>
      </c>
      <c r="D1813" s="7">
        <f t="shared" si="591"/>
        <v>0</v>
      </c>
      <c r="E1813" s="7">
        <f t="shared" si="599"/>
        <v>0</v>
      </c>
      <c r="F1813" s="7" t="str">
        <f t="shared" si="592"/>
        <v/>
      </c>
      <c r="G1813" s="6">
        <f t="shared" si="593"/>
        <v>0</v>
      </c>
      <c r="H1813" s="6">
        <f t="shared" si="600"/>
        <v>0</v>
      </c>
      <c r="I1813" s="6" t="str">
        <f t="shared" si="601"/>
        <v/>
      </c>
      <c r="J1813" s="11">
        <v>1810</v>
      </c>
      <c r="K1813" s="11">
        <f>IF(IFERROR(VLOOKUP(J1813,Home!$A$8:$B$1048576,1,FALSE),0)=0,0,1)</f>
        <v>0</v>
      </c>
      <c r="L1813" s="129" t="e">
        <f>IF(VLOOKUP(O1813,Home!$C$8:$R$207,6,FALSE)="","",VLOOKUP(O1813,Home!$C$8:$R$207,6,FALSE))</f>
        <v>#N/A</v>
      </c>
      <c r="M1813" s="129" t="e">
        <f t="shared" si="586"/>
        <v>#N/A</v>
      </c>
      <c r="N1813" s="11">
        <f>SUM($K$4:K1813)</f>
        <v>200</v>
      </c>
      <c r="O1813" s="11" t="str">
        <f>IF(P1813="","",IF(IFERROR(VLOOKUP(N1813,Home!$C$8:$R$1048576,1,FALSE),"")=0,"",IFERROR(VLOOKUP(N1813,Home!$C$8:$R$1048576,1,FALSE),"")))</f>
        <v/>
      </c>
      <c r="P1813" s="11" t="str">
        <f>IF(IFERROR(VLOOKUP(W1813,Home!$C$8:$R$1048576,3,FALSE),"")=0,"",IFERROR(VLOOKUP(W1813,Home!$C$8:$R$1048576,3,FALSE),""))</f>
        <v/>
      </c>
      <c r="Q1813" s="11" t="str">
        <f t="shared" si="585"/>
        <v/>
      </c>
      <c r="R1813" s="130" t="e">
        <f>VLOOKUP(Q1813,'Baggrund til lister'!$G$4:$H$15,2,FALSE)</f>
        <v>#N/A</v>
      </c>
      <c r="S1813" s="11" t="str">
        <f t="shared" si="587"/>
        <v/>
      </c>
      <c r="T1813" s="11" t="str">
        <f>IF(IFERROR(VLOOKUP(N1813,Home!$C$8:$R$1048576,11,FALSE),"")=0,"",IFERROR(VLOOKUP(N1813,Home!$C$8:$R$1048576,11,FALSE),""))</f>
        <v/>
      </c>
      <c r="U1813" s="11" t="str">
        <f>IF(IFERROR(VLOOKUP(O1813,Home!$C$8:$R$1048576,12,FALSE),"")=0,"",IFERROR(VLOOKUP(O1813,Home!$C$8:$R$1048576,12,FALSE),""))</f>
        <v/>
      </c>
      <c r="V1813" s="11" t="str">
        <f>IF(IFERROR(VLOOKUP(O1813,Home!$C$8:$R$1048576,8,FALSE),"")=0,"",IFERROR(VLOOKUP(O1813,Home!$C$8:$R$1048576,8,FALSE),""))</f>
        <v/>
      </c>
      <c r="W1813" s="11" t="str">
        <f>IF(OR(VLOOKUP(N1813,Home!$C$7:$I$207,6,FALSE)="",VLOOKUP(N1813,Home!$C$7:$I$207,7,FALSE)=""),"FEJL",SUM(Baggrundsark!$K$4:K1813))</f>
        <v>FEJL</v>
      </c>
      <c r="Y1813">
        <v>1810</v>
      </c>
      <c r="Z1813" s="1"/>
      <c r="AC1813" s="44"/>
      <c r="AD1813">
        <f t="shared" si="594"/>
        <v>0</v>
      </c>
      <c r="AE1813">
        <f>SUM($AD$4:AD1813)</f>
        <v>1</v>
      </c>
      <c r="AF1813" s="103" t="str">
        <f>IFERROR(VLOOKUP(AN1813,Home!$C$8:$E$207,3,FALSE),"")</f>
        <v/>
      </c>
      <c r="AG1813" s="103" t="str">
        <f>IFERROR(VLOOKUP(AN1813,Home!$C$8:$E$207,2,FALSE),"")</f>
        <v/>
      </c>
      <c r="AH1813" s="104" t="str">
        <f>IF(VLOOKUP(AE1813,Home!$C$8:$I$207,6,FALSE)="","",VLOOKUP(AE1813,Home!$C$8:$I$207,6,FALSE))</f>
        <v/>
      </c>
      <c r="AI1813" s="104" t="e">
        <f t="shared" si="602"/>
        <v>#VALUE!</v>
      </c>
      <c r="AJ1813" s="105" t="e">
        <f t="shared" si="595"/>
        <v>#VALUE!</v>
      </c>
      <c r="AK1813" s="103" t="e">
        <f t="shared" si="588"/>
        <v>#VALUE!</v>
      </c>
      <c r="AL1813" s="103" t="e">
        <f t="shared" si="596"/>
        <v>#VALUE!</v>
      </c>
      <c r="AN1813" t="str">
        <f>IF(OR(VLOOKUP(AE1813,Home!$C$8:$I$207,6,FALSE)="",VLOOKUP(AE1813,Home!$C$8:$I$207,7,FALSE)=""),"FEJL",Baggrundsark!AE1813)</f>
        <v>FEJL</v>
      </c>
      <c r="AO1813">
        <f>IF(VLOOKUP(AE1813,Home!$C$8:$N$207,12,FALSE)="Timelønnet",1,0)</f>
        <v>0</v>
      </c>
      <c r="AP1813">
        <f>SUM($AO$4:AO1813)*AO1813</f>
        <v>0</v>
      </c>
      <c r="AQ1813">
        <f t="shared" si="583"/>
        <v>1</v>
      </c>
      <c r="AR1813" t="str">
        <f t="shared" si="583"/>
        <v/>
      </c>
      <c r="AS1813" t="e">
        <f t="shared" si="597"/>
        <v>#VALUE!</v>
      </c>
      <c r="AT1813" s="45" t="e">
        <f t="shared" si="584"/>
        <v>#VALUE!</v>
      </c>
      <c r="AU1813">
        <f>VLOOKUP(AQ1813,Home!$C$8:$J$207,8,FALSE)</f>
        <v>0</v>
      </c>
    </row>
    <row r="1814" spans="1:47" x14ac:dyDescent="0.25">
      <c r="A1814" s="6">
        <f t="shared" si="589"/>
        <v>0</v>
      </c>
      <c r="B1814" s="6">
        <f t="shared" si="598"/>
        <v>0</v>
      </c>
      <c r="C1814" s="6" t="str">
        <f t="shared" si="590"/>
        <v/>
      </c>
      <c r="D1814" s="7">
        <f t="shared" si="591"/>
        <v>0</v>
      </c>
      <c r="E1814" s="7">
        <f t="shared" si="599"/>
        <v>0</v>
      </c>
      <c r="F1814" s="7" t="str">
        <f t="shared" si="592"/>
        <v/>
      </c>
      <c r="G1814" s="6">
        <f t="shared" si="593"/>
        <v>0</v>
      </c>
      <c r="H1814" s="6">
        <f t="shared" si="600"/>
        <v>0</v>
      </c>
      <c r="I1814" s="6" t="str">
        <f t="shared" si="601"/>
        <v/>
      </c>
      <c r="J1814" s="11">
        <v>1811</v>
      </c>
      <c r="K1814" s="11">
        <f>IF(IFERROR(VLOOKUP(J1814,Home!$A$8:$B$1048576,1,FALSE),0)=0,0,1)</f>
        <v>0</v>
      </c>
      <c r="L1814" s="129" t="e">
        <f>IF(VLOOKUP(O1814,Home!$C$8:$R$207,6,FALSE)="","",VLOOKUP(O1814,Home!$C$8:$R$207,6,FALSE))</f>
        <v>#N/A</v>
      </c>
      <c r="M1814" s="129" t="e">
        <f t="shared" si="586"/>
        <v>#N/A</v>
      </c>
      <c r="N1814" s="11">
        <f>SUM($K$4:K1814)</f>
        <v>200</v>
      </c>
      <c r="O1814" s="11" t="str">
        <f>IF(P1814="","",IF(IFERROR(VLOOKUP(N1814,Home!$C$8:$R$1048576,1,FALSE),"")=0,"",IFERROR(VLOOKUP(N1814,Home!$C$8:$R$1048576,1,FALSE),"")))</f>
        <v/>
      </c>
      <c r="P1814" s="11" t="str">
        <f>IF(IFERROR(VLOOKUP(W1814,Home!$C$8:$R$1048576,3,FALSE),"")=0,"",IFERROR(VLOOKUP(W1814,Home!$C$8:$R$1048576,3,FALSE),""))</f>
        <v/>
      </c>
      <c r="Q1814" s="11" t="str">
        <f t="shared" si="585"/>
        <v/>
      </c>
      <c r="R1814" s="130" t="e">
        <f>VLOOKUP(Q1814,'Baggrund til lister'!$G$4:$H$15,2,FALSE)</f>
        <v>#N/A</v>
      </c>
      <c r="S1814" s="11" t="str">
        <f t="shared" si="587"/>
        <v/>
      </c>
      <c r="T1814" s="11" t="str">
        <f>IF(IFERROR(VLOOKUP(N1814,Home!$C$8:$R$1048576,11,FALSE),"")=0,"",IFERROR(VLOOKUP(N1814,Home!$C$8:$R$1048576,11,FALSE),""))</f>
        <v/>
      </c>
      <c r="U1814" s="11" t="str">
        <f>IF(IFERROR(VLOOKUP(O1814,Home!$C$8:$R$1048576,12,FALSE),"")=0,"",IFERROR(VLOOKUP(O1814,Home!$C$8:$R$1048576,12,FALSE),""))</f>
        <v/>
      </c>
      <c r="V1814" s="11" t="str">
        <f>IF(IFERROR(VLOOKUP(O1814,Home!$C$8:$R$1048576,8,FALSE),"")=0,"",IFERROR(VLOOKUP(O1814,Home!$C$8:$R$1048576,8,FALSE),""))</f>
        <v/>
      </c>
      <c r="W1814" s="11" t="str">
        <f>IF(OR(VLOOKUP(N1814,Home!$C$7:$I$207,6,FALSE)="",VLOOKUP(N1814,Home!$C$7:$I$207,7,FALSE)=""),"FEJL",SUM(Baggrundsark!$K$4:K1814))</f>
        <v>FEJL</v>
      </c>
      <c r="Y1814">
        <v>1811</v>
      </c>
      <c r="Z1814" s="1"/>
      <c r="AC1814" s="44"/>
      <c r="AD1814">
        <f t="shared" si="594"/>
        <v>0</v>
      </c>
      <c r="AE1814">
        <f>SUM($AD$4:AD1814)</f>
        <v>1</v>
      </c>
      <c r="AF1814" s="103" t="str">
        <f>IFERROR(VLOOKUP(AN1814,Home!$C$8:$E$207,3,FALSE),"")</f>
        <v/>
      </c>
      <c r="AG1814" s="103" t="str">
        <f>IFERROR(VLOOKUP(AN1814,Home!$C$8:$E$207,2,FALSE),"")</f>
        <v/>
      </c>
      <c r="AH1814" s="104" t="str">
        <f>IF(VLOOKUP(AE1814,Home!$C$8:$I$207,6,FALSE)="","",VLOOKUP(AE1814,Home!$C$8:$I$207,6,FALSE))</f>
        <v/>
      </c>
      <c r="AI1814" s="104" t="e">
        <f t="shared" si="602"/>
        <v>#VALUE!</v>
      </c>
      <c r="AJ1814" s="105" t="e">
        <f t="shared" si="595"/>
        <v>#VALUE!</v>
      </c>
      <c r="AK1814" s="103" t="e">
        <f t="shared" si="588"/>
        <v>#VALUE!</v>
      </c>
      <c r="AL1814" s="103" t="e">
        <f t="shared" si="596"/>
        <v>#VALUE!</v>
      </c>
      <c r="AN1814" t="str">
        <f>IF(OR(VLOOKUP(AE1814,Home!$C$8:$I$207,6,FALSE)="",VLOOKUP(AE1814,Home!$C$8:$I$207,7,FALSE)=""),"FEJL",Baggrundsark!AE1814)</f>
        <v>FEJL</v>
      </c>
      <c r="AO1814">
        <f>IF(VLOOKUP(AE1814,Home!$C$8:$N$207,12,FALSE)="Timelønnet",1,0)</f>
        <v>0</v>
      </c>
      <c r="AP1814">
        <f>SUM($AO$4:AO1814)*AO1814</f>
        <v>0</v>
      </c>
      <c r="AQ1814">
        <f t="shared" si="583"/>
        <v>1</v>
      </c>
      <c r="AR1814" t="str">
        <f t="shared" si="583"/>
        <v/>
      </c>
      <c r="AS1814" t="e">
        <f t="shared" si="597"/>
        <v>#VALUE!</v>
      </c>
      <c r="AT1814" s="45" t="e">
        <f t="shared" si="584"/>
        <v>#VALUE!</v>
      </c>
      <c r="AU1814">
        <f>VLOOKUP(AQ1814,Home!$C$8:$J$207,8,FALSE)</f>
        <v>0</v>
      </c>
    </row>
    <row r="1815" spans="1:47" x14ac:dyDescent="0.25">
      <c r="A1815" s="6">
        <f t="shared" si="589"/>
        <v>0</v>
      </c>
      <c r="B1815" s="6">
        <f t="shared" si="598"/>
        <v>0</v>
      </c>
      <c r="C1815" s="6" t="str">
        <f t="shared" si="590"/>
        <v/>
      </c>
      <c r="D1815" s="7">
        <f t="shared" si="591"/>
        <v>0</v>
      </c>
      <c r="E1815" s="7">
        <f t="shared" si="599"/>
        <v>0</v>
      </c>
      <c r="F1815" s="7" t="str">
        <f t="shared" si="592"/>
        <v/>
      </c>
      <c r="G1815" s="6">
        <f t="shared" si="593"/>
        <v>0</v>
      </c>
      <c r="H1815" s="6">
        <f t="shared" si="600"/>
        <v>0</v>
      </c>
      <c r="I1815" s="6" t="str">
        <f t="shared" si="601"/>
        <v/>
      </c>
      <c r="J1815" s="11">
        <v>1812</v>
      </c>
      <c r="K1815" s="11">
        <f>IF(IFERROR(VLOOKUP(J1815,Home!$A$8:$B$1048576,1,FALSE),0)=0,0,1)</f>
        <v>0</v>
      </c>
      <c r="L1815" s="129" t="e">
        <f>IF(VLOOKUP(O1815,Home!$C$8:$R$207,6,FALSE)="","",VLOOKUP(O1815,Home!$C$8:$R$207,6,FALSE))</f>
        <v>#N/A</v>
      </c>
      <c r="M1815" s="129" t="e">
        <f t="shared" si="586"/>
        <v>#N/A</v>
      </c>
      <c r="N1815" s="11">
        <f>SUM($K$4:K1815)</f>
        <v>200</v>
      </c>
      <c r="O1815" s="11" t="str">
        <f>IF(P1815="","",IF(IFERROR(VLOOKUP(N1815,Home!$C$8:$R$1048576,1,FALSE),"")=0,"",IFERROR(VLOOKUP(N1815,Home!$C$8:$R$1048576,1,FALSE),"")))</f>
        <v/>
      </c>
      <c r="P1815" s="11" t="str">
        <f>IF(IFERROR(VLOOKUP(W1815,Home!$C$8:$R$1048576,3,FALSE),"")=0,"",IFERROR(VLOOKUP(W1815,Home!$C$8:$R$1048576,3,FALSE),""))</f>
        <v/>
      </c>
      <c r="Q1815" s="11" t="str">
        <f t="shared" si="585"/>
        <v/>
      </c>
      <c r="R1815" s="130" t="e">
        <f>VLOOKUP(Q1815,'Baggrund til lister'!$G$4:$H$15,2,FALSE)</f>
        <v>#N/A</v>
      </c>
      <c r="S1815" s="11" t="str">
        <f t="shared" si="587"/>
        <v/>
      </c>
      <c r="T1815" s="11" t="str">
        <f>IF(IFERROR(VLOOKUP(N1815,Home!$C$8:$R$1048576,11,FALSE),"")=0,"",IFERROR(VLOOKUP(N1815,Home!$C$8:$R$1048576,11,FALSE),""))</f>
        <v/>
      </c>
      <c r="U1815" s="11" t="str">
        <f>IF(IFERROR(VLOOKUP(O1815,Home!$C$8:$R$1048576,12,FALSE),"")=0,"",IFERROR(VLOOKUP(O1815,Home!$C$8:$R$1048576,12,FALSE),""))</f>
        <v/>
      </c>
      <c r="V1815" s="11" t="str">
        <f>IF(IFERROR(VLOOKUP(O1815,Home!$C$8:$R$1048576,8,FALSE),"")=0,"",IFERROR(VLOOKUP(O1815,Home!$C$8:$R$1048576,8,FALSE),""))</f>
        <v/>
      </c>
      <c r="W1815" s="11" t="str">
        <f>IF(OR(VLOOKUP(N1815,Home!$C$7:$I$207,6,FALSE)="",VLOOKUP(N1815,Home!$C$7:$I$207,7,FALSE)=""),"FEJL",SUM(Baggrundsark!$K$4:K1815))</f>
        <v>FEJL</v>
      </c>
      <c r="Y1815">
        <v>1812</v>
      </c>
      <c r="Z1815" s="1"/>
      <c r="AC1815" s="44"/>
      <c r="AD1815">
        <f t="shared" si="594"/>
        <v>0</v>
      </c>
      <c r="AE1815">
        <f>SUM($AD$4:AD1815)</f>
        <v>1</v>
      </c>
      <c r="AF1815" s="103" t="str">
        <f>IFERROR(VLOOKUP(AN1815,Home!$C$8:$E$207,3,FALSE),"")</f>
        <v/>
      </c>
      <c r="AG1815" s="103" t="str">
        <f>IFERROR(VLOOKUP(AN1815,Home!$C$8:$E$207,2,FALSE),"")</f>
        <v/>
      </c>
      <c r="AH1815" s="104" t="str">
        <f>IF(VLOOKUP(AE1815,Home!$C$8:$I$207,6,FALSE)="","",VLOOKUP(AE1815,Home!$C$8:$I$207,6,FALSE))</f>
        <v/>
      </c>
      <c r="AI1815" s="104" t="e">
        <f t="shared" si="602"/>
        <v>#VALUE!</v>
      </c>
      <c r="AJ1815" s="105" t="e">
        <f t="shared" si="595"/>
        <v>#VALUE!</v>
      </c>
      <c r="AK1815" s="103" t="e">
        <f t="shared" si="588"/>
        <v>#VALUE!</v>
      </c>
      <c r="AL1815" s="103" t="e">
        <f t="shared" si="596"/>
        <v>#VALUE!</v>
      </c>
      <c r="AN1815" t="str">
        <f>IF(OR(VLOOKUP(AE1815,Home!$C$8:$I$207,6,FALSE)="",VLOOKUP(AE1815,Home!$C$8:$I$207,7,FALSE)=""),"FEJL",Baggrundsark!AE1815)</f>
        <v>FEJL</v>
      </c>
      <c r="AO1815">
        <f>IF(VLOOKUP(AE1815,Home!$C$8:$N$207,12,FALSE)="Timelønnet",1,0)</f>
        <v>0</v>
      </c>
      <c r="AP1815">
        <f>SUM($AO$4:AO1815)*AO1815</f>
        <v>0</v>
      </c>
      <c r="AQ1815">
        <f t="shared" si="583"/>
        <v>1</v>
      </c>
      <c r="AR1815" t="str">
        <f t="shared" si="583"/>
        <v/>
      </c>
      <c r="AS1815" t="e">
        <f t="shared" si="597"/>
        <v>#VALUE!</v>
      </c>
      <c r="AT1815" s="45" t="e">
        <f t="shared" si="584"/>
        <v>#VALUE!</v>
      </c>
      <c r="AU1815">
        <f>VLOOKUP(AQ1815,Home!$C$8:$J$207,8,FALSE)</f>
        <v>0</v>
      </c>
    </row>
    <row r="1816" spans="1:47" x14ac:dyDescent="0.25">
      <c r="A1816" s="6">
        <f t="shared" si="589"/>
        <v>0</v>
      </c>
      <c r="B1816" s="6">
        <f t="shared" si="598"/>
        <v>0</v>
      </c>
      <c r="C1816" s="6" t="str">
        <f t="shared" si="590"/>
        <v/>
      </c>
      <c r="D1816" s="7">
        <f t="shared" si="591"/>
        <v>0</v>
      </c>
      <c r="E1816" s="7">
        <f t="shared" si="599"/>
        <v>0</v>
      </c>
      <c r="F1816" s="7" t="str">
        <f t="shared" si="592"/>
        <v/>
      </c>
      <c r="G1816" s="6">
        <f t="shared" si="593"/>
        <v>0</v>
      </c>
      <c r="H1816" s="6">
        <f t="shared" si="600"/>
        <v>0</v>
      </c>
      <c r="I1816" s="6" t="str">
        <f t="shared" si="601"/>
        <v/>
      </c>
      <c r="J1816" s="11">
        <v>1813</v>
      </c>
      <c r="K1816" s="11">
        <f>IF(IFERROR(VLOOKUP(J1816,Home!$A$8:$B$1048576,1,FALSE),0)=0,0,1)</f>
        <v>0</v>
      </c>
      <c r="L1816" s="129" t="e">
        <f>IF(VLOOKUP(O1816,Home!$C$8:$R$207,6,FALSE)="","",VLOOKUP(O1816,Home!$C$8:$R$207,6,FALSE))</f>
        <v>#N/A</v>
      </c>
      <c r="M1816" s="129" t="e">
        <f t="shared" si="586"/>
        <v>#N/A</v>
      </c>
      <c r="N1816" s="11">
        <f>SUM($K$4:K1816)</f>
        <v>200</v>
      </c>
      <c r="O1816" s="11" t="str">
        <f>IF(P1816="","",IF(IFERROR(VLOOKUP(N1816,Home!$C$8:$R$1048576,1,FALSE),"")=0,"",IFERROR(VLOOKUP(N1816,Home!$C$8:$R$1048576,1,FALSE),"")))</f>
        <v/>
      </c>
      <c r="P1816" s="11" t="str">
        <f>IF(IFERROR(VLOOKUP(W1816,Home!$C$8:$R$1048576,3,FALSE),"")=0,"",IFERROR(VLOOKUP(W1816,Home!$C$8:$R$1048576,3,FALSE),""))</f>
        <v/>
      </c>
      <c r="Q1816" s="11" t="str">
        <f t="shared" si="585"/>
        <v/>
      </c>
      <c r="R1816" s="130" t="e">
        <f>VLOOKUP(Q1816,'Baggrund til lister'!$G$4:$H$15,2,FALSE)</f>
        <v>#N/A</v>
      </c>
      <c r="S1816" s="11" t="str">
        <f t="shared" si="587"/>
        <v/>
      </c>
      <c r="T1816" s="11" t="str">
        <f>IF(IFERROR(VLOOKUP(N1816,Home!$C$8:$R$1048576,11,FALSE),"")=0,"",IFERROR(VLOOKUP(N1816,Home!$C$8:$R$1048576,11,FALSE),""))</f>
        <v/>
      </c>
      <c r="U1816" s="11" t="str">
        <f>IF(IFERROR(VLOOKUP(O1816,Home!$C$8:$R$1048576,12,FALSE),"")=0,"",IFERROR(VLOOKUP(O1816,Home!$C$8:$R$1048576,12,FALSE),""))</f>
        <v/>
      </c>
      <c r="V1816" s="11" t="str">
        <f>IF(IFERROR(VLOOKUP(O1816,Home!$C$8:$R$1048576,8,FALSE),"")=0,"",IFERROR(VLOOKUP(O1816,Home!$C$8:$R$1048576,8,FALSE),""))</f>
        <v/>
      </c>
      <c r="W1816" s="11" t="str">
        <f>IF(OR(VLOOKUP(N1816,Home!$C$7:$I$207,6,FALSE)="",VLOOKUP(N1816,Home!$C$7:$I$207,7,FALSE)=""),"FEJL",SUM(Baggrundsark!$K$4:K1816))</f>
        <v>FEJL</v>
      </c>
      <c r="Y1816">
        <v>1813</v>
      </c>
      <c r="Z1816" s="1"/>
      <c r="AC1816" s="44"/>
      <c r="AD1816">
        <f t="shared" si="594"/>
        <v>0</v>
      </c>
      <c r="AE1816">
        <f>SUM($AD$4:AD1816)</f>
        <v>1</v>
      </c>
      <c r="AF1816" s="103" t="str">
        <f>IFERROR(VLOOKUP(AN1816,Home!$C$8:$E$207,3,FALSE),"")</f>
        <v/>
      </c>
      <c r="AG1816" s="103" t="str">
        <f>IFERROR(VLOOKUP(AN1816,Home!$C$8:$E$207,2,FALSE),"")</f>
        <v/>
      </c>
      <c r="AH1816" s="104" t="str">
        <f>IF(VLOOKUP(AE1816,Home!$C$8:$I$207,6,FALSE)="","",VLOOKUP(AE1816,Home!$C$8:$I$207,6,FALSE))</f>
        <v/>
      </c>
      <c r="AI1816" s="104" t="e">
        <f t="shared" si="602"/>
        <v>#VALUE!</v>
      </c>
      <c r="AJ1816" s="105" t="e">
        <f t="shared" si="595"/>
        <v>#VALUE!</v>
      </c>
      <c r="AK1816" s="103" t="e">
        <f t="shared" si="588"/>
        <v>#VALUE!</v>
      </c>
      <c r="AL1816" s="103" t="e">
        <f t="shared" si="596"/>
        <v>#VALUE!</v>
      </c>
      <c r="AN1816" t="str">
        <f>IF(OR(VLOOKUP(AE1816,Home!$C$8:$I$207,6,FALSE)="",VLOOKUP(AE1816,Home!$C$8:$I$207,7,FALSE)=""),"FEJL",Baggrundsark!AE1816)</f>
        <v>FEJL</v>
      </c>
      <c r="AO1816">
        <f>IF(VLOOKUP(AE1816,Home!$C$8:$N$207,12,FALSE)="Timelønnet",1,0)</f>
        <v>0</v>
      </c>
      <c r="AP1816">
        <f>SUM($AO$4:AO1816)*AO1816</f>
        <v>0</v>
      </c>
      <c r="AQ1816">
        <f t="shared" si="583"/>
        <v>1</v>
      </c>
      <c r="AR1816" t="str">
        <f t="shared" si="583"/>
        <v/>
      </c>
      <c r="AS1816" t="e">
        <f t="shared" si="597"/>
        <v>#VALUE!</v>
      </c>
      <c r="AT1816" s="45" t="e">
        <f t="shared" si="584"/>
        <v>#VALUE!</v>
      </c>
      <c r="AU1816">
        <f>VLOOKUP(AQ1816,Home!$C$8:$J$207,8,FALSE)</f>
        <v>0</v>
      </c>
    </row>
    <row r="1817" spans="1:47" x14ac:dyDescent="0.25">
      <c r="A1817" s="6">
        <f t="shared" si="589"/>
        <v>0</v>
      </c>
      <c r="B1817" s="6">
        <f t="shared" si="598"/>
        <v>0</v>
      </c>
      <c r="C1817" s="6" t="str">
        <f t="shared" si="590"/>
        <v/>
      </c>
      <c r="D1817" s="7">
        <f t="shared" si="591"/>
        <v>0</v>
      </c>
      <c r="E1817" s="7">
        <f t="shared" si="599"/>
        <v>0</v>
      </c>
      <c r="F1817" s="7" t="str">
        <f t="shared" si="592"/>
        <v/>
      </c>
      <c r="G1817" s="6">
        <f t="shared" si="593"/>
        <v>0</v>
      </c>
      <c r="H1817" s="6">
        <f t="shared" si="600"/>
        <v>0</v>
      </c>
      <c r="I1817" s="6" t="str">
        <f t="shared" si="601"/>
        <v/>
      </c>
      <c r="J1817" s="11">
        <v>1814</v>
      </c>
      <c r="K1817" s="11">
        <f>IF(IFERROR(VLOOKUP(J1817,Home!$A$8:$B$1048576,1,FALSE),0)=0,0,1)</f>
        <v>0</v>
      </c>
      <c r="L1817" s="129" t="e">
        <f>IF(VLOOKUP(O1817,Home!$C$8:$R$207,6,FALSE)="","",VLOOKUP(O1817,Home!$C$8:$R$207,6,FALSE))</f>
        <v>#N/A</v>
      </c>
      <c r="M1817" s="129" t="e">
        <f t="shared" si="586"/>
        <v>#N/A</v>
      </c>
      <c r="N1817" s="11">
        <f>SUM($K$4:K1817)</f>
        <v>200</v>
      </c>
      <c r="O1817" s="11" t="str">
        <f>IF(P1817="","",IF(IFERROR(VLOOKUP(N1817,Home!$C$8:$R$1048576,1,FALSE),"")=0,"",IFERROR(VLOOKUP(N1817,Home!$C$8:$R$1048576,1,FALSE),"")))</f>
        <v/>
      </c>
      <c r="P1817" s="11" t="str">
        <f>IF(IFERROR(VLOOKUP(W1817,Home!$C$8:$R$1048576,3,FALSE),"")=0,"",IFERROR(VLOOKUP(W1817,Home!$C$8:$R$1048576,3,FALSE),""))</f>
        <v/>
      </c>
      <c r="Q1817" s="11" t="str">
        <f t="shared" si="585"/>
        <v/>
      </c>
      <c r="R1817" s="130" t="e">
        <f>VLOOKUP(Q1817,'Baggrund til lister'!$G$4:$H$15,2,FALSE)</f>
        <v>#N/A</v>
      </c>
      <c r="S1817" s="11" t="str">
        <f t="shared" si="587"/>
        <v/>
      </c>
      <c r="T1817" s="11" t="str">
        <f>IF(IFERROR(VLOOKUP(N1817,Home!$C$8:$R$1048576,11,FALSE),"")=0,"",IFERROR(VLOOKUP(N1817,Home!$C$8:$R$1048576,11,FALSE),""))</f>
        <v/>
      </c>
      <c r="U1817" s="11" t="str">
        <f>IF(IFERROR(VLOOKUP(O1817,Home!$C$8:$R$1048576,12,FALSE),"")=0,"",IFERROR(VLOOKUP(O1817,Home!$C$8:$R$1048576,12,FALSE),""))</f>
        <v/>
      </c>
      <c r="V1817" s="11" t="str">
        <f>IF(IFERROR(VLOOKUP(O1817,Home!$C$8:$R$1048576,8,FALSE),"")=0,"",IFERROR(VLOOKUP(O1817,Home!$C$8:$R$1048576,8,FALSE),""))</f>
        <v/>
      </c>
      <c r="W1817" s="11" t="str">
        <f>IF(OR(VLOOKUP(N1817,Home!$C$7:$I$207,6,FALSE)="",VLOOKUP(N1817,Home!$C$7:$I$207,7,FALSE)=""),"FEJL",SUM(Baggrundsark!$K$4:K1817))</f>
        <v>FEJL</v>
      </c>
      <c r="Y1817">
        <v>1814</v>
      </c>
      <c r="Z1817" s="1"/>
      <c r="AC1817" s="44"/>
      <c r="AD1817">
        <f t="shared" si="594"/>
        <v>0</v>
      </c>
      <c r="AE1817">
        <f>SUM($AD$4:AD1817)</f>
        <v>1</v>
      </c>
      <c r="AF1817" s="103" t="str">
        <f>IFERROR(VLOOKUP(AN1817,Home!$C$8:$E$207,3,FALSE),"")</f>
        <v/>
      </c>
      <c r="AG1817" s="103" t="str">
        <f>IFERROR(VLOOKUP(AN1817,Home!$C$8:$E$207,2,FALSE),"")</f>
        <v/>
      </c>
      <c r="AH1817" s="104" t="str">
        <f>IF(VLOOKUP(AE1817,Home!$C$8:$I$207,6,FALSE)="","",VLOOKUP(AE1817,Home!$C$8:$I$207,6,FALSE))</f>
        <v/>
      </c>
      <c r="AI1817" s="104" t="e">
        <f t="shared" si="602"/>
        <v>#VALUE!</v>
      </c>
      <c r="AJ1817" s="105" t="e">
        <f t="shared" si="595"/>
        <v>#VALUE!</v>
      </c>
      <c r="AK1817" s="103" t="e">
        <f t="shared" si="588"/>
        <v>#VALUE!</v>
      </c>
      <c r="AL1817" s="103" t="e">
        <f t="shared" si="596"/>
        <v>#VALUE!</v>
      </c>
      <c r="AN1817" t="str">
        <f>IF(OR(VLOOKUP(AE1817,Home!$C$8:$I$207,6,FALSE)="",VLOOKUP(AE1817,Home!$C$8:$I$207,7,FALSE)=""),"FEJL",Baggrundsark!AE1817)</f>
        <v>FEJL</v>
      </c>
      <c r="AO1817">
        <f>IF(VLOOKUP(AE1817,Home!$C$8:$N$207,12,FALSE)="Timelønnet",1,0)</f>
        <v>0</v>
      </c>
      <c r="AP1817">
        <f>SUM($AO$4:AO1817)*AO1817</f>
        <v>0</v>
      </c>
      <c r="AQ1817">
        <f t="shared" si="583"/>
        <v>1</v>
      </c>
      <c r="AR1817" t="str">
        <f t="shared" si="583"/>
        <v/>
      </c>
      <c r="AS1817" t="e">
        <f t="shared" si="597"/>
        <v>#VALUE!</v>
      </c>
      <c r="AT1817" s="45" t="e">
        <f t="shared" si="584"/>
        <v>#VALUE!</v>
      </c>
      <c r="AU1817">
        <f>VLOOKUP(AQ1817,Home!$C$8:$J$207,8,FALSE)</f>
        <v>0</v>
      </c>
    </row>
    <row r="1818" spans="1:47" x14ac:dyDescent="0.25">
      <c r="A1818" s="6">
        <f t="shared" si="589"/>
        <v>0</v>
      </c>
      <c r="B1818" s="6">
        <f t="shared" si="598"/>
        <v>0</v>
      </c>
      <c r="C1818" s="6" t="str">
        <f t="shared" si="590"/>
        <v/>
      </c>
      <c r="D1818" s="7">
        <f t="shared" si="591"/>
        <v>0</v>
      </c>
      <c r="E1818" s="7">
        <f t="shared" si="599"/>
        <v>0</v>
      </c>
      <c r="F1818" s="7" t="str">
        <f t="shared" si="592"/>
        <v/>
      </c>
      <c r="G1818" s="6">
        <f t="shared" si="593"/>
        <v>0</v>
      </c>
      <c r="H1818" s="6">
        <f t="shared" si="600"/>
        <v>0</v>
      </c>
      <c r="I1818" s="6" t="str">
        <f t="shared" si="601"/>
        <v/>
      </c>
      <c r="J1818" s="11">
        <v>1815</v>
      </c>
      <c r="K1818" s="11">
        <f>IF(IFERROR(VLOOKUP(J1818,Home!$A$8:$B$1048576,1,FALSE),0)=0,0,1)</f>
        <v>0</v>
      </c>
      <c r="L1818" s="129" t="e">
        <f>IF(VLOOKUP(O1818,Home!$C$8:$R$207,6,FALSE)="","",VLOOKUP(O1818,Home!$C$8:$R$207,6,FALSE))</f>
        <v>#N/A</v>
      </c>
      <c r="M1818" s="129" t="e">
        <f t="shared" si="586"/>
        <v>#N/A</v>
      </c>
      <c r="N1818" s="11">
        <f>SUM($K$4:K1818)</f>
        <v>200</v>
      </c>
      <c r="O1818" s="11" t="str">
        <f>IF(P1818="","",IF(IFERROR(VLOOKUP(N1818,Home!$C$8:$R$1048576,1,FALSE),"")=0,"",IFERROR(VLOOKUP(N1818,Home!$C$8:$R$1048576,1,FALSE),"")))</f>
        <v/>
      </c>
      <c r="P1818" s="11" t="str">
        <f>IF(IFERROR(VLOOKUP(W1818,Home!$C$8:$R$1048576,3,FALSE),"")=0,"",IFERROR(VLOOKUP(W1818,Home!$C$8:$R$1048576,3,FALSE),""))</f>
        <v/>
      </c>
      <c r="Q1818" s="11" t="str">
        <f t="shared" si="585"/>
        <v/>
      </c>
      <c r="R1818" s="130" t="e">
        <f>VLOOKUP(Q1818,'Baggrund til lister'!$G$4:$H$15,2,FALSE)</f>
        <v>#N/A</v>
      </c>
      <c r="S1818" s="11" t="str">
        <f t="shared" si="587"/>
        <v/>
      </c>
      <c r="T1818" s="11" t="str">
        <f>IF(IFERROR(VLOOKUP(N1818,Home!$C$8:$R$1048576,11,FALSE),"")=0,"",IFERROR(VLOOKUP(N1818,Home!$C$8:$R$1048576,11,FALSE),""))</f>
        <v/>
      </c>
      <c r="U1818" s="11" t="str">
        <f>IF(IFERROR(VLOOKUP(O1818,Home!$C$8:$R$1048576,12,FALSE),"")=0,"",IFERROR(VLOOKUP(O1818,Home!$C$8:$R$1048576,12,FALSE),""))</f>
        <v/>
      </c>
      <c r="V1818" s="11" t="str">
        <f>IF(IFERROR(VLOOKUP(O1818,Home!$C$8:$R$1048576,8,FALSE),"")=0,"",IFERROR(VLOOKUP(O1818,Home!$C$8:$R$1048576,8,FALSE),""))</f>
        <v/>
      </c>
      <c r="W1818" s="11" t="str">
        <f>IF(OR(VLOOKUP(N1818,Home!$C$7:$I$207,6,FALSE)="",VLOOKUP(N1818,Home!$C$7:$I$207,7,FALSE)=""),"FEJL",SUM(Baggrundsark!$K$4:K1818))</f>
        <v>FEJL</v>
      </c>
      <c r="Y1818">
        <v>1815</v>
      </c>
      <c r="Z1818" s="1"/>
      <c r="AC1818" s="44"/>
      <c r="AD1818">
        <f t="shared" si="594"/>
        <v>0</v>
      </c>
      <c r="AE1818">
        <f>SUM($AD$4:AD1818)</f>
        <v>1</v>
      </c>
      <c r="AF1818" s="103" t="str">
        <f>IFERROR(VLOOKUP(AN1818,Home!$C$8:$E$207,3,FALSE),"")</f>
        <v/>
      </c>
      <c r="AG1818" s="103" t="str">
        <f>IFERROR(VLOOKUP(AN1818,Home!$C$8:$E$207,2,FALSE),"")</f>
        <v/>
      </c>
      <c r="AH1818" s="104" t="str">
        <f>IF(VLOOKUP(AE1818,Home!$C$8:$I$207,6,FALSE)="","",VLOOKUP(AE1818,Home!$C$8:$I$207,6,FALSE))</f>
        <v/>
      </c>
      <c r="AI1818" s="104" t="e">
        <f t="shared" si="602"/>
        <v>#VALUE!</v>
      </c>
      <c r="AJ1818" s="105" t="e">
        <f t="shared" si="595"/>
        <v>#VALUE!</v>
      </c>
      <c r="AK1818" s="103" t="e">
        <f t="shared" si="588"/>
        <v>#VALUE!</v>
      </c>
      <c r="AL1818" s="103" t="e">
        <f t="shared" si="596"/>
        <v>#VALUE!</v>
      </c>
      <c r="AN1818" t="str">
        <f>IF(OR(VLOOKUP(AE1818,Home!$C$8:$I$207,6,FALSE)="",VLOOKUP(AE1818,Home!$C$8:$I$207,7,FALSE)=""),"FEJL",Baggrundsark!AE1818)</f>
        <v>FEJL</v>
      </c>
      <c r="AO1818">
        <f>IF(VLOOKUP(AE1818,Home!$C$8:$N$207,12,FALSE)="Timelønnet",1,0)</f>
        <v>0</v>
      </c>
      <c r="AP1818">
        <f>SUM($AO$4:AO1818)*AO1818</f>
        <v>0</v>
      </c>
      <c r="AQ1818">
        <f t="shared" si="583"/>
        <v>1</v>
      </c>
      <c r="AR1818" t="str">
        <f t="shared" si="583"/>
        <v/>
      </c>
      <c r="AS1818" t="e">
        <f t="shared" si="597"/>
        <v>#VALUE!</v>
      </c>
      <c r="AT1818" s="45" t="e">
        <f t="shared" si="584"/>
        <v>#VALUE!</v>
      </c>
      <c r="AU1818">
        <f>VLOOKUP(AQ1818,Home!$C$8:$J$207,8,FALSE)</f>
        <v>0</v>
      </c>
    </row>
    <row r="1819" spans="1:47" x14ac:dyDescent="0.25">
      <c r="A1819" s="6">
        <f t="shared" si="589"/>
        <v>0</v>
      </c>
      <c r="B1819" s="6">
        <f t="shared" si="598"/>
        <v>0</v>
      </c>
      <c r="C1819" s="6" t="str">
        <f t="shared" si="590"/>
        <v/>
      </c>
      <c r="D1819" s="7">
        <f t="shared" si="591"/>
        <v>0</v>
      </c>
      <c r="E1819" s="7">
        <f t="shared" si="599"/>
        <v>0</v>
      </c>
      <c r="F1819" s="7" t="str">
        <f t="shared" si="592"/>
        <v/>
      </c>
      <c r="G1819" s="6">
        <f t="shared" si="593"/>
        <v>0</v>
      </c>
      <c r="H1819" s="6">
        <f t="shared" si="600"/>
        <v>0</v>
      </c>
      <c r="I1819" s="6" t="str">
        <f t="shared" si="601"/>
        <v/>
      </c>
      <c r="J1819" s="11">
        <v>1816</v>
      </c>
      <c r="K1819" s="11">
        <f>IF(IFERROR(VLOOKUP(J1819,Home!$A$8:$B$1048576,1,FALSE),0)=0,0,1)</f>
        <v>0</v>
      </c>
      <c r="L1819" s="129" t="e">
        <f>IF(VLOOKUP(O1819,Home!$C$8:$R$207,6,FALSE)="","",VLOOKUP(O1819,Home!$C$8:$R$207,6,FALSE))</f>
        <v>#N/A</v>
      </c>
      <c r="M1819" s="129" t="e">
        <f t="shared" si="586"/>
        <v>#N/A</v>
      </c>
      <c r="N1819" s="11">
        <f>SUM($K$4:K1819)</f>
        <v>200</v>
      </c>
      <c r="O1819" s="11" t="str">
        <f>IF(P1819="","",IF(IFERROR(VLOOKUP(N1819,Home!$C$8:$R$1048576,1,FALSE),"")=0,"",IFERROR(VLOOKUP(N1819,Home!$C$8:$R$1048576,1,FALSE),"")))</f>
        <v/>
      </c>
      <c r="P1819" s="11" t="str">
        <f>IF(IFERROR(VLOOKUP(W1819,Home!$C$8:$R$1048576,3,FALSE),"")=0,"",IFERROR(VLOOKUP(W1819,Home!$C$8:$R$1048576,3,FALSE),""))</f>
        <v/>
      </c>
      <c r="Q1819" s="11" t="str">
        <f t="shared" si="585"/>
        <v/>
      </c>
      <c r="R1819" s="130" t="e">
        <f>VLOOKUP(Q1819,'Baggrund til lister'!$G$4:$H$15,2,FALSE)</f>
        <v>#N/A</v>
      </c>
      <c r="S1819" s="11" t="str">
        <f t="shared" si="587"/>
        <v/>
      </c>
      <c r="T1819" s="11" t="str">
        <f>IF(IFERROR(VLOOKUP(N1819,Home!$C$8:$R$1048576,11,FALSE),"")=0,"",IFERROR(VLOOKUP(N1819,Home!$C$8:$R$1048576,11,FALSE),""))</f>
        <v/>
      </c>
      <c r="U1819" s="11" t="str">
        <f>IF(IFERROR(VLOOKUP(O1819,Home!$C$8:$R$1048576,12,FALSE),"")=0,"",IFERROR(VLOOKUP(O1819,Home!$C$8:$R$1048576,12,FALSE),""))</f>
        <v/>
      </c>
      <c r="V1819" s="11" t="str">
        <f>IF(IFERROR(VLOOKUP(O1819,Home!$C$8:$R$1048576,8,FALSE),"")=0,"",IFERROR(VLOOKUP(O1819,Home!$C$8:$R$1048576,8,FALSE),""))</f>
        <v/>
      </c>
      <c r="W1819" s="11" t="str">
        <f>IF(OR(VLOOKUP(N1819,Home!$C$7:$I$207,6,FALSE)="",VLOOKUP(N1819,Home!$C$7:$I$207,7,FALSE)=""),"FEJL",SUM(Baggrundsark!$K$4:K1819))</f>
        <v>FEJL</v>
      </c>
      <c r="Y1819">
        <v>1816</v>
      </c>
      <c r="Z1819" s="1"/>
      <c r="AC1819" s="44"/>
      <c r="AD1819">
        <f t="shared" si="594"/>
        <v>0</v>
      </c>
      <c r="AE1819">
        <f>SUM($AD$4:AD1819)</f>
        <v>1</v>
      </c>
      <c r="AF1819" s="103" t="str">
        <f>IFERROR(VLOOKUP(AN1819,Home!$C$8:$E$207,3,FALSE),"")</f>
        <v/>
      </c>
      <c r="AG1819" s="103" t="str">
        <f>IFERROR(VLOOKUP(AN1819,Home!$C$8:$E$207,2,FALSE),"")</f>
        <v/>
      </c>
      <c r="AH1819" s="104" t="str">
        <f>IF(VLOOKUP(AE1819,Home!$C$8:$I$207,6,FALSE)="","",VLOOKUP(AE1819,Home!$C$8:$I$207,6,FALSE))</f>
        <v/>
      </c>
      <c r="AI1819" s="104" t="e">
        <f t="shared" si="602"/>
        <v>#VALUE!</v>
      </c>
      <c r="AJ1819" s="105" t="e">
        <f t="shared" si="595"/>
        <v>#VALUE!</v>
      </c>
      <c r="AK1819" s="103" t="e">
        <f t="shared" si="588"/>
        <v>#VALUE!</v>
      </c>
      <c r="AL1819" s="103" t="e">
        <f t="shared" si="596"/>
        <v>#VALUE!</v>
      </c>
      <c r="AN1819" t="str">
        <f>IF(OR(VLOOKUP(AE1819,Home!$C$8:$I$207,6,FALSE)="",VLOOKUP(AE1819,Home!$C$8:$I$207,7,FALSE)=""),"FEJL",Baggrundsark!AE1819)</f>
        <v>FEJL</v>
      </c>
      <c r="AO1819">
        <f>IF(VLOOKUP(AE1819,Home!$C$8:$N$207,12,FALSE)="Timelønnet",1,0)</f>
        <v>0</v>
      </c>
      <c r="AP1819">
        <f>SUM($AO$4:AO1819)*AO1819</f>
        <v>0</v>
      </c>
      <c r="AQ1819">
        <f t="shared" ref="AQ1819:AR1882" si="603">AE1819</f>
        <v>1</v>
      </c>
      <c r="AR1819" t="str">
        <f t="shared" si="603"/>
        <v/>
      </c>
      <c r="AS1819" t="e">
        <f t="shared" si="597"/>
        <v>#VALUE!</v>
      </c>
      <c r="AT1819" s="45" t="e">
        <f t="shared" ref="AT1819:AT1882" si="604">AK1819</f>
        <v>#VALUE!</v>
      </c>
      <c r="AU1819">
        <f>VLOOKUP(AQ1819,Home!$C$8:$J$207,8,FALSE)</f>
        <v>0</v>
      </c>
    </row>
    <row r="1820" spans="1:47" x14ac:dyDescent="0.25">
      <c r="A1820" s="6">
        <f t="shared" si="589"/>
        <v>0</v>
      </c>
      <c r="B1820" s="6">
        <f t="shared" si="598"/>
        <v>0</v>
      </c>
      <c r="C1820" s="6" t="str">
        <f t="shared" si="590"/>
        <v/>
      </c>
      <c r="D1820" s="7">
        <f t="shared" si="591"/>
        <v>0</v>
      </c>
      <c r="E1820" s="7">
        <f t="shared" si="599"/>
        <v>0</v>
      </c>
      <c r="F1820" s="7" t="str">
        <f t="shared" si="592"/>
        <v/>
      </c>
      <c r="G1820" s="6">
        <f t="shared" si="593"/>
        <v>0</v>
      </c>
      <c r="H1820" s="6">
        <f t="shared" si="600"/>
        <v>0</v>
      </c>
      <c r="I1820" s="6" t="str">
        <f t="shared" si="601"/>
        <v/>
      </c>
      <c r="J1820" s="11">
        <v>1817</v>
      </c>
      <c r="K1820" s="11">
        <f>IF(IFERROR(VLOOKUP(J1820,Home!$A$8:$B$1048576,1,FALSE),0)=0,0,1)</f>
        <v>0</v>
      </c>
      <c r="L1820" s="129" t="e">
        <f>IF(VLOOKUP(O1820,Home!$C$8:$R$207,6,FALSE)="","",VLOOKUP(O1820,Home!$C$8:$R$207,6,FALSE))</f>
        <v>#N/A</v>
      </c>
      <c r="M1820" s="129" t="e">
        <f t="shared" si="586"/>
        <v>#N/A</v>
      </c>
      <c r="N1820" s="11">
        <f>SUM($K$4:K1820)</f>
        <v>200</v>
      </c>
      <c r="O1820" s="11" t="str">
        <f>IF(P1820="","",IF(IFERROR(VLOOKUP(N1820,Home!$C$8:$R$1048576,1,FALSE),"")=0,"",IFERROR(VLOOKUP(N1820,Home!$C$8:$R$1048576,1,FALSE),"")))</f>
        <v/>
      </c>
      <c r="P1820" s="11" t="str">
        <f>IF(IFERROR(VLOOKUP(W1820,Home!$C$8:$R$1048576,3,FALSE),"")=0,"",IFERROR(VLOOKUP(W1820,Home!$C$8:$R$1048576,3,FALSE),""))</f>
        <v/>
      </c>
      <c r="Q1820" s="11" t="str">
        <f t="shared" si="585"/>
        <v/>
      </c>
      <c r="R1820" s="130" t="e">
        <f>VLOOKUP(Q1820,'Baggrund til lister'!$G$4:$H$15,2,FALSE)</f>
        <v>#N/A</v>
      </c>
      <c r="S1820" s="11" t="str">
        <f t="shared" si="587"/>
        <v/>
      </c>
      <c r="T1820" s="11" t="str">
        <f>IF(IFERROR(VLOOKUP(N1820,Home!$C$8:$R$1048576,11,FALSE),"")=0,"",IFERROR(VLOOKUP(N1820,Home!$C$8:$R$1048576,11,FALSE),""))</f>
        <v/>
      </c>
      <c r="U1820" s="11" t="str">
        <f>IF(IFERROR(VLOOKUP(O1820,Home!$C$8:$R$1048576,12,FALSE),"")=0,"",IFERROR(VLOOKUP(O1820,Home!$C$8:$R$1048576,12,FALSE),""))</f>
        <v/>
      </c>
      <c r="V1820" s="11" t="str">
        <f>IF(IFERROR(VLOOKUP(O1820,Home!$C$8:$R$1048576,8,FALSE),"")=0,"",IFERROR(VLOOKUP(O1820,Home!$C$8:$R$1048576,8,FALSE),""))</f>
        <v/>
      </c>
      <c r="W1820" s="11" t="str">
        <f>IF(OR(VLOOKUP(N1820,Home!$C$7:$I$207,6,FALSE)="",VLOOKUP(N1820,Home!$C$7:$I$207,7,FALSE)=""),"FEJL",SUM(Baggrundsark!$K$4:K1820))</f>
        <v>FEJL</v>
      </c>
      <c r="Y1820">
        <v>1817</v>
      </c>
      <c r="Z1820" s="1"/>
      <c r="AC1820" s="44"/>
      <c r="AD1820">
        <f t="shared" si="594"/>
        <v>0</v>
      </c>
      <c r="AE1820">
        <f>SUM($AD$4:AD1820)</f>
        <v>1</v>
      </c>
      <c r="AF1820" s="103" t="str">
        <f>IFERROR(VLOOKUP(AN1820,Home!$C$8:$E$207,3,FALSE),"")</f>
        <v/>
      </c>
      <c r="AG1820" s="103" t="str">
        <f>IFERROR(VLOOKUP(AN1820,Home!$C$8:$E$207,2,FALSE),"")</f>
        <v/>
      </c>
      <c r="AH1820" s="104" t="str">
        <f>IF(VLOOKUP(AE1820,Home!$C$8:$I$207,6,FALSE)="","",VLOOKUP(AE1820,Home!$C$8:$I$207,6,FALSE))</f>
        <v/>
      </c>
      <c r="AI1820" s="104" t="e">
        <f t="shared" si="602"/>
        <v>#VALUE!</v>
      </c>
      <c r="AJ1820" s="105" t="e">
        <f t="shared" si="595"/>
        <v>#VALUE!</v>
      </c>
      <c r="AK1820" s="103" t="e">
        <f t="shared" si="588"/>
        <v>#VALUE!</v>
      </c>
      <c r="AL1820" s="103" t="e">
        <f t="shared" si="596"/>
        <v>#VALUE!</v>
      </c>
      <c r="AN1820" t="str">
        <f>IF(OR(VLOOKUP(AE1820,Home!$C$8:$I$207,6,FALSE)="",VLOOKUP(AE1820,Home!$C$8:$I$207,7,FALSE)=""),"FEJL",Baggrundsark!AE1820)</f>
        <v>FEJL</v>
      </c>
      <c r="AO1820">
        <f>IF(VLOOKUP(AE1820,Home!$C$8:$N$207,12,FALSE)="Timelønnet",1,0)</f>
        <v>0</v>
      </c>
      <c r="AP1820">
        <f>SUM($AO$4:AO1820)*AO1820</f>
        <v>0</v>
      </c>
      <c r="AQ1820">
        <f t="shared" si="603"/>
        <v>1</v>
      </c>
      <c r="AR1820" t="str">
        <f t="shared" si="603"/>
        <v/>
      </c>
      <c r="AS1820" t="e">
        <f t="shared" si="597"/>
        <v>#VALUE!</v>
      </c>
      <c r="AT1820" s="45" t="e">
        <f t="shared" si="604"/>
        <v>#VALUE!</v>
      </c>
      <c r="AU1820">
        <f>VLOOKUP(AQ1820,Home!$C$8:$J$207,8,FALSE)</f>
        <v>0</v>
      </c>
    </row>
    <row r="1821" spans="1:47" x14ac:dyDescent="0.25">
      <c r="A1821" s="6">
        <f t="shared" si="589"/>
        <v>0</v>
      </c>
      <c r="B1821" s="6">
        <f t="shared" si="598"/>
        <v>0</v>
      </c>
      <c r="C1821" s="6" t="str">
        <f t="shared" si="590"/>
        <v/>
      </c>
      <c r="D1821" s="7">
        <f t="shared" si="591"/>
        <v>0</v>
      </c>
      <c r="E1821" s="7">
        <f t="shared" si="599"/>
        <v>0</v>
      </c>
      <c r="F1821" s="7" t="str">
        <f t="shared" si="592"/>
        <v/>
      </c>
      <c r="G1821" s="6">
        <f t="shared" si="593"/>
        <v>0</v>
      </c>
      <c r="H1821" s="6">
        <f t="shared" si="600"/>
        <v>0</v>
      </c>
      <c r="I1821" s="6" t="str">
        <f t="shared" si="601"/>
        <v/>
      </c>
      <c r="J1821" s="11">
        <v>1818</v>
      </c>
      <c r="K1821" s="11">
        <f>IF(IFERROR(VLOOKUP(J1821,Home!$A$8:$B$1048576,1,FALSE),0)=0,0,1)</f>
        <v>0</v>
      </c>
      <c r="L1821" s="129" t="e">
        <f>IF(VLOOKUP(O1821,Home!$C$8:$R$207,6,FALSE)="","",VLOOKUP(O1821,Home!$C$8:$R$207,6,FALSE))</f>
        <v>#N/A</v>
      </c>
      <c r="M1821" s="129" t="e">
        <f t="shared" si="586"/>
        <v>#N/A</v>
      </c>
      <c r="N1821" s="11">
        <f>SUM($K$4:K1821)</f>
        <v>200</v>
      </c>
      <c r="O1821" s="11" t="str">
        <f>IF(P1821="","",IF(IFERROR(VLOOKUP(N1821,Home!$C$8:$R$1048576,1,FALSE),"")=0,"",IFERROR(VLOOKUP(N1821,Home!$C$8:$R$1048576,1,FALSE),"")))</f>
        <v/>
      </c>
      <c r="P1821" s="11" t="str">
        <f>IF(IFERROR(VLOOKUP(W1821,Home!$C$8:$R$1048576,3,FALSE),"")=0,"",IFERROR(VLOOKUP(W1821,Home!$C$8:$R$1048576,3,FALSE),""))</f>
        <v/>
      </c>
      <c r="Q1821" s="11" t="str">
        <f t="shared" si="585"/>
        <v/>
      </c>
      <c r="R1821" s="130" t="e">
        <f>VLOOKUP(Q1821,'Baggrund til lister'!$G$4:$H$15,2,FALSE)</f>
        <v>#N/A</v>
      </c>
      <c r="S1821" s="11" t="str">
        <f t="shared" si="587"/>
        <v/>
      </c>
      <c r="T1821" s="11" t="str">
        <f>IF(IFERROR(VLOOKUP(N1821,Home!$C$8:$R$1048576,11,FALSE),"")=0,"",IFERROR(VLOOKUP(N1821,Home!$C$8:$R$1048576,11,FALSE),""))</f>
        <v/>
      </c>
      <c r="U1821" s="11" t="str">
        <f>IF(IFERROR(VLOOKUP(O1821,Home!$C$8:$R$1048576,12,FALSE),"")=0,"",IFERROR(VLOOKUP(O1821,Home!$C$8:$R$1048576,12,FALSE),""))</f>
        <v/>
      </c>
      <c r="V1821" s="11" t="str">
        <f>IF(IFERROR(VLOOKUP(O1821,Home!$C$8:$R$1048576,8,FALSE),"")=0,"",IFERROR(VLOOKUP(O1821,Home!$C$8:$R$1048576,8,FALSE),""))</f>
        <v/>
      </c>
      <c r="W1821" s="11" t="str">
        <f>IF(OR(VLOOKUP(N1821,Home!$C$7:$I$207,6,FALSE)="",VLOOKUP(N1821,Home!$C$7:$I$207,7,FALSE)=""),"FEJL",SUM(Baggrundsark!$K$4:K1821))</f>
        <v>FEJL</v>
      </c>
      <c r="Y1821">
        <v>1818</v>
      </c>
      <c r="Z1821" s="1"/>
      <c r="AC1821" s="44"/>
      <c r="AD1821">
        <f t="shared" si="594"/>
        <v>0</v>
      </c>
      <c r="AE1821">
        <f>SUM($AD$4:AD1821)</f>
        <v>1</v>
      </c>
      <c r="AF1821" s="103" t="str">
        <f>IFERROR(VLOOKUP(AN1821,Home!$C$8:$E$207,3,FALSE),"")</f>
        <v/>
      </c>
      <c r="AG1821" s="103" t="str">
        <f>IFERROR(VLOOKUP(AN1821,Home!$C$8:$E$207,2,FALSE),"")</f>
        <v/>
      </c>
      <c r="AH1821" s="104" t="str">
        <f>IF(VLOOKUP(AE1821,Home!$C$8:$I$207,6,FALSE)="","",VLOOKUP(AE1821,Home!$C$8:$I$207,6,FALSE))</f>
        <v/>
      </c>
      <c r="AI1821" s="104" t="e">
        <f t="shared" si="602"/>
        <v>#VALUE!</v>
      </c>
      <c r="AJ1821" s="105" t="e">
        <f t="shared" si="595"/>
        <v>#VALUE!</v>
      </c>
      <c r="AK1821" s="103" t="e">
        <f t="shared" si="588"/>
        <v>#VALUE!</v>
      </c>
      <c r="AL1821" s="103" t="e">
        <f t="shared" si="596"/>
        <v>#VALUE!</v>
      </c>
      <c r="AN1821" t="str">
        <f>IF(OR(VLOOKUP(AE1821,Home!$C$8:$I$207,6,FALSE)="",VLOOKUP(AE1821,Home!$C$8:$I$207,7,FALSE)=""),"FEJL",Baggrundsark!AE1821)</f>
        <v>FEJL</v>
      </c>
      <c r="AO1821">
        <f>IF(VLOOKUP(AE1821,Home!$C$8:$N$207,12,FALSE)="Timelønnet",1,0)</f>
        <v>0</v>
      </c>
      <c r="AP1821">
        <f>SUM($AO$4:AO1821)*AO1821</f>
        <v>0</v>
      </c>
      <c r="AQ1821">
        <f t="shared" si="603"/>
        <v>1</v>
      </c>
      <c r="AR1821" t="str">
        <f t="shared" si="603"/>
        <v/>
      </c>
      <c r="AS1821" t="e">
        <f t="shared" si="597"/>
        <v>#VALUE!</v>
      </c>
      <c r="AT1821" s="45" t="e">
        <f t="shared" si="604"/>
        <v>#VALUE!</v>
      </c>
      <c r="AU1821">
        <f>VLOOKUP(AQ1821,Home!$C$8:$J$207,8,FALSE)</f>
        <v>0</v>
      </c>
    </row>
    <row r="1822" spans="1:47" x14ac:dyDescent="0.25">
      <c r="A1822" s="6">
        <f t="shared" si="589"/>
        <v>0</v>
      </c>
      <c r="B1822" s="6">
        <f t="shared" si="598"/>
        <v>0</v>
      </c>
      <c r="C1822" s="6" t="str">
        <f t="shared" si="590"/>
        <v/>
      </c>
      <c r="D1822" s="7">
        <f t="shared" si="591"/>
        <v>0</v>
      </c>
      <c r="E1822" s="7">
        <f t="shared" si="599"/>
        <v>0</v>
      </c>
      <c r="F1822" s="7" t="str">
        <f t="shared" si="592"/>
        <v/>
      </c>
      <c r="G1822" s="6">
        <f t="shared" si="593"/>
        <v>0</v>
      </c>
      <c r="H1822" s="6">
        <f t="shared" si="600"/>
        <v>0</v>
      </c>
      <c r="I1822" s="6" t="str">
        <f t="shared" si="601"/>
        <v/>
      </c>
      <c r="J1822" s="11">
        <v>1819</v>
      </c>
      <c r="K1822" s="11">
        <f>IF(IFERROR(VLOOKUP(J1822,Home!$A$8:$B$1048576,1,FALSE),0)=0,0,1)</f>
        <v>0</v>
      </c>
      <c r="L1822" s="129" t="e">
        <f>IF(VLOOKUP(O1822,Home!$C$8:$R$207,6,FALSE)="","",VLOOKUP(O1822,Home!$C$8:$R$207,6,FALSE))</f>
        <v>#N/A</v>
      </c>
      <c r="M1822" s="129" t="e">
        <f t="shared" si="586"/>
        <v>#N/A</v>
      </c>
      <c r="N1822" s="11">
        <f>SUM($K$4:K1822)</f>
        <v>200</v>
      </c>
      <c r="O1822" s="11" t="str">
        <f>IF(P1822="","",IF(IFERROR(VLOOKUP(N1822,Home!$C$8:$R$1048576,1,FALSE),"")=0,"",IFERROR(VLOOKUP(N1822,Home!$C$8:$R$1048576,1,FALSE),"")))</f>
        <v/>
      </c>
      <c r="P1822" s="11" t="str">
        <f>IF(IFERROR(VLOOKUP(W1822,Home!$C$8:$R$1048576,3,FALSE),"")=0,"",IFERROR(VLOOKUP(W1822,Home!$C$8:$R$1048576,3,FALSE),""))</f>
        <v/>
      </c>
      <c r="Q1822" s="11" t="str">
        <f t="shared" si="585"/>
        <v/>
      </c>
      <c r="R1822" s="130" t="e">
        <f>VLOOKUP(Q1822,'Baggrund til lister'!$G$4:$H$15,2,FALSE)</f>
        <v>#N/A</v>
      </c>
      <c r="S1822" s="11" t="str">
        <f t="shared" si="587"/>
        <v/>
      </c>
      <c r="T1822" s="11" t="str">
        <f>IF(IFERROR(VLOOKUP(N1822,Home!$C$8:$R$1048576,11,FALSE),"")=0,"",IFERROR(VLOOKUP(N1822,Home!$C$8:$R$1048576,11,FALSE),""))</f>
        <v/>
      </c>
      <c r="U1822" s="11" t="str">
        <f>IF(IFERROR(VLOOKUP(O1822,Home!$C$8:$R$1048576,12,FALSE),"")=0,"",IFERROR(VLOOKUP(O1822,Home!$C$8:$R$1048576,12,FALSE),""))</f>
        <v/>
      </c>
      <c r="V1822" s="11" t="str">
        <f>IF(IFERROR(VLOOKUP(O1822,Home!$C$8:$R$1048576,8,FALSE),"")=0,"",IFERROR(VLOOKUP(O1822,Home!$C$8:$R$1048576,8,FALSE),""))</f>
        <v/>
      </c>
      <c r="W1822" s="11" t="str">
        <f>IF(OR(VLOOKUP(N1822,Home!$C$7:$I$207,6,FALSE)="",VLOOKUP(N1822,Home!$C$7:$I$207,7,FALSE)=""),"FEJL",SUM(Baggrundsark!$K$4:K1822))</f>
        <v>FEJL</v>
      </c>
      <c r="Y1822">
        <v>1819</v>
      </c>
      <c r="Z1822" s="1"/>
      <c r="AC1822" s="44"/>
      <c r="AD1822">
        <f t="shared" si="594"/>
        <v>0</v>
      </c>
      <c r="AE1822">
        <f>SUM($AD$4:AD1822)</f>
        <v>1</v>
      </c>
      <c r="AF1822" s="103" t="str">
        <f>IFERROR(VLOOKUP(AN1822,Home!$C$8:$E$207,3,FALSE),"")</f>
        <v/>
      </c>
      <c r="AG1822" s="103" t="str">
        <f>IFERROR(VLOOKUP(AN1822,Home!$C$8:$E$207,2,FALSE),"")</f>
        <v/>
      </c>
      <c r="AH1822" s="104" t="str">
        <f>IF(VLOOKUP(AE1822,Home!$C$8:$I$207,6,FALSE)="","",VLOOKUP(AE1822,Home!$C$8:$I$207,6,FALSE))</f>
        <v/>
      </c>
      <c r="AI1822" s="104" t="e">
        <f t="shared" si="602"/>
        <v>#VALUE!</v>
      </c>
      <c r="AJ1822" s="105" t="e">
        <f t="shared" si="595"/>
        <v>#VALUE!</v>
      </c>
      <c r="AK1822" s="103" t="e">
        <f t="shared" si="588"/>
        <v>#VALUE!</v>
      </c>
      <c r="AL1822" s="103" t="e">
        <f t="shared" si="596"/>
        <v>#VALUE!</v>
      </c>
      <c r="AN1822" t="str">
        <f>IF(OR(VLOOKUP(AE1822,Home!$C$8:$I$207,6,FALSE)="",VLOOKUP(AE1822,Home!$C$8:$I$207,7,FALSE)=""),"FEJL",Baggrundsark!AE1822)</f>
        <v>FEJL</v>
      </c>
      <c r="AO1822">
        <f>IF(VLOOKUP(AE1822,Home!$C$8:$N$207,12,FALSE)="Timelønnet",1,0)</f>
        <v>0</v>
      </c>
      <c r="AP1822">
        <f>SUM($AO$4:AO1822)*AO1822</f>
        <v>0</v>
      </c>
      <c r="AQ1822">
        <f t="shared" si="603"/>
        <v>1</v>
      </c>
      <c r="AR1822" t="str">
        <f t="shared" si="603"/>
        <v/>
      </c>
      <c r="AS1822" t="e">
        <f t="shared" si="597"/>
        <v>#VALUE!</v>
      </c>
      <c r="AT1822" s="45" t="e">
        <f t="shared" si="604"/>
        <v>#VALUE!</v>
      </c>
      <c r="AU1822">
        <f>VLOOKUP(AQ1822,Home!$C$8:$J$207,8,FALSE)</f>
        <v>0</v>
      </c>
    </row>
    <row r="1823" spans="1:47" x14ac:dyDescent="0.25">
      <c r="A1823" s="6">
        <f t="shared" si="589"/>
        <v>0</v>
      </c>
      <c r="B1823" s="6">
        <f t="shared" si="598"/>
        <v>0</v>
      </c>
      <c r="C1823" s="6" t="str">
        <f t="shared" si="590"/>
        <v/>
      </c>
      <c r="D1823" s="7">
        <f t="shared" si="591"/>
        <v>0</v>
      </c>
      <c r="E1823" s="7">
        <f t="shared" si="599"/>
        <v>0</v>
      </c>
      <c r="F1823" s="7" t="str">
        <f t="shared" si="592"/>
        <v/>
      </c>
      <c r="G1823" s="6">
        <f t="shared" si="593"/>
        <v>0</v>
      </c>
      <c r="H1823" s="6">
        <f t="shared" si="600"/>
        <v>0</v>
      </c>
      <c r="I1823" s="6" t="str">
        <f t="shared" si="601"/>
        <v/>
      </c>
      <c r="J1823" s="11">
        <v>1820</v>
      </c>
      <c r="K1823" s="11">
        <f>IF(IFERROR(VLOOKUP(J1823,Home!$A$8:$B$1048576,1,FALSE),0)=0,0,1)</f>
        <v>0</v>
      </c>
      <c r="L1823" s="129" t="e">
        <f>IF(VLOOKUP(O1823,Home!$C$8:$R$207,6,FALSE)="","",VLOOKUP(O1823,Home!$C$8:$R$207,6,FALSE))</f>
        <v>#N/A</v>
      </c>
      <c r="M1823" s="129" t="e">
        <f t="shared" si="586"/>
        <v>#N/A</v>
      </c>
      <c r="N1823" s="11">
        <f>SUM($K$4:K1823)</f>
        <v>200</v>
      </c>
      <c r="O1823" s="11" t="str">
        <f>IF(P1823="","",IF(IFERROR(VLOOKUP(N1823,Home!$C$8:$R$1048576,1,FALSE),"")=0,"",IFERROR(VLOOKUP(N1823,Home!$C$8:$R$1048576,1,FALSE),"")))</f>
        <v/>
      </c>
      <c r="P1823" s="11" t="str">
        <f>IF(IFERROR(VLOOKUP(W1823,Home!$C$8:$R$1048576,3,FALSE),"")=0,"",IFERROR(VLOOKUP(W1823,Home!$C$8:$R$1048576,3,FALSE),""))</f>
        <v/>
      </c>
      <c r="Q1823" s="11" t="str">
        <f t="shared" si="585"/>
        <v/>
      </c>
      <c r="R1823" s="130" t="e">
        <f>VLOOKUP(Q1823,'Baggrund til lister'!$G$4:$H$15,2,FALSE)</f>
        <v>#N/A</v>
      </c>
      <c r="S1823" s="11" t="str">
        <f t="shared" si="587"/>
        <v/>
      </c>
      <c r="T1823" s="11" t="str">
        <f>IF(IFERROR(VLOOKUP(N1823,Home!$C$8:$R$1048576,11,FALSE),"")=0,"",IFERROR(VLOOKUP(N1823,Home!$C$8:$R$1048576,11,FALSE),""))</f>
        <v/>
      </c>
      <c r="U1823" s="11" t="str">
        <f>IF(IFERROR(VLOOKUP(O1823,Home!$C$8:$R$1048576,12,FALSE),"")=0,"",IFERROR(VLOOKUP(O1823,Home!$C$8:$R$1048576,12,FALSE),""))</f>
        <v/>
      </c>
      <c r="V1823" s="11" t="str">
        <f>IF(IFERROR(VLOOKUP(O1823,Home!$C$8:$R$1048576,8,FALSE),"")=0,"",IFERROR(VLOOKUP(O1823,Home!$C$8:$R$1048576,8,FALSE),""))</f>
        <v/>
      </c>
      <c r="W1823" s="11" t="str">
        <f>IF(OR(VLOOKUP(N1823,Home!$C$7:$I$207,6,FALSE)="",VLOOKUP(N1823,Home!$C$7:$I$207,7,FALSE)=""),"FEJL",SUM(Baggrundsark!$K$4:K1823))</f>
        <v>FEJL</v>
      </c>
      <c r="Y1823">
        <v>1820</v>
      </c>
      <c r="Z1823" s="1"/>
      <c r="AC1823" s="44"/>
      <c r="AD1823">
        <f t="shared" si="594"/>
        <v>0</v>
      </c>
      <c r="AE1823">
        <f>SUM($AD$4:AD1823)</f>
        <v>1</v>
      </c>
      <c r="AF1823" s="103" t="str">
        <f>IFERROR(VLOOKUP(AN1823,Home!$C$8:$E$207,3,FALSE),"")</f>
        <v/>
      </c>
      <c r="AG1823" s="103" t="str">
        <f>IFERROR(VLOOKUP(AN1823,Home!$C$8:$E$207,2,FALSE),"")</f>
        <v/>
      </c>
      <c r="AH1823" s="104" t="str">
        <f>IF(VLOOKUP(AE1823,Home!$C$8:$I$207,6,FALSE)="","",VLOOKUP(AE1823,Home!$C$8:$I$207,6,FALSE))</f>
        <v/>
      </c>
      <c r="AI1823" s="104" t="e">
        <f t="shared" si="602"/>
        <v>#VALUE!</v>
      </c>
      <c r="AJ1823" s="105" t="e">
        <f t="shared" si="595"/>
        <v>#VALUE!</v>
      </c>
      <c r="AK1823" s="103" t="e">
        <f t="shared" si="588"/>
        <v>#VALUE!</v>
      </c>
      <c r="AL1823" s="103" t="e">
        <f t="shared" si="596"/>
        <v>#VALUE!</v>
      </c>
      <c r="AN1823" t="str">
        <f>IF(OR(VLOOKUP(AE1823,Home!$C$8:$I$207,6,FALSE)="",VLOOKUP(AE1823,Home!$C$8:$I$207,7,FALSE)=""),"FEJL",Baggrundsark!AE1823)</f>
        <v>FEJL</v>
      </c>
      <c r="AO1823">
        <f>IF(VLOOKUP(AE1823,Home!$C$8:$N$207,12,FALSE)="Timelønnet",1,0)</f>
        <v>0</v>
      </c>
      <c r="AP1823">
        <f>SUM($AO$4:AO1823)*AO1823</f>
        <v>0</v>
      </c>
      <c r="AQ1823">
        <f t="shared" si="603"/>
        <v>1</v>
      </c>
      <c r="AR1823" t="str">
        <f t="shared" si="603"/>
        <v/>
      </c>
      <c r="AS1823" t="e">
        <f t="shared" si="597"/>
        <v>#VALUE!</v>
      </c>
      <c r="AT1823" s="45" t="e">
        <f t="shared" si="604"/>
        <v>#VALUE!</v>
      </c>
      <c r="AU1823">
        <f>VLOOKUP(AQ1823,Home!$C$8:$J$207,8,FALSE)</f>
        <v>0</v>
      </c>
    </row>
    <row r="1824" spans="1:47" x14ac:dyDescent="0.25">
      <c r="A1824" s="6">
        <f t="shared" si="589"/>
        <v>0</v>
      </c>
      <c r="B1824" s="6">
        <f t="shared" si="598"/>
        <v>0</v>
      </c>
      <c r="C1824" s="6" t="str">
        <f t="shared" si="590"/>
        <v/>
      </c>
      <c r="D1824" s="7">
        <f t="shared" si="591"/>
        <v>0</v>
      </c>
      <c r="E1824" s="7">
        <f t="shared" si="599"/>
        <v>0</v>
      </c>
      <c r="F1824" s="7" t="str">
        <f t="shared" si="592"/>
        <v/>
      </c>
      <c r="G1824" s="6">
        <f t="shared" si="593"/>
        <v>0</v>
      </c>
      <c r="H1824" s="6">
        <f t="shared" si="600"/>
        <v>0</v>
      </c>
      <c r="I1824" s="6" t="str">
        <f t="shared" si="601"/>
        <v/>
      </c>
      <c r="J1824" s="11">
        <v>1821</v>
      </c>
      <c r="K1824" s="11">
        <f>IF(IFERROR(VLOOKUP(J1824,Home!$A$8:$B$1048576,1,FALSE),0)=0,0,1)</f>
        <v>0</v>
      </c>
      <c r="L1824" s="129" t="e">
        <f>IF(VLOOKUP(O1824,Home!$C$8:$R$207,6,FALSE)="","",VLOOKUP(O1824,Home!$C$8:$R$207,6,FALSE))</f>
        <v>#N/A</v>
      </c>
      <c r="M1824" s="129" t="e">
        <f t="shared" si="586"/>
        <v>#N/A</v>
      </c>
      <c r="N1824" s="11">
        <f>SUM($K$4:K1824)</f>
        <v>200</v>
      </c>
      <c r="O1824" s="11" t="str">
        <f>IF(P1824="","",IF(IFERROR(VLOOKUP(N1824,Home!$C$8:$R$1048576,1,FALSE),"")=0,"",IFERROR(VLOOKUP(N1824,Home!$C$8:$R$1048576,1,FALSE),"")))</f>
        <v/>
      </c>
      <c r="P1824" s="11" t="str">
        <f>IF(IFERROR(VLOOKUP(W1824,Home!$C$8:$R$1048576,3,FALSE),"")=0,"",IFERROR(VLOOKUP(W1824,Home!$C$8:$R$1048576,3,FALSE),""))</f>
        <v/>
      </c>
      <c r="Q1824" s="11" t="str">
        <f t="shared" si="585"/>
        <v/>
      </c>
      <c r="R1824" s="130" t="e">
        <f>VLOOKUP(Q1824,'Baggrund til lister'!$G$4:$H$15,2,FALSE)</f>
        <v>#N/A</v>
      </c>
      <c r="S1824" s="11" t="str">
        <f t="shared" si="587"/>
        <v/>
      </c>
      <c r="T1824" s="11" t="str">
        <f>IF(IFERROR(VLOOKUP(N1824,Home!$C$8:$R$1048576,11,FALSE),"")=0,"",IFERROR(VLOOKUP(N1824,Home!$C$8:$R$1048576,11,FALSE),""))</f>
        <v/>
      </c>
      <c r="U1824" s="11" t="str">
        <f>IF(IFERROR(VLOOKUP(O1824,Home!$C$8:$R$1048576,12,FALSE),"")=0,"",IFERROR(VLOOKUP(O1824,Home!$C$8:$R$1048576,12,FALSE),""))</f>
        <v/>
      </c>
      <c r="V1824" s="11" t="str">
        <f>IF(IFERROR(VLOOKUP(O1824,Home!$C$8:$R$1048576,8,FALSE),"")=0,"",IFERROR(VLOOKUP(O1824,Home!$C$8:$R$1048576,8,FALSE),""))</f>
        <v/>
      </c>
      <c r="W1824" s="11" t="str">
        <f>IF(OR(VLOOKUP(N1824,Home!$C$7:$I$207,6,FALSE)="",VLOOKUP(N1824,Home!$C$7:$I$207,7,FALSE)=""),"FEJL",SUM(Baggrundsark!$K$4:K1824))</f>
        <v>FEJL</v>
      </c>
      <c r="Y1824">
        <v>1821</v>
      </c>
      <c r="Z1824" s="1"/>
      <c r="AC1824" s="44"/>
      <c r="AD1824">
        <f t="shared" si="594"/>
        <v>0</v>
      </c>
      <c r="AE1824">
        <f>SUM($AD$4:AD1824)</f>
        <v>1</v>
      </c>
      <c r="AF1824" s="103" t="str">
        <f>IFERROR(VLOOKUP(AN1824,Home!$C$8:$E$207,3,FALSE),"")</f>
        <v/>
      </c>
      <c r="AG1824" s="103" t="str">
        <f>IFERROR(VLOOKUP(AN1824,Home!$C$8:$E$207,2,FALSE),"")</f>
        <v/>
      </c>
      <c r="AH1824" s="104" t="str">
        <f>IF(VLOOKUP(AE1824,Home!$C$8:$I$207,6,FALSE)="","",VLOOKUP(AE1824,Home!$C$8:$I$207,6,FALSE))</f>
        <v/>
      </c>
      <c r="AI1824" s="104" t="e">
        <f t="shared" si="602"/>
        <v>#VALUE!</v>
      </c>
      <c r="AJ1824" s="105" t="e">
        <f t="shared" si="595"/>
        <v>#VALUE!</v>
      </c>
      <c r="AK1824" s="103" t="e">
        <f t="shared" si="588"/>
        <v>#VALUE!</v>
      </c>
      <c r="AL1824" s="103" t="e">
        <f t="shared" si="596"/>
        <v>#VALUE!</v>
      </c>
      <c r="AN1824" t="str">
        <f>IF(OR(VLOOKUP(AE1824,Home!$C$8:$I$207,6,FALSE)="",VLOOKUP(AE1824,Home!$C$8:$I$207,7,FALSE)=""),"FEJL",Baggrundsark!AE1824)</f>
        <v>FEJL</v>
      </c>
      <c r="AO1824">
        <f>IF(VLOOKUP(AE1824,Home!$C$8:$N$207,12,FALSE)="Timelønnet",1,0)</f>
        <v>0</v>
      </c>
      <c r="AP1824">
        <f>SUM($AO$4:AO1824)*AO1824</f>
        <v>0</v>
      </c>
      <c r="AQ1824">
        <f t="shared" si="603"/>
        <v>1</v>
      </c>
      <c r="AR1824" t="str">
        <f t="shared" si="603"/>
        <v/>
      </c>
      <c r="AS1824" t="e">
        <f t="shared" si="597"/>
        <v>#VALUE!</v>
      </c>
      <c r="AT1824" s="45" t="e">
        <f t="shared" si="604"/>
        <v>#VALUE!</v>
      </c>
      <c r="AU1824">
        <f>VLOOKUP(AQ1824,Home!$C$8:$J$207,8,FALSE)</f>
        <v>0</v>
      </c>
    </row>
    <row r="1825" spans="1:47" x14ac:dyDescent="0.25">
      <c r="A1825" s="6">
        <f t="shared" si="589"/>
        <v>0</v>
      </c>
      <c r="B1825" s="6">
        <f t="shared" si="598"/>
        <v>0</v>
      </c>
      <c r="C1825" s="6" t="str">
        <f t="shared" si="590"/>
        <v/>
      </c>
      <c r="D1825" s="7">
        <f t="shared" si="591"/>
        <v>0</v>
      </c>
      <c r="E1825" s="7">
        <f t="shared" si="599"/>
        <v>0</v>
      </c>
      <c r="F1825" s="7" t="str">
        <f t="shared" si="592"/>
        <v/>
      </c>
      <c r="G1825" s="6">
        <f t="shared" si="593"/>
        <v>0</v>
      </c>
      <c r="H1825" s="6">
        <f t="shared" si="600"/>
        <v>0</v>
      </c>
      <c r="I1825" s="6" t="str">
        <f t="shared" si="601"/>
        <v/>
      </c>
      <c r="J1825" s="11">
        <v>1822</v>
      </c>
      <c r="K1825" s="11">
        <f>IF(IFERROR(VLOOKUP(J1825,Home!$A$8:$B$1048576,1,FALSE),0)=0,0,1)</f>
        <v>0</v>
      </c>
      <c r="L1825" s="129" t="e">
        <f>IF(VLOOKUP(O1825,Home!$C$8:$R$207,6,FALSE)="","",VLOOKUP(O1825,Home!$C$8:$R$207,6,FALSE))</f>
        <v>#N/A</v>
      </c>
      <c r="M1825" s="129" t="e">
        <f t="shared" si="586"/>
        <v>#N/A</v>
      </c>
      <c r="N1825" s="11">
        <f>SUM($K$4:K1825)</f>
        <v>200</v>
      </c>
      <c r="O1825" s="11" t="str">
        <f>IF(P1825="","",IF(IFERROR(VLOOKUP(N1825,Home!$C$8:$R$1048576,1,FALSE),"")=0,"",IFERROR(VLOOKUP(N1825,Home!$C$8:$R$1048576,1,FALSE),"")))</f>
        <v/>
      </c>
      <c r="P1825" s="11" t="str">
        <f>IF(IFERROR(VLOOKUP(W1825,Home!$C$8:$R$1048576,3,FALSE),"")=0,"",IFERROR(VLOOKUP(W1825,Home!$C$8:$R$1048576,3,FALSE),""))</f>
        <v/>
      </c>
      <c r="Q1825" s="11" t="str">
        <f t="shared" si="585"/>
        <v/>
      </c>
      <c r="R1825" s="130" t="e">
        <f>VLOOKUP(Q1825,'Baggrund til lister'!$G$4:$H$15,2,FALSE)</f>
        <v>#N/A</v>
      </c>
      <c r="S1825" s="11" t="str">
        <f t="shared" si="587"/>
        <v/>
      </c>
      <c r="T1825" s="11" t="str">
        <f>IF(IFERROR(VLOOKUP(N1825,Home!$C$8:$R$1048576,11,FALSE),"")=0,"",IFERROR(VLOOKUP(N1825,Home!$C$8:$R$1048576,11,FALSE),""))</f>
        <v/>
      </c>
      <c r="U1825" s="11" t="str">
        <f>IF(IFERROR(VLOOKUP(O1825,Home!$C$8:$R$1048576,12,FALSE),"")=0,"",IFERROR(VLOOKUP(O1825,Home!$C$8:$R$1048576,12,FALSE),""))</f>
        <v/>
      </c>
      <c r="V1825" s="11" t="str">
        <f>IF(IFERROR(VLOOKUP(O1825,Home!$C$8:$R$1048576,8,FALSE),"")=0,"",IFERROR(VLOOKUP(O1825,Home!$C$8:$R$1048576,8,FALSE),""))</f>
        <v/>
      </c>
      <c r="W1825" s="11" t="str">
        <f>IF(OR(VLOOKUP(N1825,Home!$C$7:$I$207,6,FALSE)="",VLOOKUP(N1825,Home!$C$7:$I$207,7,FALSE)=""),"FEJL",SUM(Baggrundsark!$K$4:K1825))</f>
        <v>FEJL</v>
      </c>
      <c r="Y1825">
        <v>1822</v>
      </c>
      <c r="Z1825" s="1"/>
      <c r="AC1825" s="44"/>
      <c r="AD1825">
        <f t="shared" si="594"/>
        <v>0</v>
      </c>
      <c r="AE1825">
        <f>SUM($AD$4:AD1825)</f>
        <v>1</v>
      </c>
      <c r="AF1825" s="103" t="str">
        <f>IFERROR(VLOOKUP(AN1825,Home!$C$8:$E$207,3,FALSE),"")</f>
        <v/>
      </c>
      <c r="AG1825" s="103" t="str">
        <f>IFERROR(VLOOKUP(AN1825,Home!$C$8:$E$207,2,FALSE),"")</f>
        <v/>
      </c>
      <c r="AH1825" s="104" t="str">
        <f>IF(VLOOKUP(AE1825,Home!$C$8:$I$207,6,FALSE)="","",VLOOKUP(AE1825,Home!$C$8:$I$207,6,FALSE))</f>
        <v/>
      </c>
      <c r="AI1825" s="104" t="e">
        <f t="shared" si="602"/>
        <v>#VALUE!</v>
      </c>
      <c r="AJ1825" s="105" t="e">
        <f t="shared" si="595"/>
        <v>#VALUE!</v>
      </c>
      <c r="AK1825" s="103" t="e">
        <f t="shared" si="588"/>
        <v>#VALUE!</v>
      </c>
      <c r="AL1825" s="103" t="e">
        <f t="shared" si="596"/>
        <v>#VALUE!</v>
      </c>
      <c r="AN1825" t="str">
        <f>IF(OR(VLOOKUP(AE1825,Home!$C$8:$I$207,6,FALSE)="",VLOOKUP(AE1825,Home!$C$8:$I$207,7,FALSE)=""),"FEJL",Baggrundsark!AE1825)</f>
        <v>FEJL</v>
      </c>
      <c r="AO1825">
        <f>IF(VLOOKUP(AE1825,Home!$C$8:$N$207,12,FALSE)="Timelønnet",1,0)</f>
        <v>0</v>
      </c>
      <c r="AP1825">
        <f>SUM($AO$4:AO1825)*AO1825</f>
        <v>0</v>
      </c>
      <c r="AQ1825">
        <f t="shared" si="603"/>
        <v>1</v>
      </c>
      <c r="AR1825" t="str">
        <f t="shared" si="603"/>
        <v/>
      </c>
      <c r="AS1825" t="e">
        <f t="shared" si="597"/>
        <v>#VALUE!</v>
      </c>
      <c r="AT1825" s="45" t="e">
        <f t="shared" si="604"/>
        <v>#VALUE!</v>
      </c>
      <c r="AU1825">
        <f>VLOOKUP(AQ1825,Home!$C$8:$J$207,8,FALSE)</f>
        <v>0</v>
      </c>
    </row>
    <row r="1826" spans="1:47" x14ac:dyDescent="0.25">
      <c r="A1826" s="6">
        <f t="shared" si="589"/>
        <v>0</v>
      </c>
      <c r="B1826" s="6">
        <f t="shared" si="598"/>
        <v>0</v>
      </c>
      <c r="C1826" s="6" t="str">
        <f t="shared" si="590"/>
        <v/>
      </c>
      <c r="D1826" s="7">
        <f t="shared" si="591"/>
        <v>0</v>
      </c>
      <c r="E1826" s="7">
        <f t="shared" si="599"/>
        <v>0</v>
      </c>
      <c r="F1826" s="7" t="str">
        <f t="shared" si="592"/>
        <v/>
      </c>
      <c r="G1826" s="6">
        <f t="shared" si="593"/>
        <v>0</v>
      </c>
      <c r="H1826" s="6">
        <f t="shared" si="600"/>
        <v>0</v>
      </c>
      <c r="I1826" s="6" t="str">
        <f t="shared" si="601"/>
        <v/>
      </c>
      <c r="J1826" s="11">
        <v>1823</v>
      </c>
      <c r="K1826" s="11">
        <f>IF(IFERROR(VLOOKUP(J1826,Home!$A$8:$B$1048576,1,FALSE),0)=0,0,1)</f>
        <v>0</v>
      </c>
      <c r="L1826" s="129" t="e">
        <f>IF(VLOOKUP(O1826,Home!$C$8:$R$207,6,FALSE)="","",VLOOKUP(O1826,Home!$C$8:$R$207,6,FALSE))</f>
        <v>#N/A</v>
      </c>
      <c r="M1826" s="129" t="e">
        <f t="shared" si="586"/>
        <v>#N/A</v>
      </c>
      <c r="N1826" s="11">
        <f>SUM($K$4:K1826)</f>
        <v>200</v>
      </c>
      <c r="O1826" s="11" t="str">
        <f>IF(P1826="","",IF(IFERROR(VLOOKUP(N1826,Home!$C$8:$R$1048576,1,FALSE),"")=0,"",IFERROR(VLOOKUP(N1826,Home!$C$8:$R$1048576,1,FALSE),"")))</f>
        <v/>
      </c>
      <c r="P1826" s="11" t="str">
        <f>IF(IFERROR(VLOOKUP(W1826,Home!$C$8:$R$1048576,3,FALSE),"")=0,"",IFERROR(VLOOKUP(W1826,Home!$C$8:$R$1048576,3,FALSE),""))</f>
        <v/>
      </c>
      <c r="Q1826" s="11" t="str">
        <f t="shared" si="585"/>
        <v/>
      </c>
      <c r="R1826" s="130" t="e">
        <f>VLOOKUP(Q1826,'Baggrund til lister'!$G$4:$H$15,2,FALSE)</f>
        <v>#N/A</v>
      </c>
      <c r="S1826" s="11" t="str">
        <f t="shared" si="587"/>
        <v/>
      </c>
      <c r="T1826" s="11" t="str">
        <f>IF(IFERROR(VLOOKUP(N1826,Home!$C$8:$R$1048576,11,FALSE),"")=0,"",IFERROR(VLOOKUP(N1826,Home!$C$8:$R$1048576,11,FALSE),""))</f>
        <v/>
      </c>
      <c r="U1826" s="11" t="str">
        <f>IF(IFERROR(VLOOKUP(O1826,Home!$C$8:$R$1048576,12,FALSE),"")=0,"",IFERROR(VLOOKUP(O1826,Home!$C$8:$R$1048576,12,FALSE),""))</f>
        <v/>
      </c>
      <c r="V1826" s="11" t="str">
        <f>IF(IFERROR(VLOOKUP(O1826,Home!$C$8:$R$1048576,8,FALSE),"")=0,"",IFERROR(VLOOKUP(O1826,Home!$C$8:$R$1048576,8,FALSE),""))</f>
        <v/>
      </c>
      <c r="W1826" s="11" t="str">
        <f>IF(OR(VLOOKUP(N1826,Home!$C$7:$I$207,6,FALSE)="",VLOOKUP(N1826,Home!$C$7:$I$207,7,FALSE)=""),"FEJL",SUM(Baggrundsark!$K$4:K1826))</f>
        <v>FEJL</v>
      </c>
      <c r="Y1826">
        <v>1823</v>
      </c>
      <c r="Z1826" s="1"/>
      <c r="AC1826" s="44"/>
      <c r="AD1826">
        <f t="shared" si="594"/>
        <v>0</v>
      </c>
      <c r="AE1826">
        <f>SUM($AD$4:AD1826)</f>
        <v>1</v>
      </c>
      <c r="AF1826" s="103" t="str">
        <f>IFERROR(VLOOKUP(AN1826,Home!$C$8:$E$207,3,FALSE),"")</f>
        <v/>
      </c>
      <c r="AG1826" s="103" t="str">
        <f>IFERROR(VLOOKUP(AN1826,Home!$C$8:$E$207,2,FALSE),"")</f>
        <v/>
      </c>
      <c r="AH1826" s="104" t="str">
        <f>IF(VLOOKUP(AE1826,Home!$C$8:$I$207,6,FALSE)="","",VLOOKUP(AE1826,Home!$C$8:$I$207,6,FALSE))</f>
        <v/>
      </c>
      <c r="AI1826" s="104" t="e">
        <f t="shared" si="602"/>
        <v>#VALUE!</v>
      </c>
      <c r="AJ1826" s="105" t="e">
        <f t="shared" si="595"/>
        <v>#VALUE!</v>
      </c>
      <c r="AK1826" s="103" t="e">
        <f t="shared" si="588"/>
        <v>#VALUE!</v>
      </c>
      <c r="AL1826" s="103" t="e">
        <f t="shared" si="596"/>
        <v>#VALUE!</v>
      </c>
      <c r="AN1826" t="str">
        <f>IF(OR(VLOOKUP(AE1826,Home!$C$8:$I$207,6,FALSE)="",VLOOKUP(AE1826,Home!$C$8:$I$207,7,FALSE)=""),"FEJL",Baggrundsark!AE1826)</f>
        <v>FEJL</v>
      </c>
      <c r="AO1826">
        <f>IF(VLOOKUP(AE1826,Home!$C$8:$N$207,12,FALSE)="Timelønnet",1,0)</f>
        <v>0</v>
      </c>
      <c r="AP1826">
        <f>SUM($AO$4:AO1826)*AO1826</f>
        <v>0</v>
      </c>
      <c r="AQ1826">
        <f t="shared" si="603"/>
        <v>1</v>
      </c>
      <c r="AR1826" t="str">
        <f t="shared" si="603"/>
        <v/>
      </c>
      <c r="AS1826" t="e">
        <f t="shared" si="597"/>
        <v>#VALUE!</v>
      </c>
      <c r="AT1826" s="45" t="e">
        <f t="shared" si="604"/>
        <v>#VALUE!</v>
      </c>
      <c r="AU1826">
        <f>VLOOKUP(AQ1826,Home!$C$8:$J$207,8,FALSE)</f>
        <v>0</v>
      </c>
    </row>
    <row r="1827" spans="1:47" x14ac:dyDescent="0.25">
      <c r="A1827" s="6">
        <f t="shared" si="589"/>
        <v>0</v>
      </c>
      <c r="B1827" s="6">
        <f t="shared" si="598"/>
        <v>0</v>
      </c>
      <c r="C1827" s="6" t="str">
        <f t="shared" si="590"/>
        <v/>
      </c>
      <c r="D1827" s="7">
        <f t="shared" si="591"/>
        <v>0</v>
      </c>
      <c r="E1827" s="7">
        <f t="shared" si="599"/>
        <v>0</v>
      </c>
      <c r="F1827" s="7" t="str">
        <f t="shared" si="592"/>
        <v/>
      </c>
      <c r="G1827" s="6">
        <f t="shared" si="593"/>
        <v>0</v>
      </c>
      <c r="H1827" s="6">
        <f t="shared" si="600"/>
        <v>0</v>
      </c>
      <c r="I1827" s="6" t="str">
        <f t="shared" si="601"/>
        <v/>
      </c>
      <c r="J1827" s="11">
        <v>1824</v>
      </c>
      <c r="K1827" s="11">
        <f>IF(IFERROR(VLOOKUP(J1827,Home!$A$8:$B$1048576,1,FALSE),0)=0,0,1)</f>
        <v>0</v>
      </c>
      <c r="L1827" s="129" t="e">
        <f>IF(VLOOKUP(O1827,Home!$C$8:$R$207,6,FALSE)="","",VLOOKUP(O1827,Home!$C$8:$R$207,6,FALSE))</f>
        <v>#N/A</v>
      </c>
      <c r="M1827" s="129" t="e">
        <f t="shared" si="586"/>
        <v>#N/A</v>
      </c>
      <c r="N1827" s="11">
        <f>SUM($K$4:K1827)</f>
        <v>200</v>
      </c>
      <c r="O1827" s="11" t="str">
        <f>IF(P1827="","",IF(IFERROR(VLOOKUP(N1827,Home!$C$8:$R$1048576,1,FALSE),"")=0,"",IFERROR(VLOOKUP(N1827,Home!$C$8:$R$1048576,1,FALSE),"")))</f>
        <v/>
      </c>
      <c r="P1827" s="11" t="str">
        <f>IF(IFERROR(VLOOKUP(W1827,Home!$C$8:$R$1048576,3,FALSE),"")=0,"",IFERROR(VLOOKUP(W1827,Home!$C$8:$R$1048576,3,FALSE),""))</f>
        <v/>
      </c>
      <c r="Q1827" s="11" t="str">
        <f t="shared" si="585"/>
        <v/>
      </c>
      <c r="R1827" s="130" t="e">
        <f>VLOOKUP(Q1827,'Baggrund til lister'!$G$4:$H$15,2,FALSE)</f>
        <v>#N/A</v>
      </c>
      <c r="S1827" s="11" t="str">
        <f t="shared" si="587"/>
        <v/>
      </c>
      <c r="T1827" s="11" t="str">
        <f>IF(IFERROR(VLOOKUP(N1827,Home!$C$8:$R$1048576,11,FALSE),"")=0,"",IFERROR(VLOOKUP(N1827,Home!$C$8:$R$1048576,11,FALSE),""))</f>
        <v/>
      </c>
      <c r="U1827" s="11" t="str">
        <f>IF(IFERROR(VLOOKUP(O1827,Home!$C$8:$R$1048576,12,FALSE),"")=0,"",IFERROR(VLOOKUP(O1827,Home!$C$8:$R$1048576,12,FALSE),""))</f>
        <v/>
      </c>
      <c r="V1827" s="11" t="str">
        <f>IF(IFERROR(VLOOKUP(O1827,Home!$C$8:$R$1048576,8,FALSE),"")=0,"",IFERROR(VLOOKUP(O1827,Home!$C$8:$R$1048576,8,FALSE),""))</f>
        <v/>
      </c>
      <c r="W1827" s="11" t="str">
        <f>IF(OR(VLOOKUP(N1827,Home!$C$7:$I$207,6,FALSE)="",VLOOKUP(N1827,Home!$C$7:$I$207,7,FALSE)=""),"FEJL",SUM(Baggrundsark!$K$4:K1827))</f>
        <v>FEJL</v>
      </c>
      <c r="Y1827">
        <v>1824</v>
      </c>
      <c r="Z1827" s="1"/>
      <c r="AC1827" s="44"/>
      <c r="AD1827">
        <f t="shared" si="594"/>
        <v>0</v>
      </c>
      <c r="AE1827">
        <f>SUM($AD$4:AD1827)</f>
        <v>1</v>
      </c>
      <c r="AF1827" s="103" t="str">
        <f>IFERROR(VLOOKUP(AN1827,Home!$C$8:$E$207,3,FALSE),"")</f>
        <v/>
      </c>
      <c r="AG1827" s="103" t="str">
        <f>IFERROR(VLOOKUP(AN1827,Home!$C$8:$E$207,2,FALSE),"")</f>
        <v/>
      </c>
      <c r="AH1827" s="104" t="str">
        <f>IF(VLOOKUP(AE1827,Home!$C$8:$I$207,6,FALSE)="","",VLOOKUP(AE1827,Home!$C$8:$I$207,6,FALSE))</f>
        <v/>
      </c>
      <c r="AI1827" s="104" t="e">
        <f t="shared" si="602"/>
        <v>#VALUE!</v>
      </c>
      <c r="AJ1827" s="105" t="e">
        <f t="shared" si="595"/>
        <v>#VALUE!</v>
      </c>
      <c r="AK1827" s="103" t="e">
        <f t="shared" si="588"/>
        <v>#VALUE!</v>
      </c>
      <c r="AL1827" s="103" t="e">
        <f t="shared" si="596"/>
        <v>#VALUE!</v>
      </c>
      <c r="AN1827" t="str">
        <f>IF(OR(VLOOKUP(AE1827,Home!$C$8:$I$207,6,FALSE)="",VLOOKUP(AE1827,Home!$C$8:$I$207,7,FALSE)=""),"FEJL",Baggrundsark!AE1827)</f>
        <v>FEJL</v>
      </c>
      <c r="AO1827">
        <f>IF(VLOOKUP(AE1827,Home!$C$8:$N$207,12,FALSE)="Timelønnet",1,0)</f>
        <v>0</v>
      </c>
      <c r="AP1827">
        <f>SUM($AO$4:AO1827)*AO1827</f>
        <v>0</v>
      </c>
      <c r="AQ1827">
        <f t="shared" si="603"/>
        <v>1</v>
      </c>
      <c r="AR1827" t="str">
        <f t="shared" si="603"/>
        <v/>
      </c>
      <c r="AS1827" t="e">
        <f t="shared" si="597"/>
        <v>#VALUE!</v>
      </c>
      <c r="AT1827" s="45" t="e">
        <f t="shared" si="604"/>
        <v>#VALUE!</v>
      </c>
      <c r="AU1827">
        <f>VLOOKUP(AQ1827,Home!$C$8:$J$207,8,FALSE)</f>
        <v>0</v>
      </c>
    </row>
    <row r="1828" spans="1:47" x14ac:dyDescent="0.25">
      <c r="A1828" s="6">
        <f t="shared" si="589"/>
        <v>0</v>
      </c>
      <c r="B1828" s="6">
        <f t="shared" si="598"/>
        <v>0</v>
      </c>
      <c r="C1828" s="6" t="str">
        <f t="shared" si="590"/>
        <v/>
      </c>
      <c r="D1828" s="7">
        <f t="shared" si="591"/>
        <v>0</v>
      </c>
      <c r="E1828" s="7">
        <f t="shared" si="599"/>
        <v>0</v>
      </c>
      <c r="F1828" s="7" t="str">
        <f t="shared" si="592"/>
        <v/>
      </c>
      <c r="G1828" s="6">
        <f t="shared" si="593"/>
        <v>0</v>
      </c>
      <c r="H1828" s="6">
        <f t="shared" si="600"/>
        <v>0</v>
      </c>
      <c r="I1828" s="6" t="str">
        <f t="shared" si="601"/>
        <v/>
      </c>
      <c r="J1828" s="11">
        <v>1825</v>
      </c>
      <c r="K1828" s="11">
        <f>IF(IFERROR(VLOOKUP(J1828,Home!$A$8:$B$1048576,1,FALSE),0)=0,0,1)</f>
        <v>0</v>
      </c>
      <c r="L1828" s="129" t="e">
        <f>IF(VLOOKUP(O1828,Home!$C$8:$R$207,6,FALSE)="","",VLOOKUP(O1828,Home!$C$8:$R$207,6,FALSE))</f>
        <v>#N/A</v>
      </c>
      <c r="M1828" s="129" t="e">
        <f t="shared" si="586"/>
        <v>#N/A</v>
      </c>
      <c r="N1828" s="11">
        <f>SUM($K$4:K1828)</f>
        <v>200</v>
      </c>
      <c r="O1828" s="11" t="str">
        <f>IF(P1828="","",IF(IFERROR(VLOOKUP(N1828,Home!$C$8:$R$1048576,1,FALSE),"")=0,"",IFERROR(VLOOKUP(N1828,Home!$C$8:$R$1048576,1,FALSE),"")))</f>
        <v/>
      </c>
      <c r="P1828" s="11" t="str">
        <f>IF(IFERROR(VLOOKUP(W1828,Home!$C$8:$R$1048576,3,FALSE),"")=0,"",IFERROR(VLOOKUP(W1828,Home!$C$8:$R$1048576,3,FALSE),""))</f>
        <v/>
      </c>
      <c r="Q1828" s="11" t="str">
        <f t="shared" si="585"/>
        <v/>
      </c>
      <c r="R1828" s="130" t="e">
        <f>VLOOKUP(Q1828,'Baggrund til lister'!$G$4:$H$15,2,FALSE)</f>
        <v>#N/A</v>
      </c>
      <c r="S1828" s="11" t="str">
        <f t="shared" si="587"/>
        <v/>
      </c>
      <c r="T1828" s="11" t="str">
        <f>IF(IFERROR(VLOOKUP(N1828,Home!$C$8:$R$1048576,11,FALSE),"")=0,"",IFERROR(VLOOKUP(N1828,Home!$C$8:$R$1048576,11,FALSE),""))</f>
        <v/>
      </c>
      <c r="U1828" s="11" t="str">
        <f>IF(IFERROR(VLOOKUP(O1828,Home!$C$8:$R$1048576,12,FALSE),"")=0,"",IFERROR(VLOOKUP(O1828,Home!$C$8:$R$1048576,12,FALSE),""))</f>
        <v/>
      </c>
      <c r="V1828" s="11" t="str">
        <f>IF(IFERROR(VLOOKUP(O1828,Home!$C$8:$R$1048576,8,FALSE),"")=0,"",IFERROR(VLOOKUP(O1828,Home!$C$8:$R$1048576,8,FALSE),""))</f>
        <v/>
      </c>
      <c r="W1828" s="11" t="str">
        <f>IF(OR(VLOOKUP(N1828,Home!$C$7:$I$207,6,FALSE)="",VLOOKUP(N1828,Home!$C$7:$I$207,7,FALSE)=""),"FEJL",SUM(Baggrundsark!$K$4:K1828))</f>
        <v>FEJL</v>
      </c>
      <c r="Y1828">
        <v>1825</v>
      </c>
      <c r="Z1828" s="1"/>
      <c r="AC1828" s="44"/>
      <c r="AD1828">
        <f t="shared" si="594"/>
        <v>0</v>
      </c>
      <c r="AE1828">
        <f>SUM($AD$4:AD1828)</f>
        <v>1</v>
      </c>
      <c r="AF1828" s="103" t="str">
        <f>IFERROR(VLOOKUP(AN1828,Home!$C$8:$E$207,3,FALSE),"")</f>
        <v/>
      </c>
      <c r="AG1828" s="103" t="str">
        <f>IFERROR(VLOOKUP(AN1828,Home!$C$8:$E$207,2,FALSE),"")</f>
        <v/>
      </c>
      <c r="AH1828" s="104" t="str">
        <f>IF(VLOOKUP(AE1828,Home!$C$8:$I$207,6,FALSE)="","",VLOOKUP(AE1828,Home!$C$8:$I$207,6,FALSE))</f>
        <v/>
      </c>
      <c r="AI1828" s="104" t="e">
        <f t="shared" si="602"/>
        <v>#VALUE!</v>
      </c>
      <c r="AJ1828" s="105" t="e">
        <f t="shared" si="595"/>
        <v>#VALUE!</v>
      </c>
      <c r="AK1828" s="103" t="e">
        <f t="shared" si="588"/>
        <v>#VALUE!</v>
      </c>
      <c r="AL1828" s="103" t="e">
        <f t="shared" si="596"/>
        <v>#VALUE!</v>
      </c>
      <c r="AN1828" t="str">
        <f>IF(OR(VLOOKUP(AE1828,Home!$C$8:$I$207,6,FALSE)="",VLOOKUP(AE1828,Home!$C$8:$I$207,7,FALSE)=""),"FEJL",Baggrundsark!AE1828)</f>
        <v>FEJL</v>
      </c>
      <c r="AO1828">
        <f>IF(VLOOKUP(AE1828,Home!$C$8:$N$207,12,FALSE)="Timelønnet",1,0)</f>
        <v>0</v>
      </c>
      <c r="AP1828">
        <f>SUM($AO$4:AO1828)*AO1828</f>
        <v>0</v>
      </c>
      <c r="AQ1828">
        <f t="shared" si="603"/>
        <v>1</v>
      </c>
      <c r="AR1828" t="str">
        <f t="shared" si="603"/>
        <v/>
      </c>
      <c r="AS1828" t="e">
        <f t="shared" si="597"/>
        <v>#VALUE!</v>
      </c>
      <c r="AT1828" s="45" t="e">
        <f t="shared" si="604"/>
        <v>#VALUE!</v>
      </c>
      <c r="AU1828">
        <f>VLOOKUP(AQ1828,Home!$C$8:$J$207,8,FALSE)</f>
        <v>0</v>
      </c>
    </row>
    <row r="1829" spans="1:47" x14ac:dyDescent="0.25">
      <c r="A1829" s="6">
        <f t="shared" si="589"/>
        <v>0</v>
      </c>
      <c r="B1829" s="6">
        <f t="shared" si="598"/>
        <v>0</v>
      </c>
      <c r="C1829" s="6" t="str">
        <f t="shared" si="590"/>
        <v/>
      </c>
      <c r="D1829" s="7">
        <f t="shared" si="591"/>
        <v>0</v>
      </c>
      <c r="E1829" s="7">
        <f t="shared" si="599"/>
        <v>0</v>
      </c>
      <c r="F1829" s="7" t="str">
        <f t="shared" si="592"/>
        <v/>
      </c>
      <c r="G1829" s="6">
        <f t="shared" si="593"/>
        <v>0</v>
      </c>
      <c r="H1829" s="6">
        <f t="shared" si="600"/>
        <v>0</v>
      </c>
      <c r="I1829" s="6" t="str">
        <f t="shared" si="601"/>
        <v/>
      </c>
      <c r="J1829" s="11">
        <v>1826</v>
      </c>
      <c r="K1829" s="11">
        <f>IF(IFERROR(VLOOKUP(J1829,Home!$A$8:$B$1048576,1,FALSE),0)=0,0,1)</f>
        <v>0</v>
      </c>
      <c r="L1829" s="129" t="e">
        <f>IF(VLOOKUP(O1829,Home!$C$8:$R$207,6,FALSE)="","",VLOOKUP(O1829,Home!$C$8:$R$207,6,FALSE))</f>
        <v>#N/A</v>
      </c>
      <c r="M1829" s="129" t="e">
        <f t="shared" si="586"/>
        <v>#N/A</v>
      </c>
      <c r="N1829" s="11">
        <f>SUM($K$4:K1829)</f>
        <v>200</v>
      </c>
      <c r="O1829" s="11" t="str">
        <f>IF(P1829="","",IF(IFERROR(VLOOKUP(N1829,Home!$C$8:$R$1048576,1,FALSE),"")=0,"",IFERROR(VLOOKUP(N1829,Home!$C$8:$R$1048576,1,FALSE),"")))</f>
        <v/>
      </c>
      <c r="P1829" s="11" t="str">
        <f>IF(IFERROR(VLOOKUP(W1829,Home!$C$8:$R$1048576,3,FALSE),"")=0,"",IFERROR(VLOOKUP(W1829,Home!$C$8:$R$1048576,3,FALSE),""))</f>
        <v/>
      </c>
      <c r="Q1829" s="11" t="str">
        <f t="shared" si="585"/>
        <v/>
      </c>
      <c r="R1829" s="130" t="e">
        <f>VLOOKUP(Q1829,'Baggrund til lister'!$G$4:$H$15,2,FALSE)</f>
        <v>#N/A</v>
      </c>
      <c r="S1829" s="11" t="str">
        <f t="shared" si="587"/>
        <v/>
      </c>
      <c r="T1829" s="11" t="str">
        <f>IF(IFERROR(VLOOKUP(N1829,Home!$C$8:$R$1048576,11,FALSE),"")=0,"",IFERROR(VLOOKUP(N1829,Home!$C$8:$R$1048576,11,FALSE),""))</f>
        <v/>
      </c>
      <c r="U1829" s="11" t="str">
        <f>IF(IFERROR(VLOOKUP(O1829,Home!$C$8:$R$1048576,12,FALSE),"")=0,"",IFERROR(VLOOKUP(O1829,Home!$C$8:$R$1048576,12,FALSE),""))</f>
        <v/>
      </c>
      <c r="V1829" s="11" t="str">
        <f>IF(IFERROR(VLOOKUP(O1829,Home!$C$8:$R$1048576,8,FALSE),"")=0,"",IFERROR(VLOOKUP(O1829,Home!$C$8:$R$1048576,8,FALSE),""))</f>
        <v/>
      </c>
      <c r="W1829" s="11" t="str">
        <f>IF(OR(VLOOKUP(N1829,Home!$C$7:$I$207,6,FALSE)="",VLOOKUP(N1829,Home!$C$7:$I$207,7,FALSE)=""),"FEJL",SUM(Baggrundsark!$K$4:K1829))</f>
        <v>FEJL</v>
      </c>
      <c r="Y1829">
        <v>1826</v>
      </c>
      <c r="Z1829" s="1"/>
      <c r="AC1829" s="44"/>
      <c r="AD1829">
        <f t="shared" si="594"/>
        <v>0</v>
      </c>
      <c r="AE1829">
        <f>SUM($AD$4:AD1829)</f>
        <v>1</v>
      </c>
      <c r="AF1829" s="103" t="str">
        <f>IFERROR(VLOOKUP(AN1829,Home!$C$8:$E$207,3,FALSE),"")</f>
        <v/>
      </c>
      <c r="AG1829" s="103" t="str">
        <f>IFERROR(VLOOKUP(AN1829,Home!$C$8:$E$207,2,FALSE),"")</f>
        <v/>
      </c>
      <c r="AH1829" s="104" t="str">
        <f>IF(VLOOKUP(AE1829,Home!$C$8:$I$207,6,FALSE)="","",VLOOKUP(AE1829,Home!$C$8:$I$207,6,FALSE))</f>
        <v/>
      </c>
      <c r="AI1829" s="104" t="e">
        <f t="shared" si="602"/>
        <v>#VALUE!</v>
      </c>
      <c r="AJ1829" s="105" t="e">
        <f t="shared" si="595"/>
        <v>#VALUE!</v>
      </c>
      <c r="AK1829" s="103" t="e">
        <f t="shared" si="588"/>
        <v>#VALUE!</v>
      </c>
      <c r="AL1829" s="103" t="e">
        <f t="shared" si="596"/>
        <v>#VALUE!</v>
      </c>
      <c r="AN1829" t="str">
        <f>IF(OR(VLOOKUP(AE1829,Home!$C$8:$I$207,6,FALSE)="",VLOOKUP(AE1829,Home!$C$8:$I$207,7,FALSE)=""),"FEJL",Baggrundsark!AE1829)</f>
        <v>FEJL</v>
      </c>
      <c r="AO1829">
        <f>IF(VLOOKUP(AE1829,Home!$C$8:$N$207,12,FALSE)="Timelønnet",1,0)</f>
        <v>0</v>
      </c>
      <c r="AP1829">
        <f>SUM($AO$4:AO1829)*AO1829</f>
        <v>0</v>
      </c>
      <c r="AQ1829">
        <f t="shared" si="603"/>
        <v>1</v>
      </c>
      <c r="AR1829" t="str">
        <f t="shared" si="603"/>
        <v/>
      </c>
      <c r="AS1829" t="e">
        <f t="shared" si="597"/>
        <v>#VALUE!</v>
      </c>
      <c r="AT1829" s="45" t="e">
        <f t="shared" si="604"/>
        <v>#VALUE!</v>
      </c>
      <c r="AU1829">
        <f>VLOOKUP(AQ1829,Home!$C$8:$J$207,8,FALSE)</f>
        <v>0</v>
      </c>
    </row>
    <row r="1830" spans="1:47" x14ac:dyDescent="0.25">
      <c r="A1830" s="6">
        <f t="shared" si="589"/>
        <v>0</v>
      </c>
      <c r="B1830" s="6">
        <f t="shared" si="598"/>
        <v>0</v>
      </c>
      <c r="C1830" s="6" t="str">
        <f t="shared" si="590"/>
        <v/>
      </c>
      <c r="D1830" s="7">
        <f t="shared" si="591"/>
        <v>0</v>
      </c>
      <c r="E1830" s="7">
        <f t="shared" si="599"/>
        <v>0</v>
      </c>
      <c r="F1830" s="7" t="str">
        <f t="shared" si="592"/>
        <v/>
      </c>
      <c r="G1830" s="6">
        <f t="shared" si="593"/>
        <v>0</v>
      </c>
      <c r="H1830" s="6">
        <f t="shared" si="600"/>
        <v>0</v>
      </c>
      <c r="I1830" s="6" t="str">
        <f t="shared" si="601"/>
        <v/>
      </c>
      <c r="J1830" s="11">
        <v>1827</v>
      </c>
      <c r="K1830" s="11">
        <f>IF(IFERROR(VLOOKUP(J1830,Home!$A$8:$B$1048576,1,FALSE),0)=0,0,1)</f>
        <v>0</v>
      </c>
      <c r="L1830" s="129" t="e">
        <f>IF(VLOOKUP(O1830,Home!$C$8:$R$207,6,FALSE)="","",VLOOKUP(O1830,Home!$C$8:$R$207,6,FALSE))</f>
        <v>#N/A</v>
      </c>
      <c r="M1830" s="129" t="e">
        <f t="shared" si="586"/>
        <v>#N/A</v>
      </c>
      <c r="N1830" s="11">
        <f>SUM($K$4:K1830)</f>
        <v>200</v>
      </c>
      <c r="O1830" s="11" t="str">
        <f>IF(P1830="","",IF(IFERROR(VLOOKUP(N1830,Home!$C$8:$R$1048576,1,FALSE),"")=0,"",IFERROR(VLOOKUP(N1830,Home!$C$8:$R$1048576,1,FALSE),"")))</f>
        <v/>
      </c>
      <c r="P1830" s="11" t="str">
        <f>IF(IFERROR(VLOOKUP(W1830,Home!$C$8:$R$1048576,3,FALSE),"")=0,"",IFERROR(VLOOKUP(W1830,Home!$C$8:$R$1048576,3,FALSE),""))</f>
        <v/>
      </c>
      <c r="Q1830" s="11" t="str">
        <f t="shared" si="585"/>
        <v/>
      </c>
      <c r="R1830" s="130" t="e">
        <f>VLOOKUP(Q1830,'Baggrund til lister'!$G$4:$H$15,2,FALSE)</f>
        <v>#N/A</v>
      </c>
      <c r="S1830" s="11" t="str">
        <f t="shared" si="587"/>
        <v/>
      </c>
      <c r="T1830" s="11" t="str">
        <f>IF(IFERROR(VLOOKUP(N1830,Home!$C$8:$R$1048576,11,FALSE),"")=0,"",IFERROR(VLOOKUP(N1830,Home!$C$8:$R$1048576,11,FALSE),""))</f>
        <v/>
      </c>
      <c r="U1830" s="11" t="str">
        <f>IF(IFERROR(VLOOKUP(O1830,Home!$C$8:$R$1048576,12,FALSE),"")=0,"",IFERROR(VLOOKUP(O1830,Home!$C$8:$R$1048576,12,FALSE),""))</f>
        <v/>
      </c>
      <c r="V1830" s="11" t="str">
        <f>IF(IFERROR(VLOOKUP(O1830,Home!$C$8:$R$1048576,8,FALSE),"")=0,"",IFERROR(VLOOKUP(O1830,Home!$C$8:$R$1048576,8,FALSE),""))</f>
        <v/>
      </c>
      <c r="W1830" s="11" t="str">
        <f>IF(OR(VLOOKUP(N1830,Home!$C$7:$I$207,6,FALSE)="",VLOOKUP(N1830,Home!$C$7:$I$207,7,FALSE)=""),"FEJL",SUM(Baggrundsark!$K$4:K1830))</f>
        <v>FEJL</v>
      </c>
      <c r="Y1830">
        <v>1827</v>
      </c>
      <c r="Z1830" s="1"/>
      <c r="AC1830" s="44"/>
      <c r="AD1830">
        <f t="shared" si="594"/>
        <v>0</v>
      </c>
      <c r="AE1830">
        <f>SUM($AD$4:AD1830)</f>
        <v>1</v>
      </c>
      <c r="AF1830" s="103" t="str">
        <f>IFERROR(VLOOKUP(AN1830,Home!$C$8:$E$207,3,FALSE),"")</f>
        <v/>
      </c>
      <c r="AG1830" s="103" t="str">
        <f>IFERROR(VLOOKUP(AN1830,Home!$C$8:$E$207,2,FALSE),"")</f>
        <v/>
      </c>
      <c r="AH1830" s="104" t="str">
        <f>IF(VLOOKUP(AE1830,Home!$C$8:$I$207,6,FALSE)="","",VLOOKUP(AE1830,Home!$C$8:$I$207,6,FALSE))</f>
        <v/>
      </c>
      <c r="AI1830" s="104" t="e">
        <f t="shared" si="602"/>
        <v>#VALUE!</v>
      </c>
      <c r="AJ1830" s="105" t="e">
        <f t="shared" si="595"/>
        <v>#VALUE!</v>
      </c>
      <c r="AK1830" s="103" t="e">
        <f t="shared" si="588"/>
        <v>#VALUE!</v>
      </c>
      <c r="AL1830" s="103" t="e">
        <f t="shared" si="596"/>
        <v>#VALUE!</v>
      </c>
      <c r="AN1830" t="str">
        <f>IF(OR(VLOOKUP(AE1830,Home!$C$8:$I$207,6,FALSE)="",VLOOKUP(AE1830,Home!$C$8:$I$207,7,FALSE)=""),"FEJL",Baggrundsark!AE1830)</f>
        <v>FEJL</v>
      </c>
      <c r="AO1830">
        <f>IF(VLOOKUP(AE1830,Home!$C$8:$N$207,12,FALSE)="Timelønnet",1,0)</f>
        <v>0</v>
      </c>
      <c r="AP1830">
        <f>SUM($AO$4:AO1830)*AO1830</f>
        <v>0</v>
      </c>
      <c r="AQ1830">
        <f t="shared" si="603"/>
        <v>1</v>
      </c>
      <c r="AR1830" t="str">
        <f t="shared" si="603"/>
        <v/>
      </c>
      <c r="AS1830" t="e">
        <f t="shared" si="597"/>
        <v>#VALUE!</v>
      </c>
      <c r="AT1830" s="45" t="e">
        <f t="shared" si="604"/>
        <v>#VALUE!</v>
      </c>
      <c r="AU1830">
        <f>VLOOKUP(AQ1830,Home!$C$8:$J$207,8,FALSE)</f>
        <v>0</v>
      </c>
    </row>
    <row r="1831" spans="1:47" x14ac:dyDescent="0.25">
      <c r="A1831" s="6">
        <f t="shared" si="589"/>
        <v>0</v>
      </c>
      <c r="B1831" s="6">
        <f t="shared" si="598"/>
        <v>0</v>
      </c>
      <c r="C1831" s="6" t="str">
        <f t="shared" si="590"/>
        <v/>
      </c>
      <c r="D1831" s="7">
        <f t="shared" si="591"/>
        <v>0</v>
      </c>
      <c r="E1831" s="7">
        <f t="shared" si="599"/>
        <v>0</v>
      </c>
      <c r="F1831" s="7" t="str">
        <f t="shared" si="592"/>
        <v/>
      </c>
      <c r="G1831" s="6">
        <f t="shared" si="593"/>
        <v>0</v>
      </c>
      <c r="H1831" s="6">
        <f t="shared" si="600"/>
        <v>0</v>
      </c>
      <c r="I1831" s="6" t="str">
        <f t="shared" si="601"/>
        <v/>
      </c>
      <c r="J1831" s="11">
        <v>1828</v>
      </c>
      <c r="K1831" s="11">
        <f>IF(IFERROR(VLOOKUP(J1831,Home!$A$8:$B$1048576,1,FALSE),0)=0,0,1)</f>
        <v>0</v>
      </c>
      <c r="L1831" s="129" t="e">
        <f>IF(VLOOKUP(O1831,Home!$C$8:$R$207,6,FALSE)="","",VLOOKUP(O1831,Home!$C$8:$R$207,6,FALSE))</f>
        <v>#N/A</v>
      </c>
      <c r="M1831" s="129" t="e">
        <f t="shared" si="586"/>
        <v>#N/A</v>
      </c>
      <c r="N1831" s="11">
        <f>SUM($K$4:K1831)</f>
        <v>200</v>
      </c>
      <c r="O1831" s="11" t="str">
        <f>IF(P1831="","",IF(IFERROR(VLOOKUP(N1831,Home!$C$8:$R$1048576,1,FALSE),"")=0,"",IFERROR(VLOOKUP(N1831,Home!$C$8:$R$1048576,1,FALSE),"")))</f>
        <v/>
      </c>
      <c r="P1831" s="11" t="str">
        <f>IF(IFERROR(VLOOKUP(W1831,Home!$C$8:$R$1048576,3,FALSE),"")=0,"",IFERROR(VLOOKUP(W1831,Home!$C$8:$R$1048576,3,FALSE),""))</f>
        <v/>
      </c>
      <c r="Q1831" s="11" t="str">
        <f t="shared" si="585"/>
        <v/>
      </c>
      <c r="R1831" s="130" t="e">
        <f>VLOOKUP(Q1831,'Baggrund til lister'!$G$4:$H$15,2,FALSE)</f>
        <v>#N/A</v>
      </c>
      <c r="S1831" s="11" t="str">
        <f t="shared" si="587"/>
        <v/>
      </c>
      <c r="T1831" s="11" t="str">
        <f>IF(IFERROR(VLOOKUP(N1831,Home!$C$8:$R$1048576,11,FALSE),"")=0,"",IFERROR(VLOOKUP(N1831,Home!$C$8:$R$1048576,11,FALSE),""))</f>
        <v/>
      </c>
      <c r="U1831" s="11" t="str">
        <f>IF(IFERROR(VLOOKUP(O1831,Home!$C$8:$R$1048576,12,FALSE),"")=0,"",IFERROR(VLOOKUP(O1831,Home!$C$8:$R$1048576,12,FALSE),""))</f>
        <v/>
      </c>
      <c r="V1831" s="11" t="str">
        <f>IF(IFERROR(VLOOKUP(O1831,Home!$C$8:$R$1048576,8,FALSE),"")=0,"",IFERROR(VLOOKUP(O1831,Home!$C$8:$R$1048576,8,FALSE),""))</f>
        <v/>
      </c>
      <c r="W1831" s="11" t="str">
        <f>IF(OR(VLOOKUP(N1831,Home!$C$7:$I$207,6,FALSE)="",VLOOKUP(N1831,Home!$C$7:$I$207,7,FALSE)=""),"FEJL",SUM(Baggrundsark!$K$4:K1831))</f>
        <v>FEJL</v>
      </c>
      <c r="Y1831">
        <v>1828</v>
      </c>
      <c r="Z1831" s="1"/>
      <c r="AC1831" s="44"/>
      <c r="AD1831">
        <f t="shared" si="594"/>
        <v>0</v>
      </c>
      <c r="AE1831">
        <f>SUM($AD$4:AD1831)</f>
        <v>1</v>
      </c>
      <c r="AF1831" s="103" t="str">
        <f>IFERROR(VLOOKUP(AN1831,Home!$C$8:$E$207,3,FALSE),"")</f>
        <v/>
      </c>
      <c r="AG1831" s="103" t="str">
        <f>IFERROR(VLOOKUP(AN1831,Home!$C$8:$E$207,2,FALSE),"")</f>
        <v/>
      </c>
      <c r="AH1831" s="104" t="str">
        <f>IF(VLOOKUP(AE1831,Home!$C$8:$I$207,6,FALSE)="","",VLOOKUP(AE1831,Home!$C$8:$I$207,6,FALSE))</f>
        <v/>
      </c>
      <c r="AI1831" s="104" t="e">
        <f t="shared" si="602"/>
        <v>#VALUE!</v>
      </c>
      <c r="AJ1831" s="105" t="e">
        <f t="shared" si="595"/>
        <v>#VALUE!</v>
      </c>
      <c r="AK1831" s="103" t="e">
        <f t="shared" si="588"/>
        <v>#VALUE!</v>
      </c>
      <c r="AL1831" s="103" t="e">
        <f t="shared" si="596"/>
        <v>#VALUE!</v>
      </c>
      <c r="AN1831" t="str">
        <f>IF(OR(VLOOKUP(AE1831,Home!$C$8:$I$207,6,FALSE)="",VLOOKUP(AE1831,Home!$C$8:$I$207,7,FALSE)=""),"FEJL",Baggrundsark!AE1831)</f>
        <v>FEJL</v>
      </c>
      <c r="AO1831">
        <f>IF(VLOOKUP(AE1831,Home!$C$8:$N$207,12,FALSE)="Timelønnet",1,0)</f>
        <v>0</v>
      </c>
      <c r="AP1831">
        <f>SUM($AO$4:AO1831)*AO1831</f>
        <v>0</v>
      </c>
      <c r="AQ1831">
        <f t="shared" si="603"/>
        <v>1</v>
      </c>
      <c r="AR1831" t="str">
        <f t="shared" si="603"/>
        <v/>
      </c>
      <c r="AS1831" t="e">
        <f t="shared" si="597"/>
        <v>#VALUE!</v>
      </c>
      <c r="AT1831" s="45" t="e">
        <f t="shared" si="604"/>
        <v>#VALUE!</v>
      </c>
      <c r="AU1831">
        <f>VLOOKUP(AQ1831,Home!$C$8:$J$207,8,FALSE)</f>
        <v>0</v>
      </c>
    </row>
    <row r="1832" spans="1:47" x14ac:dyDescent="0.25">
      <c r="A1832" s="6">
        <f t="shared" si="589"/>
        <v>0</v>
      </c>
      <c r="B1832" s="6">
        <f t="shared" si="598"/>
        <v>0</v>
      </c>
      <c r="C1832" s="6" t="str">
        <f t="shared" si="590"/>
        <v/>
      </c>
      <c r="D1832" s="7">
        <f t="shared" si="591"/>
        <v>0</v>
      </c>
      <c r="E1832" s="7">
        <f t="shared" si="599"/>
        <v>0</v>
      </c>
      <c r="F1832" s="7" t="str">
        <f t="shared" si="592"/>
        <v/>
      </c>
      <c r="G1832" s="6">
        <f t="shared" si="593"/>
        <v>0</v>
      </c>
      <c r="H1832" s="6">
        <f t="shared" si="600"/>
        <v>0</v>
      </c>
      <c r="I1832" s="6" t="str">
        <f t="shared" si="601"/>
        <v/>
      </c>
      <c r="J1832" s="11">
        <v>1829</v>
      </c>
      <c r="K1832" s="11">
        <f>IF(IFERROR(VLOOKUP(J1832,Home!$A$8:$B$1048576,1,FALSE),0)=0,0,1)</f>
        <v>0</v>
      </c>
      <c r="L1832" s="129" t="e">
        <f>IF(VLOOKUP(O1832,Home!$C$8:$R$207,6,FALSE)="","",VLOOKUP(O1832,Home!$C$8:$R$207,6,FALSE))</f>
        <v>#N/A</v>
      </c>
      <c r="M1832" s="129" t="e">
        <f t="shared" si="586"/>
        <v>#N/A</v>
      </c>
      <c r="N1832" s="11">
        <f>SUM($K$4:K1832)</f>
        <v>200</v>
      </c>
      <c r="O1832" s="11" t="str">
        <f>IF(P1832="","",IF(IFERROR(VLOOKUP(N1832,Home!$C$8:$R$1048576,1,FALSE),"")=0,"",IFERROR(VLOOKUP(N1832,Home!$C$8:$R$1048576,1,FALSE),"")))</f>
        <v/>
      </c>
      <c r="P1832" s="11" t="str">
        <f>IF(IFERROR(VLOOKUP(W1832,Home!$C$8:$R$1048576,3,FALSE),"")=0,"",IFERROR(VLOOKUP(W1832,Home!$C$8:$R$1048576,3,FALSE),""))</f>
        <v/>
      </c>
      <c r="Q1832" s="11" t="str">
        <f t="shared" si="585"/>
        <v/>
      </c>
      <c r="R1832" s="130" t="e">
        <f>VLOOKUP(Q1832,'Baggrund til lister'!$G$4:$H$15,2,FALSE)</f>
        <v>#N/A</v>
      </c>
      <c r="S1832" s="11" t="str">
        <f t="shared" si="587"/>
        <v/>
      </c>
      <c r="T1832" s="11" t="str">
        <f>IF(IFERROR(VLOOKUP(N1832,Home!$C$8:$R$1048576,11,FALSE),"")=0,"",IFERROR(VLOOKUP(N1832,Home!$C$8:$R$1048576,11,FALSE),""))</f>
        <v/>
      </c>
      <c r="U1832" s="11" t="str">
        <f>IF(IFERROR(VLOOKUP(O1832,Home!$C$8:$R$1048576,12,FALSE),"")=0,"",IFERROR(VLOOKUP(O1832,Home!$C$8:$R$1048576,12,FALSE),""))</f>
        <v/>
      </c>
      <c r="V1832" s="11" t="str">
        <f>IF(IFERROR(VLOOKUP(O1832,Home!$C$8:$R$1048576,8,FALSE),"")=0,"",IFERROR(VLOOKUP(O1832,Home!$C$8:$R$1048576,8,FALSE),""))</f>
        <v/>
      </c>
      <c r="W1832" s="11" t="str">
        <f>IF(OR(VLOOKUP(N1832,Home!$C$7:$I$207,6,FALSE)="",VLOOKUP(N1832,Home!$C$7:$I$207,7,FALSE)=""),"FEJL",SUM(Baggrundsark!$K$4:K1832))</f>
        <v>FEJL</v>
      </c>
      <c r="Y1832">
        <v>1829</v>
      </c>
      <c r="Z1832" s="1"/>
      <c r="AC1832" s="44"/>
      <c r="AD1832">
        <f t="shared" si="594"/>
        <v>0</v>
      </c>
      <c r="AE1832">
        <f>SUM($AD$4:AD1832)</f>
        <v>1</v>
      </c>
      <c r="AF1832" s="103" t="str">
        <f>IFERROR(VLOOKUP(AN1832,Home!$C$8:$E$207,3,FALSE),"")</f>
        <v/>
      </c>
      <c r="AG1832" s="103" t="str">
        <f>IFERROR(VLOOKUP(AN1832,Home!$C$8:$E$207,2,FALSE),"")</f>
        <v/>
      </c>
      <c r="AH1832" s="104" t="str">
        <f>IF(VLOOKUP(AE1832,Home!$C$8:$I$207,6,FALSE)="","",VLOOKUP(AE1832,Home!$C$8:$I$207,6,FALSE))</f>
        <v/>
      </c>
      <c r="AI1832" s="104" t="e">
        <f t="shared" si="602"/>
        <v>#VALUE!</v>
      </c>
      <c r="AJ1832" s="105" t="e">
        <f t="shared" si="595"/>
        <v>#VALUE!</v>
      </c>
      <c r="AK1832" s="103" t="e">
        <f t="shared" si="588"/>
        <v>#VALUE!</v>
      </c>
      <c r="AL1832" s="103" t="e">
        <f t="shared" si="596"/>
        <v>#VALUE!</v>
      </c>
      <c r="AN1832" t="str">
        <f>IF(OR(VLOOKUP(AE1832,Home!$C$8:$I$207,6,FALSE)="",VLOOKUP(AE1832,Home!$C$8:$I$207,7,FALSE)=""),"FEJL",Baggrundsark!AE1832)</f>
        <v>FEJL</v>
      </c>
      <c r="AO1832">
        <f>IF(VLOOKUP(AE1832,Home!$C$8:$N$207,12,FALSE)="Timelønnet",1,0)</f>
        <v>0</v>
      </c>
      <c r="AP1832">
        <f>SUM($AO$4:AO1832)*AO1832</f>
        <v>0</v>
      </c>
      <c r="AQ1832">
        <f t="shared" si="603"/>
        <v>1</v>
      </c>
      <c r="AR1832" t="str">
        <f t="shared" si="603"/>
        <v/>
      </c>
      <c r="AS1832" t="e">
        <f t="shared" si="597"/>
        <v>#VALUE!</v>
      </c>
      <c r="AT1832" s="45" t="e">
        <f t="shared" si="604"/>
        <v>#VALUE!</v>
      </c>
      <c r="AU1832">
        <f>VLOOKUP(AQ1832,Home!$C$8:$J$207,8,FALSE)</f>
        <v>0</v>
      </c>
    </row>
    <row r="1833" spans="1:47" x14ac:dyDescent="0.25">
      <c r="A1833" s="6">
        <f t="shared" si="589"/>
        <v>0</v>
      </c>
      <c r="B1833" s="6">
        <f t="shared" si="598"/>
        <v>0</v>
      </c>
      <c r="C1833" s="6" t="str">
        <f t="shared" si="590"/>
        <v/>
      </c>
      <c r="D1833" s="7">
        <f t="shared" si="591"/>
        <v>0</v>
      </c>
      <c r="E1833" s="7">
        <f t="shared" si="599"/>
        <v>0</v>
      </c>
      <c r="F1833" s="7" t="str">
        <f t="shared" si="592"/>
        <v/>
      </c>
      <c r="G1833" s="6">
        <f t="shared" si="593"/>
        <v>0</v>
      </c>
      <c r="H1833" s="6">
        <f t="shared" si="600"/>
        <v>0</v>
      </c>
      <c r="I1833" s="6" t="str">
        <f t="shared" si="601"/>
        <v/>
      </c>
      <c r="J1833" s="11">
        <v>1830</v>
      </c>
      <c r="K1833" s="11">
        <f>IF(IFERROR(VLOOKUP(J1833,Home!$A$8:$B$1048576,1,FALSE),0)=0,0,1)</f>
        <v>0</v>
      </c>
      <c r="L1833" s="129" t="e">
        <f>IF(VLOOKUP(O1833,Home!$C$8:$R$207,6,FALSE)="","",VLOOKUP(O1833,Home!$C$8:$R$207,6,FALSE))</f>
        <v>#N/A</v>
      </c>
      <c r="M1833" s="129" t="e">
        <f t="shared" si="586"/>
        <v>#N/A</v>
      </c>
      <c r="N1833" s="11">
        <f>SUM($K$4:K1833)</f>
        <v>200</v>
      </c>
      <c r="O1833" s="11" t="str">
        <f>IF(P1833="","",IF(IFERROR(VLOOKUP(N1833,Home!$C$8:$R$1048576,1,FALSE),"")=0,"",IFERROR(VLOOKUP(N1833,Home!$C$8:$R$1048576,1,FALSE),"")))</f>
        <v/>
      </c>
      <c r="P1833" s="11" t="str">
        <f>IF(IFERROR(VLOOKUP(W1833,Home!$C$8:$R$1048576,3,FALSE),"")=0,"",IFERROR(VLOOKUP(W1833,Home!$C$8:$R$1048576,3,FALSE),""))</f>
        <v/>
      </c>
      <c r="Q1833" s="11" t="str">
        <f t="shared" si="585"/>
        <v/>
      </c>
      <c r="R1833" s="130" t="e">
        <f>VLOOKUP(Q1833,'Baggrund til lister'!$G$4:$H$15,2,FALSE)</f>
        <v>#N/A</v>
      </c>
      <c r="S1833" s="11" t="str">
        <f t="shared" si="587"/>
        <v/>
      </c>
      <c r="T1833" s="11" t="str">
        <f>IF(IFERROR(VLOOKUP(N1833,Home!$C$8:$R$1048576,11,FALSE),"")=0,"",IFERROR(VLOOKUP(N1833,Home!$C$8:$R$1048576,11,FALSE),""))</f>
        <v/>
      </c>
      <c r="U1833" s="11" t="str">
        <f>IF(IFERROR(VLOOKUP(O1833,Home!$C$8:$R$1048576,12,FALSE),"")=0,"",IFERROR(VLOOKUP(O1833,Home!$C$8:$R$1048576,12,FALSE),""))</f>
        <v/>
      </c>
      <c r="V1833" s="11" t="str">
        <f>IF(IFERROR(VLOOKUP(O1833,Home!$C$8:$R$1048576,8,FALSE),"")=0,"",IFERROR(VLOOKUP(O1833,Home!$C$8:$R$1048576,8,FALSE),""))</f>
        <v/>
      </c>
      <c r="W1833" s="11" t="str">
        <f>IF(OR(VLOOKUP(N1833,Home!$C$7:$I$207,6,FALSE)="",VLOOKUP(N1833,Home!$C$7:$I$207,7,FALSE)=""),"FEJL",SUM(Baggrundsark!$K$4:K1833))</f>
        <v>FEJL</v>
      </c>
      <c r="Y1833">
        <v>1830</v>
      </c>
      <c r="Z1833" s="1"/>
      <c r="AC1833" s="44"/>
      <c r="AD1833">
        <f t="shared" si="594"/>
        <v>0</v>
      </c>
      <c r="AE1833">
        <f>SUM($AD$4:AD1833)</f>
        <v>1</v>
      </c>
      <c r="AF1833" s="103" t="str">
        <f>IFERROR(VLOOKUP(AN1833,Home!$C$8:$E$207,3,FALSE),"")</f>
        <v/>
      </c>
      <c r="AG1833" s="103" t="str">
        <f>IFERROR(VLOOKUP(AN1833,Home!$C$8:$E$207,2,FALSE),"")</f>
        <v/>
      </c>
      <c r="AH1833" s="104" t="str">
        <f>IF(VLOOKUP(AE1833,Home!$C$8:$I$207,6,FALSE)="","",VLOOKUP(AE1833,Home!$C$8:$I$207,6,FALSE))</f>
        <v/>
      </c>
      <c r="AI1833" s="104" t="e">
        <f t="shared" si="602"/>
        <v>#VALUE!</v>
      </c>
      <c r="AJ1833" s="105" t="e">
        <f t="shared" si="595"/>
        <v>#VALUE!</v>
      </c>
      <c r="AK1833" s="103" t="e">
        <f t="shared" si="588"/>
        <v>#VALUE!</v>
      </c>
      <c r="AL1833" s="103" t="e">
        <f t="shared" si="596"/>
        <v>#VALUE!</v>
      </c>
      <c r="AN1833" t="str">
        <f>IF(OR(VLOOKUP(AE1833,Home!$C$8:$I$207,6,FALSE)="",VLOOKUP(AE1833,Home!$C$8:$I$207,7,FALSE)=""),"FEJL",Baggrundsark!AE1833)</f>
        <v>FEJL</v>
      </c>
      <c r="AO1833">
        <f>IF(VLOOKUP(AE1833,Home!$C$8:$N$207,12,FALSE)="Timelønnet",1,0)</f>
        <v>0</v>
      </c>
      <c r="AP1833">
        <f>SUM($AO$4:AO1833)*AO1833</f>
        <v>0</v>
      </c>
      <c r="AQ1833">
        <f t="shared" si="603"/>
        <v>1</v>
      </c>
      <c r="AR1833" t="str">
        <f t="shared" si="603"/>
        <v/>
      </c>
      <c r="AS1833" t="e">
        <f t="shared" si="597"/>
        <v>#VALUE!</v>
      </c>
      <c r="AT1833" s="45" t="e">
        <f t="shared" si="604"/>
        <v>#VALUE!</v>
      </c>
      <c r="AU1833">
        <f>VLOOKUP(AQ1833,Home!$C$8:$J$207,8,FALSE)</f>
        <v>0</v>
      </c>
    </row>
    <row r="1834" spans="1:47" x14ac:dyDescent="0.25">
      <c r="A1834" s="6">
        <f t="shared" si="589"/>
        <v>0</v>
      </c>
      <c r="B1834" s="6">
        <f t="shared" si="598"/>
        <v>0</v>
      </c>
      <c r="C1834" s="6" t="str">
        <f t="shared" si="590"/>
        <v/>
      </c>
      <c r="D1834" s="7">
        <f t="shared" si="591"/>
        <v>0</v>
      </c>
      <c r="E1834" s="7">
        <f t="shared" si="599"/>
        <v>0</v>
      </c>
      <c r="F1834" s="7" t="str">
        <f t="shared" si="592"/>
        <v/>
      </c>
      <c r="G1834" s="6">
        <f t="shared" si="593"/>
        <v>0</v>
      </c>
      <c r="H1834" s="6">
        <f t="shared" si="600"/>
        <v>0</v>
      </c>
      <c r="I1834" s="6" t="str">
        <f t="shared" si="601"/>
        <v/>
      </c>
      <c r="J1834" s="11">
        <v>1831</v>
      </c>
      <c r="K1834" s="11">
        <f>IF(IFERROR(VLOOKUP(J1834,Home!$A$8:$B$1048576,1,FALSE),0)=0,0,1)</f>
        <v>0</v>
      </c>
      <c r="L1834" s="129" t="e">
        <f>IF(VLOOKUP(O1834,Home!$C$8:$R$207,6,FALSE)="","",VLOOKUP(O1834,Home!$C$8:$R$207,6,FALSE))</f>
        <v>#N/A</v>
      </c>
      <c r="M1834" s="129" t="e">
        <f t="shared" si="586"/>
        <v>#N/A</v>
      </c>
      <c r="N1834" s="11">
        <f>SUM($K$4:K1834)</f>
        <v>200</v>
      </c>
      <c r="O1834" s="11" t="str">
        <f>IF(P1834="","",IF(IFERROR(VLOOKUP(N1834,Home!$C$8:$R$1048576,1,FALSE),"")=0,"",IFERROR(VLOOKUP(N1834,Home!$C$8:$R$1048576,1,FALSE),"")))</f>
        <v/>
      </c>
      <c r="P1834" s="11" t="str">
        <f>IF(IFERROR(VLOOKUP(W1834,Home!$C$8:$R$1048576,3,FALSE),"")=0,"",IFERROR(VLOOKUP(W1834,Home!$C$8:$R$1048576,3,FALSE),""))</f>
        <v/>
      </c>
      <c r="Q1834" s="11" t="str">
        <f t="shared" si="585"/>
        <v/>
      </c>
      <c r="R1834" s="130" t="e">
        <f>VLOOKUP(Q1834,'Baggrund til lister'!$G$4:$H$15,2,FALSE)</f>
        <v>#N/A</v>
      </c>
      <c r="S1834" s="11" t="str">
        <f t="shared" si="587"/>
        <v/>
      </c>
      <c r="T1834" s="11" t="str">
        <f>IF(IFERROR(VLOOKUP(N1834,Home!$C$8:$R$1048576,11,FALSE),"")=0,"",IFERROR(VLOOKUP(N1834,Home!$C$8:$R$1048576,11,FALSE),""))</f>
        <v/>
      </c>
      <c r="U1834" s="11" t="str">
        <f>IF(IFERROR(VLOOKUP(O1834,Home!$C$8:$R$1048576,12,FALSE),"")=0,"",IFERROR(VLOOKUP(O1834,Home!$C$8:$R$1048576,12,FALSE),""))</f>
        <v/>
      </c>
      <c r="V1834" s="11" t="str">
        <f>IF(IFERROR(VLOOKUP(O1834,Home!$C$8:$R$1048576,8,FALSE),"")=0,"",IFERROR(VLOOKUP(O1834,Home!$C$8:$R$1048576,8,FALSE),""))</f>
        <v/>
      </c>
      <c r="W1834" s="11" t="str">
        <f>IF(OR(VLOOKUP(N1834,Home!$C$7:$I$207,6,FALSE)="",VLOOKUP(N1834,Home!$C$7:$I$207,7,FALSE)=""),"FEJL",SUM(Baggrundsark!$K$4:K1834))</f>
        <v>FEJL</v>
      </c>
      <c r="Y1834">
        <v>1831</v>
      </c>
      <c r="Z1834" s="1"/>
      <c r="AC1834" s="44"/>
      <c r="AD1834">
        <f t="shared" si="594"/>
        <v>0</v>
      </c>
      <c r="AE1834">
        <f>SUM($AD$4:AD1834)</f>
        <v>1</v>
      </c>
      <c r="AF1834" s="103" t="str">
        <f>IFERROR(VLOOKUP(AN1834,Home!$C$8:$E$207,3,FALSE),"")</f>
        <v/>
      </c>
      <c r="AG1834" s="103" t="str">
        <f>IFERROR(VLOOKUP(AN1834,Home!$C$8:$E$207,2,FALSE),"")</f>
        <v/>
      </c>
      <c r="AH1834" s="104" t="str">
        <f>IF(VLOOKUP(AE1834,Home!$C$8:$I$207,6,FALSE)="","",VLOOKUP(AE1834,Home!$C$8:$I$207,6,FALSE))</f>
        <v/>
      </c>
      <c r="AI1834" s="104" t="e">
        <f t="shared" si="602"/>
        <v>#VALUE!</v>
      </c>
      <c r="AJ1834" s="105" t="e">
        <f t="shared" si="595"/>
        <v>#VALUE!</v>
      </c>
      <c r="AK1834" s="103" t="e">
        <f t="shared" si="588"/>
        <v>#VALUE!</v>
      </c>
      <c r="AL1834" s="103" t="e">
        <f t="shared" si="596"/>
        <v>#VALUE!</v>
      </c>
      <c r="AN1834" t="str">
        <f>IF(OR(VLOOKUP(AE1834,Home!$C$8:$I$207,6,FALSE)="",VLOOKUP(AE1834,Home!$C$8:$I$207,7,FALSE)=""),"FEJL",Baggrundsark!AE1834)</f>
        <v>FEJL</v>
      </c>
      <c r="AO1834">
        <f>IF(VLOOKUP(AE1834,Home!$C$8:$N$207,12,FALSE)="Timelønnet",1,0)</f>
        <v>0</v>
      </c>
      <c r="AP1834">
        <f>SUM($AO$4:AO1834)*AO1834</f>
        <v>0</v>
      </c>
      <c r="AQ1834">
        <f t="shared" si="603"/>
        <v>1</v>
      </c>
      <c r="AR1834" t="str">
        <f t="shared" si="603"/>
        <v/>
      </c>
      <c r="AS1834" t="e">
        <f t="shared" si="597"/>
        <v>#VALUE!</v>
      </c>
      <c r="AT1834" s="45" t="e">
        <f t="shared" si="604"/>
        <v>#VALUE!</v>
      </c>
      <c r="AU1834">
        <f>VLOOKUP(AQ1834,Home!$C$8:$J$207,8,FALSE)</f>
        <v>0</v>
      </c>
    </row>
    <row r="1835" spans="1:47" x14ac:dyDescent="0.25">
      <c r="A1835" s="6">
        <f t="shared" si="589"/>
        <v>0</v>
      </c>
      <c r="B1835" s="6">
        <f t="shared" si="598"/>
        <v>0</v>
      </c>
      <c r="C1835" s="6" t="str">
        <f t="shared" si="590"/>
        <v/>
      </c>
      <c r="D1835" s="7">
        <f t="shared" si="591"/>
        <v>0</v>
      </c>
      <c r="E1835" s="7">
        <f t="shared" si="599"/>
        <v>0</v>
      </c>
      <c r="F1835" s="7" t="str">
        <f t="shared" si="592"/>
        <v/>
      </c>
      <c r="G1835" s="6">
        <f t="shared" si="593"/>
        <v>0</v>
      </c>
      <c r="H1835" s="6">
        <f t="shared" si="600"/>
        <v>0</v>
      </c>
      <c r="I1835" s="6" t="str">
        <f t="shared" si="601"/>
        <v/>
      </c>
      <c r="J1835" s="11">
        <v>1832</v>
      </c>
      <c r="K1835" s="11">
        <f>IF(IFERROR(VLOOKUP(J1835,Home!$A$8:$B$1048576,1,FALSE),0)=0,0,1)</f>
        <v>0</v>
      </c>
      <c r="L1835" s="129" t="e">
        <f>IF(VLOOKUP(O1835,Home!$C$8:$R$207,6,FALSE)="","",VLOOKUP(O1835,Home!$C$8:$R$207,6,FALSE))</f>
        <v>#N/A</v>
      </c>
      <c r="M1835" s="129" t="e">
        <f t="shared" si="586"/>
        <v>#N/A</v>
      </c>
      <c r="N1835" s="11">
        <f>SUM($K$4:K1835)</f>
        <v>200</v>
      </c>
      <c r="O1835" s="11" t="str">
        <f>IF(P1835="","",IF(IFERROR(VLOOKUP(N1835,Home!$C$8:$R$1048576,1,FALSE),"")=0,"",IFERROR(VLOOKUP(N1835,Home!$C$8:$R$1048576,1,FALSE),"")))</f>
        <v/>
      </c>
      <c r="P1835" s="11" t="str">
        <f>IF(IFERROR(VLOOKUP(W1835,Home!$C$8:$R$1048576,3,FALSE),"")=0,"",IFERROR(VLOOKUP(W1835,Home!$C$8:$R$1048576,3,FALSE),""))</f>
        <v/>
      </c>
      <c r="Q1835" s="11" t="str">
        <f t="shared" si="585"/>
        <v/>
      </c>
      <c r="R1835" s="130" t="e">
        <f>VLOOKUP(Q1835,'Baggrund til lister'!$G$4:$H$15,2,FALSE)</f>
        <v>#N/A</v>
      </c>
      <c r="S1835" s="11" t="str">
        <f t="shared" si="587"/>
        <v/>
      </c>
      <c r="T1835" s="11" t="str">
        <f>IF(IFERROR(VLOOKUP(N1835,Home!$C$8:$R$1048576,11,FALSE),"")=0,"",IFERROR(VLOOKUP(N1835,Home!$C$8:$R$1048576,11,FALSE),""))</f>
        <v/>
      </c>
      <c r="U1835" s="11" t="str">
        <f>IF(IFERROR(VLOOKUP(O1835,Home!$C$8:$R$1048576,12,FALSE),"")=0,"",IFERROR(VLOOKUP(O1835,Home!$C$8:$R$1048576,12,FALSE),""))</f>
        <v/>
      </c>
      <c r="V1835" s="11" t="str">
        <f>IF(IFERROR(VLOOKUP(O1835,Home!$C$8:$R$1048576,8,FALSE),"")=0,"",IFERROR(VLOOKUP(O1835,Home!$C$8:$R$1048576,8,FALSE),""))</f>
        <v/>
      </c>
      <c r="W1835" s="11" t="str">
        <f>IF(OR(VLOOKUP(N1835,Home!$C$7:$I$207,6,FALSE)="",VLOOKUP(N1835,Home!$C$7:$I$207,7,FALSE)=""),"FEJL",SUM(Baggrundsark!$K$4:K1835))</f>
        <v>FEJL</v>
      </c>
      <c r="Y1835">
        <v>1832</v>
      </c>
      <c r="Z1835" s="1"/>
      <c r="AC1835" s="44"/>
      <c r="AD1835">
        <f t="shared" si="594"/>
        <v>0</v>
      </c>
      <c r="AE1835">
        <f>SUM($AD$4:AD1835)</f>
        <v>1</v>
      </c>
      <c r="AF1835" s="103" t="str">
        <f>IFERROR(VLOOKUP(AN1835,Home!$C$8:$E$207,3,FALSE),"")</f>
        <v/>
      </c>
      <c r="AG1835" s="103" t="str">
        <f>IFERROR(VLOOKUP(AN1835,Home!$C$8:$E$207,2,FALSE),"")</f>
        <v/>
      </c>
      <c r="AH1835" s="104" t="str">
        <f>IF(VLOOKUP(AE1835,Home!$C$8:$I$207,6,FALSE)="","",VLOOKUP(AE1835,Home!$C$8:$I$207,6,FALSE))</f>
        <v/>
      </c>
      <c r="AI1835" s="104" t="e">
        <f t="shared" si="602"/>
        <v>#VALUE!</v>
      </c>
      <c r="AJ1835" s="105" t="e">
        <f t="shared" si="595"/>
        <v>#VALUE!</v>
      </c>
      <c r="AK1835" s="103" t="e">
        <f t="shared" si="588"/>
        <v>#VALUE!</v>
      </c>
      <c r="AL1835" s="103" t="e">
        <f t="shared" si="596"/>
        <v>#VALUE!</v>
      </c>
      <c r="AN1835" t="str">
        <f>IF(OR(VLOOKUP(AE1835,Home!$C$8:$I$207,6,FALSE)="",VLOOKUP(AE1835,Home!$C$8:$I$207,7,FALSE)=""),"FEJL",Baggrundsark!AE1835)</f>
        <v>FEJL</v>
      </c>
      <c r="AO1835">
        <f>IF(VLOOKUP(AE1835,Home!$C$8:$N$207,12,FALSE)="Timelønnet",1,0)</f>
        <v>0</v>
      </c>
      <c r="AP1835">
        <f>SUM($AO$4:AO1835)*AO1835</f>
        <v>0</v>
      </c>
      <c r="AQ1835">
        <f t="shared" si="603"/>
        <v>1</v>
      </c>
      <c r="AR1835" t="str">
        <f t="shared" si="603"/>
        <v/>
      </c>
      <c r="AS1835" t="e">
        <f t="shared" si="597"/>
        <v>#VALUE!</v>
      </c>
      <c r="AT1835" s="45" t="e">
        <f t="shared" si="604"/>
        <v>#VALUE!</v>
      </c>
      <c r="AU1835">
        <f>VLOOKUP(AQ1835,Home!$C$8:$J$207,8,FALSE)</f>
        <v>0</v>
      </c>
    </row>
    <row r="1836" spans="1:47" x14ac:dyDescent="0.25">
      <c r="A1836" s="6">
        <f t="shared" si="589"/>
        <v>0</v>
      </c>
      <c r="B1836" s="6">
        <f t="shared" si="598"/>
        <v>0</v>
      </c>
      <c r="C1836" s="6" t="str">
        <f t="shared" si="590"/>
        <v/>
      </c>
      <c r="D1836" s="7">
        <f t="shared" si="591"/>
        <v>0</v>
      </c>
      <c r="E1836" s="7">
        <f t="shared" si="599"/>
        <v>0</v>
      </c>
      <c r="F1836" s="7" t="str">
        <f t="shared" si="592"/>
        <v/>
      </c>
      <c r="G1836" s="6">
        <f t="shared" si="593"/>
        <v>0</v>
      </c>
      <c r="H1836" s="6">
        <f t="shared" si="600"/>
        <v>0</v>
      </c>
      <c r="I1836" s="6" t="str">
        <f t="shared" si="601"/>
        <v/>
      </c>
      <c r="J1836" s="11">
        <v>1833</v>
      </c>
      <c r="K1836" s="11">
        <f>IF(IFERROR(VLOOKUP(J1836,Home!$A$8:$B$1048576,1,FALSE),0)=0,0,1)</f>
        <v>0</v>
      </c>
      <c r="L1836" s="129" t="e">
        <f>IF(VLOOKUP(O1836,Home!$C$8:$R$207,6,FALSE)="","",VLOOKUP(O1836,Home!$C$8:$R$207,6,FALSE))</f>
        <v>#N/A</v>
      </c>
      <c r="M1836" s="129" t="e">
        <f t="shared" si="586"/>
        <v>#N/A</v>
      </c>
      <c r="N1836" s="11">
        <f>SUM($K$4:K1836)</f>
        <v>200</v>
      </c>
      <c r="O1836" s="11" t="str">
        <f>IF(P1836="","",IF(IFERROR(VLOOKUP(N1836,Home!$C$8:$R$1048576,1,FALSE),"")=0,"",IFERROR(VLOOKUP(N1836,Home!$C$8:$R$1048576,1,FALSE),"")))</f>
        <v/>
      </c>
      <c r="P1836" s="11" t="str">
        <f>IF(IFERROR(VLOOKUP(W1836,Home!$C$8:$R$1048576,3,FALSE),"")=0,"",IFERROR(VLOOKUP(W1836,Home!$C$8:$R$1048576,3,FALSE),""))</f>
        <v/>
      </c>
      <c r="Q1836" s="11" t="str">
        <f t="shared" si="585"/>
        <v/>
      </c>
      <c r="R1836" s="130" t="e">
        <f>VLOOKUP(Q1836,'Baggrund til lister'!$G$4:$H$15,2,FALSE)</f>
        <v>#N/A</v>
      </c>
      <c r="S1836" s="11" t="str">
        <f t="shared" si="587"/>
        <v/>
      </c>
      <c r="T1836" s="11" t="str">
        <f>IF(IFERROR(VLOOKUP(N1836,Home!$C$8:$R$1048576,11,FALSE),"")=0,"",IFERROR(VLOOKUP(N1836,Home!$C$8:$R$1048576,11,FALSE),""))</f>
        <v/>
      </c>
      <c r="U1836" s="11" t="str">
        <f>IF(IFERROR(VLOOKUP(O1836,Home!$C$8:$R$1048576,12,FALSE),"")=0,"",IFERROR(VLOOKUP(O1836,Home!$C$8:$R$1048576,12,FALSE),""))</f>
        <v/>
      </c>
      <c r="V1836" s="11" t="str">
        <f>IF(IFERROR(VLOOKUP(O1836,Home!$C$8:$R$1048576,8,FALSE),"")=0,"",IFERROR(VLOOKUP(O1836,Home!$C$8:$R$1048576,8,FALSE),""))</f>
        <v/>
      </c>
      <c r="W1836" s="11" t="str">
        <f>IF(OR(VLOOKUP(N1836,Home!$C$7:$I$207,6,FALSE)="",VLOOKUP(N1836,Home!$C$7:$I$207,7,FALSE)=""),"FEJL",SUM(Baggrundsark!$K$4:K1836))</f>
        <v>FEJL</v>
      </c>
      <c r="Y1836">
        <v>1833</v>
      </c>
      <c r="Z1836" s="1"/>
      <c r="AC1836" s="44"/>
      <c r="AD1836">
        <f t="shared" si="594"/>
        <v>0</v>
      </c>
      <c r="AE1836">
        <f>SUM($AD$4:AD1836)</f>
        <v>1</v>
      </c>
      <c r="AF1836" s="103" t="str">
        <f>IFERROR(VLOOKUP(AN1836,Home!$C$8:$E$207,3,FALSE),"")</f>
        <v/>
      </c>
      <c r="AG1836" s="103" t="str">
        <f>IFERROR(VLOOKUP(AN1836,Home!$C$8:$E$207,2,FALSE),"")</f>
        <v/>
      </c>
      <c r="AH1836" s="104" t="str">
        <f>IF(VLOOKUP(AE1836,Home!$C$8:$I$207,6,FALSE)="","",VLOOKUP(AE1836,Home!$C$8:$I$207,6,FALSE))</f>
        <v/>
      </c>
      <c r="AI1836" s="104" t="e">
        <f t="shared" si="602"/>
        <v>#VALUE!</v>
      </c>
      <c r="AJ1836" s="105" t="e">
        <f t="shared" si="595"/>
        <v>#VALUE!</v>
      </c>
      <c r="AK1836" s="103" t="e">
        <f t="shared" si="588"/>
        <v>#VALUE!</v>
      </c>
      <c r="AL1836" s="103" t="e">
        <f t="shared" si="596"/>
        <v>#VALUE!</v>
      </c>
      <c r="AN1836" t="str">
        <f>IF(OR(VLOOKUP(AE1836,Home!$C$8:$I$207,6,FALSE)="",VLOOKUP(AE1836,Home!$C$8:$I$207,7,FALSE)=""),"FEJL",Baggrundsark!AE1836)</f>
        <v>FEJL</v>
      </c>
      <c r="AO1836">
        <f>IF(VLOOKUP(AE1836,Home!$C$8:$N$207,12,FALSE)="Timelønnet",1,0)</f>
        <v>0</v>
      </c>
      <c r="AP1836">
        <f>SUM($AO$4:AO1836)*AO1836</f>
        <v>0</v>
      </c>
      <c r="AQ1836">
        <f t="shared" si="603"/>
        <v>1</v>
      </c>
      <c r="AR1836" t="str">
        <f t="shared" si="603"/>
        <v/>
      </c>
      <c r="AS1836" t="e">
        <f t="shared" si="597"/>
        <v>#VALUE!</v>
      </c>
      <c r="AT1836" s="45" t="e">
        <f t="shared" si="604"/>
        <v>#VALUE!</v>
      </c>
      <c r="AU1836">
        <f>VLOOKUP(AQ1836,Home!$C$8:$J$207,8,FALSE)</f>
        <v>0</v>
      </c>
    </row>
    <row r="1837" spans="1:47" x14ac:dyDescent="0.25">
      <c r="A1837" s="6">
        <f t="shared" si="589"/>
        <v>0</v>
      </c>
      <c r="B1837" s="6">
        <f t="shared" si="598"/>
        <v>0</v>
      </c>
      <c r="C1837" s="6" t="str">
        <f t="shared" si="590"/>
        <v/>
      </c>
      <c r="D1837" s="7">
        <f t="shared" si="591"/>
        <v>0</v>
      </c>
      <c r="E1837" s="7">
        <f t="shared" si="599"/>
        <v>0</v>
      </c>
      <c r="F1837" s="7" t="str">
        <f t="shared" si="592"/>
        <v/>
      </c>
      <c r="G1837" s="6">
        <f t="shared" si="593"/>
        <v>0</v>
      </c>
      <c r="H1837" s="6">
        <f t="shared" si="600"/>
        <v>0</v>
      </c>
      <c r="I1837" s="6" t="str">
        <f t="shared" si="601"/>
        <v/>
      </c>
      <c r="J1837" s="11">
        <v>1834</v>
      </c>
      <c r="K1837" s="11">
        <f>IF(IFERROR(VLOOKUP(J1837,Home!$A$8:$B$1048576,1,FALSE),0)=0,0,1)</f>
        <v>0</v>
      </c>
      <c r="L1837" s="129" t="e">
        <f>IF(VLOOKUP(O1837,Home!$C$8:$R$207,6,FALSE)="","",VLOOKUP(O1837,Home!$C$8:$R$207,6,FALSE))</f>
        <v>#N/A</v>
      </c>
      <c r="M1837" s="129" t="e">
        <f t="shared" si="586"/>
        <v>#N/A</v>
      </c>
      <c r="N1837" s="11">
        <f>SUM($K$4:K1837)</f>
        <v>200</v>
      </c>
      <c r="O1837" s="11" t="str">
        <f>IF(P1837="","",IF(IFERROR(VLOOKUP(N1837,Home!$C$8:$R$1048576,1,FALSE),"")=0,"",IFERROR(VLOOKUP(N1837,Home!$C$8:$R$1048576,1,FALSE),"")))</f>
        <v/>
      </c>
      <c r="P1837" s="11" t="str">
        <f>IF(IFERROR(VLOOKUP(W1837,Home!$C$8:$R$1048576,3,FALSE),"")=0,"",IFERROR(VLOOKUP(W1837,Home!$C$8:$R$1048576,3,FALSE),""))</f>
        <v/>
      </c>
      <c r="Q1837" s="11" t="str">
        <f t="shared" si="585"/>
        <v/>
      </c>
      <c r="R1837" s="130" t="e">
        <f>VLOOKUP(Q1837,'Baggrund til lister'!$G$4:$H$15,2,FALSE)</f>
        <v>#N/A</v>
      </c>
      <c r="S1837" s="11" t="str">
        <f t="shared" si="587"/>
        <v/>
      </c>
      <c r="T1837" s="11" t="str">
        <f>IF(IFERROR(VLOOKUP(N1837,Home!$C$8:$R$1048576,11,FALSE),"")=0,"",IFERROR(VLOOKUP(N1837,Home!$C$8:$R$1048576,11,FALSE),""))</f>
        <v/>
      </c>
      <c r="U1837" s="11" t="str">
        <f>IF(IFERROR(VLOOKUP(O1837,Home!$C$8:$R$1048576,12,FALSE),"")=0,"",IFERROR(VLOOKUP(O1837,Home!$C$8:$R$1048576,12,FALSE),""))</f>
        <v/>
      </c>
      <c r="V1837" s="11" t="str">
        <f>IF(IFERROR(VLOOKUP(O1837,Home!$C$8:$R$1048576,8,FALSE),"")=0,"",IFERROR(VLOOKUP(O1837,Home!$C$8:$R$1048576,8,FALSE),""))</f>
        <v/>
      </c>
      <c r="W1837" s="11" t="str">
        <f>IF(OR(VLOOKUP(N1837,Home!$C$7:$I$207,6,FALSE)="",VLOOKUP(N1837,Home!$C$7:$I$207,7,FALSE)=""),"FEJL",SUM(Baggrundsark!$K$4:K1837))</f>
        <v>FEJL</v>
      </c>
      <c r="Y1837">
        <v>1834</v>
      </c>
      <c r="Z1837" s="1"/>
      <c r="AC1837" s="44"/>
      <c r="AD1837">
        <f t="shared" si="594"/>
        <v>0</v>
      </c>
      <c r="AE1837">
        <f>SUM($AD$4:AD1837)</f>
        <v>1</v>
      </c>
      <c r="AF1837" s="103" t="str">
        <f>IFERROR(VLOOKUP(AN1837,Home!$C$8:$E$207,3,FALSE),"")</f>
        <v/>
      </c>
      <c r="AG1837" s="103" t="str">
        <f>IFERROR(VLOOKUP(AN1837,Home!$C$8:$E$207,2,FALSE),"")</f>
        <v/>
      </c>
      <c r="AH1837" s="104" t="str">
        <f>IF(VLOOKUP(AE1837,Home!$C$8:$I$207,6,FALSE)="","",VLOOKUP(AE1837,Home!$C$8:$I$207,6,FALSE))</f>
        <v/>
      </c>
      <c r="AI1837" s="104" t="e">
        <f t="shared" si="602"/>
        <v>#VALUE!</v>
      </c>
      <c r="AJ1837" s="105" t="e">
        <f t="shared" si="595"/>
        <v>#VALUE!</v>
      </c>
      <c r="AK1837" s="103" t="e">
        <f t="shared" si="588"/>
        <v>#VALUE!</v>
      </c>
      <c r="AL1837" s="103" t="e">
        <f t="shared" si="596"/>
        <v>#VALUE!</v>
      </c>
      <c r="AN1837" t="str">
        <f>IF(OR(VLOOKUP(AE1837,Home!$C$8:$I$207,6,FALSE)="",VLOOKUP(AE1837,Home!$C$8:$I$207,7,FALSE)=""),"FEJL",Baggrundsark!AE1837)</f>
        <v>FEJL</v>
      </c>
      <c r="AO1837">
        <f>IF(VLOOKUP(AE1837,Home!$C$8:$N$207,12,FALSE)="Timelønnet",1,0)</f>
        <v>0</v>
      </c>
      <c r="AP1837">
        <f>SUM($AO$4:AO1837)*AO1837</f>
        <v>0</v>
      </c>
      <c r="AQ1837">
        <f t="shared" si="603"/>
        <v>1</v>
      </c>
      <c r="AR1837" t="str">
        <f t="shared" si="603"/>
        <v/>
      </c>
      <c r="AS1837" t="e">
        <f t="shared" si="597"/>
        <v>#VALUE!</v>
      </c>
      <c r="AT1837" s="45" t="e">
        <f t="shared" si="604"/>
        <v>#VALUE!</v>
      </c>
      <c r="AU1837">
        <f>VLOOKUP(AQ1837,Home!$C$8:$J$207,8,FALSE)</f>
        <v>0</v>
      </c>
    </row>
    <row r="1838" spans="1:47" x14ac:dyDescent="0.25">
      <c r="A1838" s="6">
        <f t="shared" si="589"/>
        <v>0</v>
      </c>
      <c r="B1838" s="6">
        <f t="shared" si="598"/>
        <v>0</v>
      </c>
      <c r="C1838" s="6" t="str">
        <f t="shared" si="590"/>
        <v/>
      </c>
      <c r="D1838" s="7">
        <f t="shared" si="591"/>
        <v>0</v>
      </c>
      <c r="E1838" s="7">
        <f t="shared" si="599"/>
        <v>0</v>
      </c>
      <c r="F1838" s="7" t="str">
        <f t="shared" si="592"/>
        <v/>
      </c>
      <c r="G1838" s="6">
        <f t="shared" si="593"/>
        <v>0</v>
      </c>
      <c r="H1838" s="6">
        <f t="shared" si="600"/>
        <v>0</v>
      </c>
      <c r="I1838" s="6" t="str">
        <f t="shared" si="601"/>
        <v/>
      </c>
      <c r="J1838" s="11">
        <v>1835</v>
      </c>
      <c r="K1838" s="11">
        <f>IF(IFERROR(VLOOKUP(J1838,Home!$A$8:$B$1048576,1,FALSE),0)=0,0,1)</f>
        <v>0</v>
      </c>
      <c r="L1838" s="129" t="e">
        <f>IF(VLOOKUP(O1838,Home!$C$8:$R$207,6,FALSE)="","",VLOOKUP(O1838,Home!$C$8:$R$207,6,FALSE))</f>
        <v>#N/A</v>
      </c>
      <c r="M1838" s="129" t="e">
        <f t="shared" si="586"/>
        <v>#N/A</v>
      </c>
      <c r="N1838" s="11">
        <f>SUM($K$4:K1838)</f>
        <v>200</v>
      </c>
      <c r="O1838" s="11" t="str">
        <f>IF(P1838="","",IF(IFERROR(VLOOKUP(N1838,Home!$C$8:$R$1048576,1,FALSE),"")=0,"",IFERROR(VLOOKUP(N1838,Home!$C$8:$R$1048576,1,FALSE),"")))</f>
        <v/>
      </c>
      <c r="P1838" s="11" t="str">
        <f>IF(IFERROR(VLOOKUP(W1838,Home!$C$8:$R$1048576,3,FALSE),"")=0,"",IFERROR(VLOOKUP(W1838,Home!$C$8:$R$1048576,3,FALSE),""))</f>
        <v/>
      </c>
      <c r="Q1838" s="11" t="str">
        <f t="shared" si="585"/>
        <v/>
      </c>
      <c r="R1838" s="130" t="e">
        <f>VLOOKUP(Q1838,'Baggrund til lister'!$G$4:$H$15,2,FALSE)</f>
        <v>#N/A</v>
      </c>
      <c r="S1838" s="11" t="str">
        <f t="shared" si="587"/>
        <v/>
      </c>
      <c r="T1838" s="11" t="str">
        <f>IF(IFERROR(VLOOKUP(N1838,Home!$C$8:$R$1048576,11,FALSE),"")=0,"",IFERROR(VLOOKUP(N1838,Home!$C$8:$R$1048576,11,FALSE),""))</f>
        <v/>
      </c>
      <c r="U1838" s="11" t="str">
        <f>IF(IFERROR(VLOOKUP(O1838,Home!$C$8:$R$1048576,12,FALSE),"")=0,"",IFERROR(VLOOKUP(O1838,Home!$C$8:$R$1048576,12,FALSE),""))</f>
        <v/>
      </c>
      <c r="V1838" s="11" t="str">
        <f>IF(IFERROR(VLOOKUP(O1838,Home!$C$8:$R$1048576,8,FALSE),"")=0,"",IFERROR(VLOOKUP(O1838,Home!$C$8:$R$1048576,8,FALSE),""))</f>
        <v/>
      </c>
      <c r="W1838" s="11" t="str">
        <f>IF(OR(VLOOKUP(N1838,Home!$C$7:$I$207,6,FALSE)="",VLOOKUP(N1838,Home!$C$7:$I$207,7,FALSE)=""),"FEJL",SUM(Baggrundsark!$K$4:K1838))</f>
        <v>FEJL</v>
      </c>
      <c r="Y1838">
        <v>1835</v>
      </c>
      <c r="Z1838" s="1"/>
      <c r="AC1838" s="44"/>
      <c r="AD1838">
        <f t="shared" si="594"/>
        <v>0</v>
      </c>
      <c r="AE1838">
        <f>SUM($AD$4:AD1838)</f>
        <v>1</v>
      </c>
      <c r="AF1838" s="103" t="str">
        <f>IFERROR(VLOOKUP(AN1838,Home!$C$8:$E$207,3,FALSE),"")</f>
        <v/>
      </c>
      <c r="AG1838" s="103" t="str">
        <f>IFERROR(VLOOKUP(AN1838,Home!$C$8:$E$207,2,FALSE),"")</f>
        <v/>
      </c>
      <c r="AH1838" s="104" t="str">
        <f>IF(VLOOKUP(AE1838,Home!$C$8:$I$207,6,FALSE)="","",VLOOKUP(AE1838,Home!$C$8:$I$207,6,FALSE))</f>
        <v/>
      </c>
      <c r="AI1838" s="104" t="e">
        <f t="shared" si="602"/>
        <v>#VALUE!</v>
      </c>
      <c r="AJ1838" s="105" t="e">
        <f t="shared" si="595"/>
        <v>#VALUE!</v>
      </c>
      <c r="AK1838" s="103" t="e">
        <f t="shared" si="588"/>
        <v>#VALUE!</v>
      </c>
      <c r="AL1838" s="103" t="e">
        <f t="shared" si="596"/>
        <v>#VALUE!</v>
      </c>
      <c r="AN1838" t="str">
        <f>IF(OR(VLOOKUP(AE1838,Home!$C$8:$I$207,6,FALSE)="",VLOOKUP(AE1838,Home!$C$8:$I$207,7,FALSE)=""),"FEJL",Baggrundsark!AE1838)</f>
        <v>FEJL</v>
      </c>
      <c r="AO1838">
        <f>IF(VLOOKUP(AE1838,Home!$C$8:$N$207,12,FALSE)="Timelønnet",1,0)</f>
        <v>0</v>
      </c>
      <c r="AP1838">
        <f>SUM($AO$4:AO1838)*AO1838</f>
        <v>0</v>
      </c>
      <c r="AQ1838">
        <f t="shared" si="603"/>
        <v>1</v>
      </c>
      <c r="AR1838" t="str">
        <f t="shared" si="603"/>
        <v/>
      </c>
      <c r="AS1838" t="e">
        <f t="shared" si="597"/>
        <v>#VALUE!</v>
      </c>
      <c r="AT1838" s="45" t="e">
        <f t="shared" si="604"/>
        <v>#VALUE!</v>
      </c>
      <c r="AU1838">
        <f>VLOOKUP(AQ1838,Home!$C$8:$J$207,8,FALSE)</f>
        <v>0</v>
      </c>
    </row>
    <row r="1839" spans="1:47" x14ac:dyDescent="0.25">
      <c r="A1839" s="6">
        <f t="shared" si="589"/>
        <v>0</v>
      </c>
      <c r="B1839" s="6">
        <f t="shared" si="598"/>
        <v>0</v>
      </c>
      <c r="C1839" s="6" t="str">
        <f t="shared" si="590"/>
        <v/>
      </c>
      <c r="D1839" s="7">
        <f t="shared" si="591"/>
        <v>0</v>
      </c>
      <c r="E1839" s="7">
        <f t="shared" si="599"/>
        <v>0</v>
      </c>
      <c r="F1839" s="7" t="str">
        <f t="shared" si="592"/>
        <v/>
      </c>
      <c r="G1839" s="6">
        <f t="shared" si="593"/>
        <v>0</v>
      </c>
      <c r="H1839" s="6">
        <f t="shared" si="600"/>
        <v>0</v>
      </c>
      <c r="I1839" s="6" t="str">
        <f t="shared" si="601"/>
        <v/>
      </c>
      <c r="J1839" s="11">
        <v>1836</v>
      </c>
      <c r="K1839" s="11">
        <f>IF(IFERROR(VLOOKUP(J1839,Home!$A$8:$B$1048576,1,FALSE),0)=0,0,1)</f>
        <v>0</v>
      </c>
      <c r="L1839" s="129" t="e">
        <f>IF(VLOOKUP(O1839,Home!$C$8:$R$207,6,FALSE)="","",VLOOKUP(O1839,Home!$C$8:$R$207,6,FALSE))</f>
        <v>#N/A</v>
      </c>
      <c r="M1839" s="129" t="e">
        <f t="shared" si="586"/>
        <v>#N/A</v>
      </c>
      <c r="N1839" s="11">
        <f>SUM($K$4:K1839)</f>
        <v>200</v>
      </c>
      <c r="O1839" s="11" t="str">
        <f>IF(P1839="","",IF(IFERROR(VLOOKUP(N1839,Home!$C$8:$R$1048576,1,FALSE),"")=0,"",IFERROR(VLOOKUP(N1839,Home!$C$8:$R$1048576,1,FALSE),"")))</f>
        <v/>
      </c>
      <c r="P1839" s="11" t="str">
        <f>IF(IFERROR(VLOOKUP(W1839,Home!$C$8:$R$1048576,3,FALSE),"")=0,"",IFERROR(VLOOKUP(W1839,Home!$C$8:$R$1048576,3,FALSE),""))</f>
        <v/>
      </c>
      <c r="Q1839" s="11" t="str">
        <f t="shared" si="585"/>
        <v/>
      </c>
      <c r="R1839" s="130" t="e">
        <f>VLOOKUP(Q1839,'Baggrund til lister'!$G$4:$H$15,2,FALSE)</f>
        <v>#N/A</v>
      </c>
      <c r="S1839" s="11" t="str">
        <f t="shared" si="587"/>
        <v/>
      </c>
      <c r="T1839" s="11" t="str">
        <f>IF(IFERROR(VLOOKUP(N1839,Home!$C$8:$R$1048576,11,FALSE),"")=0,"",IFERROR(VLOOKUP(N1839,Home!$C$8:$R$1048576,11,FALSE),""))</f>
        <v/>
      </c>
      <c r="U1839" s="11" t="str">
        <f>IF(IFERROR(VLOOKUP(O1839,Home!$C$8:$R$1048576,12,FALSE),"")=0,"",IFERROR(VLOOKUP(O1839,Home!$C$8:$R$1048576,12,FALSE),""))</f>
        <v/>
      </c>
      <c r="V1839" s="11" t="str">
        <f>IF(IFERROR(VLOOKUP(O1839,Home!$C$8:$R$1048576,8,FALSE),"")=0,"",IFERROR(VLOOKUP(O1839,Home!$C$8:$R$1048576,8,FALSE),""))</f>
        <v/>
      </c>
      <c r="W1839" s="11" t="str">
        <f>IF(OR(VLOOKUP(N1839,Home!$C$7:$I$207,6,FALSE)="",VLOOKUP(N1839,Home!$C$7:$I$207,7,FALSE)=""),"FEJL",SUM(Baggrundsark!$K$4:K1839))</f>
        <v>FEJL</v>
      </c>
      <c r="Y1839">
        <v>1836</v>
      </c>
      <c r="Z1839" s="1"/>
      <c r="AC1839" s="44"/>
      <c r="AD1839">
        <f t="shared" si="594"/>
        <v>0</v>
      </c>
      <c r="AE1839">
        <f>SUM($AD$4:AD1839)</f>
        <v>1</v>
      </c>
      <c r="AF1839" s="103" t="str">
        <f>IFERROR(VLOOKUP(AN1839,Home!$C$8:$E$207,3,FALSE),"")</f>
        <v/>
      </c>
      <c r="AG1839" s="103" t="str">
        <f>IFERROR(VLOOKUP(AN1839,Home!$C$8:$E$207,2,FALSE),"")</f>
        <v/>
      </c>
      <c r="AH1839" s="104" t="str">
        <f>IF(VLOOKUP(AE1839,Home!$C$8:$I$207,6,FALSE)="","",VLOOKUP(AE1839,Home!$C$8:$I$207,6,FALSE))</f>
        <v/>
      </c>
      <c r="AI1839" s="104" t="e">
        <f t="shared" si="602"/>
        <v>#VALUE!</v>
      </c>
      <c r="AJ1839" s="105" t="e">
        <f t="shared" si="595"/>
        <v>#VALUE!</v>
      </c>
      <c r="AK1839" s="103" t="e">
        <f t="shared" si="588"/>
        <v>#VALUE!</v>
      </c>
      <c r="AL1839" s="103" t="e">
        <f t="shared" si="596"/>
        <v>#VALUE!</v>
      </c>
      <c r="AN1839" t="str">
        <f>IF(OR(VLOOKUP(AE1839,Home!$C$8:$I$207,6,FALSE)="",VLOOKUP(AE1839,Home!$C$8:$I$207,7,FALSE)=""),"FEJL",Baggrundsark!AE1839)</f>
        <v>FEJL</v>
      </c>
      <c r="AO1839">
        <f>IF(VLOOKUP(AE1839,Home!$C$8:$N$207,12,FALSE)="Timelønnet",1,0)</f>
        <v>0</v>
      </c>
      <c r="AP1839">
        <f>SUM($AO$4:AO1839)*AO1839</f>
        <v>0</v>
      </c>
      <c r="AQ1839">
        <f t="shared" si="603"/>
        <v>1</v>
      </c>
      <c r="AR1839" t="str">
        <f t="shared" si="603"/>
        <v/>
      </c>
      <c r="AS1839" t="e">
        <f t="shared" si="597"/>
        <v>#VALUE!</v>
      </c>
      <c r="AT1839" s="45" t="e">
        <f t="shared" si="604"/>
        <v>#VALUE!</v>
      </c>
      <c r="AU1839">
        <f>VLOOKUP(AQ1839,Home!$C$8:$J$207,8,FALSE)</f>
        <v>0</v>
      </c>
    </row>
    <row r="1840" spans="1:47" x14ac:dyDescent="0.25">
      <c r="A1840" s="6">
        <f t="shared" si="589"/>
        <v>0</v>
      </c>
      <c r="B1840" s="6">
        <f t="shared" si="598"/>
        <v>0</v>
      </c>
      <c r="C1840" s="6" t="str">
        <f t="shared" si="590"/>
        <v/>
      </c>
      <c r="D1840" s="7">
        <f t="shared" si="591"/>
        <v>0</v>
      </c>
      <c r="E1840" s="7">
        <f t="shared" si="599"/>
        <v>0</v>
      </c>
      <c r="F1840" s="7" t="str">
        <f t="shared" si="592"/>
        <v/>
      </c>
      <c r="G1840" s="6">
        <f t="shared" si="593"/>
        <v>0</v>
      </c>
      <c r="H1840" s="6">
        <f t="shared" si="600"/>
        <v>0</v>
      </c>
      <c r="I1840" s="6" t="str">
        <f t="shared" si="601"/>
        <v/>
      </c>
      <c r="J1840" s="11">
        <v>1837</v>
      </c>
      <c r="K1840" s="11">
        <f>IF(IFERROR(VLOOKUP(J1840,Home!$A$8:$B$1048576,1,FALSE),0)=0,0,1)</f>
        <v>0</v>
      </c>
      <c r="L1840" s="129" t="e">
        <f>IF(VLOOKUP(O1840,Home!$C$8:$R$207,6,FALSE)="","",VLOOKUP(O1840,Home!$C$8:$R$207,6,FALSE))</f>
        <v>#N/A</v>
      </c>
      <c r="M1840" s="129" t="e">
        <f t="shared" si="586"/>
        <v>#N/A</v>
      </c>
      <c r="N1840" s="11">
        <f>SUM($K$4:K1840)</f>
        <v>200</v>
      </c>
      <c r="O1840" s="11" t="str">
        <f>IF(P1840="","",IF(IFERROR(VLOOKUP(N1840,Home!$C$8:$R$1048576,1,FALSE),"")=0,"",IFERROR(VLOOKUP(N1840,Home!$C$8:$R$1048576,1,FALSE),"")))</f>
        <v/>
      </c>
      <c r="P1840" s="11" t="str">
        <f>IF(IFERROR(VLOOKUP(W1840,Home!$C$8:$R$1048576,3,FALSE),"")=0,"",IFERROR(VLOOKUP(W1840,Home!$C$8:$R$1048576,3,FALSE),""))</f>
        <v/>
      </c>
      <c r="Q1840" s="11" t="str">
        <f t="shared" si="585"/>
        <v/>
      </c>
      <c r="R1840" s="130" t="e">
        <f>VLOOKUP(Q1840,'Baggrund til lister'!$G$4:$H$15,2,FALSE)</f>
        <v>#N/A</v>
      </c>
      <c r="S1840" s="11" t="str">
        <f t="shared" si="587"/>
        <v/>
      </c>
      <c r="T1840" s="11" t="str">
        <f>IF(IFERROR(VLOOKUP(N1840,Home!$C$8:$R$1048576,11,FALSE),"")=0,"",IFERROR(VLOOKUP(N1840,Home!$C$8:$R$1048576,11,FALSE),""))</f>
        <v/>
      </c>
      <c r="U1840" s="11" t="str">
        <f>IF(IFERROR(VLOOKUP(O1840,Home!$C$8:$R$1048576,12,FALSE),"")=0,"",IFERROR(VLOOKUP(O1840,Home!$C$8:$R$1048576,12,FALSE),""))</f>
        <v/>
      </c>
      <c r="V1840" s="11" t="str">
        <f>IF(IFERROR(VLOOKUP(O1840,Home!$C$8:$R$1048576,8,FALSE),"")=0,"",IFERROR(VLOOKUP(O1840,Home!$C$8:$R$1048576,8,FALSE),""))</f>
        <v/>
      </c>
      <c r="W1840" s="11" t="str">
        <f>IF(OR(VLOOKUP(N1840,Home!$C$7:$I$207,6,FALSE)="",VLOOKUP(N1840,Home!$C$7:$I$207,7,FALSE)=""),"FEJL",SUM(Baggrundsark!$K$4:K1840))</f>
        <v>FEJL</v>
      </c>
      <c r="Y1840">
        <v>1837</v>
      </c>
      <c r="Z1840" s="1"/>
      <c r="AC1840" s="44"/>
      <c r="AD1840">
        <f t="shared" si="594"/>
        <v>0</v>
      </c>
      <c r="AE1840">
        <f>SUM($AD$4:AD1840)</f>
        <v>1</v>
      </c>
      <c r="AF1840" s="103" t="str">
        <f>IFERROR(VLOOKUP(AN1840,Home!$C$8:$E$207,3,FALSE),"")</f>
        <v/>
      </c>
      <c r="AG1840" s="103" t="str">
        <f>IFERROR(VLOOKUP(AN1840,Home!$C$8:$E$207,2,FALSE),"")</f>
        <v/>
      </c>
      <c r="AH1840" s="104" t="str">
        <f>IF(VLOOKUP(AE1840,Home!$C$8:$I$207,6,FALSE)="","",VLOOKUP(AE1840,Home!$C$8:$I$207,6,FALSE))</f>
        <v/>
      </c>
      <c r="AI1840" s="104" t="e">
        <f t="shared" si="602"/>
        <v>#VALUE!</v>
      </c>
      <c r="AJ1840" s="105" t="e">
        <f t="shared" si="595"/>
        <v>#VALUE!</v>
      </c>
      <c r="AK1840" s="103" t="e">
        <f t="shared" si="588"/>
        <v>#VALUE!</v>
      </c>
      <c r="AL1840" s="103" t="e">
        <f t="shared" si="596"/>
        <v>#VALUE!</v>
      </c>
      <c r="AN1840" t="str">
        <f>IF(OR(VLOOKUP(AE1840,Home!$C$8:$I$207,6,FALSE)="",VLOOKUP(AE1840,Home!$C$8:$I$207,7,FALSE)=""),"FEJL",Baggrundsark!AE1840)</f>
        <v>FEJL</v>
      </c>
      <c r="AO1840">
        <f>IF(VLOOKUP(AE1840,Home!$C$8:$N$207,12,FALSE)="Timelønnet",1,0)</f>
        <v>0</v>
      </c>
      <c r="AP1840">
        <f>SUM($AO$4:AO1840)*AO1840</f>
        <v>0</v>
      </c>
      <c r="AQ1840">
        <f t="shared" si="603"/>
        <v>1</v>
      </c>
      <c r="AR1840" t="str">
        <f t="shared" si="603"/>
        <v/>
      </c>
      <c r="AS1840" t="e">
        <f t="shared" si="597"/>
        <v>#VALUE!</v>
      </c>
      <c r="AT1840" s="45" t="e">
        <f t="shared" si="604"/>
        <v>#VALUE!</v>
      </c>
      <c r="AU1840">
        <f>VLOOKUP(AQ1840,Home!$C$8:$J$207,8,FALSE)</f>
        <v>0</v>
      </c>
    </row>
    <row r="1841" spans="1:47" x14ac:dyDescent="0.25">
      <c r="A1841" s="6">
        <f t="shared" si="589"/>
        <v>0</v>
      </c>
      <c r="B1841" s="6">
        <f t="shared" si="598"/>
        <v>0</v>
      </c>
      <c r="C1841" s="6" t="str">
        <f t="shared" si="590"/>
        <v/>
      </c>
      <c r="D1841" s="7">
        <f t="shared" si="591"/>
        <v>0</v>
      </c>
      <c r="E1841" s="7">
        <f t="shared" si="599"/>
        <v>0</v>
      </c>
      <c r="F1841" s="7" t="str">
        <f t="shared" si="592"/>
        <v/>
      </c>
      <c r="G1841" s="6">
        <f t="shared" si="593"/>
        <v>0</v>
      </c>
      <c r="H1841" s="6">
        <f t="shared" si="600"/>
        <v>0</v>
      </c>
      <c r="I1841" s="6" t="str">
        <f t="shared" si="601"/>
        <v/>
      </c>
      <c r="J1841" s="11">
        <v>1838</v>
      </c>
      <c r="K1841" s="11">
        <f>IF(IFERROR(VLOOKUP(J1841,Home!$A$8:$B$1048576,1,FALSE),0)=0,0,1)</f>
        <v>0</v>
      </c>
      <c r="L1841" s="129" t="e">
        <f>IF(VLOOKUP(O1841,Home!$C$8:$R$207,6,FALSE)="","",VLOOKUP(O1841,Home!$C$8:$R$207,6,FALSE))</f>
        <v>#N/A</v>
      </c>
      <c r="M1841" s="129" t="e">
        <f t="shared" si="586"/>
        <v>#N/A</v>
      </c>
      <c r="N1841" s="11">
        <f>SUM($K$4:K1841)</f>
        <v>200</v>
      </c>
      <c r="O1841" s="11" t="str">
        <f>IF(P1841="","",IF(IFERROR(VLOOKUP(N1841,Home!$C$8:$R$1048576,1,FALSE),"")=0,"",IFERROR(VLOOKUP(N1841,Home!$C$8:$R$1048576,1,FALSE),"")))</f>
        <v/>
      </c>
      <c r="P1841" s="11" t="str">
        <f>IF(IFERROR(VLOOKUP(W1841,Home!$C$8:$R$1048576,3,FALSE),"")=0,"",IFERROR(VLOOKUP(W1841,Home!$C$8:$R$1048576,3,FALSE),""))</f>
        <v/>
      </c>
      <c r="Q1841" s="11" t="str">
        <f t="shared" si="585"/>
        <v/>
      </c>
      <c r="R1841" s="130" t="e">
        <f>VLOOKUP(Q1841,'Baggrund til lister'!$G$4:$H$15,2,FALSE)</f>
        <v>#N/A</v>
      </c>
      <c r="S1841" s="11" t="str">
        <f t="shared" si="587"/>
        <v/>
      </c>
      <c r="T1841" s="11" t="str">
        <f>IF(IFERROR(VLOOKUP(N1841,Home!$C$8:$R$1048576,11,FALSE),"")=0,"",IFERROR(VLOOKUP(N1841,Home!$C$8:$R$1048576,11,FALSE),""))</f>
        <v/>
      </c>
      <c r="U1841" s="11" t="str">
        <f>IF(IFERROR(VLOOKUP(O1841,Home!$C$8:$R$1048576,12,FALSE),"")=0,"",IFERROR(VLOOKUP(O1841,Home!$C$8:$R$1048576,12,FALSE),""))</f>
        <v/>
      </c>
      <c r="V1841" s="11" t="str">
        <f>IF(IFERROR(VLOOKUP(O1841,Home!$C$8:$R$1048576,8,FALSE),"")=0,"",IFERROR(VLOOKUP(O1841,Home!$C$8:$R$1048576,8,FALSE),""))</f>
        <v/>
      </c>
      <c r="W1841" s="11" t="str">
        <f>IF(OR(VLOOKUP(N1841,Home!$C$7:$I$207,6,FALSE)="",VLOOKUP(N1841,Home!$C$7:$I$207,7,FALSE)=""),"FEJL",SUM(Baggrundsark!$K$4:K1841))</f>
        <v>FEJL</v>
      </c>
      <c r="Y1841">
        <v>1838</v>
      </c>
      <c r="Z1841" s="1"/>
      <c r="AC1841" s="44"/>
      <c r="AD1841">
        <f t="shared" si="594"/>
        <v>0</v>
      </c>
      <c r="AE1841">
        <f>SUM($AD$4:AD1841)</f>
        <v>1</v>
      </c>
      <c r="AF1841" s="103" t="str">
        <f>IFERROR(VLOOKUP(AN1841,Home!$C$8:$E$207,3,FALSE),"")</f>
        <v/>
      </c>
      <c r="AG1841" s="103" t="str">
        <f>IFERROR(VLOOKUP(AN1841,Home!$C$8:$E$207,2,FALSE),"")</f>
        <v/>
      </c>
      <c r="AH1841" s="104" t="str">
        <f>IF(VLOOKUP(AE1841,Home!$C$8:$I$207,6,FALSE)="","",VLOOKUP(AE1841,Home!$C$8:$I$207,6,FALSE))</f>
        <v/>
      </c>
      <c r="AI1841" s="104" t="e">
        <f t="shared" si="602"/>
        <v>#VALUE!</v>
      </c>
      <c r="AJ1841" s="105" t="e">
        <f t="shared" si="595"/>
        <v>#VALUE!</v>
      </c>
      <c r="AK1841" s="103" t="e">
        <f t="shared" si="588"/>
        <v>#VALUE!</v>
      </c>
      <c r="AL1841" s="103" t="e">
        <f t="shared" si="596"/>
        <v>#VALUE!</v>
      </c>
      <c r="AN1841" t="str">
        <f>IF(OR(VLOOKUP(AE1841,Home!$C$8:$I$207,6,FALSE)="",VLOOKUP(AE1841,Home!$C$8:$I$207,7,FALSE)=""),"FEJL",Baggrundsark!AE1841)</f>
        <v>FEJL</v>
      </c>
      <c r="AO1841">
        <f>IF(VLOOKUP(AE1841,Home!$C$8:$N$207,12,FALSE)="Timelønnet",1,0)</f>
        <v>0</v>
      </c>
      <c r="AP1841">
        <f>SUM($AO$4:AO1841)*AO1841</f>
        <v>0</v>
      </c>
      <c r="AQ1841">
        <f t="shared" si="603"/>
        <v>1</v>
      </c>
      <c r="AR1841" t="str">
        <f t="shared" si="603"/>
        <v/>
      </c>
      <c r="AS1841" t="e">
        <f t="shared" si="597"/>
        <v>#VALUE!</v>
      </c>
      <c r="AT1841" s="45" t="e">
        <f t="shared" si="604"/>
        <v>#VALUE!</v>
      </c>
      <c r="AU1841">
        <f>VLOOKUP(AQ1841,Home!$C$8:$J$207,8,FALSE)</f>
        <v>0</v>
      </c>
    </row>
    <row r="1842" spans="1:47" x14ac:dyDescent="0.25">
      <c r="A1842" s="6">
        <f t="shared" si="589"/>
        <v>0</v>
      </c>
      <c r="B1842" s="6">
        <f t="shared" si="598"/>
        <v>0</v>
      </c>
      <c r="C1842" s="6" t="str">
        <f t="shared" si="590"/>
        <v/>
      </c>
      <c r="D1842" s="7">
        <f t="shared" si="591"/>
        <v>0</v>
      </c>
      <c r="E1842" s="7">
        <f t="shared" si="599"/>
        <v>0</v>
      </c>
      <c r="F1842" s="7" t="str">
        <f t="shared" si="592"/>
        <v/>
      </c>
      <c r="G1842" s="6">
        <f t="shared" si="593"/>
        <v>0</v>
      </c>
      <c r="H1842" s="6">
        <f t="shared" si="600"/>
        <v>0</v>
      </c>
      <c r="I1842" s="6" t="str">
        <f t="shared" si="601"/>
        <v/>
      </c>
      <c r="J1842" s="11">
        <v>1839</v>
      </c>
      <c r="K1842" s="11">
        <f>IF(IFERROR(VLOOKUP(J1842,Home!$A$8:$B$1048576,1,FALSE),0)=0,0,1)</f>
        <v>0</v>
      </c>
      <c r="L1842" s="129" t="e">
        <f>IF(VLOOKUP(O1842,Home!$C$8:$R$207,6,FALSE)="","",VLOOKUP(O1842,Home!$C$8:$R$207,6,FALSE))</f>
        <v>#N/A</v>
      </c>
      <c r="M1842" s="129" t="e">
        <f t="shared" si="586"/>
        <v>#N/A</v>
      </c>
      <c r="N1842" s="11">
        <f>SUM($K$4:K1842)</f>
        <v>200</v>
      </c>
      <c r="O1842" s="11" t="str">
        <f>IF(P1842="","",IF(IFERROR(VLOOKUP(N1842,Home!$C$8:$R$1048576,1,FALSE),"")=0,"",IFERROR(VLOOKUP(N1842,Home!$C$8:$R$1048576,1,FALSE),"")))</f>
        <v/>
      </c>
      <c r="P1842" s="11" t="str">
        <f>IF(IFERROR(VLOOKUP(W1842,Home!$C$8:$R$1048576,3,FALSE),"")=0,"",IFERROR(VLOOKUP(W1842,Home!$C$8:$R$1048576,3,FALSE),""))</f>
        <v/>
      </c>
      <c r="Q1842" s="11" t="str">
        <f t="shared" si="585"/>
        <v/>
      </c>
      <c r="R1842" s="130" t="e">
        <f>VLOOKUP(Q1842,'Baggrund til lister'!$G$4:$H$15,2,FALSE)</f>
        <v>#N/A</v>
      </c>
      <c r="S1842" s="11" t="str">
        <f t="shared" si="587"/>
        <v/>
      </c>
      <c r="T1842" s="11" t="str">
        <f>IF(IFERROR(VLOOKUP(N1842,Home!$C$8:$R$1048576,11,FALSE),"")=0,"",IFERROR(VLOOKUP(N1842,Home!$C$8:$R$1048576,11,FALSE),""))</f>
        <v/>
      </c>
      <c r="U1842" s="11" t="str">
        <f>IF(IFERROR(VLOOKUP(O1842,Home!$C$8:$R$1048576,12,FALSE),"")=0,"",IFERROR(VLOOKUP(O1842,Home!$C$8:$R$1048576,12,FALSE),""))</f>
        <v/>
      </c>
      <c r="V1842" s="11" t="str">
        <f>IF(IFERROR(VLOOKUP(O1842,Home!$C$8:$R$1048576,8,FALSE),"")=0,"",IFERROR(VLOOKUP(O1842,Home!$C$8:$R$1048576,8,FALSE),""))</f>
        <v/>
      </c>
      <c r="W1842" s="11" t="str">
        <f>IF(OR(VLOOKUP(N1842,Home!$C$7:$I$207,6,FALSE)="",VLOOKUP(N1842,Home!$C$7:$I$207,7,FALSE)=""),"FEJL",SUM(Baggrundsark!$K$4:K1842))</f>
        <v>FEJL</v>
      </c>
      <c r="Y1842">
        <v>1839</v>
      </c>
      <c r="Z1842" s="1"/>
      <c r="AC1842" s="44"/>
      <c r="AD1842">
        <f t="shared" si="594"/>
        <v>0</v>
      </c>
      <c r="AE1842">
        <f>SUM($AD$4:AD1842)</f>
        <v>1</v>
      </c>
      <c r="AF1842" s="103" t="str">
        <f>IFERROR(VLOOKUP(AN1842,Home!$C$8:$E$207,3,FALSE),"")</f>
        <v/>
      </c>
      <c r="AG1842" s="103" t="str">
        <f>IFERROR(VLOOKUP(AN1842,Home!$C$8:$E$207,2,FALSE),"")</f>
        <v/>
      </c>
      <c r="AH1842" s="104" t="str">
        <f>IF(VLOOKUP(AE1842,Home!$C$8:$I$207,6,FALSE)="","",VLOOKUP(AE1842,Home!$C$8:$I$207,6,FALSE))</f>
        <v/>
      </c>
      <c r="AI1842" s="104" t="e">
        <f t="shared" si="602"/>
        <v>#VALUE!</v>
      </c>
      <c r="AJ1842" s="105" t="e">
        <f t="shared" si="595"/>
        <v>#VALUE!</v>
      </c>
      <c r="AK1842" s="103" t="e">
        <f t="shared" si="588"/>
        <v>#VALUE!</v>
      </c>
      <c r="AL1842" s="103" t="e">
        <f t="shared" si="596"/>
        <v>#VALUE!</v>
      </c>
      <c r="AN1842" t="str">
        <f>IF(OR(VLOOKUP(AE1842,Home!$C$8:$I$207,6,FALSE)="",VLOOKUP(AE1842,Home!$C$8:$I$207,7,FALSE)=""),"FEJL",Baggrundsark!AE1842)</f>
        <v>FEJL</v>
      </c>
      <c r="AO1842">
        <f>IF(VLOOKUP(AE1842,Home!$C$8:$N$207,12,FALSE)="Timelønnet",1,0)</f>
        <v>0</v>
      </c>
      <c r="AP1842">
        <f>SUM($AO$4:AO1842)*AO1842</f>
        <v>0</v>
      </c>
      <c r="AQ1842">
        <f t="shared" si="603"/>
        <v>1</v>
      </c>
      <c r="AR1842" t="str">
        <f t="shared" si="603"/>
        <v/>
      </c>
      <c r="AS1842" t="e">
        <f t="shared" si="597"/>
        <v>#VALUE!</v>
      </c>
      <c r="AT1842" s="45" t="e">
        <f t="shared" si="604"/>
        <v>#VALUE!</v>
      </c>
      <c r="AU1842">
        <f>VLOOKUP(AQ1842,Home!$C$8:$J$207,8,FALSE)</f>
        <v>0</v>
      </c>
    </row>
    <row r="1843" spans="1:47" x14ac:dyDescent="0.25">
      <c r="A1843" s="6">
        <f t="shared" si="589"/>
        <v>0</v>
      </c>
      <c r="B1843" s="6">
        <f t="shared" si="598"/>
        <v>0</v>
      </c>
      <c r="C1843" s="6" t="str">
        <f t="shared" si="590"/>
        <v/>
      </c>
      <c r="D1843" s="7">
        <f t="shared" si="591"/>
        <v>0</v>
      </c>
      <c r="E1843" s="7">
        <f t="shared" si="599"/>
        <v>0</v>
      </c>
      <c r="F1843" s="7" t="str">
        <f t="shared" si="592"/>
        <v/>
      </c>
      <c r="G1843" s="6">
        <f t="shared" si="593"/>
        <v>0</v>
      </c>
      <c r="H1843" s="6">
        <f t="shared" si="600"/>
        <v>0</v>
      </c>
      <c r="I1843" s="6" t="str">
        <f t="shared" si="601"/>
        <v/>
      </c>
      <c r="J1843" s="11">
        <v>1840</v>
      </c>
      <c r="K1843" s="11">
        <f>IF(IFERROR(VLOOKUP(J1843,Home!$A$8:$B$1048576,1,FALSE),0)=0,0,1)</f>
        <v>0</v>
      </c>
      <c r="L1843" s="129" t="e">
        <f>IF(VLOOKUP(O1843,Home!$C$8:$R$207,6,FALSE)="","",VLOOKUP(O1843,Home!$C$8:$R$207,6,FALSE))</f>
        <v>#N/A</v>
      </c>
      <c r="M1843" s="129" t="e">
        <f t="shared" si="586"/>
        <v>#N/A</v>
      </c>
      <c r="N1843" s="11">
        <f>SUM($K$4:K1843)</f>
        <v>200</v>
      </c>
      <c r="O1843" s="11" t="str">
        <f>IF(P1843="","",IF(IFERROR(VLOOKUP(N1843,Home!$C$8:$R$1048576,1,FALSE),"")=0,"",IFERROR(VLOOKUP(N1843,Home!$C$8:$R$1048576,1,FALSE),"")))</f>
        <v/>
      </c>
      <c r="P1843" s="11" t="str">
        <f>IF(IFERROR(VLOOKUP(W1843,Home!$C$8:$R$1048576,3,FALSE),"")=0,"",IFERROR(VLOOKUP(W1843,Home!$C$8:$R$1048576,3,FALSE),""))</f>
        <v/>
      </c>
      <c r="Q1843" s="11" t="str">
        <f t="shared" si="585"/>
        <v/>
      </c>
      <c r="R1843" s="130" t="e">
        <f>VLOOKUP(Q1843,'Baggrund til lister'!$G$4:$H$15,2,FALSE)</f>
        <v>#N/A</v>
      </c>
      <c r="S1843" s="11" t="str">
        <f t="shared" si="587"/>
        <v/>
      </c>
      <c r="T1843" s="11" t="str">
        <f>IF(IFERROR(VLOOKUP(N1843,Home!$C$8:$R$1048576,11,FALSE),"")=0,"",IFERROR(VLOOKUP(N1843,Home!$C$8:$R$1048576,11,FALSE),""))</f>
        <v/>
      </c>
      <c r="U1843" s="11" t="str">
        <f>IF(IFERROR(VLOOKUP(O1843,Home!$C$8:$R$1048576,12,FALSE),"")=0,"",IFERROR(VLOOKUP(O1843,Home!$C$8:$R$1048576,12,FALSE),""))</f>
        <v/>
      </c>
      <c r="V1843" s="11" t="str">
        <f>IF(IFERROR(VLOOKUP(O1843,Home!$C$8:$R$1048576,8,FALSE),"")=0,"",IFERROR(VLOOKUP(O1843,Home!$C$8:$R$1048576,8,FALSE),""))</f>
        <v/>
      </c>
      <c r="W1843" s="11" t="str">
        <f>IF(OR(VLOOKUP(N1843,Home!$C$7:$I$207,6,FALSE)="",VLOOKUP(N1843,Home!$C$7:$I$207,7,FALSE)=""),"FEJL",SUM(Baggrundsark!$K$4:K1843))</f>
        <v>FEJL</v>
      </c>
      <c r="Y1843">
        <v>1840</v>
      </c>
      <c r="Z1843" s="1"/>
      <c r="AC1843" s="44"/>
      <c r="AD1843">
        <f t="shared" si="594"/>
        <v>0</v>
      </c>
      <c r="AE1843">
        <f>SUM($AD$4:AD1843)</f>
        <v>1</v>
      </c>
      <c r="AF1843" s="103" t="str">
        <f>IFERROR(VLOOKUP(AN1843,Home!$C$8:$E$207,3,FALSE),"")</f>
        <v/>
      </c>
      <c r="AG1843" s="103" t="str">
        <f>IFERROR(VLOOKUP(AN1843,Home!$C$8:$E$207,2,FALSE),"")</f>
        <v/>
      </c>
      <c r="AH1843" s="104" t="str">
        <f>IF(VLOOKUP(AE1843,Home!$C$8:$I$207,6,FALSE)="","",VLOOKUP(AE1843,Home!$C$8:$I$207,6,FALSE))</f>
        <v/>
      </c>
      <c r="AI1843" s="104" t="e">
        <f t="shared" si="602"/>
        <v>#VALUE!</v>
      </c>
      <c r="AJ1843" s="105" t="e">
        <f t="shared" si="595"/>
        <v>#VALUE!</v>
      </c>
      <c r="AK1843" s="103" t="e">
        <f t="shared" si="588"/>
        <v>#VALUE!</v>
      </c>
      <c r="AL1843" s="103" t="e">
        <f t="shared" si="596"/>
        <v>#VALUE!</v>
      </c>
      <c r="AN1843" t="str">
        <f>IF(OR(VLOOKUP(AE1843,Home!$C$8:$I$207,6,FALSE)="",VLOOKUP(AE1843,Home!$C$8:$I$207,7,FALSE)=""),"FEJL",Baggrundsark!AE1843)</f>
        <v>FEJL</v>
      </c>
      <c r="AO1843">
        <f>IF(VLOOKUP(AE1843,Home!$C$8:$N$207,12,FALSE)="Timelønnet",1,0)</f>
        <v>0</v>
      </c>
      <c r="AP1843">
        <f>SUM($AO$4:AO1843)*AO1843</f>
        <v>0</v>
      </c>
      <c r="AQ1843">
        <f t="shared" si="603"/>
        <v>1</v>
      </c>
      <c r="AR1843" t="str">
        <f t="shared" si="603"/>
        <v/>
      </c>
      <c r="AS1843" t="e">
        <f t="shared" si="597"/>
        <v>#VALUE!</v>
      </c>
      <c r="AT1843" s="45" t="e">
        <f t="shared" si="604"/>
        <v>#VALUE!</v>
      </c>
      <c r="AU1843">
        <f>VLOOKUP(AQ1843,Home!$C$8:$J$207,8,FALSE)</f>
        <v>0</v>
      </c>
    </row>
    <row r="1844" spans="1:47" x14ac:dyDescent="0.25">
      <c r="A1844" s="6">
        <f t="shared" si="589"/>
        <v>0</v>
      </c>
      <c r="B1844" s="6">
        <f t="shared" si="598"/>
        <v>0</v>
      </c>
      <c r="C1844" s="6" t="str">
        <f t="shared" si="590"/>
        <v/>
      </c>
      <c r="D1844" s="7">
        <f t="shared" si="591"/>
        <v>0</v>
      </c>
      <c r="E1844" s="7">
        <f t="shared" si="599"/>
        <v>0</v>
      </c>
      <c r="F1844" s="7" t="str">
        <f t="shared" si="592"/>
        <v/>
      </c>
      <c r="G1844" s="6">
        <f t="shared" si="593"/>
        <v>0</v>
      </c>
      <c r="H1844" s="6">
        <f t="shared" si="600"/>
        <v>0</v>
      </c>
      <c r="I1844" s="6" t="str">
        <f t="shared" si="601"/>
        <v/>
      </c>
      <c r="J1844" s="11">
        <v>1841</v>
      </c>
      <c r="K1844" s="11">
        <f>IF(IFERROR(VLOOKUP(J1844,Home!$A$8:$B$1048576,1,FALSE),0)=0,0,1)</f>
        <v>0</v>
      </c>
      <c r="L1844" s="129" t="e">
        <f>IF(VLOOKUP(O1844,Home!$C$8:$R$207,6,FALSE)="","",VLOOKUP(O1844,Home!$C$8:$R$207,6,FALSE))</f>
        <v>#N/A</v>
      </c>
      <c r="M1844" s="129" t="e">
        <f t="shared" si="586"/>
        <v>#N/A</v>
      </c>
      <c r="N1844" s="11">
        <f>SUM($K$4:K1844)</f>
        <v>200</v>
      </c>
      <c r="O1844" s="11" t="str">
        <f>IF(P1844="","",IF(IFERROR(VLOOKUP(N1844,Home!$C$8:$R$1048576,1,FALSE),"")=0,"",IFERROR(VLOOKUP(N1844,Home!$C$8:$R$1048576,1,FALSE),"")))</f>
        <v/>
      </c>
      <c r="P1844" s="11" t="str">
        <f>IF(IFERROR(VLOOKUP(W1844,Home!$C$8:$R$1048576,3,FALSE),"")=0,"",IFERROR(VLOOKUP(W1844,Home!$C$8:$R$1048576,3,FALSE),""))</f>
        <v/>
      </c>
      <c r="Q1844" s="11" t="str">
        <f t="shared" si="585"/>
        <v/>
      </c>
      <c r="R1844" s="130" t="e">
        <f>VLOOKUP(Q1844,'Baggrund til lister'!$G$4:$H$15,2,FALSE)</f>
        <v>#N/A</v>
      </c>
      <c r="S1844" s="11" t="str">
        <f t="shared" si="587"/>
        <v/>
      </c>
      <c r="T1844" s="11" t="str">
        <f>IF(IFERROR(VLOOKUP(N1844,Home!$C$8:$R$1048576,11,FALSE),"")=0,"",IFERROR(VLOOKUP(N1844,Home!$C$8:$R$1048576,11,FALSE),""))</f>
        <v/>
      </c>
      <c r="U1844" s="11" t="str">
        <f>IF(IFERROR(VLOOKUP(O1844,Home!$C$8:$R$1048576,12,FALSE),"")=0,"",IFERROR(VLOOKUP(O1844,Home!$C$8:$R$1048576,12,FALSE),""))</f>
        <v/>
      </c>
      <c r="V1844" s="11" t="str">
        <f>IF(IFERROR(VLOOKUP(O1844,Home!$C$8:$R$1048576,8,FALSE),"")=0,"",IFERROR(VLOOKUP(O1844,Home!$C$8:$R$1048576,8,FALSE),""))</f>
        <v/>
      </c>
      <c r="W1844" s="11" t="str">
        <f>IF(OR(VLOOKUP(N1844,Home!$C$7:$I$207,6,FALSE)="",VLOOKUP(N1844,Home!$C$7:$I$207,7,FALSE)=""),"FEJL",SUM(Baggrundsark!$K$4:K1844))</f>
        <v>FEJL</v>
      </c>
      <c r="Y1844">
        <v>1841</v>
      </c>
      <c r="Z1844" s="1"/>
      <c r="AC1844" s="44"/>
      <c r="AD1844">
        <f t="shared" si="594"/>
        <v>0</v>
      </c>
      <c r="AE1844">
        <f>SUM($AD$4:AD1844)</f>
        <v>1</v>
      </c>
      <c r="AF1844" s="103" t="str">
        <f>IFERROR(VLOOKUP(AN1844,Home!$C$8:$E$207,3,FALSE),"")</f>
        <v/>
      </c>
      <c r="AG1844" s="103" t="str">
        <f>IFERROR(VLOOKUP(AN1844,Home!$C$8:$E$207,2,FALSE),"")</f>
        <v/>
      </c>
      <c r="AH1844" s="104" t="str">
        <f>IF(VLOOKUP(AE1844,Home!$C$8:$I$207,6,FALSE)="","",VLOOKUP(AE1844,Home!$C$8:$I$207,6,FALSE))</f>
        <v/>
      </c>
      <c r="AI1844" s="104" t="e">
        <f t="shared" si="602"/>
        <v>#VALUE!</v>
      </c>
      <c r="AJ1844" s="105" t="e">
        <f t="shared" si="595"/>
        <v>#VALUE!</v>
      </c>
      <c r="AK1844" s="103" t="e">
        <f t="shared" si="588"/>
        <v>#VALUE!</v>
      </c>
      <c r="AL1844" s="103" t="e">
        <f t="shared" si="596"/>
        <v>#VALUE!</v>
      </c>
      <c r="AN1844" t="str">
        <f>IF(OR(VLOOKUP(AE1844,Home!$C$8:$I$207,6,FALSE)="",VLOOKUP(AE1844,Home!$C$8:$I$207,7,FALSE)=""),"FEJL",Baggrundsark!AE1844)</f>
        <v>FEJL</v>
      </c>
      <c r="AO1844">
        <f>IF(VLOOKUP(AE1844,Home!$C$8:$N$207,12,FALSE)="Timelønnet",1,0)</f>
        <v>0</v>
      </c>
      <c r="AP1844">
        <f>SUM($AO$4:AO1844)*AO1844</f>
        <v>0</v>
      </c>
      <c r="AQ1844">
        <f t="shared" si="603"/>
        <v>1</v>
      </c>
      <c r="AR1844" t="str">
        <f t="shared" si="603"/>
        <v/>
      </c>
      <c r="AS1844" t="e">
        <f t="shared" si="597"/>
        <v>#VALUE!</v>
      </c>
      <c r="AT1844" s="45" t="e">
        <f t="shared" si="604"/>
        <v>#VALUE!</v>
      </c>
      <c r="AU1844">
        <f>VLOOKUP(AQ1844,Home!$C$8:$J$207,8,FALSE)</f>
        <v>0</v>
      </c>
    </row>
    <row r="1845" spans="1:47" x14ac:dyDescent="0.25">
      <c r="A1845" s="6">
        <f t="shared" si="589"/>
        <v>0</v>
      </c>
      <c r="B1845" s="6">
        <f t="shared" si="598"/>
        <v>0</v>
      </c>
      <c r="C1845" s="6" t="str">
        <f t="shared" si="590"/>
        <v/>
      </c>
      <c r="D1845" s="7">
        <f t="shared" si="591"/>
        <v>0</v>
      </c>
      <c r="E1845" s="7">
        <f t="shared" si="599"/>
        <v>0</v>
      </c>
      <c r="F1845" s="7" t="str">
        <f t="shared" si="592"/>
        <v/>
      </c>
      <c r="G1845" s="6">
        <f t="shared" si="593"/>
        <v>0</v>
      </c>
      <c r="H1845" s="6">
        <f t="shared" si="600"/>
        <v>0</v>
      </c>
      <c r="I1845" s="6" t="str">
        <f t="shared" si="601"/>
        <v/>
      </c>
      <c r="J1845" s="11">
        <v>1842</v>
      </c>
      <c r="K1845" s="11">
        <f>IF(IFERROR(VLOOKUP(J1845,Home!$A$8:$B$1048576,1,FALSE),0)=0,0,1)</f>
        <v>0</v>
      </c>
      <c r="L1845" s="129" t="e">
        <f>IF(VLOOKUP(O1845,Home!$C$8:$R$207,6,FALSE)="","",VLOOKUP(O1845,Home!$C$8:$R$207,6,FALSE))</f>
        <v>#N/A</v>
      </c>
      <c r="M1845" s="129" t="e">
        <f t="shared" si="586"/>
        <v>#N/A</v>
      </c>
      <c r="N1845" s="11">
        <f>SUM($K$4:K1845)</f>
        <v>200</v>
      </c>
      <c r="O1845" s="11" t="str">
        <f>IF(P1845="","",IF(IFERROR(VLOOKUP(N1845,Home!$C$8:$R$1048576,1,FALSE),"")=0,"",IFERROR(VLOOKUP(N1845,Home!$C$8:$R$1048576,1,FALSE),"")))</f>
        <v/>
      </c>
      <c r="P1845" s="11" t="str">
        <f>IF(IFERROR(VLOOKUP(W1845,Home!$C$8:$R$1048576,3,FALSE),"")=0,"",IFERROR(VLOOKUP(W1845,Home!$C$8:$R$1048576,3,FALSE),""))</f>
        <v/>
      </c>
      <c r="Q1845" s="11" t="str">
        <f t="shared" si="585"/>
        <v/>
      </c>
      <c r="R1845" s="130" t="e">
        <f>VLOOKUP(Q1845,'Baggrund til lister'!$G$4:$H$15,2,FALSE)</f>
        <v>#N/A</v>
      </c>
      <c r="S1845" s="11" t="str">
        <f t="shared" si="587"/>
        <v/>
      </c>
      <c r="T1845" s="11" t="str">
        <f>IF(IFERROR(VLOOKUP(N1845,Home!$C$8:$R$1048576,11,FALSE),"")=0,"",IFERROR(VLOOKUP(N1845,Home!$C$8:$R$1048576,11,FALSE),""))</f>
        <v/>
      </c>
      <c r="U1845" s="11" t="str">
        <f>IF(IFERROR(VLOOKUP(O1845,Home!$C$8:$R$1048576,12,FALSE),"")=0,"",IFERROR(VLOOKUP(O1845,Home!$C$8:$R$1048576,12,FALSE),""))</f>
        <v/>
      </c>
      <c r="V1845" s="11" t="str">
        <f>IF(IFERROR(VLOOKUP(O1845,Home!$C$8:$R$1048576,8,FALSE),"")=0,"",IFERROR(VLOOKUP(O1845,Home!$C$8:$R$1048576,8,FALSE),""))</f>
        <v/>
      </c>
      <c r="W1845" s="11" t="str">
        <f>IF(OR(VLOOKUP(N1845,Home!$C$7:$I$207,6,FALSE)="",VLOOKUP(N1845,Home!$C$7:$I$207,7,FALSE)=""),"FEJL",SUM(Baggrundsark!$K$4:K1845))</f>
        <v>FEJL</v>
      </c>
      <c r="Y1845">
        <v>1842</v>
      </c>
      <c r="Z1845" s="1"/>
      <c r="AC1845" s="44"/>
      <c r="AD1845">
        <f t="shared" si="594"/>
        <v>0</v>
      </c>
      <c r="AE1845">
        <f>SUM($AD$4:AD1845)</f>
        <v>1</v>
      </c>
      <c r="AF1845" s="103" t="str">
        <f>IFERROR(VLOOKUP(AN1845,Home!$C$8:$E$207,3,FALSE),"")</f>
        <v/>
      </c>
      <c r="AG1845" s="103" t="str">
        <f>IFERROR(VLOOKUP(AN1845,Home!$C$8:$E$207,2,FALSE),"")</f>
        <v/>
      </c>
      <c r="AH1845" s="104" t="str">
        <f>IF(VLOOKUP(AE1845,Home!$C$8:$I$207,6,FALSE)="","",VLOOKUP(AE1845,Home!$C$8:$I$207,6,FALSE))</f>
        <v/>
      </c>
      <c r="AI1845" s="104" t="e">
        <f t="shared" si="602"/>
        <v>#VALUE!</v>
      </c>
      <c r="AJ1845" s="105" t="e">
        <f t="shared" si="595"/>
        <v>#VALUE!</v>
      </c>
      <c r="AK1845" s="103" t="e">
        <f t="shared" si="588"/>
        <v>#VALUE!</v>
      </c>
      <c r="AL1845" s="103" t="e">
        <f t="shared" si="596"/>
        <v>#VALUE!</v>
      </c>
      <c r="AN1845" t="str">
        <f>IF(OR(VLOOKUP(AE1845,Home!$C$8:$I$207,6,FALSE)="",VLOOKUP(AE1845,Home!$C$8:$I$207,7,FALSE)=""),"FEJL",Baggrundsark!AE1845)</f>
        <v>FEJL</v>
      </c>
      <c r="AO1845">
        <f>IF(VLOOKUP(AE1845,Home!$C$8:$N$207,12,FALSE)="Timelønnet",1,0)</f>
        <v>0</v>
      </c>
      <c r="AP1845">
        <f>SUM($AO$4:AO1845)*AO1845</f>
        <v>0</v>
      </c>
      <c r="AQ1845">
        <f t="shared" si="603"/>
        <v>1</v>
      </c>
      <c r="AR1845" t="str">
        <f t="shared" si="603"/>
        <v/>
      </c>
      <c r="AS1845" t="e">
        <f t="shared" si="597"/>
        <v>#VALUE!</v>
      </c>
      <c r="AT1845" s="45" t="e">
        <f t="shared" si="604"/>
        <v>#VALUE!</v>
      </c>
      <c r="AU1845">
        <f>VLOOKUP(AQ1845,Home!$C$8:$J$207,8,FALSE)</f>
        <v>0</v>
      </c>
    </row>
    <row r="1846" spans="1:47" x14ac:dyDescent="0.25">
      <c r="A1846" s="6">
        <f t="shared" si="589"/>
        <v>0</v>
      </c>
      <c r="B1846" s="6">
        <f t="shared" si="598"/>
        <v>0</v>
      </c>
      <c r="C1846" s="6" t="str">
        <f t="shared" si="590"/>
        <v/>
      </c>
      <c r="D1846" s="7">
        <f t="shared" si="591"/>
        <v>0</v>
      </c>
      <c r="E1846" s="7">
        <f t="shared" si="599"/>
        <v>0</v>
      </c>
      <c r="F1846" s="7" t="str">
        <f t="shared" si="592"/>
        <v/>
      </c>
      <c r="G1846" s="6">
        <f t="shared" si="593"/>
        <v>0</v>
      </c>
      <c r="H1846" s="6">
        <f t="shared" si="600"/>
        <v>0</v>
      </c>
      <c r="I1846" s="6" t="str">
        <f t="shared" si="601"/>
        <v/>
      </c>
      <c r="J1846" s="11">
        <v>1843</v>
      </c>
      <c r="K1846" s="11">
        <f>IF(IFERROR(VLOOKUP(J1846,Home!$A$8:$B$1048576,1,FALSE),0)=0,0,1)</f>
        <v>0</v>
      </c>
      <c r="L1846" s="129" t="e">
        <f>IF(VLOOKUP(O1846,Home!$C$8:$R$207,6,FALSE)="","",VLOOKUP(O1846,Home!$C$8:$R$207,6,FALSE))</f>
        <v>#N/A</v>
      </c>
      <c r="M1846" s="129" t="e">
        <f t="shared" si="586"/>
        <v>#N/A</v>
      </c>
      <c r="N1846" s="11">
        <f>SUM($K$4:K1846)</f>
        <v>200</v>
      </c>
      <c r="O1846" s="11" t="str">
        <f>IF(P1846="","",IF(IFERROR(VLOOKUP(N1846,Home!$C$8:$R$1048576,1,FALSE),"")=0,"",IFERROR(VLOOKUP(N1846,Home!$C$8:$R$1048576,1,FALSE),"")))</f>
        <v/>
      </c>
      <c r="P1846" s="11" t="str">
        <f>IF(IFERROR(VLOOKUP(W1846,Home!$C$8:$R$1048576,3,FALSE),"")=0,"",IFERROR(VLOOKUP(W1846,Home!$C$8:$R$1048576,3,FALSE),""))</f>
        <v/>
      </c>
      <c r="Q1846" s="11" t="str">
        <f t="shared" si="585"/>
        <v/>
      </c>
      <c r="R1846" s="130" t="e">
        <f>VLOOKUP(Q1846,'Baggrund til lister'!$G$4:$H$15,2,FALSE)</f>
        <v>#N/A</v>
      </c>
      <c r="S1846" s="11" t="str">
        <f t="shared" si="587"/>
        <v/>
      </c>
      <c r="T1846" s="11" t="str">
        <f>IF(IFERROR(VLOOKUP(N1846,Home!$C$8:$R$1048576,11,FALSE),"")=0,"",IFERROR(VLOOKUP(N1846,Home!$C$8:$R$1048576,11,FALSE),""))</f>
        <v/>
      </c>
      <c r="U1846" s="11" t="str">
        <f>IF(IFERROR(VLOOKUP(O1846,Home!$C$8:$R$1048576,12,FALSE),"")=0,"",IFERROR(VLOOKUP(O1846,Home!$C$8:$R$1048576,12,FALSE),""))</f>
        <v/>
      </c>
      <c r="V1846" s="11" t="str">
        <f>IF(IFERROR(VLOOKUP(O1846,Home!$C$8:$R$1048576,8,FALSE),"")=0,"",IFERROR(VLOOKUP(O1846,Home!$C$8:$R$1048576,8,FALSE),""))</f>
        <v/>
      </c>
      <c r="W1846" s="11" t="str">
        <f>IF(OR(VLOOKUP(N1846,Home!$C$7:$I$207,6,FALSE)="",VLOOKUP(N1846,Home!$C$7:$I$207,7,FALSE)=""),"FEJL",SUM(Baggrundsark!$K$4:K1846))</f>
        <v>FEJL</v>
      </c>
      <c r="Y1846">
        <v>1843</v>
      </c>
      <c r="Z1846" s="1"/>
      <c r="AC1846" s="44"/>
      <c r="AD1846">
        <f t="shared" si="594"/>
        <v>0</v>
      </c>
      <c r="AE1846">
        <f>SUM($AD$4:AD1846)</f>
        <v>1</v>
      </c>
      <c r="AF1846" s="103" t="str">
        <f>IFERROR(VLOOKUP(AN1846,Home!$C$8:$E$207,3,FALSE),"")</f>
        <v/>
      </c>
      <c r="AG1846" s="103" t="str">
        <f>IFERROR(VLOOKUP(AN1846,Home!$C$8:$E$207,2,FALSE),"")</f>
        <v/>
      </c>
      <c r="AH1846" s="104" t="str">
        <f>IF(VLOOKUP(AE1846,Home!$C$8:$I$207,6,FALSE)="","",VLOOKUP(AE1846,Home!$C$8:$I$207,6,FALSE))</f>
        <v/>
      </c>
      <c r="AI1846" s="104" t="e">
        <f t="shared" si="602"/>
        <v>#VALUE!</v>
      </c>
      <c r="AJ1846" s="105" t="e">
        <f t="shared" si="595"/>
        <v>#VALUE!</v>
      </c>
      <c r="AK1846" s="103" t="e">
        <f t="shared" si="588"/>
        <v>#VALUE!</v>
      </c>
      <c r="AL1846" s="103" t="e">
        <f t="shared" si="596"/>
        <v>#VALUE!</v>
      </c>
      <c r="AN1846" t="str">
        <f>IF(OR(VLOOKUP(AE1846,Home!$C$8:$I$207,6,FALSE)="",VLOOKUP(AE1846,Home!$C$8:$I$207,7,FALSE)=""),"FEJL",Baggrundsark!AE1846)</f>
        <v>FEJL</v>
      </c>
      <c r="AO1846">
        <f>IF(VLOOKUP(AE1846,Home!$C$8:$N$207,12,FALSE)="Timelønnet",1,0)</f>
        <v>0</v>
      </c>
      <c r="AP1846">
        <f>SUM($AO$4:AO1846)*AO1846</f>
        <v>0</v>
      </c>
      <c r="AQ1846">
        <f t="shared" si="603"/>
        <v>1</v>
      </c>
      <c r="AR1846" t="str">
        <f t="shared" si="603"/>
        <v/>
      </c>
      <c r="AS1846" t="e">
        <f t="shared" si="597"/>
        <v>#VALUE!</v>
      </c>
      <c r="AT1846" s="45" t="e">
        <f t="shared" si="604"/>
        <v>#VALUE!</v>
      </c>
      <c r="AU1846">
        <f>VLOOKUP(AQ1846,Home!$C$8:$J$207,8,FALSE)</f>
        <v>0</v>
      </c>
    </row>
    <row r="1847" spans="1:47" x14ac:dyDescent="0.25">
      <c r="A1847" s="6">
        <f t="shared" si="589"/>
        <v>0</v>
      </c>
      <c r="B1847" s="6">
        <f t="shared" si="598"/>
        <v>0</v>
      </c>
      <c r="C1847" s="6" t="str">
        <f t="shared" si="590"/>
        <v/>
      </c>
      <c r="D1847" s="7">
        <f t="shared" si="591"/>
        <v>0</v>
      </c>
      <c r="E1847" s="7">
        <f t="shared" si="599"/>
        <v>0</v>
      </c>
      <c r="F1847" s="7" t="str">
        <f t="shared" si="592"/>
        <v/>
      </c>
      <c r="G1847" s="6">
        <f t="shared" si="593"/>
        <v>0</v>
      </c>
      <c r="H1847" s="6">
        <f t="shared" si="600"/>
        <v>0</v>
      </c>
      <c r="I1847" s="6" t="str">
        <f t="shared" si="601"/>
        <v/>
      </c>
      <c r="J1847" s="11">
        <v>1844</v>
      </c>
      <c r="K1847" s="11">
        <f>IF(IFERROR(VLOOKUP(J1847,Home!$A$8:$B$1048576,1,FALSE),0)=0,0,1)</f>
        <v>0</v>
      </c>
      <c r="L1847" s="129" t="e">
        <f>IF(VLOOKUP(O1847,Home!$C$8:$R$207,6,FALSE)="","",VLOOKUP(O1847,Home!$C$8:$R$207,6,FALSE))</f>
        <v>#N/A</v>
      </c>
      <c r="M1847" s="129" t="e">
        <f t="shared" si="586"/>
        <v>#N/A</v>
      </c>
      <c r="N1847" s="11">
        <f>SUM($K$4:K1847)</f>
        <v>200</v>
      </c>
      <c r="O1847" s="11" t="str">
        <f>IF(P1847="","",IF(IFERROR(VLOOKUP(N1847,Home!$C$8:$R$1048576,1,FALSE),"")=0,"",IFERROR(VLOOKUP(N1847,Home!$C$8:$R$1048576,1,FALSE),"")))</f>
        <v/>
      </c>
      <c r="P1847" s="11" t="str">
        <f>IF(IFERROR(VLOOKUP(W1847,Home!$C$8:$R$1048576,3,FALSE),"")=0,"",IFERROR(VLOOKUP(W1847,Home!$C$8:$R$1048576,3,FALSE),""))</f>
        <v/>
      </c>
      <c r="Q1847" s="11" t="str">
        <f t="shared" si="585"/>
        <v/>
      </c>
      <c r="R1847" s="130" t="e">
        <f>VLOOKUP(Q1847,'Baggrund til lister'!$G$4:$H$15,2,FALSE)</f>
        <v>#N/A</v>
      </c>
      <c r="S1847" s="11" t="str">
        <f t="shared" si="587"/>
        <v/>
      </c>
      <c r="T1847" s="11" t="str">
        <f>IF(IFERROR(VLOOKUP(N1847,Home!$C$8:$R$1048576,11,FALSE),"")=0,"",IFERROR(VLOOKUP(N1847,Home!$C$8:$R$1048576,11,FALSE),""))</f>
        <v/>
      </c>
      <c r="U1847" s="11" t="str">
        <f>IF(IFERROR(VLOOKUP(O1847,Home!$C$8:$R$1048576,12,FALSE),"")=0,"",IFERROR(VLOOKUP(O1847,Home!$C$8:$R$1048576,12,FALSE),""))</f>
        <v/>
      </c>
      <c r="V1847" s="11" t="str">
        <f>IF(IFERROR(VLOOKUP(O1847,Home!$C$8:$R$1048576,8,FALSE),"")=0,"",IFERROR(VLOOKUP(O1847,Home!$C$8:$R$1048576,8,FALSE),""))</f>
        <v/>
      </c>
      <c r="W1847" s="11" t="str">
        <f>IF(OR(VLOOKUP(N1847,Home!$C$7:$I$207,6,FALSE)="",VLOOKUP(N1847,Home!$C$7:$I$207,7,FALSE)=""),"FEJL",SUM(Baggrundsark!$K$4:K1847))</f>
        <v>FEJL</v>
      </c>
      <c r="Y1847">
        <v>1844</v>
      </c>
      <c r="Z1847" s="1"/>
      <c r="AC1847" s="44"/>
      <c r="AD1847">
        <f t="shared" si="594"/>
        <v>0</v>
      </c>
      <c r="AE1847">
        <f>SUM($AD$4:AD1847)</f>
        <v>1</v>
      </c>
      <c r="AF1847" s="103" t="str">
        <f>IFERROR(VLOOKUP(AN1847,Home!$C$8:$E$207,3,FALSE),"")</f>
        <v/>
      </c>
      <c r="AG1847" s="103" t="str">
        <f>IFERROR(VLOOKUP(AN1847,Home!$C$8:$E$207,2,FALSE),"")</f>
        <v/>
      </c>
      <c r="AH1847" s="104" t="str">
        <f>IF(VLOOKUP(AE1847,Home!$C$8:$I$207,6,FALSE)="","",VLOOKUP(AE1847,Home!$C$8:$I$207,6,FALSE))</f>
        <v/>
      </c>
      <c r="AI1847" s="104" t="e">
        <f t="shared" si="602"/>
        <v>#VALUE!</v>
      </c>
      <c r="AJ1847" s="105" t="e">
        <f t="shared" si="595"/>
        <v>#VALUE!</v>
      </c>
      <c r="AK1847" s="103" t="e">
        <f t="shared" si="588"/>
        <v>#VALUE!</v>
      </c>
      <c r="AL1847" s="103" t="e">
        <f t="shared" si="596"/>
        <v>#VALUE!</v>
      </c>
      <c r="AN1847" t="str">
        <f>IF(OR(VLOOKUP(AE1847,Home!$C$8:$I$207,6,FALSE)="",VLOOKUP(AE1847,Home!$C$8:$I$207,7,FALSE)=""),"FEJL",Baggrundsark!AE1847)</f>
        <v>FEJL</v>
      </c>
      <c r="AO1847">
        <f>IF(VLOOKUP(AE1847,Home!$C$8:$N$207,12,FALSE)="Timelønnet",1,0)</f>
        <v>0</v>
      </c>
      <c r="AP1847">
        <f>SUM($AO$4:AO1847)*AO1847</f>
        <v>0</v>
      </c>
      <c r="AQ1847">
        <f t="shared" si="603"/>
        <v>1</v>
      </c>
      <c r="AR1847" t="str">
        <f t="shared" si="603"/>
        <v/>
      </c>
      <c r="AS1847" t="e">
        <f t="shared" si="597"/>
        <v>#VALUE!</v>
      </c>
      <c r="AT1847" s="45" t="e">
        <f t="shared" si="604"/>
        <v>#VALUE!</v>
      </c>
      <c r="AU1847">
        <f>VLOOKUP(AQ1847,Home!$C$8:$J$207,8,FALSE)</f>
        <v>0</v>
      </c>
    </row>
    <row r="1848" spans="1:47" x14ac:dyDescent="0.25">
      <c r="A1848" s="6">
        <f t="shared" si="589"/>
        <v>0</v>
      </c>
      <c r="B1848" s="6">
        <f t="shared" si="598"/>
        <v>0</v>
      </c>
      <c r="C1848" s="6" t="str">
        <f t="shared" si="590"/>
        <v/>
      </c>
      <c r="D1848" s="7">
        <f t="shared" si="591"/>
        <v>0</v>
      </c>
      <c r="E1848" s="7">
        <f t="shared" si="599"/>
        <v>0</v>
      </c>
      <c r="F1848" s="7" t="str">
        <f t="shared" si="592"/>
        <v/>
      </c>
      <c r="G1848" s="6">
        <f t="shared" si="593"/>
        <v>0</v>
      </c>
      <c r="H1848" s="6">
        <f t="shared" si="600"/>
        <v>0</v>
      </c>
      <c r="I1848" s="6" t="str">
        <f t="shared" si="601"/>
        <v/>
      </c>
      <c r="J1848" s="11">
        <v>1845</v>
      </c>
      <c r="K1848" s="11">
        <f>IF(IFERROR(VLOOKUP(J1848,Home!$A$8:$B$1048576,1,FALSE),0)=0,0,1)</f>
        <v>0</v>
      </c>
      <c r="L1848" s="129" t="e">
        <f>IF(VLOOKUP(O1848,Home!$C$8:$R$207,6,FALSE)="","",VLOOKUP(O1848,Home!$C$8:$R$207,6,FALSE))</f>
        <v>#N/A</v>
      </c>
      <c r="M1848" s="129" t="e">
        <f t="shared" si="586"/>
        <v>#N/A</v>
      </c>
      <c r="N1848" s="11">
        <f>SUM($K$4:K1848)</f>
        <v>200</v>
      </c>
      <c r="O1848" s="11" t="str">
        <f>IF(P1848="","",IF(IFERROR(VLOOKUP(N1848,Home!$C$8:$R$1048576,1,FALSE),"")=0,"",IFERROR(VLOOKUP(N1848,Home!$C$8:$R$1048576,1,FALSE),"")))</f>
        <v/>
      </c>
      <c r="P1848" s="11" t="str">
        <f>IF(IFERROR(VLOOKUP(W1848,Home!$C$8:$R$1048576,3,FALSE),"")=0,"",IFERROR(VLOOKUP(W1848,Home!$C$8:$R$1048576,3,FALSE),""))</f>
        <v/>
      </c>
      <c r="Q1848" s="11" t="str">
        <f t="shared" si="585"/>
        <v/>
      </c>
      <c r="R1848" s="130" t="e">
        <f>VLOOKUP(Q1848,'Baggrund til lister'!$G$4:$H$15,2,FALSE)</f>
        <v>#N/A</v>
      </c>
      <c r="S1848" s="11" t="str">
        <f t="shared" si="587"/>
        <v/>
      </c>
      <c r="T1848" s="11" t="str">
        <f>IF(IFERROR(VLOOKUP(N1848,Home!$C$8:$R$1048576,11,FALSE),"")=0,"",IFERROR(VLOOKUP(N1848,Home!$C$8:$R$1048576,11,FALSE),""))</f>
        <v/>
      </c>
      <c r="U1848" s="11" t="str">
        <f>IF(IFERROR(VLOOKUP(O1848,Home!$C$8:$R$1048576,12,FALSE),"")=0,"",IFERROR(VLOOKUP(O1848,Home!$C$8:$R$1048576,12,FALSE),""))</f>
        <v/>
      </c>
      <c r="V1848" s="11" t="str">
        <f>IF(IFERROR(VLOOKUP(O1848,Home!$C$8:$R$1048576,8,FALSE),"")=0,"",IFERROR(VLOOKUP(O1848,Home!$C$8:$R$1048576,8,FALSE),""))</f>
        <v/>
      </c>
      <c r="W1848" s="11" t="str">
        <f>IF(OR(VLOOKUP(N1848,Home!$C$7:$I$207,6,FALSE)="",VLOOKUP(N1848,Home!$C$7:$I$207,7,FALSE)=""),"FEJL",SUM(Baggrundsark!$K$4:K1848))</f>
        <v>FEJL</v>
      </c>
      <c r="Y1848">
        <v>1845</v>
      </c>
      <c r="Z1848" s="1"/>
      <c r="AC1848" s="44"/>
      <c r="AD1848">
        <f t="shared" si="594"/>
        <v>0</v>
      </c>
      <c r="AE1848">
        <f>SUM($AD$4:AD1848)</f>
        <v>1</v>
      </c>
      <c r="AF1848" s="103" t="str">
        <f>IFERROR(VLOOKUP(AN1848,Home!$C$8:$E$207,3,FALSE),"")</f>
        <v/>
      </c>
      <c r="AG1848" s="103" t="str">
        <f>IFERROR(VLOOKUP(AN1848,Home!$C$8:$E$207,2,FALSE),"")</f>
        <v/>
      </c>
      <c r="AH1848" s="104" t="str">
        <f>IF(VLOOKUP(AE1848,Home!$C$8:$I$207,6,FALSE)="","",VLOOKUP(AE1848,Home!$C$8:$I$207,6,FALSE))</f>
        <v/>
      </c>
      <c r="AI1848" s="104" t="e">
        <f t="shared" si="602"/>
        <v>#VALUE!</v>
      </c>
      <c r="AJ1848" s="105" t="e">
        <f t="shared" si="595"/>
        <v>#VALUE!</v>
      </c>
      <c r="AK1848" s="103" t="e">
        <f t="shared" si="588"/>
        <v>#VALUE!</v>
      </c>
      <c r="AL1848" s="103" t="e">
        <f t="shared" si="596"/>
        <v>#VALUE!</v>
      </c>
      <c r="AN1848" t="str">
        <f>IF(OR(VLOOKUP(AE1848,Home!$C$8:$I$207,6,FALSE)="",VLOOKUP(AE1848,Home!$C$8:$I$207,7,FALSE)=""),"FEJL",Baggrundsark!AE1848)</f>
        <v>FEJL</v>
      </c>
      <c r="AO1848">
        <f>IF(VLOOKUP(AE1848,Home!$C$8:$N$207,12,FALSE)="Timelønnet",1,0)</f>
        <v>0</v>
      </c>
      <c r="AP1848">
        <f>SUM($AO$4:AO1848)*AO1848</f>
        <v>0</v>
      </c>
      <c r="AQ1848">
        <f t="shared" si="603"/>
        <v>1</v>
      </c>
      <c r="AR1848" t="str">
        <f t="shared" si="603"/>
        <v/>
      </c>
      <c r="AS1848" t="e">
        <f t="shared" si="597"/>
        <v>#VALUE!</v>
      </c>
      <c r="AT1848" s="45" t="e">
        <f t="shared" si="604"/>
        <v>#VALUE!</v>
      </c>
      <c r="AU1848">
        <f>VLOOKUP(AQ1848,Home!$C$8:$J$207,8,FALSE)</f>
        <v>0</v>
      </c>
    </row>
    <row r="1849" spans="1:47" x14ac:dyDescent="0.25">
      <c r="A1849" s="6">
        <f t="shared" si="589"/>
        <v>0</v>
      </c>
      <c r="B1849" s="6">
        <f t="shared" si="598"/>
        <v>0</v>
      </c>
      <c r="C1849" s="6" t="str">
        <f t="shared" si="590"/>
        <v/>
      </c>
      <c r="D1849" s="7">
        <f t="shared" si="591"/>
        <v>0</v>
      </c>
      <c r="E1849" s="7">
        <f t="shared" si="599"/>
        <v>0</v>
      </c>
      <c r="F1849" s="7" t="str">
        <f t="shared" si="592"/>
        <v/>
      </c>
      <c r="G1849" s="6">
        <f t="shared" si="593"/>
        <v>0</v>
      </c>
      <c r="H1849" s="6">
        <f t="shared" si="600"/>
        <v>0</v>
      </c>
      <c r="I1849" s="6" t="str">
        <f t="shared" si="601"/>
        <v/>
      </c>
      <c r="J1849" s="11">
        <v>1846</v>
      </c>
      <c r="K1849" s="11">
        <f>IF(IFERROR(VLOOKUP(J1849,Home!$A$8:$B$1048576,1,FALSE),0)=0,0,1)</f>
        <v>0</v>
      </c>
      <c r="L1849" s="129" t="e">
        <f>IF(VLOOKUP(O1849,Home!$C$8:$R$207,6,FALSE)="","",VLOOKUP(O1849,Home!$C$8:$R$207,6,FALSE))</f>
        <v>#N/A</v>
      </c>
      <c r="M1849" s="129" t="e">
        <f t="shared" si="586"/>
        <v>#N/A</v>
      </c>
      <c r="N1849" s="11">
        <f>SUM($K$4:K1849)</f>
        <v>200</v>
      </c>
      <c r="O1849" s="11" t="str">
        <f>IF(P1849="","",IF(IFERROR(VLOOKUP(N1849,Home!$C$8:$R$1048576,1,FALSE),"")=0,"",IFERROR(VLOOKUP(N1849,Home!$C$8:$R$1048576,1,FALSE),"")))</f>
        <v/>
      </c>
      <c r="P1849" s="11" t="str">
        <f>IF(IFERROR(VLOOKUP(W1849,Home!$C$8:$R$1048576,3,FALSE),"")=0,"",IFERROR(VLOOKUP(W1849,Home!$C$8:$R$1048576,3,FALSE),""))</f>
        <v/>
      </c>
      <c r="Q1849" s="11" t="str">
        <f t="shared" ref="Q1849:Q1912" si="605">IFERROR(MONTH(M1849),"")</f>
        <v/>
      </c>
      <c r="R1849" s="130" t="e">
        <f>VLOOKUP(Q1849,'Baggrund til lister'!$G$4:$H$15,2,FALSE)</f>
        <v>#N/A</v>
      </c>
      <c r="S1849" s="11" t="str">
        <f t="shared" si="587"/>
        <v/>
      </c>
      <c r="T1849" s="11" t="str">
        <f>IF(IFERROR(VLOOKUP(N1849,Home!$C$8:$R$1048576,11,FALSE),"")=0,"",IFERROR(VLOOKUP(N1849,Home!$C$8:$R$1048576,11,FALSE),""))</f>
        <v/>
      </c>
      <c r="U1849" s="11" t="str">
        <f>IF(IFERROR(VLOOKUP(O1849,Home!$C$8:$R$1048576,12,FALSE),"")=0,"",IFERROR(VLOOKUP(O1849,Home!$C$8:$R$1048576,12,FALSE),""))</f>
        <v/>
      </c>
      <c r="V1849" s="11" t="str">
        <f>IF(IFERROR(VLOOKUP(O1849,Home!$C$8:$R$1048576,8,FALSE),"")=0,"",IFERROR(VLOOKUP(O1849,Home!$C$8:$R$1048576,8,FALSE),""))</f>
        <v/>
      </c>
      <c r="W1849" s="11" t="str">
        <f>IF(OR(VLOOKUP(N1849,Home!$C$7:$I$207,6,FALSE)="",VLOOKUP(N1849,Home!$C$7:$I$207,7,FALSE)=""),"FEJL",SUM(Baggrundsark!$K$4:K1849))</f>
        <v>FEJL</v>
      </c>
      <c r="Y1849">
        <v>1846</v>
      </c>
      <c r="Z1849" s="1"/>
      <c r="AC1849" s="44"/>
      <c r="AD1849">
        <f t="shared" si="594"/>
        <v>0</v>
      </c>
      <c r="AE1849">
        <f>SUM($AD$4:AD1849)</f>
        <v>1</v>
      </c>
      <c r="AF1849" s="103" t="str">
        <f>IFERROR(VLOOKUP(AN1849,Home!$C$8:$E$207,3,FALSE),"")</f>
        <v/>
      </c>
      <c r="AG1849" s="103" t="str">
        <f>IFERROR(VLOOKUP(AN1849,Home!$C$8:$E$207,2,FALSE),"")</f>
        <v/>
      </c>
      <c r="AH1849" s="104" t="str">
        <f>IF(VLOOKUP(AE1849,Home!$C$8:$I$207,6,FALSE)="","",VLOOKUP(AE1849,Home!$C$8:$I$207,6,FALSE))</f>
        <v/>
      </c>
      <c r="AI1849" s="104" t="e">
        <f t="shared" si="602"/>
        <v>#VALUE!</v>
      </c>
      <c r="AJ1849" s="105" t="e">
        <f t="shared" si="595"/>
        <v>#VALUE!</v>
      </c>
      <c r="AK1849" s="103" t="e">
        <f t="shared" si="588"/>
        <v>#VALUE!</v>
      </c>
      <c r="AL1849" s="103" t="e">
        <f t="shared" si="596"/>
        <v>#VALUE!</v>
      </c>
      <c r="AN1849" t="str">
        <f>IF(OR(VLOOKUP(AE1849,Home!$C$8:$I$207,6,FALSE)="",VLOOKUP(AE1849,Home!$C$8:$I$207,7,FALSE)=""),"FEJL",Baggrundsark!AE1849)</f>
        <v>FEJL</v>
      </c>
      <c r="AO1849">
        <f>IF(VLOOKUP(AE1849,Home!$C$8:$N$207,12,FALSE)="Timelønnet",1,0)</f>
        <v>0</v>
      </c>
      <c r="AP1849">
        <f>SUM($AO$4:AO1849)*AO1849</f>
        <v>0</v>
      </c>
      <c r="AQ1849">
        <f t="shared" si="603"/>
        <v>1</v>
      </c>
      <c r="AR1849" t="str">
        <f t="shared" si="603"/>
        <v/>
      </c>
      <c r="AS1849" t="e">
        <f t="shared" si="597"/>
        <v>#VALUE!</v>
      </c>
      <c r="AT1849" s="45" t="e">
        <f t="shared" si="604"/>
        <v>#VALUE!</v>
      </c>
      <c r="AU1849">
        <f>VLOOKUP(AQ1849,Home!$C$8:$J$207,8,FALSE)</f>
        <v>0</v>
      </c>
    </row>
    <row r="1850" spans="1:47" x14ac:dyDescent="0.25">
      <c r="A1850" s="6">
        <f t="shared" si="589"/>
        <v>0</v>
      </c>
      <c r="B1850" s="6">
        <f t="shared" si="598"/>
        <v>0</v>
      </c>
      <c r="C1850" s="6" t="str">
        <f t="shared" si="590"/>
        <v/>
      </c>
      <c r="D1850" s="7">
        <f t="shared" si="591"/>
        <v>0</v>
      </c>
      <c r="E1850" s="7">
        <f t="shared" si="599"/>
        <v>0</v>
      </c>
      <c r="F1850" s="7" t="str">
        <f t="shared" si="592"/>
        <v/>
      </c>
      <c r="G1850" s="6">
        <f t="shared" si="593"/>
        <v>0</v>
      </c>
      <c r="H1850" s="6">
        <f t="shared" si="600"/>
        <v>0</v>
      </c>
      <c r="I1850" s="6" t="str">
        <f t="shared" si="601"/>
        <v/>
      </c>
      <c r="J1850" s="11">
        <v>1847</v>
      </c>
      <c r="K1850" s="11">
        <f>IF(IFERROR(VLOOKUP(J1850,Home!$A$8:$B$1048576,1,FALSE),0)=0,0,1)</f>
        <v>0</v>
      </c>
      <c r="L1850" s="129" t="e">
        <f>IF(VLOOKUP(O1850,Home!$C$8:$R$207,6,FALSE)="","",VLOOKUP(O1850,Home!$C$8:$R$207,6,FALSE))</f>
        <v>#N/A</v>
      </c>
      <c r="M1850" s="129" t="e">
        <f t="shared" si="586"/>
        <v>#N/A</v>
      </c>
      <c r="N1850" s="11">
        <f>SUM($K$4:K1850)</f>
        <v>200</v>
      </c>
      <c r="O1850" s="11" t="str">
        <f>IF(P1850="","",IF(IFERROR(VLOOKUP(N1850,Home!$C$8:$R$1048576,1,FALSE),"")=0,"",IFERROR(VLOOKUP(N1850,Home!$C$8:$R$1048576,1,FALSE),"")))</f>
        <v/>
      </c>
      <c r="P1850" s="11" t="str">
        <f>IF(IFERROR(VLOOKUP(W1850,Home!$C$8:$R$1048576,3,FALSE),"")=0,"",IFERROR(VLOOKUP(W1850,Home!$C$8:$R$1048576,3,FALSE),""))</f>
        <v/>
      </c>
      <c r="Q1850" s="11" t="str">
        <f t="shared" si="605"/>
        <v/>
      </c>
      <c r="R1850" s="130" t="e">
        <f>VLOOKUP(Q1850,'Baggrund til lister'!$G$4:$H$15,2,FALSE)</f>
        <v>#N/A</v>
      </c>
      <c r="S1850" s="11" t="str">
        <f t="shared" si="587"/>
        <v/>
      </c>
      <c r="T1850" s="11" t="str">
        <f>IF(IFERROR(VLOOKUP(N1850,Home!$C$8:$R$1048576,11,FALSE),"")=0,"",IFERROR(VLOOKUP(N1850,Home!$C$8:$R$1048576,11,FALSE),""))</f>
        <v/>
      </c>
      <c r="U1850" s="11" t="str">
        <f>IF(IFERROR(VLOOKUP(O1850,Home!$C$8:$R$1048576,12,FALSE),"")=0,"",IFERROR(VLOOKUP(O1850,Home!$C$8:$R$1048576,12,FALSE),""))</f>
        <v/>
      </c>
      <c r="V1850" s="11" t="str">
        <f>IF(IFERROR(VLOOKUP(O1850,Home!$C$8:$R$1048576,8,FALSE),"")=0,"",IFERROR(VLOOKUP(O1850,Home!$C$8:$R$1048576,8,FALSE),""))</f>
        <v/>
      </c>
      <c r="W1850" s="11" t="str">
        <f>IF(OR(VLOOKUP(N1850,Home!$C$7:$I$207,6,FALSE)="",VLOOKUP(N1850,Home!$C$7:$I$207,7,FALSE)=""),"FEJL",SUM(Baggrundsark!$K$4:K1850))</f>
        <v>FEJL</v>
      </c>
      <c r="Y1850">
        <v>1847</v>
      </c>
      <c r="Z1850" s="1"/>
      <c r="AC1850" s="44"/>
      <c r="AD1850">
        <f t="shared" si="594"/>
        <v>0</v>
      </c>
      <c r="AE1850">
        <f>SUM($AD$4:AD1850)</f>
        <v>1</v>
      </c>
      <c r="AF1850" s="103" t="str">
        <f>IFERROR(VLOOKUP(AN1850,Home!$C$8:$E$207,3,FALSE),"")</f>
        <v/>
      </c>
      <c r="AG1850" s="103" t="str">
        <f>IFERROR(VLOOKUP(AN1850,Home!$C$8:$E$207,2,FALSE),"")</f>
        <v/>
      </c>
      <c r="AH1850" s="104" t="str">
        <f>IF(VLOOKUP(AE1850,Home!$C$8:$I$207,6,FALSE)="","",VLOOKUP(AE1850,Home!$C$8:$I$207,6,FALSE))</f>
        <v/>
      </c>
      <c r="AI1850" s="104" t="e">
        <f t="shared" si="602"/>
        <v>#VALUE!</v>
      </c>
      <c r="AJ1850" s="105" t="e">
        <f t="shared" si="595"/>
        <v>#VALUE!</v>
      </c>
      <c r="AK1850" s="103" t="e">
        <f t="shared" si="588"/>
        <v>#VALUE!</v>
      </c>
      <c r="AL1850" s="103" t="e">
        <f t="shared" si="596"/>
        <v>#VALUE!</v>
      </c>
      <c r="AN1850" t="str">
        <f>IF(OR(VLOOKUP(AE1850,Home!$C$8:$I$207,6,FALSE)="",VLOOKUP(AE1850,Home!$C$8:$I$207,7,FALSE)=""),"FEJL",Baggrundsark!AE1850)</f>
        <v>FEJL</v>
      </c>
      <c r="AO1850">
        <f>IF(VLOOKUP(AE1850,Home!$C$8:$N$207,12,FALSE)="Timelønnet",1,0)</f>
        <v>0</v>
      </c>
      <c r="AP1850">
        <f>SUM($AO$4:AO1850)*AO1850</f>
        <v>0</v>
      </c>
      <c r="AQ1850">
        <f t="shared" si="603"/>
        <v>1</v>
      </c>
      <c r="AR1850" t="str">
        <f t="shared" si="603"/>
        <v/>
      </c>
      <c r="AS1850" t="e">
        <f t="shared" si="597"/>
        <v>#VALUE!</v>
      </c>
      <c r="AT1850" s="45" t="e">
        <f t="shared" si="604"/>
        <v>#VALUE!</v>
      </c>
      <c r="AU1850">
        <f>VLOOKUP(AQ1850,Home!$C$8:$J$207,8,FALSE)</f>
        <v>0</v>
      </c>
    </row>
    <row r="1851" spans="1:47" x14ac:dyDescent="0.25">
      <c r="A1851" s="6">
        <f t="shared" si="589"/>
        <v>0</v>
      </c>
      <c r="B1851" s="6">
        <f t="shared" si="598"/>
        <v>0</v>
      </c>
      <c r="C1851" s="6" t="str">
        <f t="shared" si="590"/>
        <v/>
      </c>
      <c r="D1851" s="7">
        <f t="shared" si="591"/>
        <v>0</v>
      </c>
      <c r="E1851" s="7">
        <f t="shared" si="599"/>
        <v>0</v>
      </c>
      <c r="F1851" s="7" t="str">
        <f t="shared" si="592"/>
        <v/>
      </c>
      <c r="G1851" s="6">
        <f t="shared" si="593"/>
        <v>0</v>
      </c>
      <c r="H1851" s="6">
        <f t="shared" si="600"/>
        <v>0</v>
      </c>
      <c r="I1851" s="6" t="str">
        <f t="shared" si="601"/>
        <v/>
      </c>
      <c r="J1851" s="11">
        <v>1848</v>
      </c>
      <c r="K1851" s="11">
        <f>IF(IFERROR(VLOOKUP(J1851,Home!$A$8:$B$1048576,1,FALSE),0)=0,0,1)</f>
        <v>0</v>
      </c>
      <c r="L1851" s="129" t="e">
        <f>IF(VLOOKUP(O1851,Home!$C$8:$R$207,6,FALSE)="","",VLOOKUP(O1851,Home!$C$8:$R$207,6,FALSE))</f>
        <v>#N/A</v>
      </c>
      <c r="M1851" s="129" t="e">
        <f t="shared" si="586"/>
        <v>#N/A</v>
      </c>
      <c r="N1851" s="11">
        <f>SUM($K$4:K1851)</f>
        <v>200</v>
      </c>
      <c r="O1851" s="11" t="str">
        <f>IF(P1851="","",IF(IFERROR(VLOOKUP(N1851,Home!$C$8:$R$1048576,1,FALSE),"")=0,"",IFERROR(VLOOKUP(N1851,Home!$C$8:$R$1048576,1,FALSE),"")))</f>
        <v/>
      </c>
      <c r="P1851" s="11" t="str">
        <f>IF(IFERROR(VLOOKUP(W1851,Home!$C$8:$R$1048576,3,FALSE),"")=0,"",IFERROR(VLOOKUP(W1851,Home!$C$8:$R$1048576,3,FALSE),""))</f>
        <v/>
      </c>
      <c r="Q1851" s="11" t="str">
        <f t="shared" si="605"/>
        <v/>
      </c>
      <c r="R1851" s="130" t="e">
        <f>VLOOKUP(Q1851,'Baggrund til lister'!$G$4:$H$15,2,FALSE)</f>
        <v>#N/A</v>
      </c>
      <c r="S1851" s="11" t="str">
        <f t="shared" si="587"/>
        <v/>
      </c>
      <c r="T1851" s="11" t="str">
        <f>IF(IFERROR(VLOOKUP(N1851,Home!$C$8:$R$1048576,11,FALSE),"")=0,"",IFERROR(VLOOKUP(N1851,Home!$C$8:$R$1048576,11,FALSE),""))</f>
        <v/>
      </c>
      <c r="U1851" s="11" t="str">
        <f>IF(IFERROR(VLOOKUP(O1851,Home!$C$8:$R$1048576,12,FALSE),"")=0,"",IFERROR(VLOOKUP(O1851,Home!$C$8:$R$1048576,12,FALSE),""))</f>
        <v/>
      </c>
      <c r="V1851" s="11" t="str">
        <f>IF(IFERROR(VLOOKUP(O1851,Home!$C$8:$R$1048576,8,FALSE),"")=0,"",IFERROR(VLOOKUP(O1851,Home!$C$8:$R$1048576,8,FALSE),""))</f>
        <v/>
      </c>
      <c r="W1851" s="11" t="str">
        <f>IF(OR(VLOOKUP(N1851,Home!$C$7:$I$207,6,FALSE)="",VLOOKUP(N1851,Home!$C$7:$I$207,7,FALSE)=""),"FEJL",SUM(Baggrundsark!$K$4:K1851))</f>
        <v>FEJL</v>
      </c>
      <c r="Y1851">
        <v>1848</v>
      </c>
      <c r="Z1851" s="1"/>
      <c r="AC1851" s="44"/>
      <c r="AD1851">
        <f t="shared" si="594"/>
        <v>0</v>
      </c>
      <c r="AE1851">
        <f>SUM($AD$4:AD1851)</f>
        <v>1</v>
      </c>
      <c r="AF1851" s="103" t="str">
        <f>IFERROR(VLOOKUP(AN1851,Home!$C$8:$E$207,3,FALSE),"")</f>
        <v/>
      </c>
      <c r="AG1851" s="103" t="str">
        <f>IFERROR(VLOOKUP(AN1851,Home!$C$8:$E$207,2,FALSE),"")</f>
        <v/>
      </c>
      <c r="AH1851" s="104" t="str">
        <f>IF(VLOOKUP(AE1851,Home!$C$8:$I$207,6,FALSE)="","",VLOOKUP(AE1851,Home!$C$8:$I$207,6,FALSE))</f>
        <v/>
      </c>
      <c r="AI1851" s="104" t="e">
        <f t="shared" si="602"/>
        <v>#VALUE!</v>
      </c>
      <c r="AJ1851" s="105" t="e">
        <f t="shared" si="595"/>
        <v>#VALUE!</v>
      </c>
      <c r="AK1851" s="103" t="e">
        <f t="shared" si="588"/>
        <v>#VALUE!</v>
      </c>
      <c r="AL1851" s="103" t="e">
        <f t="shared" si="596"/>
        <v>#VALUE!</v>
      </c>
      <c r="AN1851" t="str">
        <f>IF(OR(VLOOKUP(AE1851,Home!$C$8:$I$207,6,FALSE)="",VLOOKUP(AE1851,Home!$C$8:$I$207,7,FALSE)=""),"FEJL",Baggrundsark!AE1851)</f>
        <v>FEJL</v>
      </c>
      <c r="AO1851">
        <f>IF(VLOOKUP(AE1851,Home!$C$8:$N$207,12,FALSE)="Timelønnet",1,0)</f>
        <v>0</v>
      </c>
      <c r="AP1851">
        <f>SUM($AO$4:AO1851)*AO1851</f>
        <v>0</v>
      </c>
      <c r="AQ1851">
        <f t="shared" si="603"/>
        <v>1</v>
      </c>
      <c r="AR1851" t="str">
        <f t="shared" si="603"/>
        <v/>
      </c>
      <c r="AS1851" t="e">
        <f t="shared" si="597"/>
        <v>#VALUE!</v>
      </c>
      <c r="AT1851" s="45" t="e">
        <f t="shared" si="604"/>
        <v>#VALUE!</v>
      </c>
      <c r="AU1851">
        <f>VLOOKUP(AQ1851,Home!$C$8:$J$207,8,FALSE)</f>
        <v>0</v>
      </c>
    </row>
    <row r="1852" spans="1:47" x14ac:dyDescent="0.25">
      <c r="A1852" s="6">
        <f t="shared" si="589"/>
        <v>0</v>
      </c>
      <c r="B1852" s="6">
        <f t="shared" si="598"/>
        <v>0</v>
      </c>
      <c r="C1852" s="6" t="str">
        <f t="shared" si="590"/>
        <v/>
      </c>
      <c r="D1852" s="7">
        <f t="shared" si="591"/>
        <v>0</v>
      </c>
      <c r="E1852" s="7">
        <f t="shared" si="599"/>
        <v>0</v>
      </c>
      <c r="F1852" s="7" t="str">
        <f t="shared" si="592"/>
        <v/>
      </c>
      <c r="G1852" s="6">
        <f t="shared" si="593"/>
        <v>0</v>
      </c>
      <c r="H1852" s="6">
        <f t="shared" si="600"/>
        <v>0</v>
      </c>
      <c r="I1852" s="6" t="str">
        <f t="shared" si="601"/>
        <v/>
      </c>
      <c r="J1852" s="11">
        <v>1849</v>
      </c>
      <c r="K1852" s="11">
        <f>IF(IFERROR(VLOOKUP(J1852,Home!$A$8:$B$1048576,1,FALSE),0)=0,0,1)</f>
        <v>0</v>
      </c>
      <c r="L1852" s="129" t="e">
        <f>IF(VLOOKUP(O1852,Home!$C$8:$R$207,6,FALSE)="","",VLOOKUP(O1852,Home!$C$8:$R$207,6,FALSE))</f>
        <v>#N/A</v>
      </c>
      <c r="M1852" s="129" t="e">
        <f t="shared" si="586"/>
        <v>#N/A</v>
      </c>
      <c r="N1852" s="11">
        <f>SUM($K$4:K1852)</f>
        <v>200</v>
      </c>
      <c r="O1852" s="11" t="str">
        <f>IF(P1852="","",IF(IFERROR(VLOOKUP(N1852,Home!$C$8:$R$1048576,1,FALSE),"")=0,"",IFERROR(VLOOKUP(N1852,Home!$C$8:$R$1048576,1,FALSE),"")))</f>
        <v/>
      </c>
      <c r="P1852" s="11" t="str">
        <f>IF(IFERROR(VLOOKUP(W1852,Home!$C$8:$R$1048576,3,FALSE),"")=0,"",IFERROR(VLOOKUP(W1852,Home!$C$8:$R$1048576,3,FALSE),""))</f>
        <v/>
      </c>
      <c r="Q1852" s="11" t="str">
        <f t="shared" si="605"/>
        <v/>
      </c>
      <c r="R1852" s="130" t="e">
        <f>VLOOKUP(Q1852,'Baggrund til lister'!$G$4:$H$15,2,FALSE)</f>
        <v>#N/A</v>
      </c>
      <c r="S1852" s="11" t="str">
        <f t="shared" si="587"/>
        <v/>
      </c>
      <c r="T1852" s="11" t="str">
        <f>IF(IFERROR(VLOOKUP(N1852,Home!$C$8:$R$1048576,11,FALSE),"")=0,"",IFERROR(VLOOKUP(N1852,Home!$C$8:$R$1048576,11,FALSE),""))</f>
        <v/>
      </c>
      <c r="U1852" s="11" t="str">
        <f>IF(IFERROR(VLOOKUP(O1852,Home!$C$8:$R$1048576,12,FALSE),"")=0,"",IFERROR(VLOOKUP(O1852,Home!$C$8:$R$1048576,12,FALSE),""))</f>
        <v/>
      </c>
      <c r="V1852" s="11" t="str">
        <f>IF(IFERROR(VLOOKUP(O1852,Home!$C$8:$R$1048576,8,FALSE),"")=0,"",IFERROR(VLOOKUP(O1852,Home!$C$8:$R$1048576,8,FALSE),""))</f>
        <v/>
      </c>
      <c r="W1852" s="11" t="str">
        <f>IF(OR(VLOOKUP(N1852,Home!$C$7:$I$207,6,FALSE)="",VLOOKUP(N1852,Home!$C$7:$I$207,7,FALSE)=""),"FEJL",SUM(Baggrundsark!$K$4:K1852))</f>
        <v>FEJL</v>
      </c>
      <c r="Y1852">
        <v>1849</v>
      </c>
      <c r="Z1852" s="1"/>
      <c r="AC1852" s="44"/>
      <c r="AD1852">
        <f t="shared" si="594"/>
        <v>0</v>
      </c>
      <c r="AE1852">
        <f>SUM($AD$4:AD1852)</f>
        <v>1</v>
      </c>
      <c r="AF1852" s="103" t="str">
        <f>IFERROR(VLOOKUP(AN1852,Home!$C$8:$E$207,3,FALSE),"")</f>
        <v/>
      </c>
      <c r="AG1852" s="103" t="str">
        <f>IFERROR(VLOOKUP(AN1852,Home!$C$8:$E$207,2,FALSE),"")</f>
        <v/>
      </c>
      <c r="AH1852" s="104" t="str">
        <f>IF(VLOOKUP(AE1852,Home!$C$8:$I$207,6,FALSE)="","",VLOOKUP(AE1852,Home!$C$8:$I$207,6,FALSE))</f>
        <v/>
      </c>
      <c r="AI1852" s="104" t="e">
        <f t="shared" si="602"/>
        <v>#VALUE!</v>
      </c>
      <c r="AJ1852" s="105" t="e">
        <f t="shared" si="595"/>
        <v>#VALUE!</v>
      </c>
      <c r="AK1852" s="103" t="e">
        <f t="shared" si="588"/>
        <v>#VALUE!</v>
      </c>
      <c r="AL1852" s="103" t="e">
        <f t="shared" si="596"/>
        <v>#VALUE!</v>
      </c>
      <c r="AN1852" t="str">
        <f>IF(OR(VLOOKUP(AE1852,Home!$C$8:$I$207,6,FALSE)="",VLOOKUP(AE1852,Home!$C$8:$I$207,7,FALSE)=""),"FEJL",Baggrundsark!AE1852)</f>
        <v>FEJL</v>
      </c>
      <c r="AO1852">
        <f>IF(VLOOKUP(AE1852,Home!$C$8:$N$207,12,FALSE)="Timelønnet",1,0)</f>
        <v>0</v>
      </c>
      <c r="AP1852">
        <f>SUM($AO$4:AO1852)*AO1852</f>
        <v>0</v>
      </c>
      <c r="AQ1852">
        <f t="shared" si="603"/>
        <v>1</v>
      </c>
      <c r="AR1852" t="str">
        <f t="shared" si="603"/>
        <v/>
      </c>
      <c r="AS1852" t="e">
        <f t="shared" si="597"/>
        <v>#VALUE!</v>
      </c>
      <c r="AT1852" s="45" t="e">
        <f t="shared" si="604"/>
        <v>#VALUE!</v>
      </c>
      <c r="AU1852">
        <f>VLOOKUP(AQ1852,Home!$C$8:$J$207,8,FALSE)</f>
        <v>0</v>
      </c>
    </row>
    <row r="1853" spans="1:47" x14ac:dyDescent="0.25">
      <c r="A1853" s="6">
        <f t="shared" si="589"/>
        <v>0</v>
      </c>
      <c r="B1853" s="6">
        <f t="shared" si="598"/>
        <v>0</v>
      </c>
      <c r="C1853" s="6" t="str">
        <f t="shared" si="590"/>
        <v/>
      </c>
      <c r="D1853" s="7">
        <f t="shared" si="591"/>
        <v>0</v>
      </c>
      <c r="E1853" s="7">
        <f t="shared" si="599"/>
        <v>0</v>
      </c>
      <c r="F1853" s="7" t="str">
        <f t="shared" si="592"/>
        <v/>
      </c>
      <c r="G1853" s="6">
        <f t="shared" si="593"/>
        <v>0</v>
      </c>
      <c r="H1853" s="6">
        <f t="shared" si="600"/>
        <v>0</v>
      </c>
      <c r="I1853" s="6" t="str">
        <f t="shared" si="601"/>
        <v/>
      </c>
      <c r="J1853" s="11">
        <v>1850</v>
      </c>
      <c r="K1853" s="11">
        <f>IF(IFERROR(VLOOKUP(J1853,Home!$A$8:$B$1048576,1,FALSE),0)=0,0,1)</f>
        <v>0</v>
      </c>
      <c r="L1853" s="129" t="e">
        <f>IF(VLOOKUP(O1853,Home!$C$8:$R$207,6,FALSE)="","",VLOOKUP(O1853,Home!$C$8:$R$207,6,FALSE))</f>
        <v>#N/A</v>
      </c>
      <c r="M1853" s="129" t="e">
        <f t="shared" si="586"/>
        <v>#N/A</v>
      </c>
      <c r="N1853" s="11">
        <f>SUM($K$4:K1853)</f>
        <v>200</v>
      </c>
      <c r="O1853" s="11" t="str">
        <f>IF(P1853="","",IF(IFERROR(VLOOKUP(N1853,Home!$C$8:$R$1048576,1,FALSE),"")=0,"",IFERROR(VLOOKUP(N1853,Home!$C$8:$R$1048576,1,FALSE),"")))</f>
        <v/>
      </c>
      <c r="P1853" s="11" t="str">
        <f>IF(IFERROR(VLOOKUP(W1853,Home!$C$8:$R$1048576,3,FALSE),"")=0,"",IFERROR(VLOOKUP(W1853,Home!$C$8:$R$1048576,3,FALSE),""))</f>
        <v/>
      </c>
      <c r="Q1853" s="11" t="str">
        <f t="shared" si="605"/>
        <v/>
      </c>
      <c r="R1853" s="130" t="e">
        <f>VLOOKUP(Q1853,'Baggrund til lister'!$G$4:$H$15,2,FALSE)</f>
        <v>#N/A</v>
      </c>
      <c r="S1853" s="11" t="str">
        <f t="shared" si="587"/>
        <v/>
      </c>
      <c r="T1853" s="11" t="str">
        <f>IF(IFERROR(VLOOKUP(N1853,Home!$C$8:$R$1048576,11,FALSE),"")=0,"",IFERROR(VLOOKUP(N1853,Home!$C$8:$R$1048576,11,FALSE),""))</f>
        <v/>
      </c>
      <c r="U1853" s="11" t="str">
        <f>IF(IFERROR(VLOOKUP(O1853,Home!$C$8:$R$1048576,12,FALSE),"")=0,"",IFERROR(VLOOKUP(O1853,Home!$C$8:$R$1048576,12,FALSE),""))</f>
        <v/>
      </c>
      <c r="V1853" s="11" t="str">
        <f>IF(IFERROR(VLOOKUP(O1853,Home!$C$8:$R$1048576,8,FALSE),"")=0,"",IFERROR(VLOOKUP(O1853,Home!$C$8:$R$1048576,8,FALSE),""))</f>
        <v/>
      </c>
      <c r="W1853" s="11" t="str">
        <f>IF(OR(VLOOKUP(N1853,Home!$C$7:$I$207,6,FALSE)="",VLOOKUP(N1853,Home!$C$7:$I$207,7,FALSE)=""),"FEJL",SUM(Baggrundsark!$K$4:K1853))</f>
        <v>FEJL</v>
      </c>
      <c r="Y1853">
        <v>1850</v>
      </c>
      <c r="Z1853" s="1"/>
      <c r="AC1853" s="44"/>
      <c r="AD1853">
        <f t="shared" si="594"/>
        <v>0</v>
      </c>
      <c r="AE1853">
        <f>SUM($AD$4:AD1853)</f>
        <v>1</v>
      </c>
      <c r="AF1853" s="103" t="str">
        <f>IFERROR(VLOOKUP(AN1853,Home!$C$8:$E$207,3,FALSE),"")</f>
        <v/>
      </c>
      <c r="AG1853" s="103" t="str">
        <f>IFERROR(VLOOKUP(AN1853,Home!$C$8:$E$207,2,FALSE),"")</f>
        <v/>
      </c>
      <c r="AH1853" s="104" t="str">
        <f>IF(VLOOKUP(AE1853,Home!$C$8:$I$207,6,FALSE)="","",VLOOKUP(AE1853,Home!$C$8:$I$207,6,FALSE))</f>
        <v/>
      </c>
      <c r="AI1853" s="104" t="e">
        <f t="shared" si="602"/>
        <v>#VALUE!</v>
      </c>
      <c r="AJ1853" s="105" t="e">
        <f t="shared" si="595"/>
        <v>#VALUE!</v>
      </c>
      <c r="AK1853" s="103" t="e">
        <f t="shared" si="588"/>
        <v>#VALUE!</v>
      </c>
      <c r="AL1853" s="103" t="e">
        <f t="shared" si="596"/>
        <v>#VALUE!</v>
      </c>
      <c r="AN1853" t="str">
        <f>IF(OR(VLOOKUP(AE1853,Home!$C$8:$I$207,6,FALSE)="",VLOOKUP(AE1853,Home!$C$8:$I$207,7,FALSE)=""),"FEJL",Baggrundsark!AE1853)</f>
        <v>FEJL</v>
      </c>
      <c r="AO1853">
        <f>IF(VLOOKUP(AE1853,Home!$C$8:$N$207,12,FALSE)="Timelønnet",1,0)</f>
        <v>0</v>
      </c>
      <c r="AP1853">
        <f>SUM($AO$4:AO1853)*AO1853</f>
        <v>0</v>
      </c>
      <c r="AQ1853">
        <f t="shared" si="603"/>
        <v>1</v>
      </c>
      <c r="AR1853" t="str">
        <f t="shared" si="603"/>
        <v/>
      </c>
      <c r="AS1853" t="e">
        <f t="shared" si="597"/>
        <v>#VALUE!</v>
      </c>
      <c r="AT1853" s="45" t="e">
        <f t="shared" si="604"/>
        <v>#VALUE!</v>
      </c>
      <c r="AU1853">
        <f>VLOOKUP(AQ1853,Home!$C$8:$J$207,8,FALSE)</f>
        <v>0</v>
      </c>
    </row>
    <row r="1854" spans="1:47" x14ac:dyDescent="0.25">
      <c r="A1854" s="6">
        <f t="shared" si="589"/>
        <v>0</v>
      </c>
      <c r="B1854" s="6">
        <f t="shared" si="598"/>
        <v>0</v>
      </c>
      <c r="C1854" s="6" t="str">
        <f t="shared" si="590"/>
        <v/>
      </c>
      <c r="D1854" s="7">
        <f t="shared" si="591"/>
        <v>0</v>
      </c>
      <c r="E1854" s="7">
        <f t="shared" si="599"/>
        <v>0</v>
      </c>
      <c r="F1854" s="7" t="str">
        <f t="shared" si="592"/>
        <v/>
      </c>
      <c r="G1854" s="6">
        <f t="shared" si="593"/>
        <v>0</v>
      </c>
      <c r="H1854" s="6">
        <f t="shared" si="600"/>
        <v>0</v>
      </c>
      <c r="I1854" s="6" t="str">
        <f t="shared" si="601"/>
        <v/>
      </c>
      <c r="J1854" s="11">
        <v>1851</v>
      </c>
      <c r="K1854" s="11">
        <f>IF(IFERROR(VLOOKUP(J1854,Home!$A$8:$B$1048576,1,FALSE),0)=0,0,1)</f>
        <v>0</v>
      </c>
      <c r="L1854" s="129" t="e">
        <f>IF(VLOOKUP(O1854,Home!$C$8:$R$207,6,FALSE)="","",VLOOKUP(O1854,Home!$C$8:$R$207,6,FALSE))</f>
        <v>#N/A</v>
      </c>
      <c r="M1854" s="129" t="e">
        <f t="shared" si="586"/>
        <v>#N/A</v>
      </c>
      <c r="N1854" s="11">
        <f>SUM($K$4:K1854)</f>
        <v>200</v>
      </c>
      <c r="O1854" s="11" t="str">
        <f>IF(P1854="","",IF(IFERROR(VLOOKUP(N1854,Home!$C$8:$R$1048576,1,FALSE),"")=0,"",IFERROR(VLOOKUP(N1854,Home!$C$8:$R$1048576,1,FALSE),"")))</f>
        <v/>
      </c>
      <c r="P1854" s="11" t="str">
        <f>IF(IFERROR(VLOOKUP(W1854,Home!$C$8:$R$1048576,3,FALSE),"")=0,"",IFERROR(VLOOKUP(W1854,Home!$C$8:$R$1048576,3,FALSE),""))</f>
        <v/>
      </c>
      <c r="Q1854" s="11" t="str">
        <f t="shared" si="605"/>
        <v/>
      </c>
      <c r="R1854" s="130" t="e">
        <f>VLOOKUP(Q1854,'Baggrund til lister'!$G$4:$H$15,2,FALSE)</f>
        <v>#N/A</v>
      </c>
      <c r="S1854" s="11" t="str">
        <f t="shared" si="587"/>
        <v/>
      </c>
      <c r="T1854" s="11" t="str">
        <f>IF(IFERROR(VLOOKUP(N1854,Home!$C$8:$R$1048576,11,FALSE),"")=0,"",IFERROR(VLOOKUP(N1854,Home!$C$8:$R$1048576,11,FALSE),""))</f>
        <v/>
      </c>
      <c r="U1854" s="11" t="str">
        <f>IF(IFERROR(VLOOKUP(O1854,Home!$C$8:$R$1048576,12,FALSE),"")=0,"",IFERROR(VLOOKUP(O1854,Home!$C$8:$R$1048576,12,FALSE),""))</f>
        <v/>
      </c>
      <c r="V1854" s="11" t="str">
        <f>IF(IFERROR(VLOOKUP(O1854,Home!$C$8:$R$1048576,8,FALSE),"")=0,"",IFERROR(VLOOKUP(O1854,Home!$C$8:$R$1048576,8,FALSE),""))</f>
        <v/>
      </c>
      <c r="W1854" s="11" t="str">
        <f>IF(OR(VLOOKUP(N1854,Home!$C$7:$I$207,6,FALSE)="",VLOOKUP(N1854,Home!$C$7:$I$207,7,FALSE)=""),"FEJL",SUM(Baggrundsark!$K$4:K1854))</f>
        <v>FEJL</v>
      </c>
      <c r="Y1854">
        <v>1851</v>
      </c>
      <c r="Z1854" s="1"/>
      <c r="AC1854" s="44"/>
      <c r="AD1854">
        <f t="shared" si="594"/>
        <v>0</v>
      </c>
      <c r="AE1854">
        <f>SUM($AD$4:AD1854)</f>
        <v>1</v>
      </c>
      <c r="AF1854" s="103" t="str">
        <f>IFERROR(VLOOKUP(AN1854,Home!$C$8:$E$207,3,FALSE),"")</f>
        <v/>
      </c>
      <c r="AG1854" s="103" t="str">
        <f>IFERROR(VLOOKUP(AN1854,Home!$C$8:$E$207,2,FALSE),"")</f>
        <v/>
      </c>
      <c r="AH1854" s="104" t="str">
        <f>IF(VLOOKUP(AE1854,Home!$C$8:$I$207,6,FALSE)="","",VLOOKUP(AE1854,Home!$C$8:$I$207,6,FALSE))</f>
        <v/>
      </c>
      <c r="AI1854" s="104" t="e">
        <f t="shared" si="602"/>
        <v>#VALUE!</v>
      </c>
      <c r="AJ1854" s="105" t="e">
        <f t="shared" si="595"/>
        <v>#VALUE!</v>
      </c>
      <c r="AK1854" s="103" t="e">
        <f t="shared" si="588"/>
        <v>#VALUE!</v>
      </c>
      <c r="AL1854" s="103" t="e">
        <f t="shared" si="596"/>
        <v>#VALUE!</v>
      </c>
      <c r="AN1854" t="str">
        <f>IF(OR(VLOOKUP(AE1854,Home!$C$8:$I$207,6,FALSE)="",VLOOKUP(AE1854,Home!$C$8:$I$207,7,FALSE)=""),"FEJL",Baggrundsark!AE1854)</f>
        <v>FEJL</v>
      </c>
      <c r="AO1854">
        <f>IF(VLOOKUP(AE1854,Home!$C$8:$N$207,12,FALSE)="Timelønnet",1,0)</f>
        <v>0</v>
      </c>
      <c r="AP1854">
        <f>SUM($AO$4:AO1854)*AO1854</f>
        <v>0</v>
      </c>
      <c r="AQ1854">
        <f t="shared" si="603"/>
        <v>1</v>
      </c>
      <c r="AR1854" t="str">
        <f t="shared" si="603"/>
        <v/>
      </c>
      <c r="AS1854" t="e">
        <f t="shared" si="597"/>
        <v>#VALUE!</v>
      </c>
      <c r="AT1854" s="45" t="e">
        <f t="shared" si="604"/>
        <v>#VALUE!</v>
      </c>
      <c r="AU1854">
        <f>VLOOKUP(AQ1854,Home!$C$8:$J$207,8,FALSE)</f>
        <v>0</v>
      </c>
    </row>
    <row r="1855" spans="1:47" x14ac:dyDescent="0.25">
      <c r="A1855" s="6">
        <f t="shared" si="589"/>
        <v>0</v>
      </c>
      <c r="B1855" s="6">
        <f t="shared" si="598"/>
        <v>0</v>
      </c>
      <c r="C1855" s="6" t="str">
        <f t="shared" si="590"/>
        <v/>
      </c>
      <c r="D1855" s="7">
        <f t="shared" si="591"/>
        <v>0</v>
      </c>
      <c r="E1855" s="7">
        <f t="shared" si="599"/>
        <v>0</v>
      </c>
      <c r="F1855" s="7" t="str">
        <f t="shared" si="592"/>
        <v/>
      </c>
      <c r="G1855" s="6">
        <f t="shared" si="593"/>
        <v>0</v>
      </c>
      <c r="H1855" s="6">
        <f t="shared" si="600"/>
        <v>0</v>
      </c>
      <c r="I1855" s="6" t="str">
        <f t="shared" si="601"/>
        <v/>
      </c>
      <c r="J1855" s="11">
        <v>1852</v>
      </c>
      <c r="K1855" s="11">
        <f>IF(IFERROR(VLOOKUP(J1855,Home!$A$8:$B$1048576,1,FALSE),0)=0,0,1)</f>
        <v>0</v>
      </c>
      <c r="L1855" s="129" t="e">
        <f>IF(VLOOKUP(O1855,Home!$C$8:$R$207,6,FALSE)="","",VLOOKUP(O1855,Home!$C$8:$R$207,6,FALSE))</f>
        <v>#N/A</v>
      </c>
      <c r="M1855" s="129" t="e">
        <f t="shared" si="586"/>
        <v>#N/A</v>
      </c>
      <c r="N1855" s="11">
        <f>SUM($K$4:K1855)</f>
        <v>200</v>
      </c>
      <c r="O1855" s="11" t="str">
        <f>IF(P1855="","",IF(IFERROR(VLOOKUP(N1855,Home!$C$8:$R$1048576,1,FALSE),"")=0,"",IFERROR(VLOOKUP(N1855,Home!$C$8:$R$1048576,1,FALSE),"")))</f>
        <v/>
      </c>
      <c r="P1855" s="11" t="str">
        <f>IF(IFERROR(VLOOKUP(W1855,Home!$C$8:$R$1048576,3,FALSE),"")=0,"",IFERROR(VLOOKUP(W1855,Home!$C$8:$R$1048576,3,FALSE),""))</f>
        <v/>
      </c>
      <c r="Q1855" s="11" t="str">
        <f t="shared" si="605"/>
        <v/>
      </c>
      <c r="R1855" s="130" t="e">
        <f>VLOOKUP(Q1855,'Baggrund til lister'!$G$4:$H$15,2,FALSE)</f>
        <v>#N/A</v>
      </c>
      <c r="S1855" s="11" t="str">
        <f t="shared" si="587"/>
        <v/>
      </c>
      <c r="T1855" s="11" t="str">
        <f>IF(IFERROR(VLOOKUP(N1855,Home!$C$8:$R$1048576,11,FALSE),"")=0,"",IFERROR(VLOOKUP(N1855,Home!$C$8:$R$1048576,11,FALSE),""))</f>
        <v/>
      </c>
      <c r="U1855" s="11" t="str">
        <f>IF(IFERROR(VLOOKUP(O1855,Home!$C$8:$R$1048576,12,FALSE),"")=0,"",IFERROR(VLOOKUP(O1855,Home!$C$8:$R$1048576,12,FALSE),""))</f>
        <v/>
      </c>
      <c r="V1855" s="11" t="str">
        <f>IF(IFERROR(VLOOKUP(O1855,Home!$C$8:$R$1048576,8,FALSE),"")=0,"",IFERROR(VLOOKUP(O1855,Home!$C$8:$R$1048576,8,FALSE),""))</f>
        <v/>
      </c>
      <c r="W1855" s="11" t="str">
        <f>IF(OR(VLOOKUP(N1855,Home!$C$7:$I$207,6,FALSE)="",VLOOKUP(N1855,Home!$C$7:$I$207,7,FALSE)=""),"FEJL",SUM(Baggrundsark!$K$4:K1855))</f>
        <v>FEJL</v>
      </c>
      <c r="Y1855">
        <v>1852</v>
      </c>
      <c r="Z1855" s="1"/>
      <c r="AC1855" s="44"/>
      <c r="AD1855">
        <f t="shared" si="594"/>
        <v>0</v>
      </c>
      <c r="AE1855">
        <f>SUM($AD$4:AD1855)</f>
        <v>1</v>
      </c>
      <c r="AF1855" s="103" t="str">
        <f>IFERROR(VLOOKUP(AN1855,Home!$C$8:$E$207,3,FALSE),"")</f>
        <v/>
      </c>
      <c r="AG1855" s="103" t="str">
        <f>IFERROR(VLOOKUP(AN1855,Home!$C$8:$E$207,2,FALSE),"")</f>
        <v/>
      </c>
      <c r="AH1855" s="104" t="str">
        <f>IF(VLOOKUP(AE1855,Home!$C$8:$I$207,6,FALSE)="","",VLOOKUP(AE1855,Home!$C$8:$I$207,6,FALSE))</f>
        <v/>
      </c>
      <c r="AI1855" s="104" t="e">
        <f t="shared" si="602"/>
        <v>#VALUE!</v>
      </c>
      <c r="AJ1855" s="105" t="e">
        <f t="shared" si="595"/>
        <v>#VALUE!</v>
      </c>
      <c r="AK1855" s="103" t="e">
        <f t="shared" si="588"/>
        <v>#VALUE!</v>
      </c>
      <c r="AL1855" s="103" t="e">
        <f t="shared" si="596"/>
        <v>#VALUE!</v>
      </c>
      <c r="AN1855" t="str">
        <f>IF(OR(VLOOKUP(AE1855,Home!$C$8:$I$207,6,FALSE)="",VLOOKUP(AE1855,Home!$C$8:$I$207,7,FALSE)=""),"FEJL",Baggrundsark!AE1855)</f>
        <v>FEJL</v>
      </c>
      <c r="AO1855">
        <f>IF(VLOOKUP(AE1855,Home!$C$8:$N$207,12,FALSE)="Timelønnet",1,0)</f>
        <v>0</v>
      </c>
      <c r="AP1855">
        <f>SUM($AO$4:AO1855)*AO1855</f>
        <v>0</v>
      </c>
      <c r="AQ1855">
        <f t="shared" si="603"/>
        <v>1</v>
      </c>
      <c r="AR1855" t="str">
        <f t="shared" si="603"/>
        <v/>
      </c>
      <c r="AS1855" t="e">
        <f t="shared" si="597"/>
        <v>#VALUE!</v>
      </c>
      <c r="AT1855" s="45" t="e">
        <f t="shared" si="604"/>
        <v>#VALUE!</v>
      </c>
      <c r="AU1855">
        <f>VLOOKUP(AQ1855,Home!$C$8:$J$207,8,FALSE)</f>
        <v>0</v>
      </c>
    </row>
    <row r="1856" spans="1:47" x14ac:dyDescent="0.25">
      <c r="A1856" s="6">
        <f t="shared" si="589"/>
        <v>0</v>
      </c>
      <c r="B1856" s="6">
        <f t="shared" si="598"/>
        <v>0</v>
      </c>
      <c r="C1856" s="6" t="str">
        <f t="shared" si="590"/>
        <v/>
      </c>
      <c r="D1856" s="7">
        <f t="shared" si="591"/>
        <v>0</v>
      </c>
      <c r="E1856" s="7">
        <f t="shared" si="599"/>
        <v>0</v>
      </c>
      <c r="F1856" s="7" t="str">
        <f t="shared" si="592"/>
        <v/>
      </c>
      <c r="G1856" s="6">
        <f t="shared" si="593"/>
        <v>0</v>
      </c>
      <c r="H1856" s="6">
        <f t="shared" si="600"/>
        <v>0</v>
      </c>
      <c r="I1856" s="6" t="str">
        <f t="shared" si="601"/>
        <v/>
      </c>
      <c r="J1856" s="11">
        <v>1853</v>
      </c>
      <c r="K1856" s="11">
        <f>IF(IFERROR(VLOOKUP(J1856,Home!$A$8:$B$1048576,1,FALSE),0)=0,0,1)</f>
        <v>0</v>
      </c>
      <c r="L1856" s="129" t="e">
        <f>IF(VLOOKUP(O1856,Home!$C$8:$R$207,6,FALSE)="","",VLOOKUP(O1856,Home!$C$8:$R$207,6,FALSE))</f>
        <v>#N/A</v>
      </c>
      <c r="M1856" s="129" t="e">
        <f t="shared" si="586"/>
        <v>#N/A</v>
      </c>
      <c r="N1856" s="11">
        <f>SUM($K$4:K1856)</f>
        <v>200</v>
      </c>
      <c r="O1856" s="11" t="str">
        <f>IF(P1856="","",IF(IFERROR(VLOOKUP(N1856,Home!$C$8:$R$1048576,1,FALSE),"")=0,"",IFERROR(VLOOKUP(N1856,Home!$C$8:$R$1048576,1,FALSE),"")))</f>
        <v/>
      </c>
      <c r="P1856" s="11" t="str">
        <f>IF(IFERROR(VLOOKUP(W1856,Home!$C$8:$R$1048576,3,FALSE),"")=0,"",IFERROR(VLOOKUP(W1856,Home!$C$8:$R$1048576,3,FALSE),""))</f>
        <v/>
      </c>
      <c r="Q1856" s="11" t="str">
        <f t="shared" si="605"/>
        <v/>
      </c>
      <c r="R1856" s="130" t="e">
        <f>VLOOKUP(Q1856,'Baggrund til lister'!$G$4:$H$15,2,FALSE)</f>
        <v>#N/A</v>
      </c>
      <c r="S1856" s="11" t="str">
        <f t="shared" si="587"/>
        <v/>
      </c>
      <c r="T1856" s="11" t="str">
        <f>IF(IFERROR(VLOOKUP(N1856,Home!$C$8:$R$1048576,11,FALSE),"")=0,"",IFERROR(VLOOKUP(N1856,Home!$C$8:$R$1048576,11,FALSE),""))</f>
        <v/>
      </c>
      <c r="U1856" s="11" t="str">
        <f>IF(IFERROR(VLOOKUP(O1856,Home!$C$8:$R$1048576,12,FALSE),"")=0,"",IFERROR(VLOOKUP(O1856,Home!$C$8:$R$1048576,12,FALSE),""))</f>
        <v/>
      </c>
      <c r="V1856" s="11" t="str">
        <f>IF(IFERROR(VLOOKUP(O1856,Home!$C$8:$R$1048576,8,FALSE),"")=0,"",IFERROR(VLOOKUP(O1856,Home!$C$8:$R$1048576,8,FALSE),""))</f>
        <v/>
      </c>
      <c r="W1856" s="11" t="str">
        <f>IF(OR(VLOOKUP(N1856,Home!$C$7:$I$207,6,FALSE)="",VLOOKUP(N1856,Home!$C$7:$I$207,7,FALSE)=""),"FEJL",SUM(Baggrundsark!$K$4:K1856))</f>
        <v>FEJL</v>
      </c>
      <c r="Y1856">
        <v>1853</v>
      </c>
      <c r="Z1856" s="1"/>
      <c r="AC1856" s="44"/>
      <c r="AD1856">
        <f t="shared" si="594"/>
        <v>0</v>
      </c>
      <c r="AE1856">
        <f>SUM($AD$4:AD1856)</f>
        <v>1</v>
      </c>
      <c r="AF1856" s="103" t="str">
        <f>IFERROR(VLOOKUP(AN1856,Home!$C$8:$E$207,3,FALSE),"")</f>
        <v/>
      </c>
      <c r="AG1856" s="103" t="str">
        <f>IFERROR(VLOOKUP(AN1856,Home!$C$8:$E$207,2,FALSE),"")</f>
        <v/>
      </c>
      <c r="AH1856" s="104" t="str">
        <f>IF(VLOOKUP(AE1856,Home!$C$8:$I$207,6,FALSE)="","",VLOOKUP(AE1856,Home!$C$8:$I$207,6,FALSE))</f>
        <v/>
      </c>
      <c r="AI1856" s="104" t="e">
        <f t="shared" si="602"/>
        <v>#VALUE!</v>
      </c>
      <c r="AJ1856" s="105" t="e">
        <f t="shared" si="595"/>
        <v>#VALUE!</v>
      </c>
      <c r="AK1856" s="103" t="e">
        <f t="shared" si="588"/>
        <v>#VALUE!</v>
      </c>
      <c r="AL1856" s="103" t="e">
        <f t="shared" si="596"/>
        <v>#VALUE!</v>
      </c>
      <c r="AN1856" t="str">
        <f>IF(OR(VLOOKUP(AE1856,Home!$C$8:$I$207,6,FALSE)="",VLOOKUP(AE1856,Home!$C$8:$I$207,7,FALSE)=""),"FEJL",Baggrundsark!AE1856)</f>
        <v>FEJL</v>
      </c>
      <c r="AO1856">
        <f>IF(VLOOKUP(AE1856,Home!$C$8:$N$207,12,FALSE)="Timelønnet",1,0)</f>
        <v>0</v>
      </c>
      <c r="AP1856">
        <f>SUM($AO$4:AO1856)*AO1856</f>
        <v>0</v>
      </c>
      <c r="AQ1856">
        <f t="shared" si="603"/>
        <v>1</v>
      </c>
      <c r="AR1856" t="str">
        <f t="shared" si="603"/>
        <v/>
      </c>
      <c r="AS1856" t="e">
        <f t="shared" si="597"/>
        <v>#VALUE!</v>
      </c>
      <c r="AT1856" s="45" t="e">
        <f t="shared" si="604"/>
        <v>#VALUE!</v>
      </c>
      <c r="AU1856">
        <f>VLOOKUP(AQ1856,Home!$C$8:$J$207,8,FALSE)</f>
        <v>0</v>
      </c>
    </row>
    <row r="1857" spans="1:47" x14ac:dyDescent="0.25">
      <c r="A1857" s="6">
        <f t="shared" si="589"/>
        <v>0</v>
      </c>
      <c r="B1857" s="6">
        <f t="shared" si="598"/>
        <v>0</v>
      </c>
      <c r="C1857" s="6" t="str">
        <f t="shared" si="590"/>
        <v/>
      </c>
      <c r="D1857" s="7">
        <f t="shared" si="591"/>
        <v>0</v>
      </c>
      <c r="E1857" s="7">
        <f t="shared" si="599"/>
        <v>0</v>
      </c>
      <c r="F1857" s="7" t="str">
        <f t="shared" si="592"/>
        <v/>
      </c>
      <c r="G1857" s="6">
        <f t="shared" si="593"/>
        <v>0</v>
      </c>
      <c r="H1857" s="6">
        <f t="shared" si="600"/>
        <v>0</v>
      </c>
      <c r="I1857" s="6" t="str">
        <f t="shared" si="601"/>
        <v/>
      </c>
      <c r="J1857" s="11">
        <v>1854</v>
      </c>
      <c r="K1857" s="11">
        <f>IF(IFERROR(VLOOKUP(J1857,Home!$A$8:$B$1048576,1,FALSE),0)=0,0,1)</f>
        <v>0</v>
      </c>
      <c r="L1857" s="129" t="e">
        <f>IF(VLOOKUP(O1857,Home!$C$8:$R$207,6,FALSE)="","",VLOOKUP(O1857,Home!$C$8:$R$207,6,FALSE))</f>
        <v>#N/A</v>
      </c>
      <c r="M1857" s="129" t="e">
        <f t="shared" si="586"/>
        <v>#N/A</v>
      </c>
      <c r="N1857" s="11">
        <f>SUM($K$4:K1857)</f>
        <v>200</v>
      </c>
      <c r="O1857" s="11" t="str">
        <f>IF(P1857="","",IF(IFERROR(VLOOKUP(N1857,Home!$C$8:$R$1048576,1,FALSE),"")=0,"",IFERROR(VLOOKUP(N1857,Home!$C$8:$R$1048576,1,FALSE),"")))</f>
        <v/>
      </c>
      <c r="P1857" s="11" t="str">
        <f>IF(IFERROR(VLOOKUP(W1857,Home!$C$8:$R$1048576,3,FALSE),"")=0,"",IFERROR(VLOOKUP(W1857,Home!$C$8:$R$1048576,3,FALSE),""))</f>
        <v/>
      </c>
      <c r="Q1857" s="11" t="str">
        <f t="shared" si="605"/>
        <v/>
      </c>
      <c r="R1857" s="130" t="e">
        <f>VLOOKUP(Q1857,'Baggrund til lister'!$G$4:$H$15,2,FALSE)</f>
        <v>#N/A</v>
      </c>
      <c r="S1857" s="11" t="str">
        <f t="shared" si="587"/>
        <v/>
      </c>
      <c r="T1857" s="11" t="str">
        <f>IF(IFERROR(VLOOKUP(N1857,Home!$C$8:$R$1048576,11,FALSE),"")=0,"",IFERROR(VLOOKUP(N1857,Home!$C$8:$R$1048576,11,FALSE),""))</f>
        <v/>
      </c>
      <c r="U1857" s="11" t="str">
        <f>IF(IFERROR(VLOOKUP(O1857,Home!$C$8:$R$1048576,12,FALSE),"")=0,"",IFERROR(VLOOKUP(O1857,Home!$C$8:$R$1048576,12,FALSE),""))</f>
        <v/>
      </c>
      <c r="V1857" s="11" t="str">
        <f>IF(IFERROR(VLOOKUP(O1857,Home!$C$8:$R$1048576,8,FALSE),"")=0,"",IFERROR(VLOOKUP(O1857,Home!$C$8:$R$1048576,8,FALSE),""))</f>
        <v/>
      </c>
      <c r="W1857" s="11" t="str">
        <f>IF(OR(VLOOKUP(N1857,Home!$C$7:$I$207,6,FALSE)="",VLOOKUP(N1857,Home!$C$7:$I$207,7,FALSE)=""),"FEJL",SUM(Baggrundsark!$K$4:K1857))</f>
        <v>FEJL</v>
      </c>
      <c r="Y1857">
        <v>1854</v>
      </c>
      <c r="Z1857" s="1"/>
      <c r="AC1857" s="44"/>
      <c r="AD1857">
        <f t="shared" si="594"/>
        <v>0</v>
      </c>
      <c r="AE1857">
        <f>SUM($AD$4:AD1857)</f>
        <v>1</v>
      </c>
      <c r="AF1857" s="103" t="str">
        <f>IFERROR(VLOOKUP(AN1857,Home!$C$8:$E$207,3,FALSE),"")</f>
        <v/>
      </c>
      <c r="AG1857" s="103" t="str">
        <f>IFERROR(VLOOKUP(AN1857,Home!$C$8:$E$207,2,FALSE),"")</f>
        <v/>
      </c>
      <c r="AH1857" s="104" t="str">
        <f>IF(VLOOKUP(AE1857,Home!$C$8:$I$207,6,FALSE)="","",VLOOKUP(AE1857,Home!$C$8:$I$207,6,FALSE))</f>
        <v/>
      </c>
      <c r="AI1857" s="104" t="e">
        <f t="shared" si="602"/>
        <v>#VALUE!</v>
      </c>
      <c r="AJ1857" s="105" t="e">
        <f t="shared" si="595"/>
        <v>#VALUE!</v>
      </c>
      <c r="AK1857" s="103" t="e">
        <f t="shared" si="588"/>
        <v>#VALUE!</v>
      </c>
      <c r="AL1857" s="103" t="e">
        <f t="shared" si="596"/>
        <v>#VALUE!</v>
      </c>
      <c r="AN1857" t="str">
        <f>IF(OR(VLOOKUP(AE1857,Home!$C$8:$I$207,6,FALSE)="",VLOOKUP(AE1857,Home!$C$8:$I$207,7,FALSE)=""),"FEJL",Baggrundsark!AE1857)</f>
        <v>FEJL</v>
      </c>
      <c r="AO1857">
        <f>IF(VLOOKUP(AE1857,Home!$C$8:$N$207,12,FALSE)="Timelønnet",1,0)</f>
        <v>0</v>
      </c>
      <c r="AP1857">
        <f>SUM($AO$4:AO1857)*AO1857</f>
        <v>0</v>
      </c>
      <c r="AQ1857">
        <f t="shared" si="603"/>
        <v>1</v>
      </c>
      <c r="AR1857" t="str">
        <f t="shared" si="603"/>
        <v/>
      </c>
      <c r="AS1857" t="e">
        <f t="shared" si="597"/>
        <v>#VALUE!</v>
      </c>
      <c r="AT1857" s="45" t="e">
        <f t="shared" si="604"/>
        <v>#VALUE!</v>
      </c>
      <c r="AU1857">
        <f>VLOOKUP(AQ1857,Home!$C$8:$J$207,8,FALSE)</f>
        <v>0</v>
      </c>
    </row>
    <row r="1858" spans="1:47" x14ac:dyDescent="0.25">
      <c r="A1858" s="6">
        <f t="shared" si="589"/>
        <v>0</v>
      </c>
      <c r="B1858" s="6">
        <f t="shared" si="598"/>
        <v>0</v>
      </c>
      <c r="C1858" s="6" t="str">
        <f t="shared" si="590"/>
        <v/>
      </c>
      <c r="D1858" s="7">
        <f t="shared" si="591"/>
        <v>0</v>
      </c>
      <c r="E1858" s="7">
        <f t="shared" si="599"/>
        <v>0</v>
      </c>
      <c r="F1858" s="7" t="str">
        <f t="shared" si="592"/>
        <v/>
      </c>
      <c r="G1858" s="6">
        <f t="shared" si="593"/>
        <v>0</v>
      </c>
      <c r="H1858" s="6">
        <f t="shared" si="600"/>
        <v>0</v>
      </c>
      <c r="I1858" s="6" t="str">
        <f t="shared" si="601"/>
        <v/>
      </c>
      <c r="J1858" s="11">
        <v>1855</v>
      </c>
      <c r="K1858" s="11">
        <f>IF(IFERROR(VLOOKUP(J1858,Home!$A$8:$B$1048576,1,FALSE),0)=0,0,1)</f>
        <v>0</v>
      </c>
      <c r="L1858" s="129" t="e">
        <f>IF(VLOOKUP(O1858,Home!$C$8:$R$207,6,FALSE)="","",VLOOKUP(O1858,Home!$C$8:$R$207,6,FALSE))</f>
        <v>#N/A</v>
      </c>
      <c r="M1858" s="129" t="e">
        <f t="shared" si="586"/>
        <v>#N/A</v>
      </c>
      <c r="N1858" s="11">
        <f>SUM($K$4:K1858)</f>
        <v>200</v>
      </c>
      <c r="O1858" s="11" t="str">
        <f>IF(P1858="","",IF(IFERROR(VLOOKUP(N1858,Home!$C$8:$R$1048576,1,FALSE),"")=0,"",IFERROR(VLOOKUP(N1858,Home!$C$8:$R$1048576,1,FALSE),"")))</f>
        <v/>
      </c>
      <c r="P1858" s="11" t="str">
        <f>IF(IFERROR(VLOOKUP(W1858,Home!$C$8:$R$1048576,3,FALSE),"")=0,"",IFERROR(VLOOKUP(W1858,Home!$C$8:$R$1048576,3,FALSE),""))</f>
        <v/>
      </c>
      <c r="Q1858" s="11" t="str">
        <f t="shared" si="605"/>
        <v/>
      </c>
      <c r="R1858" s="130" t="e">
        <f>VLOOKUP(Q1858,'Baggrund til lister'!$G$4:$H$15,2,FALSE)</f>
        <v>#N/A</v>
      </c>
      <c r="S1858" s="11" t="str">
        <f t="shared" si="587"/>
        <v/>
      </c>
      <c r="T1858" s="11" t="str">
        <f>IF(IFERROR(VLOOKUP(N1858,Home!$C$8:$R$1048576,11,FALSE),"")=0,"",IFERROR(VLOOKUP(N1858,Home!$C$8:$R$1048576,11,FALSE),""))</f>
        <v/>
      </c>
      <c r="U1858" s="11" t="str">
        <f>IF(IFERROR(VLOOKUP(O1858,Home!$C$8:$R$1048576,12,FALSE),"")=0,"",IFERROR(VLOOKUP(O1858,Home!$C$8:$R$1048576,12,FALSE),""))</f>
        <v/>
      </c>
      <c r="V1858" s="11" t="str">
        <f>IF(IFERROR(VLOOKUP(O1858,Home!$C$8:$R$1048576,8,FALSE),"")=0,"",IFERROR(VLOOKUP(O1858,Home!$C$8:$R$1048576,8,FALSE),""))</f>
        <v/>
      </c>
      <c r="W1858" s="11" t="str">
        <f>IF(OR(VLOOKUP(N1858,Home!$C$7:$I$207,6,FALSE)="",VLOOKUP(N1858,Home!$C$7:$I$207,7,FALSE)=""),"FEJL",SUM(Baggrundsark!$K$4:K1858))</f>
        <v>FEJL</v>
      </c>
      <c r="Y1858">
        <v>1855</v>
      </c>
      <c r="Z1858" s="1"/>
      <c r="AC1858" s="44"/>
      <c r="AD1858">
        <f t="shared" si="594"/>
        <v>0</v>
      </c>
      <c r="AE1858">
        <f>SUM($AD$4:AD1858)</f>
        <v>1</v>
      </c>
      <c r="AF1858" s="103" t="str">
        <f>IFERROR(VLOOKUP(AN1858,Home!$C$8:$E$207,3,FALSE),"")</f>
        <v/>
      </c>
      <c r="AG1858" s="103" t="str">
        <f>IFERROR(VLOOKUP(AN1858,Home!$C$8:$E$207,2,FALSE),"")</f>
        <v/>
      </c>
      <c r="AH1858" s="104" t="str">
        <f>IF(VLOOKUP(AE1858,Home!$C$8:$I$207,6,FALSE)="","",VLOOKUP(AE1858,Home!$C$8:$I$207,6,FALSE))</f>
        <v/>
      </c>
      <c r="AI1858" s="104" t="e">
        <f t="shared" si="602"/>
        <v>#VALUE!</v>
      </c>
      <c r="AJ1858" s="105" t="e">
        <f t="shared" si="595"/>
        <v>#VALUE!</v>
      </c>
      <c r="AK1858" s="103" t="e">
        <f t="shared" si="588"/>
        <v>#VALUE!</v>
      </c>
      <c r="AL1858" s="103" t="e">
        <f t="shared" si="596"/>
        <v>#VALUE!</v>
      </c>
      <c r="AN1858" t="str">
        <f>IF(OR(VLOOKUP(AE1858,Home!$C$8:$I$207,6,FALSE)="",VLOOKUP(AE1858,Home!$C$8:$I$207,7,FALSE)=""),"FEJL",Baggrundsark!AE1858)</f>
        <v>FEJL</v>
      </c>
      <c r="AO1858">
        <f>IF(VLOOKUP(AE1858,Home!$C$8:$N$207,12,FALSE)="Timelønnet",1,0)</f>
        <v>0</v>
      </c>
      <c r="AP1858">
        <f>SUM($AO$4:AO1858)*AO1858</f>
        <v>0</v>
      </c>
      <c r="AQ1858">
        <f t="shared" si="603"/>
        <v>1</v>
      </c>
      <c r="AR1858" t="str">
        <f t="shared" si="603"/>
        <v/>
      </c>
      <c r="AS1858" t="e">
        <f t="shared" si="597"/>
        <v>#VALUE!</v>
      </c>
      <c r="AT1858" s="45" t="e">
        <f t="shared" si="604"/>
        <v>#VALUE!</v>
      </c>
      <c r="AU1858">
        <f>VLOOKUP(AQ1858,Home!$C$8:$J$207,8,FALSE)</f>
        <v>0</v>
      </c>
    </row>
    <row r="1859" spans="1:47" x14ac:dyDescent="0.25">
      <c r="A1859" s="6">
        <f t="shared" si="589"/>
        <v>0</v>
      </c>
      <c r="B1859" s="6">
        <f t="shared" si="598"/>
        <v>0</v>
      </c>
      <c r="C1859" s="6" t="str">
        <f t="shared" si="590"/>
        <v/>
      </c>
      <c r="D1859" s="7">
        <f t="shared" si="591"/>
        <v>0</v>
      </c>
      <c r="E1859" s="7">
        <f t="shared" si="599"/>
        <v>0</v>
      </c>
      <c r="F1859" s="7" t="str">
        <f t="shared" si="592"/>
        <v/>
      </c>
      <c r="G1859" s="6">
        <f t="shared" si="593"/>
        <v>0</v>
      </c>
      <c r="H1859" s="6">
        <f t="shared" si="600"/>
        <v>0</v>
      </c>
      <c r="I1859" s="6" t="str">
        <f t="shared" si="601"/>
        <v/>
      </c>
      <c r="J1859" s="11">
        <v>1856</v>
      </c>
      <c r="K1859" s="11">
        <f>IF(IFERROR(VLOOKUP(J1859,Home!$A$8:$B$1048576,1,FALSE),0)=0,0,1)</f>
        <v>0</v>
      </c>
      <c r="L1859" s="129" t="e">
        <f>IF(VLOOKUP(O1859,Home!$C$8:$R$207,6,FALSE)="","",VLOOKUP(O1859,Home!$C$8:$R$207,6,FALSE))</f>
        <v>#N/A</v>
      </c>
      <c r="M1859" s="129" t="e">
        <f t="shared" si="586"/>
        <v>#N/A</v>
      </c>
      <c r="N1859" s="11">
        <f>SUM($K$4:K1859)</f>
        <v>200</v>
      </c>
      <c r="O1859" s="11" t="str">
        <f>IF(P1859="","",IF(IFERROR(VLOOKUP(N1859,Home!$C$8:$R$1048576,1,FALSE),"")=0,"",IFERROR(VLOOKUP(N1859,Home!$C$8:$R$1048576,1,FALSE),"")))</f>
        <v/>
      </c>
      <c r="P1859" s="11" t="str">
        <f>IF(IFERROR(VLOOKUP(W1859,Home!$C$8:$R$1048576,3,FALSE),"")=0,"",IFERROR(VLOOKUP(W1859,Home!$C$8:$R$1048576,3,FALSE),""))</f>
        <v/>
      </c>
      <c r="Q1859" s="11" t="str">
        <f t="shared" si="605"/>
        <v/>
      </c>
      <c r="R1859" s="130" t="e">
        <f>VLOOKUP(Q1859,'Baggrund til lister'!$G$4:$H$15,2,FALSE)</f>
        <v>#N/A</v>
      </c>
      <c r="S1859" s="11" t="str">
        <f t="shared" si="587"/>
        <v/>
      </c>
      <c r="T1859" s="11" t="str">
        <f>IF(IFERROR(VLOOKUP(N1859,Home!$C$8:$R$1048576,11,FALSE),"")=0,"",IFERROR(VLOOKUP(N1859,Home!$C$8:$R$1048576,11,FALSE),""))</f>
        <v/>
      </c>
      <c r="U1859" s="11" t="str">
        <f>IF(IFERROR(VLOOKUP(O1859,Home!$C$8:$R$1048576,12,FALSE),"")=0,"",IFERROR(VLOOKUP(O1859,Home!$C$8:$R$1048576,12,FALSE),""))</f>
        <v/>
      </c>
      <c r="V1859" s="11" t="str">
        <f>IF(IFERROR(VLOOKUP(O1859,Home!$C$8:$R$1048576,8,FALSE),"")=0,"",IFERROR(VLOOKUP(O1859,Home!$C$8:$R$1048576,8,FALSE),""))</f>
        <v/>
      </c>
      <c r="W1859" s="11" t="str">
        <f>IF(OR(VLOOKUP(N1859,Home!$C$7:$I$207,6,FALSE)="",VLOOKUP(N1859,Home!$C$7:$I$207,7,FALSE)=""),"FEJL",SUM(Baggrundsark!$K$4:K1859))</f>
        <v>FEJL</v>
      </c>
      <c r="Y1859">
        <v>1856</v>
      </c>
      <c r="Z1859" s="1"/>
      <c r="AC1859" s="44"/>
      <c r="AD1859">
        <f t="shared" si="594"/>
        <v>0</v>
      </c>
      <c r="AE1859">
        <f>SUM($AD$4:AD1859)</f>
        <v>1</v>
      </c>
      <c r="AF1859" s="103" t="str">
        <f>IFERROR(VLOOKUP(AN1859,Home!$C$8:$E$207,3,FALSE),"")</f>
        <v/>
      </c>
      <c r="AG1859" s="103" t="str">
        <f>IFERROR(VLOOKUP(AN1859,Home!$C$8:$E$207,2,FALSE),"")</f>
        <v/>
      </c>
      <c r="AH1859" s="104" t="str">
        <f>IF(VLOOKUP(AE1859,Home!$C$8:$I$207,6,FALSE)="","",VLOOKUP(AE1859,Home!$C$8:$I$207,6,FALSE))</f>
        <v/>
      </c>
      <c r="AI1859" s="104" t="e">
        <f t="shared" si="602"/>
        <v>#VALUE!</v>
      </c>
      <c r="AJ1859" s="105" t="e">
        <f t="shared" si="595"/>
        <v>#VALUE!</v>
      </c>
      <c r="AK1859" s="103" t="e">
        <f t="shared" si="588"/>
        <v>#VALUE!</v>
      </c>
      <c r="AL1859" s="103" t="e">
        <f t="shared" si="596"/>
        <v>#VALUE!</v>
      </c>
      <c r="AN1859" t="str">
        <f>IF(OR(VLOOKUP(AE1859,Home!$C$8:$I$207,6,FALSE)="",VLOOKUP(AE1859,Home!$C$8:$I$207,7,FALSE)=""),"FEJL",Baggrundsark!AE1859)</f>
        <v>FEJL</v>
      </c>
      <c r="AO1859">
        <f>IF(VLOOKUP(AE1859,Home!$C$8:$N$207,12,FALSE)="Timelønnet",1,0)</f>
        <v>0</v>
      </c>
      <c r="AP1859">
        <f>SUM($AO$4:AO1859)*AO1859</f>
        <v>0</v>
      </c>
      <c r="AQ1859">
        <f t="shared" si="603"/>
        <v>1</v>
      </c>
      <c r="AR1859" t="str">
        <f t="shared" si="603"/>
        <v/>
      </c>
      <c r="AS1859" t="e">
        <f t="shared" si="597"/>
        <v>#VALUE!</v>
      </c>
      <c r="AT1859" s="45" t="e">
        <f t="shared" si="604"/>
        <v>#VALUE!</v>
      </c>
      <c r="AU1859">
        <f>VLOOKUP(AQ1859,Home!$C$8:$J$207,8,FALSE)</f>
        <v>0</v>
      </c>
    </row>
    <row r="1860" spans="1:47" x14ac:dyDescent="0.25">
      <c r="A1860" s="6">
        <f t="shared" si="589"/>
        <v>0</v>
      </c>
      <c r="B1860" s="6">
        <f t="shared" si="598"/>
        <v>0</v>
      </c>
      <c r="C1860" s="6" t="str">
        <f t="shared" si="590"/>
        <v/>
      </c>
      <c r="D1860" s="7">
        <f t="shared" si="591"/>
        <v>0</v>
      </c>
      <c r="E1860" s="7">
        <f t="shared" si="599"/>
        <v>0</v>
      </c>
      <c r="F1860" s="7" t="str">
        <f t="shared" si="592"/>
        <v/>
      </c>
      <c r="G1860" s="6">
        <f t="shared" si="593"/>
        <v>0</v>
      </c>
      <c r="H1860" s="6">
        <f t="shared" si="600"/>
        <v>0</v>
      </c>
      <c r="I1860" s="6" t="str">
        <f t="shared" si="601"/>
        <v/>
      </c>
      <c r="J1860" s="11">
        <v>1857</v>
      </c>
      <c r="K1860" s="11">
        <f>IF(IFERROR(VLOOKUP(J1860,Home!$A$8:$B$1048576,1,FALSE),0)=0,0,1)</f>
        <v>0</v>
      </c>
      <c r="L1860" s="129" t="e">
        <f>IF(VLOOKUP(O1860,Home!$C$8:$R$207,6,FALSE)="","",VLOOKUP(O1860,Home!$C$8:$R$207,6,FALSE))</f>
        <v>#N/A</v>
      </c>
      <c r="M1860" s="129" t="e">
        <f t="shared" ref="M1860:M1923" si="606">IF(O1860=O1859,EDATE(M1859,1),L1860)</f>
        <v>#N/A</v>
      </c>
      <c r="N1860" s="11">
        <f>SUM($K$4:K1860)</f>
        <v>200</v>
      </c>
      <c r="O1860" s="11" t="str">
        <f>IF(P1860="","",IF(IFERROR(VLOOKUP(N1860,Home!$C$8:$R$1048576,1,FALSE),"")=0,"",IFERROR(VLOOKUP(N1860,Home!$C$8:$R$1048576,1,FALSE),"")))</f>
        <v/>
      </c>
      <c r="P1860" s="11" t="str">
        <f>IF(IFERROR(VLOOKUP(W1860,Home!$C$8:$R$1048576,3,FALSE),"")=0,"",IFERROR(VLOOKUP(W1860,Home!$C$8:$R$1048576,3,FALSE),""))</f>
        <v/>
      </c>
      <c r="Q1860" s="11" t="str">
        <f t="shared" si="605"/>
        <v/>
      </c>
      <c r="R1860" s="130" t="e">
        <f>VLOOKUP(Q1860,'Baggrund til lister'!$G$4:$H$15,2,FALSE)</f>
        <v>#N/A</v>
      </c>
      <c r="S1860" s="11" t="str">
        <f t="shared" ref="S1860:S1923" si="607">IFERROR(YEAR(M1860),"")</f>
        <v/>
      </c>
      <c r="T1860" s="11" t="str">
        <f>IF(IFERROR(VLOOKUP(N1860,Home!$C$8:$R$1048576,11,FALSE),"")=0,"",IFERROR(VLOOKUP(N1860,Home!$C$8:$R$1048576,11,FALSE),""))</f>
        <v/>
      </c>
      <c r="U1860" s="11" t="str">
        <f>IF(IFERROR(VLOOKUP(O1860,Home!$C$8:$R$1048576,12,FALSE),"")=0,"",IFERROR(VLOOKUP(O1860,Home!$C$8:$R$1048576,12,FALSE),""))</f>
        <v/>
      </c>
      <c r="V1860" s="11" t="str">
        <f>IF(IFERROR(VLOOKUP(O1860,Home!$C$8:$R$1048576,8,FALSE),"")=0,"",IFERROR(VLOOKUP(O1860,Home!$C$8:$R$1048576,8,FALSE),""))</f>
        <v/>
      </c>
      <c r="W1860" s="11" t="str">
        <f>IF(OR(VLOOKUP(N1860,Home!$C$7:$I$207,6,FALSE)="",VLOOKUP(N1860,Home!$C$7:$I$207,7,FALSE)=""),"FEJL",SUM(Baggrundsark!$K$4:K1860))</f>
        <v>FEJL</v>
      </c>
      <c r="Y1860">
        <v>1857</v>
      </c>
      <c r="Z1860" s="1"/>
      <c r="AC1860" s="44"/>
      <c r="AD1860">
        <f t="shared" si="594"/>
        <v>0</v>
      </c>
      <c r="AE1860">
        <f>SUM($AD$4:AD1860)</f>
        <v>1</v>
      </c>
      <c r="AF1860" s="103" t="str">
        <f>IFERROR(VLOOKUP(AN1860,Home!$C$8:$E$207,3,FALSE),"")</f>
        <v/>
      </c>
      <c r="AG1860" s="103" t="str">
        <f>IFERROR(VLOOKUP(AN1860,Home!$C$8:$E$207,2,FALSE),"")</f>
        <v/>
      </c>
      <c r="AH1860" s="104" t="str">
        <f>IF(VLOOKUP(AE1860,Home!$C$8:$I$207,6,FALSE)="","",VLOOKUP(AE1860,Home!$C$8:$I$207,6,FALSE))</f>
        <v/>
      </c>
      <c r="AI1860" s="104" t="e">
        <f t="shared" si="602"/>
        <v>#VALUE!</v>
      </c>
      <c r="AJ1860" s="105" t="e">
        <f t="shared" si="595"/>
        <v>#VALUE!</v>
      </c>
      <c r="AK1860" s="103" t="e">
        <f t="shared" ref="AK1860:AK1923" si="608">YEAR(AI1860)</f>
        <v>#VALUE!</v>
      </c>
      <c r="AL1860" s="103" t="e">
        <f t="shared" si="596"/>
        <v>#VALUE!</v>
      </c>
      <c r="AN1860" t="str">
        <f>IF(OR(VLOOKUP(AE1860,Home!$C$8:$I$207,6,FALSE)="",VLOOKUP(AE1860,Home!$C$8:$I$207,7,FALSE)=""),"FEJL",Baggrundsark!AE1860)</f>
        <v>FEJL</v>
      </c>
      <c r="AO1860">
        <f>IF(VLOOKUP(AE1860,Home!$C$8:$N$207,12,FALSE)="Timelønnet",1,0)</f>
        <v>0</v>
      </c>
      <c r="AP1860">
        <f>SUM($AO$4:AO1860)*AO1860</f>
        <v>0</v>
      </c>
      <c r="AQ1860">
        <f t="shared" si="603"/>
        <v>1</v>
      </c>
      <c r="AR1860" t="str">
        <f t="shared" si="603"/>
        <v/>
      </c>
      <c r="AS1860" t="e">
        <f t="shared" si="597"/>
        <v>#VALUE!</v>
      </c>
      <c r="AT1860" s="45" t="e">
        <f t="shared" si="604"/>
        <v>#VALUE!</v>
      </c>
      <c r="AU1860">
        <f>VLOOKUP(AQ1860,Home!$C$8:$J$207,8,FALSE)</f>
        <v>0</v>
      </c>
    </row>
    <row r="1861" spans="1:47" x14ac:dyDescent="0.25">
      <c r="A1861" s="6">
        <f t="shared" ref="A1861:A1924" si="609">IF(U1861="Kontraktansat",1,0)</f>
        <v>0</v>
      </c>
      <c r="B1861" s="6">
        <f t="shared" si="598"/>
        <v>0</v>
      </c>
      <c r="C1861" s="6" t="str">
        <f t="shared" ref="C1861:C1924" si="610">IF(B1861=B1860,"",B1861)</f>
        <v/>
      </c>
      <c r="D1861" s="7">
        <f t="shared" ref="D1861:D1924" si="611">IF(U1861="Månedslønnet",1,0)</f>
        <v>0</v>
      </c>
      <c r="E1861" s="7">
        <f t="shared" si="599"/>
        <v>0</v>
      </c>
      <c r="F1861" s="7" t="str">
        <f t="shared" ref="F1861:F1924" si="612">IF(E1861=E1860,"",E1861)</f>
        <v/>
      </c>
      <c r="G1861" s="6">
        <f t="shared" ref="G1861:G1924" si="613">IF(U1861="Standardsats",1,0)</f>
        <v>0</v>
      </c>
      <c r="H1861" s="6">
        <f t="shared" si="600"/>
        <v>0</v>
      </c>
      <c r="I1861" s="6" t="str">
        <f t="shared" si="601"/>
        <v/>
      </c>
      <c r="J1861" s="11">
        <v>1858</v>
      </c>
      <c r="K1861" s="11">
        <f>IF(IFERROR(VLOOKUP(J1861,Home!$A$8:$B$1048576,1,FALSE),0)=0,0,1)</f>
        <v>0</v>
      </c>
      <c r="L1861" s="129" t="e">
        <f>IF(VLOOKUP(O1861,Home!$C$8:$R$207,6,FALSE)="","",VLOOKUP(O1861,Home!$C$8:$R$207,6,FALSE))</f>
        <v>#N/A</v>
      </c>
      <c r="M1861" s="129" t="e">
        <f t="shared" si="606"/>
        <v>#N/A</v>
      </c>
      <c r="N1861" s="11">
        <f>SUM($K$4:K1861)</f>
        <v>200</v>
      </c>
      <c r="O1861" s="11" t="str">
        <f>IF(P1861="","",IF(IFERROR(VLOOKUP(N1861,Home!$C$8:$R$1048576,1,FALSE),"")=0,"",IFERROR(VLOOKUP(N1861,Home!$C$8:$R$1048576,1,FALSE),"")))</f>
        <v/>
      </c>
      <c r="P1861" s="11" t="str">
        <f>IF(IFERROR(VLOOKUP(W1861,Home!$C$8:$R$1048576,3,FALSE),"")=0,"",IFERROR(VLOOKUP(W1861,Home!$C$8:$R$1048576,3,FALSE),""))</f>
        <v/>
      </c>
      <c r="Q1861" s="11" t="str">
        <f t="shared" si="605"/>
        <v/>
      </c>
      <c r="R1861" s="130" t="e">
        <f>VLOOKUP(Q1861,'Baggrund til lister'!$G$4:$H$15,2,FALSE)</f>
        <v>#N/A</v>
      </c>
      <c r="S1861" s="11" t="str">
        <f t="shared" si="607"/>
        <v/>
      </c>
      <c r="T1861" s="11" t="str">
        <f>IF(IFERROR(VLOOKUP(N1861,Home!$C$8:$R$1048576,11,FALSE),"")=0,"",IFERROR(VLOOKUP(N1861,Home!$C$8:$R$1048576,11,FALSE),""))</f>
        <v/>
      </c>
      <c r="U1861" s="11" t="str">
        <f>IF(IFERROR(VLOOKUP(O1861,Home!$C$8:$R$1048576,12,FALSE),"")=0,"",IFERROR(VLOOKUP(O1861,Home!$C$8:$R$1048576,12,FALSE),""))</f>
        <v/>
      </c>
      <c r="V1861" s="11" t="str">
        <f>IF(IFERROR(VLOOKUP(O1861,Home!$C$8:$R$1048576,8,FALSE),"")=0,"",IFERROR(VLOOKUP(O1861,Home!$C$8:$R$1048576,8,FALSE),""))</f>
        <v/>
      </c>
      <c r="W1861" s="11" t="str">
        <f>IF(OR(VLOOKUP(N1861,Home!$C$7:$I$207,6,FALSE)="",VLOOKUP(N1861,Home!$C$7:$I$207,7,FALSE)=""),"FEJL",SUM(Baggrundsark!$K$4:K1861))</f>
        <v>FEJL</v>
      </c>
      <c r="Y1861">
        <v>1858</v>
      </c>
      <c r="Z1861" s="1"/>
      <c r="AC1861" s="44"/>
      <c r="AD1861">
        <f t="shared" ref="AD1861:AD1924" si="614">IF(IFERROR(VLOOKUP(Y1861,$AC$4:$AC$203,1,FALSE),0)=0,0,1)</f>
        <v>0</v>
      </c>
      <c r="AE1861">
        <f>SUM($AD$4:AD1861)</f>
        <v>1</v>
      </c>
      <c r="AF1861" s="103" t="str">
        <f>IFERROR(VLOOKUP(AN1861,Home!$C$8:$E$207,3,FALSE),"")</f>
        <v/>
      </c>
      <c r="AG1861" s="103" t="str">
        <f>IFERROR(VLOOKUP(AN1861,Home!$C$8:$E$207,2,FALSE),"")</f>
        <v/>
      </c>
      <c r="AH1861" s="104" t="str">
        <f>IF(VLOOKUP(AE1861,Home!$C$8:$I$207,6,FALSE)="","",VLOOKUP(AE1861,Home!$C$8:$I$207,6,FALSE))</f>
        <v/>
      </c>
      <c r="AI1861" s="104" t="e">
        <f t="shared" si="602"/>
        <v>#VALUE!</v>
      </c>
      <c r="AJ1861" s="105" t="e">
        <f t="shared" ref="AJ1861:AJ1924" si="615">1+INT((AI1861-DATE(YEAR(AI1861+4-WEEKDAY(AI1861+6)),1,5)+WEEKDAY(DATE(YEAR(AI1861+4-WEEKDAY(AI1861+6)),1,3)))/7)</f>
        <v>#VALUE!</v>
      </c>
      <c r="AK1861" s="103" t="e">
        <f t="shared" si="608"/>
        <v>#VALUE!</v>
      </c>
      <c r="AL1861" s="103" t="e">
        <f t="shared" ref="AL1861:AL1924" si="616">AK1861&amp;" "&amp;AJ1861</f>
        <v>#VALUE!</v>
      </c>
      <c r="AN1861" t="str">
        <f>IF(OR(VLOOKUP(AE1861,Home!$C$8:$I$207,6,FALSE)="",VLOOKUP(AE1861,Home!$C$8:$I$207,7,FALSE)=""),"FEJL",Baggrundsark!AE1861)</f>
        <v>FEJL</v>
      </c>
      <c r="AO1861">
        <f>IF(VLOOKUP(AE1861,Home!$C$8:$N$207,12,FALSE)="Timelønnet",1,0)</f>
        <v>0</v>
      </c>
      <c r="AP1861">
        <f>SUM($AO$4:AO1861)*AO1861</f>
        <v>0</v>
      </c>
      <c r="AQ1861">
        <f t="shared" si="603"/>
        <v>1</v>
      </c>
      <c r="AR1861" t="str">
        <f t="shared" si="603"/>
        <v/>
      </c>
      <c r="AS1861" t="e">
        <f t="shared" ref="AS1861:AS1924" si="617">VLOOKUP(AL1861,$BB$4:$BC$476,2,FALSE)</f>
        <v>#VALUE!</v>
      </c>
      <c r="AT1861" s="45" t="e">
        <f t="shared" si="604"/>
        <v>#VALUE!</v>
      </c>
      <c r="AU1861">
        <f>VLOOKUP(AQ1861,Home!$C$8:$J$207,8,FALSE)</f>
        <v>0</v>
      </c>
    </row>
    <row r="1862" spans="1:47" x14ac:dyDescent="0.25">
      <c r="A1862" s="6">
        <f t="shared" si="609"/>
        <v>0</v>
      </c>
      <c r="B1862" s="6">
        <f t="shared" ref="B1862:B1925" si="618">A1862+B1861</f>
        <v>0</v>
      </c>
      <c r="C1862" s="6" t="str">
        <f t="shared" si="610"/>
        <v/>
      </c>
      <c r="D1862" s="7">
        <f t="shared" si="611"/>
        <v>0</v>
      </c>
      <c r="E1862" s="7">
        <f t="shared" ref="E1862:E1925" si="619">D1862+E1861</f>
        <v>0</v>
      </c>
      <c r="F1862" s="7" t="str">
        <f t="shared" si="612"/>
        <v/>
      </c>
      <c r="G1862" s="6">
        <f t="shared" si="613"/>
        <v>0</v>
      </c>
      <c r="H1862" s="6">
        <f t="shared" ref="H1862:H1925" si="620">G1862+H1861</f>
        <v>0</v>
      </c>
      <c r="I1862" s="6" t="str">
        <f t="shared" ref="I1862:I1925" si="621">IF(H1862=H1861,"",H1862)</f>
        <v/>
      </c>
      <c r="J1862" s="11">
        <v>1859</v>
      </c>
      <c r="K1862" s="11">
        <f>IF(IFERROR(VLOOKUP(J1862,Home!$A$8:$B$1048576,1,FALSE),0)=0,0,1)</f>
        <v>0</v>
      </c>
      <c r="L1862" s="129" t="e">
        <f>IF(VLOOKUP(O1862,Home!$C$8:$R$207,6,FALSE)="","",VLOOKUP(O1862,Home!$C$8:$R$207,6,FALSE))</f>
        <v>#N/A</v>
      </c>
      <c r="M1862" s="129" t="e">
        <f t="shared" si="606"/>
        <v>#N/A</v>
      </c>
      <c r="N1862" s="11">
        <f>SUM($K$4:K1862)</f>
        <v>200</v>
      </c>
      <c r="O1862" s="11" t="str">
        <f>IF(P1862="","",IF(IFERROR(VLOOKUP(N1862,Home!$C$8:$R$1048576,1,FALSE),"")=0,"",IFERROR(VLOOKUP(N1862,Home!$C$8:$R$1048576,1,FALSE),"")))</f>
        <v/>
      </c>
      <c r="P1862" s="11" t="str">
        <f>IF(IFERROR(VLOOKUP(W1862,Home!$C$8:$R$1048576,3,FALSE),"")=0,"",IFERROR(VLOOKUP(W1862,Home!$C$8:$R$1048576,3,FALSE),""))</f>
        <v/>
      </c>
      <c r="Q1862" s="11" t="str">
        <f t="shared" si="605"/>
        <v/>
      </c>
      <c r="R1862" s="130" t="e">
        <f>VLOOKUP(Q1862,'Baggrund til lister'!$G$4:$H$15,2,FALSE)</f>
        <v>#N/A</v>
      </c>
      <c r="S1862" s="11" t="str">
        <f t="shared" si="607"/>
        <v/>
      </c>
      <c r="T1862" s="11" t="str">
        <f>IF(IFERROR(VLOOKUP(N1862,Home!$C$8:$R$1048576,11,FALSE),"")=0,"",IFERROR(VLOOKUP(N1862,Home!$C$8:$R$1048576,11,FALSE),""))</f>
        <v/>
      </c>
      <c r="U1862" s="11" t="str">
        <f>IF(IFERROR(VLOOKUP(O1862,Home!$C$8:$R$1048576,12,FALSE),"")=0,"",IFERROR(VLOOKUP(O1862,Home!$C$8:$R$1048576,12,FALSE),""))</f>
        <v/>
      </c>
      <c r="V1862" s="11" t="str">
        <f>IF(IFERROR(VLOOKUP(O1862,Home!$C$8:$R$1048576,8,FALSE),"")=0,"",IFERROR(VLOOKUP(O1862,Home!$C$8:$R$1048576,8,FALSE),""))</f>
        <v/>
      </c>
      <c r="W1862" s="11" t="str">
        <f>IF(OR(VLOOKUP(N1862,Home!$C$7:$I$207,6,FALSE)="",VLOOKUP(N1862,Home!$C$7:$I$207,7,FALSE)=""),"FEJL",SUM(Baggrundsark!$K$4:K1862))</f>
        <v>FEJL</v>
      </c>
      <c r="Y1862">
        <v>1859</v>
      </c>
      <c r="Z1862" s="1"/>
      <c r="AC1862" s="44"/>
      <c r="AD1862">
        <f t="shared" si="614"/>
        <v>0</v>
      </c>
      <c r="AE1862">
        <f>SUM($AD$4:AD1862)</f>
        <v>1</v>
      </c>
      <c r="AF1862" s="103" t="str">
        <f>IFERROR(VLOOKUP(AN1862,Home!$C$8:$E$207,3,FALSE),"")</f>
        <v/>
      </c>
      <c r="AG1862" s="103" t="str">
        <f>IFERROR(VLOOKUP(AN1862,Home!$C$8:$E$207,2,FALSE),"")</f>
        <v/>
      </c>
      <c r="AH1862" s="104" t="str">
        <f>IF(VLOOKUP(AE1862,Home!$C$8:$I$207,6,FALSE)="","",VLOOKUP(AE1862,Home!$C$8:$I$207,6,FALSE))</f>
        <v/>
      </c>
      <c r="AI1862" s="104" t="e">
        <f t="shared" ref="AI1862:AI1925" si="622">IF(AG1862=AG1861,AI1861+14,AH1862)</f>
        <v>#VALUE!</v>
      </c>
      <c r="AJ1862" s="105" t="e">
        <f t="shared" si="615"/>
        <v>#VALUE!</v>
      </c>
      <c r="AK1862" s="103" t="e">
        <f t="shared" si="608"/>
        <v>#VALUE!</v>
      </c>
      <c r="AL1862" s="103" t="e">
        <f t="shared" si="616"/>
        <v>#VALUE!</v>
      </c>
      <c r="AN1862" t="str">
        <f>IF(OR(VLOOKUP(AE1862,Home!$C$8:$I$207,6,FALSE)="",VLOOKUP(AE1862,Home!$C$8:$I$207,7,FALSE)=""),"FEJL",Baggrundsark!AE1862)</f>
        <v>FEJL</v>
      </c>
      <c r="AO1862">
        <f>IF(VLOOKUP(AE1862,Home!$C$8:$N$207,12,FALSE)="Timelønnet",1,0)</f>
        <v>0</v>
      </c>
      <c r="AP1862">
        <f>SUM($AO$4:AO1862)*AO1862</f>
        <v>0</v>
      </c>
      <c r="AQ1862">
        <f t="shared" si="603"/>
        <v>1</v>
      </c>
      <c r="AR1862" t="str">
        <f t="shared" si="603"/>
        <v/>
      </c>
      <c r="AS1862" t="e">
        <f t="shared" si="617"/>
        <v>#VALUE!</v>
      </c>
      <c r="AT1862" s="45" t="e">
        <f t="shared" si="604"/>
        <v>#VALUE!</v>
      </c>
      <c r="AU1862">
        <f>VLOOKUP(AQ1862,Home!$C$8:$J$207,8,FALSE)</f>
        <v>0</v>
      </c>
    </row>
    <row r="1863" spans="1:47" x14ac:dyDescent="0.25">
      <c r="A1863" s="6">
        <f t="shared" si="609"/>
        <v>0</v>
      </c>
      <c r="B1863" s="6">
        <f t="shared" si="618"/>
        <v>0</v>
      </c>
      <c r="C1863" s="6" t="str">
        <f t="shared" si="610"/>
        <v/>
      </c>
      <c r="D1863" s="7">
        <f t="shared" si="611"/>
        <v>0</v>
      </c>
      <c r="E1863" s="7">
        <f t="shared" si="619"/>
        <v>0</v>
      </c>
      <c r="F1863" s="7" t="str">
        <f t="shared" si="612"/>
        <v/>
      </c>
      <c r="G1863" s="6">
        <f t="shared" si="613"/>
        <v>0</v>
      </c>
      <c r="H1863" s="6">
        <f t="shared" si="620"/>
        <v>0</v>
      </c>
      <c r="I1863" s="6" t="str">
        <f t="shared" si="621"/>
        <v/>
      </c>
      <c r="J1863" s="11">
        <v>1860</v>
      </c>
      <c r="K1863" s="11">
        <f>IF(IFERROR(VLOOKUP(J1863,Home!$A$8:$B$1048576,1,FALSE),0)=0,0,1)</f>
        <v>0</v>
      </c>
      <c r="L1863" s="129" t="e">
        <f>IF(VLOOKUP(O1863,Home!$C$8:$R$207,6,FALSE)="","",VLOOKUP(O1863,Home!$C$8:$R$207,6,FALSE))</f>
        <v>#N/A</v>
      </c>
      <c r="M1863" s="129" t="e">
        <f t="shared" si="606"/>
        <v>#N/A</v>
      </c>
      <c r="N1863" s="11">
        <f>SUM($K$4:K1863)</f>
        <v>200</v>
      </c>
      <c r="O1863" s="11" t="str">
        <f>IF(P1863="","",IF(IFERROR(VLOOKUP(N1863,Home!$C$8:$R$1048576,1,FALSE),"")=0,"",IFERROR(VLOOKUP(N1863,Home!$C$8:$R$1048576,1,FALSE),"")))</f>
        <v/>
      </c>
      <c r="P1863" s="11" t="str">
        <f>IF(IFERROR(VLOOKUP(W1863,Home!$C$8:$R$1048576,3,FALSE),"")=0,"",IFERROR(VLOOKUP(W1863,Home!$C$8:$R$1048576,3,FALSE),""))</f>
        <v/>
      </c>
      <c r="Q1863" s="11" t="str">
        <f t="shared" si="605"/>
        <v/>
      </c>
      <c r="R1863" s="130" t="e">
        <f>VLOOKUP(Q1863,'Baggrund til lister'!$G$4:$H$15,2,FALSE)</f>
        <v>#N/A</v>
      </c>
      <c r="S1863" s="11" t="str">
        <f t="shared" si="607"/>
        <v/>
      </c>
      <c r="T1863" s="11" t="str">
        <f>IF(IFERROR(VLOOKUP(N1863,Home!$C$8:$R$1048576,11,FALSE),"")=0,"",IFERROR(VLOOKUP(N1863,Home!$C$8:$R$1048576,11,FALSE),""))</f>
        <v/>
      </c>
      <c r="U1863" s="11" t="str">
        <f>IF(IFERROR(VLOOKUP(O1863,Home!$C$8:$R$1048576,12,FALSE),"")=0,"",IFERROR(VLOOKUP(O1863,Home!$C$8:$R$1048576,12,FALSE),""))</f>
        <v/>
      </c>
      <c r="V1863" s="11" t="str">
        <f>IF(IFERROR(VLOOKUP(O1863,Home!$C$8:$R$1048576,8,FALSE),"")=0,"",IFERROR(VLOOKUP(O1863,Home!$C$8:$R$1048576,8,FALSE),""))</f>
        <v/>
      </c>
      <c r="W1863" s="11" t="str">
        <f>IF(OR(VLOOKUP(N1863,Home!$C$7:$I$207,6,FALSE)="",VLOOKUP(N1863,Home!$C$7:$I$207,7,FALSE)=""),"FEJL",SUM(Baggrundsark!$K$4:K1863))</f>
        <v>FEJL</v>
      </c>
      <c r="Y1863">
        <v>1860</v>
      </c>
      <c r="Z1863" s="1"/>
      <c r="AC1863" s="44"/>
      <c r="AD1863">
        <f t="shared" si="614"/>
        <v>0</v>
      </c>
      <c r="AE1863">
        <f>SUM($AD$4:AD1863)</f>
        <v>1</v>
      </c>
      <c r="AF1863" s="103" t="str">
        <f>IFERROR(VLOOKUP(AN1863,Home!$C$8:$E$207,3,FALSE),"")</f>
        <v/>
      </c>
      <c r="AG1863" s="103" t="str">
        <f>IFERROR(VLOOKUP(AN1863,Home!$C$8:$E$207,2,FALSE),"")</f>
        <v/>
      </c>
      <c r="AH1863" s="104" t="str">
        <f>IF(VLOOKUP(AE1863,Home!$C$8:$I$207,6,FALSE)="","",VLOOKUP(AE1863,Home!$C$8:$I$207,6,FALSE))</f>
        <v/>
      </c>
      <c r="AI1863" s="104" t="e">
        <f t="shared" si="622"/>
        <v>#VALUE!</v>
      </c>
      <c r="AJ1863" s="105" t="e">
        <f t="shared" si="615"/>
        <v>#VALUE!</v>
      </c>
      <c r="AK1863" s="103" t="e">
        <f t="shared" si="608"/>
        <v>#VALUE!</v>
      </c>
      <c r="AL1863" s="103" t="e">
        <f t="shared" si="616"/>
        <v>#VALUE!</v>
      </c>
      <c r="AN1863" t="str">
        <f>IF(OR(VLOOKUP(AE1863,Home!$C$8:$I$207,6,FALSE)="",VLOOKUP(AE1863,Home!$C$8:$I$207,7,FALSE)=""),"FEJL",Baggrundsark!AE1863)</f>
        <v>FEJL</v>
      </c>
      <c r="AO1863">
        <f>IF(VLOOKUP(AE1863,Home!$C$8:$N$207,12,FALSE)="Timelønnet",1,0)</f>
        <v>0</v>
      </c>
      <c r="AP1863">
        <f>SUM($AO$4:AO1863)*AO1863</f>
        <v>0</v>
      </c>
      <c r="AQ1863">
        <f t="shared" si="603"/>
        <v>1</v>
      </c>
      <c r="AR1863" t="str">
        <f t="shared" si="603"/>
        <v/>
      </c>
      <c r="AS1863" t="e">
        <f t="shared" si="617"/>
        <v>#VALUE!</v>
      </c>
      <c r="AT1863" s="45" t="e">
        <f t="shared" si="604"/>
        <v>#VALUE!</v>
      </c>
      <c r="AU1863">
        <f>VLOOKUP(AQ1863,Home!$C$8:$J$207,8,FALSE)</f>
        <v>0</v>
      </c>
    </row>
    <row r="1864" spans="1:47" x14ac:dyDescent="0.25">
      <c r="A1864" s="6">
        <f t="shared" si="609"/>
        <v>0</v>
      </c>
      <c r="B1864" s="6">
        <f t="shared" si="618"/>
        <v>0</v>
      </c>
      <c r="C1864" s="6" t="str">
        <f t="shared" si="610"/>
        <v/>
      </c>
      <c r="D1864" s="7">
        <f t="shared" si="611"/>
        <v>0</v>
      </c>
      <c r="E1864" s="7">
        <f t="shared" si="619"/>
        <v>0</v>
      </c>
      <c r="F1864" s="7" t="str">
        <f t="shared" si="612"/>
        <v/>
      </c>
      <c r="G1864" s="6">
        <f t="shared" si="613"/>
        <v>0</v>
      </c>
      <c r="H1864" s="6">
        <f t="shared" si="620"/>
        <v>0</v>
      </c>
      <c r="I1864" s="6" t="str">
        <f t="shared" si="621"/>
        <v/>
      </c>
      <c r="J1864" s="11">
        <v>1861</v>
      </c>
      <c r="K1864" s="11">
        <f>IF(IFERROR(VLOOKUP(J1864,Home!$A$8:$B$1048576,1,FALSE),0)=0,0,1)</f>
        <v>0</v>
      </c>
      <c r="L1864" s="129" t="e">
        <f>IF(VLOOKUP(O1864,Home!$C$8:$R$207,6,FALSE)="","",VLOOKUP(O1864,Home!$C$8:$R$207,6,FALSE))</f>
        <v>#N/A</v>
      </c>
      <c r="M1864" s="129" t="e">
        <f t="shared" si="606"/>
        <v>#N/A</v>
      </c>
      <c r="N1864" s="11">
        <f>SUM($K$4:K1864)</f>
        <v>200</v>
      </c>
      <c r="O1864" s="11" t="str">
        <f>IF(P1864="","",IF(IFERROR(VLOOKUP(N1864,Home!$C$8:$R$1048576,1,FALSE),"")=0,"",IFERROR(VLOOKUP(N1864,Home!$C$8:$R$1048576,1,FALSE),"")))</f>
        <v/>
      </c>
      <c r="P1864" s="11" t="str">
        <f>IF(IFERROR(VLOOKUP(W1864,Home!$C$8:$R$1048576,3,FALSE),"")=0,"",IFERROR(VLOOKUP(W1864,Home!$C$8:$R$1048576,3,FALSE),""))</f>
        <v/>
      </c>
      <c r="Q1864" s="11" t="str">
        <f t="shared" si="605"/>
        <v/>
      </c>
      <c r="R1864" s="130" t="e">
        <f>VLOOKUP(Q1864,'Baggrund til lister'!$G$4:$H$15,2,FALSE)</f>
        <v>#N/A</v>
      </c>
      <c r="S1864" s="11" t="str">
        <f t="shared" si="607"/>
        <v/>
      </c>
      <c r="T1864" s="11" t="str">
        <f>IF(IFERROR(VLOOKUP(N1864,Home!$C$8:$R$1048576,11,FALSE),"")=0,"",IFERROR(VLOOKUP(N1864,Home!$C$8:$R$1048576,11,FALSE),""))</f>
        <v/>
      </c>
      <c r="U1864" s="11" t="str">
        <f>IF(IFERROR(VLOOKUP(O1864,Home!$C$8:$R$1048576,12,FALSE),"")=0,"",IFERROR(VLOOKUP(O1864,Home!$C$8:$R$1048576,12,FALSE),""))</f>
        <v/>
      </c>
      <c r="V1864" s="11" t="str">
        <f>IF(IFERROR(VLOOKUP(O1864,Home!$C$8:$R$1048576,8,FALSE),"")=0,"",IFERROR(VLOOKUP(O1864,Home!$C$8:$R$1048576,8,FALSE),""))</f>
        <v/>
      </c>
      <c r="W1864" s="11" t="str">
        <f>IF(OR(VLOOKUP(N1864,Home!$C$7:$I$207,6,FALSE)="",VLOOKUP(N1864,Home!$C$7:$I$207,7,FALSE)=""),"FEJL",SUM(Baggrundsark!$K$4:K1864))</f>
        <v>FEJL</v>
      </c>
      <c r="Y1864">
        <v>1861</v>
      </c>
      <c r="Z1864" s="1"/>
      <c r="AC1864" s="44"/>
      <c r="AD1864">
        <f t="shared" si="614"/>
        <v>0</v>
      </c>
      <c r="AE1864">
        <f>SUM($AD$4:AD1864)</f>
        <v>1</v>
      </c>
      <c r="AF1864" s="103" t="str">
        <f>IFERROR(VLOOKUP(AN1864,Home!$C$8:$E$207,3,FALSE),"")</f>
        <v/>
      </c>
      <c r="AG1864" s="103" t="str">
        <f>IFERROR(VLOOKUP(AN1864,Home!$C$8:$E$207,2,FALSE),"")</f>
        <v/>
      </c>
      <c r="AH1864" s="104" t="str">
        <f>IF(VLOOKUP(AE1864,Home!$C$8:$I$207,6,FALSE)="","",VLOOKUP(AE1864,Home!$C$8:$I$207,6,FALSE))</f>
        <v/>
      </c>
      <c r="AI1864" s="104" t="e">
        <f t="shared" si="622"/>
        <v>#VALUE!</v>
      </c>
      <c r="AJ1864" s="105" t="e">
        <f t="shared" si="615"/>
        <v>#VALUE!</v>
      </c>
      <c r="AK1864" s="103" t="e">
        <f t="shared" si="608"/>
        <v>#VALUE!</v>
      </c>
      <c r="AL1864" s="103" t="e">
        <f t="shared" si="616"/>
        <v>#VALUE!</v>
      </c>
      <c r="AN1864" t="str">
        <f>IF(OR(VLOOKUP(AE1864,Home!$C$8:$I$207,6,FALSE)="",VLOOKUP(AE1864,Home!$C$8:$I$207,7,FALSE)=""),"FEJL",Baggrundsark!AE1864)</f>
        <v>FEJL</v>
      </c>
      <c r="AO1864">
        <f>IF(VLOOKUP(AE1864,Home!$C$8:$N$207,12,FALSE)="Timelønnet",1,0)</f>
        <v>0</v>
      </c>
      <c r="AP1864">
        <f>SUM($AO$4:AO1864)*AO1864</f>
        <v>0</v>
      </c>
      <c r="AQ1864">
        <f t="shared" si="603"/>
        <v>1</v>
      </c>
      <c r="AR1864" t="str">
        <f t="shared" si="603"/>
        <v/>
      </c>
      <c r="AS1864" t="e">
        <f t="shared" si="617"/>
        <v>#VALUE!</v>
      </c>
      <c r="AT1864" s="45" t="e">
        <f t="shared" si="604"/>
        <v>#VALUE!</v>
      </c>
      <c r="AU1864">
        <f>VLOOKUP(AQ1864,Home!$C$8:$J$207,8,FALSE)</f>
        <v>0</v>
      </c>
    </row>
    <row r="1865" spans="1:47" x14ac:dyDescent="0.25">
      <c r="A1865" s="6">
        <f t="shared" si="609"/>
        <v>0</v>
      </c>
      <c r="B1865" s="6">
        <f t="shared" si="618"/>
        <v>0</v>
      </c>
      <c r="C1865" s="6" t="str">
        <f t="shared" si="610"/>
        <v/>
      </c>
      <c r="D1865" s="7">
        <f t="shared" si="611"/>
        <v>0</v>
      </c>
      <c r="E1865" s="7">
        <f t="shared" si="619"/>
        <v>0</v>
      </c>
      <c r="F1865" s="7" t="str">
        <f t="shared" si="612"/>
        <v/>
      </c>
      <c r="G1865" s="6">
        <f t="shared" si="613"/>
        <v>0</v>
      </c>
      <c r="H1865" s="6">
        <f t="shared" si="620"/>
        <v>0</v>
      </c>
      <c r="I1865" s="6" t="str">
        <f t="shared" si="621"/>
        <v/>
      </c>
      <c r="J1865" s="11">
        <v>1862</v>
      </c>
      <c r="K1865" s="11">
        <f>IF(IFERROR(VLOOKUP(J1865,Home!$A$8:$B$1048576,1,FALSE),0)=0,0,1)</f>
        <v>0</v>
      </c>
      <c r="L1865" s="129" t="e">
        <f>IF(VLOOKUP(O1865,Home!$C$8:$R$207,6,FALSE)="","",VLOOKUP(O1865,Home!$C$8:$R$207,6,FALSE))</f>
        <v>#N/A</v>
      </c>
      <c r="M1865" s="129" t="e">
        <f t="shared" si="606"/>
        <v>#N/A</v>
      </c>
      <c r="N1865" s="11">
        <f>SUM($K$4:K1865)</f>
        <v>200</v>
      </c>
      <c r="O1865" s="11" t="str">
        <f>IF(P1865="","",IF(IFERROR(VLOOKUP(N1865,Home!$C$8:$R$1048576,1,FALSE),"")=0,"",IFERROR(VLOOKUP(N1865,Home!$C$8:$R$1048576,1,FALSE),"")))</f>
        <v/>
      </c>
      <c r="P1865" s="11" t="str">
        <f>IF(IFERROR(VLOOKUP(W1865,Home!$C$8:$R$1048576,3,FALSE),"")=0,"",IFERROR(VLOOKUP(W1865,Home!$C$8:$R$1048576,3,FALSE),""))</f>
        <v/>
      </c>
      <c r="Q1865" s="11" t="str">
        <f t="shared" si="605"/>
        <v/>
      </c>
      <c r="R1865" s="130" t="e">
        <f>VLOOKUP(Q1865,'Baggrund til lister'!$G$4:$H$15,2,FALSE)</f>
        <v>#N/A</v>
      </c>
      <c r="S1865" s="11" t="str">
        <f t="shared" si="607"/>
        <v/>
      </c>
      <c r="T1865" s="11" t="str">
        <f>IF(IFERROR(VLOOKUP(N1865,Home!$C$8:$R$1048576,11,FALSE),"")=0,"",IFERROR(VLOOKUP(N1865,Home!$C$8:$R$1048576,11,FALSE),""))</f>
        <v/>
      </c>
      <c r="U1865" s="11" t="str">
        <f>IF(IFERROR(VLOOKUP(O1865,Home!$C$8:$R$1048576,12,FALSE),"")=0,"",IFERROR(VLOOKUP(O1865,Home!$C$8:$R$1048576,12,FALSE),""))</f>
        <v/>
      </c>
      <c r="V1865" s="11" t="str">
        <f>IF(IFERROR(VLOOKUP(O1865,Home!$C$8:$R$1048576,8,FALSE),"")=0,"",IFERROR(VLOOKUP(O1865,Home!$C$8:$R$1048576,8,FALSE),""))</f>
        <v/>
      </c>
      <c r="W1865" s="11" t="str">
        <f>IF(OR(VLOOKUP(N1865,Home!$C$7:$I$207,6,FALSE)="",VLOOKUP(N1865,Home!$C$7:$I$207,7,FALSE)=""),"FEJL",SUM(Baggrundsark!$K$4:K1865))</f>
        <v>FEJL</v>
      </c>
      <c r="Y1865">
        <v>1862</v>
      </c>
      <c r="Z1865" s="1"/>
      <c r="AC1865" s="44"/>
      <c r="AD1865">
        <f t="shared" si="614"/>
        <v>0</v>
      </c>
      <c r="AE1865">
        <f>SUM($AD$4:AD1865)</f>
        <v>1</v>
      </c>
      <c r="AF1865" s="103" t="str">
        <f>IFERROR(VLOOKUP(AN1865,Home!$C$8:$E$207,3,FALSE),"")</f>
        <v/>
      </c>
      <c r="AG1865" s="103" t="str">
        <f>IFERROR(VLOOKUP(AN1865,Home!$C$8:$E$207,2,FALSE),"")</f>
        <v/>
      </c>
      <c r="AH1865" s="104" t="str">
        <f>IF(VLOOKUP(AE1865,Home!$C$8:$I$207,6,FALSE)="","",VLOOKUP(AE1865,Home!$C$8:$I$207,6,FALSE))</f>
        <v/>
      </c>
      <c r="AI1865" s="104" t="e">
        <f t="shared" si="622"/>
        <v>#VALUE!</v>
      </c>
      <c r="AJ1865" s="105" t="e">
        <f t="shared" si="615"/>
        <v>#VALUE!</v>
      </c>
      <c r="AK1865" s="103" t="e">
        <f t="shared" si="608"/>
        <v>#VALUE!</v>
      </c>
      <c r="AL1865" s="103" t="e">
        <f t="shared" si="616"/>
        <v>#VALUE!</v>
      </c>
      <c r="AN1865" t="str">
        <f>IF(OR(VLOOKUP(AE1865,Home!$C$8:$I$207,6,FALSE)="",VLOOKUP(AE1865,Home!$C$8:$I$207,7,FALSE)=""),"FEJL",Baggrundsark!AE1865)</f>
        <v>FEJL</v>
      </c>
      <c r="AO1865">
        <f>IF(VLOOKUP(AE1865,Home!$C$8:$N$207,12,FALSE)="Timelønnet",1,0)</f>
        <v>0</v>
      </c>
      <c r="AP1865">
        <f>SUM($AO$4:AO1865)*AO1865</f>
        <v>0</v>
      </c>
      <c r="AQ1865">
        <f t="shared" si="603"/>
        <v>1</v>
      </c>
      <c r="AR1865" t="str">
        <f t="shared" si="603"/>
        <v/>
      </c>
      <c r="AS1865" t="e">
        <f t="shared" si="617"/>
        <v>#VALUE!</v>
      </c>
      <c r="AT1865" s="45" t="e">
        <f t="shared" si="604"/>
        <v>#VALUE!</v>
      </c>
      <c r="AU1865">
        <f>VLOOKUP(AQ1865,Home!$C$8:$J$207,8,FALSE)</f>
        <v>0</v>
      </c>
    </row>
    <row r="1866" spans="1:47" x14ac:dyDescent="0.25">
      <c r="A1866" s="6">
        <f t="shared" si="609"/>
        <v>0</v>
      </c>
      <c r="B1866" s="6">
        <f t="shared" si="618"/>
        <v>0</v>
      </c>
      <c r="C1866" s="6" t="str">
        <f t="shared" si="610"/>
        <v/>
      </c>
      <c r="D1866" s="7">
        <f t="shared" si="611"/>
        <v>0</v>
      </c>
      <c r="E1866" s="7">
        <f t="shared" si="619"/>
        <v>0</v>
      </c>
      <c r="F1866" s="7" t="str">
        <f t="shared" si="612"/>
        <v/>
      </c>
      <c r="G1866" s="6">
        <f t="shared" si="613"/>
        <v>0</v>
      </c>
      <c r="H1866" s="6">
        <f t="shared" si="620"/>
        <v>0</v>
      </c>
      <c r="I1866" s="6" t="str">
        <f t="shared" si="621"/>
        <v/>
      </c>
      <c r="J1866" s="11">
        <v>1863</v>
      </c>
      <c r="K1866" s="11">
        <f>IF(IFERROR(VLOOKUP(J1866,Home!$A$8:$B$1048576,1,FALSE),0)=0,0,1)</f>
        <v>0</v>
      </c>
      <c r="L1866" s="129" t="e">
        <f>IF(VLOOKUP(O1866,Home!$C$8:$R$207,6,FALSE)="","",VLOOKUP(O1866,Home!$C$8:$R$207,6,FALSE))</f>
        <v>#N/A</v>
      </c>
      <c r="M1866" s="129" t="e">
        <f t="shared" si="606"/>
        <v>#N/A</v>
      </c>
      <c r="N1866" s="11">
        <f>SUM($K$4:K1866)</f>
        <v>200</v>
      </c>
      <c r="O1866" s="11" t="str">
        <f>IF(P1866="","",IF(IFERROR(VLOOKUP(N1866,Home!$C$8:$R$1048576,1,FALSE),"")=0,"",IFERROR(VLOOKUP(N1866,Home!$C$8:$R$1048576,1,FALSE),"")))</f>
        <v/>
      </c>
      <c r="P1866" s="11" t="str">
        <f>IF(IFERROR(VLOOKUP(W1866,Home!$C$8:$R$1048576,3,FALSE),"")=0,"",IFERROR(VLOOKUP(W1866,Home!$C$8:$R$1048576,3,FALSE),""))</f>
        <v/>
      </c>
      <c r="Q1866" s="11" t="str">
        <f t="shared" si="605"/>
        <v/>
      </c>
      <c r="R1866" s="130" t="e">
        <f>VLOOKUP(Q1866,'Baggrund til lister'!$G$4:$H$15,2,FALSE)</f>
        <v>#N/A</v>
      </c>
      <c r="S1866" s="11" t="str">
        <f t="shared" si="607"/>
        <v/>
      </c>
      <c r="T1866" s="11" t="str">
        <f>IF(IFERROR(VLOOKUP(N1866,Home!$C$8:$R$1048576,11,FALSE),"")=0,"",IFERROR(VLOOKUP(N1866,Home!$C$8:$R$1048576,11,FALSE),""))</f>
        <v/>
      </c>
      <c r="U1866" s="11" t="str">
        <f>IF(IFERROR(VLOOKUP(O1866,Home!$C$8:$R$1048576,12,FALSE),"")=0,"",IFERROR(VLOOKUP(O1866,Home!$C$8:$R$1048576,12,FALSE),""))</f>
        <v/>
      </c>
      <c r="V1866" s="11" t="str">
        <f>IF(IFERROR(VLOOKUP(O1866,Home!$C$8:$R$1048576,8,FALSE),"")=0,"",IFERROR(VLOOKUP(O1866,Home!$C$8:$R$1048576,8,FALSE),""))</f>
        <v/>
      </c>
      <c r="W1866" s="11" t="str">
        <f>IF(OR(VLOOKUP(N1866,Home!$C$7:$I$207,6,FALSE)="",VLOOKUP(N1866,Home!$C$7:$I$207,7,FALSE)=""),"FEJL",SUM(Baggrundsark!$K$4:K1866))</f>
        <v>FEJL</v>
      </c>
      <c r="Y1866">
        <v>1863</v>
      </c>
      <c r="Z1866" s="1"/>
      <c r="AC1866" s="44"/>
      <c r="AD1866">
        <f t="shared" si="614"/>
        <v>0</v>
      </c>
      <c r="AE1866">
        <f>SUM($AD$4:AD1866)</f>
        <v>1</v>
      </c>
      <c r="AF1866" s="103" t="str">
        <f>IFERROR(VLOOKUP(AN1866,Home!$C$8:$E$207,3,FALSE),"")</f>
        <v/>
      </c>
      <c r="AG1866" s="103" t="str">
        <f>IFERROR(VLOOKUP(AN1866,Home!$C$8:$E$207,2,FALSE),"")</f>
        <v/>
      </c>
      <c r="AH1866" s="104" t="str">
        <f>IF(VLOOKUP(AE1866,Home!$C$8:$I$207,6,FALSE)="","",VLOOKUP(AE1866,Home!$C$8:$I$207,6,FALSE))</f>
        <v/>
      </c>
      <c r="AI1866" s="104" t="e">
        <f t="shared" si="622"/>
        <v>#VALUE!</v>
      </c>
      <c r="AJ1866" s="105" t="e">
        <f t="shared" si="615"/>
        <v>#VALUE!</v>
      </c>
      <c r="AK1866" s="103" t="e">
        <f t="shared" si="608"/>
        <v>#VALUE!</v>
      </c>
      <c r="AL1866" s="103" t="e">
        <f t="shared" si="616"/>
        <v>#VALUE!</v>
      </c>
      <c r="AN1866" t="str">
        <f>IF(OR(VLOOKUP(AE1866,Home!$C$8:$I$207,6,FALSE)="",VLOOKUP(AE1866,Home!$C$8:$I$207,7,FALSE)=""),"FEJL",Baggrundsark!AE1866)</f>
        <v>FEJL</v>
      </c>
      <c r="AO1866">
        <f>IF(VLOOKUP(AE1866,Home!$C$8:$N$207,12,FALSE)="Timelønnet",1,0)</f>
        <v>0</v>
      </c>
      <c r="AP1866">
        <f>SUM($AO$4:AO1866)*AO1866</f>
        <v>0</v>
      </c>
      <c r="AQ1866">
        <f t="shared" si="603"/>
        <v>1</v>
      </c>
      <c r="AR1866" t="str">
        <f t="shared" si="603"/>
        <v/>
      </c>
      <c r="AS1866" t="e">
        <f t="shared" si="617"/>
        <v>#VALUE!</v>
      </c>
      <c r="AT1866" s="45" t="e">
        <f t="shared" si="604"/>
        <v>#VALUE!</v>
      </c>
      <c r="AU1866">
        <f>VLOOKUP(AQ1866,Home!$C$8:$J$207,8,FALSE)</f>
        <v>0</v>
      </c>
    </row>
    <row r="1867" spans="1:47" x14ac:dyDescent="0.25">
      <c r="A1867" s="6">
        <f t="shared" si="609"/>
        <v>0</v>
      </c>
      <c r="B1867" s="6">
        <f t="shared" si="618"/>
        <v>0</v>
      </c>
      <c r="C1867" s="6" t="str">
        <f t="shared" si="610"/>
        <v/>
      </c>
      <c r="D1867" s="7">
        <f t="shared" si="611"/>
        <v>0</v>
      </c>
      <c r="E1867" s="7">
        <f t="shared" si="619"/>
        <v>0</v>
      </c>
      <c r="F1867" s="7" t="str">
        <f t="shared" si="612"/>
        <v/>
      </c>
      <c r="G1867" s="6">
        <f t="shared" si="613"/>
        <v>0</v>
      </c>
      <c r="H1867" s="6">
        <f t="shared" si="620"/>
        <v>0</v>
      </c>
      <c r="I1867" s="6" t="str">
        <f t="shared" si="621"/>
        <v/>
      </c>
      <c r="J1867" s="11">
        <v>1864</v>
      </c>
      <c r="K1867" s="11">
        <f>IF(IFERROR(VLOOKUP(J1867,Home!$A$8:$B$1048576,1,FALSE),0)=0,0,1)</f>
        <v>0</v>
      </c>
      <c r="L1867" s="129" t="e">
        <f>IF(VLOOKUP(O1867,Home!$C$8:$R$207,6,FALSE)="","",VLOOKUP(O1867,Home!$C$8:$R$207,6,FALSE))</f>
        <v>#N/A</v>
      </c>
      <c r="M1867" s="129" t="e">
        <f t="shared" si="606"/>
        <v>#N/A</v>
      </c>
      <c r="N1867" s="11">
        <f>SUM($K$4:K1867)</f>
        <v>200</v>
      </c>
      <c r="O1867" s="11" t="str">
        <f>IF(P1867="","",IF(IFERROR(VLOOKUP(N1867,Home!$C$8:$R$1048576,1,FALSE),"")=0,"",IFERROR(VLOOKUP(N1867,Home!$C$8:$R$1048576,1,FALSE),"")))</f>
        <v/>
      </c>
      <c r="P1867" s="11" t="str">
        <f>IF(IFERROR(VLOOKUP(W1867,Home!$C$8:$R$1048576,3,FALSE),"")=0,"",IFERROR(VLOOKUP(W1867,Home!$C$8:$R$1048576,3,FALSE),""))</f>
        <v/>
      </c>
      <c r="Q1867" s="11" t="str">
        <f t="shared" si="605"/>
        <v/>
      </c>
      <c r="R1867" s="130" t="e">
        <f>VLOOKUP(Q1867,'Baggrund til lister'!$G$4:$H$15,2,FALSE)</f>
        <v>#N/A</v>
      </c>
      <c r="S1867" s="11" t="str">
        <f t="shared" si="607"/>
        <v/>
      </c>
      <c r="T1867" s="11" t="str">
        <f>IF(IFERROR(VLOOKUP(N1867,Home!$C$8:$R$1048576,11,FALSE),"")=0,"",IFERROR(VLOOKUP(N1867,Home!$C$8:$R$1048576,11,FALSE),""))</f>
        <v/>
      </c>
      <c r="U1867" s="11" t="str">
        <f>IF(IFERROR(VLOOKUP(O1867,Home!$C$8:$R$1048576,12,FALSE),"")=0,"",IFERROR(VLOOKUP(O1867,Home!$C$8:$R$1048576,12,FALSE),""))</f>
        <v/>
      </c>
      <c r="V1867" s="11" t="str">
        <f>IF(IFERROR(VLOOKUP(O1867,Home!$C$8:$R$1048576,8,FALSE),"")=0,"",IFERROR(VLOOKUP(O1867,Home!$C$8:$R$1048576,8,FALSE),""))</f>
        <v/>
      </c>
      <c r="W1867" s="11" t="str">
        <f>IF(OR(VLOOKUP(N1867,Home!$C$7:$I$207,6,FALSE)="",VLOOKUP(N1867,Home!$C$7:$I$207,7,FALSE)=""),"FEJL",SUM(Baggrundsark!$K$4:K1867))</f>
        <v>FEJL</v>
      </c>
      <c r="Y1867">
        <v>1864</v>
      </c>
      <c r="Z1867" s="1"/>
      <c r="AC1867" s="44"/>
      <c r="AD1867">
        <f t="shared" si="614"/>
        <v>0</v>
      </c>
      <c r="AE1867">
        <f>SUM($AD$4:AD1867)</f>
        <v>1</v>
      </c>
      <c r="AF1867" s="103" t="str">
        <f>IFERROR(VLOOKUP(AN1867,Home!$C$8:$E$207,3,FALSE),"")</f>
        <v/>
      </c>
      <c r="AG1867" s="103" t="str">
        <f>IFERROR(VLOOKUP(AN1867,Home!$C$8:$E$207,2,FALSE),"")</f>
        <v/>
      </c>
      <c r="AH1867" s="104" t="str">
        <f>IF(VLOOKUP(AE1867,Home!$C$8:$I$207,6,FALSE)="","",VLOOKUP(AE1867,Home!$C$8:$I$207,6,FALSE))</f>
        <v/>
      </c>
      <c r="AI1867" s="104" t="e">
        <f t="shared" si="622"/>
        <v>#VALUE!</v>
      </c>
      <c r="AJ1867" s="105" t="e">
        <f t="shared" si="615"/>
        <v>#VALUE!</v>
      </c>
      <c r="AK1867" s="103" t="e">
        <f t="shared" si="608"/>
        <v>#VALUE!</v>
      </c>
      <c r="AL1867" s="103" t="e">
        <f t="shared" si="616"/>
        <v>#VALUE!</v>
      </c>
      <c r="AN1867" t="str">
        <f>IF(OR(VLOOKUP(AE1867,Home!$C$8:$I$207,6,FALSE)="",VLOOKUP(AE1867,Home!$C$8:$I$207,7,FALSE)=""),"FEJL",Baggrundsark!AE1867)</f>
        <v>FEJL</v>
      </c>
      <c r="AO1867">
        <f>IF(VLOOKUP(AE1867,Home!$C$8:$N$207,12,FALSE)="Timelønnet",1,0)</f>
        <v>0</v>
      </c>
      <c r="AP1867">
        <f>SUM($AO$4:AO1867)*AO1867</f>
        <v>0</v>
      </c>
      <c r="AQ1867">
        <f t="shared" si="603"/>
        <v>1</v>
      </c>
      <c r="AR1867" t="str">
        <f t="shared" si="603"/>
        <v/>
      </c>
      <c r="AS1867" t="e">
        <f t="shared" si="617"/>
        <v>#VALUE!</v>
      </c>
      <c r="AT1867" s="45" t="e">
        <f t="shared" si="604"/>
        <v>#VALUE!</v>
      </c>
      <c r="AU1867">
        <f>VLOOKUP(AQ1867,Home!$C$8:$J$207,8,FALSE)</f>
        <v>0</v>
      </c>
    </row>
    <row r="1868" spans="1:47" x14ac:dyDescent="0.25">
      <c r="A1868" s="6">
        <f t="shared" si="609"/>
        <v>0</v>
      </c>
      <c r="B1868" s="6">
        <f t="shared" si="618"/>
        <v>0</v>
      </c>
      <c r="C1868" s="6" t="str">
        <f t="shared" si="610"/>
        <v/>
      </c>
      <c r="D1868" s="7">
        <f t="shared" si="611"/>
        <v>0</v>
      </c>
      <c r="E1868" s="7">
        <f t="shared" si="619"/>
        <v>0</v>
      </c>
      <c r="F1868" s="7" t="str">
        <f t="shared" si="612"/>
        <v/>
      </c>
      <c r="G1868" s="6">
        <f t="shared" si="613"/>
        <v>0</v>
      </c>
      <c r="H1868" s="6">
        <f t="shared" si="620"/>
        <v>0</v>
      </c>
      <c r="I1868" s="6" t="str">
        <f t="shared" si="621"/>
        <v/>
      </c>
      <c r="J1868" s="11">
        <v>1865</v>
      </c>
      <c r="K1868" s="11">
        <f>IF(IFERROR(VLOOKUP(J1868,Home!$A$8:$B$1048576,1,FALSE),0)=0,0,1)</f>
        <v>0</v>
      </c>
      <c r="L1868" s="129" t="e">
        <f>IF(VLOOKUP(O1868,Home!$C$8:$R$207,6,FALSE)="","",VLOOKUP(O1868,Home!$C$8:$R$207,6,FALSE))</f>
        <v>#N/A</v>
      </c>
      <c r="M1868" s="129" t="e">
        <f t="shared" si="606"/>
        <v>#N/A</v>
      </c>
      <c r="N1868" s="11">
        <f>SUM($K$4:K1868)</f>
        <v>200</v>
      </c>
      <c r="O1868" s="11" t="str">
        <f>IF(P1868="","",IF(IFERROR(VLOOKUP(N1868,Home!$C$8:$R$1048576,1,FALSE),"")=0,"",IFERROR(VLOOKUP(N1868,Home!$C$8:$R$1048576,1,FALSE),"")))</f>
        <v/>
      </c>
      <c r="P1868" s="11" t="str">
        <f>IF(IFERROR(VLOOKUP(W1868,Home!$C$8:$R$1048576,3,FALSE),"")=0,"",IFERROR(VLOOKUP(W1868,Home!$C$8:$R$1048576,3,FALSE),""))</f>
        <v/>
      </c>
      <c r="Q1868" s="11" t="str">
        <f t="shared" si="605"/>
        <v/>
      </c>
      <c r="R1868" s="130" t="e">
        <f>VLOOKUP(Q1868,'Baggrund til lister'!$G$4:$H$15,2,FALSE)</f>
        <v>#N/A</v>
      </c>
      <c r="S1868" s="11" t="str">
        <f t="shared" si="607"/>
        <v/>
      </c>
      <c r="T1868" s="11" t="str">
        <f>IF(IFERROR(VLOOKUP(N1868,Home!$C$8:$R$1048576,11,FALSE),"")=0,"",IFERROR(VLOOKUP(N1868,Home!$C$8:$R$1048576,11,FALSE),""))</f>
        <v/>
      </c>
      <c r="U1868" s="11" t="str">
        <f>IF(IFERROR(VLOOKUP(O1868,Home!$C$8:$R$1048576,12,FALSE),"")=0,"",IFERROR(VLOOKUP(O1868,Home!$C$8:$R$1048576,12,FALSE),""))</f>
        <v/>
      </c>
      <c r="V1868" s="11" t="str">
        <f>IF(IFERROR(VLOOKUP(O1868,Home!$C$8:$R$1048576,8,FALSE),"")=0,"",IFERROR(VLOOKUP(O1868,Home!$C$8:$R$1048576,8,FALSE),""))</f>
        <v/>
      </c>
      <c r="W1868" s="11" t="str">
        <f>IF(OR(VLOOKUP(N1868,Home!$C$7:$I$207,6,FALSE)="",VLOOKUP(N1868,Home!$C$7:$I$207,7,FALSE)=""),"FEJL",SUM(Baggrundsark!$K$4:K1868))</f>
        <v>FEJL</v>
      </c>
      <c r="Y1868">
        <v>1865</v>
      </c>
      <c r="Z1868" s="1"/>
      <c r="AC1868" s="44"/>
      <c r="AD1868">
        <f t="shared" si="614"/>
        <v>0</v>
      </c>
      <c r="AE1868">
        <f>SUM($AD$4:AD1868)</f>
        <v>1</v>
      </c>
      <c r="AF1868" s="103" t="str">
        <f>IFERROR(VLOOKUP(AN1868,Home!$C$8:$E$207,3,FALSE),"")</f>
        <v/>
      </c>
      <c r="AG1868" s="103" t="str">
        <f>IFERROR(VLOOKUP(AN1868,Home!$C$8:$E$207,2,FALSE),"")</f>
        <v/>
      </c>
      <c r="AH1868" s="104" t="str">
        <f>IF(VLOOKUP(AE1868,Home!$C$8:$I$207,6,FALSE)="","",VLOOKUP(AE1868,Home!$C$8:$I$207,6,FALSE))</f>
        <v/>
      </c>
      <c r="AI1868" s="104" t="e">
        <f t="shared" si="622"/>
        <v>#VALUE!</v>
      </c>
      <c r="AJ1868" s="105" t="e">
        <f t="shared" si="615"/>
        <v>#VALUE!</v>
      </c>
      <c r="AK1868" s="103" t="e">
        <f t="shared" si="608"/>
        <v>#VALUE!</v>
      </c>
      <c r="AL1868" s="103" t="e">
        <f t="shared" si="616"/>
        <v>#VALUE!</v>
      </c>
      <c r="AN1868" t="str">
        <f>IF(OR(VLOOKUP(AE1868,Home!$C$8:$I$207,6,FALSE)="",VLOOKUP(AE1868,Home!$C$8:$I$207,7,FALSE)=""),"FEJL",Baggrundsark!AE1868)</f>
        <v>FEJL</v>
      </c>
      <c r="AO1868">
        <f>IF(VLOOKUP(AE1868,Home!$C$8:$N$207,12,FALSE)="Timelønnet",1,0)</f>
        <v>0</v>
      </c>
      <c r="AP1868">
        <f>SUM($AO$4:AO1868)*AO1868</f>
        <v>0</v>
      </c>
      <c r="AQ1868">
        <f t="shared" si="603"/>
        <v>1</v>
      </c>
      <c r="AR1868" t="str">
        <f t="shared" si="603"/>
        <v/>
      </c>
      <c r="AS1868" t="e">
        <f t="shared" si="617"/>
        <v>#VALUE!</v>
      </c>
      <c r="AT1868" s="45" t="e">
        <f t="shared" si="604"/>
        <v>#VALUE!</v>
      </c>
      <c r="AU1868">
        <f>VLOOKUP(AQ1868,Home!$C$8:$J$207,8,FALSE)</f>
        <v>0</v>
      </c>
    </row>
    <row r="1869" spans="1:47" x14ac:dyDescent="0.25">
      <c r="A1869" s="6">
        <f t="shared" si="609"/>
        <v>0</v>
      </c>
      <c r="B1869" s="6">
        <f t="shared" si="618"/>
        <v>0</v>
      </c>
      <c r="C1869" s="6" t="str">
        <f t="shared" si="610"/>
        <v/>
      </c>
      <c r="D1869" s="7">
        <f t="shared" si="611"/>
        <v>0</v>
      </c>
      <c r="E1869" s="7">
        <f t="shared" si="619"/>
        <v>0</v>
      </c>
      <c r="F1869" s="7" t="str">
        <f t="shared" si="612"/>
        <v/>
      </c>
      <c r="G1869" s="6">
        <f t="shared" si="613"/>
        <v>0</v>
      </c>
      <c r="H1869" s="6">
        <f t="shared" si="620"/>
        <v>0</v>
      </c>
      <c r="I1869" s="6" t="str">
        <f t="shared" si="621"/>
        <v/>
      </c>
      <c r="J1869" s="11">
        <v>1866</v>
      </c>
      <c r="K1869" s="11">
        <f>IF(IFERROR(VLOOKUP(J1869,Home!$A$8:$B$1048576,1,FALSE),0)=0,0,1)</f>
        <v>0</v>
      </c>
      <c r="L1869" s="129" t="e">
        <f>IF(VLOOKUP(O1869,Home!$C$8:$R$207,6,FALSE)="","",VLOOKUP(O1869,Home!$C$8:$R$207,6,FALSE))</f>
        <v>#N/A</v>
      </c>
      <c r="M1869" s="129" t="e">
        <f t="shared" si="606"/>
        <v>#N/A</v>
      </c>
      <c r="N1869" s="11">
        <f>SUM($K$4:K1869)</f>
        <v>200</v>
      </c>
      <c r="O1869" s="11" t="str">
        <f>IF(P1869="","",IF(IFERROR(VLOOKUP(N1869,Home!$C$8:$R$1048576,1,FALSE),"")=0,"",IFERROR(VLOOKUP(N1869,Home!$C$8:$R$1048576,1,FALSE),"")))</f>
        <v/>
      </c>
      <c r="P1869" s="11" t="str">
        <f>IF(IFERROR(VLOOKUP(W1869,Home!$C$8:$R$1048576,3,FALSE),"")=0,"",IFERROR(VLOOKUP(W1869,Home!$C$8:$R$1048576,3,FALSE),""))</f>
        <v/>
      </c>
      <c r="Q1869" s="11" t="str">
        <f t="shared" si="605"/>
        <v/>
      </c>
      <c r="R1869" s="130" t="e">
        <f>VLOOKUP(Q1869,'Baggrund til lister'!$G$4:$H$15,2,FALSE)</f>
        <v>#N/A</v>
      </c>
      <c r="S1869" s="11" t="str">
        <f t="shared" si="607"/>
        <v/>
      </c>
      <c r="T1869" s="11" t="str">
        <f>IF(IFERROR(VLOOKUP(N1869,Home!$C$8:$R$1048576,11,FALSE),"")=0,"",IFERROR(VLOOKUP(N1869,Home!$C$8:$R$1048576,11,FALSE),""))</f>
        <v/>
      </c>
      <c r="U1869" s="11" t="str">
        <f>IF(IFERROR(VLOOKUP(O1869,Home!$C$8:$R$1048576,12,FALSE),"")=0,"",IFERROR(VLOOKUP(O1869,Home!$C$8:$R$1048576,12,FALSE),""))</f>
        <v/>
      </c>
      <c r="V1869" s="11" t="str">
        <f>IF(IFERROR(VLOOKUP(O1869,Home!$C$8:$R$1048576,8,FALSE),"")=0,"",IFERROR(VLOOKUP(O1869,Home!$C$8:$R$1048576,8,FALSE),""))</f>
        <v/>
      </c>
      <c r="W1869" s="11" t="str">
        <f>IF(OR(VLOOKUP(N1869,Home!$C$7:$I$207,6,FALSE)="",VLOOKUP(N1869,Home!$C$7:$I$207,7,FALSE)=""),"FEJL",SUM(Baggrundsark!$K$4:K1869))</f>
        <v>FEJL</v>
      </c>
      <c r="Y1869">
        <v>1866</v>
      </c>
      <c r="Z1869" s="1"/>
      <c r="AC1869" s="44"/>
      <c r="AD1869">
        <f t="shared" si="614"/>
        <v>0</v>
      </c>
      <c r="AE1869">
        <f>SUM($AD$4:AD1869)</f>
        <v>1</v>
      </c>
      <c r="AF1869" s="103" t="str">
        <f>IFERROR(VLOOKUP(AN1869,Home!$C$8:$E$207,3,FALSE),"")</f>
        <v/>
      </c>
      <c r="AG1869" s="103" t="str">
        <f>IFERROR(VLOOKUP(AN1869,Home!$C$8:$E$207,2,FALSE),"")</f>
        <v/>
      </c>
      <c r="AH1869" s="104" t="str">
        <f>IF(VLOOKUP(AE1869,Home!$C$8:$I$207,6,FALSE)="","",VLOOKUP(AE1869,Home!$C$8:$I$207,6,FALSE))</f>
        <v/>
      </c>
      <c r="AI1869" s="104" t="e">
        <f t="shared" si="622"/>
        <v>#VALUE!</v>
      </c>
      <c r="AJ1869" s="105" t="e">
        <f t="shared" si="615"/>
        <v>#VALUE!</v>
      </c>
      <c r="AK1869" s="103" t="e">
        <f t="shared" si="608"/>
        <v>#VALUE!</v>
      </c>
      <c r="AL1869" s="103" t="e">
        <f t="shared" si="616"/>
        <v>#VALUE!</v>
      </c>
      <c r="AN1869" t="str">
        <f>IF(OR(VLOOKUP(AE1869,Home!$C$8:$I$207,6,FALSE)="",VLOOKUP(AE1869,Home!$C$8:$I$207,7,FALSE)=""),"FEJL",Baggrundsark!AE1869)</f>
        <v>FEJL</v>
      </c>
      <c r="AO1869">
        <f>IF(VLOOKUP(AE1869,Home!$C$8:$N$207,12,FALSE)="Timelønnet",1,0)</f>
        <v>0</v>
      </c>
      <c r="AP1869">
        <f>SUM($AO$4:AO1869)*AO1869</f>
        <v>0</v>
      </c>
      <c r="AQ1869">
        <f t="shared" si="603"/>
        <v>1</v>
      </c>
      <c r="AR1869" t="str">
        <f t="shared" si="603"/>
        <v/>
      </c>
      <c r="AS1869" t="e">
        <f t="shared" si="617"/>
        <v>#VALUE!</v>
      </c>
      <c r="AT1869" s="45" t="e">
        <f t="shared" si="604"/>
        <v>#VALUE!</v>
      </c>
      <c r="AU1869">
        <f>VLOOKUP(AQ1869,Home!$C$8:$J$207,8,FALSE)</f>
        <v>0</v>
      </c>
    </row>
    <row r="1870" spans="1:47" x14ac:dyDescent="0.25">
      <c r="A1870" s="6">
        <f t="shared" si="609"/>
        <v>0</v>
      </c>
      <c r="B1870" s="6">
        <f t="shared" si="618"/>
        <v>0</v>
      </c>
      <c r="C1870" s="6" t="str">
        <f t="shared" si="610"/>
        <v/>
      </c>
      <c r="D1870" s="7">
        <f t="shared" si="611"/>
        <v>0</v>
      </c>
      <c r="E1870" s="7">
        <f t="shared" si="619"/>
        <v>0</v>
      </c>
      <c r="F1870" s="7" t="str">
        <f t="shared" si="612"/>
        <v/>
      </c>
      <c r="G1870" s="6">
        <f t="shared" si="613"/>
        <v>0</v>
      </c>
      <c r="H1870" s="6">
        <f t="shared" si="620"/>
        <v>0</v>
      </c>
      <c r="I1870" s="6" t="str">
        <f t="shared" si="621"/>
        <v/>
      </c>
      <c r="J1870" s="11">
        <v>1867</v>
      </c>
      <c r="K1870" s="11">
        <f>IF(IFERROR(VLOOKUP(J1870,Home!$A$8:$B$1048576,1,FALSE),0)=0,0,1)</f>
        <v>0</v>
      </c>
      <c r="L1870" s="129" t="e">
        <f>IF(VLOOKUP(O1870,Home!$C$8:$R$207,6,FALSE)="","",VLOOKUP(O1870,Home!$C$8:$R$207,6,FALSE))</f>
        <v>#N/A</v>
      </c>
      <c r="M1870" s="129" t="e">
        <f t="shared" si="606"/>
        <v>#N/A</v>
      </c>
      <c r="N1870" s="11">
        <f>SUM($K$4:K1870)</f>
        <v>200</v>
      </c>
      <c r="O1870" s="11" t="str">
        <f>IF(P1870="","",IF(IFERROR(VLOOKUP(N1870,Home!$C$8:$R$1048576,1,FALSE),"")=0,"",IFERROR(VLOOKUP(N1870,Home!$C$8:$R$1048576,1,FALSE),"")))</f>
        <v/>
      </c>
      <c r="P1870" s="11" t="str">
        <f>IF(IFERROR(VLOOKUP(W1870,Home!$C$8:$R$1048576,3,FALSE),"")=0,"",IFERROR(VLOOKUP(W1870,Home!$C$8:$R$1048576,3,FALSE),""))</f>
        <v/>
      </c>
      <c r="Q1870" s="11" t="str">
        <f t="shared" si="605"/>
        <v/>
      </c>
      <c r="R1870" s="130" t="e">
        <f>VLOOKUP(Q1870,'Baggrund til lister'!$G$4:$H$15,2,FALSE)</f>
        <v>#N/A</v>
      </c>
      <c r="S1870" s="11" t="str">
        <f t="shared" si="607"/>
        <v/>
      </c>
      <c r="T1870" s="11" t="str">
        <f>IF(IFERROR(VLOOKUP(N1870,Home!$C$8:$R$1048576,11,FALSE),"")=0,"",IFERROR(VLOOKUP(N1870,Home!$C$8:$R$1048576,11,FALSE),""))</f>
        <v/>
      </c>
      <c r="U1870" s="11" t="str">
        <f>IF(IFERROR(VLOOKUP(O1870,Home!$C$8:$R$1048576,12,FALSE),"")=0,"",IFERROR(VLOOKUP(O1870,Home!$C$8:$R$1048576,12,FALSE),""))</f>
        <v/>
      </c>
      <c r="V1870" s="11" t="str">
        <f>IF(IFERROR(VLOOKUP(O1870,Home!$C$8:$R$1048576,8,FALSE),"")=0,"",IFERROR(VLOOKUP(O1870,Home!$C$8:$R$1048576,8,FALSE),""))</f>
        <v/>
      </c>
      <c r="W1870" s="11" t="str">
        <f>IF(OR(VLOOKUP(N1870,Home!$C$7:$I$207,6,FALSE)="",VLOOKUP(N1870,Home!$C$7:$I$207,7,FALSE)=""),"FEJL",SUM(Baggrundsark!$K$4:K1870))</f>
        <v>FEJL</v>
      </c>
      <c r="Y1870">
        <v>1867</v>
      </c>
      <c r="Z1870" s="1"/>
      <c r="AC1870" s="44"/>
      <c r="AD1870">
        <f t="shared" si="614"/>
        <v>0</v>
      </c>
      <c r="AE1870">
        <f>SUM($AD$4:AD1870)</f>
        <v>1</v>
      </c>
      <c r="AF1870" s="103" t="str">
        <f>IFERROR(VLOOKUP(AN1870,Home!$C$8:$E$207,3,FALSE),"")</f>
        <v/>
      </c>
      <c r="AG1870" s="103" t="str">
        <f>IFERROR(VLOOKUP(AN1870,Home!$C$8:$E$207,2,FALSE),"")</f>
        <v/>
      </c>
      <c r="AH1870" s="104" t="str">
        <f>IF(VLOOKUP(AE1870,Home!$C$8:$I$207,6,FALSE)="","",VLOOKUP(AE1870,Home!$C$8:$I$207,6,FALSE))</f>
        <v/>
      </c>
      <c r="AI1870" s="104" t="e">
        <f t="shared" si="622"/>
        <v>#VALUE!</v>
      </c>
      <c r="AJ1870" s="105" t="e">
        <f t="shared" si="615"/>
        <v>#VALUE!</v>
      </c>
      <c r="AK1870" s="103" t="e">
        <f t="shared" si="608"/>
        <v>#VALUE!</v>
      </c>
      <c r="AL1870" s="103" t="e">
        <f t="shared" si="616"/>
        <v>#VALUE!</v>
      </c>
      <c r="AN1870" t="str">
        <f>IF(OR(VLOOKUP(AE1870,Home!$C$8:$I$207,6,FALSE)="",VLOOKUP(AE1870,Home!$C$8:$I$207,7,FALSE)=""),"FEJL",Baggrundsark!AE1870)</f>
        <v>FEJL</v>
      </c>
      <c r="AO1870">
        <f>IF(VLOOKUP(AE1870,Home!$C$8:$N$207,12,FALSE)="Timelønnet",1,0)</f>
        <v>0</v>
      </c>
      <c r="AP1870">
        <f>SUM($AO$4:AO1870)*AO1870</f>
        <v>0</v>
      </c>
      <c r="AQ1870">
        <f t="shared" si="603"/>
        <v>1</v>
      </c>
      <c r="AR1870" t="str">
        <f t="shared" si="603"/>
        <v/>
      </c>
      <c r="AS1870" t="e">
        <f t="shared" si="617"/>
        <v>#VALUE!</v>
      </c>
      <c r="AT1870" s="45" t="e">
        <f t="shared" si="604"/>
        <v>#VALUE!</v>
      </c>
      <c r="AU1870">
        <f>VLOOKUP(AQ1870,Home!$C$8:$J$207,8,FALSE)</f>
        <v>0</v>
      </c>
    </row>
    <row r="1871" spans="1:47" x14ac:dyDescent="0.25">
      <c r="A1871" s="6">
        <f t="shared" si="609"/>
        <v>0</v>
      </c>
      <c r="B1871" s="6">
        <f t="shared" si="618"/>
        <v>0</v>
      </c>
      <c r="C1871" s="6" t="str">
        <f t="shared" si="610"/>
        <v/>
      </c>
      <c r="D1871" s="7">
        <f t="shared" si="611"/>
        <v>0</v>
      </c>
      <c r="E1871" s="7">
        <f t="shared" si="619"/>
        <v>0</v>
      </c>
      <c r="F1871" s="7" t="str">
        <f t="shared" si="612"/>
        <v/>
      </c>
      <c r="G1871" s="6">
        <f t="shared" si="613"/>
        <v>0</v>
      </c>
      <c r="H1871" s="6">
        <f t="shared" si="620"/>
        <v>0</v>
      </c>
      <c r="I1871" s="6" t="str">
        <f t="shared" si="621"/>
        <v/>
      </c>
      <c r="J1871" s="11">
        <v>1868</v>
      </c>
      <c r="K1871" s="11">
        <f>IF(IFERROR(VLOOKUP(J1871,Home!$A$8:$B$1048576,1,FALSE),0)=0,0,1)</f>
        <v>0</v>
      </c>
      <c r="L1871" s="129" t="e">
        <f>IF(VLOOKUP(O1871,Home!$C$8:$R$207,6,FALSE)="","",VLOOKUP(O1871,Home!$C$8:$R$207,6,FALSE))</f>
        <v>#N/A</v>
      </c>
      <c r="M1871" s="129" t="e">
        <f t="shared" si="606"/>
        <v>#N/A</v>
      </c>
      <c r="N1871" s="11">
        <f>SUM($K$4:K1871)</f>
        <v>200</v>
      </c>
      <c r="O1871" s="11" t="str">
        <f>IF(P1871="","",IF(IFERROR(VLOOKUP(N1871,Home!$C$8:$R$1048576,1,FALSE),"")=0,"",IFERROR(VLOOKUP(N1871,Home!$C$8:$R$1048576,1,FALSE),"")))</f>
        <v/>
      </c>
      <c r="P1871" s="11" t="str">
        <f>IF(IFERROR(VLOOKUP(W1871,Home!$C$8:$R$1048576,3,FALSE),"")=0,"",IFERROR(VLOOKUP(W1871,Home!$C$8:$R$1048576,3,FALSE),""))</f>
        <v/>
      </c>
      <c r="Q1871" s="11" t="str">
        <f t="shared" si="605"/>
        <v/>
      </c>
      <c r="R1871" s="130" t="e">
        <f>VLOOKUP(Q1871,'Baggrund til lister'!$G$4:$H$15,2,FALSE)</f>
        <v>#N/A</v>
      </c>
      <c r="S1871" s="11" t="str">
        <f t="shared" si="607"/>
        <v/>
      </c>
      <c r="T1871" s="11" t="str">
        <f>IF(IFERROR(VLOOKUP(N1871,Home!$C$8:$R$1048576,11,FALSE),"")=0,"",IFERROR(VLOOKUP(N1871,Home!$C$8:$R$1048576,11,FALSE),""))</f>
        <v/>
      </c>
      <c r="U1871" s="11" t="str">
        <f>IF(IFERROR(VLOOKUP(O1871,Home!$C$8:$R$1048576,12,FALSE),"")=0,"",IFERROR(VLOOKUP(O1871,Home!$C$8:$R$1048576,12,FALSE),""))</f>
        <v/>
      </c>
      <c r="V1871" s="11" t="str">
        <f>IF(IFERROR(VLOOKUP(O1871,Home!$C$8:$R$1048576,8,FALSE),"")=0,"",IFERROR(VLOOKUP(O1871,Home!$C$8:$R$1048576,8,FALSE),""))</f>
        <v/>
      </c>
      <c r="W1871" s="11" t="str">
        <f>IF(OR(VLOOKUP(N1871,Home!$C$7:$I$207,6,FALSE)="",VLOOKUP(N1871,Home!$C$7:$I$207,7,FALSE)=""),"FEJL",SUM(Baggrundsark!$K$4:K1871))</f>
        <v>FEJL</v>
      </c>
      <c r="Y1871">
        <v>1868</v>
      </c>
      <c r="Z1871" s="1"/>
      <c r="AC1871" s="44"/>
      <c r="AD1871">
        <f t="shared" si="614"/>
        <v>0</v>
      </c>
      <c r="AE1871">
        <f>SUM($AD$4:AD1871)</f>
        <v>1</v>
      </c>
      <c r="AF1871" s="103" t="str">
        <f>IFERROR(VLOOKUP(AN1871,Home!$C$8:$E$207,3,FALSE),"")</f>
        <v/>
      </c>
      <c r="AG1871" s="103" t="str">
        <f>IFERROR(VLOOKUP(AN1871,Home!$C$8:$E$207,2,FALSE),"")</f>
        <v/>
      </c>
      <c r="AH1871" s="104" t="str">
        <f>IF(VLOOKUP(AE1871,Home!$C$8:$I$207,6,FALSE)="","",VLOOKUP(AE1871,Home!$C$8:$I$207,6,FALSE))</f>
        <v/>
      </c>
      <c r="AI1871" s="104" t="e">
        <f t="shared" si="622"/>
        <v>#VALUE!</v>
      </c>
      <c r="AJ1871" s="105" t="e">
        <f t="shared" si="615"/>
        <v>#VALUE!</v>
      </c>
      <c r="AK1871" s="103" t="e">
        <f t="shared" si="608"/>
        <v>#VALUE!</v>
      </c>
      <c r="AL1871" s="103" t="e">
        <f t="shared" si="616"/>
        <v>#VALUE!</v>
      </c>
      <c r="AN1871" t="str">
        <f>IF(OR(VLOOKUP(AE1871,Home!$C$8:$I$207,6,FALSE)="",VLOOKUP(AE1871,Home!$C$8:$I$207,7,FALSE)=""),"FEJL",Baggrundsark!AE1871)</f>
        <v>FEJL</v>
      </c>
      <c r="AO1871">
        <f>IF(VLOOKUP(AE1871,Home!$C$8:$N$207,12,FALSE)="Timelønnet",1,0)</f>
        <v>0</v>
      </c>
      <c r="AP1871">
        <f>SUM($AO$4:AO1871)*AO1871</f>
        <v>0</v>
      </c>
      <c r="AQ1871">
        <f t="shared" si="603"/>
        <v>1</v>
      </c>
      <c r="AR1871" t="str">
        <f t="shared" si="603"/>
        <v/>
      </c>
      <c r="AS1871" t="e">
        <f t="shared" si="617"/>
        <v>#VALUE!</v>
      </c>
      <c r="AT1871" s="45" t="e">
        <f t="shared" si="604"/>
        <v>#VALUE!</v>
      </c>
      <c r="AU1871">
        <f>VLOOKUP(AQ1871,Home!$C$8:$J$207,8,FALSE)</f>
        <v>0</v>
      </c>
    </row>
    <row r="1872" spans="1:47" x14ac:dyDescent="0.25">
      <c r="A1872" s="6">
        <f t="shared" si="609"/>
        <v>0</v>
      </c>
      <c r="B1872" s="6">
        <f t="shared" si="618"/>
        <v>0</v>
      </c>
      <c r="C1872" s="6" t="str">
        <f t="shared" si="610"/>
        <v/>
      </c>
      <c r="D1872" s="7">
        <f t="shared" si="611"/>
        <v>0</v>
      </c>
      <c r="E1872" s="7">
        <f t="shared" si="619"/>
        <v>0</v>
      </c>
      <c r="F1872" s="7" t="str">
        <f t="shared" si="612"/>
        <v/>
      </c>
      <c r="G1872" s="6">
        <f t="shared" si="613"/>
        <v>0</v>
      </c>
      <c r="H1872" s="6">
        <f t="shared" si="620"/>
        <v>0</v>
      </c>
      <c r="I1872" s="6" t="str">
        <f t="shared" si="621"/>
        <v/>
      </c>
      <c r="J1872" s="11">
        <v>1869</v>
      </c>
      <c r="K1872" s="11">
        <f>IF(IFERROR(VLOOKUP(J1872,Home!$A$8:$B$1048576,1,FALSE),0)=0,0,1)</f>
        <v>0</v>
      </c>
      <c r="L1872" s="129" t="e">
        <f>IF(VLOOKUP(O1872,Home!$C$8:$R$207,6,FALSE)="","",VLOOKUP(O1872,Home!$C$8:$R$207,6,FALSE))</f>
        <v>#N/A</v>
      </c>
      <c r="M1872" s="129" t="e">
        <f t="shared" si="606"/>
        <v>#N/A</v>
      </c>
      <c r="N1872" s="11">
        <f>SUM($K$4:K1872)</f>
        <v>200</v>
      </c>
      <c r="O1872" s="11" t="str">
        <f>IF(P1872="","",IF(IFERROR(VLOOKUP(N1872,Home!$C$8:$R$1048576,1,FALSE),"")=0,"",IFERROR(VLOOKUP(N1872,Home!$C$8:$R$1048576,1,FALSE),"")))</f>
        <v/>
      </c>
      <c r="P1872" s="11" t="str">
        <f>IF(IFERROR(VLOOKUP(W1872,Home!$C$8:$R$1048576,3,FALSE),"")=0,"",IFERROR(VLOOKUP(W1872,Home!$C$8:$R$1048576,3,FALSE),""))</f>
        <v/>
      </c>
      <c r="Q1872" s="11" t="str">
        <f t="shared" si="605"/>
        <v/>
      </c>
      <c r="R1872" s="130" t="e">
        <f>VLOOKUP(Q1872,'Baggrund til lister'!$G$4:$H$15,2,FALSE)</f>
        <v>#N/A</v>
      </c>
      <c r="S1872" s="11" t="str">
        <f t="shared" si="607"/>
        <v/>
      </c>
      <c r="T1872" s="11" t="str">
        <f>IF(IFERROR(VLOOKUP(N1872,Home!$C$8:$R$1048576,11,FALSE),"")=0,"",IFERROR(VLOOKUP(N1872,Home!$C$8:$R$1048576,11,FALSE),""))</f>
        <v/>
      </c>
      <c r="U1872" s="11" t="str">
        <f>IF(IFERROR(VLOOKUP(O1872,Home!$C$8:$R$1048576,12,FALSE),"")=0,"",IFERROR(VLOOKUP(O1872,Home!$C$8:$R$1048576,12,FALSE),""))</f>
        <v/>
      </c>
      <c r="V1872" s="11" t="str">
        <f>IF(IFERROR(VLOOKUP(O1872,Home!$C$8:$R$1048576,8,FALSE),"")=0,"",IFERROR(VLOOKUP(O1872,Home!$C$8:$R$1048576,8,FALSE),""))</f>
        <v/>
      </c>
      <c r="W1872" s="11" t="str">
        <f>IF(OR(VLOOKUP(N1872,Home!$C$7:$I$207,6,FALSE)="",VLOOKUP(N1872,Home!$C$7:$I$207,7,FALSE)=""),"FEJL",SUM(Baggrundsark!$K$4:K1872))</f>
        <v>FEJL</v>
      </c>
      <c r="Y1872">
        <v>1869</v>
      </c>
      <c r="Z1872" s="1"/>
      <c r="AC1872" s="44"/>
      <c r="AD1872">
        <f t="shared" si="614"/>
        <v>0</v>
      </c>
      <c r="AE1872">
        <f>SUM($AD$4:AD1872)</f>
        <v>1</v>
      </c>
      <c r="AF1872" s="103" t="str">
        <f>IFERROR(VLOOKUP(AN1872,Home!$C$8:$E$207,3,FALSE),"")</f>
        <v/>
      </c>
      <c r="AG1872" s="103" t="str">
        <f>IFERROR(VLOOKUP(AN1872,Home!$C$8:$E$207,2,FALSE),"")</f>
        <v/>
      </c>
      <c r="AH1872" s="104" t="str">
        <f>IF(VLOOKUP(AE1872,Home!$C$8:$I$207,6,FALSE)="","",VLOOKUP(AE1872,Home!$C$8:$I$207,6,FALSE))</f>
        <v/>
      </c>
      <c r="AI1872" s="104" t="e">
        <f t="shared" si="622"/>
        <v>#VALUE!</v>
      </c>
      <c r="AJ1872" s="105" t="e">
        <f t="shared" si="615"/>
        <v>#VALUE!</v>
      </c>
      <c r="AK1872" s="103" t="e">
        <f t="shared" si="608"/>
        <v>#VALUE!</v>
      </c>
      <c r="AL1872" s="103" t="e">
        <f t="shared" si="616"/>
        <v>#VALUE!</v>
      </c>
      <c r="AN1872" t="str">
        <f>IF(OR(VLOOKUP(AE1872,Home!$C$8:$I$207,6,FALSE)="",VLOOKUP(AE1872,Home!$C$8:$I$207,7,FALSE)=""),"FEJL",Baggrundsark!AE1872)</f>
        <v>FEJL</v>
      </c>
      <c r="AO1872">
        <f>IF(VLOOKUP(AE1872,Home!$C$8:$N$207,12,FALSE)="Timelønnet",1,0)</f>
        <v>0</v>
      </c>
      <c r="AP1872">
        <f>SUM($AO$4:AO1872)*AO1872</f>
        <v>0</v>
      </c>
      <c r="AQ1872">
        <f t="shared" si="603"/>
        <v>1</v>
      </c>
      <c r="AR1872" t="str">
        <f t="shared" si="603"/>
        <v/>
      </c>
      <c r="AS1872" t="e">
        <f t="shared" si="617"/>
        <v>#VALUE!</v>
      </c>
      <c r="AT1872" s="45" t="e">
        <f t="shared" si="604"/>
        <v>#VALUE!</v>
      </c>
      <c r="AU1872">
        <f>VLOOKUP(AQ1872,Home!$C$8:$J$207,8,FALSE)</f>
        <v>0</v>
      </c>
    </row>
    <row r="1873" spans="1:47" x14ac:dyDescent="0.25">
      <c r="A1873" s="6">
        <f t="shared" si="609"/>
        <v>0</v>
      </c>
      <c r="B1873" s="6">
        <f t="shared" si="618"/>
        <v>0</v>
      </c>
      <c r="C1873" s="6" t="str">
        <f t="shared" si="610"/>
        <v/>
      </c>
      <c r="D1873" s="7">
        <f t="shared" si="611"/>
        <v>0</v>
      </c>
      <c r="E1873" s="7">
        <f t="shared" si="619"/>
        <v>0</v>
      </c>
      <c r="F1873" s="7" t="str">
        <f t="shared" si="612"/>
        <v/>
      </c>
      <c r="G1873" s="6">
        <f t="shared" si="613"/>
        <v>0</v>
      </c>
      <c r="H1873" s="6">
        <f t="shared" si="620"/>
        <v>0</v>
      </c>
      <c r="I1873" s="6" t="str">
        <f t="shared" si="621"/>
        <v/>
      </c>
      <c r="J1873" s="11">
        <v>1870</v>
      </c>
      <c r="K1873" s="11">
        <f>IF(IFERROR(VLOOKUP(J1873,Home!$A$8:$B$1048576,1,FALSE),0)=0,0,1)</f>
        <v>0</v>
      </c>
      <c r="L1873" s="129" t="e">
        <f>IF(VLOOKUP(O1873,Home!$C$8:$R$207,6,FALSE)="","",VLOOKUP(O1873,Home!$C$8:$R$207,6,FALSE))</f>
        <v>#N/A</v>
      </c>
      <c r="M1873" s="129" t="e">
        <f t="shared" si="606"/>
        <v>#N/A</v>
      </c>
      <c r="N1873" s="11">
        <f>SUM($K$4:K1873)</f>
        <v>200</v>
      </c>
      <c r="O1873" s="11" t="str">
        <f>IF(P1873="","",IF(IFERROR(VLOOKUP(N1873,Home!$C$8:$R$1048576,1,FALSE),"")=0,"",IFERROR(VLOOKUP(N1873,Home!$C$8:$R$1048576,1,FALSE),"")))</f>
        <v/>
      </c>
      <c r="P1873" s="11" t="str">
        <f>IF(IFERROR(VLOOKUP(W1873,Home!$C$8:$R$1048576,3,FALSE),"")=0,"",IFERROR(VLOOKUP(W1873,Home!$C$8:$R$1048576,3,FALSE),""))</f>
        <v/>
      </c>
      <c r="Q1873" s="11" t="str">
        <f t="shared" si="605"/>
        <v/>
      </c>
      <c r="R1873" s="130" t="e">
        <f>VLOOKUP(Q1873,'Baggrund til lister'!$G$4:$H$15,2,FALSE)</f>
        <v>#N/A</v>
      </c>
      <c r="S1873" s="11" t="str">
        <f t="shared" si="607"/>
        <v/>
      </c>
      <c r="T1873" s="11" t="str">
        <f>IF(IFERROR(VLOOKUP(N1873,Home!$C$8:$R$1048576,11,FALSE),"")=0,"",IFERROR(VLOOKUP(N1873,Home!$C$8:$R$1048576,11,FALSE),""))</f>
        <v/>
      </c>
      <c r="U1873" s="11" t="str">
        <f>IF(IFERROR(VLOOKUP(O1873,Home!$C$8:$R$1048576,12,FALSE),"")=0,"",IFERROR(VLOOKUP(O1873,Home!$C$8:$R$1048576,12,FALSE),""))</f>
        <v/>
      </c>
      <c r="V1873" s="11" t="str">
        <f>IF(IFERROR(VLOOKUP(O1873,Home!$C$8:$R$1048576,8,FALSE),"")=0,"",IFERROR(VLOOKUP(O1873,Home!$C$8:$R$1048576,8,FALSE),""))</f>
        <v/>
      </c>
      <c r="W1873" s="11" t="str">
        <f>IF(OR(VLOOKUP(N1873,Home!$C$7:$I$207,6,FALSE)="",VLOOKUP(N1873,Home!$C$7:$I$207,7,FALSE)=""),"FEJL",SUM(Baggrundsark!$K$4:K1873))</f>
        <v>FEJL</v>
      </c>
      <c r="Y1873">
        <v>1870</v>
      </c>
      <c r="Z1873" s="1"/>
      <c r="AC1873" s="44"/>
      <c r="AD1873">
        <f t="shared" si="614"/>
        <v>0</v>
      </c>
      <c r="AE1873">
        <f>SUM($AD$4:AD1873)</f>
        <v>1</v>
      </c>
      <c r="AF1873" s="103" t="str">
        <f>IFERROR(VLOOKUP(AN1873,Home!$C$8:$E$207,3,FALSE),"")</f>
        <v/>
      </c>
      <c r="AG1873" s="103" t="str">
        <f>IFERROR(VLOOKUP(AN1873,Home!$C$8:$E$207,2,FALSE),"")</f>
        <v/>
      </c>
      <c r="AH1873" s="104" t="str">
        <f>IF(VLOOKUP(AE1873,Home!$C$8:$I$207,6,FALSE)="","",VLOOKUP(AE1873,Home!$C$8:$I$207,6,FALSE))</f>
        <v/>
      </c>
      <c r="AI1873" s="104" t="e">
        <f t="shared" si="622"/>
        <v>#VALUE!</v>
      </c>
      <c r="AJ1873" s="105" t="e">
        <f t="shared" si="615"/>
        <v>#VALUE!</v>
      </c>
      <c r="AK1873" s="103" t="e">
        <f t="shared" si="608"/>
        <v>#VALUE!</v>
      </c>
      <c r="AL1873" s="103" t="e">
        <f t="shared" si="616"/>
        <v>#VALUE!</v>
      </c>
      <c r="AN1873" t="str">
        <f>IF(OR(VLOOKUP(AE1873,Home!$C$8:$I$207,6,FALSE)="",VLOOKUP(AE1873,Home!$C$8:$I$207,7,FALSE)=""),"FEJL",Baggrundsark!AE1873)</f>
        <v>FEJL</v>
      </c>
      <c r="AO1873">
        <f>IF(VLOOKUP(AE1873,Home!$C$8:$N$207,12,FALSE)="Timelønnet",1,0)</f>
        <v>0</v>
      </c>
      <c r="AP1873">
        <f>SUM($AO$4:AO1873)*AO1873</f>
        <v>0</v>
      </c>
      <c r="AQ1873">
        <f t="shared" si="603"/>
        <v>1</v>
      </c>
      <c r="AR1873" t="str">
        <f t="shared" si="603"/>
        <v/>
      </c>
      <c r="AS1873" t="e">
        <f t="shared" si="617"/>
        <v>#VALUE!</v>
      </c>
      <c r="AT1873" s="45" t="e">
        <f t="shared" si="604"/>
        <v>#VALUE!</v>
      </c>
      <c r="AU1873">
        <f>VLOOKUP(AQ1873,Home!$C$8:$J$207,8,FALSE)</f>
        <v>0</v>
      </c>
    </row>
    <row r="1874" spans="1:47" x14ac:dyDescent="0.25">
      <c r="A1874" s="6">
        <f t="shared" si="609"/>
        <v>0</v>
      </c>
      <c r="B1874" s="6">
        <f t="shared" si="618"/>
        <v>0</v>
      </c>
      <c r="C1874" s="6" t="str">
        <f t="shared" si="610"/>
        <v/>
      </c>
      <c r="D1874" s="7">
        <f t="shared" si="611"/>
        <v>0</v>
      </c>
      <c r="E1874" s="7">
        <f t="shared" si="619"/>
        <v>0</v>
      </c>
      <c r="F1874" s="7" t="str">
        <f t="shared" si="612"/>
        <v/>
      </c>
      <c r="G1874" s="6">
        <f t="shared" si="613"/>
        <v>0</v>
      </c>
      <c r="H1874" s="6">
        <f t="shared" si="620"/>
        <v>0</v>
      </c>
      <c r="I1874" s="6" t="str">
        <f t="shared" si="621"/>
        <v/>
      </c>
      <c r="J1874" s="11">
        <v>1871</v>
      </c>
      <c r="K1874" s="11">
        <f>IF(IFERROR(VLOOKUP(J1874,Home!$A$8:$B$1048576,1,FALSE),0)=0,0,1)</f>
        <v>0</v>
      </c>
      <c r="L1874" s="129" t="e">
        <f>IF(VLOOKUP(O1874,Home!$C$8:$R$207,6,FALSE)="","",VLOOKUP(O1874,Home!$C$8:$R$207,6,FALSE))</f>
        <v>#N/A</v>
      </c>
      <c r="M1874" s="129" t="e">
        <f t="shared" si="606"/>
        <v>#N/A</v>
      </c>
      <c r="N1874" s="11">
        <f>SUM($K$4:K1874)</f>
        <v>200</v>
      </c>
      <c r="O1874" s="11" t="str">
        <f>IF(P1874="","",IF(IFERROR(VLOOKUP(N1874,Home!$C$8:$R$1048576,1,FALSE),"")=0,"",IFERROR(VLOOKUP(N1874,Home!$C$8:$R$1048576,1,FALSE),"")))</f>
        <v/>
      </c>
      <c r="P1874" s="11" t="str">
        <f>IF(IFERROR(VLOOKUP(W1874,Home!$C$8:$R$1048576,3,FALSE),"")=0,"",IFERROR(VLOOKUP(W1874,Home!$C$8:$R$1048576,3,FALSE),""))</f>
        <v/>
      </c>
      <c r="Q1874" s="11" t="str">
        <f t="shared" si="605"/>
        <v/>
      </c>
      <c r="R1874" s="130" t="e">
        <f>VLOOKUP(Q1874,'Baggrund til lister'!$G$4:$H$15,2,FALSE)</f>
        <v>#N/A</v>
      </c>
      <c r="S1874" s="11" t="str">
        <f t="shared" si="607"/>
        <v/>
      </c>
      <c r="T1874" s="11" t="str">
        <f>IF(IFERROR(VLOOKUP(N1874,Home!$C$8:$R$1048576,11,FALSE),"")=0,"",IFERROR(VLOOKUP(N1874,Home!$C$8:$R$1048576,11,FALSE),""))</f>
        <v/>
      </c>
      <c r="U1874" s="11" t="str">
        <f>IF(IFERROR(VLOOKUP(O1874,Home!$C$8:$R$1048576,12,FALSE),"")=0,"",IFERROR(VLOOKUP(O1874,Home!$C$8:$R$1048576,12,FALSE),""))</f>
        <v/>
      </c>
      <c r="V1874" s="11" t="str">
        <f>IF(IFERROR(VLOOKUP(O1874,Home!$C$8:$R$1048576,8,FALSE),"")=0,"",IFERROR(VLOOKUP(O1874,Home!$C$8:$R$1048576,8,FALSE),""))</f>
        <v/>
      </c>
      <c r="W1874" s="11" t="str">
        <f>IF(OR(VLOOKUP(N1874,Home!$C$7:$I$207,6,FALSE)="",VLOOKUP(N1874,Home!$C$7:$I$207,7,FALSE)=""),"FEJL",SUM(Baggrundsark!$K$4:K1874))</f>
        <v>FEJL</v>
      </c>
      <c r="Y1874">
        <v>1871</v>
      </c>
      <c r="Z1874" s="1"/>
      <c r="AC1874" s="44"/>
      <c r="AD1874">
        <f t="shared" si="614"/>
        <v>0</v>
      </c>
      <c r="AE1874">
        <f>SUM($AD$4:AD1874)</f>
        <v>1</v>
      </c>
      <c r="AF1874" s="103" t="str">
        <f>IFERROR(VLOOKUP(AN1874,Home!$C$8:$E$207,3,FALSE),"")</f>
        <v/>
      </c>
      <c r="AG1874" s="103" t="str">
        <f>IFERROR(VLOOKUP(AN1874,Home!$C$8:$E$207,2,FALSE),"")</f>
        <v/>
      </c>
      <c r="AH1874" s="104" t="str">
        <f>IF(VLOOKUP(AE1874,Home!$C$8:$I$207,6,FALSE)="","",VLOOKUP(AE1874,Home!$C$8:$I$207,6,FALSE))</f>
        <v/>
      </c>
      <c r="AI1874" s="104" t="e">
        <f t="shared" si="622"/>
        <v>#VALUE!</v>
      </c>
      <c r="AJ1874" s="105" t="e">
        <f t="shared" si="615"/>
        <v>#VALUE!</v>
      </c>
      <c r="AK1874" s="103" t="e">
        <f t="shared" si="608"/>
        <v>#VALUE!</v>
      </c>
      <c r="AL1874" s="103" t="e">
        <f t="shared" si="616"/>
        <v>#VALUE!</v>
      </c>
      <c r="AN1874" t="str">
        <f>IF(OR(VLOOKUP(AE1874,Home!$C$8:$I$207,6,FALSE)="",VLOOKUP(AE1874,Home!$C$8:$I$207,7,FALSE)=""),"FEJL",Baggrundsark!AE1874)</f>
        <v>FEJL</v>
      </c>
      <c r="AO1874">
        <f>IF(VLOOKUP(AE1874,Home!$C$8:$N$207,12,FALSE)="Timelønnet",1,0)</f>
        <v>0</v>
      </c>
      <c r="AP1874">
        <f>SUM($AO$4:AO1874)*AO1874</f>
        <v>0</v>
      </c>
      <c r="AQ1874">
        <f t="shared" si="603"/>
        <v>1</v>
      </c>
      <c r="AR1874" t="str">
        <f t="shared" si="603"/>
        <v/>
      </c>
      <c r="AS1874" t="e">
        <f t="shared" si="617"/>
        <v>#VALUE!</v>
      </c>
      <c r="AT1874" s="45" t="e">
        <f t="shared" si="604"/>
        <v>#VALUE!</v>
      </c>
      <c r="AU1874">
        <f>VLOOKUP(AQ1874,Home!$C$8:$J$207,8,FALSE)</f>
        <v>0</v>
      </c>
    </row>
    <row r="1875" spans="1:47" x14ac:dyDescent="0.25">
      <c r="A1875" s="6">
        <f t="shared" si="609"/>
        <v>0</v>
      </c>
      <c r="B1875" s="6">
        <f t="shared" si="618"/>
        <v>0</v>
      </c>
      <c r="C1875" s="6" t="str">
        <f t="shared" si="610"/>
        <v/>
      </c>
      <c r="D1875" s="7">
        <f t="shared" si="611"/>
        <v>0</v>
      </c>
      <c r="E1875" s="7">
        <f t="shared" si="619"/>
        <v>0</v>
      </c>
      <c r="F1875" s="7" t="str">
        <f t="shared" si="612"/>
        <v/>
      </c>
      <c r="G1875" s="6">
        <f t="shared" si="613"/>
        <v>0</v>
      </c>
      <c r="H1875" s="6">
        <f t="shared" si="620"/>
        <v>0</v>
      </c>
      <c r="I1875" s="6" t="str">
        <f t="shared" si="621"/>
        <v/>
      </c>
      <c r="J1875" s="11">
        <v>1872</v>
      </c>
      <c r="K1875" s="11">
        <f>IF(IFERROR(VLOOKUP(J1875,Home!$A$8:$B$1048576,1,FALSE),0)=0,0,1)</f>
        <v>0</v>
      </c>
      <c r="L1875" s="129" t="e">
        <f>IF(VLOOKUP(O1875,Home!$C$8:$R$207,6,FALSE)="","",VLOOKUP(O1875,Home!$C$8:$R$207,6,FALSE))</f>
        <v>#N/A</v>
      </c>
      <c r="M1875" s="129" t="e">
        <f t="shared" si="606"/>
        <v>#N/A</v>
      </c>
      <c r="N1875" s="11">
        <f>SUM($K$4:K1875)</f>
        <v>200</v>
      </c>
      <c r="O1875" s="11" t="str">
        <f>IF(P1875="","",IF(IFERROR(VLOOKUP(N1875,Home!$C$8:$R$1048576,1,FALSE),"")=0,"",IFERROR(VLOOKUP(N1875,Home!$C$8:$R$1048576,1,FALSE),"")))</f>
        <v/>
      </c>
      <c r="P1875" s="11" t="str">
        <f>IF(IFERROR(VLOOKUP(W1875,Home!$C$8:$R$1048576,3,FALSE),"")=0,"",IFERROR(VLOOKUP(W1875,Home!$C$8:$R$1048576,3,FALSE),""))</f>
        <v/>
      </c>
      <c r="Q1875" s="11" t="str">
        <f t="shared" si="605"/>
        <v/>
      </c>
      <c r="R1875" s="130" t="e">
        <f>VLOOKUP(Q1875,'Baggrund til lister'!$G$4:$H$15,2,FALSE)</f>
        <v>#N/A</v>
      </c>
      <c r="S1875" s="11" t="str">
        <f t="shared" si="607"/>
        <v/>
      </c>
      <c r="T1875" s="11" t="str">
        <f>IF(IFERROR(VLOOKUP(N1875,Home!$C$8:$R$1048576,11,FALSE),"")=0,"",IFERROR(VLOOKUP(N1875,Home!$C$8:$R$1048576,11,FALSE),""))</f>
        <v/>
      </c>
      <c r="U1875" s="11" t="str">
        <f>IF(IFERROR(VLOOKUP(O1875,Home!$C$8:$R$1048576,12,FALSE),"")=0,"",IFERROR(VLOOKUP(O1875,Home!$C$8:$R$1048576,12,FALSE),""))</f>
        <v/>
      </c>
      <c r="V1875" s="11" t="str">
        <f>IF(IFERROR(VLOOKUP(O1875,Home!$C$8:$R$1048576,8,FALSE),"")=0,"",IFERROR(VLOOKUP(O1875,Home!$C$8:$R$1048576,8,FALSE),""))</f>
        <v/>
      </c>
      <c r="W1875" s="11" t="str">
        <f>IF(OR(VLOOKUP(N1875,Home!$C$7:$I$207,6,FALSE)="",VLOOKUP(N1875,Home!$C$7:$I$207,7,FALSE)=""),"FEJL",SUM(Baggrundsark!$K$4:K1875))</f>
        <v>FEJL</v>
      </c>
      <c r="Y1875">
        <v>1872</v>
      </c>
      <c r="Z1875" s="1"/>
      <c r="AC1875" s="44"/>
      <c r="AD1875">
        <f t="shared" si="614"/>
        <v>0</v>
      </c>
      <c r="AE1875">
        <f>SUM($AD$4:AD1875)</f>
        <v>1</v>
      </c>
      <c r="AF1875" s="103" t="str">
        <f>IFERROR(VLOOKUP(AN1875,Home!$C$8:$E$207,3,FALSE),"")</f>
        <v/>
      </c>
      <c r="AG1875" s="103" t="str">
        <f>IFERROR(VLOOKUP(AN1875,Home!$C$8:$E$207,2,FALSE),"")</f>
        <v/>
      </c>
      <c r="AH1875" s="104" t="str">
        <f>IF(VLOOKUP(AE1875,Home!$C$8:$I$207,6,FALSE)="","",VLOOKUP(AE1875,Home!$C$8:$I$207,6,FALSE))</f>
        <v/>
      </c>
      <c r="AI1875" s="104" t="e">
        <f t="shared" si="622"/>
        <v>#VALUE!</v>
      </c>
      <c r="AJ1875" s="105" t="e">
        <f t="shared" si="615"/>
        <v>#VALUE!</v>
      </c>
      <c r="AK1875" s="103" t="e">
        <f t="shared" si="608"/>
        <v>#VALUE!</v>
      </c>
      <c r="AL1875" s="103" t="e">
        <f t="shared" si="616"/>
        <v>#VALUE!</v>
      </c>
      <c r="AN1875" t="str">
        <f>IF(OR(VLOOKUP(AE1875,Home!$C$8:$I$207,6,FALSE)="",VLOOKUP(AE1875,Home!$C$8:$I$207,7,FALSE)=""),"FEJL",Baggrundsark!AE1875)</f>
        <v>FEJL</v>
      </c>
      <c r="AO1875">
        <f>IF(VLOOKUP(AE1875,Home!$C$8:$N$207,12,FALSE)="Timelønnet",1,0)</f>
        <v>0</v>
      </c>
      <c r="AP1875">
        <f>SUM($AO$4:AO1875)*AO1875</f>
        <v>0</v>
      </c>
      <c r="AQ1875">
        <f t="shared" si="603"/>
        <v>1</v>
      </c>
      <c r="AR1875" t="str">
        <f t="shared" si="603"/>
        <v/>
      </c>
      <c r="AS1875" t="e">
        <f t="shared" si="617"/>
        <v>#VALUE!</v>
      </c>
      <c r="AT1875" s="45" t="e">
        <f t="shared" si="604"/>
        <v>#VALUE!</v>
      </c>
      <c r="AU1875">
        <f>VLOOKUP(AQ1875,Home!$C$8:$J$207,8,FALSE)</f>
        <v>0</v>
      </c>
    </row>
    <row r="1876" spans="1:47" x14ac:dyDescent="0.25">
      <c r="A1876" s="6">
        <f t="shared" si="609"/>
        <v>0</v>
      </c>
      <c r="B1876" s="6">
        <f t="shared" si="618"/>
        <v>0</v>
      </c>
      <c r="C1876" s="6" t="str">
        <f t="shared" si="610"/>
        <v/>
      </c>
      <c r="D1876" s="7">
        <f t="shared" si="611"/>
        <v>0</v>
      </c>
      <c r="E1876" s="7">
        <f t="shared" si="619"/>
        <v>0</v>
      </c>
      <c r="F1876" s="7" t="str">
        <f t="shared" si="612"/>
        <v/>
      </c>
      <c r="G1876" s="6">
        <f t="shared" si="613"/>
        <v>0</v>
      </c>
      <c r="H1876" s="6">
        <f t="shared" si="620"/>
        <v>0</v>
      </c>
      <c r="I1876" s="6" t="str">
        <f t="shared" si="621"/>
        <v/>
      </c>
      <c r="J1876" s="11">
        <v>1873</v>
      </c>
      <c r="K1876" s="11">
        <f>IF(IFERROR(VLOOKUP(J1876,Home!$A$8:$B$1048576,1,FALSE),0)=0,0,1)</f>
        <v>0</v>
      </c>
      <c r="L1876" s="129" t="e">
        <f>IF(VLOOKUP(O1876,Home!$C$8:$R$207,6,FALSE)="","",VLOOKUP(O1876,Home!$C$8:$R$207,6,FALSE))</f>
        <v>#N/A</v>
      </c>
      <c r="M1876" s="129" t="e">
        <f t="shared" si="606"/>
        <v>#N/A</v>
      </c>
      <c r="N1876" s="11">
        <f>SUM($K$4:K1876)</f>
        <v>200</v>
      </c>
      <c r="O1876" s="11" t="str">
        <f>IF(P1876="","",IF(IFERROR(VLOOKUP(N1876,Home!$C$8:$R$1048576,1,FALSE),"")=0,"",IFERROR(VLOOKUP(N1876,Home!$C$8:$R$1048576,1,FALSE),"")))</f>
        <v/>
      </c>
      <c r="P1876" s="11" t="str">
        <f>IF(IFERROR(VLOOKUP(W1876,Home!$C$8:$R$1048576,3,FALSE),"")=0,"",IFERROR(VLOOKUP(W1876,Home!$C$8:$R$1048576,3,FALSE),""))</f>
        <v/>
      </c>
      <c r="Q1876" s="11" t="str">
        <f t="shared" si="605"/>
        <v/>
      </c>
      <c r="R1876" s="130" t="e">
        <f>VLOOKUP(Q1876,'Baggrund til lister'!$G$4:$H$15,2,FALSE)</f>
        <v>#N/A</v>
      </c>
      <c r="S1876" s="11" t="str">
        <f t="shared" si="607"/>
        <v/>
      </c>
      <c r="T1876" s="11" t="str">
        <f>IF(IFERROR(VLOOKUP(N1876,Home!$C$8:$R$1048576,11,FALSE),"")=0,"",IFERROR(VLOOKUP(N1876,Home!$C$8:$R$1048576,11,FALSE),""))</f>
        <v/>
      </c>
      <c r="U1876" s="11" t="str">
        <f>IF(IFERROR(VLOOKUP(O1876,Home!$C$8:$R$1048576,12,FALSE),"")=0,"",IFERROR(VLOOKUP(O1876,Home!$C$8:$R$1048576,12,FALSE),""))</f>
        <v/>
      </c>
      <c r="V1876" s="11" t="str">
        <f>IF(IFERROR(VLOOKUP(O1876,Home!$C$8:$R$1048576,8,FALSE),"")=0,"",IFERROR(VLOOKUP(O1876,Home!$C$8:$R$1048576,8,FALSE),""))</f>
        <v/>
      </c>
      <c r="W1876" s="11" t="str">
        <f>IF(OR(VLOOKUP(N1876,Home!$C$7:$I$207,6,FALSE)="",VLOOKUP(N1876,Home!$C$7:$I$207,7,FALSE)=""),"FEJL",SUM(Baggrundsark!$K$4:K1876))</f>
        <v>FEJL</v>
      </c>
      <c r="Y1876">
        <v>1873</v>
      </c>
      <c r="Z1876" s="1"/>
      <c r="AC1876" s="44"/>
      <c r="AD1876">
        <f t="shared" si="614"/>
        <v>0</v>
      </c>
      <c r="AE1876">
        <f>SUM($AD$4:AD1876)</f>
        <v>1</v>
      </c>
      <c r="AF1876" s="103" t="str">
        <f>IFERROR(VLOOKUP(AN1876,Home!$C$8:$E$207,3,FALSE),"")</f>
        <v/>
      </c>
      <c r="AG1876" s="103" t="str">
        <f>IFERROR(VLOOKUP(AN1876,Home!$C$8:$E$207,2,FALSE),"")</f>
        <v/>
      </c>
      <c r="AH1876" s="104" t="str">
        <f>IF(VLOOKUP(AE1876,Home!$C$8:$I$207,6,FALSE)="","",VLOOKUP(AE1876,Home!$C$8:$I$207,6,FALSE))</f>
        <v/>
      </c>
      <c r="AI1876" s="104" t="e">
        <f t="shared" si="622"/>
        <v>#VALUE!</v>
      </c>
      <c r="AJ1876" s="105" t="e">
        <f t="shared" si="615"/>
        <v>#VALUE!</v>
      </c>
      <c r="AK1876" s="103" t="e">
        <f t="shared" si="608"/>
        <v>#VALUE!</v>
      </c>
      <c r="AL1876" s="103" t="e">
        <f t="shared" si="616"/>
        <v>#VALUE!</v>
      </c>
      <c r="AN1876" t="str">
        <f>IF(OR(VLOOKUP(AE1876,Home!$C$8:$I$207,6,FALSE)="",VLOOKUP(AE1876,Home!$C$8:$I$207,7,FALSE)=""),"FEJL",Baggrundsark!AE1876)</f>
        <v>FEJL</v>
      </c>
      <c r="AO1876">
        <f>IF(VLOOKUP(AE1876,Home!$C$8:$N$207,12,FALSE)="Timelønnet",1,0)</f>
        <v>0</v>
      </c>
      <c r="AP1876">
        <f>SUM($AO$4:AO1876)*AO1876</f>
        <v>0</v>
      </c>
      <c r="AQ1876">
        <f t="shared" si="603"/>
        <v>1</v>
      </c>
      <c r="AR1876" t="str">
        <f t="shared" si="603"/>
        <v/>
      </c>
      <c r="AS1876" t="e">
        <f t="shared" si="617"/>
        <v>#VALUE!</v>
      </c>
      <c r="AT1876" s="45" t="e">
        <f t="shared" si="604"/>
        <v>#VALUE!</v>
      </c>
      <c r="AU1876">
        <f>VLOOKUP(AQ1876,Home!$C$8:$J$207,8,FALSE)</f>
        <v>0</v>
      </c>
    </row>
    <row r="1877" spans="1:47" x14ac:dyDescent="0.25">
      <c r="A1877" s="6">
        <f t="shared" si="609"/>
        <v>0</v>
      </c>
      <c r="B1877" s="6">
        <f t="shared" si="618"/>
        <v>0</v>
      </c>
      <c r="C1877" s="6" t="str">
        <f t="shared" si="610"/>
        <v/>
      </c>
      <c r="D1877" s="7">
        <f t="shared" si="611"/>
        <v>0</v>
      </c>
      <c r="E1877" s="7">
        <f t="shared" si="619"/>
        <v>0</v>
      </c>
      <c r="F1877" s="7" t="str">
        <f t="shared" si="612"/>
        <v/>
      </c>
      <c r="G1877" s="6">
        <f t="shared" si="613"/>
        <v>0</v>
      </c>
      <c r="H1877" s="6">
        <f t="shared" si="620"/>
        <v>0</v>
      </c>
      <c r="I1877" s="6" t="str">
        <f t="shared" si="621"/>
        <v/>
      </c>
      <c r="J1877" s="11">
        <v>1874</v>
      </c>
      <c r="K1877" s="11">
        <f>IF(IFERROR(VLOOKUP(J1877,Home!$A$8:$B$1048576,1,FALSE),0)=0,0,1)</f>
        <v>0</v>
      </c>
      <c r="L1877" s="129" t="e">
        <f>IF(VLOOKUP(O1877,Home!$C$8:$R$207,6,FALSE)="","",VLOOKUP(O1877,Home!$C$8:$R$207,6,FALSE))</f>
        <v>#N/A</v>
      </c>
      <c r="M1877" s="129" t="e">
        <f t="shared" si="606"/>
        <v>#N/A</v>
      </c>
      <c r="N1877" s="11">
        <f>SUM($K$4:K1877)</f>
        <v>200</v>
      </c>
      <c r="O1877" s="11" t="str">
        <f>IF(P1877="","",IF(IFERROR(VLOOKUP(N1877,Home!$C$8:$R$1048576,1,FALSE),"")=0,"",IFERROR(VLOOKUP(N1877,Home!$C$8:$R$1048576,1,FALSE),"")))</f>
        <v/>
      </c>
      <c r="P1877" s="11" t="str">
        <f>IF(IFERROR(VLOOKUP(W1877,Home!$C$8:$R$1048576,3,FALSE),"")=0,"",IFERROR(VLOOKUP(W1877,Home!$C$8:$R$1048576,3,FALSE),""))</f>
        <v/>
      </c>
      <c r="Q1877" s="11" t="str">
        <f t="shared" si="605"/>
        <v/>
      </c>
      <c r="R1877" s="130" t="e">
        <f>VLOOKUP(Q1877,'Baggrund til lister'!$G$4:$H$15,2,FALSE)</f>
        <v>#N/A</v>
      </c>
      <c r="S1877" s="11" t="str">
        <f t="shared" si="607"/>
        <v/>
      </c>
      <c r="T1877" s="11" t="str">
        <f>IF(IFERROR(VLOOKUP(N1877,Home!$C$8:$R$1048576,11,FALSE),"")=0,"",IFERROR(VLOOKUP(N1877,Home!$C$8:$R$1048576,11,FALSE),""))</f>
        <v/>
      </c>
      <c r="U1877" s="11" t="str">
        <f>IF(IFERROR(VLOOKUP(O1877,Home!$C$8:$R$1048576,12,FALSE),"")=0,"",IFERROR(VLOOKUP(O1877,Home!$C$8:$R$1048576,12,FALSE),""))</f>
        <v/>
      </c>
      <c r="V1877" s="11" t="str">
        <f>IF(IFERROR(VLOOKUP(O1877,Home!$C$8:$R$1048576,8,FALSE),"")=0,"",IFERROR(VLOOKUP(O1877,Home!$C$8:$R$1048576,8,FALSE),""))</f>
        <v/>
      </c>
      <c r="W1877" s="11" t="str">
        <f>IF(OR(VLOOKUP(N1877,Home!$C$7:$I$207,6,FALSE)="",VLOOKUP(N1877,Home!$C$7:$I$207,7,FALSE)=""),"FEJL",SUM(Baggrundsark!$K$4:K1877))</f>
        <v>FEJL</v>
      </c>
      <c r="Y1877">
        <v>1874</v>
      </c>
      <c r="Z1877" s="1"/>
      <c r="AC1877" s="44"/>
      <c r="AD1877">
        <f t="shared" si="614"/>
        <v>0</v>
      </c>
      <c r="AE1877">
        <f>SUM($AD$4:AD1877)</f>
        <v>1</v>
      </c>
      <c r="AF1877" s="103" t="str">
        <f>IFERROR(VLOOKUP(AN1877,Home!$C$8:$E$207,3,FALSE),"")</f>
        <v/>
      </c>
      <c r="AG1877" s="103" t="str">
        <f>IFERROR(VLOOKUP(AN1877,Home!$C$8:$E$207,2,FALSE),"")</f>
        <v/>
      </c>
      <c r="AH1877" s="104" t="str">
        <f>IF(VLOOKUP(AE1877,Home!$C$8:$I$207,6,FALSE)="","",VLOOKUP(AE1877,Home!$C$8:$I$207,6,FALSE))</f>
        <v/>
      </c>
      <c r="AI1877" s="104" t="e">
        <f t="shared" si="622"/>
        <v>#VALUE!</v>
      </c>
      <c r="AJ1877" s="105" t="e">
        <f t="shared" si="615"/>
        <v>#VALUE!</v>
      </c>
      <c r="AK1877" s="103" t="e">
        <f t="shared" si="608"/>
        <v>#VALUE!</v>
      </c>
      <c r="AL1877" s="103" t="e">
        <f t="shared" si="616"/>
        <v>#VALUE!</v>
      </c>
      <c r="AN1877" t="str">
        <f>IF(OR(VLOOKUP(AE1877,Home!$C$8:$I$207,6,FALSE)="",VLOOKUP(AE1877,Home!$C$8:$I$207,7,FALSE)=""),"FEJL",Baggrundsark!AE1877)</f>
        <v>FEJL</v>
      </c>
      <c r="AO1877">
        <f>IF(VLOOKUP(AE1877,Home!$C$8:$N$207,12,FALSE)="Timelønnet",1,0)</f>
        <v>0</v>
      </c>
      <c r="AP1877">
        <f>SUM($AO$4:AO1877)*AO1877</f>
        <v>0</v>
      </c>
      <c r="AQ1877">
        <f t="shared" si="603"/>
        <v>1</v>
      </c>
      <c r="AR1877" t="str">
        <f t="shared" si="603"/>
        <v/>
      </c>
      <c r="AS1877" t="e">
        <f t="shared" si="617"/>
        <v>#VALUE!</v>
      </c>
      <c r="AT1877" s="45" t="e">
        <f t="shared" si="604"/>
        <v>#VALUE!</v>
      </c>
      <c r="AU1877">
        <f>VLOOKUP(AQ1877,Home!$C$8:$J$207,8,FALSE)</f>
        <v>0</v>
      </c>
    </row>
    <row r="1878" spans="1:47" x14ac:dyDescent="0.25">
      <c r="A1878" s="6">
        <f t="shared" si="609"/>
        <v>0</v>
      </c>
      <c r="B1878" s="6">
        <f t="shared" si="618"/>
        <v>0</v>
      </c>
      <c r="C1878" s="6" t="str">
        <f t="shared" si="610"/>
        <v/>
      </c>
      <c r="D1878" s="7">
        <f t="shared" si="611"/>
        <v>0</v>
      </c>
      <c r="E1878" s="7">
        <f t="shared" si="619"/>
        <v>0</v>
      </c>
      <c r="F1878" s="7" t="str">
        <f t="shared" si="612"/>
        <v/>
      </c>
      <c r="G1878" s="6">
        <f t="shared" si="613"/>
        <v>0</v>
      </c>
      <c r="H1878" s="6">
        <f t="shared" si="620"/>
        <v>0</v>
      </c>
      <c r="I1878" s="6" t="str">
        <f t="shared" si="621"/>
        <v/>
      </c>
      <c r="J1878" s="11">
        <v>1875</v>
      </c>
      <c r="K1878" s="11">
        <f>IF(IFERROR(VLOOKUP(J1878,Home!$A$8:$B$1048576,1,FALSE),0)=0,0,1)</f>
        <v>0</v>
      </c>
      <c r="L1878" s="129" t="e">
        <f>IF(VLOOKUP(O1878,Home!$C$8:$R$207,6,FALSE)="","",VLOOKUP(O1878,Home!$C$8:$R$207,6,FALSE))</f>
        <v>#N/A</v>
      </c>
      <c r="M1878" s="129" t="e">
        <f t="shared" si="606"/>
        <v>#N/A</v>
      </c>
      <c r="N1878" s="11">
        <f>SUM($K$4:K1878)</f>
        <v>200</v>
      </c>
      <c r="O1878" s="11" t="str">
        <f>IF(P1878="","",IF(IFERROR(VLOOKUP(N1878,Home!$C$8:$R$1048576,1,FALSE),"")=0,"",IFERROR(VLOOKUP(N1878,Home!$C$8:$R$1048576,1,FALSE),"")))</f>
        <v/>
      </c>
      <c r="P1878" s="11" t="str">
        <f>IF(IFERROR(VLOOKUP(W1878,Home!$C$8:$R$1048576,3,FALSE),"")=0,"",IFERROR(VLOOKUP(W1878,Home!$C$8:$R$1048576,3,FALSE),""))</f>
        <v/>
      </c>
      <c r="Q1878" s="11" t="str">
        <f t="shared" si="605"/>
        <v/>
      </c>
      <c r="R1878" s="130" t="e">
        <f>VLOOKUP(Q1878,'Baggrund til lister'!$G$4:$H$15,2,FALSE)</f>
        <v>#N/A</v>
      </c>
      <c r="S1878" s="11" t="str">
        <f t="shared" si="607"/>
        <v/>
      </c>
      <c r="T1878" s="11" t="str">
        <f>IF(IFERROR(VLOOKUP(N1878,Home!$C$8:$R$1048576,11,FALSE),"")=0,"",IFERROR(VLOOKUP(N1878,Home!$C$8:$R$1048576,11,FALSE),""))</f>
        <v/>
      </c>
      <c r="U1878" s="11" t="str">
        <f>IF(IFERROR(VLOOKUP(O1878,Home!$C$8:$R$1048576,12,FALSE),"")=0,"",IFERROR(VLOOKUP(O1878,Home!$C$8:$R$1048576,12,FALSE),""))</f>
        <v/>
      </c>
      <c r="V1878" s="11" t="str">
        <f>IF(IFERROR(VLOOKUP(O1878,Home!$C$8:$R$1048576,8,FALSE),"")=0,"",IFERROR(VLOOKUP(O1878,Home!$C$8:$R$1048576,8,FALSE),""))</f>
        <v/>
      </c>
      <c r="W1878" s="11" t="str">
        <f>IF(OR(VLOOKUP(N1878,Home!$C$7:$I$207,6,FALSE)="",VLOOKUP(N1878,Home!$C$7:$I$207,7,FALSE)=""),"FEJL",SUM(Baggrundsark!$K$4:K1878))</f>
        <v>FEJL</v>
      </c>
      <c r="Y1878">
        <v>1875</v>
      </c>
      <c r="Z1878" s="1"/>
      <c r="AC1878" s="44"/>
      <c r="AD1878">
        <f t="shared" si="614"/>
        <v>0</v>
      </c>
      <c r="AE1878">
        <f>SUM($AD$4:AD1878)</f>
        <v>1</v>
      </c>
      <c r="AF1878" s="103" t="str">
        <f>IFERROR(VLOOKUP(AN1878,Home!$C$8:$E$207,3,FALSE),"")</f>
        <v/>
      </c>
      <c r="AG1878" s="103" t="str">
        <f>IFERROR(VLOOKUP(AN1878,Home!$C$8:$E$207,2,FALSE),"")</f>
        <v/>
      </c>
      <c r="AH1878" s="104" t="str">
        <f>IF(VLOOKUP(AE1878,Home!$C$8:$I$207,6,FALSE)="","",VLOOKUP(AE1878,Home!$C$8:$I$207,6,FALSE))</f>
        <v/>
      </c>
      <c r="AI1878" s="104" t="e">
        <f t="shared" si="622"/>
        <v>#VALUE!</v>
      </c>
      <c r="AJ1878" s="105" t="e">
        <f t="shared" si="615"/>
        <v>#VALUE!</v>
      </c>
      <c r="AK1878" s="103" t="e">
        <f t="shared" si="608"/>
        <v>#VALUE!</v>
      </c>
      <c r="AL1878" s="103" t="e">
        <f t="shared" si="616"/>
        <v>#VALUE!</v>
      </c>
      <c r="AN1878" t="str">
        <f>IF(OR(VLOOKUP(AE1878,Home!$C$8:$I$207,6,FALSE)="",VLOOKUP(AE1878,Home!$C$8:$I$207,7,FALSE)=""),"FEJL",Baggrundsark!AE1878)</f>
        <v>FEJL</v>
      </c>
      <c r="AO1878">
        <f>IF(VLOOKUP(AE1878,Home!$C$8:$N$207,12,FALSE)="Timelønnet",1,0)</f>
        <v>0</v>
      </c>
      <c r="AP1878">
        <f>SUM($AO$4:AO1878)*AO1878</f>
        <v>0</v>
      </c>
      <c r="AQ1878">
        <f t="shared" si="603"/>
        <v>1</v>
      </c>
      <c r="AR1878" t="str">
        <f t="shared" si="603"/>
        <v/>
      </c>
      <c r="AS1878" t="e">
        <f t="shared" si="617"/>
        <v>#VALUE!</v>
      </c>
      <c r="AT1878" s="45" t="e">
        <f t="shared" si="604"/>
        <v>#VALUE!</v>
      </c>
      <c r="AU1878">
        <f>VLOOKUP(AQ1878,Home!$C$8:$J$207,8,FALSE)</f>
        <v>0</v>
      </c>
    </row>
    <row r="1879" spans="1:47" x14ac:dyDescent="0.25">
      <c r="A1879" s="6">
        <f t="shared" si="609"/>
        <v>0</v>
      </c>
      <c r="B1879" s="6">
        <f t="shared" si="618"/>
        <v>0</v>
      </c>
      <c r="C1879" s="6" t="str">
        <f t="shared" si="610"/>
        <v/>
      </c>
      <c r="D1879" s="7">
        <f t="shared" si="611"/>
        <v>0</v>
      </c>
      <c r="E1879" s="7">
        <f t="shared" si="619"/>
        <v>0</v>
      </c>
      <c r="F1879" s="7" t="str">
        <f t="shared" si="612"/>
        <v/>
      </c>
      <c r="G1879" s="6">
        <f t="shared" si="613"/>
        <v>0</v>
      </c>
      <c r="H1879" s="6">
        <f t="shared" si="620"/>
        <v>0</v>
      </c>
      <c r="I1879" s="6" t="str">
        <f t="shared" si="621"/>
        <v/>
      </c>
      <c r="J1879" s="11">
        <v>1876</v>
      </c>
      <c r="K1879" s="11">
        <f>IF(IFERROR(VLOOKUP(J1879,Home!$A$8:$B$1048576,1,FALSE),0)=0,0,1)</f>
        <v>0</v>
      </c>
      <c r="L1879" s="129" t="e">
        <f>IF(VLOOKUP(O1879,Home!$C$8:$R$207,6,FALSE)="","",VLOOKUP(O1879,Home!$C$8:$R$207,6,FALSE))</f>
        <v>#N/A</v>
      </c>
      <c r="M1879" s="129" t="e">
        <f t="shared" si="606"/>
        <v>#N/A</v>
      </c>
      <c r="N1879" s="11">
        <f>SUM($K$4:K1879)</f>
        <v>200</v>
      </c>
      <c r="O1879" s="11" t="str">
        <f>IF(P1879="","",IF(IFERROR(VLOOKUP(N1879,Home!$C$8:$R$1048576,1,FALSE),"")=0,"",IFERROR(VLOOKUP(N1879,Home!$C$8:$R$1048576,1,FALSE),"")))</f>
        <v/>
      </c>
      <c r="P1879" s="11" t="str">
        <f>IF(IFERROR(VLOOKUP(W1879,Home!$C$8:$R$1048576,3,FALSE),"")=0,"",IFERROR(VLOOKUP(W1879,Home!$C$8:$R$1048576,3,FALSE),""))</f>
        <v/>
      </c>
      <c r="Q1879" s="11" t="str">
        <f t="shared" si="605"/>
        <v/>
      </c>
      <c r="R1879" s="130" t="e">
        <f>VLOOKUP(Q1879,'Baggrund til lister'!$G$4:$H$15,2,FALSE)</f>
        <v>#N/A</v>
      </c>
      <c r="S1879" s="11" t="str">
        <f t="shared" si="607"/>
        <v/>
      </c>
      <c r="T1879" s="11" t="str">
        <f>IF(IFERROR(VLOOKUP(N1879,Home!$C$8:$R$1048576,11,FALSE),"")=0,"",IFERROR(VLOOKUP(N1879,Home!$C$8:$R$1048576,11,FALSE),""))</f>
        <v/>
      </c>
      <c r="U1879" s="11" t="str">
        <f>IF(IFERROR(VLOOKUP(O1879,Home!$C$8:$R$1048576,12,FALSE),"")=0,"",IFERROR(VLOOKUP(O1879,Home!$C$8:$R$1048576,12,FALSE),""))</f>
        <v/>
      </c>
      <c r="V1879" s="11" t="str">
        <f>IF(IFERROR(VLOOKUP(O1879,Home!$C$8:$R$1048576,8,FALSE),"")=0,"",IFERROR(VLOOKUP(O1879,Home!$C$8:$R$1048576,8,FALSE),""))</f>
        <v/>
      </c>
      <c r="W1879" s="11" t="str">
        <f>IF(OR(VLOOKUP(N1879,Home!$C$7:$I$207,6,FALSE)="",VLOOKUP(N1879,Home!$C$7:$I$207,7,FALSE)=""),"FEJL",SUM(Baggrundsark!$K$4:K1879))</f>
        <v>FEJL</v>
      </c>
      <c r="Y1879">
        <v>1876</v>
      </c>
      <c r="Z1879" s="1"/>
      <c r="AC1879" s="44"/>
      <c r="AD1879">
        <f t="shared" si="614"/>
        <v>0</v>
      </c>
      <c r="AE1879">
        <f>SUM($AD$4:AD1879)</f>
        <v>1</v>
      </c>
      <c r="AF1879" s="103" t="str">
        <f>IFERROR(VLOOKUP(AN1879,Home!$C$8:$E$207,3,FALSE),"")</f>
        <v/>
      </c>
      <c r="AG1879" s="103" t="str">
        <f>IFERROR(VLOOKUP(AN1879,Home!$C$8:$E$207,2,FALSE),"")</f>
        <v/>
      </c>
      <c r="AH1879" s="104" t="str">
        <f>IF(VLOOKUP(AE1879,Home!$C$8:$I$207,6,FALSE)="","",VLOOKUP(AE1879,Home!$C$8:$I$207,6,FALSE))</f>
        <v/>
      </c>
      <c r="AI1879" s="104" t="e">
        <f t="shared" si="622"/>
        <v>#VALUE!</v>
      </c>
      <c r="AJ1879" s="105" t="e">
        <f t="shared" si="615"/>
        <v>#VALUE!</v>
      </c>
      <c r="AK1879" s="103" t="e">
        <f t="shared" si="608"/>
        <v>#VALUE!</v>
      </c>
      <c r="AL1879" s="103" t="e">
        <f t="shared" si="616"/>
        <v>#VALUE!</v>
      </c>
      <c r="AN1879" t="str">
        <f>IF(OR(VLOOKUP(AE1879,Home!$C$8:$I$207,6,FALSE)="",VLOOKUP(AE1879,Home!$C$8:$I$207,7,FALSE)=""),"FEJL",Baggrundsark!AE1879)</f>
        <v>FEJL</v>
      </c>
      <c r="AO1879">
        <f>IF(VLOOKUP(AE1879,Home!$C$8:$N$207,12,FALSE)="Timelønnet",1,0)</f>
        <v>0</v>
      </c>
      <c r="AP1879">
        <f>SUM($AO$4:AO1879)*AO1879</f>
        <v>0</v>
      </c>
      <c r="AQ1879">
        <f t="shared" si="603"/>
        <v>1</v>
      </c>
      <c r="AR1879" t="str">
        <f t="shared" si="603"/>
        <v/>
      </c>
      <c r="AS1879" t="e">
        <f t="shared" si="617"/>
        <v>#VALUE!</v>
      </c>
      <c r="AT1879" s="45" t="e">
        <f t="shared" si="604"/>
        <v>#VALUE!</v>
      </c>
      <c r="AU1879">
        <f>VLOOKUP(AQ1879,Home!$C$8:$J$207,8,FALSE)</f>
        <v>0</v>
      </c>
    </row>
    <row r="1880" spans="1:47" x14ac:dyDescent="0.25">
      <c r="A1880" s="6">
        <f t="shared" si="609"/>
        <v>0</v>
      </c>
      <c r="B1880" s="6">
        <f t="shared" si="618"/>
        <v>0</v>
      </c>
      <c r="C1880" s="6" t="str">
        <f t="shared" si="610"/>
        <v/>
      </c>
      <c r="D1880" s="7">
        <f t="shared" si="611"/>
        <v>0</v>
      </c>
      <c r="E1880" s="7">
        <f t="shared" si="619"/>
        <v>0</v>
      </c>
      <c r="F1880" s="7" t="str">
        <f t="shared" si="612"/>
        <v/>
      </c>
      <c r="G1880" s="6">
        <f t="shared" si="613"/>
        <v>0</v>
      </c>
      <c r="H1880" s="6">
        <f t="shared" si="620"/>
        <v>0</v>
      </c>
      <c r="I1880" s="6" t="str">
        <f t="shared" si="621"/>
        <v/>
      </c>
      <c r="J1880" s="11">
        <v>1877</v>
      </c>
      <c r="K1880" s="11">
        <f>IF(IFERROR(VLOOKUP(J1880,Home!$A$8:$B$1048576,1,FALSE),0)=0,0,1)</f>
        <v>0</v>
      </c>
      <c r="L1880" s="129" t="e">
        <f>IF(VLOOKUP(O1880,Home!$C$8:$R$207,6,FALSE)="","",VLOOKUP(O1880,Home!$C$8:$R$207,6,FALSE))</f>
        <v>#N/A</v>
      </c>
      <c r="M1880" s="129" t="e">
        <f t="shared" si="606"/>
        <v>#N/A</v>
      </c>
      <c r="N1880" s="11">
        <f>SUM($K$4:K1880)</f>
        <v>200</v>
      </c>
      <c r="O1880" s="11" t="str">
        <f>IF(P1880="","",IF(IFERROR(VLOOKUP(N1880,Home!$C$8:$R$1048576,1,FALSE),"")=0,"",IFERROR(VLOOKUP(N1880,Home!$C$8:$R$1048576,1,FALSE),"")))</f>
        <v/>
      </c>
      <c r="P1880" s="11" t="str">
        <f>IF(IFERROR(VLOOKUP(W1880,Home!$C$8:$R$1048576,3,FALSE),"")=0,"",IFERROR(VLOOKUP(W1880,Home!$C$8:$R$1048576,3,FALSE),""))</f>
        <v/>
      </c>
      <c r="Q1880" s="11" t="str">
        <f t="shared" si="605"/>
        <v/>
      </c>
      <c r="R1880" s="130" t="e">
        <f>VLOOKUP(Q1880,'Baggrund til lister'!$G$4:$H$15,2,FALSE)</f>
        <v>#N/A</v>
      </c>
      <c r="S1880" s="11" t="str">
        <f t="shared" si="607"/>
        <v/>
      </c>
      <c r="T1880" s="11" t="str">
        <f>IF(IFERROR(VLOOKUP(N1880,Home!$C$8:$R$1048576,11,FALSE),"")=0,"",IFERROR(VLOOKUP(N1880,Home!$C$8:$R$1048576,11,FALSE),""))</f>
        <v/>
      </c>
      <c r="U1880" s="11" t="str">
        <f>IF(IFERROR(VLOOKUP(O1880,Home!$C$8:$R$1048576,12,FALSE),"")=0,"",IFERROR(VLOOKUP(O1880,Home!$C$8:$R$1048576,12,FALSE),""))</f>
        <v/>
      </c>
      <c r="V1880" s="11" t="str">
        <f>IF(IFERROR(VLOOKUP(O1880,Home!$C$8:$R$1048576,8,FALSE),"")=0,"",IFERROR(VLOOKUP(O1880,Home!$C$8:$R$1048576,8,FALSE),""))</f>
        <v/>
      </c>
      <c r="W1880" s="11" t="str">
        <f>IF(OR(VLOOKUP(N1880,Home!$C$7:$I$207,6,FALSE)="",VLOOKUP(N1880,Home!$C$7:$I$207,7,FALSE)=""),"FEJL",SUM(Baggrundsark!$K$4:K1880))</f>
        <v>FEJL</v>
      </c>
      <c r="Y1880">
        <v>1877</v>
      </c>
      <c r="Z1880" s="1"/>
      <c r="AC1880" s="44"/>
      <c r="AD1880">
        <f t="shared" si="614"/>
        <v>0</v>
      </c>
      <c r="AE1880">
        <f>SUM($AD$4:AD1880)</f>
        <v>1</v>
      </c>
      <c r="AF1880" s="103" t="str">
        <f>IFERROR(VLOOKUP(AN1880,Home!$C$8:$E$207,3,FALSE),"")</f>
        <v/>
      </c>
      <c r="AG1880" s="103" t="str">
        <f>IFERROR(VLOOKUP(AN1880,Home!$C$8:$E$207,2,FALSE),"")</f>
        <v/>
      </c>
      <c r="AH1880" s="104" t="str">
        <f>IF(VLOOKUP(AE1880,Home!$C$8:$I$207,6,FALSE)="","",VLOOKUP(AE1880,Home!$C$8:$I$207,6,FALSE))</f>
        <v/>
      </c>
      <c r="AI1880" s="104" t="e">
        <f t="shared" si="622"/>
        <v>#VALUE!</v>
      </c>
      <c r="AJ1880" s="105" t="e">
        <f t="shared" si="615"/>
        <v>#VALUE!</v>
      </c>
      <c r="AK1880" s="103" t="e">
        <f t="shared" si="608"/>
        <v>#VALUE!</v>
      </c>
      <c r="AL1880" s="103" t="e">
        <f t="shared" si="616"/>
        <v>#VALUE!</v>
      </c>
      <c r="AN1880" t="str">
        <f>IF(OR(VLOOKUP(AE1880,Home!$C$8:$I$207,6,FALSE)="",VLOOKUP(AE1880,Home!$C$8:$I$207,7,FALSE)=""),"FEJL",Baggrundsark!AE1880)</f>
        <v>FEJL</v>
      </c>
      <c r="AO1880">
        <f>IF(VLOOKUP(AE1880,Home!$C$8:$N$207,12,FALSE)="Timelønnet",1,0)</f>
        <v>0</v>
      </c>
      <c r="AP1880">
        <f>SUM($AO$4:AO1880)*AO1880</f>
        <v>0</v>
      </c>
      <c r="AQ1880">
        <f t="shared" si="603"/>
        <v>1</v>
      </c>
      <c r="AR1880" t="str">
        <f t="shared" si="603"/>
        <v/>
      </c>
      <c r="AS1880" t="e">
        <f t="shared" si="617"/>
        <v>#VALUE!</v>
      </c>
      <c r="AT1880" s="45" t="e">
        <f t="shared" si="604"/>
        <v>#VALUE!</v>
      </c>
      <c r="AU1880">
        <f>VLOOKUP(AQ1880,Home!$C$8:$J$207,8,FALSE)</f>
        <v>0</v>
      </c>
    </row>
    <row r="1881" spans="1:47" x14ac:dyDescent="0.25">
      <c r="A1881" s="6">
        <f t="shared" si="609"/>
        <v>0</v>
      </c>
      <c r="B1881" s="6">
        <f t="shared" si="618"/>
        <v>0</v>
      </c>
      <c r="C1881" s="6" t="str">
        <f t="shared" si="610"/>
        <v/>
      </c>
      <c r="D1881" s="7">
        <f t="shared" si="611"/>
        <v>0</v>
      </c>
      <c r="E1881" s="7">
        <f t="shared" si="619"/>
        <v>0</v>
      </c>
      <c r="F1881" s="7" t="str">
        <f t="shared" si="612"/>
        <v/>
      </c>
      <c r="G1881" s="6">
        <f t="shared" si="613"/>
        <v>0</v>
      </c>
      <c r="H1881" s="6">
        <f t="shared" si="620"/>
        <v>0</v>
      </c>
      <c r="I1881" s="6" t="str">
        <f t="shared" si="621"/>
        <v/>
      </c>
      <c r="J1881" s="11">
        <v>1878</v>
      </c>
      <c r="K1881" s="11">
        <f>IF(IFERROR(VLOOKUP(J1881,Home!$A$8:$B$1048576,1,FALSE),0)=0,0,1)</f>
        <v>0</v>
      </c>
      <c r="L1881" s="129" t="e">
        <f>IF(VLOOKUP(O1881,Home!$C$8:$R$207,6,FALSE)="","",VLOOKUP(O1881,Home!$C$8:$R$207,6,FALSE))</f>
        <v>#N/A</v>
      </c>
      <c r="M1881" s="129" t="e">
        <f t="shared" si="606"/>
        <v>#N/A</v>
      </c>
      <c r="N1881" s="11">
        <f>SUM($K$4:K1881)</f>
        <v>200</v>
      </c>
      <c r="O1881" s="11" t="str">
        <f>IF(P1881="","",IF(IFERROR(VLOOKUP(N1881,Home!$C$8:$R$1048576,1,FALSE),"")=0,"",IFERROR(VLOOKUP(N1881,Home!$C$8:$R$1048576,1,FALSE),"")))</f>
        <v/>
      </c>
      <c r="P1881" s="11" t="str">
        <f>IF(IFERROR(VLOOKUP(W1881,Home!$C$8:$R$1048576,3,FALSE),"")=0,"",IFERROR(VLOOKUP(W1881,Home!$C$8:$R$1048576,3,FALSE),""))</f>
        <v/>
      </c>
      <c r="Q1881" s="11" t="str">
        <f t="shared" si="605"/>
        <v/>
      </c>
      <c r="R1881" s="130" t="e">
        <f>VLOOKUP(Q1881,'Baggrund til lister'!$G$4:$H$15,2,FALSE)</f>
        <v>#N/A</v>
      </c>
      <c r="S1881" s="11" t="str">
        <f t="shared" si="607"/>
        <v/>
      </c>
      <c r="T1881" s="11" t="str">
        <f>IF(IFERROR(VLOOKUP(N1881,Home!$C$8:$R$1048576,11,FALSE),"")=0,"",IFERROR(VLOOKUP(N1881,Home!$C$8:$R$1048576,11,FALSE),""))</f>
        <v/>
      </c>
      <c r="U1881" s="11" t="str">
        <f>IF(IFERROR(VLOOKUP(O1881,Home!$C$8:$R$1048576,12,FALSE),"")=0,"",IFERROR(VLOOKUP(O1881,Home!$C$8:$R$1048576,12,FALSE),""))</f>
        <v/>
      </c>
      <c r="V1881" s="11" t="str">
        <f>IF(IFERROR(VLOOKUP(O1881,Home!$C$8:$R$1048576,8,FALSE),"")=0,"",IFERROR(VLOOKUP(O1881,Home!$C$8:$R$1048576,8,FALSE),""))</f>
        <v/>
      </c>
      <c r="W1881" s="11" t="str">
        <f>IF(OR(VLOOKUP(N1881,Home!$C$7:$I$207,6,FALSE)="",VLOOKUP(N1881,Home!$C$7:$I$207,7,FALSE)=""),"FEJL",SUM(Baggrundsark!$K$4:K1881))</f>
        <v>FEJL</v>
      </c>
      <c r="Y1881">
        <v>1878</v>
      </c>
      <c r="Z1881" s="1"/>
      <c r="AC1881" s="44"/>
      <c r="AD1881">
        <f t="shared" si="614"/>
        <v>0</v>
      </c>
      <c r="AE1881">
        <f>SUM($AD$4:AD1881)</f>
        <v>1</v>
      </c>
      <c r="AF1881" s="103" t="str">
        <f>IFERROR(VLOOKUP(AN1881,Home!$C$8:$E$207,3,FALSE),"")</f>
        <v/>
      </c>
      <c r="AG1881" s="103" t="str">
        <f>IFERROR(VLOOKUP(AN1881,Home!$C$8:$E$207,2,FALSE),"")</f>
        <v/>
      </c>
      <c r="AH1881" s="104" t="str">
        <f>IF(VLOOKUP(AE1881,Home!$C$8:$I$207,6,FALSE)="","",VLOOKUP(AE1881,Home!$C$8:$I$207,6,FALSE))</f>
        <v/>
      </c>
      <c r="AI1881" s="104" t="e">
        <f t="shared" si="622"/>
        <v>#VALUE!</v>
      </c>
      <c r="AJ1881" s="105" t="e">
        <f t="shared" si="615"/>
        <v>#VALUE!</v>
      </c>
      <c r="AK1881" s="103" t="e">
        <f t="shared" si="608"/>
        <v>#VALUE!</v>
      </c>
      <c r="AL1881" s="103" t="e">
        <f t="shared" si="616"/>
        <v>#VALUE!</v>
      </c>
      <c r="AN1881" t="str">
        <f>IF(OR(VLOOKUP(AE1881,Home!$C$8:$I$207,6,FALSE)="",VLOOKUP(AE1881,Home!$C$8:$I$207,7,FALSE)=""),"FEJL",Baggrundsark!AE1881)</f>
        <v>FEJL</v>
      </c>
      <c r="AO1881">
        <f>IF(VLOOKUP(AE1881,Home!$C$8:$N$207,12,FALSE)="Timelønnet",1,0)</f>
        <v>0</v>
      </c>
      <c r="AP1881">
        <f>SUM($AO$4:AO1881)*AO1881</f>
        <v>0</v>
      </c>
      <c r="AQ1881">
        <f t="shared" si="603"/>
        <v>1</v>
      </c>
      <c r="AR1881" t="str">
        <f t="shared" si="603"/>
        <v/>
      </c>
      <c r="AS1881" t="e">
        <f t="shared" si="617"/>
        <v>#VALUE!</v>
      </c>
      <c r="AT1881" s="45" t="e">
        <f t="shared" si="604"/>
        <v>#VALUE!</v>
      </c>
      <c r="AU1881">
        <f>VLOOKUP(AQ1881,Home!$C$8:$J$207,8,FALSE)</f>
        <v>0</v>
      </c>
    </row>
    <row r="1882" spans="1:47" x14ac:dyDescent="0.25">
      <c r="A1882" s="6">
        <f t="shared" si="609"/>
        <v>0</v>
      </c>
      <c r="B1882" s="6">
        <f t="shared" si="618"/>
        <v>0</v>
      </c>
      <c r="C1882" s="6" t="str">
        <f t="shared" si="610"/>
        <v/>
      </c>
      <c r="D1882" s="7">
        <f t="shared" si="611"/>
        <v>0</v>
      </c>
      <c r="E1882" s="7">
        <f t="shared" si="619"/>
        <v>0</v>
      </c>
      <c r="F1882" s="7" t="str">
        <f t="shared" si="612"/>
        <v/>
      </c>
      <c r="G1882" s="6">
        <f t="shared" si="613"/>
        <v>0</v>
      </c>
      <c r="H1882" s="6">
        <f t="shared" si="620"/>
        <v>0</v>
      </c>
      <c r="I1882" s="6" t="str">
        <f t="shared" si="621"/>
        <v/>
      </c>
      <c r="J1882" s="11">
        <v>1879</v>
      </c>
      <c r="K1882" s="11">
        <f>IF(IFERROR(VLOOKUP(J1882,Home!$A$8:$B$1048576,1,FALSE),0)=0,0,1)</f>
        <v>0</v>
      </c>
      <c r="L1882" s="129" t="e">
        <f>IF(VLOOKUP(O1882,Home!$C$8:$R$207,6,FALSE)="","",VLOOKUP(O1882,Home!$C$8:$R$207,6,FALSE))</f>
        <v>#N/A</v>
      </c>
      <c r="M1882" s="129" t="e">
        <f t="shared" si="606"/>
        <v>#N/A</v>
      </c>
      <c r="N1882" s="11">
        <f>SUM($K$4:K1882)</f>
        <v>200</v>
      </c>
      <c r="O1882" s="11" t="str">
        <f>IF(P1882="","",IF(IFERROR(VLOOKUP(N1882,Home!$C$8:$R$1048576,1,FALSE),"")=0,"",IFERROR(VLOOKUP(N1882,Home!$C$8:$R$1048576,1,FALSE),"")))</f>
        <v/>
      </c>
      <c r="P1882" s="11" t="str">
        <f>IF(IFERROR(VLOOKUP(W1882,Home!$C$8:$R$1048576,3,FALSE),"")=0,"",IFERROR(VLOOKUP(W1882,Home!$C$8:$R$1048576,3,FALSE),""))</f>
        <v/>
      </c>
      <c r="Q1882" s="11" t="str">
        <f t="shared" si="605"/>
        <v/>
      </c>
      <c r="R1882" s="130" t="e">
        <f>VLOOKUP(Q1882,'Baggrund til lister'!$G$4:$H$15,2,FALSE)</f>
        <v>#N/A</v>
      </c>
      <c r="S1882" s="11" t="str">
        <f t="shared" si="607"/>
        <v/>
      </c>
      <c r="T1882" s="11" t="str">
        <f>IF(IFERROR(VLOOKUP(N1882,Home!$C$8:$R$1048576,11,FALSE),"")=0,"",IFERROR(VLOOKUP(N1882,Home!$C$8:$R$1048576,11,FALSE),""))</f>
        <v/>
      </c>
      <c r="U1882" s="11" t="str">
        <f>IF(IFERROR(VLOOKUP(O1882,Home!$C$8:$R$1048576,12,FALSE),"")=0,"",IFERROR(VLOOKUP(O1882,Home!$C$8:$R$1048576,12,FALSE),""))</f>
        <v/>
      </c>
      <c r="V1882" s="11" t="str">
        <f>IF(IFERROR(VLOOKUP(O1882,Home!$C$8:$R$1048576,8,FALSE),"")=0,"",IFERROR(VLOOKUP(O1882,Home!$C$8:$R$1048576,8,FALSE),""))</f>
        <v/>
      </c>
      <c r="W1882" s="11" t="str">
        <f>IF(OR(VLOOKUP(N1882,Home!$C$7:$I$207,6,FALSE)="",VLOOKUP(N1882,Home!$C$7:$I$207,7,FALSE)=""),"FEJL",SUM(Baggrundsark!$K$4:K1882))</f>
        <v>FEJL</v>
      </c>
      <c r="Y1882">
        <v>1879</v>
      </c>
      <c r="Z1882" s="1"/>
      <c r="AC1882" s="44"/>
      <c r="AD1882">
        <f t="shared" si="614"/>
        <v>0</v>
      </c>
      <c r="AE1882">
        <f>SUM($AD$4:AD1882)</f>
        <v>1</v>
      </c>
      <c r="AF1882" s="103" t="str">
        <f>IFERROR(VLOOKUP(AN1882,Home!$C$8:$E$207,3,FALSE),"")</f>
        <v/>
      </c>
      <c r="AG1882" s="103" t="str">
        <f>IFERROR(VLOOKUP(AN1882,Home!$C$8:$E$207,2,FALSE),"")</f>
        <v/>
      </c>
      <c r="AH1882" s="104" t="str">
        <f>IF(VLOOKUP(AE1882,Home!$C$8:$I$207,6,FALSE)="","",VLOOKUP(AE1882,Home!$C$8:$I$207,6,FALSE))</f>
        <v/>
      </c>
      <c r="AI1882" s="104" t="e">
        <f t="shared" si="622"/>
        <v>#VALUE!</v>
      </c>
      <c r="AJ1882" s="105" t="e">
        <f t="shared" si="615"/>
        <v>#VALUE!</v>
      </c>
      <c r="AK1882" s="103" t="e">
        <f t="shared" si="608"/>
        <v>#VALUE!</v>
      </c>
      <c r="AL1882" s="103" t="e">
        <f t="shared" si="616"/>
        <v>#VALUE!</v>
      </c>
      <c r="AN1882" t="str">
        <f>IF(OR(VLOOKUP(AE1882,Home!$C$8:$I$207,6,FALSE)="",VLOOKUP(AE1882,Home!$C$8:$I$207,7,FALSE)=""),"FEJL",Baggrundsark!AE1882)</f>
        <v>FEJL</v>
      </c>
      <c r="AO1882">
        <f>IF(VLOOKUP(AE1882,Home!$C$8:$N$207,12,FALSE)="Timelønnet",1,0)</f>
        <v>0</v>
      </c>
      <c r="AP1882">
        <f>SUM($AO$4:AO1882)*AO1882</f>
        <v>0</v>
      </c>
      <c r="AQ1882">
        <f t="shared" si="603"/>
        <v>1</v>
      </c>
      <c r="AR1882" t="str">
        <f t="shared" si="603"/>
        <v/>
      </c>
      <c r="AS1882" t="e">
        <f t="shared" si="617"/>
        <v>#VALUE!</v>
      </c>
      <c r="AT1882" s="45" t="e">
        <f t="shared" si="604"/>
        <v>#VALUE!</v>
      </c>
      <c r="AU1882">
        <f>VLOOKUP(AQ1882,Home!$C$8:$J$207,8,FALSE)</f>
        <v>0</v>
      </c>
    </row>
    <row r="1883" spans="1:47" x14ac:dyDescent="0.25">
      <c r="A1883" s="6">
        <f t="shared" si="609"/>
        <v>0</v>
      </c>
      <c r="B1883" s="6">
        <f t="shared" si="618"/>
        <v>0</v>
      </c>
      <c r="C1883" s="6" t="str">
        <f t="shared" si="610"/>
        <v/>
      </c>
      <c r="D1883" s="7">
        <f t="shared" si="611"/>
        <v>0</v>
      </c>
      <c r="E1883" s="7">
        <f t="shared" si="619"/>
        <v>0</v>
      </c>
      <c r="F1883" s="7" t="str">
        <f t="shared" si="612"/>
        <v/>
      </c>
      <c r="G1883" s="6">
        <f t="shared" si="613"/>
        <v>0</v>
      </c>
      <c r="H1883" s="6">
        <f t="shared" si="620"/>
        <v>0</v>
      </c>
      <c r="I1883" s="6" t="str">
        <f t="shared" si="621"/>
        <v/>
      </c>
      <c r="J1883" s="11">
        <v>1880</v>
      </c>
      <c r="K1883" s="11">
        <f>IF(IFERROR(VLOOKUP(J1883,Home!$A$8:$B$1048576,1,FALSE),0)=0,0,1)</f>
        <v>0</v>
      </c>
      <c r="L1883" s="129" t="e">
        <f>IF(VLOOKUP(O1883,Home!$C$8:$R$207,6,FALSE)="","",VLOOKUP(O1883,Home!$C$8:$R$207,6,FALSE))</f>
        <v>#N/A</v>
      </c>
      <c r="M1883" s="129" t="e">
        <f t="shared" si="606"/>
        <v>#N/A</v>
      </c>
      <c r="N1883" s="11">
        <f>SUM($K$4:K1883)</f>
        <v>200</v>
      </c>
      <c r="O1883" s="11" t="str">
        <f>IF(P1883="","",IF(IFERROR(VLOOKUP(N1883,Home!$C$8:$R$1048576,1,FALSE),"")=0,"",IFERROR(VLOOKUP(N1883,Home!$C$8:$R$1048576,1,FALSE),"")))</f>
        <v/>
      </c>
      <c r="P1883" s="11" t="str">
        <f>IF(IFERROR(VLOOKUP(W1883,Home!$C$8:$R$1048576,3,FALSE),"")=0,"",IFERROR(VLOOKUP(W1883,Home!$C$8:$R$1048576,3,FALSE),""))</f>
        <v/>
      </c>
      <c r="Q1883" s="11" t="str">
        <f t="shared" si="605"/>
        <v/>
      </c>
      <c r="R1883" s="130" t="e">
        <f>VLOOKUP(Q1883,'Baggrund til lister'!$G$4:$H$15,2,FALSE)</f>
        <v>#N/A</v>
      </c>
      <c r="S1883" s="11" t="str">
        <f t="shared" si="607"/>
        <v/>
      </c>
      <c r="T1883" s="11" t="str">
        <f>IF(IFERROR(VLOOKUP(N1883,Home!$C$8:$R$1048576,11,FALSE),"")=0,"",IFERROR(VLOOKUP(N1883,Home!$C$8:$R$1048576,11,FALSE),""))</f>
        <v/>
      </c>
      <c r="U1883" s="11" t="str">
        <f>IF(IFERROR(VLOOKUP(O1883,Home!$C$8:$R$1048576,12,FALSE),"")=0,"",IFERROR(VLOOKUP(O1883,Home!$C$8:$R$1048576,12,FALSE),""))</f>
        <v/>
      </c>
      <c r="V1883" s="11" t="str">
        <f>IF(IFERROR(VLOOKUP(O1883,Home!$C$8:$R$1048576,8,FALSE),"")=0,"",IFERROR(VLOOKUP(O1883,Home!$C$8:$R$1048576,8,FALSE),""))</f>
        <v/>
      </c>
      <c r="W1883" s="11" t="str">
        <f>IF(OR(VLOOKUP(N1883,Home!$C$7:$I$207,6,FALSE)="",VLOOKUP(N1883,Home!$C$7:$I$207,7,FALSE)=""),"FEJL",SUM(Baggrundsark!$K$4:K1883))</f>
        <v>FEJL</v>
      </c>
      <c r="Y1883">
        <v>1880</v>
      </c>
      <c r="Z1883" s="1"/>
      <c r="AC1883" s="44"/>
      <c r="AD1883">
        <f t="shared" si="614"/>
        <v>0</v>
      </c>
      <c r="AE1883">
        <f>SUM($AD$4:AD1883)</f>
        <v>1</v>
      </c>
      <c r="AF1883" s="103" t="str">
        <f>IFERROR(VLOOKUP(AN1883,Home!$C$8:$E$207,3,FALSE),"")</f>
        <v/>
      </c>
      <c r="AG1883" s="103" t="str">
        <f>IFERROR(VLOOKUP(AN1883,Home!$C$8:$E$207,2,FALSE),"")</f>
        <v/>
      </c>
      <c r="AH1883" s="104" t="str">
        <f>IF(VLOOKUP(AE1883,Home!$C$8:$I$207,6,FALSE)="","",VLOOKUP(AE1883,Home!$C$8:$I$207,6,FALSE))</f>
        <v/>
      </c>
      <c r="AI1883" s="104" t="e">
        <f t="shared" si="622"/>
        <v>#VALUE!</v>
      </c>
      <c r="AJ1883" s="105" t="e">
        <f t="shared" si="615"/>
        <v>#VALUE!</v>
      </c>
      <c r="AK1883" s="103" t="e">
        <f t="shared" si="608"/>
        <v>#VALUE!</v>
      </c>
      <c r="AL1883" s="103" t="e">
        <f t="shared" si="616"/>
        <v>#VALUE!</v>
      </c>
      <c r="AN1883" t="str">
        <f>IF(OR(VLOOKUP(AE1883,Home!$C$8:$I$207,6,FALSE)="",VLOOKUP(AE1883,Home!$C$8:$I$207,7,FALSE)=""),"FEJL",Baggrundsark!AE1883)</f>
        <v>FEJL</v>
      </c>
      <c r="AO1883">
        <f>IF(VLOOKUP(AE1883,Home!$C$8:$N$207,12,FALSE)="Timelønnet",1,0)</f>
        <v>0</v>
      </c>
      <c r="AP1883">
        <f>SUM($AO$4:AO1883)*AO1883</f>
        <v>0</v>
      </c>
      <c r="AQ1883">
        <f t="shared" ref="AQ1883:AR1946" si="623">AE1883</f>
        <v>1</v>
      </c>
      <c r="AR1883" t="str">
        <f t="shared" si="623"/>
        <v/>
      </c>
      <c r="AS1883" t="e">
        <f t="shared" si="617"/>
        <v>#VALUE!</v>
      </c>
      <c r="AT1883" s="45" t="e">
        <f t="shared" ref="AT1883:AT1946" si="624">AK1883</f>
        <v>#VALUE!</v>
      </c>
      <c r="AU1883">
        <f>VLOOKUP(AQ1883,Home!$C$8:$J$207,8,FALSE)</f>
        <v>0</v>
      </c>
    </row>
    <row r="1884" spans="1:47" x14ac:dyDescent="0.25">
      <c r="A1884" s="6">
        <f t="shared" si="609"/>
        <v>0</v>
      </c>
      <c r="B1884" s="6">
        <f t="shared" si="618"/>
        <v>0</v>
      </c>
      <c r="C1884" s="6" t="str">
        <f t="shared" si="610"/>
        <v/>
      </c>
      <c r="D1884" s="7">
        <f t="shared" si="611"/>
        <v>0</v>
      </c>
      <c r="E1884" s="7">
        <f t="shared" si="619"/>
        <v>0</v>
      </c>
      <c r="F1884" s="7" t="str">
        <f t="shared" si="612"/>
        <v/>
      </c>
      <c r="G1884" s="6">
        <f t="shared" si="613"/>
        <v>0</v>
      </c>
      <c r="H1884" s="6">
        <f t="shared" si="620"/>
        <v>0</v>
      </c>
      <c r="I1884" s="6" t="str">
        <f t="shared" si="621"/>
        <v/>
      </c>
      <c r="J1884" s="11">
        <v>1881</v>
      </c>
      <c r="K1884" s="11">
        <f>IF(IFERROR(VLOOKUP(J1884,Home!$A$8:$B$1048576,1,FALSE),0)=0,0,1)</f>
        <v>0</v>
      </c>
      <c r="L1884" s="129" t="e">
        <f>IF(VLOOKUP(O1884,Home!$C$8:$R$207,6,FALSE)="","",VLOOKUP(O1884,Home!$C$8:$R$207,6,FALSE))</f>
        <v>#N/A</v>
      </c>
      <c r="M1884" s="129" t="e">
        <f t="shared" si="606"/>
        <v>#N/A</v>
      </c>
      <c r="N1884" s="11">
        <f>SUM($K$4:K1884)</f>
        <v>200</v>
      </c>
      <c r="O1884" s="11" t="str">
        <f>IF(P1884="","",IF(IFERROR(VLOOKUP(N1884,Home!$C$8:$R$1048576,1,FALSE),"")=0,"",IFERROR(VLOOKUP(N1884,Home!$C$8:$R$1048576,1,FALSE),"")))</f>
        <v/>
      </c>
      <c r="P1884" s="11" t="str">
        <f>IF(IFERROR(VLOOKUP(W1884,Home!$C$8:$R$1048576,3,FALSE),"")=0,"",IFERROR(VLOOKUP(W1884,Home!$C$8:$R$1048576,3,FALSE),""))</f>
        <v/>
      </c>
      <c r="Q1884" s="11" t="str">
        <f t="shared" si="605"/>
        <v/>
      </c>
      <c r="R1884" s="130" t="e">
        <f>VLOOKUP(Q1884,'Baggrund til lister'!$G$4:$H$15,2,FALSE)</f>
        <v>#N/A</v>
      </c>
      <c r="S1884" s="11" t="str">
        <f t="shared" si="607"/>
        <v/>
      </c>
      <c r="T1884" s="11" t="str">
        <f>IF(IFERROR(VLOOKUP(N1884,Home!$C$8:$R$1048576,11,FALSE),"")=0,"",IFERROR(VLOOKUP(N1884,Home!$C$8:$R$1048576,11,FALSE),""))</f>
        <v/>
      </c>
      <c r="U1884" s="11" t="str">
        <f>IF(IFERROR(VLOOKUP(O1884,Home!$C$8:$R$1048576,12,FALSE),"")=0,"",IFERROR(VLOOKUP(O1884,Home!$C$8:$R$1048576,12,FALSE),""))</f>
        <v/>
      </c>
      <c r="V1884" s="11" t="str">
        <f>IF(IFERROR(VLOOKUP(O1884,Home!$C$8:$R$1048576,8,FALSE),"")=0,"",IFERROR(VLOOKUP(O1884,Home!$C$8:$R$1048576,8,FALSE),""))</f>
        <v/>
      </c>
      <c r="W1884" s="11" t="str">
        <f>IF(OR(VLOOKUP(N1884,Home!$C$7:$I$207,6,FALSE)="",VLOOKUP(N1884,Home!$C$7:$I$207,7,FALSE)=""),"FEJL",SUM(Baggrundsark!$K$4:K1884))</f>
        <v>FEJL</v>
      </c>
      <c r="Y1884">
        <v>1881</v>
      </c>
      <c r="Z1884" s="1"/>
      <c r="AC1884" s="44"/>
      <c r="AD1884">
        <f t="shared" si="614"/>
        <v>0</v>
      </c>
      <c r="AE1884">
        <f>SUM($AD$4:AD1884)</f>
        <v>1</v>
      </c>
      <c r="AF1884" s="103" t="str">
        <f>IFERROR(VLOOKUP(AN1884,Home!$C$8:$E$207,3,FALSE),"")</f>
        <v/>
      </c>
      <c r="AG1884" s="103" t="str">
        <f>IFERROR(VLOOKUP(AN1884,Home!$C$8:$E$207,2,FALSE),"")</f>
        <v/>
      </c>
      <c r="AH1884" s="104" t="str">
        <f>IF(VLOOKUP(AE1884,Home!$C$8:$I$207,6,FALSE)="","",VLOOKUP(AE1884,Home!$C$8:$I$207,6,FALSE))</f>
        <v/>
      </c>
      <c r="AI1884" s="104" t="e">
        <f t="shared" si="622"/>
        <v>#VALUE!</v>
      </c>
      <c r="AJ1884" s="105" t="e">
        <f t="shared" si="615"/>
        <v>#VALUE!</v>
      </c>
      <c r="AK1884" s="103" t="e">
        <f t="shared" si="608"/>
        <v>#VALUE!</v>
      </c>
      <c r="AL1884" s="103" t="e">
        <f t="shared" si="616"/>
        <v>#VALUE!</v>
      </c>
      <c r="AN1884" t="str">
        <f>IF(OR(VLOOKUP(AE1884,Home!$C$8:$I$207,6,FALSE)="",VLOOKUP(AE1884,Home!$C$8:$I$207,7,FALSE)=""),"FEJL",Baggrundsark!AE1884)</f>
        <v>FEJL</v>
      </c>
      <c r="AO1884">
        <f>IF(VLOOKUP(AE1884,Home!$C$8:$N$207,12,FALSE)="Timelønnet",1,0)</f>
        <v>0</v>
      </c>
      <c r="AP1884">
        <f>SUM($AO$4:AO1884)*AO1884</f>
        <v>0</v>
      </c>
      <c r="AQ1884">
        <f t="shared" si="623"/>
        <v>1</v>
      </c>
      <c r="AR1884" t="str">
        <f t="shared" si="623"/>
        <v/>
      </c>
      <c r="AS1884" t="e">
        <f t="shared" si="617"/>
        <v>#VALUE!</v>
      </c>
      <c r="AT1884" s="45" t="e">
        <f t="shared" si="624"/>
        <v>#VALUE!</v>
      </c>
      <c r="AU1884">
        <f>VLOOKUP(AQ1884,Home!$C$8:$J$207,8,FALSE)</f>
        <v>0</v>
      </c>
    </row>
    <row r="1885" spans="1:47" x14ac:dyDescent="0.25">
      <c r="A1885" s="6">
        <f t="shared" si="609"/>
        <v>0</v>
      </c>
      <c r="B1885" s="6">
        <f t="shared" si="618"/>
        <v>0</v>
      </c>
      <c r="C1885" s="6" t="str">
        <f t="shared" si="610"/>
        <v/>
      </c>
      <c r="D1885" s="7">
        <f t="shared" si="611"/>
        <v>0</v>
      </c>
      <c r="E1885" s="7">
        <f t="shared" si="619"/>
        <v>0</v>
      </c>
      <c r="F1885" s="7" t="str">
        <f t="shared" si="612"/>
        <v/>
      </c>
      <c r="G1885" s="6">
        <f t="shared" si="613"/>
        <v>0</v>
      </c>
      <c r="H1885" s="6">
        <f t="shared" si="620"/>
        <v>0</v>
      </c>
      <c r="I1885" s="6" t="str">
        <f t="shared" si="621"/>
        <v/>
      </c>
      <c r="J1885" s="11">
        <v>1882</v>
      </c>
      <c r="K1885" s="11">
        <f>IF(IFERROR(VLOOKUP(J1885,Home!$A$8:$B$1048576,1,FALSE),0)=0,0,1)</f>
        <v>0</v>
      </c>
      <c r="L1885" s="129" t="e">
        <f>IF(VLOOKUP(O1885,Home!$C$8:$R$207,6,FALSE)="","",VLOOKUP(O1885,Home!$C$8:$R$207,6,FALSE))</f>
        <v>#N/A</v>
      </c>
      <c r="M1885" s="129" t="e">
        <f t="shared" si="606"/>
        <v>#N/A</v>
      </c>
      <c r="N1885" s="11">
        <f>SUM($K$4:K1885)</f>
        <v>200</v>
      </c>
      <c r="O1885" s="11" t="str">
        <f>IF(P1885="","",IF(IFERROR(VLOOKUP(N1885,Home!$C$8:$R$1048576,1,FALSE),"")=0,"",IFERROR(VLOOKUP(N1885,Home!$C$8:$R$1048576,1,FALSE),"")))</f>
        <v/>
      </c>
      <c r="P1885" s="11" t="str">
        <f>IF(IFERROR(VLOOKUP(W1885,Home!$C$8:$R$1048576,3,FALSE),"")=0,"",IFERROR(VLOOKUP(W1885,Home!$C$8:$R$1048576,3,FALSE),""))</f>
        <v/>
      </c>
      <c r="Q1885" s="11" t="str">
        <f t="shared" si="605"/>
        <v/>
      </c>
      <c r="R1885" s="130" t="e">
        <f>VLOOKUP(Q1885,'Baggrund til lister'!$G$4:$H$15,2,FALSE)</f>
        <v>#N/A</v>
      </c>
      <c r="S1885" s="11" t="str">
        <f t="shared" si="607"/>
        <v/>
      </c>
      <c r="T1885" s="11" t="str">
        <f>IF(IFERROR(VLOOKUP(N1885,Home!$C$8:$R$1048576,11,FALSE),"")=0,"",IFERROR(VLOOKUP(N1885,Home!$C$8:$R$1048576,11,FALSE),""))</f>
        <v/>
      </c>
      <c r="U1885" s="11" t="str">
        <f>IF(IFERROR(VLOOKUP(O1885,Home!$C$8:$R$1048576,12,FALSE),"")=0,"",IFERROR(VLOOKUP(O1885,Home!$C$8:$R$1048576,12,FALSE),""))</f>
        <v/>
      </c>
      <c r="V1885" s="11" t="str">
        <f>IF(IFERROR(VLOOKUP(O1885,Home!$C$8:$R$1048576,8,FALSE),"")=0,"",IFERROR(VLOOKUP(O1885,Home!$C$8:$R$1048576,8,FALSE),""))</f>
        <v/>
      </c>
      <c r="W1885" s="11" t="str">
        <f>IF(OR(VLOOKUP(N1885,Home!$C$7:$I$207,6,FALSE)="",VLOOKUP(N1885,Home!$C$7:$I$207,7,FALSE)=""),"FEJL",SUM(Baggrundsark!$K$4:K1885))</f>
        <v>FEJL</v>
      </c>
      <c r="Y1885">
        <v>1882</v>
      </c>
      <c r="Z1885" s="1"/>
      <c r="AC1885" s="44"/>
      <c r="AD1885">
        <f t="shared" si="614"/>
        <v>0</v>
      </c>
      <c r="AE1885">
        <f>SUM($AD$4:AD1885)</f>
        <v>1</v>
      </c>
      <c r="AF1885" s="103" t="str">
        <f>IFERROR(VLOOKUP(AN1885,Home!$C$8:$E$207,3,FALSE),"")</f>
        <v/>
      </c>
      <c r="AG1885" s="103" t="str">
        <f>IFERROR(VLOOKUP(AN1885,Home!$C$8:$E$207,2,FALSE),"")</f>
        <v/>
      </c>
      <c r="AH1885" s="104" t="str">
        <f>IF(VLOOKUP(AE1885,Home!$C$8:$I$207,6,FALSE)="","",VLOOKUP(AE1885,Home!$C$8:$I$207,6,FALSE))</f>
        <v/>
      </c>
      <c r="AI1885" s="104" t="e">
        <f t="shared" si="622"/>
        <v>#VALUE!</v>
      </c>
      <c r="AJ1885" s="105" t="e">
        <f t="shared" si="615"/>
        <v>#VALUE!</v>
      </c>
      <c r="AK1885" s="103" t="e">
        <f t="shared" si="608"/>
        <v>#VALUE!</v>
      </c>
      <c r="AL1885" s="103" t="e">
        <f t="shared" si="616"/>
        <v>#VALUE!</v>
      </c>
      <c r="AN1885" t="str">
        <f>IF(OR(VLOOKUP(AE1885,Home!$C$8:$I$207,6,FALSE)="",VLOOKUP(AE1885,Home!$C$8:$I$207,7,FALSE)=""),"FEJL",Baggrundsark!AE1885)</f>
        <v>FEJL</v>
      </c>
      <c r="AO1885">
        <f>IF(VLOOKUP(AE1885,Home!$C$8:$N$207,12,FALSE)="Timelønnet",1,0)</f>
        <v>0</v>
      </c>
      <c r="AP1885">
        <f>SUM($AO$4:AO1885)*AO1885</f>
        <v>0</v>
      </c>
      <c r="AQ1885">
        <f t="shared" si="623"/>
        <v>1</v>
      </c>
      <c r="AR1885" t="str">
        <f t="shared" si="623"/>
        <v/>
      </c>
      <c r="AS1885" t="e">
        <f t="shared" si="617"/>
        <v>#VALUE!</v>
      </c>
      <c r="AT1885" s="45" t="e">
        <f t="shared" si="624"/>
        <v>#VALUE!</v>
      </c>
      <c r="AU1885">
        <f>VLOOKUP(AQ1885,Home!$C$8:$J$207,8,FALSE)</f>
        <v>0</v>
      </c>
    </row>
    <row r="1886" spans="1:47" x14ac:dyDescent="0.25">
      <c r="A1886" s="6">
        <f t="shared" si="609"/>
        <v>0</v>
      </c>
      <c r="B1886" s="6">
        <f t="shared" si="618"/>
        <v>0</v>
      </c>
      <c r="C1886" s="6" t="str">
        <f t="shared" si="610"/>
        <v/>
      </c>
      <c r="D1886" s="7">
        <f t="shared" si="611"/>
        <v>0</v>
      </c>
      <c r="E1886" s="7">
        <f t="shared" si="619"/>
        <v>0</v>
      </c>
      <c r="F1886" s="7" t="str">
        <f t="shared" si="612"/>
        <v/>
      </c>
      <c r="G1886" s="6">
        <f t="shared" si="613"/>
        <v>0</v>
      </c>
      <c r="H1886" s="6">
        <f t="shared" si="620"/>
        <v>0</v>
      </c>
      <c r="I1886" s="6" t="str">
        <f t="shared" si="621"/>
        <v/>
      </c>
      <c r="J1886" s="11">
        <v>1883</v>
      </c>
      <c r="K1886" s="11">
        <f>IF(IFERROR(VLOOKUP(J1886,Home!$A$8:$B$1048576,1,FALSE),0)=0,0,1)</f>
        <v>0</v>
      </c>
      <c r="L1886" s="129" t="e">
        <f>IF(VLOOKUP(O1886,Home!$C$8:$R$207,6,FALSE)="","",VLOOKUP(O1886,Home!$C$8:$R$207,6,FALSE))</f>
        <v>#N/A</v>
      </c>
      <c r="M1886" s="129" t="e">
        <f t="shared" si="606"/>
        <v>#N/A</v>
      </c>
      <c r="N1886" s="11">
        <f>SUM($K$4:K1886)</f>
        <v>200</v>
      </c>
      <c r="O1886" s="11" t="str">
        <f>IF(P1886="","",IF(IFERROR(VLOOKUP(N1886,Home!$C$8:$R$1048576,1,FALSE),"")=0,"",IFERROR(VLOOKUP(N1886,Home!$C$8:$R$1048576,1,FALSE),"")))</f>
        <v/>
      </c>
      <c r="P1886" s="11" t="str">
        <f>IF(IFERROR(VLOOKUP(W1886,Home!$C$8:$R$1048576,3,FALSE),"")=0,"",IFERROR(VLOOKUP(W1886,Home!$C$8:$R$1048576,3,FALSE),""))</f>
        <v/>
      </c>
      <c r="Q1886" s="11" t="str">
        <f t="shared" si="605"/>
        <v/>
      </c>
      <c r="R1886" s="130" t="e">
        <f>VLOOKUP(Q1886,'Baggrund til lister'!$G$4:$H$15,2,FALSE)</f>
        <v>#N/A</v>
      </c>
      <c r="S1886" s="11" t="str">
        <f t="shared" si="607"/>
        <v/>
      </c>
      <c r="T1886" s="11" t="str">
        <f>IF(IFERROR(VLOOKUP(N1886,Home!$C$8:$R$1048576,11,FALSE),"")=0,"",IFERROR(VLOOKUP(N1886,Home!$C$8:$R$1048576,11,FALSE),""))</f>
        <v/>
      </c>
      <c r="U1886" s="11" t="str">
        <f>IF(IFERROR(VLOOKUP(O1886,Home!$C$8:$R$1048576,12,FALSE),"")=0,"",IFERROR(VLOOKUP(O1886,Home!$C$8:$R$1048576,12,FALSE),""))</f>
        <v/>
      </c>
      <c r="V1886" s="11" t="str">
        <f>IF(IFERROR(VLOOKUP(O1886,Home!$C$8:$R$1048576,8,FALSE),"")=0,"",IFERROR(VLOOKUP(O1886,Home!$C$8:$R$1048576,8,FALSE),""))</f>
        <v/>
      </c>
      <c r="W1886" s="11" t="str">
        <f>IF(OR(VLOOKUP(N1886,Home!$C$7:$I$207,6,FALSE)="",VLOOKUP(N1886,Home!$C$7:$I$207,7,FALSE)=""),"FEJL",SUM(Baggrundsark!$K$4:K1886))</f>
        <v>FEJL</v>
      </c>
      <c r="Y1886">
        <v>1883</v>
      </c>
      <c r="Z1886" s="1"/>
      <c r="AC1886" s="44"/>
      <c r="AD1886">
        <f t="shared" si="614"/>
        <v>0</v>
      </c>
      <c r="AE1886">
        <f>SUM($AD$4:AD1886)</f>
        <v>1</v>
      </c>
      <c r="AF1886" s="103" t="str">
        <f>IFERROR(VLOOKUP(AN1886,Home!$C$8:$E$207,3,FALSE),"")</f>
        <v/>
      </c>
      <c r="AG1886" s="103" t="str">
        <f>IFERROR(VLOOKUP(AN1886,Home!$C$8:$E$207,2,FALSE),"")</f>
        <v/>
      </c>
      <c r="AH1886" s="104" t="str">
        <f>IF(VLOOKUP(AE1886,Home!$C$8:$I$207,6,FALSE)="","",VLOOKUP(AE1886,Home!$C$8:$I$207,6,FALSE))</f>
        <v/>
      </c>
      <c r="AI1886" s="104" t="e">
        <f t="shared" si="622"/>
        <v>#VALUE!</v>
      </c>
      <c r="AJ1886" s="105" t="e">
        <f t="shared" si="615"/>
        <v>#VALUE!</v>
      </c>
      <c r="AK1886" s="103" t="e">
        <f t="shared" si="608"/>
        <v>#VALUE!</v>
      </c>
      <c r="AL1886" s="103" t="e">
        <f t="shared" si="616"/>
        <v>#VALUE!</v>
      </c>
      <c r="AN1886" t="str">
        <f>IF(OR(VLOOKUP(AE1886,Home!$C$8:$I$207,6,FALSE)="",VLOOKUP(AE1886,Home!$C$8:$I$207,7,FALSE)=""),"FEJL",Baggrundsark!AE1886)</f>
        <v>FEJL</v>
      </c>
      <c r="AO1886">
        <f>IF(VLOOKUP(AE1886,Home!$C$8:$N$207,12,FALSE)="Timelønnet",1,0)</f>
        <v>0</v>
      </c>
      <c r="AP1886">
        <f>SUM($AO$4:AO1886)*AO1886</f>
        <v>0</v>
      </c>
      <c r="AQ1886">
        <f t="shared" si="623"/>
        <v>1</v>
      </c>
      <c r="AR1886" t="str">
        <f t="shared" si="623"/>
        <v/>
      </c>
      <c r="AS1886" t="e">
        <f t="shared" si="617"/>
        <v>#VALUE!</v>
      </c>
      <c r="AT1886" s="45" t="e">
        <f t="shared" si="624"/>
        <v>#VALUE!</v>
      </c>
      <c r="AU1886">
        <f>VLOOKUP(AQ1886,Home!$C$8:$J$207,8,FALSE)</f>
        <v>0</v>
      </c>
    </row>
    <row r="1887" spans="1:47" x14ac:dyDescent="0.25">
      <c r="A1887" s="6">
        <f t="shared" si="609"/>
        <v>0</v>
      </c>
      <c r="B1887" s="6">
        <f t="shared" si="618"/>
        <v>0</v>
      </c>
      <c r="C1887" s="6" t="str">
        <f t="shared" si="610"/>
        <v/>
      </c>
      <c r="D1887" s="7">
        <f t="shared" si="611"/>
        <v>0</v>
      </c>
      <c r="E1887" s="7">
        <f t="shared" si="619"/>
        <v>0</v>
      </c>
      <c r="F1887" s="7" t="str">
        <f t="shared" si="612"/>
        <v/>
      </c>
      <c r="G1887" s="6">
        <f t="shared" si="613"/>
        <v>0</v>
      </c>
      <c r="H1887" s="6">
        <f t="shared" si="620"/>
        <v>0</v>
      </c>
      <c r="I1887" s="6" t="str">
        <f t="shared" si="621"/>
        <v/>
      </c>
      <c r="J1887" s="11">
        <v>1884</v>
      </c>
      <c r="K1887" s="11">
        <f>IF(IFERROR(VLOOKUP(J1887,Home!$A$8:$B$1048576,1,FALSE),0)=0,0,1)</f>
        <v>0</v>
      </c>
      <c r="L1887" s="129" t="e">
        <f>IF(VLOOKUP(O1887,Home!$C$8:$R$207,6,FALSE)="","",VLOOKUP(O1887,Home!$C$8:$R$207,6,FALSE))</f>
        <v>#N/A</v>
      </c>
      <c r="M1887" s="129" t="e">
        <f t="shared" si="606"/>
        <v>#N/A</v>
      </c>
      <c r="N1887" s="11">
        <f>SUM($K$4:K1887)</f>
        <v>200</v>
      </c>
      <c r="O1887" s="11" t="str">
        <f>IF(P1887="","",IF(IFERROR(VLOOKUP(N1887,Home!$C$8:$R$1048576,1,FALSE),"")=0,"",IFERROR(VLOOKUP(N1887,Home!$C$8:$R$1048576,1,FALSE),"")))</f>
        <v/>
      </c>
      <c r="P1887" s="11" t="str">
        <f>IF(IFERROR(VLOOKUP(W1887,Home!$C$8:$R$1048576,3,FALSE),"")=0,"",IFERROR(VLOOKUP(W1887,Home!$C$8:$R$1048576,3,FALSE),""))</f>
        <v/>
      </c>
      <c r="Q1887" s="11" t="str">
        <f t="shared" si="605"/>
        <v/>
      </c>
      <c r="R1887" s="130" t="e">
        <f>VLOOKUP(Q1887,'Baggrund til lister'!$G$4:$H$15,2,FALSE)</f>
        <v>#N/A</v>
      </c>
      <c r="S1887" s="11" t="str">
        <f t="shared" si="607"/>
        <v/>
      </c>
      <c r="T1887" s="11" t="str">
        <f>IF(IFERROR(VLOOKUP(N1887,Home!$C$8:$R$1048576,11,FALSE),"")=0,"",IFERROR(VLOOKUP(N1887,Home!$C$8:$R$1048576,11,FALSE),""))</f>
        <v/>
      </c>
      <c r="U1887" s="11" t="str">
        <f>IF(IFERROR(VLOOKUP(O1887,Home!$C$8:$R$1048576,12,FALSE),"")=0,"",IFERROR(VLOOKUP(O1887,Home!$C$8:$R$1048576,12,FALSE),""))</f>
        <v/>
      </c>
      <c r="V1887" s="11" t="str">
        <f>IF(IFERROR(VLOOKUP(O1887,Home!$C$8:$R$1048576,8,FALSE),"")=0,"",IFERROR(VLOOKUP(O1887,Home!$C$8:$R$1048576,8,FALSE),""))</f>
        <v/>
      </c>
      <c r="W1887" s="11" t="str">
        <f>IF(OR(VLOOKUP(N1887,Home!$C$7:$I$207,6,FALSE)="",VLOOKUP(N1887,Home!$C$7:$I$207,7,FALSE)=""),"FEJL",SUM(Baggrundsark!$K$4:K1887))</f>
        <v>FEJL</v>
      </c>
      <c r="Y1887">
        <v>1884</v>
      </c>
      <c r="Z1887" s="1"/>
      <c r="AC1887" s="44"/>
      <c r="AD1887">
        <f t="shared" si="614"/>
        <v>0</v>
      </c>
      <c r="AE1887">
        <f>SUM($AD$4:AD1887)</f>
        <v>1</v>
      </c>
      <c r="AF1887" s="103" t="str">
        <f>IFERROR(VLOOKUP(AN1887,Home!$C$8:$E$207,3,FALSE),"")</f>
        <v/>
      </c>
      <c r="AG1887" s="103" t="str">
        <f>IFERROR(VLOOKUP(AN1887,Home!$C$8:$E$207,2,FALSE),"")</f>
        <v/>
      </c>
      <c r="AH1887" s="104" t="str">
        <f>IF(VLOOKUP(AE1887,Home!$C$8:$I$207,6,FALSE)="","",VLOOKUP(AE1887,Home!$C$8:$I$207,6,FALSE))</f>
        <v/>
      </c>
      <c r="AI1887" s="104" t="e">
        <f t="shared" si="622"/>
        <v>#VALUE!</v>
      </c>
      <c r="AJ1887" s="105" t="e">
        <f t="shared" si="615"/>
        <v>#VALUE!</v>
      </c>
      <c r="AK1887" s="103" t="e">
        <f t="shared" si="608"/>
        <v>#VALUE!</v>
      </c>
      <c r="AL1887" s="103" t="e">
        <f t="shared" si="616"/>
        <v>#VALUE!</v>
      </c>
      <c r="AN1887" t="str">
        <f>IF(OR(VLOOKUP(AE1887,Home!$C$8:$I$207,6,FALSE)="",VLOOKUP(AE1887,Home!$C$8:$I$207,7,FALSE)=""),"FEJL",Baggrundsark!AE1887)</f>
        <v>FEJL</v>
      </c>
      <c r="AO1887">
        <f>IF(VLOOKUP(AE1887,Home!$C$8:$N$207,12,FALSE)="Timelønnet",1,0)</f>
        <v>0</v>
      </c>
      <c r="AP1887">
        <f>SUM($AO$4:AO1887)*AO1887</f>
        <v>0</v>
      </c>
      <c r="AQ1887">
        <f t="shared" si="623"/>
        <v>1</v>
      </c>
      <c r="AR1887" t="str">
        <f t="shared" si="623"/>
        <v/>
      </c>
      <c r="AS1887" t="e">
        <f t="shared" si="617"/>
        <v>#VALUE!</v>
      </c>
      <c r="AT1887" s="45" t="e">
        <f t="shared" si="624"/>
        <v>#VALUE!</v>
      </c>
      <c r="AU1887">
        <f>VLOOKUP(AQ1887,Home!$C$8:$J$207,8,FALSE)</f>
        <v>0</v>
      </c>
    </row>
    <row r="1888" spans="1:47" x14ac:dyDescent="0.25">
      <c r="A1888" s="6">
        <f t="shared" si="609"/>
        <v>0</v>
      </c>
      <c r="B1888" s="6">
        <f t="shared" si="618"/>
        <v>0</v>
      </c>
      <c r="C1888" s="6" t="str">
        <f t="shared" si="610"/>
        <v/>
      </c>
      <c r="D1888" s="7">
        <f t="shared" si="611"/>
        <v>0</v>
      </c>
      <c r="E1888" s="7">
        <f t="shared" si="619"/>
        <v>0</v>
      </c>
      <c r="F1888" s="7" t="str">
        <f t="shared" si="612"/>
        <v/>
      </c>
      <c r="G1888" s="6">
        <f t="shared" si="613"/>
        <v>0</v>
      </c>
      <c r="H1888" s="6">
        <f t="shared" si="620"/>
        <v>0</v>
      </c>
      <c r="I1888" s="6" t="str">
        <f t="shared" si="621"/>
        <v/>
      </c>
      <c r="J1888" s="11">
        <v>1885</v>
      </c>
      <c r="K1888" s="11">
        <f>IF(IFERROR(VLOOKUP(J1888,Home!$A$8:$B$1048576,1,FALSE),0)=0,0,1)</f>
        <v>0</v>
      </c>
      <c r="L1888" s="129" t="e">
        <f>IF(VLOOKUP(O1888,Home!$C$8:$R$207,6,FALSE)="","",VLOOKUP(O1888,Home!$C$8:$R$207,6,FALSE))</f>
        <v>#N/A</v>
      </c>
      <c r="M1888" s="129" t="e">
        <f t="shared" si="606"/>
        <v>#N/A</v>
      </c>
      <c r="N1888" s="11">
        <f>SUM($K$4:K1888)</f>
        <v>200</v>
      </c>
      <c r="O1888" s="11" t="str">
        <f>IF(P1888="","",IF(IFERROR(VLOOKUP(N1888,Home!$C$8:$R$1048576,1,FALSE),"")=0,"",IFERROR(VLOOKUP(N1888,Home!$C$8:$R$1048576,1,FALSE),"")))</f>
        <v/>
      </c>
      <c r="P1888" s="11" t="str">
        <f>IF(IFERROR(VLOOKUP(W1888,Home!$C$8:$R$1048576,3,FALSE),"")=0,"",IFERROR(VLOOKUP(W1888,Home!$C$8:$R$1048576,3,FALSE),""))</f>
        <v/>
      </c>
      <c r="Q1888" s="11" t="str">
        <f t="shared" si="605"/>
        <v/>
      </c>
      <c r="R1888" s="130" t="e">
        <f>VLOOKUP(Q1888,'Baggrund til lister'!$G$4:$H$15,2,FALSE)</f>
        <v>#N/A</v>
      </c>
      <c r="S1888" s="11" t="str">
        <f t="shared" si="607"/>
        <v/>
      </c>
      <c r="T1888" s="11" t="str">
        <f>IF(IFERROR(VLOOKUP(N1888,Home!$C$8:$R$1048576,11,FALSE),"")=0,"",IFERROR(VLOOKUP(N1888,Home!$C$8:$R$1048576,11,FALSE),""))</f>
        <v/>
      </c>
      <c r="U1888" s="11" t="str">
        <f>IF(IFERROR(VLOOKUP(O1888,Home!$C$8:$R$1048576,12,FALSE),"")=0,"",IFERROR(VLOOKUP(O1888,Home!$C$8:$R$1048576,12,FALSE),""))</f>
        <v/>
      </c>
      <c r="V1888" s="11" t="str">
        <f>IF(IFERROR(VLOOKUP(O1888,Home!$C$8:$R$1048576,8,FALSE),"")=0,"",IFERROR(VLOOKUP(O1888,Home!$C$8:$R$1048576,8,FALSE),""))</f>
        <v/>
      </c>
      <c r="W1888" s="11" t="str">
        <f>IF(OR(VLOOKUP(N1888,Home!$C$7:$I$207,6,FALSE)="",VLOOKUP(N1888,Home!$C$7:$I$207,7,FALSE)=""),"FEJL",SUM(Baggrundsark!$K$4:K1888))</f>
        <v>FEJL</v>
      </c>
      <c r="Y1888">
        <v>1885</v>
      </c>
      <c r="Z1888" s="1"/>
      <c r="AC1888" s="44"/>
      <c r="AD1888">
        <f t="shared" si="614"/>
        <v>0</v>
      </c>
      <c r="AE1888">
        <f>SUM($AD$4:AD1888)</f>
        <v>1</v>
      </c>
      <c r="AF1888" s="103" t="str">
        <f>IFERROR(VLOOKUP(AN1888,Home!$C$8:$E$207,3,FALSE),"")</f>
        <v/>
      </c>
      <c r="AG1888" s="103" t="str">
        <f>IFERROR(VLOOKUP(AN1888,Home!$C$8:$E$207,2,FALSE),"")</f>
        <v/>
      </c>
      <c r="AH1888" s="104" t="str">
        <f>IF(VLOOKUP(AE1888,Home!$C$8:$I$207,6,FALSE)="","",VLOOKUP(AE1888,Home!$C$8:$I$207,6,FALSE))</f>
        <v/>
      </c>
      <c r="AI1888" s="104" t="e">
        <f t="shared" si="622"/>
        <v>#VALUE!</v>
      </c>
      <c r="AJ1888" s="105" t="e">
        <f t="shared" si="615"/>
        <v>#VALUE!</v>
      </c>
      <c r="AK1888" s="103" t="e">
        <f t="shared" si="608"/>
        <v>#VALUE!</v>
      </c>
      <c r="AL1888" s="103" t="e">
        <f t="shared" si="616"/>
        <v>#VALUE!</v>
      </c>
      <c r="AN1888" t="str">
        <f>IF(OR(VLOOKUP(AE1888,Home!$C$8:$I$207,6,FALSE)="",VLOOKUP(AE1888,Home!$C$8:$I$207,7,FALSE)=""),"FEJL",Baggrundsark!AE1888)</f>
        <v>FEJL</v>
      </c>
      <c r="AO1888">
        <f>IF(VLOOKUP(AE1888,Home!$C$8:$N$207,12,FALSE)="Timelønnet",1,0)</f>
        <v>0</v>
      </c>
      <c r="AP1888">
        <f>SUM($AO$4:AO1888)*AO1888</f>
        <v>0</v>
      </c>
      <c r="AQ1888">
        <f t="shared" si="623"/>
        <v>1</v>
      </c>
      <c r="AR1888" t="str">
        <f t="shared" si="623"/>
        <v/>
      </c>
      <c r="AS1888" t="e">
        <f t="shared" si="617"/>
        <v>#VALUE!</v>
      </c>
      <c r="AT1888" s="45" t="e">
        <f t="shared" si="624"/>
        <v>#VALUE!</v>
      </c>
      <c r="AU1888">
        <f>VLOOKUP(AQ1888,Home!$C$8:$J$207,8,FALSE)</f>
        <v>0</v>
      </c>
    </row>
    <row r="1889" spans="1:47" x14ac:dyDescent="0.25">
      <c r="A1889" s="6">
        <f t="shared" si="609"/>
        <v>0</v>
      </c>
      <c r="B1889" s="6">
        <f t="shared" si="618"/>
        <v>0</v>
      </c>
      <c r="C1889" s="6" t="str">
        <f t="shared" si="610"/>
        <v/>
      </c>
      <c r="D1889" s="7">
        <f t="shared" si="611"/>
        <v>0</v>
      </c>
      <c r="E1889" s="7">
        <f t="shared" si="619"/>
        <v>0</v>
      </c>
      <c r="F1889" s="7" t="str">
        <f t="shared" si="612"/>
        <v/>
      </c>
      <c r="G1889" s="6">
        <f t="shared" si="613"/>
        <v>0</v>
      </c>
      <c r="H1889" s="6">
        <f t="shared" si="620"/>
        <v>0</v>
      </c>
      <c r="I1889" s="6" t="str">
        <f t="shared" si="621"/>
        <v/>
      </c>
      <c r="J1889" s="11">
        <v>1886</v>
      </c>
      <c r="K1889" s="11">
        <f>IF(IFERROR(VLOOKUP(J1889,Home!$A$8:$B$1048576,1,FALSE),0)=0,0,1)</f>
        <v>0</v>
      </c>
      <c r="L1889" s="129" t="e">
        <f>IF(VLOOKUP(O1889,Home!$C$8:$R$207,6,FALSE)="","",VLOOKUP(O1889,Home!$C$8:$R$207,6,FALSE))</f>
        <v>#N/A</v>
      </c>
      <c r="M1889" s="129" t="e">
        <f t="shared" si="606"/>
        <v>#N/A</v>
      </c>
      <c r="N1889" s="11">
        <f>SUM($K$4:K1889)</f>
        <v>200</v>
      </c>
      <c r="O1889" s="11" t="str">
        <f>IF(P1889="","",IF(IFERROR(VLOOKUP(N1889,Home!$C$8:$R$1048576,1,FALSE),"")=0,"",IFERROR(VLOOKUP(N1889,Home!$C$8:$R$1048576,1,FALSE),"")))</f>
        <v/>
      </c>
      <c r="P1889" s="11" t="str">
        <f>IF(IFERROR(VLOOKUP(W1889,Home!$C$8:$R$1048576,3,FALSE),"")=0,"",IFERROR(VLOOKUP(W1889,Home!$C$8:$R$1048576,3,FALSE),""))</f>
        <v/>
      </c>
      <c r="Q1889" s="11" t="str">
        <f t="shared" si="605"/>
        <v/>
      </c>
      <c r="R1889" s="130" t="e">
        <f>VLOOKUP(Q1889,'Baggrund til lister'!$G$4:$H$15,2,FALSE)</f>
        <v>#N/A</v>
      </c>
      <c r="S1889" s="11" t="str">
        <f t="shared" si="607"/>
        <v/>
      </c>
      <c r="T1889" s="11" t="str">
        <f>IF(IFERROR(VLOOKUP(N1889,Home!$C$8:$R$1048576,11,FALSE),"")=0,"",IFERROR(VLOOKUP(N1889,Home!$C$8:$R$1048576,11,FALSE),""))</f>
        <v/>
      </c>
      <c r="U1889" s="11" t="str">
        <f>IF(IFERROR(VLOOKUP(O1889,Home!$C$8:$R$1048576,12,FALSE),"")=0,"",IFERROR(VLOOKUP(O1889,Home!$C$8:$R$1048576,12,FALSE),""))</f>
        <v/>
      </c>
      <c r="V1889" s="11" t="str">
        <f>IF(IFERROR(VLOOKUP(O1889,Home!$C$8:$R$1048576,8,FALSE),"")=0,"",IFERROR(VLOOKUP(O1889,Home!$C$8:$R$1048576,8,FALSE),""))</f>
        <v/>
      </c>
      <c r="W1889" s="11" t="str">
        <f>IF(OR(VLOOKUP(N1889,Home!$C$7:$I$207,6,FALSE)="",VLOOKUP(N1889,Home!$C$7:$I$207,7,FALSE)=""),"FEJL",SUM(Baggrundsark!$K$4:K1889))</f>
        <v>FEJL</v>
      </c>
      <c r="Y1889">
        <v>1886</v>
      </c>
      <c r="Z1889" s="1"/>
      <c r="AC1889" s="44"/>
      <c r="AD1889">
        <f t="shared" si="614"/>
        <v>0</v>
      </c>
      <c r="AE1889">
        <f>SUM($AD$4:AD1889)</f>
        <v>1</v>
      </c>
      <c r="AF1889" s="103" t="str">
        <f>IFERROR(VLOOKUP(AN1889,Home!$C$8:$E$207,3,FALSE),"")</f>
        <v/>
      </c>
      <c r="AG1889" s="103" t="str">
        <f>IFERROR(VLOOKUP(AN1889,Home!$C$8:$E$207,2,FALSE),"")</f>
        <v/>
      </c>
      <c r="AH1889" s="104" t="str">
        <f>IF(VLOOKUP(AE1889,Home!$C$8:$I$207,6,FALSE)="","",VLOOKUP(AE1889,Home!$C$8:$I$207,6,FALSE))</f>
        <v/>
      </c>
      <c r="AI1889" s="104" t="e">
        <f t="shared" si="622"/>
        <v>#VALUE!</v>
      </c>
      <c r="AJ1889" s="105" t="e">
        <f t="shared" si="615"/>
        <v>#VALUE!</v>
      </c>
      <c r="AK1889" s="103" t="e">
        <f t="shared" si="608"/>
        <v>#VALUE!</v>
      </c>
      <c r="AL1889" s="103" t="e">
        <f t="shared" si="616"/>
        <v>#VALUE!</v>
      </c>
      <c r="AN1889" t="str">
        <f>IF(OR(VLOOKUP(AE1889,Home!$C$8:$I$207,6,FALSE)="",VLOOKUP(AE1889,Home!$C$8:$I$207,7,FALSE)=""),"FEJL",Baggrundsark!AE1889)</f>
        <v>FEJL</v>
      </c>
      <c r="AO1889">
        <f>IF(VLOOKUP(AE1889,Home!$C$8:$N$207,12,FALSE)="Timelønnet",1,0)</f>
        <v>0</v>
      </c>
      <c r="AP1889">
        <f>SUM($AO$4:AO1889)*AO1889</f>
        <v>0</v>
      </c>
      <c r="AQ1889">
        <f t="shared" si="623"/>
        <v>1</v>
      </c>
      <c r="AR1889" t="str">
        <f t="shared" si="623"/>
        <v/>
      </c>
      <c r="AS1889" t="e">
        <f t="shared" si="617"/>
        <v>#VALUE!</v>
      </c>
      <c r="AT1889" s="45" t="e">
        <f t="shared" si="624"/>
        <v>#VALUE!</v>
      </c>
      <c r="AU1889">
        <f>VLOOKUP(AQ1889,Home!$C$8:$J$207,8,FALSE)</f>
        <v>0</v>
      </c>
    </row>
    <row r="1890" spans="1:47" x14ac:dyDescent="0.25">
      <c r="A1890" s="6">
        <f t="shared" si="609"/>
        <v>0</v>
      </c>
      <c r="B1890" s="6">
        <f t="shared" si="618"/>
        <v>0</v>
      </c>
      <c r="C1890" s="6" t="str">
        <f t="shared" si="610"/>
        <v/>
      </c>
      <c r="D1890" s="7">
        <f t="shared" si="611"/>
        <v>0</v>
      </c>
      <c r="E1890" s="7">
        <f t="shared" si="619"/>
        <v>0</v>
      </c>
      <c r="F1890" s="7" t="str">
        <f t="shared" si="612"/>
        <v/>
      </c>
      <c r="G1890" s="6">
        <f t="shared" si="613"/>
        <v>0</v>
      </c>
      <c r="H1890" s="6">
        <f t="shared" si="620"/>
        <v>0</v>
      </c>
      <c r="I1890" s="6" t="str">
        <f t="shared" si="621"/>
        <v/>
      </c>
      <c r="J1890" s="11">
        <v>1887</v>
      </c>
      <c r="K1890" s="11">
        <f>IF(IFERROR(VLOOKUP(J1890,Home!$A$8:$B$1048576,1,FALSE),0)=0,0,1)</f>
        <v>0</v>
      </c>
      <c r="L1890" s="129" t="e">
        <f>IF(VLOOKUP(O1890,Home!$C$8:$R$207,6,FALSE)="","",VLOOKUP(O1890,Home!$C$8:$R$207,6,FALSE))</f>
        <v>#N/A</v>
      </c>
      <c r="M1890" s="129" t="e">
        <f t="shared" si="606"/>
        <v>#N/A</v>
      </c>
      <c r="N1890" s="11">
        <f>SUM($K$4:K1890)</f>
        <v>200</v>
      </c>
      <c r="O1890" s="11" t="str">
        <f>IF(P1890="","",IF(IFERROR(VLOOKUP(N1890,Home!$C$8:$R$1048576,1,FALSE),"")=0,"",IFERROR(VLOOKUP(N1890,Home!$C$8:$R$1048576,1,FALSE),"")))</f>
        <v/>
      </c>
      <c r="P1890" s="11" t="str">
        <f>IF(IFERROR(VLOOKUP(W1890,Home!$C$8:$R$1048576,3,FALSE),"")=0,"",IFERROR(VLOOKUP(W1890,Home!$C$8:$R$1048576,3,FALSE),""))</f>
        <v/>
      </c>
      <c r="Q1890" s="11" t="str">
        <f t="shared" si="605"/>
        <v/>
      </c>
      <c r="R1890" s="130" t="e">
        <f>VLOOKUP(Q1890,'Baggrund til lister'!$G$4:$H$15,2,FALSE)</f>
        <v>#N/A</v>
      </c>
      <c r="S1890" s="11" t="str">
        <f t="shared" si="607"/>
        <v/>
      </c>
      <c r="T1890" s="11" t="str">
        <f>IF(IFERROR(VLOOKUP(N1890,Home!$C$8:$R$1048576,11,FALSE),"")=0,"",IFERROR(VLOOKUP(N1890,Home!$C$8:$R$1048576,11,FALSE),""))</f>
        <v/>
      </c>
      <c r="U1890" s="11" t="str">
        <f>IF(IFERROR(VLOOKUP(O1890,Home!$C$8:$R$1048576,12,FALSE),"")=0,"",IFERROR(VLOOKUP(O1890,Home!$C$8:$R$1048576,12,FALSE),""))</f>
        <v/>
      </c>
      <c r="V1890" s="11" t="str">
        <f>IF(IFERROR(VLOOKUP(O1890,Home!$C$8:$R$1048576,8,FALSE),"")=0,"",IFERROR(VLOOKUP(O1890,Home!$C$8:$R$1048576,8,FALSE),""))</f>
        <v/>
      </c>
      <c r="W1890" s="11" t="str">
        <f>IF(OR(VLOOKUP(N1890,Home!$C$7:$I$207,6,FALSE)="",VLOOKUP(N1890,Home!$C$7:$I$207,7,FALSE)=""),"FEJL",SUM(Baggrundsark!$K$4:K1890))</f>
        <v>FEJL</v>
      </c>
      <c r="Y1890">
        <v>1887</v>
      </c>
      <c r="Z1890" s="1"/>
      <c r="AC1890" s="44"/>
      <c r="AD1890">
        <f t="shared" si="614"/>
        <v>0</v>
      </c>
      <c r="AE1890">
        <f>SUM($AD$4:AD1890)</f>
        <v>1</v>
      </c>
      <c r="AF1890" s="103" t="str">
        <f>IFERROR(VLOOKUP(AN1890,Home!$C$8:$E$207,3,FALSE),"")</f>
        <v/>
      </c>
      <c r="AG1890" s="103" t="str">
        <f>IFERROR(VLOOKUP(AN1890,Home!$C$8:$E$207,2,FALSE),"")</f>
        <v/>
      </c>
      <c r="AH1890" s="104" t="str">
        <f>IF(VLOOKUP(AE1890,Home!$C$8:$I$207,6,FALSE)="","",VLOOKUP(AE1890,Home!$C$8:$I$207,6,FALSE))</f>
        <v/>
      </c>
      <c r="AI1890" s="104" t="e">
        <f t="shared" si="622"/>
        <v>#VALUE!</v>
      </c>
      <c r="AJ1890" s="105" t="e">
        <f t="shared" si="615"/>
        <v>#VALUE!</v>
      </c>
      <c r="AK1890" s="103" t="e">
        <f t="shared" si="608"/>
        <v>#VALUE!</v>
      </c>
      <c r="AL1890" s="103" t="e">
        <f t="shared" si="616"/>
        <v>#VALUE!</v>
      </c>
      <c r="AN1890" t="str">
        <f>IF(OR(VLOOKUP(AE1890,Home!$C$8:$I$207,6,FALSE)="",VLOOKUP(AE1890,Home!$C$8:$I$207,7,FALSE)=""),"FEJL",Baggrundsark!AE1890)</f>
        <v>FEJL</v>
      </c>
      <c r="AO1890">
        <f>IF(VLOOKUP(AE1890,Home!$C$8:$N$207,12,FALSE)="Timelønnet",1,0)</f>
        <v>0</v>
      </c>
      <c r="AP1890">
        <f>SUM($AO$4:AO1890)*AO1890</f>
        <v>0</v>
      </c>
      <c r="AQ1890">
        <f t="shared" si="623"/>
        <v>1</v>
      </c>
      <c r="AR1890" t="str">
        <f t="shared" si="623"/>
        <v/>
      </c>
      <c r="AS1890" t="e">
        <f t="shared" si="617"/>
        <v>#VALUE!</v>
      </c>
      <c r="AT1890" s="45" t="e">
        <f t="shared" si="624"/>
        <v>#VALUE!</v>
      </c>
      <c r="AU1890">
        <f>VLOOKUP(AQ1890,Home!$C$8:$J$207,8,FALSE)</f>
        <v>0</v>
      </c>
    </row>
    <row r="1891" spans="1:47" x14ac:dyDescent="0.25">
      <c r="A1891" s="6">
        <f t="shared" si="609"/>
        <v>0</v>
      </c>
      <c r="B1891" s="6">
        <f t="shared" si="618"/>
        <v>0</v>
      </c>
      <c r="C1891" s="6" t="str">
        <f t="shared" si="610"/>
        <v/>
      </c>
      <c r="D1891" s="7">
        <f t="shared" si="611"/>
        <v>0</v>
      </c>
      <c r="E1891" s="7">
        <f t="shared" si="619"/>
        <v>0</v>
      </c>
      <c r="F1891" s="7" t="str">
        <f t="shared" si="612"/>
        <v/>
      </c>
      <c r="G1891" s="6">
        <f t="shared" si="613"/>
        <v>0</v>
      </c>
      <c r="H1891" s="6">
        <f t="shared" si="620"/>
        <v>0</v>
      </c>
      <c r="I1891" s="6" t="str">
        <f t="shared" si="621"/>
        <v/>
      </c>
      <c r="J1891" s="11">
        <v>1888</v>
      </c>
      <c r="K1891" s="11">
        <f>IF(IFERROR(VLOOKUP(J1891,Home!$A$8:$B$1048576,1,FALSE),0)=0,0,1)</f>
        <v>0</v>
      </c>
      <c r="L1891" s="129" t="e">
        <f>IF(VLOOKUP(O1891,Home!$C$8:$R$207,6,FALSE)="","",VLOOKUP(O1891,Home!$C$8:$R$207,6,FALSE))</f>
        <v>#N/A</v>
      </c>
      <c r="M1891" s="129" t="e">
        <f t="shared" si="606"/>
        <v>#N/A</v>
      </c>
      <c r="N1891" s="11">
        <f>SUM($K$4:K1891)</f>
        <v>200</v>
      </c>
      <c r="O1891" s="11" t="str">
        <f>IF(P1891="","",IF(IFERROR(VLOOKUP(N1891,Home!$C$8:$R$1048576,1,FALSE),"")=0,"",IFERROR(VLOOKUP(N1891,Home!$C$8:$R$1048576,1,FALSE),"")))</f>
        <v/>
      </c>
      <c r="P1891" s="11" t="str">
        <f>IF(IFERROR(VLOOKUP(W1891,Home!$C$8:$R$1048576,3,FALSE),"")=0,"",IFERROR(VLOOKUP(W1891,Home!$C$8:$R$1048576,3,FALSE),""))</f>
        <v/>
      </c>
      <c r="Q1891" s="11" t="str">
        <f t="shared" si="605"/>
        <v/>
      </c>
      <c r="R1891" s="130" t="e">
        <f>VLOOKUP(Q1891,'Baggrund til lister'!$G$4:$H$15,2,FALSE)</f>
        <v>#N/A</v>
      </c>
      <c r="S1891" s="11" t="str">
        <f t="shared" si="607"/>
        <v/>
      </c>
      <c r="T1891" s="11" t="str">
        <f>IF(IFERROR(VLOOKUP(N1891,Home!$C$8:$R$1048576,11,FALSE),"")=0,"",IFERROR(VLOOKUP(N1891,Home!$C$8:$R$1048576,11,FALSE),""))</f>
        <v/>
      </c>
      <c r="U1891" s="11" t="str">
        <f>IF(IFERROR(VLOOKUP(O1891,Home!$C$8:$R$1048576,12,FALSE),"")=0,"",IFERROR(VLOOKUP(O1891,Home!$C$8:$R$1048576,12,FALSE),""))</f>
        <v/>
      </c>
      <c r="V1891" s="11" t="str">
        <f>IF(IFERROR(VLOOKUP(O1891,Home!$C$8:$R$1048576,8,FALSE),"")=0,"",IFERROR(VLOOKUP(O1891,Home!$C$8:$R$1048576,8,FALSE),""))</f>
        <v/>
      </c>
      <c r="W1891" s="11" t="str">
        <f>IF(OR(VLOOKUP(N1891,Home!$C$7:$I$207,6,FALSE)="",VLOOKUP(N1891,Home!$C$7:$I$207,7,FALSE)=""),"FEJL",SUM(Baggrundsark!$K$4:K1891))</f>
        <v>FEJL</v>
      </c>
      <c r="Y1891">
        <v>1888</v>
      </c>
      <c r="Z1891" s="1"/>
      <c r="AC1891" s="44"/>
      <c r="AD1891">
        <f t="shared" si="614"/>
        <v>0</v>
      </c>
      <c r="AE1891">
        <f>SUM($AD$4:AD1891)</f>
        <v>1</v>
      </c>
      <c r="AF1891" s="103" t="str">
        <f>IFERROR(VLOOKUP(AN1891,Home!$C$8:$E$207,3,FALSE),"")</f>
        <v/>
      </c>
      <c r="AG1891" s="103" t="str">
        <f>IFERROR(VLOOKUP(AN1891,Home!$C$8:$E$207,2,FALSE),"")</f>
        <v/>
      </c>
      <c r="AH1891" s="104" t="str">
        <f>IF(VLOOKUP(AE1891,Home!$C$8:$I$207,6,FALSE)="","",VLOOKUP(AE1891,Home!$C$8:$I$207,6,FALSE))</f>
        <v/>
      </c>
      <c r="AI1891" s="104" t="e">
        <f t="shared" si="622"/>
        <v>#VALUE!</v>
      </c>
      <c r="AJ1891" s="105" t="e">
        <f t="shared" si="615"/>
        <v>#VALUE!</v>
      </c>
      <c r="AK1891" s="103" t="e">
        <f t="shared" si="608"/>
        <v>#VALUE!</v>
      </c>
      <c r="AL1891" s="103" t="e">
        <f t="shared" si="616"/>
        <v>#VALUE!</v>
      </c>
      <c r="AN1891" t="str">
        <f>IF(OR(VLOOKUP(AE1891,Home!$C$8:$I$207,6,FALSE)="",VLOOKUP(AE1891,Home!$C$8:$I$207,7,FALSE)=""),"FEJL",Baggrundsark!AE1891)</f>
        <v>FEJL</v>
      </c>
      <c r="AO1891">
        <f>IF(VLOOKUP(AE1891,Home!$C$8:$N$207,12,FALSE)="Timelønnet",1,0)</f>
        <v>0</v>
      </c>
      <c r="AP1891">
        <f>SUM($AO$4:AO1891)*AO1891</f>
        <v>0</v>
      </c>
      <c r="AQ1891">
        <f t="shared" si="623"/>
        <v>1</v>
      </c>
      <c r="AR1891" t="str">
        <f t="shared" si="623"/>
        <v/>
      </c>
      <c r="AS1891" t="e">
        <f t="shared" si="617"/>
        <v>#VALUE!</v>
      </c>
      <c r="AT1891" s="45" t="e">
        <f t="shared" si="624"/>
        <v>#VALUE!</v>
      </c>
      <c r="AU1891">
        <f>VLOOKUP(AQ1891,Home!$C$8:$J$207,8,FALSE)</f>
        <v>0</v>
      </c>
    </row>
    <row r="1892" spans="1:47" x14ac:dyDescent="0.25">
      <c r="A1892" s="6">
        <f t="shared" si="609"/>
        <v>0</v>
      </c>
      <c r="B1892" s="6">
        <f t="shared" si="618"/>
        <v>0</v>
      </c>
      <c r="C1892" s="6" t="str">
        <f t="shared" si="610"/>
        <v/>
      </c>
      <c r="D1892" s="7">
        <f t="shared" si="611"/>
        <v>0</v>
      </c>
      <c r="E1892" s="7">
        <f t="shared" si="619"/>
        <v>0</v>
      </c>
      <c r="F1892" s="7" t="str">
        <f t="shared" si="612"/>
        <v/>
      </c>
      <c r="G1892" s="6">
        <f t="shared" si="613"/>
        <v>0</v>
      </c>
      <c r="H1892" s="6">
        <f t="shared" si="620"/>
        <v>0</v>
      </c>
      <c r="I1892" s="6" t="str">
        <f t="shared" si="621"/>
        <v/>
      </c>
      <c r="J1892" s="11">
        <v>1889</v>
      </c>
      <c r="K1892" s="11">
        <f>IF(IFERROR(VLOOKUP(J1892,Home!$A$8:$B$1048576,1,FALSE),0)=0,0,1)</f>
        <v>0</v>
      </c>
      <c r="L1892" s="129" t="e">
        <f>IF(VLOOKUP(O1892,Home!$C$8:$R$207,6,FALSE)="","",VLOOKUP(O1892,Home!$C$8:$R$207,6,FALSE))</f>
        <v>#N/A</v>
      </c>
      <c r="M1892" s="129" t="e">
        <f t="shared" si="606"/>
        <v>#N/A</v>
      </c>
      <c r="N1892" s="11">
        <f>SUM($K$4:K1892)</f>
        <v>200</v>
      </c>
      <c r="O1892" s="11" t="str">
        <f>IF(P1892="","",IF(IFERROR(VLOOKUP(N1892,Home!$C$8:$R$1048576,1,FALSE),"")=0,"",IFERROR(VLOOKUP(N1892,Home!$C$8:$R$1048576,1,FALSE),"")))</f>
        <v/>
      </c>
      <c r="P1892" s="11" t="str">
        <f>IF(IFERROR(VLOOKUP(W1892,Home!$C$8:$R$1048576,3,FALSE),"")=0,"",IFERROR(VLOOKUP(W1892,Home!$C$8:$R$1048576,3,FALSE),""))</f>
        <v/>
      </c>
      <c r="Q1892" s="11" t="str">
        <f t="shared" si="605"/>
        <v/>
      </c>
      <c r="R1892" s="130" t="e">
        <f>VLOOKUP(Q1892,'Baggrund til lister'!$G$4:$H$15,2,FALSE)</f>
        <v>#N/A</v>
      </c>
      <c r="S1892" s="11" t="str">
        <f t="shared" si="607"/>
        <v/>
      </c>
      <c r="T1892" s="11" t="str">
        <f>IF(IFERROR(VLOOKUP(N1892,Home!$C$8:$R$1048576,11,FALSE),"")=0,"",IFERROR(VLOOKUP(N1892,Home!$C$8:$R$1048576,11,FALSE),""))</f>
        <v/>
      </c>
      <c r="U1892" s="11" t="str">
        <f>IF(IFERROR(VLOOKUP(O1892,Home!$C$8:$R$1048576,12,FALSE),"")=0,"",IFERROR(VLOOKUP(O1892,Home!$C$8:$R$1048576,12,FALSE),""))</f>
        <v/>
      </c>
      <c r="V1892" s="11" t="str">
        <f>IF(IFERROR(VLOOKUP(O1892,Home!$C$8:$R$1048576,8,FALSE),"")=0,"",IFERROR(VLOOKUP(O1892,Home!$C$8:$R$1048576,8,FALSE),""))</f>
        <v/>
      </c>
      <c r="W1892" s="11" t="str">
        <f>IF(OR(VLOOKUP(N1892,Home!$C$7:$I$207,6,FALSE)="",VLOOKUP(N1892,Home!$C$7:$I$207,7,FALSE)=""),"FEJL",SUM(Baggrundsark!$K$4:K1892))</f>
        <v>FEJL</v>
      </c>
      <c r="Y1892">
        <v>1889</v>
      </c>
      <c r="Z1892" s="1"/>
      <c r="AC1892" s="44"/>
      <c r="AD1892">
        <f t="shared" si="614"/>
        <v>0</v>
      </c>
      <c r="AE1892">
        <f>SUM($AD$4:AD1892)</f>
        <v>1</v>
      </c>
      <c r="AF1892" s="103" t="str">
        <f>IFERROR(VLOOKUP(AN1892,Home!$C$8:$E$207,3,FALSE),"")</f>
        <v/>
      </c>
      <c r="AG1892" s="103" t="str">
        <f>IFERROR(VLOOKUP(AN1892,Home!$C$8:$E$207,2,FALSE),"")</f>
        <v/>
      </c>
      <c r="AH1892" s="104" t="str">
        <f>IF(VLOOKUP(AE1892,Home!$C$8:$I$207,6,FALSE)="","",VLOOKUP(AE1892,Home!$C$8:$I$207,6,FALSE))</f>
        <v/>
      </c>
      <c r="AI1892" s="104" t="e">
        <f t="shared" si="622"/>
        <v>#VALUE!</v>
      </c>
      <c r="AJ1892" s="105" t="e">
        <f t="shared" si="615"/>
        <v>#VALUE!</v>
      </c>
      <c r="AK1892" s="103" t="e">
        <f t="shared" si="608"/>
        <v>#VALUE!</v>
      </c>
      <c r="AL1892" s="103" t="e">
        <f t="shared" si="616"/>
        <v>#VALUE!</v>
      </c>
      <c r="AN1892" t="str">
        <f>IF(OR(VLOOKUP(AE1892,Home!$C$8:$I$207,6,FALSE)="",VLOOKUP(AE1892,Home!$C$8:$I$207,7,FALSE)=""),"FEJL",Baggrundsark!AE1892)</f>
        <v>FEJL</v>
      </c>
      <c r="AO1892">
        <f>IF(VLOOKUP(AE1892,Home!$C$8:$N$207,12,FALSE)="Timelønnet",1,0)</f>
        <v>0</v>
      </c>
      <c r="AP1892">
        <f>SUM($AO$4:AO1892)*AO1892</f>
        <v>0</v>
      </c>
      <c r="AQ1892">
        <f t="shared" si="623"/>
        <v>1</v>
      </c>
      <c r="AR1892" t="str">
        <f t="shared" si="623"/>
        <v/>
      </c>
      <c r="AS1892" t="e">
        <f t="shared" si="617"/>
        <v>#VALUE!</v>
      </c>
      <c r="AT1892" s="45" t="e">
        <f t="shared" si="624"/>
        <v>#VALUE!</v>
      </c>
      <c r="AU1892">
        <f>VLOOKUP(AQ1892,Home!$C$8:$J$207,8,FALSE)</f>
        <v>0</v>
      </c>
    </row>
    <row r="1893" spans="1:47" x14ac:dyDescent="0.25">
      <c r="A1893" s="6">
        <f t="shared" si="609"/>
        <v>0</v>
      </c>
      <c r="B1893" s="6">
        <f t="shared" si="618"/>
        <v>0</v>
      </c>
      <c r="C1893" s="6" t="str">
        <f t="shared" si="610"/>
        <v/>
      </c>
      <c r="D1893" s="7">
        <f t="shared" si="611"/>
        <v>0</v>
      </c>
      <c r="E1893" s="7">
        <f t="shared" si="619"/>
        <v>0</v>
      </c>
      <c r="F1893" s="7" t="str">
        <f t="shared" si="612"/>
        <v/>
      </c>
      <c r="G1893" s="6">
        <f t="shared" si="613"/>
        <v>0</v>
      </c>
      <c r="H1893" s="6">
        <f t="shared" si="620"/>
        <v>0</v>
      </c>
      <c r="I1893" s="6" t="str">
        <f t="shared" si="621"/>
        <v/>
      </c>
      <c r="J1893" s="11">
        <v>1890</v>
      </c>
      <c r="K1893" s="11">
        <f>IF(IFERROR(VLOOKUP(J1893,Home!$A$8:$B$1048576,1,FALSE),0)=0,0,1)</f>
        <v>0</v>
      </c>
      <c r="L1893" s="129" t="e">
        <f>IF(VLOOKUP(O1893,Home!$C$8:$R$207,6,FALSE)="","",VLOOKUP(O1893,Home!$C$8:$R$207,6,FALSE))</f>
        <v>#N/A</v>
      </c>
      <c r="M1893" s="129" t="e">
        <f t="shared" si="606"/>
        <v>#N/A</v>
      </c>
      <c r="N1893" s="11">
        <f>SUM($K$4:K1893)</f>
        <v>200</v>
      </c>
      <c r="O1893" s="11" t="str">
        <f>IF(P1893="","",IF(IFERROR(VLOOKUP(N1893,Home!$C$8:$R$1048576,1,FALSE),"")=0,"",IFERROR(VLOOKUP(N1893,Home!$C$8:$R$1048576,1,FALSE),"")))</f>
        <v/>
      </c>
      <c r="P1893" s="11" t="str">
        <f>IF(IFERROR(VLOOKUP(W1893,Home!$C$8:$R$1048576,3,FALSE),"")=0,"",IFERROR(VLOOKUP(W1893,Home!$C$8:$R$1048576,3,FALSE),""))</f>
        <v/>
      </c>
      <c r="Q1893" s="11" t="str">
        <f t="shared" si="605"/>
        <v/>
      </c>
      <c r="R1893" s="130" t="e">
        <f>VLOOKUP(Q1893,'Baggrund til lister'!$G$4:$H$15,2,FALSE)</f>
        <v>#N/A</v>
      </c>
      <c r="S1893" s="11" t="str">
        <f t="shared" si="607"/>
        <v/>
      </c>
      <c r="T1893" s="11" t="str">
        <f>IF(IFERROR(VLOOKUP(N1893,Home!$C$8:$R$1048576,11,FALSE),"")=0,"",IFERROR(VLOOKUP(N1893,Home!$C$8:$R$1048576,11,FALSE),""))</f>
        <v/>
      </c>
      <c r="U1893" s="11" t="str">
        <f>IF(IFERROR(VLOOKUP(O1893,Home!$C$8:$R$1048576,12,FALSE),"")=0,"",IFERROR(VLOOKUP(O1893,Home!$C$8:$R$1048576,12,FALSE),""))</f>
        <v/>
      </c>
      <c r="V1893" s="11" t="str">
        <f>IF(IFERROR(VLOOKUP(O1893,Home!$C$8:$R$1048576,8,FALSE),"")=0,"",IFERROR(VLOOKUP(O1893,Home!$C$8:$R$1048576,8,FALSE),""))</f>
        <v/>
      </c>
      <c r="W1893" s="11" t="str">
        <f>IF(OR(VLOOKUP(N1893,Home!$C$7:$I$207,6,FALSE)="",VLOOKUP(N1893,Home!$C$7:$I$207,7,FALSE)=""),"FEJL",SUM(Baggrundsark!$K$4:K1893))</f>
        <v>FEJL</v>
      </c>
      <c r="Y1893">
        <v>1890</v>
      </c>
      <c r="Z1893" s="1"/>
      <c r="AC1893" s="44"/>
      <c r="AD1893">
        <f t="shared" si="614"/>
        <v>0</v>
      </c>
      <c r="AE1893">
        <f>SUM($AD$4:AD1893)</f>
        <v>1</v>
      </c>
      <c r="AF1893" s="103" t="str">
        <f>IFERROR(VLOOKUP(AN1893,Home!$C$8:$E$207,3,FALSE),"")</f>
        <v/>
      </c>
      <c r="AG1893" s="103" t="str">
        <f>IFERROR(VLOOKUP(AN1893,Home!$C$8:$E$207,2,FALSE),"")</f>
        <v/>
      </c>
      <c r="AH1893" s="104" t="str">
        <f>IF(VLOOKUP(AE1893,Home!$C$8:$I$207,6,FALSE)="","",VLOOKUP(AE1893,Home!$C$8:$I$207,6,FALSE))</f>
        <v/>
      </c>
      <c r="AI1893" s="104" t="e">
        <f t="shared" si="622"/>
        <v>#VALUE!</v>
      </c>
      <c r="AJ1893" s="105" t="e">
        <f t="shared" si="615"/>
        <v>#VALUE!</v>
      </c>
      <c r="AK1893" s="103" t="e">
        <f t="shared" si="608"/>
        <v>#VALUE!</v>
      </c>
      <c r="AL1893" s="103" t="e">
        <f t="shared" si="616"/>
        <v>#VALUE!</v>
      </c>
      <c r="AN1893" t="str">
        <f>IF(OR(VLOOKUP(AE1893,Home!$C$8:$I$207,6,FALSE)="",VLOOKUP(AE1893,Home!$C$8:$I$207,7,FALSE)=""),"FEJL",Baggrundsark!AE1893)</f>
        <v>FEJL</v>
      </c>
      <c r="AO1893">
        <f>IF(VLOOKUP(AE1893,Home!$C$8:$N$207,12,FALSE)="Timelønnet",1,0)</f>
        <v>0</v>
      </c>
      <c r="AP1893">
        <f>SUM($AO$4:AO1893)*AO1893</f>
        <v>0</v>
      </c>
      <c r="AQ1893">
        <f t="shared" si="623"/>
        <v>1</v>
      </c>
      <c r="AR1893" t="str">
        <f t="shared" si="623"/>
        <v/>
      </c>
      <c r="AS1893" t="e">
        <f t="shared" si="617"/>
        <v>#VALUE!</v>
      </c>
      <c r="AT1893" s="45" t="e">
        <f t="shared" si="624"/>
        <v>#VALUE!</v>
      </c>
      <c r="AU1893">
        <f>VLOOKUP(AQ1893,Home!$C$8:$J$207,8,FALSE)</f>
        <v>0</v>
      </c>
    </row>
    <row r="1894" spans="1:47" x14ac:dyDescent="0.25">
      <c r="A1894" s="6">
        <f t="shared" si="609"/>
        <v>0</v>
      </c>
      <c r="B1894" s="6">
        <f t="shared" si="618"/>
        <v>0</v>
      </c>
      <c r="C1894" s="6" t="str">
        <f t="shared" si="610"/>
        <v/>
      </c>
      <c r="D1894" s="7">
        <f t="shared" si="611"/>
        <v>0</v>
      </c>
      <c r="E1894" s="7">
        <f t="shared" si="619"/>
        <v>0</v>
      </c>
      <c r="F1894" s="7" t="str">
        <f t="shared" si="612"/>
        <v/>
      </c>
      <c r="G1894" s="6">
        <f t="shared" si="613"/>
        <v>0</v>
      </c>
      <c r="H1894" s="6">
        <f t="shared" si="620"/>
        <v>0</v>
      </c>
      <c r="I1894" s="6" t="str">
        <f t="shared" si="621"/>
        <v/>
      </c>
      <c r="J1894" s="11">
        <v>1891</v>
      </c>
      <c r="K1894" s="11">
        <f>IF(IFERROR(VLOOKUP(J1894,Home!$A$8:$B$1048576,1,FALSE),0)=0,0,1)</f>
        <v>0</v>
      </c>
      <c r="L1894" s="129" t="e">
        <f>IF(VLOOKUP(O1894,Home!$C$8:$R$207,6,FALSE)="","",VLOOKUP(O1894,Home!$C$8:$R$207,6,FALSE))</f>
        <v>#N/A</v>
      </c>
      <c r="M1894" s="129" t="e">
        <f t="shared" si="606"/>
        <v>#N/A</v>
      </c>
      <c r="N1894" s="11">
        <f>SUM($K$4:K1894)</f>
        <v>200</v>
      </c>
      <c r="O1894" s="11" t="str">
        <f>IF(P1894="","",IF(IFERROR(VLOOKUP(N1894,Home!$C$8:$R$1048576,1,FALSE),"")=0,"",IFERROR(VLOOKUP(N1894,Home!$C$8:$R$1048576,1,FALSE),"")))</f>
        <v/>
      </c>
      <c r="P1894" s="11" t="str">
        <f>IF(IFERROR(VLOOKUP(W1894,Home!$C$8:$R$1048576,3,FALSE),"")=0,"",IFERROR(VLOOKUP(W1894,Home!$C$8:$R$1048576,3,FALSE),""))</f>
        <v/>
      </c>
      <c r="Q1894" s="11" t="str">
        <f t="shared" si="605"/>
        <v/>
      </c>
      <c r="R1894" s="130" t="e">
        <f>VLOOKUP(Q1894,'Baggrund til lister'!$G$4:$H$15,2,FALSE)</f>
        <v>#N/A</v>
      </c>
      <c r="S1894" s="11" t="str">
        <f t="shared" si="607"/>
        <v/>
      </c>
      <c r="T1894" s="11" t="str">
        <f>IF(IFERROR(VLOOKUP(N1894,Home!$C$8:$R$1048576,11,FALSE),"")=0,"",IFERROR(VLOOKUP(N1894,Home!$C$8:$R$1048576,11,FALSE),""))</f>
        <v/>
      </c>
      <c r="U1894" s="11" t="str">
        <f>IF(IFERROR(VLOOKUP(O1894,Home!$C$8:$R$1048576,12,FALSE),"")=0,"",IFERROR(VLOOKUP(O1894,Home!$C$8:$R$1048576,12,FALSE),""))</f>
        <v/>
      </c>
      <c r="V1894" s="11" t="str">
        <f>IF(IFERROR(VLOOKUP(O1894,Home!$C$8:$R$1048576,8,FALSE),"")=0,"",IFERROR(VLOOKUP(O1894,Home!$C$8:$R$1048576,8,FALSE),""))</f>
        <v/>
      </c>
      <c r="W1894" s="11" t="str">
        <f>IF(OR(VLOOKUP(N1894,Home!$C$7:$I$207,6,FALSE)="",VLOOKUP(N1894,Home!$C$7:$I$207,7,FALSE)=""),"FEJL",SUM(Baggrundsark!$K$4:K1894))</f>
        <v>FEJL</v>
      </c>
      <c r="Y1894">
        <v>1891</v>
      </c>
      <c r="Z1894" s="1"/>
      <c r="AC1894" s="44"/>
      <c r="AD1894">
        <f t="shared" si="614"/>
        <v>0</v>
      </c>
      <c r="AE1894">
        <f>SUM($AD$4:AD1894)</f>
        <v>1</v>
      </c>
      <c r="AF1894" s="103" t="str">
        <f>IFERROR(VLOOKUP(AN1894,Home!$C$8:$E$207,3,FALSE),"")</f>
        <v/>
      </c>
      <c r="AG1894" s="103" t="str">
        <f>IFERROR(VLOOKUP(AN1894,Home!$C$8:$E$207,2,FALSE),"")</f>
        <v/>
      </c>
      <c r="AH1894" s="104" t="str">
        <f>IF(VLOOKUP(AE1894,Home!$C$8:$I$207,6,FALSE)="","",VLOOKUP(AE1894,Home!$C$8:$I$207,6,FALSE))</f>
        <v/>
      </c>
      <c r="AI1894" s="104" t="e">
        <f t="shared" si="622"/>
        <v>#VALUE!</v>
      </c>
      <c r="AJ1894" s="105" t="e">
        <f t="shared" si="615"/>
        <v>#VALUE!</v>
      </c>
      <c r="AK1894" s="103" t="e">
        <f t="shared" si="608"/>
        <v>#VALUE!</v>
      </c>
      <c r="AL1894" s="103" t="e">
        <f t="shared" si="616"/>
        <v>#VALUE!</v>
      </c>
      <c r="AN1894" t="str">
        <f>IF(OR(VLOOKUP(AE1894,Home!$C$8:$I$207,6,FALSE)="",VLOOKUP(AE1894,Home!$C$8:$I$207,7,FALSE)=""),"FEJL",Baggrundsark!AE1894)</f>
        <v>FEJL</v>
      </c>
      <c r="AO1894">
        <f>IF(VLOOKUP(AE1894,Home!$C$8:$N$207,12,FALSE)="Timelønnet",1,0)</f>
        <v>0</v>
      </c>
      <c r="AP1894">
        <f>SUM($AO$4:AO1894)*AO1894</f>
        <v>0</v>
      </c>
      <c r="AQ1894">
        <f t="shared" si="623"/>
        <v>1</v>
      </c>
      <c r="AR1894" t="str">
        <f t="shared" si="623"/>
        <v/>
      </c>
      <c r="AS1894" t="e">
        <f t="shared" si="617"/>
        <v>#VALUE!</v>
      </c>
      <c r="AT1894" s="45" t="e">
        <f t="shared" si="624"/>
        <v>#VALUE!</v>
      </c>
      <c r="AU1894">
        <f>VLOOKUP(AQ1894,Home!$C$8:$J$207,8,FALSE)</f>
        <v>0</v>
      </c>
    </row>
    <row r="1895" spans="1:47" x14ac:dyDescent="0.25">
      <c r="A1895" s="6">
        <f t="shared" si="609"/>
        <v>0</v>
      </c>
      <c r="B1895" s="6">
        <f t="shared" si="618"/>
        <v>0</v>
      </c>
      <c r="C1895" s="6" t="str">
        <f t="shared" si="610"/>
        <v/>
      </c>
      <c r="D1895" s="7">
        <f t="shared" si="611"/>
        <v>0</v>
      </c>
      <c r="E1895" s="7">
        <f t="shared" si="619"/>
        <v>0</v>
      </c>
      <c r="F1895" s="7" t="str">
        <f t="shared" si="612"/>
        <v/>
      </c>
      <c r="G1895" s="6">
        <f t="shared" si="613"/>
        <v>0</v>
      </c>
      <c r="H1895" s="6">
        <f t="shared" si="620"/>
        <v>0</v>
      </c>
      <c r="I1895" s="6" t="str">
        <f t="shared" si="621"/>
        <v/>
      </c>
      <c r="J1895" s="11">
        <v>1892</v>
      </c>
      <c r="K1895" s="11">
        <f>IF(IFERROR(VLOOKUP(J1895,Home!$A$8:$B$1048576,1,FALSE),0)=0,0,1)</f>
        <v>0</v>
      </c>
      <c r="L1895" s="129" t="e">
        <f>IF(VLOOKUP(O1895,Home!$C$8:$R$207,6,FALSE)="","",VLOOKUP(O1895,Home!$C$8:$R$207,6,FALSE))</f>
        <v>#N/A</v>
      </c>
      <c r="M1895" s="129" t="e">
        <f t="shared" si="606"/>
        <v>#N/A</v>
      </c>
      <c r="N1895" s="11">
        <f>SUM($K$4:K1895)</f>
        <v>200</v>
      </c>
      <c r="O1895" s="11" t="str">
        <f>IF(P1895="","",IF(IFERROR(VLOOKUP(N1895,Home!$C$8:$R$1048576,1,FALSE),"")=0,"",IFERROR(VLOOKUP(N1895,Home!$C$8:$R$1048576,1,FALSE),"")))</f>
        <v/>
      </c>
      <c r="P1895" s="11" t="str">
        <f>IF(IFERROR(VLOOKUP(W1895,Home!$C$8:$R$1048576,3,FALSE),"")=0,"",IFERROR(VLOOKUP(W1895,Home!$C$8:$R$1048576,3,FALSE),""))</f>
        <v/>
      </c>
      <c r="Q1895" s="11" t="str">
        <f t="shared" si="605"/>
        <v/>
      </c>
      <c r="R1895" s="130" t="e">
        <f>VLOOKUP(Q1895,'Baggrund til lister'!$G$4:$H$15,2,FALSE)</f>
        <v>#N/A</v>
      </c>
      <c r="S1895" s="11" t="str">
        <f t="shared" si="607"/>
        <v/>
      </c>
      <c r="T1895" s="11" t="str">
        <f>IF(IFERROR(VLOOKUP(N1895,Home!$C$8:$R$1048576,11,FALSE),"")=0,"",IFERROR(VLOOKUP(N1895,Home!$C$8:$R$1048576,11,FALSE),""))</f>
        <v/>
      </c>
      <c r="U1895" s="11" t="str">
        <f>IF(IFERROR(VLOOKUP(O1895,Home!$C$8:$R$1048576,12,FALSE),"")=0,"",IFERROR(VLOOKUP(O1895,Home!$C$8:$R$1048576,12,FALSE),""))</f>
        <v/>
      </c>
      <c r="V1895" s="11" t="str">
        <f>IF(IFERROR(VLOOKUP(O1895,Home!$C$8:$R$1048576,8,FALSE),"")=0,"",IFERROR(VLOOKUP(O1895,Home!$C$8:$R$1048576,8,FALSE),""))</f>
        <v/>
      </c>
      <c r="W1895" s="11" t="str">
        <f>IF(OR(VLOOKUP(N1895,Home!$C$7:$I$207,6,FALSE)="",VLOOKUP(N1895,Home!$C$7:$I$207,7,FALSE)=""),"FEJL",SUM(Baggrundsark!$K$4:K1895))</f>
        <v>FEJL</v>
      </c>
      <c r="Y1895">
        <v>1892</v>
      </c>
      <c r="Z1895" s="1"/>
      <c r="AC1895" s="44"/>
      <c r="AD1895">
        <f t="shared" si="614"/>
        <v>0</v>
      </c>
      <c r="AE1895">
        <f>SUM($AD$4:AD1895)</f>
        <v>1</v>
      </c>
      <c r="AF1895" s="103" t="str">
        <f>IFERROR(VLOOKUP(AN1895,Home!$C$8:$E$207,3,FALSE),"")</f>
        <v/>
      </c>
      <c r="AG1895" s="103" t="str">
        <f>IFERROR(VLOOKUP(AN1895,Home!$C$8:$E$207,2,FALSE),"")</f>
        <v/>
      </c>
      <c r="AH1895" s="104" t="str">
        <f>IF(VLOOKUP(AE1895,Home!$C$8:$I$207,6,FALSE)="","",VLOOKUP(AE1895,Home!$C$8:$I$207,6,FALSE))</f>
        <v/>
      </c>
      <c r="AI1895" s="104" t="e">
        <f t="shared" si="622"/>
        <v>#VALUE!</v>
      </c>
      <c r="AJ1895" s="105" t="e">
        <f t="shared" si="615"/>
        <v>#VALUE!</v>
      </c>
      <c r="AK1895" s="103" t="e">
        <f t="shared" si="608"/>
        <v>#VALUE!</v>
      </c>
      <c r="AL1895" s="103" t="e">
        <f t="shared" si="616"/>
        <v>#VALUE!</v>
      </c>
      <c r="AN1895" t="str">
        <f>IF(OR(VLOOKUP(AE1895,Home!$C$8:$I$207,6,FALSE)="",VLOOKUP(AE1895,Home!$C$8:$I$207,7,FALSE)=""),"FEJL",Baggrundsark!AE1895)</f>
        <v>FEJL</v>
      </c>
      <c r="AO1895">
        <f>IF(VLOOKUP(AE1895,Home!$C$8:$N$207,12,FALSE)="Timelønnet",1,0)</f>
        <v>0</v>
      </c>
      <c r="AP1895">
        <f>SUM($AO$4:AO1895)*AO1895</f>
        <v>0</v>
      </c>
      <c r="AQ1895">
        <f t="shared" si="623"/>
        <v>1</v>
      </c>
      <c r="AR1895" t="str">
        <f t="shared" si="623"/>
        <v/>
      </c>
      <c r="AS1895" t="e">
        <f t="shared" si="617"/>
        <v>#VALUE!</v>
      </c>
      <c r="AT1895" s="45" t="e">
        <f t="shared" si="624"/>
        <v>#VALUE!</v>
      </c>
      <c r="AU1895">
        <f>VLOOKUP(AQ1895,Home!$C$8:$J$207,8,FALSE)</f>
        <v>0</v>
      </c>
    </row>
    <row r="1896" spans="1:47" x14ac:dyDescent="0.25">
      <c r="A1896" s="6">
        <f t="shared" si="609"/>
        <v>0</v>
      </c>
      <c r="B1896" s="6">
        <f t="shared" si="618"/>
        <v>0</v>
      </c>
      <c r="C1896" s="6" t="str">
        <f t="shared" si="610"/>
        <v/>
      </c>
      <c r="D1896" s="7">
        <f t="shared" si="611"/>
        <v>0</v>
      </c>
      <c r="E1896" s="7">
        <f t="shared" si="619"/>
        <v>0</v>
      </c>
      <c r="F1896" s="7" t="str">
        <f t="shared" si="612"/>
        <v/>
      </c>
      <c r="G1896" s="6">
        <f t="shared" si="613"/>
        <v>0</v>
      </c>
      <c r="H1896" s="6">
        <f t="shared" si="620"/>
        <v>0</v>
      </c>
      <c r="I1896" s="6" t="str">
        <f t="shared" si="621"/>
        <v/>
      </c>
      <c r="J1896" s="11">
        <v>1893</v>
      </c>
      <c r="K1896" s="11">
        <f>IF(IFERROR(VLOOKUP(J1896,Home!$A$8:$B$1048576,1,FALSE),0)=0,0,1)</f>
        <v>0</v>
      </c>
      <c r="L1896" s="129" t="e">
        <f>IF(VLOOKUP(O1896,Home!$C$8:$R$207,6,FALSE)="","",VLOOKUP(O1896,Home!$C$8:$R$207,6,FALSE))</f>
        <v>#N/A</v>
      </c>
      <c r="M1896" s="129" t="e">
        <f t="shared" si="606"/>
        <v>#N/A</v>
      </c>
      <c r="N1896" s="11">
        <f>SUM($K$4:K1896)</f>
        <v>200</v>
      </c>
      <c r="O1896" s="11" t="str">
        <f>IF(P1896="","",IF(IFERROR(VLOOKUP(N1896,Home!$C$8:$R$1048576,1,FALSE),"")=0,"",IFERROR(VLOOKUP(N1896,Home!$C$8:$R$1048576,1,FALSE),"")))</f>
        <v/>
      </c>
      <c r="P1896" s="11" t="str">
        <f>IF(IFERROR(VLOOKUP(W1896,Home!$C$8:$R$1048576,3,FALSE),"")=0,"",IFERROR(VLOOKUP(W1896,Home!$C$8:$R$1048576,3,FALSE),""))</f>
        <v/>
      </c>
      <c r="Q1896" s="11" t="str">
        <f t="shared" si="605"/>
        <v/>
      </c>
      <c r="R1896" s="130" t="e">
        <f>VLOOKUP(Q1896,'Baggrund til lister'!$G$4:$H$15,2,FALSE)</f>
        <v>#N/A</v>
      </c>
      <c r="S1896" s="11" t="str">
        <f t="shared" si="607"/>
        <v/>
      </c>
      <c r="T1896" s="11" t="str">
        <f>IF(IFERROR(VLOOKUP(N1896,Home!$C$8:$R$1048576,11,FALSE),"")=0,"",IFERROR(VLOOKUP(N1896,Home!$C$8:$R$1048576,11,FALSE),""))</f>
        <v/>
      </c>
      <c r="U1896" s="11" t="str">
        <f>IF(IFERROR(VLOOKUP(O1896,Home!$C$8:$R$1048576,12,FALSE),"")=0,"",IFERROR(VLOOKUP(O1896,Home!$C$8:$R$1048576,12,FALSE),""))</f>
        <v/>
      </c>
      <c r="V1896" s="11" t="str">
        <f>IF(IFERROR(VLOOKUP(O1896,Home!$C$8:$R$1048576,8,FALSE),"")=0,"",IFERROR(VLOOKUP(O1896,Home!$C$8:$R$1048576,8,FALSE),""))</f>
        <v/>
      </c>
      <c r="W1896" s="11" t="str">
        <f>IF(OR(VLOOKUP(N1896,Home!$C$7:$I$207,6,FALSE)="",VLOOKUP(N1896,Home!$C$7:$I$207,7,FALSE)=""),"FEJL",SUM(Baggrundsark!$K$4:K1896))</f>
        <v>FEJL</v>
      </c>
      <c r="Y1896">
        <v>1893</v>
      </c>
      <c r="Z1896" s="1"/>
      <c r="AC1896" s="44"/>
      <c r="AD1896">
        <f t="shared" si="614"/>
        <v>0</v>
      </c>
      <c r="AE1896">
        <f>SUM($AD$4:AD1896)</f>
        <v>1</v>
      </c>
      <c r="AF1896" s="103" t="str">
        <f>IFERROR(VLOOKUP(AN1896,Home!$C$8:$E$207,3,FALSE),"")</f>
        <v/>
      </c>
      <c r="AG1896" s="103" t="str">
        <f>IFERROR(VLOOKUP(AN1896,Home!$C$8:$E$207,2,FALSE),"")</f>
        <v/>
      </c>
      <c r="AH1896" s="104" t="str">
        <f>IF(VLOOKUP(AE1896,Home!$C$8:$I$207,6,FALSE)="","",VLOOKUP(AE1896,Home!$C$8:$I$207,6,FALSE))</f>
        <v/>
      </c>
      <c r="AI1896" s="104" t="e">
        <f t="shared" si="622"/>
        <v>#VALUE!</v>
      </c>
      <c r="AJ1896" s="105" t="e">
        <f t="shared" si="615"/>
        <v>#VALUE!</v>
      </c>
      <c r="AK1896" s="103" t="e">
        <f t="shared" si="608"/>
        <v>#VALUE!</v>
      </c>
      <c r="AL1896" s="103" t="e">
        <f t="shared" si="616"/>
        <v>#VALUE!</v>
      </c>
      <c r="AN1896" t="str">
        <f>IF(OR(VLOOKUP(AE1896,Home!$C$8:$I$207,6,FALSE)="",VLOOKUP(AE1896,Home!$C$8:$I$207,7,FALSE)=""),"FEJL",Baggrundsark!AE1896)</f>
        <v>FEJL</v>
      </c>
      <c r="AO1896">
        <f>IF(VLOOKUP(AE1896,Home!$C$8:$N$207,12,FALSE)="Timelønnet",1,0)</f>
        <v>0</v>
      </c>
      <c r="AP1896">
        <f>SUM($AO$4:AO1896)*AO1896</f>
        <v>0</v>
      </c>
      <c r="AQ1896">
        <f t="shared" si="623"/>
        <v>1</v>
      </c>
      <c r="AR1896" t="str">
        <f t="shared" si="623"/>
        <v/>
      </c>
      <c r="AS1896" t="e">
        <f t="shared" si="617"/>
        <v>#VALUE!</v>
      </c>
      <c r="AT1896" s="45" t="e">
        <f t="shared" si="624"/>
        <v>#VALUE!</v>
      </c>
      <c r="AU1896">
        <f>VLOOKUP(AQ1896,Home!$C$8:$J$207,8,FALSE)</f>
        <v>0</v>
      </c>
    </row>
    <row r="1897" spans="1:47" x14ac:dyDescent="0.25">
      <c r="A1897" s="6">
        <f t="shared" si="609"/>
        <v>0</v>
      </c>
      <c r="B1897" s="6">
        <f t="shared" si="618"/>
        <v>0</v>
      </c>
      <c r="C1897" s="6" t="str">
        <f t="shared" si="610"/>
        <v/>
      </c>
      <c r="D1897" s="7">
        <f t="shared" si="611"/>
        <v>0</v>
      </c>
      <c r="E1897" s="7">
        <f t="shared" si="619"/>
        <v>0</v>
      </c>
      <c r="F1897" s="7" t="str">
        <f t="shared" si="612"/>
        <v/>
      </c>
      <c r="G1897" s="6">
        <f t="shared" si="613"/>
        <v>0</v>
      </c>
      <c r="H1897" s="6">
        <f t="shared" si="620"/>
        <v>0</v>
      </c>
      <c r="I1897" s="6" t="str">
        <f t="shared" si="621"/>
        <v/>
      </c>
      <c r="J1897" s="11">
        <v>1894</v>
      </c>
      <c r="K1897" s="11">
        <f>IF(IFERROR(VLOOKUP(J1897,Home!$A$8:$B$1048576,1,FALSE),0)=0,0,1)</f>
        <v>0</v>
      </c>
      <c r="L1897" s="129" t="e">
        <f>IF(VLOOKUP(O1897,Home!$C$8:$R$207,6,FALSE)="","",VLOOKUP(O1897,Home!$C$8:$R$207,6,FALSE))</f>
        <v>#N/A</v>
      </c>
      <c r="M1897" s="129" t="e">
        <f t="shared" si="606"/>
        <v>#N/A</v>
      </c>
      <c r="N1897" s="11">
        <f>SUM($K$4:K1897)</f>
        <v>200</v>
      </c>
      <c r="O1897" s="11" t="str">
        <f>IF(P1897="","",IF(IFERROR(VLOOKUP(N1897,Home!$C$8:$R$1048576,1,FALSE),"")=0,"",IFERROR(VLOOKUP(N1897,Home!$C$8:$R$1048576,1,FALSE),"")))</f>
        <v/>
      </c>
      <c r="P1897" s="11" t="str">
        <f>IF(IFERROR(VLOOKUP(W1897,Home!$C$8:$R$1048576,3,FALSE),"")=0,"",IFERROR(VLOOKUP(W1897,Home!$C$8:$R$1048576,3,FALSE),""))</f>
        <v/>
      </c>
      <c r="Q1897" s="11" t="str">
        <f t="shared" si="605"/>
        <v/>
      </c>
      <c r="R1897" s="130" t="e">
        <f>VLOOKUP(Q1897,'Baggrund til lister'!$G$4:$H$15,2,FALSE)</f>
        <v>#N/A</v>
      </c>
      <c r="S1897" s="11" t="str">
        <f t="shared" si="607"/>
        <v/>
      </c>
      <c r="T1897" s="11" t="str">
        <f>IF(IFERROR(VLOOKUP(N1897,Home!$C$8:$R$1048576,11,FALSE),"")=0,"",IFERROR(VLOOKUP(N1897,Home!$C$8:$R$1048576,11,FALSE),""))</f>
        <v/>
      </c>
      <c r="U1897" s="11" t="str">
        <f>IF(IFERROR(VLOOKUP(O1897,Home!$C$8:$R$1048576,12,FALSE),"")=0,"",IFERROR(VLOOKUP(O1897,Home!$C$8:$R$1048576,12,FALSE),""))</f>
        <v/>
      </c>
      <c r="V1897" s="11" t="str">
        <f>IF(IFERROR(VLOOKUP(O1897,Home!$C$8:$R$1048576,8,FALSE),"")=0,"",IFERROR(VLOOKUP(O1897,Home!$C$8:$R$1048576,8,FALSE),""))</f>
        <v/>
      </c>
      <c r="W1897" s="11" t="str">
        <f>IF(OR(VLOOKUP(N1897,Home!$C$7:$I$207,6,FALSE)="",VLOOKUP(N1897,Home!$C$7:$I$207,7,FALSE)=""),"FEJL",SUM(Baggrundsark!$K$4:K1897))</f>
        <v>FEJL</v>
      </c>
      <c r="Y1897">
        <v>1894</v>
      </c>
      <c r="Z1897" s="1"/>
      <c r="AC1897" s="44"/>
      <c r="AD1897">
        <f t="shared" si="614"/>
        <v>0</v>
      </c>
      <c r="AE1897">
        <f>SUM($AD$4:AD1897)</f>
        <v>1</v>
      </c>
      <c r="AF1897" s="103" t="str">
        <f>IFERROR(VLOOKUP(AN1897,Home!$C$8:$E$207,3,FALSE),"")</f>
        <v/>
      </c>
      <c r="AG1897" s="103" t="str">
        <f>IFERROR(VLOOKUP(AN1897,Home!$C$8:$E$207,2,FALSE),"")</f>
        <v/>
      </c>
      <c r="AH1897" s="104" t="str">
        <f>IF(VLOOKUP(AE1897,Home!$C$8:$I$207,6,FALSE)="","",VLOOKUP(AE1897,Home!$C$8:$I$207,6,FALSE))</f>
        <v/>
      </c>
      <c r="AI1897" s="104" t="e">
        <f t="shared" si="622"/>
        <v>#VALUE!</v>
      </c>
      <c r="AJ1897" s="105" t="e">
        <f t="shared" si="615"/>
        <v>#VALUE!</v>
      </c>
      <c r="AK1897" s="103" t="e">
        <f t="shared" si="608"/>
        <v>#VALUE!</v>
      </c>
      <c r="AL1897" s="103" t="e">
        <f t="shared" si="616"/>
        <v>#VALUE!</v>
      </c>
      <c r="AN1897" t="str">
        <f>IF(OR(VLOOKUP(AE1897,Home!$C$8:$I$207,6,FALSE)="",VLOOKUP(AE1897,Home!$C$8:$I$207,7,FALSE)=""),"FEJL",Baggrundsark!AE1897)</f>
        <v>FEJL</v>
      </c>
      <c r="AO1897">
        <f>IF(VLOOKUP(AE1897,Home!$C$8:$N$207,12,FALSE)="Timelønnet",1,0)</f>
        <v>0</v>
      </c>
      <c r="AP1897">
        <f>SUM($AO$4:AO1897)*AO1897</f>
        <v>0</v>
      </c>
      <c r="AQ1897">
        <f t="shared" si="623"/>
        <v>1</v>
      </c>
      <c r="AR1897" t="str">
        <f t="shared" si="623"/>
        <v/>
      </c>
      <c r="AS1897" t="e">
        <f t="shared" si="617"/>
        <v>#VALUE!</v>
      </c>
      <c r="AT1897" s="45" t="e">
        <f t="shared" si="624"/>
        <v>#VALUE!</v>
      </c>
      <c r="AU1897">
        <f>VLOOKUP(AQ1897,Home!$C$8:$J$207,8,FALSE)</f>
        <v>0</v>
      </c>
    </row>
    <row r="1898" spans="1:47" x14ac:dyDescent="0.25">
      <c r="A1898" s="6">
        <f t="shared" si="609"/>
        <v>0</v>
      </c>
      <c r="B1898" s="6">
        <f t="shared" si="618"/>
        <v>0</v>
      </c>
      <c r="C1898" s="6" t="str">
        <f t="shared" si="610"/>
        <v/>
      </c>
      <c r="D1898" s="7">
        <f t="shared" si="611"/>
        <v>0</v>
      </c>
      <c r="E1898" s="7">
        <f t="shared" si="619"/>
        <v>0</v>
      </c>
      <c r="F1898" s="7" t="str">
        <f t="shared" si="612"/>
        <v/>
      </c>
      <c r="G1898" s="6">
        <f t="shared" si="613"/>
        <v>0</v>
      </c>
      <c r="H1898" s="6">
        <f t="shared" si="620"/>
        <v>0</v>
      </c>
      <c r="I1898" s="6" t="str">
        <f t="shared" si="621"/>
        <v/>
      </c>
      <c r="J1898" s="11">
        <v>1895</v>
      </c>
      <c r="K1898" s="11">
        <f>IF(IFERROR(VLOOKUP(J1898,Home!$A$8:$B$1048576,1,FALSE),0)=0,0,1)</f>
        <v>0</v>
      </c>
      <c r="L1898" s="129" t="e">
        <f>IF(VLOOKUP(O1898,Home!$C$8:$R$207,6,FALSE)="","",VLOOKUP(O1898,Home!$C$8:$R$207,6,FALSE))</f>
        <v>#N/A</v>
      </c>
      <c r="M1898" s="129" t="e">
        <f t="shared" si="606"/>
        <v>#N/A</v>
      </c>
      <c r="N1898" s="11">
        <f>SUM($K$4:K1898)</f>
        <v>200</v>
      </c>
      <c r="O1898" s="11" t="str">
        <f>IF(P1898="","",IF(IFERROR(VLOOKUP(N1898,Home!$C$8:$R$1048576,1,FALSE),"")=0,"",IFERROR(VLOOKUP(N1898,Home!$C$8:$R$1048576,1,FALSE),"")))</f>
        <v/>
      </c>
      <c r="P1898" s="11" t="str">
        <f>IF(IFERROR(VLOOKUP(W1898,Home!$C$8:$R$1048576,3,FALSE),"")=0,"",IFERROR(VLOOKUP(W1898,Home!$C$8:$R$1048576,3,FALSE),""))</f>
        <v/>
      </c>
      <c r="Q1898" s="11" t="str">
        <f t="shared" si="605"/>
        <v/>
      </c>
      <c r="R1898" s="130" t="e">
        <f>VLOOKUP(Q1898,'Baggrund til lister'!$G$4:$H$15,2,FALSE)</f>
        <v>#N/A</v>
      </c>
      <c r="S1898" s="11" t="str">
        <f t="shared" si="607"/>
        <v/>
      </c>
      <c r="T1898" s="11" t="str">
        <f>IF(IFERROR(VLOOKUP(N1898,Home!$C$8:$R$1048576,11,FALSE),"")=0,"",IFERROR(VLOOKUP(N1898,Home!$C$8:$R$1048576,11,FALSE),""))</f>
        <v/>
      </c>
      <c r="U1898" s="11" t="str">
        <f>IF(IFERROR(VLOOKUP(O1898,Home!$C$8:$R$1048576,12,FALSE),"")=0,"",IFERROR(VLOOKUP(O1898,Home!$C$8:$R$1048576,12,FALSE),""))</f>
        <v/>
      </c>
      <c r="V1898" s="11" t="str">
        <f>IF(IFERROR(VLOOKUP(O1898,Home!$C$8:$R$1048576,8,FALSE),"")=0,"",IFERROR(VLOOKUP(O1898,Home!$C$8:$R$1048576,8,FALSE),""))</f>
        <v/>
      </c>
      <c r="W1898" s="11" t="str">
        <f>IF(OR(VLOOKUP(N1898,Home!$C$7:$I$207,6,FALSE)="",VLOOKUP(N1898,Home!$C$7:$I$207,7,FALSE)=""),"FEJL",SUM(Baggrundsark!$K$4:K1898))</f>
        <v>FEJL</v>
      </c>
      <c r="Y1898">
        <v>1895</v>
      </c>
      <c r="Z1898" s="1"/>
      <c r="AC1898" s="44"/>
      <c r="AD1898">
        <f t="shared" si="614"/>
        <v>0</v>
      </c>
      <c r="AE1898">
        <f>SUM($AD$4:AD1898)</f>
        <v>1</v>
      </c>
      <c r="AF1898" s="103" t="str">
        <f>IFERROR(VLOOKUP(AN1898,Home!$C$8:$E$207,3,FALSE),"")</f>
        <v/>
      </c>
      <c r="AG1898" s="103" t="str">
        <f>IFERROR(VLOOKUP(AN1898,Home!$C$8:$E$207,2,FALSE),"")</f>
        <v/>
      </c>
      <c r="AH1898" s="104" t="str">
        <f>IF(VLOOKUP(AE1898,Home!$C$8:$I$207,6,FALSE)="","",VLOOKUP(AE1898,Home!$C$8:$I$207,6,FALSE))</f>
        <v/>
      </c>
      <c r="AI1898" s="104" t="e">
        <f t="shared" si="622"/>
        <v>#VALUE!</v>
      </c>
      <c r="AJ1898" s="105" t="e">
        <f t="shared" si="615"/>
        <v>#VALUE!</v>
      </c>
      <c r="AK1898" s="103" t="e">
        <f t="shared" si="608"/>
        <v>#VALUE!</v>
      </c>
      <c r="AL1898" s="103" t="e">
        <f t="shared" si="616"/>
        <v>#VALUE!</v>
      </c>
      <c r="AN1898" t="str">
        <f>IF(OR(VLOOKUP(AE1898,Home!$C$8:$I$207,6,FALSE)="",VLOOKUP(AE1898,Home!$C$8:$I$207,7,FALSE)=""),"FEJL",Baggrundsark!AE1898)</f>
        <v>FEJL</v>
      </c>
      <c r="AO1898">
        <f>IF(VLOOKUP(AE1898,Home!$C$8:$N$207,12,FALSE)="Timelønnet",1,0)</f>
        <v>0</v>
      </c>
      <c r="AP1898">
        <f>SUM($AO$4:AO1898)*AO1898</f>
        <v>0</v>
      </c>
      <c r="AQ1898">
        <f t="shared" si="623"/>
        <v>1</v>
      </c>
      <c r="AR1898" t="str">
        <f t="shared" si="623"/>
        <v/>
      </c>
      <c r="AS1898" t="e">
        <f t="shared" si="617"/>
        <v>#VALUE!</v>
      </c>
      <c r="AT1898" s="45" t="e">
        <f t="shared" si="624"/>
        <v>#VALUE!</v>
      </c>
      <c r="AU1898">
        <f>VLOOKUP(AQ1898,Home!$C$8:$J$207,8,FALSE)</f>
        <v>0</v>
      </c>
    </row>
    <row r="1899" spans="1:47" x14ac:dyDescent="0.25">
      <c r="A1899" s="6">
        <f t="shared" si="609"/>
        <v>0</v>
      </c>
      <c r="B1899" s="6">
        <f t="shared" si="618"/>
        <v>0</v>
      </c>
      <c r="C1899" s="6" t="str">
        <f t="shared" si="610"/>
        <v/>
      </c>
      <c r="D1899" s="7">
        <f t="shared" si="611"/>
        <v>0</v>
      </c>
      <c r="E1899" s="7">
        <f t="shared" si="619"/>
        <v>0</v>
      </c>
      <c r="F1899" s="7" t="str">
        <f t="shared" si="612"/>
        <v/>
      </c>
      <c r="G1899" s="6">
        <f t="shared" si="613"/>
        <v>0</v>
      </c>
      <c r="H1899" s="6">
        <f t="shared" si="620"/>
        <v>0</v>
      </c>
      <c r="I1899" s="6" t="str">
        <f t="shared" si="621"/>
        <v/>
      </c>
      <c r="J1899" s="11">
        <v>1896</v>
      </c>
      <c r="K1899" s="11">
        <f>IF(IFERROR(VLOOKUP(J1899,Home!$A$8:$B$1048576,1,FALSE),0)=0,0,1)</f>
        <v>0</v>
      </c>
      <c r="L1899" s="129" t="e">
        <f>IF(VLOOKUP(O1899,Home!$C$8:$R$207,6,FALSE)="","",VLOOKUP(O1899,Home!$C$8:$R$207,6,FALSE))</f>
        <v>#N/A</v>
      </c>
      <c r="M1899" s="129" t="e">
        <f t="shared" si="606"/>
        <v>#N/A</v>
      </c>
      <c r="N1899" s="11">
        <f>SUM($K$4:K1899)</f>
        <v>200</v>
      </c>
      <c r="O1899" s="11" t="str">
        <f>IF(P1899="","",IF(IFERROR(VLOOKUP(N1899,Home!$C$8:$R$1048576,1,FALSE),"")=0,"",IFERROR(VLOOKUP(N1899,Home!$C$8:$R$1048576,1,FALSE),"")))</f>
        <v/>
      </c>
      <c r="P1899" s="11" t="str">
        <f>IF(IFERROR(VLOOKUP(W1899,Home!$C$8:$R$1048576,3,FALSE),"")=0,"",IFERROR(VLOOKUP(W1899,Home!$C$8:$R$1048576,3,FALSE),""))</f>
        <v/>
      </c>
      <c r="Q1899" s="11" t="str">
        <f t="shared" si="605"/>
        <v/>
      </c>
      <c r="R1899" s="130" t="e">
        <f>VLOOKUP(Q1899,'Baggrund til lister'!$G$4:$H$15,2,FALSE)</f>
        <v>#N/A</v>
      </c>
      <c r="S1899" s="11" t="str">
        <f t="shared" si="607"/>
        <v/>
      </c>
      <c r="T1899" s="11" t="str">
        <f>IF(IFERROR(VLOOKUP(N1899,Home!$C$8:$R$1048576,11,FALSE),"")=0,"",IFERROR(VLOOKUP(N1899,Home!$C$8:$R$1048576,11,FALSE),""))</f>
        <v/>
      </c>
      <c r="U1899" s="11" t="str">
        <f>IF(IFERROR(VLOOKUP(O1899,Home!$C$8:$R$1048576,12,FALSE),"")=0,"",IFERROR(VLOOKUP(O1899,Home!$C$8:$R$1048576,12,FALSE),""))</f>
        <v/>
      </c>
      <c r="V1899" s="11" t="str">
        <f>IF(IFERROR(VLOOKUP(O1899,Home!$C$8:$R$1048576,8,FALSE),"")=0,"",IFERROR(VLOOKUP(O1899,Home!$C$8:$R$1048576,8,FALSE),""))</f>
        <v/>
      </c>
      <c r="W1899" s="11" t="str">
        <f>IF(OR(VLOOKUP(N1899,Home!$C$7:$I$207,6,FALSE)="",VLOOKUP(N1899,Home!$C$7:$I$207,7,FALSE)=""),"FEJL",SUM(Baggrundsark!$K$4:K1899))</f>
        <v>FEJL</v>
      </c>
      <c r="Y1899">
        <v>1896</v>
      </c>
      <c r="Z1899" s="1"/>
      <c r="AC1899" s="44"/>
      <c r="AD1899">
        <f t="shared" si="614"/>
        <v>0</v>
      </c>
      <c r="AE1899">
        <f>SUM($AD$4:AD1899)</f>
        <v>1</v>
      </c>
      <c r="AF1899" s="103" t="str">
        <f>IFERROR(VLOOKUP(AN1899,Home!$C$8:$E$207,3,FALSE),"")</f>
        <v/>
      </c>
      <c r="AG1899" s="103" t="str">
        <f>IFERROR(VLOOKUP(AN1899,Home!$C$8:$E$207,2,FALSE),"")</f>
        <v/>
      </c>
      <c r="AH1899" s="104" t="str">
        <f>IF(VLOOKUP(AE1899,Home!$C$8:$I$207,6,FALSE)="","",VLOOKUP(AE1899,Home!$C$8:$I$207,6,FALSE))</f>
        <v/>
      </c>
      <c r="AI1899" s="104" t="e">
        <f t="shared" si="622"/>
        <v>#VALUE!</v>
      </c>
      <c r="AJ1899" s="105" t="e">
        <f t="shared" si="615"/>
        <v>#VALUE!</v>
      </c>
      <c r="AK1899" s="103" t="e">
        <f t="shared" si="608"/>
        <v>#VALUE!</v>
      </c>
      <c r="AL1899" s="103" t="e">
        <f t="shared" si="616"/>
        <v>#VALUE!</v>
      </c>
      <c r="AN1899" t="str">
        <f>IF(OR(VLOOKUP(AE1899,Home!$C$8:$I$207,6,FALSE)="",VLOOKUP(AE1899,Home!$C$8:$I$207,7,FALSE)=""),"FEJL",Baggrundsark!AE1899)</f>
        <v>FEJL</v>
      </c>
      <c r="AO1899">
        <f>IF(VLOOKUP(AE1899,Home!$C$8:$N$207,12,FALSE)="Timelønnet",1,0)</f>
        <v>0</v>
      </c>
      <c r="AP1899">
        <f>SUM($AO$4:AO1899)*AO1899</f>
        <v>0</v>
      </c>
      <c r="AQ1899">
        <f t="shared" si="623"/>
        <v>1</v>
      </c>
      <c r="AR1899" t="str">
        <f t="shared" si="623"/>
        <v/>
      </c>
      <c r="AS1899" t="e">
        <f t="shared" si="617"/>
        <v>#VALUE!</v>
      </c>
      <c r="AT1899" s="45" t="e">
        <f t="shared" si="624"/>
        <v>#VALUE!</v>
      </c>
      <c r="AU1899">
        <f>VLOOKUP(AQ1899,Home!$C$8:$J$207,8,FALSE)</f>
        <v>0</v>
      </c>
    </row>
    <row r="1900" spans="1:47" x14ac:dyDescent="0.25">
      <c r="A1900" s="6">
        <f t="shared" si="609"/>
        <v>0</v>
      </c>
      <c r="B1900" s="6">
        <f t="shared" si="618"/>
        <v>0</v>
      </c>
      <c r="C1900" s="6" t="str">
        <f t="shared" si="610"/>
        <v/>
      </c>
      <c r="D1900" s="7">
        <f t="shared" si="611"/>
        <v>0</v>
      </c>
      <c r="E1900" s="7">
        <f t="shared" si="619"/>
        <v>0</v>
      </c>
      <c r="F1900" s="7" t="str">
        <f t="shared" si="612"/>
        <v/>
      </c>
      <c r="G1900" s="6">
        <f t="shared" si="613"/>
        <v>0</v>
      </c>
      <c r="H1900" s="6">
        <f t="shared" si="620"/>
        <v>0</v>
      </c>
      <c r="I1900" s="6" t="str">
        <f t="shared" si="621"/>
        <v/>
      </c>
      <c r="J1900" s="11">
        <v>1897</v>
      </c>
      <c r="K1900" s="11">
        <f>IF(IFERROR(VLOOKUP(J1900,Home!$A$8:$B$1048576,1,FALSE),0)=0,0,1)</f>
        <v>0</v>
      </c>
      <c r="L1900" s="129" t="e">
        <f>IF(VLOOKUP(O1900,Home!$C$8:$R$207,6,FALSE)="","",VLOOKUP(O1900,Home!$C$8:$R$207,6,FALSE))</f>
        <v>#N/A</v>
      </c>
      <c r="M1900" s="129" t="e">
        <f t="shared" si="606"/>
        <v>#N/A</v>
      </c>
      <c r="N1900" s="11">
        <f>SUM($K$4:K1900)</f>
        <v>200</v>
      </c>
      <c r="O1900" s="11" t="str">
        <f>IF(P1900="","",IF(IFERROR(VLOOKUP(N1900,Home!$C$8:$R$1048576,1,FALSE),"")=0,"",IFERROR(VLOOKUP(N1900,Home!$C$8:$R$1048576,1,FALSE),"")))</f>
        <v/>
      </c>
      <c r="P1900" s="11" t="str">
        <f>IF(IFERROR(VLOOKUP(W1900,Home!$C$8:$R$1048576,3,FALSE),"")=0,"",IFERROR(VLOOKUP(W1900,Home!$C$8:$R$1048576,3,FALSE),""))</f>
        <v/>
      </c>
      <c r="Q1900" s="11" t="str">
        <f t="shared" si="605"/>
        <v/>
      </c>
      <c r="R1900" s="130" t="e">
        <f>VLOOKUP(Q1900,'Baggrund til lister'!$G$4:$H$15,2,FALSE)</f>
        <v>#N/A</v>
      </c>
      <c r="S1900" s="11" t="str">
        <f t="shared" si="607"/>
        <v/>
      </c>
      <c r="T1900" s="11" t="str">
        <f>IF(IFERROR(VLOOKUP(N1900,Home!$C$8:$R$1048576,11,FALSE),"")=0,"",IFERROR(VLOOKUP(N1900,Home!$C$8:$R$1048576,11,FALSE),""))</f>
        <v/>
      </c>
      <c r="U1900" s="11" t="str">
        <f>IF(IFERROR(VLOOKUP(O1900,Home!$C$8:$R$1048576,12,FALSE),"")=0,"",IFERROR(VLOOKUP(O1900,Home!$C$8:$R$1048576,12,FALSE),""))</f>
        <v/>
      </c>
      <c r="V1900" s="11" t="str">
        <f>IF(IFERROR(VLOOKUP(O1900,Home!$C$8:$R$1048576,8,FALSE),"")=0,"",IFERROR(VLOOKUP(O1900,Home!$C$8:$R$1048576,8,FALSE),""))</f>
        <v/>
      </c>
      <c r="W1900" s="11" t="str">
        <f>IF(OR(VLOOKUP(N1900,Home!$C$7:$I$207,6,FALSE)="",VLOOKUP(N1900,Home!$C$7:$I$207,7,FALSE)=""),"FEJL",SUM(Baggrundsark!$K$4:K1900))</f>
        <v>FEJL</v>
      </c>
      <c r="Y1900">
        <v>1897</v>
      </c>
      <c r="Z1900" s="1"/>
      <c r="AC1900" s="44"/>
      <c r="AD1900">
        <f t="shared" si="614"/>
        <v>0</v>
      </c>
      <c r="AE1900">
        <f>SUM($AD$4:AD1900)</f>
        <v>1</v>
      </c>
      <c r="AF1900" s="103" t="str">
        <f>IFERROR(VLOOKUP(AN1900,Home!$C$8:$E$207,3,FALSE),"")</f>
        <v/>
      </c>
      <c r="AG1900" s="103" t="str">
        <f>IFERROR(VLOOKUP(AN1900,Home!$C$8:$E$207,2,FALSE),"")</f>
        <v/>
      </c>
      <c r="AH1900" s="104" t="str">
        <f>IF(VLOOKUP(AE1900,Home!$C$8:$I$207,6,FALSE)="","",VLOOKUP(AE1900,Home!$C$8:$I$207,6,FALSE))</f>
        <v/>
      </c>
      <c r="AI1900" s="104" t="e">
        <f t="shared" si="622"/>
        <v>#VALUE!</v>
      </c>
      <c r="AJ1900" s="105" t="e">
        <f t="shared" si="615"/>
        <v>#VALUE!</v>
      </c>
      <c r="AK1900" s="103" t="e">
        <f t="shared" si="608"/>
        <v>#VALUE!</v>
      </c>
      <c r="AL1900" s="103" t="e">
        <f t="shared" si="616"/>
        <v>#VALUE!</v>
      </c>
      <c r="AN1900" t="str">
        <f>IF(OR(VLOOKUP(AE1900,Home!$C$8:$I$207,6,FALSE)="",VLOOKUP(AE1900,Home!$C$8:$I$207,7,FALSE)=""),"FEJL",Baggrundsark!AE1900)</f>
        <v>FEJL</v>
      </c>
      <c r="AO1900">
        <f>IF(VLOOKUP(AE1900,Home!$C$8:$N$207,12,FALSE)="Timelønnet",1,0)</f>
        <v>0</v>
      </c>
      <c r="AP1900">
        <f>SUM($AO$4:AO1900)*AO1900</f>
        <v>0</v>
      </c>
      <c r="AQ1900">
        <f t="shared" si="623"/>
        <v>1</v>
      </c>
      <c r="AR1900" t="str">
        <f t="shared" si="623"/>
        <v/>
      </c>
      <c r="AS1900" t="e">
        <f t="shared" si="617"/>
        <v>#VALUE!</v>
      </c>
      <c r="AT1900" s="45" t="e">
        <f t="shared" si="624"/>
        <v>#VALUE!</v>
      </c>
      <c r="AU1900">
        <f>VLOOKUP(AQ1900,Home!$C$8:$J$207,8,FALSE)</f>
        <v>0</v>
      </c>
    </row>
    <row r="1901" spans="1:47" x14ac:dyDescent="0.25">
      <c r="A1901" s="6">
        <f t="shared" si="609"/>
        <v>0</v>
      </c>
      <c r="B1901" s="6">
        <f t="shared" si="618"/>
        <v>0</v>
      </c>
      <c r="C1901" s="6" t="str">
        <f t="shared" si="610"/>
        <v/>
      </c>
      <c r="D1901" s="7">
        <f t="shared" si="611"/>
        <v>0</v>
      </c>
      <c r="E1901" s="7">
        <f t="shared" si="619"/>
        <v>0</v>
      </c>
      <c r="F1901" s="7" t="str">
        <f t="shared" si="612"/>
        <v/>
      </c>
      <c r="G1901" s="6">
        <f t="shared" si="613"/>
        <v>0</v>
      </c>
      <c r="H1901" s="6">
        <f t="shared" si="620"/>
        <v>0</v>
      </c>
      <c r="I1901" s="6" t="str">
        <f t="shared" si="621"/>
        <v/>
      </c>
      <c r="J1901" s="11">
        <v>1898</v>
      </c>
      <c r="K1901" s="11">
        <f>IF(IFERROR(VLOOKUP(J1901,Home!$A$8:$B$1048576,1,FALSE),0)=0,0,1)</f>
        <v>0</v>
      </c>
      <c r="L1901" s="129" t="e">
        <f>IF(VLOOKUP(O1901,Home!$C$8:$R$207,6,FALSE)="","",VLOOKUP(O1901,Home!$C$8:$R$207,6,FALSE))</f>
        <v>#N/A</v>
      </c>
      <c r="M1901" s="129" t="e">
        <f t="shared" si="606"/>
        <v>#N/A</v>
      </c>
      <c r="N1901" s="11">
        <f>SUM($K$4:K1901)</f>
        <v>200</v>
      </c>
      <c r="O1901" s="11" t="str">
        <f>IF(P1901="","",IF(IFERROR(VLOOKUP(N1901,Home!$C$8:$R$1048576,1,FALSE),"")=0,"",IFERROR(VLOOKUP(N1901,Home!$C$8:$R$1048576,1,FALSE),"")))</f>
        <v/>
      </c>
      <c r="P1901" s="11" t="str">
        <f>IF(IFERROR(VLOOKUP(W1901,Home!$C$8:$R$1048576,3,FALSE),"")=0,"",IFERROR(VLOOKUP(W1901,Home!$C$8:$R$1048576,3,FALSE),""))</f>
        <v/>
      </c>
      <c r="Q1901" s="11" t="str">
        <f t="shared" si="605"/>
        <v/>
      </c>
      <c r="R1901" s="130" t="e">
        <f>VLOOKUP(Q1901,'Baggrund til lister'!$G$4:$H$15,2,FALSE)</f>
        <v>#N/A</v>
      </c>
      <c r="S1901" s="11" t="str">
        <f t="shared" si="607"/>
        <v/>
      </c>
      <c r="T1901" s="11" t="str">
        <f>IF(IFERROR(VLOOKUP(N1901,Home!$C$8:$R$1048576,11,FALSE),"")=0,"",IFERROR(VLOOKUP(N1901,Home!$C$8:$R$1048576,11,FALSE),""))</f>
        <v/>
      </c>
      <c r="U1901" s="11" t="str">
        <f>IF(IFERROR(VLOOKUP(O1901,Home!$C$8:$R$1048576,12,FALSE),"")=0,"",IFERROR(VLOOKUP(O1901,Home!$C$8:$R$1048576,12,FALSE),""))</f>
        <v/>
      </c>
      <c r="V1901" s="11" t="str">
        <f>IF(IFERROR(VLOOKUP(O1901,Home!$C$8:$R$1048576,8,FALSE),"")=0,"",IFERROR(VLOOKUP(O1901,Home!$C$8:$R$1048576,8,FALSE),""))</f>
        <v/>
      </c>
      <c r="W1901" s="11" t="str">
        <f>IF(OR(VLOOKUP(N1901,Home!$C$7:$I$207,6,FALSE)="",VLOOKUP(N1901,Home!$C$7:$I$207,7,FALSE)=""),"FEJL",SUM(Baggrundsark!$K$4:K1901))</f>
        <v>FEJL</v>
      </c>
      <c r="Y1901">
        <v>1898</v>
      </c>
      <c r="Z1901" s="1"/>
      <c r="AC1901" s="44"/>
      <c r="AD1901">
        <f t="shared" si="614"/>
        <v>0</v>
      </c>
      <c r="AE1901">
        <f>SUM($AD$4:AD1901)</f>
        <v>1</v>
      </c>
      <c r="AF1901" s="103" t="str">
        <f>IFERROR(VLOOKUP(AN1901,Home!$C$8:$E$207,3,FALSE),"")</f>
        <v/>
      </c>
      <c r="AG1901" s="103" t="str">
        <f>IFERROR(VLOOKUP(AN1901,Home!$C$8:$E$207,2,FALSE),"")</f>
        <v/>
      </c>
      <c r="AH1901" s="104" t="str">
        <f>IF(VLOOKUP(AE1901,Home!$C$8:$I$207,6,FALSE)="","",VLOOKUP(AE1901,Home!$C$8:$I$207,6,FALSE))</f>
        <v/>
      </c>
      <c r="AI1901" s="104" t="e">
        <f t="shared" si="622"/>
        <v>#VALUE!</v>
      </c>
      <c r="AJ1901" s="105" t="e">
        <f t="shared" si="615"/>
        <v>#VALUE!</v>
      </c>
      <c r="AK1901" s="103" t="e">
        <f t="shared" si="608"/>
        <v>#VALUE!</v>
      </c>
      <c r="AL1901" s="103" t="e">
        <f t="shared" si="616"/>
        <v>#VALUE!</v>
      </c>
      <c r="AN1901" t="str">
        <f>IF(OR(VLOOKUP(AE1901,Home!$C$8:$I$207,6,FALSE)="",VLOOKUP(AE1901,Home!$C$8:$I$207,7,FALSE)=""),"FEJL",Baggrundsark!AE1901)</f>
        <v>FEJL</v>
      </c>
      <c r="AO1901">
        <f>IF(VLOOKUP(AE1901,Home!$C$8:$N$207,12,FALSE)="Timelønnet",1,0)</f>
        <v>0</v>
      </c>
      <c r="AP1901">
        <f>SUM($AO$4:AO1901)*AO1901</f>
        <v>0</v>
      </c>
      <c r="AQ1901">
        <f t="shared" si="623"/>
        <v>1</v>
      </c>
      <c r="AR1901" t="str">
        <f t="shared" si="623"/>
        <v/>
      </c>
      <c r="AS1901" t="e">
        <f t="shared" si="617"/>
        <v>#VALUE!</v>
      </c>
      <c r="AT1901" s="45" t="e">
        <f t="shared" si="624"/>
        <v>#VALUE!</v>
      </c>
      <c r="AU1901">
        <f>VLOOKUP(AQ1901,Home!$C$8:$J$207,8,FALSE)</f>
        <v>0</v>
      </c>
    </row>
    <row r="1902" spans="1:47" x14ac:dyDescent="0.25">
      <c r="A1902" s="6">
        <f t="shared" si="609"/>
        <v>0</v>
      </c>
      <c r="B1902" s="6">
        <f t="shared" si="618"/>
        <v>0</v>
      </c>
      <c r="C1902" s="6" t="str">
        <f t="shared" si="610"/>
        <v/>
      </c>
      <c r="D1902" s="7">
        <f t="shared" si="611"/>
        <v>0</v>
      </c>
      <c r="E1902" s="7">
        <f t="shared" si="619"/>
        <v>0</v>
      </c>
      <c r="F1902" s="7" t="str">
        <f t="shared" si="612"/>
        <v/>
      </c>
      <c r="G1902" s="6">
        <f t="shared" si="613"/>
        <v>0</v>
      </c>
      <c r="H1902" s="6">
        <f t="shared" si="620"/>
        <v>0</v>
      </c>
      <c r="I1902" s="6" t="str">
        <f t="shared" si="621"/>
        <v/>
      </c>
      <c r="J1902" s="11">
        <v>1899</v>
      </c>
      <c r="K1902" s="11">
        <f>IF(IFERROR(VLOOKUP(J1902,Home!$A$8:$B$1048576,1,FALSE),0)=0,0,1)</f>
        <v>0</v>
      </c>
      <c r="L1902" s="129" t="e">
        <f>IF(VLOOKUP(O1902,Home!$C$8:$R$207,6,FALSE)="","",VLOOKUP(O1902,Home!$C$8:$R$207,6,FALSE))</f>
        <v>#N/A</v>
      </c>
      <c r="M1902" s="129" t="e">
        <f t="shared" si="606"/>
        <v>#N/A</v>
      </c>
      <c r="N1902" s="11">
        <f>SUM($K$4:K1902)</f>
        <v>200</v>
      </c>
      <c r="O1902" s="11" t="str">
        <f>IF(P1902="","",IF(IFERROR(VLOOKUP(N1902,Home!$C$8:$R$1048576,1,FALSE),"")=0,"",IFERROR(VLOOKUP(N1902,Home!$C$8:$R$1048576,1,FALSE),"")))</f>
        <v/>
      </c>
      <c r="P1902" s="11" t="str">
        <f>IF(IFERROR(VLOOKUP(W1902,Home!$C$8:$R$1048576,3,FALSE),"")=0,"",IFERROR(VLOOKUP(W1902,Home!$C$8:$R$1048576,3,FALSE),""))</f>
        <v/>
      </c>
      <c r="Q1902" s="11" t="str">
        <f t="shared" si="605"/>
        <v/>
      </c>
      <c r="R1902" s="130" t="e">
        <f>VLOOKUP(Q1902,'Baggrund til lister'!$G$4:$H$15,2,FALSE)</f>
        <v>#N/A</v>
      </c>
      <c r="S1902" s="11" t="str">
        <f t="shared" si="607"/>
        <v/>
      </c>
      <c r="T1902" s="11" t="str">
        <f>IF(IFERROR(VLOOKUP(N1902,Home!$C$8:$R$1048576,11,FALSE),"")=0,"",IFERROR(VLOOKUP(N1902,Home!$C$8:$R$1048576,11,FALSE),""))</f>
        <v/>
      </c>
      <c r="U1902" s="11" t="str">
        <f>IF(IFERROR(VLOOKUP(O1902,Home!$C$8:$R$1048576,12,FALSE),"")=0,"",IFERROR(VLOOKUP(O1902,Home!$C$8:$R$1048576,12,FALSE),""))</f>
        <v/>
      </c>
      <c r="V1902" s="11" t="str">
        <f>IF(IFERROR(VLOOKUP(O1902,Home!$C$8:$R$1048576,8,FALSE),"")=0,"",IFERROR(VLOOKUP(O1902,Home!$C$8:$R$1048576,8,FALSE),""))</f>
        <v/>
      </c>
      <c r="W1902" s="11" t="str">
        <f>IF(OR(VLOOKUP(N1902,Home!$C$7:$I$207,6,FALSE)="",VLOOKUP(N1902,Home!$C$7:$I$207,7,FALSE)=""),"FEJL",SUM(Baggrundsark!$K$4:K1902))</f>
        <v>FEJL</v>
      </c>
      <c r="Y1902">
        <v>1899</v>
      </c>
      <c r="Z1902" s="1"/>
      <c r="AC1902" s="44"/>
      <c r="AD1902">
        <f t="shared" si="614"/>
        <v>0</v>
      </c>
      <c r="AE1902">
        <f>SUM($AD$4:AD1902)</f>
        <v>1</v>
      </c>
      <c r="AF1902" s="103" t="str">
        <f>IFERROR(VLOOKUP(AN1902,Home!$C$8:$E$207,3,FALSE),"")</f>
        <v/>
      </c>
      <c r="AG1902" s="103" t="str">
        <f>IFERROR(VLOOKUP(AN1902,Home!$C$8:$E$207,2,FALSE),"")</f>
        <v/>
      </c>
      <c r="AH1902" s="104" t="str">
        <f>IF(VLOOKUP(AE1902,Home!$C$8:$I$207,6,FALSE)="","",VLOOKUP(AE1902,Home!$C$8:$I$207,6,FALSE))</f>
        <v/>
      </c>
      <c r="AI1902" s="104" t="e">
        <f t="shared" si="622"/>
        <v>#VALUE!</v>
      </c>
      <c r="AJ1902" s="105" t="e">
        <f t="shared" si="615"/>
        <v>#VALUE!</v>
      </c>
      <c r="AK1902" s="103" t="e">
        <f t="shared" si="608"/>
        <v>#VALUE!</v>
      </c>
      <c r="AL1902" s="103" t="e">
        <f t="shared" si="616"/>
        <v>#VALUE!</v>
      </c>
      <c r="AN1902" t="str">
        <f>IF(OR(VLOOKUP(AE1902,Home!$C$8:$I$207,6,FALSE)="",VLOOKUP(AE1902,Home!$C$8:$I$207,7,FALSE)=""),"FEJL",Baggrundsark!AE1902)</f>
        <v>FEJL</v>
      </c>
      <c r="AO1902">
        <f>IF(VLOOKUP(AE1902,Home!$C$8:$N$207,12,FALSE)="Timelønnet",1,0)</f>
        <v>0</v>
      </c>
      <c r="AP1902">
        <f>SUM($AO$4:AO1902)*AO1902</f>
        <v>0</v>
      </c>
      <c r="AQ1902">
        <f t="shared" si="623"/>
        <v>1</v>
      </c>
      <c r="AR1902" t="str">
        <f t="shared" si="623"/>
        <v/>
      </c>
      <c r="AS1902" t="e">
        <f t="shared" si="617"/>
        <v>#VALUE!</v>
      </c>
      <c r="AT1902" s="45" t="e">
        <f t="shared" si="624"/>
        <v>#VALUE!</v>
      </c>
      <c r="AU1902">
        <f>VLOOKUP(AQ1902,Home!$C$8:$J$207,8,FALSE)</f>
        <v>0</v>
      </c>
    </row>
    <row r="1903" spans="1:47" x14ac:dyDescent="0.25">
      <c r="A1903" s="6">
        <f t="shared" si="609"/>
        <v>0</v>
      </c>
      <c r="B1903" s="6">
        <f t="shared" si="618"/>
        <v>0</v>
      </c>
      <c r="C1903" s="6" t="str">
        <f t="shared" si="610"/>
        <v/>
      </c>
      <c r="D1903" s="7">
        <f t="shared" si="611"/>
        <v>0</v>
      </c>
      <c r="E1903" s="7">
        <f t="shared" si="619"/>
        <v>0</v>
      </c>
      <c r="F1903" s="7" t="str">
        <f t="shared" si="612"/>
        <v/>
      </c>
      <c r="G1903" s="6">
        <f t="shared" si="613"/>
        <v>0</v>
      </c>
      <c r="H1903" s="6">
        <f t="shared" si="620"/>
        <v>0</v>
      </c>
      <c r="I1903" s="6" t="str">
        <f t="shared" si="621"/>
        <v/>
      </c>
      <c r="J1903" s="11">
        <v>1900</v>
      </c>
      <c r="K1903" s="11">
        <f>IF(IFERROR(VLOOKUP(J1903,Home!$A$8:$B$1048576,1,FALSE),0)=0,0,1)</f>
        <v>0</v>
      </c>
      <c r="L1903" s="129" t="e">
        <f>IF(VLOOKUP(O1903,Home!$C$8:$R$207,6,FALSE)="","",VLOOKUP(O1903,Home!$C$8:$R$207,6,FALSE))</f>
        <v>#N/A</v>
      </c>
      <c r="M1903" s="129" t="e">
        <f t="shared" si="606"/>
        <v>#N/A</v>
      </c>
      <c r="N1903" s="11">
        <f>SUM($K$4:K1903)</f>
        <v>200</v>
      </c>
      <c r="O1903" s="11" t="str">
        <f>IF(P1903="","",IF(IFERROR(VLOOKUP(N1903,Home!$C$8:$R$1048576,1,FALSE),"")=0,"",IFERROR(VLOOKUP(N1903,Home!$C$8:$R$1048576,1,FALSE),"")))</f>
        <v/>
      </c>
      <c r="P1903" s="11" t="str">
        <f>IF(IFERROR(VLOOKUP(W1903,Home!$C$8:$R$1048576,3,FALSE),"")=0,"",IFERROR(VLOOKUP(W1903,Home!$C$8:$R$1048576,3,FALSE),""))</f>
        <v/>
      </c>
      <c r="Q1903" s="11" t="str">
        <f t="shared" si="605"/>
        <v/>
      </c>
      <c r="R1903" s="130" t="e">
        <f>VLOOKUP(Q1903,'Baggrund til lister'!$G$4:$H$15,2,FALSE)</f>
        <v>#N/A</v>
      </c>
      <c r="S1903" s="11" t="str">
        <f t="shared" si="607"/>
        <v/>
      </c>
      <c r="T1903" s="11" t="str">
        <f>IF(IFERROR(VLOOKUP(N1903,Home!$C$8:$R$1048576,11,FALSE),"")=0,"",IFERROR(VLOOKUP(N1903,Home!$C$8:$R$1048576,11,FALSE),""))</f>
        <v/>
      </c>
      <c r="U1903" s="11" t="str">
        <f>IF(IFERROR(VLOOKUP(O1903,Home!$C$8:$R$1048576,12,FALSE),"")=0,"",IFERROR(VLOOKUP(O1903,Home!$C$8:$R$1048576,12,FALSE),""))</f>
        <v/>
      </c>
      <c r="V1903" s="11" t="str">
        <f>IF(IFERROR(VLOOKUP(O1903,Home!$C$8:$R$1048576,8,FALSE),"")=0,"",IFERROR(VLOOKUP(O1903,Home!$C$8:$R$1048576,8,FALSE),""))</f>
        <v/>
      </c>
      <c r="W1903" s="11" t="str">
        <f>IF(OR(VLOOKUP(N1903,Home!$C$7:$I$207,6,FALSE)="",VLOOKUP(N1903,Home!$C$7:$I$207,7,FALSE)=""),"FEJL",SUM(Baggrundsark!$K$4:K1903))</f>
        <v>FEJL</v>
      </c>
      <c r="Y1903">
        <v>1900</v>
      </c>
      <c r="Z1903" s="1"/>
      <c r="AC1903" s="44"/>
      <c r="AD1903">
        <f t="shared" si="614"/>
        <v>0</v>
      </c>
      <c r="AE1903">
        <f>SUM($AD$4:AD1903)</f>
        <v>1</v>
      </c>
      <c r="AF1903" s="103" t="str">
        <f>IFERROR(VLOOKUP(AN1903,Home!$C$8:$E$207,3,FALSE),"")</f>
        <v/>
      </c>
      <c r="AG1903" s="103" t="str">
        <f>IFERROR(VLOOKUP(AN1903,Home!$C$8:$E$207,2,FALSE),"")</f>
        <v/>
      </c>
      <c r="AH1903" s="104" t="str">
        <f>IF(VLOOKUP(AE1903,Home!$C$8:$I$207,6,FALSE)="","",VLOOKUP(AE1903,Home!$C$8:$I$207,6,FALSE))</f>
        <v/>
      </c>
      <c r="AI1903" s="104" t="e">
        <f t="shared" si="622"/>
        <v>#VALUE!</v>
      </c>
      <c r="AJ1903" s="105" t="e">
        <f t="shared" si="615"/>
        <v>#VALUE!</v>
      </c>
      <c r="AK1903" s="103" t="e">
        <f t="shared" si="608"/>
        <v>#VALUE!</v>
      </c>
      <c r="AL1903" s="103" t="e">
        <f t="shared" si="616"/>
        <v>#VALUE!</v>
      </c>
      <c r="AN1903" t="str">
        <f>IF(OR(VLOOKUP(AE1903,Home!$C$8:$I$207,6,FALSE)="",VLOOKUP(AE1903,Home!$C$8:$I$207,7,FALSE)=""),"FEJL",Baggrundsark!AE1903)</f>
        <v>FEJL</v>
      </c>
      <c r="AO1903">
        <f>IF(VLOOKUP(AE1903,Home!$C$8:$N$207,12,FALSE)="Timelønnet",1,0)</f>
        <v>0</v>
      </c>
      <c r="AP1903">
        <f>SUM($AO$4:AO1903)*AO1903</f>
        <v>0</v>
      </c>
      <c r="AQ1903">
        <f t="shared" si="623"/>
        <v>1</v>
      </c>
      <c r="AR1903" t="str">
        <f t="shared" si="623"/>
        <v/>
      </c>
      <c r="AS1903" t="e">
        <f t="shared" si="617"/>
        <v>#VALUE!</v>
      </c>
      <c r="AT1903" s="45" t="e">
        <f t="shared" si="624"/>
        <v>#VALUE!</v>
      </c>
      <c r="AU1903">
        <f>VLOOKUP(AQ1903,Home!$C$8:$J$207,8,FALSE)</f>
        <v>0</v>
      </c>
    </row>
    <row r="1904" spans="1:47" x14ac:dyDescent="0.25">
      <c r="A1904" s="6">
        <f t="shared" si="609"/>
        <v>0</v>
      </c>
      <c r="B1904" s="6">
        <f t="shared" si="618"/>
        <v>0</v>
      </c>
      <c r="C1904" s="6" t="str">
        <f t="shared" si="610"/>
        <v/>
      </c>
      <c r="D1904" s="7">
        <f t="shared" si="611"/>
        <v>0</v>
      </c>
      <c r="E1904" s="7">
        <f t="shared" si="619"/>
        <v>0</v>
      </c>
      <c r="F1904" s="7" t="str">
        <f t="shared" si="612"/>
        <v/>
      </c>
      <c r="G1904" s="6">
        <f t="shared" si="613"/>
        <v>0</v>
      </c>
      <c r="H1904" s="6">
        <f t="shared" si="620"/>
        <v>0</v>
      </c>
      <c r="I1904" s="6" t="str">
        <f t="shared" si="621"/>
        <v/>
      </c>
      <c r="J1904" s="11">
        <v>1901</v>
      </c>
      <c r="K1904" s="11">
        <f>IF(IFERROR(VLOOKUP(J1904,Home!$A$8:$B$1048576,1,FALSE),0)=0,0,1)</f>
        <v>0</v>
      </c>
      <c r="L1904" s="129" t="e">
        <f>IF(VLOOKUP(O1904,Home!$C$8:$R$207,6,FALSE)="","",VLOOKUP(O1904,Home!$C$8:$R$207,6,FALSE))</f>
        <v>#N/A</v>
      </c>
      <c r="M1904" s="129" t="e">
        <f t="shared" si="606"/>
        <v>#N/A</v>
      </c>
      <c r="N1904" s="11">
        <f>SUM($K$4:K1904)</f>
        <v>200</v>
      </c>
      <c r="O1904" s="11" t="str">
        <f>IF(P1904="","",IF(IFERROR(VLOOKUP(N1904,Home!$C$8:$R$1048576,1,FALSE),"")=0,"",IFERROR(VLOOKUP(N1904,Home!$C$8:$R$1048576,1,FALSE),"")))</f>
        <v/>
      </c>
      <c r="P1904" s="11" t="str">
        <f>IF(IFERROR(VLOOKUP(W1904,Home!$C$8:$R$1048576,3,FALSE),"")=0,"",IFERROR(VLOOKUP(W1904,Home!$C$8:$R$1048576,3,FALSE),""))</f>
        <v/>
      </c>
      <c r="Q1904" s="11" t="str">
        <f t="shared" si="605"/>
        <v/>
      </c>
      <c r="R1904" s="130" t="e">
        <f>VLOOKUP(Q1904,'Baggrund til lister'!$G$4:$H$15,2,FALSE)</f>
        <v>#N/A</v>
      </c>
      <c r="S1904" s="11" t="str">
        <f t="shared" si="607"/>
        <v/>
      </c>
      <c r="T1904" s="11" t="str">
        <f>IF(IFERROR(VLOOKUP(N1904,Home!$C$8:$R$1048576,11,FALSE),"")=0,"",IFERROR(VLOOKUP(N1904,Home!$C$8:$R$1048576,11,FALSE),""))</f>
        <v/>
      </c>
      <c r="U1904" s="11" t="str">
        <f>IF(IFERROR(VLOOKUP(O1904,Home!$C$8:$R$1048576,12,FALSE),"")=0,"",IFERROR(VLOOKUP(O1904,Home!$C$8:$R$1048576,12,FALSE),""))</f>
        <v/>
      </c>
      <c r="V1904" s="11" t="str">
        <f>IF(IFERROR(VLOOKUP(O1904,Home!$C$8:$R$1048576,8,FALSE),"")=0,"",IFERROR(VLOOKUP(O1904,Home!$C$8:$R$1048576,8,FALSE),""))</f>
        <v/>
      </c>
      <c r="W1904" s="11" t="str">
        <f>IF(OR(VLOOKUP(N1904,Home!$C$7:$I$207,6,FALSE)="",VLOOKUP(N1904,Home!$C$7:$I$207,7,FALSE)=""),"FEJL",SUM(Baggrundsark!$K$4:K1904))</f>
        <v>FEJL</v>
      </c>
      <c r="Y1904">
        <v>1901</v>
      </c>
      <c r="Z1904" s="1"/>
      <c r="AC1904" s="44"/>
      <c r="AD1904">
        <f t="shared" si="614"/>
        <v>0</v>
      </c>
      <c r="AE1904">
        <f>SUM($AD$4:AD1904)</f>
        <v>1</v>
      </c>
      <c r="AF1904" s="103" t="str">
        <f>IFERROR(VLOOKUP(AN1904,Home!$C$8:$E$207,3,FALSE),"")</f>
        <v/>
      </c>
      <c r="AG1904" s="103" t="str">
        <f>IFERROR(VLOOKUP(AN1904,Home!$C$8:$E$207,2,FALSE),"")</f>
        <v/>
      </c>
      <c r="AH1904" s="104" t="str">
        <f>IF(VLOOKUP(AE1904,Home!$C$8:$I$207,6,FALSE)="","",VLOOKUP(AE1904,Home!$C$8:$I$207,6,FALSE))</f>
        <v/>
      </c>
      <c r="AI1904" s="104" t="e">
        <f t="shared" si="622"/>
        <v>#VALUE!</v>
      </c>
      <c r="AJ1904" s="105" t="e">
        <f t="shared" si="615"/>
        <v>#VALUE!</v>
      </c>
      <c r="AK1904" s="103" t="e">
        <f t="shared" si="608"/>
        <v>#VALUE!</v>
      </c>
      <c r="AL1904" s="103" t="e">
        <f t="shared" si="616"/>
        <v>#VALUE!</v>
      </c>
      <c r="AN1904" t="str">
        <f>IF(OR(VLOOKUP(AE1904,Home!$C$8:$I$207,6,FALSE)="",VLOOKUP(AE1904,Home!$C$8:$I$207,7,FALSE)=""),"FEJL",Baggrundsark!AE1904)</f>
        <v>FEJL</v>
      </c>
      <c r="AO1904">
        <f>IF(VLOOKUP(AE1904,Home!$C$8:$N$207,12,FALSE)="Timelønnet",1,0)</f>
        <v>0</v>
      </c>
      <c r="AP1904">
        <f>SUM($AO$4:AO1904)*AO1904</f>
        <v>0</v>
      </c>
      <c r="AQ1904">
        <f t="shared" si="623"/>
        <v>1</v>
      </c>
      <c r="AR1904" t="str">
        <f t="shared" si="623"/>
        <v/>
      </c>
      <c r="AS1904" t="e">
        <f t="shared" si="617"/>
        <v>#VALUE!</v>
      </c>
      <c r="AT1904" s="45" t="e">
        <f t="shared" si="624"/>
        <v>#VALUE!</v>
      </c>
      <c r="AU1904">
        <f>VLOOKUP(AQ1904,Home!$C$8:$J$207,8,FALSE)</f>
        <v>0</v>
      </c>
    </row>
    <row r="1905" spans="1:47" x14ac:dyDescent="0.25">
      <c r="A1905" s="6">
        <f t="shared" si="609"/>
        <v>0</v>
      </c>
      <c r="B1905" s="6">
        <f t="shared" si="618"/>
        <v>0</v>
      </c>
      <c r="C1905" s="6" t="str">
        <f t="shared" si="610"/>
        <v/>
      </c>
      <c r="D1905" s="7">
        <f t="shared" si="611"/>
        <v>0</v>
      </c>
      <c r="E1905" s="7">
        <f t="shared" si="619"/>
        <v>0</v>
      </c>
      <c r="F1905" s="7" t="str">
        <f t="shared" si="612"/>
        <v/>
      </c>
      <c r="G1905" s="6">
        <f t="shared" si="613"/>
        <v>0</v>
      </c>
      <c r="H1905" s="6">
        <f t="shared" si="620"/>
        <v>0</v>
      </c>
      <c r="I1905" s="6" t="str">
        <f t="shared" si="621"/>
        <v/>
      </c>
      <c r="J1905" s="11">
        <v>1902</v>
      </c>
      <c r="K1905" s="11">
        <f>IF(IFERROR(VLOOKUP(J1905,Home!$A$8:$B$1048576,1,FALSE),0)=0,0,1)</f>
        <v>0</v>
      </c>
      <c r="L1905" s="129" t="e">
        <f>IF(VLOOKUP(O1905,Home!$C$8:$R$207,6,FALSE)="","",VLOOKUP(O1905,Home!$C$8:$R$207,6,FALSE))</f>
        <v>#N/A</v>
      </c>
      <c r="M1905" s="129" t="e">
        <f t="shared" si="606"/>
        <v>#N/A</v>
      </c>
      <c r="N1905" s="11">
        <f>SUM($K$4:K1905)</f>
        <v>200</v>
      </c>
      <c r="O1905" s="11" t="str">
        <f>IF(P1905="","",IF(IFERROR(VLOOKUP(N1905,Home!$C$8:$R$1048576,1,FALSE),"")=0,"",IFERROR(VLOOKUP(N1905,Home!$C$8:$R$1048576,1,FALSE),"")))</f>
        <v/>
      </c>
      <c r="P1905" s="11" t="str">
        <f>IF(IFERROR(VLOOKUP(W1905,Home!$C$8:$R$1048576,3,FALSE),"")=0,"",IFERROR(VLOOKUP(W1905,Home!$C$8:$R$1048576,3,FALSE),""))</f>
        <v/>
      </c>
      <c r="Q1905" s="11" t="str">
        <f t="shared" si="605"/>
        <v/>
      </c>
      <c r="R1905" s="130" t="e">
        <f>VLOOKUP(Q1905,'Baggrund til lister'!$G$4:$H$15,2,FALSE)</f>
        <v>#N/A</v>
      </c>
      <c r="S1905" s="11" t="str">
        <f t="shared" si="607"/>
        <v/>
      </c>
      <c r="T1905" s="11" t="str">
        <f>IF(IFERROR(VLOOKUP(N1905,Home!$C$8:$R$1048576,11,FALSE),"")=0,"",IFERROR(VLOOKUP(N1905,Home!$C$8:$R$1048576,11,FALSE),""))</f>
        <v/>
      </c>
      <c r="U1905" s="11" t="str">
        <f>IF(IFERROR(VLOOKUP(O1905,Home!$C$8:$R$1048576,12,FALSE),"")=0,"",IFERROR(VLOOKUP(O1905,Home!$C$8:$R$1048576,12,FALSE),""))</f>
        <v/>
      </c>
      <c r="V1905" s="11" t="str">
        <f>IF(IFERROR(VLOOKUP(O1905,Home!$C$8:$R$1048576,8,FALSE),"")=0,"",IFERROR(VLOOKUP(O1905,Home!$C$8:$R$1048576,8,FALSE),""))</f>
        <v/>
      </c>
      <c r="W1905" s="11" t="str">
        <f>IF(OR(VLOOKUP(N1905,Home!$C$7:$I$207,6,FALSE)="",VLOOKUP(N1905,Home!$C$7:$I$207,7,FALSE)=""),"FEJL",SUM(Baggrundsark!$K$4:K1905))</f>
        <v>FEJL</v>
      </c>
      <c r="Y1905">
        <v>1902</v>
      </c>
      <c r="Z1905" s="1"/>
      <c r="AC1905" s="44"/>
      <c r="AD1905">
        <f t="shared" si="614"/>
        <v>0</v>
      </c>
      <c r="AE1905">
        <f>SUM($AD$4:AD1905)</f>
        <v>1</v>
      </c>
      <c r="AF1905" s="103" t="str">
        <f>IFERROR(VLOOKUP(AN1905,Home!$C$8:$E$207,3,FALSE),"")</f>
        <v/>
      </c>
      <c r="AG1905" s="103" t="str">
        <f>IFERROR(VLOOKUP(AN1905,Home!$C$8:$E$207,2,FALSE),"")</f>
        <v/>
      </c>
      <c r="AH1905" s="104" t="str">
        <f>IF(VLOOKUP(AE1905,Home!$C$8:$I$207,6,FALSE)="","",VLOOKUP(AE1905,Home!$C$8:$I$207,6,FALSE))</f>
        <v/>
      </c>
      <c r="AI1905" s="104" t="e">
        <f t="shared" si="622"/>
        <v>#VALUE!</v>
      </c>
      <c r="AJ1905" s="105" t="e">
        <f t="shared" si="615"/>
        <v>#VALUE!</v>
      </c>
      <c r="AK1905" s="103" t="e">
        <f t="shared" si="608"/>
        <v>#VALUE!</v>
      </c>
      <c r="AL1905" s="103" t="e">
        <f t="shared" si="616"/>
        <v>#VALUE!</v>
      </c>
      <c r="AN1905" t="str">
        <f>IF(OR(VLOOKUP(AE1905,Home!$C$8:$I$207,6,FALSE)="",VLOOKUP(AE1905,Home!$C$8:$I$207,7,FALSE)=""),"FEJL",Baggrundsark!AE1905)</f>
        <v>FEJL</v>
      </c>
      <c r="AO1905">
        <f>IF(VLOOKUP(AE1905,Home!$C$8:$N$207,12,FALSE)="Timelønnet",1,0)</f>
        <v>0</v>
      </c>
      <c r="AP1905">
        <f>SUM($AO$4:AO1905)*AO1905</f>
        <v>0</v>
      </c>
      <c r="AQ1905">
        <f t="shared" si="623"/>
        <v>1</v>
      </c>
      <c r="AR1905" t="str">
        <f t="shared" si="623"/>
        <v/>
      </c>
      <c r="AS1905" t="e">
        <f t="shared" si="617"/>
        <v>#VALUE!</v>
      </c>
      <c r="AT1905" s="45" t="e">
        <f t="shared" si="624"/>
        <v>#VALUE!</v>
      </c>
      <c r="AU1905">
        <f>VLOOKUP(AQ1905,Home!$C$8:$J$207,8,FALSE)</f>
        <v>0</v>
      </c>
    </row>
    <row r="1906" spans="1:47" x14ac:dyDescent="0.25">
      <c r="A1906" s="6">
        <f t="shared" si="609"/>
        <v>0</v>
      </c>
      <c r="B1906" s="6">
        <f t="shared" si="618"/>
        <v>0</v>
      </c>
      <c r="C1906" s="6" t="str">
        <f t="shared" si="610"/>
        <v/>
      </c>
      <c r="D1906" s="7">
        <f t="shared" si="611"/>
        <v>0</v>
      </c>
      <c r="E1906" s="7">
        <f t="shared" si="619"/>
        <v>0</v>
      </c>
      <c r="F1906" s="7" t="str">
        <f t="shared" si="612"/>
        <v/>
      </c>
      <c r="G1906" s="6">
        <f t="shared" si="613"/>
        <v>0</v>
      </c>
      <c r="H1906" s="6">
        <f t="shared" si="620"/>
        <v>0</v>
      </c>
      <c r="I1906" s="6" t="str">
        <f t="shared" si="621"/>
        <v/>
      </c>
      <c r="J1906" s="11">
        <v>1903</v>
      </c>
      <c r="K1906" s="11">
        <f>IF(IFERROR(VLOOKUP(J1906,Home!$A$8:$B$1048576,1,FALSE),0)=0,0,1)</f>
        <v>0</v>
      </c>
      <c r="L1906" s="129" t="e">
        <f>IF(VLOOKUP(O1906,Home!$C$8:$R$207,6,FALSE)="","",VLOOKUP(O1906,Home!$C$8:$R$207,6,FALSE))</f>
        <v>#N/A</v>
      </c>
      <c r="M1906" s="129" t="e">
        <f t="shared" si="606"/>
        <v>#N/A</v>
      </c>
      <c r="N1906" s="11">
        <f>SUM($K$4:K1906)</f>
        <v>200</v>
      </c>
      <c r="O1906" s="11" t="str">
        <f>IF(P1906="","",IF(IFERROR(VLOOKUP(N1906,Home!$C$8:$R$1048576,1,FALSE),"")=0,"",IFERROR(VLOOKUP(N1906,Home!$C$8:$R$1048576,1,FALSE),"")))</f>
        <v/>
      </c>
      <c r="P1906" s="11" t="str">
        <f>IF(IFERROR(VLOOKUP(W1906,Home!$C$8:$R$1048576,3,FALSE),"")=0,"",IFERROR(VLOOKUP(W1906,Home!$C$8:$R$1048576,3,FALSE),""))</f>
        <v/>
      </c>
      <c r="Q1906" s="11" t="str">
        <f t="shared" si="605"/>
        <v/>
      </c>
      <c r="R1906" s="130" t="e">
        <f>VLOOKUP(Q1906,'Baggrund til lister'!$G$4:$H$15,2,FALSE)</f>
        <v>#N/A</v>
      </c>
      <c r="S1906" s="11" t="str">
        <f t="shared" si="607"/>
        <v/>
      </c>
      <c r="T1906" s="11" t="str">
        <f>IF(IFERROR(VLOOKUP(N1906,Home!$C$8:$R$1048576,11,FALSE),"")=0,"",IFERROR(VLOOKUP(N1906,Home!$C$8:$R$1048576,11,FALSE),""))</f>
        <v/>
      </c>
      <c r="U1906" s="11" t="str">
        <f>IF(IFERROR(VLOOKUP(O1906,Home!$C$8:$R$1048576,12,FALSE),"")=0,"",IFERROR(VLOOKUP(O1906,Home!$C$8:$R$1048576,12,FALSE),""))</f>
        <v/>
      </c>
      <c r="V1906" s="11" t="str">
        <f>IF(IFERROR(VLOOKUP(O1906,Home!$C$8:$R$1048576,8,FALSE),"")=0,"",IFERROR(VLOOKUP(O1906,Home!$C$8:$R$1048576,8,FALSE),""))</f>
        <v/>
      </c>
      <c r="W1906" s="11" t="str">
        <f>IF(OR(VLOOKUP(N1906,Home!$C$7:$I$207,6,FALSE)="",VLOOKUP(N1906,Home!$C$7:$I$207,7,FALSE)=""),"FEJL",SUM(Baggrundsark!$K$4:K1906))</f>
        <v>FEJL</v>
      </c>
      <c r="Y1906">
        <v>1903</v>
      </c>
      <c r="Z1906" s="1"/>
      <c r="AC1906" s="44"/>
      <c r="AD1906">
        <f t="shared" si="614"/>
        <v>0</v>
      </c>
      <c r="AE1906">
        <f>SUM($AD$4:AD1906)</f>
        <v>1</v>
      </c>
      <c r="AF1906" s="103" t="str">
        <f>IFERROR(VLOOKUP(AN1906,Home!$C$8:$E$207,3,FALSE),"")</f>
        <v/>
      </c>
      <c r="AG1906" s="103" t="str">
        <f>IFERROR(VLOOKUP(AN1906,Home!$C$8:$E$207,2,FALSE),"")</f>
        <v/>
      </c>
      <c r="AH1906" s="104" t="str">
        <f>IF(VLOOKUP(AE1906,Home!$C$8:$I$207,6,FALSE)="","",VLOOKUP(AE1906,Home!$C$8:$I$207,6,FALSE))</f>
        <v/>
      </c>
      <c r="AI1906" s="104" t="e">
        <f t="shared" si="622"/>
        <v>#VALUE!</v>
      </c>
      <c r="AJ1906" s="105" t="e">
        <f t="shared" si="615"/>
        <v>#VALUE!</v>
      </c>
      <c r="AK1906" s="103" t="e">
        <f t="shared" si="608"/>
        <v>#VALUE!</v>
      </c>
      <c r="AL1906" s="103" t="e">
        <f t="shared" si="616"/>
        <v>#VALUE!</v>
      </c>
      <c r="AN1906" t="str">
        <f>IF(OR(VLOOKUP(AE1906,Home!$C$8:$I$207,6,FALSE)="",VLOOKUP(AE1906,Home!$C$8:$I$207,7,FALSE)=""),"FEJL",Baggrundsark!AE1906)</f>
        <v>FEJL</v>
      </c>
      <c r="AO1906">
        <f>IF(VLOOKUP(AE1906,Home!$C$8:$N$207,12,FALSE)="Timelønnet",1,0)</f>
        <v>0</v>
      </c>
      <c r="AP1906">
        <f>SUM($AO$4:AO1906)*AO1906</f>
        <v>0</v>
      </c>
      <c r="AQ1906">
        <f t="shared" si="623"/>
        <v>1</v>
      </c>
      <c r="AR1906" t="str">
        <f t="shared" si="623"/>
        <v/>
      </c>
      <c r="AS1906" t="e">
        <f t="shared" si="617"/>
        <v>#VALUE!</v>
      </c>
      <c r="AT1906" s="45" t="e">
        <f t="shared" si="624"/>
        <v>#VALUE!</v>
      </c>
      <c r="AU1906">
        <f>VLOOKUP(AQ1906,Home!$C$8:$J$207,8,FALSE)</f>
        <v>0</v>
      </c>
    </row>
    <row r="1907" spans="1:47" x14ac:dyDescent="0.25">
      <c r="A1907" s="6">
        <f t="shared" si="609"/>
        <v>0</v>
      </c>
      <c r="B1907" s="6">
        <f t="shared" si="618"/>
        <v>0</v>
      </c>
      <c r="C1907" s="6" t="str">
        <f t="shared" si="610"/>
        <v/>
      </c>
      <c r="D1907" s="7">
        <f t="shared" si="611"/>
        <v>0</v>
      </c>
      <c r="E1907" s="7">
        <f t="shared" si="619"/>
        <v>0</v>
      </c>
      <c r="F1907" s="7" t="str">
        <f t="shared" si="612"/>
        <v/>
      </c>
      <c r="G1907" s="6">
        <f t="shared" si="613"/>
        <v>0</v>
      </c>
      <c r="H1907" s="6">
        <f t="shared" si="620"/>
        <v>0</v>
      </c>
      <c r="I1907" s="6" t="str">
        <f t="shared" si="621"/>
        <v/>
      </c>
      <c r="J1907" s="11">
        <v>1904</v>
      </c>
      <c r="K1907" s="11">
        <f>IF(IFERROR(VLOOKUP(J1907,Home!$A$8:$B$1048576,1,FALSE),0)=0,0,1)</f>
        <v>0</v>
      </c>
      <c r="L1907" s="129" t="e">
        <f>IF(VLOOKUP(O1907,Home!$C$8:$R$207,6,FALSE)="","",VLOOKUP(O1907,Home!$C$8:$R$207,6,FALSE))</f>
        <v>#N/A</v>
      </c>
      <c r="M1907" s="129" t="e">
        <f t="shared" si="606"/>
        <v>#N/A</v>
      </c>
      <c r="N1907" s="11">
        <f>SUM($K$4:K1907)</f>
        <v>200</v>
      </c>
      <c r="O1907" s="11" t="str">
        <f>IF(P1907="","",IF(IFERROR(VLOOKUP(N1907,Home!$C$8:$R$1048576,1,FALSE),"")=0,"",IFERROR(VLOOKUP(N1907,Home!$C$8:$R$1048576,1,FALSE),"")))</f>
        <v/>
      </c>
      <c r="P1907" s="11" t="str">
        <f>IF(IFERROR(VLOOKUP(W1907,Home!$C$8:$R$1048576,3,FALSE),"")=0,"",IFERROR(VLOOKUP(W1907,Home!$C$8:$R$1048576,3,FALSE),""))</f>
        <v/>
      </c>
      <c r="Q1907" s="11" t="str">
        <f t="shared" si="605"/>
        <v/>
      </c>
      <c r="R1907" s="130" t="e">
        <f>VLOOKUP(Q1907,'Baggrund til lister'!$G$4:$H$15,2,FALSE)</f>
        <v>#N/A</v>
      </c>
      <c r="S1907" s="11" t="str">
        <f t="shared" si="607"/>
        <v/>
      </c>
      <c r="T1907" s="11" t="str">
        <f>IF(IFERROR(VLOOKUP(N1907,Home!$C$8:$R$1048576,11,FALSE),"")=0,"",IFERROR(VLOOKUP(N1907,Home!$C$8:$R$1048576,11,FALSE),""))</f>
        <v/>
      </c>
      <c r="U1907" s="11" t="str">
        <f>IF(IFERROR(VLOOKUP(O1907,Home!$C$8:$R$1048576,12,FALSE),"")=0,"",IFERROR(VLOOKUP(O1907,Home!$C$8:$R$1048576,12,FALSE),""))</f>
        <v/>
      </c>
      <c r="V1907" s="11" t="str">
        <f>IF(IFERROR(VLOOKUP(O1907,Home!$C$8:$R$1048576,8,FALSE),"")=0,"",IFERROR(VLOOKUP(O1907,Home!$C$8:$R$1048576,8,FALSE),""))</f>
        <v/>
      </c>
      <c r="W1907" s="11" t="str">
        <f>IF(OR(VLOOKUP(N1907,Home!$C$7:$I$207,6,FALSE)="",VLOOKUP(N1907,Home!$C$7:$I$207,7,FALSE)=""),"FEJL",SUM(Baggrundsark!$K$4:K1907))</f>
        <v>FEJL</v>
      </c>
      <c r="Y1907">
        <v>1904</v>
      </c>
      <c r="Z1907" s="1"/>
      <c r="AC1907" s="44"/>
      <c r="AD1907">
        <f t="shared" si="614"/>
        <v>0</v>
      </c>
      <c r="AE1907">
        <f>SUM($AD$4:AD1907)</f>
        <v>1</v>
      </c>
      <c r="AF1907" s="103" t="str">
        <f>IFERROR(VLOOKUP(AN1907,Home!$C$8:$E$207,3,FALSE),"")</f>
        <v/>
      </c>
      <c r="AG1907" s="103" t="str">
        <f>IFERROR(VLOOKUP(AN1907,Home!$C$8:$E$207,2,FALSE),"")</f>
        <v/>
      </c>
      <c r="AH1907" s="104" t="str">
        <f>IF(VLOOKUP(AE1907,Home!$C$8:$I$207,6,FALSE)="","",VLOOKUP(AE1907,Home!$C$8:$I$207,6,FALSE))</f>
        <v/>
      </c>
      <c r="AI1907" s="104" t="e">
        <f t="shared" si="622"/>
        <v>#VALUE!</v>
      </c>
      <c r="AJ1907" s="105" t="e">
        <f t="shared" si="615"/>
        <v>#VALUE!</v>
      </c>
      <c r="AK1907" s="103" t="e">
        <f t="shared" si="608"/>
        <v>#VALUE!</v>
      </c>
      <c r="AL1907" s="103" t="e">
        <f t="shared" si="616"/>
        <v>#VALUE!</v>
      </c>
      <c r="AN1907" t="str">
        <f>IF(OR(VLOOKUP(AE1907,Home!$C$8:$I$207,6,FALSE)="",VLOOKUP(AE1907,Home!$C$8:$I$207,7,FALSE)=""),"FEJL",Baggrundsark!AE1907)</f>
        <v>FEJL</v>
      </c>
      <c r="AO1907">
        <f>IF(VLOOKUP(AE1907,Home!$C$8:$N$207,12,FALSE)="Timelønnet",1,0)</f>
        <v>0</v>
      </c>
      <c r="AP1907">
        <f>SUM($AO$4:AO1907)*AO1907</f>
        <v>0</v>
      </c>
      <c r="AQ1907">
        <f t="shared" si="623"/>
        <v>1</v>
      </c>
      <c r="AR1907" t="str">
        <f t="shared" si="623"/>
        <v/>
      </c>
      <c r="AS1907" t="e">
        <f t="shared" si="617"/>
        <v>#VALUE!</v>
      </c>
      <c r="AT1907" s="45" t="e">
        <f t="shared" si="624"/>
        <v>#VALUE!</v>
      </c>
      <c r="AU1907">
        <f>VLOOKUP(AQ1907,Home!$C$8:$J$207,8,FALSE)</f>
        <v>0</v>
      </c>
    </row>
    <row r="1908" spans="1:47" x14ac:dyDescent="0.25">
      <c r="A1908" s="6">
        <f t="shared" si="609"/>
        <v>0</v>
      </c>
      <c r="B1908" s="6">
        <f t="shared" si="618"/>
        <v>0</v>
      </c>
      <c r="C1908" s="6" t="str">
        <f t="shared" si="610"/>
        <v/>
      </c>
      <c r="D1908" s="7">
        <f t="shared" si="611"/>
        <v>0</v>
      </c>
      <c r="E1908" s="7">
        <f t="shared" si="619"/>
        <v>0</v>
      </c>
      <c r="F1908" s="7" t="str">
        <f t="shared" si="612"/>
        <v/>
      </c>
      <c r="G1908" s="6">
        <f t="shared" si="613"/>
        <v>0</v>
      </c>
      <c r="H1908" s="6">
        <f t="shared" si="620"/>
        <v>0</v>
      </c>
      <c r="I1908" s="6" t="str">
        <f t="shared" si="621"/>
        <v/>
      </c>
      <c r="J1908" s="11">
        <v>1905</v>
      </c>
      <c r="K1908" s="11">
        <f>IF(IFERROR(VLOOKUP(J1908,Home!$A$8:$B$1048576,1,FALSE),0)=0,0,1)</f>
        <v>0</v>
      </c>
      <c r="L1908" s="129" t="e">
        <f>IF(VLOOKUP(O1908,Home!$C$8:$R$207,6,FALSE)="","",VLOOKUP(O1908,Home!$C$8:$R$207,6,FALSE))</f>
        <v>#N/A</v>
      </c>
      <c r="M1908" s="129" t="e">
        <f t="shared" si="606"/>
        <v>#N/A</v>
      </c>
      <c r="N1908" s="11">
        <f>SUM($K$4:K1908)</f>
        <v>200</v>
      </c>
      <c r="O1908" s="11" t="str">
        <f>IF(P1908="","",IF(IFERROR(VLOOKUP(N1908,Home!$C$8:$R$1048576,1,FALSE),"")=0,"",IFERROR(VLOOKUP(N1908,Home!$C$8:$R$1048576,1,FALSE),"")))</f>
        <v/>
      </c>
      <c r="P1908" s="11" t="str">
        <f>IF(IFERROR(VLOOKUP(W1908,Home!$C$8:$R$1048576,3,FALSE),"")=0,"",IFERROR(VLOOKUP(W1908,Home!$C$8:$R$1048576,3,FALSE),""))</f>
        <v/>
      </c>
      <c r="Q1908" s="11" t="str">
        <f t="shared" si="605"/>
        <v/>
      </c>
      <c r="R1908" s="130" t="e">
        <f>VLOOKUP(Q1908,'Baggrund til lister'!$G$4:$H$15,2,FALSE)</f>
        <v>#N/A</v>
      </c>
      <c r="S1908" s="11" t="str">
        <f t="shared" si="607"/>
        <v/>
      </c>
      <c r="T1908" s="11" t="str">
        <f>IF(IFERROR(VLOOKUP(N1908,Home!$C$8:$R$1048576,11,FALSE),"")=0,"",IFERROR(VLOOKUP(N1908,Home!$C$8:$R$1048576,11,FALSE),""))</f>
        <v/>
      </c>
      <c r="U1908" s="11" t="str">
        <f>IF(IFERROR(VLOOKUP(O1908,Home!$C$8:$R$1048576,12,FALSE),"")=0,"",IFERROR(VLOOKUP(O1908,Home!$C$8:$R$1048576,12,FALSE),""))</f>
        <v/>
      </c>
      <c r="V1908" s="11" t="str">
        <f>IF(IFERROR(VLOOKUP(O1908,Home!$C$8:$R$1048576,8,FALSE),"")=0,"",IFERROR(VLOOKUP(O1908,Home!$C$8:$R$1048576,8,FALSE),""))</f>
        <v/>
      </c>
      <c r="W1908" s="11" t="str">
        <f>IF(OR(VLOOKUP(N1908,Home!$C$7:$I$207,6,FALSE)="",VLOOKUP(N1908,Home!$C$7:$I$207,7,FALSE)=""),"FEJL",SUM(Baggrundsark!$K$4:K1908))</f>
        <v>FEJL</v>
      </c>
      <c r="Y1908">
        <v>1905</v>
      </c>
      <c r="Z1908" s="1"/>
      <c r="AC1908" s="44"/>
      <c r="AD1908">
        <f t="shared" si="614"/>
        <v>0</v>
      </c>
      <c r="AE1908">
        <f>SUM($AD$4:AD1908)</f>
        <v>1</v>
      </c>
      <c r="AF1908" s="103" t="str">
        <f>IFERROR(VLOOKUP(AN1908,Home!$C$8:$E$207,3,FALSE),"")</f>
        <v/>
      </c>
      <c r="AG1908" s="103" t="str">
        <f>IFERROR(VLOOKUP(AN1908,Home!$C$8:$E$207,2,FALSE),"")</f>
        <v/>
      </c>
      <c r="AH1908" s="104" t="str">
        <f>IF(VLOOKUP(AE1908,Home!$C$8:$I$207,6,FALSE)="","",VLOOKUP(AE1908,Home!$C$8:$I$207,6,FALSE))</f>
        <v/>
      </c>
      <c r="AI1908" s="104" t="e">
        <f t="shared" si="622"/>
        <v>#VALUE!</v>
      </c>
      <c r="AJ1908" s="105" t="e">
        <f t="shared" si="615"/>
        <v>#VALUE!</v>
      </c>
      <c r="AK1908" s="103" t="e">
        <f t="shared" si="608"/>
        <v>#VALUE!</v>
      </c>
      <c r="AL1908" s="103" t="e">
        <f t="shared" si="616"/>
        <v>#VALUE!</v>
      </c>
      <c r="AN1908" t="str">
        <f>IF(OR(VLOOKUP(AE1908,Home!$C$8:$I$207,6,FALSE)="",VLOOKUP(AE1908,Home!$C$8:$I$207,7,FALSE)=""),"FEJL",Baggrundsark!AE1908)</f>
        <v>FEJL</v>
      </c>
      <c r="AO1908">
        <f>IF(VLOOKUP(AE1908,Home!$C$8:$N$207,12,FALSE)="Timelønnet",1,0)</f>
        <v>0</v>
      </c>
      <c r="AP1908">
        <f>SUM($AO$4:AO1908)*AO1908</f>
        <v>0</v>
      </c>
      <c r="AQ1908">
        <f t="shared" si="623"/>
        <v>1</v>
      </c>
      <c r="AR1908" t="str">
        <f t="shared" si="623"/>
        <v/>
      </c>
      <c r="AS1908" t="e">
        <f t="shared" si="617"/>
        <v>#VALUE!</v>
      </c>
      <c r="AT1908" s="45" t="e">
        <f t="shared" si="624"/>
        <v>#VALUE!</v>
      </c>
      <c r="AU1908">
        <f>VLOOKUP(AQ1908,Home!$C$8:$J$207,8,FALSE)</f>
        <v>0</v>
      </c>
    </row>
    <row r="1909" spans="1:47" x14ac:dyDescent="0.25">
      <c r="A1909" s="6">
        <f t="shared" si="609"/>
        <v>0</v>
      </c>
      <c r="B1909" s="6">
        <f t="shared" si="618"/>
        <v>0</v>
      </c>
      <c r="C1909" s="6" t="str">
        <f t="shared" si="610"/>
        <v/>
      </c>
      <c r="D1909" s="7">
        <f t="shared" si="611"/>
        <v>0</v>
      </c>
      <c r="E1909" s="7">
        <f t="shared" si="619"/>
        <v>0</v>
      </c>
      <c r="F1909" s="7" t="str">
        <f t="shared" si="612"/>
        <v/>
      </c>
      <c r="G1909" s="6">
        <f t="shared" si="613"/>
        <v>0</v>
      </c>
      <c r="H1909" s="6">
        <f t="shared" si="620"/>
        <v>0</v>
      </c>
      <c r="I1909" s="6" t="str">
        <f t="shared" si="621"/>
        <v/>
      </c>
      <c r="J1909" s="11">
        <v>1906</v>
      </c>
      <c r="K1909" s="11">
        <f>IF(IFERROR(VLOOKUP(J1909,Home!$A$8:$B$1048576,1,FALSE),0)=0,0,1)</f>
        <v>0</v>
      </c>
      <c r="L1909" s="129" t="e">
        <f>IF(VLOOKUP(O1909,Home!$C$8:$R$207,6,FALSE)="","",VLOOKUP(O1909,Home!$C$8:$R$207,6,FALSE))</f>
        <v>#N/A</v>
      </c>
      <c r="M1909" s="129" t="e">
        <f t="shared" si="606"/>
        <v>#N/A</v>
      </c>
      <c r="N1909" s="11">
        <f>SUM($K$4:K1909)</f>
        <v>200</v>
      </c>
      <c r="O1909" s="11" t="str">
        <f>IF(P1909="","",IF(IFERROR(VLOOKUP(N1909,Home!$C$8:$R$1048576,1,FALSE),"")=0,"",IFERROR(VLOOKUP(N1909,Home!$C$8:$R$1048576,1,FALSE),"")))</f>
        <v/>
      </c>
      <c r="P1909" s="11" t="str">
        <f>IF(IFERROR(VLOOKUP(W1909,Home!$C$8:$R$1048576,3,FALSE),"")=0,"",IFERROR(VLOOKUP(W1909,Home!$C$8:$R$1048576,3,FALSE),""))</f>
        <v/>
      </c>
      <c r="Q1909" s="11" t="str">
        <f t="shared" si="605"/>
        <v/>
      </c>
      <c r="R1909" s="130" t="e">
        <f>VLOOKUP(Q1909,'Baggrund til lister'!$G$4:$H$15,2,FALSE)</f>
        <v>#N/A</v>
      </c>
      <c r="S1909" s="11" t="str">
        <f t="shared" si="607"/>
        <v/>
      </c>
      <c r="T1909" s="11" t="str">
        <f>IF(IFERROR(VLOOKUP(N1909,Home!$C$8:$R$1048576,11,FALSE),"")=0,"",IFERROR(VLOOKUP(N1909,Home!$C$8:$R$1048576,11,FALSE),""))</f>
        <v/>
      </c>
      <c r="U1909" s="11" t="str">
        <f>IF(IFERROR(VLOOKUP(O1909,Home!$C$8:$R$1048576,12,FALSE),"")=0,"",IFERROR(VLOOKUP(O1909,Home!$C$8:$R$1048576,12,FALSE),""))</f>
        <v/>
      </c>
      <c r="V1909" s="11" t="str">
        <f>IF(IFERROR(VLOOKUP(O1909,Home!$C$8:$R$1048576,8,FALSE),"")=0,"",IFERROR(VLOOKUP(O1909,Home!$C$8:$R$1048576,8,FALSE),""))</f>
        <v/>
      </c>
      <c r="W1909" s="11" t="str">
        <f>IF(OR(VLOOKUP(N1909,Home!$C$7:$I$207,6,FALSE)="",VLOOKUP(N1909,Home!$C$7:$I$207,7,FALSE)=""),"FEJL",SUM(Baggrundsark!$K$4:K1909))</f>
        <v>FEJL</v>
      </c>
      <c r="Y1909">
        <v>1906</v>
      </c>
      <c r="Z1909" s="1"/>
      <c r="AC1909" s="44"/>
      <c r="AD1909">
        <f t="shared" si="614"/>
        <v>0</v>
      </c>
      <c r="AE1909">
        <f>SUM($AD$4:AD1909)</f>
        <v>1</v>
      </c>
      <c r="AF1909" s="103" t="str">
        <f>IFERROR(VLOOKUP(AN1909,Home!$C$8:$E$207,3,FALSE),"")</f>
        <v/>
      </c>
      <c r="AG1909" s="103" t="str">
        <f>IFERROR(VLOOKUP(AN1909,Home!$C$8:$E$207,2,FALSE),"")</f>
        <v/>
      </c>
      <c r="AH1909" s="104" t="str">
        <f>IF(VLOOKUP(AE1909,Home!$C$8:$I$207,6,FALSE)="","",VLOOKUP(AE1909,Home!$C$8:$I$207,6,FALSE))</f>
        <v/>
      </c>
      <c r="AI1909" s="104" t="e">
        <f t="shared" si="622"/>
        <v>#VALUE!</v>
      </c>
      <c r="AJ1909" s="105" t="e">
        <f t="shared" si="615"/>
        <v>#VALUE!</v>
      </c>
      <c r="AK1909" s="103" t="e">
        <f t="shared" si="608"/>
        <v>#VALUE!</v>
      </c>
      <c r="AL1909" s="103" t="e">
        <f t="shared" si="616"/>
        <v>#VALUE!</v>
      </c>
      <c r="AN1909" t="str">
        <f>IF(OR(VLOOKUP(AE1909,Home!$C$8:$I$207,6,FALSE)="",VLOOKUP(AE1909,Home!$C$8:$I$207,7,FALSE)=""),"FEJL",Baggrundsark!AE1909)</f>
        <v>FEJL</v>
      </c>
      <c r="AO1909">
        <f>IF(VLOOKUP(AE1909,Home!$C$8:$N$207,12,FALSE)="Timelønnet",1,0)</f>
        <v>0</v>
      </c>
      <c r="AP1909">
        <f>SUM($AO$4:AO1909)*AO1909</f>
        <v>0</v>
      </c>
      <c r="AQ1909">
        <f t="shared" si="623"/>
        <v>1</v>
      </c>
      <c r="AR1909" t="str">
        <f t="shared" si="623"/>
        <v/>
      </c>
      <c r="AS1909" t="e">
        <f t="shared" si="617"/>
        <v>#VALUE!</v>
      </c>
      <c r="AT1909" s="45" t="e">
        <f t="shared" si="624"/>
        <v>#VALUE!</v>
      </c>
      <c r="AU1909">
        <f>VLOOKUP(AQ1909,Home!$C$8:$J$207,8,FALSE)</f>
        <v>0</v>
      </c>
    </row>
    <row r="1910" spans="1:47" x14ac:dyDescent="0.25">
      <c r="A1910" s="6">
        <f t="shared" si="609"/>
        <v>0</v>
      </c>
      <c r="B1910" s="6">
        <f t="shared" si="618"/>
        <v>0</v>
      </c>
      <c r="C1910" s="6" t="str">
        <f t="shared" si="610"/>
        <v/>
      </c>
      <c r="D1910" s="7">
        <f t="shared" si="611"/>
        <v>0</v>
      </c>
      <c r="E1910" s="7">
        <f t="shared" si="619"/>
        <v>0</v>
      </c>
      <c r="F1910" s="7" t="str">
        <f t="shared" si="612"/>
        <v/>
      </c>
      <c r="G1910" s="6">
        <f t="shared" si="613"/>
        <v>0</v>
      </c>
      <c r="H1910" s="6">
        <f t="shared" si="620"/>
        <v>0</v>
      </c>
      <c r="I1910" s="6" t="str">
        <f t="shared" si="621"/>
        <v/>
      </c>
      <c r="J1910" s="11">
        <v>1907</v>
      </c>
      <c r="K1910" s="11">
        <f>IF(IFERROR(VLOOKUP(J1910,Home!$A$8:$B$1048576,1,FALSE),0)=0,0,1)</f>
        <v>0</v>
      </c>
      <c r="L1910" s="129" t="e">
        <f>IF(VLOOKUP(O1910,Home!$C$8:$R$207,6,FALSE)="","",VLOOKUP(O1910,Home!$C$8:$R$207,6,FALSE))</f>
        <v>#N/A</v>
      </c>
      <c r="M1910" s="129" t="e">
        <f t="shared" si="606"/>
        <v>#N/A</v>
      </c>
      <c r="N1910" s="11">
        <f>SUM($K$4:K1910)</f>
        <v>200</v>
      </c>
      <c r="O1910" s="11" t="str">
        <f>IF(P1910="","",IF(IFERROR(VLOOKUP(N1910,Home!$C$8:$R$1048576,1,FALSE),"")=0,"",IFERROR(VLOOKUP(N1910,Home!$C$8:$R$1048576,1,FALSE),"")))</f>
        <v/>
      </c>
      <c r="P1910" s="11" t="str">
        <f>IF(IFERROR(VLOOKUP(W1910,Home!$C$8:$R$1048576,3,FALSE),"")=0,"",IFERROR(VLOOKUP(W1910,Home!$C$8:$R$1048576,3,FALSE),""))</f>
        <v/>
      </c>
      <c r="Q1910" s="11" t="str">
        <f t="shared" si="605"/>
        <v/>
      </c>
      <c r="R1910" s="130" t="e">
        <f>VLOOKUP(Q1910,'Baggrund til lister'!$G$4:$H$15,2,FALSE)</f>
        <v>#N/A</v>
      </c>
      <c r="S1910" s="11" t="str">
        <f t="shared" si="607"/>
        <v/>
      </c>
      <c r="T1910" s="11" t="str">
        <f>IF(IFERROR(VLOOKUP(N1910,Home!$C$8:$R$1048576,11,FALSE),"")=0,"",IFERROR(VLOOKUP(N1910,Home!$C$8:$R$1048576,11,FALSE),""))</f>
        <v/>
      </c>
      <c r="U1910" s="11" t="str">
        <f>IF(IFERROR(VLOOKUP(O1910,Home!$C$8:$R$1048576,12,FALSE),"")=0,"",IFERROR(VLOOKUP(O1910,Home!$C$8:$R$1048576,12,FALSE),""))</f>
        <v/>
      </c>
      <c r="V1910" s="11" t="str">
        <f>IF(IFERROR(VLOOKUP(O1910,Home!$C$8:$R$1048576,8,FALSE),"")=0,"",IFERROR(VLOOKUP(O1910,Home!$C$8:$R$1048576,8,FALSE),""))</f>
        <v/>
      </c>
      <c r="W1910" s="11" t="str">
        <f>IF(OR(VLOOKUP(N1910,Home!$C$7:$I$207,6,FALSE)="",VLOOKUP(N1910,Home!$C$7:$I$207,7,FALSE)=""),"FEJL",SUM(Baggrundsark!$K$4:K1910))</f>
        <v>FEJL</v>
      </c>
      <c r="Y1910">
        <v>1907</v>
      </c>
      <c r="Z1910" s="1"/>
      <c r="AC1910" s="44"/>
      <c r="AD1910">
        <f t="shared" si="614"/>
        <v>0</v>
      </c>
      <c r="AE1910">
        <f>SUM($AD$4:AD1910)</f>
        <v>1</v>
      </c>
      <c r="AF1910" s="103" t="str">
        <f>IFERROR(VLOOKUP(AN1910,Home!$C$8:$E$207,3,FALSE),"")</f>
        <v/>
      </c>
      <c r="AG1910" s="103" t="str">
        <f>IFERROR(VLOOKUP(AN1910,Home!$C$8:$E$207,2,FALSE),"")</f>
        <v/>
      </c>
      <c r="AH1910" s="104" t="str">
        <f>IF(VLOOKUP(AE1910,Home!$C$8:$I$207,6,FALSE)="","",VLOOKUP(AE1910,Home!$C$8:$I$207,6,FALSE))</f>
        <v/>
      </c>
      <c r="AI1910" s="104" t="e">
        <f t="shared" si="622"/>
        <v>#VALUE!</v>
      </c>
      <c r="AJ1910" s="105" t="e">
        <f t="shared" si="615"/>
        <v>#VALUE!</v>
      </c>
      <c r="AK1910" s="103" t="e">
        <f t="shared" si="608"/>
        <v>#VALUE!</v>
      </c>
      <c r="AL1910" s="103" t="e">
        <f t="shared" si="616"/>
        <v>#VALUE!</v>
      </c>
      <c r="AN1910" t="str">
        <f>IF(OR(VLOOKUP(AE1910,Home!$C$8:$I$207,6,FALSE)="",VLOOKUP(AE1910,Home!$C$8:$I$207,7,FALSE)=""),"FEJL",Baggrundsark!AE1910)</f>
        <v>FEJL</v>
      </c>
      <c r="AO1910">
        <f>IF(VLOOKUP(AE1910,Home!$C$8:$N$207,12,FALSE)="Timelønnet",1,0)</f>
        <v>0</v>
      </c>
      <c r="AP1910">
        <f>SUM($AO$4:AO1910)*AO1910</f>
        <v>0</v>
      </c>
      <c r="AQ1910">
        <f t="shared" si="623"/>
        <v>1</v>
      </c>
      <c r="AR1910" t="str">
        <f t="shared" si="623"/>
        <v/>
      </c>
      <c r="AS1910" t="e">
        <f t="shared" si="617"/>
        <v>#VALUE!</v>
      </c>
      <c r="AT1910" s="45" t="e">
        <f t="shared" si="624"/>
        <v>#VALUE!</v>
      </c>
      <c r="AU1910">
        <f>VLOOKUP(AQ1910,Home!$C$8:$J$207,8,FALSE)</f>
        <v>0</v>
      </c>
    </row>
    <row r="1911" spans="1:47" x14ac:dyDescent="0.25">
      <c r="A1911" s="6">
        <f t="shared" si="609"/>
        <v>0</v>
      </c>
      <c r="B1911" s="6">
        <f t="shared" si="618"/>
        <v>0</v>
      </c>
      <c r="C1911" s="6" t="str">
        <f t="shared" si="610"/>
        <v/>
      </c>
      <c r="D1911" s="7">
        <f t="shared" si="611"/>
        <v>0</v>
      </c>
      <c r="E1911" s="7">
        <f t="shared" si="619"/>
        <v>0</v>
      </c>
      <c r="F1911" s="7" t="str">
        <f t="shared" si="612"/>
        <v/>
      </c>
      <c r="G1911" s="6">
        <f t="shared" si="613"/>
        <v>0</v>
      </c>
      <c r="H1911" s="6">
        <f t="shared" si="620"/>
        <v>0</v>
      </c>
      <c r="I1911" s="6" t="str">
        <f t="shared" si="621"/>
        <v/>
      </c>
      <c r="J1911" s="11">
        <v>1908</v>
      </c>
      <c r="K1911" s="11">
        <f>IF(IFERROR(VLOOKUP(J1911,Home!$A$8:$B$1048576,1,FALSE),0)=0,0,1)</f>
        <v>0</v>
      </c>
      <c r="L1911" s="129" t="e">
        <f>IF(VLOOKUP(O1911,Home!$C$8:$R$207,6,FALSE)="","",VLOOKUP(O1911,Home!$C$8:$R$207,6,FALSE))</f>
        <v>#N/A</v>
      </c>
      <c r="M1911" s="129" t="e">
        <f t="shared" si="606"/>
        <v>#N/A</v>
      </c>
      <c r="N1911" s="11">
        <f>SUM($K$4:K1911)</f>
        <v>200</v>
      </c>
      <c r="O1911" s="11" t="str">
        <f>IF(P1911="","",IF(IFERROR(VLOOKUP(N1911,Home!$C$8:$R$1048576,1,FALSE),"")=0,"",IFERROR(VLOOKUP(N1911,Home!$C$8:$R$1048576,1,FALSE),"")))</f>
        <v/>
      </c>
      <c r="P1911" s="11" t="str">
        <f>IF(IFERROR(VLOOKUP(W1911,Home!$C$8:$R$1048576,3,FALSE),"")=0,"",IFERROR(VLOOKUP(W1911,Home!$C$8:$R$1048576,3,FALSE),""))</f>
        <v/>
      </c>
      <c r="Q1911" s="11" t="str">
        <f t="shared" si="605"/>
        <v/>
      </c>
      <c r="R1911" s="130" t="e">
        <f>VLOOKUP(Q1911,'Baggrund til lister'!$G$4:$H$15,2,FALSE)</f>
        <v>#N/A</v>
      </c>
      <c r="S1911" s="11" t="str">
        <f t="shared" si="607"/>
        <v/>
      </c>
      <c r="T1911" s="11" t="str">
        <f>IF(IFERROR(VLOOKUP(N1911,Home!$C$8:$R$1048576,11,FALSE),"")=0,"",IFERROR(VLOOKUP(N1911,Home!$C$8:$R$1048576,11,FALSE),""))</f>
        <v/>
      </c>
      <c r="U1911" s="11" t="str">
        <f>IF(IFERROR(VLOOKUP(O1911,Home!$C$8:$R$1048576,12,FALSE),"")=0,"",IFERROR(VLOOKUP(O1911,Home!$C$8:$R$1048576,12,FALSE),""))</f>
        <v/>
      </c>
      <c r="V1911" s="11" t="str">
        <f>IF(IFERROR(VLOOKUP(O1911,Home!$C$8:$R$1048576,8,FALSE),"")=0,"",IFERROR(VLOOKUP(O1911,Home!$C$8:$R$1048576,8,FALSE),""))</f>
        <v/>
      </c>
      <c r="W1911" s="11" t="str">
        <f>IF(OR(VLOOKUP(N1911,Home!$C$7:$I$207,6,FALSE)="",VLOOKUP(N1911,Home!$C$7:$I$207,7,FALSE)=""),"FEJL",SUM(Baggrundsark!$K$4:K1911))</f>
        <v>FEJL</v>
      </c>
      <c r="Y1911">
        <v>1908</v>
      </c>
      <c r="Z1911" s="1"/>
      <c r="AC1911" s="44"/>
      <c r="AD1911">
        <f t="shared" si="614"/>
        <v>0</v>
      </c>
      <c r="AE1911">
        <f>SUM($AD$4:AD1911)</f>
        <v>1</v>
      </c>
      <c r="AF1911" s="103" t="str">
        <f>IFERROR(VLOOKUP(AN1911,Home!$C$8:$E$207,3,FALSE),"")</f>
        <v/>
      </c>
      <c r="AG1911" s="103" t="str">
        <f>IFERROR(VLOOKUP(AN1911,Home!$C$8:$E$207,2,FALSE),"")</f>
        <v/>
      </c>
      <c r="AH1911" s="104" t="str">
        <f>IF(VLOOKUP(AE1911,Home!$C$8:$I$207,6,FALSE)="","",VLOOKUP(AE1911,Home!$C$8:$I$207,6,FALSE))</f>
        <v/>
      </c>
      <c r="AI1911" s="104" t="e">
        <f t="shared" si="622"/>
        <v>#VALUE!</v>
      </c>
      <c r="AJ1911" s="105" t="e">
        <f t="shared" si="615"/>
        <v>#VALUE!</v>
      </c>
      <c r="AK1911" s="103" t="e">
        <f t="shared" si="608"/>
        <v>#VALUE!</v>
      </c>
      <c r="AL1911" s="103" t="e">
        <f t="shared" si="616"/>
        <v>#VALUE!</v>
      </c>
      <c r="AN1911" t="str">
        <f>IF(OR(VLOOKUP(AE1911,Home!$C$8:$I$207,6,FALSE)="",VLOOKUP(AE1911,Home!$C$8:$I$207,7,FALSE)=""),"FEJL",Baggrundsark!AE1911)</f>
        <v>FEJL</v>
      </c>
      <c r="AO1911">
        <f>IF(VLOOKUP(AE1911,Home!$C$8:$N$207,12,FALSE)="Timelønnet",1,0)</f>
        <v>0</v>
      </c>
      <c r="AP1911">
        <f>SUM($AO$4:AO1911)*AO1911</f>
        <v>0</v>
      </c>
      <c r="AQ1911">
        <f t="shared" si="623"/>
        <v>1</v>
      </c>
      <c r="AR1911" t="str">
        <f t="shared" si="623"/>
        <v/>
      </c>
      <c r="AS1911" t="e">
        <f t="shared" si="617"/>
        <v>#VALUE!</v>
      </c>
      <c r="AT1911" s="45" t="e">
        <f t="shared" si="624"/>
        <v>#VALUE!</v>
      </c>
      <c r="AU1911">
        <f>VLOOKUP(AQ1911,Home!$C$8:$J$207,8,FALSE)</f>
        <v>0</v>
      </c>
    </row>
    <row r="1912" spans="1:47" x14ac:dyDescent="0.25">
      <c r="A1912" s="6">
        <f t="shared" si="609"/>
        <v>0</v>
      </c>
      <c r="B1912" s="6">
        <f t="shared" si="618"/>
        <v>0</v>
      </c>
      <c r="C1912" s="6" t="str">
        <f t="shared" si="610"/>
        <v/>
      </c>
      <c r="D1912" s="7">
        <f t="shared" si="611"/>
        <v>0</v>
      </c>
      <c r="E1912" s="7">
        <f t="shared" si="619"/>
        <v>0</v>
      </c>
      <c r="F1912" s="7" t="str">
        <f t="shared" si="612"/>
        <v/>
      </c>
      <c r="G1912" s="6">
        <f t="shared" si="613"/>
        <v>0</v>
      </c>
      <c r="H1912" s="6">
        <f t="shared" si="620"/>
        <v>0</v>
      </c>
      <c r="I1912" s="6" t="str">
        <f t="shared" si="621"/>
        <v/>
      </c>
      <c r="J1912" s="11">
        <v>1909</v>
      </c>
      <c r="K1912" s="11">
        <f>IF(IFERROR(VLOOKUP(J1912,Home!$A$8:$B$1048576,1,FALSE),0)=0,0,1)</f>
        <v>0</v>
      </c>
      <c r="L1912" s="129" t="e">
        <f>IF(VLOOKUP(O1912,Home!$C$8:$R$207,6,FALSE)="","",VLOOKUP(O1912,Home!$C$8:$R$207,6,FALSE))</f>
        <v>#N/A</v>
      </c>
      <c r="M1912" s="129" t="e">
        <f t="shared" si="606"/>
        <v>#N/A</v>
      </c>
      <c r="N1912" s="11">
        <f>SUM($K$4:K1912)</f>
        <v>200</v>
      </c>
      <c r="O1912" s="11" t="str">
        <f>IF(P1912="","",IF(IFERROR(VLOOKUP(N1912,Home!$C$8:$R$1048576,1,FALSE),"")=0,"",IFERROR(VLOOKUP(N1912,Home!$C$8:$R$1048576,1,FALSE),"")))</f>
        <v/>
      </c>
      <c r="P1912" s="11" t="str">
        <f>IF(IFERROR(VLOOKUP(W1912,Home!$C$8:$R$1048576,3,FALSE),"")=0,"",IFERROR(VLOOKUP(W1912,Home!$C$8:$R$1048576,3,FALSE),""))</f>
        <v/>
      </c>
      <c r="Q1912" s="11" t="str">
        <f t="shared" si="605"/>
        <v/>
      </c>
      <c r="R1912" s="130" t="e">
        <f>VLOOKUP(Q1912,'Baggrund til lister'!$G$4:$H$15,2,FALSE)</f>
        <v>#N/A</v>
      </c>
      <c r="S1912" s="11" t="str">
        <f t="shared" si="607"/>
        <v/>
      </c>
      <c r="T1912" s="11" t="str">
        <f>IF(IFERROR(VLOOKUP(N1912,Home!$C$8:$R$1048576,11,FALSE),"")=0,"",IFERROR(VLOOKUP(N1912,Home!$C$8:$R$1048576,11,FALSE),""))</f>
        <v/>
      </c>
      <c r="U1912" s="11" t="str">
        <f>IF(IFERROR(VLOOKUP(O1912,Home!$C$8:$R$1048576,12,FALSE),"")=0,"",IFERROR(VLOOKUP(O1912,Home!$C$8:$R$1048576,12,FALSE),""))</f>
        <v/>
      </c>
      <c r="V1912" s="11" t="str">
        <f>IF(IFERROR(VLOOKUP(O1912,Home!$C$8:$R$1048576,8,FALSE),"")=0,"",IFERROR(VLOOKUP(O1912,Home!$C$8:$R$1048576,8,FALSE),""))</f>
        <v/>
      </c>
      <c r="W1912" s="11" t="str">
        <f>IF(OR(VLOOKUP(N1912,Home!$C$7:$I$207,6,FALSE)="",VLOOKUP(N1912,Home!$C$7:$I$207,7,FALSE)=""),"FEJL",SUM(Baggrundsark!$K$4:K1912))</f>
        <v>FEJL</v>
      </c>
      <c r="Y1912">
        <v>1909</v>
      </c>
      <c r="Z1912" s="1"/>
      <c r="AC1912" s="44"/>
      <c r="AD1912">
        <f t="shared" si="614"/>
        <v>0</v>
      </c>
      <c r="AE1912">
        <f>SUM($AD$4:AD1912)</f>
        <v>1</v>
      </c>
      <c r="AF1912" s="103" t="str">
        <f>IFERROR(VLOOKUP(AN1912,Home!$C$8:$E$207,3,FALSE),"")</f>
        <v/>
      </c>
      <c r="AG1912" s="103" t="str">
        <f>IFERROR(VLOOKUP(AN1912,Home!$C$8:$E$207,2,FALSE),"")</f>
        <v/>
      </c>
      <c r="AH1912" s="104" t="str">
        <f>IF(VLOOKUP(AE1912,Home!$C$8:$I$207,6,FALSE)="","",VLOOKUP(AE1912,Home!$C$8:$I$207,6,FALSE))</f>
        <v/>
      </c>
      <c r="AI1912" s="104" t="e">
        <f t="shared" si="622"/>
        <v>#VALUE!</v>
      </c>
      <c r="AJ1912" s="105" t="e">
        <f t="shared" si="615"/>
        <v>#VALUE!</v>
      </c>
      <c r="AK1912" s="103" t="e">
        <f t="shared" si="608"/>
        <v>#VALUE!</v>
      </c>
      <c r="AL1912" s="103" t="e">
        <f t="shared" si="616"/>
        <v>#VALUE!</v>
      </c>
      <c r="AN1912" t="str">
        <f>IF(OR(VLOOKUP(AE1912,Home!$C$8:$I$207,6,FALSE)="",VLOOKUP(AE1912,Home!$C$8:$I$207,7,FALSE)=""),"FEJL",Baggrundsark!AE1912)</f>
        <v>FEJL</v>
      </c>
      <c r="AO1912">
        <f>IF(VLOOKUP(AE1912,Home!$C$8:$N$207,12,FALSE)="Timelønnet",1,0)</f>
        <v>0</v>
      </c>
      <c r="AP1912">
        <f>SUM($AO$4:AO1912)*AO1912</f>
        <v>0</v>
      </c>
      <c r="AQ1912">
        <f t="shared" si="623"/>
        <v>1</v>
      </c>
      <c r="AR1912" t="str">
        <f t="shared" si="623"/>
        <v/>
      </c>
      <c r="AS1912" t="e">
        <f t="shared" si="617"/>
        <v>#VALUE!</v>
      </c>
      <c r="AT1912" s="45" t="e">
        <f t="shared" si="624"/>
        <v>#VALUE!</v>
      </c>
      <c r="AU1912">
        <f>VLOOKUP(AQ1912,Home!$C$8:$J$207,8,FALSE)</f>
        <v>0</v>
      </c>
    </row>
    <row r="1913" spans="1:47" x14ac:dyDescent="0.25">
      <c r="A1913" s="6">
        <f t="shared" si="609"/>
        <v>0</v>
      </c>
      <c r="B1913" s="6">
        <f t="shared" si="618"/>
        <v>0</v>
      </c>
      <c r="C1913" s="6" t="str">
        <f t="shared" si="610"/>
        <v/>
      </c>
      <c r="D1913" s="7">
        <f t="shared" si="611"/>
        <v>0</v>
      </c>
      <c r="E1913" s="7">
        <f t="shared" si="619"/>
        <v>0</v>
      </c>
      <c r="F1913" s="7" t="str">
        <f t="shared" si="612"/>
        <v/>
      </c>
      <c r="G1913" s="6">
        <f t="shared" si="613"/>
        <v>0</v>
      </c>
      <c r="H1913" s="6">
        <f t="shared" si="620"/>
        <v>0</v>
      </c>
      <c r="I1913" s="6" t="str">
        <f t="shared" si="621"/>
        <v/>
      </c>
      <c r="J1913" s="11">
        <v>1910</v>
      </c>
      <c r="K1913" s="11">
        <f>IF(IFERROR(VLOOKUP(J1913,Home!$A$8:$B$1048576,1,FALSE),0)=0,0,1)</f>
        <v>0</v>
      </c>
      <c r="L1913" s="129" t="e">
        <f>IF(VLOOKUP(O1913,Home!$C$8:$R$207,6,FALSE)="","",VLOOKUP(O1913,Home!$C$8:$R$207,6,FALSE))</f>
        <v>#N/A</v>
      </c>
      <c r="M1913" s="129" t="e">
        <f t="shared" si="606"/>
        <v>#N/A</v>
      </c>
      <c r="N1913" s="11">
        <f>SUM($K$4:K1913)</f>
        <v>200</v>
      </c>
      <c r="O1913" s="11" t="str">
        <f>IF(P1913="","",IF(IFERROR(VLOOKUP(N1913,Home!$C$8:$R$1048576,1,FALSE),"")=0,"",IFERROR(VLOOKUP(N1913,Home!$C$8:$R$1048576,1,FALSE),"")))</f>
        <v/>
      </c>
      <c r="P1913" s="11" t="str">
        <f>IF(IFERROR(VLOOKUP(W1913,Home!$C$8:$R$1048576,3,FALSE),"")=0,"",IFERROR(VLOOKUP(W1913,Home!$C$8:$R$1048576,3,FALSE),""))</f>
        <v/>
      </c>
      <c r="Q1913" s="11" t="str">
        <f t="shared" ref="Q1913:Q1976" si="625">IFERROR(MONTH(M1913),"")</f>
        <v/>
      </c>
      <c r="R1913" s="130" t="e">
        <f>VLOOKUP(Q1913,'Baggrund til lister'!$G$4:$H$15,2,FALSE)</f>
        <v>#N/A</v>
      </c>
      <c r="S1913" s="11" t="str">
        <f t="shared" si="607"/>
        <v/>
      </c>
      <c r="T1913" s="11" t="str">
        <f>IF(IFERROR(VLOOKUP(N1913,Home!$C$8:$R$1048576,11,FALSE),"")=0,"",IFERROR(VLOOKUP(N1913,Home!$C$8:$R$1048576,11,FALSE),""))</f>
        <v/>
      </c>
      <c r="U1913" s="11" t="str">
        <f>IF(IFERROR(VLOOKUP(O1913,Home!$C$8:$R$1048576,12,FALSE),"")=0,"",IFERROR(VLOOKUP(O1913,Home!$C$8:$R$1048576,12,FALSE),""))</f>
        <v/>
      </c>
      <c r="V1913" s="11" t="str">
        <f>IF(IFERROR(VLOOKUP(O1913,Home!$C$8:$R$1048576,8,FALSE),"")=0,"",IFERROR(VLOOKUP(O1913,Home!$C$8:$R$1048576,8,FALSE),""))</f>
        <v/>
      </c>
      <c r="W1913" s="11" t="str">
        <f>IF(OR(VLOOKUP(N1913,Home!$C$7:$I$207,6,FALSE)="",VLOOKUP(N1913,Home!$C$7:$I$207,7,FALSE)=""),"FEJL",SUM(Baggrundsark!$K$4:K1913))</f>
        <v>FEJL</v>
      </c>
      <c r="Y1913">
        <v>1910</v>
      </c>
      <c r="Z1913" s="1"/>
      <c r="AC1913" s="44"/>
      <c r="AD1913">
        <f t="shared" si="614"/>
        <v>0</v>
      </c>
      <c r="AE1913">
        <f>SUM($AD$4:AD1913)</f>
        <v>1</v>
      </c>
      <c r="AF1913" s="103" t="str">
        <f>IFERROR(VLOOKUP(AN1913,Home!$C$8:$E$207,3,FALSE),"")</f>
        <v/>
      </c>
      <c r="AG1913" s="103" t="str">
        <f>IFERROR(VLOOKUP(AN1913,Home!$C$8:$E$207,2,FALSE),"")</f>
        <v/>
      </c>
      <c r="AH1913" s="104" t="str">
        <f>IF(VLOOKUP(AE1913,Home!$C$8:$I$207,6,FALSE)="","",VLOOKUP(AE1913,Home!$C$8:$I$207,6,FALSE))</f>
        <v/>
      </c>
      <c r="AI1913" s="104" t="e">
        <f t="shared" si="622"/>
        <v>#VALUE!</v>
      </c>
      <c r="AJ1913" s="105" t="e">
        <f t="shared" si="615"/>
        <v>#VALUE!</v>
      </c>
      <c r="AK1913" s="103" t="e">
        <f t="shared" si="608"/>
        <v>#VALUE!</v>
      </c>
      <c r="AL1913" s="103" t="e">
        <f t="shared" si="616"/>
        <v>#VALUE!</v>
      </c>
      <c r="AN1913" t="str">
        <f>IF(OR(VLOOKUP(AE1913,Home!$C$8:$I$207,6,FALSE)="",VLOOKUP(AE1913,Home!$C$8:$I$207,7,FALSE)=""),"FEJL",Baggrundsark!AE1913)</f>
        <v>FEJL</v>
      </c>
      <c r="AO1913">
        <f>IF(VLOOKUP(AE1913,Home!$C$8:$N$207,12,FALSE)="Timelønnet",1,0)</f>
        <v>0</v>
      </c>
      <c r="AP1913">
        <f>SUM($AO$4:AO1913)*AO1913</f>
        <v>0</v>
      </c>
      <c r="AQ1913">
        <f t="shared" si="623"/>
        <v>1</v>
      </c>
      <c r="AR1913" t="str">
        <f t="shared" si="623"/>
        <v/>
      </c>
      <c r="AS1913" t="e">
        <f t="shared" si="617"/>
        <v>#VALUE!</v>
      </c>
      <c r="AT1913" s="45" t="e">
        <f t="shared" si="624"/>
        <v>#VALUE!</v>
      </c>
      <c r="AU1913">
        <f>VLOOKUP(AQ1913,Home!$C$8:$J$207,8,FALSE)</f>
        <v>0</v>
      </c>
    </row>
    <row r="1914" spans="1:47" x14ac:dyDescent="0.25">
      <c r="A1914" s="6">
        <f t="shared" si="609"/>
        <v>0</v>
      </c>
      <c r="B1914" s="6">
        <f t="shared" si="618"/>
        <v>0</v>
      </c>
      <c r="C1914" s="6" t="str">
        <f t="shared" si="610"/>
        <v/>
      </c>
      <c r="D1914" s="7">
        <f t="shared" si="611"/>
        <v>0</v>
      </c>
      <c r="E1914" s="7">
        <f t="shared" si="619"/>
        <v>0</v>
      </c>
      <c r="F1914" s="7" t="str">
        <f t="shared" si="612"/>
        <v/>
      </c>
      <c r="G1914" s="6">
        <f t="shared" si="613"/>
        <v>0</v>
      </c>
      <c r="H1914" s="6">
        <f t="shared" si="620"/>
        <v>0</v>
      </c>
      <c r="I1914" s="6" t="str">
        <f t="shared" si="621"/>
        <v/>
      </c>
      <c r="J1914" s="11">
        <v>1911</v>
      </c>
      <c r="K1914" s="11">
        <f>IF(IFERROR(VLOOKUP(J1914,Home!$A$8:$B$1048576,1,FALSE),0)=0,0,1)</f>
        <v>0</v>
      </c>
      <c r="L1914" s="129" t="e">
        <f>IF(VLOOKUP(O1914,Home!$C$8:$R$207,6,FALSE)="","",VLOOKUP(O1914,Home!$C$8:$R$207,6,FALSE))</f>
        <v>#N/A</v>
      </c>
      <c r="M1914" s="129" t="e">
        <f t="shared" si="606"/>
        <v>#N/A</v>
      </c>
      <c r="N1914" s="11">
        <f>SUM($K$4:K1914)</f>
        <v>200</v>
      </c>
      <c r="O1914" s="11" t="str">
        <f>IF(P1914="","",IF(IFERROR(VLOOKUP(N1914,Home!$C$8:$R$1048576,1,FALSE),"")=0,"",IFERROR(VLOOKUP(N1914,Home!$C$8:$R$1048576,1,FALSE),"")))</f>
        <v/>
      </c>
      <c r="P1914" s="11" t="str">
        <f>IF(IFERROR(VLOOKUP(W1914,Home!$C$8:$R$1048576,3,FALSE),"")=0,"",IFERROR(VLOOKUP(W1914,Home!$C$8:$R$1048576,3,FALSE),""))</f>
        <v/>
      </c>
      <c r="Q1914" s="11" t="str">
        <f t="shared" si="625"/>
        <v/>
      </c>
      <c r="R1914" s="130" t="e">
        <f>VLOOKUP(Q1914,'Baggrund til lister'!$G$4:$H$15,2,FALSE)</f>
        <v>#N/A</v>
      </c>
      <c r="S1914" s="11" t="str">
        <f t="shared" si="607"/>
        <v/>
      </c>
      <c r="T1914" s="11" t="str">
        <f>IF(IFERROR(VLOOKUP(N1914,Home!$C$8:$R$1048576,11,FALSE),"")=0,"",IFERROR(VLOOKUP(N1914,Home!$C$8:$R$1048576,11,FALSE),""))</f>
        <v/>
      </c>
      <c r="U1914" s="11" t="str">
        <f>IF(IFERROR(VLOOKUP(O1914,Home!$C$8:$R$1048576,12,FALSE),"")=0,"",IFERROR(VLOOKUP(O1914,Home!$C$8:$R$1048576,12,FALSE),""))</f>
        <v/>
      </c>
      <c r="V1914" s="11" t="str">
        <f>IF(IFERROR(VLOOKUP(O1914,Home!$C$8:$R$1048576,8,FALSE),"")=0,"",IFERROR(VLOOKUP(O1914,Home!$C$8:$R$1048576,8,FALSE),""))</f>
        <v/>
      </c>
      <c r="W1914" s="11" t="str">
        <f>IF(OR(VLOOKUP(N1914,Home!$C$7:$I$207,6,FALSE)="",VLOOKUP(N1914,Home!$C$7:$I$207,7,FALSE)=""),"FEJL",SUM(Baggrundsark!$K$4:K1914))</f>
        <v>FEJL</v>
      </c>
      <c r="Y1914">
        <v>1911</v>
      </c>
      <c r="Z1914" s="1"/>
      <c r="AC1914" s="44"/>
      <c r="AD1914">
        <f t="shared" si="614"/>
        <v>0</v>
      </c>
      <c r="AE1914">
        <f>SUM($AD$4:AD1914)</f>
        <v>1</v>
      </c>
      <c r="AF1914" s="103" t="str">
        <f>IFERROR(VLOOKUP(AN1914,Home!$C$8:$E$207,3,FALSE),"")</f>
        <v/>
      </c>
      <c r="AG1914" s="103" t="str">
        <f>IFERROR(VLOOKUP(AN1914,Home!$C$8:$E$207,2,FALSE),"")</f>
        <v/>
      </c>
      <c r="AH1914" s="104" t="str">
        <f>IF(VLOOKUP(AE1914,Home!$C$8:$I$207,6,FALSE)="","",VLOOKUP(AE1914,Home!$C$8:$I$207,6,FALSE))</f>
        <v/>
      </c>
      <c r="AI1914" s="104" t="e">
        <f t="shared" si="622"/>
        <v>#VALUE!</v>
      </c>
      <c r="AJ1914" s="105" t="e">
        <f t="shared" si="615"/>
        <v>#VALUE!</v>
      </c>
      <c r="AK1914" s="103" t="e">
        <f t="shared" si="608"/>
        <v>#VALUE!</v>
      </c>
      <c r="AL1914" s="103" t="e">
        <f t="shared" si="616"/>
        <v>#VALUE!</v>
      </c>
      <c r="AN1914" t="str">
        <f>IF(OR(VLOOKUP(AE1914,Home!$C$8:$I$207,6,FALSE)="",VLOOKUP(AE1914,Home!$C$8:$I$207,7,FALSE)=""),"FEJL",Baggrundsark!AE1914)</f>
        <v>FEJL</v>
      </c>
      <c r="AO1914">
        <f>IF(VLOOKUP(AE1914,Home!$C$8:$N$207,12,FALSE)="Timelønnet",1,0)</f>
        <v>0</v>
      </c>
      <c r="AP1914">
        <f>SUM($AO$4:AO1914)*AO1914</f>
        <v>0</v>
      </c>
      <c r="AQ1914">
        <f t="shared" si="623"/>
        <v>1</v>
      </c>
      <c r="AR1914" t="str">
        <f t="shared" si="623"/>
        <v/>
      </c>
      <c r="AS1914" t="e">
        <f t="shared" si="617"/>
        <v>#VALUE!</v>
      </c>
      <c r="AT1914" s="45" t="e">
        <f t="shared" si="624"/>
        <v>#VALUE!</v>
      </c>
      <c r="AU1914">
        <f>VLOOKUP(AQ1914,Home!$C$8:$J$207,8,FALSE)</f>
        <v>0</v>
      </c>
    </row>
    <row r="1915" spans="1:47" x14ac:dyDescent="0.25">
      <c r="A1915" s="6">
        <f t="shared" si="609"/>
        <v>0</v>
      </c>
      <c r="B1915" s="6">
        <f t="shared" si="618"/>
        <v>0</v>
      </c>
      <c r="C1915" s="6" t="str">
        <f t="shared" si="610"/>
        <v/>
      </c>
      <c r="D1915" s="7">
        <f t="shared" si="611"/>
        <v>0</v>
      </c>
      <c r="E1915" s="7">
        <f t="shared" si="619"/>
        <v>0</v>
      </c>
      <c r="F1915" s="7" t="str">
        <f t="shared" si="612"/>
        <v/>
      </c>
      <c r="G1915" s="6">
        <f t="shared" si="613"/>
        <v>0</v>
      </c>
      <c r="H1915" s="6">
        <f t="shared" si="620"/>
        <v>0</v>
      </c>
      <c r="I1915" s="6" t="str">
        <f t="shared" si="621"/>
        <v/>
      </c>
      <c r="J1915" s="11">
        <v>1912</v>
      </c>
      <c r="K1915" s="11">
        <f>IF(IFERROR(VLOOKUP(J1915,Home!$A$8:$B$1048576,1,FALSE),0)=0,0,1)</f>
        <v>0</v>
      </c>
      <c r="L1915" s="129" t="e">
        <f>IF(VLOOKUP(O1915,Home!$C$8:$R$207,6,FALSE)="","",VLOOKUP(O1915,Home!$C$8:$R$207,6,FALSE))</f>
        <v>#N/A</v>
      </c>
      <c r="M1915" s="129" t="e">
        <f t="shared" si="606"/>
        <v>#N/A</v>
      </c>
      <c r="N1915" s="11">
        <f>SUM($K$4:K1915)</f>
        <v>200</v>
      </c>
      <c r="O1915" s="11" t="str">
        <f>IF(P1915="","",IF(IFERROR(VLOOKUP(N1915,Home!$C$8:$R$1048576,1,FALSE),"")=0,"",IFERROR(VLOOKUP(N1915,Home!$C$8:$R$1048576,1,FALSE),"")))</f>
        <v/>
      </c>
      <c r="P1915" s="11" t="str">
        <f>IF(IFERROR(VLOOKUP(W1915,Home!$C$8:$R$1048576,3,FALSE),"")=0,"",IFERROR(VLOOKUP(W1915,Home!$C$8:$R$1048576,3,FALSE),""))</f>
        <v/>
      </c>
      <c r="Q1915" s="11" t="str">
        <f t="shared" si="625"/>
        <v/>
      </c>
      <c r="R1915" s="130" t="e">
        <f>VLOOKUP(Q1915,'Baggrund til lister'!$G$4:$H$15,2,FALSE)</f>
        <v>#N/A</v>
      </c>
      <c r="S1915" s="11" t="str">
        <f t="shared" si="607"/>
        <v/>
      </c>
      <c r="T1915" s="11" t="str">
        <f>IF(IFERROR(VLOOKUP(N1915,Home!$C$8:$R$1048576,11,FALSE),"")=0,"",IFERROR(VLOOKUP(N1915,Home!$C$8:$R$1048576,11,FALSE),""))</f>
        <v/>
      </c>
      <c r="U1915" s="11" t="str">
        <f>IF(IFERROR(VLOOKUP(O1915,Home!$C$8:$R$1048576,12,FALSE),"")=0,"",IFERROR(VLOOKUP(O1915,Home!$C$8:$R$1048576,12,FALSE),""))</f>
        <v/>
      </c>
      <c r="V1915" s="11" t="str">
        <f>IF(IFERROR(VLOOKUP(O1915,Home!$C$8:$R$1048576,8,FALSE),"")=0,"",IFERROR(VLOOKUP(O1915,Home!$C$8:$R$1048576,8,FALSE),""))</f>
        <v/>
      </c>
      <c r="W1915" s="11" t="str">
        <f>IF(OR(VLOOKUP(N1915,Home!$C$7:$I$207,6,FALSE)="",VLOOKUP(N1915,Home!$C$7:$I$207,7,FALSE)=""),"FEJL",SUM(Baggrundsark!$K$4:K1915))</f>
        <v>FEJL</v>
      </c>
      <c r="Y1915">
        <v>1912</v>
      </c>
      <c r="Z1915" s="1"/>
      <c r="AC1915" s="44"/>
      <c r="AD1915">
        <f t="shared" si="614"/>
        <v>0</v>
      </c>
      <c r="AE1915">
        <f>SUM($AD$4:AD1915)</f>
        <v>1</v>
      </c>
      <c r="AF1915" s="103" t="str">
        <f>IFERROR(VLOOKUP(AN1915,Home!$C$8:$E$207,3,FALSE),"")</f>
        <v/>
      </c>
      <c r="AG1915" s="103" t="str">
        <f>IFERROR(VLOOKUP(AN1915,Home!$C$8:$E$207,2,FALSE),"")</f>
        <v/>
      </c>
      <c r="AH1915" s="104" t="str">
        <f>IF(VLOOKUP(AE1915,Home!$C$8:$I$207,6,FALSE)="","",VLOOKUP(AE1915,Home!$C$8:$I$207,6,FALSE))</f>
        <v/>
      </c>
      <c r="AI1915" s="104" t="e">
        <f t="shared" si="622"/>
        <v>#VALUE!</v>
      </c>
      <c r="AJ1915" s="105" t="e">
        <f t="shared" si="615"/>
        <v>#VALUE!</v>
      </c>
      <c r="AK1915" s="103" t="e">
        <f t="shared" si="608"/>
        <v>#VALUE!</v>
      </c>
      <c r="AL1915" s="103" t="e">
        <f t="shared" si="616"/>
        <v>#VALUE!</v>
      </c>
      <c r="AN1915" t="str">
        <f>IF(OR(VLOOKUP(AE1915,Home!$C$8:$I$207,6,FALSE)="",VLOOKUP(AE1915,Home!$C$8:$I$207,7,FALSE)=""),"FEJL",Baggrundsark!AE1915)</f>
        <v>FEJL</v>
      </c>
      <c r="AO1915">
        <f>IF(VLOOKUP(AE1915,Home!$C$8:$N$207,12,FALSE)="Timelønnet",1,0)</f>
        <v>0</v>
      </c>
      <c r="AP1915">
        <f>SUM($AO$4:AO1915)*AO1915</f>
        <v>0</v>
      </c>
      <c r="AQ1915">
        <f t="shared" si="623"/>
        <v>1</v>
      </c>
      <c r="AR1915" t="str">
        <f t="shared" si="623"/>
        <v/>
      </c>
      <c r="AS1915" t="e">
        <f t="shared" si="617"/>
        <v>#VALUE!</v>
      </c>
      <c r="AT1915" s="45" t="e">
        <f t="shared" si="624"/>
        <v>#VALUE!</v>
      </c>
      <c r="AU1915">
        <f>VLOOKUP(AQ1915,Home!$C$8:$J$207,8,FALSE)</f>
        <v>0</v>
      </c>
    </row>
    <row r="1916" spans="1:47" x14ac:dyDescent="0.25">
      <c r="A1916" s="6">
        <f t="shared" si="609"/>
        <v>0</v>
      </c>
      <c r="B1916" s="6">
        <f t="shared" si="618"/>
        <v>0</v>
      </c>
      <c r="C1916" s="6" t="str">
        <f t="shared" si="610"/>
        <v/>
      </c>
      <c r="D1916" s="7">
        <f t="shared" si="611"/>
        <v>0</v>
      </c>
      <c r="E1916" s="7">
        <f t="shared" si="619"/>
        <v>0</v>
      </c>
      <c r="F1916" s="7" t="str">
        <f t="shared" si="612"/>
        <v/>
      </c>
      <c r="G1916" s="6">
        <f t="shared" si="613"/>
        <v>0</v>
      </c>
      <c r="H1916" s="6">
        <f t="shared" si="620"/>
        <v>0</v>
      </c>
      <c r="I1916" s="6" t="str">
        <f t="shared" si="621"/>
        <v/>
      </c>
      <c r="J1916" s="11">
        <v>1913</v>
      </c>
      <c r="K1916" s="11">
        <f>IF(IFERROR(VLOOKUP(J1916,Home!$A$8:$B$1048576,1,FALSE),0)=0,0,1)</f>
        <v>0</v>
      </c>
      <c r="L1916" s="129" t="e">
        <f>IF(VLOOKUP(O1916,Home!$C$8:$R$207,6,FALSE)="","",VLOOKUP(O1916,Home!$C$8:$R$207,6,FALSE))</f>
        <v>#N/A</v>
      </c>
      <c r="M1916" s="129" t="e">
        <f t="shared" si="606"/>
        <v>#N/A</v>
      </c>
      <c r="N1916" s="11">
        <f>SUM($K$4:K1916)</f>
        <v>200</v>
      </c>
      <c r="O1916" s="11" t="str">
        <f>IF(P1916="","",IF(IFERROR(VLOOKUP(N1916,Home!$C$8:$R$1048576,1,FALSE),"")=0,"",IFERROR(VLOOKUP(N1916,Home!$C$8:$R$1048576,1,FALSE),"")))</f>
        <v/>
      </c>
      <c r="P1916" s="11" t="str">
        <f>IF(IFERROR(VLOOKUP(W1916,Home!$C$8:$R$1048576,3,FALSE),"")=0,"",IFERROR(VLOOKUP(W1916,Home!$C$8:$R$1048576,3,FALSE),""))</f>
        <v/>
      </c>
      <c r="Q1916" s="11" t="str">
        <f t="shared" si="625"/>
        <v/>
      </c>
      <c r="R1916" s="130" t="e">
        <f>VLOOKUP(Q1916,'Baggrund til lister'!$G$4:$H$15,2,FALSE)</f>
        <v>#N/A</v>
      </c>
      <c r="S1916" s="11" t="str">
        <f t="shared" si="607"/>
        <v/>
      </c>
      <c r="T1916" s="11" t="str">
        <f>IF(IFERROR(VLOOKUP(N1916,Home!$C$8:$R$1048576,11,FALSE),"")=0,"",IFERROR(VLOOKUP(N1916,Home!$C$8:$R$1048576,11,FALSE),""))</f>
        <v/>
      </c>
      <c r="U1916" s="11" t="str">
        <f>IF(IFERROR(VLOOKUP(O1916,Home!$C$8:$R$1048576,12,FALSE),"")=0,"",IFERROR(VLOOKUP(O1916,Home!$C$8:$R$1048576,12,FALSE),""))</f>
        <v/>
      </c>
      <c r="V1916" s="11" t="str">
        <f>IF(IFERROR(VLOOKUP(O1916,Home!$C$8:$R$1048576,8,FALSE),"")=0,"",IFERROR(VLOOKUP(O1916,Home!$C$8:$R$1048576,8,FALSE),""))</f>
        <v/>
      </c>
      <c r="W1916" s="11" t="str">
        <f>IF(OR(VLOOKUP(N1916,Home!$C$7:$I$207,6,FALSE)="",VLOOKUP(N1916,Home!$C$7:$I$207,7,FALSE)=""),"FEJL",SUM(Baggrundsark!$K$4:K1916))</f>
        <v>FEJL</v>
      </c>
      <c r="Y1916">
        <v>1913</v>
      </c>
      <c r="Z1916" s="1"/>
      <c r="AC1916" s="44"/>
      <c r="AD1916">
        <f t="shared" si="614"/>
        <v>0</v>
      </c>
      <c r="AE1916">
        <f>SUM($AD$4:AD1916)</f>
        <v>1</v>
      </c>
      <c r="AF1916" s="103" t="str">
        <f>IFERROR(VLOOKUP(AN1916,Home!$C$8:$E$207,3,FALSE),"")</f>
        <v/>
      </c>
      <c r="AG1916" s="103" t="str">
        <f>IFERROR(VLOOKUP(AN1916,Home!$C$8:$E$207,2,FALSE),"")</f>
        <v/>
      </c>
      <c r="AH1916" s="104" t="str">
        <f>IF(VLOOKUP(AE1916,Home!$C$8:$I$207,6,FALSE)="","",VLOOKUP(AE1916,Home!$C$8:$I$207,6,FALSE))</f>
        <v/>
      </c>
      <c r="AI1916" s="104" t="e">
        <f t="shared" si="622"/>
        <v>#VALUE!</v>
      </c>
      <c r="AJ1916" s="105" t="e">
        <f t="shared" si="615"/>
        <v>#VALUE!</v>
      </c>
      <c r="AK1916" s="103" t="e">
        <f t="shared" si="608"/>
        <v>#VALUE!</v>
      </c>
      <c r="AL1916" s="103" t="e">
        <f t="shared" si="616"/>
        <v>#VALUE!</v>
      </c>
      <c r="AN1916" t="str">
        <f>IF(OR(VLOOKUP(AE1916,Home!$C$8:$I$207,6,FALSE)="",VLOOKUP(AE1916,Home!$C$8:$I$207,7,FALSE)=""),"FEJL",Baggrundsark!AE1916)</f>
        <v>FEJL</v>
      </c>
      <c r="AO1916">
        <f>IF(VLOOKUP(AE1916,Home!$C$8:$N$207,12,FALSE)="Timelønnet",1,0)</f>
        <v>0</v>
      </c>
      <c r="AP1916">
        <f>SUM($AO$4:AO1916)*AO1916</f>
        <v>0</v>
      </c>
      <c r="AQ1916">
        <f t="shared" si="623"/>
        <v>1</v>
      </c>
      <c r="AR1916" t="str">
        <f t="shared" si="623"/>
        <v/>
      </c>
      <c r="AS1916" t="e">
        <f t="shared" si="617"/>
        <v>#VALUE!</v>
      </c>
      <c r="AT1916" s="45" t="e">
        <f t="shared" si="624"/>
        <v>#VALUE!</v>
      </c>
      <c r="AU1916">
        <f>VLOOKUP(AQ1916,Home!$C$8:$J$207,8,FALSE)</f>
        <v>0</v>
      </c>
    </row>
    <row r="1917" spans="1:47" x14ac:dyDescent="0.25">
      <c r="A1917" s="6">
        <f t="shared" si="609"/>
        <v>0</v>
      </c>
      <c r="B1917" s="6">
        <f t="shared" si="618"/>
        <v>0</v>
      </c>
      <c r="C1917" s="6" t="str">
        <f t="shared" si="610"/>
        <v/>
      </c>
      <c r="D1917" s="7">
        <f t="shared" si="611"/>
        <v>0</v>
      </c>
      <c r="E1917" s="7">
        <f t="shared" si="619"/>
        <v>0</v>
      </c>
      <c r="F1917" s="7" t="str">
        <f t="shared" si="612"/>
        <v/>
      </c>
      <c r="G1917" s="6">
        <f t="shared" si="613"/>
        <v>0</v>
      </c>
      <c r="H1917" s="6">
        <f t="shared" si="620"/>
        <v>0</v>
      </c>
      <c r="I1917" s="6" t="str">
        <f t="shared" si="621"/>
        <v/>
      </c>
      <c r="J1917" s="11">
        <v>1914</v>
      </c>
      <c r="K1917" s="11">
        <f>IF(IFERROR(VLOOKUP(J1917,Home!$A$8:$B$1048576,1,FALSE),0)=0,0,1)</f>
        <v>0</v>
      </c>
      <c r="L1917" s="129" t="e">
        <f>IF(VLOOKUP(O1917,Home!$C$8:$R$207,6,FALSE)="","",VLOOKUP(O1917,Home!$C$8:$R$207,6,FALSE))</f>
        <v>#N/A</v>
      </c>
      <c r="M1917" s="129" t="e">
        <f t="shared" si="606"/>
        <v>#N/A</v>
      </c>
      <c r="N1917" s="11">
        <f>SUM($K$4:K1917)</f>
        <v>200</v>
      </c>
      <c r="O1917" s="11" t="str">
        <f>IF(P1917="","",IF(IFERROR(VLOOKUP(N1917,Home!$C$8:$R$1048576,1,FALSE),"")=0,"",IFERROR(VLOOKUP(N1917,Home!$C$8:$R$1048576,1,FALSE),"")))</f>
        <v/>
      </c>
      <c r="P1917" s="11" t="str">
        <f>IF(IFERROR(VLOOKUP(W1917,Home!$C$8:$R$1048576,3,FALSE),"")=0,"",IFERROR(VLOOKUP(W1917,Home!$C$8:$R$1048576,3,FALSE),""))</f>
        <v/>
      </c>
      <c r="Q1917" s="11" t="str">
        <f t="shared" si="625"/>
        <v/>
      </c>
      <c r="R1917" s="130" t="e">
        <f>VLOOKUP(Q1917,'Baggrund til lister'!$G$4:$H$15,2,FALSE)</f>
        <v>#N/A</v>
      </c>
      <c r="S1917" s="11" t="str">
        <f t="shared" si="607"/>
        <v/>
      </c>
      <c r="T1917" s="11" t="str">
        <f>IF(IFERROR(VLOOKUP(N1917,Home!$C$8:$R$1048576,11,FALSE),"")=0,"",IFERROR(VLOOKUP(N1917,Home!$C$8:$R$1048576,11,FALSE),""))</f>
        <v/>
      </c>
      <c r="U1917" s="11" t="str">
        <f>IF(IFERROR(VLOOKUP(O1917,Home!$C$8:$R$1048576,12,FALSE),"")=0,"",IFERROR(VLOOKUP(O1917,Home!$C$8:$R$1048576,12,FALSE),""))</f>
        <v/>
      </c>
      <c r="V1917" s="11" t="str">
        <f>IF(IFERROR(VLOOKUP(O1917,Home!$C$8:$R$1048576,8,FALSE),"")=0,"",IFERROR(VLOOKUP(O1917,Home!$C$8:$R$1048576,8,FALSE),""))</f>
        <v/>
      </c>
      <c r="W1917" s="11" t="str">
        <f>IF(OR(VLOOKUP(N1917,Home!$C$7:$I$207,6,FALSE)="",VLOOKUP(N1917,Home!$C$7:$I$207,7,FALSE)=""),"FEJL",SUM(Baggrundsark!$K$4:K1917))</f>
        <v>FEJL</v>
      </c>
      <c r="Y1917">
        <v>1914</v>
      </c>
      <c r="Z1917" s="1"/>
      <c r="AC1917" s="44"/>
      <c r="AD1917">
        <f t="shared" si="614"/>
        <v>0</v>
      </c>
      <c r="AE1917">
        <f>SUM($AD$4:AD1917)</f>
        <v>1</v>
      </c>
      <c r="AF1917" s="103" t="str">
        <f>IFERROR(VLOOKUP(AN1917,Home!$C$8:$E$207,3,FALSE),"")</f>
        <v/>
      </c>
      <c r="AG1917" s="103" t="str">
        <f>IFERROR(VLOOKUP(AN1917,Home!$C$8:$E$207,2,FALSE),"")</f>
        <v/>
      </c>
      <c r="AH1917" s="104" t="str">
        <f>IF(VLOOKUP(AE1917,Home!$C$8:$I$207,6,FALSE)="","",VLOOKUP(AE1917,Home!$C$8:$I$207,6,FALSE))</f>
        <v/>
      </c>
      <c r="AI1917" s="104" t="e">
        <f t="shared" si="622"/>
        <v>#VALUE!</v>
      </c>
      <c r="AJ1917" s="105" t="e">
        <f t="shared" si="615"/>
        <v>#VALUE!</v>
      </c>
      <c r="AK1917" s="103" t="e">
        <f t="shared" si="608"/>
        <v>#VALUE!</v>
      </c>
      <c r="AL1917" s="103" t="e">
        <f t="shared" si="616"/>
        <v>#VALUE!</v>
      </c>
      <c r="AN1917" t="str">
        <f>IF(OR(VLOOKUP(AE1917,Home!$C$8:$I$207,6,FALSE)="",VLOOKUP(AE1917,Home!$C$8:$I$207,7,FALSE)=""),"FEJL",Baggrundsark!AE1917)</f>
        <v>FEJL</v>
      </c>
      <c r="AO1917">
        <f>IF(VLOOKUP(AE1917,Home!$C$8:$N$207,12,FALSE)="Timelønnet",1,0)</f>
        <v>0</v>
      </c>
      <c r="AP1917">
        <f>SUM($AO$4:AO1917)*AO1917</f>
        <v>0</v>
      </c>
      <c r="AQ1917">
        <f t="shared" si="623"/>
        <v>1</v>
      </c>
      <c r="AR1917" t="str">
        <f t="shared" si="623"/>
        <v/>
      </c>
      <c r="AS1917" t="e">
        <f t="shared" si="617"/>
        <v>#VALUE!</v>
      </c>
      <c r="AT1917" s="45" t="e">
        <f t="shared" si="624"/>
        <v>#VALUE!</v>
      </c>
      <c r="AU1917">
        <f>VLOOKUP(AQ1917,Home!$C$8:$J$207,8,FALSE)</f>
        <v>0</v>
      </c>
    </row>
    <row r="1918" spans="1:47" x14ac:dyDescent="0.25">
      <c r="A1918" s="6">
        <f t="shared" si="609"/>
        <v>0</v>
      </c>
      <c r="B1918" s="6">
        <f t="shared" si="618"/>
        <v>0</v>
      </c>
      <c r="C1918" s="6" t="str">
        <f t="shared" si="610"/>
        <v/>
      </c>
      <c r="D1918" s="7">
        <f t="shared" si="611"/>
        <v>0</v>
      </c>
      <c r="E1918" s="7">
        <f t="shared" si="619"/>
        <v>0</v>
      </c>
      <c r="F1918" s="7" t="str">
        <f t="shared" si="612"/>
        <v/>
      </c>
      <c r="G1918" s="6">
        <f t="shared" si="613"/>
        <v>0</v>
      </c>
      <c r="H1918" s="6">
        <f t="shared" si="620"/>
        <v>0</v>
      </c>
      <c r="I1918" s="6" t="str">
        <f t="shared" si="621"/>
        <v/>
      </c>
      <c r="J1918" s="11">
        <v>1915</v>
      </c>
      <c r="K1918" s="11">
        <f>IF(IFERROR(VLOOKUP(J1918,Home!$A$8:$B$1048576,1,FALSE),0)=0,0,1)</f>
        <v>0</v>
      </c>
      <c r="L1918" s="129" t="e">
        <f>IF(VLOOKUP(O1918,Home!$C$8:$R$207,6,FALSE)="","",VLOOKUP(O1918,Home!$C$8:$R$207,6,FALSE))</f>
        <v>#N/A</v>
      </c>
      <c r="M1918" s="129" t="e">
        <f t="shared" si="606"/>
        <v>#N/A</v>
      </c>
      <c r="N1918" s="11">
        <f>SUM($K$4:K1918)</f>
        <v>200</v>
      </c>
      <c r="O1918" s="11" t="str">
        <f>IF(P1918="","",IF(IFERROR(VLOOKUP(N1918,Home!$C$8:$R$1048576,1,FALSE),"")=0,"",IFERROR(VLOOKUP(N1918,Home!$C$8:$R$1048576,1,FALSE),"")))</f>
        <v/>
      </c>
      <c r="P1918" s="11" t="str">
        <f>IF(IFERROR(VLOOKUP(W1918,Home!$C$8:$R$1048576,3,FALSE),"")=0,"",IFERROR(VLOOKUP(W1918,Home!$C$8:$R$1048576,3,FALSE),""))</f>
        <v/>
      </c>
      <c r="Q1918" s="11" t="str">
        <f t="shared" si="625"/>
        <v/>
      </c>
      <c r="R1918" s="130" t="e">
        <f>VLOOKUP(Q1918,'Baggrund til lister'!$G$4:$H$15,2,FALSE)</f>
        <v>#N/A</v>
      </c>
      <c r="S1918" s="11" t="str">
        <f t="shared" si="607"/>
        <v/>
      </c>
      <c r="T1918" s="11" t="str">
        <f>IF(IFERROR(VLOOKUP(N1918,Home!$C$8:$R$1048576,11,FALSE),"")=0,"",IFERROR(VLOOKUP(N1918,Home!$C$8:$R$1048576,11,FALSE),""))</f>
        <v/>
      </c>
      <c r="U1918" s="11" t="str">
        <f>IF(IFERROR(VLOOKUP(O1918,Home!$C$8:$R$1048576,12,FALSE),"")=0,"",IFERROR(VLOOKUP(O1918,Home!$C$8:$R$1048576,12,FALSE),""))</f>
        <v/>
      </c>
      <c r="V1918" s="11" t="str">
        <f>IF(IFERROR(VLOOKUP(O1918,Home!$C$8:$R$1048576,8,FALSE),"")=0,"",IFERROR(VLOOKUP(O1918,Home!$C$8:$R$1048576,8,FALSE),""))</f>
        <v/>
      </c>
      <c r="W1918" s="11" t="str">
        <f>IF(OR(VLOOKUP(N1918,Home!$C$7:$I$207,6,FALSE)="",VLOOKUP(N1918,Home!$C$7:$I$207,7,FALSE)=""),"FEJL",SUM(Baggrundsark!$K$4:K1918))</f>
        <v>FEJL</v>
      </c>
      <c r="Y1918">
        <v>1915</v>
      </c>
      <c r="Z1918" s="1"/>
      <c r="AC1918" s="44"/>
      <c r="AD1918">
        <f t="shared" si="614"/>
        <v>0</v>
      </c>
      <c r="AE1918">
        <f>SUM($AD$4:AD1918)</f>
        <v>1</v>
      </c>
      <c r="AF1918" s="103" t="str">
        <f>IFERROR(VLOOKUP(AN1918,Home!$C$8:$E$207,3,FALSE),"")</f>
        <v/>
      </c>
      <c r="AG1918" s="103" t="str">
        <f>IFERROR(VLOOKUP(AN1918,Home!$C$8:$E$207,2,FALSE),"")</f>
        <v/>
      </c>
      <c r="AH1918" s="104" t="str">
        <f>IF(VLOOKUP(AE1918,Home!$C$8:$I$207,6,FALSE)="","",VLOOKUP(AE1918,Home!$C$8:$I$207,6,FALSE))</f>
        <v/>
      </c>
      <c r="AI1918" s="104" t="e">
        <f t="shared" si="622"/>
        <v>#VALUE!</v>
      </c>
      <c r="AJ1918" s="105" t="e">
        <f t="shared" si="615"/>
        <v>#VALUE!</v>
      </c>
      <c r="AK1918" s="103" t="e">
        <f t="shared" si="608"/>
        <v>#VALUE!</v>
      </c>
      <c r="AL1918" s="103" t="e">
        <f t="shared" si="616"/>
        <v>#VALUE!</v>
      </c>
      <c r="AN1918" t="str">
        <f>IF(OR(VLOOKUP(AE1918,Home!$C$8:$I$207,6,FALSE)="",VLOOKUP(AE1918,Home!$C$8:$I$207,7,FALSE)=""),"FEJL",Baggrundsark!AE1918)</f>
        <v>FEJL</v>
      </c>
      <c r="AO1918">
        <f>IF(VLOOKUP(AE1918,Home!$C$8:$N$207,12,FALSE)="Timelønnet",1,0)</f>
        <v>0</v>
      </c>
      <c r="AP1918">
        <f>SUM($AO$4:AO1918)*AO1918</f>
        <v>0</v>
      </c>
      <c r="AQ1918">
        <f t="shared" si="623"/>
        <v>1</v>
      </c>
      <c r="AR1918" t="str">
        <f t="shared" si="623"/>
        <v/>
      </c>
      <c r="AS1918" t="e">
        <f t="shared" si="617"/>
        <v>#VALUE!</v>
      </c>
      <c r="AT1918" s="45" t="e">
        <f t="shared" si="624"/>
        <v>#VALUE!</v>
      </c>
      <c r="AU1918">
        <f>VLOOKUP(AQ1918,Home!$C$8:$J$207,8,FALSE)</f>
        <v>0</v>
      </c>
    </row>
    <row r="1919" spans="1:47" x14ac:dyDescent="0.25">
      <c r="A1919" s="6">
        <f t="shared" si="609"/>
        <v>0</v>
      </c>
      <c r="B1919" s="6">
        <f t="shared" si="618"/>
        <v>0</v>
      </c>
      <c r="C1919" s="6" t="str">
        <f t="shared" si="610"/>
        <v/>
      </c>
      <c r="D1919" s="7">
        <f t="shared" si="611"/>
        <v>0</v>
      </c>
      <c r="E1919" s="7">
        <f t="shared" si="619"/>
        <v>0</v>
      </c>
      <c r="F1919" s="7" t="str">
        <f t="shared" si="612"/>
        <v/>
      </c>
      <c r="G1919" s="6">
        <f t="shared" si="613"/>
        <v>0</v>
      </c>
      <c r="H1919" s="6">
        <f t="shared" si="620"/>
        <v>0</v>
      </c>
      <c r="I1919" s="6" t="str">
        <f t="shared" si="621"/>
        <v/>
      </c>
      <c r="J1919" s="11">
        <v>1916</v>
      </c>
      <c r="K1919" s="11">
        <f>IF(IFERROR(VLOOKUP(J1919,Home!$A$8:$B$1048576,1,FALSE),0)=0,0,1)</f>
        <v>0</v>
      </c>
      <c r="L1919" s="129" t="e">
        <f>IF(VLOOKUP(O1919,Home!$C$8:$R$207,6,FALSE)="","",VLOOKUP(O1919,Home!$C$8:$R$207,6,FALSE))</f>
        <v>#N/A</v>
      </c>
      <c r="M1919" s="129" t="e">
        <f t="shared" si="606"/>
        <v>#N/A</v>
      </c>
      <c r="N1919" s="11">
        <f>SUM($K$4:K1919)</f>
        <v>200</v>
      </c>
      <c r="O1919" s="11" t="str">
        <f>IF(P1919="","",IF(IFERROR(VLOOKUP(N1919,Home!$C$8:$R$1048576,1,FALSE),"")=0,"",IFERROR(VLOOKUP(N1919,Home!$C$8:$R$1048576,1,FALSE),"")))</f>
        <v/>
      </c>
      <c r="P1919" s="11" t="str">
        <f>IF(IFERROR(VLOOKUP(W1919,Home!$C$8:$R$1048576,3,FALSE),"")=0,"",IFERROR(VLOOKUP(W1919,Home!$C$8:$R$1048576,3,FALSE),""))</f>
        <v/>
      </c>
      <c r="Q1919" s="11" t="str">
        <f t="shared" si="625"/>
        <v/>
      </c>
      <c r="R1919" s="130" t="e">
        <f>VLOOKUP(Q1919,'Baggrund til lister'!$G$4:$H$15,2,FALSE)</f>
        <v>#N/A</v>
      </c>
      <c r="S1919" s="11" t="str">
        <f t="shared" si="607"/>
        <v/>
      </c>
      <c r="T1919" s="11" t="str">
        <f>IF(IFERROR(VLOOKUP(N1919,Home!$C$8:$R$1048576,11,FALSE),"")=0,"",IFERROR(VLOOKUP(N1919,Home!$C$8:$R$1048576,11,FALSE),""))</f>
        <v/>
      </c>
      <c r="U1919" s="11" t="str">
        <f>IF(IFERROR(VLOOKUP(O1919,Home!$C$8:$R$1048576,12,FALSE),"")=0,"",IFERROR(VLOOKUP(O1919,Home!$C$8:$R$1048576,12,FALSE),""))</f>
        <v/>
      </c>
      <c r="V1919" s="11" t="str">
        <f>IF(IFERROR(VLOOKUP(O1919,Home!$C$8:$R$1048576,8,FALSE),"")=0,"",IFERROR(VLOOKUP(O1919,Home!$C$8:$R$1048576,8,FALSE),""))</f>
        <v/>
      </c>
      <c r="W1919" s="11" t="str">
        <f>IF(OR(VLOOKUP(N1919,Home!$C$7:$I$207,6,FALSE)="",VLOOKUP(N1919,Home!$C$7:$I$207,7,FALSE)=""),"FEJL",SUM(Baggrundsark!$K$4:K1919))</f>
        <v>FEJL</v>
      </c>
      <c r="Y1919">
        <v>1916</v>
      </c>
      <c r="Z1919" s="1"/>
      <c r="AC1919" s="44"/>
      <c r="AD1919">
        <f t="shared" si="614"/>
        <v>0</v>
      </c>
      <c r="AE1919">
        <f>SUM($AD$4:AD1919)</f>
        <v>1</v>
      </c>
      <c r="AF1919" s="103" t="str">
        <f>IFERROR(VLOOKUP(AN1919,Home!$C$8:$E$207,3,FALSE),"")</f>
        <v/>
      </c>
      <c r="AG1919" s="103" t="str">
        <f>IFERROR(VLOOKUP(AN1919,Home!$C$8:$E$207,2,FALSE),"")</f>
        <v/>
      </c>
      <c r="AH1919" s="104" t="str">
        <f>IF(VLOOKUP(AE1919,Home!$C$8:$I$207,6,FALSE)="","",VLOOKUP(AE1919,Home!$C$8:$I$207,6,FALSE))</f>
        <v/>
      </c>
      <c r="AI1919" s="104" t="e">
        <f t="shared" si="622"/>
        <v>#VALUE!</v>
      </c>
      <c r="AJ1919" s="105" t="e">
        <f t="shared" si="615"/>
        <v>#VALUE!</v>
      </c>
      <c r="AK1919" s="103" t="e">
        <f t="shared" si="608"/>
        <v>#VALUE!</v>
      </c>
      <c r="AL1919" s="103" t="e">
        <f t="shared" si="616"/>
        <v>#VALUE!</v>
      </c>
      <c r="AN1919" t="str">
        <f>IF(OR(VLOOKUP(AE1919,Home!$C$8:$I$207,6,FALSE)="",VLOOKUP(AE1919,Home!$C$8:$I$207,7,FALSE)=""),"FEJL",Baggrundsark!AE1919)</f>
        <v>FEJL</v>
      </c>
      <c r="AO1919">
        <f>IF(VLOOKUP(AE1919,Home!$C$8:$N$207,12,FALSE)="Timelønnet",1,0)</f>
        <v>0</v>
      </c>
      <c r="AP1919">
        <f>SUM($AO$4:AO1919)*AO1919</f>
        <v>0</v>
      </c>
      <c r="AQ1919">
        <f t="shared" si="623"/>
        <v>1</v>
      </c>
      <c r="AR1919" t="str">
        <f t="shared" si="623"/>
        <v/>
      </c>
      <c r="AS1919" t="e">
        <f t="shared" si="617"/>
        <v>#VALUE!</v>
      </c>
      <c r="AT1919" s="45" t="e">
        <f t="shared" si="624"/>
        <v>#VALUE!</v>
      </c>
      <c r="AU1919">
        <f>VLOOKUP(AQ1919,Home!$C$8:$J$207,8,FALSE)</f>
        <v>0</v>
      </c>
    </row>
    <row r="1920" spans="1:47" x14ac:dyDescent="0.25">
      <c r="A1920" s="6">
        <f t="shared" si="609"/>
        <v>0</v>
      </c>
      <c r="B1920" s="6">
        <f t="shared" si="618"/>
        <v>0</v>
      </c>
      <c r="C1920" s="6" t="str">
        <f t="shared" si="610"/>
        <v/>
      </c>
      <c r="D1920" s="7">
        <f t="shared" si="611"/>
        <v>0</v>
      </c>
      <c r="E1920" s="7">
        <f t="shared" si="619"/>
        <v>0</v>
      </c>
      <c r="F1920" s="7" t="str">
        <f t="shared" si="612"/>
        <v/>
      </c>
      <c r="G1920" s="6">
        <f t="shared" si="613"/>
        <v>0</v>
      </c>
      <c r="H1920" s="6">
        <f t="shared" si="620"/>
        <v>0</v>
      </c>
      <c r="I1920" s="6" t="str">
        <f t="shared" si="621"/>
        <v/>
      </c>
      <c r="J1920" s="11">
        <v>1917</v>
      </c>
      <c r="K1920" s="11">
        <f>IF(IFERROR(VLOOKUP(J1920,Home!$A$8:$B$1048576,1,FALSE),0)=0,0,1)</f>
        <v>0</v>
      </c>
      <c r="L1920" s="129" t="e">
        <f>IF(VLOOKUP(O1920,Home!$C$8:$R$207,6,FALSE)="","",VLOOKUP(O1920,Home!$C$8:$R$207,6,FALSE))</f>
        <v>#N/A</v>
      </c>
      <c r="M1920" s="129" t="e">
        <f t="shared" si="606"/>
        <v>#N/A</v>
      </c>
      <c r="N1920" s="11">
        <f>SUM($K$4:K1920)</f>
        <v>200</v>
      </c>
      <c r="O1920" s="11" t="str">
        <f>IF(P1920="","",IF(IFERROR(VLOOKUP(N1920,Home!$C$8:$R$1048576,1,FALSE),"")=0,"",IFERROR(VLOOKUP(N1920,Home!$C$8:$R$1048576,1,FALSE),"")))</f>
        <v/>
      </c>
      <c r="P1920" s="11" t="str">
        <f>IF(IFERROR(VLOOKUP(W1920,Home!$C$8:$R$1048576,3,FALSE),"")=0,"",IFERROR(VLOOKUP(W1920,Home!$C$8:$R$1048576,3,FALSE),""))</f>
        <v/>
      </c>
      <c r="Q1920" s="11" t="str">
        <f t="shared" si="625"/>
        <v/>
      </c>
      <c r="R1920" s="130" t="e">
        <f>VLOOKUP(Q1920,'Baggrund til lister'!$G$4:$H$15,2,FALSE)</f>
        <v>#N/A</v>
      </c>
      <c r="S1920" s="11" t="str">
        <f t="shared" si="607"/>
        <v/>
      </c>
      <c r="T1920" s="11" t="str">
        <f>IF(IFERROR(VLOOKUP(N1920,Home!$C$8:$R$1048576,11,FALSE),"")=0,"",IFERROR(VLOOKUP(N1920,Home!$C$8:$R$1048576,11,FALSE),""))</f>
        <v/>
      </c>
      <c r="U1920" s="11" t="str">
        <f>IF(IFERROR(VLOOKUP(O1920,Home!$C$8:$R$1048576,12,FALSE),"")=0,"",IFERROR(VLOOKUP(O1920,Home!$C$8:$R$1048576,12,FALSE),""))</f>
        <v/>
      </c>
      <c r="V1920" s="11" t="str">
        <f>IF(IFERROR(VLOOKUP(O1920,Home!$C$8:$R$1048576,8,FALSE),"")=0,"",IFERROR(VLOOKUP(O1920,Home!$C$8:$R$1048576,8,FALSE),""))</f>
        <v/>
      </c>
      <c r="W1920" s="11" t="str">
        <f>IF(OR(VLOOKUP(N1920,Home!$C$7:$I$207,6,FALSE)="",VLOOKUP(N1920,Home!$C$7:$I$207,7,FALSE)=""),"FEJL",SUM(Baggrundsark!$K$4:K1920))</f>
        <v>FEJL</v>
      </c>
      <c r="Y1920">
        <v>1917</v>
      </c>
      <c r="Z1920" s="1"/>
      <c r="AC1920" s="44"/>
      <c r="AD1920">
        <f t="shared" si="614"/>
        <v>0</v>
      </c>
      <c r="AE1920">
        <f>SUM($AD$4:AD1920)</f>
        <v>1</v>
      </c>
      <c r="AF1920" s="103" t="str">
        <f>IFERROR(VLOOKUP(AN1920,Home!$C$8:$E$207,3,FALSE),"")</f>
        <v/>
      </c>
      <c r="AG1920" s="103" t="str">
        <f>IFERROR(VLOOKUP(AN1920,Home!$C$8:$E$207,2,FALSE),"")</f>
        <v/>
      </c>
      <c r="AH1920" s="104" t="str">
        <f>IF(VLOOKUP(AE1920,Home!$C$8:$I$207,6,FALSE)="","",VLOOKUP(AE1920,Home!$C$8:$I$207,6,FALSE))</f>
        <v/>
      </c>
      <c r="AI1920" s="104" t="e">
        <f t="shared" si="622"/>
        <v>#VALUE!</v>
      </c>
      <c r="AJ1920" s="105" t="e">
        <f t="shared" si="615"/>
        <v>#VALUE!</v>
      </c>
      <c r="AK1920" s="103" t="e">
        <f t="shared" si="608"/>
        <v>#VALUE!</v>
      </c>
      <c r="AL1920" s="103" t="e">
        <f t="shared" si="616"/>
        <v>#VALUE!</v>
      </c>
      <c r="AN1920" t="str">
        <f>IF(OR(VLOOKUP(AE1920,Home!$C$8:$I$207,6,FALSE)="",VLOOKUP(AE1920,Home!$C$8:$I$207,7,FALSE)=""),"FEJL",Baggrundsark!AE1920)</f>
        <v>FEJL</v>
      </c>
      <c r="AO1920">
        <f>IF(VLOOKUP(AE1920,Home!$C$8:$N$207,12,FALSE)="Timelønnet",1,0)</f>
        <v>0</v>
      </c>
      <c r="AP1920">
        <f>SUM($AO$4:AO1920)*AO1920</f>
        <v>0</v>
      </c>
      <c r="AQ1920">
        <f t="shared" si="623"/>
        <v>1</v>
      </c>
      <c r="AR1920" t="str">
        <f t="shared" si="623"/>
        <v/>
      </c>
      <c r="AS1920" t="e">
        <f t="shared" si="617"/>
        <v>#VALUE!</v>
      </c>
      <c r="AT1920" s="45" t="e">
        <f t="shared" si="624"/>
        <v>#VALUE!</v>
      </c>
      <c r="AU1920">
        <f>VLOOKUP(AQ1920,Home!$C$8:$J$207,8,FALSE)</f>
        <v>0</v>
      </c>
    </row>
    <row r="1921" spans="1:47" x14ac:dyDescent="0.25">
      <c r="A1921" s="6">
        <f t="shared" si="609"/>
        <v>0</v>
      </c>
      <c r="B1921" s="6">
        <f t="shared" si="618"/>
        <v>0</v>
      </c>
      <c r="C1921" s="6" t="str">
        <f t="shared" si="610"/>
        <v/>
      </c>
      <c r="D1921" s="7">
        <f t="shared" si="611"/>
        <v>0</v>
      </c>
      <c r="E1921" s="7">
        <f t="shared" si="619"/>
        <v>0</v>
      </c>
      <c r="F1921" s="7" t="str">
        <f t="shared" si="612"/>
        <v/>
      </c>
      <c r="G1921" s="6">
        <f t="shared" si="613"/>
        <v>0</v>
      </c>
      <c r="H1921" s="6">
        <f t="shared" si="620"/>
        <v>0</v>
      </c>
      <c r="I1921" s="6" t="str">
        <f t="shared" si="621"/>
        <v/>
      </c>
      <c r="J1921" s="11">
        <v>1918</v>
      </c>
      <c r="K1921" s="11">
        <f>IF(IFERROR(VLOOKUP(J1921,Home!$A$8:$B$1048576,1,FALSE),0)=0,0,1)</f>
        <v>0</v>
      </c>
      <c r="L1921" s="129" t="e">
        <f>IF(VLOOKUP(O1921,Home!$C$8:$R$207,6,FALSE)="","",VLOOKUP(O1921,Home!$C$8:$R$207,6,FALSE))</f>
        <v>#N/A</v>
      </c>
      <c r="M1921" s="129" t="e">
        <f t="shared" si="606"/>
        <v>#N/A</v>
      </c>
      <c r="N1921" s="11">
        <f>SUM($K$4:K1921)</f>
        <v>200</v>
      </c>
      <c r="O1921" s="11" t="str">
        <f>IF(P1921="","",IF(IFERROR(VLOOKUP(N1921,Home!$C$8:$R$1048576,1,FALSE),"")=0,"",IFERROR(VLOOKUP(N1921,Home!$C$8:$R$1048576,1,FALSE),"")))</f>
        <v/>
      </c>
      <c r="P1921" s="11" t="str">
        <f>IF(IFERROR(VLOOKUP(W1921,Home!$C$8:$R$1048576,3,FALSE),"")=0,"",IFERROR(VLOOKUP(W1921,Home!$C$8:$R$1048576,3,FALSE),""))</f>
        <v/>
      </c>
      <c r="Q1921" s="11" t="str">
        <f t="shared" si="625"/>
        <v/>
      </c>
      <c r="R1921" s="130" t="e">
        <f>VLOOKUP(Q1921,'Baggrund til lister'!$G$4:$H$15,2,FALSE)</f>
        <v>#N/A</v>
      </c>
      <c r="S1921" s="11" t="str">
        <f t="shared" si="607"/>
        <v/>
      </c>
      <c r="T1921" s="11" t="str">
        <f>IF(IFERROR(VLOOKUP(N1921,Home!$C$8:$R$1048576,11,FALSE),"")=0,"",IFERROR(VLOOKUP(N1921,Home!$C$8:$R$1048576,11,FALSE),""))</f>
        <v/>
      </c>
      <c r="U1921" s="11" t="str">
        <f>IF(IFERROR(VLOOKUP(O1921,Home!$C$8:$R$1048576,12,FALSE),"")=0,"",IFERROR(VLOOKUP(O1921,Home!$C$8:$R$1048576,12,FALSE),""))</f>
        <v/>
      </c>
      <c r="V1921" s="11" t="str">
        <f>IF(IFERROR(VLOOKUP(O1921,Home!$C$8:$R$1048576,8,FALSE),"")=0,"",IFERROR(VLOOKUP(O1921,Home!$C$8:$R$1048576,8,FALSE),""))</f>
        <v/>
      </c>
      <c r="W1921" s="11" t="str">
        <f>IF(OR(VLOOKUP(N1921,Home!$C$7:$I$207,6,FALSE)="",VLOOKUP(N1921,Home!$C$7:$I$207,7,FALSE)=""),"FEJL",SUM(Baggrundsark!$K$4:K1921))</f>
        <v>FEJL</v>
      </c>
      <c r="Y1921">
        <v>1918</v>
      </c>
      <c r="Z1921" s="1"/>
      <c r="AC1921" s="44"/>
      <c r="AD1921">
        <f t="shared" si="614"/>
        <v>0</v>
      </c>
      <c r="AE1921">
        <f>SUM($AD$4:AD1921)</f>
        <v>1</v>
      </c>
      <c r="AF1921" s="103" t="str">
        <f>IFERROR(VLOOKUP(AN1921,Home!$C$8:$E$207,3,FALSE),"")</f>
        <v/>
      </c>
      <c r="AG1921" s="103" t="str">
        <f>IFERROR(VLOOKUP(AN1921,Home!$C$8:$E$207,2,FALSE),"")</f>
        <v/>
      </c>
      <c r="AH1921" s="104" t="str">
        <f>IF(VLOOKUP(AE1921,Home!$C$8:$I$207,6,FALSE)="","",VLOOKUP(AE1921,Home!$C$8:$I$207,6,FALSE))</f>
        <v/>
      </c>
      <c r="AI1921" s="104" t="e">
        <f t="shared" si="622"/>
        <v>#VALUE!</v>
      </c>
      <c r="AJ1921" s="105" t="e">
        <f t="shared" si="615"/>
        <v>#VALUE!</v>
      </c>
      <c r="AK1921" s="103" t="e">
        <f t="shared" si="608"/>
        <v>#VALUE!</v>
      </c>
      <c r="AL1921" s="103" t="e">
        <f t="shared" si="616"/>
        <v>#VALUE!</v>
      </c>
      <c r="AN1921" t="str">
        <f>IF(OR(VLOOKUP(AE1921,Home!$C$8:$I$207,6,FALSE)="",VLOOKUP(AE1921,Home!$C$8:$I$207,7,FALSE)=""),"FEJL",Baggrundsark!AE1921)</f>
        <v>FEJL</v>
      </c>
      <c r="AO1921">
        <f>IF(VLOOKUP(AE1921,Home!$C$8:$N$207,12,FALSE)="Timelønnet",1,0)</f>
        <v>0</v>
      </c>
      <c r="AP1921">
        <f>SUM($AO$4:AO1921)*AO1921</f>
        <v>0</v>
      </c>
      <c r="AQ1921">
        <f t="shared" si="623"/>
        <v>1</v>
      </c>
      <c r="AR1921" t="str">
        <f t="shared" si="623"/>
        <v/>
      </c>
      <c r="AS1921" t="e">
        <f t="shared" si="617"/>
        <v>#VALUE!</v>
      </c>
      <c r="AT1921" s="45" t="e">
        <f t="shared" si="624"/>
        <v>#VALUE!</v>
      </c>
      <c r="AU1921">
        <f>VLOOKUP(AQ1921,Home!$C$8:$J$207,8,FALSE)</f>
        <v>0</v>
      </c>
    </row>
    <row r="1922" spans="1:47" x14ac:dyDescent="0.25">
      <c r="A1922" s="6">
        <f t="shared" si="609"/>
        <v>0</v>
      </c>
      <c r="B1922" s="6">
        <f t="shared" si="618"/>
        <v>0</v>
      </c>
      <c r="C1922" s="6" t="str">
        <f t="shared" si="610"/>
        <v/>
      </c>
      <c r="D1922" s="7">
        <f t="shared" si="611"/>
        <v>0</v>
      </c>
      <c r="E1922" s="7">
        <f t="shared" si="619"/>
        <v>0</v>
      </c>
      <c r="F1922" s="7" t="str">
        <f t="shared" si="612"/>
        <v/>
      </c>
      <c r="G1922" s="6">
        <f t="shared" si="613"/>
        <v>0</v>
      </c>
      <c r="H1922" s="6">
        <f t="shared" si="620"/>
        <v>0</v>
      </c>
      <c r="I1922" s="6" t="str">
        <f t="shared" si="621"/>
        <v/>
      </c>
      <c r="J1922" s="11">
        <v>1919</v>
      </c>
      <c r="K1922" s="11">
        <f>IF(IFERROR(VLOOKUP(J1922,Home!$A$8:$B$1048576,1,FALSE),0)=0,0,1)</f>
        <v>0</v>
      </c>
      <c r="L1922" s="129" t="e">
        <f>IF(VLOOKUP(O1922,Home!$C$8:$R$207,6,FALSE)="","",VLOOKUP(O1922,Home!$C$8:$R$207,6,FALSE))</f>
        <v>#N/A</v>
      </c>
      <c r="M1922" s="129" t="e">
        <f t="shared" si="606"/>
        <v>#N/A</v>
      </c>
      <c r="N1922" s="11">
        <f>SUM($K$4:K1922)</f>
        <v>200</v>
      </c>
      <c r="O1922" s="11" t="str">
        <f>IF(P1922="","",IF(IFERROR(VLOOKUP(N1922,Home!$C$8:$R$1048576,1,FALSE),"")=0,"",IFERROR(VLOOKUP(N1922,Home!$C$8:$R$1048576,1,FALSE),"")))</f>
        <v/>
      </c>
      <c r="P1922" s="11" t="str">
        <f>IF(IFERROR(VLOOKUP(W1922,Home!$C$8:$R$1048576,3,FALSE),"")=0,"",IFERROR(VLOOKUP(W1922,Home!$C$8:$R$1048576,3,FALSE),""))</f>
        <v/>
      </c>
      <c r="Q1922" s="11" t="str">
        <f t="shared" si="625"/>
        <v/>
      </c>
      <c r="R1922" s="130" t="e">
        <f>VLOOKUP(Q1922,'Baggrund til lister'!$G$4:$H$15,2,FALSE)</f>
        <v>#N/A</v>
      </c>
      <c r="S1922" s="11" t="str">
        <f t="shared" si="607"/>
        <v/>
      </c>
      <c r="T1922" s="11" t="str">
        <f>IF(IFERROR(VLOOKUP(N1922,Home!$C$8:$R$1048576,11,FALSE),"")=0,"",IFERROR(VLOOKUP(N1922,Home!$C$8:$R$1048576,11,FALSE),""))</f>
        <v/>
      </c>
      <c r="U1922" s="11" t="str">
        <f>IF(IFERROR(VLOOKUP(O1922,Home!$C$8:$R$1048576,12,FALSE),"")=0,"",IFERROR(VLOOKUP(O1922,Home!$C$8:$R$1048576,12,FALSE),""))</f>
        <v/>
      </c>
      <c r="V1922" s="11" t="str">
        <f>IF(IFERROR(VLOOKUP(O1922,Home!$C$8:$R$1048576,8,FALSE),"")=0,"",IFERROR(VLOOKUP(O1922,Home!$C$8:$R$1048576,8,FALSE),""))</f>
        <v/>
      </c>
      <c r="W1922" s="11" t="str">
        <f>IF(OR(VLOOKUP(N1922,Home!$C$7:$I$207,6,FALSE)="",VLOOKUP(N1922,Home!$C$7:$I$207,7,FALSE)=""),"FEJL",SUM(Baggrundsark!$K$4:K1922))</f>
        <v>FEJL</v>
      </c>
      <c r="Y1922">
        <v>1919</v>
      </c>
      <c r="Z1922" s="1"/>
      <c r="AC1922" s="44"/>
      <c r="AD1922">
        <f t="shared" si="614"/>
        <v>0</v>
      </c>
      <c r="AE1922">
        <f>SUM($AD$4:AD1922)</f>
        <v>1</v>
      </c>
      <c r="AF1922" s="103" t="str">
        <f>IFERROR(VLOOKUP(AN1922,Home!$C$8:$E$207,3,FALSE),"")</f>
        <v/>
      </c>
      <c r="AG1922" s="103" t="str">
        <f>IFERROR(VLOOKUP(AN1922,Home!$C$8:$E$207,2,FALSE),"")</f>
        <v/>
      </c>
      <c r="AH1922" s="104" t="str">
        <f>IF(VLOOKUP(AE1922,Home!$C$8:$I$207,6,FALSE)="","",VLOOKUP(AE1922,Home!$C$8:$I$207,6,FALSE))</f>
        <v/>
      </c>
      <c r="AI1922" s="104" t="e">
        <f t="shared" si="622"/>
        <v>#VALUE!</v>
      </c>
      <c r="AJ1922" s="105" t="e">
        <f t="shared" si="615"/>
        <v>#VALUE!</v>
      </c>
      <c r="AK1922" s="103" t="e">
        <f t="shared" si="608"/>
        <v>#VALUE!</v>
      </c>
      <c r="AL1922" s="103" t="e">
        <f t="shared" si="616"/>
        <v>#VALUE!</v>
      </c>
      <c r="AN1922" t="str">
        <f>IF(OR(VLOOKUP(AE1922,Home!$C$8:$I$207,6,FALSE)="",VLOOKUP(AE1922,Home!$C$8:$I$207,7,FALSE)=""),"FEJL",Baggrundsark!AE1922)</f>
        <v>FEJL</v>
      </c>
      <c r="AO1922">
        <f>IF(VLOOKUP(AE1922,Home!$C$8:$N$207,12,FALSE)="Timelønnet",1,0)</f>
        <v>0</v>
      </c>
      <c r="AP1922">
        <f>SUM($AO$4:AO1922)*AO1922</f>
        <v>0</v>
      </c>
      <c r="AQ1922">
        <f t="shared" si="623"/>
        <v>1</v>
      </c>
      <c r="AR1922" t="str">
        <f t="shared" si="623"/>
        <v/>
      </c>
      <c r="AS1922" t="e">
        <f t="shared" si="617"/>
        <v>#VALUE!</v>
      </c>
      <c r="AT1922" s="45" t="e">
        <f t="shared" si="624"/>
        <v>#VALUE!</v>
      </c>
      <c r="AU1922">
        <f>VLOOKUP(AQ1922,Home!$C$8:$J$207,8,FALSE)</f>
        <v>0</v>
      </c>
    </row>
    <row r="1923" spans="1:47" x14ac:dyDescent="0.25">
      <c r="A1923" s="6">
        <f t="shared" si="609"/>
        <v>0</v>
      </c>
      <c r="B1923" s="6">
        <f t="shared" si="618"/>
        <v>0</v>
      </c>
      <c r="C1923" s="6" t="str">
        <f t="shared" si="610"/>
        <v/>
      </c>
      <c r="D1923" s="7">
        <f t="shared" si="611"/>
        <v>0</v>
      </c>
      <c r="E1923" s="7">
        <f t="shared" si="619"/>
        <v>0</v>
      </c>
      <c r="F1923" s="7" t="str">
        <f t="shared" si="612"/>
        <v/>
      </c>
      <c r="G1923" s="6">
        <f t="shared" si="613"/>
        <v>0</v>
      </c>
      <c r="H1923" s="6">
        <f t="shared" si="620"/>
        <v>0</v>
      </c>
      <c r="I1923" s="6" t="str">
        <f t="shared" si="621"/>
        <v/>
      </c>
      <c r="J1923" s="11">
        <v>1920</v>
      </c>
      <c r="K1923" s="11">
        <f>IF(IFERROR(VLOOKUP(J1923,Home!$A$8:$B$1048576,1,FALSE),0)=0,0,1)</f>
        <v>0</v>
      </c>
      <c r="L1923" s="129" t="e">
        <f>IF(VLOOKUP(O1923,Home!$C$8:$R$207,6,FALSE)="","",VLOOKUP(O1923,Home!$C$8:$R$207,6,FALSE))</f>
        <v>#N/A</v>
      </c>
      <c r="M1923" s="129" t="e">
        <f t="shared" si="606"/>
        <v>#N/A</v>
      </c>
      <c r="N1923" s="11">
        <f>SUM($K$4:K1923)</f>
        <v>200</v>
      </c>
      <c r="O1923" s="11" t="str">
        <f>IF(P1923="","",IF(IFERROR(VLOOKUP(N1923,Home!$C$8:$R$1048576,1,FALSE),"")=0,"",IFERROR(VLOOKUP(N1923,Home!$C$8:$R$1048576,1,FALSE),"")))</f>
        <v/>
      </c>
      <c r="P1923" s="11" t="str">
        <f>IF(IFERROR(VLOOKUP(W1923,Home!$C$8:$R$1048576,3,FALSE),"")=0,"",IFERROR(VLOOKUP(W1923,Home!$C$8:$R$1048576,3,FALSE),""))</f>
        <v/>
      </c>
      <c r="Q1923" s="11" t="str">
        <f t="shared" si="625"/>
        <v/>
      </c>
      <c r="R1923" s="130" t="e">
        <f>VLOOKUP(Q1923,'Baggrund til lister'!$G$4:$H$15,2,FALSE)</f>
        <v>#N/A</v>
      </c>
      <c r="S1923" s="11" t="str">
        <f t="shared" si="607"/>
        <v/>
      </c>
      <c r="T1923" s="11" t="str">
        <f>IF(IFERROR(VLOOKUP(N1923,Home!$C$8:$R$1048576,11,FALSE),"")=0,"",IFERROR(VLOOKUP(N1923,Home!$C$8:$R$1048576,11,FALSE),""))</f>
        <v/>
      </c>
      <c r="U1923" s="11" t="str">
        <f>IF(IFERROR(VLOOKUP(O1923,Home!$C$8:$R$1048576,12,FALSE),"")=0,"",IFERROR(VLOOKUP(O1923,Home!$C$8:$R$1048576,12,FALSE),""))</f>
        <v/>
      </c>
      <c r="V1923" s="11" t="str">
        <f>IF(IFERROR(VLOOKUP(O1923,Home!$C$8:$R$1048576,8,FALSE),"")=0,"",IFERROR(VLOOKUP(O1923,Home!$C$8:$R$1048576,8,FALSE),""))</f>
        <v/>
      </c>
      <c r="W1923" s="11" t="str">
        <f>IF(OR(VLOOKUP(N1923,Home!$C$7:$I$207,6,FALSE)="",VLOOKUP(N1923,Home!$C$7:$I$207,7,FALSE)=""),"FEJL",SUM(Baggrundsark!$K$4:K1923))</f>
        <v>FEJL</v>
      </c>
      <c r="Y1923">
        <v>1920</v>
      </c>
      <c r="Z1923" s="1"/>
      <c r="AC1923" s="44"/>
      <c r="AD1923">
        <f t="shared" si="614"/>
        <v>0</v>
      </c>
      <c r="AE1923">
        <f>SUM($AD$4:AD1923)</f>
        <v>1</v>
      </c>
      <c r="AF1923" s="103" t="str">
        <f>IFERROR(VLOOKUP(AN1923,Home!$C$8:$E$207,3,FALSE),"")</f>
        <v/>
      </c>
      <c r="AG1923" s="103" t="str">
        <f>IFERROR(VLOOKUP(AN1923,Home!$C$8:$E$207,2,FALSE),"")</f>
        <v/>
      </c>
      <c r="AH1923" s="104" t="str">
        <f>IF(VLOOKUP(AE1923,Home!$C$8:$I$207,6,FALSE)="","",VLOOKUP(AE1923,Home!$C$8:$I$207,6,FALSE))</f>
        <v/>
      </c>
      <c r="AI1923" s="104" t="e">
        <f t="shared" si="622"/>
        <v>#VALUE!</v>
      </c>
      <c r="AJ1923" s="105" t="e">
        <f t="shared" si="615"/>
        <v>#VALUE!</v>
      </c>
      <c r="AK1923" s="103" t="e">
        <f t="shared" si="608"/>
        <v>#VALUE!</v>
      </c>
      <c r="AL1923" s="103" t="e">
        <f t="shared" si="616"/>
        <v>#VALUE!</v>
      </c>
      <c r="AN1923" t="str">
        <f>IF(OR(VLOOKUP(AE1923,Home!$C$8:$I$207,6,FALSE)="",VLOOKUP(AE1923,Home!$C$8:$I$207,7,FALSE)=""),"FEJL",Baggrundsark!AE1923)</f>
        <v>FEJL</v>
      </c>
      <c r="AO1923">
        <f>IF(VLOOKUP(AE1923,Home!$C$8:$N$207,12,FALSE)="Timelønnet",1,0)</f>
        <v>0</v>
      </c>
      <c r="AP1923">
        <f>SUM($AO$4:AO1923)*AO1923</f>
        <v>0</v>
      </c>
      <c r="AQ1923">
        <f t="shared" si="623"/>
        <v>1</v>
      </c>
      <c r="AR1923" t="str">
        <f t="shared" si="623"/>
        <v/>
      </c>
      <c r="AS1923" t="e">
        <f t="shared" si="617"/>
        <v>#VALUE!</v>
      </c>
      <c r="AT1923" s="45" t="e">
        <f t="shared" si="624"/>
        <v>#VALUE!</v>
      </c>
      <c r="AU1923">
        <f>VLOOKUP(AQ1923,Home!$C$8:$J$207,8,FALSE)</f>
        <v>0</v>
      </c>
    </row>
    <row r="1924" spans="1:47" x14ac:dyDescent="0.25">
      <c r="A1924" s="6">
        <f t="shared" si="609"/>
        <v>0</v>
      </c>
      <c r="B1924" s="6">
        <f t="shared" si="618"/>
        <v>0</v>
      </c>
      <c r="C1924" s="6" t="str">
        <f t="shared" si="610"/>
        <v/>
      </c>
      <c r="D1924" s="7">
        <f t="shared" si="611"/>
        <v>0</v>
      </c>
      <c r="E1924" s="7">
        <f t="shared" si="619"/>
        <v>0</v>
      </c>
      <c r="F1924" s="7" t="str">
        <f t="shared" si="612"/>
        <v/>
      </c>
      <c r="G1924" s="6">
        <f t="shared" si="613"/>
        <v>0</v>
      </c>
      <c r="H1924" s="6">
        <f t="shared" si="620"/>
        <v>0</v>
      </c>
      <c r="I1924" s="6" t="str">
        <f t="shared" si="621"/>
        <v/>
      </c>
      <c r="J1924" s="11">
        <v>1921</v>
      </c>
      <c r="K1924" s="11">
        <f>IF(IFERROR(VLOOKUP(J1924,Home!$A$8:$B$1048576,1,FALSE),0)=0,0,1)</f>
        <v>0</v>
      </c>
      <c r="L1924" s="129" t="e">
        <f>IF(VLOOKUP(O1924,Home!$C$8:$R$207,6,FALSE)="","",VLOOKUP(O1924,Home!$C$8:$R$207,6,FALSE))</f>
        <v>#N/A</v>
      </c>
      <c r="M1924" s="129" t="e">
        <f t="shared" ref="M1924:M1987" si="626">IF(O1924=O1923,EDATE(M1923,1),L1924)</f>
        <v>#N/A</v>
      </c>
      <c r="N1924" s="11">
        <f>SUM($K$4:K1924)</f>
        <v>200</v>
      </c>
      <c r="O1924" s="11" t="str">
        <f>IF(P1924="","",IF(IFERROR(VLOOKUP(N1924,Home!$C$8:$R$1048576,1,FALSE),"")=0,"",IFERROR(VLOOKUP(N1924,Home!$C$8:$R$1048576,1,FALSE),"")))</f>
        <v/>
      </c>
      <c r="P1924" s="11" t="str">
        <f>IF(IFERROR(VLOOKUP(W1924,Home!$C$8:$R$1048576,3,FALSE),"")=0,"",IFERROR(VLOOKUP(W1924,Home!$C$8:$R$1048576,3,FALSE),""))</f>
        <v/>
      </c>
      <c r="Q1924" s="11" t="str">
        <f t="shared" si="625"/>
        <v/>
      </c>
      <c r="R1924" s="130" t="e">
        <f>VLOOKUP(Q1924,'Baggrund til lister'!$G$4:$H$15,2,FALSE)</f>
        <v>#N/A</v>
      </c>
      <c r="S1924" s="11" t="str">
        <f t="shared" ref="S1924:S1987" si="627">IFERROR(YEAR(M1924),"")</f>
        <v/>
      </c>
      <c r="T1924" s="11" t="str">
        <f>IF(IFERROR(VLOOKUP(N1924,Home!$C$8:$R$1048576,11,FALSE),"")=0,"",IFERROR(VLOOKUP(N1924,Home!$C$8:$R$1048576,11,FALSE),""))</f>
        <v/>
      </c>
      <c r="U1924" s="11" t="str">
        <f>IF(IFERROR(VLOOKUP(O1924,Home!$C$8:$R$1048576,12,FALSE),"")=0,"",IFERROR(VLOOKUP(O1924,Home!$C$8:$R$1048576,12,FALSE),""))</f>
        <v/>
      </c>
      <c r="V1924" s="11" t="str">
        <f>IF(IFERROR(VLOOKUP(O1924,Home!$C$8:$R$1048576,8,FALSE),"")=0,"",IFERROR(VLOOKUP(O1924,Home!$C$8:$R$1048576,8,FALSE),""))</f>
        <v/>
      </c>
      <c r="W1924" s="11" t="str">
        <f>IF(OR(VLOOKUP(N1924,Home!$C$7:$I$207,6,FALSE)="",VLOOKUP(N1924,Home!$C$7:$I$207,7,FALSE)=""),"FEJL",SUM(Baggrundsark!$K$4:K1924))</f>
        <v>FEJL</v>
      </c>
      <c r="Y1924">
        <v>1921</v>
      </c>
      <c r="Z1924" s="1"/>
      <c r="AC1924" s="44"/>
      <c r="AD1924">
        <f t="shared" si="614"/>
        <v>0</v>
      </c>
      <c r="AE1924">
        <f>SUM($AD$4:AD1924)</f>
        <v>1</v>
      </c>
      <c r="AF1924" s="103" t="str">
        <f>IFERROR(VLOOKUP(AN1924,Home!$C$8:$E$207,3,FALSE),"")</f>
        <v/>
      </c>
      <c r="AG1924" s="103" t="str">
        <f>IFERROR(VLOOKUP(AN1924,Home!$C$8:$E$207,2,FALSE),"")</f>
        <v/>
      </c>
      <c r="AH1924" s="104" t="str">
        <f>IF(VLOOKUP(AE1924,Home!$C$8:$I$207,6,FALSE)="","",VLOOKUP(AE1924,Home!$C$8:$I$207,6,FALSE))</f>
        <v/>
      </c>
      <c r="AI1924" s="104" t="e">
        <f t="shared" si="622"/>
        <v>#VALUE!</v>
      </c>
      <c r="AJ1924" s="105" t="e">
        <f t="shared" si="615"/>
        <v>#VALUE!</v>
      </c>
      <c r="AK1924" s="103" t="e">
        <f t="shared" ref="AK1924:AK1987" si="628">YEAR(AI1924)</f>
        <v>#VALUE!</v>
      </c>
      <c r="AL1924" s="103" t="e">
        <f t="shared" si="616"/>
        <v>#VALUE!</v>
      </c>
      <c r="AN1924" t="str">
        <f>IF(OR(VLOOKUP(AE1924,Home!$C$8:$I$207,6,FALSE)="",VLOOKUP(AE1924,Home!$C$8:$I$207,7,FALSE)=""),"FEJL",Baggrundsark!AE1924)</f>
        <v>FEJL</v>
      </c>
      <c r="AO1924">
        <f>IF(VLOOKUP(AE1924,Home!$C$8:$N$207,12,FALSE)="Timelønnet",1,0)</f>
        <v>0</v>
      </c>
      <c r="AP1924">
        <f>SUM($AO$4:AO1924)*AO1924</f>
        <v>0</v>
      </c>
      <c r="AQ1924">
        <f t="shared" si="623"/>
        <v>1</v>
      </c>
      <c r="AR1924" t="str">
        <f t="shared" si="623"/>
        <v/>
      </c>
      <c r="AS1924" t="e">
        <f t="shared" si="617"/>
        <v>#VALUE!</v>
      </c>
      <c r="AT1924" s="45" t="e">
        <f t="shared" si="624"/>
        <v>#VALUE!</v>
      </c>
      <c r="AU1924">
        <f>VLOOKUP(AQ1924,Home!$C$8:$J$207,8,FALSE)</f>
        <v>0</v>
      </c>
    </row>
    <row r="1925" spans="1:47" x14ac:dyDescent="0.25">
      <c r="A1925" s="6">
        <f t="shared" ref="A1925:A1988" si="629">IF(U1925="Kontraktansat",1,0)</f>
        <v>0</v>
      </c>
      <c r="B1925" s="6">
        <f t="shared" si="618"/>
        <v>0</v>
      </c>
      <c r="C1925" s="6" t="str">
        <f t="shared" ref="C1925:C1988" si="630">IF(B1925=B1924,"",B1925)</f>
        <v/>
      </c>
      <c r="D1925" s="7">
        <f t="shared" ref="D1925:D1988" si="631">IF(U1925="Månedslønnet",1,0)</f>
        <v>0</v>
      </c>
      <c r="E1925" s="7">
        <f t="shared" si="619"/>
        <v>0</v>
      </c>
      <c r="F1925" s="7" t="str">
        <f t="shared" ref="F1925:F1988" si="632">IF(E1925=E1924,"",E1925)</f>
        <v/>
      </c>
      <c r="G1925" s="6">
        <f t="shared" ref="G1925:G1988" si="633">IF(U1925="Standardsats",1,0)</f>
        <v>0</v>
      </c>
      <c r="H1925" s="6">
        <f t="shared" si="620"/>
        <v>0</v>
      </c>
      <c r="I1925" s="6" t="str">
        <f t="shared" si="621"/>
        <v/>
      </c>
      <c r="J1925" s="11">
        <v>1922</v>
      </c>
      <c r="K1925" s="11">
        <f>IF(IFERROR(VLOOKUP(J1925,Home!$A$8:$B$1048576,1,FALSE),0)=0,0,1)</f>
        <v>0</v>
      </c>
      <c r="L1925" s="129" t="e">
        <f>IF(VLOOKUP(O1925,Home!$C$8:$R$207,6,FALSE)="","",VLOOKUP(O1925,Home!$C$8:$R$207,6,FALSE))</f>
        <v>#N/A</v>
      </c>
      <c r="M1925" s="129" t="e">
        <f t="shared" si="626"/>
        <v>#N/A</v>
      </c>
      <c r="N1925" s="11">
        <f>SUM($K$4:K1925)</f>
        <v>200</v>
      </c>
      <c r="O1925" s="11" t="str">
        <f>IF(P1925="","",IF(IFERROR(VLOOKUP(N1925,Home!$C$8:$R$1048576,1,FALSE),"")=0,"",IFERROR(VLOOKUP(N1925,Home!$C$8:$R$1048576,1,FALSE),"")))</f>
        <v/>
      </c>
      <c r="P1925" s="11" t="str">
        <f>IF(IFERROR(VLOOKUP(W1925,Home!$C$8:$R$1048576,3,FALSE),"")=0,"",IFERROR(VLOOKUP(W1925,Home!$C$8:$R$1048576,3,FALSE),""))</f>
        <v/>
      </c>
      <c r="Q1925" s="11" t="str">
        <f t="shared" si="625"/>
        <v/>
      </c>
      <c r="R1925" s="130" t="e">
        <f>VLOOKUP(Q1925,'Baggrund til lister'!$G$4:$H$15,2,FALSE)</f>
        <v>#N/A</v>
      </c>
      <c r="S1925" s="11" t="str">
        <f t="shared" si="627"/>
        <v/>
      </c>
      <c r="T1925" s="11" t="str">
        <f>IF(IFERROR(VLOOKUP(N1925,Home!$C$8:$R$1048576,11,FALSE),"")=0,"",IFERROR(VLOOKUP(N1925,Home!$C$8:$R$1048576,11,FALSE),""))</f>
        <v/>
      </c>
      <c r="U1925" s="11" t="str">
        <f>IF(IFERROR(VLOOKUP(O1925,Home!$C$8:$R$1048576,12,FALSE),"")=0,"",IFERROR(VLOOKUP(O1925,Home!$C$8:$R$1048576,12,FALSE),""))</f>
        <v/>
      </c>
      <c r="V1925" s="11" t="str">
        <f>IF(IFERROR(VLOOKUP(O1925,Home!$C$8:$R$1048576,8,FALSE),"")=0,"",IFERROR(VLOOKUP(O1925,Home!$C$8:$R$1048576,8,FALSE),""))</f>
        <v/>
      </c>
      <c r="W1925" s="11" t="str">
        <f>IF(OR(VLOOKUP(N1925,Home!$C$7:$I$207,6,FALSE)="",VLOOKUP(N1925,Home!$C$7:$I$207,7,FALSE)=""),"FEJL",SUM(Baggrundsark!$K$4:K1925))</f>
        <v>FEJL</v>
      </c>
      <c r="Y1925">
        <v>1922</v>
      </c>
      <c r="Z1925" s="1"/>
      <c r="AC1925" s="44"/>
      <c r="AD1925">
        <f t="shared" ref="AD1925:AD1988" si="634">IF(IFERROR(VLOOKUP(Y1925,$AC$4:$AC$203,1,FALSE),0)=0,0,1)</f>
        <v>0</v>
      </c>
      <c r="AE1925">
        <f>SUM($AD$4:AD1925)</f>
        <v>1</v>
      </c>
      <c r="AF1925" s="103" t="str">
        <f>IFERROR(VLOOKUP(AN1925,Home!$C$8:$E$207,3,FALSE),"")</f>
        <v/>
      </c>
      <c r="AG1925" s="103" t="str">
        <f>IFERROR(VLOOKUP(AN1925,Home!$C$8:$E$207,2,FALSE),"")</f>
        <v/>
      </c>
      <c r="AH1925" s="104" t="str">
        <f>IF(VLOOKUP(AE1925,Home!$C$8:$I$207,6,FALSE)="","",VLOOKUP(AE1925,Home!$C$8:$I$207,6,FALSE))</f>
        <v/>
      </c>
      <c r="AI1925" s="104" t="e">
        <f t="shared" si="622"/>
        <v>#VALUE!</v>
      </c>
      <c r="AJ1925" s="105" t="e">
        <f t="shared" ref="AJ1925:AJ1988" si="635">1+INT((AI1925-DATE(YEAR(AI1925+4-WEEKDAY(AI1925+6)),1,5)+WEEKDAY(DATE(YEAR(AI1925+4-WEEKDAY(AI1925+6)),1,3)))/7)</f>
        <v>#VALUE!</v>
      </c>
      <c r="AK1925" s="103" t="e">
        <f t="shared" si="628"/>
        <v>#VALUE!</v>
      </c>
      <c r="AL1925" s="103" t="e">
        <f t="shared" ref="AL1925:AL1988" si="636">AK1925&amp;" "&amp;AJ1925</f>
        <v>#VALUE!</v>
      </c>
      <c r="AN1925" t="str">
        <f>IF(OR(VLOOKUP(AE1925,Home!$C$8:$I$207,6,FALSE)="",VLOOKUP(AE1925,Home!$C$8:$I$207,7,FALSE)=""),"FEJL",Baggrundsark!AE1925)</f>
        <v>FEJL</v>
      </c>
      <c r="AO1925">
        <f>IF(VLOOKUP(AE1925,Home!$C$8:$N$207,12,FALSE)="Timelønnet",1,0)</f>
        <v>0</v>
      </c>
      <c r="AP1925">
        <f>SUM($AO$4:AO1925)*AO1925</f>
        <v>0</v>
      </c>
      <c r="AQ1925">
        <f t="shared" si="623"/>
        <v>1</v>
      </c>
      <c r="AR1925" t="str">
        <f t="shared" si="623"/>
        <v/>
      </c>
      <c r="AS1925" t="e">
        <f t="shared" ref="AS1925:AS1988" si="637">VLOOKUP(AL1925,$BB$4:$BC$476,2,FALSE)</f>
        <v>#VALUE!</v>
      </c>
      <c r="AT1925" s="45" t="e">
        <f t="shared" si="624"/>
        <v>#VALUE!</v>
      </c>
      <c r="AU1925">
        <f>VLOOKUP(AQ1925,Home!$C$8:$J$207,8,FALSE)</f>
        <v>0</v>
      </c>
    </row>
    <row r="1926" spans="1:47" x14ac:dyDescent="0.25">
      <c r="A1926" s="6">
        <f t="shared" si="629"/>
        <v>0</v>
      </c>
      <c r="B1926" s="6">
        <f t="shared" ref="B1926:B1989" si="638">A1926+B1925</f>
        <v>0</v>
      </c>
      <c r="C1926" s="6" t="str">
        <f t="shared" si="630"/>
        <v/>
      </c>
      <c r="D1926" s="7">
        <f t="shared" si="631"/>
        <v>0</v>
      </c>
      <c r="E1926" s="7">
        <f t="shared" ref="E1926:E1989" si="639">D1926+E1925</f>
        <v>0</v>
      </c>
      <c r="F1926" s="7" t="str">
        <f t="shared" si="632"/>
        <v/>
      </c>
      <c r="G1926" s="6">
        <f t="shared" si="633"/>
        <v>0</v>
      </c>
      <c r="H1926" s="6">
        <f t="shared" ref="H1926:H1989" si="640">G1926+H1925</f>
        <v>0</v>
      </c>
      <c r="I1926" s="6" t="str">
        <f t="shared" ref="I1926:I1989" si="641">IF(H1926=H1925,"",H1926)</f>
        <v/>
      </c>
      <c r="J1926" s="11">
        <v>1923</v>
      </c>
      <c r="K1926" s="11">
        <f>IF(IFERROR(VLOOKUP(J1926,Home!$A$8:$B$1048576,1,FALSE),0)=0,0,1)</f>
        <v>0</v>
      </c>
      <c r="L1926" s="129" t="e">
        <f>IF(VLOOKUP(O1926,Home!$C$8:$R$207,6,FALSE)="","",VLOOKUP(O1926,Home!$C$8:$R$207,6,FALSE))</f>
        <v>#N/A</v>
      </c>
      <c r="M1926" s="129" t="e">
        <f t="shared" si="626"/>
        <v>#N/A</v>
      </c>
      <c r="N1926" s="11">
        <f>SUM($K$4:K1926)</f>
        <v>200</v>
      </c>
      <c r="O1926" s="11" t="str">
        <f>IF(P1926="","",IF(IFERROR(VLOOKUP(N1926,Home!$C$8:$R$1048576,1,FALSE),"")=0,"",IFERROR(VLOOKUP(N1926,Home!$C$8:$R$1048576,1,FALSE),"")))</f>
        <v/>
      </c>
      <c r="P1926" s="11" t="str">
        <f>IF(IFERROR(VLOOKUP(W1926,Home!$C$8:$R$1048576,3,FALSE),"")=0,"",IFERROR(VLOOKUP(W1926,Home!$C$8:$R$1048576,3,FALSE),""))</f>
        <v/>
      </c>
      <c r="Q1926" s="11" t="str">
        <f t="shared" si="625"/>
        <v/>
      </c>
      <c r="R1926" s="130" t="e">
        <f>VLOOKUP(Q1926,'Baggrund til lister'!$G$4:$H$15,2,FALSE)</f>
        <v>#N/A</v>
      </c>
      <c r="S1926" s="11" t="str">
        <f t="shared" si="627"/>
        <v/>
      </c>
      <c r="T1926" s="11" t="str">
        <f>IF(IFERROR(VLOOKUP(N1926,Home!$C$8:$R$1048576,11,FALSE),"")=0,"",IFERROR(VLOOKUP(N1926,Home!$C$8:$R$1048576,11,FALSE),""))</f>
        <v/>
      </c>
      <c r="U1926" s="11" t="str">
        <f>IF(IFERROR(VLOOKUP(O1926,Home!$C$8:$R$1048576,12,FALSE),"")=0,"",IFERROR(VLOOKUP(O1926,Home!$C$8:$R$1048576,12,FALSE),""))</f>
        <v/>
      </c>
      <c r="V1926" s="11" t="str">
        <f>IF(IFERROR(VLOOKUP(O1926,Home!$C$8:$R$1048576,8,FALSE),"")=0,"",IFERROR(VLOOKUP(O1926,Home!$C$8:$R$1048576,8,FALSE),""))</f>
        <v/>
      </c>
      <c r="W1926" s="11" t="str">
        <f>IF(OR(VLOOKUP(N1926,Home!$C$7:$I$207,6,FALSE)="",VLOOKUP(N1926,Home!$C$7:$I$207,7,FALSE)=""),"FEJL",SUM(Baggrundsark!$K$4:K1926))</f>
        <v>FEJL</v>
      </c>
      <c r="Y1926">
        <v>1923</v>
      </c>
      <c r="Z1926" s="1"/>
      <c r="AC1926" s="44"/>
      <c r="AD1926">
        <f t="shared" si="634"/>
        <v>0</v>
      </c>
      <c r="AE1926">
        <f>SUM($AD$4:AD1926)</f>
        <v>1</v>
      </c>
      <c r="AF1926" s="103" t="str">
        <f>IFERROR(VLOOKUP(AN1926,Home!$C$8:$E$207,3,FALSE),"")</f>
        <v/>
      </c>
      <c r="AG1926" s="103" t="str">
        <f>IFERROR(VLOOKUP(AN1926,Home!$C$8:$E$207,2,FALSE),"")</f>
        <v/>
      </c>
      <c r="AH1926" s="104" t="str">
        <f>IF(VLOOKUP(AE1926,Home!$C$8:$I$207,6,FALSE)="","",VLOOKUP(AE1926,Home!$C$8:$I$207,6,FALSE))</f>
        <v/>
      </c>
      <c r="AI1926" s="104" t="e">
        <f t="shared" ref="AI1926:AI1989" si="642">IF(AG1926=AG1925,AI1925+14,AH1926)</f>
        <v>#VALUE!</v>
      </c>
      <c r="AJ1926" s="105" t="e">
        <f t="shared" si="635"/>
        <v>#VALUE!</v>
      </c>
      <c r="AK1926" s="103" t="e">
        <f t="shared" si="628"/>
        <v>#VALUE!</v>
      </c>
      <c r="AL1926" s="103" t="e">
        <f t="shared" si="636"/>
        <v>#VALUE!</v>
      </c>
      <c r="AN1926" t="str">
        <f>IF(OR(VLOOKUP(AE1926,Home!$C$8:$I$207,6,FALSE)="",VLOOKUP(AE1926,Home!$C$8:$I$207,7,FALSE)=""),"FEJL",Baggrundsark!AE1926)</f>
        <v>FEJL</v>
      </c>
      <c r="AO1926">
        <f>IF(VLOOKUP(AE1926,Home!$C$8:$N$207,12,FALSE)="Timelønnet",1,0)</f>
        <v>0</v>
      </c>
      <c r="AP1926">
        <f>SUM($AO$4:AO1926)*AO1926</f>
        <v>0</v>
      </c>
      <c r="AQ1926">
        <f t="shared" si="623"/>
        <v>1</v>
      </c>
      <c r="AR1926" t="str">
        <f t="shared" si="623"/>
        <v/>
      </c>
      <c r="AS1926" t="e">
        <f t="shared" si="637"/>
        <v>#VALUE!</v>
      </c>
      <c r="AT1926" s="45" t="e">
        <f t="shared" si="624"/>
        <v>#VALUE!</v>
      </c>
      <c r="AU1926">
        <f>VLOOKUP(AQ1926,Home!$C$8:$J$207,8,FALSE)</f>
        <v>0</v>
      </c>
    </row>
    <row r="1927" spans="1:47" x14ac:dyDescent="0.25">
      <c r="A1927" s="6">
        <f t="shared" si="629"/>
        <v>0</v>
      </c>
      <c r="B1927" s="6">
        <f t="shared" si="638"/>
        <v>0</v>
      </c>
      <c r="C1927" s="6" t="str">
        <f t="shared" si="630"/>
        <v/>
      </c>
      <c r="D1927" s="7">
        <f t="shared" si="631"/>
        <v>0</v>
      </c>
      <c r="E1927" s="7">
        <f t="shared" si="639"/>
        <v>0</v>
      </c>
      <c r="F1927" s="7" t="str">
        <f t="shared" si="632"/>
        <v/>
      </c>
      <c r="G1927" s="6">
        <f t="shared" si="633"/>
        <v>0</v>
      </c>
      <c r="H1927" s="6">
        <f t="shared" si="640"/>
        <v>0</v>
      </c>
      <c r="I1927" s="6" t="str">
        <f t="shared" si="641"/>
        <v/>
      </c>
      <c r="J1927" s="11">
        <v>1924</v>
      </c>
      <c r="K1927" s="11">
        <f>IF(IFERROR(VLOOKUP(J1927,Home!$A$8:$B$1048576,1,FALSE),0)=0,0,1)</f>
        <v>0</v>
      </c>
      <c r="L1927" s="129" t="e">
        <f>IF(VLOOKUP(O1927,Home!$C$8:$R$207,6,FALSE)="","",VLOOKUP(O1927,Home!$C$8:$R$207,6,FALSE))</f>
        <v>#N/A</v>
      </c>
      <c r="M1927" s="129" t="e">
        <f t="shared" si="626"/>
        <v>#N/A</v>
      </c>
      <c r="N1927" s="11">
        <f>SUM($K$4:K1927)</f>
        <v>200</v>
      </c>
      <c r="O1927" s="11" t="str">
        <f>IF(P1927="","",IF(IFERROR(VLOOKUP(N1927,Home!$C$8:$R$1048576,1,FALSE),"")=0,"",IFERROR(VLOOKUP(N1927,Home!$C$8:$R$1048576,1,FALSE),"")))</f>
        <v/>
      </c>
      <c r="P1927" s="11" t="str">
        <f>IF(IFERROR(VLOOKUP(W1927,Home!$C$8:$R$1048576,3,FALSE),"")=0,"",IFERROR(VLOOKUP(W1927,Home!$C$8:$R$1048576,3,FALSE),""))</f>
        <v/>
      </c>
      <c r="Q1927" s="11" t="str">
        <f t="shared" si="625"/>
        <v/>
      </c>
      <c r="R1927" s="130" t="e">
        <f>VLOOKUP(Q1927,'Baggrund til lister'!$G$4:$H$15,2,FALSE)</f>
        <v>#N/A</v>
      </c>
      <c r="S1927" s="11" t="str">
        <f t="shared" si="627"/>
        <v/>
      </c>
      <c r="T1927" s="11" t="str">
        <f>IF(IFERROR(VLOOKUP(N1927,Home!$C$8:$R$1048576,11,FALSE),"")=0,"",IFERROR(VLOOKUP(N1927,Home!$C$8:$R$1048576,11,FALSE),""))</f>
        <v/>
      </c>
      <c r="U1927" s="11" t="str">
        <f>IF(IFERROR(VLOOKUP(O1927,Home!$C$8:$R$1048576,12,FALSE),"")=0,"",IFERROR(VLOOKUP(O1927,Home!$C$8:$R$1048576,12,FALSE),""))</f>
        <v/>
      </c>
      <c r="V1927" s="11" t="str">
        <f>IF(IFERROR(VLOOKUP(O1927,Home!$C$8:$R$1048576,8,FALSE),"")=0,"",IFERROR(VLOOKUP(O1927,Home!$C$8:$R$1048576,8,FALSE),""))</f>
        <v/>
      </c>
      <c r="W1927" s="11" t="str">
        <f>IF(OR(VLOOKUP(N1927,Home!$C$7:$I$207,6,FALSE)="",VLOOKUP(N1927,Home!$C$7:$I$207,7,FALSE)=""),"FEJL",SUM(Baggrundsark!$K$4:K1927))</f>
        <v>FEJL</v>
      </c>
      <c r="Y1927">
        <v>1924</v>
      </c>
      <c r="Z1927" s="1"/>
      <c r="AC1927" s="44"/>
      <c r="AD1927">
        <f t="shared" si="634"/>
        <v>0</v>
      </c>
      <c r="AE1927">
        <f>SUM($AD$4:AD1927)</f>
        <v>1</v>
      </c>
      <c r="AF1927" s="103" t="str">
        <f>IFERROR(VLOOKUP(AN1927,Home!$C$8:$E$207,3,FALSE),"")</f>
        <v/>
      </c>
      <c r="AG1927" s="103" t="str">
        <f>IFERROR(VLOOKUP(AN1927,Home!$C$8:$E$207,2,FALSE),"")</f>
        <v/>
      </c>
      <c r="AH1927" s="104" t="str">
        <f>IF(VLOOKUP(AE1927,Home!$C$8:$I$207,6,FALSE)="","",VLOOKUP(AE1927,Home!$C$8:$I$207,6,FALSE))</f>
        <v/>
      </c>
      <c r="AI1927" s="104" t="e">
        <f t="shared" si="642"/>
        <v>#VALUE!</v>
      </c>
      <c r="AJ1927" s="105" t="e">
        <f t="shared" si="635"/>
        <v>#VALUE!</v>
      </c>
      <c r="AK1927" s="103" t="e">
        <f t="shared" si="628"/>
        <v>#VALUE!</v>
      </c>
      <c r="AL1927" s="103" t="e">
        <f t="shared" si="636"/>
        <v>#VALUE!</v>
      </c>
      <c r="AN1927" t="str">
        <f>IF(OR(VLOOKUP(AE1927,Home!$C$8:$I$207,6,FALSE)="",VLOOKUP(AE1927,Home!$C$8:$I$207,7,FALSE)=""),"FEJL",Baggrundsark!AE1927)</f>
        <v>FEJL</v>
      </c>
      <c r="AO1927">
        <f>IF(VLOOKUP(AE1927,Home!$C$8:$N$207,12,FALSE)="Timelønnet",1,0)</f>
        <v>0</v>
      </c>
      <c r="AP1927">
        <f>SUM($AO$4:AO1927)*AO1927</f>
        <v>0</v>
      </c>
      <c r="AQ1927">
        <f t="shared" si="623"/>
        <v>1</v>
      </c>
      <c r="AR1927" t="str">
        <f t="shared" si="623"/>
        <v/>
      </c>
      <c r="AS1927" t="e">
        <f t="shared" si="637"/>
        <v>#VALUE!</v>
      </c>
      <c r="AT1927" s="45" t="e">
        <f t="shared" si="624"/>
        <v>#VALUE!</v>
      </c>
      <c r="AU1927">
        <f>VLOOKUP(AQ1927,Home!$C$8:$J$207,8,FALSE)</f>
        <v>0</v>
      </c>
    </row>
    <row r="1928" spans="1:47" x14ac:dyDescent="0.25">
      <c r="A1928" s="6">
        <f t="shared" si="629"/>
        <v>0</v>
      </c>
      <c r="B1928" s="6">
        <f t="shared" si="638"/>
        <v>0</v>
      </c>
      <c r="C1928" s="6" t="str">
        <f t="shared" si="630"/>
        <v/>
      </c>
      <c r="D1928" s="7">
        <f t="shared" si="631"/>
        <v>0</v>
      </c>
      <c r="E1928" s="7">
        <f t="shared" si="639"/>
        <v>0</v>
      </c>
      <c r="F1928" s="7" t="str">
        <f t="shared" si="632"/>
        <v/>
      </c>
      <c r="G1928" s="6">
        <f t="shared" si="633"/>
        <v>0</v>
      </c>
      <c r="H1928" s="6">
        <f t="shared" si="640"/>
        <v>0</v>
      </c>
      <c r="I1928" s="6" t="str">
        <f t="shared" si="641"/>
        <v/>
      </c>
      <c r="J1928" s="11">
        <v>1925</v>
      </c>
      <c r="K1928" s="11">
        <f>IF(IFERROR(VLOOKUP(J1928,Home!$A$8:$B$1048576,1,FALSE),0)=0,0,1)</f>
        <v>0</v>
      </c>
      <c r="L1928" s="129" t="e">
        <f>IF(VLOOKUP(O1928,Home!$C$8:$R$207,6,FALSE)="","",VLOOKUP(O1928,Home!$C$8:$R$207,6,FALSE))</f>
        <v>#N/A</v>
      </c>
      <c r="M1928" s="129" t="e">
        <f t="shared" si="626"/>
        <v>#N/A</v>
      </c>
      <c r="N1928" s="11">
        <f>SUM($K$4:K1928)</f>
        <v>200</v>
      </c>
      <c r="O1928" s="11" t="str">
        <f>IF(P1928="","",IF(IFERROR(VLOOKUP(N1928,Home!$C$8:$R$1048576,1,FALSE),"")=0,"",IFERROR(VLOOKUP(N1928,Home!$C$8:$R$1048576,1,FALSE),"")))</f>
        <v/>
      </c>
      <c r="P1928" s="11" t="str">
        <f>IF(IFERROR(VLOOKUP(W1928,Home!$C$8:$R$1048576,3,FALSE),"")=0,"",IFERROR(VLOOKUP(W1928,Home!$C$8:$R$1048576,3,FALSE),""))</f>
        <v/>
      </c>
      <c r="Q1928" s="11" t="str">
        <f t="shared" si="625"/>
        <v/>
      </c>
      <c r="R1928" s="130" t="e">
        <f>VLOOKUP(Q1928,'Baggrund til lister'!$G$4:$H$15,2,FALSE)</f>
        <v>#N/A</v>
      </c>
      <c r="S1928" s="11" t="str">
        <f t="shared" si="627"/>
        <v/>
      </c>
      <c r="T1928" s="11" t="str">
        <f>IF(IFERROR(VLOOKUP(N1928,Home!$C$8:$R$1048576,11,FALSE),"")=0,"",IFERROR(VLOOKUP(N1928,Home!$C$8:$R$1048576,11,FALSE),""))</f>
        <v/>
      </c>
      <c r="U1928" s="11" t="str">
        <f>IF(IFERROR(VLOOKUP(O1928,Home!$C$8:$R$1048576,12,FALSE),"")=0,"",IFERROR(VLOOKUP(O1928,Home!$C$8:$R$1048576,12,FALSE),""))</f>
        <v/>
      </c>
      <c r="V1928" s="11" t="str">
        <f>IF(IFERROR(VLOOKUP(O1928,Home!$C$8:$R$1048576,8,FALSE),"")=0,"",IFERROR(VLOOKUP(O1928,Home!$C$8:$R$1048576,8,FALSE),""))</f>
        <v/>
      </c>
      <c r="W1928" s="11" t="str">
        <f>IF(OR(VLOOKUP(N1928,Home!$C$7:$I$207,6,FALSE)="",VLOOKUP(N1928,Home!$C$7:$I$207,7,FALSE)=""),"FEJL",SUM(Baggrundsark!$K$4:K1928))</f>
        <v>FEJL</v>
      </c>
      <c r="Y1928">
        <v>1925</v>
      </c>
      <c r="Z1928" s="1"/>
      <c r="AC1928" s="44"/>
      <c r="AD1928">
        <f t="shared" si="634"/>
        <v>0</v>
      </c>
      <c r="AE1928">
        <f>SUM($AD$4:AD1928)</f>
        <v>1</v>
      </c>
      <c r="AF1928" s="103" t="str">
        <f>IFERROR(VLOOKUP(AN1928,Home!$C$8:$E$207,3,FALSE),"")</f>
        <v/>
      </c>
      <c r="AG1928" s="103" t="str">
        <f>IFERROR(VLOOKUP(AN1928,Home!$C$8:$E$207,2,FALSE),"")</f>
        <v/>
      </c>
      <c r="AH1928" s="104" t="str">
        <f>IF(VLOOKUP(AE1928,Home!$C$8:$I$207,6,FALSE)="","",VLOOKUP(AE1928,Home!$C$8:$I$207,6,FALSE))</f>
        <v/>
      </c>
      <c r="AI1928" s="104" t="e">
        <f t="shared" si="642"/>
        <v>#VALUE!</v>
      </c>
      <c r="AJ1928" s="105" t="e">
        <f t="shared" si="635"/>
        <v>#VALUE!</v>
      </c>
      <c r="AK1928" s="103" t="e">
        <f t="shared" si="628"/>
        <v>#VALUE!</v>
      </c>
      <c r="AL1928" s="103" t="e">
        <f t="shared" si="636"/>
        <v>#VALUE!</v>
      </c>
      <c r="AN1928" t="str">
        <f>IF(OR(VLOOKUP(AE1928,Home!$C$8:$I$207,6,FALSE)="",VLOOKUP(AE1928,Home!$C$8:$I$207,7,FALSE)=""),"FEJL",Baggrundsark!AE1928)</f>
        <v>FEJL</v>
      </c>
      <c r="AO1928">
        <f>IF(VLOOKUP(AE1928,Home!$C$8:$N$207,12,FALSE)="Timelønnet",1,0)</f>
        <v>0</v>
      </c>
      <c r="AP1928">
        <f>SUM($AO$4:AO1928)*AO1928</f>
        <v>0</v>
      </c>
      <c r="AQ1928">
        <f t="shared" si="623"/>
        <v>1</v>
      </c>
      <c r="AR1928" t="str">
        <f t="shared" si="623"/>
        <v/>
      </c>
      <c r="AS1928" t="e">
        <f t="shared" si="637"/>
        <v>#VALUE!</v>
      </c>
      <c r="AT1928" s="45" t="e">
        <f t="shared" si="624"/>
        <v>#VALUE!</v>
      </c>
      <c r="AU1928">
        <f>VLOOKUP(AQ1928,Home!$C$8:$J$207,8,FALSE)</f>
        <v>0</v>
      </c>
    </row>
    <row r="1929" spans="1:47" x14ac:dyDescent="0.25">
      <c r="A1929" s="6">
        <f t="shared" si="629"/>
        <v>0</v>
      </c>
      <c r="B1929" s="6">
        <f t="shared" si="638"/>
        <v>0</v>
      </c>
      <c r="C1929" s="6" t="str">
        <f t="shared" si="630"/>
        <v/>
      </c>
      <c r="D1929" s="7">
        <f t="shared" si="631"/>
        <v>0</v>
      </c>
      <c r="E1929" s="7">
        <f t="shared" si="639"/>
        <v>0</v>
      </c>
      <c r="F1929" s="7" t="str">
        <f t="shared" si="632"/>
        <v/>
      </c>
      <c r="G1929" s="6">
        <f t="shared" si="633"/>
        <v>0</v>
      </c>
      <c r="H1929" s="6">
        <f t="shared" si="640"/>
        <v>0</v>
      </c>
      <c r="I1929" s="6" t="str">
        <f t="shared" si="641"/>
        <v/>
      </c>
      <c r="J1929" s="11">
        <v>1926</v>
      </c>
      <c r="K1929" s="11">
        <f>IF(IFERROR(VLOOKUP(J1929,Home!$A$8:$B$1048576,1,FALSE),0)=0,0,1)</f>
        <v>0</v>
      </c>
      <c r="L1929" s="129" t="e">
        <f>IF(VLOOKUP(O1929,Home!$C$8:$R$207,6,FALSE)="","",VLOOKUP(O1929,Home!$C$8:$R$207,6,FALSE))</f>
        <v>#N/A</v>
      </c>
      <c r="M1929" s="129" t="e">
        <f t="shared" si="626"/>
        <v>#N/A</v>
      </c>
      <c r="N1929" s="11">
        <f>SUM($K$4:K1929)</f>
        <v>200</v>
      </c>
      <c r="O1929" s="11" t="str">
        <f>IF(P1929="","",IF(IFERROR(VLOOKUP(N1929,Home!$C$8:$R$1048576,1,FALSE),"")=0,"",IFERROR(VLOOKUP(N1929,Home!$C$8:$R$1048576,1,FALSE),"")))</f>
        <v/>
      </c>
      <c r="P1929" s="11" t="str">
        <f>IF(IFERROR(VLOOKUP(W1929,Home!$C$8:$R$1048576,3,FALSE),"")=0,"",IFERROR(VLOOKUP(W1929,Home!$C$8:$R$1048576,3,FALSE),""))</f>
        <v/>
      </c>
      <c r="Q1929" s="11" t="str">
        <f t="shared" si="625"/>
        <v/>
      </c>
      <c r="R1929" s="130" t="e">
        <f>VLOOKUP(Q1929,'Baggrund til lister'!$G$4:$H$15,2,FALSE)</f>
        <v>#N/A</v>
      </c>
      <c r="S1929" s="11" t="str">
        <f t="shared" si="627"/>
        <v/>
      </c>
      <c r="T1929" s="11" t="str">
        <f>IF(IFERROR(VLOOKUP(N1929,Home!$C$8:$R$1048576,11,FALSE),"")=0,"",IFERROR(VLOOKUP(N1929,Home!$C$8:$R$1048576,11,FALSE),""))</f>
        <v/>
      </c>
      <c r="U1929" s="11" t="str">
        <f>IF(IFERROR(VLOOKUP(O1929,Home!$C$8:$R$1048576,12,FALSE),"")=0,"",IFERROR(VLOOKUP(O1929,Home!$C$8:$R$1048576,12,FALSE),""))</f>
        <v/>
      </c>
      <c r="V1929" s="11" t="str">
        <f>IF(IFERROR(VLOOKUP(O1929,Home!$C$8:$R$1048576,8,FALSE),"")=0,"",IFERROR(VLOOKUP(O1929,Home!$C$8:$R$1048576,8,FALSE),""))</f>
        <v/>
      </c>
      <c r="W1929" s="11" t="str">
        <f>IF(OR(VLOOKUP(N1929,Home!$C$7:$I$207,6,FALSE)="",VLOOKUP(N1929,Home!$C$7:$I$207,7,FALSE)=""),"FEJL",SUM(Baggrundsark!$K$4:K1929))</f>
        <v>FEJL</v>
      </c>
      <c r="Y1929">
        <v>1926</v>
      </c>
      <c r="Z1929" s="1"/>
      <c r="AC1929" s="44"/>
      <c r="AD1929">
        <f t="shared" si="634"/>
        <v>0</v>
      </c>
      <c r="AE1929">
        <f>SUM($AD$4:AD1929)</f>
        <v>1</v>
      </c>
      <c r="AF1929" s="103" t="str">
        <f>IFERROR(VLOOKUP(AN1929,Home!$C$8:$E$207,3,FALSE),"")</f>
        <v/>
      </c>
      <c r="AG1929" s="103" t="str">
        <f>IFERROR(VLOOKUP(AN1929,Home!$C$8:$E$207,2,FALSE),"")</f>
        <v/>
      </c>
      <c r="AH1929" s="104" t="str">
        <f>IF(VLOOKUP(AE1929,Home!$C$8:$I$207,6,FALSE)="","",VLOOKUP(AE1929,Home!$C$8:$I$207,6,FALSE))</f>
        <v/>
      </c>
      <c r="AI1929" s="104" t="e">
        <f t="shared" si="642"/>
        <v>#VALUE!</v>
      </c>
      <c r="AJ1929" s="105" t="e">
        <f t="shared" si="635"/>
        <v>#VALUE!</v>
      </c>
      <c r="AK1929" s="103" t="e">
        <f t="shared" si="628"/>
        <v>#VALUE!</v>
      </c>
      <c r="AL1929" s="103" t="e">
        <f t="shared" si="636"/>
        <v>#VALUE!</v>
      </c>
      <c r="AN1929" t="str">
        <f>IF(OR(VLOOKUP(AE1929,Home!$C$8:$I$207,6,FALSE)="",VLOOKUP(AE1929,Home!$C$8:$I$207,7,FALSE)=""),"FEJL",Baggrundsark!AE1929)</f>
        <v>FEJL</v>
      </c>
      <c r="AO1929">
        <f>IF(VLOOKUP(AE1929,Home!$C$8:$N$207,12,FALSE)="Timelønnet",1,0)</f>
        <v>0</v>
      </c>
      <c r="AP1929">
        <f>SUM($AO$4:AO1929)*AO1929</f>
        <v>0</v>
      </c>
      <c r="AQ1929">
        <f t="shared" si="623"/>
        <v>1</v>
      </c>
      <c r="AR1929" t="str">
        <f t="shared" si="623"/>
        <v/>
      </c>
      <c r="AS1929" t="e">
        <f t="shared" si="637"/>
        <v>#VALUE!</v>
      </c>
      <c r="AT1929" s="45" t="e">
        <f t="shared" si="624"/>
        <v>#VALUE!</v>
      </c>
      <c r="AU1929">
        <f>VLOOKUP(AQ1929,Home!$C$8:$J$207,8,FALSE)</f>
        <v>0</v>
      </c>
    </row>
    <row r="1930" spans="1:47" x14ac:dyDescent="0.25">
      <c r="A1930" s="6">
        <f t="shared" si="629"/>
        <v>0</v>
      </c>
      <c r="B1930" s="6">
        <f t="shared" si="638"/>
        <v>0</v>
      </c>
      <c r="C1930" s="6" t="str">
        <f t="shared" si="630"/>
        <v/>
      </c>
      <c r="D1930" s="7">
        <f t="shared" si="631"/>
        <v>0</v>
      </c>
      <c r="E1930" s="7">
        <f t="shared" si="639"/>
        <v>0</v>
      </c>
      <c r="F1930" s="7" t="str">
        <f t="shared" si="632"/>
        <v/>
      </c>
      <c r="G1930" s="6">
        <f t="shared" si="633"/>
        <v>0</v>
      </c>
      <c r="H1930" s="6">
        <f t="shared" si="640"/>
        <v>0</v>
      </c>
      <c r="I1930" s="6" t="str">
        <f t="shared" si="641"/>
        <v/>
      </c>
      <c r="J1930" s="11">
        <v>1927</v>
      </c>
      <c r="K1930" s="11">
        <f>IF(IFERROR(VLOOKUP(J1930,Home!$A$8:$B$1048576,1,FALSE),0)=0,0,1)</f>
        <v>0</v>
      </c>
      <c r="L1930" s="129" t="e">
        <f>IF(VLOOKUP(O1930,Home!$C$8:$R$207,6,FALSE)="","",VLOOKUP(O1930,Home!$C$8:$R$207,6,FALSE))</f>
        <v>#N/A</v>
      </c>
      <c r="M1930" s="129" t="e">
        <f t="shared" si="626"/>
        <v>#N/A</v>
      </c>
      <c r="N1930" s="11">
        <f>SUM($K$4:K1930)</f>
        <v>200</v>
      </c>
      <c r="O1930" s="11" t="str">
        <f>IF(P1930="","",IF(IFERROR(VLOOKUP(N1930,Home!$C$8:$R$1048576,1,FALSE),"")=0,"",IFERROR(VLOOKUP(N1930,Home!$C$8:$R$1048576,1,FALSE),"")))</f>
        <v/>
      </c>
      <c r="P1930" s="11" t="str">
        <f>IF(IFERROR(VLOOKUP(W1930,Home!$C$8:$R$1048576,3,FALSE),"")=0,"",IFERROR(VLOOKUP(W1930,Home!$C$8:$R$1048576,3,FALSE),""))</f>
        <v/>
      </c>
      <c r="Q1930" s="11" t="str">
        <f t="shared" si="625"/>
        <v/>
      </c>
      <c r="R1930" s="130" t="e">
        <f>VLOOKUP(Q1930,'Baggrund til lister'!$G$4:$H$15,2,FALSE)</f>
        <v>#N/A</v>
      </c>
      <c r="S1930" s="11" t="str">
        <f t="shared" si="627"/>
        <v/>
      </c>
      <c r="T1930" s="11" t="str">
        <f>IF(IFERROR(VLOOKUP(N1930,Home!$C$8:$R$1048576,11,FALSE),"")=0,"",IFERROR(VLOOKUP(N1930,Home!$C$8:$R$1048576,11,FALSE),""))</f>
        <v/>
      </c>
      <c r="U1930" s="11" t="str">
        <f>IF(IFERROR(VLOOKUP(O1930,Home!$C$8:$R$1048576,12,FALSE),"")=0,"",IFERROR(VLOOKUP(O1930,Home!$C$8:$R$1048576,12,FALSE),""))</f>
        <v/>
      </c>
      <c r="V1930" s="11" t="str">
        <f>IF(IFERROR(VLOOKUP(O1930,Home!$C$8:$R$1048576,8,FALSE),"")=0,"",IFERROR(VLOOKUP(O1930,Home!$C$8:$R$1048576,8,FALSE),""))</f>
        <v/>
      </c>
      <c r="W1930" s="11" t="str">
        <f>IF(OR(VLOOKUP(N1930,Home!$C$7:$I$207,6,FALSE)="",VLOOKUP(N1930,Home!$C$7:$I$207,7,FALSE)=""),"FEJL",SUM(Baggrundsark!$K$4:K1930))</f>
        <v>FEJL</v>
      </c>
      <c r="Y1930">
        <v>1927</v>
      </c>
      <c r="Z1930" s="1"/>
      <c r="AC1930" s="44"/>
      <c r="AD1930">
        <f t="shared" si="634"/>
        <v>0</v>
      </c>
      <c r="AE1930">
        <f>SUM($AD$4:AD1930)</f>
        <v>1</v>
      </c>
      <c r="AF1930" s="103" t="str">
        <f>IFERROR(VLOOKUP(AN1930,Home!$C$8:$E$207,3,FALSE),"")</f>
        <v/>
      </c>
      <c r="AG1930" s="103" t="str">
        <f>IFERROR(VLOOKUP(AN1930,Home!$C$8:$E$207,2,FALSE),"")</f>
        <v/>
      </c>
      <c r="AH1930" s="104" t="str">
        <f>IF(VLOOKUP(AE1930,Home!$C$8:$I$207,6,FALSE)="","",VLOOKUP(AE1930,Home!$C$8:$I$207,6,FALSE))</f>
        <v/>
      </c>
      <c r="AI1930" s="104" t="e">
        <f t="shared" si="642"/>
        <v>#VALUE!</v>
      </c>
      <c r="AJ1930" s="105" t="e">
        <f t="shared" si="635"/>
        <v>#VALUE!</v>
      </c>
      <c r="AK1930" s="103" t="e">
        <f t="shared" si="628"/>
        <v>#VALUE!</v>
      </c>
      <c r="AL1930" s="103" t="e">
        <f t="shared" si="636"/>
        <v>#VALUE!</v>
      </c>
      <c r="AN1930" t="str">
        <f>IF(OR(VLOOKUP(AE1930,Home!$C$8:$I$207,6,FALSE)="",VLOOKUP(AE1930,Home!$C$8:$I$207,7,FALSE)=""),"FEJL",Baggrundsark!AE1930)</f>
        <v>FEJL</v>
      </c>
      <c r="AO1930">
        <f>IF(VLOOKUP(AE1930,Home!$C$8:$N$207,12,FALSE)="Timelønnet",1,0)</f>
        <v>0</v>
      </c>
      <c r="AP1930">
        <f>SUM($AO$4:AO1930)*AO1930</f>
        <v>0</v>
      </c>
      <c r="AQ1930">
        <f t="shared" si="623"/>
        <v>1</v>
      </c>
      <c r="AR1930" t="str">
        <f t="shared" si="623"/>
        <v/>
      </c>
      <c r="AS1930" t="e">
        <f t="shared" si="637"/>
        <v>#VALUE!</v>
      </c>
      <c r="AT1930" s="45" t="e">
        <f t="shared" si="624"/>
        <v>#VALUE!</v>
      </c>
      <c r="AU1930">
        <f>VLOOKUP(AQ1930,Home!$C$8:$J$207,8,FALSE)</f>
        <v>0</v>
      </c>
    </row>
    <row r="1931" spans="1:47" x14ac:dyDescent="0.25">
      <c r="A1931" s="6">
        <f t="shared" si="629"/>
        <v>0</v>
      </c>
      <c r="B1931" s="6">
        <f t="shared" si="638"/>
        <v>0</v>
      </c>
      <c r="C1931" s="6" t="str">
        <f t="shared" si="630"/>
        <v/>
      </c>
      <c r="D1931" s="7">
        <f t="shared" si="631"/>
        <v>0</v>
      </c>
      <c r="E1931" s="7">
        <f t="shared" si="639"/>
        <v>0</v>
      </c>
      <c r="F1931" s="7" t="str">
        <f t="shared" si="632"/>
        <v/>
      </c>
      <c r="G1931" s="6">
        <f t="shared" si="633"/>
        <v>0</v>
      </c>
      <c r="H1931" s="6">
        <f t="shared" si="640"/>
        <v>0</v>
      </c>
      <c r="I1931" s="6" t="str">
        <f t="shared" si="641"/>
        <v/>
      </c>
      <c r="J1931" s="11">
        <v>1928</v>
      </c>
      <c r="K1931" s="11">
        <f>IF(IFERROR(VLOOKUP(J1931,Home!$A$8:$B$1048576,1,FALSE),0)=0,0,1)</f>
        <v>0</v>
      </c>
      <c r="L1931" s="129" t="e">
        <f>IF(VLOOKUP(O1931,Home!$C$8:$R$207,6,FALSE)="","",VLOOKUP(O1931,Home!$C$8:$R$207,6,FALSE))</f>
        <v>#N/A</v>
      </c>
      <c r="M1931" s="129" t="e">
        <f t="shared" si="626"/>
        <v>#N/A</v>
      </c>
      <c r="N1931" s="11">
        <f>SUM($K$4:K1931)</f>
        <v>200</v>
      </c>
      <c r="O1931" s="11" t="str">
        <f>IF(P1931="","",IF(IFERROR(VLOOKUP(N1931,Home!$C$8:$R$1048576,1,FALSE),"")=0,"",IFERROR(VLOOKUP(N1931,Home!$C$8:$R$1048576,1,FALSE),"")))</f>
        <v/>
      </c>
      <c r="P1931" s="11" t="str">
        <f>IF(IFERROR(VLOOKUP(W1931,Home!$C$8:$R$1048576,3,FALSE),"")=0,"",IFERROR(VLOOKUP(W1931,Home!$C$8:$R$1048576,3,FALSE),""))</f>
        <v/>
      </c>
      <c r="Q1931" s="11" t="str">
        <f t="shared" si="625"/>
        <v/>
      </c>
      <c r="R1931" s="130" t="e">
        <f>VLOOKUP(Q1931,'Baggrund til lister'!$G$4:$H$15,2,FALSE)</f>
        <v>#N/A</v>
      </c>
      <c r="S1931" s="11" t="str">
        <f t="shared" si="627"/>
        <v/>
      </c>
      <c r="T1931" s="11" t="str">
        <f>IF(IFERROR(VLOOKUP(N1931,Home!$C$8:$R$1048576,11,FALSE),"")=0,"",IFERROR(VLOOKUP(N1931,Home!$C$8:$R$1048576,11,FALSE),""))</f>
        <v/>
      </c>
      <c r="U1931" s="11" t="str">
        <f>IF(IFERROR(VLOOKUP(O1931,Home!$C$8:$R$1048576,12,FALSE),"")=0,"",IFERROR(VLOOKUP(O1931,Home!$C$8:$R$1048576,12,FALSE),""))</f>
        <v/>
      </c>
      <c r="V1931" s="11" t="str">
        <f>IF(IFERROR(VLOOKUP(O1931,Home!$C$8:$R$1048576,8,FALSE),"")=0,"",IFERROR(VLOOKUP(O1931,Home!$C$8:$R$1048576,8,FALSE),""))</f>
        <v/>
      </c>
      <c r="W1931" s="11" t="str">
        <f>IF(OR(VLOOKUP(N1931,Home!$C$7:$I$207,6,FALSE)="",VLOOKUP(N1931,Home!$C$7:$I$207,7,FALSE)=""),"FEJL",SUM(Baggrundsark!$K$4:K1931))</f>
        <v>FEJL</v>
      </c>
      <c r="Y1931">
        <v>1928</v>
      </c>
      <c r="Z1931" s="1"/>
      <c r="AC1931" s="44"/>
      <c r="AD1931">
        <f t="shared" si="634"/>
        <v>0</v>
      </c>
      <c r="AE1931">
        <f>SUM($AD$4:AD1931)</f>
        <v>1</v>
      </c>
      <c r="AF1931" s="103" t="str">
        <f>IFERROR(VLOOKUP(AN1931,Home!$C$8:$E$207,3,FALSE),"")</f>
        <v/>
      </c>
      <c r="AG1931" s="103" t="str">
        <f>IFERROR(VLOOKUP(AN1931,Home!$C$8:$E$207,2,FALSE),"")</f>
        <v/>
      </c>
      <c r="AH1931" s="104" t="str">
        <f>IF(VLOOKUP(AE1931,Home!$C$8:$I$207,6,FALSE)="","",VLOOKUP(AE1931,Home!$C$8:$I$207,6,FALSE))</f>
        <v/>
      </c>
      <c r="AI1931" s="104" t="e">
        <f t="shared" si="642"/>
        <v>#VALUE!</v>
      </c>
      <c r="AJ1931" s="105" t="e">
        <f t="shared" si="635"/>
        <v>#VALUE!</v>
      </c>
      <c r="AK1931" s="103" t="e">
        <f t="shared" si="628"/>
        <v>#VALUE!</v>
      </c>
      <c r="AL1931" s="103" t="e">
        <f t="shared" si="636"/>
        <v>#VALUE!</v>
      </c>
      <c r="AN1931" t="str">
        <f>IF(OR(VLOOKUP(AE1931,Home!$C$8:$I$207,6,FALSE)="",VLOOKUP(AE1931,Home!$C$8:$I$207,7,FALSE)=""),"FEJL",Baggrundsark!AE1931)</f>
        <v>FEJL</v>
      </c>
      <c r="AO1931">
        <f>IF(VLOOKUP(AE1931,Home!$C$8:$N$207,12,FALSE)="Timelønnet",1,0)</f>
        <v>0</v>
      </c>
      <c r="AP1931">
        <f>SUM($AO$4:AO1931)*AO1931</f>
        <v>0</v>
      </c>
      <c r="AQ1931">
        <f t="shared" si="623"/>
        <v>1</v>
      </c>
      <c r="AR1931" t="str">
        <f t="shared" si="623"/>
        <v/>
      </c>
      <c r="AS1931" t="e">
        <f t="shared" si="637"/>
        <v>#VALUE!</v>
      </c>
      <c r="AT1931" s="45" t="e">
        <f t="shared" si="624"/>
        <v>#VALUE!</v>
      </c>
      <c r="AU1931">
        <f>VLOOKUP(AQ1931,Home!$C$8:$J$207,8,FALSE)</f>
        <v>0</v>
      </c>
    </row>
    <row r="1932" spans="1:47" x14ac:dyDescent="0.25">
      <c r="A1932" s="6">
        <f t="shared" si="629"/>
        <v>0</v>
      </c>
      <c r="B1932" s="6">
        <f t="shared" si="638"/>
        <v>0</v>
      </c>
      <c r="C1932" s="6" t="str">
        <f t="shared" si="630"/>
        <v/>
      </c>
      <c r="D1932" s="7">
        <f t="shared" si="631"/>
        <v>0</v>
      </c>
      <c r="E1932" s="7">
        <f t="shared" si="639"/>
        <v>0</v>
      </c>
      <c r="F1932" s="7" t="str">
        <f t="shared" si="632"/>
        <v/>
      </c>
      <c r="G1932" s="6">
        <f t="shared" si="633"/>
        <v>0</v>
      </c>
      <c r="H1932" s="6">
        <f t="shared" si="640"/>
        <v>0</v>
      </c>
      <c r="I1932" s="6" t="str">
        <f t="shared" si="641"/>
        <v/>
      </c>
      <c r="J1932" s="11">
        <v>1929</v>
      </c>
      <c r="K1932" s="11">
        <f>IF(IFERROR(VLOOKUP(J1932,Home!$A$8:$B$1048576,1,FALSE),0)=0,0,1)</f>
        <v>0</v>
      </c>
      <c r="L1932" s="129" t="e">
        <f>IF(VLOOKUP(O1932,Home!$C$8:$R$207,6,FALSE)="","",VLOOKUP(O1932,Home!$C$8:$R$207,6,FALSE))</f>
        <v>#N/A</v>
      </c>
      <c r="M1932" s="129" t="e">
        <f t="shared" si="626"/>
        <v>#N/A</v>
      </c>
      <c r="N1932" s="11">
        <f>SUM($K$4:K1932)</f>
        <v>200</v>
      </c>
      <c r="O1932" s="11" t="str">
        <f>IF(P1932="","",IF(IFERROR(VLOOKUP(N1932,Home!$C$8:$R$1048576,1,FALSE),"")=0,"",IFERROR(VLOOKUP(N1932,Home!$C$8:$R$1048576,1,FALSE),"")))</f>
        <v/>
      </c>
      <c r="P1932" s="11" t="str">
        <f>IF(IFERROR(VLOOKUP(W1932,Home!$C$8:$R$1048576,3,FALSE),"")=0,"",IFERROR(VLOOKUP(W1932,Home!$C$8:$R$1048576,3,FALSE),""))</f>
        <v/>
      </c>
      <c r="Q1932" s="11" t="str">
        <f t="shared" si="625"/>
        <v/>
      </c>
      <c r="R1932" s="130" t="e">
        <f>VLOOKUP(Q1932,'Baggrund til lister'!$G$4:$H$15,2,FALSE)</f>
        <v>#N/A</v>
      </c>
      <c r="S1932" s="11" t="str">
        <f t="shared" si="627"/>
        <v/>
      </c>
      <c r="T1932" s="11" t="str">
        <f>IF(IFERROR(VLOOKUP(N1932,Home!$C$8:$R$1048576,11,FALSE),"")=0,"",IFERROR(VLOOKUP(N1932,Home!$C$8:$R$1048576,11,FALSE),""))</f>
        <v/>
      </c>
      <c r="U1932" s="11" t="str">
        <f>IF(IFERROR(VLOOKUP(O1932,Home!$C$8:$R$1048576,12,FALSE),"")=0,"",IFERROR(VLOOKUP(O1932,Home!$C$8:$R$1048576,12,FALSE),""))</f>
        <v/>
      </c>
      <c r="V1932" s="11" t="str">
        <f>IF(IFERROR(VLOOKUP(O1932,Home!$C$8:$R$1048576,8,FALSE),"")=0,"",IFERROR(VLOOKUP(O1932,Home!$C$8:$R$1048576,8,FALSE),""))</f>
        <v/>
      </c>
      <c r="W1932" s="11" t="str">
        <f>IF(OR(VLOOKUP(N1932,Home!$C$7:$I$207,6,FALSE)="",VLOOKUP(N1932,Home!$C$7:$I$207,7,FALSE)=""),"FEJL",SUM(Baggrundsark!$K$4:K1932))</f>
        <v>FEJL</v>
      </c>
      <c r="Y1932">
        <v>1929</v>
      </c>
      <c r="Z1932" s="1"/>
      <c r="AC1932" s="44"/>
      <c r="AD1932">
        <f t="shared" si="634"/>
        <v>0</v>
      </c>
      <c r="AE1932">
        <f>SUM($AD$4:AD1932)</f>
        <v>1</v>
      </c>
      <c r="AF1932" s="103" t="str">
        <f>IFERROR(VLOOKUP(AN1932,Home!$C$8:$E$207,3,FALSE),"")</f>
        <v/>
      </c>
      <c r="AG1932" s="103" t="str">
        <f>IFERROR(VLOOKUP(AN1932,Home!$C$8:$E$207,2,FALSE),"")</f>
        <v/>
      </c>
      <c r="AH1932" s="104" t="str">
        <f>IF(VLOOKUP(AE1932,Home!$C$8:$I$207,6,FALSE)="","",VLOOKUP(AE1932,Home!$C$8:$I$207,6,FALSE))</f>
        <v/>
      </c>
      <c r="AI1932" s="104" t="e">
        <f t="shared" si="642"/>
        <v>#VALUE!</v>
      </c>
      <c r="AJ1932" s="105" t="e">
        <f t="shared" si="635"/>
        <v>#VALUE!</v>
      </c>
      <c r="AK1932" s="103" t="e">
        <f t="shared" si="628"/>
        <v>#VALUE!</v>
      </c>
      <c r="AL1932" s="103" t="e">
        <f t="shared" si="636"/>
        <v>#VALUE!</v>
      </c>
      <c r="AN1932" t="str">
        <f>IF(OR(VLOOKUP(AE1932,Home!$C$8:$I$207,6,FALSE)="",VLOOKUP(AE1932,Home!$C$8:$I$207,7,FALSE)=""),"FEJL",Baggrundsark!AE1932)</f>
        <v>FEJL</v>
      </c>
      <c r="AO1932">
        <f>IF(VLOOKUP(AE1932,Home!$C$8:$N$207,12,FALSE)="Timelønnet",1,0)</f>
        <v>0</v>
      </c>
      <c r="AP1932">
        <f>SUM($AO$4:AO1932)*AO1932</f>
        <v>0</v>
      </c>
      <c r="AQ1932">
        <f t="shared" si="623"/>
        <v>1</v>
      </c>
      <c r="AR1932" t="str">
        <f t="shared" si="623"/>
        <v/>
      </c>
      <c r="AS1932" t="e">
        <f t="shared" si="637"/>
        <v>#VALUE!</v>
      </c>
      <c r="AT1932" s="45" t="e">
        <f t="shared" si="624"/>
        <v>#VALUE!</v>
      </c>
      <c r="AU1932">
        <f>VLOOKUP(AQ1932,Home!$C$8:$J$207,8,FALSE)</f>
        <v>0</v>
      </c>
    </row>
    <row r="1933" spans="1:47" x14ac:dyDescent="0.25">
      <c r="A1933" s="6">
        <f t="shared" si="629"/>
        <v>0</v>
      </c>
      <c r="B1933" s="6">
        <f t="shared" si="638"/>
        <v>0</v>
      </c>
      <c r="C1933" s="6" t="str">
        <f t="shared" si="630"/>
        <v/>
      </c>
      <c r="D1933" s="7">
        <f t="shared" si="631"/>
        <v>0</v>
      </c>
      <c r="E1933" s="7">
        <f t="shared" si="639"/>
        <v>0</v>
      </c>
      <c r="F1933" s="7" t="str">
        <f t="shared" si="632"/>
        <v/>
      </c>
      <c r="G1933" s="6">
        <f t="shared" si="633"/>
        <v>0</v>
      </c>
      <c r="H1933" s="6">
        <f t="shared" si="640"/>
        <v>0</v>
      </c>
      <c r="I1933" s="6" t="str">
        <f t="shared" si="641"/>
        <v/>
      </c>
      <c r="J1933" s="11">
        <v>1930</v>
      </c>
      <c r="K1933" s="11">
        <f>IF(IFERROR(VLOOKUP(J1933,Home!$A$8:$B$1048576,1,FALSE),0)=0,0,1)</f>
        <v>0</v>
      </c>
      <c r="L1933" s="129" t="e">
        <f>IF(VLOOKUP(O1933,Home!$C$8:$R$207,6,FALSE)="","",VLOOKUP(O1933,Home!$C$8:$R$207,6,FALSE))</f>
        <v>#N/A</v>
      </c>
      <c r="M1933" s="129" t="e">
        <f t="shared" si="626"/>
        <v>#N/A</v>
      </c>
      <c r="N1933" s="11">
        <f>SUM($K$4:K1933)</f>
        <v>200</v>
      </c>
      <c r="O1933" s="11" t="str">
        <f>IF(P1933="","",IF(IFERROR(VLOOKUP(N1933,Home!$C$8:$R$1048576,1,FALSE),"")=0,"",IFERROR(VLOOKUP(N1933,Home!$C$8:$R$1048576,1,FALSE),"")))</f>
        <v/>
      </c>
      <c r="P1933" s="11" t="str">
        <f>IF(IFERROR(VLOOKUP(W1933,Home!$C$8:$R$1048576,3,FALSE),"")=0,"",IFERROR(VLOOKUP(W1933,Home!$C$8:$R$1048576,3,FALSE),""))</f>
        <v/>
      </c>
      <c r="Q1933" s="11" t="str">
        <f t="shared" si="625"/>
        <v/>
      </c>
      <c r="R1933" s="130" t="e">
        <f>VLOOKUP(Q1933,'Baggrund til lister'!$G$4:$H$15,2,FALSE)</f>
        <v>#N/A</v>
      </c>
      <c r="S1933" s="11" t="str">
        <f t="shared" si="627"/>
        <v/>
      </c>
      <c r="T1933" s="11" t="str">
        <f>IF(IFERROR(VLOOKUP(N1933,Home!$C$8:$R$1048576,11,FALSE),"")=0,"",IFERROR(VLOOKUP(N1933,Home!$C$8:$R$1048576,11,FALSE),""))</f>
        <v/>
      </c>
      <c r="U1933" s="11" t="str">
        <f>IF(IFERROR(VLOOKUP(O1933,Home!$C$8:$R$1048576,12,FALSE),"")=0,"",IFERROR(VLOOKUP(O1933,Home!$C$8:$R$1048576,12,FALSE),""))</f>
        <v/>
      </c>
      <c r="V1933" s="11" t="str">
        <f>IF(IFERROR(VLOOKUP(O1933,Home!$C$8:$R$1048576,8,FALSE),"")=0,"",IFERROR(VLOOKUP(O1933,Home!$C$8:$R$1048576,8,FALSE),""))</f>
        <v/>
      </c>
      <c r="W1933" s="11" t="str">
        <f>IF(OR(VLOOKUP(N1933,Home!$C$7:$I$207,6,FALSE)="",VLOOKUP(N1933,Home!$C$7:$I$207,7,FALSE)=""),"FEJL",SUM(Baggrundsark!$K$4:K1933))</f>
        <v>FEJL</v>
      </c>
      <c r="Y1933">
        <v>1930</v>
      </c>
      <c r="Z1933" s="1"/>
      <c r="AC1933" s="44"/>
      <c r="AD1933">
        <f t="shared" si="634"/>
        <v>0</v>
      </c>
      <c r="AE1933">
        <f>SUM($AD$4:AD1933)</f>
        <v>1</v>
      </c>
      <c r="AF1933" s="103" t="str">
        <f>IFERROR(VLOOKUP(AN1933,Home!$C$8:$E$207,3,FALSE),"")</f>
        <v/>
      </c>
      <c r="AG1933" s="103" t="str">
        <f>IFERROR(VLOOKUP(AN1933,Home!$C$8:$E$207,2,FALSE),"")</f>
        <v/>
      </c>
      <c r="AH1933" s="104" t="str">
        <f>IF(VLOOKUP(AE1933,Home!$C$8:$I$207,6,FALSE)="","",VLOOKUP(AE1933,Home!$C$8:$I$207,6,FALSE))</f>
        <v/>
      </c>
      <c r="AI1933" s="104" t="e">
        <f t="shared" si="642"/>
        <v>#VALUE!</v>
      </c>
      <c r="AJ1933" s="105" t="e">
        <f t="shared" si="635"/>
        <v>#VALUE!</v>
      </c>
      <c r="AK1933" s="103" t="e">
        <f t="shared" si="628"/>
        <v>#VALUE!</v>
      </c>
      <c r="AL1933" s="103" t="e">
        <f t="shared" si="636"/>
        <v>#VALUE!</v>
      </c>
      <c r="AN1933" t="str">
        <f>IF(OR(VLOOKUP(AE1933,Home!$C$8:$I$207,6,FALSE)="",VLOOKUP(AE1933,Home!$C$8:$I$207,7,FALSE)=""),"FEJL",Baggrundsark!AE1933)</f>
        <v>FEJL</v>
      </c>
      <c r="AO1933">
        <f>IF(VLOOKUP(AE1933,Home!$C$8:$N$207,12,FALSE)="Timelønnet",1,0)</f>
        <v>0</v>
      </c>
      <c r="AP1933">
        <f>SUM($AO$4:AO1933)*AO1933</f>
        <v>0</v>
      </c>
      <c r="AQ1933">
        <f t="shared" si="623"/>
        <v>1</v>
      </c>
      <c r="AR1933" t="str">
        <f t="shared" si="623"/>
        <v/>
      </c>
      <c r="AS1933" t="e">
        <f t="shared" si="637"/>
        <v>#VALUE!</v>
      </c>
      <c r="AT1933" s="45" t="e">
        <f t="shared" si="624"/>
        <v>#VALUE!</v>
      </c>
      <c r="AU1933">
        <f>VLOOKUP(AQ1933,Home!$C$8:$J$207,8,FALSE)</f>
        <v>0</v>
      </c>
    </row>
    <row r="1934" spans="1:47" x14ac:dyDescent="0.25">
      <c r="A1934" s="6">
        <f t="shared" si="629"/>
        <v>0</v>
      </c>
      <c r="B1934" s="6">
        <f t="shared" si="638"/>
        <v>0</v>
      </c>
      <c r="C1934" s="6" t="str">
        <f t="shared" si="630"/>
        <v/>
      </c>
      <c r="D1934" s="7">
        <f t="shared" si="631"/>
        <v>0</v>
      </c>
      <c r="E1934" s="7">
        <f t="shared" si="639"/>
        <v>0</v>
      </c>
      <c r="F1934" s="7" t="str">
        <f t="shared" si="632"/>
        <v/>
      </c>
      <c r="G1934" s="6">
        <f t="shared" si="633"/>
        <v>0</v>
      </c>
      <c r="H1934" s="6">
        <f t="shared" si="640"/>
        <v>0</v>
      </c>
      <c r="I1934" s="6" t="str">
        <f t="shared" si="641"/>
        <v/>
      </c>
      <c r="J1934" s="11">
        <v>1931</v>
      </c>
      <c r="K1934" s="11">
        <f>IF(IFERROR(VLOOKUP(J1934,Home!$A$8:$B$1048576,1,FALSE),0)=0,0,1)</f>
        <v>0</v>
      </c>
      <c r="L1934" s="129" t="e">
        <f>IF(VLOOKUP(O1934,Home!$C$8:$R$207,6,FALSE)="","",VLOOKUP(O1934,Home!$C$8:$R$207,6,FALSE))</f>
        <v>#N/A</v>
      </c>
      <c r="M1934" s="129" t="e">
        <f t="shared" si="626"/>
        <v>#N/A</v>
      </c>
      <c r="N1934" s="11">
        <f>SUM($K$4:K1934)</f>
        <v>200</v>
      </c>
      <c r="O1934" s="11" t="str">
        <f>IF(P1934="","",IF(IFERROR(VLOOKUP(N1934,Home!$C$8:$R$1048576,1,FALSE),"")=0,"",IFERROR(VLOOKUP(N1934,Home!$C$8:$R$1048576,1,FALSE),"")))</f>
        <v/>
      </c>
      <c r="P1934" s="11" t="str">
        <f>IF(IFERROR(VLOOKUP(W1934,Home!$C$8:$R$1048576,3,FALSE),"")=0,"",IFERROR(VLOOKUP(W1934,Home!$C$8:$R$1048576,3,FALSE),""))</f>
        <v/>
      </c>
      <c r="Q1934" s="11" t="str">
        <f t="shared" si="625"/>
        <v/>
      </c>
      <c r="R1934" s="130" t="e">
        <f>VLOOKUP(Q1934,'Baggrund til lister'!$G$4:$H$15,2,FALSE)</f>
        <v>#N/A</v>
      </c>
      <c r="S1934" s="11" t="str">
        <f t="shared" si="627"/>
        <v/>
      </c>
      <c r="T1934" s="11" t="str">
        <f>IF(IFERROR(VLOOKUP(N1934,Home!$C$8:$R$1048576,11,FALSE),"")=0,"",IFERROR(VLOOKUP(N1934,Home!$C$8:$R$1048576,11,FALSE),""))</f>
        <v/>
      </c>
      <c r="U1934" s="11" t="str">
        <f>IF(IFERROR(VLOOKUP(O1934,Home!$C$8:$R$1048576,12,FALSE),"")=0,"",IFERROR(VLOOKUP(O1934,Home!$C$8:$R$1048576,12,FALSE),""))</f>
        <v/>
      </c>
      <c r="V1934" s="11" t="str">
        <f>IF(IFERROR(VLOOKUP(O1934,Home!$C$8:$R$1048576,8,FALSE),"")=0,"",IFERROR(VLOOKUP(O1934,Home!$C$8:$R$1048576,8,FALSE),""))</f>
        <v/>
      </c>
      <c r="W1934" s="11" t="str">
        <f>IF(OR(VLOOKUP(N1934,Home!$C$7:$I$207,6,FALSE)="",VLOOKUP(N1934,Home!$C$7:$I$207,7,FALSE)=""),"FEJL",SUM(Baggrundsark!$K$4:K1934))</f>
        <v>FEJL</v>
      </c>
      <c r="Y1934">
        <v>1931</v>
      </c>
      <c r="Z1934" s="1"/>
      <c r="AC1934" s="44"/>
      <c r="AD1934">
        <f t="shared" si="634"/>
        <v>0</v>
      </c>
      <c r="AE1934">
        <f>SUM($AD$4:AD1934)</f>
        <v>1</v>
      </c>
      <c r="AF1934" s="103" t="str">
        <f>IFERROR(VLOOKUP(AN1934,Home!$C$8:$E$207,3,FALSE),"")</f>
        <v/>
      </c>
      <c r="AG1934" s="103" t="str">
        <f>IFERROR(VLOOKUP(AN1934,Home!$C$8:$E$207,2,FALSE),"")</f>
        <v/>
      </c>
      <c r="AH1934" s="104" t="str">
        <f>IF(VLOOKUP(AE1934,Home!$C$8:$I$207,6,FALSE)="","",VLOOKUP(AE1934,Home!$C$8:$I$207,6,FALSE))</f>
        <v/>
      </c>
      <c r="AI1934" s="104" t="e">
        <f t="shared" si="642"/>
        <v>#VALUE!</v>
      </c>
      <c r="AJ1934" s="105" t="e">
        <f t="shared" si="635"/>
        <v>#VALUE!</v>
      </c>
      <c r="AK1934" s="103" t="e">
        <f t="shared" si="628"/>
        <v>#VALUE!</v>
      </c>
      <c r="AL1934" s="103" t="e">
        <f t="shared" si="636"/>
        <v>#VALUE!</v>
      </c>
      <c r="AN1934" t="str">
        <f>IF(OR(VLOOKUP(AE1934,Home!$C$8:$I$207,6,FALSE)="",VLOOKUP(AE1934,Home!$C$8:$I$207,7,FALSE)=""),"FEJL",Baggrundsark!AE1934)</f>
        <v>FEJL</v>
      </c>
      <c r="AO1934">
        <f>IF(VLOOKUP(AE1934,Home!$C$8:$N$207,12,FALSE)="Timelønnet",1,0)</f>
        <v>0</v>
      </c>
      <c r="AP1934">
        <f>SUM($AO$4:AO1934)*AO1934</f>
        <v>0</v>
      </c>
      <c r="AQ1934">
        <f t="shared" si="623"/>
        <v>1</v>
      </c>
      <c r="AR1934" t="str">
        <f t="shared" si="623"/>
        <v/>
      </c>
      <c r="AS1934" t="e">
        <f t="shared" si="637"/>
        <v>#VALUE!</v>
      </c>
      <c r="AT1934" s="45" t="e">
        <f t="shared" si="624"/>
        <v>#VALUE!</v>
      </c>
      <c r="AU1934">
        <f>VLOOKUP(AQ1934,Home!$C$8:$J$207,8,FALSE)</f>
        <v>0</v>
      </c>
    </row>
    <row r="1935" spans="1:47" x14ac:dyDescent="0.25">
      <c r="A1935" s="6">
        <f t="shared" si="629"/>
        <v>0</v>
      </c>
      <c r="B1935" s="6">
        <f t="shared" si="638"/>
        <v>0</v>
      </c>
      <c r="C1935" s="6" t="str">
        <f t="shared" si="630"/>
        <v/>
      </c>
      <c r="D1935" s="7">
        <f t="shared" si="631"/>
        <v>0</v>
      </c>
      <c r="E1935" s="7">
        <f t="shared" si="639"/>
        <v>0</v>
      </c>
      <c r="F1935" s="7" t="str">
        <f t="shared" si="632"/>
        <v/>
      </c>
      <c r="G1935" s="6">
        <f t="shared" si="633"/>
        <v>0</v>
      </c>
      <c r="H1935" s="6">
        <f t="shared" si="640"/>
        <v>0</v>
      </c>
      <c r="I1935" s="6" t="str">
        <f t="shared" si="641"/>
        <v/>
      </c>
      <c r="J1935" s="11">
        <v>1932</v>
      </c>
      <c r="K1935" s="11">
        <f>IF(IFERROR(VLOOKUP(J1935,Home!$A$8:$B$1048576,1,FALSE),0)=0,0,1)</f>
        <v>0</v>
      </c>
      <c r="L1935" s="129" t="e">
        <f>IF(VLOOKUP(O1935,Home!$C$8:$R$207,6,FALSE)="","",VLOOKUP(O1935,Home!$C$8:$R$207,6,FALSE))</f>
        <v>#N/A</v>
      </c>
      <c r="M1935" s="129" t="e">
        <f t="shared" si="626"/>
        <v>#N/A</v>
      </c>
      <c r="N1935" s="11">
        <f>SUM($K$4:K1935)</f>
        <v>200</v>
      </c>
      <c r="O1935" s="11" t="str">
        <f>IF(P1935="","",IF(IFERROR(VLOOKUP(N1935,Home!$C$8:$R$1048576,1,FALSE),"")=0,"",IFERROR(VLOOKUP(N1935,Home!$C$8:$R$1048576,1,FALSE),"")))</f>
        <v/>
      </c>
      <c r="P1935" s="11" t="str">
        <f>IF(IFERROR(VLOOKUP(W1935,Home!$C$8:$R$1048576,3,FALSE),"")=0,"",IFERROR(VLOOKUP(W1935,Home!$C$8:$R$1048576,3,FALSE),""))</f>
        <v/>
      </c>
      <c r="Q1935" s="11" t="str">
        <f t="shared" si="625"/>
        <v/>
      </c>
      <c r="R1935" s="130" t="e">
        <f>VLOOKUP(Q1935,'Baggrund til lister'!$G$4:$H$15,2,FALSE)</f>
        <v>#N/A</v>
      </c>
      <c r="S1935" s="11" t="str">
        <f t="shared" si="627"/>
        <v/>
      </c>
      <c r="T1935" s="11" t="str">
        <f>IF(IFERROR(VLOOKUP(N1935,Home!$C$8:$R$1048576,11,FALSE),"")=0,"",IFERROR(VLOOKUP(N1935,Home!$C$8:$R$1048576,11,FALSE),""))</f>
        <v/>
      </c>
      <c r="U1935" s="11" t="str">
        <f>IF(IFERROR(VLOOKUP(O1935,Home!$C$8:$R$1048576,12,FALSE),"")=0,"",IFERROR(VLOOKUP(O1935,Home!$C$8:$R$1048576,12,FALSE),""))</f>
        <v/>
      </c>
      <c r="V1935" s="11" t="str">
        <f>IF(IFERROR(VLOOKUP(O1935,Home!$C$8:$R$1048576,8,FALSE),"")=0,"",IFERROR(VLOOKUP(O1935,Home!$C$8:$R$1048576,8,FALSE),""))</f>
        <v/>
      </c>
      <c r="W1935" s="11" t="str">
        <f>IF(OR(VLOOKUP(N1935,Home!$C$7:$I$207,6,FALSE)="",VLOOKUP(N1935,Home!$C$7:$I$207,7,FALSE)=""),"FEJL",SUM(Baggrundsark!$K$4:K1935))</f>
        <v>FEJL</v>
      </c>
      <c r="Y1935">
        <v>1932</v>
      </c>
      <c r="Z1935" s="1"/>
      <c r="AC1935" s="44"/>
      <c r="AD1935">
        <f t="shared" si="634"/>
        <v>0</v>
      </c>
      <c r="AE1935">
        <f>SUM($AD$4:AD1935)</f>
        <v>1</v>
      </c>
      <c r="AF1935" s="103" t="str">
        <f>IFERROR(VLOOKUP(AN1935,Home!$C$8:$E$207,3,FALSE),"")</f>
        <v/>
      </c>
      <c r="AG1935" s="103" t="str">
        <f>IFERROR(VLOOKUP(AN1935,Home!$C$8:$E$207,2,FALSE),"")</f>
        <v/>
      </c>
      <c r="AH1935" s="104" t="str">
        <f>IF(VLOOKUP(AE1935,Home!$C$8:$I$207,6,FALSE)="","",VLOOKUP(AE1935,Home!$C$8:$I$207,6,FALSE))</f>
        <v/>
      </c>
      <c r="AI1935" s="104" t="e">
        <f t="shared" si="642"/>
        <v>#VALUE!</v>
      </c>
      <c r="AJ1935" s="105" t="e">
        <f t="shared" si="635"/>
        <v>#VALUE!</v>
      </c>
      <c r="AK1935" s="103" t="e">
        <f t="shared" si="628"/>
        <v>#VALUE!</v>
      </c>
      <c r="AL1935" s="103" t="e">
        <f t="shared" si="636"/>
        <v>#VALUE!</v>
      </c>
      <c r="AN1935" t="str">
        <f>IF(OR(VLOOKUP(AE1935,Home!$C$8:$I$207,6,FALSE)="",VLOOKUP(AE1935,Home!$C$8:$I$207,7,FALSE)=""),"FEJL",Baggrundsark!AE1935)</f>
        <v>FEJL</v>
      </c>
      <c r="AO1935">
        <f>IF(VLOOKUP(AE1935,Home!$C$8:$N$207,12,FALSE)="Timelønnet",1,0)</f>
        <v>0</v>
      </c>
      <c r="AP1935">
        <f>SUM($AO$4:AO1935)*AO1935</f>
        <v>0</v>
      </c>
      <c r="AQ1935">
        <f t="shared" si="623"/>
        <v>1</v>
      </c>
      <c r="AR1935" t="str">
        <f t="shared" si="623"/>
        <v/>
      </c>
      <c r="AS1935" t="e">
        <f t="shared" si="637"/>
        <v>#VALUE!</v>
      </c>
      <c r="AT1935" s="45" t="e">
        <f t="shared" si="624"/>
        <v>#VALUE!</v>
      </c>
      <c r="AU1935">
        <f>VLOOKUP(AQ1935,Home!$C$8:$J$207,8,FALSE)</f>
        <v>0</v>
      </c>
    </row>
    <row r="1936" spans="1:47" x14ac:dyDescent="0.25">
      <c r="A1936" s="6">
        <f t="shared" si="629"/>
        <v>0</v>
      </c>
      <c r="B1936" s="6">
        <f t="shared" si="638"/>
        <v>0</v>
      </c>
      <c r="C1936" s="6" t="str">
        <f t="shared" si="630"/>
        <v/>
      </c>
      <c r="D1936" s="7">
        <f t="shared" si="631"/>
        <v>0</v>
      </c>
      <c r="E1936" s="7">
        <f t="shared" si="639"/>
        <v>0</v>
      </c>
      <c r="F1936" s="7" t="str">
        <f t="shared" si="632"/>
        <v/>
      </c>
      <c r="G1936" s="6">
        <f t="shared" si="633"/>
        <v>0</v>
      </c>
      <c r="H1936" s="6">
        <f t="shared" si="640"/>
        <v>0</v>
      </c>
      <c r="I1936" s="6" t="str">
        <f t="shared" si="641"/>
        <v/>
      </c>
      <c r="J1936" s="11">
        <v>1933</v>
      </c>
      <c r="K1936" s="11">
        <f>IF(IFERROR(VLOOKUP(J1936,Home!$A$8:$B$1048576,1,FALSE),0)=0,0,1)</f>
        <v>0</v>
      </c>
      <c r="L1936" s="129" t="e">
        <f>IF(VLOOKUP(O1936,Home!$C$8:$R$207,6,FALSE)="","",VLOOKUP(O1936,Home!$C$8:$R$207,6,FALSE))</f>
        <v>#N/A</v>
      </c>
      <c r="M1936" s="129" t="e">
        <f t="shared" si="626"/>
        <v>#N/A</v>
      </c>
      <c r="N1936" s="11">
        <f>SUM($K$4:K1936)</f>
        <v>200</v>
      </c>
      <c r="O1936" s="11" t="str">
        <f>IF(P1936="","",IF(IFERROR(VLOOKUP(N1936,Home!$C$8:$R$1048576,1,FALSE),"")=0,"",IFERROR(VLOOKUP(N1936,Home!$C$8:$R$1048576,1,FALSE),"")))</f>
        <v/>
      </c>
      <c r="P1936" s="11" t="str">
        <f>IF(IFERROR(VLOOKUP(W1936,Home!$C$8:$R$1048576,3,FALSE),"")=0,"",IFERROR(VLOOKUP(W1936,Home!$C$8:$R$1048576,3,FALSE),""))</f>
        <v/>
      </c>
      <c r="Q1936" s="11" t="str">
        <f t="shared" si="625"/>
        <v/>
      </c>
      <c r="R1936" s="130" t="e">
        <f>VLOOKUP(Q1936,'Baggrund til lister'!$G$4:$H$15,2,FALSE)</f>
        <v>#N/A</v>
      </c>
      <c r="S1936" s="11" t="str">
        <f t="shared" si="627"/>
        <v/>
      </c>
      <c r="T1936" s="11" t="str">
        <f>IF(IFERROR(VLOOKUP(N1936,Home!$C$8:$R$1048576,11,FALSE),"")=0,"",IFERROR(VLOOKUP(N1936,Home!$C$8:$R$1048576,11,FALSE),""))</f>
        <v/>
      </c>
      <c r="U1936" s="11" t="str">
        <f>IF(IFERROR(VLOOKUP(O1936,Home!$C$8:$R$1048576,12,FALSE),"")=0,"",IFERROR(VLOOKUP(O1936,Home!$C$8:$R$1048576,12,FALSE),""))</f>
        <v/>
      </c>
      <c r="V1936" s="11" t="str">
        <f>IF(IFERROR(VLOOKUP(O1936,Home!$C$8:$R$1048576,8,FALSE),"")=0,"",IFERROR(VLOOKUP(O1936,Home!$C$8:$R$1048576,8,FALSE),""))</f>
        <v/>
      </c>
      <c r="W1936" s="11" t="str">
        <f>IF(OR(VLOOKUP(N1936,Home!$C$7:$I$207,6,FALSE)="",VLOOKUP(N1936,Home!$C$7:$I$207,7,FALSE)=""),"FEJL",SUM(Baggrundsark!$K$4:K1936))</f>
        <v>FEJL</v>
      </c>
      <c r="Y1936">
        <v>1933</v>
      </c>
      <c r="Z1936" s="1"/>
      <c r="AC1936" s="44"/>
      <c r="AD1936">
        <f t="shared" si="634"/>
        <v>0</v>
      </c>
      <c r="AE1936">
        <f>SUM($AD$4:AD1936)</f>
        <v>1</v>
      </c>
      <c r="AF1936" s="103" t="str">
        <f>IFERROR(VLOOKUP(AN1936,Home!$C$8:$E$207,3,FALSE),"")</f>
        <v/>
      </c>
      <c r="AG1936" s="103" t="str">
        <f>IFERROR(VLOOKUP(AN1936,Home!$C$8:$E$207,2,FALSE),"")</f>
        <v/>
      </c>
      <c r="AH1936" s="104" t="str">
        <f>IF(VLOOKUP(AE1936,Home!$C$8:$I$207,6,FALSE)="","",VLOOKUP(AE1936,Home!$C$8:$I$207,6,FALSE))</f>
        <v/>
      </c>
      <c r="AI1936" s="104" t="e">
        <f t="shared" si="642"/>
        <v>#VALUE!</v>
      </c>
      <c r="AJ1936" s="105" t="e">
        <f t="shared" si="635"/>
        <v>#VALUE!</v>
      </c>
      <c r="AK1936" s="103" t="e">
        <f t="shared" si="628"/>
        <v>#VALUE!</v>
      </c>
      <c r="AL1936" s="103" t="e">
        <f t="shared" si="636"/>
        <v>#VALUE!</v>
      </c>
      <c r="AN1936" t="str">
        <f>IF(OR(VLOOKUP(AE1936,Home!$C$8:$I$207,6,FALSE)="",VLOOKUP(AE1936,Home!$C$8:$I$207,7,FALSE)=""),"FEJL",Baggrundsark!AE1936)</f>
        <v>FEJL</v>
      </c>
      <c r="AO1936">
        <f>IF(VLOOKUP(AE1936,Home!$C$8:$N$207,12,FALSE)="Timelønnet",1,0)</f>
        <v>0</v>
      </c>
      <c r="AP1936">
        <f>SUM($AO$4:AO1936)*AO1936</f>
        <v>0</v>
      </c>
      <c r="AQ1936">
        <f t="shared" si="623"/>
        <v>1</v>
      </c>
      <c r="AR1936" t="str">
        <f t="shared" si="623"/>
        <v/>
      </c>
      <c r="AS1936" t="e">
        <f t="shared" si="637"/>
        <v>#VALUE!</v>
      </c>
      <c r="AT1936" s="45" t="e">
        <f t="shared" si="624"/>
        <v>#VALUE!</v>
      </c>
      <c r="AU1936">
        <f>VLOOKUP(AQ1936,Home!$C$8:$J$207,8,FALSE)</f>
        <v>0</v>
      </c>
    </row>
    <row r="1937" spans="1:47" x14ac:dyDescent="0.25">
      <c r="A1937" s="6">
        <f t="shared" si="629"/>
        <v>0</v>
      </c>
      <c r="B1937" s="6">
        <f t="shared" si="638"/>
        <v>0</v>
      </c>
      <c r="C1937" s="6" t="str">
        <f t="shared" si="630"/>
        <v/>
      </c>
      <c r="D1937" s="7">
        <f t="shared" si="631"/>
        <v>0</v>
      </c>
      <c r="E1937" s="7">
        <f t="shared" si="639"/>
        <v>0</v>
      </c>
      <c r="F1937" s="7" t="str">
        <f t="shared" si="632"/>
        <v/>
      </c>
      <c r="G1937" s="6">
        <f t="shared" si="633"/>
        <v>0</v>
      </c>
      <c r="H1937" s="6">
        <f t="shared" si="640"/>
        <v>0</v>
      </c>
      <c r="I1937" s="6" t="str">
        <f t="shared" si="641"/>
        <v/>
      </c>
      <c r="J1937" s="11">
        <v>1934</v>
      </c>
      <c r="K1937" s="11">
        <f>IF(IFERROR(VLOOKUP(J1937,Home!$A$8:$B$1048576,1,FALSE),0)=0,0,1)</f>
        <v>0</v>
      </c>
      <c r="L1937" s="129" t="e">
        <f>IF(VLOOKUP(O1937,Home!$C$8:$R$207,6,FALSE)="","",VLOOKUP(O1937,Home!$C$8:$R$207,6,FALSE))</f>
        <v>#N/A</v>
      </c>
      <c r="M1937" s="129" t="e">
        <f t="shared" si="626"/>
        <v>#N/A</v>
      </c>
      <c r="N1937" s="11">
        <f>SUM($K$4:K1937)</f>
        <v>200</v>
      </c>
      <c r="O1937" s="11" t="str">
        <f>IF(P1937="","",IF(IFERROR(VLOOKUP(N1937,Home!$C$8:$R$1048576,1,FALSE),"")=0,"",IFERROR(VLOOKUP(N1937,Home!$C$8:$R$1048576,1,FALSE),"")))</f>
        <v/>
      </c>
      <c r="P1937" s="11" t="str">
        <f>IF(IFERROR(VLOOKUP(W1937,Home!$C$8:$R$1048576,3,FALSE),"")=0,"",IFERROR(VLOOKUP(W1937,Home!$C$8:$R$1048576,3,FALSE),""))</f>
        <v/>
      </c>
      <c r="Q1937" s="11" t="str">
        <f t="shared" si="625"/>
        <v/>
      </c>
      <c r="R1937" s="130" t="e">
        <f>VLOOKUP(Q1937,'Baggrund til lister'!$G$4:$H$15,2,FALSE)</f>
        <v>#N/A</v>
      </c>
      <c r="S1937" s="11" t="str">
        <f t="shared" si="627"/>
        <v/>
      </c>
      <c r="T1937" s="11" t="str">
        <f>IF(IFERROR(VLOOKUP(N1937,Home!$C$8:$R$1048576,11,FALSE),"")=0,"",IFERROR(VLOOKUP(N1937,Home!$C$8:$R$1048576,11,FALSE),""))</f>
        <v/>
      </c>
      <c r="U1937" s="11" t="str">
        <f>IF(IFERROR(VLOOKUP(O1937,Home!$C$8:$R$1048576,12,FALSE),"")=0,"",IFERROR(VLOOKUP(O1937,Home!$C$8:$R$1048576,12,FALSE),""))</f>
        <v/>
      </c>
      <c r="V1937" s="11" t="str">
        <f>IF(IFERROR(VLOOKUP(O1937,Home!$C$8:$R$1048576,8,FALSE),"")=0,"",IFERROR(VLOOKUP(O1937,Home!$C$8:$R$1048576,8,FALSE),""))</f>
        <v/>
      </c>
      <c r="W1937" s="11" t="str">
        <f>IF(OR(VLOOKUP(N1937,Home!$C$7:$I$207,6,FALSE)="",VLOOKUP(N1937,Home!$C$7:$I$207,7,FALSE)=""),"FEJL",SUM(Baggrundsark!$K$4:K1937))</f>
        <v>FEJL</v>
      </c>
      <c r="Y1937">
        <v>1934</v>
      </c>
      <c r="Z1937" s="1"/>
      <c r="AC1937" s="44"/>
      <c r="AD1937">
        <f t="shared" si="634"/>
        <v>0</v>
      </c>
      <c r="AE1937">
        <f>SUM($AD$4:AD1937)</f>
        <v>1</v>
      </c>
      <c r="AF1937" s="103" t="str">
        <f>IFERROR(VLOOKUP(AN1937,Home!$C$8:$E$207,3,FALSE),"")</f>
        <v/>
      </c>
      <c r="AG1937" s="103" t="str">
        <f>IFERROR(VLOOKUP(AN1937,Home!$C$8:$E$207,2,FALSE),"")</f>
        <v/>
      </c>
      <c r="AH1937" s="104" t="str">
        <f>IF(VLOOKUP(AE1937,Home!$C$8:$I$207,6,FALSE)="","",VLOOKUP(AE1937,Home!$C$8:$I$207,6,FALSE))</f>
        <v/>
      </c>
      <c r="AI1937" s="104" t="e">
        <f t="shared" si="642"/>
        <v>#VALUE!</v>
      </c>
      <c r="AJ1937" s="105" t="e">
        <f t="shared" si="635"/>
        <v>#VALUE!</v>
      </c>
      <c r="AK1937" s="103" t="e">
        <f t="shared" si="628"/>
        <v>#VALUE!</v>
      </c>
      <c r="AL1937" s="103" t="e">
        <f t="shared" si="636"/>
        <v>#VALUE!</v>
      </c>
      <c r="AN1937" t="str">
        <f>IF(OR(VLOOKUP(AE1937,Home!$C$8:$I$207,6,FALSE)="",VLOOKUP(AE1937,Home!$C$8:$I$207,7,FALSE)=""),"FEJL",Baggrundsark!AE1937)</f>
        <v>FEJL</v>
      </c>
      <c r="AO1937">
        <f>IF(VLOOKUP(AE1937,Home!$C$8:$N$207,12,FALSE)="Timelønnet",1,0)</f>
        <v>0</v>
      </c>
      <c r="AP1937">
        <f>SUM($AO$4:AO1937)*AO1937</f>
        <v>0</v>
      </c>
      <c r="AQ1937">
        <f t="shared" si="623"/>
        <v>1</v>
      </c>
      <c r="AR1937" t="str">
        <f t="shared" si="623"/>
        <v/>
      </c>
      <c r="AS1937" t="e">
        <f t="shared" si="637"/>
        <v>#VALUE!</v>
      </c>
      <c r="AT1937" s="45" t="e">
        <f t="shared" si="624"/>
        <v>#VALUE!</v>
      </c>
      <c r="AU1937">
        <f>VLOOKUP(AQ1937,Home!$C$8:$J$207,8,FALSE)</f>
        <v>0</v>
      </c>
    </row>
    <row r="1938" spans="1:47" x14ac:dyDescent="0.25">
      <c r="A1938" s="6">
        <f t="shared" si="629"/>
        <v>0</v>
      </c>
      <c r="B1938" s="6">
        <f t="shared" si="638"/>
        <v>0</v>
      </c>
      <c r="C1938" s="6" t="str">
        <f t="shared" si="630"/>
        <v/>
      </c>
      <c r="D1938" s="7">
        <f t="shared" si="631"/>
        <v>0</v>
      </c>
      <c r="E1938" s="7">
        <f t="shared" si="639"/>
        <v>0</v>
      </c>
      <c r="F1938" s="7" t="str">
        <f t="shared" si="632"/>
        <v/>
      </c>
      <c r="G1938" s="6">
        <f t="shared" si="633"/>
        <v>0</v>
      </c>
      <c r="H1938" s="6">
        <f t="shared" si="640"/>
        <v>0</v>
      </c>
      <c r="I1938" s="6" t="str">
        <f t="shared" si="641"/>
        <v/>
      </c>
      <c r="J1938" s="11">
        <v>1935</v>
      </c>
      <c r="K1938" s="11">
        <f>IF(IFERROR(VLOOKUP(J1938,Home!$A$8:$B$1048576,1,FALSE),0)=0,0,1)</f>
        <v>0</v>
      </c>
      <c r="L1938" s="129" t="e">
        <f>IF(VLOOKUP(O1938,Home!$C$8:$R$207,6,FALSE)="","",VLOOKUP(O1938,Home!$C$8:$R$207,6,FALSE))</f>
        <v>#N/A</v>
      </c>
      <c r="M1938" s="129" t="e">
        <f t="shared" si="626"/>
        <v>#N/A</v>
      </c>
      <c r="N1938" s="11">
        <f>SUM($K$4:K1938)</f>
        <v>200</v>
      </c>
      <c r="O1938" s="11" t="str">
        <f>IF(P1938="","",IF(IFERROR(VLOOKUP(N1938,Home!$C$8:$R$1048576,1,FALSE),"")=0,"",IFERROR(VLOOKUP(N1938,Home!$C$8:$R$1048576,1,FALSE),"")))</f>
        <v/>
      </c>
      <c r="P1938" s="11" t="str">
        <f>IF(IFERROR(VLOOKUP(W1938,Home!$C$8:$R$1048576,3,FALSE),"")=0,"",IFERROR(VLOOKUP(W1938,Home!$C$8:$R$1048576,3,FALSE),""))</f>
        <v/>
      </c>
      <c r="Q1938" s="11" t="str">
        <f t="shared" si="625"/>
        <v/>
      </c>
      <c r="R1938" s="130" t="e">
        <f>VLOOKUP(Q1938,'Baggrund til lister'!$G$4:$H$15,2,FALSE)</f>
        <v>#N/A</v>
      </c>
      <c r="S1938" s="11" t="str">
        <f t="shared" si="627"/>
        <v/>
      </c>
      <c r="T1938" s="11" t="str">
        <f>IF(IFERROR(VLOOKUP(N1938,Home!$C$8:$R$1048576,11,FALSE),"")=0,"",IFERROR(VLOOKUP(N1938,Home!$C$8:$R$1048576,11,FALSE),""))</f>
        <v/>
      </c>
      <c r="U1938" s="11" t="str">
        <f>IF(IFERROR(VLOOKUP(O1938,Home!$C$8:$R$1048576,12,FALSE),"")=0,"",IFERROR(VLOOKUP(O1938,Home!$C$8:$R$1048576,12,FALSE),""))</f>
        <v/>
      </c>
      <c r="V1938" s="11" t="str">
        <f>IF(IFERROR(VLOOKUP(O1938,Home!$C$8:$R$1048576,8,FALSE),"")=0,"",IFERROR(VLOOKUP(O1938,Home!$C$8:$R$1048576,8,FALSE),""))</f>
        <v/>
      </c>
      <c r="W1938" s="11" t="str">
        <f>IF(OR(VLOOKUP(N1938,Home!$C$7:$I$207,6,FALSE)="",VLOOKUP(N1938,Home!$C$7:$I$207,7,FALSE)=""),"FEJL",SUM(Baggrundsark!$K$4:K1938))</f>
        <v>FEJL</v>
      </c>
      <c r="Y1938">
        <v>1935</v>
      </c>
      <c r="Z1938" s="1"/>
      <c r="AC1938" s="44"/>
      <c r="AD1938">
        <f t="shared" si="634"/>
        <v>0</v>
      </c>
      <c r="AE1938">
        <f>SUM($AD$4:AD1938)</f>
        <v>1</v>
      </c>
      <c r="AF1938" s="103" t="str">
        <f>IFERROR(VLOOKUP(AN1938,Home!$C$8:$E$207,3,FALSE),"")</f>
        <v/>
      </c>
      <c r="AG1938" s="103" t="str">
        <f>IFERROR(VLOOKUP(AN1938,Home!$C$8:$E$207,2,FALSE),"")</f>
        <v/>
      </c>
      <c r="AH1938" s="104" t="str">
        <f>IF(VLOOKUP(AE1938,Home!$C$8:$I$207,6,FALSE)="","",VLOOKUP(AE1938,Home!$C$8:$I$207,6,FALSE))</f>
        <v/>
      </c>
      <c r="AI1938" s="104" t="e">
        <f t="shared" si="642"/>
        <v>#VALUE!</v>
      </c>
      <c r="AJ1938" s="105" t="e">
        <f t="shared" si="635"/>
        <v>#VALUE!</v>
      </c>
      <c r="AK1938" s="103" t="e">
        <f t="shared" si="628"/>
        <v>#VALUE!</v>
      </c>
      <c r="AL1938" s="103" t="e">
        <f t="shared" si="636"/>
        <v>#VALUE!</v>
      </c>
      <c r="AN1938" t="str">
        <f>IF(OR(VLOOKUP(AE1938,Home!$C$8:$I$207,6,FALSE)="",VLOOKUP(AE1938,Home!$C$8:$I$207,7,FALSE)=""),"FEJL",Baggrundsark!AE1938)</f>
        <v>FEJL</v>
      </c>
      <c r="AO1938">
        <f>IF(VLOOKUP(AE1938,Home!$C$8:$N$207,12,FALSE)="Timelønnet",1,0)</f>
        <v>0</v>
      </c>
      <c r="AP1938">
        <f>SUM($AO$4:AO1938)*AO1938</f>
        <v>0</v>
      </c>
      <c r="AQ1938">
        <f t="shared" si="623"/>
        <v>1</v>
      </c>
      <c r="AR1938" t="str">
        <f t="shared" si="623"/>
        <v/>
      </c>
      <c r="AS1938" t="e">
        <f t="shared" si="637"/>
        <v>#VALUE!</v>
      </c>
      <c r="AT1938" s="45" t="e">
        <f t="shared" si="624"/>
        <v>#VALUE!</v>
      </c>
      <c r="AU1938">
        <f>VLOOKUP(AQ1938,Home!$C$8:$J$207,8,FALSE)</f>
        <v>0</v>
      </c>
    </row>
    <row r="1939" spans="1:47" x14ac:dyDescent="0.25">
      <c r="A1939" s="6">
        <f t="shared" si="629"/>
        <v>0</v>
      </c>
      <c r="B1939" s="6">
        <f t="shared" si="638"/>
        <v>0</v>
      </c>
      <c r="C1939" s="6" t="str">
        <f t="shared" si="630"/>
        <v/>
      </c>
      <c r="D1939" s="7">
        <f t="shared" si="631"/>
        <v>0</v>
      </c>
      <c r="E1939" s="7">
        <f t="shared" si="639"/>
        <v>0</v>
      </c>
      <c r="F1939" s="7" t="str">
        <f t="shared" si="632"/>
        <v/>
      </c>
      <c r="G1939" s="6">
        <f t="shared" si="633"/>
        <v>0</v>
      </c>
      <c r="H1939" s="6">
        <f t="shared" si="640"/>
        <v>0</v>
      </c>
      <c r="I1939" s="6" t="str">
        <f t="shared" si="641"/>
        <v/>
      </c>
      <c r="J1939" s="11">
        <v>1936</v>
      </c>
      <c r="K1939" s="11">
        <f>IF(IFERROR(VLOOKUP(J1939,Home!$A$8:$B$1048576,1,FALSE),0)=0,0,1)</f>
        <v>0</v>
      </c>
      <c r="L1939" s="129" t="e">
        <f>IF(VLOOKUP(O1939,Home!$C$8:$R$207,6,FALSE)="","",VLOOKUP(O1939,Home!$C$8:$R$207,6,FALSE))</f>
        <v>#N/A</v>
      </c>
      <c r="M1939" s="129" t="e">
        <f t="shared" si="626"/>
        <v>#N/A</v>
      </c>
      <c r="N1939" s="11">
        <f>SUM($K$4:K1939)</f>
        <v>200</v>
      </c>
      <c r="O1939" s="11" t="str">
        <f>IF(P1939="","",IF(IFERROR(VLOOKUP(N1939,Home!$C$8:$R$1048576,1,FALSE),"")=0,"",IFERROR(VLOOKUP(N1939,Home!$C$8:$R$1048576,1,FALSE),"")))</f>
        <v/>
      </c>
      <c r="P1939" s="11" t="str">
        <f>IF(IFERROR(VLOOKUP(W1939,Home!$C$8:$R$1048576,3,FALSE),"")=0,"",IFERROR(VLOOKUP(W1939,Home!$C$8:$R$1048576,3,FALSE),""))</f>
        <v/>
      </c>
      <c r="Q1939" s="11" t="str">
        <f t="shared" si="625"/>
        <v/>
      </c>
      <c r="R1939" s="130" t="e">
        <f>VLOOKUP(Q1939,'Baggrund til lister'!$G$4:$H$15,2,FALSE)</f>
        <v>#N/A</v>
      </c>
      <c r="S1939" s="11" t="str">
        <f t="shared" si="627"/>
        <v/>
      </c>
      <c r="T1939" s="11" t="str">
        <f>IF(IFERROR(VLOOKUP(N1939,Home!$C$8:$R$1048576,11,FALSE),"")=0,"",IFERROR(VLOOKUP(N1939,Home!$C$8:$R$1048576,11,FALSE),""))</f>
        <v/>
      </c>
      <c r="U1939" s="11" t="str">
        <f>IF(IFERROR(VLOOKUP(O1939,Home!$C$8:$R$1048576,12,FALSE),"")=0,"",IFERROR(VLOOKUP(O1939,Home!$C$8:$R$1048576,12,FALSE),""))</f>
        <v/>
      </c>
      <c r="V1939" s="11" t="str">
        <f>IF(IFERROR(VLOOKUP(O1939,Home!$C$8:$R$1048576,8,FALSE),"")=0,"",IFERROR(VLOOKUP(O1939,Home!$C$8:$R$1048576,8,FALSE),""))</f>
        <v/>
      </c>
      <c r="W1939" s="11" t="str">
        <f>IF(OR(VLOOKUP(N1939,Home!$C$7:$I$207,6,FALSE)="",VLOOKUP(N1939,Home!$C$7:$I$207,7,FALSE)=""),"FEJL",SUM(Baggrundsark!$K$4:K1939))</f>
        <v>FEJL</v>
      </c>
      <c r="Y1939">
        <v>1936</v>
      </c>
      <c r="Z1939" s="1"/>
      <c r="AC1939" s="44"/>
      <c r="AD1939">
        <f t="shared" si="634"/>
        <v>0</v>
      </c>
      <c r="AE1939">
        <f>SUM($AD$4:AD1939)</f>
        <v>1</v>
      </c>
      <c r="AF1939" s="103" t="str">
        <f>IFERROR(VLOOKUP(AN1939,Home!$C$8:$E$207,3,FALSE),"")</f>
        <v/>
      </c>
      <c r="AG1939" s="103" t="str">
        <f>IFERROR(VLOOKUP(AN1939,Home!$C$8:$E$207,2,FALSE),"")</f>
        <v/>
      </c>
      <c r="AH1939" s="104" t="str">
        <f>IF(VLOOKUP(AE1939,Home!$C$8:$I$207,6,FALSE)="","",VLOOKUP(AE1939,Home!$C$8:$I$207,6,FALSE))</f>
        <v/>
      </c>
      <c r="AI1939" s="104" t="e">
        <f t="shared" si="642"/>
        <v>#VALUE!</v>
      </c>
      <c r="AJ1939" s="105" t="e">
        <f t="shared" si="635"/>
        <v>#VALUE!</v>
      </c>
      <c r="AK1939" s="103" t="e">
        <f t="shared" si="628"/>
        <v>#VALUE!</v>
      </c>
      <c r="AL1939" s="103" t="e">
        <f t="shared" si="636"/>
        <v>#VALUE!</v>
      </c>
      <c r="AN1939" t="str">
        <f>IF(OR(VLOOKUP(AE1939,Home!$C$8:$I$207,6,FALSE)="",VLOOKUP(AE1939,Home!$C$8:$I$207,7,FALSE)=""),"FEJL",Baggrundsark!AE1939)</f>
        <v>FEJL</v>
      </c>
      <c r="AO1939">
        <f>IF(VLOOKUP(AE1939,Home!$C$8:$N$207,12,FALSE)="Timelønnet",1,0)</f>
        <v>0</v>
      </c>
      <c r="AP1939">
        <f>SUM($AO$4:AO1939)*AO1939</f>
        <v>0</v>
      </c>
      <c r="AQ1939">
        <f t="shared" si="623"/>
        <v>1</v>
      </c>
      <c r="AR1939" t="str">
        <f t="shared" si="623"/>
        <v/>
      </c>
      <c r="AS1939" t="e">
        <f t="shared" si="637"/>
        <v>#VALUE!</v>
      </c>
      <c r="AT1939" s="45" t="e">
        <f t="shared" si="624"/>
        <v>#VALUE!</v>
      </c>
      <c r="AU1939">
        <f>VLOOKUP(AQ1939,Home!$C$8:$J$207,8,FALSE)</f>
        <v>0</v>
      </c>
    </row>
    <row r="1940" spans="1:47" x14ac:dyDescent="0.25">
      <c r="A1940" s="6">
        <f t="shared" si="629"/>
        <v>0</v>
      </c>
      <c r="B1940" s="6">
        <f t="shared" si="638"/>
        <v>0</v>
      </c>
      <c r="C1940" s="6" t="str">
        <f t="shared" si="630"/>
        <v/>
      </c>
      <c r="D1940" s="7">
        <f t="shared" si="631"/>
        <v>0</v>
      </c>
      <c r="E1940" s="7">
        <f t="shared" si="639"/>
        <v>0</v>
      </c>
      <c r="F1940" s="7" t="str">
        <f t="shared" si="632"/>
        <v/>
      </c>
      <c r="G1940" s="6">
        <f t="shared" si="633"/>
        <v>0</v>
      </c>
      <c r="H1940" s="6">
        <f t="shared" si="640"/>
        <v>0</v>
      </c>
      <c r="I1940" s="6" t="str">
        <f t="shared" si="641"/>
        <v/>
      </c>
      <c r="J1940" s="11">
        <v>1937</v>
      </c>
      <c r="K1940" s="11">
        <f>IF(IFERROR(VLOOKUP(J1940,Home!$A$8:$B$1048576,1,FALSE),0)=0,0,1)</f>
        <v>0</v>
      </c>
      <c r="L1940" s="129" t="e">
        <f>IF(VLOOKUP(O1940,Home!$C$8:$R$207,6,FALSE)="","",VLOOKUP(O1940,Home!$C$8:$R$207,6,FALSE))</f>
        <v>#N/A</v>
      </c>
      <c r="M1940" s="129" t="e">
        <f t="shared" si="626"/>
        <v>#N/A</v>
      </c>
      <c r="N1940" s="11">
        <f>SUM($K$4:K1940)</f>
        <v>200</v>
      </c>
      <c r="O1940" s="11" t="str">
        <f>IF(P1940="","",IF(IFERROR(VLOOKUP(N1940,Home!$C$8:$R$1048576,1,FALSE),"")=0,"",IFERROR(VLOOKUP(N1940,Home!$C$8:$R$1048576,1,FALSE),"")))</f>
        <v/>
      </c>
      <c r="P1940" s="11" t="str">
        <f>IF(IFERROR(VLOOKUP(W1940,Home!$C$8:$R$1048576,3,FALSE),"")=0,"",IFERROR(VLOOKUP(W1940,Home!$C$8:$R$1048576,3,FALSE),""))</f>
        <v/>
      </c>
      <c r="Q1940" s="11" t="str">
        <f t="shared" si="625"/>
        <v/>
      </c>
      <c r="R1940" s="130" t="e">
        <f>VLOOKUP(Q1940,'Baggrund til lister'!$G$4:$H$15,2,FALSE)</f>
        <v>#N/A</v>
      </c>
      <c r="S1940" s="11" t="str">
        <f t="shared" si="627"/>
        <v/>
      </c>
      <c r="T1940" s="11" t="str">
        <f>IF(IFERROR(VLOOKUP(N1940,Home!$C$8:$R$1048576,11,FALSE),"")=0,"",IFERROR(VLOOKUP(N1940,Home!$C$8:$R$1048576,11,FALSE),""))</f>
        <v/>
      </c>
      <c r="U1940" s="11" t="str">
        <f>IF(IFERROR(VLOOKUP(O1940,Home!$C$8:$R$1048576,12,FALSE),"")=0,"",IFERROR(VLOOKUP(O1940,Home!$C$8:$R$1048576,12,FALSE),""))</f>
        <v/>
      </c>
      <c r="V1940" s="11" t="str">
        <f>IF(IFERROR(VLOOKUP(O1940,Home!$C$8:$R$1048576,8,FALSE),"")=0,"",IFERROR(VLOOKUP(O1940,Home!$C$8:$R$1048576,8,FALSE),""))</f>
        <v/>
      </c>
      <c r="W1940" s="11" t="str">
        <f>IF(OR(VLOOKUP(N1940,Home!$C$7:$I$207,6,FALSE)="",VLOOKUP(N1940,Home!$C$7:$I$207,7,FALSE)=""),"FEJL",SUM(Baggrundsark!$K$4:K1940))</f>
        <v>FEJL</v>
      </c>
      <c r="Y1940">
        <v>1937</v>
      </c>
      <c r="Z1940" s="1"/>
      <c r="AC1940" s="44"/>
      <c r="AD1940">
        <f t="shared" si="634"/>
        <v>0</v>
      </c>
      <c r="AE1940">
        <f>SUM($AD$4:AD1940)</f>
        <v>1</v>
      </c>
      <c r="AF1940" s="103" t="str">
        <f>IFERROR(VLOOKUP(AN1940,Home!$C$8:$E$207,3,FALSE),"")</f>
        <v/>
      </c>
      <c r="AG1940" s="103" t="str">
        <f>IFERROR(VLOOKUP(AN1940,Home!$C$8:$E$207,2,FALSE),"")</f>
        <v/>
      </c>
      <c r="AH1940" s="104" t="str">
        <f>IF(VLOOKUP(AE1940,Home!$C$8:$I$207,6,FALSE)="","",VLOOKUP(AE1940,Home!$C$8:$I$207,6,FALSE))</f>
        <v/>
      </c>
      <c r="AI1940" s="104" t="e">
        <f t="shared" si="642"/>
        <v>#VALUE!</v>
      </c>
      <c r="AJ1940" s="105" t="e">
        <f t="shared" si="635"/>
        <v>#VALUE!</v>
      </c>
      <c r="AK1940" s="103" t="e">
        <f t="shared" si="628"/>
        <v>#VALUE!</v>
      </c>
      <c r="AL1940" s="103" t="e">
        <f t="shared" si="636"/>
        <v>#VALUE!</v>
      </c>
      <c r="AN1940" t="str">
        <f>IF(OR(VLOOKUP(AE1940,Home!$C$8:$I$207,6,FALSE)="",VLOOKUP(AE1940,Home!$C$8:$I$207,7,FALSE)=""),"FEJL",Baggrundsark!AE1940)</f>
        <v>FEJL</v>
      </c>
      <c r="AO1940">
        <f>IF(VLOOKUP(AE1940,Home!$C$8:$N$207,12,FALSE)="Timelønnet",1,0)</f>
        <v>0</v>
      </c>
      <c r="AP1940">
        <f>SUM($AO$4:AO1940)*AO1940</f>
        <v>0</v>
      </c>
      <c r="AQ1940">
        <f t="shared" si="623"/>
        <v>1</v>
      </c>
      <c r="AR1940" t="str">
        <f t="shared" si="623"/>
        <v/>
      </c>
      <c r="AS1940" t="e">
        <f t="shared" si="637"/>
        <v>#VALUE!</v>
      </c>
      <c r="AT1940" s="45" t="e">
        <f t="shared" si="624"/>
        <v>#VALUE!</v>
      </c>
      <c r="AU1940">
        <f>VLOOKUP(AQ1940,Home!$C$8:$J$207,8,FALSE)</f>
        <v>0</v>
      </c>
    </row>
    <row r="1941" spans="1:47" x14ac:dyDescent="0.25">
      <c r="A1941" s="6">
        <f t="shared" si="629"/>
        <v>0</v>
      </c>
      <c r="B1941" s="6">
        <f t="shared" si="638"/>
        <v>0</v>
      </c>
      <c r="C1941" s="6" t="str">
        <f t="shared" si="630"/>
        <v/>
      </c>
      <c r="D1941" s="7">
        <f t="shared" si="631"/>
        <v>0</v>
      </c>
      <c r="E1941" s="7">
        <f t="shared" si="639"/>
        <v>0</v>
      </c>
      <c r="F1941" s="7" t="str">
        <f t="shared" si="632"/>
        <v/>
      </c>
      <c r="G1941" s="6">
        <f t="shared" si="633"/>
        <v>0</v>
      </c>
      <c r="H1941" s="6">
        <f t="shared" si="640"/>
        <v>0</v>
      </c>
      <c r="I1941" s="6" t="str">
        <f t="shared" si="641"/>
        <v/>
      </c>
      <c r="J1941" s="11">
        <v>1938</v>
      </c>
      <c r="K1941" s="11">
        <f>IF(IFERROR(VLOOKUP(J1941,Home!$A$8:$B$1048576,1,FALSE),0)=0,0,1)</f>
        <v>0</v>
      </c>
      <c r="L1941" s="129" t="e">
        <f>IF(VLOOKUP(O1941,Home!$C$8:$R$207,6,FALSE)="","",VLOOKUP(O1941,Home!$C$8:$R$207,6,FALSE))</f>
        <v>#N/A</v>
      </c>
      <c r="M1941" s="129" t="e">
        <f t="shared" si="626"/>
        <v>#N/A</v>
      </c>
      <c r="N1941" s="11">
        <f>SUM($K$4:K1941)</f>
        <v>200</v>
      </c>
      <c r="O1941" s="11" t="str">
        <f>IF(P1941="","",IF(IFERROR(VLOOKUP(N1941,Home!$C$8:$R$1048576,1,FALSE),"")=0,"",IFERROR(VLOOKUP(N1941,Home!$C$8:$R$1048576,1,FALSE),"")))</f>
        <v/>
      </c>
      <c r="P1941" s="11" t="str">
        <f>IF(IFERROR(VLOOKUP(W1941,Home!$C$8:$R$1048576,3,FALSE),"")=0,"",IFERROR(VLOOKUP(W1941,Home!$C$8:$R$1048576,3,FALSE),""))</f>
        <v/>
      </c>
      <c r="Q1941" s="11" t="str">
        <f t="shared" si="625"/>
        <v/>
      </c>
      <c r="R1941" s="130" t="e">
        <f>VLOOKUP(Q1941,'Baggrund til lister'!$G$4:$H$15,2,FALSE)</f>
        <v>#N/A</v>
      </c>
      <c r="S1941" s="11" t="str">
        <f t="shared" si="627"/>
        <v/>
      </c>
      <c r="T1941" s="11" t="str">
        <f>IF(IFERROR(VLOOKUP(N1941,Home!$C$8:$R$1048576,11,FALSE),"")=0,"",IFERROR(VLOOKUP(N1941,Home!$C$8:$R$1048576,11,FALSE),""))</f>
        <v/>
      </c>
      <c r="U1941" s="11" t="str">
        <f>IF(IFERROR(VLOOKUP(O1941,Home!$C$8:$R$1048576,12,FALSE),"")=0,"",IFERROR(VLOOKUP(O1941,Home!$C$8:$R$1048576,12,FALSE),""))</f>
        <v/>
      </c>
      <c r="V1941" s="11" t="str">
        <f>IF(IFERROR(VLOOKUP(O1941,Home!$C$8:$R$1048576,8,FALSE),"")=0,"",IFERROR(VLOOKUP(O1941,Home!$C$8:$R$1048576,8,FALSE),""))</f>
        <v/>
      </c>
      <c r="W1941" s="11" t="str">
        <f>IF(OR(VLOOKUP(N1941,Home!$C$7:$I$207,6,FALSE)="",VLOOKUP(N1941,Home!$C$7:$I$207,7,FALSE)=""),"FEJL",SUM(Baggrundsark!$K$4:K1941))</f>
        <v>FEJL</v>
      </c>
      <c r="Y1941">
        <v>1938</v>
      </c>
      <c r="Z1941" s="1"/>
      <c r="AC1941" s="44"/>
      <c r="AD1941">
        <f t="shared" si="634"/>
        <v>0</v>
      </c>
      <c r="AE1941">
        <f>SUM($AD$4:AD1941)</f>
        <v>1</v>
      </c>
      <c r="AF1941" s="103" t="str">
        <f>IFERROR(VLOOKUP(AN1941,Home!$C$8:$E$207,3,FALSE),"")</f>
        <v/>
      </c>
      <c r="AG1941" s="103" t="str">
        <f>IFERROR(VLOOKUP(AN1941,Home!$C$8:$E$207,2,FALSE),"")</f>
        <v/>
      </c>
      <c r="AH1941" s="104" t="str">
        <f>IF(VLOOKUP(AE1941,Home!$C$8:$I$207,6,FALSE)="","",VLOOKUP(AE1941,Home!$C$8:$I$207,6,FALSE))</f>
        <v/>
      </c>
      <c r="AI1941" s="104" t="e">
        <f t="shared" si="642"/>
        <v>#VALUE!</v>
      </c>
      <c r="AJ1941" s="105" t="e">
        <f t="shared" si="635"/>
        <v>#VALUE!</v>
      </c>
      <c r="AK1941" s="103" t="e">
        <f t="shared" si="628"/>
        <v>#VALUE!</v>
      </c>
      <c r="AL1941" s="103" t="e">
        <f t="shared" si="636"/>
        <v>#VALUE!</v>
      </c>
      <c r="AN1941" t="str">
        <f>IF(OR(VLOOKUP(AE1941,Home!$C$8:$I$207,6,FALSE)="",VLOOKUP(AE1941,Home!$C$8:$I$207,7,FALSE)=""),"FEJL",Baggrundsark!AE1941)</f>
        <v>FEJL</v>
      </c>
      <c r="AO1941">
        <f>IF(VLOOKUP(AE1941,Home!$C$8:$N$207,12,FALSE)="Timelønnet",1,0)</f>
        <v>0</v>
      </c>
      <c r="AP1941">
        <f>SUM($AO$4:AO1941)*AO1941</f>
        <v>0</v>
      </c>
      <c r="AQ1941">
        <f t="shared" si="623"/>
        <v>1</v>
      </c>
      <c r="AR1941" t="str">
        <f t="shared" si="623"/>
        <v/>
      </c>
      <c r="AS1941" t="e">
        <f t="shared" si="637"/>
        <v>#VALUE!</v>
      </c>
      <c r="AT1941" s="45" t="e">
        <f t="shared" si="624"/>
        <v>#VALUE!</v>
      </c>
      <c r="AU1941">
        <f>VLOOKUP(AQ1941,Home!$C$8:$J$207,8,FALSE)</f>
        <v>0</v>
      </c>
    </row>
    <row r="1942" spans="1:47" x14ac:dyDescent="0.25">
      <c r="A1942" s="6">
        <f t="shared" si="629"/>
        <v>0</v>
      </c>
      <c r="B1942" s="6">
        <f t="shared" si="638"/>
        <v>0</v>
      </c>
      <c r="C1942" s="6" t="str">
        <f t="shared" si="630"/>
        <v/>
      </c>
      <c r="D1942" s="7">
        <f t="shared" si="631"/>
        <v>0</v>
      </c>
      <c r="E1942" s="7">
        <f t="shared" si="639"/>
        <v>0</v>
      </c>
      <c r="F1942" s="7" t="str">
        <f t="shared" si="632"/>
        <v/>
      </c>
      <c r="G1942" s="6">
        <f t="shared" si="633"/>
        <v>0</v>
      </c>
      <c r="H1942" s="6">
        <f t="shared" si="640"/>
        <v>0</v>
      </c>
      <c r="I1942" s="6" t="str">
        <f t="shared" si="641"/>
        <v/>
      </c>
      <c r="J1942" s="11">
        <v>1939</v>
      </c>
      <c r="K1942" s="11">
        <f>IF(IFERROR(VLOOKUP(J1942,Home!$A$8:$B$1048576,1,FALSE),0)=0,0,1)</f>
        <v>0</v>
      </c>
      <c r="L1942" s="129" t="e">
        <f>IF(VLOOKUP(O1942,Home!$C$8:$R$207,6,FALSE)="","",VLOOKUP(O1942,Home!$C$8:$R$207,6,FALSE))</f>
        <v>#N/A</v>
      </c>
      <c r="M1942" s="129" t="e">
        <f t="shared" si="626"/>
        <v>#N/A</v>
      </c>
      <c r="N1942" s="11">
        <f>SUM($K$4:K1942)</f>
        <v>200</v>
      </c>
      <c r="O1942" s="11" t="str">
        <f>IF(P1942="","",IF(IFERROR(VLOOKUP(N1942,Home!$C$8:$R$1048576,1,FALSE),"")=0,"",IFERROR(VLOOKUP(N1942,Home!$C$8:$R$1048576,1,FALSE),"")))</f>
        <v/>
      </c>
      <c r="P1942" s="11" t="str">
        <f>IF(IFERROR(VLOOKUP(W1942,Home!$C$8:$R$1048576,3,FALSE),"")=0,"",IFERROR(VLOOKUP(W1942,Home!$C$8:$R$1048576,3,FALSE),""))</f>
        <v/>
      </c>
      <c r="Q1942" s="11" t="str">
        <f t="shared" si="625"/>
        <v/>
      </c>
      <c r="R1942" s="130" t="e">
        <f>VLOOKUP(Q1942,'Baggrund til lister'!$G$4:$H$15,2,FALSE)</f>
        <v>#N/A</v>
      </c>
      <c r="S1942" s="11" t="str">
        <f t="shared" si="627"/>
        <v/>
      </c>
      <c r="T1942" s="11" t="str">
        <f>IF(IFERROR(VLOOKUP(N1942,Home!$C$8:$R$1048576,11,FALSE),"")=0,"",IFERROR(VLOOKUP(N1942,Home!$C$8:$R$1048576,11,FALSE),""))</f>
        <v/>
      </c>
      <c r="U1942" s="11" t="str">
        <f>IF(IFERROR(VLOOKUP(O1942,Home!$C$8:$R$1048576,12,FALSE),"")=0,"",IFERROR(VLOOKUP(O1942,Home!$C$8:$R$1048576,12,FALSE),""))</f>
        <v/>
      </c>
      <c r="V1942" s="11" t="str">
        <f>IF(IFERROR(VLOOKUP(O1942,Home!$C$8:$R$1048576,8,FALSE),"")=0,"",IFERROR(VLOOKUP(O1942,Home!$C$8:$R$1048576,8,FALSE),""))</f>
        <v/>
      </c>
      <c r="W1942" s="11" t="str">
        <f>IF(OR(VLOOKUP(N1942,Home!$C$7:$I$207,6,FALSE)="",VLOOKUP(N1942,Home!$C$7:$I$207,7,FALSE)=""),"FEJL",SUM(Baggrundsark!$K$4:K1942))</f>
        <v>FEJL</v>
      </c>
      <c r="Y1942">
        <v>1939</v>
      </c>
      <c r="Z1942" s="1"/>
      <c r="AC1942" s="44"/>
      <c r="AD1942">
        <f t="shared" si="634"/>
        <v>0</v>
      </c>
      <c r="AE1942">
        <f>SUM($AD$4:AD1942)</f>
        <v>1</v>
      </c>
      <c r="AF1942" s="103" t="str">
        <f>IFERROR(VLOOKUP(AN1942,Home!$C$8:$E$207,3,FALSE),"")</f>
        <v/>
      </c>
      <c r="AG1942" s="103" t="str">
        <f>IFERROR(VLOOKUP(AN1942,Home!$C$8:$E$207,2,FALSE),"")</f>
        <v/>
      </c>
      <c r="AH1942" s="104" t="str">
        <f>IF(VLOOKUP(AE1942,Home!$C$8:$I$207,6,FALSE)="","",VLOOKUP(AE1942,Home!$C$8:$I$207,6,FALSE))</f>
        <v/>
      </c>
      <c r="AI1942" s="104" t="e">
        <f t="shared" si="642"/>
        <v>#VALUE!</v>
      </c>
      <c r="AJ1942" s="105" t="e">
        <f t="shared" si="635"/>
        <v>#VALUE!</v>
      </c>
      <c r="AK1942" s="103" t="e">
        <f t="shared" si="628"/>
        <v>#VALUE!</v>
      </c>
      <c r="AL1942" s="103" t="e">
        <f t="shared" si="636"/>
        <v>#VALUE!</v>
      </c>
      <c r="AN1942" t="str">
        <f>IF(OR(VLOOKUP(AE1942,Home!$C$8:$I$207,6,FALSE)="",VLOOKUP(AE1942,Home!$C$8:$I$207,7,FALSE)=""),"FEJL",Baggrundsark!AE1942)</f>
        <v>FEJL</v>
      </c>
      <c r="AO1942">
        <f>IF(VLOOKUP(AE1942,Home!$C$8:$N$207,12,FALSE)="Timelønnet",1,0)</f>
        <v>0</v>
      </c>
      <c r="AP1942">
        <f>SUM($AO$4:AO1942)*AO1942</f>
        <v>0</v>
      </c>
      <c r="AQ1942">
        <f t="shared" si="623"/>
        <v>1</v>
      </c>
      <c r="AR1942" t="str">
        <f t="shared" si="623"/>
        <v/>
      </c>
      <c r="AS1942" t="e">
        <f t="shared" si="637"/>
        <v>#VALUE!</v>
      </c>
      <c r="AT1942" s="45" t="e">
        <f t="shared" si="624"/>
        <v>#VALUE!</v>
      </c>
      <c r="AU1942">
        <f>VLOOKUP(AQ1942,Home!$C$8:$J$207,8,FALSE)</f>
        <v>0</v>
      </c>
    </row>
    <row r="1943" spans="1:47" x14ac:dyDescent="0.25">
      <c r="A1943" s="6">
        <f t="shared" si="629"/>
        <v>0</v>
      </c>
      <c r="B1943" s="6">
        <f t="shared" si="638"/>
        <v>0</v>
      </c>
      <c r="C1943" s="6" t="str">
        <f t="shared" si="630"/>
        <v/>
      </c>
      <c r="D1943" s="7">
        <f t="shared" si="631"/>
        <v>0</v>
      </c>
      <c r="E1943" s="7">
        <f t="shared" si="639"/>
        <v>0</v>
      </c>
      <c r="F1943" s="7" t="str">
        <f t="shared" si="632"/>
        <v/>
      </c>
      <c r="G1943" s="6">
        <f t="shared" si="633"/>
        <v>0</v>
      </c>
      <c r="H1943" s="6">
        <f t="shared" si="640"/>
        <v>0</v>
      </c>
      <c r="I1943" s="6" t="str">
        <f t="shared" si="641"/>
        <v/>
      </c>
      <c r="J1943" s="11">
        <v>1940</v>
      </c>
      <c r="K1943" s="11">
        <f>IF(IFERROR(VLOOKUP(J1943,Home!$A$8:$B$1048576,1,FALSE),0)=0,0,1)</f>
        <v>0</v>
      </c>
      <c r="L1943" s="129" t="e">
        <f>IF(VLOOKUP(O1943,Home!$C$8:$R$207,6,FALSE)="","",VLOOKUP(O1943,Home!$C$8:$R$207,6,FALSE))</f>
        <v>#N/A</v>
      </c>
      <c r="M1943" s="129" t="e">
        <f t="shared" si="626"/>
        <v>#N/A</v>
      </c>
      <c r="N1943" s="11">
        <f>SUM($K$4:K1943)</f>
        <v>200</v>
      </c>
      <c r="O1943" s="11" t="str">
        <f>IF(P1943="","",IF(IFERROR(VLOOKUP(N1943,Home!$C$8:$R$1048576,1,FALSE),"")=0,"",IFERROR(VLOOKUP(N1943,Home!$C$8:$R$1048576,1,FALSE),"")))</f>
        <v/>
      </c>
      <c r="P1943" s="11" t="str">
        <f>IF(IFERROR(VLOOKUP(W1943,Home!$C$8:$R$1048576,3,FALSE),"")=0,"",IFERROR(VLOOKUP(W1943,Home!$C$8:$R$1048576,3,FALSE),""))</f>
        <v/>
      </c>
      <c r="Q1943" s="11" t="str">
        <f t="shared" si="625"/>
        <v/>
      </c>
      <c r="R1943" s="130" t="e">
        <f>VLOOKUP(Q1943,'Baggrund til lister'!$G$4:$H$15,2,FALSE)</f>
        <v>#N/A</v>
      </c>
      <c r="S1943" s="11" t="str">
        <f t="shared" si="627"/>
        <v/>
      </c>
      <c r="T1943" s="11" t="str">
        <f>IF(IFERROR(VLOOKUP(N1943,Home!$C$8:$R$1048576,11,FALSE),"")=0,"",IFERROR(VLOOKUP(N1943,Home!$C$8:$R$1048576,11,FALSE),""))</f>
        <v/>
      </c>
      <c r="U1943" s="11" t="str">
        <f>IF(IFERROR(VLOOKUP(O1943,Home!$C$8:$R$1048576,12,FALSE),"")=0,"",IFERROR(VLOOKUP(O1943,Home!$C$8:$R$1048576,12,FALSE),""))</f>
        <v/>
      </c>
      <c r="V1943" s="11" t="str">
        <f>IF(IFERROR(VLOOKUP(O1943,Home!$C$8:$R$1048576,8,FALSE),"")=0,"",IFERROR(VLOOKUP(O1943,Home!$C$8:$R$1048576,8,FALSE),""))</f>
        <v/>
      </c>
      <c r="W1943" s="11" t="str">
        <f>IF(OR(VLOOKUP(N1943,Home!$C$7:$I$207,6,FALSE)="",VLOOKUP(N1943,Home!$C$7:$I$207,7,FALSE)=""),"FEJL",SUM(Baggrundsark!$K$4:K1943))</f>
        <v>FEJL</v>
      </c>
      <c r="Y1943">
        <v>1940</v>
      </c>
      <c r="Z1943" s="1"/>
      <c r="AC1943" s="44"/>
      <c r="AD1943">
        <f t="shared" si="634"/>
        <v>0</v>
      </c>
      <c r="AE1943">
        <f>SUM($AD$4:AD1943)</f>
        <v>1</v>
      </c>
      <c r="AF1943" s="103" t="str">
        <f>IFERROR(VLOOKUP(AN1943,Home!$C$8:$E$207,3,FALSE),"")</f>
        <v/>
      </c>
      <c r="AG1943" s="103" t="str">
        <f>IFERROR(VLOOKUP(AN1943,Home!$C$8:$E$207,2,FALSE),"")</f>
        <v/>
      </c>
      <c r="AH1943" s="104" t="str">
        <f>IF(VLOOKUP(AE1943,Home!$C$8:$I$207,6,FALSE)="","",VLOOKUP(AE1943,Home!$C$8:$I$207,6,FALSE))</f>
        <v/>
      </c>
      <c r="AI1943" s="104" t="e">
        <f t="shared" si="642"/>
        <v>#VALUE!</v>
      </c>
      <c r="AJ1943" s="105" t="e">
        <f t="shared" si="635"/>
        <v>#VALUE!</v>
      </c>
      <c r="AK1943" s="103" t="e">
        <f t="shared" si="628"/>
        <v>#VALUE!</v>
      </c>
      <c r="AL1943" s="103" t="e">
        <f t="shared" si="636"/>
        <v>#VALUE!</v>
      </c>
      <c r="AN1943" t="str">
        <f>IF(OR(VLOOKUP(AE1943,Home!$C$8:$I$207,6,FALSE)="",VLOOKUP(AE1943,Home!$C$8:$I$207,7,FALSE)=""),"FEJL",Baggrundsark!AE1943)</f>
        <v>FEJL</v>
      </c>
      <c r="AO1943">
        <f>IF(VLOOKUP(AE1943,Home!$C$8:$N$207,12,FALSE)="Timelønnet",1,0)</f>
        <v>0</v>
      </c>
      <c r="AP1943">
        <f>SUM($AO$4:AO1943)*AO1943</f>
        <v>0</v>
      </c>
      <c r="AQ1943">
        <f t="shared" si="623"/>
        <v>1</v>
      </c>
      <c r="AR1943" t="str">
        <f t="shared" si="623"/>
        <v/>
      </c>
      <c r="AS1943" t="e">
        <f t="shared" si="637"/>
        <v>#VALUE!</v>
      </c>
      <c r="AT1943" s="45" t="e">
        <f t="shared" si="624"/>
        <v>#VALUE!</v>
      </c>
      <c r="AU1943">
        <f>VLOOKUP(AQ1943,Home!$C$8:$J$207,8,FALSE)</f>
        <v>0</v>
      </c>
    </row>
    <row r="1944" spans="1:47" x14ac:dyDescent="0.25">
      <c r="A1944" s="6">
        <f t="shared" si="629"/>
        <v>0</v>
      </c>
      <c r="B1944" s="6">
        <f t="shared" si="638"/>
        <v>0</v>
      </c>
      <c r="C1944" s="6" t="str">
        <f t="shared" si="630"/>
        <v/>
      </c>
      <c r="D1944" s="7">
        <f t="shared" si="631"/>
        <v>0</v>
      </c>
      <c r="E1944" s="7">
        <f t="shared" si="639"/>
        <v>0</v>
      </c>
      <c r="F1944" s="7" t="str">
        <f t="shared" si="632"/>
        <v/>
      </c>
      <c r="G1944" s="6">
        <f t="shared" si="633"/>
        <v>0</v>
      </c>
      <c r="H1944" s="6">
        <f t="shared" si="640"/>
        <v>0</v>
      </c>
      <c r="I1944" s="6" t="str">
        <f t="shared" si="641"/>
        <v/>
      </c>
      <c r="J1944" s="11">
        <v>1941</v>
      </c>
      <c r="K1944" s="11">
        <f>IF(IFERROR(VLOOKUP(J1944,Home!$A$8:$B$1048576,1,FALSE),0)=0,0,1)</f>
        <v>0</v>
      </c>
      <c r="L1944" s="129" t="e">
        <f>IF(VLOOKUP(O1944,Home!$C$8:$R$207,6,FALSE)="","",VLOOKUP(O1944,Home!$C$8:$R$207,6,FALSE))</f>
        <v>#N/A</v>
      </c>
      <c r="M1944" s="129" t="e">
        <f t="shared" si="626"/>
        <v>#N/A</v>
      </c>
      <c r="N1944" s="11">
        <f>SUM($K$4:K1944)</f>
        <v>200</v>
      </c>
      <c r="O1944" s="11" t="str">
        <f>IF(P1944="","",IF(IFERROR(VLOOKUP(N1944,Home!$C$8:$R$1048576,1,FALSE),"")=0,"",IFERROR(VLOOKUP(N1944,Home!$C$8:$R$1048576,1,FALSE),"")))</f>
        <v/>
      </c>
      <c r="P1944" s="11" t="str">
        <f>IF(IFERROR(VLOOKUP(W1944,Home!$C$8:$R$1048576,3,FALSE),"")=0,"",IFERROR(VLOOKUP(W1944,Home!$C$8:$R$1048576,3,FALSE),""))</f>
        <v/>
      </c>
      <c r="Q1944" s="11" t="str">
        <f t="shared" si="625"/>
        <v/>
      </c>
      <c r="R1944" s="130" t="e">
        <f>VLOOKUP(Q1944,'Baggrund til lister'!$G$4:$H$15,2,FALSE)</f>
        <v>#N/A</v>
      </c>
      <c r="S1944" s="11" t="str">
        <f t="shared" si="627"/>
        <v/>
      </c>
      <c r="T1944" s="11" t="str">
        <f>IF(IFERROR(VLOOKUP(N1944,Home!$C$8:$R$1048576,11,FALSE),"")=0,"",IFERROR(VLOOKUP(N1944,Home!$C$8:$R$1048576,11,FALSE),""))</f>
        <v/>
      </c>
      <c r="U1944" s="11" t="str">
        <f>IF(IFERROR(VLOOKUP(O1944,Home!$C$8:$R$1048576,12,FALSE),"")=0,"",IFERROR(VLOOKUP(O1944,Home!$C$8:$R$1048576,12,FALSE),""))</f>
        <v/>
      </c>
      <c r="V1944" s="11" t="str">
        <f>IF(IFERROR(VLOOKUP(O1944,Home!$C$8:$R$1048576,8,FALSE),"")=0,"",IFERROR(VLOOKUP(O1944,Home!$C$8:$R$1048576,8,FALSE),""))</f>
        <v/>
      </c>
      <c r="W1944" s="11" t="str">
        <f>IF(OR(VLOOKUP(N1944,Home!$C$7:$I$207,6,FALSE)="",VLOOKUP(N1944,Home!$C$7:$I$207,7,FALSE)=""),"FEJL",SUM(Baggrundsark!$K$4:K1944))</f>
        <v>FEJL</v>
      </c>
      <c r="Y1944">
        <v>1941</v>
      </c>
      <c r="Z1944" s="1"/>
      <c r="AC1944" s="44"/>
      <c r="AD1944">
        <f t="shared" si="634"/>
        <v>0</v>
      </c>
      <c r="AE1944">
        <f>SUM($AD$4:AD1944)</f>
        <v>1</v>
      </c>
      <c r="AF1944" s="103" t="str">
        <f>IFERROR(VLOOKUP(AN1944,Home!$C$8:$E$207,3,FALSE),"")</f>
        <v/>
      </c>
      <c r="AG1944" s="103" t="str">
        <f>IFERROR(VLOOKUP(AN1944,Home!$C$8:$E$207,2,FALSE),"")</f>
        <v/>
      </c>
      <c r="AH1944" s="104" t="str">
        <f>IF(VLOOKUP(AE1944,Home!$C$8:$I$207,6,FALSE)="","",VLOOKUP(AE1944,Home!$C$8:$I$207,6,FALSE))</f>
        <v/>
      </c>
      <c r="AI1944" s="104" t="e">
        <f t="shared" si="642"/>
        <v>#VALUE!</v>
      </c>
      <c r="AJ1944" s="105" t="e">
        <f t="shared" si="635"/>
        <v>#VALUE!</v>
      </c>
      <c r="AK1944" s="103" t="e">
        <f t="shared" si="628"/>
        <v>#VALUE!</v>
      </c>
      <c r="AL1944" s="103" t="e">
        <f t="shared" si="636"/>
        <v>#VALUE!</v>
      </c>
      <c r="AN1944" t="str">
        <f>IF(OR(VLOOKUP(AE1944,Home!$C$8:$I$207,6,FALSE)="",VLOOKUP(AE1944,Home!$C$8:$I$207,7,FALSE)=""),"FEJL",Baggrundsark!AE1944)</f>
        <v>FEJL</v>
      </c>
      <c r="AO1944">
        <f>IF(VLOOKUP(AE1944,Home!$C$8:$N$207,12,FALSE)="Timelønnet",1,0)</f>
        <v>0</v>
      </c>
      <c r="AP1944">
        <f>SUM($AO$4:AO1944)*AO1944</f>
        <v>0</v>
      </c>
      <c r="AQ1944">
        <f t="shared" si="623"/>
        <v>1</v>
      </c>
      <c r="AR1944" t="str">
        <f t="shared" si="623"/>
        <v/>
      </c>
      <c r="AS1944" t="e">
        <f t="shared" si="637"/>
        <v>#VALUE!</v>
      </c>
      <c r="AT1944" s="45" t="e">
        <f t="shared" si="624"/>
        <v>#VALUE!</v>
      </c>
      <c r="AU1944">
        <f>VLOOKUP(AQ1944,Home!$C$8:$J$207,8,FALSE)</f>
        <v>0</v>
      </c>
    </row>
    <row r="1945" spans="1:47" x14ac:dyDescent="0.25">
      <c r="A1945" s="6">
        <f t="shared" si="629"/>
        <v>0</v>
      </c>
      <c r="B1945" s="6">
        <f t="shared" si="638"/>
        <v>0</v>
      </c>
      <c r="C1945" s="6" t="str">
        <f t="shared" si="630"/>
        <v/>
      </c>
      <c r="D1945" s="7">
        <f t="shared" si="631"/>
        <v>0</v>
      </c>
      <c r="E1945" s="7">
        <f t="shared" si="639"/>
        <v>0</v>
      </c>
      <c r="F1945" s="7" t="str">
        <f t="shared" si="632"/>
        <v/>
      </c>
      <c r="G1945" s="6">
        <f t="shared" si="633"/>
        <v>0</v>
      </c>
      <c r="H1945" s="6">
        <f t="shared" si="640"/>
        <v>0</v>
      </c>
      <c r="I1945" s="6" t="str">
        <f t="shared" si="641"/>
        <v/>
      </c>
      <c r="J1945" s="11">
        <v>1942</v>
      </c>
      <c r="K1945" s="11">
        <f>IF(IFERROR(VLOOKUP(J1945,Home!$A$8:$B$1048576,1,FALSE),0)=0,0,1)</f>
        <v>0</v>
      </c>
      <c r="L1945" s="129" t="e">
        <f>IF(VLOOKUP(O1945,Home!$C$8:$R$207,6,FALSE)="","",VLOOKUP(O1945,Home!$C$8:$R$207,6,FALSE))</f>
        <v>#N/A</v>
      </c>
      <c r="M1945" s="129" t="e">
        <f t="shared" si="626"/>
        <v>#N/A</v>
      </c>
      <c r="N1945" s="11">
        <f>SUM($K$4:K1945)</f>
        <v>200</v>
      </c>
      <c r="O1945" s="11" t="str">
        <f>IF(P1945="","",IF(IFERROR(VLOOKUP(N1945,Home!$C$8:$R$1048576,1,FALSE),"")=0,"",IFERROR(VLOOKUP(N1945,Home!$C$8:$R$1048576,1,FALSE),"")))</f>
        <v/>
      </c>
      <c r="P1945" s="11" t="str">
        <f>IF(IFERROR(VLOOKUP(W1945,Home!$C$8:$R$1048576,3,FALSE),"")=0,"",IFERROR(VLOOKUP(W1945,Home!$C$8:$R$1048576,3,FALSE),""))</f>
        <v/>
      </c>
      <c r="Q1945" s="11" t="str">
        <f t="shared" si="625"/>
        <v/>
      </c>
      <c r="R1945" s="130" t="e">
        <f>VLOOKUP(Q1945,'Baggrund til lister'!$G$4:$H$15,2,FALSE)</f>
        <v>#N/A</v>
      </c>
      <c r="S1945" s="11" t="str">
        <f t="shared" si="627"/>
        <v/>
      </c>
      <c r="T1945" s="11" t="str">
        <f>IF(IFERROR(VLOOKUP(N1945,Home!$C$8:$R$1048576,11,FALSE),"")=0,"",IFERROR(VLOOKUP(N1945,Home!$C$8:$R$1048576,11,FALSE),""))</f>
        <v/>
      </c>
      <c r="U1945" s="11" t="str">
        <f>IF(IFERROR(VLOOKUP(O1945,Home!$C$8:$R$1048576,12,FALSE),"")=0,"",IFERROR(VLOOKUP(O1945,Home!$C$8:$R$1048576,12,FALSE),""))</f>
        <v/>
      </c>
      <c r="V1945" s="11" t="str">
        <f>IF(IFERROR(VLOOKUP(O1945,Home!$C$8:$R$1048576,8,FALSE),"")=0,"",IFERROR(VLOOKUP(O1945,Home!$C$8:$R$1048576,8,FALSE),""))</f>
        <v/>
      </c>
      <c r="W1945" s="11" t="str">
        <f>IF(OR(VLOOKUP(N1945,Home!$C$7:$I$207,6,FALSE)="",VLOOKUP(N1945,Home!$C$7:$I$207,7,FALSE)=""),"FEJL",SUM(Baggrundsark!$K$4:K1945))</f>
        <v>FEJL</v>
      </c>
      <c r="Y1945">
        <v>1942</v>
      </c>
      <c r="Z1945" s="1"/>
      <c r="AC1945" s="44"/>
      <c r="AD1945">
        <f t="shared" si="634"/>
        <v>0</v>
      </c>
      <c r="AE1945">
        <f>SUM($AD$4:AD1945)</f>
        <v>1</v>
      </c>
      <c r="AF1945" s="103" t="str">
        <f>IFERROR(VLOOKUP(AN1945,Home!$C$8:$E$207,3,FALSE),"")</f>
        <v/>
      </c>
      <c r="AG1945" s="103" t="str">
        <f>IFERROR(VLOOKUP(AN1945,Home!$C$8:$E$207,2,FALSE),"")</f>
        <v/>
      </c>
      <c r="AH1945" s="104" t="str">
        <f>IF(VLOOKUP(AE1945,Home!$C$8:$I$207,6,FALSE)="","",VLOOKUP(AE1945,Home!$C$8:$I$207,6,FALSE))</f>
        <v/>
      </c>
      <c r="AI1945" s="104" t="e">
        <f t="shared" si="642"/>
        <v>#VALUE!</v>
      </c>
      <c r="AJ1945" s="105" t="e">
        <f t="shared" si="635"/>
        <v>#VALUE!</v>
      </c>
      <c r="AK1945" s="103" t="e">
        <f t="shared" si="628"/>
        <v>#VALUE!</v>
      </c>
      <c r="AL1945" s="103" t="e">
        <f t="shared" si="636"/>
        <v>#VALUE!</v>
      </c>
      <c r="AN1945" t="str">
        <f>IF(OR(VLOOKUP(AE1945,Home!$C$8:$I$207,6,FALSE)="",VLOOKUP(AE1945,Home!$C$8:$I$207,7,FALSE)=""),"FEJL",Baggrundsark!AE1945)</f>
        <v>FEJL</v>
      </c>
      <c r="AO1945">
        <f>IF(VLOOKUP(AE1945,Home!$C$8:$N$207,12,FALSE)="Timelønnet",1,0)</f>
        <v>0</v>
      </c>
      <c r="AP1945">
        <f>SUM($AO$4:AO1945)*AO1945</f>
        <v>0</v>
      </c>
      <c r="AQ1945">
        <f t="shared" si="623"/>
        <v>1</v>
      </c>
      <c r="AR1945" t="str">
        <f t="shared" si="623"/>
        <v/>
      </c>
      <c r="AS1945" t="e">
        <f t="shared" si="637"/>
        <v>#VALUE!</v>
      </c>
      <c r="AT1945" s="45" t="e">
        <f t="shared" si="624"/>
        <v>#VALUE!</v>
      </c>
      <c r="AU1945">
        <f>VLOOKUP(AQ1945,Home!$C$8:$J$207,8,FALSE)</f>
        <v>0</v>
      </c>
    </row>
    <row r="1946" spans="1:47" x14ac:dyDescent="0.25">
      <c r="A1946" s="6">
        <f t="shared" si="629"/>
        <v>0</v>
      </c>
      <c r="B1946" s="6">
        <f t="shared" si="638"/>
        <v>0</v>
      </c>
      <c r="C1946" s="6" t="str">
        <f t="shared" si="630"/>
        <v/>
      </c>
      <c r="D1946" s="7">
        <f t="shared" si="631"/>
        <v>0</v>
      </c>
      <c r="E1946" s="7">
        <f t="shared" si="639"/>
        <v>0</v>
      </c>
      <c r="F1946" s="7" t="str">
        <f t="shared" si="632"/>
        <v/>
      </c>
      <c r="G1946" s="6">
        <f t="shared" si="633"/>
        <v>0</v>
      </c>
      <c r="H1946" s="6">
        <f t="shared" si="640"/>
        <v>0</v>
      </c>
      <c r="I1946" s="6" t="str">
        <f t="shared" si="641"/>
        <v/>
      </c>
      <c r="J1946" s="11">
        <v>1943</v>
      </c>
      <c r="K1946" s="11">
        <f>IF(IFERROR(VLOOKUP(J1946,Home!$A$8:$B$1048576,1,FALSE),0)=0,0,1)</f>
        <v>0</v>
      </c>
      <c r="L1946" s="129" t="e">
        <f>IF(VLOOKUP(O1946,Home!$C$8:$R$207,6,FALSE)="","",VLOOKUP(O1946,Home!$C$8:$R$207,6,FALSE))</f>
        <v>#N/A</v>
      </c>
      <c r="M1946" s="129" t="e">
        <f t="shared" si="626"/>
        <v>#N/A</v>
      </c>
      <c r="N1946" s="11">
        <f>SUM($K$4:K1946)</f>
        <v>200</v>
      </c>
      <c r="O1946" s="11" t="str">
        <f>IF(P1946="","",IF(IFERROR(VLOOKUP(N1946,Home!$C$8:$R$1048576,1,FALSE),"")=0,"",IFERROR(VLOOKUP(N1946,Home!$C$8:$R$1048576,1,FALSE),"")))</f>
        <v/>
      </c>
      <c r="P1946" s="11" t="str">
        <f>IF(IFERROR(VLOOKUP(W1946,Home!$C$8:$R$1048576,3,FALSE),"")=0,"",IFERROR(VLOOKUP(W1946,Home!$C$8:$R$1048576,3,FALSE),""))</f>
        <v/>
      </c>
      <c r="Q1946" s="11" t="str">
        <f t="shared" si="625"/>
        <v/>
      </c>
      <c r="R1946" s="130" t="e">
        <f>VLOOKUP(Q1946,'Baggrund til lister'!$G$4:$H$15,2,FALSE)</f>
        <v>#N/A</v>
      </c>
      <c r="S1946" s="11" t="str">
        <f t="shared" si="627"/>
        <v/>
      </c>
      <c r="T1946" s="11" t="str">
        <f>IF(IFERROR(VLOOKUP(N1946,Home!$C$8:$R$1048576,11,FALSE),"")=0,"",IFERROR(VLOOKUP(N1946,Home!$C$8:$R$1048576,11,FALSE),""))</f>
        <v/>
      </c>
      <c r="U1946" s="11" t="str">
        <f>IF(IFERROR(VLOOKUP(O1946,Home!$C$8:$R$1048576,12,FALSE),"")=0,"",IFERROR(VLOOKUP(O1946,Home!$C$8:$R$1048576,12,FALSE),""))</f>
        <v/>
      </c>
      <c r="V1946" s="11" t="str">
        <f>IF(IFERROR(VLOOKUP(O1946,Home!$C$8:$R$1048576,8,FALSE),"")=0,"",IFERROR(VLOOKUP(O1946,Home!$C$8:$R$1048576,8,FALSE),""))</f>
        <v/>
      </c>
      <c r="W1946" s="11" t="str">
        <f>IF(OR(VLOOKUP(N1946,Home!$C$7:$I$207,6,FALSE)="",VLOOKUP(N1946,Home!$C$7:$I$207,7,FALSE)=""),"FEJL",SUM(Baggrundsark!$K$4:K1946))</f>
        <v>FEJL</v>
      </c>
      <c r="Y1946">
        <v>1943</v>
      </c>
      <c r="Z1946" s="1"/>
      <c r="AC1946" s="44"/>
      <c r="AD1946">
        <f t="shared" si="634"/>
        <v>0</v>
      </c>
      <c r="AE1946">
        <f>SUM($AD$4:AD1946)</f>
        <v>1</v>
      </c>
      <c r="AF1946" s="103" t="str">
        <f>IFERROR(VLOOKUP(AN1946,Home!$C$8:$E$207,3,FALSE),"")</f>
        <v/>
      </c>
      <c r="AG1946" s="103" t="str">
        <f>IFERROR(VLOOKUP(AN1946,Home!$C$8:$E$207,2,FALSE),"")</f>
        <v/>
      </c>
      <c r="AH1946" s="104" t="str">
        <f>IF(VLOOKUP(AE1946,Home!$C$8:$I$207,6,FALSE)="","",VLOOKUP(AE1946,Home!$C$8:$I$207,6,FALSE))</f>
        <v/>
      </c>
      <c r="AI1946" s="104" t="e">
        <f t="shared" si="642"/>
        <v>#VALUE!</v>
      </c>
      <c r="AJ1946" s="105" t="e">
        <f t="shared" si="635"/>
        <v>#VALUE!</v>
      </c>
      <c r="AK1946" s="103" t="e">
        <f t="shared" si="628"/>
        <v>#VALUE!</v>
      </c>
      <c r="AL1946" s="103" t="e">
        <f t="shared" si="636"/>
        <v>#VALUE!</v>
      </c>
      <c r="AN1946" t="str">
        <f>IF(OR(VLOOKUP(AE1946,Home!$C$8:$I$207,6,FALSE)="",VLOOKUP(AE1946,Home!$C$8:$I$207,7,FALSE)=""),"FEJL",Baggrundsark!AE1946)</f>
        <v>FEJL</v>
      </c>
      <c r="AO1946">
        <f>IF(VLOOKUP(AE1946,Home!$C$8:$N$207,12,FALSE)="Timelønnet",1,0)</f>
        <v>0</v>
      </c>
      <c r="AP1946">
        <f>SUM($AO$4:AO1946)*AO1946</f>
        <v>0</v>
      </c>
      <c r="AQ1946">
        <f t="shared" si="623"/>
        <v>1</v>
      </c>
      <c r="AR1946" t="str">
        <f t="shared" si="623"/>
        <v/>
      </c>
      <c r="AS1946" t="e">
        <f t="shared" si="637"/>
        <v>#VALUE!</v>
      </c>
      <c r="AT1946" s="45" t="e">
        <f t="shared" si="624"/>
        <v>#VALUE!</v>
      </c>
      <c r="AU1946">
        <f>VLOOKUP(AQ1946,Home!$C$8:$J$207,8,FALSE)</f>
        <v>0</v>
      </c>
    </row>
    <row r="1947" spans="1:47" x14ac:dyDescent="0.25">
      <c r="A1947" s="6">
        <f t="shared" si="629"/>
        <v>0</v>
      </c>
      <c r="B1947" s="6">
        <f t="shared" si="638"/>
        <v>0</v>
      </c>
      <c r="C1947" s="6" t="str">
        <f t="shared" si="630"/>
        <v/>
      </c>
      <c r="D1947" s="7">
        <f t="shared" si="631"/>
        <v>0</v>
      </c>
      <c r="E1947" s="7">
        <f t="shared" si="639"/>
        <v>0</v>
      </c>
      <c r="F1947" s="7" t="str">
        <f t="shared" si="632"/>
        <v/>
      </c>
      <c r="G1947" s="6">
        <f t="shared" si="633"/>
        <v>0</v>
      </c>
      <c r="H1947" s="6">
        <f t="shared" si="640"/>
        <v>0</v>
      </c>
      <c r="I1947" s="6" t="str">
        <f t="shared" si="641"/>
        <v/>
      </c>
      <c r="J1947" s="11">
        <v>1944</v>
      </c>
      <c r="K1947" s="11">
        <f>IF(IFERROR(VLOOKUP(J1947,Home!$A$8:$B$1048576,1,FALSE),0)=0,0,1)</f>
        <v>0</v>
      </c>
      <c r="L1947" s="129" t="e">
        <f>IF(VLOOKUP(O1947,Home!$C$8:$R$207,6,FALSE)="","",VLOOKUP(O1947,Home!$C$8:$R$207,6,FALSE))</f>
        <v>#N/A</v>
      </c>
      <c r="M1947" s="129" t="e">
        <f t="shared" si="626"/>
        <v>#N/A</v>
      </c>
      <c r="N1947" s="11">
        <f>SUM($K$4:K1947)</f>
        <v>200</v>
      </c>
      <c r="O1947" s="11" t="str">
        <f>IF(P1947="","",IF(IFERROR(VLOOKUP(N1947,Home!$C$8:$R$1048576,1,FALSE),"")=0,"",IFERROR(VLOOKUP(N1947,Home!$C$8:$R$1048576,1,FALSE),"")))</f>
        <v/>
      </c>
      <c r="P1947" s="11" t="str">
        <f>IF(IFERROR(VLOOKUP(W1947,Home!$C$8:$R$1048576,3,FALSE),"")=0,"",IFERROR(VLOOKUP(W1947,Home!$C$8:$R$1048576,3,FALSE),""))</f>
        <v/>
      </c>
      <c r="Q1947" s="11" t="str">
        <f t="shared" si="625"/>
        <v/>
      </c>
      <c r="R1947" s="130" t="e">
        <f>VLOOKUP(Q1947,'Baggrund til lister'!$G$4:$H$15,2,FALSE)</f>
        <v>#N/A</v>
      </c>
      <c r="S1947" s="11" t="str">
        <f t="shared" si="627"/>
        <v/>
      </c>
      <c r="T1947" s="11" t="str">
        <f>IF(IFERROR(VLOOKUP(N1947,Home!$C$8:$R$1048576,11,FALSE),"")=0,"",IFERROR(VLOOKUP(N1947,Home!$C$8:$R$1048576,11,FALSE),""))</f>
        <v/>
      </c>
      <c r="U1947" s="11" t="str">
        <f>IF(IFERROR(VLOOKUP(O1947,Home!$C$8:$R$1048576,12,FALSE),"")=0,"",IFERROR(VLOOKUP(O1947,Home!$C$8:$R$1048576,12,FALSE),""))</f>
        <v/>
      </c>
      <c r="V1947" s="11" t="str">
        <f>IF(IFERROR(VLOOKUP(O1947,Home!$C$8:$R$1048576,8,FALSE),"")=0,"",IFERROR(VLOOKUP(O1947,Home!$C$8:$R$1048576,8,FALSE),""))</f>
        <v/>
      </c>
      <c r="W1947" s="11" t="str">
        <f>IF(OR(VLOOKUP(N1947,Home!$C$7:$I$207,6,FALSE)="",VLOOKUP(N1947,Home!$C$7:$I$207,7,FALSE)=""),"FEJL",SUM(Baggrundsark!$K$4:K1947))</f>
        <v>FEJL</v>
      </c>
      <c r="Y1947">
        <v>1944</v>
      </c>
      <c r="Z1947" s="1"/>
      <c r="AC1947" s="44"/>
      <c r="AD1947">
        <f t="shared" si="634"/>
        <v>0</v>
      </c>
      <c r="AE1947">
        <f>SUM($AD$4:AD1947)</f>
        <v>1</v>
      </c>
      <c r="AF1947" s="103" t="str">
        <f>IFERROR(VLOOKUP(AN1947,Home!$C$8:$E$207,3,FALSE),"")</f>
        <v/>
      </c>
      <c r="AG1947" s="103" t="str">
        <f>IFERROR(VLOOKUP(AN1947,Home!$C$8:$E$207,2,FALSE),"")</f>
        <v/>
      </c>
      <c r="AH1947" s="104" t="str">
        <f>IF(VLOOKUP(AE1947,Home!$C$8:$I$207,6,FALSE)="","",VLOOKUP(AE1947,Home!$C$8:$I$207,6,FALSE))</f>
        <v/>
      </c>
      <c r="AI1947" s="104" t="e">
        <f t="shared" si="642"/>
        <v>#VALUE!</v>
      </c>
      <c r="AJ1947" s="105" t="e">
        <f t="shared" si="635"/>
        <v>#VALUE!</v>
      </c>
      <c r="AK1947" s="103" t="e">
        <f t="shared" si="628"/>
        <v>#VALUE!</v>
      </c>
      <c r="AL1947" s="103" t="e">
        <f t="shared" si="636"/>
        <v>#VALUE!</v>
      </c>
      <c r="AN1947" t="str">
        <f>IF(OR(VLOOKUP(AE1947,Home!$C$8:$I$207,6,FALSE)="",VLOOKUP(AE1947,Home!$C$8:$I$207,7,FALSE)=""),"FEJL",Baggrundsark!AE1947)</f>
        <v>FEJL</v>
      </c>
      <c r="AO1947">
        <f>IF(VLOOKUP(AE1947,Home!$C$8:$N$207,12,FALSE)="Timelønnet",1,0)</f>
        <v>0</v>
      </c>
      <c r="AP1947">
        <f>SUM($AO$4:AO1947)*AO1947</f>
        <v>0</v>
      </c>
      <c r="AQ1947">
        <f t="shared" ref="AQ1947:AR2010" si="643">AE1947</f>
        <v>1</v>
      </c>
      <c r="AR1947" t="str">
        <f t="shared" si="643"/>
        <v/>
      </c>
      <c r="AS1947" t="e">
        <f t="shared" si="637"/>
        <v>#VALUE!</v>
      </c>
      <c r="AT1947" s="45" t="e">
        <f t="shared" ref="AT1947:AT2010" si="644">AK1947</f>
        <v>#VALUE!</v>
      </c>
      <c r="AU1947">
        <f>VLOOKUP(AQ1947,Home!$C$8:$J$207,8,FALSE)</f>
        <v>0</v>
      </c>
    </row>
    <row r="1948" spans="1:47" x14ac:dyDescent="0.25">
      <c r="A1948" s="6">
        <f t="shared" si="629"/>
        <v>0</v>
      </c>
      <c r="B1948" s="6">
        <f t="shared" si="638"/>
        <v>0</v>
      </c>
      <c r="C1948" s="6" t="str">
        <f t="shared" si="630"/>
        <v/>
      </c>
      <c r="D1948" s="7">
        <f t="shared" si="631"/>
        <v>0</v>
      </c>
      <c r="E1948" s="7">
        <f t="shared" si="639"/>
        <v>0</v>
      </c>
      <c r="F1948" s="7" t="str">
        <f t="shared" si="632"/>
        <v/>
      </c>
      <c r="G1948" s="6">
        <f t="shared" si="633"/>
        <v>0</v>
      </c>
      <c r="H1948" s="6">
        <f t="shared" si="640"/>
        <v>0</v>
      </c>
      <c r="I1948" s="6" t="str">
        <f t="shared" si="641"/>
        <v/>
      </c>
      <c r="J1948" s="11">
        <v>1945</v>
      </c>
      <c r="K1948" s="11">
        <f>IF(IFERROR(VLOOKUP(J1948,Home!$A$8:$B$1048576,1,FALSE),0)=0,0,1)</f>
        <v>0</v>
      </c>
      <c r="L1948" s="129" t="e">
        <f>IF(VLOOKUP(O1948,Home!$C$8:$R$207,6,FALSE)="","",VLOOKUP(O1948,Home!$C$8:$R$207,6,FALSE))</f>
        <v>#N/A</v>
      </c>
      <c r="M1948" s="129" t="e">
        <f t="shared" si="626"/>
        <v>#N/A</v>
      </c>
      <c r="N1948" s="11">
        <f>SUM($K$4:K1948)</f>
        <v>200</v>
      </c>
      <c r="O1948" s="11" t="str">
        <f>IF(P1948="","",IF(IFERROR(VLOOKUP(N1948,Home!$C$8:$R$1048576,1,FALSE),"")=0,"",IFERROR(VLOOKUP(N1948,Home!$C$8:$R$1048576,1,FALSE),"")))</f>
        <v/>
      </c>
      <c r="P1948" s="11" t="str">
        <f>IF(IFERROR(VLOOKUP(W1948,Home!$C$8:$R$1048576,3,FALSE),"")=0,"",IFERROR(VLOOKUP(W1948,Home!$C$8:$R$1048576,3,FALSE),""))</f>
        <v/>
      </c>
      <c r="Q1948" s="11" t="str">
        <f t="shared" si="625"/>
        <v/>
      </c>
      <c r="R1948" s="130" t="e">
        <f>VLOOKUP(Q1948,'Baggrund til lister'!$G$4:$H$15,2,FALSE)</f>
        <v>#N/A</v>
      </c>
      <c r="S1948" s="11" t="str">
        <f t="shared" si="627"/>
        <v/>
      </c>
      <c r="T1948" s="11" t="str">
        <f>IF(IFERROR(VLOOKUP(N1948,Home!$C$8:$R$1048576,11,FALSE),"")=0,"",IFERROR(VLOOKUP(N1948,Home!$C$8:$R$1048576,11,FALSE),""))</f>
        <v/>
      </c>
      <c r="U1948" s="11" t="str">
        <f>IF(IFERROR(VLOOKUP(O1948,Home!$C$8:$R$1048576,12,FALSE),"")=0,"",IFERROR(VLOOKUP(O1948,Home!$C$8:$R$1048576,12,FALSE),""))</f>
        <v/>
      </c>
      <c r="V1948" s="11" t="str">
        <f>IF(IFERROR(VLOOKUP(O1948,Home!$C$8:$R$1048576,8,FALSE),"")=0,"",IFERROR(VLOOKUP(O1948,Home!$C$8:$R$1048576,8,FALSE),""))</f>
        <v/>
      </c>
      <c r="W1948" s="11" t="str">
        <f>IF(OR(VLOOKUP(N1948,Home!$C$7:$I$207,6,FALSE)="",VLOOKUP(N1948,Home!$C$7:$I$207,7,FALSE)=""),"FEJL",SUM(Baggrundsark!$K$4:K1948))</f>
        <v>FEJL</v>
      </c>
      <c r="Y1948">
        <v>1945</v>
      </c>
      <c r="Z1948" s="1"/>
      <c r="AC1948" s="44"/>
      <c r="AD1948">
        <f t="shared" si="634"/>
        <v>0</v>
      </c>
      <c r="AE1948">
        <f>SUM($AD$4:AD1948)</f>
        <v>1</v>
      </c>
      <c r="AF1948" s="103" t="str">
        <f>IFERROR(VLOOKUP(AN1948,Home!$C$8:$E$207,3,FALSE),"")</f>
        <v/>
      </c>
      <c r="AG1948" s="103" t="str">
        <f>IFERROR(VLOOKUP(AN1948,Home!$C$8:$E$207,2,FALSE),"")</f>
        <v/>
      </c>
      <c r="AH1948" s="104" t="str">
        <f>IF(VLOOKUP(AE1948,Home!$C$8:$I$207,6,FALSE)="","",VLOOKUP(AE1948,Home!$C$8:$I$207,6,FALSE))</f>
        <v/>
      </c>
      <c r="AI1948" s="104" t="e">
        <f t="shared" si="642"/>
        <v>#VALUE!</v>
      </c>
      <c r="AJ1948" s="105" t="e">
        <f t="shared" si="635"/>
        <v>#VALUE!</v>
      </c>
      <c r="AK1948" s="103" t="e">
        <f t="shared" si="628"/>
        <v>#VALUE!</v>
      </c>
      <c r="AL1948" s="103" t="e">
        <f t="shared" si="636"/>
        <v>#VALUE!</v>
      </c>
      <c r="AN1948" t="str">
        <f>IF(OR(VLOOKUP(AE1948,Home!$C$8:$I$207,6,FALSE)="",VLOOKUP(AE1948,Home!$C$8:$I$207,7,FALSE)=""),"FEJL",Baggrundsark!AE1948)</f>
        <v>FEJL</v>
      </c>
      <c r="AO1948">
        <f>IF(VLOOKUP(AE1948,Home!$C$8:$N$207,12,FALSE)="Timelønnet",1,0)</f>
        <v>0</v>
      </c>
      <c r="AP1948">
        <f>SUM($AO$4:AO1948)*AO1948</f>
        <v>0</v>
      </c>
      <c r="AQ1948">
        <f t="shared" si="643"/>
        <v>1</v>
      </c>
      <c r="AR1948" t="str">
        <f t="shared" si="643"/>
        <v/>
      </c>
      <c r="AS1948" t="e">
        <f t="shared" si="637"/>
        <v>#VALUE!</v>
      </c>
      <c r="AT1948" s="45" t="e">
        <f t="shared" si="644"/>
        <v>#VALUE!</v>
      </c>
      <c r="AU1948">
        <f>VLOOKUP(AQ1948,Home!$C$8:$J$207,8,FALSE)</f>
        <v>0</v>
      </c>
    </row>
    <row r="1949" spans="1:47" x14ac:dyDescent="0.25">
      <c r="A1949" s="6">
        <f t="shared" si="629"/>
        <v>0</v>
      </c>
      <c r="B1949" s="6">
        <f t="shared" si="638"/>
        <v>0</v>
      </c>
      <c r="C1949" s="6" t="str">
        <f t="shared" si="630"/>
        <v/>
      </c>
      <c r="D1949" s="7">
        <f t="shared" si="631"/>
        <v>0</v>
      </c>
      <c r="E1949" s="7">
        <f t="shared" si="639"/>
        <v>0</v>
      </c>
      <c r="F1949" s="7" t="str">
        <f t="shared" si="632"/>
        <v/>
      </c>
      <c r="G1949" s="6">
        <f t="shared" si="633"/>
        <v>0</v>
      </c>
      <c r="H1949" s="6">
        <f t="shared" si="640"/>
        <v>0</v>
      </c>
      <c r="I1949" s="6" t="str">
        <f t="shared" si="641"/>
        <v/>
      </c>
      <c r="J1949" s="11">
        <v>1946</v>
      </c>
      <c r="K1949" s="11">
        <f>IF(IFERROR(VLOOKUP(J1949,Home!$A$8:$B$1048576,1,FALSE),0)=0,0,1)</f>
        <v>0</v>
      </c>
      <c r="L1949" s="129" t="e">
        <f>IF(VLOOKUP(O1949,Home!$C$8:$R$207,6,FALSE)="","",VLOOKUP(O1949,Home!$C$8:$R$207,6,FALSE))</f>
        <v>#N/A</v>
      </c>
      <c r="M1949" s="129" t="e">
        <f t="shared" si="626"/>
        <v>#N/A</v>
      </c>
      <c r="N1949" s="11">
        <f>SUM($K$4:K1949)</f>
        <v>200</v>
      </c>
      <c r="O1949" s="11" t="str">
        <f>IF(P1949="","",IF(IFERROR(VLOOKUP(N1949,Home!$C$8:$R$1048576,1,FALSE),"")=0,"",IFERROR(VLOOKUP(N1949,Home!$C$8:$R$1048576,1,FALSE),"")))</f>
        <v/>
      </c>
      <c r="P1949" s="11" t="str">
        <f>IF(IFERROR(VLOOKUP(W1949,Home!$C$8:$R$1048576,3,FALSE),"")=0,"",IFERROR(VLOOKUP(W1949,Home!$C$8:$R$1048576,3,FALSE),""))</f>
        <v/>
      </c>
      <c r="Q1949" s="11" t="str">
        <f t="shared" si="625"/>
        <v/>
      </c>
      <c r="R1949" s="130" t="e">
        <f>VLOOKUP(Q1949,'Baggrund til lister'!$G$4:$H$15,2,FALSE)</f>
        <v>#N/A</v>
      </c>
      <c r="S1949" s="11" t="str">
        <f t="shared" si="627"/>
        <v/>
      </c>
      <c r="T1949" s="11" t="str">
        <f>IF(IFERROR(VLOOKUP(N1949,Home!$C$8:$R$1048576,11,FALSE),"")=0,"",IFERROR(VLOOKUP(N1949,Home!$C$8:$R$1048576,11,FALSE),""))</f>
        <v/>
      </c>
      <c r="U1949" s="11" t="str">
        <f>IF(IFERROR(VLOOKUP(O1949,Home!$C$8:$R$1048576,12,FALSE),"")=0,"",IFERROR(VLOOKUP(O1949,Home!$C$8:$R$1048576,12,FALSE),""))</f>
        <v/>
      </c>
      <c r="V1949" s="11" t="str">
        <f>IF(IFERROR(VLOOKUP(O1949,Home!$C$8:$R$1048576,8,FALSE),"")=0,"",IFERROR(VLOOKUP(O1949,Home!$C$8:$R$1048576,8,FALSE),""))</f>
        <v/>
      </c>
      <c r="W1949" s="11" t="str">
        <f>IF(OR(VLOOKUP(N1949,Home!$C$7:$I$207,6,FALSE)="",VLOOKUP(N1949,Home!$C$7:$I$207,7,FALSE)=""),"FEJL",SUM(Baggrundsark!$K$4:K1949))</f>
        <v>FEJL</v>
      </c>
      <c r="Y1949">
        <v>1946</v>
      </c>
      <c r="Z1949" s="1"/>
      <c r="AC1949" s="44"/>
      <c r="AD1949">
        <f t="shared" si="634"/>
        <v>0</v>
      </c>
      <c r="AE1949">
        <f>SUM($AD$4:AD1949)</f>
        <v>1</v>
      </c>
      <c r="AF1949" s="103" t="str">
        <f>IFERROR(VLOOKUP(AN1949,Home!$C$8:$E$207,3,FALSE),"")</f>
        <v/>
      </c>
      <c r="AG1949" s="103" t="str">
        <f>IFERROR(VLOOKUP(AN1949,Home!$C$8:$E$207,2,FALSE),"")</f>
        <v/>
      </c>
      <c r="AH1949" s="104" t="str">
        <f>IF(VLOOKUP(AE1949,Home!$C$8:$I$207,6,FALSE)="","",VLOOKUP(AE1949,Home!$C$8:$I$207,6,FALSE))</f>
        <v/>
      </c>
      <c r="AI1949" s="104" t="e">
        <f t="shared" si="642"/>
        <v>#VALUE!</v>
      </c>
      <c r="AJ1949" s="105" t="e">
        <f t="shared" si="635"/>
        <v>#VALUE!</v>
      </c>
      <c r="AK1949" s="103" t="e">
        <f t="shared" si="628"/>
        <v>#VALUE!</v>
      </c>
      <c r="AL1949" s="103" t="e">
        <f t="shared" si="636"/>
        <v>#VALUE!</v>
      </c>
      <c r="AN1949" t="str">
        <f>IF(OR(VLOOKUP(AE1949,Home!$C$8:$I$207,6,FALSE)="",VLOOKUP(AE1949,Home!$C$8:$I$207,7,FALSE)=""),"FEJL",Baggrundsark!AE1949)</f>
        <v>FEJL</v>
      </c>
      <c r="AO1949">
        <f>IF(VLOOKUP(AE1949,Home!$C$8:$N$207,12,FALSE)="Timelønnet",1,0)</f>
        <v>0</v>
      </c>
      <c r="AP1949">
        <f>SUM($AO$4:AO1949)*AO1949</f>
        <v>0</v>
      </c>
      <c r="AQ1949">
        <f t="shared" si="643"/>
        <v>1</v>
      </c>
      <c r="AR1949" t="str">
        <f t="shared" si="643"/>
        <v/>
      </c>
      <c r="AS1949" t="e">
        <f t="shared" si="637"/>
        <v>#VALUE!</v>
      </c>
      <c r="AT1949" s="45" t="e">
        <f t="shared" si="644"/>
        <v>#VALUE!</v>
      </c>
      <c r="AU1949">
        <f>VLOOKUP(AQ1949,Home!$C$8:$J$207,8,FALSE)</f>
        <v>0</v>
      </c>
    </row>
    <row r="1950" spans="1:47" x14ac:dyDescent="0.25">
      <c r="A1950" s="6">
        <f t="shared" si="629"/>
        <v>0</v>
      </c>
      <c r="B1950" s="6">
        <f t="shared" si="638"/>
        <v>0</v>
      </c>
      <c r="C1950" s="6" t="str">
        <f t="shared" si="630"/>
        <v/>
      </c>
      <c r="D1950" s="7">
        <f t="shared" si="631"/>
        <v>0</v>
      </c>
      <c r="E1950" s="7">
        <f t="shared" si="639"/>
        <v>0</v>
      </c>
      <c r="F1950" s="7" t="str">
        <f t="shared" si="632"/>
        <v/>
      </c>
      <c r="G1950" s="6">
        <f t="shared" si="633"/>
        <v>0</v>
      </c>
      <c r="H1950" s="6">
        <f t="shared" si="640"/>
        <v>0</v>
      </c>
      <c r="I1950" s="6" t="str">
        <f t="shared" si="641"/>
        <v/>
      </c>
      <c r="J1950" s="11">
        <v>1947</v>
      </c>
      <c r="K1950" s="11">
        <f>IF(IFERROR(VLOOKUP(J1950,Home!$A$8:$B$1048576,1,FALSE),0)=0,0,1)</f>
        <v>0</v>
      </c>
      <c r="L1950" s="129" t="e">
        <f>IF(VLOOKUP(O1950,Home!$C$8:$R$207,6,FALSE)="","",VLOOKUP(O1950,Home!$C$8:$R$207,6,FALSE))</f>
        <v>#N/A</v>
      </c>
      <c r="M1950" s="129" t="e">
        <f t="shared" si="626"/>
        <v>#N/A</v>
      </c>
      <c r="N1950" s="11">
        <f>SUM($K$4:K1950)</f>
        <v>200</v>
      </c>
      <c r="O1950" s="11" t="str">
        <f>IF(P1950="","",IF(IFERROR(VLOOKUP(N1950,Home!$C$8:$R$1048576,1,FALSE),"")=0,"",IFERROR(VLOOKUP(N1950,Home!$C$8:$R$1048576,1,FALSE),"")))</f>
        <v/>
      </c>
      <c r="P1950" s="11" t="str">
        <f>IF(IFERROR(VLOOKUP(W1950,Home!$C$8:$R$1048576,3,FALSE),"")=0,"",IFERROR(VLOOKUP(W1950,Home!$C$8:$R$1048576,3,FALSE),""))</f>
        <v/>
      </c>
      <c r="Q1950" s="11" t="str">
        <f t="shared" si="625"/>
        <v/>
      </c>
      <c r="R1950" s="130" t="e">
        <f>VLOOKUP(Q1950,'Baggrund til lister'!$G$4:$H$15,2,FALSE)</f>
        <v>#N/A</v>
      </c>
      <c r="S1950" s="11" t="str">
        <f t="shared" si="627"/>
        <v/>
      </c>
      <c r="T1950" s="11" t="str">
        <f>IF(IFERROR(VLOOKUP(N1950,Home!$C$8:$R$1048576,11,FALSE),"")=0,"",IFERROR(VLOOKUP(N1950,Home!$C$8:$R$1048576,11,FALSE),""))</f>
        <v/>
      </c>
      <c r="U1950" s="11" t="str">
        <f>IF(IFERROR(VLOOKUP(O1950,Home!$C$8:$R$1048576,12,FALSE),"")=0,"",IFERROR(VLOOKUP(O1950,Home!$C$8:$R$1048576,12,FALSE),""))</f>
        <v/>
      </c>
      <c r="V1950" s="11" t="str">
        <f>IF(IFERROR(VLOOKUP(O1950,Home!$C$8:$R$1048576,8,FALSE),"")=0,"",IFERROR(VLOOKUP(O1950,Home!$C$8:$R$1048576,8,FALSE),""))</f>
        <v/>
      </c>
      <c r="W1950" s="11" t="str">
        <f>IF(OR(VLOOKUP(N1950,Home!$C$7:$I$207,6,FALSE)="",VLOOKUP(N1950,Home!$C$7:$I$207,7,FALSE)=""),"FEJL",SUM(Baggrundsark!$K$4:K1950))</f>
        <v>FEJL</v>
      </c>
      <c r="Y1950">
        <v>1947</v>
      </c>
      <c r="Z1950" s="1"/>
      <c r="AC1950" s="44"/>
      <c r="AD1950">
        <f t="shared" si="634"/>
        <v>0</v>
      </c>
      <c r="AE1950">
        <f>SUM($AD$4:AD1950)</f>
        <v>1</v>
      </c>
      <c r="AF1950" s="103" t="str">
        <f>IFERROR(VLOOKUP(AN1950,Home!$C$8:$E$207,3,FALSE),"")</f>
        <v/>
      </c>
      <c r="AG1950" s="103" t="str">
        <f>IFERROR(VLOOKUP(AN1950,Home!$C$8:$E$207,2,FALSE),"")</f>
        <v/>
      </c>
      <c r="AH1950" s="104" t="str">
        <f>IF(VLOOKUP(AE1950,Home!$C$8:$I$207,6,FALSE)="","",VLOOKUP(AE1950,Home!$C$8:$I$207,6,FALSE))</f>
        <v/>
      </c>
      <c r="AI1950" s="104" t="e">
        <f t="shared" si="642"/>
        <v>#VALUE!</v>
      </c>
      <c r="AJ1950" s="105" t="e">
        <f t="shared" si="635"/>
        <v>#VALUE!</v>
      </c>
      <c r="AK1950" s="103" t="e">
        <f t="shared" si="628"/>
        <v>#VALUE!</v>
      </c>
      <c r="AL1950" s="103" t="e">
        <f t="shared" si="636"/>
        <v>#VALUE!</v>
      </c>
      <c r="AN1950" t="str">
        <f>IF(OR(VLOOKUP(AE1950,Home!$C$8:$I$207,6,FALSE)="",VLOOKUP(AE1950,Home!$C$8:$I$207,7,FALSE)=""),"FEJL",Baggrundsark!AE1950)</f>
        <v>FEJL</v>
      </c>
      <c r="AO1950">
        <f>IF(VLOOKUP(AE1950,Home!$C$8:$N$207,12,FALSE)="Timelønnet",1,0)</f>
        <v>0</v>
      </c>
      <c r="AP1950">
        <f>SUM($AO$4:AO1950)*AO1950</f>
        <v>0</v>
      </c>
      <c r="AQ1950">
        <f t="shared" si="643"/>
        <v>1</v>
      </c>
      <c r="AR1950" t="str">
        <f t="shared" si="643"/>
        <v/>
      </c>
      <c r="AS1950" t="e">
        <f t="shared" si="637"/>
        <v>#VALUE!</v>
      </c>
      <c r="AT1950" s="45" t="e">
        <f t="shared" si="644"/>
        <v>#VALUE!</v>
      </c>
      <c r="AU1950">
        <f>VLOOKUP(AQ1950,Home!$C$8:$J$207,8,FALSE)</f>
        <v>0</v>
      </c>
    </row>
    <row r="1951" spans="1:47" x14ac:dyDescent="0.25">
      <c r="A1951" s="6">
        <f t="shared" si="629"/>
        <v>0</v>
      </c>
      <c r="B1951" s="6">
        <f t="shared" si="638"/>
        <v>0</v>
      </c>
      <c r="C1951" s="6" t="str">
        <f t="shared" si="630"/>
        <v/>
      </c>
      <c r="D1951" s="7">
        <f t="shared" si="631"/>
        <v>0</v>
      </c>
      <c r="E1951" s="7">
        <f t="shared" si="639"/>
        <v>0</v>
      </c>
      <c r="F1951" s="7" t="str">
        <f t="shared" si="632"/>
        <v/>
      </c>
      <c r="G1951" s="6">
        <f t="shared" si="633"/>
        <v>0</v>
      </c>
      <c r="H1951" s="6">
        <f t="shared" si="640"/>
        <v>0</v>
      </c>
      <c r="I1951" s="6" t="str">
        <f t="shared" si="641"/>
        <v/>
      </c>
      <c r="J1951" s="11">
        <v>1948</v>
      </c>
      <c r="K1951" s="11">
        <f>IF(IFERROR(VLOOKUP(J1951,Home!$A$8:$B$1048576,1,FALSE),0)=0,0,1)</f>
        <v>0</v>
      </c>
      <c r="L1951" s="129" t="e">
        <f>IF(VLOOKUP(O1951,Home!$C$8:$R$207,6,FALSE)="","",VLOOKUP(O1951,Home!$C$8:$R$207,6,FALSE))</f>
        <v>#N/A</v>
      </c>
      <c r="M1951" s="129" t="e">
        <f t="shared" si="626"/>
        <v>#N/A</v>
      </c>
      <c r="N1951" s="11">
        <f>SUM($K$4:K1951)</f>
        <v>200</v>
      </c>
      <c r="O1951" s="11" t="str">
        <f>IF(P1951="","",IF(IFERROR(VLOOKUP(N1951,Home!$C$8:$R$1048576,1,FALSE),"")=0,"",IFERROR(VLOOKUP(N1951,Home!$C$8:$R$1048576,1,FALSE),"")))</f>
        <v/>
      </c>
      <c r="P1951" s="11" t="str">
        <f>IF(IFERROR(VLOOKUP(W1951,Home!$C$8:$R$1048576,3,FALSE),"")=0,"",IFERROR(VLOOKUP(W1951,Home!$C$8:$R$1048576,3,FALSE),""))</f>
        <v/>
      </c>
      <c r="Q1951" s="11" t="str">
        <f t="shared" si="625"/>
        <v/>
      </c>
      <c r="R1951" s="130" t="e">
        <f>VLOOKUP(Q1951,'Baggrund til lister'!$G$4:$H$15,2,FALSE)</f>
        <v>#N/A</v>
      </c>
      <c r="S1951" s="11" t="str">
        <f t="shared" si="627"/>
        <v/>
      </c>
      <c r="T1951" s="11" t="str">
        <f>IF(IFERROR(VLOOKUP(N1951,Home!$C$8:$R$1048576,11,FALSE),"")=0,"",IFERROR(VLOOKUP(N1951,Home!$C$8:$R$1048576,11,FALSE),""))</f>
        <v/>
      </c>
      <c r="U1951" s="11" t="str">
        <f>IF(IFERROR(VLOOKUP(O1951,Home!$C$8:$R$1048576,12,FALSE),"")=0,"",IFERROR(VLOOKUP(O1951,Home!$C$8:$R$1048576,12,FALSE),""))</f>
        <v/>
      </c>
      <c r="V1951" s="11" t="str">
        <f>IF(IFERROR(VLOOKUP(O1951,Home!$C$8:$R$1048576,8,FALSE),"")=0,"",IFERROR(VLOOKUP(O1951,Home!$C$8:$R$1048576,8,FALSE),""))</f>
        <v/>
      </c>
      <c r="W1951" s="11" t="str">
        <f>IF(OR(VLOOKUP(N1951,Home!$C$7:$I$207,6,FALSE)="",VLOOKUP(N1951,Home!$C$7:$I$207,7,FALSE)=""),"FEJL",SUM(Baggrundsark!$K$4:K1951))</f>
        <v>FEJL</v>
      </c>
      <c r="Y1951">
        <v>1948</v>
      </c>
      <c r="Z1951" s="1"/>
      <c r="AC1951" s="44"/>
      <c r="AD1951">
        <f t="shared" si="634"/>
        <v>0</v>
      </c>
      <c r="AE1951">
        <f>SUM($AD$4:AD1951)</f>
        <v>1</v>
      </c>
      <c r="AF1951" s="103" t="str">
        <f>IFERROR(VLOOKUP(AN1951,Home!$C$8:$E$207,3,FALSE),"")</f>
        <v/>
      </c>
      <c r="AG1951" s="103" t="str">
        <f>IFERROR(VLOOKUP(AN1951,Home!$C$8:$E$207,2,FALSE),"")</f>
        <v/>
      </c>
      <c r="AH1951" s="104" t="str">
        <f>IF(VLOOKUP(AE1951,Home!$C$8:$I$207,6,FALSE)="","",VLOOKUP(AE1951,Home!$C$8:$I$207,6,FALSE))</f>
        <v/>
      </c>
      <c r="AI1951" s="104" t="e">
        <f t="shared" si="642"/>
        <v>#VALUE!</v>
      </c>
      <c r="AJ1951" s="105" t="e">
        <f t="shared" si="635"/>
        <v>#VALUE!</v>
      </c>
      <c r="AK1951" s="103" t="e">
        <f t="shared" si="628"/>
        <v>#VALUE!</v>
      </c>
      <c r="AL1951" s="103" t="e">
        <f t="shared" si="636"/>
        <v>#VALUE!</v>
      </c>
      <c r="AN1951" t="str">
        <f>IF(OR(VLOOKUP(AE1951,Home!$C$8:$I$207,6,FALSE)="",VLOOKUP(AE1951,Home!$C$8:$I$207,7,FALSE)=""),"FEJL",Baggrundsark!AE1951)</f>
        <v>FEJL</v>
      </c>
      <c r="AO1951">
        <f>IF(VLOOKUP(AE1951,Home!$C$8:$N$207,12,FALSE)="Timelønnet",1,0)</f>
        <v>0</v>
      </c>
      <c r="AP1951">
        <f>SUM($AO$4:AO1951)*AO1951</f>
        <v>0</v>
      </c>
      <c r="AQ1951">
        <f t="shared" si="643"/>
        <v>1</v>
      </c>
      <c r="AR1951" t="str">
        <f t="shared" si="643"/>
        <v/>
      </c>
      <c r="AS1951" t="e">
        <f t="shared" si="637"/>
        <v>#VALUE!</v>
      </c>
      <c r="AT1951" s="45" t="e">
        <f t="shared" si="644"/>
        <v>#VALUE!</v>
      </c>
      <c r="AU1951">
        <f>VLOOKUP(AQ1951,Home!$C$8:$J$207,8,FALSE)</f>
        <v>0</v>
      </c>
    </row>
    <row r="1952" spans="1:47" x14ac:dyDescent="0.25">
      <c r="A1952" s="6">
        <f t="shared" si="629"/>
        <v>0</v>
      </c>
      <c r="B1952" s="6">
        <f t="shared" si="638"/>
        <v>0</v>
      </c>
      <c r="C1952" s="6" t="str">
        <f t="shared" si="630"/>
        <v/>
      </c>
      <c r="D1952" s="7">
        <f t="shared" si="631"/>
        <v>0</v>
      </c>
      <c r="E1952" s="7">
        <f t="shared" si="639"/>
        <v>0</v>
      </c>
      <c r="F1952" s="7" t="str">
        <f t="shared" si="632"/>
        <v/>
      </c>
      <c r="G1952" s="6">
        <f t="shared" si="633"/>
        <v>0</v>
      </c>
      <c r="H1952" s="6">
        <f t="shared" si="640"/>
        <v>0</v>
      </c>
      <c r="I1952" s="6" t="str">
        <f t="shared" si="641"/>
        <v/>
      </c>
      <c r="J1952" s="11">
        <v>1949</v>
      </c>
      <c r="K1952" s="11">
        <f>IF(IFERROR(VLOOKUP(J1952,Home!$A$8:$B$1048576,1,FALSE),0)=0,0,1)</f>
        <v>0</v>
      </c>
      <c r="L1952" s="129" t="e">
        <f>IF(VLOOKUP(O1952,Home!$C$8:$R$207,6,FALSE)="","",VLOOKUP(O1952,Home!$C$8:$R$207,6,FALSE))</f>
        <v>#N/A</v>
      </c>
      <c r="M1952" s="129" t="e">
        <f t="shared" si="626"/>
        <v>#N/A</v>
      </c>
      <c r="N1952" s="11">
        <f>SUM($K$4:K1952)</f>
        <v>200</v>
      </c>
      <c r="O1952" s="11" t="str">
        <f>IF(P1952="","",IF(IFERROR(VLOOKUP(N1952,Home!$C$8:$R$1048576,1,FALSE),"")=0,"",IFERROR(VLOOKUP(N1952,Home!$C$8:$R$1048576,1,FALSE),"")))</f>
        <v/>
      </c>
      <c r="P1952" s="11" t="str">
        <f>IF(IFERROR(VLOOKUP(W1952,Home!$C$8:$R$1048576,3,FALSE),"")=0,"",IFERROR(VLOOKUP(W1952,Home!$C$8:$R$1048576,3,FALSE),""))</f>
        <v/>
      </c>
      <c r="Q1952" s="11" t="str">
        <f t="shared" si="625"/>
        <v/>
      </c>
      <c r="R1952" s="130" t="e">
        <f>VLOOKUP(Q1952,'Baggrund til lister'!$G$4:$H$15,2,FALSE)</f>
        <v>#N/A</v>
      </c>
      <c r="S1952" s="11" t="str">
        <f t="shared" si="627"/>
        <v/>
      </c>
      <c r="T1952" s="11" t="str">
        <f>IF(IFERROR(VLOOKUP(N1952,Home!$C$8:$R$1048576,11,FALSE),"")=0,"",IFERROR(VLOOKUP(N1952,Home!$C$8:$R$1048576,11,FALSE),""))</f>
        <v/>
      </c>
      <c r="U1952" s="11" t="str">
        <f>IF(IFERROR(VLOOKUP(O1952,Home!$C$8:$R$1048576,12,FALSE),"")=0,"",IFERROR(VLOOKUP(O1952,Home!$C$8:$R$1048576,12,FALSE),""))</f>
        <v/>
      </c>
      <c r="V1952" s="11" t="str">
        <f>IF(IFERROR(VLOOKUP(O1952,Home!$C$8:$R$1048576,8,FALSE),"")=0,"",IFERROR(VLOOKUP(O1952,Home!$C$8:$R$1048576,8,FALSE),""))</f>
        <v/>
      </c>
      <c r="W1952" s="11" t="str">
        <f>IF(OR(VLOOKUP(N1952,Home!$C$7:$I$207,6,FALSE)="",VLOOKUP(N1952,Home!$C$7:$I$207,7,FALSE)=""),"FEJL",SUM(Baggrundsark!$K$4:K1952))</f>
        <v>FEJL</v>
      </c>
      <c r="Y1952">
        <v>1949</v>
      </c>
      <c r="Z1952" s="1"/>
      <c r="AC1952" s="44"/>
      <c r="AD1952">
        <f t="shared" si="634"/>
        <v>0</v>
      </c>
      <c r="AE1952">
        <f>SUM($AD$4:AD1952)</f>
        <v>1</v>
      </c>
      <c r="AF1952" s="103" t="str">
        <f>IFERROR(VLOOKUP(AN1952,Home!$C$8:$E$207,3,FALSE),"")</f>
        <v/>
      </c>
      <c r="AG1952" s="103" t="str">
        <f>IFERROR(VLOOKUP(AN1952,Home!$C$8:$E$207,2,FALSE),"")</f>
        <v/>
      </c>
      <c r="AH1952" s="104" t="str">
        <f>IF(VLOOKUP(AE1952,Home!$C$8:$I$207,6,FALSE)="","",VLOOKUP(AE1952,Home!$C$8:$I$207,6,FALSE))</f>
        <v/>
      </c>
      <c r="AI1952" s="104" t="e">
        <f t="shared" si="642"/>
        <v>#VALUE!</v>
      </c>
      <c r="AJ1952" s="105" t="e">
        <f t="shared" si="635"/>
        <v>#VALUE!</v>
      </c>
      <c r="AK1952" s="103" t="e">
        <f t="shared" si="628"/>
        <v>#VALUE!</v>
      </c>
      <c r="AL1952" s="103" t="e">
        <f t="shared" si="636"/>
        <v>#VALUE!</v>
      </c>
      <c r="AN1952" t="str">
        <f>IF(OR(VLOOKUP(AE1952,Home!$C$8:$I$207,6,FALSE)="",VLOOKUP(AE1952,Home!$C$8:$I$207,7,FALSE)=""),"FEJL",Baggrundsark!AE1952)</f>
        <v>FEJL</v>
      </c>
      <c r="AO1952">
        <f>IF(VLOOKUP(AE1952,Home!$C$8:$N$207,12,FALSE)="Timelønnet",1,0)</f>
        <v>0</v>
      </c>
      <c r="AP1952">
        <f>SUM($AO$4:AO1952)*AO1952</f>
        <v>0</v>
      </c>
      <c r="AQ1952">
        <f t="shared" si="643"/>
        <v>1</v>
      </c>
      <c r="AR1952" t="str">
        <f t="shared" si="643"/>
        <v/>
      </c>
      <c r="AS1952" t="e">
        <f t="shared" si="637"/>
        <v>#VALUE!</v>
      </c>
      <c r="AT1952" s="45" t="e">
        <f t="shared" si="644"/>
        <v>#VALUE!</v>
      </c>
      <c r="AU1952">
        <f>VLOOKUP(AQ1952,Home!$C$8:$J$207,8,FALSE)</f>
        <v>0</v>
      </c>
    </row>
    <row r="1953" spans="1:47" x14ac:dyDescent="0.25">
      <c r="A1953" s="6">
        <f t="shared" si="629"/>
        <v>0</v>
      </c>
      <c r="B1953" s="6">
        <f t="shared" si="638"/>
        <v>0</v>
      </c>
      <c r="C1953" s="6" t="str">
        <f t="shared" si="630"/>
        <v/>
      </c>
      <c r="D1953" s="7">
        <f t="shared" si="631"/>
        <v>0</v>
      </c>
      <c r="E1953" s="7">
        <f t="shared" si="639"/>
        <v>0</v>
      </c>
      <c r="F1953" s="7" t="str">
        <f t="shared" si="632"/>
        <v/>
      </c>
      <c r="G1953" s="6">
        <f t="shared" si="633"/>
        <v>0</v>
      </c>
      <c r="H1953" s="6">
        <f t="shared" si="640"/>
        <v>0</v>
      </c>
      <c r="I1953" s="6" t="str">
        <f t="shared" si="641"/>
        <v/>
      </c>
      <c r="J1953" s="11">
        <v>1950</v>
      </c>
      <c r="K1953" s="11">
        <f>IF(IFERROR(VLOOKUP(J1953,Home!$A$8:$B$1048576,1,FALSE),0)=0,0,1)</f>
        <v>0</v>
      </c>
      <c r="L1953" s="129" t="e">
        <f>IF(VLOOKUP(O1953,Home!$C$8:$R$207,6,FALSE)="","",VLOOKUP(O1953,Home!$C$8:$R$207,6,FALSE))</f>
        <v>#N/A</v>
      </c>
      <c r="M1953" s="129" t="e">
        <f t="shared" si="626"/>
        <v>#N/A</v>
      </c>
      <c r="N1953" s="11">
        <f>SUM($K$4:K1953)</f>
        <v>200</v>
      </c>
      <c r="O1953" s="11" t="str">
        <f>IF(P1953="","",IF(IFERROR(VLOOKUP(N1953,Home!$C$8:$R$1048576,1,FALSE),"")=0,"",IFERROR(VLOOKUP(N1953,Home!$C$8:$R$1048576,1,FALSE),"")))</f>
        <v/>
      </c>
      <c r="P1953" s="11" t="str">
        <f>IF(IFERROR(VLOOKUP(W1953,Home!$C$8:$R$1048576,3,FALSE),"")=0,"",IFERROR(VLOOKUP(W1953,Home!$C$8:$R$1048576,3,FALSE),""))</f>
        <v/>
      </c>
      <c r="Q1953" s="11" t="str">
        <f t="shared" si="625"/>
        <v/>
      </c>
      <c r="R1953" s="130" t="e">
        <f>VLOOKUP(Q1953,'Baggrund til lister'!$G$4:$H$15,2,FALSE)</f>
        <v>#N/A</v>
      </c>
      <c r="S1953" s="11" t="str">
        <f t="shared" si="627"/>
        <v/>
      </c>
      <c r="T1953" s="11" t="str">
        <f>IF(IFERROR(VLOOKUP(N1953,Home!$C$8:$R$1048576,11,FALSE),"")=0,"",IFERROR(VLOOKUP(N1953,Home!$C$8:$R$1048576,11,FALSE),""))</f>
        <v/>
      </c>
      <c r="U1953" s="11" t="str">
        <f>IF(IFERROR(VLOOKUP(O1953,Home!$C$8:$R$1048576,12,FALSE),"")=0,"",IFERROR(VLOOKUP(O1953,Home!$C$8:$R$1048576,12,FALSE),""))</f>
        <v/>
      </c>
      <c r="V1953" s="11" t="str">
        <f>IF(IFERROR(VLOOKUP(O1953,Home!$C$8:$R$1048576,8,FALSE),"")=0,"",IFERROR(VLOOKUP(O1953,Home!$C$8:$R$1048576,8,FALSE),""))</f>
        <v/>
      </c>
      <c r="W1953" s="11" t="str">
        <f>IF(OR(VLOOKUP(N1953,Home!$C$7:$I$207,6,FALSE)="",VLOOKUP(N1953,Home!$C$7:$I$207,7,FALSE)=""),"FEJL",SUM(Baggrundsark!$K$4:K1953))</f>
        <v>FEJL</v>
      </c>
      <c r="Y1953">
        <v>1950</v>
      </c>
      <c r="Z1953" s="1"/>
      <c r="AC1953" s="44"/>
      <c r="AD1953">
        <f t="shared" si="634"/>
        <v>0</v>
      </c>
      <c r="AE1953">
        <f>SUM($AD$4:AD1953)</f>
        <v>1</v>
      </c>
      <c r="AF1953" s="103" t="str">
        <f>IFERROR(VLOOKUP(AN1953,Home!$C$8:$E$207,3,FALSE),"")</f>
        <v/>
      </c>
      <c r="AG1953" s="103" t="str">
        <f>IFERROR(VLOOKUP(AN1953,Home!$C$8:$E$207,2,FALSE),"")</f>
        <v/>
      </c>
      <c r="AH1953" s="104" t="str">
        <f>IF(VLOOKUP(AE1953,Home!$C$8:$I$207,6,FALSE)="","",VLOOKUP(AE1953,Home!$C$8:$I$207,6,FALSE))</f>
        <v/>
      </c>
      <c r="AI1953" s="104" t="e">
        <f t="shared" si="642"/>
        <v>#VALUE!</v>
      </c>
      <c r="AJ1953" s="105" t="e">
        <f t="shared" si="635"/>
        <v>#VALUE!</v>
      </c>
      <c r="AK1953" s="103" t="e">
        <f t="shared" si="628"/>
        <v>#VALUE!</v>
      </c>
      <c r="AL1953" s="103" t="e">
        <f t="shared" si="636"/>
        <v>#VALUE!</v>
      </c>
      <c r="AN1953" t="str">
        <f>IF(OR(VLOOKUP(AE1953,Home!$C$8:$I$207,6,FALSE)="",VLOOKUP(AE1953,Home!$C$8:$I$207,7,FALSE)=""),"FEJL",Baggrundsark!AE1953)</f>
        <v>FEJL</v>
      </c>
      <c r="AO1953">
        <f>IF(VLOOKUP(AE1953,Home!$C$8:$N$207,12,FALSE)="Timelønnet",1,0)</f>
        <v>0</v>
      </c>
      <c r="AP1953">
        <f>SUM($AO$4:AO1953)*AO1953</f>
        <v>0</v>
      </c>
      <c r="AQ1953">
        <f t="shared" si="643"/>
        <v>1</v>
      </c>
      <c r="AR1953" t="str">
        <f t="shared" si="643"/>
        <v/>
      </c>
      <c r="AS1953" t="e">
        <f t="shared" si="637"/>
        <v>#VALUE!</v>
      </c>
      <c r="AT1953" s="45" t="e">
        <f t="shared" si="644"/>
        <v>#VALUE!</v>
      </c>
      <c r="AU1953">
        <f>VLOOKUP(AQ1953,Home!$C$8:$J$207,8,FALSE)</f>
        <v>0</v>
      </c>
    </row>
    <row r="1954" spans="1:47" x14ac:dyDescent="0.25">
      <c r="A1954" s="6">
        <f t="shared" si="629"/>
        <v>0</v>
      </c>
      <c r="B1954" s="6">
        <f t="shared" si="638"/>
        <v>0</v>
      </c>
      <c r="C1954" s="6" t="str">
        <f t="shared" si="630"/>
        <v/>
      </c>
      <c r="D1954" s="7">
        <f t="shared" si="631"/>
        <v>0</v>
      </c>
      <c r="E1954" s="7">
        <f t="shared" si="639"/>
        <v>0</v>
      </c>
      <c r="F1954" s="7" t="str">
        <f t="shared" si="632"/>
        <v/>
      </c>
      <c r="G1954" s="6">
        <f t="shared" si="633"/>
        <v>0</v>
      </c>
      <c r="H1954" s="6">
        <f t="shared" si="640"/>
        <v>0</v>
      </c>
      <c r="I1954" s="6" t="str">
        <f t="shared" si="641"/>
        <v/>
      </c>
      <c r="J1954" s="11">
        <v>1951</v>
      </c>
      <c r="K1954" s="11">
        <f>IF(IFERROR(VLOOKUP(J1954,Home!$A$8:$B$1048576,1,FALSE),0)=0,0,1)</f>
        <v>0</v>
      </c>
      <c r="L1954" s="129" t="e">
        <f>IF(VLOOKUP(O1954,Home!$C$8:$R$207,6,FALSE)="","",VLOOKUP(O1954,Home!$C$8:$R$207,6,FALSE))</f>
        <v>#N/A</v>
      </c>
      <c r="M1954" s="129" t="e">
        <f t="shared" si="626"/>
        <v>#N/A</v>
      </c>
      <c r="N1954" s="11">
        <f>SUM($K$4:K1954)</f>
        <v>200</v>
      </c>
      <c r="O1954" s="11" t="str">
        <f>IF(P1954="","",IF(IFERROR(VLOOKUP(N1954,Home!$C$8:$R$1048576,1,FALSE),"")=0,"",IFERROR(VLOOKUP(N1954,Home!$C$8:$R$1048576,1,FALSE),"")))</f>
        <v/>
      </c>
      <c r="P1954" s="11" t="str">
        <f>IF(IFERROR(VLOOKUP(W1954,Home!$C$8:$R$1048576,3,FALSE),"")=0,"",IFERROR(VLOOKUP(W1954,Home!$C$8:$R$1048576,3,FALSE),""))</f>
        <v/>
      </c>
      <c r="Q1954" s="11" t="str">
        <f t="shared" si="625"/>
        <v/>
      </c>
      <c r="R1954" s="130" t="e">
        <f>VLOOKUP(Q1954,'Baggrund til lister'!$G$4:$H$15,2,FALSE)</f>
        <v>#N/A</v>
      </c>
      <c r="S1954" s="11" t="str">
        <f t="shared" si="627"/>
        <v/>
      </c>
      <c r="T1954" s="11" t="str">
        <f>IF(IFERROR(VLOOKUP(N1954,Home!$C$8:$R$1048576,11,FALSE),"")=0,"",IFERROR(VLOOKUP(N1954,Home!$C$8:$R$1048576,11,FALSE),""))</f>
        <v/>
      </c>
      <c r="U1954" s="11" t="str">
        <f>IF(IFERROR(VLOOKUP(O1954,Home!$C$8:$R$1048576,12,FALSE),"")=0,"",IFERROR(VLOOKUP(O1954,Home!$C$8:$R$1048576,12,FALSE),""))</f>
        <v/>
      </c>
      <c r="V1954" s="11" t="str">
        <f>IF(IFERROR(VLOOKUP(O1954,Home!$C$8:$R$1048576,8,FALSE),"")=0,"",IFERROR(VLOOKUP(O1954,Home!$C$8:$R$1048576,8,FALSE),""))</f>
        <v/>
      </c>
      <c r="W1954" s="11" t="str">
        <f>IF(OR(VLOOKUP(N1954,Home!$C$7:$I$207,6,FALSE)="",VLOOKUP(N1954,Home!$C$7:$I$207,7,FALSE)=""),"FEJL",SUM(Baggrundsark!$K$4:K1954))</f>
        <v>FEJL</v>
      </c>
      <c r="Y1954">
        <v>1951</v>
      </c>
      <c r="Z1954" s="1"/>
      <c r="AC1954" s="44"/>
      <c r="AD1954">
        <f t="shared" si="634"/>
        <v>0</v>
      </c>
      <c r="AE1954">
        <f>SUM($AD$4:AD1954)</f>
        <v>1</v>
      </c>
      <c r="AF1954" s="103" t="str">
        <f>IFERROR(VLOOKUP(AN1954,Home!$C$8:$E$207,3,FALSE),"")</f>
        <v/>
      </c>
      <c r="AG1954" s="103" t="str">
        <f>IFERROR(VLOOKUP(AN1954,Home!$C$8:$E$207,2,FALSE),"")</f>
        <v/>
      </c>
      <c r="AH1954" s="104" t="str">
        <f>IF(VLOOKUP(AE1954,Home!$C$8:$I$207,6,FALSE)="","",VLOOKUP(AE1954,Home!$C$8:$I$207,6,FALSE))</f>
        <v/>
      </c>
      <c r="AI1954" s="104" t="e">
        <f t="shared" si="642"/>
        <v>#VALUE!</v>
      </c>
      <c r="AJ1954" s="105" t="e">
        <f t="shared" si="635"/>
        <v>#VALUE!</v>
      </c>
      <c r="AK1954" s="103" t="e">
        <f t="shared" si="628"/>
        <v>#VALUE!</v>
      </c>
      <c r="AL1954" s="103" t="e">
        <f t="shared" si="636"/>
        <v>#VALUE!</v>
      </c>
      <c r="AN1954" t="str">
        <f>IF(OR(VLOOKUP(AE1954,Home!$C$8:$I$207,6,FALSE)="",VLOOKUP(AE1954,Home!$C$8:$I$207,7,FALSE)=""),"FEJL",Baggrundsark!AE1954)</f>
        <v>FEJL</v>
      </c>
      <c r="AO1954">
        <f>IF(VLOOKUP(AE1954,Home!$C$8:$N$207,12,FALSE)="Timelønnet",1,0)</f>
        <v>0</v>
      </c>
      <c r="AP1954">
        <f>SUM($AO$4:AO1954)*AO1954</f>
        <v>0</v>
      </c>
      <c r="AQ1954">
        <f t="shared" si="643"/>
        <v>1</v>
      </c>
      <c r="AR1954" t="str">
        <f t="shared" si="643"/>
        <v/>
      </c>
      <c r="AS1954" t="e">
        <f t="shared" si="637"/>
        <v>#VALUE!</v>
      </c>
      <c r="AT1954" s="45" t="e">
        <f t="shared" si="644"/>
        <v>#VALUE!</v>
      </c>
      <c r="AU1954">
        <f>VLOOKUP(AQ1954,Home!$C$8:$J$207,8,FALSE)</f>
        <v>0</v>
      </c>
    </row>
    <row r="1955" spans="1:47" x14ac:dyDescent="0.25">
      <c r="A1955" s="6">
        <f t="shared" si="629"/>
        <v>0</v>
      </c>
      <c r="B1955" s="6">
        <f t="shared" si="638"/>
        <v>0</v>
      </c>
      <c r="C1955" s="6" t="str">
        <f t="shared" si="630"/>
        <v/>
      </c>
      <c r="D1955" s="7">
        <f t="shared" si="631"/>
        <v>0</v>
      </c>
      <c r="E1955" s="7">
        <f t="shared" si="639"/>
        <v>0</v>
      </c>
      <c r="F1955" s="7" t="str">
        <f t="shared" si="632"/>
        <v/>
      </c>
      <c r="G1955" s="6">
        <f t="shared" si="633"/>
        <v>0</v>
      </c>
      <c r="H1955" s="6">
        <f t="shared" si="640"/>
        <v>0</v>
      </c>
      <c r="I1955" s="6" t="str">
        <f t="shared" si="641"/>
        <v/>
      </c>
      <c r="J1955" s="11">
        <v>1952</v>
      </c>
      <c r="K1955" s="11">
        <f>IF(IFERROR(VLOOKUP(J1955,Home!$A$8:$B$1048576,1,FALSE),0)=0,0,1)</f>
        <v>0</v>
      </c>
      <c r="L1955" s="129" t="e">
        <f>IF(VLOOKUP(O1955,Home!$C$8:$R$207,6,FALSE)="","",VLOOKUP(O1955,Home!$C$8:$R$207,6,FALSE))</f>
        <v>#N/A</v>
      </c>
      <c r="M1955" s="129" t="e">
        <f t="shared" si="626"/>
        <v>#N/A</v>
      </c>
      <c r="N1955" s="11">
        <f>SUM($K$4:K1955)</f>
        <v>200</v>
      </c>
      <c r="O1955" s="11" t="str">
        <f>IF(P1955="","",IF(IFERROR(VLOOKUP(N1955,Home!$C$8:$R$1048576,1,FALSE),"")=0,"",IFERROR(VLOOKUP(N1955,Home!$C$8:$R$1048576,1,FALSE),"")))</f>
        <v/>
      </c>
      <c r="P1955" s="11" t="str">
        <f>IF(IFERROR(VLOOKUP(W1955,Home!$C$8:$R$1048576,3,FALSE),"")=0,"",IFERROR(VLOOKUP(W1955,Home!$C$8:$R$1048576,3,FALSE),""))</f>
        <v/>
      </c>
      <c r="Q1955" s="11" t="str">
        <f t="shared" si="625"/>
        <v/>
      </c>
      <c r="R1955" s="130" t="e">
        <f>VLOOKUP(Q1955,'Baggrund til lister'!$G$4:$H$15,2,FALSE)</f>
        <v>#N/A</v>
      </c>
      <c r="S1955" s="11" t="str">
        <f t="shared" si="627"/>
        <v/>
      </c>
      <c r="T1955" s="11" t="str">
        <f>IF(IFERROR(VLOOKUP(N1955,Home!$C$8:$R$1048576,11,FALSE),"")=0,"",IFERROR(VLOOKUP(N1955,Home!$C$8:$R$1048576,11,FALSE),""))</f>
        <v/>
      </c>
      <c r="U1955" s="11" t="str">
        <f>IF(IFERROR(VLOOKUP(O1955,Home!$C$8:$R$1048576,12,FALSE),"")=0,"",IFERROR(VLOOKUP(O1955,Home!$C$8:$R$1048576,12,FALSE),""))</f>
        <v/>
      </c>
      <c r="V1955" s="11" t="str">
        <f>IF(IFERROR(VLOOKUP(O1955,Home!$C$8:$R$1048576,8,FALSE),"")=0,"",IFERROR(VLOOKUP(O1955,Home!$C$8:$R$1048576,8,FALSE),""))</f>
        <v/>
      </c>
      <c r="W1955" s="11" t="str">
        <f>IF(OR(VLOOKUP(N1955,Home!$C$7:$I$207,6,FALSE)="",VLOOKUP(N1955,Home!$C$7:$I$207,7,FALSE)=""),"FEJL",SUM(Baggrundsark!$K$4:K1955))</f>
        <v>FEJL</v>
      </c>
      <c r="Y1955">
        <v>1952</v>
      </c>
      <c r="Z1955" s="1"/>
      <c r="AC1955" s="44"/>
      <c r="AD1955">
        <f t="shared" si="634"/>
        <v>0</v>
      </c>
      <c r="AE1955">
        <f>SUM($AD$4:AD1955)</f>
        <v>1</v>
      </c>
      <c r="AF1955" s="103" t="str">
        <f>IFERROR(VLOOKUP(AN1955,Home!$C$8:$E$207,3,FALSE),"")</f>
        <v/>
      </c>
      <c r="AG1955" s="103" t="str">
        <f>IFERROR(VLOOKUP(AN1955,Home!$C$8:$E$207,2,FALSE),"")</f>
        <v/>
      </c>
      <c r="AH1955" s="104" t="str">
        <f>IF(VLOOKUP(AE1955,Home!$C$8:$I$207,6,FALSE)="","",VLOOKUP(AE1955,Home!$C$8:$I$207,6,FALSE))</f>
        <v/>
      </c>
      <c r="AI1955" s="104" t="e">
        <f t="shared" si="642"/>
        <v>#VALUE!</v>
      </c>
      <c r="AJ1955" s="105" t="e">
        <f t="shared" si="635"/>
        <v>#VALUE!</v>
      </c>
      <c r="AK1955" s="103" t="e">
        <f t="shared" si="628"/>
        <v>#VALUE!</v>
      </c>
      <c r="AL1955" s="103" t="e">
        <f t="shared" si="636"/>
        <v>#VALUE!</v>
      </c>
      <c r="AN1955" t="str">
        <f>IF(OR(VLOOKUP(AE1955,Home!$C$8:$I$207,6,FALSE)="",VLOOKUP(AE1955,Home!$C$8:$I$207,7,FALSE)=""),"FEJL",Baggrundsark!AE1955)</f>
        <v>FEJL</v>
      </c>
      <c r="AO1955">
        <f>IF(VLOOKUP(AE1955,Home!$C$8:$N$207,12,FALSE)="Timelønnet",1,0)</f>
        <v>0</v>
      </c>
      <c r="AP1955">
        <f>SUM($AO$4:AO1955)*AO1955</f>
        <v>0</v>
      </c>
      <c r="AQ1955">
        <f t="shared" si="643"/>
        <v>1</v>
      </c>
      <c r="AR1955" t="str">
        <f t="shared" si="643"/>
        <v/>
      </c>
      <c r="AS1955" t="e">
        <f t="shared" si="637"/>
        <v>#VALUE!</v>
      </c>
      <c r="AT1955" s="45" t="e">
        <f t="shared" si="644"/>
        <v>#VALUE!</v>
      </c>
      <c r="AU1955">
        <f>VLOOKUP(AQ1955,Home!$C$8:$J$207,8,FALSE)</f>
        <v>0</v>
      </c>
    </row>
    <row r="1956" spans="1:47" x14ac:dyDescent="0.25">
      <c r="A1956" s="6">
        <f t="shared" si="629"/>
        <v>0</v>
      </c>
      <c r="B1956" s="6">
        <f t="shared" si="638"/>
        <v>0</v>
      </c>
      <c r="C1956" s="6" t="str">
        <f t="shared" si="630"/>
        <v/>
      </c>
      <c r="D1956" s="7">
        <f t="shared" si="631"/>
        <v>0</v>
      </c>
      <c r="E1956" s="7">
        <f t="shared" si="639"/>
        <v>0</v>
      </c>
      <c r="F1956" s="7" t="str">
        <f t="shared" si="632"/>
        <v/>
      </c>
      <c r="G1956" s="6">
        <f t="shared" si="633"/>
        <v>0</v>
      </c>
      <c r="H1956" s="6">
        <f t="shared" si="640"/>
        <v>0</v>
      </c>
      <c r="I1956" s="6" t="str">
        <f t="shared" si="641"/>
        <v/>
      </c>
      <c r="J1956" s="11">
        <v>1953</v>
      </c>
      <c r="K1956" s="11">
        <f>IF(IFERROR(VLOOKUP(J1956,Home!$A$8:$B$1048576,1,FALSE),0)=0,0,1)</f>
        <v>0</v>
      </c>
      <c r="L1956" s="129" t="e">
        <f>IF(VLOOKUP(O1956,Home!$C$8:$R$207,6,FALSE)="","",VLOOKUP(O1956,Home!$C$8:$R$207,6,FALSE))</f>
        <v>#N/A</v>
      </c>
      <c r="M1956" s="129" t="e">
        <f t="shared" si="626"/>
        <v>#N/A</v>
      </c>
      <c r="N1956" s="11">
        <f>SUM($K$4:K1956)</f>
        <v>200</v>
      </c>
      <c r="O1956" s="11" t="str">
        <f>IF(P1956="","",IF(IFERROR(VLOOKUP(N1956,Home!$C$8:$R$1048576,1,FALSE),"")=0,"",IFERROR(VLOOKUP(N1956,Home!$C$8:$R$1048576,1,FALSE),"")))</f>
        <v/>
      </c>
      <c r="P1956" s="11" t="str">
        <f>IF(IFERROR(VLOOKUP(W1956,Home!$C$8:$R$1048576,3,FALSE),"")=0,"",IFERROR(VLOOKUP(W1956,Home!$C$8:$R$1048576,3,FALSE),""))</f>
        <v/>
      </c>
      <c r="Q1956" s="11" t="str">
        <f t="shared" si="625"/>
        <v/>
      </c>
      <c r="R1956" s="130" t="e">
        <f>VLOOKUP(Q1956,'Baggrund til lister'!$G$4:$H$15,2,FALSE)</f>
        <v>#N/A</v>
      </c>
      <c r="S1956" s="11" t="str">
        <f t="shared" si="627"/>
        <v/>
      </c>
      <c r="T1956" s="11" t="str">
        <f>IF(IFERROR(VLOOKUP(N1956,Home!$C$8:$R$1048576,11,FALSE),"")=0,"",IFERROR(VLOOKUP(N1956,Home!$C$8:$R$1048576,11,FALSE),""))</f>
        <v/>
      </c>
      <c r="U1956" s="11" t="str">
        <f>IF(IFERROR(VLOOKUP(O1956,Home!$C$8:$R$1048576,12,FALSE),"")=0,"",IFERROR(VLOOKUP(O1956,Home!$C$8:$R$1048576,12,FALSE),""))</f>
        <v/>
      </c>
      <c r="V1956" s="11" t="str">
        <f>IF(IFERROR(VLOOKUP(O1956,Home!$C$8:$R$1048576,8,FALSE),"")=0,"",IFERROR(VLOOKUP(O1956,Home!$C$8:$R$1048576,8,FALSE),""))</f>
        <v/>
      </c>
      <c r="W1956" s="11" t="str">
        <f>IF(OR(VLOOKUP(N1956,Home!$C$7:$I$207,6,FALSE)="",VLOOKUP(N1956,Home!$C$7:$I$207,7,FALSE)=""),"FEJL",SUM(Baggrundsark!$K$4:K1956))</f>
        <v>FEJL</v>
      </c>
      <c r="Y1956">
        <v>1953</v>
      </c>
      <c r="Z1956" s="1"/>
      <c r="AC1956" s="44"/>
      <c r="AD1956">
        <f t="shared" si="634"/>
        <v>0</v>
      </c>
      <c r="AE1956">
        <f>SUM($AD$4:AD1956)</f>
        <v>1</v>
      </c>
      <c r="AF1956" s="103" t="str">
        <f>IFERROR(VLOOKUP(AN1956,Home!$C$8:$E$207,3,FALSE),"")</f>
        <v/>
      </c>
      <c r="AG1956" s="103" t="str">
        <f>IFERROR(VLOOKUP(AN1956,Home!$C$8:$E$207,2,FALSE),"")</f>
        <v/>
      </c>
      <c r="AH1956" s="104" t="str">
        <f>IF(VLOOKUP(AE1956,Home!$C$8:$I$207,6,FALSE)="","",VLOOKUP(AE1956,Home!$C$8:$I$207,6,FALSE))</f>
        <v/>
      </c>
      <c r="AI1956" s="104" t="e">
        <f t="shared" si="642"/>
        <v>#VALUE!</v>
      </c>
      <c r="AJ1956" s="105" t="e">
        <f t="shared" si="635"/>
        <v>#VALUE!</v>
      </c>
      <c r="AK1956" s="103" t="e">
        <f t="shared" si="628"/>
        <v>#VALUE!</v>
      </c>
      <c r="AL1956" s="103" t="e">
        <f t="shared" si="636"/>
        <v>#VALUE!</v>
      </c>
      <c r="AN1956" t="str">
        <f>IF(OR(VLOOKUP(AE1956,Home!$C$8:$I$207,6,FALSE)="",VLOOKUP(AE1956,Home!$C$8:$I$207,7,FALSE)=""),"FEJL",Baggrundsark!AE1956)</f>
        <v>FEJL</v>
      </c>
      <c r="AO1956">
        <f>IF(VLOOKUP(AE1956,Home!$C$8:$N$207,12,FALSE)="Timelønnet",1,0)</f>
        <v>0</v>
      </c>
      <c r="AP1956">
        <f>SUM($AO$4:AO1956)*AO1956</f>
        <v>0</v>
      </c>
      <c r="AQ1956">
        <f t="shared" si="643"/>
        <v>1</v>
      </c>
      <c r="AR1956" t="str">
        <f t="shared" si="643"/>
        <v/>
      </c>
      <c r="AS1956" t="e">
        <f t="shared" si="637"/>
        <v>#VALUE!</v>
      </c>
      <c r="AT1956" s="45" t="e">
        <f t="shared" si="644"/>
        <v>#VALUE!</v>
      </c>
      <c r="AU1956">
        <f>VLOOKUP(AQ1956,Home!$C$8:$J$207,8,FALSE)</f>
        <v>0</v>
      </c>
    </row>
    <row r="1957" spans="1:47" x14ac:dyDescent="0.25">
      <c r="A1957" s="6">
        <f t="shared" si="629"/>
        <v>0</v>
      </c>
      <c r="B1957" s="6">
        <f t="shared" si="638"/>
        <v>0</v>
      </c>
      <c r="C1957" s="6" t="str">
        <f t="shared" si="630"/>
        <v/>
      </c>
      <c r="D1957" s="7">
        <f t="shared" si="631"/>
        <v>0</v>
      </c>
      <c r="E1957" s="7">
        <f t="shared" si="639"/>
        <v>0</v>
      </c>
      <c r="F1957" s="7" t="str">
        <f t="shared" si="632"/>
        <v/>
      </c>
      <c r="G1957" s="6">
        <f t="shared" si="633"/>
        <v>0</v>
      </c>
      <c r="H1957" s="6">
        <f t="shared" si="640"/>
        <v>0</v>
      </c>
      <c r="I1957" s="6" t="str">
        <f t="shared" si="641"/>
        <v/>
      </c>
      <c r="J1957" s="11">
        <v>1954</v>
      </c>
      <c r="K1957" s="11">
        <f>IF(IFERROR(VLOOKUP(J1957,Home!$A$8:$B$1048576,1,FALSE),0)=0,0,1)</f>
        <v>0</v>
      </c>
      <c r="L1957" s="129" t="e">
        <f>IF(VLOOKUP(O1957,Home!$C$8:$R$207,6,FALSE)="","",VLOOKUP(O1957,Home!$C$8:$R$207,6,FALSE))</f>
        <v>#N/A</v>
      </c>
      <c r="M1957" s="129" t="e">
        <f t="shared" si="626"/>
        <v>#N/A</v>
      </c>
      <c r="N1957" s="11">
        <f>SUM($K$4:K1957)</f>
        <v>200</v>
      </c>
      <c r="O1957" s="11" t="str">
        <f>IF(P1957="","",IF(IFERROR(VLOOKUP(N1957,Home!$C$8:$R$1048576,1,FALSE),"")=0,"",IFERROR(VLOOKUP(N1957,Home!$C$8:$R$1048576,1,FALSE),"")))</f>
        <v/>
      </c>
      <c r="P1957" s="11" t="str">
        <f>IF(IFERROR(VLOOKUP(W1957,Home!$C$8:$R$1048576,3,FALSE),"")=0,"",IFERROR(VLOOKUP(W1957,Home!$C$8:$R$1048576,3,FALSE),""))</f>
        <v/>
      </c>
      <c r="Q1957" s="11" t="str">
        <f t="shared" si="625"/>
        <v/>
      </c>
      <c r="R1957" s="130" t="e">
        <f>VLOOKUP(Q1957,'Baggrund til lister'!$G$4:$H$15,2,FALSE)</f>
        <v>#N/A</v>
      </c>
      <c r="S1957" s="11" t="str">
        <f t="shared" si="627"/>
        <v/>
      </c>
      <c r="T1957" s="11" t="str">
        <f>IF(IFERROR(VLOOKUP(N1957,Home!$C$8:$R$1048576,11,FALSE),"")=0,"",IFERROR(VLOOKUP(N1957,Home!$C$8:$R$1048576,11,FALSE),""))</f>
        <v/>
      </c>
      <c r="U1957" s="11" t="str">
        <f>IF(IFERROR(VLOOKUP(O1957,Home!$C$8:$R$1048576,12,FALSE),"")=0,"",IFERROR(VLOOKUP(O1957,Home!$C$8:$R$1048576,12,FALSE),""))</f>
        <v/>
      </c>
      <c r="V1957" s="11" t="str">
        <f>IF(IFERROR(VLOOKUP(O1957,Home!$C$8:$R$1048576,8,FALSE),"")=0,"",IFERROR(VLOOKUP(O1957,Home!$C$8:$R$1048576,8,FALSE),""))</f>
        <v/>
      </c>
      <c r="W1957" s="11" t="str">
        <f>IF(OR(VLOOKUP(N1957,Home!$C$7:$I$207,6,FALSE)="",VLOOKUP(N1957,Home!$C$7:$I$207,7,FALSE)=""),"FEJL",SUM(Baggrundsark!$K$4:K1957))</f>
        <v>FEJL</v>
      </c>
      <c r="Y1957">
        <v>1954</v>
      </c>
      <c r="Z1957" s="1"/>
      <c r="AC1957" s="44"/>
      <c r="AD1957">
        <f t="shared" si="634"/>
        <v>0</v>
      </c>
      <c r="AE1957">
        <f>SUM($AD$4:AD1957)</f>
        <v>1</v>
      </c>
      <c r="AF1957" s="103" t="str">
        <f>IFERROR(VLOOKUP(AN1957,Home!$C$8:$E$207,3,FALSE),"")</f>
        <v/>
      </c>
      <c r="AG1957" s="103" t="str">
        <f>IFERROR(VLOOKUP(AN1957,Home!$C$8:$E$207,2,FALSE),"")</f>
        <v/>
      </c>
      <c r="AH1957" s="104" t="str">
        <f>IF(VLOOKUP(AE1957,Home!$C$8:$I$207,6,FALSE)="","",VLOOKUP(AE1957,Home!$C$8:$I$207,6,FALSE))</f>
        <v/>
      </c>
      <c r="AI1957" s="104" t="e">
        <f t="shared" si="642"/>
        <v>#VALUE!</v>
      </c>
      <c r="AJ1957" s="105" t="e">
        <f t="shared" si="635"/>
        <v>#VALUE!</v>
      </c>
      <c r="AK1957" s="103" t="e">
        <f t="shared" si="628"/>
        <v>#VALUE!</v>
      </c>
      <c r="AL1957" s="103" t="e">
        <f t="shared" si="636"/>
        <v>#VALUE!</v>
      </c>
      <c r="AN1957" t="str">
        <f>IF(OR(VLOOKUP(AE1957,Home!$C$8:$I$207,6,FALSE)="",VLOOKUP(AE1957,Home!$C$8:$I$207,7,FALSE)=""),"FEJL",Baggrundsark!AE1957)</f>
        <v>FEJL</v>
      </c>
      <c r="AO1957">
        <f>IF(VLOOKUP(AE1957,Home!$C$8:$N$207,12,FALSE)="Timelønnet",1,0)</f>
        <v>0</v>
      </c>
      <c r="AP1957">
        <f>SUM($AO$4:AO1957)*AO1957</f>
        <v>0</v>
      </c>
      <c r="AQ1957">
        <f t="shared" si="643"/>
        <v>1</v>
      </c>
      <c r="AR1957" t="str">
        <f t="shared" si="643"/>
        <v/>
      </c>
      <c r="AS1957" t="e">
        <f t="shared" si="637"/>
        <v>#VALUE!</v>
      </c>
      <c r="AT1957" s="45" t="e">
        <f t="shared" si="644"/>
        <v>#VALUE!</v>
      </c>
      <c r="AU1957">
        <f>VLOOKUP(AQ1957,Home!$C$8:$J$207,8,FALSE)</f>
        <v>0</v>
      </c>
    </row>
    <row r="1958" spans="1:47" x14ac:dyDescent="0.25">
      <c r="A1958" s="6">
        <f t="shared" si="629"/>
        <v>0</v>
      </c>
      <c r="B1958" s="6">
        <f t="shared" si="638"/>
        <v>0</v>
      </c>
      <c r="C1958" s="6" t="str">
        <f t="shared" si="630"/>
        <v/>
      </c>
      <c r="D1958" s="7">
        <f t="shared" si="631"/>
        <v>0</v>
      </c>
      <c r="E1958" s="7">
        <f t="shared" si="639"/>
        <v>0</v>
      </c>
      <c r="F1958" s="7" t="str">
        <f t="shared" si="632"/>
        <v/>
      </c>
      <c r="G1958" s="6">
        <f t="shared" si="633"/>
        <v>0</v>
      </c>
      <c r="H1958" s="6">
        <f t="shared" si="640"/>
        <v>0</v>
      </c>
      <c r="I1958" s="6" t="str">
        <f t="shared" si="641"/>
        <v/>
      </c>
      <c r="J1958" s="11">
        <v>1955</v>
      </c>
      <c r="K1958" s="11">
        <f>IF(IFERROR(VLOOKUP(J1958,Home!$A$8:$B$1048576,1,FALSE),0)=0,0,1)</f>
        <v>0</v>
      </c>
      <c r="L1958" s="129" t="e">
        <f>IF(VLOOKUP(O1958,Home!$C$8:$R$207,6,FALSE)="","",VLOOKUP(O1958,Home!$C$8:$R$207,6,FALSE))</f>
        <v>#N/A</v>
      </c>
      <c r="M1958" s="129" t="e">
        <f t="shared" si="626"/>
        <v>#N/A</v>
      </c>
      <c r="N1958" s="11">
        <f>SUM($K$4:K1958)</f>
        <v>200</v>
      </c>
      <c r="O1958" s="11" t="str">
        <f>IF(P1958="","",IF(IFERROR(VLOOKUP(N1958,Home!$C$8:$R$1048576,1,FALSE),"")=0,"",IFERROR(VLOOKUP(N1958,Home!$C$8:$R$1048576,1,FALSE),"")))</f>
        <v/>
      </c>
      <c r="P1958" s="11" t="str">
        <f>IF(IFERROR(VLOOKUP(W1958,Home!$C$8:$R$1048576,3,FALSE),"")=0,"",IFERROR(VLOOKUP(W1958,Home!$C$8:$R$1048576,3,FALSE),""))</f>
        <v/>
      </c>
      <c r="Q1958" s="11" t="str">
        <f t="shared" si="625"/>
        <v/>
      </c>
      <c r="R1958" s="130" t="e">
        <f>VLOOKUP(Q1958,'Baggrund til lister'!$G$4:$H$15,2,FALSE)</f>
        <v>#N/A</v>
      </c>
      <c r="S1958" s="11" t="str">
        <f t="shared" si="627"/>
        <v/>
      </c>
      <c r="T1958" s="11" t="str">
        <f>IF(IFERROR(VLOOKUP(N1958,Home!$C$8:$R$1048576,11,FALSE),"")=0,"",IFERROR(VLOOKUP(N1958,Home!$C$8:$R$1048576,11,FALSE),""))</f>
        <v/>
      </c>
      <c r="U1958" s="11" t="str">
        <f>IF(IFERROR(VLOOKUP(O1958,Home!$C$8:$R$1048576,12,FALSE),"")=0,"",IFERROR(VLOOKUP(O1958,Home!$C$8:$R$1048576,12,FALSE),""))</f>
        <v/>
      </c>
      <c r="V1958" s="11" t="str">
        <f>IF(IFERROR(VLOOKUP(O1958,Home!$C$8:$R$1048576,8,FALSE),"")=0,"",IFERROR(VLOOKUP(O1958,Home!$C$8:$R$1048576,8,FALSE),""))</f>
        <v/>
      </c>
      <c r="W1958" s="11" t="str">
        <f>IF(OR(VLOOKUP(N1958,Home!$C$7:$I$207,6,FALSE)="",VLOOKUP(N1958,Home!$C$7:$I$207,7,FALSE)=""),"FEJL",SUM(Baggrundsark!$K$4:K1958))</f>
        <v>FEJL</v>
      </c>
      <c r="Y1958">
        <v>1955</v>
      </c>
      <c r="Z1958" s="1"/>
      <c r="AC1958" s="44"/>
      <c r="AD1958">
        <f t="shared" si="634"/>
        <v>0</v>
      </c>
      <c r="AE1958">
        <f>SUM($AD$4:AD1958)</f>
        <v>1</v>
      </c>
      <c r="AF1958" s="103" t="str">
        <f>IFERROR(VLOOKUP(AN1958,Home!$C$8:$E$207,3,FALSE),"")</f>
        <v/>
      </c>
      <c r="AG1958" s="103" t="str">
        <f>IFERROR(VLOOKUP(AN1958,Home!$C$8:$E$207,2,FALSE),"")</f>
        <v/>
      </c>
      <c r="AH1958" s="104" t="str">
        <f>IF(VLOOKUP(AE1958,Home!$C$8:$I$207,6,FALSE)="","",VLOOKUP(AE1958,Home!$C$8:$I$207,6,FALSE))</f>
        <v/>
      </c>
      <c r="AI1958" s="104" t="e">
        <f t="shared" si="642"/>
        <v>#VALUE!</v>
      </c>
      <c r="AJ1958" s="105" t="e">
        <f t="shared" si="635"/>
        <v>#VALUE!</v>
      </c>
      <c r="AK1958" s="103" t="e">
        <f t="shared" si="628"/>
        <v>#VALUE!</v>
      </c>
      <c r="AL1958" s="103" t="e">
        <f t="shared" si="636"/>
        <v>#VALUE!</v>
      </c>
      <c r="AN1958" t="str">
        <f>IF(OR(VLOOKUP(AE1958,Home!$C$8:$I$207,6,FALSE)="",VLOOKUP(AE1958,Home!$C$8:$I$207,7,FALSE)=""),"FEJL",Baggrundsark!AE1958)</f>
        <v>FEJL</v>
      </c>
      <c r="AO1958">
        <f>IF(VLOOKUP(AE1958,Home!$C$8:$N$207,12,FALSE)="Timelønnet",1,0)</f>
        <v>0</v>
      </c>
      <c r="AP1958">
        <f>SUM($AO$4:AO1958)*AO1958</f>
        <v>0</v>
      </c>
      <c r="AQ1958">
        <f t="shared" si="643"/>
        <v>1</v>
      </c>
      <c r="AR1958" t="str">
        <f t="shared" si="643"/>
        <v/>
      </c>
      <c r="AS1958" t="e">
        <f t="shared" si="637"/>
        <v>#VALUE!</v>
      </c>
      <c r="AT1958" s="45" t="e">
        <f t="shared" si="644"/>
        <v>#VALUE!</v>
      </c>
      <c r="AU1958">
        <f>VLOOKUP(AQ1958,Home!$C$8:$J$207,8,FALSE)</f>
        <v>0</v>
      </c>
    </row>
    <row r="1959" spans="1:47" x14ac:dyDescent="0.25">
      <c r="A1959" s="6">
        <f t="shared" si="629"/>
        <v>0</v>
      </c>
      <c r="B1959" s="6">
        <f t="shared" si="638"/>
        <v>0</v>
      </c>
      <c r="C1959" s="6" t="str">
        <f t="shared" si="630"/>
        <v/>
      </c>
      <c r="D1959" s="7">
        <f t="shared" si="631"/>
        <v>0</v>
      </c>
      <c r="E1959" s="7">
        <f t="shared" si="639"/>
        <v>0</v>
      </c>
      <c r="F1959" s="7" t="str">
        <f t="shared" si="632"/>
        <v/>
      </c>
      <c r="G1959" s="6">
        <f t="shared" si="633"/>
        <v>0</v>
      </c>
      <c r="H1959" s="6">
        <f t="shared" si="640"/>
        <v>0</v>
      </c>
      <c r="I1959" s="6" t="str">
        <f t="shared" si="641"/>
        <v/>
      </c>
      <c r="J1959" s="11">
        <v>1956</v>
      </c>
      <c r="K1959" s="11">
        <f>IF(IFERROR(VLOOKUP(J1959,Home!$A$8:$B$1048576,1,FALSE),0)=0,0,1)</f>
        <v>0</v>
      </c>
      <c r="L1959" s="129" t="e">
        <f>IF(VLOOKUP(O1959,Home!$C$8:$R$207,6,FALSE)="","",VLOOKUP(O1959,Home!$C$8:$R$207,6,FALSE))</f>
        <v>#N/A</v>
      </c>
      <c r="M1959" s="129" t="e">
        <f t="shared" si="626"/>
        <v>#N/A</v>
      </c>
      <c r="N1959" s="11">
        <f>SUM($K$4:K1959)</f>
        <v>200</v>
      </c>
      <c r="O1959" s="11" t="str">
        <f>IF(P1959="","",IF(IFERROR(VLOOKUP(N1959,Home!$C$8:$R$1048576,1,FALSE),"")=0,"",IFERROR(VLOOKUP(N1959,Home!$C$8:$R$1048576,1,FALSE),"")))</f>
        <v/>
      </c>
      <c r="P1959" s="11" t="str">
        <f>IF(IFERROR(VLOOKUP(W1959,Home!$C$8:$R$1048576,3,FALSE),"")=0,"",IFERROR(VLOOKUP(W1959,Home!$C$8:$R$1048576,3,FALSE),""))</f>
        <v/>
      </c>
      <c r="Q1959" s="11" t="str">
        <f t="shared" si="625"/>
        <v/>
      </c>
      <c r="R1959" s="130" t="e">
        <f>VLOOKUP(Q1959,'Baggrund til lister'!$G$4:$H$15,2,FALSE)</f>
        <v>#N/A</v>
      </c>
      <c r="S1959" s="11" t="str">
        <f t="shared" si="627"/>
        <v/>
      </c>
      <c r="T1959" s="11" t="str">
        <f>IF(IFERROR(VLOOKUP(N1959,Home!$C$8:$R$1048576,11,FALSE),"")=0,"",IFERROR(VLOOKUP(N1959,Home!$C$8:$R$1048576,11,FALSE),""))</f>
        <v/>
      </c>
      <c r="U1959" s="11" t="str">
        <f>IF(IFERROR(VLOOKUP(O1959,Home!$C$8:$R$1048576,12,FALSE),"")=0,"",IFERROR(VLOOKUP(O1959,Home!$C$8:$R$1048576,12,FALSE),""))</f>
        <v/>
      </c>
      <c r="V1959" s="11" t="str">
        <f>IF(IFERROR(VLOOKUP(O1959,Home!$C$8:$R$1048576,8,FALSE),"")=0,"",IFERROR(VLOOKUP(O1959,Home!$C$8:$R$1048576,8,FALSE),""))</f>
        <v/>
      </c>
      <c r="W1959" s="11" t="str">
        <f>IF(OR(VLOOKUP(N1959,Home!$C$7:$I$207,6,FALSE)="",VLOOKUP(N1959,Home!$C$7:$I$207,7,FALSE)=""),"FEJL",SUM(Baggrundsark!$K$4:K1959))</f>
        <v>FEJL</v>
      </c>
      <c r="Y1959">
        <v>1956</v>
      </c>
      <c r="Z1959" s="1"/>
      <c r="AC1959" s="44"/>
      <c r="AD1959">
        <f t="shared" si="634"/>
        <v>0</v>
      </c>
      <c r="AE1959">
        <f>SUM($AD$4:AD1959)</f>
        <v>1</v>
      </c>
      <c r="AF1959" s="103" t="str">
        <f>IFERROR(VLOOKUP(AN1959,Home!$C$8:$E$207,3,FALSE),"")</f>
        <v/>
      </c>
      <c r="AG1959" s="103" t="str">
        <f>IFERROR(VLOOKUP(AN1959,Home!$C$8:$E$207,2,FALSE),"")</f>
        <v/>
      </c>
      <c r="AH1959" s="104" t="str">
        <f>IF(VLOOKUP(AE1959,Home!$C$8:$I$207,6,FALSE)="","",VLOOKUP(AE1959,Home!$C$8:$I$207,6,FALSE))</f>
        <v/>
      </c>
      <c r="AI1959" s="104" t="e">
        <f t="shared" si="642"/>
        <v>#VALUE!</v>
      </c>
      <c r="AJ1959" s="105" t="e">
        <f t="shared" si="635"/>
        <v>#VALUE!</v>
      </c>
      <c r="AK1959" s="103" t="e">
        <f t="shared" si="628"/>
        <v>#VALUE!</v>
      </c>
      <c r="AL1959" s="103" t="e">
        <f t="shared" si="636"/>
        <v>#VALUE!</v>
      </c>
      <c r="AN1959" t="str">
        <f>IF(OR(VLOOKUP(AE1959,Home!$C$8:$I$207,6,FALSE)="",VLOOKUP(AE1959,Home!$C$8:$I$207,7,FALSE)=""),"FEJL",Baggrundsark!AE1959)</f>
        <v>FEJL</v>
      </c>
      <c r="AO1959">
        <f>IF(VLOOKUP(AE1959,Home!$C$8:$N$207,12,FALSE)="Timelønnet",1,0)</f>
        <v>0</v>
      </c>
      <c r="AP1959">
        <f>SUM($AO$4:AO1959)*AO1959</f>
        <v>0</v>
      </c>
      <c r="AQ1959">
        <f t="shared" si="643"/>
        <v>1</v>
      </c>
      <c r="AR1959" t="str">
        <f t="shared" si="643"/>
        <v/>
      </c>
      <c r="AS1959" t="e">
        <f t="shared" si="637"/>
        <v>#VALUE!</v>
      </c>
      <c r="AT1959" s="45" t="e">
        <f t="shared" si="644"/>
        <v>#VALUE!</v>
      </c>
      <c r="AU1959">
        <f>VLOOKUP(AQ1959,Home!$C$8:$J$207,8,FALSE)</f>
        <v>0</v>
      </c>
    </row>
    <row r="1960" spans="1:47" x14ac:dyDescent="0.25">
      <c r="A1960" s="6">
        <f t="shared" si="629"/>
        <v>0</v>
      </c>
      <c r="B1960" s="6">
        <f t="shared" si="638"/>
        <v>0</v>
      </c>
      <c r="C1960" s="6" t="str">
        <f t="shared" si="630"/>
        <v/>
      </c>
      <c r="D1960" s="7">
        <f t="shared" si="631"/>
        <v>0</v>
      </c>
      <c r="E1960" s="7">
        <f t="shared" si="639"/>
        <v>0</v>
      </c>
      <c r="F1960" s="7" t="str">
        <f t="shared" si="632"/>
        <v/>
      </c>
      <c r="G1960" s="6">
        <f t="shared" si="633"/>
        <v>0</v>
      </c>
      <c r="H1960" s="6">
        <f t="shared" si="640"/>
        <v>0</v>
      </c>
      <c r="I1960" s="6" t="str">
        <f t="shared" si="641"/>
        <v/>
      </c>
      <c r="J1960" s="11">
        <v>1957</v>
      </c>
      <c r="K1960" s="11">
        <f>IF(IFERROR(VLOOKUP(J1960,Home!$A$8:$B$1048576,1,FALSE),0)=0,0,1)</f>
        <v>0</v>
      </c>
      <c r="L1960" s="129" t="e">
        <f>IF(VLOOKUP(O1960,Home!$C$8:$R$207,6,FALSE)="","",VLOOKUP(O1960,Home!$C$8:$R$207,6,FALSE))</f>
        <v>#N/A</v>
      </c>
      <c r="M1960" s="129" t="e">
        <f t="shared" si="626"/>
        <v>#N/A</v>
      </c>
      <c r="N1960" s="11">
        <f>SUM($K$4:K1960)</f>
        <v>200</v>
      </c>
      <c r="O1960" s="11" t="str">
        <f>IF(P1960="","",IF(IFERROR(VLOOKUP(N1960,Home!$C$8:$R$1048576,1,FALSE),"")=0,"",IFERROR(VLOOKUP(N1960,Home!$C$8:$R$1048576,1,FALSE),"")))</f>
        <v/>
      </c>
      <c r="P1960" s="11" t="str">
        <f>IF(IFERROR(VLOOKUP(W1960,Home!$C$8:$R$1048576,3,FALSE),"")=0,"",IFERROR(VLOOKUP(W1960,Home!$C$8:$R$1048576,3,FALSE),""))</f>
        <v/>
      </c>
      <c r="Q1960" s="11" t="str">
        <f t="shared" si="625"/>
        <v/>
      </c>
      <c r="R1960" s="130" t="e">
        <f>VLOOKUP(Q1960,'Baggrund til lister'!$G$4:$H$15,2,FALSE)</f>
        <v>#N/A</v>
      </c>
      <c r="S1960" s="11" t="str">
        <f t="shared" si="627"/>
        <v/>
      </c>
      <c r="T1960" s="11" t="str">
        <f>IF(IFERROR(VLOOKUP(N1960,Home!$C$8:$R$1048576,11,FALSE),"")=0,"",IFERROR(VLOOKUP(N1960,Home!$C$8:$R$1048576,11,FALSE),""))</f>
        <v/>
      </c>
      <c r="U1960" s="11" t="str">
        <f>IF(IFERROR(VLOOKUP(O1960,Home!$C$8:$R$1048576,12,FALSE),"")=0,"",IFERROR(VLOOKUP(O1960,Home!$C$8:$R$1048576,12,FALSE),""))</f>
        <v/>
      </c>
      <c r="V1960" s="11" t="str">
        <f>IF(IFERROR(VLOOKUP(O1960,Home!$C$8:$R$1048576,8,FALSE),"")=0,"",IFERROR(VLOOKUP(O1960,Home!$C$8:$R$1048576,8,FALSE),""))</f>
        <v/>
      </c>
      <c r="W1960" s="11" t="str">
        <f>IF(OR(VLOOKUP(N1960,Home!$C$7:$I$207,6,FALSE)="",VLOOKUP(N1960,Home!$C$7:$I$207,7,FALSE)=""),"FEJL",SUM(Baggrundsark!$K$4:K1960))</f>
        <v>FEJL</v>
      </c>
      <c r="Y1960">
        <v>1957</v>
      </c>
      <c r="Z1960" s="1"/>
      <c r="AC1960" s="44"/>
      <c r="AD1960">
        <f t="shared" si="634"/>
        <v>0</v>
      </c>
      <c r="AE1960">
        <f>SUM($AD$4:AD1960)</f>
        <v>1</v>
      </c>
      <c r="AF1960" s="103" t="str">
        <f>IFERROR(VLOOKUP(AN1960,Home!$C$8:$E$207,3,FALSE),"")</f>
        <v/>
      </c>
      <c r="AG1960" s="103" t="str">
        <f>IFERROR(VLOOKUP(AN1960,Home!$C$8:$E$207,2,FALSE),"")</f>
        <v/>
      </c>
      <c r="AH1960" s="104" t="str">
        <f>IF(VLOOKUP(AE1960,Home!$C$8:$I$207,6,FALSE)="","",VLOOKUP(AE1960,Home!$C$8:$I$207,6,FALSE))</f>
        <v/>
      </c>
      <c r="AI1960" s="104" t="e">
        <f t="shared" si="642"/>
        <v>#VALUE!</v>
      </c>
      <c r="AJ1960" s="105" t="e">
        <f t="shared" si="635"/>
        <v>#VALUE!</v>
      </c>
      <c r="AK1960" s="103" t="e">
        <f t="shared" si="628"/>
        <v>#VALUE!</v>
      </c>
      <c r="AL1960" s="103" t="e">
        <f t="shared" si="636"/>
        <v>#VALUE!</v>
      </c>
      <c r="AN1960" t="str">
        <f>IF(OR(VLOOKUP(AE1960,Home!$C$8:$I$207,6,FALSE)="",VLOOKUP(AE1960,Home!$C$8:$I$207,7,FALSE)=""),"FEJL",Baggrundsark!AE1960)</f>
        <v>FEJL</v>
      </c>
      <c r="AO1960">
        <f>IF(VLOOKUP(AE1960,Home!$C$8:$N$207,12,FALSE)="Timelønnet",1,0)</f>
        <v>0</v>
      </c>
      <c r="AP1960">
        <f>SUM($AO$4:AO1960)*AO1960</f>
        <v>0</v>
      </c>
      <c r="AQ1960">
        <f t="shared" si="643"/>
        <v>1</v>
      </c>
      <c r="AR1960" t="str">
        <f t="shared" si="643"/>
        <v/>
      </c>
      <c r="AS1960" t="e">
        <f t="shared" si="637"/>
        <v>#VALUE!</v>
      </c>
      <c r="AT1960" s="45" t="e">
        <f t="shared" si="644"/>
        <v>#VALUE!</v>
      </c>
      <c r="AU1960">
        <f>VLOOKUP(AQ1960,Home!$C$8:$J$207,8,FALSE)</f>
        <v>0</v>
      </c>
    </row>
    <row r="1961" spans="1:47" x14ac:dyDescent="0.25">
      <c r="A1961" s="6">
        <f t="shared" si="629"/>
        <v>0</v>
      </c>
      <c r="B1961" s="6">
        <f t="shared" si="638"/>
        <v>0</v>
      </c>
      <c r="C1961" s="6" t="str">
        <f t="shared" si="630"/>
        <v/>
      </c>
      <c r="D1961" s="7">
        <f t="shared" si="631"/>
        <v>0</v>
      </c>
      <c r="E1961" s="7">
        <f t="shared" si="639"/>
        <v>0</v>
      </c>
      <c r="F1961" s="7" t="str">
        <f t="shared" si="632"/>
        <v/>
      </c>
      <c r="G1961" s="6">
        <f t="shared" si="633"/>
        <v>0</v>
      </c>
      <c r="H1961" s="6">
        <f t="shared" si="640"/>
        <v>0</v>
      </c>
      <c r="I1961" s="6" t="str">
        <f t="shared" si="641"/>
        <v/>
      </c>
      <c r="J1961" s="11">
        <v>1958</v>
      </c>
      <c r="K1961" s="11">
        <f>IF(IFERROR(VLOOKUP(J1961,Home!$A$8:$B$1048576,1,FALSE),0)=0,0,1)</f>
        <v>0</v>
      </c>
      <c r="L1961" s="129" t="e">
        <f>IF(VLOOKUP(O1961,Home!$C$8:$R$207,6,FALSE)="","",VLOOKUP(O1961,Home!$C$8:$R$207,6,FALSE))</f>
        <v>#N/A</v>
      </c>
      <c r="M1961" s="129" t="e">
        <f t="shared" si="626"/>
        <v>#N/A</v>
      </c>
      <c r="N1961" s="11">
        <f>SUM($K$4:K1961)</f>
        <v>200</v>
      </c>
      <c r="O1961" s="11" t="str">
        <f>IF(P1961="","",IF(IFERROR(VLOOKUP(N1961,Home!$C$8:$R$1048576,1,FALSE),"")=0,"",IFERROR(VLOOKUP(N1961,Home!$C$8:$R$1048576,1,FALSE),"")))</f>
        <v/>
      </c>
      <c r="P1961" s="11" t="str">
        <f>IF(IFERROR(VLOOKUP(W1961,Home!$C$8:$R$1048576,3,FALSE),"")=0,"",IFERROR(VLOOKUP(W1961,Home!$C$8:$R$1048576,3,FALSE),""))</f>
        <v/>
      </c>
      <c r="Q1961" s="11" t="str">
        <f t="shared" si="625"/>
        <v/>
      </c>
      <c r="R1961" s="130" t="e">
        <f>VLOOKUP(Q1961,'Baggrund til lister'!$G$4:$H$15,2,FALSE)</f>
        <v>#N/A</v>
      </c>
      <c r="S1961" s="11" t="str">
        <f t="shared" si="627"/>
        <v/>
      </c>
      <c r="T1961" s="11" t="str">
        <f>IF(IFERROR(VLOOKUP(N1961,Home!$C$8:$R$1048576,11,FALSE),"")=0,"",IFERROR(VLOOKUP(N1961,Home!$C$8:$R$1048576,11,FALSE),""))</f>
        <v/>
      </c>
      <c r="U1961" s="11" t="str">
        <f>IF(IFERROR(VLOOKUP(O1961,Home!$C$8:$R$1048576,12,FALSE),"")=0,"",IFERROR(VLOOKUP(O1961,Home!$C$8:$R$1048576,12,FALSE),""))</f>
        <v/>
      </c>
      <c r="V1961" s="11" t="str">
        <f>IF(IFERROR(VLOOKUP(O1961,Home!$C$8:$R$1048576,8,FALSE),"")=0,"",IFERROR(VLOOKUP(O1961,Home!$C$8:$R$1048576,8,FALSE),""))</f>
        <v/>
      </c>
      <c r="W1961" s="11" t="str">
        <f>IF(OR(VLOOKUP(N1961,Home!$C$7:$I$207,6,FALSE)="",VLOOKUP(N1961,Home!$C$7:$I$207,7,FALSE)=""),"FEJL",SUM(Baggrundsark!$K$4:K1961))</f>
        <v>FEJL</v>
      </c>
      <c r="Y1961">
        <v>1958</v>
      </c>
      <c r="Z1961" s="1"/>
      <c r="AC1961" s="44"/>
      <c r="AD1961">
        <f t="shared" si="634"/>
        <v>0</v>
      </c>
      <c r="AE1961">
        <f>SUM($AD$4:AD1961)</f>
        <v>1</v>
      </c>
      <c r="AF1961" s="103" t="str">
        <f>IFERROR(VLOOKUP(AN1961,Home!$C$8:$E$207,3,FALSE),"")</f>
        <v/>
      </c>
      <c r="AG1961" s="103" t="str">
        <f>IFERROR(VLOOKUP(AN1961,Home!$C$8:$E$207,2,FALSE),"")</f>
        <v/>
      </c>
      <c r="AH1961" s="104" t="str">
        <f>IF(VLOOKUP(AE1961,Home!$C$8:$I$207,6,FALSE)="","",VLOOKUP(AE1961,Home!$C$8:$I$207,6,FALSE))</f>
        <v/>
      </c>
      <c r="AI1961" s="104" t="e">
        <f t="shared" si="642"/>
        <v>#VALUE!</v>
      </c>
      <c r="AJ1961" s="105" t="e">
        <f t="shared" si="635"/>
        <v>#VALUE!</v>
      </c>
      <c r="AK1961" s="103" t="e">
        <f t="shared" si="628"/>
        <v>#VALUE!</v>
      </c>
      <c r="AL1961" s="103" t="e">
        <f t="shared" si="636"/>
        <v>#VALUE!</v>
      </c>
      <c r="AN1961" t="str">
        <f>IF(OR(VLOOKUP(AE1961,Home!$C$8:$I$207,6,FALSE)="",VLOOKUP(AE1961,Home!$C$8:$I$207,7,FALSE)=""),"FEJL",Baggrundsark!AE1961)</f>
        <v>FEJL</v>
      </c>
      <c r="AO1961">
        <f>IF(VLOOKUP(AE1961,Home!$C$8:$N$207,12,FALSE)="Timelønnet",1,0)</f>
        <v>0</v>
      </c>
      <c r="AP1961">
        <f>SUM($AO$4:AO1961)*AO1961</f>
        <v>0</v>
      </c>
      <c r="AQ1961">
        <f t="shared" si="643"/>
        <v>1</v>
      </c>
      <c r="AR1961" t="str">
        <f t="shared" si="643"/>
        <v/>
      </c>
      <c r="AS1961" t="e">
        <f t="shared" si="637"/>
        <v>#VALUE!</v>
      </c>
      <c r="AT1961" s="45" t="e">
        <f t="shared" si="644"/>
        <v>#VALUE!</v>
      </c>
      <c r="AU1961">
        <f>VLOOKUP(AQ1961,Home!$C$8:$J$207,8,FALSE)</f>
        <v>0</v>
      </c>
    </row>
    <row r="1962" spans="1:47" x14ac:dyDescent="0.25">
      <c r="A1962" s="6">
        <f t="shared" si="629"/>
        <v>0</v>
      </c>
      <c r="B1962" s="6">
        <f t="shared" si="638"/>
        <v>0</v>
      </c>
      <c r="C1962" s="6" t="str">
        <f t="shared" si="630"/>
        <v/>
      </c>
      <c r="D1962" s="7">
        <f t="shared" si="631"/>
        <v>0</v>
      </c>
      <c r="E1962" s="7">
        <f t="shared" si="639"/>
        <v>0</v>
      </c>
      <c r="F1962" s="7" t="str">
        <f t="shared" si="632"/>
        <v/>
      </c>
      <c r="G1962" s="6">
        <f t="shared" si="633"/>
        <v>0</v>
      </c>
      <c r="H1962" s="6">
        <f t="shared" si="640"/>
        <v>0</v>
      </c>
      <c r="I1962" s="6" t="str">
        <f t="shared" si="641"/>
        <v/>
      </c>
      <c r="J1962" s="11">
        <v>1959</v>
      </c>
      <c r="K1962" s="11">
        <f>IF(IFERROR(VLOOKUP(J1962,Home!$A$8:$B$1048576,1,FALSE),0)=0,0,1)</f>
        <v>0</v>
      </c>
      <c r="L1962" s="129" t="e">
        <f>IF(VLOOKUP(O1962,Home!$C$8:$R$207,6,FALSE)="","",VLOOKUP(O1962,Home!$C$8:$R$207,6,FALSE))</f>
        <v>#N/A</v>
      </c>
      <c r="M1962" s="129" t="e">
        <f t="shared" si="626"/>
        <v>#N/A</v>
      </c>
      <c r="N1962" s="11">
        <f>SUM($K$4:K1962)</f>
        <v>200</v>
      </c>
      <c r="O1962" s="11" t="str">
        <f>IF(P1962="","",IF(IFERROR(VLOOKUP(N1962,Home!$C$8:$R$1048576,1,FALSE),"")=0,"",IFERROR(VLOOKUP(N1962,Home!$C$8:$R$1048576,1,FALSE),"")))</f>
        <v/>
      </c>
      <c r="P1962" s="11" t="str">
        <f>IF(IFERROR(VLOOKUP(W1962,Home!$C$8:$R$1048576,3,FALSE),"")=0,"",IFERROR(VLOOKUP(W1962,Home!$C$8:$R$1048576,3,FALSE),""))</f>
        <v/>
      </c>
      <c r="Q1962" s="11" t="str">
        <f t="shared" si="625"/>
        <v/>
      </c>
      <c r="R1962" s="130" t="e">
        <f>VLOOKUP(Q1962,'Baggrund til lister'!$G$4:$H$15,2,FALSE)</f>
        <v>#N/A</v>
      </c>
      <c r="S1962" s="11" t="str">
        <f t="shared" si="627"/>
        <v/>
      </c>
      <c r="T1962" s="11" t="str">
        <f>IF(IFERROR(VLOOKUP(N1962,Home!$C$8:$R$1048576,11,FALSE),"")=0,"",IFERROR(VLOOKUP(N1962,Home!$C$8:$R$1048576,11,FALSE),""))</f>
        <v/>
      </c>
      <c r="U1962" s="11" t="str">
        <f>IF(IFERROR(VLOOKUP(O1962,Home!$C$8:$R$1048576,12,FALSE),"")=0,"",IFERROR(VLOOKUP(O1962,Home!$C$8:$R$1048576,12,FALSE),""))</f>
        <v/>
      </c>
      <c r="V1962" s="11" t="str">
        <f>IF(IFERROR(VLOOKUP(O1962,Home!$C$8:$R$1048576,8,FALSE),"")=0,"",IFERROR(VLOOKUP(O1962,Home!$C$8:$R$1048576,8,FALSE),""))</f>
        <v/>
      </c>
      <c r="W1962" s="11" t="str">
        <f>IF(OR(VLOOKUP(N1962,Home!$C$7:$I$207,6,FALSE)="",VLOOKUP(N1962,Home!$C$7:$I$207,7,FALSE)=""),"FEJL",SUM(Baggrundsark!$K$4:K1962))</f>
        <v>FEJL</v>
      </c>
      <c r="Y1962">
        <v>1959</v>
      </c>
      <c r="Z1962" s="1"/>
      <c r="AC1962" s="44"/>
      <c r="AD1962">
        <f t="shared" si="634"/>
        <v>0</v>
      </c>
      <c r="AE1962">
        <f>SUM($AD$4:AD1962)</f>
        <v>1</v>
      </c>
      <c r="AF1962" s="103" t="str">
        <f>IFERROR(VLOOKUP(AN1962,Home!$C$8:$E$207,3,FALSE),"")</f>
        <v/>
      </c>
      <c r="AG1962" s="103" t="str">
        <f>IFERROR(VLOOKUP(AN1962,Home!$C$8:$E$207,2,FALSE),"")</f>
        <v/>
      </c>
      <c r="AH1962" s="104" t="str">
        <f>IF(VLOOKUP(AE1962,Home!$C$8:$I$207,6,FALSE)="","",VLOOKUP(AE1962,Home!$C$8:$I$207,6,FALSE))</f>
        <v/>
      </c>
      <c r="AI1962" s="104" t="e">
        <f t="shared" si="642"/>
        <v>#VALUE!</v>
      </c>
      <c r="AJ1962" s="105" t="e">
        <f t="shared" si="635"/>
        <v>#VALUE!</v>
      </c>
      <c r="AK1962" s="103" t="e">
        <f t="shared" si="628"/>
        <v>#VALUE!</v>
      </c>
      <c r="AL1962" s="103" t="e">
        <f t="shared" si="636"/>
        <v>#VALUE!</v>
      </c>
      <c r="AN1962" t="str">
        <f>IF(OR(VLOOKUP(AE1962,Home!$C$8:$I$207,6,FALSE)="",VLOOKUP(AE1962,Home!$C$8:$I$207,7,FALSE)=""),"FEJL",Baggrundsark!AE1962)</f>
        <v>FEJL</v>
      </c>
      <c r="AO1962">
        <f>IF(VLOOKUP(AE1962,Home!$C$8:$N$207,12,FALSE)="Timelønnet",1,0)</f>
        <v>0</v>
      </c>
      <c r="AP1962">
        <f>SUM($AO$4:AO1962)*AO1962</f>
        <v>0</v>
      </c>
      <c r="AQ1962">
        <f t="shared" si="643"/>
        <v>1</v>
      </c>
      <c r="AR1962" t="str">
        <f t="shared" si="643"/>
        <v/>
      </c>
      <c r="AS1962" t="e">
        <f t="shared" si="637"/>
        <v>#VALUE!</v>
      </c>
      <c r="AT1962" s="45" t="e">
        <f t="shared" si="644"/>
        <v>#VALUE!</v>
      </c>
      <c r="AU1962">
        <f>VLOOKUP(AQ1962,Home!$C$8:$J$207,8,FALSE)</f>
        <v>0</v>
      </c>
    </row>
    <row r="1963" spans="1:47" x14ac:dyDescent="0.25">
      <c r="A1963" s="6">
        <f t="shared" si="629"/>
        <v>0</v>
      </c>
      <c r="B1963" s="6">
        <f t="shared" si="638"/>
        <v>0</v>
      </c>
      <c r="C1963" s="6" t="str">
        <f t="shared" si="630"/>
        <v/>
      </c>
      <c r="D1963" s="7">
        <f t="shared" si="631"/>
        <v>0</v>
      </c>
      <c r="E1963" s="7">
        <f t="shared" si="639"/>
        <v>0</v>
      </c>
      <c r="F1963" s="7" t="str">
        <f t="shared" si="632"/>
        <v/>
      </c>
      <c r="G1963" s="6">
        <f t="shared" si="633"/>
        <v>0</v>
      </c>
      <c r="H1963" s="6">
        <f t="shared" si="640"/>
        <v>0</v>
      </c>
      <c r="I1963" s="6" t="str">
        <f t="shared" si="641"/>
        <v/>
      </c>
      <c r="J1963" s="11">
        <v>1960</v>
      </c>
      <c r="K1963" s="11">
        <f>IF(IFERROR(VLOOKUP(J1963,Home!$A$8:$B$1048576,1,FALSE),0)=0,0,1)</f>
        <v>0</v>
      </c>
      <c r="L1963" s="129" t="e">
        <f>IF(VLOOKUP(O1963,Home!$C$8:$R$207,6,FALSE)="","",VLOOKUP(O1963,Home!$C$8:$R$207,6,FALSE))</f>
        <v>#N/A</v>
      </c>
      <c r="M1963" s="129" t="e">
        <f t="shared" si="626"/>
        <v>#N/A</v>
      </c>
      <c r="N1963" s="11">
        <f>SUM($K$4:K1963)</f>
        <v>200</v>
      </c>
      <c r="O1963" s="11" t="str">
        <f>IF(P1963="","",IF(IFERROR(VLOOKUP(N1963,Home!$C$8:$R$1048576,1,FALSE),"")=0,"",IFERROR(VLOOKUP(N1963,Home!$C$8:$R$1048576,1,FALSE),"")))</f>
        <v/>
      </c>
      <c r="P1963" s="11" t="str">
        <f>IF(IFERROR(VLOOKUP(W1963,Home!$C$8:$R$1048576,3,FALSE),"")=0,"",IFERROR(VLOOKUP(W1963,Home!$C$8:$R$1048576,3,FALSE),""))</f>
        <v/>
      </c>
      <c r="Q1963" s="11" t="str">
        <f t="shared" si="625"/>
        <v/>
      </c>
      <c r="R1963" s="130" t="e">
        <f>VLOOKUP(Q1963,'Baggrund til lister'!$G$4:$H$15,2,FALSE)</f>
        <v>#N/A</v>
      </c>
      <c r="S1963" s="11" t="str">
        <f t="shared" si="627"/>
        <v/>
      </c>
      <c r="T1963" s="11" t="str">
        <f>IF(IFERROR(VLOOKUP(N1963,Home!$C$8:$R$1048576,11,FALSE),"")=0,"",IFERROR(VLOOKUP(N1963,Home!$C$8:$R$1048576,11,FALSE),""))</f>
        <v/>
      </c>
      <c r="U1963" s="11" t="str">
        <f>IF(IFERROR(VLOOKUP(O1963,Home!$C$8:$R$1048576,12,FALSE),"")=0,"",IFERROR(VLOOKUP(O1963,Home!$C$8:$R$1048576,12,FALSE),""))</f>
        <v/>
      </c>
      <c r="V1963" s="11" t="str">
        <f>IF(IFERROR(VLOOKUP(O1963,Home!$C$8:$R$1048576,8,FALSE),"")=0,"",IFERROR(VLOOKUP(O1963,Home!$C$8:$R$1048576,8,FALSE),""))</f>
        <v/>
      </c>
      <c r="W1963" s="11" t="str">
        <f>IF(OR(VLOOKUP(N1963,Home!$C$7:$I$207,6,FALSE)="",VLOOKUP(N1963,Home!$C$7:$I$207,7,FALSE)=""),"FEJL",SUM(Baggrundsark!$K$4:K1963))</f>
        <v>FEJL</v>
      </c>
      <c r="Y1963">
        <v>1960</v>
      </c>
      <c r="Z1963" s="1"/>
      <c r="AC1963" s="44"/>
      <c r="AD1963">
        <f t="shared" si="634"/>
        <v>0</v>
      </c>
      <c r="AE1963">
        <f>SUM($AD$4:AD1963)</f>
        <v>1</v>
      </c>
      <c r="AF1963" s="103" t="str">
        <f>IFERROR(VLOOKUP(AN1963,Home!$C$8:$E$207,3,FALSE),"")</f>
        <v/>
      </c>
      <c r="AG1963" s="103" t="str">
        <f>IFERROR(VLOOKUP(AN1963,Home!$C$8:$E$207,2,FALSE),"")</f>
        <v/>
      </c>
      <c r="AH1963" s="104" t="str">
        <f>IF(VLOOKUP(AE1963,Home!$C$8:$I$207,6,FALSE)="","",VLOOKUP(AE1963,Home!$C$8:$I$207,6,FALSE))</f>
        <v/>
      </c>
      <c r="AI1963" s="104" t="e">
        <f t="shared" si="642"/>
        <v>#VALUE!</v>
      </c>
      <c r="AJ1963" s="105" t="e">
        <f t="shared" si="635"/>
        <v>#VALUE!</v>
      </c>
      <c r="AK1963" s="103" t="e">
        <f t="shared" si="628"/>
        <v>#VALUE!</v>
      </c>
      <c r="AL1963" s="103" t="e">
        <f t="shared" si="636"/>
        <v>#VALUE!</v>
      </c>
      <c r="AN1963" t="str">
        <f>IF(OR(VLOOKUP(AE1963,Home!$C$8:$I$207,6,FALSE)="",VLOOKUP(AE1963,Home!$C$8:$I$207,7,FALSE)=""),"FEJL",Baggrundsark!AE1963)</f>
        <v>FEJL</v>
      </c>
      <c r="AO1963">
        <f>IF(VLOOKUP(AE1963,Home!$C$8:$N$207,12,FALSE)="Timelønnet",1,0)</f>
        <v>0</v>
      </c>
      <c r="AP1963">
        <f>SUM($AO$4:AO1963)*AO1963</f>
        <v>0</v>
      </c>
      <c r="AQ1963">
        <f t="shared" si="643"/>
        <v>1</v>
      </c>
      <c r="AR1963" t="str">
        <f t="shared" si="643"/>
        <v/>
      </c>
      <c r="AS1963" t="e">
        <f t="shared" si="637"/>
        <v>#VALUE!</v>
      </c>
      <c r="AT1963" s="45" t="e">
        <f t="shared" si="644"/>
        <v>#VALUE!</v>
      </c>
      <c r="AU1963">
        <f>VLOOKUP(AQ1963,Home!$C$8:$J$207,8,FALSE)</f>
        <v>0</v>
      </c>
    </row>
    <row r="1964" spans="1:47" x14ac:dyDescent="0.25">
      <c r="A1964" s="6">
        <f t="shared" si="629"/>
        <v>0</v>
      </c>
      <c r="B1964" s="6">
        <f t="shared" si="638"/>
        <v>0</v>
      </c>
      <c r="C1964" s="6" t="str">
        <f t="shared" si="630"/>
        <v/>
      </c>
      <c r="D1964" s="7">
        <f t="shared" si="631"/>
        <v>0</v>
      </c>
      <c r="E1964" s="7">
        <f t="shared" si="639"/>
        <v>0</v>
      </c>
      <c r="F1964" s="7" t="str">
        <f t="shared" si="632"/>
        <v/>
      </c>
      <c r="G1964" s="6">
        <f t="shared" si="633"/>
        <v>0</v>
      </c>
      <c r="H1964" s="6">
        <f t="shared" si="640"/>
        <v>0</v>
      </c>
      <c r="I1964" s="6" t="str">
        <f t="shared" si="641"/>
        <v/>
      </c>
      <c r="J1964" s="11">
        <v>1961</v>
      </c>
      <c r="K1964" s="11">
        <f>IF(IFERROR(VLOOKUP(J1964,Home!$A$8:$B$1048576,1,FALSE),0)=0,0,1)</f>
        <v>0</v>
      </c>
      <c r="L1964" s="129" t="e">
        <f>IF(VLOOKUP(O1964,Home!$C$8:$R$207,6,FALSE)="","",VLOOKUP(O1964,Home!$C$8:$R$207,6,FALSE))</f>
        <v>#N/A</v>
      </c>
      <c r="M1964" s="129" t="e">
        <f t="shared" si="626"/>
        <v>#N/A</v>
      </c>
      <c r="N1964" s="11">
        <f>SUM($K$4:K1964)</f>
        <v>200</v>
      </c>
      <c r="O1964" s="11" t="str">
        <f>IF(P1964="","",IF(IFERROR(VLOOKUP(N1964,Home!$C$8:$R$1048576,1,FALSE),"")=0,"",IFERROR(VLOOKUP(N1964,Home!$C$8:$R$1048576,1,FALSE),"")))</f>
        <v/>
      </c>
      <c r="P1964" s="11" t="str">
        <f>IF(IFERROR(VLOOKUP(W1964,Home!$C$8:$R$1048576,3,FALSE),"")=0,"",IFERROR(VLOOKUP(W1964,Home!$C$8:$R$1048576,3,FALSE),""))</f>
        <v/>
      </c>
      <c r="Q1964" s="11" t="str">
        <f t="shared" si="625"/>
        <v/>
      </c>
      <c r="R1964" s="130" t="e">
        <f>VLOOKUP(Q1964,'Baggrund til lister'!$G$4:$H$15,2,FALSE)</f>
        <v>#N/A</v>
      </c>
      <c r="S1964" s="11" t="str">
        <f t="shared" si="627"/>
        <v/>
      </c>
      <c r="T1964" s="11" t="str">
        <f>IF(IFERROR(VLOOKUP(N1964,Home!$C$8:$R$1048576,11,FALSE),"")=0,"",IFERROR(VLOOKUP(N1964,Home!$C$8:$R$1048576,11,FALSE),""))</f>
        <v/>
      </c>
      <c r="U1964" s="11" t="str">
        <f>IF(IFERROR(VLOOKUP(O1964,Home!$C$8:$R$1048576,12,FALSE),"")=0,"",IFERROR(VLOOKUP(O1964,Home!$C$8:$R$1048576,12,FALSE),""))</f>
        <v/>
      </c>
      <c r="V1964" s="11" t="str">
        <f>IF(IFERROR(VLOOKUP(O1964,Home!$C$8:$R$1048576,8,FALSE),"")=0,"",IFERROR(VLOOKUP(O1964,Home!$C$8:$R$1048576,8,FALSE),""))</f>
        <v/>
      </c>
      <c r="W1964" s="11" t="str">
        <f>IF(OR(VLOOKUP(N1964,Home!$C$7:$I$207,6,FALSE)="",VLOOKUP(N1964,Home!$C$7:$I$207,7,FALSE)=""),"FEJL",SUM(Baggrundsark!$K$4:K1964))</f>
        <v>FEJL</v>
      </c>
      <c r="Y1964">
        <v>1961</v>
      </c>
      <c r="Z1964" s="1"/>
      <c r="AC1964" s="44"/>
      <c r="AD1964">
        <f t="shared" si="634"/>
        <v>0</v>
      </c>
      <c r="AE1964">
        <f>SUM($AD$4:AD1964)</f>
        <v>1</v>
      </c>
      <c r="AF1964" s="103" t="str">
        <f>IFERROR(VLOOKUP(AN1964,Home!$C$8:$E$207,3,FALSE),"")</f>
        <v/>
      </c>
      <c r="AG1964" s="103" t="str">
        <f>IFERROR(VLOOKUP(AN1964,Home!$C$8:$E$207,2,FALSE),"")</f>
        <v/>
      </c>
      <c r="AH1964" s="104" t="str">
        <f>IF(VLOOKUP(AE1964,Home!$C$8:$I$207,6,FALSE)="","",VLOOKUP(AE1964,Home!$C$8:$I$207,6,FALSE))</f>
        <v/>
      </c>
      <c r="AI1964" s="104" t="e">
        <f t="shared" si="642"/>
        <v>#VALUE!</v>
      </c>
      <c r="AJ1964" s="105" t="e">
        <f t="shared" si="635"/>
        <v>#VALUE!</v>
      </c>
      <c r="AK1964" s="103" t="e">
        <f t="shared" si="628"/>
        <v>#VALUE!</v>
      </c>
      <c r="AL1964" s="103" t="e">
        <f t="shared" si="636"/>
        <v>#VALUE!</v>
      </c>
      <c r="AN1964" t="str">
        <f>IF(OR(VLOOKUP(AE1964,Home!$C$8:$I$207,6,FALSE)="",VLOOKUP(AE1964,Home!$C$8:$I$207,7,FALSE)=""),"FEJL",Baggrundsark!AE1964)</f>
        <v>FEJL</v>
      </c>
      <c r="AO1964">
        <f>IF(VLOOKUP(AE1964,Home!$C$8:$N$207,12,FALSE)="Timelønnet",1,0)</f>
        <v>0</v>
      </c>
      <c r="AP1964">
        <f>SUM($AO$4:AO1964)*AO1964</f>
        <v>0</v>
      </c>
      <c r="AQ1964">
        <f t="shared" si="643"/>
        <v>1</v>
      </c>
      <c r="AR1964" t="str">
        <f t="shared" si="643"/>
        <v/>
      </c>
      <c r="AS1964" t="e">
        <f t="shared" si="637"/>
        <v>#VALUE!</v>
      </c>
      <c r="AT1964" s="45" t="e">
        <f t="shared" si="644"/>
        <v>#VALUE!</v>
      </c>
      <c r="AU1964">
        <f>VLOOKUP(AQ1964,Home!$C$8:$J$207,8,FALSE)</f>
        <v>0</v>
      </c>
    </row>
    <row r="1965" spans="1:47" x14ac:dyDescent="0.25">
      <c r="A1965" s="6">
        <f t="shared" si="629"/>
        <v>0</v>
      </c>
      <c r="B1965" s="6">
        <f t="shared" si="638"/>
        <v>0</v>
      </c>
      <c r="C1965" s="6" t="str">
        <f t="shared" si="630"/>
        <v/>
      </c>
      <c r="D1965" s="7">
        <f t="shared" si="631"/>
        <v>0</v>
      </c>
      <c r="E1965" s="7">
        <f t="shared" si="639"/>
        <v>0</v>
      </c>
      <c r="F1965" s="7" t="str">
        <f t="shared" si="632"/>
        <v/>
      </c>
      <c r="G1965" s="6">
        <f t="shared" si="633"/>
        <v>0</v>
      </c>
      <c r="H1965" s="6">
        <f t="shared" si="640"/>
        <v>0</v>
      </c>
      <c r="I1965" s="6" t="str">
        <f t="shared" si="641"/>
        <v/>
      </c>
      <c r="J1965" s="11">
        <v>1962</v>
      </c>
      <c r="K1965" s="11">
        <f>IF(IFERROR(VLOOKUP(J1965,Home!$A$8:$B$1048576,1,FALSE),0)=0,0,1)</f>
        <v>0</v>
      </c>
      <c r="L1965" s="129" t="e">
        <f>IF(VLOOKUP(O1965,Home!$C$8:$R$207,6,FALSE)="","",VLOOKUP(O1965,Home!$C$8:$R$207,6,FALSE))</f>
        <v>#N/A</v>
      </c>
      <c r="M1965" s="129" t="e">
        <f t="shared" si="626"/>
        <v>#N/A</v>
      </c>
      <c r="N1965" s="11">
        <f>SUM($K$4:K1965)</f>
        <v>200</v>
      </c>
      <c r="O1965" s="11" t="str">
        <f>IF(P1965="","",IF(IFERROR(VLOOKUP(N1965,Home!$C$8:$R$1048576,1,FALSE),"")=0,"",IFERROR(VLOOKUP(N1965,Home!$C$8:$R$1048576,1,FALSE),"")))</f>
        <v/>
      </c>
      <c r="P1965" s="11" t="str">
        <f>IF(IFERROR(VLOOKUP(W1965,Home!$C$8:$R$1048576,3,FALSE),"")=0,"",IFERROR(VLOOKUP(W1965,Home!$C$8:$R$1048576,3,FALSE),""))</f>
        <v/>
      </c>
      <c r="Q1965" s="11" t="str">
        <f t="shared" si="625"/>
        <v/>
      </c>
      <c r="R1965" s="130" t="e">
        <f>VLOOKUP(Q1965,'Baggrund til lister'!$G$4:$H$15,2,FALSE)</f>
        <v>#N/A</v>
      </c>
      <c r="S1965" s="11" t="str">
        <f t="shared" si="627"/>
        <v/>
      </c>
      <c r="T1965" s="11" t="str">
        <f>IF(IFERROR(VLOOKUP(N1965,Home!$C$8:$R$1048576,11,FALSE),"")=0,"",IFERROR(VLOOKUP(N1965,Home!$C$8:$R$1048576,11,FALSE),""))</f>
        <v/>
      </c>
      <c r="U1965" s="11" t="str">
        <f>IF(IFERROR(VLOOKUP(O1965,Home!$C$8:$R$1048576,12,FALSE),"")=0,"",IFERROR(VLOOKUP(O1965,Home!$C$8:$R$1048576,12,FALSE),""))</f>
        <v/>
      </c>
      <c r="V1965" s="11" t="str">
        <f>IF(IFERROR(VLOOKUP(O1965,Home!$C$8:$R$1048576,8,FALSE),"")=0,"",IFERROR(VLOOKUP(O1965,Home!$C$8:$R$1048576,8,FALSE),""))</f>
        <v/>
      </c>
      <c r="W1965" s="11" t="str">
        <f>IF(OR(VLOOKUP(N1965,Home!$C$7:$I$207,6,FALSE)="",VLOOKUP(N1965,Home!$C$7:$I$207,7,FALSE)=""),"FEJL",SUM(Baggrundsark!$K$4:K1965))</f>
        <v>FEJL</v>
      </c>
      <c r="Y1965">
        <v>1962</v>
      </c>
      <c r="Z1965" s="1"/>
      <c r="AC1965" s="44"/>
      <c r="AD1965">
        <f t="shared" si="634"/>
        <v>0</v>
      </c>
      <c r="AE1965">
        <f>SUM($AD$4:AD1965)</f>
        <v>1</v>
      </c>
      <c r="AF1965" s="103" t="str">
        <f>IFERROR(VLOOKUP(AN1965,Home!$C$8:$E$207,3,FALSE),"")</f>
        <v/>
      </c>
      <c r="AG1965" s="103" t="str">
        <f>IFERROR(VLOOKUP(AN1965,Home!$C$8:$E$207,2,FALSE),"")</f>
        <v/>
      </c>
      <c r="AH1965" s="104" t="str">
        <f>IF(VLOOKUP(AE1965,Home!$C$8:$I$207,6,FALSE)="","",VLOOKUP(AE1965,Home!$C$8:$I$207,6,FALSE))</f>
        <v/>
      </c>
      <c r="AI1965" s="104" t="e">
        <f t="shared" si="642"/>
        <v>#VALUE!</v>
      </c>
      <c r="AJ1965" s="105" t="e">
        <f t="shared" si="635"/>
        <v>#VALUE!</v>
      </c>
      <c r="AK1965" s="103" t="e">
        <f t="shared" si="628"/>
        <v>#VALUE!</v>
      </c>
      <c r="AL1965" s="103" t="e">
        <f t="shared" si="636"/>
        <v>#VALUE!</v>
      </c>
      <c r="AN1965" t="str">
        <f>IF(OR(VLOOKUP(AE1965,Home!$C$8:$I$207,6,FALSE)="",VLOOKUP(AE1965,Home!$C$8:$I$207,7,FALSE)=""),"FEJL",Baggrundsark!AE1965)</f>
        <v>FEJL</v>
      </c>
      <c r="AO1965">
        <f>IF(VLOOKUP(AE1965,Home!$C$8:$N$207,12,FALSE)="Timelønnet",1,0)</f>
        <v>0</v>
      </c>
      <c r="AP1965">
        <f>SUM($AO$4:AO1965)*AO1965</f>
        <v>0</v>
      </c>
      <c r="AQ1965">
        <f t="shared" si="643"/>
        <v>1</v>
      </c>
      <c r="AR1965" t="str">
        <f t="shared" si="643"/>
        <v/>
      </c>
      <c r="AS1965" t="e">
        <f t="shared" si="637"/>
        <v>#VALUE!</v>
      </c>
      <c r="AT1965" s="45" t="e">
        <f t="shared" si="644"/>
        <v>#VALUE!</v>
      </c>
      <c r="AU1965">
        <f>VLOOKUP(AQ1965,Home!$C$8:$J$207,8,FALSE)</f>
        <v>0</v>
      </c>
    </row>
    <row r="1966" spans="1:47" x14ac:dyDescent="0.25">
      <c r="A1966" s="6">
        <f t="shared" si="629"/>
        <v>0</v>
      </c>
      <c r="B1966" s="6">
        <f t="shared" si="638"/>
        <v>0</v>
      </c>
      <c r="C1966" s="6" t="str">
        <f t="shared" si="630"/>
        <v/>
      </c>
      <c r="D1966" s="7">
        <f t="shared" si="631"/>
        <v>0</v>
      </c>
      <c r="E1966" s="7">
        <f t="shared" si="639"/>
        <v>0</v>
      </c>
      <c r="F1966" s="7" t="str">
        <f t="shared" si="632"/>
        <v/>
      </c>
      <c r="G1966" s="6">
        <f t="shared" si="633"/>
        <v>0</v>
      </c>
      <c r="H1966" s="6">
        <f t="shared" si="640"/>
        <v>0</v>
      </c>
      <c r="I1966" s="6" t="str">
        <f t="shared" si="641"/>
        <v/>
      </c>
      <c r="J1966" s="11">
        <v>1963</v>
      </c>
      <c r="K1966" s="11">
        <f>IF(IFERROR(VLOOKUP(J1966,Home!$A$8:$B$1048576,1,FALSE),0)=0,0,1)</f>
        <v>0</v>
      </c>
      <c r="L1966" s="129" t="e">
        <f>IF(VLOOKUP(O1966,Home!$C$8:$R$207,6,FALSE)="","",VLOOKUP(O1966,Home!$C$8:$R$207,6,FALSE))</f>
        <v>#N/A</v>
      </c>
      <c r="M1966" s="129" t="e">
        <f t="shared" si="626"/>
        <v>#N/A</v>
      </c>
      <c r="N1966" s="11">
        <f>SUM($K$4:K1966)</f>
        <v>200</v>
      </c>
      <c r="O1966" s="11" t="str">
        <f>IF(P1966="","",IF(IFERROR(VLOOKUP(N1966,Home!$C$8:$R$1048576,1,FALSE),"")=0,"",IFERROR(VLOOKUP(N1966,Home!$C$8:$R$1048576,1,FALSE),"")))</f>
        <v/>
      </c>
      <c r="P1966" s="11" t="str">
        <f>IF(IFERROR(VLOOKUP(W1966,Home!$C$8:$R$1048576,3,FALSE),"")=0,"",IFERROR(VLOOKUP(W1966,Home!$C$8:$R$1048576,3,FALSE),""))</f>
        <v/>
      </c>
      <c r="Q1966" s="11" t="str">
        <f t="shared" si="625"/>
        <v/>
      </c>
      <c r="R1966" s="130" t="e">
        <f>VLOOKUP(Q1966,'Baggrund til lister'!$G$4:$H$15,2,FALSE)</f>
        <v>#N/A</v>
      </c>
      <c r="S1966" s="11" t="str">
        <f t="shared" si="627"/>
        <v/>
      </c>
      <c r="T1966" s="11" t="str">
        <f>IF(IFERROR(VLOOKUP(N1966,Home!$C$8:$R$1048576,11,FALSE),"")=0,"",IFERROR(VLOOKUP(N1966,Home!$C$8:$R$1048576,11,FALSE),""))</f>
        <v/>
      </c>
      <c r="U1966" s="11" t="str">
        <f>IF(IFERROR(VLOOKUP(O1966,Home!$C$8:$R$1048576,12,FALSE),"")=0,"",IFERROR(VLOOKUP(O1966,Home!$C$8:$R$1048576,12,FALSE),""))</f>
        <v/>
      </c>
      <c r="V1966" s="11" t="str">
        <f>IF(IFERROR(VLOOKUP(O1966,Home!$C$8:$R$1048576,8,FALSE),"")=0,"",IFERROR(VLOOKUP(O1966,Home!$C$8:$R$1048576,8,FALSE),""))</f>
        <v/>
      </c>
      <c r="W1966" s="11" t="str">
        <f>IF(OR(VLOOKUP(N1966,Home!$C$7:$I$207,6,FALSE)="",VLOOKUP(N1966,Home!$C$7:$I$207,7,FALSE)=""),"FEJL",SUM(Baggrundsark!$K$4:K1966))</f>
        <v>FEJL</v>
      </c>
      <c r="Y1966">
        <v>1963</v>
      </c>
      <c r="Z1966" s="1"/>
      <c r="AC1966" s="44"/>
      <c r="AD1966">
        <f t="shared" si="634"/>
        <v>0</v>
      </c>
      <c r="AE1966">
        <f>SUM($AD$4:AD1966)</f>
        <v>1</v>
      </c>
      <c r="AF1966" s="103" t="str">
        <f>IFERROR(VLOOKUP(AN1966,Home!$C$8:$E$207,3,FALSE),"")</f>
        <v/>
      </c>
      <c r="AG1966" s="103" t="str">
        <f>IFERROR(VLOOKUP(AN1966,Home!$C$8:$E$207,2,FALSE),"")</f>
        <v/>
      </c>
      <c r="AH1966" s="104" t="str">
        <f>IF(VLOOKUP(AE1966,Home!$C$8:$I$207,6,FALSE)="","",VLOOKUP(AE1966,Home!$C$8:$I$207,6,FALSE))</f>
        <v/>
      </c>
      <c r="AI1966" s="104" t="e">
        <f t="shared" si="642"/>
        <v>#VALUE!</v>
      </c>
      <c r="AJ1966" s="105" t="e">
        <f t="shared" si="635"/>
        <v>#VALUE!</v>
      </c>
      <c r="AK1966" s="103" t="e">
        <f t="shared" si="628"/>
        <v>#VALUE!</v>
      </c>
      <c r="AL1966" s="103" t="e">
        <f t="shared" si="636"/>
        <v>#VALUE!</v>
      </c>
      <c r="AN1966" t="str">
        <f>IF(OR(VLOOKUP(AE1966,Home!$C$8:$I$207,6,FALSE)="",VLOOKUP(AE1966,Home!$C$8:$I$207,7,FALSE)=""),"FEJL",Baggrundsark!AE1966)</f>
        <v>FEJL</v>
      </c>
      <c r="AO1966">
        <f>IF(VLOOKUP(AE1966,Home!$C$8:$N$207,12,FALSE)="Timelønnet",1,0)</f>
        <v>0</v>
      </c>
      <c r="AP1966">
        <f>SUM($AO$4:AO1966)*AO1966</f>
        <v>0</v>
      </c>
      <c r="AQ1966">
        <f t="shared" si="643"/>
        <v>1</v>
      </c>
      <c r="AR1966" t="str">
        <f t="shared" si="643"/>
        <v/>
      </c>
      <c r="AS1966" t="e">
        <f t="shared" si="637"/>
        <v>#VALUE!</v>
      </c>
      <c r="AT1966" s="45" t="e">
        <f t="shared" si="644"/>
        <v>#VALUE!</v>
      </c>
      <c r="AU1966">
        <f>VLOOKUP(AQ1966,Home!$C$8:$J$207,8,FALSE)</f>
        <v>0</v>
      </c>
    </row>
    <row r="1967" spans="1:47" x14ac:dyDescent="0.25">
      <c r="A1967" s="6">
        <f t="shared" si="629"/>
        <v>0</v>
      </c>
      <c r="B1967" s="6">
        <f t="shared" si="638"/>
        <v>0</v>
      </c>
      <c r="C1967" s="6" t="str">
        <f t="shared" si="630"/>
        <v/>
      </c>
      <c r="D1967" s="7">
        <f t="shared" si="631"/>
        <v>0</v>
      </c>
      <c r="E1967" s="7">
        <f t="shared" si="639"/>
        <v>0</v>
      </c>
      <c r="F1967" s="7" t="str">
        <f t="shared" si="632"/>
        <v/>
      </c>
      <c r="G1967" s="6">
        <f t="shared" si="633"/>
        <v>0</v>
      </c>
      <c r="H1967" s="6">
        <f t="shared" si="640"/>
        <v>0</v>
      </c>
      <c r="I1967" s="6" t="str">
        <f t="shared" si="641"/>
        <v/>
      </c>
      <c r="J1967" s="11">
        <v>1964</v>
      </c>
      <c r="K1967" s="11">
        <f>IF(IFERROR(VLOOKUP(J1967,Home!$A$8:$B$1048576,1,FALSE),0)=0,0,1)</f>
        <v>0</v>
      </c>
      <c r="L1967" s="129" t="e">
        <f>IF(VLOOKUP(O1967,Home!$C$8:$R$207,6,FALSE)="","",VLOOKUP(O1967,Home!$C$8:$R$207,6,FALSE))</f>
        <v>#N/A</v>
      </c>
      <c r="M1967" s="129" t="e">
        <f t="shared" si="626"/>
        <v>#N/A</v>
      </c>
      <c r="N1967" s="11">
        <f>SUM($K$4:K1967)</f>
        <v>200</v>
      </c>
      <c r="O1967" s="11" t="str">
        <f>IF(P1967="","",IF(IFERROR(VLOOKUP(N1967,Home!$C$8:$R$1048576,1,FALSE),"")=0,"",IFERROR(VLOOKUP(N1967,Home!$C$8:$R$1048576,1,FALSE),"")))</f>
        <v/>
      </c>
      <c r="P1967" s="11" t="str">
        <f>IF(IFERROR(VLOOKUP(W1967,Home!$C$8:$R$1048576,3,FALSE),"")=0,"",IFERROR(VLOOKUP(W1967,Home!$C$8:$R$1048576,3,FALSE),""))</f>
        <v/>
      </c>
      <c r="Q1967" s="11" t="str">
        <f t="shared" si="625"/>
        <v/>
      </c>
      <c r="R1967" s="130" t="e">
        <f>VLOOKUP(Q1967,'Baggrund til lister'!$G$4:$H$15,2,FALSE)</f>
        <v>#N/A</v>
      </c>
      <c r="S1967" s="11" t="str">
        <f t="shared" si="627"/>
        <v/>
      </c>
      <c r="T1967" s="11" t="str">
        <f>IF(IFERROR(VLOOKUP(N1967,Home!$C$8:$R$1048576,11,FALSE),"")=0,"",IFERROR(VLOOKUP(N1967,Home!$C$8:$R$1048576,11,FALSE),""))</f>
        <v/>
      </c>
      <c r="U1967" s="11" t="str">
        <f>IF(IFERROR(VLOOKUP(O1967,Home!$C$8:$R$1048576,12,FALSE),"")=0,"",IFERROR(VLOOKUP(O1967,Home!$C$8:$R$1048576,12,FALSE),""))</f>
        <v/>
      </c>
      <c r="V1967" s="11" t="str">
        <f>IF(IFERROR(VLOOKUP(O1967,Home!$C$8:$R$1048576,8,FALSE),"")=0,"",IFERROR(VLOOKUP(O1967,Home!$C$8:$R$1048576,8,FALSE),""))</f>
        <v/>
      </c>
      <c r="W1967" s="11" t="str">
        <f>IF(OR(VLOOKUP(N1967,Home!$C$7:$I$207,6,FALSE)="",VLOOKUP(N1967,Home!$C$7:$I$207,7,FALSE)=""),"FEJL",SUM(Baggrundsark!$K$4:K1967))</f>
        <v>FEJL</v>
      </c>
      <c r="Y1967">
        <v>1964</v>
      </c>
      <c r="Z1967" s="1"/>
      <c r="AC1967" s="44"/>
      <c r="AD1967">
        <f t="shared" si="634"/>
        <v>0</v>
      </c>
      <c r="AE1967">
        <f>SUM($AD$4:AD1967)</f>
        <v>1</v>
      </c>
      <c r="AF1967" s="103" t="str">
        <f>IFERROR(VLOOKUP(AN1967,Home!$C$8:$E$207,3,FALSE),"")</f>
        <v/>
      </c>
      <c r="AG1967" s="103" t="str">
        <f>IFERROR(VLOOKUP(AN1967,Home!$C$8:$E$207,2,FALSE),"")</f>
        <v/>
      </c>
      <c r="AH1967" s="104" t="str">
        <f>IF(VLOOKUP(AE1967,Home!$C$8:$I$207,6,FALSE)="","",VLOOKUP(AE1967,Home!$C$8:$I$207,6,FALSE))</f>
        <v/>
      </c>
      <c r="AI1967" s="104" t="e">
        <f t="shared" si="642"/>
        <v>#VALUE!</v>
      </c>
      <c r="AJ1967" s="105" t="e">
        <f t="shared" si="635"/>
        <v>#VALUE!</v>
      </c>
      <c r="AK1967" s="103" t="e">
        <f t="shared" si="628"/>
        <v>#VALUE!</v>
      </c>
      <c r="AL1967" s="103" t="e">
        <f t="shared" si="636"/>
        <v>#VALUE!</v>
      </c>
      <c r="AN1967" t="str">
        <f>IF(OR(VLOOKUP(AE1967,Home!$C$8:$I$207,6,FALSE)="",VLOOKUP(AE1967,Home!$C$8:$I$207,7,FALSE)=""),"FEJL",Baggrundsark!AE1967)</f>
        <v>FEJL</v>
      </c>
      <c r="AO1967">
        <f>IF(VLOOKUP(AE1967,Home!$C$8:$N$207,12,FALSE)="Timelønnet",1,0)</f>
        <v>0</v>
      </c>
      <c r="AP1967">
        <f>SUM($AO$4:AO1967)*AO1967</f>
        <v>0</v>
      </c>
      <c r="AQ1967">
        <f t="shared" si="643"/>
        <v>1</v>
      </c>
      <c r="AR1967" t="str">
        <f t="shared" si="643"/>
        <v/>
      </c>
      <c r="AS1967" t="e">
        <f t="shared" si="637"/>
        <v>#VALUE!</v>
      </c>
      <c r="AT1967" s="45" t="e">
        <f t="shared" si="644"/>
        <v>#VALUE!</v>
      </c>
      <c r="AU1967">
        <f>VLOOKUP(AQ1967,Home!$C$8:$J$207,8,FALSE)</f>
        <v>0</v>
      </c>
    </row>
    <row r="1968" spans="1:47" x14ac:dyDescent="0.25">
      <c r="A1968" s="6">
        <f t="shared" si="629"/>
        <v>0</v>
      </c>
      <c r="B1968" s="6">
        <f t="shared" si="638"/>
        <v>0</v>
      </c>
      <c r="C1968" s="6" t="str">
        <f t="shared" si="630"/>
        <v/>
      </c>
      <c r="D1968" s="7">
        <f t="shared" si="631"/>
        <v>0</v>
      </c>
      <c r="E1968" s="7">
        <f t="shared" si="639"/>
        <v>0</v>
      </c>
      <c r="F1968" s="7" t="str">
        <f t="shared" si="632"/>
        <v/>
      </c>
      <c r="G1968" s="6">
        <f t="shared" si="633"/>
        <v>0</v>
      </c>
      <c r="H1968" s="6">
        <f t="shared" si="640"/>
        <v>0</v>
      </c>
      <c r="I1968" s="6" t="str">
        <f t="shared" si="641"/>
        <v/>
      </c>
      <c r="J1968" s="11">
        <v>1965</v>
      </c>
      <c r="K1968" s="11">
        <f>IF(IFERROR(VLOOKUP(J1968,Home!$A$8:$B$1048576,1,FALSE),0)=0,0,1)</f>
        <v>0</v>
      </c>
      <c r="L1968" s="129" t="e">
        <f>IF(VLOOKUP(O1968,Home!$C$8:$R$207,6,FALSE)="","",VLOOKUP(O1968,Home!$C$8:$R$207,6,FALSE))</f>
        <v>#N/A</v>
      </c>
      <c r="M1968" s="129" t="e">
        <f t="shared" si="626"/>
        <v>#N/A</v>
      </c>
      <c r="N1968" s="11">
        <f>SUM($K$4:K1968)</f>
        <v>200</v>
      </c>
      <c r="O1968" s="11" t="str">
        <f>IF(P1968="","",IF(IFERROR(VLOOKUP(N1968,Home!$C$8:$R$1048576,1,FALSE),"")=0,"",IFERROR(VLOOKUP(N1968,Home!$C$8:$R$1048576,1,FALSE),"")))</f>
        <v/>
      </c>
      <c r="P1968" s="11" t="str">
        <f>IF(IFERROR(VLOOKUP(W1968,Home!$C$8:$R$1048576,3,FALSE),"")=0,"",IFERROR(VLOOKUP(W1968,Home!$C$8:$R$1048576,3,FALSE),""))</f>
        <v/>
      </c>
      <c r="Q1968" s="11" t="str">
        <f t="shared" si="625"/>
        <v/>
      </c>
      <c r="R1968" s="130" t="e">
        <f>VLOOKUP(Q1968,'Baggrund til lister'!$G$4:$H$15,2,FALSE)</f>
        <v>#N/A</v>
      </c>
      <c r="S1968" s="11" t="str">
        <f t="shared" si="627"/>
        <v/>
      </c>
      <c r="T1968" s="11" t="str">
        <f>IF(IFERROR(VLOOKUP(N1968,Home!$C$8:$R$1048576,11,FALSE),"")=0,"",IFERROR(VLOOKUP(N1968,Home!$C$8:$R$1048576,11,FALSE),""))</f>
        <v/>
      </c>
      <c r="U1968" s="11" t="str">
        <f>IF(IFERROR(VLOOKUP(O1968,Home!$C$8:$R$1048576,12,FALSE),"")=0,"",IFERROR(VLOOKUP(O1968,Home!$C$8:$R$1048576,12,FALSE),""))</f>
        <v/>
      </c>
      <c r="V1968" s="11" t="str">
        <f>IF(IFERROR(VLOOKUP(O1968,Home!$C$8:$R$1048576,8,FALSE),"")=0,"",IFERROR(VLOOKUP(O1968,Home!$C$8:$R$1048576,8,FALSE),""))</f>
        <v/>
      </c>
      <c r="W1968" s="11" t="str">
        <f>IF(OR(VLOOKUP(N1968,Home!$C$7:$I$207,6,FALSE)="",VLOOKUP(N1968,Home!$C$7:$I$207,7,FALSE)=""),"FEJL",SUM(Baggrundsark!$K$4:K1968))</f>
        <v>FEJL</v>
      </c>
      <c r="Y1968">
        <v>1965</v>
      </c>
      <c r="Z1968" s="1"/>
      <c r="AC1968" s="44"/>
      <c r="AD1968">
        <f t="shared" si="634"/>
        <v>0</v>
      </c>
      <c r="AE1968">
        <f>SUM($AD$4:AD1968)</f>
        <v>1</v>
      </c>
      <c r="AF1968" s="103" t="str">
        <f>IFERROR(VLOOKUP(AN1968,Home!$C$8:$E$207,3,FALSE),"")</f>
        <v/>
      </c>
      <c r="AG1968" s="103" t="str">
        <f>IFERROR(VLOOKUP(AN1968,Home!$C$8:$E$207,2,FALSE),"")</f>
        <v/>
      </c>
      <c r="AH1968" s="104" t="str">
        <f>IF(VLOOKUP(AE1968,Home!$C$8:$I$207,6,FALSE)="","",VLOOKUP(AE1968,Home!$C$8:$I$207,6,FALSE))</f>
        <v/>
      </c>
      <c r="AI1968" s="104" t="e">
        <f t="shared" si="642"/>
        <v>#VALUE!</v>
      </c>
      <c r="AJ1968" s="105" t="e">
        <f t="shared" si="635"/>
        <v>#VALUE!</v>
      </c>
      <c r="AK1968" s="103" t="e">
        <f t="shared" si="628"/>
        <v>#VALUE!</v>
      </c>
      <c r="AL1968" s="103" t="e">
        <f t="shared" si="636"/>
        <v>#VALUE!</v>
      </c>
      <c r="AN1968" t="str">
        <f>IF(OR(VLOOKUP(AE1968,Home!$C$8:$I$207,6,FALSE)="",VLOOKUP(AE1968,Home!$C$8:$I$207,7,FALSE)=""),"FEJL",Baggrundsark!AE1968)</f>
        <v>FEJL</v>
      </c>
      <c r="AO1968">
        <f>IF(VLOOKUP(AE1968,Home!$C$8:$N$207,12,FALSE)="Timelønnet",1,0)</f>
        <v>0</v>
      </c>
      <c r="AP1968">
        <f>SUM($AO$4:AO1968)*AO1968</f>
        <v>0</v>
      </c>
      <c r="AQ1968">
        <f t="shared" si="643"/>
        <v>1</v>
      </c>
      <c r="AR1968" t="str">
        <f t="shared" si="643"/>
        <v/>
      </c>
      <c r="AS1968" t="e">
        <f t="shared" si="637"/>
        <v>#VALUE!</v>
      </c>
      <c r="AT1968" s="45" t="e">
        <f t="shared" si="644"/>
        <v>#VALUE!</v>
      </c>
      <c r="AU1968">
        <f>VLOOKUP(AQ1968,Home!$C$8:$J$207,8,FALSE)</f>
        <v>0</v>
      </c>
    </row>
    <row r="1969" spans="1:47" x14ac:dyDescent="0.25">
      <c r="A1969" s="6">
        <f t="shared" si="629"/>
        <v>0</v>
      </c>
      <c r="B1969" s="6">
        <f t="shared" si="638"/>
        <v>0</v>
      </c>
      <c r="C1969" s="6" t="str">
        <f t="shared" si="630"/>
        <v/>
      </c>
      <c r="D1969" s="7">
        <f t="shared" si="631"/>
        <v>0</v>
      </c>
      <c r="E1969" s="7">
        <f t="shared" si="639"/>
        <v>0</v>
      </c>
      <c r="F1969" s="7" t="str">
        <f t="shared" si="632"/>
        <v/>
      </c>
      <c r="G1969" s="6">
        <f t="shared" si="633"/>
        <v>0</v>
      </c>
      <c r="H1969" s="6">
        <f t="shared" si="640"/>
        <v>0</v>
      </c>
      <c r="I1969" s="6" t="str">
        <f t="shared" si="641"/>
        <v/>
      </c>
      <c r="J1969" s="11">
        <v>1966</v>
      </c>
      <c r="K1969" s="11">
        <f>IF(IFERROR(VLOOKUP(J1969,Home!$A$8:$B$1048576,1,FALSE),0)=0,0,1)</f>
        <v>0</v>
      </c>
      <c r="L1969" s="129" t="e">
        <f>IF(VLOOKUP(O1969,Home!$C$8:$R$207,6,FALSE)="","",VLOOKUP(O1969,Home!$C$8:$R$207,6,FALSE))</f>
        <v>#N/A</v>
      </c>
      <c r="M1969" s="129" t="e">
        <f t="shared" si="626"/>
        <v>#N/A</v>
      </c>
      <c r="N1969" s="11">
        <f>SUM($K$4:K1969)</f>
        <v>200</v>
      </c>
      <c r="O1969" s="11" t="str">
        <f>IF(P1969="","",IF(IFERROR(VLOOKUP(N1969,Home!$C$8:$R$1048576,1,FALSE),"")=0,"",IFERROR(VLOOKUP(N1969,Home!$C$8:$R$1048576,1,FALSE),"")))</f>
        <v/>
      </c>
      <c r="P1969" s="11" t="str">
        <f>IF(IFERROR(VLOOKUP(W1969,Home!$C$8:$R$1048576,3,FALSE),"")=0,"",IFERROR(VLOOKUP(W1969,Home!$C$8:$R$1048576,3,FALSE),""))</f>
        <v/>
      </c>
      <c r="Q1969" s="11" t="str">
        <f t="shared" si="625"/>
        <v/>
      </c>
      <c r="R1969" s="130" t="e">
        <f>VLOOKUP(Q1969,'Baggrund til lister'!$G$4:$H$15,2,FALSE)</f>
        <v>#N/A</v>
      </c>
      <c r="S1969" s="11" t="str">
        <f t="shared" si="627"/>
        <v/>
      </c>
      <c r="T1969" s="11" t="str">
        <f>IF(IFERROR(VLOOKUP(N1969,Home!$C$8:$R$1048576,11,FALSE),"")=0,"",IFERROR(VLOOKUP(N1969,Home!$C$8:$R$1048576,11,FALSE),""))</f>
        <v/>
      </c>
      <c r="U1969" s="11" t="str">
        <f>IF(IFERROR(VLOOKUP(O1969,Home!$C$8:$R$1048576,12,FALSE),"")=0,"",IFERROR(VLOOKUP(O1969,Home!$C$8:$R$1048576,12,FALSE),""))</f>
        <v/>
      </c>
      <c r="V1969" s="11" t="str">
        <f>IF(IFERROR(VLOOKUP(O1969,Home!$C$8:$R$1048576,8,FALSE),"")=0,"",IFERROR(VLOOKUP(O1969,Home!$C$8:$R$1048576,8,FALSE),""))</f>
        <v/>
      </c>
      <c r="W1969" s="11" t="str">
        <f>IF(OR(VLOOKUP(N1969,Home!$C$7:$I$207,6,FALSE)="",VLOOKUP(N1969,Home!$C$7:$I$207,7,FALSE)=""),"FEJL",SUM(Baggrundsark!$K$4:K1969))</f>
        <v>FEJL</v>
      </c>
      <c r="Y1969">
        <v>1966</v>
      </c>
      <c r="Z1969" s="1"/>
      <c r="AC1969" s="44"/>
      <c r="AD1969">
        <f t="shared" si="634"/>
        <v>0</v>
      </c>
      <c r="AE1969">
        <f>SUM($AD$4:AD1969)</f>
        <v>1</v>
      </c>
      <c r="AF1969" s="103" t="str">
        <f>IFERROR(VLOOKUP(AN1969,Home!$C$8:$E$207,3,FALSE),"")</f>
        <v/>
      </c>
      <c r="AG1969" s="103" t="str">
        <f>IFERROR(VLOOKUP(AN1969,Home!$C$8:$E$207,2,FALSE),"")</f>
        <v/>
      </c>
      <c r="AH1969" s="104" t="str">
        <f>IF(VLOOKUP(AE1969,Home!$C$8:$I$207,6,FALSE)="","",VLOOKUP(AE1969,Home!$C$8:$I$207,6,FALSE))</f>
        <v/>
      </c>
      <c r="AI1969" s="104" t="e">
        <f t="shared" si="642"/>
        <v>#VALUE!</v>
      </c>
      <c r="AJ1969" s="105" t="e">
        <f t="shared" si="635"/>
        <v>#VALUE!</v>
      </c>
      <c r="AK1969" s="103" t="e">
        <f t="shared" si="628"/>
        <v>#VALUE!</v>
      </c>
      <c r="AL1969" s="103" t="e">
        <f t="shared" si="636"/>
        <v>#VALUE!</v>
      </c>
      <c r="AN1969" t="str">
        <f>IF(OR(VLOOKUP(AE1969,Home!$C$8:$I$207,6,FALSE)="",VLOOKUP(AE1969,Home!$C$8:$I$207,7,FALSE)=""),"FEJL",Baggrundsark!AE1969)</f>
        <v>FEJL</v>
      </c>
      <c r="AO1969">
        <f>IF(VLOOKUP(AE1969,Home!$C$8:$N$207,12,FALSE)="Timelønnet",1,0)</f>
        <v>0</v>
      </c>
      <c r="AP1969">
        <f>SUM($AO$4:AO1969)*AO1969</f>
        <v>0</v>
      </c>
      <c r="AQ1969">
        <f t="shared" si="643"/>
        <v>1</v>
      </c>
      <c r="AR1969" t="str">
        <f t="shared" si="643"/>
        <v/>
      </c>
      <c r="AS1969" t="e">
        <f t="shared" si="637"/>
        <v>#VALUE!</v>
      </c>
      <c r="AT1969" s="45" t="e">
        <f t="shared" si="644"/>
        <v>#VALUE!</v>
      </c>
      <c r="AU1969">
        <f>VLOOKUP(AQ1969,Home!$C$8:$J$207,8,FALSE)</f>
        <v>0</v>
      </c>
    </row>
    <row r="1970" spans="1:47" x14ac:dyDescent="0.25">
      <c r="A1970" s="6">
        <f t="shared" si="629"/>
        <v>0</v>
      </c>
      <c r="B1970" s="6">
        <f t="shared" si="638"/>
        <v>0</v>
      </c>
      <c r="C1970" s="6" t="str">
        <f t="shared" si="630"/>
        <v/>
      </c>
      <c r="D1970" s="7">
        <f t="shared" si="631"/>
        <v>0</v>
      </c>
      <c r="E1970" s="7">
        <f t="shared" si="639"/>
        <v>0</v>
      </c>
      <c r="F1970" s="7" t="str">
        <f t="shared" si="632"/>
        <v/>
      </c>
      <c r="G1970" s="6">
        <f t="shared" si="633"/>
        <v>0</v>
      </c>
      <c r="H1970" s="6">
        <f t="shared" si="640"/>
        <v>0</v>
      </c>
      <c r="I1970" s="6" t="str">
        <f t="shared" si="641"/>
        <v/>
      </c>
      <c r="J1970" s="11">
        <v>1967</v>
      </c>
      <c r="K1970" s="11">
        <f>IF(IFERROR(VLOOKUP(J1970,Home!$A$8:$B$1048576,1,FALSE),0)=0,0,1)</f>
        <v>0</v>
      </c>
      <c r="L1970" s="129" t="e">
        <f>IF(VLOOKUP(O1970,Home!$C$8:$R$207,6,FALSE)="","",VLOOKUP(O1970,Home!$C$8:$R$207,6,FALSE))</f>
        <v>#N/A</v>
      </c>
      <c r="M1970" s="129" t="e">
        <f t="shared" si="626"/>
        <v>#N/A</v>
      </c>
      <c r="N1970" s="11">
        <f>SUM($K$4:K1970)</f>
        <v>200</v>
      </c>
      <c r="O1970" s="11" t="str">
        <f>IF(P1970="","",IF(IFERROR(VLOOKUP(N1970,Home!$C$8:$R$1048576,1,FALSE),"")=0,"",IFERROR(VLOOKUP(N1970,Home!$C$8:$R$1048576,1,FALSE),"")))</f>
        <v/>
      </c>
      <c r="P1970" s="11" t="str">
        <f>IF(IFERROR(VLOOKUP(W1970,Home!$C$8:$R$1048576,3,FALSE),"")=0,"",IFERROR(VLOOKUP(W1970,Home!$C$8:$R$1048576,3,FALSE),""))</f>
        <v/>
      </c>
      <c r="Q1970" s="11" t="str">
        <f t="shared" si="625"/>
        <v/>
      </c>
      <c r="R1970" s="130" t="e">
        <f>VLOOKUP(Q1970,'Baggrund til lister'!$G$4:$H$15,2,FALSE)</f>
        <v>#N/A</v>
      </c>
      <c r="S1970" s="11" t="str">
        <f t="shared" si="627"/>
        <v/>
      </c>
      <c r="T1970" s="11" t="str">
        <f>IF(IFERROR(VLOOKUP(N1970,Home!$C$8:$R$1048576,11,FALSE),"")=0,"",IFERROR(VLOOKUP(N1970,Home!$C$8:$R$1048576,11,FALSE),""))</f>
        <v/>
      </c>
      <c r="U1970" s="11" t="str">
        <f>IF(IFERROR(VLOOKUP(O1970,Home!$C$8:$R$1048576,12,FALSE),"")=0,"",IFERROR(VLOOKUP(O1970,Home!$C$8:$R$1048576,12,FALSE),""))</f>
        <v/>
      </c>
      <c r="V1970" s="11" t="str">
        <f>IF(IFERROR(VLOOKUP(O1970,Home!$C$8:$R$1048576,8,FALSE),"")=0,"",IFERROR(VLOOKUP(O1970,Home!$C$8:$R$1048576,8,FALSE),""))</f>
        <v/>
      </c>
      <c r="W1970" s="11" t="str">
        <f>IF(OR(VLOOKUP(N1970,Home!$C$7:$I$207,6,FALSE)="",VLOOKUP(N1970,Home!$C$7:$I$207,7,FALSE)=""),"FEJL",SUM(Baggrundsark!$K$4:K1970))</f>
        <v>FEJL</v>
      </c>
      <c r="Y1970">
        <v>1967</v>
      </c>
      <c r="Z1970" s="1"/>
      <c r="AC1970" s="44"/>
      <c r="AD1970">
        <f t="shared" si="634"/>
        <v>0</v>
      </c>
      <c r="AE1970">
        <f>SUM($AD$4:AD1970)</f>
        <v>1</v>
      </c>
      <c r="AF1970" s="103" t="str">
        <f>IFERROR(VLOOKUP(AN1970,Home!$C$8:$E$207,3,FALSE),"")</f>
        <v/>
      </c>
      <c r="AG1970" s="103" t="str">
        <f>IFERROR(VLOOKUP(AN1970,Home!$C$8:$E$207,2,FALSE),"")</f>
        <v/>
      </c>
      <c r="AH1970" s="104" t="str">
        <f>IF(VLOOKUP(AE1970,Home!$C$8:$I$207,6,FALSE)="","",VLOOKUP(AE1970,Home!$C$8:$I$207,6,FALSE))</f>
        <v/>
      </c>
      <c r="AI1970" s="104" t="e">
        <f t="shared" si="642"/>
        <v>#VALUE!</v>
      </c>
      <c r="AJ1970" s="105" t="e">
        <f t="shared" si="635"/>
        <v>#VALUE!</v>
      </c>
      <c r="AK1970" s="103" t="e">
        <f t="shared" si="628"/>
        <v>#VALUE!</v>
      </c>
      <c r="AL1970" s="103" t="e">
        <f t="shared" si="636"/>
        <v>#VALUE!</v>
      </c>
      <c r="AN1970" t="str">
        <f>IF(OR(VLOOKUP(AE1970,Home!$C$8:$I$207,6,FALSE)="",VLOOKUP(AE1970,Home!$C$8:$I$207,7,FALSE)=""),"FEJL",Baggrundsark!AE1970)</f>
        <v>FEJL</v>
      </c>
      <c r="AO1970">
        <f>IF(VLOOKUP(AE1970,Home!$C$8:$N$207,12,FALSE)="Timelønnet",1,0)</f>
        <v>0</v>
      </c>
      <c r="AP1970">
        <f>SUM($AO$4:AO1970)*AO1970</f>
        <v>0</v>
      </c>
      <c r="AQ1970">
        <f t="shared" si="643"/>
        <v>1</v>
      </c>
      <c r="AR1970" t="str">
        <f t="shared" si="643"/>
        <v/>
      </c>
      <c r="AS1970" t="e">
        <f t="shared" si="637"/>
        <v>#VALUE!</v>
      </c>
      <c r="AT1970" s="45" t="e">
        <f t="shared" si="644"/>
        <v>#VALUE!</v>
      </c>
      <c r="AU1970">
        <f>VLOOKUP(AQ1970,Home!$C$8:$J$207,8,FALSE)</f>
        <v>0</v>
      </c>
    </row>
    <row r="1971" spans="1:47" x14ac:dyDescent="0.25">
      <c r="A1971" s="6">
        <f t="shared" si="629"/>
        <v>0</v>
      </c>
      <c r="B1971" s="6">
        <f t="shared" si="638"/>
        <v>0</v>
      </c>
      <c r="C1971" s="6" t="str">
        <f t="shared" si="630"/>
        <v/>
      </c>
      <c r="D1971" s="7">
        <f t="shared" si="631"/>
        <v>0</v>
      </c>
      <c r="E1971" s="7">
        <f t="shared" si="639"/>
        <v>0</v>
      </c>
      <c r="F1971" s="7" t="str">
        <f t="shared" si="632"/>
        <v/>
      </c>
      <c r="G1971" s="6">
        <f t="shared" si="633"/>
        <v>0</v>
      </c>
      <c r="H1971" s="6">
        <f t="shared" si="640"/>
        <v>0</v>
      </c>
      <c r="I1971" s="6" t="str">
        <f t="shared" si="641"/>
        <v/>
      </c>
      <c r="J1971" s="11">
        <v>1968</v>
      </c>
      <c r="K1971" s="11">
        <f>IF(IFERROR(VLOOKUP(J1971,Home!$A$8:$B$1048576,1,FALSE),0)=0,0,1)</f>
        <v>0</v>
      </c>
      <c r="L1971" s="129" t="e">
        <f>IF(VLOOKUP(O1971,Home!$C$8:$R$207,6,FALSE)="","",VLOOKUP(O1971,Home!$C$8:$R$207,6,FALSE))</f>
        <v>#N/A</v>
      </c>
      <c r="M1971" s="129" t="e">
        <f t="shared" si="626"/>
        <v>#N/A</v>
      </c>
      <c r="N1971" s="11">
        <f>SUM($K$4:K1971)</f>
        <v>200</v>
      </c>
      <c r="O1971" s="11" t="str">
        <f>IF(P1971="","",IF(IFERROR(VLOOKUP(N1971,Home!$C$8:$R$1048576,1,FALSE),"")=0,"",IFERROR(VLOOKUP(N1971,Home!$C$8:$R$1048576,1,FALSE),"")))</f>
        <v/>
      </c>
      <c r="P1971" s="11" t="str">
        <f>IF(IFERROR(VLOOKUP(W1971,Home!$C$8:$R$1048576,3,FALSE),"")=0,"",IFERROR(VLOOKUP(W1971,Home!$C$8:$R$1048576,3,FALSE),""))</f>
        <v/>
      </c>
      <c r="Q1971" s="11" t="str">
        <f t="shared" si="625"/>
        <v/>
      </c>
      <c r="R1971" s="130" t="e">
        <f>VLOOKUP(Q1971,'Baggrund til lister'!$G$4:$H$15,2,FALSE)</f>
        <v>#N/A</v>
      </c>
      <c r="S1971" s="11" t="str">
        <f t="shared" si="627"/>
        <v/>
      </c>
      <c r="T1971" s="11" t="str">
        <f>IF(IFERROR(VLOOKUP(N1971,Home!$C$8:$R$1048576,11,FALSE),"")=0,"",IFERROR(VLOOKUP(N1971,Home!$C$8:$R$1048576,11,FALSE),""))</f>
        <v/>
      </c>
      <c r="U1971" s="11" t="str">
        <f>IF(IFERROR(VLOOKUP(O1971,Home!$C$8:$R$1048576,12,FALSE),"")=0,"",IFERROR(VLOOKUP(O1971,Home!$C$8:$R$1048576,12,FALSE),""))</f>
        <v/>
      </c>
      <c r="V1971" s="11" t="str">
        <f>IF(IFERROR(VLOOKUP(O1971,Home!$C$8:$R$1048576,8,FALSE),"")=0,"",IFERROR(VLOOKUP(O1971,Home!$C$8:$R$1048576,8,FALSE),""))</f>
        <v/>
      </c>
      <c r="W1971" s="11" t="str">
        <f>IF(OR(VLOOKUP(N1971,Home!$C$7:$I$207,6,FALSE)="",VLOOKUP(N1971,Home!$C$7:$I$207,7,FALSE)=""),"FEJL",SUM(Baggrundsark!$K$4:K1971))</f>
        <v>FEJL</v>
      </c>
      <c r="Y1971">
        <v>1968</v>
      </c>
      <c r="Z1971" s="1"/>
      <c r="AC1971" s="44"/>
      <c r="AD1971">
        <f t="shared" si="634"/>
        <v>0</v>
      </c>
      <c r="AE1971">
        <f>SUM($AD$4:AD1971)</f>
        <v>1</v>
      </c>
      <c r="AF1971" s="103" t="str">
        <f>IFERROR(VLOOKUP(AN1971,Home!$C$8:$E$207,3,FALSE),"")</f>
        <v/>
      </c>
      <c r="AG1971" s="103" t="str">
        <f>IFERROR(VLOOKUP(AN1971,Home!$C$8:$E$207,2,FALSE),"")</f>
        <v/>
      </c>
      <c r="AH1971" s="104" t="str">
        <f>IF(VLOOKUP(AE1971,Home!$C$8:$I$207,6,FALSE)="","",VLOOKUP(AE1971,Home!$C$8:$I$207,6,FALSE))</f>
        <v/>
      </c>
      <c r="AI1971" s="104" t="e">
        <f t="shared" si="642"/>
        <v>#VALUE!</v>
      </c>
      <c r="AJ1971" s="105" t="e">
        <f t="shared" si="635"/>
        <v>#VALUE!</v>
      </c>
      <c r="AK1971" s="103" t="e">
        <f t="shared" si="628"/>
        <v>#VALUE!</v>
      </c>
      <c r="AL1971" s="103" t="e">
        <f t="shared" si="636"/>
        <v>#VALUE!</v>
      </c>
      <c r="AN1971" t="str">
        <f>IF(OR(VLOOKUP(AE1971,Home!$C$8:$I$207,6,FALSE)="",VLOOKUP(AE1971,Home!$C$8:$I$207,7,FALSE)=""),"FEJL",Baggrundsark!AE1971)</f>
        <v>FEJL</v>
      </c>
      <c r="AO1971">
        <f>IF(VLOOKUP(AE1971,Home!$C$8:$N$207,12,FALSE)="Timelønnet",1,0)</f>
        <v>0</v>
      </c>
      <c r="AP1971">
        <f>SUM($AO$4:AO1971)*AO1971</f>
        <v>0</v>
      </c>
      <c r="AQ1971">
        <f t="shared" si="643"/>
        <v>1</v>
      </c>
      <c r="AR1971" t="str">
        <f t="shared" si="643"/>
        <v/>
      </c>
      <c r="AS1971" t="e">
        <f t="shared" si="637"/>
        <v>#VALUE!</v>
      </c>
      <c r="AT1971" s="45" t="e">
        <f t="shared" si="644"/>
        <v>#VALUE!</v>
      </c>
      <c r="AU1971">
        <f>VLOOKUP(AQ1971,Home!$C$8:$J$207,8,FALSE)</f>
        <v>0</v>
      </c>
    </row>
    <row r="1972" spans="1:47" x14ac:dyDescent="0.25">
      <c r="A1972" s="6">
        <f t="shared" si="629"/>
        <v>0</v>
      </c>
      <c r="B1972" s="6">
        <f t="shared" si="638"/>
        <v>0</v>
      </c>
      <c r="C1972" s="6" t="str">
        <f t="shared" si="630"/>
        <v/>
      </c>
      <c r="D1972" s="7">
        <f t="shared" si="631"/>
        <v>0</v>
      </c>
      <c r="E1972" s="7">
        <f t="shared" si="639"/>
        <v>0</v>
      </c>
      <c r="F1972" s="7" t="str">
        <f t="shared" si="632"/>
        <v/>
      </c>
      <c r="G1972" s="6">
        <f t="shared" si="633"/>
        <v>0</v>
      </c>
      <c r="H1972" s="6">
        <f t="shared" si="640"/>
        <v>0</v>
      </c>
      <c r="I1972" s="6" t="str">
        <f t="shared" si="641"/>
        <v/>
      </c>
      <c r="J1972" s="11">
        <v>1969</v>
      </c>
      <c r="K1972" s="11">
        <f>IF(IFERROR(VLOOKUP(J1972,Home!$A$8:$B$1048576,1,FALSE),0)=0,0,1)</f>
        <v>0</v>
      </c>
      <c r="L1972" s="129" t="e">
        <f>IF(VLOOKUP(O1972,Home!$C$8:$R$207,6,FALSE)="","",VLOOKUP(O1972,Home!$C$8:$R$207,6,FALSE))</f>
        <v>#N/A</v>
      </c>
      <c r="M1972" s="129" t="e">
        <f t="shared" si="626"/>
        <v>#N/A</v>
      </c>
      <c r="N1972" s="11">
        <f>SUM($K$4:K1972)</f>
        <v>200</v>
      </c>
      <c r="O1972" s="11" t="str">
        <f>IF(P1972="","",IF(IFERROR(VLOOKUP(N1972,Home!$C$8:$R$1048576,1,FALSE),"")=0,"",IFERROR(VLOOKUP(N1972,Home!$C$8:$R$1048576,1,FALSE),"")))</f>
        <v/>
      </c>
      <c r="P1972" s="11" t="str">
        <f>IF(IFERROR(VLOOKUP(W1972,Home!$C$8:$R$1048576,3,FALSE),"")=0,"",IFERROR(VLOOKUP(W1972,Home!$C$8:$R$1048576,3,FALSE),""))</f>
        <v/>
      </c>
      <c r="Q1972" s="11" t="str">
        <f t="shared" si="625"/>
        <v/>
      </c>
      <c r="R1972" s="130" t="e">
        <f>VLOOKUP(Q1972,'Baggrund til lister'!$G$4:$H$15,2,FALSE)</f>
        <v>#N/A</v>
      </c>
      <c r="S1972" s="11" t="str">
        <f t="shared" si="627"/>
        <v/>
      </c>
      <c r="T1972" s="11" t="str">
        <f>IF(IFERROR(VLOOKUP(N1972,Home!$C$8:$R$1048576,11,FALSE),"")=0,"",IFERROR(VLOOKUP(N1972,Home!$C$8:$R$1048576,11,FALSE),""))</f>
        <v/>
      </c>
      <c r="U1972" s="11" t="str">
        <f>IF(IFERROR(VLOOKUP(O1972,Home!$C$8:$R$1048576,12,FALSE),"")=0,"",IFERROR(VLOOKUP(O1972,Home!$C$8:$R$1048576,12,FALSE),""))</f>
        <v/>
      </c>
      <c r="V1972" s="11" t="str">
        <f>IF(IFERROR(VLOOKUP(O1972,Home!$C$8:$R$1048576,8,FALSE),"")=0,"",IFERROR(VLOOKUP(O1972,Home!$C$8:$R$1048576,8,FALSE),""))</f>
        <v/>
      </c>
      <c r="W1972" s="11" t="str">
        <f>IF(OR(VLOOKUP(N1972,Home!$C$7:$I$207,6,FALSE)="",VLOOKUP(N1972,Home!$C$7:$I$207,7,FALSE)=""),"FEJL",SUM(Baggrundsark!$K$4:K1972))</f>
        <v>FEJL</v>
      </c>
      <c r="Y1972">
        <v>1969</v>
      </c>
      <c r="Z1972" s="1"/>
      <c r="AC1972" s="44"/>
      <c r="AD1972">
        <f t="shared" si="634"/>
        <v>0</v>
      </c>
      <c r="AE1972">
        <f>SUM($AD$4:AD1972)</f>
        <v>1</v>
      </c>
      <c r="AF1972" s="103" t="str">
        <f>IFERROR(VLOOKUP(AN1972,Home!$C$8:$E$207,3,FALSE),"")</f>
        <v/>
      </c>
      <c r="AG1972" s="103" t="str">
        <f>IFERROR(VLOOKUP(AN1972,Home!$C$8:$E$207,2,FALSE),"")</f>
        <v/>
      </c>
      <c r="AH1972" s="104" t="str">
        <f>IF(VLOOKUP(AE1972,Home!$C$8:$I$207,6,FALSE)="","",VLOOKUP(AE1972,Home!$C$8:$I$207,6,FALSE))</f>
        <v/>
      </c>
      <c r="AI1972" s="104" t="e">
        <f t="shared" si="642"/>
        <v>#VALUE!</v>
      </c>
      <c r="AJ1972" s="105" t="e">
        <f t="shared" si="635"/>
        <v>#VALUE!</v>
      </c>
      <c r="AK1972" s="103" t="e">
        <f t="shared" si="628"/>
        <v>#VALUE!</v>
      </c>
      <c r="AL1972" s="103" t="e">
        <f t="shared" si="636"/>
        <v>#VALUE!</v>
      </c>
      <c r="AN1972" t="str">
        <f>IF(OR(VLOOKUP(AE1972,Home!$C$8:$I$207,6,FALSE)="",VLOOKUP(AE1972,Home!$C$8:$I$207,7,FALSE)=""),"FEJL",Baggrundsark!AE1972)</f>
        <v>FEJL</v>
      </c>
      <c r="AO1972">
        <f>IF(VLOOKUP(AE1972,Home!$C$8:$N$207,12,FALSE)="Timelønnet",1,0)</f>
        <v>0</v>
      </c>
      <c r="AP1972">
        <f>SUM($AO$4:AO1972)*AO1972</f>
        <v>0</v>
      </c>
      <c r="AQ1972">
        <f t="shared" si="643"/>
        <v>1</v>
      </c>
      <c r="AR1972" t="str">
        <f t="shared" si="643"/>
        <v/>
      </c>
      <c r="AS1972" t="e">
        <f t="shared" si="637"/>
        <v>#VALUE!</v>
      </c>
      <c r="AT1972" s="45" t="e">
        <f t="shared" si="644"/>
        <v>#VALUE!</v>
      </c>
      <c r="AU1972">
        <f>VLOOKUP(AQ1972,Home!$C$8:$J$207,8,FALSE)</f>
        <v>0</v>
      </c>
    </row>
    <row r="1973" spans="1:47" x14ac:dyDescent="0.25">
      <c r="A1973" s="6">
        <f t="shared" si="629"/>
        <v>0</v>
      </c>
      <c r="B1973" s="6">
        <f t="shared" si="638"/>
        <v>0</v>
      </c>
      <c r="C1973" s="6" t="str">
        <f t="shared" si="630"/>
        <v/>
      </c>
      <c r="D1973" s="7">
        <f t="shared" si="631"/>
        <v>0</v>
      </c>
      <c r="E1973" s="7">
        <f t="shared" si="639"/>
        <v>0</v>
      </c>
      <c r="F1973" s="7" t="str">
        <f t="shared" si="632"/>
        <v/>
      </c>
      <c r="G1973" s="6">
        <f t="shared" si="633"/>
        <v>0</v>
      </c>
      <c r="H1973" s="6">
        <f t="shared" si="640"/>
        <v>0</v>
      </c>
      <c r="I1973" s="6" t="str">
        <f t="shared" si="641"/>
        <v/>
      </c>
      <c r="J1973" s="11">
        <v>1970</v>
      </c>
      <c r="K1973" s="11">
        <f>IF(IFERROR(VLOOKUP(J1973,Home!$A$8:$B$1048576,1,FALSE),0)=0,0,1)</f>
        <v>0</v>
      </c>
      <c r="L1973" s="129" t="e">
        <f>IF(VLOOKUP(O1973,Home!$C$8:$R$207,6,FALSE)="","",VLOOKUP(O1973,Home!$C$8:$R$207,6,FALSE))</f>
        <v>#N/A</v>
      </c>
      <c r="M1973" s="129" t="e">
        <f t="shared" si="626"/>
        <v>#N/A</v>
      </c>
      <c r="N1973" s="11">
        <f>SUM($K$4:K1973)</f>
        <v>200</v>
      </c>
      <c r="O1973" s="11" t="str">
        <f>IF(P1973="","",IF(IFERROR(VLOOKUP(N1973,Home!$C$8:$R$1048576,1,FALSE),"")=0,"",IFERROR(VLOOKUP(N1973,Home!$C$8:$R$1048576,1,FALSE),"")))</f>
        <v/>
      </c>
      <c r="P1973" s="11" t="str">
        <f>IF(IFERROR(VLOOKUP(W1973,Home!$C$8:$R$1048576,3,FALSE),"")=0,"",IFERROR(VLOOKUP(W1973,Home!$C$8:$R$1048576,3,FALSE),""))</f>
        <v/>
      </c>
      <c r="Q1973" s="11" t="str">
        <f t="shared" si="625"/>
        <v/>
      </c>
      <c r="R1973" s="130" t="e">
        <f>VLOOKUP(Q1973,'Baggrund til lister'!$G$4:$H$15,2,FALSE)</f>
        <v>#N/A</v>
      </c>
      <c r="S1973" s="11" t="str">
        <f t="shared" si="627"/>
        <v/>
      </c>
      <c r="T1973" s="11" t="str">
        <f>IF(IFERROR(VLOOKUP(N1973,Home!$C$8:$R$1048576,11,FALSE),"")=0,"",IFERROR(VLOOKUP(N1973,Home!$C$8:$R$1048576,11,FALSE),""))</f>
        <v/>
      </c>
      <c r="U1973" s="11" t="str">
        <f>IF(IFERROR(VLOOKUP(O1973,Home!$C$8:$R$1048576,12,FALSE),"")=0,"",IFERROR(VLOOKUP(O1973,Home!$C$8:$R$1048576,12,FALSE),""))</f>
        <v/>
      </c>
      <c r="V1973" s="11" t="str">
        <f>IF(IFERROR(VLOOKUP(O1973,Home!$C$8:$R$1048576,8,FALSE),"")=0,"",IFERROR(VLOOKUP(O1973,Home!$C$8:$R$1048576,8,FALSE),""))</f>
        <v/>
      </c>
      <c r="W1973" s="11" t="str">
        <f>IF(OR(VLOOKUP(N1973,Home!$C$7:$I$207,6,FALSE)="",VLOOKUP(N1973,Home!$C$7:$I$207,7,FALSE)=""),"FEJL",SUM(Baggrundsark!$K$4:K1973))</f>
        <v>FEJL</v>
      </c>
      <c r="Y1973">
        <v>1970</v>
      </c>
      <c r="Z1973" s="1"/>
      <c r="AC1973" s="44"/>
      <c r="AD1973">
        <f t="shared" si="634"/>
        <v>0</v>
      </c>
      <c r="AE1973">
        <f>SUM($AD$4:AD1973)</f>
        <v>1</v>
      </c>
      <c r="AF1973" s="103" t="str">
        <f>IFERROR(VLOOKUP(AN1973,Home!$C$8:$E$207,3,FALSE),"")</f>
        <v/>
      </c>
      <c r="AG1973" s="103" t="str">
        <f>IFERROR(VLOOKUP(AN1973,Home!$C$8:$E$207,2,FALSE),"")</f>
        <v/>
      </c>
      <c r="AH1973" s="104" t="str">
        <f>IF(VLOOKUP(AE1973,Home!$C$8:$I$207,6,FALSE)="","",VLOOKUP(AE1973,Home!$C$8:$I$207,6,FALSE))</f>
        <v/>
      </c>
      <c r="AI1973" s="104" t="e">
        <f t="shared" si="642"/>
        <v>#VALUE!</v>
      </c>
      <c r="AJ1973" s="105" t="e">
        <f t="shared" si="635"/>
        <v>#VALUE!</v>
      </c>
      <c r="AK1973" s="103" t="e">
        <f t="shared" si="628"/>
        <v>#VALUE!</v>
      </c>
      <c r="AL1973" s="103" t="e">
        <f t="shared" si="636"/>
        <v>#VALUE!</v>
      </c>
      <c r="AN1973" t="str">
        <f>IF(OR(VLOOKUP(AE1973,Home!$C$8:$I$207,6,FALSE)="",VLOOKUP(AE1973,Home!$C$8:$I$207,7,FALSE)=""),"FEJL",Baggrundsark!AE1973)</f>
        <v>FEJL</v>
      </c>
      <c r="AO1973">
        <f>IF(VLOOKUP(AE1973,Home!$C$8:$N$207,12,FALSE)="Timelønnet",1,0)</f>
        <v>0</v>
      </c>
      <c r="AP1973">
        <f>SUM($AO$4:AO1973)*AO1973</f>
        <v>0</v>
      </c>
      <c r="AQ1973">
        <f t="shared" si="643"/>
        <v>1</v>
      </c>
      <c r="AR1973" t="str">
        <f t="shared" si="643"/>
        <v/>
      </c>
      <c r="AS1973" t="e">
        <f t="shared" si="637"/>
        <v>#VALUE!</v>
      </c>
      <c r="AT1973" s="45" t="e">
        <f t="shared" si="644"/>
        <v>#VALUE!</v>
      </c>
      <c r="AU1973">
        <f>VLOOKUP(AQ1973,Home!$C$8:$J$207,8,FALSE)</f>
        <v>0</v>
      </c>
    </row>
    <row r="1974" spans="1:47" x14ac:dyDescent="0.25">
      <c r="A1974" s="6">
        <f t="shared" si="629"/>
        <v>0</v>
      </c>
      <c r="B1974" s="6">
        <f t="shared" si="638"/>
        <v>0</v>
      </c>
      <c r="C1974" s="6" t="str">
        <f t="shared" si="630"/>
        <v/>
      </c>
      <c r="D1974" s="7">
        <f t="shared" si="631"/>
        <v>0</v>
      </c>
      <c r="E1974" s="7">
        <f t="shared" si="639"/>
        <v>0</v>
      </c>
      <c r="F1974" s="7" t="str">
        <f t="shared" si="632"/>
        <v/>
      </c>
      <c r="G1974" s="6">
        <f t="shared" si="633"/>
        <v>0</v>
      </c>
      <c r="H1974" s="6">
        <f t="shared" si="640"/>
        <v>0</v>
      </c>
      <c r="I1974" s="6" t="str">
        <f t="shared" si="641"/>
        <v/>
      </c>
      <c r="J1974" s="11">
        <v>1971</v>
      </c>
      <c r="K1974" s="11">
        <f>IF(IFERROR(VLOOKUP(J1974,Home!$A$8:$B$1048576,1,FALSE),0)=0,0,1)</f>
        <v>0</v>
      </c>
      <c r="L1974" s="129" t="e">
        <f>IF(VLOOKUP(O1974,Home!$C$8:$R$207,6,FALSE)="","",VLOOKUP(O1974,Home!$C$8:$R$207,6,FALSE))</f>
        <v>#N/A</v>
      </c>
      <c r="M1974" s="129" t="e">
        <f t="shared" si="626"/>
        <v>#N/A</v>
      </c>
      <c r="N1974" s="11">
        <f>SUM($K$4:K1974)</f>
        <v>200</v>
      </c>
      <c r="O1974" s="11" t="str">
        <f>IF(P1974="","",IF(IFERROR(VLOOKUP(N1974,Home!$C$8:$R$1048576,1,FALSE),"")=0,"",IFERROR(VLOOKUP(N1974,Home!$C$8:$R$1048576,1,FALSE),"")))</f>
        <v/>
      </c>
      <c r="P1974" s="11" t="str">
        <f>IF(IFERROR(VLOOKUP(W1974,Home!$C$8:$R$1048576,3,FALSE),"")=0,"",IFERROR(VLOOKUP(W1974,Home!$C$8:$R$1048576,3,FALSE),""))</f>
        <v/>
      </c>
      <c r="Q1974" s="11" t="str">
        <f t="shared" si="625"/>
        <v/>
      </c>
      <c r="R1974" s="130" t="e">
        <f>VLOOKUP(Q1974,'Baggrund til lister'!$G$4:$H$15,2,FALSE)</f>
        <v>#N/A</v>
      </c>
      <c r="S1974" s="11" t="str">
        <f t="shared" si="627"/>
        <v/>
      </c>
      <c r="T1974" s="11" t="str">
        <f>IF(IFERROR(VLOOKUP(N1974,Home!$C$8:$R$1048576,11,FALSE),"")=0,"",IFERROR(VLOOKUP(N1974,Home!$C$8:$R$1048576,11,FALSE),""))</f>
        <v/>
      </c>
      <c r="U1974" s="11" t="str">
        <f>IF(IFERROR(VLOOKUP(O1974,Home!$C$8:$R$1048576,12,FALSE),"")=0,"",IFERROR(VLOOKUP(O1974,Home!$C$8:$R$1048576,12,FALSE),""))</f>
        <v/>
      </c>
      <c r="V1974" s="11" t="str">
        <f>IF(IFERROR(VLOOKUP(O1974,Home!$C$8:$R$1048576,8,FALSE),"")=0,"",IFERROR(VLOOKUP(O1974,Home!$C$8:$R$1048576,8,FALSE),""))</f>
        <v/>
      </c>
      <c r="W1974" s="11" t="str">
        <f>IF(OR(VLOOKUP(N1974,Home!$C$7:$I$207,6,FALSE)="",VLOOKUP(N1974,Home!$C$7:$I$207,7,FALSE)=""),"FEJL",SUM(Baggrundsark!$K$4:K1974))</f>
        <v>FEJL</v>
      </c>
      <c r="Y1974">
        <v>1971</v>
      </c>
      <c r="Z1974" s="1"/>
      <c r="AC1974" s="44"/>
      <c r="AD1974">
        <f t="shared" si="634"/>
        <v>0</v>
      </c>
      <c r="AE1974">
        <f>SUM($AD$4:AD1974)</f>
        <v>1</v>
      </c>
      <c r="AF1974" s="103" t="str">
        <f>IFERROR(VLOOKUP(AN1974,Home!$C$8:$E$207,3,FALSE),"")</f>
        <v/>
      </c>
      <c r="AG1974" s="103" t="str">
        <f>IFERROR(VLOOKUP(AN1974,Home!$C$8:$E$207,2,FALSE),"")</f>
        <v/>
      </c>
      <c r="AH1974" s="104" t="str">
        <f>IF(VLOOKUP(AE1974,Home!$C$8:$I$207,6,FALSE)="","",VLOOKUP(AE1974,Home!$C$8:$I$207,6,FALSE))</f>
        <v/>
      </c>
      <c r="AI1974" s="104" t="e">
        <f t="shared" si="642"/>
        <v>#VALUE!</v>
      </c>
      <c r="AJ1974" s="105" t="e">
        <f t="shared" si="635"/>
        <v>#VALUE!</v>
      </c>
      <c r="AK1974" s="103" t="e">
        <f t="shared" si="628"/>
        <v>#VALUE!</v>
      </c>
      <c r="AL1974" s="103" t="e">
        <f t="shared" si="636"/>
        <v>#VALUE!</v>
      </c>
      <c r="AN1974" t="str">
        <f>IF(OR(VLOOKUP(AE1974,Home!$C$8:$I$207,6,FALSE)="",VLOOKUP(AE1974,Home!$C$8:$I$207,7,FALSE)=""),"FEJL",Baggrundsark!AE1974)</f>
        <v>FEJL</v>
      </c>
      <c r="AO1974">
        <f>IF(VLOOKUP(AE1974,Home!$C$8:$N$207,12,FALSE)="Timelønnet",1,0)</f>
        <v>0</v>
      </c>
      <c r="AP1974">
        <f>SUM($AO$4:AO1974)*AO1974</f>
        <v>0</v>
      </c>
      <c r="AQ1974">
        <f t="shared" si="643"/>
        <v>1</v>
      </c>
      <c r="AR1974" t="str">
        <f t="shared" si="643"/>
        <v/>
      </c>
      <c r="AS1974" t="e">
        <f t="shared" si="637"/>
        <v>#VALUE!</v>
      </c>
      <c r="AT1974" s="45" t="e">
        <f t="shared" si="644"/>
        <v>#VALUE!</v>
      </c>
      <c r="AU1974">
        <f>VLOOKUP(AQ1974,Home!$C$8:$J$207,8,FALSE)</f>
        <v>0</v>
      </c>
    </row>
    <row r="1975" spans="1:47" x14ac:dyDescent="0.25">
      <c r="A1975" s="6">
        <f t="shared" si="629"/>
        <v>0</v>
      </c>
      <c r="B1975" s="6">
        <f t="shared" si="638"/>
        <v>0</v>
      </c>
      <c r="C1975" s="6" t="str">
        <f t="shared" si="630"/>
        <v/>
      </c>
      <c r="D1975" s="7">
        <f t="shared" si="631"/>
        <v>0</v>
      </c>
      <c r="E1975" s="7">
        <f t="shared" si="639"/>
        <v>0</v>
      </c>
      <c r="F1975" s="7" t="str">
        <f t="shared" si="632"/>
        <v/>
      </c>
      <c r="G1975" s="6">
        <f t="shared" si="633"/>
        <v>0</v>
      </c>
      <c r="H1975" s="6">
        <f t="shared" si="640"/>
        <v>0</v>
      </c>
      <c r="I1975" s="6" t="str">
        <f t="shared" si="641"/>
        <v/>
      </c>
      <c r="J1975" s="11">
        <v>1972</v>
      </c>
      <c r="K1975" s="11">
        <f>IF(IFERROR(VLOOKUP(J1975,Home!$A$8:$B$1048576,1,FALSE),0)=0,0,1)</f>
        <v>0</v>
      </c>
      <c r="L1975" s="129" t="e">
        <f>IF(VLOOKUP(O1975,Home!$C$8:$R$207,6,FALSE)="","",VLOOKUP(O1975,Home!$C$8:$R$207,6,FALSE))</f>
        <v>#N/A</v>
      </c>
      <c r="M1975" s="129" t="e">
        <f t="shared" si="626"/>
        <v>#N/A</v>
      </c>
      <c r="N1975" s="11">
        <f>SUM($K$4:K1975)</f>
        <v>200</v>
      </c>
      <c r="O1975" s="11" t="str">
        <f>IF(P1975="","",IF(IFERROR(VLOOKUP(N1975,Home!$C$8:$R$1048576,1,FALSE),"")=0,"",IFERROR(VLOOKUP(N1975,Home!$C$8:$R$1048576,1,FALSE),"")))</f>
        <v/>
      </c>
      <c r="P1975" s="11" t="str">
        <f>IF(IFERROR(VLOOKUP(W1975,Home!$C$8:$R$1048576,3,FALSE),"")=0,"",IFERROR(VLOOKUP(W1975,Home!$C$8:$R$1048576,3,FALSE),""))</f>
        <v/>
      </c>
      <c r="Q1975" s="11" t="str">
        <f t="shared" si="625"/>
        <v/>
      </c>
      <c r="R1975" s="130" t="e">
        <f>VLOOKUP(Q1975,'Baggrund til lister'!$G$4:$H$15,2,FALSE)</f>
        <v>#N/A</v>
      </c>
      <c r="S1975" s="11" t="str">
        <f t="shared" si="627"/>
        <v/>
      </c>
      <c r="T1975" s="11" t="str">
        <f>IF(IFERROR(VLOOKUP(N1975,Home!$C$8:$R$1048576,11,FALSE),"")=0,"",IFERROR(VLOOKUP(N1975,Home!$C$8:$R$1048576,11,FALSE),""))</f>
        <v/>
      </c>
      <c r="U1975" s="11" t="str">
        <f>IF(IFERROR(VLOOKUP(O1975,Home!$C$8:$R$1048576,12,FALSE),"")=0,"",IFERROR(VLOOKUP(O1975,Home!$C$8:$R$1048576,12,FALSE),""))</f>
        <v/>
      </c>
      <c r="V1975" s="11" t="str">
        <f>IF(IFERROR(VLOOKUP(O1975,Home!$C$8:$R$1048576,8,FALSE),"")=0,"",IFERROR(VLOOKUP(O1975,Home!$C$8:$R$1048576,8,FALSE),""))</f>
        <v/>
      </c>
      <c r="W1975" s="11" t="str">
        <f>IF(OR(VLOOKUP(N1975,Home!$C$7:$I$207,6,FALSE)="",VLOOKUP(N1975,Home!$C$7:$I$207,7,FALSE)=""),"FEJL",SUM(Baggrundsark!$K$4:K1975))</f>
        <v>FEJL</v>
      </c>
      <c r="Y1975">
        <v>1972</v>
      </c>
      <c r="Z1975" s="1"/>
      <c r="AC1975" s="44"/>
      <c r="AD1975">
        <f t="shared" si="634"/>
        <v>0</v>
      </c>
      <c r="AE1975">
        <f>SUM($AD$4:AD1975)</f>
        <v>1</v>
      </c>
      <c r="AF1975" s="103" t="str">
        <f>IFERROR(VLOOKUP(AN1975,Home!$C$8:$E$207,3,FALSE),"")</f>
        <v/>
      </c>
      <c r="AG1975" s="103" t="str">
        <f>IFERROR(VLOOKUP(AN1975,Home!$C$8:$E$207,2,FALSE),"")</f>
        <v/>
      </c>
      <c r="AH1975" s="104" t="str">
        <f>IF(VLOOKUP(AE1975,Home!$C$8:$I$207,6,FALSE)="","",VLOOKUP(AE1975,Home!$C$8:$I$207,6,FALSE))</f>
        <v/>
      </c>
      <c r="AI1975" s="104" t="e">
        <f t="shared" si="642"/>
        <v>#VALUE!</v>
      </c>
      <c r="AJ1975" s="105" t="e">
        <f t="shared" si="635"/>
        <v>#VALUE!</v>
      </c>
      <c r="AK1975" s="103" t="e">
        <f t="shared" si="628"/>
        <v>#VALUE!</v>
      </c>
      <c r="AL1975" s="103" t="e">
        <f t="shared" si="636"/>
        <v>#VALUE!</v>
      </c>
      <c r="AN1975" t="str">
        <f>IF(OR(VLOOKUP(AE1975,Home!$C$8:$I$207,6,FALSE)="",VLOOKUP(AE1975,Home!$C$8:$I$207,7,FALSE)=""),"FEJL",Baggrundsark!AE1975)</f>
        <v>FEJL</v>
      </c>
      <c r="AO1975">
        <f>IF(VLOOKUP(AE1975,Home!$C$8:$N$207,12,FALSE)="Timelønnet",1,0)</f>
        <v>0</v>
      </c>
      <c r="AP1975">
        <f>SUM($AO$4:AO1975)*AO1975</f>
        <v>0</v>
      </c>
      <c r="AQ1975">
        <f t="shared" si="643"/>
        <v>1</v>
      </c>
      <c r="AR1975" t="str">
        <f t="shared" si="643"/>
        <v/>
      </c>
      <c r="AS1975" t="e">
        <f t="shared" si="637"/>
        <v>#VALUE!</v>
      </c>
      <c r="AT1975" s="45" t="e">
        <f t="shared" si="644"/>
        <v>#VALUE!</v>
      </c>
      <c r="AU1975">
        <f>VLOOKUP(AQ1975,Home!$C$8:$J$207,8,FALSE)</f>
        <v>0</v>
      </c>
    </row>
    <row r="1976" spans="1:47" x14ac:dyDescent="0.25">
      <c r="A1976" s="6">
        <f t="shared" si="629"/>
        <v>0</v>
      </c>
      <c r="B1976" s="6">
        <f t="shared" si="638"/>
        <v>0</v>
      </c>
      <c r="C1976" s="6" t="str">
        <f t="shared" si="630"/>
        <v/>
      </c>
      <c r="D1976" s="7">
        <f t="shared" si="631"/>
        <v>0</v>
      </c>
      <c r="E1976" s="7">
        <f t="shared" si="639"/>
        <v>0</v>
      </c>
      <c r="F1976" s="7" t="str">
        <f t="shared" si="632"/>
        <v/>
      </c>
      <c r="G1976" s="6">
        <f t="shared" si="633"/>
        <v>0</v>
      </c>
      <c r="H1976" s="6">
        <f t="shared" si="640"/>
        <v>0</v>
      </c>
      <c r="I1976" s="6" t="str">
        <f t="shared" si="641"/>
        <v/>
      </c>
      <c r="J1976" s="11">
        <v>1973</v>
      </c>
      <c r="K1976" s="11">
        <f>IF(IFERROR(VLOOKUP(J1976,Home!$A$8:$B$1048576,1,FALSE),0)=0,0,1)</f>
        <v>0</v>
      </c>
      <c r="L1976" s="129" t="e">
        <f>IF(VLOOKUP(O1976,Home!$C$8:$R$207,6,FALSE)="","",VLOOKUP(O1976,Home!$C$8:$R$207,6,FALSE))</f>
        <v>#N/A</v>
      </c>
      <c r="M1976" s="129" t="e">
        <f t="shared" si="626"/>
        <v>#N/A</v>
      </c>
      <c r="N1976" s="11">
        <f>SUM($K$4:K1976)</f>
        <v>200</v>
      </c>
      <c r="O1976" s="11" t="str">
        <f>IF(P1976="","",IF(IFERROR(VLOOKUP(N1976,Home!$C$8:$R$1048576,1,FALSE),"")=0,"",IFERROR(VLOOKUP(N1976,Home!$C$8:$R$1048576,1,FALSE),"")))</f>
        <v/>
      </c>
      <c r="P1976" s="11" t="str">
        <f>IF(IFERROR(VLOOKUP(W1976,Home!$C$8:$R$1048576,3,FALSE),"")=0,"",IFERROR(VLOOKUP(W1976,Home!$C$8:$R$1048576,3,FALSE),""))</f>
        <v/>
      </c>
      <c r="Q1976" s="11" t="str">
        <f t="shared" si="625"/>
        <v/>
      </c>
      <c r="R1976" s="130" t="e">
        <f>VLOOKUP(Q1976,'Baggrund til lister'!$G$4:$H$15,2,FALSE)</f>
        <v>#N/A</v>
      </c>
      <c r="S1976" s="11" t="str">
        <f t="shared" si="627"/>
        <v/>
      </c>
      <c r="T1976" s="11" t="str">
        <f>IF(IFERROR(VLOOKUP(N1976,Home!$C$8:$R$1048576,11,FALSE),"")=0,"",IFERROR(VLOOKUP(N1976,Home!$C$8:$R$1048576,11,FALSE),""))</f>
        <v/>
      </c>
      <c r="U1976" s="11" t="str">
        <f>IF(IFERROR(VLOOKUP(O1976,Home!$C$8:$R$1048576,12,FALSE),"")=0,"",IFERROR(VLOOKUP(O1976,Home!$C$8:$R$1048576,12,FALSE),""))</f>
        <v/>
      </c>
      <c r="V1976" s="11" t="str">
        <f>IF(IFERROR(VLOOKUP(O1976,Home!$C$8:$R$1048576,8,FALSE),"")=0,"",IFERROR(VLOOKUP(O1976,Home!$C$8:$R$1048576,8,FALSE),""))</f>
        <v/>
      </c>
      <c r="W1976" s="11" t="str">
        <f>IF(OR(VLOOKUP(N1976,Home!$C$7:$I$207,6,FALSE)="",VLOOKUP(N1976,Home!$C$7:$I$207,7,FALSE)=""),"FEJL",SUM(Baggrundsark!$K$4:K1976))</f>
        <v>FEJL</v>
      </c>
      <c r="Y1976">
        <v>1973</v>
      </c>
      <c r="Z1976" s="1"/>
      <c r="AC1976" s="44"/>
      <c r="AD1976">
        <f t="shared" si="634"/>
        <v>0</v>
      </c>
      <c r="AE1976">
        <f>SUM($AD$4:AD1976)</f>
        <v>1</v>
      </c>
      <c r="AF1976" s="103" t="str">
        <f>IFERROR(VLOOKUP(AN1976,Home!$C$8:$E$207,3,FALSE),"")</f>
        <v/>
      </c>
      <c r="AG1976" s="103" t="str">
        <f>IFERROR(VLOOKUP(AN1976,Home!$C$8:$E$207,2,FALSE),"")</f>
        <v/>
      </c>
      <c r="AH1976" s="104" t="str">
        <f>IF(VLOOKUP(AE1976,Home!$C$8:$I$207,6,FALSE)="","",VLOOKUP(AE1976,Home!$C$8:$I$207,6,FALSE))</f>
        <v/>
      </c>
      <c r="AI1976" s="104" t="e">
        <f t="shared" si="642"/>
        <v>#VALUE!</v>
      </c>
      <c r="AJ1976" s="105" t="e">
        <f t="shared" si="635"/>
        <v>#VALUE!</v>
      </c>
      <c r="AK1976" s="103" t="e">
        <f t="shared" si="628"/>
        <v>#VALUE!</v>
      </c>
      <c r="AL1976" s="103" t="e">
        <f t="shared" si="636"/>
        <v>#VALUE!</v>
      </c>
      <c r="AN1976" t="str">
        <f>IF(OR(VLOOKUP(AE1976,Home!$C$8:$I$207,6,FALSE)="",VLOOKUP(AE1976,Home!$C$8:$I$207,7,FALSE)=""),"FEJL",Baggrundsark!AE1976)</f>
        <v>FEJL</v>
      </c>
      <c r="AO1976">
        <f>IF(VLOOKUP(AE1976,Home!$C$8:$N$207,12,FALSE)="Timelønnet",1,0)</f>
        <v>0</v>
      </c>
      <c r="AP1976">
        <f>SUM($AO$4:AO1976)*AO1976</f>
        <v>0</v>
      </c>
      <c r="AQ1976">
        <f t="shared" si="643"/>
        <v>1</v>
      </c>
      <c r="AR1976" t="str">
        <f t="shared" si="643"/>
        <v/>
      </c>
      <c r="AS1976" t="e">
        <f t="shared" si="637"/>
        <v>#VALUE!</v>
      </c>
      <c r="AT1976" s="45" t="e">
        <f t="shared" si="644"/>
        <v>#VALUE!</v>
      </c>
      <c r="AU1976">
        <f>VLOOKUP(AQ1976,Home!$C$8:$J$207,8,FALSE)</f>
        <v>0</v>
      </c>
    </row>
    <row r="1977" spans="1:47" x14ac:dyDescent="0.25">
      <c r="A1977" s="6">
        <f t="shared" si="629"/>
        <v>0</v>
      </c>
      <c r="B1977" s="6">
        <f t="shared" si="638"/>
        <v>0</v>
      </c>
      <c r="C1977" s="6" t="str">
        <f t="shared" si="630"/>
        <v/>
      </c>
      <c r="D1977" s="7">
        <f t="shared" si="631"/>
        <v>0</v>
      </c>
      <c r="E1977" s="7">
        <f t="shared" si="639"/>
        <v>0</v>
      </c>
      <c r="F1977" s="7" t="str">
        <f t="shared" si="632"/>
        <v/>
      </c>
      <c r="G1977" s="6">
        <f t="shared" si="633"/>
        <v>0</v>
      </c>
      <c r="H1977" s="6">
        <f t="shared" si="640"/>
        <v>0</v>
      </c>
      <c r="I1977" s="6" t="str">
        <f t="shared" si="641"/>
        <v/>
      </c>
      <c r="J1977" s="11">
        <v>1974</v>
      </c>
      <c r="K1977" s="11">
        <f>IF(IFERROR(VLOOKUP(J1977,Home!$A$8:$B$1048576,1,FALSE),0)=0,0,1)</f>
        <v>0</v>
      </c>
      <c r="L1977" s="129" t="e">
        <f>IF(VLOOKUP(O1977,Home!$C$8:$R$207,6,FALSE)="","",VLOOKUP(O1977,Home!$C$8:$R$207,6,FALSE))</f>
        <v>#N/A</v>
      </c>
      <c r="M1977" s="129" t="e">
        <f t="shared" si="626"/>
        <v>#N/A</v>
      </c>
      <c r="N1977" s="11">
        <f>SUM($K$4:K1977)</f>
        <v>200</v>
      </c>
      <c r="O1977" s="11" t="str">
        <f>IF(P1977="","",IF(IFERROR(VLOOKUP(N1977,Home!$C$8:$R$1048576,1,FALSE),"")=0,"",IFERROR(VLOOKUP(N1977,Home!$C$8:$R$1048576,1,FALSE),"")))</f>
        <v/>
      </c>
      <c r="P1977" s="11" t="str">
        <f>IF(IFERROR(VLOOKUP(W1977,Home!$C$8:$R$1048576,3,FALSE),"")=0,"",IFERROR(VLOOKUP(W1977,Home!$C$8:$R$1048576,3,FALSE),""))</f>
        <v/>
      </c>
      <c r="Q1977" s="11" t="str">
        <f t="shared" ref="Q1977:Q2040" si="645">IFERROR(MONTH(M1977),"")</f>
        <v/>
      </c>
      <c r="R1977" s="130" t="e">
        <f>VLOOKUP(Q1977,'Baggrund til lister'!$G$4:$H$15,2,FALSE)</f>
        <v>#N/A</v>
      </c>
      <c r="S1977" s="11" t="str">
        <f t="shared" si="627"/>
        <v/>
      </c>
      <c r="T1977" s="11" t="str">
        <f>IF(IFERROR(VLOOKUP(N1977,Home!$C$8:$R$1048576,11,FALSE),"")=0,"",IFERROR(VLOOKUP(N1977,Home!$C$8:$R$1048576,11,FALSE),""))</f>
        <v/>
      </c>
      <c r="U1977" s="11" t="str">
        <f>IF(IFERROR(VLOOKUP(O1977,Home!$C$8:$R$1048576,12,FALSE),"")=0,"",IFERROR(VLOOKUP(O1977,Home!$C$8:$R$1048576,12,FALSE),""))</f>
        <v/>
      </c>
      <c r="V1977" s="11" t="str">
        <f>IF(IFERROR(VLOOKUP(O1977,Home!$C$8:$R$1048576,8,FALSE),"")=0,"",IFERROR(VLOOKUP(O1977,Home!$C$8:$R$1048576,8,FALSE),""))</f>
        <v/>
      </c>
      <c r="W1977" s="11" t="str">
        <f>IF(OR(VLOOKUP(N1977,Home!$C$7:$I$207,6,FALSE)="",VLOOKUP(N1977,Home!$C$7:$I$207,7,FALSE)=""),"FEJL",SUM(Baggrundsark!$K$4:K1977))</f>
        <v>FEJL</v>
      </c>
      <c r="Y1977">
        <v>1974</v>
      </c>
      <c r="Z1977" s="1"/>
      <c r="AC1977" s="44"/>
      <c r="AD1977">
        <f t="shared" si="634"/>
        <v>0</v>
      </c>
      <c r="AE1977">
        <f>SUM($AD$4:AD1977)</f>
        <v>1</v>
      </c>
      <c r="AF1977" s="103" t="str">
        <f>IFERROR(VLOOKUP(AN1977,Home!$C$8:$E$207,3,FALSE),"")</f>
        <v/>
      </c>
      <c r="AG1977" s="103" t="str">
        <f>IFERROR(VLOOKUP(AN1977,Home!$C$8:$E$207,2,FALSE),"")</f>
        <v/>
      </c>
      <c r="AH1977" s="104" t="str">
        <f>IF(VLOOKUP(AE1977,Home!$C$8:$I$207,6,FALSE)="","",VLOOKUP(AE1977,Home!$C$8:$I$207,6,FALSE))</f>
        <v/>
      </c>
      <c r="AI1977" s="104" t="e">
        <f t="shared" si="642"/>
        <v>#VALUE!</v>
      </c>
      <c r="AJ1977" s="105" t="e">
        <f t="shared" si="635"/>
        <v>#VALUE!</v>
      </c>
      <c r="AK1977" s="103" t="e">
        <f t="shared" si="628"/>
        <v>#VALUE!</v>
      </c>
      <c r="AL1977" s="103" t="e">
        <f t="shared" si="636"/>
        <v>#VALUE!</v>
      </c>
      <c r="AN1977" t="str">
        <f>IF(OR(VLOOKUP(AE1977,Home!$C$8:$I$207,6,FALSE)="",VLOOKUP(AE1977,Home!$C$8:$I$207,7,FALSE)=""),"FEJL",Baggrundsark!AE1977)</f>
        <v>FEJL</v>
      </c>
      <c r="AO1977">
        <f>IF(VLOOKUP(AE1977,Home!$C$8:$N$207,12,FALSE)="Timelønnet",1,0)</f>
        <v>0</v>
      </c>
      <c r="AP1977">
        <f>SUM($AO$4:AO1977)*AO1977</f>
        <v>0</v>
      </c>
      <c r="AQ1977">
        <f t="shared" si="643"/>
        <v>1</v>
      </c>
      <c r="AR1977" t="str">
        <f t="shared" si="643"/>
        <v/>
      </c>
      <c r="AS1977" t="e">
        <f t="shared" si="637"/>
        <v>#VALUE!</v>
      </c>
      <c r="AT1977" s="45" t="e">
        <f t="shared" si="644"/>
        <v>#VALUE!</v>
      </c>
      <c r="AU1977">
        <f>VLOOKUP(AQ1977,Home!$C$8:$J$207,8,FALSE)</f>
        <v>0</v>
      </c>
    </row>
    <row r="1978" spans="1:47" x14ac:dyDescent="0.25">
      <c r="A1978" s="6">
        <f t="shared" si="629"/>
        <v>0</v>
      </c>
      <c r="B1978" s="6">
        <f t="shared" si="638"/>
        <v>0</v>
      </c>
      <c r="C1978" s="6" t="str">
        <f t="shared" si="630"/>
        <v/>
      </c>
      <c r="D1978" s="7">
        <f t="shared" si="631"/>
        <v>0</v>
      </c>
      <c r="E1978" s="7">
        <f t="shared" si="639"/>
        <v>0</v>
      </c>
      <c r="F1978" s="7" t="str">
        <f t="shared" si="632"/>
        <v/>
      </c>
      <c r="G1978" s="6">
        <f t="shared" si="633"/>
        <v>0</v>
      </c>
      <c r="H1978" s="6">
        <f t="shared" si="640"/>
        <v>0</v>
      </c>
      <c r="I1978" s="6" t="str">
        <f t="shared" si="641"/>
        <v/>
      </c>
      <c r="J1978" s="11">
        <v>1975</v>
      </c>
      <c r="K1978" s="11">
        <f>IF(IFERROR(VLOOKUP(J1978,Home!$A$8:$B$1048576,1,FALSE),0)=0,0,1)</f>
        <v>0</v>
      </c>
      <c r="L1978" s="129" t="e">
        <f>IF(VLOOKUP(O1978,Home!$C$8:$R$207,6,FALSE)="","",VLOOKUP(O1978,Home!$C$8:$R$207,6,FALSE))</f>
        <v>#N/A</v>
      </c>
      <c r="M1978" s="129" t="e">
        <f t="shared" si="626"/>
        <v>#N/A</v>
      </c>
      <c r="N1978" s="11">
        <f>SUM($K$4:K1978)</f>
        <v>200</v>
      </c>
      <c r="O1978" s="11" t="str">
        <f>IF(P1978="","",IF(IFERROR(VLOOKUP(N1978,Home!$C$8:$R$1048576,1,FALSE),"")=0,"",IFERROR(VLOOKUP(N1978,Home!$C$8:$R$1048576,1,FALSE),"")))</f>
        <v/>
      </c>
      <c r="P1978" s="11" t="str">
        <f>IF(IFERROR(VLOOKUP(W1978,Home!$C$8:$R$1048576,3,FALSE),"")=0,"",IFERROR(VLOOKUP(W1978,Home!$C$8:$R$1048576,3,FALSE),""))</f>
        <v/>
      </c>
      <c r="Q1978" s="11" t="str">
        <f t="shared" si="645"/>
        <v/>
      </c>
      <c r="R1978" s="130" t="e">
        <f>VLOOKUP(Q1978,'Baggrund til lister'!$G$4:$H$15,2,FALSE)</f>
        <v>#N/A</v>
      </c>
      <c r="S1978" s="11" t="str">
        <f t="shared" si="627"/>
        <v/>
      </c>
      <c r="T1978" s="11" t="str">
        <f>IF(IFERROR(VLOOKUP(N1978,Home!$C$8:$R$1048576,11,FALSE),"")=0,"",IFERROR(VLOOKUP(N1978,Home!$C$8:$R$1048576,11,FALSE),""))</f>
        <v/>
      </c>
      <c r="U1978" s="11" t="str">
        <f>IF(IFERROR(VLOOKUP(O1978,Home!$C$8:$R$1048576,12,FALSE),"")=0,"",IFERROR(VLOOKUP(O1978,Home!$C$8:$R$1048576,12,FALSE),""))</f>
        <v/>
      </c>
      <c r="V1978" s="11" t="str">
        <f>IF(IFERROR(VLOOKUP(O1978,Home!$C$8:$R$1048576,8,FALSE),"")=0,"",IFERROR(VLOOKUP(O1978,Home!$C$8:$R$1048576,8,FALSE),""))</f>
        <v/>
      </c>
      <c r="W1978" s="11" t="str">
        <f>IF(OR(VLOOKUP(N1978,Home!$C$7:$I$207,6,FALSE)="",VLOOKUP(N1978,Home!$C$7:$I$207,7,FALSE)=""),"FEJL",SUM(Baggrundsark!$K$4:K1978))</f>
        <v>FEJL</v>
      </c>
      <c r="Y1978">
        <v>1975</v>
      </c>
      <c r="Z1978" s="1"/>
      <c r="AC1978" s="44"/>
      <c r="AD1978">
        <f t="shared" si="634"/>
        <v>0</v>
      </c>
      <c r="AE1978">
        <f>SUM($AD$4:AD1978)</f>
        <v>1</v>
      </c>
      <c r="AF1978" s="103" t="str">
        <f>IFERROR(VLOOKUP(AN1978,Home!$C$8:$E$207,3,FALSE),"")</f>
        <v/>
      </c>
      <c r="AG1978" s="103" t="str">
        <f>IFERROR(VLOOKUP(AN1978,Home!$C$8:$E$207,2,FALSE),"")</f>
        <v/>
      </c>
      <c r="AH1978" s="104" t="str">
        <f>IF(VLOOKUP(AE1978,Home!$C$8:$I$207,6,FALSE)="","",VLOOKUP(AE1978,Home!$C$8:$I$207,6,FALSE))</f>
        <v/>
      </c>
      <c r="AI1978" s="104" t="e">
        <f t="shared" si="642"/>
        <v>#VALUE!</v>
      </c>
      <c r="AJ1978" s="105" t="e">
        <f t="shared" si="635"/>
        <v>#VALUE!</v>
      </c>
      <c r="AK1978" s="103" t="e">
        <f t="shared" si="628"/>
        <v>#VALUE!</v>
      </c>
      <c r="AL1978" s="103" t="e">
        <f t="shared" si="636"/>
        <v>#VALUE!</v>
      </c>
      <c r="AN1978" t="str">
        <f>IF(OR(VLOOKUP(AE1978,Home!$C$8:$I$207,6,FALSE)="",VLOOKUP(AE1978,Home!$C$8:$I$207,7,FALSE)=""),"FEJL",Baggrundsark!AE1978)</f>
        <v>FEJL</v>
      </c>
      <c r="AO1978">
        <f>IF(VLOOKUP(AE1978,Home!$C$8:$N$207,12,FALSE)="Timelønnet",1,0)</f>
        <v>0</v>
      </c>
      <c r="AP1978">
        <f>SUM($AO$4:AO1978)*AO1978</f>
        <v>0</v>
      </c>
      <c r="AQ1978">
        <f t="shared" si="643"/>
        <v>1</v>
      </c>
      <c r="AR1978" t="str">
        <f t="shared" si="643"/>
        <v/>
      </c>
      <c r="AS1978" t="e">
        <f t="shared" si="637"/>
        <v>#VALUE!</v>
      </c>
      <c r="AT1978" s="45" t="e">
        <f t="shared" si="644"/>
        <v>#VALUE!</v>
      </c>
      <c r="AU1978">
        <f>VLOOKUP(AQ1978,Home!$C$8:$J$207,8,FALSE)</f>
        <v>0</v>
      </c>
    </row>
    <row r="1979" spans="1:47" x14ac:dyDescent="0.25">
      <c r="A1979" s="6">
        <f t="shared" si="629"/>
        <v>0</v>
      </c>
      <c r="B1979" s="6">
        <f t="shared" si="638"/>
        <v>0</v>
      </c>
      <c r="C1979" s="6" t="str">
        <f t="shared" si="630"/>
        <v/>
      </c>
      <c r="D1979" s="7">
        <f t="shared" si="631"/>
        <v>0</v>
      </c>
      <c r="E1979" s="7">
        <f t="shared" si="639"/>
        <v>0</v>
      </c>
      <c r="F1979" s="7" t="str">
        <f t="shared" si="632"/>
        <v/>
      </c>
      <c r="G1979" s="6">
        <f t="shared" si="633"/>
        <v>0</v>
      </c>
      <c r="H1979" s="6">
        <f t="shared" si="640"/>
        <v>0</v>
      </c>
      <c r="I1979" s="6" t="str">
        <f t="shared" si="641"/>
        <v/>
      </c>
      <c r="J1979" s="11">
        <v>1976</v>
      </c>
      <c r="K1979" s="11">
        <f>IF(IFERROR(VLOOKUP(J1979,Home!$A$8:$B$1048576,1,FALSE),0)=0,0,1)</f>
        <v>0</v>
      </c>
      <c r="L1979" s="129" t="e">
        <f>IF(VLOOKUP(O1979,Home!$C$8:$R$207,6,FALSE)="","",VLOOKUP(O1979,Home!$C$8:$R$207,6,FALSE))</f>
        <v>#N/A</v>
      </c>
      <c r="M1979" s="129" t="e">
        <f t="shared" si="626"/>
        <v>#N/A</v>
      </c>
      <c r="N1979" s="11">
        <f>SUM($K$4:K1979)</f>
        <v>200</v>
      </c>
      <c r="O1979" s="11" t="str">
        <f>IF(P1979="","",IF(IFERROR(VLOOKUP(N1979,Home!$C$8:$R$1048576,1,FALSE),"")=0,"",IFERROR(VLOOKUP(N1979,Home!$C$8:$R$1048576,1,FALSE),"")))</f>
        <v/>
      </c>
      <c r="P1979" s="11" t="str">
        <f>IF(IFERROR(VLOOKUP(W1979,Home!$C$8:$R$1048576,3,FALSE),"")=0,"",IFERROR(VLOOKUP(W1979,Home!$C$8:$R$1048576,3,FALSE),""))</f>
        <v/>
      </c>
      <c r="Q1979" s="11" t="str">
        <f t="shared" si="645"/>
        <v/>
      </c>
      <c r="R1979" s="130" t="e">
        <f>VLOOKUP(Q1979,'Baggrund til lister'!$G$4:$H$15,2,FALSE)</f>
        <v>#N/A</v>
      </c>
      <c r="S1979" s="11" t="str">
        <f t="shared" si="627"/>
        <v/>
      </c>
      <c r="T1979" s="11" t="str">
        <f>IF(IFERROR(VLOOKUP(N1979,Home!$C$8:$R$1048576,11,FALSE),"")=0,"",IFERROR(VLOOKUP(N1979,Home!$C$8:$R$1048576,11,FALSE),""))</f>
        <v/>
      </c>
      <c r="U1979" s="11" t="str">
        <f>IF(IFERROR(VLOOKUP(O1979,Home!$C$8:$R$1048576,12,FALSE),"")=0,"",IFERROR(VLOOKUP(O1979,Home!$C$8:$R$1048576,12,FALSE),""))</f>
        <v/>
      </c>
      <c r="V1979" s="11" t="str">
        <f>IF(IFERROR(VLOOKUP(O1979,Home!$C$8:$R$1048576,8,FALSE),"")=0,"",IFERROR(VLOOKUP(O1979,Home!$C$8:$R$1048576,8,FALSE),""))</f>
        <v/>
      </c>
      <c r="W1979" s="11" t="str">
        <f>IF(OR(VLOOKUP(N1979,Home!$C$7:$I$207,6,FALSE)="",VLOOKUP(N1979,Home!$C$7:$I$207,7,FALSE)=""),"FEJL",SUM(Baggrundsark!$K$4:K1979))</f>
        <v>FEJL</v>
      </c>
      <c r="Y1979">
        <v>1976</v>
      </c>
      <c r="Z1979" s="1"/>
      <c r="AC1979" s="44"/>
      <c r="AD1979">
        <f t="shared" si="634"/>
        <v>0</v>
      </c>
      <c r="AE1979">
        <f>SUM($AD$4:AD1979)</f>
        <v>1</v>
      </c>
      <c r="AF1979" s="103" t="str">
        <f>IFERROR(VLOOKUP(AN1979,Home!$C$8:$E$207,3,FALSE),"")</f>
        <v/>
      </c>
      <c r="AG1979" s="103" t="str">
        <f>IFERROR(VLOOKUP(AN1979,Home!$C$8:$E$207,2,FALSE),"")</f>
        <v/>
      </c>
      <c r="AH1979" s="104" t="str">
        <f>IF(VLOOKUP(AE1979,Home!$C$8:$I$207,6,FALSE)="","",VLOOKUP(AE1979,Home!$C$8:$I$207,6,FALSE))</f>
        <v/>
      </c>
      <c r="AI1979" s="104" t="e">
        <f t="shared" si="642"/>
        <v>#VALUE!</v>
      </c>
      <c r="AJ1979" s="105" t="e">
        <f t="shared" si="635"/>
        <v>#VALUE!</v>
      </c>
      <c r="AK1979" s="103" t="e">
        <f t="shared" si="628"/>
        <v>#VALUE!</v>
      </c>
      <c r="AL1979" s="103" t="e">
        <f t="shared" si="636"/>
        <v>#VALUE!</v>
      </c>
      <c r="AN1979" t="str">
        <f>IF(OR(VLOOKUP(AE1979,Home!$C$8:$I$207,6,FALSE)="",VLOOKUP(AE1979,Home!$C$8:$I$207,7,FALSE)=""),"FEJL",Baggrundsark!AE1979)</f>
        <v>FEJL</v>
      </c>
      <c r="AO1979">
        <f>IF(VLOOKUP(AE1979,Home!$C$8:$N$207,12,FALSE)="Timelønnet",1,0)</f>
        <v>0</v>
      </c>
      <c r="AP1979">
        <f>SUM($AO$4:AO1979)*AO1979</f>
        <v>0</v>
      </c>
      <c r="AQ1979">
        <f t="shared" si="643"/>
        <v>1</v>
      </c>
      <c r="AR1979" t="str">
        <f t="shared" si="643"/>
        <v/>
      </c>
      <c r="AS1979" t="e">
        <f t="shared" si="637"/>
        <v>#VALUE!</v>
      </c>
      <c r="AT1979" s="45" t="e">
        <f t="shared" si="644"/>
        <v>#VALUE!</v>
      </c>
      <c r="AU1979">
        <f>VLOOKUP(AQ1979,Home!$C$8:$J$207,8,FALSE)</f>
        <v>0</v>
      </c>
    </row>
    <row r="1980" spans="1:47" x14ac:dyDescent="0.25">
      <c r="A1980" s="6">
        <f t="shared" si="629"/>
        <v>0</v>
      </c>
      <c r="B1980" s="6">
        <f t="shared" si="638"/>
        <v>0</v>
      </c>
      <c r="C1980" s="6" t="str">
        <f t="shared" si="630"/>
        <v/>
      </c>
      <c r="D1980" s="7">
        <f t="shared" si="631"/>
        <v>0</v>
      </c>
      <c r="E1980" s="7">
        <f t="shared" si="639"/>
        <v>0</v>
      </c>
      <c r="F1980" s="7" t="str">
        <f t="shared" si="632"/>
        <v/>
      </c>
      <c r="G1980" s="6">
        <f t="shared" si="633"/>
        <v>0</v>
      </c>
      <c r="H1980" s="6">
        <f t="shared" si="640"/>
        <v>0</v>
      </c>
      <c r="I1980" s="6" t="str">
        <f t="shared" si="641"/>
        <v/>
      </c>
      <c r="J1980" s="11">
        <v>1977</v>
      </c>
      <c r="K1980" s="11">
        <f>IF(IFERROR(VLOOKUP(J1980,Home!$A$8:$B$1048576,1,FALSE),0)=0,0,1)</f>
        <v>0</v>
      </c>
      <c r="L1980" s="129" t="e">
        <f>IF(VLOOKUP(O1980,Home!$C$8:$R$207,6,FALSE)="","",VLOOKUP(O1980,Home!$C$8:$R$207,6,FALSE))</f>
        <v>#N/A</v>
      </c>
      <c r="M1980" s="129" t="e">
        <f t="shared" si="626"/>
        <v>#N/A</v>
      </c>
      <c r="N1980" s="11">
        <f>SUM($K$4:K1980)</f>
        <v>200</v>
      </c>
      <c r="O1980" s="11" t="str">
        <f>IF(P1980="","",IF(IFERROR(VLOOKUP(N1980,Home!$C$8:$R$1048576,1,FALSE),"")=0,"",IFERROR(VLOOKUP(N1980,Home!$C$8:$R$1048576,1,FALSE),"")))</f>
        <v/>
      </c>
      <c r="P1980" s="11" t="str">
        <f>IF(IFERROR(VLOOKUP(W1980,Home!$C$8:$R$1048576,3,FALSE),"")=0,"",IFERROR(VLOOKUP(W1980,Home!$C$8:$R$1048576,3,FALSE),""))</f>
        <v/>
      </c>
      <c r="Q1980" s="11" t="str">
        <f t="shared" si="645"/>
        <v/>
      </c>
      <c r="R1980" s="130" t="e">
        <f>VLOOKUP(Q1980,'Baggrund til lister'!$G$4:$H$15,2,FALSE)</f>
        <v>#N/A</v>
      </c>
      <c r="S1980" s="11" t="str">
        <f t="shared" si="627"/>
        <v/>
      </c>
      <c r="T1980" s="11" t="str">
        <f>IF(IFERROR(VLOOKUP(N1980,Home!$C$8:$R$1048576,11,FALSE),"")=0,"",IFERROR(VLOOKUP(N1980,Home!$C$8:$R$1048576,11,FALSE),""))</f>
        <v/>
      </c>
      <c r="U1980" s="11" t="str">
        <f>IF(IFERROR(VLOOKUP(O1980,Home!$C$8:$R$1048576,12,FALSE),"")=0,"",IFERROR(VLOOKUP(O1980,Home!$C$8:$R$1048576,12,FALSE),""))</f>
        <v/>
      </c>
      <c r="V1980" s="11" t="str">
        <f>IF(IFERROR(VLOOKUP(O1980,Home!$C$8:$R$1048576,8,FALSE),"")=0,"",IFERROR(VLOOKUP(O1980,Home!$C$8:$R$1048576,8,FALSE),""))</f>
        <v/>
      </c>
      <c r="W1980" s="11" t="str">
        <f>IF(OR(VLOOKUP(N1980,Home!$C$7:$I$207,6,FALSE)="",VLOOKUP(N1980,Home!$C$7:$I$207,7,FALSE)=""),"FEJL",SUM(Baggrundsark!$K$4:K1980))</f>
        <v>FEJL</v>
      </c>
      <c r="Y1980">
        <v>1977</v>
      </c>
      <c r="Z1980" s="1"/>
      <c r="AC1980" s="44"/>
      <c r="AD1980">
        <f t="shared" si="634"/>
        <v>0</v>
      </c>
      <c r="AE1980">
        <f>SUM($AD$4:AD1980)</f>
        <v>1</v>
      </c>
      <c r="AF1980" s="103" t="str">
        <f>IFERROR(VLOOKUP(AN1980,Home!$C$8:$E$207,3,FALSE),"")</f>
        <v/>
      </c>
      <c r="AG1980" s="103" t="str">
        <f>IFERROR(VLOOKUP(AN1980,Home!$C$8:$E$207,2,FALSE),"")</f>
        <v/>
      </c>
      <c r="AH1980" s="104" t="str">
        <f>IF(VLOOKUP(AE1980,Home!$C$8:$I$207,6,FALSE)="","",VLOOKUP(AE1980,Home!$C$8:$I$207,6,FALSE))</f>
        <v/>
      </c>
      <c r="AI1980" s="104" t="e">
        <f t="shared" si="642"/>
        <v>#VALUE!</v>
      </c>
      <c r="AJ1980" s="105" t="e">
        <f t="shared" si="635"/>
        <v>#VALUE!</v>
      </c>
      <c r="AK1980" s="103" t="e">
        <f t="shared" si="628"/>
        <v>#VALUE!</v>
      </c>
      <c r="AL1980" s="103" t="e">
        <f t="shared" si="636"/>
        <v>#VALUE!</v>
      </c>
      <c r="AN1980" t="str">
        <f>IF(OR(VLOOKUP(AE1980,Home!$C$8:$I$207,6,FALSE)="",VLOOKUP(AE1980,Home!$C$8:$I$207,7,FALSE)=""),"FEJL",Baggrundsark!AE1980)</f>
        <v>FEJL</v>
      </c>
      <c r="AO1980">
        <f>IF(VLOOKUP(AE1980,Home!$C$8:$N$207,12,FALSE)="Timelønnet",1,0)</f>
        <v>0</v>
      </c>
      <c r="AP1980">
        <f>SUM($AO$4:AO1980)*AO1980</f>
        <v>0</v>
      </c>
      <c r="AQ1980">
        <f t="shared" si="643"/>
        <v>1</v>
      </c>
      <c r="AR1980" t="str">
        <f t="shared" si="643"/>
        <v/>
      </c>
      <c r="AS1980" t="e">
        <f t="shared" si="637"/>
        <v>#VALUE!</v>
      </c>
      <c r="AT1980" s="45" t="e">
        <f t="shared" si="644"/>
        <v>#VALUE!</v>
      </c>
      <c r="AU1980">
        <f>VLOOKUP(AQ1980,Home!$C$8:$J$207,8,FALSE)</f>
        <v>0</v>
      </c>
    </row>
    <row r="1981" spans="1:47" x14ac:dyDescent="0.25">
      <c r="A1981" s="6">
        <f t="shared" si="629"/>
        <v>0</v>
      </c>
      <c r="B1981" s="6">
        <f t="shared" si="638"/>
        <v>0</v>
      </c>
      <c r="C1981" s="6" t="str">
        <f t="shared" si="630"/>
        <v/>
      </c>
      <c r="D1981" s="7">
        <f t="shared" si="631"/>
        <v>0</v>
      </c>
      <c r="E1981" s="7">
        <f t="shared" si="639"/>
        <v>0</v>
      </c>
      <c r="F1981" s="7" t="str">
        <f t="shared" si="632"/>
        <v/>
      </c>
      <c r="G1981" s="6">
        <f t="shared" si="633"/>
        <v>0</v>
      </c>
      <c r="H1981" s="6">
        <f t="shared" si="640"/>
        <v>0</v>
      </c>
      <c r="I1981" s="6" t="str">
        <f t="shared" si="641"/>
        <v/>
      </c>
      <c r="J1981" s="11">
        <v>1978</v>
      </c>
      <c r="K1981" s="11">
        <f>IF(IFERROR(VLOOKUP(J1981,Home!$A$8:$B$1048576,1,FALSE),0)=0,0,1)</f>
        <v>0</v>
      </c>
      <c r="L1981" s="129" t="e">
        <f>IF(VLOOKUP(O1981,Home!$C$8:$R$207,6,FALSE)="","",VLOOKUP(O1981,Home!$C$8:$R$207,6,FALSE))</f>
        <v>#N/A</v>
      </c>
      <c r="M1981" s="129" t="e">
        <f t="shared" si="626"/>
        <v>#N/A</v>
      </c>
      <c r="N1981" s="11">
        <f>SUM($K$4:K1981)</f>
        <v>200</v>
      </c>
      <c r="O1981" s="11" t="str">
        <f>IF(P1981="","",IF(IFERROR(VLOOKUP(N1981,Home!$C$8:$R$1048576,1,FALSE),"")=0,"",IFERROR(VLOOKUP(N1981,Home!$C$8:$R$1048576,1,FALSE),"")))</f>
        <v/>
      </c>
      <c r="P1981" s="11" t="str">
        <f>IF(IFERROR(VLOOKUP(W1981,Home!$C$8:$R$1048576,3,FALSE),"")=0,"",IFERROR(VLOOKUP(W1981,Home!$C$8:$R$1048576,3,FALSE),""))</f>
        <v/>
      </c>
      <c r="Q1981" s="11" t="str">
        <f t="shared" si="645"/>
        <v/>
      </c>
      <c r="R1981" s="130" t="e">
        <f>VLOOKUP(Q1981,'Baggrund til lister'!$G$4:$H$15,2,FALSE)</f>
        <v>#N/A</v>
      </c>
      <c r="S1981" s="11" t="str">
        <f t="shared" si="627"/>
        <v/>
      </c>
      <c r="T1981" s="11" t="str">
        <f>IF(IFERROR(VLOOKUP(N1981,Home!$C$8:$R$1048576,11,FALSE),"")=0,"",IFERROR(VLOOKUP(N1981,Home!$C$8:$R$1048576,11,FALSE),""))</f>
        <v/>
      </c>
      <c r="U1981" s="11" t="str">
        <f>IF(IFERROR(VLOOKUP(O1981,Home!$C$8:$R$1048576,12,FALSE),"")=0,"",IFERROR(VLOOKUP(O1981,Home!$C$8:$R$1048576,12,FALSE),""))</f>
        <v/>
      </c>
      <c r="V1981" s="11" t="str">
        <f>IF(IFERROR(VLOOKUP(O1981,Home!$C$8:$R$1048576,8,FALSE),"")=0,"",IFERROR(VLOOKUP(O1981,Home!$C$8:$R$1048576,8,FALSE),""))</f>
        <v/>
      </c>
      <c r="W1981" s="11" t="str">
        <f>IF(OR(VLOOKUP(N1981,Home!$C$7:$I$207,6,FALSE)="",VLOOKUP(N1981,Home!$C$7:$I$207,7,FALSE)=""),"FEJL",SUM(Baggrundsark!$K$4:K1981))</f>
        <v>FEJL</v>
      </c>
      <c r="Y1981">
        <v>1978</v>
      </c>
      <c r="Z1981" s="1"/>
      <c r="AC1981" s="44"/>
      <c r="AD1981">
        <f t="shared" si="634"/>
        <v>0</v>
      </c>
      <c r="AE1981">
        <f>SUM($AD$4:AD1981)</f>
        <v>1</v>
      </c>
      <c r="AF1981" s="103" t="str">
        <f>IFERROR(VLOOKUP(AN1981,Home!$C$8:$E$207,3,FALSE),"")</f>
        <v/>
      </c>
      <c r="AG1981" s="103" t="str">
        <f>IFERROR(VLOOKUP(AN1981,Home!$C$8:$E$207,2,FALSE),"")</f>
        <v/>
      </c>
      <c r="AH1981" s="104" t="str">
        <f>IF(VLOOKUP(AE1981,Home!$C$8:$I$207,6,FALSE)="","",VLOOKUP(AE1981,Home!$C$8:$I$207,6,FALSE))</f>
        <v/>
      </c>
      <c r="AI1981" s="104" t="e">
        <f t="shared" si="642"/>
        <v>#VALUE!</v>
      </c>
      <c r="AJ1981" s="105" t="e">
        <f t="shared" si="635"/>
        <v>#VALUE!</v>
      </c>
      <c r="AK1981" s="103" t="e">
        <f t="shared" si="628"/>
        <v>#VALUE!</v>
      </c>
      <c r="AL1981" s="103" t="e">
        <f t="shared" si="636"/>
        <v>#VALUE!</v>
      </c>
      <c r="AN1981" t="str">
        <f>IF(OR(VLOOKUP(AE1981,Home!$C$8:$I$207,6,FALSE)="",VLOOKUP(AE1981,Home!$C$8:$I$207,7,FALSE)=""),"FEJL",Baggrundsark!AE1981)</f>
        <v>FEJL</v>
      </c>
      <c r="AO1981">
        <f>IF(VLOOKUP(AE1981,Home!$C$8:$N$207,12,FALSE)="Timelønnet",1,0)</f>
        <v>0</v>
      </c>
      <c r="AP1981">
        <f>SUM($AO$4:AO1981)*AO1981</f>
        <v>0</v>
      </c>
      <c r="AQ1981">
        <f t="shared" si="643"/>
        <v>1</v>
      </c>
      <c r="AR1981" t="str">
        <f t="shared" si="643"/>
        <v/>
      </c>
      <c r="AS1981" t="e">
        <f t="shared" si="637"/>
        <v>#VALUE!</v>
      </c>
      <c r="AT1981" s="45" t="e">
        <f t="shared" si="644"/>
        <v>#VALUE!</v>
      </c>
      <c r="AU1981">
        <f>VLOOKUP(AQ1981,Home!$C$8:$J$207,8,FALSE)</f>
        <v>0</v>
      </c>
    </row>
    <row r="1982" spans="1:47" x14ac:dyDescent="0.25">
      <c r="A1982" s="6">
        <f t="shared" si="629"/>
        <v>0</v>
      </c>
      <c r="B1982" s="6">
        <f t="shared" si="638"/>
        <v>0</v>
      </c>
      <c r="C1982" s="6" t="str">
        <f t="shared" si="630"/>
        <v/>
      </c>
      <c r="D1982" s="7">
        <f t="shared" si="631"/>
        <v>0</v>
      </c>
      <c r="E1982" s="7">
        <f t="shared" si="639"/>
        <v>0</v>
      </c>
      <c r="F1982" s="7" t="str">
        <f t="shared" si="632"/>
        <v/>
      </c>
      <c r="G1982" s="6">
        <f t="shared" si="633"/>
        <v>0</v>
      </c>
      <c r="H1982" s="6">
        <f t="shared" si="640"/>
        <v>0</v>
      </c>
      <c r="I1982" s="6" t="str">
        <f t="shared" si="641"/>
        <v/>
      </c>
      <c r="J1982" s="11">
        <v>1979</v>
      </c>
      <c r="K1982" s="11">
        <f>IF(IFERROR(VLOOKUP(J1982,Home!$A$8:$B$1048576,1,FALSE),0)=0,0,1)</f>
        <v>0</v>
      </c>
      <c r="L1982" s="129" t="e">
        <f>IF(VLOOKUP(O1982,Home!$C$8:$R$207,6,FALSE)="","",VLOOKUP(O1982,Home!$C$8:$R$207,6,FALSE))</f>
        <v>#N/A</v>
      </c>
      <c r="M1982" s="129" t="e">
        <f t="shared" si="626"/>
        <v>#N/A</v>
      </c>
      <c r="N1982" s="11">
        <f>SUM($K$4:K1982)</f>
        <v>200</v>
      </c>
      <c r="O1982" s="11" t="str">
        <f>IF(P1982="","",IF(IFERROR(VLOOKUP(N1982,Home!$C$8:$R$1048576,1,FALSE),"")=0,"",IFERROR(VLOOKUP(N1982,Home!$C$8:$R$1048576,1,FALSE),"")))</f>
        <v/>
      </c>
      <c r="P1982" s="11" t="str">
        <f>IF(IFERROR(VLOOKUP(W1982,Home!$C$8:$R$1048576,3,FALSE),"")=0,"",IFERROR(VLOOKUP(W1982,Home!$C$8:$R$1048576,3,FALSE),""))</f>
        <v/>
      </c>
      <c r="Q1982" s="11" t="str">
        <f t="shared" si="645"/>
        <v/>
      </c>
      <c r="R1982" s="130" t="e">
        <f>VLOOKUP(Q1982,'Baggrund til lister'!$G$4:$H$15,2,FALSE)</f>
        <v>#N/A</v>
      </c>
      <c r="S1982" s="11" t="str">
        <f t="shared" si="627"/>
        <v/>
      </c>
      <c r="T1982" s="11" t="str">
        <f>IF(IFERROR(VLOOKUP(N1982,Home!$C$8:$R$1048576,11,FALSE),"")=0,"",IFERROR(VLOOKUP(N1982,Home!$C$8:$R$1048576,11,FALSE),""))</f>
        <v/>
      </c>
      <c r="U1982" s="11" t="str">
        <f>IF(IFERROR(VLOOKUP(O1982,Home!$C$8:$R$1048576,12,FALSE),"")=0,"",IFERROR(VLOOKUP(O1982,Home!$C$8:$R$1048576,12,FALSE),""))</f>
        <v/>
      </c>
      <c r="V1982" s="11" t="str">
        <f>IF(IFERROR(VLOOKUP(O1982,Home!$C$8:$R$1048576,8,FALSE),"")=0,"",IFERROR(VLOOKUP(O1982,Home!$C$8:$R$1048576,8,FALSE),""))</f>
        <v/>
      </c>
      <c r="W1982" s="11" t="str">
        <f>IF(OR(VLOOKUP(N1982,Home!$C$7:$I$207,6,FALSE)="",VLOOKUP(N1982,Home!$C$7:$I$207,7,FALSE)=""),"FEJL",SUM(Baggrundsark!$K$4:K1982))</f>
        <v>FEJL</v>
      </c>
      <c r="Y1982">
        <v>1979</v>
      </c>
      <c r="Z1982" s="1"/>
      <c r="AC1982" s="44"/>
      <c r="AD1982">
        <f t="shared" si="634"/>
        <v>0</v>
      </c>
      <c r="AE1982">
        <f>SUM($AD$4:AD1982)</f>
        <v>1</v>
      </c>
      <c r="AF1982" s="103" t="str">
        <f>IFERROR(VLOOKUP(AN1982,Home!$C$8:$E$207,3,FALSE),"")</f>
        <v/>
      </c>
      <c r="AG1982" s="103" t="str">
        <f>IFERROR(VLOOKUP(AN1982,Home!$C$8:$E$207,2,FALSE),"")</f>
        <v/>
      </c>
      <c r="AH1982" s="104" t="str">
        <f>IF(VLOOKUP(AE1982,Home!$C$8:$I$207,6,FALSE)="","",VLOOKUP(AE1982,Home!$C$8:$I$207,6,FALSE))</f>
        <v/>
      </c>
      <c r="AI1982" s="104" t="e">
        <f t="shared" si="642"/>
        <v>#VALUE!</v>
      </c>
      <c r="AJ1982" s="105" t="e">
        <f t="shared" si="635"/>
        <v>#VALUE!</v>
      </c>
      <c r="AK1982" s="103" t="e">
        <f t="shared" si="628"/>
        <v>#VALUE!</v>
      </c>
      <c r="AL1982" s="103" t="e">
        <f t="shared" si="636"/>
        <v>#VALUE!</v>
      </c>
      <c r="AN1982" t="str">
        <f>IF(OR(VLOOKUP(AE1982,Home!$C$8:$I$207,6,FALSE)="",VLOOKUP(AE1982,Home!$C$8:$I$207,7,FALSE)=""),"FEJL",Baggrundsark!AE1982)</f>
        <v>FEJL</v>
      </c>
      <c r="AO1982">
        <f>IF(VLOOKUP(AE1982,Home!$C$8:$N$207,12,FALSE)="Timelønnet",1,0)</f>
        <v>0</v>
      </c>
      <c r="AP1982">
        <f>SUM($AO$4:AO1982)*AO1982</f>
        <v>0</v>
      </c>
      <c r="AQ1982">
        <f t="shared" si="643"/>
        <v>1</v>
      </c>
      <c r="AR1982" t="str">
        <f t="shared" si="643"/>
        <v/>
      </c>
      <c r="AS1982" t="e">
        <f t="shared" si="637"/>
        <v>#VALUE!</v>
      </c>
      <c r="AT1982" s="45" t="e">
        <f t="shared" si="644"/>
        <v>#VALUE!</v>
      </c>
      <c r="AU1982">
        <f>VLOOKUP(AQ1982,Home!$C$8:$J$207,8,FALSE)</f>
        <v>0</v>
      </c>
    </row>
    <row r="1983" spans="1:47" x14ac:dyDescent="0.25">
      <c r="A1983" s="6">
        <f t="shared" si="629"/>
        <v>0</v>
      </c>
      <c r="B1983" s="6">
        <f t="shared" si="638"/>
        <v>0</v>
      </c>
      <c r="C1983" s="6" t="str">
        <f t="shared" si="630"/>
        <v/>
      </c>
      <c r="D1983" s="7">
        <f t="shared" si="631"/>
        <v>0</v>
      </c>
      <c r="E1983" s="7">
        <f t="shared" si="639"/>
        <v>0</v>
      </c>
      <c r="F1983" s="7" t="str">
        <f t="shared" si="632"/>
        <v/>
      </c>
      <c r="G1983" s="6">
        <f t="shared" si="633"/>
        <v>0</v>
      </c>
      <c r="H1983" s="6">
        <f t="shared" si="640"/>
        <v>0</v>
      </c>
      <c r="I1983" s="6" t="str">
        <f t="shared" si="641"/>
        <v/>
      </c>
      <c r="J1983" s="11">
        <v>1980</v>
      </c>
      <c r="K1983" s="11">
        <f>IF(IFERROR(VLOOKUP(J1983,Home!$A$8:$B$1048576,1,FALSE),0)=0,0,1)</f>
        <v>0</v>
      </c>
      <c r="L1983" s="129" t="e">
        <f>IF(VLOOKUP(O1983,Home!$C$8:$R$207,6,FALSE)="","",VLOOKUP(O1983,Home!$C$8:$R$207,6,FALSE))</f>
        <v>#N/A</v>
      </c>
      <c r="M1983" s="129" t="e">
        <f t="shared" si="626"/>
        <v>#N/A</v>
      </c>
      <c r="N1983" s="11">
        <f>SUM($K$4:K1983)</f>
        <v>200</v>
      </c>
      <c r="O1983" s="11" t="str">
        <f>IF(P1983="","",IF(IFERROR(VLOOKUP(N1983,Home!$C$8:$R$1048576,1,FALSE),"")=0,"",IFERROR(VLOOKUP(N1983,Home!$C$8:$R$1048576,1,FALSE),"")))</f>
        <v/>
      </c>
      <c r="P1983" s="11" t="str">
        <f>IF(IFERROR(VLOOKUP(W1983,Home!$C$8:$R$1048576,3,FALSE),"")=0,"",IFERROR(VLOOKUP(W1983,Home!$C$8:$R$1048576,3,FALSE),""))</f>
        <v/>
      </c>
      <c r="Q1983" s="11" t="str">
        <f t="shared" si="645"/>
        <v/>
      </c>
      <c r="R1983" s="130" t="e">
        <f>VLOOKUP(Q1983,'Baggrund til lister'!$G$4:$H$15,2,FALSE)</f>
        <v>#N/A</v>
      </c>
      <c r="S1983" s="11" t="str">
        <f t="shared" si="627"/>
        <v/>
      </c>
      <c r="T1983" s="11" t="str">
        <f>IF(IFERROR(VLOOKUP(N1983,Home!$C$8:$R$1048576,11,FALSE),"")=0,"",IFERROR(VLOOKUP(N1983,Home!$C$8:$R$1048576,11,FALSE),""))</f>
        <v/>
      </c>
      <c r="U1983" s="11" t="str">
        <f>IF(IFERROR(VLOOKUP(O1983,Home!$C$8:$R$1048576,12,FALSE),"")=0,"",IFERROR(VLOOKUP(O1983,Home!$C$8:$R$1048576,12,FALSE),""))</f>
        <v/>
      </c>
      <c r="V1983" s="11" t="str">
        <f>IF(IFERROR(VLOOKUP(O1983,Home!$C$8:$R$1048576,8,FALSE),"")=0,"",IFERROR(VLOOKUP(O1983,Home!$C$8:$R$1048576,8,FALSE),""))</f>
        <v/>
      </c>
      <c r="W1983" s="11" t="str">
        <f>IF(OR(VLOOKUP(N1983,Home!$C$7:$I$207,6,FALSE)="",VLOOKUP(N1983,Home!$C$7:$I$207,7,FALSE)=""),"FEJL",SUM(Baggrundsark!$K$4:K1983))</f>
        <v>FEJL</v>
      </c>
      <c r="Y1983">
        <v>1980</v>
      </c>
      <c r="Z1983" s="1"/>
      <c r="AC1983" s="44"/>
      <c r="AD1983">
        <f t="shared" si="634"/>
        <v>0</v>
      </c>
      <c r="AE1983">
        <f>SUM($AD$4:AD1983)</f>
        <v>1</v>
      </c>
      <c r="AF1983" s="103" t="str">
        <f>IFERROR(VLOOKUP(AN1983,Home!$C$8:$E$207,3,FALSE),"")</f>
        <v/>
      </c>
      <c r="AG1983" s="103" t="str">
        <f>IFERROR(VLOOKUP(AN1983,Home!$C$8:$E$207,2,FALSE),"")</f>
        <v/>
      </c>
      <c r="AH1983" s="104" t="str">
        <f>IF(VLOOKUP(AE1983,Home!$C$8:$I$207,6,FALSE)="","",VLOOKUP(AE1983,Home!$C$8:$I$207,6,FALSE))</f>
        <v/>
      </c>
      <c r="AI1983" s="104" t="e">
        <f t="shared" si="642"/>
        <v>#VALUE!</v>
      </c>
      <c r="AJ1983" s="105" t="e">
        <f t="shared" si="635"/>
        <v>#VALUE!</v>
      </c>
      <c r="AK1983" s="103" t="e">
        <f t="shared" si="628"/>
        <v>#VALUE!</v>
      </c>
      <c r="AL1983" s="103" t="e">
        <f t="shared" si="636"/>
        <v>#VALUE!</v>
      </c>
      <c r="AN1983" t="str">
        <f>IF(OR(VLOOKUP(AE1983,Home!$C$8:$I$207,6,FALSE)="",VLOOKUP(AE1983,Home!$C$8:$I$207,7,FALSE)=""),"FEJL",Baggrundsark!AE1983)</f>
        <v>FEJL</v>
      </c>
      <c r="AO1983">
        <f>IF(VLOOKUP(AE1983,Home!$C$8:$N$207,12,FALSE)="Timelønnet",1,0)</f>
        <v>0</v>
      </c>
      <c r="AP1983">
        <f>SUM($AO$4:AO1983)*AO1983</f>
        <v>0</v>
      </c>
      <c r="AQ1983">
        <f t="shared" si="643"/>
        <v>1</v>
      </c>
      <c r="AR1983" t="str">
        <f t="shared" si="643"/>
        <v/>
      </c>
      <c r="AS1983" t="e">
        <f t="shared" si="637"/>
        <v>#VALUE!</v>
      </c>
      <c r="AT1983" s="45" t="e">
        <f t="shared" si="644"/>
        <v>#VALUE!</v>
      </c>
      <c r="AU1983">
        <f>VLOOKUP(AQ1983,Home!$C$8:$J$207,8,FALSE)</f>
        <v>0</v>
      </c>
    </row>
    <row r="1984" spans="1:47" x14ac:dyDescent="0.25">
      <c r="A1984" s="6">
        <f t="shared" si="629"/>
        <v>0</v>
      </c>
      <c r="B1984" s="6">
        <f t="shared" si="638"/>
        <v>0</v>
      </c>
      <c r="C1984" s="6" t="str">
        <f t="shared" si="630"/>
        <v/>
      </c>
      <c r="D1984" s="7">
        <f t="shared" si="631"/>
        <v>0</v>
      </c>
      <c r="E1984" s="7">
        <f t="shared" si="639"/>
        <v>0</v>
      </c>
      <c r="F1984" s="7" t="str">
        <f t="shared" si="632"/>
        <v/>
      </c>
      <c r="G1984" s="6">
        <f t="shared" si="633"/>
        <v>0</v>
      </c>
      <c r="H1984" s="6">
        <f t="shared" si="640"/>
        <v>0</v>
      </c>
      <c r="I1984" s="6" t="str">
        <f t="shared" si="641"/>
        <v/>
      </c>
      <c r="J1984" s="11">
        <v>1981</v>
      </c>
      <c r="K1984" s="11">
        <f>IF(IFERROR(VLOOKUP(J1984,Home!$A$8:$B$1048576,1,FALSE),0)=0,0,1)</f>
        <v>0</v>
      </c>
      <c r="L1984" s="129" t="e">
        <f>IF(VLOOKUP(O1984,Home!$C$8:$R$207,6,FALSE)="","",VLOOKUP(O1984,Home!$C$8:$R$207,6,FALSE))</f>
        <v>#N/A</v>
      </c>
      <c r="M1984" s="129" t="e">
        <f t="shared" si="626"/>
        <v>#N/A</v>
      </c>
      <c r="N1984" s="11">
        <f>SUM($K$4:K1984)</f>
        <v>200</v>
      </c>
      <c r="O1984" s="11" t="str">
        <f>IF(P1984="","",IF(IFERROR(VLOOKUP(N1984,Home!$C$8:$R$1048576,1,FALSE),"")=0,"",IFERROR(VLOOKUP(N1984,Home!$C$8:$R$1048576,1,FALSE),"")))</f>
        <v/>
      </c>
      <c r="P1984" s="11" t="str">
        <f>IF(IFERROR(VLOOKUP(W1984,Home!$C$8:$R$1048576,3,FALSE),"")=0,"",IFERROR(VLOOKUP(W1984,Home!$C$8:$R$1048576,3,FALSE),""))</f>
        <v/>
      </c>
      <c r="Q1984" s="11" t="str">
        <f t="shared" si="645"/>
        <v/>
      </c>
      <c r="R1984" s="130" t="e">
        <f>VLOOKUP(Q1984,'Baggrund til lister'!$G$4:$H$15,2,FALSE)</f>
        <v>#N/A</v>
      </c>
      <c r="S1984" s="11" t="str">
        <f t="shared" si="627"/>
        <v/>
      </c>
      <c r="T1984" s="11" t="str">
        <f>IF(IFERROR(VLOOKUP(N1984,Home!$C$8:$R$1048576,11,FALSE),"")=0,"",IFERROR(VLOOKUP(N1984,Home!$C$8:$R$1048576,11,FALSE),""))</f>
        <v/>
      </c>
      <c r="U1984" s="11" t="str">
        <f>IF(IFERROR(VLOOKUP(O1984,Home!$C$8:$R$1048576,12,FALSE),"")=0,"",IFERROR(VLOOKUP(O1984,Home!$C$8:$R$1048576,12,FALSE),""))</f>
        <v/>
      </c>
      <c r="V1984" s="11" t="str">
        <f>IF(IFERROR(VLOOKUP(O1984,Home!$C$8:$R$1048576,8,FALSE),"")=0,"",IFERROR(VLOOKUP(O1984,Home!$C$8:$R$1048576,8,FALSE),""))</f>
        <v/>
      </c>
      <c r="W1984" s="11" t="str">
        <f>IF(OR(VLOOKUP(N1984,Home!$C$7:$I$207,6,FALSE)="",VLOOKUP(N1984,Home!$C$7:$I$207,7,FALSE)=""),"FEJL",SUM(Baggrundsark!$K$4:K1984))</f>
        <v>FEJL</v>
      </c>
      <c r="Y1984">
        <v>1981</v>
      </c>
      <c r="Z1984" s="1"/>
      <c r="AC1984" s="44"/>
      <c r="AD1984">
        <f t="shared" si="634"/>
        <v>0</v>
      </c>
      <c r="AE1984">
        <f>SUM($AD$4:AD1984)</f>
        <v>1</v>
      </c>
      <c r="AF1984" s="103" t="str">
        <f>IFERROR(VLOOKUP(AN1984,Home!$C$8:$E$207,3,FALSE),"")</f>
        <v/>
      </c>
      <c r="AG1984" s="103" t="str">
        <f>IFERROR(VLOOKUP(AN1984,Home!$C$8:$E$207,2,FALSE),"")</f>
        <v/>
      </c>
      <c r="AH1984" s="104" t="str">
        <f>IF(VLOOKUP(AE1984,Home!$C$8:$I$207,6,FALSE)="","",VLOOKUP(AE1984,Home!$C$8:$I$207,6,FALSE))</f>
        <v/>
      </c>
      <c r="AI1984" s="104" t="e">
        <f t="shared" si="642"/>
        <v>#VALUE!</v>
      </c>
      <c r="AJ1984" s="105" t="e">
        <f t="shared" si="635"/>
        <v>#VALUE!</v>
      </c>
      <c r="AK1984" s="103" t="e">
        <f t="shared" si="628"/>
        <v>#VALUE!</v>
      </c>
      <c r="AL1984" s="103" t="e">
        <f t="shared" si="636"/>
        <v>#VALUE!</v>
      </c>
      <c r="AN1984" t="str">
        <f>IF(OR(VLOOKUP(AE1984,Home!$C$8:$I$207,6,FALSE)="",VLOOKUP(AE1984,Home!$C$8:$I$207,7,FALSE)=""),"FEJL",Baggrundsark!AE1984)</f>
        <v>FEJL</v>
      </c>
      <c r="AO1984">
        <f>IF(VLOOKUP(AE1984,Home!$C$8:$N$207,12,FALSE)="Timelønnet",1,0)</f>
        <v>0</v>
      </c>
      <c r="AP1984">
        <f>SUM($AO$4:AO1984)*AO1984</f>
        <v>0</v>
      </c>
      <c r="AQ1984">
        <f t="shared" si="643"/>
        <v>1</v>
      </c>
      <c r="AR1984" t="str">
        <f t="shared" si="643"/>
        <v/>
      </c>
      <c r="AS1984" t="e">
        <f t="shared" si="637"/>
        <v>#VALUE!</v>
      </c>
      <c r="AT1984" s="45" t="e">
        <f t="shared" si="644"/>
        <v>#VALUE!</v>
      </c>
      <c r="AU1984">
        <f>VLOOKUP(AQ1984,Home!$C$8:$J$207,8,FALSE)</f>
        <v>0</v>
      </c>
    </row>
    <row r="1985" spans="1:47" x14ac:dyDescent="0.25">
      <c r="A1985" s="6">
        <f t="shared" si="629"/>
        <v>0</v>
      </c>
      <c r="B1985" s="6">
        <f t="shared" si="638"/>
        <v>0</v>
      </c>
      <c r="C1985" s="6" t="str">
        <f t="shared" si="630"/>
        <v/>
      </c>
      <c r="D1985" s="7">
        <f t="shared" si="631"/>
        <v>0</v>
      </c>
      <c r="E1985" s="7">
        <f t="shared" si="639"/>
        <v>0</v>
      </c>
      <c r="F1985" s="7" t="str">
        <f t="shared" si="632"/>
        <v/>
      </c>
      <c r="G1985" s="6">
        <f t="shared" si="633"/>
        <v>0</v>
      </c>
      <c r="H1985" s="6">
        <f t="shared" si="640"/>
        <v>0</v>
      </c>
      <c r="I1985" s="6" t="str">
        <f t="shared" si="641"/>
        <v/>
      </c>
      <c r="J1985" s="11">
        <v>1982</v>
      </c>
      <c r="K1985" s="11">
        <f>IF(IFERROR(VLOOKUP(J1985,Home!$A$8:$B$1048576,1,FALSE),0)=0,0,1)</f>
        <v>0</v>
      </c>
      <c r="L1985" s="129" t="e">
        <f>IF(VLOOKUP(O1985,Home!$C$8:$R$207,6,FALSE)="","",VLOOKUP(O1985,Home!$C$8:$R$207,6,FALSE))</f>
        <v>#N/A</v>
      </c>
      <c r="M1985" s="129" t="e">
        <f t="shared" si="626"/>
        <v>#N/A</v>
      </c>
      <c r="N1985" s="11">
        <f>SUM($K$4:K1985)</f>
        <v>200</v>
      </c>
      <c r="O1985" s="11" t="str">
        <f>IF(P1985="","",IF(IFERROR(VLOOKUP(N1985,Home!$C$8:$R$1048576,1,FALSE),"")=0,"",IFERROR(VLOOKUP(N1985,Home!$C$8:$R$1048576,1,FALSE),"")))</f>
        <v/>
      </c>
      <c r="P1985" s="11" t="str">
        <f>IF(IFERROR(VLOOKUP(W1985,Home!$C$8:$R$1048576,3,FALSE),"")=0,"",IFERROR(VLOOKUP(W1985,Home!$C$8:$R$1048576,3,FALSE),""))</f>
        <v/>
      </c>
      <c r="Q1985" s="11" t="str">
        <f t="shared" si="645"/>
        <v/>
      </c>
      <c r="R1985" s="130" t="e">
        <f>VLOOKUP(Q1985,'Baggrund til lister'!$G$4:$H$15,2,FALSE)</f>
        <v>#N/A</v>
      </c>
      <c r="S1985" s="11" t="str">
        <f t="shared" si="627"/>
        <v/>
      </c>
      <c r="T1985" s="11" t="str">
        <f>IF(IFERROR(VLOOKUP(N1985,Home!$C$8:$R$1048576,11,FALSE),"")=0,"",IFERROR(VLOOKUP(N1985,Home!$C$8:$R$1048576,11,FALSE),""))</f>
        <v/>
      </c>
      <c r="U1985" s="11" t="str">
        <f>IF(IFERROR(VLOOKUP(O1985,Home!$C$8:$R$1048576,12,FALSE),"")=0,"",IFERROR(VLOOKUP(O1985,Home!$C$8:$R$1048576,12,FALSE),""))</f>
        <v/>
      </c>
      <c r="V1985" s="11" t="str">
        <f>IF(IFERROR(VLOOKUP(O1985,Home!$C$8:$R$1048576,8,FALSE),"")=0,"",IFERROR(VLOOKUP(O1985,Home!$C$8:$R$1048576,8,FALSE),""))</f>
        <v/>
      </c>
      <c r="W1985" s="11" t="str">
        <f>IF(OR(VLOOKUP(N1985,Home!$C$7:$I$207,6,FALSE)="",VLOOKUP(N1985,Home!$C$7:$I$207,7,FALSE)=""),"FEJL",SUM(Baggrundsark!$K$4:K1985))</f>
        <v>FEJL</v>
      </c>
      <c r="Y1985">
        <v>1982</v>
      </c>
      <c r="Z1985" s="1"/>
      <c r="AC1985" s="44"/>
      <c r="AD1985">
        <f t="shared" si="634"/>
        <v>0</v>
      </c>
      <c r="AE1985">
        <f>SUM($AD$4:AD1985)</f>
        <v>1</v>
      </c>
      <c r="AF1985" s="103" t="str">
        <f>IFERROR(VLOOKUP(AN1985,Home!$C$8:$E$207,3,FALSE),"")</f>
        <v/>
      </c>
      <c r="AG1985" s="103" t="str">
        <f>IFERROR(VLOOKUP(AN1985,Home!$C$8:$E$207,2,FALSE),"")</f>
        <v/>
      </c>
      <c r="AH1985" s="104" t="str">
        <f>IF(VLOOKUP(AE1985,Home!$C$8:$I$207,6,FALSE)="","",VLOOKUP(AE1985,Home!$C$8:$I$207,6,FALSE))</f>
        <v/>
      </c>
      <c r="AI1985" s="104" t="e">
        <f t="shared" si="642"/>
        <v>#VALUE!</v>
      </c>
      <c r="AJ1985" s="105" t="e">
        <f t="shared" si="635"/>
        <v>#VALUE!</v>
      </c>
      <c r="AK1985" s="103" t="e">
        <f t="shared" si="628"/>
        <v>#VALUE!</v>
      </c>
      <c r="AL1985" s="103" t="e">
        <f t="shared" si="636"/>
        <v>#VALUE!</v>
      </c>
      <c r="AN1985" t="str">
        <f>IF(OR(VLOOKUP(AE1985,Home!$C$8:$I$207,6,FALSE)="",VLOOKUP(AE1985,Home!$C$8:$I$207,7,FALSE)=""),"FEJL",Baggrundsark!AE1985)</f>
        <v>FEJL</v>
      </c>
      <c r="AO1985">
        <f>IF(VLOOKUP(AE1985,Home!$C$8:$N$207,12,FALSE)="Timelønnet",1,0)</f>
        <v>0</v>
      </c>
      <c r="AP1985">
        <f>SUM($AO$4:AO1985)*AO1985</f>
        <v>0</v>
      </c>
      <c r="AQ1985">
        <f t="shared" si="643"/>
        <v>1</v>
      </c>
      <c r="AR1985" t="str">
        <f t="shared" si="643"/>
        <v/>
      </c>
      <c r="AS1985" t="e">
        <f t="shared" si="637"/>
        <v>#VALUE!</v>
      </c>
      <c r="AT1985" s="45" t="e">
        <f t="shared" si="644"/>
        <v>#VALUE!</v>
      </c>
      <c r="AU1985">
        <f>VLOOKUP(AQ1985,Home!$C$8:$J$207,8,FALSE)</f>
        <v>0</v>
      </c>
    </row>
    <row r="1986" spans="1:47" x14ac:dyDescent="0.25">
      <c r="A1986" s="6">
        <f t="shared" si="629"/>
        <v>0</v>
      </c>
      <c r="B1986" s="6">
        <f t="shared" si="638"/>
        <v>0</v>
      </c>
      <c r="C1986" s="6" t="str">
        <f t="shared" si="630"/>
        <v/>
      </c>
      <c r="D1986" s="7">
        <f t="shared" si="631"/>
        <v>0</v>
      </c>
      <c r="E1986" s="7">
        <f t="shared" si="639"/>
        <v>0</v>
      </c>
      <c r="F1986" s="7" t="str">
        <f t="shared" si="632"/>
        <v/>
      </c>
      <c r="G1986" s="6">
        <f t="shared" si="633"/>
        <v>0</v>
      </c>
      <c r="H1986" s="6">
        <f t="shared" si="640"/>
        <v>0</v>
      </c>
      <c r="I1986" s="6" t="str">
        <f t="shared" si="641"/>
        <v/>
      </c>
      <c r="J1986" s="11">
        <v>1983</v>
      </c>
      <c r="K1986" s="11">
        <f>IF(IFERROR(VLOOKUP(J1986,Home!$A$8:$B$1048576,1,FALSE),0)=0,0,1)</f>
        <v>0</v>
      </c>
      <c r="L1986" s="129" t="e">
        <f>IF(VLOOKUP(O1986,Home!$C$8:$R$207,6,FALSE)="","",VLOOKUP(O1986,Home!$C$8:$R$207,6,FALSE))</f>
        <v>#N/A</v>
      </c>
      <c r="M1986" s="129" t="e">
        <f t="shared" si="626"/>
        <v>#N/A</v>
      </c>
      <c r="N1986" s="11">
        <f>SUM($K$4:K1986)</f>
        <v>200</v>
      </c>
      <c r="O1986" s="11" t="str">
        <f>IF(P1986="","",IF(IFERROR(VLOOKUP(N1986,Home!$C$8:$R$1048576,1,FALSE),"")=0,"",IFERROR(VLOOKUP(N1986,Home!$C$8:$R$1048576,1,FALSE),"")))</f>
        <v/>
      </c>
      <c r="P1986" s="11" t="str">
        <f>IF(IFERROR(VLOOKUP(W1986,Home!$C$8:$R$1048576,3,FALSE),"")=0,"",IFERROR(VLOOKUP(W1986,Home!$C$8:$R$1048576,3,FALSE),""))</f>
        <v/>
      </c>
      <c r="Q1986" s="11" t="str">
        <f t="shared" si="645"/>
        <v/>
      </c>
      <c r="R1986" s="130" t="e">
        <f>VLOOKUP(Q1986,'Baggrund til lister'!$G$4:$H$15,2,FALSE)</f>
        <v>#N/A</v>
      </c>
      <c r="S1986" s="11" t="str">
        <f t="shared" si="627"/>
        <v/>
      </c>
      <c r="T1986" s="11" t="str">
        <f>IF(IFERROR(VLOOKUP(N1986,Home!$C$8:$R$1048576,11,FALSE),"")=0,"",IFERROR(VLOOKUP(N1986,Home!$C$8:$R$1048576,11,FALSE),""))</f>
        <v/>
      </c>
      <c r="U1986" s="11" t="str">
        <f>IF(IFERROR(VLOOKUP(O1986,Home!$C$8:$R$1048576,12,FALSE),"")=0,"",IFERROR(VLOOKUP(O1986,Home!$C$8:$R$1048576,12,FALSE),""))</f>
        <v/>
      </c>
      <c r="V1986" s="11" t="str">
        <f>IF(IFERROR(VLOOKUP(O1986,Home!$C$8:$R$1048576,8,FALSE),"")=0,"",IFERROR(VLOOKUP(O1986,Home!$C$8:$R$1048576,8,FALSE),""))</f>
        <v/>
      </c>
      <c r="W1986" s="11" t="str">
        <f>IF(OR(VLOOKUP(N1986,Home!$C$7:$I$207,6,FALSE)="",VLOOKUP(N1986,Home!$C$7:$I$207,7,FALSE)=""),"FEJL",SUM(Baggrundsark!$K$4:K1986))</f>
        <v>FEJL</v>
      </c>
      <c r="Y1986">
        <v>1983</v>
      </c>
      <c r="Z1986" s="1"/>
      <c r="AC1986" s="44"/>
      <c r="AD1986">
        <f t="shared" si="634"/>
        <v>0</v>
      </c>
      <c r="AE1986">
        <f>SUM($AD$4:AD1986)</f>
        <v>1</v>
      </c>
      <c r="AF1986" s="103" t="str">
        <f>IFERROR(VLOOKUP(AN1986,Home!$C$8:$E$207,3,FALSE),"")</f>
        <v/>
      </c>
      <c r="AG1986" s="103" t="str">
        <f>IFERROR(VLOOKUP(AN1986,Home!$C$8:$E$207,2,FALSE),"")</f>
        <v/>
      </c>
      <c r="AH1986" s="104" t="str">
        <f>IF(VLOOKUP(AE1986,Home!$C$8:$I$207,6,FALSE)="","",VLOOKUP(AE1986,Home!$C$8:$I$207,6,FALSE))</f>
        <v/>
      </c>
      <c r="AI1986" s="104" t="e">
        <f t="shared" si="642"/>
        <v>#VALUE!</v>
      </c>
      <c r="AJ1986" s="105" t="e">
        <f t="shared" si="635"/>
        <v>#VALUE!</v>
      </c>
      <c r="AK1986" s="103" t="e">
        <f t="shared" si="628"/>
        <v>#VALUE!</v>
      </c>
      <c r="AL1986" s="103" t="e">
        <f t="shared" si="636"/>
        <v>#VALUE!</v>
      </c>
      <c r="AN1986" t="str">
        <f>IF(OR(VLOOKUP(AE1986,Home!$C$8:$I$207,6,FALSE)="",VLOOKUP(AE1986,Home!$C$8:$I$207,7,FALSE)=""),"FEJL",Baggrundsark!AE1986)</f>
        <v>FEJL</v>
      </c>
      <c r="AO1986">
        <f>IF(VLOOKUP(AE1986,Home!$C$8:$N$207,12,FALSE)="Timelønnet",1,0)</f>
        <v>0</v>
      </c>
      <c r="AP1986">
        <f>SUM($AO$4:AO1986)*AO1986</f>
        <v>0</v>
      </c>
      <c r="AQ1986">
        <f t="shared" si="643"/>
        <v>1</v>
      </c>
      <c r="AR1986" t="str">
        <f t="shared" si="643"/>
        <v/>
      </c>
      <c r="AS1986" t="e">
        <f t="shared" si="637"/>
        <v>#VALUE!</v>
      </c>
      <c r="AT1986" s="45" t="e">
        <f t="shared" si="644"/>
        <v>#VALUE!</v>
      </c>
      <c r="AU1986">
        <f>VLOOKUP(AQ1986,Home!$C$8:$J$207,8,FALSE)</f>
        <v>0</v>
      </c>
    </row>
    <row r="1987" spans="1:47" x14ac:dyDescent="0.25">
      <c r="A1987" s="6">
        <f t="shared" si="629"/>
        <v>0</v>
      </c>
      <c r="B1987" s="6">
        <f t="shared" si="638"/>
        <v>0</v>
      </c>
      <c r="C1987" s="6" t="str">
        <f t="shared" si="630"/>
        <v/>
      </c>
      <c r="D1987" s="7">
        <f t="shared" si="631"/>
        <v>0</v>
      </c>
      <c r="E1987" s="7">
        <f t="shared" si="639"/>
        <v>0</v>
      </c>
      <c r="F1987" s="7" t="str">
        <f t="shared" si="632"/>
        <v/>
      </c>
      <c r="G1987" s="6">
        <f t="shared" si="633"/>
        <v>0</v>
      </c>
      <c r="H1987" s="6">
        <f t="shared" si="640"/>
        <v>0</v>
      </c>
      <c r="I1987" s="6" t="str">
        <f t="shared" si="641"/>
        <v/>
      </c>
      <c r="J1987" s="11">
        <v>1984</v>
      </c>
      <c r="K1987" s="11">
        <f>IF(IFERROR(VLOOKUP(J1987,Home!$A$8:$B$1048576,1,FALSE),0)=0,0,1)</f>
        <v>0</v>
      </c>
      <c r="L1987" s="129" t="e">
        <f>IF(VLOOKUP(O1987,Home!$C$8:$R$207,6,FALSE)="","",VLOOKUP(O1987,Home!$C$8:$R$207,6,FALSE))</f>
        <v>#N/A</v>
      </c>
      <c r="M1987" s="129" t="e">
        <f t="shared" si="626"/>
        <v>#N/A</v>
      </c>
      <c r="N1987" s="11">
        <f>SUM($K$4:K1987)</f>
        <v>200</v>
      </c>
      <c r="O1987" s="11" t="str">
        <f>IF(P1987="","",IF(IFERROR(VLOOKUP(N1987,Home!$C$8:$R$1048576,1,FALSE),"")=0,"",IFERROR(VLOOKUP(N1987,Home!$C$8:$R$1048576,1,FALSE),"")))</f>
        <v/>
      </c>
      <c r="P1987" s="11" t="str">
        <f>IF(IFERROR(VLOOKUP(W1987,Home!$C$8:$R$1048576,3,FALSE),"")=0,"",IFERROR(VLOOKUP(W1987,Home!$C$8:$R$1048576,3,FALSE),""))</f>
        <v/>
      </c>
      <c r="Q1987" s="11" t="str">
        <f t="shared" si="645"/>
        <v/>
      </c>
      <c r="R1987" s="130" t="e">
        <f>VLOOKUP(Q1987,'Baggrund til lister'!$G$4:$H$15,2,FALSE)</f>
        <v>#N/A</v>
      </c>
      <c r="S1987" s="11" t="str">
        <f t="shared" si="627"/>
        <v/>
      </c>
      <c r="T1987" s="11" t="str">
        <f>IF(IFERROR(VLOOKUP(N1987,Home!$C$8:$R$1048576,11,FALSE),"")=0,"",IFERROR(VLOOKUP(N1987,Home!$C$8:$R$1048576,11,FALSE),""))</f>
        <v/>
      </c>
      <c r="U1987" s="11" t="str">
        <f>IF(IFERROR(VLOOKUP(O1987,Home!$C$8:$R$1048576,12,FALSE),"")=0,"",IFERROR(VLOOKUP(O1987,Home!$C$8:$R$1048576,12,FALSE),""))</f>
        <v/>
      </c>
      <c r="V1987" s="11" t="str">
        <f>IF(IFERROR(VLOOKUP(O1987,Home!$C$8:$R$1048576,8,FALSE),"")=0,"",IFERROR(VLOOKUP(O1987,Home!$C$8:$R$1048576,8,FALSE),""))</f>
        <v/>
      </c>
      <c r="W1987" s="11" t="str">
        <f>IF(OR(VLOOKUP(N1987,Home!$C$7:$I$207,6,FALSE)="",VLOOKUP(N1987,Home!$C$7:$I$207,7,FALSE)=""),"FEJL",SUM(Baggrundsark!$K$4:K1987))</f>
        <v>FEJL</v>
      </c>
      <c r="Y1987">
        <v>1984</v>
      </c>
      <c r="Z1987" s="1"/>
      <c r="AC1987" s="44"/>
      <c r="AD1987">
        <f t="shared" si="634"/>
        <v>0</v>
      </c>
      <c r="AE1987">
        <f>SUM($AD$4:AD1987)</f>
        <v>1</v>
      </c>
      <c r="AF1987" s="103" t="str">
        <f>IFERROR(VLOOKUP(AN1987,Home!$C$8:$E$207,3,FALSE),"")</f>
        <v/>
      </c>
      <c r="AG1987" s="103" t="str">
        <f>IFERROR(VLOOKUP(AN1987,Home!$C$8:$E$207,2,FALSE),"")</f>
        <v/>
      </c>
      <c r="AH1987" s="104" t="str">
        <f>IF(VLOOKUP(AE1987,Home!$C$8:$I$207,6,FALSE)="","",VLOOKUP(AE1987,Home!$C$8:$I$207,6,FALSE))</f>
        <v/>
      </c>
      <c r="AI1987" s="104" t="e">
        <f t="shared" si="642"/>
        <v>#VALUE!</v>
      </c>
      <c r="AJ1987" s="105" t="e">
        <f t="shared" si="635"/>
        <v>#VALUE!</v>
      </c>
      <c r="AK1987" s="103" t="e">
        <f t="shared" si="628"/>
        <v>#VALUE!</v>
      </c>
      <c r="AL1987" s="103" t="e">
        <f t="shared" si="636"/>
        <v>#VALUE!</v>
      </c>
      <c r="AN1987" t="str">
        <f>IF(OR(VLOOKUP(AE1987,Home!$C$8:$I$207,6,FALSE)="",VLOOKUP(AE1987,Home!$C$8:$I$207,7,FALSE)=""),"FEJL",Baggrundsark!AE1987)</f>
        <v>FEJL</v>
      </c>
      <c r="AO1987">
        <f>IF(VLOOKUP(AE1987,Home!$C$8:$N$207,12,FALSE)="Timelønnet",1,0)</f>
        <v>0</v>
      </c>
      <c r="AP1987">
        <f>SUM($AO$4:AO1987)*AO1987</f>
        <v>0</v>
      </c>
      <c r="AQ1987">
        <f t="shared" si="643"/>
        <v>1</v>
      </c>
      <c r="AR1987" t="str">
        <f t="shared" si="643"/>
        <v/>
      </c>
      <c r="AS1987" t="e">
        <f t="shared" si="637"/>
        <v>#VALUE!</v>
      </c>
      <c r="AT1987" s="45" t="e">
        <f t="shared" si="644"/>
        <v>#VALUE!</v>
      </c>
      <c r="AU1987">
        <f>VLOOKUP(AQ1987,Home!$C$8:$J$207,8,FALSE)</f>
        <v>0</v>
      </c>
    </row>
    <row r="1988" spans="1:47" x14ac:dyDescent="0.25">
      <c r="A1988" s="6">
        <f t="shared" si="629"/>
        <v>0</v>
      </c>
      <c r="B1988" s="6">
        <f t="shared" si="638"/>
        <v>0</v>
      </c>
      <c r="C1988" s="6" t="str">
        <f t="shared" si="630"/>
        <v/>
      </c>
      <c r="D1988" s="7">
        <f t="shared" si="631"/>
        <v>0</v>
      </c>
      <c r="E1988" s="7">
        <f t="shared" si="639"/>
        <v>0</v>
      </c>
      <c r="F1988" s="7" t="str">
        <f t="shared" si="632"/>
        <v/>
      </c>
      <c r="G1988" s="6">
        <f t="shared" si="633"/>
        <v>0</v>
      </c>
      <c r="H1988" s="6">
        <f t="shared" si="640"/>
        <v>0</v>
      </c>
      <c r="I1988" s="6" t="str">
        <f t="shared" si="641"/>
        <v/>
      </c>
      <c r="J1988" s="11">
        <v>1985</v>
      </c>
      <c r="K1988" s="11">
        <f>IF(IFERROR(VLOOKUP(J1988,Home!$A$8:$B$1048576,1,FALSE),0)=0,0,1)</f>
        <v>0</v>
      </c>
      <c r="L1988" s="129" t="e">
        <f>IF(VLOOKUP(O1988,Home!$C$8:$R$207,6,FALSE)="","",VLOOKUP(O1988,Home!$C$8:$R$207,6,FALSE))</f>
        <v>#N/A</v>
      </c>
      <c r="M1988" s="129" t="e">
        <f t="shared" ref="M1988:M2051" si="646">IF(O1988=O1987,EDATE(M1987,1),L1988)</f>
        <v>#N/A</v>
      </c>
      <c r="N1988" s="11">
        <f>SUM($K$4:K1988)</f>
        <v>200</v>
      </c>
      <c r="O1988" s="11" t="str">
        <f>IF(P1988="","",IF(IFERROR(VLOOKUP(N1988,Home!$C$8:$R$1048576,1,FALSE),"")=0,"",IFERROR(VLOOKUP(N1988,Home!$C$8:$R$1048576,1,FALSE),"")))</f>
        <v/>
      </c>
      <c r="P1988" s="11" t="str">
        <f>IF(IFERROR(VLOOKUP(W1988,Home!$C$8:$R$1048576,3,FALSE),"")=0,"",IFERROR(VLOOKUP(W1988,Home!$C$8:$R$1048576,3,FALSE),""))</f>
        <v/>
      </c>
      <c r="Q1988" s="11" t="str">
        <f t="shared" si="645"/>
        <v/>
      </c>
      <c r="R1988" s="130" t="e">
        <f>VLOOKUP(Q1988,'Baggrund til lister'!$G$4:$H$15,2,FALSE)</f>
        <v>#N/A</v>
      </c>
      <c r="S1988" s="11" t="str">
        <f t="shared" ref="S1988:S2051" si="647">IFERROR(YEAR(M1988),"")</f>
        <v/>
      </c>
      <c r="T1988" s="11" t="str">
        <f>IF(IFERROR(VLOOKUP(N1988,Home!$C$8:$R$1048576,11,FALSE),"")=0,"",IFERROR(VLOOKUP(N1988,Home!$C$8:$R$1048576,11,FALSE),""))</f>
        <v/>
      </c>
      <c r="U1988" s="11" t="str">
        <f>IF(IFERROR(VLOOKUP(O1988,Home!$C$8:$R$1048576,12,FALSE),"")=0,"",IFERROR(VLOOKUP(O1988,Home!$C$8:$R$1048576,12,FALSE),""))</f>
        <v/>
      </c>
      <c r="V1988" s="11" t="str">
        <f>IF(IFERROR(VLOOKUP(O1988,Home!$C$8:$R$1048576,8,FALSE),"")=0,"",IFERROR(VLOOKUP(O1988,Home!$C$8:$R$1048576,8,FALSE),""))</f>
        <v/>
      </c>
      <c r="W1988" s="11" t="str">
        <f>IF(OR(VLOOKUP(N1988,Home!$C$7:$I$207,6,FALSE)="",VLOOKUP(N1988,Home!$C$7:$I$207,7,FALSE)=""),"FEJL",SUM(Baggrundsark!$K$4:K1988))</f>
        <v>FEJL</v>
      </c>
      <c r="Y1988">
        <v>1985</v>
      </c>
      <c r="Z1988" s="1"/>
      <c r="AC1988" s="44"/>
      <c r="AD1988">
        <f t="shared" si="634"/>
        <v>0</v>
      </c>
      <c r="AE1988">
        <f>SUM($AD$4:AD1988)</f>
        <v>1</v>
      </c>
      <c r="AF1988" s="103" t="str">
        <f>IFERROR(VLOOKUP(AN1988,Home!$C$8:$E$207,3,FALSE),"")</f>
        <v/>
      </c>
      <c r="AG1988" s="103" t="str">
        <f>IFERROR(VLOOKUP(AN1988,Home!$C$8:$E$207,2,FALSE),"")</f>
        <v/>
      </c>
      <c r="AH1988" s="104" t="str">
        <f>IF(VLOOKUP(AE1988,Home!$C$8:$I$207,6,FALSE)="","",VLOOKUP(AE1988,Home!$C$8:$I$207,6,FALSE))</f>
        <v/>
      </c>
      <c r="AI1988" s="104" t="e">
        <f t="shared" si="642"/>
        <v>#VALUE!</v>
      </c>
      <c r="AJ1988" s="105" t="e">
        <f t="shared" si="635"/>
        <v>#VALUE!</v>
      </c>
      <c r="AK1988" s="103" t="e">
        <f t="shared" ref="AK1988:AK2051" si="648">YEAR(AI1988)</f>
        <v>#VALUE!</v>
      </c>
      <c r="AL1988" s="103" t="e">
        <f t="shared" si="636"/>
        <v>#VALUE!</v>
      </c>
      <c r="AN1988" t="str">
        <f>IF(OR(VLOOKUP(AE1988,Home!$C$8:$I$207,6,FALSE)="",VLOOKUP(AE1988,Home!$C$8:$I$207,7,FALSE)=""),"FEJL",Baggrundsark!AE1988)</f>
        <v>FEJL</v>
      </c>
      <c r="AO1988">
        <f>IF(VLOOKUP(AE1988,Home!$C$8:$N$207,12,FALSE)="Timelønnet",1,0)</f>
        <v>0</v>
      </c>
      <c r="AP1988">
        <f>SUM($AO$4:AO1988)*AO1988</f>
        <v>0</v>
      </c>
      <c r="AQ1988">
        <f t="shared" si="643"/>
        <v>1</v>
      </c>
      <c r="AR1988" t="str">
        <f t="shared" si="643"/>
        <v/>
      </c>
      <c r="AS1988" t="e">
        <f t="shared" si="637"/>
        <v>#VALUE!</v>
      </c>
      <c r="AT1988" s="45" t="e">
        <f t="shared" si="644"/>
        <v>#VALUE!</v>
      </c>
      <c r="AU1988">
        <f>VLOOKUP(AQ1988,Home!$C$8:$J$207,8,FALSE)</f>
        <v>0</v>
      </c>
    </row>
    <row r="1989" spans="1:47" x14ac:dyDescent="0.25">
      <c r="A1989" s="6">
        <f t="shared" ref="A1989:A2052" si="649">IF(U1989="Kontraktansat",1,0)</f>
        <v>0</v>
      </c>
      <c r="B1989" s="6">
        <f t="shared" si="638"/>
        <v>0</v>
      </c>
      <c r="C1989" s="6" t="str">
        <f t="shared" ref="C1989:C2052" si="650">IF(B1989=B1988,"",B1989)</f>
        <v/>
      </c>
      <c r="D1989" s="7">
        <f t="shared" ref="D1989:D2052" si="651">IF(U1989="Månedslønnet",1,0)</f>
        <v>0</v>
      </c>
      <c r="E1989" s="7">
        <f t="shared" si="639"/>
        <v>0</v>
      </c>
      <c r="F1989" s="7" t="str">
        <f t="shared" ref="F1989:F2052" si="652">IF(E1989=E1988,"",E1989)</f>
        <v/>
      </c>
      <c r="G1989" s="6">
        <f t="shared" ref="G1989:G2052" si="653">IF(U1989="Standardsats",1,0)</f>
        <v>0</v>
      </c>
      <c r="H1989" s="6">
        <f t="shared" si="640"/>
        <v>0</v>
      </c>
      <c r="I1989" s="6" t="str">
        <f t="shared" si="641"/>
        <v/>
      </c>
      <c r="J1989" s="11">
        <v>1986</v>
      </c>
      <c r="K1989" s="11">
        <f>IF(IFERROR(VLOOKUP(J1989,Home!$A$8:$B$1048576,1,FALSE),0)=0,0,1)</f>
        <v>0</v>
      </c>
      <c r="L1989" s="129" t="e">
        <f>IF(VLOOKUP(O1989,Home!$C$8:$R$207,6,FALSE)="","",VLOOKUP(O1989,Home!$C$8:$R$207,6,FALSE))</f>
        <v>#N/A</v>
      </c>
      <c r="M1989" s="129" t="e">
        <f t="shared" si="646"/>
        <v>#N/A</v>
      </c>
      <c r="N1989" s="11">
        <f>SUM($K$4:K1989)</f>
        <v>200</v>
      </c>
      <c r="O1989" s="11" t="str">
        <f>IF(P1989="","",IF(IFERROR(VLOOKUP(N1989,Home!$C$8:$R$1048576,1,FALSE),"")=0,"",IFERROR(VLOOKUP(N1989,Home!$C$8:$R$1048576,1,FALSE),"")))</f>
        <v/>
      </c>
      <c r="P1989" s="11" t="str">
        <f>IF(IFERROR(VLOOKUP(W1989,Home!$C$8:$R$1048576,3,FALSE),"")=0,"",IFERROR(VLOOKUP(W1989,Home!$C$8:$R$1048576,3,FALSE),""))</f>
        <v/>
      </c>
      <c r="Q1989" s="11" t="str">
        <f t="shared" si="645"/>
        <v/>
      </c>
      <c r="R1989" s="130" t="e">
        <f>VLOOKUP(Q1989,'Baggrund til lister'!$G$4:$H$15,2,FALSE)</f>
        <v>#N/A</v>
      </c>
      <c r="S1989" s="11" t="str">
        <f t="shared" si="647"/>
        <v/>
      </c>
      <c r="T1989" s="11" t="str">
        <f>IF(IFERROR(VLOOKUP(N1989,Home!$C$8:$R$1048576,11,FALSE),"")=0,"",IFERROR(VLOOKUP(N1989,Home!$C$8:$R$1048576,11,FALSE),""))</f>
        <v/>
      </c>
      <c r="U1989" s="11" t="str">
        <f>IF(IFERROR(VLOOKUP(O1989,Home!$C$8:$R$1048576,12,FALSE),"")=0,"",IFERROR(VLOOKUP(O1989,Home!$C$8:$R$1048576,12,FALSE),""))</f>
        <v/>
      </c>
      <c r="V1989" s="11" t="str">
        <f>IF(IFERROR(VLOOKUP(O1989,Home!$C$8:$R$1048576,8,FALSE),"")=0,"",IFERROR(VLOOKUP(O1989,Home!$C$8:$R$1048576,8,FALSE),""))</f>
        <v/>
      </c>
      <c r="W1989" s="11" t="str">
        <f>IF(OR(VLOOKUP(N1989,Home!$C$7:$I$207,6,FALSE)="",VLOOKUP(N1989,Home!$C$7:$I$207,7,FALSE)=""),"FEJL",SUM(Baggrundsark!$K$4:K1989))</f>
        <v>FEJL</v>
      </c>
      <c r="Y1989">
        <v>1986</v>
      </c>
      <c r="Z1989" s="1"/>
      <c r="AC1989" s="44"/>
      <c r="AD1989">
        <f t="shared" ref="AD1989:AD2052" si="654">IF(IFERROR(VLOOKUP(Y1989,$AC$4:$AC$203,1,FALSE),0)=0,0,1)</f>
        <v>0</v>
      </c>
      <c r="AE1989">
        <f>SUM($AD$4:AD1989)</f>
        <v>1</v>
      </c>
      <c r="AF1989" s="103" t="str">
        <f>IFERROR(VLOOKUP(AN1989,Home!$C$8:$E$207,3,FALSE),"")</f>
        <v/>
      </c>
      <c r="AG1989" s="103" t="str">
        <f>IFERROR(VLOOKUP(AN1989,Home!$C$8:$E$207,2,FALSE),"")</f>
        <v/>
      </c>
      <c r="AH1989" s="104" t="str">
        <f>IF(VLOOKUP(AE1989,Home!$C$8:$I$207,6,FALSE)="","",VLOOKUP(AE1989,Home!$C$8:$I$207,6,FALSE))</f>
        <v/>
      </c>
      <c r="AI1989" s="104" t="e">
        <f t="shared" si="642"/>
        <v>#VALUE!</v>
      </c>
      <c r="AJ1989" s="105" t="e">
        <f t="shared" ref="AJ1989:AJ2052" si="655">1+INT((AI1989-DATE(YEAR(AI1989+4-WEEKDAY(AI1989+6)),1,5)+WEEKDAY(DATE(YEAR(AI1989+4-WEEKDAY(AI1989+6)),1,3)))/7)</f>
        <v>#VALUE!</v>
      </c>
      <c r="AK1989" s="103" t="e">
        <f t="shared" si="648"/>
        <v>#VALUE!</v>
      </c>
      <c r="AL1989" s="103" t="e">
        <f t="shared" ref="AL1989:AL2052" si="656">AK1989&amp;" "&amp;AJ1989</f>
        <v>#VALUE!</v>
      </c>
      <c r="AN1989" t="str">
        <f>IF(OR(VLOOKUP(AE1989,Home!$C$8:$I$207,6,FALSE)="",VLOOKUP(AE1989,Home!$C$8:$I$207,7,FALSE)=""),"FEJL",Baggrundsark!AE1989)</f>
        <v>FEJL</v>
      </c>
      <c r="AO1989">
        <f>IF(VLOOKUP(AE1989,Home!$C$8:$N$207,12,FALSE)="Timelønnet",1,0)</f>
        <v>0</v>
      </c>
      <c r="AP1989">
        <f>SUM($AO$4:AO1989)*AO1989</f>
        <v>0</v>
      </c>
      <c r="AQ1989">
        <f t="shared" si="643"/>
        <v>1</v>
      </c>
      <c r="AR1989" t="str">
        <f t="shared" si="643"/>
        <v/>
      </c>
      <c r="AS1989" t="e">
        <f t="shared" ref="AS1989:AS2052" si="657">VLOOKUP(AL1989,$BB$4:$BC$476,2,FALSE)</f>
        <v>#VALUE!</v>
      </c>
      <c r="AT1989" s="45" t="e">
        <f t="shared" si="644"/>
        <v>#VALUE!</v>
      </c>
      <c r="AU1989">
        <f>VLOOKUP(AQ1989,Home!$C$8:$J$207,8,FALSE)</f>
        <v>0</v>
      </c>
    </row>
    <row r="1990" spans="1:47" x14ac:dyDescent="0.25">
      <c r="A1990" s="6">
        <f t="shared" si="649"/>
        <v>0</v>
      </c>
      <c r="B1990" s="6">
        <f t="shared" ref="B1990:B2053" si="658">A1990+B1989</f>
        <v>0</v>
      </c>
      <c r="C1990" s="6" t="str">
        <f t="shared" si="650"/>
        <v/>
      </c>
      <c r="D1990" s="7">
        <f t="shared" si="651"/>
        <v>0</v>
      </c>
      <c r="E1990" s="7">
        <f t="shared" ref="E1990:E2053" si="659">D1990+E1989</f>
        <v>0</v>
      </c>
      <c r="F1990" s="7" t="str">
        <f t="shared" si="652"/>
        <v/>
      </c>
      <c r="G1990" s="6">
        <f t="shared" si="653"/>
        <v>0</v>
      </c>
      <c r="H1990" s="6">
        <f t="shared" ref="H1990:H2053" si="660">G1990+H1989</f>
        <v>0</v>
      </c>
      <c r="I1990" s="6" t="str">
        <f t="shared" ref="I1990:I2053" si="661">IF(H1990=H1989,"",H1990)</f>
        <v/>
      </c>
      <c r="J1990" s="11">
        <v>1987</v>
      </c>
      <c r="K1990" s="11">
        <f>IF(IFERROR(VLOOKUP(J1990,Home!$A$8:$B$1048576,1,FALSE),0)=0,0,1)</f>
        <v>0</v>
      </c>
      <c r="L1990" s="129" t="e">
        <f>IF(VLOOKUP(O1990,Home!$C$8:$R$207,6,FALSE)="","",VLOOKUP(O1990,Home!$C$8:$R$207,6,FALSE))</f>
        <v>#N/A</v>
      </c>
      <c r="M1990" s="129" t="e">
        <f t="shared" si="646"/>
        <v>#N/A</v>
      </c>
      <c r="N1990" s="11">
        <f>SUM($K$4:K1990)</f>
        <v>200</v>
      </c>
      <c r="O1990" s="11" t="str">
        <f>IF(P1990="","",IF(IFERROR(VLOOKUP(N1990,Home!$C$8:$R$1048576,1,FALSE),"")=0,"",IFERROR(VLOOKUP(N1990,Home!$C$8:$R$1048576,1,FALSE),"")))</f>
        <v/>
      </c>
      <c r="P1990" s="11" t="str">
        <f>IF(IFERROR(VLOOKUP(W1990,Home!$C$8:$R$1048576,3,FALSE),"")=0,"",IFERROR(VLOOKUP(W1990,Home!$C$8:$R$1048576,3,FALSE),""))</f>
        <v/>
      </c>
      <c r="Q1990" s="11" t="str">
        <f t="shared" si="645"/>
        <v/>
      </c>
      <c r="R1990" s="130" t="e">
        <f>VLOOKUP(Q1990,'Baggrund til lister'!$G$4:$H$15,2,FALSE)</f>
        <v>#N/A</v>
      </c>
      <c r="S1990" s="11" t="str">
        <f t="shared" si="647"/>
        <v/>
      </c>
      <c r="T1990" s="11" t="str">
        <f>IF(IFERROR(VLOOKUP(N1990,Home!$C$8:$R$1048576,11,FALSE),"")=0,"",IFERROR(VLOOKUP(N1990,Home!$C$8:$R$1048576,11,FALSE),""))</f>
        <v/>
      </c>
      <c r="U1990" s="11" t="str">
        <f>IF(IFERROR(VLOOKUP(O1990,Home!$C$8:$R$1048576,12,FALSE),"")=0,"",IFERROR(VLOOKUP(O1990,Home!$C$8:$R$1048576,12,FALSE),""))</f>
        <v/>
      </c>
      <c r="V1990" s="11" t="str">
        <f>IF(IFERROR(VLOOKUP(O1990,Home!$C$8:$R$1048576,8,FALSE),"")=0,"",IFERROR(VLOOKUP(O1990,Home!$C$8:$R$1048576,8,FALSE),""))</f>
        <v/>
      </c>
      <c r="W1990" s="11" t="str">
        <f>IF(OR(VLOOKUP(N1990,Home!$C$7:$I$207,6,FALSE)="",VLOOKUP(N1990,Home!$C$7:$I$207,7,FALSE)=""),"FEJL",SUM(Baggrundsark!$K$4:K1990))</f>
        <v>FEJL</v>
      </c>
      <c r="Y1990">
        <v>1987</v>
      </c>
      <c r="Z1990" s="1"/>
      <c r="AC1990" s="44"/>
      <c r="AD1990">
        <f t="shared" si="654"/>
        <v>0</v>
      </c>
      <c r="AE1990">
        <f>SUM($AD$4:AD1990)</f>
        <v>1</v>
      </c>
      <c r="AF1990" s="103" t="str">
        <f>IFERROR(VLOOKUP(AN1990,Home!$C$8:$E$207,3,FALSE),"")</f>
        <v/>
      </c>
      <c r="AG1990" s="103" t="str">
        <f>IFERROR(VLOOKUP(AN1990,Home!$C$8:$E$207,2,FALSE),"")</f>
        <v/>
      </c>
      <c r="AH1990" s="104" t="str">
        <f>IF(VLOOKUP(AE1990,Home!$C$8:$I$207,6,FALSE)="","",VLOOKUP(AE1990,Home!$C$8:$I$207,6,FALSE))</f>
        <v/>
      </c>
      <c r="AI1990" s="104" t="e">
        <f t="shared" ref="AI1990:AI2053" si="662">IF(AG1990=AG1989,AI1989+14,AH1990)</f>
        <v>#VALUE!</v>
      </c>
      <c r="AJ1990" s="105" t="e">
        <f t="shared" si="655"/>
        <v>#VALUE!</v>
      </c>
      <c r="AK1990" s="103" t="e">
        <f t="shared" si="648"/>
        <v>#VALUE!</v>
      </c>
      <c r="AL1990" s="103" t="e">
        <f t="shared" si="656"/>
        <v>#VALUE!</v>
      </c>
      <c r="AN1990" t="str">
        <f>IF(OR(VLOOKUP(AE1990,Home!$C$8:$I$207,6,FALSE)="",VLOOKUP(AE1990,Home!$C$8:$I$207,7,FALSE)=""),"FEJL",Baggrundsark!AE1990)</f>
        <v>FEJL</v>
      </c>
      <c r="AO1990">
        <f>IF(VLOOKUP(AE1990,Home!$C$8:$N$207,12,FALSE)="Timelønnet",1,0)</f>
        <v>0</v>
      </c>
      <c r="AP1990">
        <f>SUM($AO$4:AO1990)*AO1990</f>
        <v>0</v>
      </c>
      <c r="AQ1990">
        <f t="shared" si="643"/>
        <v>1</v>
      </c>
      <c r="AR1990" t="str">
        <f t="shared" si="643"/>
        <v/>
      </c>
      <c r="AS1990" t="e">
        <f t="shared" si="657"/>
        <v>#VALUE!</v>
      </c>
      <c r="AT1990" s="45" t="e">
        <f t="shared" si="644"/>
        <v>#VALUE!</v>
      </c>
      <c r="AU1990">
        <f>VLOOKUP(AQ1990,Home!$C$8:$J$207,8,FALSE)</f>
        <v>0</v>
      </c>
    </row>
    <row r="1991" spans="1:47" x14ac:dyDescent="0.25">
      <c r="A1991" s="6">
        <f t="shared" si="649"/>
        <v>0</v>
      </c>
      <c r="B1991" s="6">
        <f t="shared" si="658"/>
        <v>0</v>
      </c>
      <c r="C1991" s="6" t="str">
        <f t="shared" si="650"/>
        <v/>
      </c>
      <c r="D1991" s="7">
        <f t="shared" si="651"/>
        <v>0</v>
      </c>
      <c r="E1991" s="7">
        <f t="shared" si="659"/>
        <v>0</v>
      </c>
      <c r="F1991" s="7" t="str">
        <f t="shared" si="652"/>
        <v/>
      </c>
      <c r="G1991" s="6">
        <f t="shared" si="653"/>
        <v>0</v>
      </c>
      <c r="H1991" s="6">
        <f t="shared" si="660"/>
        <v>0</v>
      </c>
      <c r="I1991" s="6" t="str">
        <f t="shared" si="661"/>
        <v/>
      </c>
      <c r="J1991" s="11">
        <v>1988</v>
      </c>
      <c r="K1991" s="11">
        <f>IF(IFERROR(VLOOKUP(J1991,Home!$A$8:$B$1048576,1,FALSE),0)=0,0,1)</f>
        <v>0</v>
      </c>
      <c r="L1991" s="129" t="e">
        <f>IF(VLOOKUP(O1991,Home!$C$8:$R$207,6,FALSE)="","",VLOOKUP(O1991,Home!$C$8:$R$207,6,FALSE))</f>
        <v>#N/A</v>
      </c>
      <c r="M1991" s="129" t="e">
        <f t="shared" si="646"/>
        <v>#N/A</v>
      </c>
      <c r="N1991" s="11">
        <f>SUM($K$4:K1991)</f>
        <v>200</v>
      </c>
      <c r="O1991" s="11" t="str">
        <f>IF(P1991="","",IF(IFERROR(VLOOKUP(N1991,Home!$C$8:$R$1048576,1,FALSE),"")=0,"",IFERROR(VLOOKUP(N1991,Home!$C$8:$R$1048576,1,FALSE),"")))</f>
        <v/>
      </c>
      <c r="P1991" s="11" t="str">
        <f>IF(IFERROR(VLOOKUP(W1991,Home!$C$8:$R$1048576,3,FALSE),"")=0,"",IFERROR(VLOOKUP(W1991,Home!$C$8:$R$1048576,3,FALSE),""))</f>
        <v/>
      </c>
      <c r="Q1991" s="11" t="str">
        <f t="shared" si="645"/>
        <v/>
      </c>
      <c r="R1991" s="130" t="e">
        <f>VLOOKUP(Q1991,'Baggrund til lister'!$G$4:$H$15,2,FALSE)</f>
        <v>#N/A</v>
      </c>
      <c r="S1991" s="11" t="str">
        <f t="shared" si="647"/>
        <v/>
      </c>
      <c r="T1991" s="11" t="str">
        <f>IF(IFERROR(VLOOKUP(N1991,Home!$C$8:$R$1048576,11,FALSE),"")=0,"",IFERROR(VLOOKUP(N1991,Home!$C$8:$R$1048576,11,FALSE),""))</f>
        <v/>
      </c>
      <c r="U1991" s="11" t="str">
        <f>IF(IFERROR(VLOOKUP(O1991,Home!$C$8:$R$1048576,12,FALSE),"")=0,"",IFERROR(VLOOKUP(O1991,Home!$C$8:$R$1048576,12,FALSE),""))</f>
        <v/>
      </c>
      <c r="V1991" s="11" t="str">
        <f>IF(IFERROR(VLOOKUP(O1991,Home!$C$8:$R$1048576,8,FALSE),"")=0,"",IFERROR(VLOOKUP(O1991,Home!$C$8:$R$1048576,8,FALSE),""))</f>
        <v/>
      </c>
      <c r="W1991" s="11" t="str">
        <f>IF(OR(VLOOKUP(N1991,Home!$C$7:$I$207,6,FALSE)="",VLOOKUP(N1991,Home!$C$7:$I$207,7,FALSE)=""),"FEJL",SUM(Baggrundsark!$K$4:K1991))</f>
        <v>FEJL</v>
      </c>
      <c r="Y1991">
        <v>1988</v>
      </c>
      <c r="Z1991" s="1"/>
      <c r="AC1991" s="44"/>
      <c r="AD1991">
        <f t="shared" si="654"/>
        <v>0</v>
      </c>
      <c r="AE1991">
        <f>SUM($AD$4:AD1991)</f>
        <v>1</v>
      </c>
      <c r="AF1991" s="103" t="str">
        <f>IFERROR(VLOOKUP(AN1991,Home!$C$8:$E$207,3,FALSE),"")</f>
        <v/>
      </c>
      <c r="AG1991" s="103" t="str">
        <f>IFERROR(VLOOKUP(AN1991,Home!$C$8:$E$207,2,FALSE),"")</f>
        <v/>
      </c>
      <c r="AH1991" s="104" t="str">
        <f>IF(VLOOKUP(AE1991,Home!$C$8:$I$207,6,FALSE)="","",VLOOKUP(AE1991,Home!$C$8:$I$207,6,FALSE))</f>
        <v/>
      </c>
      <c r="AI1991" s="104" t="e">
        <f t="shared" si="662"/>
        <v>#VALUE!</v>
      </c>
      <c r="AJ1991" s="105" t="e">
        <f t="shared" si="655"/>
        <v>#VALUE!</v>
      </c>
      <c r="AK1991" s="103" t="e">
        <f t="shared" si="648"/>
        <v>#VALUE!</v>
      </c>
      <c r="AL1991" s="103" t="e">
        <f t="shared" si="656"/>
        <v>#VALUE!</v>
      </c>
      <c r="AN1991" t="str">
        <f>IF(OR(VLOOKUP(AE1991,Home!$C$8:$I$207,6,FALSE)="",VLOOKUP(AE1991,Home!$C$8:$I$207,7,FALSE)=""),"FEJL",Baggrundsark!AE1991)</f>
        <v>FEJL</v>
      </c>
      <c r="AO1991">
        <f>IF(VLOOKUP(AE1991,Home!$C$8:$N$207,12,FALSE)="Timelønnet",1,0)</f>
        <v>0</v>
      </c>
      <c r="AP1991">
        <f>SUM($AO$4:AO1991)*AO1991</f>
        <v>0</v>
      </c>
      <c r="AQ1991">
        <f t="shared" si="643"/>
        <v>1</v>
      </c>
      <c r="AR1991" t="str">
        <f t="shared" si="643"/>
        <v/>
      </c>
      <c r="AS1991" t="e">
        <f t="shared" si="657"/>
        <v>#VALUE!</v>
      </c>
      <c r="AT1991" s="45" t="e">
        <f t="shared" si="644"/>
        <v>#VALUE!</v>
      </c>
      <c r="AU1991">
        <f>VLOOKUP(AQ1991,Home!$C$8:$J$207,8,FALSE)</f>
        <v>0</v>
      </c>
    </row>
    <row r="1992" spans="1:47" x14ac:dyDescent="0.25">
      <c r="A1992" s="6">
        <f t="shared" si="649"/>
        <v>0</v>
      </c>
      <c r="B1992" s="6">
        <f t="shared" si="658"/>
        <v>0</v>
      </c>
      <c r="C1992" s="6" t="str">
        <f t="shared" si="650"/>
        <v/>
      </c>
      <c r="D1992" s="7">
        <f t="shared" si="651"/>
        <v>0</v>
      </c>
      <c r="E1992" s="7">
        <f t="shared" si="659"/>
        <v>0</v>
      </c>
      <c r="F1992" s="7" t="str">
        <f t="shared" si="652"/>
        <v/>
      </c>
      <c r="G1992" s="6">
        <f t="shared" si="653"/>
        <v>0</v>
      </c>
      <c r="H1992" s="6">
        <f t="shared" si="660"/>
        <v>0</v>
      </c>
      <c r="I1992" s="6" t="str">
        <f t="shared" si="661"/>
        <v/>
      </c>
      <c r="J1992" s="11">
        <v>1989</v>
      </c>
      <c r="K1992" s="11">
        <f>IF(IFERROR(VLOOKUP(J1992,Home!$A$8:$B$1048576,1,FALSE),0)=0,0,1)</f>
        <v>0</v>
      </c>
      <c r="L1992" s="129" t="e">
        <f>IF(VLOOKUP(O1992,Home!$C$8:$R$207,6,FALSE)="","",VLOOKUP(O1992,Home!$C$8:$R$207,6,FALSE))</f>
        <v>#N/A</v>
      </c>
      <c r="M1992" s="129" t="e">
        <f t="shared" si="646"/>
        <v>#N/A</v>
      </c>
      <c r="N1992" s="11">
        <f>SUM($K$4:K1992)</f>
        <v>200</v>
      </c>
      <c r="O1992" s="11" t="str">
        <f>IF(P1992="","",IF(IFERROR(VLOOKUP(N1992,Home!$C$8:$R$1048576,1,FALSE),"")=0,"",IFERROR(VLOOKUP(N1992,Home!$C$8:$R$1048576,1,FALSE),"")))</f>
        <v/>
      </c>
      <c r="P1992" s="11" t="str">
        <f>IF(IFERROR(VLOOKUP(W1992,Home!$C$8:$R$1048576,3,FALSE),"")=0,"",IFERROR(VLOOKUP(W1992,Home!$C$8:$R$1048576,3,FALSE),""))</f>
        <v/>
      </c>
      <c r="Q1992" s="11" t="str">
        <f t="shared" si="645"/>
        <v/>
      </c>
      <c r="R1992" s="130" t="e">
        <f>VLOOKUP(Q1992,'Baggrund til lister'!$G$4:$H$15,2,FALSE)</f>
        <v>#N/A</v>
      </c>
      <c r="S1992" s="11" t="str">
        <f t="shared" si="647"/>
        <v/>
      </c>
      <c r="T1992" s="11" t="str">
        <f>IF(IFERROR(VLOOKUP(N1992,Home!$C$8:$R$1048576,11,FALSE),"")=0,"",IFERROR(VLOOKUP(N1992,Home!$C$8:$R$1048576,11,FALSE),""))</f>
        <v/>
      </c>
      <c r="U1992" s="11" t="str">
        <f>IF(IFERROR(VLOOKUP(O1992,Home!$C$8:$R$1048576,12,FALSE),"")=0,"",IFERROR(VLOOKUP(O1992,Home!$C$8:$R$1048576,12,FALSE),""))</f>
        <v/>
      </c>
      <c r="V1992" s="11" t="str">
        <f>IF(IFERROR(VLOOKUP(O1992,Home!$C$8:$R$1048576,8,FALSE),"")=0,"",IFERROR(VLOOKUP(O1992,Home!$C$8:$R$1048576,8,FALSE),""))</f>
        <v/>
      </c>
      <c r="W1992" s="11" t="str">
        <f>IF(OR(VLOOKUP(N1992,Home!$C$7:$I$207,6,FALSE)="",VLOOKUP(N1992,Home!$C$7:$I$207,7,FALSE)=""),"FEJL",SUM(Baggrundsark!$K$4:K1992))</f>
        <v>FEJL</v>
      </c>
      <c r="Y1992">
        <v>1989</v>
      </c>
      <c r="Z1992" s="1"/>
      <c r="AC1992" s="44"/>
      <c r="AD1992">
        <f t="shared" si="654"/>
        <v>0</v>
      </c>
      <c r="AE1992">
        <f>SUM($AD$4:AD1992)</f>
        <v>1</v>
      </c>
      <c r="AF1992" s="103" t="str">
        <f>IFERROR(VLOOKUP(AN1992,Home!$C$8:$E$207,3,FALSE),"")</f>
        <v/>
      </c>
      <c r="AG1992" s="103" t="str">
        <f>IFERROR(VLOOKUP(AN1992,Home!$C$8:$E$207,2,FALSE),"")</f>
        <v/>
      </c>
      <c r="AH1992" s="104" t="str">
        <f>IF(VLOOKUP(AE1992,Home!$C$8:$I$207,6,FALSE)="","",VLOOKUP(AE1992,Home!$C$8:$I$207,6,FALSE))</f>
        <v/>
      </c>
      <c r="AI1992" s="104" t="e">
        <f t="shared" si="662"/>
        <v>#VALUE!</v>
      </c>
      <c r="AJ1992" s="105" t="e">
        <f t="shared" si="655"/>
        <v>#VALUE!</v>
      </c>
      <c r="AK1992" s="103" t="e">
        <f t="shared" si="648"/>
        <v>#VALUE!</v>
      </c>
      <c r="AL1992" s="103" t="e">
        <f t="shared" si="656"/>
        <v>#VALUE!</v>
      </c>
      <c r="AN1992" t="str">
        <f>IF(OR(VLOOKUP(AE1992,Home!$C$8:$I$207,6,FALSE)="",VLOOKUP(AE1992,Home!$C$8:$I$207,7,FALSE)=""),"FEJL",Baggrundsark!AE1992)</f>
        <v>FEJL</v>
      </c>
      <c r="AO1992">
        <f>IF(VLOOKUP(AE1992,Home!$C$8:$N$207,12,FALSE)="Timelønnet",1,0)</f>
        <v>0</v>
      </c>
      <c r="AP1992">
        <f>SUM($AO$4:AO1992)*AO1992</f>
        <v>0</v>
      </c>
      <c r="AQ1992">
        <f t="shared" si="643"/>
        <v>1</v>
      </c>
      <c r="AR1992" t="str">
        <f t="shared" si="643"/>
        <v/>
      </c>
      <c r="AS1992" t="e">
        <f t="shared" si="657"/>
        <v>#VALUE!</v>
      </c>
      <c r="AT1992" s="45" t="e">
        <f t="shared" si="644"/>
        <v>#VALUE!</v>
      </c>
      <c r="AU1992">
        <f>VLOOKUP(AQ1992,Home!$C$8:$J$207,8,FALSE)</f>
        <v>0</v>
      </c>
    </row>
    <row r="1993" spans="1:47" x14ac:dyDescent="0.25">
      <c r="A1993" s="6">
        <f t="shared" si="649"/>
        <v>0</v>
      </c>
      <c r="B1993" s="6">
        <f t="shared" si="658"/>
        <v>0</v>
      </c>
      <c r="C1993" s="6" t="str">
        <f t="shared" si="650"/>
        <v/>
      </c>
      <c r="D1993" s="7">
        <f t="shared" si="651"/>
        <v>0</v>
      </c>
      <c r="E1993" s="7">
        <f t="shared" si="659"/>
        <v>0</v>
      </c>
      <c r="F1993" s="7" t="str">
        <f t="shared" si="652"/>
        <v/>
      </c>
      <c r="G1993" s="6">
        <f t="shared" si="653"/>
        <v>0</v>
      </c>
      <c r="H1993" s="6">
        <f t="shared" si="660"/>
        <v>0</v>
      </c>
      <c r="I1993" s="6" t="str">
        <f t="shared" si="661"/>
        <v/>
      </c>
      <c r="J1993" s="11">
        <v>1990</v>
      </c>
      <c r="K1993" s="11">
        <f>IF(IFERROR(VLOOKUP(J1993,Home!$A$8:$B$1048576,1,FALSE),0)=0,0,1)</f>
        <v>0</v>
      </c>
      <c r="L1993" s="129" t="e">
        <f>IF(VLOOKUP(O1993,Home!$C$8:$R$207,6,FALSE)="","",VLOOKUP(O1993,Home!$C$8:$R$207,6,FALSE))</f>
        <v>#N/A</v>
      </c>
      <c r="M1993" s="129" t="e">
        <f t="shared" si="646"/>
        <v>#N/A</v>
      </c>
      <c r="N1993" s="11">
        <f>SUM($K$4:K1993)</f>
        <v>200</v>
      </c>
      <c r="O1993" s="11" t="str">
        <f>IF(P1993="","",IF(IFERROR(VLOOKUP(N1993,Home!$C$8:$R$1048576,1,FALSE),"")=0,"",IFERROR(VLOOKUP(N1993,Home!$C$8:$R$1048576,1,FALSE),"")))</f>
        <v/>
      </c>
      <c r="P1993" s="11" t="str">
        <f>IF(IFERROR(VLOOKUP(W1993,Home!$C$8:$R$1048576,3,FALSE),"")=0,"",IFERROR(VLOOKUP(W1993,Home!$C$8:$R$1048576,3,FALSE),""))</f>
        <v/>
      </c>
      <c r="Q1993" s="11" t="str">
        <f t="shared" si="645"/>
        <v/>
      </c>
      <c r="R1993" s="130" t="e">
        <f>VLOOKUP(Q1993,'Baggrund til lister'!$G$4:$H$15,2,FALSE)</f>
        <v>#N/A</v>
      </c>
      <c r="S1993" s="11" t="str">
        <f t="shared" si="647"/>
        <v/>
      </c>
      <c r="T1993" s="11" t="str">
        <f>IF(IFERROR(VLOOKUP(N1993,Home!$C$8:$R$1048576,11,FALSE),"")=0,"",IFERROR(VLOOKUP(N1993,Home!$C$8:$R$1048576,11,FALSE),""))</f>
        <v/>
      </c>
      <c r="U1993" s="11" t="str">
        <f>IF(IFERROR(VLOOKUP(O1993,Home!$C$8:$R$1048576,12,FALSE),"")=0,"",IFERROR(VLOOKUP(O1993,Home!$C$8:$R$1048576,12,FALSE),""))</f>
        <v/>
      </c>
      <c r="V1993" s="11" t="str">
        <f>IF(IFERROR(VLOOKUP(O1993,Home!$C$8:$R$1048576,8,FALSE),"")=0,"",IFERROR(VLOOKUP(O1993,Home!$C$8:$R$1048576,8,FALSE),""))</f>
        <v/>
      </c>
      <c r="W1993" s="11" t="str">
        <f>IF(OR(VLOOKUP(N1993,Home!$C$7:$I$207,6,FALSE)="",VLOOKUP(N1993,Home!$C$7:$I$207,7,FALSE)=""),"FEJL",SUM(Baggrundsark!$K$4:K1993))</f>
        <v>FEJL</v>
      </c>
      <c r="Y1993">
        <v>1990</v>
      </c>
      <c r="Z1993" s="1"/>
      <c r="AC1993" s="44"/>
      <c r="AD1993">
        <f t="shared" si="654"/>
        <v>0</v>
      </c>
      <c r="AE1993">
        <f>SUM($AD$4:AD1993)</f>
        <v>1</v>
      </c>
      <c r="AF1993" s="103" t="str">
        <f>IFERROR(VLOOKUP(AN1993,Home!$C$8:$E$207,3,FALSE),"")</f>
        <v/>
      </c>
      <c r="AG1993" s="103" t="str">
        <f>IFERROR(VLOOKUP(AN1993,Home!$C$8:$E$207,2,FALSE),"")</f>
        <v/>
      </c>
      <c r="AH1993" s="104" t="str">
        <f>IF(VLOOKUP(AE1993,Home!$C$8:$I$207,6,FALSE)="","",VLOOKUP(AE1993,Home!$C$8:$I$207,6,FALSE))</f>
        <v/>
      </c>
      <c r="AI1993" s="104" t="e">
        <f t="shared" si="662"/>
        <v>#VALUE!</v>
      </c>
      <c r="AJ1993" s="105" t="e">
        <f t="shared" si="655"/>
        <v>#VALUE!</v>
      </c>
      <c r="AK1993" s="103" t="e">
        <f t="shared" si="648"/>
        <v>#VALUE!</v>
      </c>
      <c r="AL1993" s="103" t="e">
        <f t="shared" si="656"/>
        <v>#VALUE!</v>
      </c>
      <c r="AN1993" t="str">
        <f>IF(OR(VLOOKUP(AE1993,Home!$C$8:$I$207,6,FALSE)="",VLOOKUP(AE1993,Home!$C$8:$I$207,7,FALSE)=""),"FEJL",Baggrundsark!AE1993)</f>
        <v>FEJL</v>
      </c>
      <c r="AO1993">
        <f>IF(VLOOKUP(AE1993,Home!$C$8:$N$207,12,FALSE)="Timelønnet",1,0)</f>
        <v>0</v>
      </c>
      <c r="AP1993">
        <f>SUM($AO$4:AO1993)*AO1993</f>
        <v>0</v>
      </c>
      <c r="AQ1993">
        <f t="shared" si="643"/>
        <v>1</v>
      </c>
      <c r="AR1993" t="str">
        <f t="shared" si="643"/>
        <v/>
      </c>
      <c r="AS1993" t="e">
        <f t="shared" si="657"/>
        <v>#VALUE!</v>
      </c>
      <c r="AT1993" s="45" t="e">
        <f t="shared" si="644"/>
        <v>#VALUE!</v>
      </c>
      <c r="AU1993">
        <f>VLOOKUP(AQ1993,Home!$C$8:$J$207,8,FALSE)</f>
        <v>0</v>
      </c>
    </row>
    <row r="1994" spans="1:47" x14ac:dyDescent="0.25">
      <c r="A1994" s="6">
        <f t="shared" si="649"/>
        <v>0</v>
      </c>
      <c r="B1994" s="6">
        <f t="shared" si="658"/>
        <v>0</v>
      </c>
      <c r="C1994" s="6" t="str">
        <f t="shared" si="650"/>
        <v/>
      </c>
      <c r="D1994" s="7">
        <f t="shared" si="651"/>
        <v>0</v>
      </c>
      <c r="E1994" s="7">
        <f t="shared" si="659"/>
        <v>0</v>
      </c>
      <c r="F1994" s="7" t="str">
        <f t="shared" si="652"/>
        <v/>
      </c>
      <c r="G1994" s="6">
        <f t="shared" si="653"/>
        <v>0</v>
      </c>
      <c r="H1994" s="6">
        <f t="shared" si="660"/>
        <v>0</v>
      </c>
      <c r="I1994" s="6" t="str">
        <f t="shared" si="661"/>
        <v/>
      </c>
      <c r="J1994" s="11">
        <v>1991</v>
      </c>
      <c r="K1994" s="11">
        <f>IF(IFERROR(VLOOKUP(J1994,Home!$A$8:$B$1048576,1,FALSE),0)=0,0,1)</f>
        <v>0</v>
      </c>
      <c r="L1994" s="129" t="e">
        <f>IF(VLOOKUP(O1994,Home!$C$8:$R$207,6,FALSE)="","",VLOOKUP(O1994,Home!$C$8:$R$207,6,FALSE))</f>
        <v>#N/A</v>
      </c>
      <c r="M1994" s="129" t="e">
        <f t="shared" si="646"/>
        <v>#N/A</v>
      </c>
      <c r="N1994" s="11">
        <f>SUM($K$4:K1994)</f>
        <v>200</v>
      </c>
      <c r="O1994" s="11" t="str">
        <f>IF(P1994="","",IF(IFERROR(VLOOKUP(N1994,Home!$C$8:$R$1048576,1,FALSE),"")=0,"",IFERROR(VLOOKUP(N1994,Home!$C$8:$R$1048576,1,FALSE),"")))</f>
        <v/>
      </c>
      <c r="P1994" s="11" t="str">
        <f>IF(IFERROR(VLOOKUP(W1994,Home!$C$8:$R$1048576,3,FALSE),"")=0,"",IFERROR(VLOOKUP(W1994,Home!$C$8:$R$1048576,3,FALSE),""))</f>
        <v/>
      </c>
      <c r="Q1994" s="11" t="str">
        <f t="shared" si="645"/>
        <v/>
      </c>
      <c r="R1994" s="130" t="e">
        <f>VLOOKUP(Q1994,'Baggrund til lister'!$G$4:$H$15,2,FALSE)</f>
        <v>#N/A</v>
      </c>
      <c r="S1994" s="11" t="str">
        <f t="shared" si="647"/>
        <v/>
      </c>
      <c r="T1994" s="11" t="str">
        <f>IF(IFERROR(VLOOKUP(N1994,Home!$C$8:$R$1048576,11,FALSE),"")=0,"",IFERROR(VLOOKUP(N1994,Home!$C$8:$R$1048576,11,FALSE),""))</f>
        <v/>
      </c>
      <c r="U1994" s="11" t="str">
        <f>IF(IFERROR(VLOOKUP(O1994,Home!$C$8:$R$1048576,12,FALSE),"")=0,"",IFERROR(VLOOKUP(O1994,Home!$C$8:$R$1048576,12,FALSE),""))</f>
        <v/>
      </c>
      <c r="V1994" s="11" t="str">
        <f>IF(IFERROR(VLOOKUP(O1994,Home!$C$8:$R$1048576,8,FALSE),"")=0,"",IFERROR(VLOOKUP(O1994,Home!$C$8:$R$1048576,8,FALSE),""))</f>
        <v/>
      </c>
      <c r="W1994" s="11" t="str">
        <f>IF(OR(VLOOKUP(N1994,Home!$C$7:$I$207,6,FALSE)="",VLOOKUP(N1994,Home!$C$7:$I$207,7,FALSE)=""),"FEJL",SUM(Baggrundsark!$K$4:K1994))</f>
        <v>FEJL</v>
      </c>
      <c r="Y1994">
        <v>1991</v>
      </c>
      <c r="Z1994" s="1"/>
      <c r="AC1994" s="44"/>
      <c r="AD1994">
        <f t="shared" si="654"/>
        <v>0</v>
      </c>
      <c r="AE1994">
        <f>SUM($AD$4:AD1994)</f>
        <v>1</v>
      </c>
      <c r="AF1994" s="103" t="str">
        <f>IFERROR(VLOOKUP(AN1994,Home!$C$8:$E$207,3,FALSE),"")</f>
        <v/>
      </c>
      <c r="AG1994" s="103" t="str">
        <f>IFERROR(VLOOKUP(AN1994,Home!$C$8:$E$207,2,FALSE),"")</f>
        <v/>
      </c>
      <c r="AH1994" s="104" t="str">
        <f>IF(VLOOKUP(AE1994,Home!$C$8:$I$207,6,FALSE)="","",VLOOKUP(AE1994,Home!$C$8:$I$207,6,FALSE))</f>
        <v/>
      </c>
      <c r="AI1994" s="104" t="e">
        <f t="shared" si="662"/>
        <v>#VALUE!</v>
      </c>
      <c r="AJ1994" s="105" t="e">
        <f t="shared" si="655"/>
        <v>#VALUE!</v>
      </c>
      <c r="AK1994" s="103" t="e">
        <f t="shared" si="648"/>
        <v>#VALUE!</v>
      </c>
      <c r="AL1994" s="103" t="e">
        <f t="shared" si="656"/>
        <v>#VALUE!</v>
      </c>
      <c r="AN1994" t="str">
        <f>IF(OR(VLOOKUP(AE1994,Home!$C$8:$I$207,6,FALSE)="",VLOOKUP(AE1994,Home!$C$8:$I$207,7,FALSE)=""),"FEJL",Baggrundsark!AE1994)</f>
        <v>FEJL</v>
      </c>
      <c r="AO1994">
        <f>IF(VLOOKUP(AE1994,Home!$C$8:$N$207,12,FALSE)="Timelønnet",1,0)</f>
        <v>0</v>
      </c>
      <c r="AP1994">
        <f>SUM($AO$4:AO1994)*AO1994</f>
        <v>0</v>
      </c>
      <c r="AQ1994">
        <f t="shared" si="643"/>
        <v>1</v>
      </c>
      <c r="AR1994" t="str">
        <f t="shared" si="643"/>
        <v/>
      </c>
      <c r="AS1994" t="e">
        <f t="shared" si="657"/>
        <v>#VALUE!</v>
      </c>
      <c r="AT1994" s="45" t="e">
        <f t="shared" si="644"/>
        <v>#VALUE!</v>
      </c>
      <c r="AU1994">
        <f>VLOOKUP(AQ1994,Home!$C$8:$J$207,8,FALSE)</f>
        <v>0</v>
      </c>
    </row>
    <row r="1995" spans="1:47" x14ac:dyDescent="0.25">
      <c r="A1995" s="6">
        <f t="shared" si="649"/>
        <v>0</v>
      </c>
      <c r="B1995" s="6">
        <f t="shared" si="658"/>
        <v>0</v>
      </c>
      <c r="C1995" s="6" t="str">
        <f t="shared" si="650"/>
        <v/>
      </c>
      <c r="D1995" s="7">
        <f t="shared" si="651"/>
        <v>0</v>
      </c>
      <c r="E1995" s="7">
        <f t="shared" si="659"/>
        <v>0</v>
      </c>
      <c r="F1995" s="7" t="str">
        <f t="shared" si="652"/>
        <v/>
      </c>
      <c r="G1995" s="6">
        <f t="shared" si="653"/>
        <v>0</v>
      </c>
      <c r="H1995" s="6">
        <f t="shared" si="660"/>
        <v>0</v>
      </c>
      <c r="I1995" s="6" t="str">
        <f t="shared" si="661"/>
        <v/>
      </c>
      <c r="J1995" s="11">
        <v>1992</v>
      </c>
      <c r="K1995" s="11">
        <f>IF(IFERROR(VLOOKUP(J1995,Home!$A$8:$B$1048576,1,FALSE),0)=0,0,1)</f>
        <v>0</v>
      </c>
      <c r="L1995" s="129" t="e">
        <f>IF(VLOOKUP(O1995,Home!$C$8:$R$207,6,FALSE)="","",VLOOKUP(O1995,Home!$C$8:$R$207,6,FALSE))</f>
        <v>#N/A</v>
      </c>
      <c r="M1995" s="129" t="e">
        <f t="shared" si="646"/>
        <v>#N/A</v>
      </c>
      <c r="N1995" s="11">
        <f>SUM($K$4:K1995)</f>
        <v>200</v>
      </c>
      <c r="O1995" s="11" t="str">
        <f>IF(P1995="","",IF(IFERROR(VLOOKUP(N1995,Home!$C$8:$R$1048576,1,FALSE),"")=0,"",IFERROR(VLOOKUP(N1995,Home!$C$8:$R$1048576,1,FALSE),"")))</f>
        <v/>
      </c>
      <c r="P1995" s="11" t="str">
        <f>IF(IFERROR(VLOOKUP(W1995,Home!$C$8:$R$1048576,3,FALSE),"")=0,"",IFERROR(VLOOKUP(W1995,Home!$C$8:$R$1048576,3,FALSE),""))</f>
        <v/>
      </c>
      <c r="Q1995" s="11" t="str">
        <f t="shared" si="645"/>
        <v/>
      </c>
      <c r="R1995" s="130" t="e">
        <f>VLOOKUP(Q1995,'Baggrund til lister'!$G$4:$H$15,2,FALSE)</f>
        <v>#N/A</v>
      </c>
      <c r="S1995" s="11" t="str">
        <f t="shared" si="647"/>
        <v/>
      </c>
      <c r="T1995" s="11" t="str">
        <f>IF(IFERROR(VLOOKUP(N1995,Home!$C$8:$R$1048576,11,FALSE),"")=0,"",IFERROR(VLOOKUP(N1995,Home!$C$8:$R$1048576,11,FALSE),""))</f>
        <v/>
      </c>
      <c r="U1995" s="11" t="str">
        <f>IF(IFERROR(VLOOKUP(O1995,Home!$C$8:$R$1048576,12,FALSE),"")=0,"",IFERROR(VLOOKUP(O1995,Home!$C$8:$R$1048576,12,FALSE),""))</f>
        <v/>
      </c>
      <c r="V1995" s="11" t="str">
        <f>IF(IFERROR(VLOOKUP(O1995,Home!$C$8:$R$1048576,8,FALSE),"")=0,"",IFERROR(VLOOKUP(O1995,Home!$C$8:$R$1048576,8,FALSE),""))</f>
        <v/>
      </c>
      <c r="W1995" s="11" t="str">
        <f>IF(OR(VLOOKUP(N1995,Home!$C$7:$I$207,6,FALSE)="",VLOOKUP(N1995,Home!$C$7:$I$207,7,FALSE)=""),"FEJL",SUM(Baggrundsark!$K$4:K1995))</f>
        <v>FEJL</v>
      </c>
      <c r="Y1995">
        <v>1992</v>
      </c>
      <c r="Z1995" s="1"/>
      <c r="AC1995" s="44"/>
      <c r="AD1995">
        <f t="shared" si="654"/>
        <v>0</v>
      </c>
      <c r="AE1995">
        <f>SUM($AD$4:AD1995)</f>
        <v>1</v>
      </c>
      <c r="AF1995" s="103" t="str">
        <f>IFERROR(VLOOKUP(AN1995,Home!$C$8:$E$207,3,FALSE),"")</f>
        <v/>
      </c>
      <c r="AG1995" s="103" t="str">
        <f>IFERROR(VLOOKUP(AN1995,Home!$C$8:$E$207,2,FALSE),"")</f>
        <v/>
      </c>
      <c r="AH1995" s="104" t="str">
        <f>IF(VLOOKUP(AE1995,Home!$C$8:$I$207,6,FALSE)="","",VLOOKUP(AE1995,Home!$C$8:$I$207,6,FALSE))</f>
        <v/>
      </c>
      <c r="AI1995" s="104" t="e">
        <f t="shared" si="662"/>
        <v>#VALUE!</v>
      </c>
      <c r="AJ1995" s="105" t="e">
        <f t="shared" si="655"/>
        <v>#VALUE!</v>
      </c>
      <c r="AK1995" s="103" t="e">
        <f t="shared" si="648"/>
        <v>#VALUE!</v>
      </c>
      <c r="AL1995" s="103" t="e">
        <f t="shared" si="656"/>
        <v>#VALUE!</v>
      </c>
      <c r="AN1995" t="str">
        <f>IF(OR(VLOOKUP(AE1995,Home!$C$8:$I$207,6,FALSE)="",VLOOKUP(AE1995,Home!$C$8:$I$207,7,FALSE)=""),"FEJL",Baggrundsark!AE1995)</f>
        <v>FEJL</v>
      </c>
      <c r="AO1995">
        <f>IF(VLOOKUP(AE1995,Home!$C$8:$N$207,12,FALSE)="Timelønnet",1,0)</f>
        <v>0</v>
      </c>
      <c r="AP1995">
        <f>SUM($AO$4:AO1995)*AO1995</f>
        <v>0</v>
      </c>
      <c r="AQ1995">
        <f t="shared" si="643"/>
        <v>1</v>
      </c>
      <c r="AR1995" t="str">
        <f t="shared" si="643"/>
        <v/>
      </c>
      <c r="AS1995" t="e">
        <f t="shared" si="657"/>
        <v>#VALUE!</v>
      </c>
      <c r="AT1995" s="45" t="e">
        <f t="shared" si="644"/>
        <v>#VALUE!</v>
      </c>
      <c r="AU1995">
        <f>VLOOKUP(AQ1995,Home!$C$8:$J$207,8,FALSE)</f>
        <v>0</v>
      </c>
    </row>
    <row r="1996" spans="1:47" x14ac:dyDescent="0.25">
      <c r="A1996" s="6">
        <f t="shared" si="649"/>
        <v>0</v>
      </c>
      <c r="B1996" s="6">
        <f t="shared" si="658"/>
        <v>0</v>
      </c>
      <c r="C1996" s="6" t="str">
        <f t="shared" si="650"/>
        <v/>
      </c>
      <c r="D1996" s="7">
        <f t="shared" si="651"/>
        <v>0</v>
      </c>
      <c r="E1996" s="7">
        <f t="shared" si="659"/>
        <v>0</v>
      </c>
      <c r="F1996" s="7" t="str">
        <f t="shared" si="652"/>
        <v/>
      </c>
      <c r="G1996" s="6">
        <f t="shared" si="653"/>
        <v>0</v>
      </c>
      <c r="H1996" s="6">
        <f t="shared" si="660"/>
        <v>0</v>
      </c>
      <c r="I1996" s="6" t="str">
        <f t="shared" si="661"/>
        <v/>
      </c>
      <c r="J1996" s="11">
        <v>1993</v>
      </c>
      <c r="K1996" s="11">
        <f>IF(IFERROR(VLOOKUP(J1996,Home!$A$8:$B$1048576,1,FALSE),0)=0,0,1)</f>
        <v>0</v>
      </c>
      <c r="L1996" s="129" t="e">
        <f>IF(VLOOKUP(O1996,Home!$C$8:$R$207,6,FALSE)="","",VLOOKUP(O1996,Home!$C$8:$R$207,6,FALSE))</f>
        <v>#N/A</v>
      </c>
      <c r="M1996" s="129" t="e">
        <f t="shared" si="646"/>
        <v>#N/A</v>
      </c>
      <c r="N1996" s="11">
        <f>SUM($K$4:K1996)</f>
        <v>200</v>
      </c>
      <c r="O1996" s="11" t="str">
        <f>IF(P1996="","",IF(IFERROR(VLOOKUP(N1996,Home!$C$8:$R$1048576,1,FALSE),"")=0,"",IFERROR(VLOOKUP(N1996,Home!$C$8:$R$1048576,1,FALSE),"")))</f>
        <v/>
      </c>
      <c r="P1996" s="11" t="str">
        <f>IF(IFERROR(VLOOKUP(W1996,Home!$C$8:$R$1048576,3,FALSE),"")=0,"",IFERROR(VLOOKUP(W1996,Home!$C$8:$R$1048576,3,FALSE),""))</f>
        <v/>
      </c>
      <c r="Q1996" s="11" t="str">
        <f t="shared" si="645"/>
        <v/>
      </c>
      <c r="R1996" s="130" t="e">
        <f>VLOOKUP(Q1996,'Baggrund til lister'!$G$4:$H$15,2,FALSE)</f>
        <v>#N/A</v>
      </c>
      <c r="S1996" s="11" t="str">
        <f t="shared" si="647"/>
        <v/>
      </c>
      <c r="T1996" s="11" t="str">
        <f>IF(IFERROR(VLOOKUP(N1996,Home!$C$8:$R$1048576,11,FALSE),"")=0,"",IFERROR(VLOOKUP(N1996,Home!$C$8:$R$1048576,11,FALSE),""))</f>
        <v/>
      </c>
      <c r="U1996" s="11" t="str">
        <f>IF(IFERROR(VLOOKUP(O1996,Home!$C$8:$R$1048576,12,FALSE),"")=0,"",IFERROR(VLOOKUP(O1996,Home!$C$8:$R$1048576,12,FALSE),""))</f>
        <v/>
      </c>
      <c r="V1996" s="11" t="str">
        <f>IF(IFERROR(VLOOKUP(O1996,Home!$C$8:$R$1048576,8,FALSE),"")=0,"",IFERROR(VLOOKUP(O1996,Home!$C$8:$R$1048576,8,FALSE),""))</f>
        <v/>
      </c>
      <c r="W1996" s="11" t="str">
        <f>IF(OR(VLOOKUP(N1996,Home!$C$7:$I$207,6,FALSE)="",VLOOKUP(N1996,Home!$C$7:$I$207,7,FALSE)=""),"FEJL",SUM(Baggrundsark!$K$4:K1996))</f>
        <v>FEJL</v>
      </c>
      <c r="Y1996">
        <v>1993</v>
      </c>
      <c r="Z1996" s="1"/>
      <c r="AC1996" s="44"/>
      <c r="AD1996">
        <f t="shared" si="654"/>
        <v>0</v>
      </c>
      <c r="AE1996">
        <f>SUM($AD$4:AD1996)</f>
        <v>1</v>
      </c>
      <c r="AF1996" s="103" t="str">
        <f>IFERROR(VLOOKUP(AN1996,Home!$C$8:$E$207,3,FALSE),"")</f>
        <v/>
      </c>
      <c r="AG1996" s="103" t="str">
        <f>IFERROR(VLOOKUP(AN1996,Home!$C$8:$E$207,2,FALSE),"")</f>
        <v/>
      </c>
      <c r="AH1996" s="104" t="str">
        <f>IF(VLOOKUP(AE1996,Home!$C$8:$I$207,6,FALSE)="","",VLOOKUP(AE1996,Home!$C$8:$I$207,6,FALSE))</f>
        <v/>
      </c>
      <c r="AI1996" s="104" t="e">
        <f t="shared" si="662"/>
        <v>#VALUE!</v>
      </c>
      <c r="AJ1996" s="105" t="e">
        <f t="shared" si="655"/>
        <v>#VALUE!</v>
      </c>
      <c r="AK1996" s="103" t="e">
        <f t="shared" si="648"/>
        <v>#VALUE!</v>
      </c>
      <c r="AL1996" s="103" t="e">
        <f t="shared" si="656"/>
        <v>#VALUE!</v>
      </c>
      <c r="AN1996" t="str">
        <f>IF(OR(VLOOKUP(AE1996,Home!$C$8:$I$207,6,FALSE)="",VLOOKUP(AE1996,Home!$C$8:$I$207,7,FALSE)=""),"FEJL",Baggrundsark!AE1996)</f>
        <v>FEJL</v>
      </c>
      <c r="AO1996">
        <f>IF(VLOOKUP(AE1996,Home!$C$8:$N$207,12,FALSE)="Timelønnet",1,0)</f>
        <v>0</v>
      </c>
      <c r="AP1996">
        <f>SUM($AO$4:AO1996)*AO1996</f>
        <v>0</v>
      </c>
      <c r="AQ1996">
        <f t="shared" si="643"/>
        <v>1</v>
      </c>
      <c r="AR1996" t="str">
        <f t="shared" si="643"/>
        <v/>
      </c>
      <c r="AS1996" t="e">
        <f t="shared" si="657"/>
        <v>#VALUE!</v>
      </c>
      <c r="AT1996" s="45" t="e">
        <f t="shared" si="644"/>
        <v>#VALUE!</v>
      </c>
      <c r="AU1996">
        <f>VLOOKUP(AQ1996,Home!$C$8:$J$207,8,FALSE)</f>
        <v>0</v>
      </c>
    </row>
    <row r="1997" spans="1:47" x14ac:dyDescent="0.25">
      <c r="A1997" s="6">
        <f t="shared" si="649"/>
        <v>0</v>
      </c>
      <c r="B1997" s="6">
        <f t="shared" si="658"/>
        <v>0</v>
      </c>
      <c r="C1997" s="6" t="str">
        <f t="shared" si="650"/>
        <v/>
      </c>
      <c r="D1997" s="7">
        <f t="shared" si="651"/>
        <v>0</v>
      </c>
      <c r="E1997" s="7">
        <f t="shared" si="659"/>
        <v>0</v>
      </c>
      <c r="F1997" s="7" t="str">
        <f t="shared" si="652"/>
        <v/>
      </c>
      <c r="G1997" s="6">
        <f t="shared" si="653"/>
        <v>0</v>
      </c>
      <c r="H1997" s="6">
        <f t="shared" si="660"/>
        <v>0</v>
      </c>
      <c r="I1997" s="6" t="str">
        <f t="shared" si="661"/>
        <v/>
      </c>
      <c r="J1997" s="11">
        <v>1994</v>
      </c>
      <c r="K1997" s="11">
        <f>IF(IFERROR(VLOOKUP(J1997,Home!$A$8:$B$1048576,1,FALSE),0)=0,0,1)</f>
        <v>0</v>
      </c>
      <c r="L1997" s="129" t="e">
        <f>IF(VLOOKUP(O1997,Home!$C$8:$R$207,6,FALSE)="","",VLOOKUP(O1997,Home!$C$8:$R$207,6,FALSE))</f>
        <v>#N/A</v>
      </c>
      <c r="M1997" s="129" t="e">
        <f t="shared" si="646"/>
        <v>#N/A</v>
      </c>
      <c r="N1997" s="11">
        <f>SUM($K$4:K1997)</f>
        <v>200</v>
      </c>
      <c r="O1997" s="11" t="str">
        <f>IF(P1997="","",IF(IFERROR(VLOOKUP(N1997,Home!$C$8:$R$1048576,1,FALSE),"")=0,"",IFERROR(VLOOKUP(N1997,Home!$C$8:$R$1048576,1,FALSE),"")))</f>
        <v/>
      </c>
      <c r="P1997" s="11" t="str">
        <f>IF(IFERROR(VLOOKUP(W1997,Home!$C$8:$R$1048576,3,FALSE),"")=0,"",IFERROR(VLOOKUP(W1997,Home!$C$8:$R$1048576,3,FALSE),""))</f>
        <v/>
      </c>
      <c r="Q1997" s="11" t="str">
        <f t="shared" si="645"/>
        <v/>
      </c>
      <c r="R1997" s="130" t="e">
        <f>VLOOKUP(Q1997,'Baggrund til lister'!$G$4:$H$15,2,FALSE)</f>
        <v>#N/A</v>
      </c>
      <c r="S1997" s="11" t="str">
        <f t="shared" si="647"/>
        <v/>
      </c>
      <c r="T1997" s="11" t="str">
        <f>IF(IFERROR(VLOOKUP(N1997,Home!$C$8:$R$1048576,11,FALSE),"")=0,"",IFERROR(VLOOKUP(N1997,Home!$C$8:$R$1048576,11,FALSE),""))</f>
        <v/>
      </c>
      <c r="U1997" s="11" t="str">
        <f>IF(IFERROR(VLOOKUP(O1997,Home!$C$8:$R$1048576,12,FALSE),"")=0,"",IFERROR(VLOOKUP(O1997,Home!$C$8:$R$1048576,12,FALSE),""))</f>
        <v/>
      </c>
      <c r="V1997" s="11" t="str">
        <f>IF(IFERROR(VLOOKUP(O1997,Home!$C$8:$R$1048576,8,FALSE),"")=0,"",IFERROR(VLOOKUP(O1997,Home!$C$8:$R$1048576,8,FALSE),""))</f>
        <v/>
      </c>
      <c r="W1997" s="11" t="str">
        <f>IF(OR(VLOOKUP(N1997,Home!$C$7:$I$207,6,FALSE)="",VLOOKUP(N1997,Home!$C$7:$I$207,7,FALSE)=""),"FEJL",SUM(Baggrundsark!$K$4:K1997))</f>
        <v>FEJL</v>
      </c>
      <c r="Y1997">
        <v>1994</v>
      </c>
      <c r="Z1997" s="1"/>
      <c r="AC1997" s="44"/>
      <c r="AD1997">
        <f t="shared" si="654"/>
        <v>0</v>
      </c>
      <c r="AE1997">
        <f>SUM($AD$4:AD1997)</f>
        <v>1</v>
      </c>
      <c r="AF1997" s="103" t="str">
        <f>IFERROR(VLOOKUP(AN1997,Home!$C$8:$E$207,3,FALSE),"")</f>
        <v/>
      </c>
      <c r="AG1997" s="103" t="str">
        <f>IFERROR(VLOOKUP(AN1997,Home!$C$8:$E$207,2,FALSE),"")</f>
        <v/>
      </c>
      <c r="AH1997" s="104" t="str">
        <f>IF(VLOOKUP(AE1997,Home!$C$8:$I$207,6,FALSE)="","",VLOOKUP(AE1997,Home!$C$8:$I$207,6,FALSE))</f>
        <v/>
      </c>
      <c r="AI1997" s="104" t="e">
        <f t="shared" si="662"/>
        <v>#VALUE!</v>
      </c>
      <c r="AJ1997" s="105" t="e">
        <f t="shared" si="655"/>
        <v>#VALUE!</v>
      </c>
      <c r="AK1997" s="103" t="e">
        <f t="shared" si="648"/>
        <v>#VALUE!</v>
      </c>
      <c r="AL1997" s="103" t="e">
        <f t="shared" si="656"/>
        <v>#VALUE!</v>
      </c>
      <c r="AN1997" t="str">
        <f>IF(OR(VLOOKUP(AE1997,Home!$C$8:$I$207,6,FALSE)="",VLOOKUP(AE1997,Home!$C$8:$I$207,7,FALSE)=""),"FEJL",Baggrundsark!AE1997)</f>
        <v>FEJL</v>
      </c>
      <c r="AO1997">
        <f>IF(VLOOKUP(AE1997,Home!$C$8:$N$207,12,FALSE)="Timelønnet",1,0)</f>
        <v>0</v>
      </c>
      <c r="AP1997">
        <f>SUM($AO$4:AO1997)*AO1997</f>
        <v>0</v>
      </c>
      <c r="AQ1997">
        <f t="shared" si="643"/>
        <v>1</v>
      </c>
      <c r="AR1997" t="str">
        <f t="shared" si="643"/>
        <v/>
      </c>
      <c r="AS1997" t="e">
        <f t="shared" si="657"/>
        <v>#VALUE!</v>
      </c>
      <c r="AT1997" s="45" t="e">
        <f t="shared" si="644"/>
        <v>#VALUE!</v>
      </c>
      <c r="AU1997">
        <f>VLOOKUP(AQ1997,Home!$C$8:$J$207,8,FALSE)</f>
        <v>0</v>
      </c>
    </row>
    <row r="1998" spans="1:47" x14ac:dyDescent="0.25">
      <c r="A1998" s="6">
        <f t="shared" si="649"/>
        <v>0</v>
      </c>
      <c r="B1998" s="6">
        <f t="shared" si="658"/>
        <v>0</v>
      </c>
      <c r="C1998" s="6" t="str">
        <f t="shared" si="650"/>
        <v/>
      </c>
      <c r="D1998" s="7">
        <f t="shared" si="651"/>
        <v>0</v>
      </c>
      <c r="E1998" s="7">
        <f t="shared" si="659"/>
        <v>0</v>
      </c>
      <c r="F1998" s="7" t="str">
        <f t="shared" si="652"/>
        <v/>
      </c>
      <c r="G1998" s="6">
        <f t="shared" si="653"/>
        <v>0</v>
      </c>
      <c r="H1998" s="6">
        <f t="shared" si="660"/>
        <v>0</v>
      </c>
      <c r="I1998" s="6" t="str">
        <f t="shared" si="661"/>
        <v/>
      </c>
      <c r="J1998" s="11">
        <v>1995</v>
      </c>
      <c r="K1998" s="11">
        <f>IF(IFERROR(VLOOKUP(J1998,Home!$A$8:$B$1048576,1,FALSE),0)=0,0,1)</f>
        <v>0</v>
      </c>
      <c r="L1998" s="129" t="e">
        <f>IF(VLOOKUP(O1998,Home!$C$8:$R$207,6,FALSE)="","",VLOOKUP(O1998,Home!$C$8:$R$207,6,FALSE))</f>
        <v>#N/A</v>
      </c>
      <c r="M1998" s="129" t="e">
        <f t="shared" si="646"/>
        <v>#N/A</v>
      </c>
      <c r="N1998" s="11">
        <f>SUM($K$4:K1998)</f>
        <v>200</v>
      </c>
      <c r="O1998" s="11" t="str">
        <f>IF(P1998="","",IF(IFERROR(VLOOKUP(N1998,Home!$C$8:$R$1048576,1,FALSE),"")=0,"",IFERROR(VLOOKUP(N1998,Home!$C$8:$R$1048576,1,FALSE),"")))</f>
        <v/>
      </c>
      <c r="P1998" s="11" t="str">
        <f>IF(IFERROR(VLOOKUP(W1998,Home!$C$8:$R$1048576,3,FALSE),"")=0,"",IFERROR(VLOOKUP(W1998,Home!$C$8:$R$1048576,3,FALSE),""))</f>
        <v/>
      </c>
      <c r="Q1998" s="11" t="str">
        <f t="shared" si="645"/>
        <v/>
      </c>
      <c r="R1998" s="130" t="e">
        <f>VLOOKUP(Q1998,'Baggrund til lister'!$G$4:$H$15,2,FALSE)</f>
        <v>#N/A</v>
      </c>
      <c r="S1998" s="11" t="str">
        <f t="shared" si="647"/>
        <v/>
      </c>
      <c r="T1998" s="11" t="str">
        <f>IF(IFERROR(VLOOKUP(N1998,Home!$C$8:$R$1048576,11,FALSE),"")=0,"",IFERROR(VLOOKUP(N1998,Home!$C$8:$R$1048576,11,FALSE),""))</f>
        <v/>
      </c>
      <c r="U1998" s="11" t="str">
        <f>IF(IFERROR(VLOOKUP(O1998,Home!$C$8:$R$1048576,12,FALSE),"")=0,"",IFERROR(VLOOKUP(O1998,Home!$C$8:$R$1048576,12,FALSE),""))</f>
        <v/>
      </c>
      <c r="V1998" s="11" t="str">
        <f>IF(IFERROR(VLOOKUP(O1998,Home!$C$8:$R$1048576,8,FALSE),"")=0,"",IFERROR(VLOOKUP(O1998,Home!$C$8:$R$1048576,8,FALSE),""))</f>
        <v/>
      </c>
      <c r="W1998" s="11" t="str">
        <f>IF(OR(VLOOKUP(N1998,Home!$C$7:$I$207,6,FALSE)="",VLOOKUP(N1998,Home!$C$7:$I$207,7,FALSE)=""),"FEJL",SUM(Baggrundsark!$K$4:K1998))</f>
        <v>FEJL</v>
      </c>
      <c r="Y1998">
        <v>1995</v>
      </c>
      <c r="Z1998" s="1"/>
      <c r="AC1998" s="44"/>
      <c r="AD1998">
        <f t="shared" si="654"/>
        <v>0</v>
      </c>
      <c r="AE1998">
        <f>SUM($AD$4:AD1998)</f>
        <v>1</v>
      </c>
      <c r="AF1998" s="103" t="str">
        <f>IFERROR(VLOOKUP(AN1998,Home!$C$8:$E$207,3,FALSE),"")</f>
        <v/>
      </c>
      <c r="AG1998" s="103" t="str">
        <f>IFERROR(VLOOKUP(AN1998,Home!$C$8:$E$207,2,FALSE),"")</f>
        <v/>
      </c>
      <c r="AH1998" s="104" t="str">
        <f>IF(VLOOKUP(AE1998,Home!$C$8:$I$207,6,FALSE)="","",VLOOKUP(AE1998,Home!$C$8:$I$207,6,FALSE))</f>
        <v/>
      </c>
      <c r="AI1998" s="104" t="e">
        <f t="shared" si="662"/>
        <v>#VALUE!</v>
      </c>
      <c r="AJ1998" s="105" t="e">
        <f t="shared" si="655"/>
        <v>#VALUE!</v>
      </c>
      <c r="AK1998" s="103" t="e">
        <f t="shared" si="648"/>
        <v>#VALUE!</v>
      </c>
      <c r="AL1998" s="103" t="e">
        <f t="shared" si="656"/>
        <v>#VALUE!</v>
      </c>
      <c r="AN1998" t="str">
        <f>IF(OR(VLOOKUP(AE1998,Home!$C$8:$I$207,6,FALSE)="",VLOOKUP(AE1998,Home!$C$8:$I$207,7,FALSE)=""),"FEJL",Baggrundsark!AE1998)</f>
        <v>FEJL</v>
      </c>
      <c r="AO1998">
        <f>IF(VLOOKUP(AE1998,Home!$C$8:$N$207,12,FALSE)="Timelønnet",1,0)</f>
        <v>0</v>
      </c>
      <c r="AP1998">
        <f>SUM($AO$4:AO1998)*AO1998</f>
        <v>0</v>
      </c>
      <c r="AQ1998">
        <f t="shared" si="643"/>
        <v>1</v>
      </c>
      <c r="AR1998" t="str">
        <f t="shared" si="643"/>
        <v/>
      </c>
      <c r="AS1998" t="e">
        <f t="shared" si="657"/>
        <v>#VALUE!</v>
      </c>
      <c r="AT1998" s="45" t="e">
        <f t="shared" si="644"/>
        <v>#VALUE!</v>
      </c>
      <c r="AU1998">
        <f>VLOOKUP(AQ1998,Home!$C$8:$J$207,8,FALSE)</f>
        <v>0</v>
      </c>
    </row>
    <row r="1999" spans="1:47" x14ac:dyDescent="0.25">
      <c r="A1999" s="6">
        <f t="shared" si="649"/>
        <v>0</v>
      </c>
      <c r="B1999" s="6">
        <f t="shared" si="658"/>
        <v>0</v>
      </c>
      <c r="C1999" s="6" t="str">
        <f t="shared" si="650"/>
        <v/>
      </c>
      <c r="D1999" s="7">
        <f t="shared" si="651"/>
        <v>0</v>
      </c>
      <c r="E1999" s="7">
        <f t="shared" si="659"/>
        <v>0</v>
      </c>
      <c r="F1999" s="7" t="str">
        <f t="shared" si="652"/>
        <v/>
      </c>
      <c r="G1999" s="6">
        <f t="shared" si="653"/>
        <v>0</v>
      </c>
      <c r="H1999" s="6">
        <f t="shared" si="660"/>
        <v>0</v>
      </c>
      <c r="I1999" s="6" t="str">
        <f t="shared" si="661"/>
        <v/>
      </c>
      <c r="J1999" s="11">
        <v>1996</v>
      </c>
      <c r="K1999" s="11">
        <f>IF(IFERROR(VLOOKUP(J1999,Home!$A$8:$B$1048576,1,FALSE),0)=0,0,1)</f>
        <v>0</v>
      </c>
      <c r="L1999" s="129" t="e">
        <f>IF(VLOOKUP(O1999,Home!$C$8:$R$207,6,FALSE)="","",VLOOKUP(O1999,Home!$C$8:$R$207,6,FALSE))</f>
        <v>#N/A</v>
      </c>
      <c r="M1999" s="129" t="e">
        <f t="shared" si="646"/>
        <v>#N/A</v>
      </c>
      <c r="N1999" s="11">
        <f>SUM($K$4:K1999)</f>
        <v>200</v>
      </c>
      <c r="O1999" s="11" t="str">
        <f>IF(P1999="","",IF(IFERROR(VLOOKUP(N1999,Home!$C$8:$R$1048576,1,FALSE),"")=0,"",IFERROR(VLOOKUP(N1999,Home!$C$8:$R$1048576,1,FALSE),"")))</f>
        <v/>
      </c>
      <c r="P1999" s="11" t="str">
        <f>IF(IFERROR(VLOOKUP(W1999,Home!$C$8:$R$1048576,3,FALSE),"")=0,"",IFERROR(VLOOKUP(W1999,Home!$C$8:$R$1048576,3,FALSE),""))</f>
        <v/>
      </c>
      <c r="Q1999" s="11" t="str">
        <f t="shared" si="645"/>
        <v/>
      </c>
      <c r="R1999" s="130" t="e">
        <f>VLOOKUP(Q1999,'Baggrund til lister'!$G$4:$H$15,2,FALSE)</f>
        <v>#N/A</v>
      </c>
      <c r="S1999" s="11" t="str">
        <f t="shared" si="647"/>
        <v/>
      </c>
      <c r="T1999" s="11" t="str">
        <f>IF(IFERROR(VLOOKUP(N1999,Home!$C$8:$R$1048576,11,FALSE),"")=0,"",IFERROR(VLOOKUP(N1999,Home!$C$8:$R$1048576,11,FALSE),""))</f>
        <v/>
      </c>
      <c r="U1999" s="11" t="str">
        <f>IF(IFERROR(VLOOKUP(O1999,Home!$C$8:$R$1048576,12,FALSE),"")=0,"",IFERROR(VLOOKUP(O1999,Home!$C$8:$R$1048576,12,FALSE),""))</f>
        <v/>
      </c>
      <c r="V1999" s="11" t="str">
        <f>IF(IFERROR(VLOOKUP(O1999,Home!$C$8:$R$1048576,8,FALSE),"")=0,"",IFERROR(VLOOKUP(O1999,Home!$C$8:$R$1048576,8,FALSE),""))</f>
        <v/>
      </c>
      <c r="W1999" s="11" t="str">
        <f>IF(OR(VLOOKUP(N1999,Home!$C$7:$I$207,6,FALSE)="",VLOOKUP(N1999,Home!$C$7:$I$207,7,FALSE)=""),"FEJL",SUM(Baggrundsark!$K$4:K1999))</f>
        <v>FEJL</v>
      </c>
      <c r="Y1999">
        <v>1996</v>
      </c>
      <c r="Z1999" s="1"/>
      <c r="AC1999" s="44"/>
      <c r="AD1999">
        <f t="shared" si="654"/>
        <v>0</v>
      </c>
      <c r="AE1999">
        <f>SUM($AD$4:AD1999)</f>
        <v>1</v>
      </c>
      <c r="AF1999" s="103" t="str">
        <f>IFERROR(VLOOKUP(AN1999,Home!$C$8:$E$207,3,FALSE),"")</f>
        <v/>
      </c>
      <c r="AG1999" s="103" t="str">
        <f>IFERROR(VLOOKUP(AN1999,Home!$C$8:$E$207,2,FALSE),"")</f>
        <v/>
      </c>
      <c r="AH1999" s="104" t="str">
        <f>IF(VLOOKUP(AE1999,Home!$C$8:$I$207,6,FALSE)="","",VLOOKUP(AE1999,Home!$C$8:$I$207,6,FALSE))</f>
        <v/>
      </c>
      <c r="AI1999" s="104" t="e">
        <f t="shared" si="662"/>
        <v>#VALUE!</v>
      </c>
      <c r="AJ1999" s="105" t="e">
        <f t="shared" si="655"/>
        <v>#VALUE!</v>
      </c>
      <c r="AK1999" s="103" t="e">
        <f t="shared" si="648"/>
        <v>#VALUE!</v>
      </c>
      <c r="AL1999" s="103" t="e">
        <f t="shared" si="656"/>
        <v>#VALUE!</v>
      </c>
      <c r="AN1999" t="str">
        <f>IF(OR(VLOOKUP(AE1999,Home!$C$8:$I$207,6,FALSE)="",VLOOKUP(AE1999,Home!$C$8:$I$207,7,FALSE)=""),"FEJL",Baggrundsark!AE1999)</f>
        <v>FEJL</v>
      </c>
      <c r="AO1999">
        <f>IF(VLOOKUP(AE1999,Home!$C$8:$N$207,12,FALSE)="Timelønnet",1,0)</f>
        <v>0</v>
      </c>
      <c r="AP1999">
        <f>SUM($AO$4:AO1999)*AO1999</f>
        <v>0</v>
      </c>
      <c r="AQ1999">
        <f t="shared" si="643"/>
        <v>1</v>
      </c>
      <c r="AR1999" t="str">
        <f t="shared" si="643"/>
        <v/>
      </c>
      <c r="AS1999" t="e">
        <f t="shared" si="657"/>
        <v>#VALUE!</v>
      </c>
      <c r="AT1999" s="45" t="e">
        <f t="shared" si="644"/>
        <v>#VALUE!</v>
      </c>
      <c r="AU1999">
        <f>VLOOKUP(AQ1999,Home!$C$8:$J$207,8,FALSE)</f>
        <v>0</v>
      </c>
    </row>
    <row r="2000" spans="1:47" x14ac:dyDescent="0.25">
      <c r="A2000" s="6">
        <f t="shared" si="649"/>
        <v>0</v>
      </c>
      <c r="B2000" s="6">
        <f t="shared" si="658"/>
        <v>0</v>
      </c>
      <c r="C2000" s="6" t="str">
        <f t="shared" si="650"/>
        <v/>
      </c>
      <c r="D2000" s="7">
        <f t="shared" si="651"/>
        <v>0</v>
      </c>
      <c r="E2000" s="7">
        <f t="shared" si="659"/>
        <v>0</v>
      </c>
      <c r="F2000" s="7" t="str">
        <f t="shared" si="652"/>
        <v/>
      </c>
      <c r="G2000" s="6">
        <f t="shared" si="653"/>
        <v>0</v>
      </c>
      <c r="H2000" s="6">
        <f t="shared" si="660"/>
        <v>0</v>
      </c>
      <c r="I2000" s="6" t="str">
        <f t="shared" si="661"/>
        <v/>
      </c>
      <c r="J2000" s="11">
        <v>1997</v>
      </c>
      <c r="K2000" s="11">
        <f>IF(IFERROR(VLOOKUP(J2000,Home!$A$8:$B$1048576,1,FALSE),0)=0,0,1)</f>
        <v>0</v>
      </c>
      <c r="L2000" s="129" t="e">
        <f>IF(VLOOKUP(O2000,Home!$C$8:$R$207,6,FALSE)="","",VLOOKUP(O2000,Home!$C$8:$R$207,6,FALSE))</f>
        <v>#N/A</v>
      </c>
      <c r="M2000" s="129" t="e">
        <f t="shared" si="646"/>
        <v>#N/A</v>
      </c>
      <c r="N2000" s="11">
        <f>SUM($K$4:K2000)</f>
        <v>200</v>
      </c>
      <c r="O2000" s="11" t="str">
        <f>IF(P2000="","",IF(IFERROR(VLOOKUP(N2000,Home!$C$8:$R$1048576,1,FALSE),"")=0,"",IFERROR(VLOOKUP(N2000,Home!$C$8:$R$1048576,1,FALSE),"")))</f>
        <v/>
      </c>
      <c r="P2000" s="11" t="str">
        <f>IF(IFERROR(VLOOKUP(W2000,Home!$C$8:$R$1048576,3,FALSE),"")=0,"",IFERROR(VLOOKUP(W2000,Home!$C$8:$R$1048576,3,FALSE),""))</f>
        <v/>
      </c>
      <c r="Q2000" s="11" t="str">
        <f t="shared" si="645"/>
        <v/>
      </c>
      <c r="R2000" s="130" t="e">
        <f>VLOOKUP(Q2000,'Baggrund til lister'!$G$4:$H$15,2,FALSE)</f>
        <v>#N/A</v>
      </c>
      <c r="S2000" s="11" t="str">
        <f t="shared" si="647"/>
        <v/>
      </c>
      <c r="T2000" s="11" t="str">
        <f>IF(IFERROR(VLOOKUP(N2000,Home!$C$8:$R$1048576,11,FALSE),"")=0,"",IFERROR(VLOOKUP(N2000,Home!$C$8:$R$1048576,11,FALSE),""))</f>
        <v/>
      </c>
      <c r="U2000" s="11" t="str">
        <f>IF(IFERROR(VLOOKUP(O2000,Home!$C$8:$R$1048576,12,FALSE),"")=0,"",IFERROR(VLOOKUP(O2000,Home!$C$8:$R$1048576,12,FALSE),""))</f>
        <v/>
      </c>
      <c r="V2000" s="11" t="str">
        <f>IF(IFERROR(VLOOKUP(O2000,Home!$C$8:$R$1048576,8,FALSE),"")=0,"",IFERROR(VLOOKUP(O2000,Home!$C$8:$R$1048576,8,FALSE),""))</f>
        <v/>
      </c>
      <c r="W2000" s="11" t="str">
        <f>IF(OR(VLOOKUP(N2000,Home!$C$7:$I$207,6,FALSE)="",VLOOKUP(N2000,Home!$C$7:$I$207,7,FALSE)=""),"FEJL",SUM(Baggrundsark!$K$4:K2000))</f>
        <v>FEJL</v>
      </c>
      <c r="Y2000">
        <v>1997</v>
      </c>
      <c r="Z2000" s="1"/>
      <c r="AC2000" s="44"/>
      <c r="AD2000">
        <f t="shared" si="654"/>
        <v>0</v>
      </c>
      <c r="AE2000">
        <f>SUM($AD$4:AD2000)</f>
        <v>1</v>
      </c>
      <c r="AF2000" s="103" t="str">
        <f>IFERROR(VLOOKUP(AN2000,Home!$C$8:$E$207,3,FALSE),"")</f>
        <v/>
      </c>
      <c r="AG2000" s="103" t="str">
        <f>IFERROR(VLOOKUP(AN2000,Home!$C$8:$E$207,2,FALSE),"")</f>
        <v/>
      </c>
      <c r="AH2000" s="104" t="str">
        <f>IF(VLOOKUP(AE2000,Home!$C$8:$I$207,6,FALSE)="","",VLOOKUP(AE2000,Home!$C$8:$I$207,6,FALSE))</f>
        <v/>
      </c>
      <c r="AI2000" s="104" t="e">
        <f t="shared" si="662"/>
        <v>#VALUE!</v>
      </c>
      <c r="AJ2000" s="105" t="e">
        <f t="shared" si="655"/>
        <v>#VALUE!</v>
      </c>
      <c r="AK2000" s="103" t="e">
        <f t="shared" si="648"/>
        <v>#VALUE!</v>
      </c>
      <c r="AL2000" s="103" t="e">
        <f t="shared" si="656"/>
        <v>#VALUE!</v>
      </c>
      <c r="AN2000" t="str">
        <f>IF(OR(VLOOKUP(AE2000,Home!$C$8:$I$207,6,FALSE)="",VLOOKUP(AE2000,Home!$C$8:$I$207,7,FALSE)=""),"FEJL",Baggrundsark!AE2000)</f>
        <v>FEJL</v>
      </c>
      <c r="AO2000">
        <f>IF(VLOOKUP(AE2000,Home!$C$8:$N$207,12,FALSE)="Timelønnet",1,0)</f>
        <v>0</v>
      </c>
      <c r="AP2000">
        <f>SUM($AO$4:AO2000)*AO2000</f>
        <v>0</v>
      </c>
      <c r="AQ2000">
        <f t="shared" si="643"/>
        <v>1</v>
      </c>
      <c r="AR2000" t="str">
        <f t="shared" si="643"/>
        <v/>
      </c>
      <c r="AS2000" t="e">
        <f t="shared" si="657"/>
        <v>#VALUE!</v>
      </c>
      <c r="AT2000" s="45" t="e">
        <f t="shared" si="644"/>
        <v>#VALUE!</v>
      </c>
      <c r="AU2000">
        <f>VLOOKUP(AQ2000,Home!$C$8:$J$207,8,FALSE)</f>
        <v>0</v>
      </c>
    </row>
    <row r="2001" spans="1:47" x14ac:dyDescent="0.25">
      <c r="A2001" s="6">
        <f t="shared" si="649"/>
        <v>0</v>
      </c>
      <c r="B2001" s="6">
        <f t="shared" si="658"/>
        <v>0</v>
      </c>
      <c r="C2001" s="6" t="str">
        <f t="shared" si="650"/>
        <v/>
      </c>
      <c r="D2001" s="7">
        <f t="shared" si="651"/>
        <v>0</v>
      </c>
      <c r="E2001" s="7">
        <f t="shared" si="659"/>
        <v>0</v>
      </c>
      <c r="F2001" s="7" t="str">
        <f t="shared" si="652"/>
        <v/>
      </c>
      <c r="G2001" s="6">
        <f t="shared" si="653"/>
        <v>0</v>
      </c>
      <c r="H2001" s="6">
        <f t="shared" si="660"/>
        <v>0</v>
      </c>
      <c r="I2001" s="6" t="str">
        <f t="shared" si="661"/>
        <v/>
      </c>
      <c r="J2001" s="11">
        <v>1998</v>
      </c>
      <c r="K2001" s="11">
        <f>IF(IFERROR(VLOOKUP(J2001,Home!$A$8:$B$1048576,1,FALSE),0)=0,0,1)</f>
        <v>0</v>
      </c>
      <c r="L2001" s="129" t="e">
        <f>IF(VLOOKUP(O2001,Home!$C$8:$R$207,6,FALSE)="","",VLOOKUP(O2001,Home!$C$8:$R$207,6,FALSE))</f>
        <v>#N/A</v>
      </c>
      <c r="M2001" s="129" t="e">
        <f t="shared" si="646"/>
        <v>#N/A</v>
      </c>
      <c r="N2001" s="11">
        <f>SUM($K$4:K2001)</f>
        <v>200</v>
      </c>
      <c r="O2001" s="11" t="str">
        <f>IF(P2001="","",IF(IFERROR(VLOOKUP(N2001,Home!$C$8:$R$1048576,1,FALSE),"")=0,"",IFERROR(VLOOKUP(N2001,Home!$C$8:$R$1048576,1,FALSE),"")))</f>
        <v/>
      </c>
      <c r="P2001" s="11" t="str">
        <f>IF(IFERROR(VLOOKUP(W2001,Home!$C$8:$R$1048576,3,FALSE),"")=0,"",IFERROR(VLOOKUP(W2001,Home!$C$8:$R$1048576,3,FALSE),""))</f>
        <v/>
      </c>
      <c r="Q2001" s="11" t="str">
        <f t="shared" si="645"/>
        <v/>
      </c>
      <c r="R2001" s="130" t="e">
        <f>VLOOKUP(Q2001,'Baggrund til lister'!$G$4:$H$15,2,FALSE)</f>
        <v>#N/A</v>
      </c>
      <c r="S2001" s="11" t="str">
        <f t="shared" si="647"/>
        <v/>
      </c>
      <c r="T2001" s="11" t="str">
        <f>IF(IFERROR(VLOOKUP(N2001,Home!$C$8:$R$1048576,11,FALSE),"")=0,"",IFERROR(VLOOKUP(N2001,Home!$C$8:$R$1048576,11,FALSE),""))</f>
        <v/>
      </c>
      <c r="U2001" s="11" t="str">
        <f>IF(IFERROR(VLOOKUP(O2001,Home!$C$8:$R$1048576,12,FALSE),"")=0,"",IFERROR(VLOOKUP(O2001,Home!$C$8:$R$1048576,12,FALSE),""))</f>
        <v/>
      </c>
      <c r="V2001" s="11" t="str">
        <f>IF(IFERROR(VLOOKUP(O2001,Home!$C$8:$R$1048576,8,FALSE),"")=0,"",IFERROR(VLOOKUP(O2001,Home!$C$8:$R$1048576,8,FALSE),""))</f>
        <v/>
      </c>
      <c r="W2001" s="11" t="str">
        <f>IF(OR(VLOOKUP(N2001,Home!$C$7:$I$207,6,FALSE)="",VLOOKUP(N2001,Home!$C$7:$I$207,7,FALSE)=""),"FEJL",SUM(Baggrundsark!$K$4:K2001))</f>
        <v>FEJL</v>
      </c>
      <c r="Y2001">
        <v>1998</v>
      </c>
      <c r="Z2001" s="1"/>
      <c r="AC2001" s="44"/>
      <c r="AD2001">
        <f t="shared" si="654"/>
        <v>0</v>
      </c>
      <c r="AE2001">
        <f>SUM($AD$4:AD2001)</f>
        <v>1</v>
      </c>
      <c r="AF2001" s="103" t="str">
        <f>IFERROR(VLOOKUP(AN2001,Home!$C$8:$E$207,3,FALSE),"")</f>
        <v/>
      </c>
      <c r="AG2001" s="103" t="str">
        <f>IFERROR(VLOOKUP(AN2001,Home!$C$8:$E$207,2,FALSE),"")</f>
        <v/>
      </c>
      <c r="AH2001" s="104" t="str">
        <f>IF(VLOOKUP(AE2001,Home!$C$8:$I$207,6,FALSE)="","",VLOOKUP(AE2001,Home!$C$8:$I$207,6,FALSE))</f>
        <v/>
      </c>
      <c r="AI2001" s="104" t="e">
        <f t="shared" si="662"/>
        <v>#VALUE!</v>
      </c>
      <c r="AJ2001" s="105" t="e">
        <f t="shared" si="655"/>
        <v>#VALUE!</v>
      </c>
      <c r="AK2001" s="103" t="e">
        <f t="shared" si="648"/>
        <v>#VALUE!</v>
      </c>
      <c r="AL2001" s="103" t="e">
        <f t="shared" si="656"/>
        <v>#VALUE!</v>
      </c>
      <c r="AN2001" t="str">
        <f>IF(OR(VLOOKUP(AE2001,Home!$C$8:$I$207,6,FALSE)="",VLOOKUP(AE2001,Home!$C$8:$I$207,7,FALSE)=""),"FEJL",Baggrundsark!AE2001)</f>
        <v>FEJL</v>
      </c>
      <c r="AO2001">
        <f>IF(VLOOKUP(AE2001,Home!$C$8:$N$207,12,FALSE)="Timelønnet",1,0)</f>
        <v>0</v>
      </c>
      <c r="AP2001">
        <f>SUM($AO$4:AO2001)*AO2001</f>
        <v>0</v>
      </c>
      <c r="AQ2001">
        <f t="shared" si="643"/>
        <v>1</v>
      </c>
      <c r="AR2001" t="str">
        <f t="shared" si="643"/>
        <v/>
      </c>
      <c r="AS2001" t="e">
        <f t="shared" si="657"/>
        <v>#VALUE!</v>
      </c>
      <c r="AT2001" s="45" t="e">
        <f t="shared" si="644"/>
        <v>#VALUE!</v>
      </c>
      <c r="AU2001">
        <f>VLOOKUP(AQ2001,Home!$C$8:$J$207,8,FALSE)</f>
        <v>0</v>
      </c>
    </row>
    <row r="2002" spans="1:47" x14ac:dyDescent="0.25">
      <c r="A2002" s="6">
        <f t="shared" si="649"/>
        <v>0</v>
      </c>
      <c r="B2002" s="6">
        <f t="shared" si="658"/>
        <v>0</v>
      </c>
      <c r="C2002" s="6" t="str">
        <f t="shared" si="650"/>
        <v/>
      </c>
      <c r="D2002" s="7">
        <f t="shared" si="651"/>
        <v>0</v>
      </c>
      <c r="E2002" s="7">
        <f t="shared" si="659"/>
        <v>0</v>
      </c>
      <c r="F2002" s="7" t="str">
        <f t="shared" si="652"/>
        <v/>
      </c>
      <c r="G2002" s="6">
        <f t="shared" si="653"/>
        <v>0</v>
      </c>
      <c r="H2002" s="6">
        <f t="shared" si="660"/>
        <v>0</v>
      </c>
      <c r="I2002" s="6" t="str">
        <f t="shared" si="661"/>
        <v/>
      </c>
      <c r="J2002" s="11">
        <v>1999</v>
      </c>
      <c r="K2002" s="11">
        <f>IF(IFERROR(VLOOKUP(J2002,Home!$A$8:$B$1048576,1,FALSE),0)=0,0,1)</f>
        <v>0</v>
      </c>
      <c r="L2002" s="129" t="e">
        <f>IF(VLOOKUP(O2002,Home!$C$8:$R$207,6,FALSE)="","",VLOOKUP(O2002,Home!$C$8:$R$207,6,FALSE))</f>
        <v>#N/A</v>
      </c>
      <c r="M2002" s="129" t="e">
        <f t="shared" si="646"/>
        <v>#N/A</v>
      </c>
      <c r="N2002" s="11">
        <f>SUM($K$4:K2002)</f>
        <v>200</v>
      </c>
      <c r="O2002" s="11" t="str">
        <f>IF(P2002="","",IF(IFERROR(VLOOKUP(N2002,Home!$C$8:$R$1048576,1,FALSE),"")=0,"",IFERROR(VLOOKUP(N2002,Home!$C$8:$R$1048576,1,FALSE),"")))</f>
        <v/>
      </c>
      <c r="P2002" s="11" t="str">
        <f>IF(IFERROR(VLOOKUP(W2002,Home!$C$8:$R$1048576,3,FALSE),"")=0,"",IFERROR(VLOOKUP(W2002,Home!$C$8:$R$1048576,3,FALSE),""))</f>
        <v/>
      </c>
      <c r="Q2002" s="11" t="str">
        <f t="shared" si="645"/>
        <v/>
      </c>
      <c r="R2002" s="130" t="e">
        <f>VLOOKUP(Q2002,'Baggrund til lister'!$G$4:$H$15,2,FALSE)</f>
        <v>#N/A</v>
      </c>
      <c r="S2002" s="11" t="str">
        <f t="shared" si="647"/>
        <v/>
      </c>
      <c r="T2002" s="11" t="str">
        <f>IF(IFERROR(VLOOKUP(N2002,Home!$C$8:$R$1048576,11,FALSE),"")=0,"",IFERROR(VLOOKUP(N2002,Home!$C$8:$R$1048576,11,FALSE),""))</f>
        <v/>
      </c>
      <c r="U2002" s="11" t="str">
        <f>IF(IFERROR(VLOOKUP(O2002,Home!$C$8:$R$1048576,12,FALSE),"")=0,"",IFERROR(VLOOKUP(O2002,Home!$C$8:$R$1048576,12,FALSE),""))</f>
        <v/>
      </c>
      <c r="V2002" s="11" t="str">
        <f>IF(IFERROR(VLOOKUP(O2002,Home!$C$8:$R$1048576,8,FALSE),"")=0,"",IFERROR(VLOOKUP(O2002,Home!$C$8:$R$1048576,8,FALSE),""))</f>
        <v/>
      </c>
      <c r="W2002" s="11" t="str">
        <f>IF(OR(VLOOKUP(N2002,Home!$C$7:$I$207,6,FALSE)="",VLOOKUP(N2002,Home!$C$7:$I$207,7,FALSE)=""),"FEJL",SUM(Baggrundsark!$K$4:K2002))</f>
        <v>FEJL</v>
      </c>
      <c r="Y2002">
        <v>1999</v>
      </c>
      <c r="Z2002" s="1"/>
      <c r="AC2002" s="44"/>
      <c r="AD2002">
        <f t="shared" si="654"/>
        <v>0</v>
      </c>
      <c r="AE2002">
        <f>SUM($AD$4:AD2002)</f>
        <v>1</v>
      </c>
      <c r="AF2002" s="103" t="str">
        <f>IFERROR(VLOOKUP(AN2002,Home!$C$8:$E$207,3,FALSE),"")</f>
        <v/>
      </c>
      <c r="AG2002" s="103" t="str">
        <f>IFERROR(VLOOKUP(AN2002,Home!$C$8:$E$207,2,FALSE),"")</f>
        <v/>
      </c>
      <c r="AH2002" s="104" t="str">
        <f>IF(VLOOKUP(AE2002,Home!$C$8:$I$207,6,FALSE)="","",VLOOKUP(AE2002,Home!$C$8:$I$207,6,FALSE))</f>
        <v/>
      </c>
      <c r="AI2002" s="104" t="e">
        <f t="shared" si="662"/>
        <v>#VALUE!</v>
      </c>
      <c r="AJ2002" s="105" t="e">
        <f t="shared" si="655"/>
        <v>#VALUE!</v>
      </c>
      <c r="AK2002" s="103" t="e">
        <f t="shared" si="648"/>
        <v>#VALUE!</v>
      </c>
      <c r="AL2002" s="103" t="e">
        <f t="shared" si="656"/>
        <v>#VALUE!</v>
      </c>
      <c r="AN2002" t="str">
        <f>IF(OR(VLOOKUP(AE2002,Home!$C$8:$I$207,6,FALSE)="",VLOOKUP(AE2002,Home!$C$8:$I$207,7,FALSE)=""),"FEJL",Baggrundsark!AE2002)</f>
        <v>FEJL</v>
      </c>
      <c r="AO2002">
        <f>IF(VLOOKUP(AE2002,Home!$C$8:$N$207,12,FALSE)="Timelønnet",1,0)</f>
        <v>0</v>
      </c>
      <c r="AP2002">
        <f>SUM($AO$4:AO2002)*AO2002</f>
        <v>0</v>
      </c>
      <c r="AQ2002">
        <f t="shared" si="643"/>
        <v>1</v>
      </c>
      <c r="AR2002" t="str">
        <f t="shared" si="643"/>
        <v/>
      </c>
      <c r="AS2002" t="e">
        <f t="shared" si="657"/>
        <v>#VALUE!</v>
      </c>
      <c r="AT2002" s="45" t="e">
        <f t="shared" si="644"/>
        <v>#VALUE!</v>
      </c>
      <c r="AU2002">
        <f>VLOOKUP(AQ2002,Home!$C$8:$J$207,8,FALSE)</f>
        <v>0</v>
      </c>
    </row>
    <row r="2003" spans="1:47" x14ac:dyDescent="0.25">
      <c r="A2003" s="6">
        <f t="shared" si="649"/>
        <v>0</v>
      </c>
      <c r="B2003" s="6">
        <f t="shared" si="658"/>
        <v>0</v>
      </c>
      <c r="C2003" s="6" t="str">
        <f t="shared" si="650"/>
        <v/>
      </c>
      <c r="D2003" s="7">
        <f t="shared" si="651"/>
        <v>0</v>
      </c>
      <c r="E2003" s="7">
        <f t="shared" si="659"/>
        <v>0</v>
      </c>
      <c r="F2003" s="7" t="str">
        <f t="shared" si="652"/>
        <v/>
      </c>
      <c r="G2003" s="6">
        <f t="shared" si="653"/>
        <v>0</v>
      </c>
      <c r="H2003" s="6">
        <f t="shared" si="660"/>
        <v>0</v>
      </c>
      <c r="I2003" s="6" t="str">
        <f t="shared" si="661"/>
        <v/>
      </c>
      <c r="J2003" s="11">
        <v>2000</v>
      </c>
      <c r="K2003" s="11">
        <f>IF(IFERROR(VLOOKUP(J2003,Home!$A$8:$B$1048576,1,FALSE),0)=0,0,1)</f>
        <v>0</v>
      </c>
      <c r="L2003" s="129" t="e">
        <f>IF(VLOOKUP(O2003,Home!$C$8:$R$207,6,FALSE)="","",VLOOKUP(O2003,Home!$C$8:$R$207,6,FALSE))</f>
        <v>#N/A</v>
      </c>
      <c r="M2003" s="129" t="e">
        <f t="shared" si="646"/>
        <v>#N/A</v>
      </c>
      <c r="N2003" s="11">
        <f>SUM($K$4:K2003)</f>
        <v>200</v>
      </c>
      <c r="O2003" s="11" t="str">
        <f>IF(P2003="","",IF(IFERROR(VLOOKUP(N2003,Home!$C$8:$R$1048576,1,FALSE),"")=0,"",IFERROR(VLOOKUP(N2003,Home!$C$8:$R$1048576,1,FALSE),"")))</f>
        <v/>
      </c>
      <c r="P2003" s="11" t="str">
        <f>IF(IFERROR(VLOOKUP(W2003,Home!$C$8:$R$1048576,3,FALSE),"")=0,"",IFERROR(VLOOKUP(W2003,Home!$C$8:$R$1048576,3,FALSE),""))</f>
        <v/>
      </c>
      <c r="Q2003" s="11" t="str">
        <f t="shared" si="645"/>
        <v/>
      </c>
      <c r="R2003" s="130" t="e">
        <f>VLOOKUP(Q2003,'Baggrund til lister'!$G$4:$H$15,2,FALSE)</f>
        <v>#N/A</v>
      </c>
      <c r="S2003" s="11" t="str">
        <f t="shared" si="647"/>
        <v/>
      </c>
      <c r="T2003" s="11" t="str">
        <f>IF(IFERROR(VLOOKUP(N2003,Home!$C$8:$R$1048576,11,FALSE),"")=0,"",IFERROR(VLOOKUP(N2003,Home!$C$8:$R$1048576,11,FALSE),""))</f>
        <v/>
      </c>
      <c r="U2003" s="11" t="str">
        <f>IF(IFERROR(VLOOKUP(O2003,Home!$C$8:$R$1048576,12,FALSE),"")=0,"",IFERROR(VLOOKUP(O2003,Home!$C$8:$R$1048576,12,FALSE),""))</f>
        <v/>
      </c>
      <c r="V2003" s="11" t="str">
        <f>IF(IFERROR(VLOOKUP(O2003,Home!$C$8:$R$1048576,8,FALSE),"")=0,"",IFERROR(VLOOKUP(O2003,Home!$C$8:$R$1048576,8,FALSE),""))</f>
        <v/>
      </c>
      <c r="W2003" s="11" t="str">
        <f>IF(OR(VLOOKUP(N2003,Home!$C$7:$I$207,6,FALSE)="",VLOOKUP(N2003,Home!$C$7:$I$207,7,FALSE)=""),"FEJL",SUM(Baggrundsark!$K$4:K2003))</f>
        <v>FEJL</v>
      </c>
      <c r="Y2003">
        <v>2000</v>
      </c>
      <c r="Z2003" s="1"/>
      <c r="AC2003" s="44"/>
      <c r="AD2003">
        <f t="shared" si="654"/>
        <v>0</v>
      </c>
      <c r="AE2003">
        <f>SUM($AD$4:AD2003)</f>
        <v>1</v>
      </c>
      <c r="AF2003" s="103" t="str">
        <f>IFERROR(VLOOKUP(AN2003,Home!$C$8:$E$207,3,FALSE),"")</f>
        <v/>
      </c>
      <c r="AG2003" s="103" t="str">
        <f>IFERROR(VLOOKUP(AN2003,Home!$C$8:$E$207,2,FALSE),"")</f>
        <v/>
      </c>
      <c r="AH2003" s="104" t="str">
        <f>IF(VLOOKUP(AE2003,Home!$C$8:$I$207,6,FALSE)="","",VLOOKUP(AE2003,Home!$C$8:$I$207,6,FALSE))</f>
        <v/>
      </c>
      <c r="AI2003" s="104" t="e">
        <f t="shared" si="662"/>
        <v>#VALUE!</v>
      </c>
      <c r="AJ2003" s="105" t="e">
        <f t="shared" si="655"/>
        <v>#VALUE!</v>
      </c>
      <c r="AK2003" s="103" t="e">
        <f t="shared" si="648"/>
        <v>#VALUE!</v>
      </c>
      <c r="AL2003" s="103" t="e">
        <f t="shared" si="656"/>
        <v>#VALUE!</v>
      </c>
      <c r="AN2003" t="str">
        <f>IF(OR(VLOOKUP(AE2003,Home!$C$8:$I$207,6,FALSE)="",VLOOKUP(AE2003,Home!$C$8:$I$207,7,FALSE)=""),"FEJL",Baggrundsark!AE2003)</f>
        <v>FEJL</v>
      </c>
      <c r="AO2003">
        <f>IF(VLOOKUP(AE2003,Home!$C$8:$N$207,12,FALSE)="Timelønnet",1,0)</f>
        <v>0</v>
      </c>
      <c r="AP2003">
        <f>SUM($AO$4:AO2003)*AO2003</f>
        <v>0</v>
      </c>
      <c r="AQ2003">
        <f t="shared" si="643"/>
        <v>1</v>
      </c>
      <c r="AR2003" t="str">
        <f t="shared" si="643"/>
        <v/>
      </c>
      <c r="AS2003" t="e">
        <f t="shared" si="657"/>
        <v>#VALUE!</v>
      </c>
      <c r="AT2003" s="45" t="e">
        <f t="shared" si="644"/>
        <v>#VALUE!</v>
      </c>
      <c r="AU2003">
        <f>VLOOKUP(AQ2003,Home!$C$8:$J$207,8,FALSE)</f>
        <v>0</v>
      </c>
    </row>
    <row r="2004" spans="1:47" x14ac:dyDescent="0.25">
      <c r="A2004" s="6">
        <f t="shared" si="649"/>
        <v>0</v>
      </c>
      <c r="B2004" s="6">
        <f t="shared" si="658"/>
        <v>0</v>
      </c>
      <c r="C2004" s="6" t="str">
        <f t="shared" si="650"/>
        <v/>
      </c>
      <c r="D2004" s="7">
        <f t="shared" si="651"/>
        <v>0</v>
      </c>
      <c r="E2004" s="7">
        <f t="shared" si="659"/>
        <v>0</v>
      </c>
      <c r="F2004" s="7" t="str">
        <f t="shared" si="652"/>
        <v/>
      </c>
      <c r="G2004" s="6">
        <f t="shared" si="653"/>
        <v>0</v>
      </c>
      <c r="H2004" s="6">
        <f t="shared" si="660"/>
        <v>0</v>
      </c>
      <c r="I2004" s="6" t="str">
        <f t="shared" si="661"/>
        <v/>
      </c>
      <c r="J2004" s="11">
        <v>2001</v>
      </c>
      <c r="K2004" s="11">
        <f>IF(IFERROR(VLOOKUP(J2004,Home!$A$8:$B$1048576,1,FALSE),0)=0,0,1)</f>
        <v>0</v>
      </c>
      <c r="L2004" s="129" t="e">
        <f>IF(VLOOKUP(O2004,Home!$C$8:$R$207,6,FALSE)="","",VLOOKUP(O2004,Home!$C$8:$R$207,6,FALSE))</f>
        <v>#N/A</v>
      </c>
      <c r="M2004" s="129" t="e">
        <f t="shared" si="646"/>
        <v>#N/A</v>
      </c>
      <c r="N2004" s="11">
        <f>SUM($K$4:K2004)</f>
        <v>200</v>
      </c>
      <c r="O2004" s="11" t="str">
        <f>IF(P2004="","",IF(IFERROR(VLOOKUP(N2004,Home!$C$8:$R$1048576,1,FALSE),"")=0,"",IFERROR(VLOOKUP(N2004,Home!$C$8:$R$1048576,1,FALSE),"")))</f>
        <v/>
      </c>
      <c r="P2004" s="11" t="str">
        <f>IF(IFERROR(VLOOKUP(W2004,Home!$C$8:$R$1048576,3,FALSE),"")=0,"",IFERROR(VLOOKUP(W2004,Home!$C$8:$R$1048576,3,FALSE),""))</f>
        <v/>
      </c>
      <c r="Q2004" s="11" t="str">
        <f t="shared" si="645"/>
        <v/>
      </c>
      <c r="R2004" s="130" t="e">
        <f>VLOOKUP(Q2004,'Baggrund til lister'!$G$4:$H$15,2,FALSE)</f>
        <v>#N/A</v>
      </c>
      <c r="S2004" s="11" t="str">
        <f t="shared" si="647"/>
        <v/>
      </c>
      <c r="T2004" s="11" t="str">
        <f>IF(IFERROR(VLOOKUP(N2004,Home!$C$8:$R$1048576,11,FALSE),"")=0,"",IFERROR(VLOOKUP(N2004,Home!$C$8:$R$1048576,11,FALSE),""))</f>
        <v/>
      </c>
      <c r="U2004" s="11" t="str">
        <f>IF(IFERROR(VLOOKUP(O2004,Home!$C$8:$R$1048576,12,FALSE),"")=0,"",IFERROR(VLOOKUP(O2004,Home!$C$8:$R$1048576,12,FALSE),""))</f>
        <v/>
      </c>
      <c r="V2004" s="11" t="str">
        <f>IF(IFERROR(VLOOKUP(O2004,Home!$C$8:$R$1048576,8,FALSE),"")=0,"",IFERROR(VLOOKUP(O2004,Home!$C$8:$R$1048576,8,FALSE),""))</f>
        <v/>
      </c>
      <c r="W2004" s="11" t="str">
        <f>IF(OR(VLOOKUP(N2004,Home!$C$7:$I$207,6,FALSE)="",VLOOKUP(N2004,Home!$C$7:$I$207,7,FALSE)=""),"FEJL",SUM(Baggrundsark!$K$4:K2004))</f>
        <v>FEJL</v>
      </c>
      <c r="Y2004">
        <v>2001</v>
      </c>
      <c r="Z2004" s="1"/>
      <c r="AC2004" s="44"/>
      <c r="AD2004">
        <f t="shared" si="654"/>
        <v>0</v>
      </c>
      <c r="AE2004">
        <f>SUM($AD$4:AD2004)</f>
        <v>1</v>
      </c>
      <c r="AF2004" s="103" t="str">
        <f>IFERROR(VLOOKUP(AN2004,Home!$C$8:$E$207,3,FALSE),"")</f>
        <v/>
      </c>
      <c r="AG2004" s="103" t="str">
        <f>IFERROR(VLOOKUP(AN2004,Home!$C$8:$E$207,2,FALSE),"")</f>
        <v/>
      </c>
      <c r="AH2004" s="104" t="str">
        <f>IF(VLOOKUP(AE2004,Home!$C$8:$I$207,6,FALSE)="","",VLOOKUP(AE2004,Home!$C$8:$I$207,6,FALSE))</f>
        <v/>
      </c>
      <c r="AI2004" s="104" t="e">
        <f t="shared" si="662"/>
        <v>#VALUE!</v>
      </c>
      <c r="AJ2004" s="105" t="e">
        <f t="shared" si="655"/>
        <v>#VALUE!</v>
      </c>
      <c r="AK2004" s="103" t="e">
        <f t="shared" si="648"/>
        <v>#VALUE!</v>
      </c>
      <c r="AL2004" s="103" t="e">
        <f t="shared" si="656"/>
        <v>#VALUE!</v>
      </c>
      <c r="AN2004" t="str">
        <f>IF(OR(VLOOKUP(AE2004,Home!$C$8:$I$207,6,FALSE)="",VLOOKUP(AE2004,Home!$C$8:$I$207,7,FALSE)=""),"FEJL",Baggrundsark!AE2004)</f>
        <v>FEJL</v>
      </c>
      <c r="AO2004">
        <f>IF(VLOOKUP(AE2004,Home!$C$8:$N$207,12,FALSE)="Timelønnet",1,0)</f>
        <v>0</v>
      </c>
      <c r="AP2004">
        <f>SUM($AO$4:AO2004)*AO2004</f>
        <v>0</v>
      </c>
      <c r="AQ2004">
        <f t="shared" si="643"/>
        <v>1</v>
      </c>
      <c r="AR2004" t="str">
        <f t="shared" si="643"/>
        <v/>
      </c>
      <c r="AS2004" t="e">
        <f t="shared" si="657"/>
        <v>#VALUE!</v>
      </c>
      <c r="AT2004" s="45" t="e">
        <f t="shared" si="644"/>
        <v>#VALUE!</v>
      </c>
      <c r="AU2004">
        <f>VLOOKUP(AQ2004,Home!$C$8:$J$207,8,FALSE)</f>
        <v>0</v>
      </c>
    </row>
    <row r="2005" spans="1:47" x14ac:dyDescent="0.25">
      <c r="A2005" s="6">
        <f t="shared" si="649"/>
        <v>0</v>
      </c>
      <c r="B2005" s="6">
        <f t="shared" si="658"/>
        <v>0</v>
      </c>
      <c r="C2005" s="6" t="str">
        <f t="shared" si="650"/>
        <v/>
      </c>
      <c r="D2005" s="7">
        <f t="shared" si="651"/>
        <v>0</v>
      </c>
      <c r="E2005" s="7">
        <f t="shared" si="659"/>
        <v>0</v>
      </c>
      <c r="F2005" s="7" t="str">
        <f t="shared" si="652"/>
        <v/>
      </c>
      <c r="G2005" s="6">
        <f t="shared" si="653"/>
        <v>0</v>
      </c>
      <c r="H2005" s="6">
        <f t="shared" si="660"/>
        <v>0</v>
      </c>
      <c r="I2005" s="6" t="str">
        <f t="shared" si="661"/>
        <v/>
      </c>
      <c r="J2005" s="11">
        <v>2002</v>
      </c>
      <c r="K2005" s="11">
        <f>IF(IFERROR(VLOOKUP(J2005,Home!$A$8:$B$1048576,1,FALSE),0)=0,0,1)</f>
        <v>0</v>
      </c>
      <c r="L2005" s="129" t="e">
        <f>IF(VLOOKUP(O2005,Home!$C$8:$R$207,6,FALSE)="","",VLOOKUP(O2005,Home!$C$8:$R$207,6,FALSE))</f>
        <v>#N/A</v>
      </c>
      <c r="M2005" s="129" t="e">
        <f t="shared" si="646"/>
        <v>#N/A</v>
      </c>
      <c r="N2005" s="11">
        <f>SUM($K$4:K2005)</f>
        <v>200</v>
      </c>
      <c r="O2005" s="11" t="str">
        <f>IF(P2005="","",IF(IFERROR(VLOOKUP(N2005,Home!$C$8:$R$1048576,1,FALSE),"")=0,"",IFERROR(VLOOKUP(N2005,Home!$C$8:$R$1048576,1,FALSE),"")))</f>
        <v/>
      </c>
      <c r="P2005" s="11" t="str">
        <f>IF(IFERROR(VLOOKUP(W2005,Home!$C$8:$R$1048576,3,FALSE),"")=0,"",IFERROR(VLOOKUP(W2005,Home!$C$8:$R$1048576,3,FALSE),""))</f>
        <v/>
      </c>
      <c r="Q2005" s="11" t="str">
        <f t="shared" si="645"/>
        <v/>
      </c>
      <c r="R2005" s="130" t="e">
        <f>VLOOKUP(Q2005,'Baggrund til lister'!$G$4:$H$15,2,FALSE)</f>
        <v>#N/A</v>
      </c>
      <c r="S2005" s="11" t="str">
        <f t="shared" si="647"/>
        <v/>
      </c>
      <c r="T2005" s="11" t="str">
        <f>IF(IFERROR(VLOOKUP(N2005,Home!$C$8:$R$1048576,11,FALSE),"")=0,"",IFERROR(VLOOKUP(N2005,Home!$C$8:$R$1048576,11,FALSE),""))</f>
        <v/>
      </c>
      <c r="U2005" s="11" t="str">
        <f>IF(IFERROR(VLOOKUP(O2005,Home!$C$8:$R$1048576,12,FALSE),"")=0,"",IFERROR(VLOOKUP(O2005,Home!$C$8:$R$1048576,12,FALSE),""))</f>
        <v/>
      </c>
      <c r="V2005" s="11" t="str">
        <f>IF(IFERROR(VLOOKUP(O2005,Home!$C$8:$R$1048576,8,FALSE),"")=0,"",IFERROR(VLOOKUP(O2005,Home!$C$8:$R$1048576,8,FALSE),""))</f>
        <v/>
      </c>
      <c r="W2005" s="11" t="str">
        <f>IF(OR(VLOOKUP(N2005,Home!$C$7:$I$207,6,FALSE)="",VLOOKUP(N2005,Home!$C$7:$I$207,7,FALSE)=""),"FEJL",SUM(Baggrundsark!$K$4:K2005))</f>
        <v>FEJL</v>
      </c>
      <c r="Y2005">
        <v>2002</v>
      </c>
      <c r="Z2005" s="1"/>
      <c r="AC2005" s="44"/>
      <c r="AD2005">
        <f t="shared" si="654"/>
        <v>0</v>
      </c>
      <c r="AE2005">
        <f>SUM($AD$4:AD2005)</f>
        <v>1</v>
      </c>
      <c r="AF2005" s="103" t="str">
        <f>IFERROR(VLOOKUP(AN2005,Home!$C$8:$E$207,3,FALSE),"")</f>
        <v/>
      </c>
      <c r="AG2005" s="103" t="str">
        <f>IFERROR(VLOOKUP(AN2005,Home!$C$8:$E$207,2,FALSE),"")</f>
        <v/>
      </c>
      <c r="AH2005" s="104" t="str">
        <f>IF(VLOOKUP(AE2005,Home!$C$8:$I$207,6,FALSE)="","",VLOOKUP(AE2005,Home!$C$8:$I$207,6,FALSE))</f>
        <v/>
      </c>
      <c r="AI2005" s="104" t="e">
        <f t="shared" si="662"/>
        <v>#VALUE!</v>
      </c>
      <c r="AJ2005" s="105" t="e">
        <f t="shared" si="655"/>
        <v>#VALUE!</v>
      </c>
      <c r="AK2005" s="103" t="e">
        <f t="shared" si="648"/>
        <v>#VALUE!</v>
      </c>
      <c r="AL2005" s="103" t="e">
        <f t="shared" si="656"/>
        <v>#VALUE!</v>
      </c>
      <c r="AN2005" t="str">
        <f>IF(OR(VLOOKUP(AE2005,Home!$C$8:$I$207,6,FALSE)="",VLOOKUP(AE2005,Home!$C$8:$I$207,7,FALSE)=""),"FEJL",Baggrundsark!AE2005)</f>
        <v>FEJL</v>
      </c>
      <c r="AO2005">
        <f>IF(VLOOKUP(AE2005,Home!$C$8:$N$207,12,FALSE)="Timelønnet",1,0)</f>
        <v>0</v>
      </c>
      <c r="AP2005">
        <f>SUM($AO$4:AO2005)*AO2005</f>
        <v>0</v>
      </c>
      <c r="AQ2005">
        <f t="shared" si="643"/>
        <v>1</v>
      </c>
      <c r="AR2005" t="str">
        <f t="shared" si="643"/>
        <v/>
      </c>
      <c r="AS2005" t="e">
        <f t="shared" si="657"/>
        <v>#VALUE!</v>
      </c>
      <c r="AT2005" s="45" t="e">
        <f t="shared" si="644"/>
        <v>#VALUE!</v>
      </c>
      <c r="AU2005">
        <f>VLOOKUP(AQ2005,Home!$C$8:$J$207,8,FALSE)</f>
        <v>0</v>
      </c>
    </row>
    <row r="2006" spans="1:47" x14ac:dyDescent="0.25">
      <c r="A2006" s="6">
        <f t="shared" si="649"/>
        <v>0</v>
      </c>
      <c r="B2006" s="6">
        <f t="shared" si="658"/>
        <v>0</v>
      </c>
      <c r="C2006" s="6" t="str">
        <f t="shared" si="650"/>
        <v/>
      </c>
      <c r="D2006" s="7">
        <f t="shared" si="651"/>
        <v>0</v>
      </c>
      <c r="E2006" s="7">
        <f t="shared" si="659"/>
        <v>0</v>
      </c>
      <c r="F2006" s="7" t="str">
        <f t="shared" si="652"/>
        <v/>
      </c>
      <c r="G2006" s="6">
        <f t="shared" si="653"/>
        <v>0</v>
      </c>
      <c r="H2006" s="6">
        <f t="shared" si="660"/>
        <v>0</v>
      </c>
      <c r="I2006" s="6" t="str">
        <f t="shared" si="661"/>
        <v/>
      </c>
      <c r="J2006" s="11">
        <v>2003</v>
      </c>
      <c r="K2006" s="11">
        <f>IF(IFERROR(VLOOKUP(J2006,Home!$A$8:$B$1048576,1,FALSE),0)=0,0,1)</f>
        <v>0</v>
      </c>
      <c r="L2006" s="129" t="e">
        <f>IF(VLOOKUP(O2006,Home!$C$8:$R$207,6,FALSE)="","",VLOOKUP(O2006,Home!$C$8:$R$207,6,FALSE))</f>
        <v>#N/A</v>
      </c>
      <c r="M2006" s="129" t="e">
        <f t="shared" si="646"/>
        <v>#N/A</v>
      </c>
      <c r="N2006" s="11">
        <f>SUM($K$4:K2006)</f>
        <v>200</v>
      </c>
      <c r="O2006" s="11" t="str">
        <f>IF(P2006="","",IF(IFERROR(VLOOKUP(N2006,Home!$C$8:$R$1048576,1,FALSE),"")=0,"",IFERROR(VLOOKUP(N2006,Home!$C$8:$R$1048576,1,FALSE),"")))</f>
        <v/>
      </c>
      <c r="P2006" s="11" t="str">
        <f>IF(IFERROR(VLOOKUP(W2006,Home!$C$8:$R$1048576,3,FALSE),"")=0,"",IFERROR(VLOOKUP(W2006,Home!$C$8:$R$1048576,3,FALSE),""))</f>
        <v/>
      </c>
      <c r="Q2006" s="11" t="str">
        <f t="shared" si="645"/>
        <v/>
      </c>
      <c r="R2006" s="130" t="e">
        <f>VLOOKUP(Q2006,'Baggrund til lister'!$G$4:$H$15,2,FALSE)</f>
        <v>#N/A</v>
      </c>
      <c r="S2006" s="11" t="str">
        <f t="shared" si="647"/>
        <v/>
      </c>
      <c r="T2006" s="11" t="str">
        <f>IF(IFERROR(VLOOKUP(N2006,Home!$C$8:$R$1048576,11,FALSE),"")=0,"",IFERROR(VLOOKUP(N2006,Home!$C$8:$R$1048576,11,FALSE),""))</f>
        <v/>
      </c>
      <c r="U2006" s="11" t="str">
        <f>IF(IFERROR(VLOOKUP(O2006,Home!$C$8:$R$1048576,12,FALSE),"")=0,"",IFERROR(VLOOKUP(O2006,Home!$C$8:$R$1048576,12,FALSE),""))</f>
        <v/>
      </c>
      <c r="V2006" s="11" t="str">
        <f>IF(IFERROR(VLOOKUP(O2006,Home!$C$8:$R$1048576,8,FALSE),"")=0,"",IFERROR(VLOOKUP(O2006,Home!$C$8:$R$1048576,8,FALSE),""))</f>
        <v/>
      </c>
      <c r="W2006" s="11" t="str">
        <f>IF(OR(VLOOKUP(N2006,Home!$C$7:$I$207,6,FALSE)="",VLOOKUP(N2006,Home!$C$7:$I$207,7,FALSE)=""),"FEJL",SUM(Baggrundsark!$K$4:K2006))</f>
        <v>FEJL</v>
      </c>
      <c r="Y2006">
        <v>2003</v>
      </c>
      <c r="Z2006" s="1"/>
      <c r="AC2006" s="44"/>
      <c r="AD2006">
        <f t="shared" si="654"/>
        <v>0</v>
      </c>
      <c r="AE2006">
        <f>SUM($AD$4:AD2006)</f>
        <v>1</v>
      </c>
      <c r="AF2006" s="103" t="str">
        <f>IFERROR(VLOOKUP(AN2006,Home!$C$8:$E$207,3,FALSE),"")</f>
        <v/>
      </c>
      <c r="AG2006" s="103" t="str">
        <f>IFERROR(VLOOKUP(AN2006,Home!$C$8:$E$207,2,FALSE),"")</f>
        <v/>
      </c>
      <c r="AH2006" s="104" t="str">
        <f>IF(VLOOKUP(AE2006,Home!$C$8:$I$207,6,FALSE)="","",VLOOKUP(AE2006,Home!$C$8:$I$207,6,FALSE))</f>
        <v/>
      </c>
      <c r="AI2006" s="104" t="e">
        <f t="shared" si="662"/>
        <v>#VALUE!</v>
      </c>
      <c r="AJ2006" s="105" t="e">
        <f t="shared" si="655"/>
        <v>#VALUE!</v>
      </c>
      <c r="AK2006" s="103" t="e">
        <f t="shared" si="648"/>
        <v>#VALUE!</v>
      </c>
      <c r="AL2006" s="103" t="e">
        <f t="shared" si="656"/>
        <v>#VALUE!</v>
      </c>
      <c r="AN2006" t="str">
        <f>IF(OR(VLOOKUP(AE2006,Home!$C$8:$I$207,6,FALSE)="",VLOOKUP(AE2006,Home!$C$8:$I$207,7,FALSE)=""),"FEJL",Baggrundsark!AE2006)</f>
        <v>FEJL</v>
      </c>
      <c r="AO2006">
        <f>IF(VLOOKUP(AE2006,Home!$C$8:$N$207,12,FALSE)="Timelønnet",1,0)</f>
        <v>0</v>
      </c>
      <c r="AP2006">
        <f>SUM($AO$4:AO2006)*AO2006</f>
        <v>0</v>
      </c>
      <c r="AQ2006">
        <f t="shared" si="643"/>
        <v>1</v>
      </c>
      <c r="AR2006" t="str">
        <f t="shared" si="643"/>
        <v/>
      </c>
      <c r="AS2006" t="e">
        <f t="shared" si="657"/>
        <v>#VALUE!</v>
      </c>
      <c r="AT2006" s="45" t="e">
        <f t="shared" si="644"/>
        <v>#VALUE!</v>
      </c>
      <c r="AU2006">
        <f>VLOOKUP(AQ2006,Home!$C$8:$J$207,8,FALSE)</f>
        <v>0</v>
      </c>
    </row>
    <row r="2007" spans="1:47" x14ac:dyDescent="0.25">
      <c r="A2007" s="6">
        <f t="shared" si="649"/>
        <v>0</v>
      </c>
      <c r="B2007" s="6">
        <f t="shared" si="658"/>
        <v>0</v>
      </c>
      <c r="C2007" s="6" t="str">
        <f t="shared" si="650"/>
        <v/>
      </c>
      <c r="D2007" s="7">
        <f t="shared" si="651"/>
        <v>0</v>
      </c>
      <c r="E2007" s="7">
        <f t="shared" si="659"/>
        <v>0</v>
      </c>
      <c r="F2007" s="7" t="str">
        <f t="shared" si="652"/>
        <v/>
      </c>
      <c r="G2007" s="6">
        <f t="shared" si="653"/>
        <v>0</v>
      </c>
      <c r="H2007" s="6">
        <f t="shared" si="660"/>
        <v>0</v>
      </c>
      <c r="I2007" s="6" t="str">
        <f t="shared" si="661"/>
        <v/>
      </c>
      <c r="J2007" s="11">
        <v>2004</v>
      </c>
      <c r="K2007" s="11">
        <f>IF(IFERROR(VLOOKUP(J2007,Home!$A$8:$B$1048576,1,FALSE),0)=0,0,1)</f>
        <v>0</v>
      </c>
      <c r="L2007" s="129" t="e">
        <f>IF(VLOOKUP(O2007,Home!$C$8:$R$207,6,FALSE)="","",VLOOKUP(O2007,Home!$C$8:$R$207,6,FALSE))</f>
        <v>#N/A</v>
      </c>
      <c r="M2007" s="129" t="e">
        <f t="shared" si="646"/>
        <v>#N/A</v>
      </c>
      <c r="N2007" s="11">
        <f>SUM($K$4:K2007)</f>
        <v>200</v>
      </c>
      <c r="O2007" s="11" t="str">
        <f>IF(P2007="","",IF(IFERROR(VLOOKUP(N2007,Home!$C$8:$R$1048576,1,FALSE),"")=0,"",IFERROR(VLOOKUP(N2007,Home!$C$8:$R$1048576,1,FALSE),"")))</f>
        <v/>
      </c>
      <c r="P2007" s="11" t="str">
        <f>IF(IFERROR(VLOOKUP(W2007,Home!$C$8:$R$1048576,3,FALSE),"")=0,"",IFERROR(VLOOKUP(W2007,Home!$C$8:$R$1048576,3,FALSE),""))</f>
        <v/>
      </c>
      <c r="Q2007" s="11" t="str">
        <f t="shared" si="645"/>
        <v/>
      </c>
      <c r="R2007" s="130" t="e">
        <f>VLOOKUP(Q2007,'Baggrund til lister'!$G$4:$H$15,2,FALSE)</f>
        <v>#N/A</v>
      </c>
      <c r="S2007" s="11" t="str">
        <f t="shared" si="647"/>
        <v/>
      </c>
      <c r="T2007" s="11" t="str">
        <f>IF(IFERROR(VLOOKUP(N2007,Home!$C$8:$R$1048576,11,FALSE),"")=0,"",IFERROR(VLOOKUP(N2007,Home!$C$8:$R$1048576,11,FALSE),""))</f>
        <v/>
      </c>
      <c r="U2007" s="11" t="str">
        <f>IF(IFERROR(VLOOKUP(O2007,Home!$C$8:$R$1048576,12,FALSE),"")=0,"",IFERROR(VLOOKUP(O2007,Home!$C$8:$R$1048576,12,FALSE),""))</f>
        <v/>
      </c>
      <c r="V2007" s="11" t="str">
        <f>IF(IFERROR(VLOOKUP(O2007,Home!$C$8:$R$1048576,8,FALSE),"")=0,"",IFERROR(VLOOKUP(O2007,Home!$C$8:$R$1048576,8,FALSE),""))</f>
        <v/>
      </c>
      <c r="W2007" s="11" t="str">
        <f>IF(OR(VLOOKUP(N2007,Home!$C$7:$I$207,6,FALSE)="",VLOOKUP(N2007,Home!$C$7:$I$207,7,FALSE)=""),"FEJL",SUM(Baggrundsark!$K$4:K2007))</f>
        <v>FEJL</v>
      </c>
      <c r="Y2007">
        <v>2004</v>
      </c>
      <c r="Z2007" s="1"/>
      <c r="AC2007" s="44"/>
      <c r="AD2007">
        <f t="shared" si="654"/>
        <v>0</v>
      </c>
      <c r="AE2007">
        <f>SUM($AD$4:AD2007)</f>
        <v>1</v>
      </c>
      <c r="AF2007" s="103" t="str">
        <f>IFERROR(VLOOKUP(AN2007,Home!$C$8:$E$207,3,FALSE),"")</f>
        <v/>
      </c>
      <c r="AG2007" s="103" t="str">
        <f>IFERROR(VLOOKUP(AN2007,Home!$C$8:$E$207,2,FALSE),"")</f>
        <v/>
      </c>
      <c r="AH2007" s="104" t="str">
        <f>IF(VLOOKUP(AE2007,Home!$C$8:$I$207,6,FALSE)="","",VLOOKUP(AE2007,Home!$C$8:$I$207,6,FALSE))</f>
        <v/>
      </c>
      <c r="AI2007" s="104" t="e">
        <f t="shared" si="662"/>
        <v>#VALUE!</v>
      </c>
      <c r="AJ2007" s="105" t="e">
        <f t="shared" si="655"/>
        <v>#VALUE!</v>
      </c>
      <c r="AK2007" s="103" t="e">
        <f t="shared" si="648"/>
        <v>#VALUE!</v>
      </c>
      <c r="AL2007" s="103" t="e">
        <f t="shared" si="656"/>
        <v>#VALUE!</v>
      </c>
      <c r="AN2007" t="str">
        <f>IF(OR(VLOOKUP(AE2007,Home!$C$8:$I$207,6,FALSE)="",VLOOKUP(AE2007,Home!$C$8:$I$207,7,FALSE)=""),"FEJL",Baggrundsark!AE2007)</f>
        <v>FEJL</v>
      </c>
      <c r="AO2007">
        <f>IF(VLOOKUP(AE2007,Home!$C$8:$N$207,12,FALSE)="Timelønnet",1,0)</f>
        <v>0</v>
      </c>
      <c r="AP2007">
        <f>SUM($AO$4:AO2007)*AO2007</f>
        <v>0</v>
      </c>
      <c r="AQ2007">
        <f t="shared" si="643"/>
        <v>1</v>
      </c>
      <c r="AR2007" t="str">
        <f t="shared" si="643"/>
        <v/>
      </c>
      <c r="AS2007" t="e">
        <f t="shared" si="657"/>
        <v>#VALUE!</v>
      </c>
      <c r="AT2007" s="45" t="e">
        <f t="shared" si="644"/>
        <v>#VALUE!</v>
      </c>
      <c r="AU2007">
        <f>VLOOKUP(AQ2007,Home!$C$8:$J$207,8,FALSE)</f>
        <v>0</v>
      </c>
    </row>
    <row r="2008" spans="1:47" x14ac:dyDescent="0.25">
      <c r="A2008" s="6">
        <f t="shared" si="649"/>
        <v>0</v>
      </c>
      <c r="B2008" s="6">
        <f t="shared" si="658"/>
        <v>0</v>
      </c>
      <c r="C2008" s="6" t="str">
        <f t="shared" si="650"/>
        <v/>
      </c>
      <c r="D2008" s="7">
        <f t="shared" si="651"/>
        <v>0</v>
      </c>
      <c r="E2008" s="7">
        <f t="shared" si="659"/>
        <v>0</v>
      </c>
      <c r="F2008" s="7" t="str">
        <f t="shared" si="652"/>
        <v/>
      </c>
      <c r="G2008" s="6">
        <f t="shared" si="653"/>
        <v>0</v>
      </c>
      <c r="H2008" s="6">
        <f t="shared" si="660"/>
        <v>0</v>
      </c>
      <c r="I2008" s="6" t="str">
        <f t="shared" si="661"/>
        <v/>
      </c>
      <c r="J2008" s="11">
        <v>2005</v>
      </c>
      <c r="K2008" s="11">
        <f>IF(IFERROR(VLOOKUP(J2008,Home!$A$8:$B$1048576,1,FALSE),0)=0,0,1)</f>
        <v>0</v>
      </c>
      <c r="L2008" s="129" t="e">
        <f>IF(VLOOKUP(O2008,Home!$C$8:$R$207,6,FALSE)="","",VLOOKUP(O2008,Home!$C$8:$R$207,6,FALSE))</f>
        <v>#N/A</v>
      </c>
      <c r="M2008" s="129" t="e">
        <f t="shared" si="646"/>
        <v>#N/A</v>
      </c>
      <c r="N2008" s="11">
        <f>SUM($K$4:K2008)</f>
        <v>200</v>
      </c>
      <c r="O2008" s="11" t="str">
        <f>IF(P2008="","",IF(IFERROR(VLOOKUP(N2008,Home!$C$8:$R$1048576,1,FALSE),"")=0,"",IFERROR(VLOOKUP(N2008,Home!$C$8:$R$1048576,1,FALSE),"")))</f>
        <v/>
      </c>
      <c r="P2008" s="11" t="str">
        <f>IF(IFERROR(VLOOKUP(W2008,Home!$C$8:$R$1048576,3,FALSE),"")=0,"",IFERROR(VLOOKUP(W2008,Home!$C$8:$R$1048576,3,FALSE),""))</f>
        <v/>
      </c>
      <c r="Q2008" s="11" t="str">
        <f t="shared" si="645"/>
        <v/>
      </c>
      <c r="R2008" s="130" t="e">
        <f>VLOOKUP(Q2008,'Baggrund til lister'!$G$4:$H$15,2,FALSE)</f>
        <v>#N/A</v>
      </c>
      <c r="S2008" s="11" t="str">
        <f t="shared" si="647"/>
        <v/>
      </c>
      <c r="T2008" s="11" t="str">
        <f>IF(IFERROR(VLOOKUP(N2008,Home!$C$8:$R$1048576,11,FALSE),"")=0,"",IFERROR(VLOOKUP(N2008,Home!$C$8:$R$1048576,11,FALSE),""))</f>
        <v/>
      </c>
      <c r="U2008" s="11" t="str">
        <f>IF(IFERROR(VLOOKUP(O2008,Home!$C$8:$R$1048576,12,FALSE),"")=0,"",IFERROR(VLOOKUP(O2008,Home!$C$8:$R$1048576,12,FALSE),""))</f>
        <v/>
      </c>
      <c r="V2008" s="11" t="str">
        <f>IF(IFERROR(VLOOKUP(O2008,Home!$C$8:$R$1048576,8,FALSE),"")=0,"",IFERROR(VLOOKUP(O2008,Home!$C$8:$R$1048576,8,FALSE),""))</f>
        <v/>
      </c>
      <c r="W2008" s="11" t="str">
        <f>IF(OR(VLOOKUP(N2008,Home!$C$7:$I$207,6,FALSE)="",VLOOKUP(N2008,Home!$C$7:$I$207,7,FALSE)=""),"FEJL",SUM(Baggrundsark!$K$4:K2008))</f>
        <v>FEJL</v>
      </c>
      <c r="Y2008">
        <v>2005</v>
      </c>
      <c r="Z2008" s="1"/>
      <c r="AC2008" s="44"/>
      <c r="AD2008">
        <f t="shared" si="654"/>
        <v>0</v>
      </c>
      <c r="AE2008">
        <f>SUM($AD$4:AD2008)</f>
        <v>1</v>
      </c>
      <c r="AF2008" s="103" t="str">
        <f>IFERROR(VLOOKUP(AN2008,Home!$C$8:$E$207,3,FALSE),"")</f>
        <v/>
      </c>
      <c r="AG2008" s="103" t="str">
        <f>IFERROR(VLOOKUP(AN2008,Home!$C$8:$E$207,2,FALSE),"")</f>
        <v/>
      </c>
      <c r="AH2008" s="104" t="str">
        <f>IF(VLOOKUP(AE2008,Home!$C$8:$I$207,6,FALSE)="","",VLOOKUP(AE2008,Home!$C$8:$I$207,6,FALSE))</f>
        <v/>
      </c>
      <c r="AI2008" s="104" t="e">
        <f t="shared" si="662"/>
        <v>#VALUE!</v>
      </c>
      <c r="AJ2008" s="105" t="e">
        <f t="shared" si="655"/>
        <v>#VALUE!</v>
      </c>
      <c r="AK2008" s="103" t="e">
        <f t="shared" si="648"/>
        <v>#VALUE!</v>
      </c>
      <c r="AL2008" s="103" t="e">
        <f t="shared" si="656"/>
        <v>#VALUE!</v>
      </c>
      <c r="AN2008" t="str">
        <f>IF(OR(VLOOKUP(AE2008,Home!$C$8:$I$207,6,FALSE)="",VLOOKUP(AE2008,Home!$C$8:$I$207,7,FALSE)=""),"FEJL",Baggrundsark!AE2008)</f>
        <v>FEJL</v>
      </c>
      <c r="AO2008">
        <f>IF(VLOOKUP(AE2008,Home!$C$8:$N$207,12,FALSE)="Timelønnet",1,0)</f>
        <v>0</v>
      </c>
      <c r="AP2008">
        <f>SUM($AO$4:AO2008)*AO2008</f>
        <v>0</v>
      </c>
      <c r="AQ2008">
        <f t="shared" si="643"/>
        <v>1</v>
      </c>
      <c r="AR2008" t="str">
        <f t="shared" si="643"/>
        <v/>
      </c>
      <c r="AS2008" t="e">
        <f t="shared" si="657"/>
        <v>#VALUE!</v>
      </c>
      <c r="AT2008" s="45" t="e">
        <f t="shared" si="644"/>
        <v>#VALUE!</v>
      </c>
      <c r="AU2008">
        <f>VLOOKUP(AQ2008,Home!$C$8:$J$207,8,FALSE)</f>
        <v>0</v>
      </c>
    </row>
    <row r="2009" spans="1:47" x14ac:dyDescent="0.25">
      <c r="A2009" s="6">
        <f t="shared" si="649"/>
        <v>0</v>
      </c>
      <c r="B2009" s="6">
        <f t="shared" si="658"/>
        <v>0</v>
      </c>
      <c r="C2009" s="6" t="str">
        <f t="shared" si="650"/>
        <v/>
      </c>
      <c r="D2009" s="7">
        <f t="shared" si="651"/>
        <v>0</v>
      </c>
      <c r="E2009" s="7">
        <f t="shared" si="659"/>
        <v>0</v>
      </c>
      <c r="F2009" s="7" t="str">
        <f t="shared" si="652"/>
        <v/>
      </c>
      <c r="G2009" s="6">
        <f t="shared" si="653"/>
        <v>0</v>
      </c>
      <c r="H2009" s="6">
        <f t="shared" si="660"/>
        <v>0</v>
      </c>
      <c r="I2009" s="6" t="str">
        <f t="shared" si="661"/>
        <v/>
      </c>
      <c r="J2009" s="11">
        <v>2006</v>
      </c>
      <c r="K2009" s="11">
        <f>IF(IFERROR(VLOOKUP(J2009,Home!$A$8:$B$1048576,1,FALSE),0)=0,0,1)</f>
        <v>0</v>
      </c>
      <c r="L2009" s="129" t="e">
        <f>IF(VLOOKUP(O2009,Home!$C$8:$R$207,6,FALSE)="","",VLOOKUP(O2009,Home!$C$8:$R$207,6,FALSE))</f>
        <v>#N/A</v>
      </c>
      <c r="M2009" s="129" t="e">
        <f t="shared" si="646"/>
        <v>#N/A</v>
      </c>
      <c r="N2009" s="11">
        <f>SUM($K$4:K2009)</f>
        <v>200</v>
      </c>
      <c r="O2009" s="11" t="str">
        <f>IF(P2009="","",IF(IFERROR(VLOOKUP(N2009,Home!$C$8:$R$1048576,1,FALSE),"")=0,"",IFERROR(VLOOKUP(N2009,Home!$C$8:$R$1048576,1,FALSE),"")))</f>
        <v/>
      </c>
      <c r="P2009" s="11" t="str">
        <f>IF(IFERROR(VLOOKUP(W2009,Home!$C$8:$R$1048576,3,FALSE),"")=0,"",IFERROR(VLOOKUP(W2009,Home!$C$8:$R$1048576,3,FALSE),""))</f>
        <v/>
      </c>
      <c r="Q2009" s="11" t="str">
        <f t="shared" si="645"/>
        <v/>
      </c>
      <c r="R2009" s="130" t="e">
        <f>VLOOKUP(Q2009,'Baggrund til lister'!$G$4:$H$15,2,FALSE)</f>
        <v>#N/A</v>
      </c>
      <c r="S2009" s="11" t="str">
        <f t="shared" si="647"/>
        <v/>
      </c>
      <c r="T2009" s="11" t="str">
        <f>IF(IFERROR(VLOOKUP(N2009,Home!$C$8:$R$1048576,11,FALSE),"")=0,"",IFERROR(VLOOKUP(N2009,Home!$C$8:$R$1048576,11,FALSE),""))</f>
        <v/>
      </c>
      <c r="U2009" s="11" t="str">
        <f>IF(IFERROR(VLOOKUP(O2009,Home!$C$8:$R$1048576,12,FALSE),"")=0,"",IFERROR(VLOOKUP(O2009,Home!$C$8:$R$1048576,12,FALSE),""))</f>
        <v/>
      </c>
      <c r="V2009" s="11" t="str">
        <f>IF(IFERROR(VLOOKUP(O2009,Home!$C$8:$R$1048576,8,FALSE),"")=0,"",IFERROR(VLOOKUP(O2009,Home!$C$8:$R$1048576,8,FALSE),""))</f>
        <v/>
      </c>
      <c r="W2009" s="11" t="str">
        <f>IF(OR(VLOOKUP(N2009,Home!$C$7:$I$207,6,FALSE)="",VLOOKUP(N2009,Home!$C$7:$I$207,7,FALSE)=""),"FEJL",SUM(Baggrundsark!$K$4:K2009))</f>
        <v>FEJL</v>
      </c>
      <c r="Y2009">
        <v>2006</v>
      </c>
      <c r="Z2009" s="1"/>
      <c r="AC2009" s="44"/>
      <c r="AD2009">
        <f t="shared" si="654"/>
        <v>0</v>
      </c>
      <c r="AE2009">
        <f>SUM($AD$4:AD2009)</f>
        <v>1</v>
      </c>
      <c r="AF2009" s="103" t="str">
        <f>IFERROR(VLOOKUP(AN2009,Home!$C$8:$E$207,3,FALSE),"")</f>
        <v/>
      </c>
      <c r="AG2009" s="103" t="str">
        <f>IFERROR(VLOOKUP(AN2009,Home!$C$8:$E$207,2,FALSE),"")</f>
        <v/>
      </c>
      <c r="AH2009" s="104" t="str">
        <f>IF(VLOOKUP(AE2009,Home!$C$8:$I$207,6,FALSE)="","",VLOOKUP(AE2009,Home!$C$8:$I$207,6,FALSE))</f>
        <v/>
      </c>
      <c r="AI2009" s="104" t="e">
        <f t="shared" si="662"/>
        <v>#VALUE!</v>
      </c>
      <c r="AJ2009" s="105" t="e">
        <f t="shared" si="655"/>
        <v>#VALUE!</v>
      </c>
      <c r="AK2009" s="103" t="e">
        <f t="shared" si="648"/>
        <v>#VALUE!</v>
      </c>
      <c r="AL2009" s="103" t="e">
        <f t="shared" si="656"/>
        <v>#VALUE!</v>
      </c>
      <c r="AN2009" t="str">
        <f>IF(OR(VLOOKUP(AE2009,Home!$C$8:$I$207,6,FALSE)="",VLOOKUP(AE2009,Home!$C$8:$I$207,7,FALSE)=""),"FEJL",Baggrundsark!AE2009)</f>
        <v>FEJL</v>
      </c>
      <c r="AO2009">
        <f>IF(VLOOKUP(AE2009,Home!$C$8:$N$207,12,FALSE)="Timelønnet",1,0)</f>
        <v>0</v>
      </c>
      <c r="AP2009">
        <f>SUM($AO$4:AO2009)*AO2009</f>
        <v>0</v>
      </c>
      <c r="AQ2009">
        <f t="shared" si="643"/>
        <v>1</v>
      </c>
      <c r="AR2009" t="str">
        <f t="shared" si="643"/>
        <v/>
      </c>
      <c r="AS2009" t="e">
        <f t="shared" si="657"/>
        <v>#VALUE!</v>
      </c>
      <c r="AT2009" s="45" t="e">
        <f t="shared" si="644"/>
        <v>#VALUE!</v>
      </c>
      <c r="AU2009">
        <f>VLOOKUP(AQ2009,Home!$C$8:$J$207,8,FALSE)</f>
        <v>0</v>
      </c>
    </row>
    <row r="2010" spans="1:47" x14ac:dyDescent="0.25">
      <c r="A2010" s="6">
        <f t="shared" si="649"/>
        <v>0</v>
      </c>
      <c r="B2010" s="6">
        <f t="shared" si="658"/>
        <v>0</v>
      </c>
      <c r="C2010" s="6" t="str">
        <f t="shared" si="650"/>
        <v/>
      </c>
      <c r="D2010" s="7">
        <f t="shared" si="651"/>
        <v>0</v>
      </c>
      <c r="E2010" s="7">
        <f t="shared" si="659"/>
        <v>0</v>
      </c>
      <c r="F2010" s="7" t="str">
        <f t="shared" si="652"/>
        <v/>
      </c>
      <c r="G2010" s="6">
        <f t="shared" si="653"/>
        <v>0</v>
      </c>
      <c r="H2010" s="6">
        <f t="shared" si="660"/>
        <v>0</v>
      </c>
      <c r="I2010" s="6" t="str">
        <f t="shared" si="661"/>
        <v/>
      </c>
      <c r="J2010" s="11">
        <v>2007</v>
      </c>
      <c r="K2010" s="11">
        <f>IF(IFERROR(VLOOKUP(J2010,Home!$A$8:$B$1048576,1,FALSE),0)=0,0,1)</f>
        <v>0</v>
      </c>
      <c r="L2010" s="129" t="e">
        <f>IF(VLOOKUP(O2010,Home!$C$8:$R$207,6,FALSE)="","",VLOOKUP(O2010,Home!$C$8:$R$207,6,FALSE))</f>
        <v>#N/A</v>
      </c>
      <c r="M2010" s="129" t="e">
        <f t="shared" si="646"/>
        <v>#N/A</v>
      </c>
      <c r="N2010" s="11">
        <f>SUM($K$4:K2010)</f>
        <v>200</v>
      </c>
      <c r="O2010" s="11" t="str">
        <f>IF(P2010="","",IF(IFERROR(VLOOKUP(N2010,Home!$C$8:$R$1048576,1,FALSE),"")=0,"",IFERROR(VLOOKUP(N2010,Home!$C$8:$R$1048576,1,FALSE),"")))</f>
        <v/>
      </c>
      <c r="P2010" s="11" t="str">
        <f>IF(IFERROR(VLOOKUP(W2010,Home!$C$8:$R$1048576,3,FALSE),"")=0,"",IFERROR(VLOOKUP(W2010,Home!$C$8:$R$1048576,3,FALSE),""))</f>
        <v/>
      </c>
      <c r="Q2010" s="11" t="str">
        <f t="shared" si="645"/>
        <v/>
      </c>
      <c r="R2010" s="130" t="e">
        <f>VLOOKUP(Q2010,'Baggrund til lister'!$G$4:$H$15,2,FALSE)</f>
        <v>#N/A</v>
      </c>
      <c r="S2010" s="11" t="str">
        <f t="shared" si="647"/>
        <v/>
      </c>
      <c r="T2010" s="11" t="str">
        <f>IF(IFERROR(VLOOKUP(N2010,Home!$C$8:$R$1048576,11,FALSE),"")=0,"",IFERROR(VLOOKUP(N2010,Home!$C$8:$R$1048576,11,FALSE),""))</f>
        <v/>
      </c>
      <c r="U2010" s="11" t="str">
        <f>IF(IFERROR(VLOOKUP(O2010,Home!$C$8:$R$1048576,12,FALSE),"")=0,"",IFERROR(VLOOKUP(O2010,Home!$C$8:$R$1048576,12,FALSE),""))</f>
        <v/>
      </c>
      <c r="V2010" s="11" t="str">
        <f>IF(IFERROR(VLOOKUP(O2010,Home!$C$8:$R$1048576,8,FALSE),"")=0,"",IFERROR(VLOOKUP(O2010,Home!$C$8:$R$1048576,8,FALSE),""))</f>
        <v/>
      </c>
      <c r="W2010" s="11" t="str">
        <f>IF(OR(VLOOKUP(N2010,Home!$C$7:$I$207,6,FALSE)="",VLOOKUP(N2010,Home!$C$7:$I$207,7,FALSE)=""),"FEJL",SUM(Baggrundsark!$K$4:K2010))</f>
        <v>FEJL</v>
      </c>
      <c r="Y2010">
        <v>2007</v>
      </c>
      <c r="Z2010" s="1"/>
      <c r="AC2010" s="44"/>
      <c r="AD2010">
        <f t="shared" si="654"/>
        <v>0</v>
      </c>
      <c r="AE2010">
        <f>SUM($AD$4:AD2010)</f>
        <v>1</v>
      </c>
      <c r="AF2010" s="103" t="str">
        <f>IFERROR(VLOOKUP(AN2010,Home!$C$8:$E$207,3,FALSE),"")</f>
        <v/>
      </c>
      <c r="AG2010" s="103" t="str">
        <f>IFERROR(VLOOKUP(AN2010,Home!$C$8:$E$207,2,FALSE),"")</f>
        <v/>
      </c>
      <c r="AH2010" s="104" t="str">
        <f>IF(VLOOKUP(AE2010,Home!$C$8:$I$207,6,FALSE)="","",VLOOKUP(AE2010,Home!$C$8:$I$207,6,FALSE))</f>
        <v/>
      </c>
      <c r="AI2010" s="104" t="e">
        <f t="shared" si="662"/>
        <v>#VALUE!</v>
      </c>
      <c r="AJ2010" s="105" t="e">
        <f t="shared" si="655"/>
        <v>#VALUE!</v>
      </c>
      <c r="AK2010" s="103" t="e">
        <f t="shared" si="648"/>
        <v>#VALUE!</v>
      </c>
      <c r="AL2010" s="103" t="e">
        <f t="shared" si="656"/>
        <v>#VALUE!</v>
      </c>
      <c r="AN2010" t="str">
        <f>IF(OR(VLOOKUP(AE2010,Home!$C$8:$I$207,6,FALSE)="",VLOOKUP(AE2010,Home!$C$8:$I$207,7,FALSE)=""),"FEJL",Baggrundsark!AE2010)</f>
        <v>FEJL</v>
      </c>
      <c r="AO2010">
        <f>IF(VLOOKUP(AE2010,Home!$C$8:$N$207,12,FALSE)="Timelønnet",1,0)</f>
        <v>0</v>
      </c>
      <c r="AP2010">
        <f>SUM($AO$4:AO2010)*AO2010</f>
        <v>0</v>
      </c>
      <c r="AQ2010">
        <f t="shared" si="643"/>
        <v>1</v>
      </c>
      <c r="AR2010" t="str">
        <f t="shared" si="643"/>
        <v/>
      </c>
      <c r="AS2010" t="e">
        <f t="shared" si="657"/>
        <v>#VALUE!</v>
      </c>
      <c r="AT2010" s="45" t="e">
        <f t="shared" si="644"/>
        <v>#VALUE!</v>
      </c>
      <c r="AU2010">
        <f>VLOOKUP(AQ2010,Home!$C$8:$J$207,8,FALSE)</f>
        <v>0</v>
      </c>
    </row>
    <row r="2011" spans="1:47" x14ac:dyDescent="0.25">
      <c r="A2011" s="6">
        <f t="shared" si="649"/>
        <v>0</v>
      </c>
      <c r="B2011" s="6">
        <f t="shared" si="658"/>
        <v>0</v>
      </c>
      <c r="C2011" s="6" t="str">
        <f t="shared" si="650"/>
        <v/>
      </c>
      <c r="D2011" s="7">
        <f t="shared" si="651"/>
        <v>0</v>
      </c>
      <c r="E2011" s="7">
        <f t="shared" si="659"/>
        <v>0</v>
      </c>
      <c r="F2011" s="7" t="str">
        <f t="shared" si="652"/>
        <v/>
      </c>
      <c r="G2011" s="6">
        <f t="shared" si="653"/>
        <v>0</v>
      </c>
      <c r="H2011" s="6">
        <f t="shared" si="660"/>
        <v>0</v>
      </c>
      <c r="I2011" s="6" t="str">
        <f t="shared" si="661"/>
        <v/>
      </c>
      <c r="J2011" s="11">
        <v>2008</v>
      </c>
      <c r="K2011" s="11">
        <f>IF(IFERROR(VLOOKUP(J2011,Home!$A$8:$B$1048576,1,FALSE),0)=0,0,1)</f>
        <v>0</v>
      </c>
      <c r="L2011" s="129" t="e">
        <f>IF(VLOOKUP(O2011,Home!$C$8:$R$207,6,FALSE)="","",VLOOKUP(O2011,Home!$C$8:$R$207,6,FALSE))</f>
        <v>#N/A</v>
      </c>
      <c r="M2011" s="129" t="e">
        <f t="shared" si="646"/>
        <v>#N/A</v>
      </c>
      <c r="N2011" s="11">
        <f>SUM($K$4:K2011)</f>
        <v>200</v>
      </c>
      <c r="O2011" s="11" t="str">
        <f>IF(P2011="","",IF(IFERROR(VLOOKUP(N2011,Home!$C$8:$R$1048576,1,FALSE),"")=0,"",IFERROR(VLOOKUP(N2011,Home!$C$8:$R$1048576,1,FALSE),"")))</f>
        <v/>
      </c>
      <c r="P2011" s="11" t="str">
        <f>IF(IFERROR(VLOOKUP(W2011,Home!$C$8:$R$1048576,3,FALSE),"")=0,"",IFERROR(VLOOKUP(W2011,Home!$C$8:$R$1048576,3,FALSE),""))</f>
        <v/>
      </c>
      <c r="Q2011" s="11" t="str">
        <f t="shared" si="645"/>
        <v/>
      </c>
      <c r="R2011" s="130" t="e">
        <f>VLOOKUP(Q2011,'Baggrund til lister'!$G$4:$H$15,2,FALSE)</f>
        <v>#N/A</v>
      </c>
      <c r="S2011" s="11" t="str">
        <f t="shared" si="647"/>
        <v/>
      </c>
      <c r="T2011" s="11" t="str">
        <f>IF(IFERROR(VLOOKUP(N2011,Home!$C$8:$R$1048576,11,FALSE),"")=0,"",IFERROR(VLOOKUP(N2011,Home!$C$8:$R$1048576,11,FALSE),""))</f>
        <v/>
      </c>
      <c r="U2011" s="11" t="str">
        <f>IF(IFERROR(VLOOKUP(O2011,Home!$C$8:$R$1048576,12,FALSE),"")=0,"",IFERROR(VLOOKUP(O2011,Home!$C$8:$R$1048576,12,FALSE),""))</f>
        <v/>
      </c>
      <c r="V2011" s="11" t="str">
        <f>IF(IFERROR(VLOOKUP(O2011,Home!$C$8:$R$1048576,8,FALSE),"")=0,"",IFERROR(VLOOKUP(O2011,Home!$C$8:$R$1048576,8,FALSE),""))</f>
        <v/>
      </c>
      <c r="W2011" s="11" t="str">
        <f>IF(OR(VLOOKUP(N2011,Home!$C$7:$I$207,6,FALSE)="",VLOOKUP(N2011,Home!$C$7:$I$207,7,FALSE)=""),"FEJL",SUM(Baggrundsark!$K$4:K2011))</f>
        <v>FEJL</v>
      </c>
      <c r="Y2011">
        <v>2008</v>
      </c>
      <c r="Z2011" s="1"/>
      <c r="AC2011" s="44"/>
      <c r="AD2011">
        <f t="shared" si="654"/>
        <v>0</v>
      </c>
      <c r="AE2011">
        <f>SUM($AD$4:AD2011)</f>
        <v>1</v>
      </c>
      <c r="AF2011" s="103" t="str">
        <f>IFERROR(VLOOKUP(AN2011,Home!$C$8:$E$207,3,FALSE),"")</f>
        <v/>
      </c>
      <c r="AG2011" s="103" t="str">
        <f>IFERROR(VLOOKUP(AN2011,Home!$C$8:$E$207,2,FALSE),"")</f>
        <v/>
      </c>
      <c r="AH2011" s="104" t="str">
        <f>IF(VLOOKUP(AE2011,Home!$C$8:$I$207,6,FALSE)="","",VLOOKUP(AE2011,Home!$C$8:$I$207,6,FALSE))</f>
        <v/>
      </c>
      <c r="AI2011" s="104" t="e">
        <f t="shared" si="662"/>
        <v>#VALUE!</v>
      </c>
      <c r="AJ2011" s="105" t="e">
        <f t="shared" si="655"/>
        <v>#VALUE!</v>
      </c>
      <c r="AK2011" s="103" t="e">
        <f t="shared" si="648"/>
        <v>#VALUE!</v>
      </c>
      <c r="AL2011" s="103" t="e">
        <f t="shared" si="656"/>
        <v>#VALUE!</v>
      </c>
      <c r="AN2011" t="str">
        <f>IF(OR(VLOOKUP(AE2011,Home!$C$8:$I$207,6,FALSE)="",VLOOKUP(AE2011,Home!$C$8:$I$207,7,FALSE)=""),"FEJL",Baggrundsark!AE2011)</f>
        <v>FEJL</v>
      </c>
      <c r="AO2011">
        <f>IF(VLOOKUP(AE2011,Home!$C$8:$N$207,12,FALSE)="Timelønnet",1,0)</f>
        <v>0</v>
      </c>
      <c r="AP2011">
        <f>SUM($AO$4:AO2011)*AO2011</f>
        <v>0</v>
      </c>
      <c r="AQ2011">
        <f t="shared" ref="AQ2011:AR2074" si="663">AE2011</f>
        <v>1</v>
      </c>
      <c r="AR2011" t="str">
        <f t="shared" si="663"/>
        <v/>
      </c>
      <c r="AS2011" t="e">
        <f t="shared" si="657"/>
        <v>#VALUE!</v>
      </c>
      <c r="AT2011" s="45" t="e">
        <f t="shared" ref="AT2011:AT2074" si="664">AK2011</f>
        <v>#VALUE!</v>
      </c>
      <c r="AU2011">
        <f>VLOOKUP(AQ2011,Home!$C$8:$J$207,8,FALSE)</f>
        <v>0</v>
      </c>
    </row>
    <row r="2012" spans="1:47" x14ac:dyDescent="0.25">
      <c r="A2012" s="6">
        <f t="shared" si="649"/>
        <v>0</v>
      </c>
      <c r="B2012" s="6">
        <f t="shared" si="658"/>
        <v>0</v>
      </c>
      <c r="C2012" s="6" t="str">
        <f t="shared" si="650"/>
        <v/>
      </c>
      <c r="D2012" s="7">
        <f t="shared" si="651"/>
        <v>0</v>
      </c>
      <c r="E2012" s="7">
        <f t="shared" si="659"/>
        <v>0</v>
      </c>
      <c r="F2012" s="7" t="str">
        <f t="shared" si="652"/>
        <v/>
      </c>
      <c r="G2012" s="6">
        <f t="shared" si="653"/>
        <v>0</v>
      </c>
      <c r="H2012" s="6">
        <f t="shared" si="660"/>
        <v>0</v>
      </c>
      <c r="I2012" s="6" t="str">
        <f t="shared" si="661"/>
        <v/>
      </c>
      <c r="J2012" s="11">
        <v>2009</v>
      </c>
      <c r="K2012" s="11">
        <f>IF(IFERROR(VLOOKUP(J2012,Home!$A$8:$B$1048576,1,FALSE),0)=0,0,1)</f>
        <v>0</v>
      </c>
      <c r="L2012" s="129" t="e">
        <f>IF(VLOOKUP(O2012,Home!$C$8:$R$207,6,FALSE)="","",VLOOKUP(O2012,Home!$C$8:$R$207,6,FALSE))</f>
        <v>#N/A</v>
      </c>
      <c r="M2012" s="129" t="e">
        <f t="shared" si="646"/>
        <v>#N/A</v>
      </c>
      <c r="N2012" s="11">
        <f>SUM($K$4:K2012)</f>
        <v>200</v>
      </c>
      <c r="O2012" s="11" t="str">
        <f>IF(P2012="","",IF(IFERROR(VLOOKUP(N2012,Home!$C$8:$R$1048576,1,FALSE),"")=0,"",IFERROR(VLOOKUP(N2012,Home!$C$8:$R$1048576,1,FALSE),"")))</f>
        <v/>
      </c>
      <c r="P2012" s="11" t="str">
        <f>IF(IFERROR(VLOOKUP(W2012,Home!$C$8:$R$1048576,3,FALSE),"")=0,"",IFERROR(VLOOKUP(W2012,Home!$C$8:$R$1048576,3,FALSE),""))</f>
        <v/>
      </c>
      <c r="Q2012" s="11" t="str">
        <f t="shared" si="645"/>
        <v/>
      </c>
      <c r="R2012" s="130" t="e">
        <f>VLOOKUP(Q2012,'Baggrund til lister'!$G$4:$H$15,2,FALSE)</f>
        <v>#N/A</v>
      </c>
      <c r="S2012" s="11" t="str">
        <f t="shared" si="647"/>
        <v/>
      </c>
      <c r="T2012" s="11" t="str">
        <f>IF(IFERROR(VLOOKUP(N2012,Home!$C$8:$R$1048576,11,FALSE),"")=0,"",IFERROR(VLOOKUP(N2012,Home!$C$8:$R$1048576,11,FALSE),""))</f>
        <v/>
      </c>
      <c r="U2012" s="11" t="str">
        <f>IF(IFERROR(VLOOKUP(O2012,Home!$C$8:$R$1048576,12,FALSE),"")=0,"",IFERROR(VLOOKUP(O2012,Home!$C$8:$R$1048576,12,FALSE),""))</f>
        <v/>
      </c>
      <c r="V2012" s="11" t="str">
        <f>IF(IFERROR(VLOOKUP(O2012,Home!$C$8:$R$1048576,8,FALSE),"")=0,"",IFERROR(VLOOKUP(O2012,Home!$C$8:$R$1048576,8,FALSE),""))</f>
        <v/>
      </c>
      <c r="W2012" s="11" t="str">
        <f>IF(OR(VLOOKUP(N2012,Home!$C$7:$I$207,6,FALSE)="",VLOOKUP(N2012,Home!$C$7:$I$207,7,FALSE)=""),"FEJL",SUM(Baggrundsark!$K$4:K2012))</f>
        <v>FEJL</v>
      </c>
      <c r="Y2012">
        <v>2009</v>
      </c>
      <c r="Z2012" s="1"/>
      <c r="AC2012" s="44"/>
      <c r="AD2012">
        <f t="shared" si="654"/>
        <v>0</v>
      </c>
      <c r="AE2012">
        <f>SUM($AD$4:AD2012)</f>
        <v>1</v>
      </c>
      <c r="AF2012" s="103" t="str">
        <f>IFERROR(VLOOKUP(AN2012,Home!$C$8:$E$207,3,FALSE),"")</f>
        <v/>
      </c>
      <c r="AG2012" s="103" t="str">
        <f>IFERROR(VLOOKUP(AN2012,Home!$C$8:$E$207,2,FALSE),"")</f>
        <v/>
      </c>
      <c r="AH2012" s="104" t="str">
        <f>IF(VLOOKUP(AE2012,Home!$C$8:$I$207,6,FALSE)="","",VLOOKUP(AE2012,Home!$C$8:$I$207,6,FALSE))</f>
        <v/>
      </c>
      <c r="AI2012" s="104" t="e">
        <f t="shared" si="662"/>
        <v>#VALUE!</v>
      </c>
      <c r="AJ2012" s="105" t="e">
        <f t="shared" si="655"/>
        <v>#VALUE!</v>
      </c>
      <c r="AK2012" s="103" t="e">
        <f t="shared" si="648"/>
        <v>#VALUE!</v>
      </c>
      <c r="AL2012" s="103" t="e">
        <f t="shared" si="656"/>
        <v>#VALUE!</v>
      </c>
      <c r="AN2012" t="str">
        <f>IF(OR(VLOOKUP(AE2012,Home!$C$8:$I$207,6,FALSE)="",VLOOKUP(AE2012,Home!$C$8:$I$207,7,FALSE)=""),"FEJL",Baggrundsark!AE2012)</f>
        <v>FEJL</v>
      </c>
      <c r="AO2012">
        <f>IF(VLOOKUP(AE2012,Home!$C$8:$N$207,12,FALSE)="Timelønnet",1,0)</f>
        <v>0</v>
      </c>
      <c r="AP2012">
        <f>SUM($AO$4:AO2012)*AO2012</f>
        <v>0</v>
      </c>
      <c r="AQ2012">
        <f t="shared" si="663"/>
        <v>1</v>
      </c>
      <c r="AR2012" t="str">
        <f t="shared" si="663"/>
        <v/>
      </c>
      <c r="AS2012" t="e">
        <f t="shared" si="657"/>
        <v>#VALUE!</v>
      </c>
      <c r="AT2012" s="45" t="e">
        <f t="shared" si="664"/>
        <v>#VALUE!</v>
      </c>
      <c r="AU2012">
        <f>VLOOKUP(AQ2012,Home!$C$8:$J$207,8,FALSE)</f>
        <v>0</v>
      </c>
    </row>
    <row r="2013" spans="1:47" x14ac:dyDescent="0.25">
      <c r="A2013" s="6">
        <f t="shared" si="649"/>
        <v>0</v>
      </c>
      <c r="B2013" s="6">
        <f t="shared" si="658"/>
        <v>0</v>
      </c>
      <c r="C2013" s="6" t="str">
        <f t="shared" si="650"/>
        <v/>
      </c>
      <c r="D2013" s="7">
        <f t="shared" si="651"/>
        <v>0</v>
      </c>
      <c r="E2013" s="7">
        <f t="shared" si="659"/>
        <v>0</v>
      </c>
      <c r="F2013" s="7" t="str">
        <f t="shared" si="652"/>
        <v/>
      </c>
      <c r="G2013" s="6">
        <f t="shared" si="653"/>
        <v>0</v>
      </c>
      <c r="H2013" s="6">
        <f t="shared" si="660"/>
        <v>0</v>
      </c>
      <c r="I2013" s="6" t="str">
        <f t="shared" si="661"/>
        <v/>
      </c>
      <c r="J2013" s="11">
        <v>2010</v>
      </c>
      <c r="K2013" s="11">
        <f>IF(IFERROR(VLOOKUP(J2013,Home!$A$8:$B$1048576,1,FALSE),0)=0,0,1)</f>
        <v>0</v>
      </c>
      <c r="L2013" s="129" t="e">
        <f>IF(VLOOKUP(O2013,Home!$C$8:$R$207,6,FALSE)="","",VLOOKUP(O2013,Home!$C$8:$R$207,6,FALSE))</f>
        <v>#N/A</v>
      </c>
      <c r="M2013" s="129" t="e">
        <f t="shared" si="646"/>
        <v>#N/A</v>
      </c>
      <c r="N2013" s="11">
        <f>SUM($K$4:K2013)</f>
        <v>200</v>
      </c>
      <c r="O2013" s="11" t="str">
        <f>IF(P2013="","",IF(IFERROR(VLOOKUP(N2013,Home!$C$8:$R$1048576,1,FALSE),"")=0,"",IFERROR(VLOOKUP(N2013,Home!$C$8:$R$1048576,1,FALSE),"")))</f>
        <v/>
      </c>
      <c r="P2013" s="11" t="str">
        <f>IF(IFERROR(VLOOKUP(W2013,Home!$C$8:$R$1048576,3,FALSE),"")=0,"",IFERROR(VLOOKUP(W2013,Home!$C$8:$R$1048576,3,FALSE),""))</f>
        <v/>
      </c>
      <c r="Q2013" s="11" t="str">
        <f t="shared" si="645"/>
        <v/>
      </c>
      <c r="R2013" s="130" t="e">
        <f>VLOOKUP(Q2013,'Baggrund til lister'!$G$4:$H$15,2,FALSE)</f>
        <v>#N/A</v>
      </c>
      <c r="S2013" s="11" t="str">
        <f t="shared" si="647"/>
        <v/>
      </c>
      <c r="T2013" s="11" t="str">
        <f>IF(IFERROR(VLOOKUP(N2013,Home!$C$8:$R$1048576,11,FALSE),"")=0,"",IFERROR(VLOOKUP(N2013,Home!$C$8:$R$1048576,11,FALSE),""))</f>
        <v/>
      </c>
      <c r="U2013" s="11" t="str">
        <f>IF(IFERROR(VLOOKUP(O2013,Home!$C$8:$R$1048576,12,FALSE),"")=0,"",IFERROR(VLOOKUP(O2013,Home!$C$8:$R$1048576,12,FALSE),""))</f>
        <v/>
      </c>
      <c r="V2013" s="11" t="str">
        <f>IF(IFERROR(VLOOKUP(O2013,Home!$C$8:$R$1048576,8,FALSE),"")=0,"",IFERROR(VLOOKUP(O2013,Home!$C$8:$R$1048576,8,FALSE),""))</f>
        <v/>
      </c>
      <c r="W2013" s="11" t="str">
        <f>IF(OR(VLOOKUP(N2013,Home!$C$7:$I$207,6,FALSE)="",VLOOKUP(N2013,Home!$C$7:$I$207,7,FALSE)=""),"FEJL",SUM(Baggrundsark!$K$4:K2013))</f>
        <v>FEJL</v>
      </c>
      <c r="Y2013">
        <v>2010</v>
      </c>
      <c r="Z2013" s="1"/>
      <c r="AC2013" s="44"/>
      <c r="AD2013">
        <f t="shared" si="654"/>
        <v>0</v>
      </c>
      <c r="AE2013">
        <f>SUM($AD$4:AD2013)</f>
        <v>1</v>
      </c>
      <c r="AF2013" s="103" t="str">
        <f>IFERROR(VLOOKUP(AN2013,Home!$C$8:$E$207,3,FALSE),"")</f>
        <v/>
      </c>
      <c r="AG2013" s="103" t="str">
        <f>IFERROR(VLOOKUP(AN2013,Home!$C$8:$E$207,2,FALSE),"")</f>
        <v/>
      </c>
      <c r="AH2013" s="104" t="str">
        <f>IF(VLOOKUP(AE2013,Home!$C$8:$I$207,6,FALSE)="","",VLOOKUP(AE2013,Home!$C$8:$I$207,6,FALSE))</f>
        <v/>
      </c>
      <c r="AI2013" s="104" t="e">
        <f t="shared" si="662"/>
        <v>#VALUE!</v>
      </c>
      <c r="AJ2013" s="105" t="e">
        <f t="shared" si="655"/>
        <v>#VALUE!</v>
      </c>
      <c r="AK2013" s="103" t="e">
        <f t="shared" si="648"/>
        <v>#VALUE!</v>
      </c>
      <c r="AL2013" s="103" t="e">
        <f t="shared" si="656"/>
        <v>#VALUE!</v>
      </c>
      <c r="AN2013" t="str">
        <f>IF(OR(VLOOKUP(AE2013,Home!$C$8:$I$207,6,FALSE)="",VLOOKUP(AE2013,Home!$C$8:$I$207,7,FALSE)=""),"FEJL",Baggrundsark!AE2013)</f>
        <v>FEJL</v>
      </c>
      <c r="AO2013">
        <f>IF(VLOOKUP(AE2013,Home!$C$8:$N$207,12,FALSE)="Timelønnet",1,0)</f>
        <v>0</v>
      </c>
      <c r="AP2013">
        <f>SUM($AO$4:AO2013)*AO2013</f>
        <v>0</v>
      </c>
      <c r="AQ2013">
        <f t="shared" si="663"/>
        <v>1</v>
      </c>
      <c r="AR2013" t="str">
        <f t="shared" si="663"/>
        <v/>
      </c>
      <c r="AS2013" t="e">
        <f t="shared" si="657"/>
        <v>#VALUE!</v>
      </c>
      <c r="AT2013" s="45" t="e">
        <f t="shared" si="664"/>
        <v>#VALUE!</v>
      </c>
      <c r="AU2013">
        <f>VLOOKUP(AQ2013,Home!$C$8:$J$207,8,FALSE)</f>
        <v>0</v>
      </c>
    </row>
    <row r="2014" spans="1:47" x14ac:dyDescent="0.25">
      <c r="A2014" s="6">
        <f t="shared" si="649"/>
        <v>0</v>
      </c>
      <c r="B2014" s="6">
        <f t="shared" si="658"/>
        <v>0</v>
      </c>
      <c r="C2014" s="6" t="str">
        <f t="shared" si="650"/>
        <v/>
      </c>
      <c r="D2014" s="7">
        <f t="shared" si="651"/>
        <v>0</v>
      </c>
      <c r="E2014" s="7">
        <f t="shared" si="659"/>
        <v>0</v>
      </c>
      <c r="F2014" s="7" t="str">
        <f t="shared" si="652"/>
        <v/>
      </c>
      <c r="G2014" s="6">
        <f t="shared" si="653"/>
        <v>0</v>
      </c>
      <c r="H2014" s="6">
        <f t="shared" si="660"/>
        <v>0</v>
      </c>
      <c r="I2014" s="6" t="str">
        <f t="shared" si="661"/>
        <v/>
      </c>
      <c r="J2014" s="11">
        <v>2011</v>
      </c>
      <c r="K2014" s="11">
        <f>IF(IFERROR(VLOOKUP(J2014,Home!$A$8:$B$1048576,1,FALSE),0)=0,0,1)</f>
        <v>0</v>
      </c>
      <c r="L2014" s="129" t="e">
        <f>IF(VLOOKUP(O2014,Home!$C$8:$R$207,6,FALSE)="","",VLOOKUP(O2014,Home!$C$8:$R$207,6,FALSE))</f>
        <v>#N/A</v>
      </c>
      <c r="M2014" s="129" t="e">
        <f t="shared" si="646"/>
        <v>#N/A</v>
      </c>
      <c r="N2014" s="11">
        <f>SUM($K$4:K2014)</f>
        <v>200</v>
      </c>
      <c r="O2014" s="11" t="str">
        <f>IF(P2014="","",IF(IFERROR(VLOOKUP(N2014,Home!$C$8:$R$1048576,1,FALSE),"")=0,"",IFERROR(VLOOKUP(N2014,Home!$C$8:$R$1048576,1,FALSE),"")))</f>
        <v/>
      </c>
      <c r="P2014" s="11" t="str">
        <f>IF(IFERROR(VLOOKUP(W2014,Home!$C$8:$R$1048576,3,FALSE),"")=0,"",IFERROR(VLOOKUP(W2014,Home!$C$8:$R$1048576,3,FALSE),""))</f>
        <v/>
      </c>
      <c r="Q2014" s="11" t="str">
        <f t="shared" si="645"/>
        <v/>
      </c>
      <c r="R2014" s="130" t="e">
        <f>VLOOKUP(Q2014,'Baggrund til lister'!$G$4:$H$15,2,FALSE)</f>
        <v>#N/A</v>
      </c>
      <c r="S2014" s="11" t="str">
        <f t="shared" si="647"/>
        <v/>
      </c>
      <c r="T2014" s="11" t="str">
        <f>IF(IFERROR(VLOOKUP(N2014,Home!$C$8:$R$1048576,11,FALSE),"")=0,"",IFERROR(VLOOKUP(N2014,Home!$C$8:$R$1048576,11,FALSE),""))</f>
        <v/>
      </c>
      <c r="U2014" s="11" t="str">
        <f>IF(IFERROR(VLOOKUP(O2014,Home!$C$8:$R$1048576,12,FALSE),"")=0,"",IFERROR(VLOOKUP(O2014,Home!$C$8:$R$1048576,12,FALSE),""))</f>
        <v/>
      </c>
      <c r="V2014" s="11" t="str">
        <f>IF(IFERROR(VLOOKUP(O2014,Home!$C$8:$R$1048576,8,FALSE),"")=0,"",IFERROR(VLOOKUP(O2014,Home!$C$8:$R$1048576,8,FALSE),""))</f>
        <v/>
      </c>
      <c r="W2014" s="11" t="str">
        <f>IF(OR(VLOOKUP(N2014,Home!$C$7:$I$207,6,FALSE)="",VLOOKUP(N2014,Home!$C$7:$I$207,7,FALSE)=""),"FEJL",SUM(Baggrundsark!$K$4:K2014))</f>
        <v>FEJL</v>
      </c>
      <c r="Y2014">
        <v>2011</v>
      </c>
      <c r="Z2014" s="1"/>
      <c r="AC2014" s="44"/>
      <c r="AD2014">
        <f t="shared" si="654"/>
        <v>0</v>
      </c>
      <c r="AE2014">
        <f>SUM($AD$4:AD2014)</f>
        <v>1</v>
      </c>
      <c r="AF2014" s="103" t="str">
        <f>IFERROR(VLOOKUP(AN2014,Home!$C$8:$E$207,3,FALSE),"")</f>
        <v/>
      </c>
      <c r="AG2014" s="103" t="str">
        <f>IFERROR(VLOOKUP(AN2014,Home!$C$8:$E$207,2,FALSE),"")</f>
        <v/>
      </c>
      <c r="AH2014" s="104" t="str">
        <f>IF(VLOOKUP(AE2014,Home!$C$8:$I$207,6,FALSE)="","",VLOOKUP(AE2014,Home!$C$8:$I$207,6,FALSE))</f>
        <v/>
      </c>
      <c r="AI2014" s="104" t="e">
        <f t="shared" si="662"/>
        <v>#VALUE!</v>
      </c>
      <c r="AJ2014" s="105" t="e">
        <f t="shared" si="655"/>
        <v>#VALUE!</v>
      </c>
      <c r="AK2014" s="103" t="e">
        <f t="shared" si="648"/>
        <v>#VALUE!</v>
      </c>
      <c r="AL2014" s="103" t="e">
        <f t="shared" si="656"/>
        <v>#VALUE!</v>
      </c>
      <c r="AN2014" t="str">
        <f>IF(OR(VLOOKUP(AE2014,Home!$C$8:$I$207,6,FALSE)="",VLOOKUP(AE2014,Home!$C$8:$I$207,7,FALSE)=""),"FEJL",Baggrundsark!AE2014)</f>
        <v>FEJL</v>
      </c>
      <c r="AO2014">
        <f>IF(VLOOKUP(AE2014,Home!$C$8:$N$207,12,FALSE)="Timelønnet",1,0)</f>
        <v>0</v>
      </c>
      <c r="AP2014">
        <f>SUM($AO$4:AO2014)*AO2014</f>
        <v>0</v>
      </c>
      <c r="AQ2014">
        <f t="shared" si="663"/>
        <v>1</v>
      </c>
      <c r="AR2014" t="str">
        <f t="shared" si="663"/>
        <v/>
      </c>
      <c r="AS2014" t="e">
        <f t="shared" si="657"/>
        <v>#VALUE!</v>
      </c>
      <c r="AT2014" s="45" t="e">
        <f t="shared" si="664"/>
        <v>#VALUE!</v>
      </c>
      <c r="AU2014">
        <f>VLOOKUP(AQ2014,Home!$C$8:$J$207,8,FALSE)</f>
        <v>0</v>
      </c>
    </row>
    <row r="2015" spans="1:47" x14ac:dyDescent="0.25">
      <c r="A2015" s="6">
        <f t="shared" si="649"/>
        <v>0</v>
      </c>
      <c r="B2015" s="6">
        <f t="shared" si="658"/>
        <v>0</v>
      </c>
      <c r="C2015" s="6" t="str">
        <f t="shared" si="650"/>
        <v/>
      </c>
      <c r="D2015" s="7">
        <f t="shared" si="651"/>
        <v>0</v>
      </c>
      <c r="E2015" s="7">
        <f t="shared" si="659"/>
        <v>0</v>
      </c>
      <c r="F2015" s="7" t="str">
        <f t="shared" si="652"/>
        <v/>
      </c>
      <c r="G2015" s="6">
        <f t="shared" si="653"/>
        <v>0</v>
      </c>
      <c r="H2015" s="6">
        <f t="shared" si="660"/>
        <v>0</v>
      </c>
      <c r="I2015" s="6" t="str">
        <f t="shared" si="661"/>
        <v/>
      </c>
      <c r="J2015" s="11">
        <v>2012</v>
      </c>
      <c r="K2015" s="11">
        <f>IF(IFERROR(VLOOKUP(J2015,Home!$A$8:$B$1048576,1,FALSE),0)=0,0,1)</f>
        <v>0</v>
      </c>
      <c r="L2015" s="129" t="e">
        <f>IF(VLOOKUP(O2015,Home!$C$8:$R$207,6,FALSE)="","",VLOOKUP(O2015,Home!$C$8:$R$207,6,FALSE))</f>
        <v>#N/A</v>
      </c>
      <c r="M2015" s="129" t="e">
        <f t="shared" si="646"/>
        <v>#N/A</v>
      </c>
      <c r="N2015" s="11">
        <f>SUM($K$4:K2015)</f>
        <v>200</v>
      </c>
      <c r="O2015" s="11" t="str">
        <f>IF(P2015="","",IF(IFERROR(VLOOKUP(N2015,Home!$C$8:$R$1048576,1,FALSE),"")=0,"",IFERROR(VLOOKUP(N2015,Home!$C$8:$R$1048576,1,FALSE),"")))</f>
        <v/>
      </c>
      <c r="P2015" s="11" t="str">
        <f>IF(IFERROR(VLOOKUP(W2015,Home!$C$8:$R$1048576,3,FALSE),"")=0,"",IFERROR(VLOOKUP(W2015,Home!$C$8:$R$1048576,3,FALSE),""))</f>
        <v/>
      </c>
      <c r="Q2015" s="11" t="str">
        <f t="shared" si="645"/>
        <v/>
      </c>
      <c r="R2015" s="130" t="e">
        <f>VLOOKUP(Q2015,'Baggrund til lister'!$G$4:$H$15,2,FALSE)</f>
        <v>#N/A</v>
      </c>
      <c r="S2015" s="11" t="str">
        <f t="shared" si="647"/>
        <v/>
      </c>
      <c r="T2015" s="11" t="str">
        <f>IF(IFERROR(VLOOKUP(N2015,Home!$C$8:$R$1048576,11,FALSE),"")=0,"",IFERROR(VLOOKUP(N2015,Home!$C$8:$R$1048576,11,FALSE),""))</f>
        <v/>
      </c>
      <c r="U2015" s="11" t="str">
        <f>IF(IFERROR(VLOOKUP(O2015,Home!$C$8:$R$1048576,12,FALSE),"")=0,"",IFERROR(VLOOKUP(O2015,Home!$C$8:$R$1048576,12,FALSE),""))</f>
        <v/>
      </c>
      <c r="V2015" s="11" t="str">
        <f>IF(IFERROR(VLOOKUP(O2015,Home!$C$8:$R$1048576,8,FALSE),"")=0,"",IFERROR(VLOOKUP(O2015,Home!$C$8:$R$1048576,8,FALSE),""))</f>
        <v/>
      </c>
      <c r="W2015" s="11" t="str">
        <f>IF(OR(VLOOKUP(N2015,Home!$C$7:$I$207,6,FALSE)="",VLOOKUP(N2015,Home!$C$7:$I$207,7,FALSE)=""),"FEJL",SUM(Baggrundsark!$K$4:K2015))</f>
        <v>FEJL</v>
      </c>
      <c r="Y2015">
        <v>2012</v>
      </c>
      <c r="Z2015" s="1"/>
      <c r="AC2015" s="44"/>
      <c r="AD2015">
        <f t="shared" si="654"/>
        <v>0</v>
      </c>
      <c r="AE2015">
        <f>SUM($AD$4:AD2015)</f>
        <v>1</v>
      </c>
      <c r="AF2015" s="103" t="str">
        <f>IFERROR(VLOOKUP(AN2015,Home!$C$8:$E$207,3,FALSE),"")</f>
        <v/>
      </c>
      <c r="AG2015" s="103" t="str">
        <f>IFERROR(VLOOKUP(AN2015,Home!$C$8:$E$207,2,FALSE),"")</f>
        <v/>
      </c>
      <c r="AH2015" s="104" t="str">
        <f>IF(VLOOKUP(AE2015,Home!$C$8:$I$207,6,FALSE)="","",VLOOKUP(AE2015,Home!$C$8:$I$207,6,FALSE))</f>
        <v/>
      </c>
      <c r="AI2015" s="104" t="e">
        <f t="shared" si="662"/>
        <v>#VALUE!</v>
      </c>
      <c r="AJ2015" s="105" t="e">
        <f t="shared" si="655"/>
        <v>#VALUE!</v>
      </c>
      <c r="AK2015" s="103" t="e">
        <f t="shared" si="648"/>
        <v>#VALUE!</v>
      </c>
      <c r="AL2015" s="103" t="e">
        <f t="shared" si="656"/>
        <v>#VALUE!</v>
      </c>
      <c r="AN2015" t="str">
        <f>IF(OR(VLOOKUP(AE2015,Home!$C$8:$I$207,6,FALSE)="",VLOOKUP(AE2015,Home!$C$8:$I$207,7,FALSE)=""),"FEJL",Baggrundsark!AE2015)</f>
        <v>FEJL</v>
      </c>
      <c r="AO2015">
        <f>IF(VLOOKUP(AE2015,Home!$C$8:$N$207,12,FALSE)="Timelønnet",1,0)</f>
        <v>0</v>
      </c>
      <c r="AP2015">
        <f>SUM($AO$4:AO2015)*AO2015</f>
        <v>0</v>
      </c>
      <c r="AQ2015">
        <f t="shared" si="663"/>
        <v>1</v>
      </c>
      <c r="AR2015" t="str">
        <f t="shared" si="663"/>
        <v/>
      </c>
      <c r="AS2015" t="e">
        <f t="shared" si="657"/>
        <v>#VALUE!</v>
      </c>
      <c r="AT2015" s="45" t="e">
        <f t="shared" si="664"/>
        <v>#VALUE!</v>
      </c>
      <c r="AU2015">
        <f>VLOOKUP(AQ2015,Home!$C$8:$J$207,8,FALSE)</f>
        <v>0</v>
      </c>
    </row>
    <row r="2016" spans="1:47" x14ac:dyDescent="0.25">
      <c r="A2016" s="6">
        <f t="shared" si="649"/>
        <v>0</v>
      </c>
      <c r="B2016" s="6">
        <f t="shared" si="658"/>
        <v>0</v>
      </c>
      <c r="C2016" s="6" t="str">
        <f t="shared" si="650"/>
        <v/>
      </c>
      <c r="D2016" s="7">
        <f t="shared" si="651"/>
        <v>0</v>
      </c>
      <c r="E2016" s="7">
        <f t="shared" si="659"/>
        <v>0</v>
      </c>
      <c r="F2016" s="7" t="str">
        <f t="shared" si="652"/>
        <v/>
      </c>
      <c r="G2016" s="6">
        <f t="shared" si="653"/>
        <v>0</v>
      </c>
      <c r="H2016" s="6">
        <f t="shared" si="660"/>
        <v>0</v>
      </c>
      <c r="I2016" s="6" t="str">
        <f t="shared" si="661"/>
        <v/>
      </c>
      <c r="J2016" s="11">
        <v>2013</v>
      </c>
      <c r="K2016" s="11">
        <f>IF(IFERROR(VLOOKUP(J2016,Home!$A$8:$B$1048576,1,FALSE),0)=0,0,1)</f>
        <v>0</v>
      </c>
      <c r="L2016" s="129" t="e">
        <f>IF(VLOOKUP(O2016,Home!$C$8:$R$207,6,FALSE)="","",VLOOKUP(O2016,Home!$C$8:$R$207,6,FALSE))</f>
        <v>#N/A</v>
      </c>
      <c r="M2016" s="129" t="e">
        <f t="shared" si="646"/>
        <v>#N/A</v>
      </c>
      <c r="N2016" s="11">
        <f>SUM($K$4:K2016)</f>
        <v>200</v>
      </c>
      <c r="O2016" s="11" t="str">
        <f>IF(P2016="","",IF(IFERROR(VLOOKUP(N2016,Home!$C$8:$R$1048576,1,FALSE),"")=0,"",IFERROR(VLOOKUP(N2016,Home!$C$8:$R$1048576,1,FALSE),"")))</f>
        <v/>
      </c>
      <c r="P2016" s="11" t="str">
        <f>IF(IFERROR(VLOOKUP(W2016,Home!$C$8:$R$1048576,3,FALSE),"")=0,"",IFERROR(VLOOKUP(W2016,Home!$C$8:$R$1048576,3,FALSE),""))</f>
        <v/>
      </c>
      <c r="Q2016" s="11" t="str">
        <f t="shared" si="645"/>
        <v/>
      </c>
      <c r="R2016" s="130" t="e">
        <f>VLOOKUP(Q2016,'Baggrund til lister'!$G$4:$H$15,2,FALSE)</f>
        <v>#N/A</v>
      </c>
      <c r="S2016" s="11" t="str">
        <f t="shared" si="647"/>
        <v/>
      </c>
      <c r="T2016" s="11" t="str">
        <f>IF(IFERROR(VLOOKUP(N2016,Home!$C$8:$R$1048576,11,FALSE),"")=0,"",IFERROR(VLOOKUP(N2016,Home!$C$8:$R$1048576,11,FALSE),""))</f>
        <v/>
      </c>
      <c r="U2016" s="11" t="str">
        <f>IF(IFERROR(VLOOKUP(O2016,Home!$C$8:$R$1048576,12,FALSE),"")=0,"",IFERROR(VLOOKUP(O2016,Home!$C$8:$R$1048576,12,FALSE),""))</f>
        <v/>
      </c>
      <c r="V2016" s="11" t="str">
        <f>IF(IFERROR(VLOOKUP(O2016,Home!$C$8:$R$1048576,8,FALSE),"")=0,"",IFERROR(VLOOKUP(O2016,Home!$C$8:$R$1048576,8,FALSE),""))</f>
        <v/>
      </c>
      <c r="W2016" s="11" t="str">
        <f>IF(OR(VLOOKUP(N2016,Home!$C$7:$I$207,6,FALSE)="",VLOOKUP(N2016,Home!$C$7:$I$207,7,FALSE)=""),"FEJL",SUM(Baggrundsark!$K$4:K2016))</f>
        <v>FEJL</v>
      </c>
      <c r="Y2016">
        <v>2013</v>
      </c>
      <c r="Z2016" s="1"/>
      <c r="AC2016" s="44"/>
      <c r="AD2016">
        <f t="shared" si="654"/>
        <v>0</v>
      </c>
      <c r="AE2016">
        <f>SUM($AD$4:AD2016)</f>
        <v>1</v>
      </c>
      <c r="AF2016" s="103" t="str">
        <f>IFERROR(VLOOKUP(AN2016,Home!$C$8:$E$207,3,FALSE),"")</f>
        <v/>
      </c>
      <c r="AG2016" s="103" t="str">
        <f>IFERROR(VLOOKUP(AN2016,Home!$C$8:$E$207,2,FALSE),"")</f>
        <v/>
      </c>
      <c r="AH2016" s="104" t="str">
        <f>IF(VLOOKUP(AE2016,Home!$C$8:$I$207,6,FALSE)="","",VLOOKUP(AE2016,Home!$C$8:$I$207,6,FALSE))</f>
        <v/>
      </c>
      <c r="AI2016" s="104" t="e">
        <f t="shared" si="662"/>
        <v>#VALUE!</v>
      </c>
      <c r="AJ2016" s="105" t="e">
        <f t="shared" si="655"/>
        <v>#VALUE!</v>
      </c>
      <c r="AK2016" s="103" t="e">
        <f t="shared" si="648"/>
        <v>#VALUE!</v>
      </c>
      <c r="AL2016" s="103" t="e">
        <f t="shared" si="656"/>
        <v>#VALUE!</v>
      </c>
      <c r="AN2016" t="str">
        <f>IF(OR(VLOOKUP(AE2016,Home!$C$8:$I$207,6,FALSE)="",VLOOKUP(AE2016,Home!$C$8:$I$207,7,FALSE)=""),"FEJL",Baggrundsark!AE2016)</f>
        <v>FEJL</v>
      </c>
      <c r="AO2016">
        <f>IF(VLOOKUP(AE2016,Home!$C$8:$N$207,12,FALSE)="Timelønnet",1,0)</f>
        <v>0</v>
      </c>
      <c r="AP2016">
        <f>SUM($AO$4:AO2016)*AO2016</f>
        <v>0</v>
      </c>
      <c r="AQ2016">
        <f t="shared" si="663"/>
        <v>1</v>
      </c>
      <c r="AR2016" t="str">
        <f t="shared" si="663"/>
        <v/>
      </c>
      <c r="AS2016" t="e">
        <f t="shared" si="657"/>
        <v>#VALUE!</v>
      </c>
      <c r="AT2016" s="45" t="e">
        <f t="shared" si="664"/>
        <v>#VALUE!</v>
      </c>
      <c r="AU2016">
        <f>VLOOKUP(AQ2016,Home!$C$8:$J$207,8,FALSE)</f>
        <v>0</v>
      </c>
    </row>
    <row r="2017" spans="1:47" x14ac:dyDescent="0.25">
      <c r="A2017" s="6">
        <f t="shared" si="649"/>
        <v>0</v>
      </c>
      <c r="B2017" s="6">
        <f t="shared" si="658"/>
        <v>0</v>
      </c>
      <c r="C2017" s="6" t="str">
        <f t="shared" si="650"/>
        <v/>
      </c>
      <c r="D2017" s="7">
        <f t="shared" si="651"/>
        <v>0</v>
      </c>
      <c r="E2017" s="7">
        <f t="shared" si="659"/>
        <v>0</v>
      </c>
      <c r="F2017" s="7" t="str">
        <f t="shared" si="652"/>
        <v/>
      </c>
      <c r="G2017" s="6">
        <f t="shared" si="653"/>
        <v>0</v>
      </c>
      <c r="H2017" s="6">
        <f t="shared" si="660"/>
        <v>0</v>
      </c>
      <c r="I2017" s="6" t="str">
        <f t="shared" si="661"/>
        <v/>
      </c>
      <c r="J2017" s="11">
        <v>2014</v>
      </c>
      <c r="K2017" s="11">
        <f>IF(IFERROR(VLOOKUP(J2017,Home!$A$8:$B$1048576,1,FALSE),0)=0,0,1)</f>
        <v>0</v>
      </c>
      <c r="L2017" s="129" t="e">
        <f>IF(VLOOKUP(O2017,Home!$C$8:$R$207,6,FALSE)="","",VLOOKUP(O2017,Home!$C$8:$R$207,6,FALSE))</f>
        <v>#N/A</v>
      </c>
      <c r="M2017" s="129" t="e">
        <f t="shared" si="646"/>
        <v>#N/A</v>
      </c>
      <c r="N2017" s="11">
        <f>SUM($K$4:K2017)</f>
        <v>200</v>
      </c>
      <c r="O2017" s="11" t="str">
        <f>IF(P2017="","",IF(IFERROR(VLOOKUP(N2017,Home!$C$8:$R$1048576,1,FALSE),"")=0,"",IFERROR(VLOOKUP(N2017,Home!$C$8:$R$1048576,1,FALSE),"")))</f>
        <v/>
      </c>
      <c r="P2017" s="11" t="str">
        <f>IF(IFERROR(VLOOKUP(W2017,Home!$C$8:$R$1048576,3,FALSE),"")=0,"",IFERROR(VLOOKUP(W2017,Home!$C$8:$R$1048576,3,FALSE),""))</f>
        <v/>
      </c>
      <c r="Q2017" s="11" t="str">
        <f t="shared" si="645"/>
        <v/>
      </c>
      <c r="R2017" s="130" t="e">
        <f>VLOOKUP(Q2017,'Baggrund til lister'!$G$4:$H$15,2,FALSE)</f>
        <v>#N/A</v>
      </c>
      <c r="S2017" s="11" t="str">
        <f t="shared" si="647"/>
        <v/>
      </c>
      <c r="T2017" s="11" t="str">
        <f>IF(IFERROR(VLOOKUP(N2017,Home!$C$8:$R$1048576,11,FALSE),"")=0,"",IFERROR(VLOOKUP(N2017,Home!$C$8:$R$1048576,11,FALSE),""))</f>
        <v/>
      </c>
      <c r="U2017" s="11" t="str">
        <f>IF(IFERROR(VLOOKUP(O2017,Home!$C$8:$R$1048576,12,FALSE),"")=0,"",IFERROR(VLOOKUP(O2017,Home!$C$8:$R$1048576,12,FALSE),""))</f>
        <v/>
      </c>
      <c r="V2017" s="11" t="str">
        <f>IF(IFERROR(VLOOKUP(O2017,Home!$C$8:$R$1048576,8,FALSE),"")=0,"",IFERROR(VLOOKUP(O2017,Home!$C$8:$R$1048576,8,FALSE),""))</f>
        <v/>
      </c>
      <c r="W2017" s="11" t="str">
        <f>IF(OR(VLOOKUP(N2017,Home!$C$7:$I$207,6,FALSE)="",VLOOKUP(N2017,Home!$C$7:$I$207,7,FALSE)=""),"FEJL",SUM(Baggrundsark!$K$4:K2017))</f>
        <v>FEJL</v>
      </c>
      <c r="Y2017">
        <v>2014</v>
      </c>
      <c r="Z2017" s="1"/>
      <c r="AC2017" s="44"/>
      <c r="AD2017">
        <f t="shared" si="654"/>
        <v>0</v>
      </c>
      <c r="AE2017">
        <f>SUM($AD$4:AD2017)</f>
        <v>1</v>
      </c>
      <c r="AF2017" s="103" t="str">
        <f>IFERROR(VLOOKUP(AN2017,Home!$C$8:$E$207,3,FALSE),"")</f>
        <v/>
      </c>
      <c r="AG2017" s="103" t="str">
        <f>IFERROR(VLOOKUP(AN2017,Home!$C$8:$E$207,2,FALSE),"")</f>
        <v/>
      </c>
      <c r="AH2017" s="104" t="str">
        <f>IF(VLOOKUP(AE2017,Home!$C$8:$I$207,6,FALSE)="","",VLOOKUP(AE2017,Home!$C$8:$I$207,6,FALSE))</f>
        <v/>
      </c>
      <c r="AI2017" s="104" t="e">
        <f t="shared" si="662"/>
        <v>#VALUE!</v>
      </c>
      <c r="AJ2017" s="105" t="e">
        <f t="shared" si="655"/>
        <v>#VALUE!</v>
      </c>
      <c r="AK2017" s="103" t="e">
        <f t="shared" si="648"/>
        <v>#VALUE!</v>
      </c>
      <c r="AL2017" s="103" t="e">
        <f t="shared" si="656"/>
        <v>#VALUE!</v>
      </c>
      <c r="AN2017" t="str">
        <f>IF(OR(VLOOKUP(AE2017,Home!$C$8:$I$207,6,FALSE)="",VLOOKUP(AE2017,Home!$C$8:$I$207,7,FALSE)=""),"FEJL",Baggrundsark!AE2017)</f>
        <v>FEJL</v>
      </c>
      <c r="AO2017">
        <f>IF(VLOOKUP(AE2017,Home!$C$8:$N$207,12,FALSE)="Timelønnet",1,0)</f>
        <v>0</v>
      </c>
      <c r="AP2017">
        <f>SUM($AO$4:AO2017)*AO2017</f>
        <v>0</v>
      </c>
      <c r="AQ2017">
        <f t="shared" si="663"/>
        <v>1</v>
      </c>
      <c r="AR2017" t="str">
        <f t="shared" si="663"/>
        <v/>
      </c>
      <c r="AS2017" t="e">
        <f t="shared" si="657"/>
        <v>#VALUE!</v>
      </c>
      <c r="AT2017" s="45" t="e">
        <f t="shared" si="664"/>
        <v>#VALUE!</v>
      </c>
      <c r="AU2017">
        <f>VLOOKUP(AQ2017,Home!$C$8:$J$207,8,FALSE)</f>
        <v>0</v>
      </c>
    </row>
    <row r="2018" spans="1:47" x14ac:dyDescent="0.25">
      <c r="A2018" s="6">
        <f t="shared" si="649"/>
        <v>0</v>
      </c>
      <c r="B2018" s="6">
        <f t="shared" si="658"/>
        <v>0</v>
      </c>
      <c r="C2018" s="6" t="str">
        <f t="shared" si="650"/>
        <v/>
      </c>
      <c r="D2018" s="7">
        <f t="shared" si="651"/>
        <v>0</v>
      </c>
      <c r="E2018" s="7">
        <f t="shared" si="659"/>
        <v>0</v>
      </c>
      <c r="F2018" s="7" t="str">
        <f t="shared" si="652"/>
        <v/>
      </c>
      <c r="G2018" s="6">
        <f t="shared" si="653"/>
        <v>0</v>
      </c>
      <c r="H2018" s="6">
        <f t="shared" si="660"/>
        <v>0</v>
      </c>
      <c r="I2018" s="6" t="str">
        <f t="shared" si="661"/>
        <v/>
      </c>
      <c r="J2018" s="11">
        <v>2015</v>
      </c>
      <c r="K2018" s="11">
        <f>IF(IFERROR(VLOOKUP(J2018,Home!$A$8:$B$1048576,1,FALSE),0)=0,0,1)</f>
        <v>0</v>
      </c>
      <c r="L2018" s="129" t="e">
        <f>IF(VLOOKUP(O2018,Home!$C$8:$R$207,6,FALSE)="","",VLOOKUP(O2018,Home!$C$8:$R$207,6,FALSE))</f>
        <v>#N/A</v>
      </c>
      <c r="M2018" s="129" t="e">
        <f t="shared" si="646"/>
        <v>#N/A</v>
      </c>
      <c r="N2018" s="11">
        <f>SUM($K$4:K2018)</f>
        <v>200</v>
      </c>
      <c r="O2018" s="11" t="str">
        <f>IF(P2018="","",IF(IFERROR(VLOOKUP(N2018,Home!$C$8:$R$1048576,1,FALSE),"")=0,"",IFERROR(VLOOKUP(N2018,Home!$C$8:$R$1048576,1,FALSE),"")))</f>
        <v/>
      </c>
      <c r="P2018" s="11" t="str">
        <f>IF(IFERROR(VLOOKUP(W2018,Home!$C$8:$R$1048576,3,FALSE),"")=0,"",IFERROR(VLOOKUP(W2018,Home!$C$8:$R$1048576,3,FALSE),""))</f>
        <v/>
      </c>
      <c r="Q2018" s="11" t="str">
        <f t="shared" si="645"/>
        <v/>
      </c>
      <c r="R2018" s="130" t="e">
        <f>VLOOKUP(Q2018,'Baggrund til lister'!$G$4:$H$15,2,FALSE)</f>
        <v>#N/A</v>
      </c>
      <c r="S2018" s="11" t="str">
        <f t="shared" si="647"/>
        <v/>
      </c>
      <c r="T2018" s="11" t="str">
        <f>IF(IFERROR(VLOOKUP(N2018,Home!$C$8:$R$1048576,11,FALSE),"")=0,"",IFERROR(VLOOKUP(N2018,Home!$C$8:$R$1048576,11,FALSE),""))</f>
        <v/>
      </c>
      <c r="U2018" s="11" t="str">
        <f>IF(IFERROR(VLOOKUP(O2018,Home!$C$8:$R$1048576,12,FALSE),"")=0,"",IFERROR(VLOOKUP(O2018,Home!$C$8:$R$1048576,12,FALSE),""))</f>
        <v/>
      </c>
      <c r="V2018" s="11" t="str">
        <f>IF(IFERROR(VLOOKUP(O2018,Home!$C$8:$R$1048576,8,FALSE),"")=0,"",IFERROR(VLOOKUP(O2018,Home!$C$8:$R$1048576,8,FALSE),""))</f>
        <v/>
      </c>
      <c r="W2018" s="11" t="str">
        <f>IF(OR(VLOOKUP(N2018,Home!$C$7:$I$207,6,FALSE)="",VLOOKUP(N2018,Home!$C$7:$I$207,7,FALSE)=""),"FEJL",SUM(Baggrundsark!$K$4:K2018))</f>
        <v>FEJL</v>
      </c>
      <c r="Y2018">
        <v>2015</v>
      </c>
      <c r="Z2018" s="1"/>
      <c r="AC2018" s="44"/>
      <c r="AD2018">
        <f t="shared" si="654"/>
        <v>0</v>
      </c>
      <c r="AE2018">
        <f>SUM($AD$4:AD2018)</f>
        <v>1</v>
      </c>
      <c r="AF2018" s="103" t="str">
        <f>IFERROR(VLOOKUP(AN2018,Home!$C$8:$E$207,3,FALSE),"")</f>
        <v/>
      </c>
      <c r="AG2018" s="103" t="str">
        <f>IFERROR(VLOOKUP(AN2018,Home!$C$8:$E$207,2,FALSE),"")</f>
        <v/>
      </c>
      <c r="AH2018" s="104" t="str">
        <f>IF(VLOOKUP(AE2018,Home!$C$8:$I$207,6,FALSE)="","",VLOOKUP(AE2018,Home!$C$8:$I$207,6,FALSE))</f>
        <v/>
      </c>
      <c r="AI2018" s="104" t="e">
        <f t="shared" si="662"/>
        <v>#VALUE!</v>
      </c>
      <c r="AJ2018" s="105" t="e">
        <f t="shared" si="655"/>
        <v>#VALUE!</v>
      </c>
      <c r="AK2018" s="103" t="e">
        <f t="shared" si="648"/>
        <v>#VALUE!</v>
      </c>
      <c r="AL2018" s="103" t="e">
        <f t="shared" si="656"/>
        <v>#VALUE!</v>
      </c>
      <c r="AN2018" t="str">
        <f>IF(OR(VLOOKUP(AE2018,Home!$C$8:$I$207,6,FALSE)="",VLOOKUP(AE2018,Home!$C$8:$I$207,7,FALSE)=""),"FEJL",Baggrundsark!AE2018)</f>
        <v>FEJL</v>
      </c>
      <c r="AO2018">
        <f>IF(VLOOKUP(AE2018,Home!$C$8:$N$207,12,FALSE)="Timelønnet",1,0)</f>
        <v>0</v>
      </c>
      <c r="AP2018">
        <f>SUM($AO$4:AO2018)*AO2018</f>
        <v>0</v>
      </c>
      <c r="AQ2018">
        <f t="shared" si="663"/>
        <v>1</v>
      </c>
      <c r="AR2018" t="str">
        <f t="shared" si="663"/>
        <v/>
      </c>
      <c r="AS2018" t="e">
        <f t="shared" si="657"/>
        <v>#VALUE!</v>
      </c>
      <c r="AT2018" s="45" t="e">
        <f t="shared" si="664"/>
        <v>#VALUE!</v>
      </c>
      <c r="AU2018">
        <f>VLOOKUP(AQ2018,Home!$C$8:$J$207,8,FALSE)</f>
        <v>0</v>
      </c>
    </row>
    <row r="2019" spans="1:47" x14ac:dyDescent="0.25">
      <c r="A2019" s="6">
        <f t="shared" si="649"/>
        <v>0</v>
      </c>
      <c r="B2019" s="6">
        <f t="shared" si="658"/>
        <v>0</v>
      </c>
      <c r="C2019" s="6" t="str">
        <f t="shared" si="650"/>
        <v/>
      </c>
      <c r="D2019" s="7">
        <f t="shared" si="651"/>
        <v>0</v>
      </c>
      <c r="E2019" s="7">
        <f t="shared" si="659"/>
        <v>0</v>
      </c>
      <c r="F2019" s="7" t="str">
        <f t="shared" si="652"/>
        <v/>
      </c>
      <c r="G2019" s="6">
        <f t="shared" si="653"/>
        <v>0</v>
      </c>
      <c r="H2019" s="6">
        <f t="shared" si="660"/>
        <v>0</v>
      </c>
      <c r="I2019" s="6" t="str">
        <f t="shared" si="661"/>
        <v/>
      </c>
      <c r="J2019" s="11">
        <v>2016</v>
      </c>
      <c r="K2019" s="11">
        <f>IF(IFERROR(VLOOKUP(J2019,Home!$A$8:$B$1048576,1,FALSE),0)=0,0,1)</f>
        <v>0</v>
      </c>
      <c r="L2019" s="129" t="e">
        <f>IF(VLOOKUP(O2019,Home!$C$8:$R$207,6,FALSE)="","",VLOOKUP(O2019,Home!$C$8:$R$207,6,FALSE))</f>
        <v>#N/A</v>
      </c>
      <c r="M2019" s="129" t="e">
        <f t="shared" si="646"/>
        <v>#N/A</v>
      </c>
      <c r="N2019" s="11">
        <f>SUM($K$4:K2019)</f>
        <v>200</v>
      </c>
      <c r="O2019" s="11" t="str">
        <f>IF(P2019="","",IF(IFERROR(VLOOKUP(N2019,Home!$C$8:$R$1048576,1,FALSE),"")=0,"",IFERROR(VLOOKUP(N2019,Home!$C$8:$R$1048576,1,FALSE),"")))</f>
        <v/>
      </c>
      <c r="P2019" s="11" t="str">
        <f>IF(IFERROR(VLOOKUP(W2019,Home!$C$8:$R$1048576,3,FALSE),"")=0,"",IFERROR(VLOOKUP(W2019,Home!$C$8:$R$1048576,3,FALSE),""))</f>
        <v/>
      </c>
      <c r="Q2019" s="11" t="str">
        <f t="shared" si="645"/>
        <v/>
      </c>
      <c r="R2019" s="130" t="e">
        <f>VLOOKUP(Q2019,'Baggrund til lister'!$G$4:$H$15,2,FALSE)</f>
        <v>#N/A</v>
      </c>
      <c r="S2019" s="11" t="str">
        <f t="shared" si="647"/>
        <v/>
      </c>
      <c r="T2019" s="11" t="str">
        <f>IF(IFERROR(VLOOKUP(N2019,Home!$C$8:$R$1048576,11,FALSE),"")=0,"",IFERROR(VLOOKUP(N2019,Home!$C$8:$R$1048576,11,FALSE),""))</f>
        <v/>
      </c>
      <c r="U2019" s="11" t="str">
        <f>IF(IFERROR(VLOOKUP(O2019,Home!$C$8:$R$1048576,12,FALSE),"")=0,"",IFERROR(VLOOKUP(O2019,Home!$C$8:$R$1048576,12,FALSE),""))</f>
        <v/>
      </c>
      <c r="V2019" s="11" t="str">
        <f>IF(IFERROR(VLOOKUP(O2019,Home!$C$8:$R$1048576,8,FALSE),"")=0,"",IFERROR(VLOOKUP(O2019,Home!$C$8:$R$1048576,8,FALSE),""))</f>
        <v/>
      </c>
      <c r="W2019" s="11" t="str">
        <f>IF(OR(VLOOKUP(N2019,Home!$C$7:$I$207,6,FALSE)="",VLOOKUP(N2019,Home!$C$7:$I$207,7,FALSE)=""),"FEJL",SUM(Baggrundsark!$K$4:K2019))</f>
        <v>FEJL</v>
      </c>
      <c r="Y2019">
        <v>2016</v>
      </c>
      <c r="Z2019" s="1"/>
      <c r="AC2019" s="44"/>
      <c r="AD2019">
        <f t="shared" si="654"/>
        <v>0</v>
      </c>
      <c r="AE2019">
        <f>SUM($AD$4:AD2019)</f>
        <v>1</v>
      </c>
      <c r="AF2019" s="103" t="str">
        <f>IFERROR(VLOOKUP(AN2019,Home!$C$8:$E$207,3,FALSE),"")</f>
        <v/>
      </c>
      <c r="AG2019" s="103" t="str">
        <f>IFERROR(VLOOKUP(AN2019,Home!$C$8:$E$207,2,FALSE),"")</f>
        <v/>
      </c>
      <c r="AH2019" s="104" t="str">
        <f>IF(VLOOKUP(AE2019,Home!$C$8:$I$207,6,FALSE)="","",VLOOKUP(AE2019,Home!$C$8:$I$207,6,FALSE))</f>
        <v/>
      </c>
      <c r="AI2019" s="104" t="e">
        <f t="shared" si="662"/>
        <v>#VALUE!</v>
      </c>
      <c r="AJ2019" s="105" t="e">
        <f t="shared" si="655"/>
        <v>#VALUE!</v>
      </c>
      <c r="AK2019" s="103" t="e">
        <f t="shared" si="648"/>
        <v>#VALUE!</v>
      </c>
      <c r="AL2019" s="103" t="e">
        <f t="shared" si="656"/>
        <v>#VALUE!</v>
      </c>
      <c r="AN2019" t="str">
        <f>IF(OR(VLOOKUP(AE2019,Home!$C$8:$I$207,6,FALSE)="",VLOOKUP(AE2019,Home!$C$8:$I$207,7,FALSE)=""),"FEJL",Baggrundsark!AE2019)</f>
        <v>FEJL</v>
      </c>
      <c r="AO2019">
        <f>IF(VLOOKUP(AE2019,Home!$C$8:$N$207,12,FALSE)="Timelønnet",1,0)</f>
        <v>0</v>
      </c>
      <c r="AP2019">
        <f>SUM($AO$4:AO2019)*AO2019</f>
        <v>0</v>
      </c>
      <c r="AQ2019">
        <f t="shared" si="663"/>
        <v>1</v>
      </c>
      <c r="AR2019" t="str">
        <f t="shared" si="663"/>
        <v/>
      </c>
      <c r="AS2019" t="e">
        <f t="shared" si="657"/>
        <v>#VALUE!</v>
      </c>
      <c r="AT2019" s="45" t="e">
        <f t="shared" si="664"/>
        <v>#VALUE!</v>
      </c>
      <c r="AU2019">
        <f>VLOOKUP(AQ2019,Home!$C$8:$J$207,8,FALSE)</f>
        <v>0</v>
      </c>
    </row>
    <row r="2020" spans="1:47" x14ac:dyDescent="0.25">
      <c r="A2020" s="6">
        <f t="shared" si="649"/>
        <v>0</v>
      </c>
      <c r="B2020" s="6">
        <f t="shared" si="658"/>
        <v>0</v>
      </c>
      <c r="C2020" s="6" t="str">
        <f t="shared" si="650"/>
        <v/>
      </c>
      <c r="D2020" s="7">
        <f t="shared" si="651"/>
        <v>0</v>
      </c>
      <c r="E2020" s="7">
        <f t="shared" si="659"/>
        <v>0</v>
      </c>
      <c r="F2020" s="7" t="str">
        <f t="shared" si="652"/>
        <v/>
      </c>
      <c r="G2020" s="6">
        <f t="shared" si="653"/>
        <v>0</v>
      </c>
      <c r="H2020" s="6">
        <f t="shared" si="660"/>
        <v>0</v>
      </c>
      <c r="I2020" s="6" t="str">
        <f t="shared" si="661"/>
        <v/>
      </c>
      <c r="J2020" s="11">
        <v>2017</v>
      </c>
      <c r="K2020" s="11">
        <f>IF(IFERROR(VLOOKUP(J2020,Home!$A$8:$B$1048576,1,FALSE),0)=0,0,1)</f>
        <v>0</v>
      </c>
      <c r="L2020" s="129" t="e">
        <f>IF(VLOOKUP(O2020,Home!$C$8:$R$207,6,FALSE)="","",VLOOKUP(O2020,Home!$C$8:$R$207,6,FALSE))</f>
        <v>#N/A</v>
      </c>
      <c r="M2020" s="129" t="e">
        <f t="shared" si="646"/>
        <v>#N/A</v>
      </c>
      <c r="N2020" s="11">
        <f>SUM($K$4:K2020)</f>
        <v>200</v>
      </c>
      <c r="O2020" s="11" t="str">
        <f>IF(P2020="","",IF(IFERROR(VLOOKUP(N2020,Home!$C$8:$R$1048576,1,FALSE),"")=0,"",IFERROR(VLOOKUP(N2020,Home!$C$8:$R$1048576,1,FALSE),"")))</f>
        <v/>
      </c>
      <c r="P2020" s="11" t="str">
        <f>IF(IFERROR(VLOOKUP(W2020,Home!$C$8:$R$1048576,3,FALSE),"")=0,"",IFERROR(VLOOKUP(W2020,Home!$C$8:$R$1048576,3,FALSE),""))</f>
        <v/>
      </c>
      <c r="Q2020" s="11" t="str">
        <f t="shared" si="645"/>
        <v/>
      </c>
      <c r="R2020" s="130" t="e">
        <f>VLOOKUP(Q2020,'Baggrund til lister'!$G$4:$H$15,2,FALSE)</f>
        <v>#N/A</v>
      </c>
      <c r="S2020" s="11" t="str">
        <f t="shared" si="647"/>
        <v/>
      </c>
      <c r="T2020" s="11" t="str">
        <f>IF(IFERROR(VLOOKUP(N2020,Home!$C$8:$R$1048576,11,FALSE),"")=0,"",IFERROR(VLOOKUP(N2020,Home!$C$8:$R$1048576,11,FALSE),""))</f>
        <v/>
      </c>
      <c r="U2020" s="11" t="str">
        <f>IF(IFERROR(VLOOKUP(O2020,Home!$C$8:$R$1048576,12,FALSE),"")=0,"",IFERROR(VLOOKUP(O2020,Home!$C$8:$R$1048576,12,FALSE),""))</f>
        <v/>
      </c>
      <c r="V2020" s="11" t="str">
        <f>IF(IFERROR(VLOOKUP(O2020,Home!$C$8:$R$1048576,8,FALSE),"")=0,"",IFERROR(VLOOKUP(O2020,Home!$C$8:$R$1048576,8,FALSE),""))</f>
        <v/>
      </c>
      <c r="W2020" s="11" t="str">
        <f>IF(OR(VLOOKUP(N2020,Home!$C$7:$I$207,6,FALSE)="",VLOOKUP(N2020,Home!$C$7:$I$207,7,FALSE)=""),"FEJL",SUM(Baggrundsark!$K$4:K2020))</f>
        <v>FEJL</v>
      </c>
      <c r="Y2020">
        <v>2017</v>
      </c>
      <c r="Z2020" s="1"/>
      <c r="AC2020" s="44"/>
      <c r="AD2020">
        <f t="shared" si="654"/>
        <v>0</v>
      </c>
      <c r="AE2020">
        <f>SUM($AD$4:AD2020)</f>
        <v>1</v>
      </c>
      <c r="AF2020" s="103" t="str">
        <f>IFERROR(VLOOKUP(AN2020,Home!$C$8:$E$207,3,FALSE),"")</f>
        <v/>
      </c>
      <c r="AG2020" s="103" t="str">
        <f>IFERROR(VLOOKUP(AN2020,Home!$C$8:$E$207,2,FALSE),"")</f>
        <v/>
      </c>
      <c r="AH2020" s="104" t="str">
        <f>IF(VLOOKUP(AE2020,Home!$C$8:$I$207,6,FALSE)="","",VLOOKUP(AE2020,Home!$C$8:$I$207,6,FALSE))</f>
        <v/>
      </c>
      <c r="AI2020" s="104" t="e">
        <f t="shared" si="662"/>
        <v>#VALUE!</v>
      </c>
      <c r="AJ2020" s="105" t="e">
        <f t="shared" si="655"/>
        <v>#VALUE!</v>
      </c>
      <c r="AK2020" s="103" t="e">
        <f t="shared" si="648"/>
        <v>#VALUE!</v>
      </c>
      <c r="AL2020" s="103" t="e">
        <f t="shared" si="656"/>
        <v>#VALUE!</v>
      </c>
      <c r="AN2020" t="str">
        <f>IF(OR(VLOOKUP(AE2020,Home!$C$8:$I$207,6,FALSE)="",VLOOKUP(AE2020,Home!$C$8:$I$207,7,FALSE)=""),"FEJL",Baggrundsark!AE2020)</f>
        <v>FEJL</v>
      </c>
      <c r="AO2020">
        <f>IF(VLOOKUP(AE2020,Home!$C$8:$N$207,12,FALSE)="Timelønnet",1,0)</f>
        <v>0</v>
      </c>
      <c r="AP2020">
        <f>SUM($AO$4:AO2020)*AO2020</f>
        <v>0</v>
      </c>
      <c r="AQ2020">
        <f t="shared" si="663"/>
        <v>1</v>
      </c>
      <c r="AR2020" t="str">
        <f t="shared" si="663"/>
        <v/>
      </c>
      <c r="AS2020" t="e">
        <f t="shared" si="657"/>
        <v>#VALUE!</v>
      </c>
      <c r="AT2020" s="45" t="e">
        <f t="shared" si="664"/>
        <v>#VALUE!</v>
      </c>
      <c r="AU2020">
        <f>VLOOKUP(AQ2020,Home!$C$8:$J$207,8,FALSE)</f>
        <v>0</v>
      </c>
    </row>
    <row r="2021" spans="1:47" x14ac:dyDescent="0.25">
      <c r="A2021" s="6">
        <f t="shared" si="649"/>
        <v>0</v>
      </c>
      <c r="B2021" s="6">
        <f t="shared" si="658"/>
        <v>0</v>
      </c>
      <c r="C2021" s="6" t="str">
        <f t="shared" si="650"/>
        <v/>
      </c>
      <c r="D2021" s="7">
        <f t="shared" si="651"/>
        <v>0</v>
      </c>
      <c r="E2021" s="7">
        <f t="shared" si="659"/>
        <v>0</v>
      </c>
      <c r="F2021" s="7" t="str">
        <f t="shared" si="652"/>
        <v/>
      </c>
      <c r="G2021" s="6">
        <f t="shared" si="653"/>
        <v>0</v>
      </c>
      <c r="H2021" s="6">
        <f t="shared" si="660"/>
        <v>0</v>
      </c>
      <c r="I2021" s="6" t="str">
        <f t="shared" si="661"/>
        <v/>
      </c>
      <c r="J2021" s="11">
        <v>2018</v>
      </c>
      <c r="K2021" s="11">
        <f>IF(IFERROR(VLOOKUP(J2021,Home!$A$8:$B$1048576,1,FALSE),0)=0,0,1)</f>
        <v>0</v>
      </c>
      <c r="L2021" s="129" t="e">
        <f>IF(VLOOKUP(O2021,Home!$C$8:$R$207,6,FALSE)="","",VLOOKUP(O2021,Home!$C$8:$R$207,6,FALSE))</f>
        <v>#N/A</v>
      </c>
      <c r="M2021" s="129" t="e">
        <f t="shared" si="646"/>
        <v>#N/A</v>
      </c>
      <c r="N2021" s="11">
        <f>SUM($K$4:K2021)</f>
        <v>200</v>
      </c>
      <c r="O2021" s="11" t="str">
        <f>IF(P2021="","",IF(IFERROR(VLOOKUP(N2021,Home!$C$8:$R$1048576,1,FALSE),"")=0,"",IFERROR(VLOOKUP(N2021,Home!$C$8:$R$1048576,1,FALSE),"")))</f>
        <v/>
      </c>
      <c r="P2021" s="11" t="str">
        <f>IF(IFERROR(VLOOKUP(W2021,Home!$C$8:$R$1048576,3,FALSE),"")=0,"",IFERROR(VLOOKUP(W2021,Home!$C$8:$R$1048576,3,FALSE),""))</f>
        <v/>
      </c>
      <c r="Q2021" s="11" t="str">
        <f t="shared" si="645"/>
        <v/>
      </c>
      <c r="R2021" s="130" t="e">
        <f>VLOOKUP(Q2021,'Baggrund til lister'!$G$4:$H$15,2,FALSE)</f>
        <v>#N/A</v>
      </c>
      <c r="S2021" s="11" t="str">
        <f t="shared" si="647"/>
        <v/>
      </c>
      <c r="T2021" s="11" t="str">
        <f>IF(IFERROR(VLOOKUP(N2021,Home!$C$8:$R$1048576,11,FALSE),"")=0,"",IFERROR(VLOOKUP(N2021,Home!$C$8:$R$1048576,11,FALSE),""))</f>
        <v/>
      </c>
      <c r="U2021" s="11" t="str">
        <f>IF(IFERROR(VLOOKUP(O2021,Home!$C$8:$R$1048576,12,FALSE),"")=0,"",IFERROR(VLOOKUP(O2021,Home!$C$8:$R$1048576,12,FALSE),""))</f>
        <v/>
      </c>
      <c r="V2021" s="11" t="str">
        <f>IF(IFERROR(VLOOKUP(O2021,Home!$C$8:$R$1048576,8,FALSE),"")=0,"",IFERROR(VLOOKUP(O2021,Home!$C$8:$R$1048576,8,FALSE),""))</f>
        <v/>
      </c>
      <c r="W2021" s="11" t="str">
        <f>IF(OR(VLOOKUP(N2021,Home!$C$7:$I$207,6,FALSE)="",VLOOKUP(N2021,Home!$C$7:$I$207,7,FALSE)=""),"FEJL",SUM(Baggrundsark!$K$4:K2021))</f>
        <v>FEJL</v>
      </c>
      <c r="Y2021">
        <v>2018</v>
      </c>
      <c r="Z2021" s="1"/>
      <c r="AC2021" s="44"/>
      <c r="AD2021">
        <f t="shared" si="654"/>
        <v>0</v>
      </c>
      <c r="AE2021">
        <f>SUM($AD$4:AD2021)</f>
        <v>1</v>
      </c>
      <c r="AF2021" s="103" t="str">
        <f>IFERROR(VLOOKUP(AN2021,Home!$C$8:$E$207,3,FALSE),"")</f>
        <v/>
      </c>
      <c r="AG2021" s="103" t="str">
        <f>IFERROR(VLOOKUP(AN2021,Home!$C$8:$E$207,2,FALSE),"")</f>
        <v/>
      </c>
      <c r="AH2021" s="104" t="str">
        <f>IF(VLOOKUP(AE2021,Home!$C$8:$I$207,6,FALSE)="","",VLOOKUP(AE2021,Home!$C$8:$I$207,6,FALSE))</f>
        <v/>
      </c>
      <c r="AI2021" s="104" t="e">
        <f t="shared" si="662"/>
        <v>#VALUE!</v>
      </c>
      <c r="AJ2021" s="105" t="e">
        <f t="shared" si="655"/>
        <v>#VALUE!</v>
      </c>
      <c r="AK2021" s="103" t="e">
        <f t="shared" si="648"/>
        <v>#VALUE!</v>
      </c>
      <c r="AL2021" s="103" t="e">
        <f t="shared" si="656"/>
        <v>#VALUE!</v>
      </c>
      <c r="AN2021" t="str">
        <f>IF(OR(VLOOKUP(AE2021,Home!$C$8:$I$207,6,FALSE)="",VLOOKUP(AE2021,Home!$C$8:$I$207,7,FALSE)=""),"FEJL",Baggrundsark!AE2021)</f>
        <v>FEJL</v>
      </c>
      <c r="AO2021">
        <f>IF(VLOOKUP(AE2021,Home!$C$8:$N$207,12,FALSE)="Timelønnet",1,0)</f>
        <v>0</v>
      </c>
      <c r="AP2021">
        <f>SUM($AO$4:AO2021)*AO2021</f>
        <v>0</v>
      </c>
      <c r="AQ2021">
        <f t="shared" si="663"/>
        <v>1</v>
      </c>
      <c r="AR2021" t="str">
        <f t="shared" si="663"/>
        <v/>
      </c>
      <c r="AS2021" t="e">
        <f t="shared" si="657"/>
        <v>#VALUE!</v>
      </c>
      <c r="AT2021" s="45" t="e">
        <f t="shared" si="664"/>
        <v>#VALUE!</v>
      </c>
      <c r="AU2021">
        <f>VLOOKUP(AQ2021,Home!$C$8:$J$207,8,FALSE)</f>
        <v>0</v>
      </c>
    </row>
    <row r="2022" spans="1:47" x14ac:dyDescent="0.25">
      <c r="A2022" s="6">
        <f t="shared" si="649"/>
        <v>0</v>
      </c>
      <c r="B2022" s="6">
        <f t="shared" si="658"/>
        <v>0</v>
      </c>
      <c r="C2022" s="6" t="str">
        <f t="shared" si="650"/>
        <v/>
      </c>
      <c r="D2022" s="7">
        <f t="shared" si="651"/>
        <v>0</v>
      </c>
      <c r="E2022" s="7">
        <f t="shared" si="659"/>
        <v>0</v>
      </c>
      <c r="F2022" s="7" t="str">
        <f t="shared" si="652"/>
        <v/>
      </c>
      <c r="G2022" s="6">
        <f t="shared" si="653"/>
        <v>0</v>
      </c>
      <c r="H2022" s="6">
        <f t="shared" si="660"/>
        <v>0</v>
      </c>
      <c r="I2022" s="6" t="str">
        <f t="shared" si="661"/>
        <v/>
      </c>
      <c r="J2022" s="11">
        <v>2019</v>
      </c>
      <c r="K2022" s="11">
        <f>IF(IFERROR(VLOOKUP(J2022,Home!$A$8:$B$1048576,1,FALSE),0)=0,0,1)</f>
        <v>0</v>
      </c>
      <c r="L2022" s="129" t="e">
        <f>IF(VLOOKUP(O2022,Home!$C$8:$R$207,6,FALSE)="","",VLOOKUP(O2022,Home!$C$8:$R$207,6,FALSE))</f>
        <v>#N/A</v>
      </c>
      <c r="M2022" s="129" t="e">
        <f t="shared" si="646"/>
        <v>#N/A</v>
      </c>
      <c r="N2022" s="11">
        <f>SUM($K$4:K2022)</f>
        <v>200</v>
      </c>
      <c r="O2022" s="11" t="str">
        <f>IF(P2022="","",IF(IFERROR(VLOOKUP(N2022,Home!$C$8:$R$1048576,1,FALSE),"")=0,"",IFERROR(VLOOKUP(N2022,Home!$C$8:$R$1048576,1,FALSE),"")))</f>
        <v/>
      </c>
      <c r="P2022" s="11" t="str">
        <f>IF(IFERROR(VLOOKUP(W2022,Home!$C$8:$R$1048576,3,FALSE),"")=0,"",IFERROR(VLOOKUP(W2022,Home!$C$8:$R$1048576,3,FALSE),""))</f>
        <v/>
      </c>
      <c r="Q2022" s="11" t="str">
        <f t="shared" si="645"/>
        <v/>
      </c>
      <c r="R2022" s="130" t="e">
        <f>VLOOKUP(Q2022,'Baggrund til lister'!$G$4:$H$15,2,FALSE)</f>
        <v>#N/A</v>
      </c>
      <c r="S2022" s="11" t="str">
        <f t="shared" si="647"/>
        <v/>
      </c>
      <c r="T2022" s="11" t="str">
        <f>IF(IFERROR(VLOOKUP(N2022,Home!$C$8:$R$1048576,11,FALSE),"")=0,"",IFERROR(VLOOKUP(N2022,Home!$C$8:$R$1048576,11,FALSE),""))</f>
        <v/>
      </c>
      <c r="U2022" s="11" t="str">
        <f>IF(IFERROR(VLOOKUP(O2022,Home!$C$8:$R$1048576,12,FALSE),"")=0,"",IFERROR(VLOOKUP(O2022,Home!$C$8:$R$1048576,12,FALSE),""))</f>
        <v/>
      </c>
      <c r="V2022" s="11" t="str">
        <f>IF(IFERROR(VLOOKUP(O2022,Home!$C$8:$R$1048576,8,FALSE),"")=0,"",IFERROR(VLOOKUP(O2022,Home!$C$8:$R$1048576,8,FALSE),""))</f>
        <v/>
      </c>
      <c r="W2022" s="11" t="str">
        <f>IF(OR(VLOOKUP(N2022,Home!$C$7:$I$207,6,FALSE)="",VLOOKUP(N2022,Home!$C$7:$I$207,7,FALSE)=""),"FEJL",SUM(Baggrundsark!$K$4:K2022))</f>
        <v>FEJL</v>
      </c>
      <c r="Y2022">
        <v>2019</v>
      </c>
      <c r="Z2022" s="1"/>
      <c r="AC2022" s="44"/>
      <c r="AD2022">
        <f t="shared" si="654"/>
        <v>0</v>
      </c>
      <c r="AE2022">
        <f>SUM($AD$4:AD2022)</f>
        <v>1</v>
      </c>
      <c r="AF2022" s="103" t="str">
        <f>IFERROR(VLOOKUP(AN2022,Home!$C$8:$E$207,3,FALSE),"")</f>
        <v/>
      </c>
      <c r="AG2022" s="103" t="str">
        <f>IFERROR(VLOOKUP(AN2022,Home!$C$8:$E$207,2,FALSE),"")</f>
        <v/>
      </c>
      <c r="AH2022" s="104" t="str">
        <f>IF(VLOOKUP(AE2022,Home!$C$8:$I$207,6,FALSE)="","",VLOOKUP(AE2022,Home!$C$8:$I$207,6,FALSE))</f>
        <v/>
      </c>
      <c r="AI2022" s="104" t="e">
        <f t="shared" si="662"/>
        <v>#VALUE!</v>
      </c>
      <c r="AJ2022" s="105" t="e">
        <f t="shared" si="655"/>
        <v>#VALUE!</v>
      </c>
      <c r="AK2022" s="103" t="e">
        <f t="shared" si="648"/>
        <v>#VALUE!</v>
      </c>
      <c r="AL2022" s="103" t="e">
        <f t="shared" si="656"/>
        <v>#VALUE!</v>
      </c>
      <c r="AN2022" t="str">
        <f>IF(OR(VLOOKUP(AE2022,Home!$C$8:$I$207,6,FALSE)="",VLOOKUP(AE2022,Home!$C$8:$I$207,7,FALSE)=""),"FEJL",Baggrundsark!AE2022)</f>
        <v>FEJL</v>
      </c>
      <c r="AO2022">
        <f>IF(VLOOKUP(AE2022,Home!$C$8:$N$207,12,FALSE)="Timelønnet",1,0)</f>
        <v>0</v>
      </c>
      <c r="AP2022">
        <f>SUM($AO$4:AO2022)*AO2022</f>
        <v>0</v>
      </c>
      <c r="AQ2022">
        <f t="shared" si="663"/>
        <v>1</v>
      </c>
      <c r="AR2022" t="str">
        <f t="shared" si="663"/>
        <v/>
      </c>
      <c r="AS2022" t="e">
        <f t="shared" si="657"/>
        <v>#VALUE!</v>
      </c>
      <c r="AT2022" s="45" t="e">
        <f t="shared" si="664"/>
        <v>#VALUE!</v>
      </c>
      <c r="AU2022">
        <f>VLOOKUP(AQ2022,Home!$C$8:$J$207,8,FALSE)</f>
        <v>0</v>
      </c>
    </row>
    <row r="2023" spans="1:47" x14ac:dyDescent="0.25">
      <c r="A2023" s="6">
        <f t="shared" si="649"/>
        <v>0</v>
      </c>
      <c r="B2023" s="6">
        <f t="shared" si="658"/>
        <v>0</v>
      </c>
      <c r="C2023" s="6" t="str">
        <f t="shared" si="650"/>
        <v/>
      </c>
      <c r="D2023" s="7">
        <f t="shared" si="651"/>
        <v>0</v>
      </c>
      <c r="E2023" s="7">
        <f t="shared" si="659"/>
        <v>0</v>
      </c>
      <c r="F2023" s="7" t="str">
        <f t="shared" si="652"/>
        <v/>
      </c>
      <c r="G2023" s="6">
        <f t="shared" si="653"/>
        <v>0</v>
      </c>
      <c r="H2023" s="6">
        <f t="shared" si="660"/>
        <v>0</v>
      </c>
      <c r="I2023" s="6" t="str">
        <f t="shared" si="661"/>
        <v/>
      </c>
      <c r="J2023" s="11">
        <v>2020</v>
      </c>
      <c r="K2023" s="11">
        <f>IF(IFERROR(VLOOKUP(J2023,Home!$A$8:$B$1048576,1,FALSE),0)=0,0,1)</f>
        <v>0</v>
      </c>
      <c r="L2023" s="129" t="e">
        <f>IF(VLOOKUP(O2023,Home!$C$8:$R$207,6,FALSE)="","",VLOOKUP(O2023,Home!$C$8:$R$207,6,FALSE))</f>
        <v>#N/A</v>
      </c>
      <c r="M2023" s="129" t="e">
        <f t="shared" si="646"/>
        <v>#N/A</v>
      </c>
      <c r="N2023" s="11">
        <f>SUM($K$4:K2023)</f>
        <v>200</v>
      </c>
      <c r="O2023" s="11" t="str">
        <f>IF(P2023="","",IF(IFERROR(VLOOKUP(N2023,Home!$C$8:$R$1048576,1,FALSE),"")=0,"",IFERROR(VLOOKUP(N2023,Home!$C$8:$R$1048576,1,FALSE),"")))</f>
        <v/>
      </c>
      <c r="P2023" s="11" t="str">
        <f>IF(IFERROR(VLOOKUP(W2023,Home!$C$8:$R$1048576,3,FALSE),"")=0,"",IFERROR(VLOOKUP(W2023,Home!$C$8:$R$1048576,3,FALSE),""))</f>
        <v/>
      </c>
      <c r="Q2023" s="11" t="str">
        <f t="shared" si="645"/>
        <v/>
      </c>
      <c r="R2023" s="130" t="e">
        <f>VLOOKUP(Q2023,'Baggrund til lister'!$G$4:$H$15,2,FALSE)</f>
        <v>#N/A</v>
      </c>
      <c r="S2023" s="11" t="str">
        <f t="shared" si="647"/>
        <v/>
      </c>
      <c r="T2023" s="11" t="str">
        <f>IF(IFERROR(VLOOKUP(N2023,Home!$C$8:$R$1048576,11,FALSE),"")=0,"",IFERROR(VLOOKUP(N2023,Home!$C$8:$R$1048576,11,FALSE),""))</f>
        <v/>
      </c>
      <c r="U2023" s="11" t="str">
        <f>IF(IFERROR(VLOOKUP(O2023,Home!$C$8:$R$1048576,12,FALSE),"")=0,"",IFERROR(VLOOKUP(O2023,Home!$C$8:$R$1048576,12,FALSE),""))</f>
        <v/>
      </c>
      <c r="V2023" s="11" t="str">
        <f>IF(IFERROR(VLOOKUP(O2023,Home!$C$8:$R$1048576,8,FALSE),"")=0,"",IFERROR(VLOOKUP(O2023,Home!$C$8:$R$1048576,8,FALSE),""))</f>
        <v/>
      </c>
      <c r="W2023" s="11" t="str">
        <f>IF(OR(VLOOKUP(N2023,Home!$C$7:$I$207,6,FALSE)="",VLOOKUP(N2023,Home!$C$7:$I$207,7,FALSE)=""),"FEJL",SUM(Baggrundsark!$K$4:K2023))</f>
        <v>FEJL</v>
      </c>
      <c r="Y2023">
        <v>2020</v>
      </c>
      <c r="Z2023" s="1"/>
      <c r="AC2023" s="44"/>
      <c r="AD2023">
        <f t="shared" si="654"/>
        <v>0</v>
      </c>
      <c r="AE2023">
        <f>SUM($AD$4:AD2023)</f>
        <v>1</v>
      </c>
      <c r="AF2023" s="103" t="str">
        <f>IFERROR(VLOOKUP(AN2023,Home!$C$8:$E$207,3,FALSE),"")</f>
        <v/>
      </c>
      <c r="AG2023" s="103" t="str">
        <f>IFERROR(VLOOKUP(AN2023,Home!$C$8:$E$207,2,FALSE),"")</f>
        <v/>
      </c>
      <c r="AH2023" s="104" t="str">
        <f>IF(VLOOKUP(AE2023,Home!$C$8:$I$207,6,FALSE)="","",VLOOKUP(AE2023,Home!$C$8:$I$207,6,FALSE))</f>
        <v/>
      </c>
      <c r="AI2023" s="104" t="e">
        <f t="shared" si="662"/>
        <v>#VALUE!</v>
      </c>
      <c r="AJ2023" s="105" t="e">
        <f t="shared" si="655"/>
        <v>#VALUE!</v>
      </c>
      <c r="AK2023" s="103" t="e">
        <f t="shared" si="648"/>
        <v>#VALUE!</v>
      </c>
      <c r="AL2023" s="103" t="e">
        <f t="shared" si="656"/>
        <v>#VALUE!</v>
      </c>
      <c r="AN2023" t="str">
        <f>IF(OR(VLOOKUP(AE2023,Home!$C$8:$I$207,6,FALSE)="",VLOOKUP(AE2023,Home!$C$8:$I$207,7,FALSE)=""),"FEJL",Baggrundsark!AE2023)</f>
        <v>FEJL</v>
      </c>
      <c r="AO2023">
        <f>IF(VLOOKUP(AE2023,Home!$C$8:$N$207,12,FALSE)="Timelønnet",1,0)</f>
        <v>0</v>
      </c>
      <c r="AP2023">
        <f>SUM($AO$4:AO2023)*AO2023</f>
        <v>0</v>
      </c>
      <c r="AQ2023">
        <f t="shared" si="663"/>
        <v>1</v>
      </c>
      <c r="AR2023" t="str">
        <f t="shared" si="663"/>
        <v/>
      </c>
      <c r="AS2023" t="e">
        <f t="shared" si="657"/>
        <v>#VALUE!</v>
      </c>
      <c r="AT2023" s="45" t="e">
        <f t="shared" si="664"/>
        <v>#VALUE!</v>
      </c>
      <c r="AU2023">
        <f>VLOOKUP(AQ2023,Home!$C$8:$J$207,8,FALSE)</f>
        <v>0</v>
      </c>
    </row>
    <row r="2024" spans="1:47" x14ac:dyDescent="0.25">
      <c r="A2024" s="6">
        <f t="shared" si="649"/>
        <v>0</v>
      </c>
      <c r="B2024" s="6">
        <f t="shared" si="658"/>
        <v>0</v>
      </c>
      <c r="C2024" s="6" t="str">
        <f t="shared" si="650"/>
        <v/>
      </c>
      <c r="D2024" s="7">
        <f t="shared" si="651"/>
        <v>0</v>
      </c>
      <c r="E2024" s="7">
        <f t="shared" si="659"/>
        <v>0</v>
      </c>
      <c r="F2024" s="7" t="str">
        <f t="shared" si="652"/>
        <v/>
      </c>
      <c r="G2024" s="6">
        <f t="shared" si="653"/>
        <v>0</v>
      </c>
      <c r="H2024" s="6">
        <f t="shared" si="660"/>
        <v>0</v>
      </c>
      <c r="I2024" s="6" t="str">
        <f t="shared" si="661"/>
        <v/>
      </c>
      <c r="J2024" s="11">
        <v>2021</v>
      </c>
      <c r="K2024" s="11">
        <f>IF(IFERROR(VLOOKUP(J2024,Home!$A$8:$B$1048576,1,FALSE),0)=0,0,1)</f>
        <v>0</v>
      </c>
      <c r="L2024" s="129" t="e">
        <f>IF(VLOOKUP(O2024,Home!$C$8:$R$207,6,FALSE)="","",VLOOKUP(O2024,Home!$C$8:$R$207,6,FALSE))</f>
        <v>#N/A</v>
      </c>
      <c r="M2024" s="129" t="e">
        <f t="shared" si="646"/>
        <v>#N/A</v>
      </c>
      <c r="N2024" s="11">
        <f>SUM($K$4:K2024)</f>
        <v>200</v>
      </c>
      <c r="O2024" s="11" t="str">
        <f>IF(P2024="","",IF(IFERROR(VLOOKUP(N2024,Home!$C$8:$R$1048576,1,FALSE),"")=0,"",IFERROR(VLOOKUP(N2024,Home!$C$8:$R$1048576,1,FALSE),"")))</f>
        <v/>
      </c>
      <c r="P2024" s="11" t="str">
        <f>IF(IFERROR(VLOOKUP(W2024,Home!$C$8:$R$1048576,3,FALSE),"")=0,"",IFERROR(VLOOKUP(W2024,Home!$C$8:$R$1048576,3,FALSE),""))</f>
        <v/>
      </c>
      <c r="Q2024" s="11" t="str">
        <f t="shared" si="645"/>
        <v/>
      </c>
      <c r="R2024" s="130" t="e">
        <f>VLOOKUP(Q2024,'Baggrund til lister'!$G$4:$H$15,2,FALSE)</f>
        <v>#N/A</v>
      </c>
      <c r="S2024" s="11" t="str">
        <f t="shared" si="647"/>
        <v/>
      </c>
      <c r="T2024" s="11" t="str">
        <f>IF(IFERROR(VLOOKUP(N2024,Home!$C$8:$R$1048576,11,FALSE),"")=0,"",IFERROR(VLOOKUP(N2024,Home!$C$8:$R$1048576,11,FALSE),""))</f>
        <v/>
      </c>
      <c r="U2024" s="11" t="str">
        <f>IF(IFERROR(VLOOKUP(O2024,Home!$C$8:$R$1048576,12,FALSE),"")=0,"",IFERROR(VLOOKUP(O2024,Home!$C$8:$R$1048576,12,FALSE),""))</f>
        <v/>
      </c>
      <c r="V2024" s="11" t="str">
        <f>IF(IFERROR(VLOOKUP(O2024,Home!$C$8:$R$1048576,8,FALSE),"")=0,"",IFERROR(VLOOKUP(O2024,Home!$C$8:$R$1048576,8,FALSE),""))</f>
        <v/>
      </c>
      <c r="W2024" s="11" t="str">
        <f>IF(OR(VLOOKUP(N2024,Home!$C$7:$I$207,6,FALSE)="",VLOOKUP(N2024,Home!$C$7:$I$207,7,FALSE)=""),"FEJL",SUM(Baggrundsark!$K$4:K2024))</f>
        <v>FEJL</v>
      </c>
      <c r="Y2024">
        <v>2021</v>
      </c>
      <c r="Z2024" s="1"/>
      <c r="AC2024" s="44"/>
      <c r="AD2024">
        <f t="shared" si="654"/>
        <v>0</v>
      </c>
      <c r="AE2024">
        <f>SUM($AD$4:AD2024)</f>
        <v>1</v>
      </c>
      <c r="AF2024" s="103" t="str">
        <f>IFERROR(VLOOKUP(AN2024,Home!$C$8:$E$207,3,FALSE),"")</f>
        <v/>
      </c>
      <c r="AG2024" s="103" t="str">
        <f>IFERROR(VLOOKUP(AN2024,Home!$C$8:$E$207,2,FALSE),"")</f>
        <v/>
      </c>
      <c r="AH2024" s="104" t="str">
        <f>IF(VLOOKUP(AE2024,Home!$C$8:$I$207,6,FALSE)="","",VLOOKUP(AE2024,Home!$C$8:$I$207,6,FALSE))</f>
        <v/>
      </c>
      <c r="AI2024" s="104" t="e">
        <f t="shared" si="662"/>
        <v>#VALUE!</v>
      </c>
      <c r="AJ2024" s="105" t="e">
        <f t="shared" si="655"/>
        <v>#VALUE!</v>
      </c>
      <c r="AK2024" s="103" t="e">
        <f t="shared" si="648"/>
        <v>#VALUE!</v>
      </c>
      <c r="AL2024" s="103" t="e">
        <f t="shared" si="656"/>
        <v>#VALUE!</v>
      </c>
      <c r="AN2024" t="str">
        <f>IF(OR(VLOOKUP(AE2024,Home!$C$8:$I$207,6,FALSE)="",VLOOKUP(AE2024,Home!$C$8:$I$207,7,FALSE)=""),"FEJL",Baggrundsark!AE2024)</f>
        <v>FEJL</v>
      </c>
      <c r="AO2024">
        <f>IF(VLOOKUP(AE2024,Home!$C$8:$N$207,12,FALSE)="Timelønnet",1,0)</f>
        <v>0</v>
      </c>
      <c r="AP2024">
        <f>SUM($AO$4:AO2024)*AO2024</f>
        <v>0</v>
      </c>
      <c r="AQ2024">
        <f t="shared" si="663"/>
        <v>1</v>
      </c>
      <c r="AR2024" t="str">
        <f t="shared" si="663"/>
        <v/>
      </c>
      <c r="AS2024" t="e">
        <f t="shared" si="657"/>
        <v>#VALUE!</v>
      </c>
      <c r="AT2024" s="45" t="e">
        <f t="shared" si="664"/>
        <v>#VALUE!</v>
      </c>
      <c r="AU2024">
        <f>VLOOKUP(AQ2024,Home!$C$8:$J$207,8,FALSE)</f>
        <v>0</v>
      </c>
    </row>
    <row r="2025" spans="1:47" x14ac:dyDescent="0.25">
      <c r="A2025" s="6">
        <f t="shared" si="649"/>
        <v>0</v>
      </c>
      <c r="B2025" s="6">
        <f t="shared" si="658"/>
        <v>0</v>
      </c>
      <c r="C2025" s="6" t="str">
        <f t="shared" si="650"/>
        <v/>
      </c>
      <c r="D2025" s="7">
        <f t="shared" si="651"/>
        <v>0</v>
      </c>
      <c r="E2025" s="7">
        <f t="shared" si="659"/>
        <v>0</v>
      </c>
      <c r="F2025" s="7" t="str">
        <f t="shared" si="652"/>
        <v/>
      </c>
      <c r="G2025" s="6">
        <f t="shared" si="653"/>
        <v>0</v>
      </c>
      <c r="H2025" s="6">
        <f t="shared" si="660"/>
        <v>0</v>
      </c>
      <c r="I2025" s="6" t="str">
        <f t="shared" si="661"/>
        <v/>
      </c>
      <c r="J2025" s="11">
        <v>2022</v>
      </c>
      <c r="K2025" s="11">
        <f>IF(IFERROR(VLOOKUP(J2025,Home!$A$8:$B$1048576,1,FALSE),0)=0,0,1)</f>
        <v>0</v>
      </c>
      <c r="L2025" s="129" t="e">
        <f>IF(VLOOKUP(O2025,Home!$C$8:$R$207,6,FALSE)="","",VLOOKUP(O2025,Home!$C$8:$R$207,6,FALSE))</f>
        <v>#N/A</v>
      </c>
      <c r="M2025" s="129" t="e">
        <f t="shared" si="646"/>
        <v>#N/A</v>
      </c>
      <c r="N2025" s="11">
        <f>SUM($K$4:K2025)</f>
        <v>200</v>
      </c>
      <c r="O2025" s="11" t="str">
        <f>IF(P2025="","",IF(IFERROR(VLOOKUP(N2025,Home!$C$8:$R$1048576,1,FALSE),"")=0,"",IFERROR(VLOOKUP(N2025,Home!$C$8:$R$1048576,1,FALSE),"")))</f>
        <v/>
      </c>
      <c r="P2025" s="11" t="str">
        <f>IF(IFERROR(VLOOKUP(W2025,Home!$C$8:$R$1048576,3,FALSE),"")=0,"",IFERROR(VLOOKUP(W2025,Home!$C$8:$R$1048576,3,FALSE),""))</f>
        <v/>
      </c>
      <c r="Q2025" s="11" t="str">
        <f t="shared" si="645"/>
        <v/>
      </c>
      <c r="R2025" s="130" t="e">
        <f>VLOOKUP(Q2025,'Baggrund til lister'!$G$4:$H$15,2,FALSE)</f>
        <v>#N/A</v>
      </c>
      <c r="S2025" s="11" t="str">
        <f t="shared" si="647"/>
        <v/>
      </c>
      <c r="T2025" s="11" t="str">
        <f>IF(IFERROR(VLOOKUP(N2025,Home!$C$8:$R$1048576,11,FALSE),"")=0,"",IFERROR(VLOOKUP(N2025,Home!$C$8:$R$1048576,11,FALSE),""))</f>
        <v/>
      </c>
      <c r="U2025" s="11" t="str">
        <f>IF(IFERROR(VLOOKUP(O2025,Home!$C$8:$R$1048576,12,FALSE),"")=0,"",IFERROR(VLOOKUP(O2025,Home!$C$8:$R$1048576,12,FALSE),""))</f>
        <v/>
      </c>
      <c r="V2025" s="11" t="str">
        <f>IF(IFERROR(VLOOKUP(O2025,Home!$C$8:$R$1048576,8,FALSE),"")=0,"",IFERROR(VLOOKUP(O2025,Home!$C$8:$R$1048576,8,FALSE),""))</f>
        <v/>
      </c>
      <c r="W2025" s="11" t="str">
        <f>IF(OR(VLOOKUP(N2025,Home!$C$7:$I$207,6,FALSE)="",VLOOKUP(N2025,Home!$C$7:$I$207,7,FALSE)=""),"FEJL",SUM(Baggrundsark!$K$4:K2025))</f>
        <v>FEJL</v>
      </c>
      <c r="Y2025">
        <v>2022</v>
      </c>
      <c r="Z2025" s="1"/>
      <c r="AC2025" s="44"/>
      <c r="AD2025">
        <f t="shared" si="654"/>
        <v>0</v>
      </c>
      <c r="AE2025">
        <f>SUM($AD$4:AD2025)</f>
        <v>1</v>
      </c>
      <c r="AF2025" s="103" t="str">
        <f>IFERROR(VLOOKUP(AN2025,Home!$C$8:$E$207,3,FALSE),"")</f>
        <v/>
      </c>
      <c r="AG2025" s="103" t="str">
        <f>IFERROR(VLOOKUP(AN2025,Home!$C$8:$E$207,2,FALSE),"")</f>
        <v/>
      </c>
      <c r="AH2025" s="104" t="str">
        <f>IF(VLOOKUP(AE2025,Home!$C$8:$I$207,6,FALSE)="","",VLOOKUP(AE2025,Home!$C$8:$I$207,6,FALSE))</f>
        <v/>
      </c>
      <c r="AI2025" s="104" t="e">
        <f t="shared" si="662"/>
        <v>#VALUE!</v>
      </c>
      <c r="AJ2025" s="105" t="e">
        <f t="shared" si="655"/>
        <v>#VALUE!</v>
      </c>
      <c r="AK2025" s="103" t="e">
        <f t="shared" si="648"/>
        <v>#VALUE!</v>
      </c>
      <c r="AL2025" s="103" t="e">
        <f t="shared" si="656"/>
        <v>#VALUE!</v>
      </c>
      <c r="AN2025" t="str">
        <f>IF(OR(VLOOKUP(AE2025,Home!$C$8:$I$207,6,FALSE)="",VLOOKUP(AE2025,Home!$C$8:$I$207,7,FALSE)=""),"FEJL",Baggrundsark!AE2025)</f>
        <v>FEJL</v>
      </c>
      <c r="AO2025">
        <f>IF(VLOOKUP(AE2025,Home!$C$8:$N$207,12,FALSE)="Timelønnet",1,0)</f>
        <v>0</v>
      </c>
      <c r="AP2025">
        <f>SUM($AO$4:AO2025)*AO2025</f>
        <v>0</v>
      </c>
      <c r="AQ2025">
        <f t="shared" si="663"/>
        <v>1</v>
      </c>
      <c r="AR2025" t="str">
        <f t="shared" si="663"/>
        <v/>
      </c>
      <c r="AS2025" t="e">
        <f t="shared" si="657"/>
        <v>#VALUE!</v>
      </c>
      <c r="AT2025" s="45" t="e">
        <f t="shared" si="664"/>
        <v>#VALUE!</v>
      </c>
      <c r="AU2025">
        <f>VLOOKUP(AQ2025,Home!$C$8:$J$207,8,FALSE)</f>
        <v>0</v>
      </c>
    </row>
    <row r="2026" spans="1:47" x14ac:dyDescent="0.25">
      <c r="A2026" s="6">
        <f t="shared" si="649"/>
        <v>0</v>
      </c>
      <c r="B2026" s="6">
        <f t="shared" si="658"/>
        <v>0</v>
      </c>
      <c r="C2026" s="6" t="str">
        <f t="shared" si="650"/>
        <v/>
      </c>
      <c r="D2026" s="7">
        <f t="shared" si="651"/>
        <v>0</v>
      </c>
      <c r="E2026" s="7">
        <f t="shared" si="659"/>
        <v>0</v>
      </c>
      <c r="F2026" s="7" t="str">
        <f t="shared" si="652"/>
        <v/>
      </c>
      <c r="G2026" s="6">
        <f t="shared" si="653"/>
        <v>0</v>
      </c>
      <c r="H2026" s="6">
        <f t="shared" si="660"/>
        <v>0</v>
      </c>
      <c r="I2026" s="6" t="str">
        <f t="shared" si="661"/>
        <v/>
      </c>
      <c r="J2026" s="11">
        <v>2023</v>
      </c>
      <c r="K2026" s="11">
        <f>IF(IFERROR(VLOOKUP(J2026,Home!$A$8:$B$1048576,1,FALSE),0)=0,0,1)</f>
        <v>0</v>
      </c>
      <c r="L2026" s="129" t="e">
        <f>IF(VLOOKUP(O2026,Home!$C$8:$R$207,6,FALSE)="","",VLOOKUP(O2026,Home!$C$8:$R$207,6,FALSE))</f>
        <v>#N/A</v>
      </c>
      <c r="M2026" s="129" t="e">
        <f t="shared" si="646"/>
        <v>#N/A</v>
      </c>
      <c r="N2026" s="11">
        <f>SUM($K$4:K2026)</f>
        <v>200</v>
      </c>
      <c r="O2026" s="11" t="str">
        <f>IF(P2026="","",IF(IFERROR(VLOOKUP(N2026,Home!$C$8:$R$1048576,1,FALSE),"")=0,"",IFERROR(VLOOKUP(N2026,Home!$C$8:$R$1048576,1,FALSE),"")))</f>
        <v/>
      </c>
      <c r="P2026" s="11" t="str">
        <f>IF(IFERROR(VLOOKUP(W2026,Home!$C$8:$R$1048576,3,FALSE),"")=0,"",IFERROR(VLOOKUP(W2026,Home!$C$8:$R$1048576,3,FALSE),""))</f>
        <v/>
      </c>
      <c r="Q2026" s="11" t="str">
        <f t="shared" si="645"/>
        <v/>
      </c>
      <c r="R2026" s="130" t="e">
        <f>VLOOKUP(Q2026,'Baggrund til lister'!$G$4:$H$15,2,FALSE)</f>
        <v>#N/A</v>
      </c>
      <c r="S2026" s="11" t="str">
        <f t="shared" si="647"/>
        <v/>
      </c>
      <c r="T2026" s="11" t="str">
        <f>IF(IFERROR(VLOOKUP(N2026,Home!$C$8:$R$1048576,11,FALSE),"")=0,"",IFERROR(VLOOKUP(N2026,Home!$C$8:$R$1048576,11,FALSE),""))</f>
        <v/>
      </c>
      <c r="U2026" s="11" t="str">
        <f>IF(IFERROR(VLOOKUP(O2026,Home!$C$8:$R$1048576,12,FALSE),"")=0,"",IFERROR(VLOOKUP(O2026,Home!$C$8:$R$1048576,12,FALSE),""))</f>
        <v/>
      </c>
      <c r="V2026" s="11" t="str">
        <f>IF(IFERROR(VLOOKUP(O2026,Home!$C$8:$R$1048576,8,FALSE),"")=0,"",IFERROR(VLOOKUP(O2026,Home!$C$8:$R$1048576,8,FALSE),""))</f>
        <v/>
      </c>
      <c r="W2026" s="11" t="str">
        <f>IF(OR(VLOOKUP(N2026,Home!$C$7:$I$207,6,FALSE)="",VLOOKUP(N2026,Home!$C$7:$I$207,7,FALSE)=""),"FEJL",SUM(Baggrundsark!$K$4:K2026))</f>
        <v>FEJL</v>
      </c>
      <c r="Y2026">
        <v>2023</v>
      </c>
      <c r="Z2026" s="1"/>
      <c r="AC2026" s="44"/>
      <c r="AD2026">
        <f t="shared" si="654"/>
        <v>0</v>
      </c>
      <c r="AE2026">
        <f>SUM($AD$4:AD2026)</f>
        <v>1</v>
      </c>
      <c r="AF2026" s="103" t="str">
        <f>IFERROR(VLOOKUP(AN2026,Home!$C$8:$E$207,3,FALSE),"")</f>
        <v/>
      </c>
      <c r="AG2026" s="103" t="str">
        <f>IFERROR(VLOOKUP(AN2026,Home!$C$8:$E$207,2,FALSE),"")</f>
        <v/>
      </c>
      <c r="AH2026" s="104" t="str">
        <f>IF(VLOOKUP(AE2026,Home!$C$8:$I$207,6,FALSE)="","",VLOOKUP(AE2026,Home!$C$8:$I$207,6,FALSE))</f>
        <v/>
      </c>
      <c r="AI2026" s="104" t="e">
        <f t="shared" si="662"/>
        <v>#VALUE!</v>
      </c>
      <c r="AJ2026" s="105" t="e">
        <f t="shared" si="655"/>
        <v>#VALUE!</v>
      </c>
      <c r="AK2026" s="103" t="e">
        <f t="shared" si="648"/>
        <v>#VALUE!</v>
      </c>
      <c r="AL2026" s="103" t="e">
        <f t="shared" si="656"/>
        <v>#VALUE!</v>
      </c>
      <c r="AN2026" t="str">
        <f>IF(OR(VLOOKUP(AE2026,Home!$C$8:$I$207,6,FALSE)="",VLOOKUP(AE2026,Home!$C$8:$I$207,7,FALSE)=""),"FEJL",Baggrundsark!AE2026)</f>
        <v>FEJL</v>
      </c>
      <c r="AO2026">
        <f>IF(VLOOKUP(AE2026,Home!$C$8:$N$207,12,FALSE)="Timelønnet",1,0)</f>
        <v>0</v>
      </c>
      <c r="AP2026">
        <f>SUM($AO$4:AO2026)*AO2026</f>
        <v>0</v>
      </c>
      <c r="AQ2026">
        <f t="shared" si="663"/>
        <v>1</v>
      </c>
      <c r="AR2026" t="str">
        <f t="shared" si="663"/>
        <v/>
      </c>
      <c r="AS2026" t="e">
        <f t="shared" si="657"/>
        <v>#VALUE!</v>
      </c>
      <c r="AT2026" s="45" t="e">
        <f t="shared" si="664"/>
        <v>#VALUE!</v>
      </c>
      <c r="AU2026">
        <f>VLOOKUP(AQ2026,Home!$C$8:$J$207,8,FALSE)</f>
        <v>0</v>
      </c>
    </row>
    <row r="2027" spans="1:47" x14ac:dyDescent="0.25">
      <c r="A2027" s="6">
        <f t="shared" si="649"/>
        <v>0</v>
      </c>
      <c r="B2027" s="6">
        <f t="shared" si="658"/>
        <v>0</v>
      </c>
      <c r="C2027" s="6" t="str">
        <f t="shared" si="650"/>
        <v/>
      </c>
      <c r="D2027" s="7">
        <f t="shared" si="651"/>
        <v>0</v>
      </c>
      <c r="E2027" s="7">
        <f t="shared" si="659"/>
        <v>0</v>
      </c>
      <c r="F2027" s="7" t="str">
        <f t="shared" si="652"/>
        <v/>
      </c>
      <c r="G2027" s="6">
        <f t="shared" si="653"/>
        <v>0</v>
      </c>
      <c r="H2027" s="6">
        <f t="shared" si="660"/>
        <v>0</v>
      </c>
      <c r="I2027" s="6" t="str">
        <f t="shared" si="661"/>
        <v/>
      </c>
      <c r="J2027" s="11">
        <v>2024</v>
      </c>
      <c r="K2027" s="11">
        <f>IF(IFERROR(VLOOKUP(J2027,Home!$A$8:$B$1048576,1,FALSE),0)=0,0,1)</f>
        <v>0</v>
      </c>
      <c r="L2027" s="129" t="e">
        <f>IF(VLOOKUP(O2027,Home!$C$8:$R$207,6,FALSE)="","",VLOOKUP(O2027,Home!$C$8:$R$207,6,FALSE))</f>
        <v>#N/A</v>
      </c>
      <c r="M2027" s="129" t="e">
        <f t="shared" si="646"/>
        <v>#N/A</v>
      </c>
      <c r="N2027" s="11">
        <f>SUM($K$4:K2027)</f>
        <v>200</v>
      </c>
      <c r="O2027" s="11" t="str">
        <f>IF(P2027="","",IF(IFERROR(VLOOKUP(N2027,Home!$C$8:$R$1048576,1,FALSE),"")=0,"",IFERROR(VLOOKUP(N2027,Home!$C$8:$R$1048576,1,FALSE),"")))</f>
        <v/>
      </c>
      <c r="P2027" s="11" t="str">
        <f>IF(IFERROR(VLOOKUP(W2027,Home!$C$8:$R$1048576,3,FALSE),"")=0,"",IFERROR(VLOOKUP(W2027,Home!$C$8:$R$1048576,3,FALSE),""))</f>
        <v/>
      </c>
      <c r="Q2027" s="11" t="str">
        <f t="shared" si="645"/>
        <v/>
      </c>
      <c r="R2027" s="130" t="e">
        <f>VLOOKUP(Q2027,'Baggrund til lister'!$G$4:$H$15,2,FALSE)</f>
        <v>#N/A</v>
      </c>
      <c r="S2027" s="11" t="str">
        <f t="shared" si="647"/>
        <v/>
      </c>
      <c r="T2027" s="11" t="str">
        <f>IF(IFERROR(VLOOKUP(N2027,Home!$C$8:$R$1048576,11,FALSE),"")=0,"",IFERROR(VLOOKUP(N2027,Home!$C$8:$R$1048576,11,FALSE),""))</f>
        <v/>
      </c>
      <c r="U2027" s="11" t="str">
        <f>IF(IFERROR(VLOOKUP(O2027,Home!$C$8:$R$1048576,12,FALSE),"")=0,"",IFERROR(VLOOKUP(O2027,Home!$C$8:$R$1048576,12,FALSE),""))</f>
        <v/>
      </c>
      <c r="V2027" s="11" t="str">
        <f>IF(IFERROR(VLOOKUP(O2027,Home!$C$8:$R$1048576,8,FALSE),"")=0,"",IFERROR(VLOOKUP(O2027,Home!$C$8:$R$1048576,8,FALSE),""))</f>
        <v/>
      </c>
      <c r="W2027" s="11" t="str">
        <f>IF(OR(VLOOKUP(N2027,Home!$C$7:$I$207,6,FALSE)="",VLOOKUP(N2027,Home!$C$7:$I$207,7,FALSE)=""),"FEJL",SUM(Baggrundsark!$K$4:K2027))</f>
        <v>FEJL</v>
      </c>
      <c r="Y2027">
        <v>2024</v>
      </c>
      <c r="Z2027" s="1"/>
      <c r="AC2027" s="44"/>
      <c r="AD2027">
        <f t="shared" si="654"/>
        <v>0</v>
      </c>
      <c r="AE2027">
        <f>SUM($AD$4:AD2027)</f>
        <v>1</v>
      </c>
      <c r="AF2027" s="103" t="str">
        <f>IFERROR(VLOOKUP(AN2027,Home!$C$8:$E$207,3,FALSE),"")</f>
        <v/>
      </c>
      <c r="AG2027" s="103" t="str">
        <f>IFERROR(VLOOKUP(AN2027,Home!$C$8:$E$207,2,FALSE),"")</f>
        <v/>
      </c>
      <c r="AH2027" s="104" t="str">
        <f>IF(VLOOKUP(AE2027,Home!$C$8:$I$207,6,FALSE)="","",VLOOKUP(AE2027,Home!$C$8:$I$207,6,FALSE))</f>
        <v/>
      </c>
      <c r="AI2027" s="104" t="e">
        <f t="shared" si="662"/>
        <v>#VALUE!</v>
      </c>
      <c r="AJ2027" s="105" t="e">
        <f t="shared" si="655"/>
        <v>#VALUE!</v>
      </c>
      <c r="AK2027" s="103" t="e">
        <f t="shared" si="648"/>
        <v>#VALUE!</v>
      </c>
      <c r="AL2027" s="103" t="e">
        <f t="shared" si="656"/>
        <v>#VALUE!</v>
      </c>
      <c r="AN2027" t="str">
        <f>IF(OR(VLOOKUP(AE2027,Home!$C$8:$I$207,6,FALSE)="",VLOOKUP(AE2027,Home!$C$8:$I$207,7,FALSE)=""),"FEJL",Baggrundsark!AE2027)</f>
        <v>FEJL</v>
      </c>
      <c r="AO2027">
        <f>IF(VLOOKUP(AE2027,Home!$C$8:$N$207,12,FALSE)="Timelønnet",1,0)</f>
        <v>0</v>
      </c>
      <c r="AP2027">
        <f>SUM($AO$4:AO2027)*AO2027</f>
        <v>0</v>
      </c>
      <c r="AQ2027">
        <f t="shared" si="663"/>
        <v>1</v>
      </c>
      <c r="AR2027" t="str">
        <f t="shared" si="663"/>
        <v/>
      </c>
      <c r="AS2027" t="e">
        <f t="shared" si="657"/>
        <v>#VALUE!</v>
      </c>
      <c r="AT2027" s="45" t="e">
        <f t="shared" si="664"/>
        <v>#VALUE!</v>
      </c>
      <c r="AU2027">
        <f>VLOOKUP(AQ2027,Home!$C$8:$J$207,8,FALSE)</f>
        <v>0</v>
      </c>
    </row>
    <row r="2028" spans="1:47" x14ac:dyDescent="0.25">
      <c r="A2028" s="6">
        <f t="shared" si="649"/>
        <v>0</v>
      </c>
      <c r="B2028" s="6">
        <f t="shared" si="658"/>
        <v>0</v>
      </c>
      <c r="C2028" s="6" t="str">
        <f t="shared" si="650"/>
        <v/>
      </c>
      <c r="D2028" s="7">
        <f t="shared" si="651"/>
        <v>0</v>
      </c>
      <c r="E2028" s="7">
        <f t="shared" si="659"/>
        <v>0</v>
      </c>
      <c r="F2028" s="7" t="str">
        <f t="shared" si="652"/>
        <v/>
      </c>
      <c r="G2028" s="6">
        <f t="shared" si="653"/>
        <v>0</v>
      </c>
      <c r="H2028" s="6">
        <f t="shared" si="660"/>
        <v>0</v>
      </c>
      <c r="I2028" s="6" t="str">
        <f t="shared" si="661"/>
        <v/>
      </c>
      <c r="J2028" s="11">
        <v>2025</v>
      </c>
      <c r="K2028" s="11">
        <f>IF(IFERROR(VLOOKUP(J2028,Home!$A$8:$B$1048576,1,FALSE),0)=0,0,1)</f>
        <v>0</v>
      </c>
      <c r="L2028" s="129" t="e">
        <f>IF(VLOOKUP(O2028,Home!$C$8:$R$207,6,FALSE)="","",VLOOKUP(O2028,Home!$C$8:$R$207,6,FALSE))</f>
        <v>#N/A</v>
      </c>
      <c r="M2028" s="129" t="e">
        <f t="shared" si="646"/>
        <v>#N/A</v>
      </c>
      <c r="N2028" s="11">
        <f>SUM($K$4:K2028)</f>
        <v>200</v>
      </c>
      <c r="O2028" s="11" t="str">
        <f>IF(P2028="","",IF(IFERROR(VLOOKUP(N2028,Home!$C$8:$R$1048576,1,FALSE),"")=0,"",IFERROR(VLOOKUP(N2028,Home!$C$8:$R$1048576,1,FALSE),"")))</f>
        <v/>
      </c>
      <c r="P2028" s="11" t="str">
        <f>IF(IFERROR(VLOOKUP(W2028,Home!$C$8:$R$1048576,3,FALSE),"")=0,"",IFERROR(VLOOKUP(W2028,Home!$C$8:$R$1048576,3,FALSE),""))</f>
        <v/>
      </c>
      <c r="Q2028" s="11" t="str">
        <f t="shared" si="645"/>
        <v/>
      </c>
      <c r="R2028" s="130" t="e">
        <f>VLOOKUP(Q2028,'Baggrund til lister'!$G$4:$H$15,2,FALSE)</f>
        <v>#N/A</v>
      </c>
      <c r="S2028" s="11" t="str">
        <f t="shared" si="647"/>
        <v/>
      </c>
      <c r="T2028" s="11" t="str">
        <f>IF(IFERROR(VLOOKUP(N2028,Home!$C$8:$R$1048576,11,FALSE),"")=0,"",IFERROR(VLOOKUP(N2028,Home!$C$8:$R$1048576,11,FALSE),""))</f>
        <v/>
      </c>
      <c r="U2028" s="11" t="str">
        <f>IF(IFERROR(VLOOKUP(O2028,Home!$C$8:$R$1048576,12,FALSE),"")=0,"",IFERROR(VLOOKUP(O2028,Home!$C$8:$R$1048576,12,FALSE),""))</f>
        <v/>
      </c>
      <c r="V2028" s="11" t="str">
        <f>IF(IFERROR(VLOOKUP(O2028,Home!$C$8:$R$1048576,8,FALSE),"")=0,"",IFERROR(VLOOKUP(O2028,Home!$C$8:$R$1048576,8,FALSE),""))</f>
        <v/>
      </c>
      <c r="W2028" s="11" t="str">
        <f>IF(OR(VLOOKUP(N2028,Home!$C$7:$I$207,6,FALSE)="",VLOOKUP(N2028,Home!$C$7:$I$207,7,FALSE)=""),"FEJL",SUM(Baggrundsark!$K$4:K2028))</f>
        <v>FEJL</v>
      </c>
      <c r="Y2028">
        <v>2025</v>
      </c>
      <c r="Z2028" s="1"/>
      <c r="AC2028" s="44"/>
      <c r="AD2028">
        <f t="shared" si="654"/>
        <v>0</v>
      </c>
      <c r="AE2028">
        <f>SUM($AD$4:AD2028)</f>
        <v>1</v>
      </c>
      <c r="AF2028" s="103" t="str">
        <f>IFERROR(VLOOKUP(AN2028,Home!$C$8:$E$207,3,FALSE),"")</f>
        <v/>
      </c>
      <c r="AG2028" s="103" t="str">
        <f>IFERROR(VLOOKUP(AN2028,Home!$C$8:$E$207,2,FALSE),"")</f>
        <v/>
      </c>
      <c r="AH2028" s="104" t="str">
        <f>IF(VLOOKUP(AE2028,Home!$C$8:$I$207,6,FALSE)="","",VLOOKUP(AE2028,Home!$C$8:$I$207,6,FALSE))</f>
        <v/>
      </c>
      <c r="AI2028" s="104" t="e">
        <f t="shared" si="662"/>
        <v>#VALUE!</v>
      </c>
      <c r="AJ2028" s="105" t="e">
        <f t="shared" si="655"/>
        <v>#VALUE!</v>
      </c>
      <c r="AK2028" s="103" t="e">
        <f t="shared" si="648"/>
        <v>#VALUE!</v>
      </c>
      <c r="AL2028" s="103" t="e">
        <f t="shared" si="656"/>
        <v>#VALUE!</v>
      </c>
      <c r="AN2028" t="str">
        <f>IF(OR(VLOOKUP(AE2028,Home!$C$8:$I$207,6,FALSE)="",VLOOKUP(AE2028,Home!$C$8:$I$207,7,FALSE)=""),"FEJL",Baggrundsark!AE2028)</f>
        <v>FEJL</v>
      </c>
      <c r="AO2028">
        <f>IF(VLOOKUP(AE2028,Home!$C$8:$N$207,12,FALSE)="Timelønnet",1,0)</f>
        <v>0</v>
      </c>
      <c r="AP2028">
        <f>SUM($AO$4:AO2028)*AO2028</f>
        <v>0</v>
      </c>
      <c r="AQ2028">
        <f t="shared" si="663"/>
        <v>1</v>
      </c>
      <c r="AR2028" t="str">
        <f t="shared" si="663"/>
        <v/>
      </c>
      <c r="AS2028" t="e">
        <f t="shared" si="657"/>
        <v>#VALUE!</v>
      </c>
      <c r="AT2028" s="45" t="e">
        <f t="shared" si="664"/>
        <v>#VALUE!</v>
      </c>
      <c r="AU2028">
        <f>VLOOKUP(AQ2028,Home!$C$8:$J$207,8,FALSE)</f>
        <v>0</v>
      </c>
    </row>
    <row r="2029" spans="1:47" x14ac:dyDescent="0.25">
      <c r="A2029" s="6">
        <f t="shared" si="649"/>
        <v>0</v>
      </c>
      <c r="B2029" s="6">
        <f t="shared" si="658"/>
        <v>0</v>
      </c>
      <c r="C2029" s="6" t="str">
        <f t="shared" si="650"/>
        <v/>
      </c>
      <c r="D2029" s="7">
        <f t="shared" si="651"/>
        <v>0</v>
      </c>
      <c r="E2029" s="7">
        <f t="shared" si="659"/>
        <v>0</v>
      </c>
      <c r="F2029" s="7" t="str">
        <f t="shared" si="652"/>
        <v/>
      </c>
      <c r="G2029" s="6">
        <f t="shared" si="653"/>
        <v>0</v>
      </c>
      <c r="H2029" s="6">
        <f t="shared" si="660"/>
        <v>0</v>
      </c>
      <c r="I2029" s="6" t="str">
        <f t="shared" si="661"/>
        <v/>
      </c>
      <c r="J2029" s="11">
        <v>2026</v>
      </c>
      <c r="K2029" s="11">
        <f>IF(IFERROR(VLOOKUP(J2029,Home!$A$8:$B$1048576,1,FALSE),0)=0,0,1)</f>
        <v>0</v>
      </c>
      <c r="L2029" s="129" t="e">
        <f>IF(VLOOKUP(O2029,Home!$C$8:$R$207,6,FALSE)="","",VLOOKUP(O2029,Home!$C$8:$R$207,6,FALSE))</f>
        <v>#N/A</v>
      </c>
      <c r="M2029" s="129" t="e">
        <f t="shared" si="646"/>
        <v>#N/A</v>
      </c>
      <c r="N2029" s="11">
        <f>SUM($K$4:K2029)</f>
        <v>200</v>
      </c>
      <c r="O2029" s="11" t="str">
        <f>IF(P2029="","",IF(IFERROR(VLOOKUP(N2029,Home!$C$8:$R$1048576,1,FALSE),"")=0,"",IFERROR(VLOOKUP(N2029,Home!$C$8:$R$1048576,1,FALSE),"")))</f>
        <v/>
      </c>
      <c r="P2029" s="11" t="str">
        <f>IF(IFERROR(VLOOKUP(W2029,Home!$C$8:$R$1048576,3,FALSE),"")=0,"",IFERROR(VLOOKUP(W2029,Home!$C$8:$R$1048576,3,FALSE),""))</f>
        <v/>
      </c>
      <c r="Q2029" s="11" t="str">
        <f t="shared" si="645"/>
        <v/>
      </c>
      <c r="R2029" s="130" t="e">
        <f>VLOOKUP(Q2029,'Baggrund til lister'!$G$4:$H$15,2,FALSE)</f>
        <v>#N/A</v>
      </c>
      <c r="S2029" s="11" t="str">
        <f t="shared" si="647"/>
        <v/>
      </c>
      <c r="T2029" s="11" t="str">
        <f>IF(IFERROR(VLOOKUP(N2029,Home!$C$8:$R$1048576,11,FALSE),"")=0,"",IFERROR(VLOOKUP(N2029,Home!$C$8:$R$1048576,11,FALSE),""))</f>
        <v/>
      </c>
      <c r="U2029" s="11" t="str">
        <f>IF(IFERROR(VLOOKUP(O2029,Home!$C$8:$R$1048576,12,FALSE),"")=0,"",IFERROR(VLOOKUP(O2029,Home!$C$8:$R$1048576,12,FALSE),""))</f>
        <v/>
      </c>
      <c r="V2029" s="11" t="str">
        <f>IF(IFERROR(VLOOKUP(O2029,Home!$C$8:$R$1048576,8,FALSE),"")=0,"",IFERROR(VLOOKUP(O2029,Home!$C$8:$R$1048576,8,FALSE),""))</f>
        <v/>
      </c>
      <c r="W2029" s="11" t="str">
        <f>IF(OR(VLOOKUP(N2029,Home!$C$7:$I$207,6,FALSE)="",VLOOKUP(N2029,Home!$C$7:$I$207,7,FALSE)=""),"FEJL",SUM(Baggrundsark!$K$4:K2029))</f>
        <v>FEJL</v>
      </c>
      <c r="Y2029">
        <v>2026</v>
      </c>
      <c r="Z2029" s="1"/>
      <c r="AC2029" s="44"/>
      <c r="AD2029">
        <f t="shared" si="654"/>
        <v>0</v>
      </c>
      <c r="AE2029">
        <f>SUM($AD$4:AD2029)</f>
        <v>1</v>
      </c>
      <c r="AF2029" s="103" t="str">
        <f>IFERROR(VLOOKUP(AN2029,Home!$C$8:$E$207,3,FALSE),"")</f>
        <v/>
      </c>
      <c r="AG2029" s="103" t="str">
        <f>IFERROR(VLOOKUP(AN2029,Home!$C$8:$E$207,2,FALSE),"")</f>
        <v/>
      </c>
      <c r="AH2029" s="104" t="str">
        <f>IF(VLOOKUP(AE2029,Home!$C$8:$I$207,6,FALSE)="","",VLOOKUP(AE2029,Home!$C$8:$I$207,6,FALSE))</f>
        <v/>
      </c>
      <c r="AI2029" s="104" t="e">
        <f t="shared" si="662"/>
        <v>#VALUE!</v>
      </c>
      <c r="AJ2029" s="105" t="e">
        <f t="shared" si="655"/>
        <v>#VALUE!</v>
      </c>
      <c r="AK2029" s="103" t="e">
        <f t="shared" si="648"/>
        <v>#VALUE!</v>
      </c>
      <c r="AL2029" s="103" t="e">
        <f t="shared" si="656"/>
        <v>#VALUE!</v>
      </c>
      <c r="AN2029" t="str">
        <f>IF(OR(VLOOKUP(AE2029,Home!$C$8:$I$207,6,FALSE)="",VLOOKUP(AE2029,Home!$C$8:$I$207,7,FALSE)=""),"FEJL",Baggrundsark!AE2029)</f>
        <v>FEJL</v>
      </c>
      <c r="AO2029">
        <f>IF(VLOOKUP(AE2029,Home!$C$8:$N$207,12,FALSE)="Timelønnet",1,0)</f>
        <v>0</v>
      </c>
      <c r="AP2029">
        <f>SUM($AO$4:AO2029)*AO2029</f>
        <v>0</v>
      </c>
      <c r="AQ2029">
        <f t="shared" si="663"/>
        <v>1</v>
      </c>
      <c r="AR2029" t="str">
        <f t="shared" si="663"/>
        <v/>
      </c>
      <c r="AS2029" t="e">
        <f t="shared" si="657"/>
        <v>#VALUE!</v>
      </c>
      <c r="AT2029" s="45" t="e">
        <f t="shared" si="664"/>
        <v>#VALUE!</v>
      </c>
      <c r="AU2029">
        <f>VLOOKUP(AQ2029,Home!$C$8:$J$207,8,FALSE)</f>
        <v>0</v>
      </c>
    </row>
    <row r="2030" spans="1:47" x14ac:dyDescent="0.25">
      <c r="A2030" s="6">
        <f t="shared" si="649"/>
        <v>0</v>
      </c>
      <c r="B2030" s="6">
        <f t="shared" si="658"/>
        <v>0</v>
      </c>
      <c r="C2030" s="6" t="str">
        <f t="shared" si="650"/>
        <v/>
      </c>
      <c r="D2030" s="7">
        <f t="shared" si="651"/>
        <v>0</v>
      </c>
      <c r="E2030" s="7">
        <f t="shared" si="659"/>
        <v>0</v>
      </c>
      <c r="F2030" s="7" t="str">
        <f t="shared" si="652"/>
        <v/>
      </c>
      <c r="G2030" s="6">
        <f t="shared" si="653"/>
        <v>0</v>
      </c>
      <c r="H2030" s="6">
        <f t="shared" si="660"/>
        <v>0</v>
      </c>
      <c r="I2030" s="6" t="str">
        <f t="shared" si="661"/>
        <v/>
      </c>
      <c r="J2030" s="11">
        <v>2027</v>
      </c>
      <c r="K2030" s="11">
        <f>IF(IFERROR(VLOOKUP(J2030,Home!$A$8:$B$1048576,1,FALSE),0)=0,0,1)</f>
        <v>0</v>
      </c>
      <c r="L2030" s="129" t="e">
        <f>IF(VLOOKUP(O2030,Home!$C$8:$R$207,6,FALSE)="","",VLOOKUP(O2030,Home!$C$8:$R$207,6,FALSE))</f>
        <v>#N/A</v>
      </c>
      <c r="M2030" s="129" t="e">
        <f t="shared" si="646"/>
        <v>#N/A</v>
      </c>
      <c r="N2030" s="11">
        <f>SUM($K$4:K2030)</f>
        <v>200</v>
      </c>
      <c r="O2030" s="11" t="str">
        <f>IF(P2030="","",IF(IFERROR(VLOOKUP(N2030,Home!$C$8:$R$1048576,1,FALSE),"")=0,"",IFERROR(VLOOKUP(N2030,Home!$C$8:$R$1048576,1,FALSE),"")))</f>
        <v/>
      </c>
      <c r="P2030" s="11" t="str">
        <f>IF(IFERROR(VLOOKUP(W2030,Home!$C$8:$R$1048576,3,FALSE),"")=0,"",IFERROR(VLOOKUP(W2030,Home!$C$8:$R$1048576,3,FALSE),""))</f>
        <v/>
      </c>
      <c r="Q2030" s="11" t="str">
        <f t="shared" si="645"/>
        <v/>
      </c>
      <c r="R2030" s="130" t="e">
        <f>VLOOKUP(Q2030,'Baggrund til lister'!$G$4:$H$15,2,FALSE)</f>
        <v>#N/A</v>
      </c>
      <c r="S2030" s="11" t="str">
        <f t="shared" si="647"/>
        <v/>
      </c>
      <c r="T2030" s="11" t="str">
        <f>IF(IFERROR(VLOOKUP(N2030,Home!$C$8:$R$1048576,11,FALSE),"")=0,"",IFERROR(VLOOKUP(N2030,Home!$C$8:$R$1048576,11,FALSE),""))</f>
        <v/>
      </c>
      <c r="U2030" s="11" t="str">
        <f>IF(IFERROR(VLOOKUP(O2030,Home!$C$8:$R$1048576,12,FALSE),"")=0,"",IFERROR(VLOOKUP(O2030,Home!$C$8:$R$1048576,12,FALSE),""))</f>
        <v/>
      </c>
      <c r="V2030" s="11" t="str">
        <f>IF(IFERROR(VLOOKUP(O2030,Home!$C$8:$R$1048576,8,FALSE),"")=0,"",IFERROR(VLOOKUP(O2030,Home!$C$8:$R$1048576,8,FALSE),""))</f>
        <v/>
      </c>
      <c r="W2030" s="11" t="str">
        <f>IF(OR(VLOOKUP(N2030,Home!$C$7:$I$207,6,FALSE)="",VLOOKUP(N2030,Home!$C$7:$I$207,7,FALSE)=""),"FEJL",SUM(Baggrundsark!$K$4:K2030))</f>
        <v>FEJL</v>
      </c>
      <c r="Y2030">
        <v>2027</v>
      </c>
      <c r="Z2030" s="1"/>
      <c r="AC2030" s="44"/>
      <c r="AD2030">
        <f t="shared" si="654"/>
        <v>0</v>
      </c>
      <c r="AE2030">
        <f>SUM($AD$4:AD2030)</f>
        <v>1</v>
      </c>
      <c r="AF2030" s="103" t="str">
        <f>IFERROR(VLOOKUP(AN2030,Home!$C$8:$E$207,3,FALSE),"")</f>
        <v/>
      </c>
      <c r="AG2030" s="103" t="str">
        <f>IFERROR(VLOOKUP(AN2030,Home!$C$8:$E$207,2,FALSE),"")</f>
        <v/>
      </c>
      <c r="AH2030" s="104" t="str">
        <f>IF(VLOOKUP(AE2030,Home!$C$8:$I$207,6,FALSE)="","",VLOOKUP(AE2030,Home!$C$8:$I$207,6,FALSE))</f>
        <v/>
      </c>
      <c r="AI2030" s="104" t="e">
        <f t="shared" si="662"/>
        <v>#VALUE!</v>
      </c>
      <c r="AJ2030" s="105" t="e">
        <f t="shared" si="655"/>
        <v>#VALUE!</v>
      </c>
      <c r="AK2030" s="103" t="e">
        <f t="shared" si="648"/>
        <v>#VALUE!</v>
      </c>
      <c r="AL2030" s="103" t="e">
        <f t="shared" si="656"/>
        <v>#VALUE!</v>
      </c>
      <c r="AN2030" t="str">
        <f>IF(OR(VLOOKUP(AE2030,Home!$C$8:$I$207,6,FALSE)="",VLOOKUP(AE2030,Home!$C$8:$I$207,7,FALSE)=""),"FEJL",Baggrundsark!AE2030)</f>
        <v>FEJL</v>
      </c>
      <c r="AO2030">
        <f>IF(VLOOKUP(AE2030,Home!$C$8:$N$207,12,FALSE)="Timelønnet",1,0)</f>
        <v>0</v>
      </c>
      <c r="AP2030">
        <f>SUM($AO$4:AO2030)*AO2030</f>
        <v>0</v>
      </c>
      <c r="AQ2030">
        <f t="shared" si="663"/>
        <v>1</v>
      </c>
      <c r="AR2030" t="str">
        <f t="shared" si="663"/>
        <v/>
      </c>
      <c r="AS2030" t="e">
        <f t="shared" si="657"/>
        <v>#VALUE!</v>
      </c>
      <c r="AT2030" s="45" t="e">
        <f t="shared" si="664"/>
        <v>#VALUE!</v>
      </c>
      <c r="AU2030">
        <f>VLOOKUP(AQ2030,Home!$C$8:$J$207,8,FALSE)</f>
        <v>0</v>
      </c>
    </row>
    <row r="2031" spans="1:47" x14ac:dyDescent="0.25">
      <c r="A2031" s="6">
        <f t="shared" si="649"/>
        <v>0</v>
      </c>
      <c r="B2031" s="6">
        <f t="shared" si="658"/>
        <v>0</v>
      </c>
      <c r="C2031" s="6" t="str">
        <f t="shared" si="650"/>
        <v/>
      </c>
      <c r="D2031" s="7">
        <f t="shared" si="651"/>
        <v>0</v>
      </c>
      <c r="E2031" s="7">
        <f t="shared" si="659"/>
        <v>0</v>
      </c>
      <c r="F2031" s="7" t="str">
        <f t="shared" si="652"/>
        <v/>
      </c>
      <c r="G2031" s="6">
        <f t="shared" si="653"/>
        <v>0</v>
      </c>
      <c r="H2031" s="6">
        <f t="shared" si="660"/>
        <v>0</v>
      </c>
      <c r="I2031" s="6" t="str">
        <f t="shared" si="661"/>
        <v/>
      </c>
      <c r="J2031" s="11">
        <v>2028</v>
      </c>
      <c r="K2031" s="11">
        <f>IF(IFERROR(VLOOKUP(J2031,Home!$A$8:$B$1048576,1,FALSE),0)=0,0,1)</f>
        <v>0</v>
      </c>
      <c r="L2031" s="129" t="e">
        <f>IF(VLOOKUP(O2031,Home!$C$8:$R$207,6,FALSE)="","",VLOOKUP(O2031,Home!$C$8:$R$207,6,FALSE))</f>
        <v>#N/A</v>
      </c>
      <c r="M2031" s="129" t="e">
        <f t="shared" si="646"/>
        <v>#N/A</v>
      </c>
      <c r="N2031" s="11">
        <f>SUM($K$4:K2031)</f>
        <v>200</v>
      </c>
      <c r="O2031" s="11" t="str">
        <f>IF(P2031="","",IF(IFERROR(VLOOKUP(N2031,Home!$C$8:$R$1048576,1,FALSE),"")=0,"",IFERROR(VLOOKUP(N2031,Home!$C$8:$R$1048576,1,FALSE),"")))</f>
        <v/>
      </c>
      <c r="P2031" s="11" t="str">
        <f>IF(IFERROR(VLOOKUP(W2031,Home!$C$8:$R$1048576,3,FALSE),"")=0,"",IFERROR(VLOOKUP(W2031,Home!$C$8:$R$1048576,3,FALSE),""))</f>
        <v/>
      </c>
      <c r="Q2031" s="11" t="str">
        <f t="shared" si="645"/>
        <v/>
      </c>
      <c r="R2031" s="130" t="e">
        <f>VLOOKUP(Q2031,'Baggrund til lister'!$G$4:$H$15,2,FALSE)</f>
        <v>#N/A</v>
      </c>
      <c r="S2031" s="11" t="str">
        <f t="shared" si="647"/>
        <v/>
      </c>
      <c r="T2031" s="11" t="str">
        <f>IF(IFERROR(VLOOKUP(N2031,Home!$C$8:$R$1048576,11,FALSE),"")=0,"",IFERROR(VLOOKUP(N2031,Home!$C$8:$R$1048576,11,FALSE),""))</f>
        <v/>
      </c>
      <c r="U2031" s="11" t="str">
        <f>IF(IFERROR(VLOOKUP(O2031,Home!$C$8:$R$1048576,12,FALSE),"")=0,"",IFERROR(VLOOKUP(O2031,Home!$C$8:$R$1048576,12,FALSE),""))</f>
        <v/>
      </c>
      <c r="V2031" s="11" t="str">
        <f>IF(IFERROR(VLOOKUP(O2031,Home!$C$8:$R$1048576,8,FALSE),"")=0,"",IFERROR(VLOOKUP(O2031,Home!$C$8:$R$1048576,8,FALSE),""))</f>
        <v/>
      </c>
      <c r="W2031" s="11" t="str">
        <f>IF(OR(VLOOKUP(N2031,Home!$C$7:$I$207,6,FALSE)="",VLOOKUP(N2031,Home!$C$7:$I$207,7,FALSE)=""),"FEJL",SUM(Baggrundsark!$K$4:K2031))</f>
        <v>FEJL</v>
      </c>
      <c r="Y2031">
        <v>2028</v>
      </c>
      <c r="Z2031" s="1"/>
      <c r="AC2031" s="44"/>
      <c r="AD2031">
        <f t="shared" si="654"/>
        <v>0</v>
      </c>
      <c r="AE2031">
        <f>SUM($AD$4:AD2031)</f>
        <v>1</v>
      </c>
      <c r="AF2031" s="103" t="str">
        <f>IFERROR(VLOOKUP(AN2031,Home!$C$8:$E$207,3,FALSE),"")</f>
        <v/>
      </c>
      <c r="AG2031" s="103" t="str">
        <f>IFERROR(VLOOKUP(AN2031,Home!$C$8:$E$207,2,FALSE),"")</f>
        <v/>
      </c>
      <c r="AH2031" s="104" t="str">
        <f>IF(VLOOKUP(AE2031,Home!$C$8:$I$207,6,FALSE)="","",VLOOKUP(AE2031,Home!$C$8:$I$207,6,FALSE))</f>
        <v/>
      </c>
      <c r="AI2031" s="104" t="e">
        <f t="shared" si="662"/>
        <v>#VALUE!</v>
      </c>
      <c r="AJ2031" s="105" t="e">
        <f t="shared" si="655"/>
        <v>#VALUE!</v>
      </c>
      <c r="AK2031" s="103" t="e">
        <f t="shared" si="648"/>
        <v>#VALUE!</v>
      </c>
      <c r="AL2031" s="103" t="e">
        <f t="shared" si="656"/>
        <v>#VALUE!</v>
      </c>
      <c r="AN2031" t="str">
        <f>IF(OR(VLOOKUP(AE2031,Home!$C$8:$I$207,6,FALSE)="",VLOOKUP(AE2031,Home!$C$8:$I$207,7,FALSE)=""),"FEJL",Baggrundsark!AE2031)</f>
        <v>FEJL</v>
      </c>
      <c r="AO2031">
        <f>IF(VLOOKUP(AE2031,Home!$C$8:$N$207,12,FALSE)="Timelønnet",1,0)</f>
        <v>0</v>
      </c>
      <c r="AP2031">
        <f>SUM($AO$4:AO2031)*AO2031</f>
        <v>0</v>
      </c>
      <c r="AQ2031">
        <f t="shared" si="663"/>
        <v>1</v>
      </c>
      <c r="AR2031" t="str">
        <f t="shared" si="663"/>
        <v/>
      </c>
      <c r="AS2031" t="e">
        <f t="shared" si="657"/>
        <v>#VALUE!</v>
      </c>
      <c r="AT2031" s="45" t="e">
        <f t="shared" si="664"/>
        <v>#VALUE!</v>
      </c>
      <c r="AU2031">
        <f>VLOOKUP(AQ2031,Home!$C$8:$J$207,8,FALSE)</f>
        <v>0</v>
      </c>
    </row>
    <row r="2032" spans="1:47" x14ac:dyDescent="0.25">
      <c r="A2032" s="6">
        <f t="shared" si="649"/>
        <v>0</v>
      </c>
      <c r="B2032" s="6">
        <f t="shared" si="658"/>
        <v>0</v>
      </c>
      <c r="C2032" s="6" t="str">
        <f t="shared" si="650"/>
        <v/>
      </c>
      <c r="D2032" s="7">
        <f t="shared" si="651"/>
        <v>0</v>
      </c>
      <c r="E2032" s="7">
        <f t="shared" si="659"/>
        <v>0</v>
      </c>
      <c r="F2032" s="7" t="str">
        <f t="shared" si="652"/>
        <v/>
      </c>
      <c r="G2032" s="6">
        <f t="shared" si="653"/>
        <v>0</v>
      </c>
      <c r="H2032" s="6">
        <f t="shared" si="660"/>
        <v>0</v>
      </c>
      <c r="I2032" s="6" t="str">
        <f t="shared" si="661"/>
        <v/>
      </c>
      <c r="J2032" s="11">
        <v>2029</v>
      </c>
      <c r="K2032" s="11">
        <f>IF(IFERROR(VLOOKUP(J2032,Home!$A$8:$B$1048576,1,FALSE),0)=0,0,1)</f>
        <v>0</v>
      </c>
      <c r="L2032" s="129" t="e">
        <f>IF(VLOOKUP(O2032,Home!$C$8:$R$207,6,FALSE)="","",VLOOKUP(O2032,Home!$C$8:$R$207,6,FALSE))</f>
        <v>#N/A</v>
      </c>
      <c r="M2032" s="129" t="e">
        <f t="shared" si="646"/>
        <v>#N/A</v>
      </c>
      <c r="N2032" s="11">
        <f>SUM($K$4:K2032)</f>
        <v>200</v>
      </c>
      <c r="O2032" s="11" t="str">
        <f>IF(P2032="","",IF(IFERROR(VLOOKUP(N2032,Home!$C$8:$R$1048576,1,FALSE),"")=0,"",IFERROR(VLOOKUP(N2032,Home!$C$8:$R$1048576,1,FALSE),"")))</f>
        <v/>
      </c>
      <c r="P2032" s="11" t="str">
        <f>IF(IFERROR(VLOOKUP(W2032,Home!$C$8:$R$1048576,3,FALSE),"")=0,"",IFERROR(VLOOKUP(W2032,Home!$C$8:$R$1048576,3,FALSE),""))</f>
        <v/>
      </c>
      <c r="Q2032" s="11" t="str">
        <f t="shared" si="645"/>
        <v/>
      </c>
      <c r="R2032" s="130" t="e">
        <f>VLOOKUP(Q2032,'Baggrund til lister'!$G$4:$H$15,2,FALSE)</f>
        <v>#N/A</v>
      </c>
      <c r="S2032" s="11" t="str">
        <f t="shared" si="647"/>
        <v/>
      </c>
      <c r="T2032" s="11" t="str">
        <f>IF(IFERROR(VLOOKUP(N2032,Home!$C$8:$R$1048576,11,FALSE),"")=0,"",IFERROR(VLOOKUP(N2032,Home!$C$8:$R$1048576,11,FALSE),""))</f>
        <v/>
      </c>
      <c r="U2032" s="11" t="str">
        <f>IF(IFERROR(VLOOKUP(O2032,Home!$C$8:$R$1048576,12,FALSE),"")=0,"",IFERROR(VLOOKUP(O2032,Home!$C$8:$R$1048576,12,FALSE),""))</f>
        <v/>
      </c>
      <c r="V2032" s="11" t="str">
        <f>IF(IFERROR(VLOOKUP(O2032,Home!$C$8:$R$1048576,8,FALSE),"")=0,"",IFERROR(VLOOKUP(O2032,Home!$C$8:$R$1048576,8,FALSE),""))</f>
        <v/>
      </c>
      <c r="W2032" s="11" t="str">
        <f>IF(OR(VLOOKUP(N2032,Home!$C$7:$I$207,6,FALSE)="",VLOOKUP(N2032,Home!$C$7:$I$207,7,FALSE)=""),"FEJL",SUM(Baggrundsark!$K$4:K2032))</f>
        <v>FEJL</v>
      </c>
      <c r="Y2032">
        <v>2029</v>
      </c>
      <c r="Z2032" s="1"/>
      <c r="AC2032" s="44"/>
      <c r="AD2032">
        <f t="shared" si="654"/>
        <v>0</v>
      </c>
      <c r="AE2032">
        <f>SUM($AD$4:AD2032)</f>
        <v>1</v>
      </c>
      <c r="AF2032" s="103" t="str">
        <f>IFERROR(VLOOKUP(AN2032,Home!$C$8:$E$207,3,FALSE),"")</f>
        <v/>
      </c>
      <c r="AG2032" s="103" t="str">
        <f>IFERROR(VLOOKUP(AN2032,Home!$C$8:$E$207,2,FALSE),"")</f>
        <v/>
      </c>
      <c r="AH2032" s="104" t="str">
        <f>IF(VLOOKUP(AE2032,Home!$C$8:$I$207,6,FALSE)="","",VLOOKUP(AE2032,Home!$C$8:$I$207,6,FALSE))</f>
        <v/>
      </c>
      <c r="AI2032" s="104" t="e">
        <f t="shared" si="662"/>
        <v>#VALUE!</v>
      </c>
      <c r="AJ2032" s="105" t="e">
        <f t="shared" si="655"/>
        <v>#VALUE!</v>
      </c>
      <c r="AK2032" s="103" t="e">
        <f t="shared" si="648"/>
        <v>#VALUE!</v>
      </c>
      <c r="AL2032" s="103" t="e">
        <f t="shared" si="656"/>
        <v>#VALUE!</v>
      </c>
      <c r="AN2032" t="str">
        <f>IF(OR(VLOOKUP(AE2032,Home!$C$8:$I$207,6,FALSE)="",VLOOKUP(AE2032,Home!$C$8:$I$207,7,FALSE)=""),"FEJL",Baggrundsark!AE2032)</f>
        <v>FEJL</v>
      </c>
      <c r="AO2032">
        <f>IF(VLOOKUP(AE2032,Home!$C$8:$N$207,12,FALSE)="Timelønnet",1,0)</f>
        <v>0</v>
      </c>
      <c r="AP2032">
        <f>SUM($AO$4:AO2032)*AO2032</f>
        <v>0</v>
      </c>
      <c r="AQ2032">
        <f t="shared" si="663"/>
        <v>1</v>
      </c>
      <c r="AR2032" t="str">
        <f t="shared" si="663"/>
        <v/>
      </c>
      <c r="AS2032" t="e">
        <f t="shared" si="657"/>
        <v>#VALUE!</v>
      </c>
      <c r="AT2032" s="45" t="e">
        <f t="shared" si="664"/>
        <v>#VALUE!</v>
      </c>
      <c r="AU2032">
        <f>VLOOKUP(AQ2032,Home!$C$8:$J$207,8,FALSE)</f>
        <v>0</v>
      </c>
    </row>
    <row r="2033" spans="1:47" x14ac:dyDescent="0.25">
      <c r="A2033" s="6">
        <f t="shared" si="649"/>
        <v>0</v>
      </c>
      <c r="B2033" s="6">
        <f t="shared" si="658"/>
        <v>0</v>
      </c>
      <c r="C2033" s="6" t="str">
        <f t="shared" si="650"/>
        <v/>
      </c>
      <c r="D2033" s="7">
        <f t="shared" si="651"/>
        <v>0</v>
      </c>
      <c r="E2033" s="7">
        <f t="shared" si="659"/>
        <v>0</v>
      </c>
      <c r="F2033" s="7" t="str">
        <f t="shared" si="652"/>
        <v/>
      </c>
      <c r="G2033" s="6">
        <f t="shared" si="653"/>
        <v>0</v>
      </c>
      <c r="H2033" s="6">
        <f t="shared" si="660"/>
        <v>0</v>
      </c>
      <c r="I2033" s="6" t="str">
        <f t="shared" si="661"/>
        <v/>
      </c>
      <c r="J2033" s="11">
        <v>2030</v>
      </c>
      <c r="K2033" s="11">
        <f>IF(IFERROR(VLOOKUP(J2033,Home!$A$8:$B$1048576,1,FALSE),0)=0,0,1)</f>
        <v>0</v>
      </c>
      <c r="L2033" s="129" t="e">
        <f>IF(VLOOKUP(O2033,Home!$C$8:$R$207,6,FALSE)="","",VLOOKUP(O2033,Home!$C$8:$R$207,6,FALSE))</f>
        <v>#N/A</v>
      </c>
      <c r="M2033" s="129" t="e">
        <f t="shared" si="646"/>
        <v>#N/A</v>
      </c>
      <c r="N2033" s="11">
        <f>SUM($K$4:K2033)</f>
        <v>200</v>
      </c>
      <c r="O2033" s="11" t="str">
        <f>IF(P2033="","",IF(IFERROR(VLOOKUP(N2033,Home!$C$8:$R$1048576,1,FALSE),"")=0,"",IFERROR(VLOOKUP(N2033,Home!$C$8:$R$1048576,1,FALSE),"")))</f>
        <v/>
      </c>
      <c r="P2033" s="11" t="str">
        <f>IF(IFERROR(VLOOKUP(W2033,Home!$C$8:$R$1048576,3,FALSE),"")=0,"",IFERROR(VLOOKUP(W2033,Home!$C$8:$R$1048576,3,FALSE),""))</f>
        <v/>
      </c>
      <c r="Q2033" s="11" t="str">
        <f t="shared" si="645"/>
        <v/>
      </c>
      <c r="R2033" s="130" t="e">
        <f>VLOOKUP(Q2033,'Baggrund til lister'!$G$4:$H$15,2,FALSE)</f>
        <v>#N/A</v>
      </c>
      <c r="S2033" s="11" t="str">
        <f t="shared" si="647"/>
        <v/>
      </c>
      <c r="T2033" s="11" t="str">
        <f>IF(IFERROR(VLOOKUP(N2033,Home!$C$8:$R$1048576,11,FALSE),"")=0,"",IFERROR(VLOOKUP(N2033,Home!$C$8:$R$1048576,11,FALSE),""))</f>
        <v/>
      </c>
      <c r="U2033" s="11" t="str">
        <f>IF(IFERROR(VLOOKUP(O2033,Home!$C$8:$R$1048576,12,FALSE),"")=0,"",IFERROR(VLOOKUP(O2033,Home!$C$8:$R$1048576,12,FALSE),""))</f>
        <v/>
      </c>
      <c r="V2033" s="11" t="str">
        <f>IF(IFERROR(VLOOKUP(O2033,Home!$C$8:$R$1048576,8,FALSE),"")=0,"",IFERROR(VLOOKUP(O2033,Home!$C$8:$R$1048576,8,FALSE),""))</f>
        <v/>
      </c>
      <c r="W2033" s="11" t="str">
        <f>IF(OR(VLOOKUP(N2033,Home!$C$7:$I$207,6,FALSE)="",VLOOKUP(N2033,Home!$C$7:$I$207,7,FALSE)=""),"FEJL",SUM(Baggrundsark!$K$4:K2033))</f>
        <v>FEJL</v>
      </c>
      <c r="Y2033">
        <v>2030</v>
      </c>
      <c r="Z2033" s="1"/>
      <c r="AC2033" s="44"/>
      <c r="AD2033">
        <f t="shared" si="654"/>
        <v>0</v>
      </c>
      <c r="AE2033">
        <f>SUM($AD$4:AD2033)</f>
        <v>1</v>
      </c>
      <c r="AF2033" s="103" t="str">
        <f>IFERROR(VLOOKUP(AN2033,Home!$C$8:$E$207,3,FALSE),"")</f>
        <v/>
      </c>
      <c r="AG2033" s="103" t="str">
        <f>IFERROR(VLOOKUP(AN2033,Home!$C$8:$E$207,2,FALSE),"")</f>
        <v/>
      </c>
      <c r="AH2033" s="104" t="str">
        <f>IF(VLOOKUP(AE2033,Home!$C$8:$I$207,6,FALSE)="","",VLOOKUP(AE2033,Home!$C$8:$I$207,6,FALSE))</f>
        <v/>
      </c>
      <c r="AI2033" s="104" t="e">
        <f t="shared" si="662"/>
        <v>#VALUE!</v>
      </c>
      <c r="AJ2033" s="105" t="e">
        <f t="shared" si="655"/>
        <v>#VALUE!</v>
      </c>
      <c r="AK2033" s="103" t="e">
        <f t="shared" si="648"/>
        <v>#VALUE!</v>
      </c>
      <c r="AL2033" s="103" t="e">
        <f t="shared" si="656"/>
        <v>#VALUE!</v>
      </c>
      <c r="AN2033" t="str">
        <f>IF(OR(VLOOKUP(AE2033,Home!$C$8:$I$207,6,FALSE)="",VLOOKUP(AE2033,Home!$C$8:$I$207,7,FALSE)=""),"FEJL",Baggrundsark!AE2033)</f>
        <v>FEJL</v>
      </c>
      <c r="AO2033">
        <f>IF(VLOOKUP(AE2033,Home!$C$8:$N$207,12,FALSE)="Timelønnet",1,0)</f>
        <v>0</v>
      </c>
      <c r="AP2033">
        <f>SUM($AO$4:AO2033)*AO2033</f>
        <v>0</v>
      </c>
      <c r="AQ2033">
        <f t="shared" si="663"/>
        <v>1</v>
      </c>
      <c r="AR2033" t="str">
        <f t="shared" si="663"/>
        <v/>
      </c>
      <c r="AS2033" t="e">
        <f t="shared" si="657"/>
        <v>#VALUE!</v>
      </c>
      <c r="AT2033" s="45" t="e">
        <f t="shared" si="664"/>
        <v>#VALUE!</v>
      </c>
      <c r="AU2033">
        <f>VLOOKUP(AQ2033,Home!$C$8:$J$207,8,FALSE)</f>
        <v>0</v>
      </c>
    </row>
    <row r="2034" spans="1:47" x14ac:dyDescent="0.25">
      <c r="A2034" s="6">
        <f t="shared" si="649"/>
        <v>0</v>
      </c>
      <c r="B2034" s="6">
        <f t="shared" si="658"/>
        <v>0</v>
      </c>
      <c r="C2034" s="6" t="str">
        <f t="shared" si="650"/>
        <v/>
      </c>
      <c r="D2034" s="7">
        <f t="shared" si="651"/>
        <v>0</v>
      </c>
      <c r="E2034" s="7">
        <f t="shared" si="659"/>
        <v>0</v>
      </c>
      <c r="F2034" s="7" t="str">
        <f t="shared" si="652"/>
        <v/>
      </c>
      <c r="G2034" s="6">
        <f t="shared" si="653"/>
        <v>0</v>
      </c>
      <c r="H2034" s="6">
        <f t="shared" si="660"/>
        <v>0</v>
      </c>
      <c r="I2034" s="6" t="str">
        <f t="shared" si="661"/>
        <v/>
      </c>
      <c r="J2034" s="11">
        <v>2031</v>
      </c>
      <c r="K2034" s="11">
        <f>IF(IFERROR(VLOOKUP(J2034,Home!$A$8:$B$1048576,1,FALSE),0)=0,0,1)</f>
        <v>0</v>
      </c>
      <c r="L2034" s="129" t="e">
        <f>IF(VLOOKUP(O2034,Home!$C$8:$R$207,6,FALSE)="","",VLOOKUP(O2034,Home!$C$8:$R$207,6,FALSE))</f>
        <v>#N/A</v>
      </c>
      <c r="M2034" s="129" t="e">
        <f t="shared" si="646"/>
        <v>#N/A</v>
      </c>
      <c r="N2034" s="11">
        <f>SUM($K$4:K2034)</f>
        <v>200</v>
      </c>
      <c r="O2034" s="11" t="str">
        <f>IF(P2034="","",IF(IFERROR(VLOOKUP(N2034,Home!$C$8:$R$1048576,1,FALSE),"")=0,"",IFERROR(VLOOKUP(N2034,Home!$C$8:$R$1048576,1,FALSE),"")))</f>
        <v/>
      </c>
      <c r="P2034" s="11" t="str">
        <f>IF(IFERROR(VLOOKUP(W2034,Home!$C$8:$R$1048576,3,FALSE),"")=0,"",IFERROR(VLOOKUP(W2034,Home!$C$8:$R$1048576,3,FALSE),""))</f>
        <v/>
      </c>
      <c r="Q2034" s="11" t="str">
        <f t="shared" si="645"/>
        <v/>
      </c>
      <c r="R2034" s="130" t="e">
        <f>VLOOKUP(Q2034,'Baggrund til lister'!$G$4:$H$15,2,FALSE)</f>
        <v>#N/A</v>
      </c>
      <c r="S2034" s="11" t="str">
        <f t="shared" si="647"/>
        <v/>
      </c>
      <c r="T2034" s="11" t="str">
        <f>IF(IFERROR(VLOOKUP(N2034,Home!$C$8:$R$1048576,11,FALSE),"")=0,"",IFERROR(VLOOKUP(N2034,Home!$C$8:$R$1048576,11,FALSE),""))</f>
        <v/>
      </c>
      <c r="U2034" s="11" t="str">
        <f>IF(IFERROR(VLOOKUP(O2034,Home!$C$8:$R$1048576,12,FALSE),"")=0,"",IFERROR(VLOOKUP(O2034,Home!$C$8:$R$1048576,12,FALSE),""))</f>
        <v/>
      </c>
      <c r="V2034" s="11" t="str">
        <f>IF(IFERROR(VLOOKUP(O2034,Home!$C$8:$R$1048576,8,FALSE),"")=0,"",IFERROR(VLOOKUP(O2034,Home!$C$8:$R$1048576,8,FALSE),""))</f>
        <v/>
      </c>
      <c r="W2034" s="11" t="str">
        <f>IF(OR(VLOOKUP(N2034,Home!$C$7:$I$207,6,FALSE)="",VLOOKUP(N2034,Home!$C$7:$I$207,7,FALSE)=""),"FEJL",SUM(Baggrundsark!$K$4:K2034))</f>
        <v>FEJL</v>
      </c>
      <c r="Y2034">
        <v>2031</v>
      </c>
      <c r="Z2034" s="1"/>
      <c r="AC2034" s="44"/>
      <c r="AD2034">
        <f t="shared" si="654"/>
        <v>0</v>
      </c>
      <c r="AE2034">
        <f>SUM($AD$4:AD2034)</f>
        <v>1</v>
      </c>
      <c r="AF2034" s="103" t="str">
        <f>IFERROR(VLOOKUP(AN2034,Home!$C$8:$E$207,3,FALSE),"")</f>
        <v/>
      </c>
      <c r="AG2034" s="103" t="str">
        <f>IFERROR(VLOOKUP(AN2034,Home!$C$8:$E$207,2,FALSE),"")</f>
        <v/>
      </c>
      <c r="AH2034" s="104" t="str">
        <f>IF(VLOOKUP(AE2034,Home!$C$8:$I$207,6,FALSE)="","",VLOOKUP(AE2034,Home!$C$8:$I$207,6,FALSE))</f>
        <v/>
      </c>
      <c r="AI2034" s="104" t="e">
        <f t="shared" si="662"/>
        <v>#VALUE!</v>
      </c>
      <c r="AJ2034" s="105" t="e">
        <f t="shared" si="655"/>
        <v>#VALUE!</v>
      </c>
      <c r="AK2034" s="103" t="e">
        <f t="shared" si="648"/>
        <v>#VALUE!</v>
      </c>
      <c r="AL2034" s="103" t="e">
        <f t="shared" si="656"/>
        <v>#VALUE!</v>
      </c>
      <c r="AN2034" t="str">
        <f>IF(OR(VLOOKUP(AE2034,Home!$C$8:$I$207,6,FALSE)="",VLOOKUP(AE2034,Home!$C$8:$I$207,7,FALSE)=""),"FEJL",Baggrundsark!AE2034)</f>
        <v>FEJL</v>
      </c>
      <c r="AO2034">
        <f>IF(VLOOKUP(AE2034,Home!$C$8:$N$207,12,FALSE)="Timelønnet",1,0)</f>
        <v>0</v>
      </c>
      <c r="AP2034">
        <f>SUM($AO$4:AO2034)*AO2034</f>
        <v>0</v>
      </c>
      <c r="AQ2034">
        <f t="shared" si="663"/>
        <v>1</v>
      </c>
      <c r="AR2034" t="str">
        <f t="shared" si="663"/>
        <v/>
      </c>
      <c r="AS2034" t="e">
        <f t="shared" si="657"/>
        <v>#VALUE!</v>
      </c>
      <c r="AT2034" s="45" t="e">
        <f t="shared" si="664"/>
        <v>#VALUE!</v>
      </c>
      <c r="AU2034">
        <f>VLOOKUP(AQ2034,Home!$C$8:$J$207,8,FALSE)</f>
        <v>0</v>
      </c>
    </row>
    <row r="2035" spans="1:47" x14ac:dyDescent="0.25">
      <c r="A2035" s="6">
        <f t="shared" si="649"/>
        <v>0</v>
      </c>
      <c r="B2035" s="6">
        <f t="shared" si="658"/>
        <v>0</v>
      </c>
      <c r="C2035" s="6" t="str">
        <f t="shared" si="650"/>
        <v/>
      </c>
      <c r="D2035" s="7">
        <f t="shared" si="651"/>
        <v>0</v>
      </c>
      <c r="E2035" s="7">
        <f t="shared" si="659"/>
        <v>0</v>
      </c>
      <c r="F2035" s="7" t="str">
        <f t="shared" si="652"/>
        <v/>
      </c>
      <c r="G2035" s="6">
        <f t="shared" si="653"/>
        <v>0</v>
      </c>
      <c r="H2035" s="6">
        <f t="shared" si="660"/>
        <v>0</v>
      </c>
      <c r="I2035" s="6" t="str">
        <f t="shared" si="661"/>
        <v/>
      </c>
      <c r="J2035" s="11">
        <v>2032</v>
      </c>
      <c r="K2035" s="11">
        <f>IF(IFERROR(VLOOKUP(J2035,Home!$A$8:$B$1048576,1,FALSE),0)=0,0,1)</f>
        <v>0</v>
      </c>
      <c r="L2035" s="129" t="e">
        <f>IF(VLOOKUP(O2035,Home!$C$8:$R$207,6,FALSE)="","",VLOOKUP(O2035,Home!$C$8:$R$207,6,FALSE))</f>
        <v>#N/A</v>
      </c>
      <c r="M2035" s="129" t="e">
        <f t="shared" si="646"/>
        <v>#N/A</v>
      </c>
      <c r="N2035" s="11">
        <f>SUM($K$4:K2035)</f>
        <v>200</v>
      </c>
      <c r="O2035" s="11" t="str">
        <f>IF(P2035="","",IF(IFERROR(VLOOKUP(N2035,Home!$C$8:$R$1048576,1,FALSE),"")=0,"",IFERROR(VLOOKUP(N2035,Home!$C$8:$R$1048576,1,FALSE),"")))</f>
        <v/>
      </c>
      <c r="P2035" s="11" t="str">
        <f>IF(IFERROR(VLOOKUP(W2035,Home!$C$8:$R$1048576,3,FALSE),"")=0,"",IFERROR(VLOOKUP(W2035,Home!$C$8:$R$1048576,3,FALSE),""))</f>
        <v/>
      </c>
      <c r="Q2035" s="11" t="str">
        <f t="shared" si="645"/>
        <v/>
      </c>
      <c r="R2035" s="130" t="e">
        <f>VLOOKUP(Q2035,'Baggrund til lister'!$G$4:$H$15,2,FALSE)</f>
        <v>#N/A</v>
      </c>
      <c r="S2035" s="11" t="str">
        <f t="shared" si="647"/>
        <v/>
      </c>
      <c r="T2035" s="11" t="str">
        <f>IF(IFERROR(VLOOKUP(N2035,Home!$C$8:$R$1048576,11,FALSE),"")=0,"",IFERROR(VLOOKUP(N2035,Home!$C$8:$R$1048576,11,FALSE),""))</f>
        <v/>
      </c>
      <c r="U2035" s="11" t="str">
        <f>IF(IFERROR(VLOOKUP(O2035,Home!$C$8:$R$1048576,12,FALSE),"")=0,"",IFERROR(VLOOKUP(O2035,Home!$C$8:$R$1048576,12,FALSE),""))</f>
        <v/>
      </c>
      <c r="V2035" s="11" t="str">
        <f>IF(IFERROR(VLOOKUP(O2035,Home!$C$8:$R$1048576,8,FALSE),"")=0,"",IFERROR(VLOOKUP(O2035,Home!$C$8:$R$1048576,8,FALSE),""))</f>
        <v/>
      </c>
      <c r="W2035" s="11" t="str">
        <f>IF(OR(VLOOKUP(N2035,Home!$C$7:$I$207,6,FALSE)="",VLOOKUP(N2035,Home!$C$7:$I$207,7,FALSE)=""),"FEJL",SUM(Baggrundsark!$K$4:K2035))</f>
        <v>FEJL</v>
      </c>
      <c r="Y2035">
        <v>2032</v>
      </c>
      <c r="Z2035" s="1"/>
      <c r="AC2035" s="44"/>
      <c r="AD2035">
        <f t="shared" si="654"/>
        <v>0</v>
      </c>
      <c r="AE2035">
        <f>SUM($AD$4:AD2035)</f>
        <v>1</v>
      </c>
      <c r="AF2035" s="103" t="str">
        <f>IFERROR(VLOOKUP(AN2035,Home!$C$8:$E$207,3,FALSE),"")</f>
        <v/>
      </c>
      <c r="AG2035" s="103" t="str">
        <f>IFERROR(VLOOKUP(AN2035,Home!$C$8:$E$207,2,FALSE),"")</f>
        <v/>
      </c>
      <c r="AH2035" s="104" t="str">
        <f>IF(VLOOKUP(AE2035,Home!$C$8:$I$207,6,FALSE)="","",VLOOKUP(AE2035,Home!$C$8:$I$207,6,FALSE))</f>
        <v/>
      </c>
      <c r="AI2035" s="104" t="e">
        <f t="shared" si="662"/>
        <v>#VALUE!</v>
      </c>
      <c r="AJ2035" s="105" t="e">
        <f t="shared" si="655"/>
        <v>#VALUE!</v>
      </c>
      <c r="AK2035" s="103" t="e">
        <f t="shared" si="648"/>
        <v>#VALUE!</v>
      </c>
      <c r="AL2035" s="103" t="e">
        <f t="shared" si="656"/>
        <v>#VALUE!</v>
      </c>
      <c r="AN2035" t="str">
        <f>IF(OR(VLOOKUP(AE2035,Home!$C$8:$I$207,6,FALSE)="",VLOOKUP(AE2035,Home!$C$8:$I$207,7,FALSE)=""),"FEJL",Baggrundsark!AE2035)</f>
        <v>FEJL</v>
      </c>
      <c r="AO2035">
        <f>IF(VLOOKUP(AE2035,Home!$C$8:$N$207,12,FALSE)="Timelønnet",1,0)</f>
        <v>0</v>
      </c>
      <c r="AP2035">
        <f>SUM($AO$4:AO2035)*AO2035</f>
        <v>0</v>
      </c>
      <c r="AQ2035">
        <f t="shared" si="663"/>
        <v>1</v>
      </c>
      <c r="AR2035" t="str">
        <f t="shared" si="663"/>
        <v/>
      </c>
      <c r="AS2035" t="e">
        <f t="shared" si="657"/>
        <v>#VALUE!</v>
      </c>
      <c r="AT2035" s="45" t="e">
        <f t="shared" si="664"/>
        <v>#VALUE!</v>
      </c>
      <c r="AU2035">
        <f>VLOOKUP(AQ2035,Home!$C$8:$J$207,8,FALSE)</f>
        <v>0</v>
      </c>
    </row>
    <row r="2036" spans="1:47" x14ac:dyDescent="0.25">
      <c r="A2036" s="6">
        <f t="shared" si="649"/>
        <v>0</v>
      </c>
      <c r="B2036" s="6">
        <f t="shared" si="658"/>
        <v>0</v>
      </c>
      <c r="C2036" s="6" t="str">
        <f t="shared" si="650"/>
        <v/>
      </c>
      <c r="D2036" s="7">
        <f t="shared" si="651"/>
        <v>0</v>
      </c>
      <c r="E2036" s="7">
        <f t="shared" si="659"/>
        <v>0</v>
      </c>
      <c r="F2036" s="7" t="str">
        <f t="shared" si="652"/>
        <v/>
      </c>
      <c r="G2036" s="6">
        <f t="shared" si="653"/>
        <v>0</v>
      </c>
      <c r="H2036" s="6">
        <f t="shared" si="660"/>
        <v>0</v>
      </c>
      <c r="I2036" s="6" t="str">
        <f t="shared" si="661"/>
        <v/>
      </c>
      <c r="J2036" s="11">
        <v>2033</v>
      </c>
      <c r="K2036" s="11">
        <f>IF(IFERROR(VLOOKUP(J2036,Home!$A$8:$B$1048576,1,FALSE),0)=0,0,1)</f>
        <v>0</v>
      </c>
      <c r="L2036" s="129" t="e">
        <f>IF(VLOOKUP(O2036,Home!$C$8:$R$207,6,FALSE)="","",VLOOKUP(O2036,Home!$C$8:$R$207,6,FALSE))</f>
        <v>#N/A</v>
      </c>
      <c r="M2036" s="129" t="e">
        <f t="shared" si="646"/>
        <v>#N/A</v>
      </c>
      <c r="N2036" s="11">
        <f>SUM($K$4:K2036)</f>
        <v>200</v>
      </c>
      <c r="O2036" s="11" t="str">
        <f>IF(P2036="","",IF(IFERROR(VLOOKUP(N2036,Home!$C$8:$R$1048576,1,FALSE),"")=0,"",IFERROR(VLOOKUP(N2036,Home!$C$8:$R$1048576,1,FALSE),"")))</f>
        <v/>
      </c>
      <c r="P2036" s="11" t="str">
        <f>IF(IFERROR(VLOOKUP(W2036,Home!$C$8:$R$1048576,3,FALSE),"")=0,"",IFERROR(VLOOKUP(W2036,Home!$C$8:$R$1048576,3,FALSE),""))</f>
        <v/>
      </c>
      <c r="Q2036" s="11" t="str">
        <f t="shared" si="645"/>
        <v/>
      </c>
      <c r="R2036" s="130" t="e">
        <f>VLOOKUP(Q2036,'Baggrund til lister'!$G$4:$H$15,2,FALSE)</f>
        <v>#N/A</v>
      </c>
      <c r="S2036" s="11" t="str">
        <f t="shared" si="647"/>
        <v/>
      </c>
      <c r="T2036" s="11" t="str">
        <f>IF(IFERROR(VLOOKUP(N2036,Home!$C$8:$R$1048576,11,FALSE),"")=0,"",IFERROR(VLOOKUP(N2036,Home!$C$8:$R$1048576,11,FALSE),""))</f>
        <v/>
      </c>
      <c r="U2036" s="11" t="str">
        <f>IF(IFERROR(VLOOKUP(O2036,Home!$C$8:$R$1048576,12,FALSE),"")=0,"",IFERROR(VLOOKUP(O2036,Home!$C$8:$R$1048576,12,FALSE),""))</f>
        <v/>
      </c>
      <c r="V2036" s="11" t="str">
        <f>IF(IFERROR(VLOOKUP(O2036,Home!$C$8:$R$1048576,8,FALSE),"")=0,"",IFERROR(VLOOKUP(O2036,Home!$C$8:$R$1048576,8,FALSE),""))</f>
        <v/>
      </c>
      <c r="W2036" s="11" t="str">
        <f>IF(OR(VLOOKUP(N2036,Home!$C$7:$I$207,6,FALSE)="",VLOOKUP(N2036,Home!$C$7:$I$207,7,FALSE)=""),"FEJL",SUM(Baggrundsark!$K$4:K2036))</f>
        <v>FEJL</v>
      </c>
      <c r="Y2036">
        <v>2033</v>
      </c>
      <c r="Z2036" s="1"/>
      <c r="AC2036" s="44"/>
      <c r="AD2036">
        <f t="shared" si="654"/>
        <v>0</v>
      </c>
      <c r="AE2036">
        <f>SUM($AD$4:AD2036)</f>
        <v>1</v>
      </c>
      <c r="AF2036" s="103" t="str">
        <f>IFERROR(VLOOKUP(AN2036,Home!$C$8:$E$207,3,FALSE),"")</f>
        <v/>
      </c>
      <c r="AG2036" s="103" t="str">
        <f>IFERROR(VLOOKUP(AN2036,Home!$C$8:$E$207,2,FALSE),"")</f>
        <v/>
      </c>
      <c r="AH2036" s="104" t="str">
        <f>IF(VLOOKUP(AE2036,Home!$C$8:$I$207,6,FALSE)="","",VLOOKUP(AE2036,Home!$C$8:$I$207,6,FALSE))</f>
        <v/>
      </c>
      <c r="AI2036" s="104" t="e">
        <f t="shared" si="662"/>
        <v>#VALUE!</v>
      </c>
      <c r="AJ2036" s="105" t="e">
        <f t="shared" si="655"/>
        <v>#VALUE!</v>
      </c>
      <c r="AK2036" s="103" t="e">
        <f t="shared" si="648"/>
        <v>#VALUE!</v>
      </c>
      <c r="AL2036" s="103" t="e">
        <f t="shared" si="656"/>
        <v>#VALUE!</v>
      </c>
      <c r="AN2036" t="str">
        <f>IF(OR(VLOOKUP(AE2036,Home!$C$8:$I$207,6,FALSE)="",VLOOKUP(AE2036,Home!$C$8:$I$207,7,FALSE)=""),"FEJL",Baggrundsark!AE2036)</f>
        <v>FEJL</v>
      </c>
      <c r="AO2036">
        <f>IF(VLOOKUP(AE2036,Home!$C$8:$N$207,12,FALSE)="Timelønnet",1,0)</f>
        <v>0</v>
      </c>
      <c r="AP2036">
        <f>SUM($AO$4:AO2036)*AO2036</f>
        <v>0</v>
      </c>
      <c r="AQ2036">
        <f t="shared" si="663"/>
        <v>1</v>
      </c>
      <c r="AR2036" t="str">
        <f t="shared" si="663"/>
        <v/>
      </c>
      <c r="AS2036" t="e">
        <f t="shared" si="657"/>
        <v>#VALUE!</v>
      </c>
      <c r="AT2036" s="45" t="e">
        <f t="shared" si="664"/>
        <v>#VALUE!</v>
      </c>
      <c r="AU2036">
        <f>VLOOKUP(AQ2036,Home!$C$8:$J$207,8,FALSE)</f>
        <v>0</v>
      </c>
    </row>
    <row r="2037" spans="1:47" x14ac:dyDescent="0.25">
      <c r="A2037" s="6">
        <f t="shared" si="649"/>
        <v>0</v>
      </c>
      <c r="B2037" s="6">
        <f t="shared" si="658"/>
        <v>0</v>
      </c>
      <c r="C2037" s="6" t="str">
        <f t="shared" si="650"/>
        <v/>
      </c>
      <c r="D2037" s="7">
        <f t="shared" si="651"/>
        <v>0</v>
      </c>
      <c r="E2037" s="7">
        <f t="shared" si="659"/>
        <v>0</v>
      </c>
      <c r="F2037" s="7" t="str">
        <f t="shared" si="652"/>
        <v/>
      </c>
      <c r="G2037" s="6">
        <f t="shared" si="653"/>
        <v>0</v>
      </c>
      <c r="H2037" s="6">
        <f t="shared" si="660"/>
        <v>0</v>
      </c>
      <c r="I2037" s="6" t="str">
        <f t="shared" si="661"/>
        <v/>
      </c>
      <c r="J2037" s="11">
        <v>2034</v>
      </c>
      <c r="K2037" s="11">
        <f>IF(IFERROR(VLOOKUP(J2037,Home!$A$8:$B$1048576,1,FALSE),0)=0,0,1)</f>
        <v>0</v>
      </c>
      <c r="L2037" s="129" t="e">
        <f>IF(VLOOKUP(O2037,Home!$C$8:$R$207,6,FALSE)="","",VLOOKUP(O2037,Home!$C$8:$R$207,6,FALSE))</f>
        <v>#N/A</v>
      </c>
      <c r="M2037" s="129" t="e">
        <f t="shared" si="646"/>
        <v>#N/A</v>
      </c>
      <c r="N2037" s="11">
        <f>SUM($K$4:K2037)</f>
        <v>200</v>
      </c>
      <c r="O2037" s="11" t="str">
        <f>IF(P2037="","",IF(IFERROR(VLOOKUP(N2037,Home!$C$8:$R$1048576,1,FALSE),"")=0,"",IFERROR(VLOOKUP(N2037,Home!$C$8:$R$1048576,1,FALSE),"")))</f>
        <v/>
      </c>
      <c r="P2037" s="11" t="str">
        <f>IF(IFERROR(VLOOKUP(W2037,Home!$C$8:$R$1048576,3,FALSE),"")=0,"",IFERROR(VLOOKUP(W2037,Home!$C$8:$R$1048576,3,FALSE),""))</f>
        <v/>
      </c>
      <c r="Q2037" s="11" t="str">
        <f t="shared" si="645"/>
        <v/>
      </c>
      <c r="R2037" s="130" t="e">
        <f>VLOOKUP(Q2037,'Baggrund til lister'!$G$4:$H$15,2,FALSE)</f>
        <v>#N/A</v>
      </c>
      <c r="S2037" s="11" t="str">
        <f t="shared" si="647"/>
        <v/>
      </c>
      <c r="T2037" s="11" t="str">
        <f>IF(IFERROR(VLOOKUP(N2037,Home!$C$8:$R$1048576,11,FALSE),"")=0,"",IFERROR(VLOOKUP(N2037,Home!$C$8:$R$1048576,11,FALSE),""))</f>
        <v/>
      </c>
      <c r="U2037" s="11" t="str">
        <f>IF(IFERROR(VLOOKUP(O2037,Home!$C$8:$R$1048576,12,FALSE),"")=0,"",IFERROR(VLOOKUP(O2037,Home!$C$8:$R$1048576,12,FALSE),""))</f>
        <v/>
      </c>
      <c r="V2037" s="11" t="str">
        <f>IF(IFERROR(VLOOKUP(O2037,Home!$C$8:$R$1048576,8,FALSE),"")=0,"",IFERROR(VLOOKUP(O2037,Home!$C$8:$R$1048576,8,FALSE),""))</f>
        <v/>
      </c>
      <c r="W2037" s="11" t="str">
        <f>IF(OR(VLOOKUP(N2037,Home!$C$7:$I$207,6,FALSE)="",VLOOKUP(N2037,Home!$C$7:$I$207,7,FALSE)=""),"FEJL",SUM(Baggrundsark!$K$4:K2037))</f>
        <v>FEJL</v>
      </c>
      <c r="Y2037">
        <v>2034</v>
      </c>
      <c r="Z2037" s="1"/>
      <c r="AC2037" s="44"/>
      <c r="AD2037">
        <f t="shared" si="654"/>
        <v>0</v>
      </c>
      <c r="AE2037">
        <f>SUM($AD$4:AD2037)</f>
        <v>1</v>
      </c>
      <c r="AF2037" s="103" t="str">
        <f>IFERROR(VLOOKUP(AN2037,Home!$C$8:$E$207,3,FALSE),"")</f>
        <v/>
      </c>
      <c r="AG2037" s="103" t="str">
        <f>IFERROR(VLOOKUP(AN2037,Home!$C$8:$E$207,2,FALSE),"")</f>
        <v/>
      </c>
      <c r="AH2037" s="104" t="str">
        <f>IF(VLOOKUP(AE2037,Home!$C$8:$I$207,6,FALSE)="","",VLOOKUP(AE2037,Home!$C$8:$I$207,6,FALSE))</f>
        <v/>
      </c>
      <c r="AI2037" s="104" t="e">
        <f t="shared" si="662"/>
        <v>#VALUE!</v>
      </c>
      <c r="AJ2037" s="105" t="e">
        <f t="shared" si="655"/>
        <v>#VALUE!</v>
      </c>
      <c r="AK2037" s="103" t="e">
        <f t="shared" si="648"/>
        <v>#VALUE!</v>
      </c>
      <c r="AL2037" s="103" t="e">
        <f t="shared" si="656"/>
        <v>#VALUE!</v>
      </c>
      <c r="AN2037" t="str">
        <f>IF(OR(VLOOKUP(AE2037,Home!$C$8:$I$207,6,FALSE)="",VLOOKUP(AE2037,Home!$C$8:$I$207,7,FALSE)=""),"FEJL",Baggrundsark!AE2037)</f>
        <v>FEJL</v>
      </c>
      <c r="AO2037">
        <f>IF(VLOOKUP(AE2037,Home!$C$8:$N$207,12,FALSE)="Timelønnet",1,0)</f>
        <v>0</v>
      </c>
      <c r="AP2037">
        <f>SUM($AO$4:AO2037)*AO2037</f>
        <v>0</v>
      </c>
      <c r="AQ2037">
        <f t="shared" si="663"/>
        <v>1</v>
      </c>
      <c r="AR2037" t="str">
        <f t="shared" si="663"/>
        <v/>
      </c>
      <c r="AS2037" t="e">
        <f t="shared" si="657"/>
        <v>#VALUE!</v>
      </c>
      <c r="AT2037" s="45" t="e">
        <f t="shared" si="664"/>
        <v>#VALUE!</v>
      </c>
      <c r="AU2037">
        <f>VLOOKUP(AQ2037,Home!$C$8:$J$207,8,FALSE)</f>
        <v>0</v>
      </c>
    </row>
    <row r="2038" spans="1:47" x14ac:dyDescent="0.25">
      <c r="A2038" s="6">
        <f t="shared" si="649"/>
        <v>0</v>
      </c>
      <c r="B2038" s="6">
        <f t="shared" si="658"/>
        <v>0</v>
      </c>
      <c r="C2038" s="6" t="str">
        <f t="shared" si="650"/>
        <v/>
      </c>
      <c r="D2038" s="7">
        <f t="shared" si="651"/>
        <v>0</v>
      </c>
      <c r="E2038" s="7">
        <f t="shared" si="659"/>
        <v>0</v>
      </c>
      <c r="F2038" s="7" t="str">
        <f t="shared" si="652"/>
        <v/>
      </c>
      <c r="G2038" s="6">
        <f t="shared" si="653"/>
        <v>0</v>
      </c>
      <c r="H2038" s="6">
        <f t="shared" si="660"/>
        <v>0</v>
      </c>
      <c r="I2038" s="6" t="str">
        <f t="shared" si="661"/>
        <v/>
      </c>
      <c r="J2038" s="11">
        <v>2035</v>
      </c>
      <c r="K2038" s="11">
        <f>IF(IFERROR(VLOOKUP(J2038,Home!$A$8:$B$1048576,1,FALSE),0)=0,0,1)</f>
        <v>0</v>
      </c>
      <c r="L2038" s="129" t="e">
        <f>IF(VLOOKUP(O2038,Home!$C$8:$R$207,6,FALSE)="","",VLOOKUP(O2038,Home!$C$8:$R$207,6,FALSE))</f>
        <v>#N/A</v>
      </c>
      <c r="M2038" s="129" t="e">
        <f t="shared" si="646"/>
        <v>#N/A</v>
      </c>
      <c r="N2038" s="11">
        <f>SUM($K$4:K2038)</f>
        <v>200</v>
      </c>
      <c r="O2038" s="11" t="str">
        <f>IF(P2038="","",IF(IFERROR(VLOOKUP(N2038,Home!$C$8:$R$1048576,1,FALSE),"")=0,"",IFERROR(VLOOKUP(N2038,Home!$C$8:$R$1048576,1,FALSE),"")))</f>
        <v/>
      </c>
      <c r="P2038" s="11" t="str">
        <f>IF(IFERROR(VLOOKUP(W2038,Home!$C$8:$R$1048576,3,FALSE),"")=0,"",IFERROR(VLOOKUP(W2038,Home!$C$8:$R$1048576,3,FALSE),""))</f>
        <v/>
      </c>
      <c r="Q2038" s="11" t="str">
        <f t="shared" si="645"/>
        <v/>
      </c>
      <c r="R2038" s="130" t="e">
        <f>VLOOKUP(Q2038,'Baggrund til lister'!$G$4:$H$15,2,FALSE)</f>
        <v>#N/A</v>
      </c>
      <c r="S2038" s="11" t="str">
        <f t="shared" si="647"/>
        <v/>
      </c>
      <c r="T2038" s="11" t="str">
        <f>IF(IFERROR(VLOOKUP(N2038,Home!$C$8:$R$1048576,11,FALSE),"")=0,"",IFERROR(VLOOKUP(N2038,Home!$C$8:$R$1048576,11,FALSE),""))</f>
        <v/>
      </c>
      <c r="U2038" s="11" t="str">
        <f>IF(IFERROR(VLOOKUP(O2038,Home!$C$8:$R$1048576,12,FALSE),"")=0,"",IFERROR(VLOOKUP(O2038,Home!$C$8:$R$1048576,12,FALSE),""))</f>
        <v/>
      </c>
      <c r="V2038" s="11" t="str">
        <f>IF(IFERROR(VLOOKUP(O2038,Home!$C$8:$R$1048576,8,FALSE),"")=0,"",IFERROR(VLOOKUP(O2038,Home!$C$8:$R$1048576,8,FALSE),""))</f>
        <v/>
      </c>
      <c r="W2038" s="11" t="str">
        <f>IF(OR(VLOOKUP(N2038,Home!$C$7:$I$207,6,FALSE)="",VLOOKUP(N2038,Home!$C$7:$I$207,7,FALSE)=""),"FEJL",SUM(Baggrundsark!$K$4:K2038))</f>
        <v>FEJL</v>
      </c>
      <c r="Y2038">
        <v>2035</v>
      </c>
      <c r="Z2038" s="1"/>
      <c r="AC2038" s="44"/>
      <c r="AD2038">
        <f t="shared" si="654"/>
        <v>0</v>
      </c>
      <c r="AE2038">
        <f>SUM($AD$4:AD2038)</f>
        <v>1</v>
      </c>
      <c r="AF2038" s="103" t="str">
        <f>IFERROR(VLOOKUP(AN2038,Home!$C$8:$E$207,3,FALSE),"")</f>
        <v/>
      </c>
      <c r="AG2038" s="103" t="str">
        <f>IFERROR(VLOOKUP(AN2038,Home!$C$8:$E$207,2,FALSE),"")</f>
        <v/>
      </c>
      <c r="AH2038" s="104" t="str">
        <f>IF(VLOOKUP(AE2038,Home!$C$8:$I$207,6,FALSE)="","",VLOOKUP(AE2038,Home!$C$8:$I$207,6,FALSE))</f>
        <v/>
      </c>
      <c r="AI2038" s="104" t="e">
        <f t="shared" si="662"/>
        <v>#VALUE!</v>
      </c>
      <c r="AJ2038" s="105" t="e">
        <f t="shared" si="655"/>
        <v>#VALUE!</v>
      </c>
      <c r="AK2038" s="103" t="e">
        <f t="shared" si="648"/>
        <v>#VALUE!</v>
      </c>
      <c r="AL2038" s="103" t="e">
        <f t="shared" si="656"/>
        <v>#VALUE!</v>
      </c>
      <c r="AN2038" t="str">
        <f>IF(OR(VLOOKUP(AE2038,Home!$C$8:$I$207,6,FALSE)="",VLOOKUP(AE2038,Home!$C$8:$I$207,7,FALSE)=""),"FEJL",Baggrundsark!AE2038)</f>
        <v>FEJL</v>
      </c>
      <c r="AO2038">
        <f>IF(VLOOKUP(AE2038,Home!$C$8:$N$207,12,FALSE)="Timelønnet",1,0)</f>
        <v>0</v>
      </c>
      <c r="AP2038">
        <f>SUM($AO$4:AO2038)*AO2038</f>
        <v>0</v>
      </c>
      <c r="AQ2038">
        <f t="shared" si="663"/>
        <v>1</v>
      </c>
      <c r="AR2038" t="str">
        <f t="shared" si="663"/>
        <v/>
      </c>
      <c r="AS2038" t="e">
        <f t="shared" si="657"/>
        <v>#VALUE!</v>
      </c>
      <c r="AT2038" s="45" t="e">
        <f t="shared" si="664"/>
        <v>#VALUE!</v>
      </c>
      <c r="AU2038">
        <f>VLOOKUP(AQ2038,Home!$C$8:$J$207,8,FALSE)</f>
        <v>0</v>
      </c>
    </row>
    <row r="2039" spans="1:47" x14ac:dyDescent="0.25">
      <c r="A2039" s="6">
        <f t="shared" si="649"/>
        <v>0</v>
      </c>
      <c r="B2039" s="6">
        <f t="shared" si="658"/>
        <v>0</v>
      </c>
      <c r="C2039" s="6" t="str">
        <f t="shared" si="650"/>
        <v/>
      </c>
      <c r="D2039" s="7">
        <f t="shared" si="651"/>
        <v>0</v>
      </c>
      <c r="E2039" s="7">
        <f t="shared" si="659"/>
        <v>0</v>
      </c>
      <c r="F2039" s="7" t="str">
        <f t="shared" si="652"/>
        <v/>
      </c>
      <c r="G2039" s="6">
        <f t="shared" si="653"/>
        <v>0</v>
      </c>
      <c r="H2039" s="6">
        <f t="shared" si="660"/>
        <v>0</v>
      </c>
      <c r="I2039" s="6" t="str">
        <f t="shared" si="661"/>
        <v/>
      </c>
      <c r="J2039" s="11">
        <v>2036</v>
      </c>
      <c r="K2039" s="11">
        <f>IF(IFERROR(VLOOKUP(J2039,Home!$A$8:$B$1048576,1,FALSE),0)=0,0,1)</f>
        <v>0</v>
      </c>
      <c r="L2039" s="129" t="e">
        <f>IF(VLOOKUP(O2039,Home!$C$8:$R$207,6,FALSE)="","",VLOOKUP(O2039,Home!$C$8:$R$207,6,FALSE))</f>
        <v>#N/A</v>
      </c>
      <c r="M2039" s="129" t="e">
        <f t="shared" si="646"/>
        <v>#N/A</v>
      </c>
      <c r="N2039" s="11">
        <f>SUM($K$4:K2039)</f>
        <v>200</v>
      </c>
      <c r="O2039" s="11" t="str">
        <f>IF(P2039="","",IF(IFERROR(VLOOKUP(N2039,Home!$C$8:$R$1048576,1,FALSE),"")=0,"",IFERROR(VLOOKUP(N2039,Home!$C$8:$R$1048576,1,FALSE),"")))</f>
        <v/>
      </c>
      <c r="P2039" s="11" t="str">
        <f>IF(IFERROR(VLOOKUP(W2039,Home!$C$8:$R$1048576,3,FALSE),"")=0,"",IFERROR(VLOOKUP(W2039,Home!$C$8:$R$1048576,3,FALSE),""))</f>
        <v/>
      </c>
      <c r="Q2039" s="11" t="str">
        <f t="shared" si="645"/>
        <v/>
      </c>
      <c r="R2039" s="130" t="e">
        <f>VLOOKUP(Q2039,'Baggrund til lister'!$G$4:$H$15,2,FALSE)</f>
        <v>#N/A</v>
      </c>
      <c r="S2039" s="11" t="str">
        <f t="shared" si="647"/>
        <v/>
      </c>
      <c r="T2039" s="11" t="str">
        <f>IF(IFERROR(VLOOKUP(N2039,Home!$C$8:$R$1048576,11,FALSE),"")=0,"",IFERROR(VLOOKUP(N2039,Home!$C$8:$R$1048576,11,FALSE),""))</f>
        <v/>
      </c>
      <c r="U2039" s="11" t="str">
        <f>IF(IFERROR(VLOOKUP(O2039,Home!$C$8:$R$1048576,12,FALSE),"")=0,"",IFERROR(VLOOKUP(O2039,Home!$C$8:$R$1048576,12,FALSE),""))</f>
        <v/>
      </c>
      <c r="V2039" s="11" t="str">
        <f>IF(IFERROR(VLOOKUP(O2039,Home!$C$8:$R$1048576,8,FALSE),"")=0,"",IFERROR(VLOOKUP(O2039,Home!$C$8:$R$1048576,8,FALSE),""))</f>
        <v/>
      </c>
      <c r="W2039" s="11" t="str">
        <f>IF(OR(VLOOKUP(N2039,Home!$C$7:$I$207,6,FALSE)="",VLOOKUP(N2039,Home!$C$7:$I$207,7,FALSE)=""),"FEJL",SUM(Baggrundsark!$K$4:K2039))</f>
        <v>FEJL</v>
      </c>
      <c r="Y2039">
        <v>2036</v>
      </c>
      <c r="Z2039" s="1"/>
      <c r="AC2039" s="44"/>
      <c r="AD2039">
        <f t="shared" si="654"/>
        <v>0</v>
      </c>
      <c r="AE2039">
        <f>SUM($AD$4:AD2039)</f>
        <v>1</v>
      </c>
      <c r="AF2039" s="103" t="str">
        <f>IFERROR(VLOOKUP(AN2039,Home!$C$8:$E$207,3,FALSE),"")</f>
        <v/>
      </c>
      <c r="AG2039" s="103" t="str">
        <f>IFERROR(VLOOKUP(AN2039,Home!$C$8:$E$207,2,FALSE),"")</f>
        <v/>
      </c>
      <c r="AH2039" s="104" t="str">
        <f>IF(VLOOKUP(AE2039,Home!$C$8:$I$207,6,FALSE)="","",VLOOKUP(AE2039,Home!$C$8:$I$207,6,FALSE))</f>
        <v/>
      </c>
      <c r="AI2039" s="104" t="e">
        <f t="shared" si="662"/>
        <v>#VALUE!</v>
      </c>
      <c r="AJ2039" s="105" t="e">
        <f t="shared" si="655"/>
        <v>#VALUE!</v>
      </c>
      <c r="AK2039" s="103" t="e">
        <f t="shared" si="648"/>
        <v>#VALUE!</v>
      </c>
      <c r="AL2039" s="103" t="e">
        <f t="shared" si="656"/>
        <v>#VALUE!</v>
      </c>
      <c r="AN2039" t="str">
        <f>IF(OR(VLOOKUP(AE2039,Home!$C$8:$I$207,6,FALSE)="",VLOOKUP(AE2039,Home!$C$8:$I$207,7,FALSE)=""),"FEJL",Baggrundsark!AE2039)</f>
        <v>FEJL</v>
      </c>
      <c r="AO2039">
        <f>IF(VLOOKUP(AE2039,Home!$C$8:$N$207,12,FALSE)="Timelønnet",1,0)</f>
        <v>0</v>
      </c>
      <c r="AP2039">
        <f>SUM($AO$4:AO2039)*AO2039</f>
        <v>0</v>
      </c>
      <c r="AQ2039">
        <f t="shared" si="663"/>
        <v>1</v>
      </c>
      <c r="AR2039" t="str">
        <f t="shared" si="663"/>
        <v/>
      </c>
      <c r="AS2039" t="e">
        <f t="shared" si="657"/>
        <v>#VALUE!</v>
      </c>
      <c r="AT2039" s="45" t="e">
        <f t="shared" si="664"/>
        <v>#VALUE!</v>
      </c>
      <c r="AU2039">
        <f>VLOOKUP(AQ2039,Home!$C$8:$J$207,8,FALSE)</f>
        <v>0</v>
      </c>
    </row>
    <row r="2040" spans="1:47" x14ac:dyDescent="0.25">
      <c r="A2040" s="6">
        <f t="shared" si="649"/>
        <v>0</v>
      </c>
      <c r="B2040" s="6">
        <f t="shared" si="658"/>
        <v>0</v>
      </c>
      <c r="C2040" s="6" t="str">
        <f t="shared" si="650"/>
        <v/>
      </c>
      <c r="D2040" s="7">
        <f t="shared" si="651"/>
        <v>0</v>
      </c>
      <c r="E2040" s="7">
        <f t="shared" si="659"/>
        <v>0</v>
      </c>
      <c r="F2040" s="7" t="str">
        <f t="shared" si="652"/>
        <v/>
      </c>
      <c r="G2040" s="6">
        <f t="shared" si="653"/>
        <v>0</v>
      </c>
      <c r="H2040" s="6">
        <f t="shared" si="660"/>
        <v>0</v>
      </c>
      <c r="I2040" s="6" t="str">
        <f t="shared" si="661"/>
        <v/>
      </c>
      <c r="J2040" s="11">
        <v>2037</v>
      </c>
      <c r="K2040" s="11">
        <f>IF(IFERROR(VLOOKUP(J2040,Home!$A$8:$B$1048576,1,FALSE),0)=0,0,1)</f>
        <v>0</v>
      </c>
      <c r="L2040" s="129" t="e">
        <f>IF(VLOOKUP(O2040,Home!$C$8:$R$207,6,FALSE)="","",VLOOKUP(O2040,Home!$C$8:$R$207,6,FALSE))</f>
        <v>#N/A</v>
      </c>
      <c r="M2040" s="129" t="e">
        <f t="shared" si="646"/>
        <v>#N/A</v>
      </c>
      <c r="N2040" s="11">
        <f>SUM($K$4:K2040)</f>
        <v>200</v>
      </c>
      <c r="O2040" s="11" t="str">
        <f>IF(P2040="","",IF(IFERROR(VLOOKUP(N2040,Home!$C$8:$R$1048576,1,FALSE),"")=0,"",IFERROR(VLOOKUP(N2040,Home!$C$8:$R$1048576,1,FALSE),"")))</f>
        <v/>
      </c>
      <c r="P2040" s="11" t="str">
        <f>IF(IFERROR(VLOOKUP(W2040,Home!$C$8:$R$1048576,3,FALSE),"")=0,"",IFERROR(VLOOKUP(W2040,Home!$C$8:$R$1048576,3,FALSE),""))</f>
        <v/>
      </c>
      <c r="Q2040" s="11" t="str">
        <f t="shared" si="645"/>
        <v/>
      </c>
      <c r="R2040" s="130" t="e">
        <f>VLOOKUP(Q2040,'Baggrund til lister'!$G$4:$H$15,2,FALSE)</f>
        <v>#N/A</v>
      </c>
      <c r="S2040" s="11" t="str">
        <f t="shared" si="647"/>
        <v/>
      </c>
      <c r="T2040" s="11" t="str">
        <f>IF(IFERROR(VLOOKUP(N2040,Home!$C$8:$R$1048576,11,FALSE),"")=0,"",IFERROR(VLOOKUP(N2040,Home!$C$8:$R$1048576,11,FALSE),""))</f>
        <v/>
      </c>
      <c r="U2040" s="11" t="str">
        <f>IF(IFERROR(VLOOKUP(O2040,Home!$C$8:$R$1048576,12,FALSE),"")=0,"",IFERROR(VLOOKUP(O2040,Home!$C$8:$R$1048576,12,FALSE),""))</f>
        <v/>
      </c>
      <c r="V2040" s="11" t="str">
        <f>IF(IFERROR(VLOOKUP(O2040,Home!$C$8:$R$1048576,8,FALSE),"")=0,"",IFERROR(VLOOKUP(O2040,Home!$C$8:$R$1048576,8,FALSE),""))</f>
        <v/>
      </c>
      <c r="W2040" s="11" t="str">
        <f>IF(OR(VLOOKUP(N2040,Home!$C$7:$I$207,6,FALSE)="",VLOOKUP(N2040,Home!$C$7:$I$207,7,FALSE)=""),"FEJL",SUM(Baggrundsark!$K$4:K2040))</f>
        <v>FEJL</v>
      </c>
      <c r="Y2040">
        <v>2037</v>
      </c>
      <c r="Z2040" s="1"/>
      <c r="AC2040" s="44"/>
      <c r="AD2040">
        <f t="shared" si="654"/>
        <v>0</v>
      </c>
      <c r="AE2040">
        <f>SUM($AD$4:AD2040)</f>
        <v>1</v>
      </c>
      <c r="AF2040" s="103" t="str">
        <f>IFERROR(VLOOKUP(AN2040,Home!$C$8:$E$207,3,FALSE),"")</f>
        <v/>
      </c>
      <c r="AG2040" s="103" t="str">
        <f>IFERROR(VLOOKUP(AN2040,Home!$C$8:$E$207,2,FALSE),"")</f>
        <v/>
      </c>
      <c r="AH2040" s="104" t="str">
        <f>IF(VLOOKUP(AE2040,Home!$C$8:$I$207,6,FALSE)="","",VLOOKUP(AE2040,Home!$C$8:$I$207,6,FALSE))</f>
        <v/>
      </c>
      <c r="AI2040" s="104" t="e">
        <f t="shared" si="662"/>
        <v>#VALUE!</v>
      </c>
      <c r="AJ2040" s="105" t="e">
        <f t="shared" si="655"/>
        <v>#VALUE!</v>
      </c>
      <c r="AK2040" s="103" t="e">
        <f t="shared" si="648"/>
        <v>#VALUE!</v>
      </c>
      <c r="AL2040" s="103" t="e">
        <f t="shared" si="656"/>
        <v>#VALUE!</v>
      </c>
      <c r="AN2040" t="str">
        <f>IF(OR(VLOOKUP(AE2040,Home!$C$8:$I$207,6,FALSE)="",VLOOKUP(AE2040,Home!$C$8:$I$207,7,FALSE)=""),"FEJL",Baggrundsark!AE2040)</f>
        <v>FEJL</v>
      </c>
      <c r="AO2040">
        <f>IF(VLOOKUP(AE2040,Home!$C$8:$N$207,12,FALSE)="Timelønnet",1,0)</f>
        <v>0</v>
      </c>
      <c r="AP2040">
        <f>SUM($AO$4:AO2040)*AO2040</f>
        <v>0</v>
      </c>
      <c r="AQ2040">
        <f t="shared" si="663"/>
        <v>1</v>
      </c>
      <c r="AR2040" t="str">
        <f t="shared" si="663"/>
        <v/>
      </c>
      <c r="AS2040" t="e">
        <f t="shared" si="657"/>
        <v>#VALUE!</v>
      </c>
      <c r="AT2040" s="45" t="e">
        <f t="shared" si="664"/>
        <v>#VALUE!</v>
      </c>
      <c r="AU2040">
        <f>VLOOKUP(AQ2040,Home!$C$8:$J$207,8,FALSE)</f>
        <v>0</v>
      </c>
    </row>
    <row r="2041" spans="1:47" x14ac:dyDescent="0.25">
      <c r="A2041" s="6">
        <f t="shared" si="649"/>
        <v>0</v>
      </c>
      <c r="B2041" s="6">
        <f t="shared" si="658"/>
        <v>0</v>
      </c>
      <c r="C2041" s="6" t="str">
        <f t="shared" si="650"/>
        <v/>
      </c>
      <c r="D2041" s="7">
        <f t="shared" si="651"/>
        <v>0</v>
      </c>
      <c r="E2041" s="7">
        <f t="shared" si="659"/>
        <v>0</v>
      </c>
      <c r="F2041" s="7" t="str">
        <f t="shared" si="652"/>
        <v/>
      </c>
      <c r="G2041" s="6">
        <f t="shared" si="653"/>
        <v>0</v>
      </c>
      <c r="H2041" s="6">
        <f t="shared" si="660"/>
        <v>0</v>
      </c>
      <c r="I2041" s="6" t="str">
        <f t="shared" si="661"/>
        <v/>
      </c>
      <c r="J2041" s="11">
        <v>2038</v>
      </c>
      <c r="K2041" s="11">
        <f>IF(IFERROR(VLOOKUP(J2041,Home!$A$8:$B$1048576,1,FALSE),0)=0,0,1)</f>
        <v>0</v>
      </c>
      <c r="L2041" s="129" t="e">
        <f>IF(VLOOKUP(O2041,Home!$C$8:$R$207,6,FALSE)="","",VLOOKUP(O2041,Home!$C$8:$R$207,6,FALSE))</f>
        <v>#N/A</v>
      </c>
      <c r="M2041" s="129" t="e">
        <f t="shared" si="646"/>
        <v>#N/A</v>
      </c>
      <c r="N2041" s="11">
        <f>SUM($K$4:K2041)</f>
        <v>200</v>
      </c>
      <c r="O2041" s="11" t="str">
        <f>IF(P2041="","",IF(IFERROR(VLOOKUP(N2041,Home!$C$8:$R$1048576,1,FALSE),"")=0,"",IFERROR(VLOOKUP(N2041,Home!$C$8:$R$1048576,1,FALSE),"")))</f>
        <v/>
      </c>
      <c r="P2041" s="11" t="str">
        <f>IF(IFERROR(VLOOKUP(W2041,Home!$C$8:$R$1048576,3,FALSE),"")=0,"",IFERROR(VLOOKUP(W2041,Home!$C$8:$R$1048576,3,FALSE),""))</f>
        <v/>
      </c>
      <c r="Q2041" s="11" t="str">
        <f t="shared" ref="Q2041:Q2104" si="665">IFERROR(MONTH(M2041),"")</f>
        <v/>
      </c>
      <c r="R2041" s="130" t="e">
        <f>VLOOKUP(Q2041,'Baggrund til lister'!$G$4:$H$15,2,FALSE)</f>
        <v>#N/A</v>
      </c>
      <c r="S2041" s="11" t="str">
        <f t="shared" si="647"/>
        <v/>
      </c>
      <c r="T2041" s="11" t="str">
        <f>IF(IFERROR(VLOOKUP(N2041,Home!$C$8:$R$1048576,11,FALSE),"")=0,"",IFERROR(VLOOKUP(N2041,Home!$C$8:$R$1048576,11,FALSE),""))</f>
        <v/>
      </c>
      <c r="U2041" s="11" t="str">
        <f>IF(IFERROR(VLOOKUP(O2041,Home!$C$8:$R$1048576,12,FALSE),"")=0,"",IFERROR(VLOOKUP(O2041,Home!$C$8:$R$1048576,12,FALSE),""))</f>
        <v/>
      </c>
      <c r="V2041" s="11" t="str">
        <f>IF(IFERROR(VLOOKUP(O2041,Home!$C$8:$R$1048576,8,FALSE),"")=0,"",IFERROR(VLOOKUP(O2041,Home!$C$8:$R$1048576,8,FALSE),""))</f>
        <v/>
      </c>
      <c r="W2041" s="11" t="str">
        <f>IF(OR(VLOOKUP(N2041,Home!$C$7:$I$207,6,FALSE)="",VLOOKUP(N2041,Home!$C$7:$I$207,7,FALSE)=""),"FEJL",SUM(Baggrundsark!$K$4:K2041))</f>
        <v>FEJL</v>
      </c>
      <c r="Y2041">
        <v>2038</v>
      </c>
      <c r="Z2041" s="1"/>
      <c r="AC2041" s="44"/>
      <c r="AD2041">
        <f t="shared" si="654"/>
        <v>0</v>
      </c>
      <c r="AE2041">
        <f>SUM($AD$4:AD2041)</f>
        <v>1</v>
      </c>
      <c r="AF2041" s="103" t="str">
        <f>IFERROR(VLOOKUP(AN2041,Home!$C$8:$E$207,3,FALSE),"")</f>
        <v/>
      </c>
      <c r="AG2041" s="103" t="str">
        <f>IFERROR(VLOOKUP(AN2041,Home!$C$8:$E$207,2,FALSE),"")</f>
        <v/>
      </c>
      <c r="AH2041" s="104" t="str">
        <f>IF(VLOOKUP(AE2041,Home!$C$8:$I$207,6,FALSE)="","",VLOOKUP(AE2041,Home!$C$8:$I$207,6,FALSE))</f>
        <v/>
      </c>
      <c r="AI2041" s="104" t="e">
        <f t="shared" si="662"/>
        <v>#VALUE!</v>
      </c>
      <c r="AJ2041" s="105" t="e">
        <f t="shared" si="655"/>
        <v>#VALUE!</v>
      </c>
      <c r="AK2041" s="103" t="e">
        <f t="shared" si="648"/>
        <v>#VALUE!</v>
      </c>
      <c r="AL2041" s="103" t="e">
        <f t="shared" si="656"/>
        <v>#VALUE!</v>
      </c>
      <c r="AN2041" t="str">
        <f>IF(OR(VLOOKUP(AE2041,Home!$C$8:$I$207,6,FALSE)="",VLOOKUP(AE2041,Home!$C$8:$I$207,7,FALSE)=""),"FEJL",Baggrundsark!AE2041)</f>
        <v>FEJL</v>
      </c>
      <c r="AO2041">
        <f>IF(VLOOKUP(AE2041,Home!$C$8:$N$207,12,FALSE)="Timelønnet",1,0)</f>
        <v>0</v>
      </c>
      <c r="AP2041">
        <f>SUM($AO$4:AO2041)*AO2041</f>
        <v>0</v>
      </c>
      <c r="AQ2041">
        <f t="shared" si="663"/>
        <v>1</v>
      </c>
      <c r="AR2041" t="str">
        <f t="shared" si="663"/>
        <v/>
      </c>
      <c r="AS2041" t="e">
        <f t="shared" si="657"/>
        <v>#VALUE!</v>
      </c>
      <c r="AT2041" s="45" t="e">
        <f t="shared" si="664"/>
        <v>#VALUE!</v>
      </c>
      <c r="AU2041">
        <f>VLOOKUP(AQ2041,Home!$C$8:$J$207,8,FALSE)</f>
        <v>0</v>
      </c>
    </row>
    <row r="2042" spans="1:47" x14ac:dyDescent="0.25">
      <c r="A2042" s="6">
        <f t="shared" si="649"/>
        <v>0</v>
      </c>
      <c r="B2042" s="6">
        <f t="shared" si="658"/>
        <v>0</v>
      </c>
      <c r="C2042" s="6" t="str">
        <f t="shared" si="650"/>
        <v/>
      </c>
      <c r="D2042" s="7">
        <f t="shared" si="651"/>
        <v>0</v>
      </c>
      <c r="E2042" s="7">
        <f t="shared" si="659"/>
        <v>0</v>
      </c>
      <c r="F2042" s="7" t="str">
        <f t="shared" si="652"/>
        <v/>
      </c>
      <c r="G2042" s="6">
        <f t="shared" si="653"/>
        <v>0</v>
      </c>
      <c r="H2042" s="6">
        <f t="shared" si="660"/>
        <v>0</v>
      </c>
      <c r="I2042" s="6" t="str">
        <f t="shared" si="661"/>
        <v/>
      </c>
      <c r="J2042" s="11">
        <v>2039</v>
      </c>
      <c r="K2042" s="11">
        <f>IF(IFERROR(VLOOKUP(J2042,Home!$A$8:$B$1048576,1,FALSE),0)=0,0,1)</f>
        <v>0</v>
      </c>
      <c r="L2042" s="129" t="e">
        <f>IF(VLOOKUP(O2042,Home!$C$8:$R$207,6,FALSE)="","",VLOOKUP(O2042,Home!$C$8:$R$207,6,FALSE))</f>
        <v>#N/A</v>
      </c>
      <c r="M2042" s="129" t="e">
        <f t="shared" si="646"/>
        <v>#N/A</v>
      </c>
      <c r="N2042" s="11">
        <f>SUM($K$4:K2042)</f>
        <v>200</v>
      </c>
      <c r="O2042" s="11" t="str">
        <f>IF(P2042="","",IF(IFERROR(VLOOKUP(N2042,Home!$C$8:$R$1048576,1,FALSE),"")=0,"",IFERROR(VLOOKUP(N2042,Home!$C$8:$R$1048576,1,FALSE),"")))</f>
        <v/>
      </c>
      <c r="P2042" s="11" t="str">
        <f>IF(IFERROR(VLOOKUP(W2042,Home!$C$8:$R$1048576,3,FALSE),"")=0,"",IFERROR(VLOOKUP(W2042,Home!$C$8:$R$1048576,3,FALSE),""))</f>
        <v/>
      </c>
      <c r="Q2042" s="11" t="str">
        <f t="shared" si="665"/>
        <v/>
      </c>
      <c r="R2042" s="130" t="e">
        <f>VLOOKUP(Q2042,'Baggrund til lister'!$G$4:$H$15,2,FALSE)</f>
        <v>#N/A</v>
      </c>
      <c r="S2042" s="11" t="str">
        <f t="shared" si="647"/>
        <v/>
      </c>
      <c r="T2042" s="11" t="str">
        <f>IF(IFERROR(VLOOKUP(N2042,Home!$C$8:$R$1048576,11,FALSE),"")=0,"",IFERROR(VLOOKUP(N2042,Home!$C$8:$R$1048576,11,FALSE),""))</f>
        <v/>
      </c>
      <c r="U2042" s="11" t="str">
        <f>IF(IFERROR(VLOOKUP(O2042,Home!$C$8:$R$1048576,12,FALSE),"")=0,"",IFERROR(VLOOKUP(O2042,Home!$C$8:$R$1048576,12,FALSE),""))</f>
        <v/>
      </c>
      <c r="V2042" s="11" t="str">
        <f>IF(IFERROR(VLOOKUP(O2042,Home!$C$8:$R$1048576,8,FALSE),"")=0,"",IFERROR(VLOOKUP(O2042,Home!$C$8:$R$1048576,8,FALSE),""))</f>
        <v/>
      </c>
      <c r="W2042" s="11" t="str">
        <f>IF(OR(VLOOKUP(N2042,Home!$C$7:$I$207,6,FALSE)="",VLOOKUP(N2042,Home!$C$7:$I$207,7,FALSE)=""),"FEJL",SUM(Baggrundsark!$K$4:K2042))</f>
        <v>FEJL</v>
      </c>
      <c r="Y2042">
        <v>2039</v>
      </c>
      <c r="Z2042" s="1"/>
      <c r="AC2042" s="44"/>
      <c r="AD2042">
        <f t="shared" si="654"/>
        <v>0</v>
      </c>
      <c r="AE2042">
        <f>SUM($AD$4:AD2042)</f>
        <v>1</v>
      </c>
      <c r="AF2042" s="103" t="str">
        <f>IFERROR(VLOOKUP(AN2042,Home!$C$8:$E$207,3,FALSE),"")</f>
        <v/>
      </c>
      <c r="AG2042" s="103" t="str">
        <f>IFERROR(VLOOKUP(AN2042,Home!$C$8:$E$207,2,FALSE),"")</f>
        <v/>
      </c>
      <c r="AH2042" s="104" t="str">
        <f>IF(VLOOKUP(AE2042,Home!$C$8:$I$207,6,FALSE)="","",VLOOKUP(AE2042,Home!$C$8:$I$207,6,FALSE))</f>
        <v/>
      </c>
      <c r="AI2042" s="104" t="e">
        <f t="shared" si="662"/>
        <v>#VALUE!</v>
      </c>
      <c r="AJ2042" s="105" t="e">
        <f t="shared" si="655"/>
        <v>#VALUE!</v>
      </c>
      <c r="AK2042" s="103" t="e">
        <f t="shared" si="648"/>
        <v>#VALUE!</v>
      </c>
      <c r="AL2042" s="103" t="e">
        <f t="shared" si="656"/>
        <v>#VALUE!</v>
      </c>
      <c r="AN2042" t="str">
        <f>IF(OR(VLOOKUP(AE2042,Home!$C$8:$I$207,6,FALSE)="",VLOOKUP(AE2042,Home!$C$8:$I$207,7,FALSE)=""),"FEJL",Baggrundsark!AE2042)</f>
        <v>FEJL</v>
      </c>
      <c r="AO2042">
        <f>IF(VLOOKUP(AE2042,Home!$C$8:$N$207,12,FALSE)="Timelønnet",1,0)</f>
        <v>0</v>
      </c>
      <c r="AP2042">
        <f>SUM($AO$4:AO2042)*AO2042</f>
        <v>0</v>
      </c>
      <c r="AQ2042">
        <f t="shared" si="663"/>
        <v>1</v>
      </c>
      <c r="AR2042" t="str">
        <f t="shared" si="663"/>
        <v/>
      </c>
      <c r="AS2042" t="e">
        <f t="shared" si="657"/>
        <v>#VALUE!</v>
      </c>
      <c r="AT2042" s="45" t="e">
        <f t="shared" si="664"/>
        <v>#VALUE!</v>
      </c>
      <c r="AU2042">
        <f>VLOOKUP(AQ2042,Home!$C$8:$J$207,8,FALSE)</f>
        <v>0</v>
      </c>
    </row>
    <row r="2043" spans="1:47" x14ac:dyDescent="0.25">
      <c r="A2043" s="6">
        <f t="shared" si="649"/>
        <v>0</v>
      </c>
      <c r="B2043" s="6">
        <f t="shared" si="658"/>
        <v>0</v>
      </c>
      <c r="C2043" s="6" t="str">
        <f t="shared" si="650"/>
        <v/>
      </c>
      <c r="D2043" s="7">
        <f t="shared" si="651"/>
        <v>0</v>
      </c>
      <c r="E2043" s="7">
        <f t="shared" si="659"/>
        <v>0</v>
      </c>
      <c r="F2043" s="7" t="str">
        <f t="shared" si="652"/>
        <v/>
      </c>
      <c r="G2043" s="6">
        <f t="shared" si="653"/>
        <v>0</v>
      </c>
      <c r="H2043" s="6">
        <f t="shared" si="660"/>
        <v>0</v>
      </c>
      <c r="I2043" s="6" t="str">
        <f t="shared" si="661"/>
        <v/>
      </c>
      <c r="J2043" s="11">
        <v>2040</v>
      </c>
      <c r="K2043" s="11">
        <f>IF(IFERROR(VLOOKUP(J2043,Home!$A$8:$B$1048576,1,FALSE),0)=0,0,1)</f>
        <v>0</v>
      </c>
      <c r="L2043" s="129" t="e">
        <f>IF(VLOOKUP(O2043,Home!$C$8:$R$207,6,FALSE)="","",VLOOKUP(O2043,Home!$C$8:$R$207,6,FALSE))</f>
        <v>#N/A</v>
      </c>
      <c r="M2043" s="129" t="e">
        <f t="shared" si="646"/>
        <v>#N/A</v>
      </c>
      <c r="N2043" s="11">
        <f>SUM($K$4:K2043)</f>
        <v>200</v>
      </c>
      <c r="O2043" s="11" t="str">
        <f>IF(P2043="","",IF(IFERROR(VLOOKUP(N2043,Home!$C$8:$R$1048576,1,FALSE),"")=0,"",IFERROR(VLOOKUP(N2043,Home!$C$8:$R$1048576,1,FALSE),"")))</f>
        <v/>
      </c>
      <c r="P2043" s="11" t="str">
        <f>IF(IFERROR(VLOOKUP(W2043,Home!$C$8:$R$1048576,3,FALSE),"")=0,"",IFERROR(VLOOKUP(W2043,Home!$C$8:$R$1048576,3,FALSE),""))</f>
        <v/>
      </c>
      <c r="Q2043" s="11" t="str">
        <f t="shared" si="665"/>
        <v/>
      </c>
      <c r="R2043" s="130" t="e">
        <f>VLOOKUP(Q2043,'Baggrund til lister'!$G$4:$H$15,2,FALSE)</f>
        <v>#N/A</v>
      </c>
      <c r="S2043" s="11" t="str">
        <f t="shared" si="647"/>
        <v/>
      </c>
      <c r="T2043" s="11" t="str">
        <f>IF(IFERROR(VLOOKUP(N2043,Home!$C$8:$R$1048576,11,FALSE),"")=0,"",IFERROR(VLOOKUP(N2043,Home!$C$8:$R$1048576,11,FALSE),""))</f>
        <v/>
      </c>
      <c r="U2043" s="11" t="str">
        <f>IF(IFERROR(VLOOKUP(O2043,Home!$C$8:$R$1048576,12,FALSE),"")=0,"",IFERROR(VLOOKUP(O2043,Home!$C$8:$R$1048576,12,FALSE),""))</f>
        <v/>
      </c>
      <c r="V2043" s="11" t="str">
        <f>IF(IFERROR(VLOOKUP(O2043,Home!$C$8:$R$1048576,8,FALSE),"")=0,"",IFERROR(VLOOKUP(O2043,Home!$C$8:$R$1048576,8,FALSE),""))</f>
        <v/>
      </c>
      <c r="W2043" s="11" t="str">
        <f>IF(OR(VLOOKUP(N2043,Home!$C$7:$I$207,6,FALSE)="",VLOOKUP(N2043,Home!$C$7:$I$207,7,FALSE)=""),"FEJL",SUM(Baggrundsark!$K$4:K2043))</f>
        <v>FEJL</v>
      </c>
      <c r="Y2043">
        <v>2040</v>
      </c>
      <c r="Z2043" s="1"/>
      <c r="AC2043" s="44"/>
      <c r="AD2043">
        <f t="shared" si="654"/>
        <v>0</v>
      </c>
      <c r="AE2043">
        <f>SUM($AD$4:AD2043)</f>
        <v>1</v>
      </c>
      <c r="AF2043" s="103" t="str">
        <f>IFERROR(VLOOKUP(AN2043,Home!$C$8:$E$207,3,FALSE),"")</f>
        <v/>
      </c>
      <c r="AG2043" s="103" t="str">
        <f>IFERROR(VLOOKUP(AN2043,Home!$C$8:$E$207,2,FALSE),"")</f>
        <v/>
      </c>
      <c r="AH2043" s="104" t="str">
        <f>IF(VLOOKUP(AE2043,Home!$C$8:$I$207,6,FALSE)="","",VLOOKUP(AE2043,Home!$C$8:$I$207,6,FALSE))</f>
        <v/>
      </c>
      <c r="AI2043" s="104" t="e">
        <f t="shared" si="662"/>
        <v>#VALUE!</v>
      </c>
      <c r="AJ2043" s="105" t="e">
        <f t="shared" si="655"/>
        <v>#VALUE!</v>
      </c>
      <c r="AK2043" s="103" t="e">
        <f t="shared" si="648"/>
        <v>#VALUE!</v>
      </c>
      <c r="AL2043" s="103" t="e">
        <f t="shared" si="656"/>
        <v>#VALUE!</v>
      </c>
      <c r="AN2043" t="str">
        <f>IF(OR(VLOOKUP(AE2043,Home!$C$8:$I$207,6,FALSE)="",VLOOKUP(AE2043,Home!$C$8:$I$207,7,FALSE)=""),"FEJL",Baggrundsark!AE2043)</f>
        <v>FEJL</v>
      </c>
      <c r="AO2043">
        <f>IF(VLOOKUP(AE2043,Home!$C$8:$N$207,12,FALSE)="Timelønnet",1,0)</f>
        <v>0</v>
      </c>
      <c r="AP2043">
        <f>SUM($AO$4:AO2043)*AO2043</f>
        <v>0</v>
      </c>
      <c r="AQ2043">
        <f t="shared" si="663"/>
        <v>1</v>
      </c>
      <c r="AR2043" t="str">
        <f t="shared" si="663"/>
        <v/>
      </c>
      <c r="AS2043" t="e">
        <f t="shared" si="657"/>
        <v>#VALUE!</v>
      </c>
      <c r="AT2043" s="45" t="e">
        <f t="shared" si="664"/>
        <v>#VALUE!</v>
      </c>
      <c r="AU2043">
        <f>VLOOKUP(AQ2043,Home!$C$8:$J$207,8,FALSE)</f>
        <v>0</v>
      </c>
    </row>
    <row r="2044" spans="1:47" x14ac:dyDescent="0.25">
      <c r="A2044" s="6">
        <f t="shared" si="649"/>
        <v>0</v>
      </c>
      <c r="B2044" s="6">
        <f t="shared" si="658"/>
        <v>0</v>
      </c>
      <c r="C2044" s="6" t="str">
        <f t="shared" si="650"/>
        <v/>
      </c>
      <c r="D2044" s="7">
        <f t="shared" si="651"/>
        <v>0</v>
      </c>
      <c r="E2044" s="7">
        <f t="shared" si="659"/>
        <v>0</v>
      </c>
      <c r="F2044" s="7" t="str">
        <f t="shared" si="652"/>
        <v/>
      </c>
      <c r="G2044" s="6">
        <f t="shared" si="653"/>
        <v>0</v>
      </c>
      <c r="H2044" s="6">
        <f t="shared" si="660"/>
        <v>0</v>
      </c>
      <c r="I2044" s="6" t="str">
        <f t="shared" si="661"/>
        <v/>
      </c>
      <c r="J2044" s="11">
        <v>2041</v>
      </c>
      <c r="K2044" s="11">
        <f>IF(IFERROR(VLOOKUP(J2044,Home!$A$8:$B$1048576,1,FALSE),0)=0,0,1)</f>
        <v>0</v>
      </c>
      <c r="L2044" s="129" t="e">
        <f>IF(VLOOKUP(O2044,Home!$C$8:$R$207,6,FALSE)="","",VLOOKUP(O2044,Home!$C$8:$R$207,6,FALSE))</f>
        <v>#N/A</v>
      </c>
      <c r="M2044" s="129" t="e">
        <f t="shared" si="646"/>
        <v>#N/A</v>
      </c>
      <c r="N2044" s="11">
        <f>SUM($K$4:K2044)</f>
        <v>200</v>
      </c>
      <c r="O2044" s="11" t="str">
        <f>IF(P2044="","",IF(IFERROR(VLOOKUP(N2044,Home!$C$8:$R$1048576,1,FALSE),"")=0,"",IFERROR(VLOOKUP(N2044,Home!$C$8:$R$1048576,1,FALSE),"")))</f>
        <v/>
      </c>
      <c r="P2044" s="11" t="str">
        <f>IF(IFERROR(VLOOKUP(W2044,Home!$C$8:$R$1048576,3,FALSE),"")=0,"",IFERROR(VLOOKUP(W2044,Home!$C$8:$R$1048576,3,FALSE),""))</f>
        <v/>
      </c>
      <c r="Q2044" s="11" t="str">
        <f t="shared" si="665"/>
        <v/>
      </c>
      <c r="R2044" s="130" t="e">
        <f>VLOOKUP(Q2044,'Baggrund til lister'!$G$4:$H$15,2,FALSE)</f>
        <v>#N/A</v>
      </c>
      <c r="S2044" s="11" t="str">
        <f t="shared" si="647"/>
        <v/>
      </c>
      <c r="T2044" s="11" t="str">
        <f>IF(IFERROR(VLOOKUP(N2044,Home!$C$8:$R$1048576,11,FALSE),"")=0,"",IFERROR(VLOOKUP(N2044,Home!$C$8:$R$1048576,11,FALSE),""))</f>
        <v/>
      </c>
      <c r="U2044" s="11" t="str">
        <f>IF(IFERROR(VLOOKUP(O2044,Home!$C$8:$R$1048576,12,FALSE),"")=0,"",IFERROR(VLOOKUP(O2044,Home!$C$8:$R$1048576,12,FALSE),""))</f>
        <v/>
      </c>
      <c r="V2044" s="11" t="str">
        <f>IF(IFERROR(VLOOKUP(O2044,Home!$C$8:$R$1048576,8,FALSE),"")=0,"",IFERROR(VLOOKUP(O2044,Home!$C$8:$R$1048576,8,FALSE),""))</f>
        <v/>
      </c>
      <c r="W2044" s="11" t="str">
        <f>IF(OR(VLOOKUP(N2044,Home!$C$7:$I$207,6,FALSE)="",VLOOKUP(N2044,Home!$C$7:$I$207,7,FALSE)=""),"FEJL",SUM(Baggrundsark!$K$4:K2044))</f>
        <v>FEJL</v>
      </c>
      <c r="Y2044">
        <v>2041</v>
      </c>
      <c r="Z2044" s="1"/>
      <c r="AC2044" s="44"/>
      <c r="AD2044">
        <f t="shared" si="654"/>
        <v>0</v>
      </c>
      <c r="AE2044">
        <f>SUM($AD$4:AD2044)</f>
        <v>1</v>
      </c>
      <c r="AF2044" s="103" t="str">
        <f>IFERROR(VLOOKUP(AN2044,Home!$C$8:$E$207,3,FALSE),"")</f>
        <v/>
      </c>
      <c r="AG2044" s="103" t="str">
        <f>IFERROR(VLOOKUP(AN2044,Home!$C$8:$E$207,2,FALSE),"")</f>
        <v/>
      </c>
      <c r="AH2044" s="104" t="str">
        <f>IF(VLOOKUP(AE2044,Home!$C$8:$I$207,6,FALSE)="","",VLOOKUP(AE2044,Home!$C$8:$I$207,6,FALSE))</f>
        <v/>
      </c>
      <c r="AI2044" s="104" t="e">
        <f t="shared" si="662"/>
        <v>#VALUE!</v>
      </c>
      <c r="AJ2044" s="105" t="e">
        <f t="shared" si="655"/>
        <v>#VALUE!</v>
      </c>
      <c r="AK2044" s="103" t="e">
        <f t="shared" si="648"/>
        <v>#VALUE!</v>
      </c>
      <c r="AL2044" s="103" t="e">
        <f t="shared" si="656"/>
        <v>#VALUE!</v>
      </c>
      <c r="AN2044" t="str">
        <f>IF(OR(VLOOKUP(AE2044,Home!$C$8:$I$207,6,FALSE)="",VLOOKUP(AE2044,Home!$C$8:$I$207,7,FALSE)=""),"FEJL",Baggrundsark!AE2044)</f>
        <v>FEJL</v>
      </c>
      <c r="AO2044">
        <f>IF(VLOOKUP(AE2044,Home!$C$8:$N$207,12,FALSE)="Timelønnet",1,0)</f>
        <v>0</v>
      </c>
      <c r="AP2044">
        <f>SUM($AO$4:AO2044)*AO2044</f>
        <v>0</v>
      </c>
      <c r="AQ2044">
        <f t="shared" si="663"/>
        <v>1</v>
      </c>
      <c r="AR2044" t="str">
        <f t="shared" si="663"/>
        <v/>
      </c>
      <c r="AS2044" t="e">
        <f t="shared" si="657"/>
        <v>#VALUE!</v>
      </c>
      <c r="AT2044" s="45" t="e">
        <f t="shared" si="664"/>
        <v>#VALUE!</v>
      </c>
      <c r="AU2044">
        <f>VLOOKUP(AQ2044,Home!$C$8:$J$207,8,FALSE)</f>
        <v>0</v>
      </c>
    </row>
    <row r="2045" spans="1:47" x14ac:dyDescent="0.25">
      <c r="A2045" s="6">
        <f t="shared" si="649"/>
        <v>0</v>
      </c>
      <c r="B2045" s="6">
        <f t="shared" si="658"/>
        <v>0</v>
      </c>
      <c r="C2045" s="6" t="str">
        <f t="shared" si="650"/>
        <v/>
      </c>
      <c r="D2045" s="7">
        <f t="shared" si="651"/>
        <v>0</v>
      </c>
      <c r="E2045" s="7">
        <f t="shared" si="659"/>
        <v>0</v>
      </c>
      <c r="F2045" s="7" t="str">
        <f t="shared" si="652"/>
        <v/>
      </c>
      <c r="G2045" s="6">
        <f t="shared" si="653"/>
        <v>0</v>
      </c>
      <c r="H2045" s="6">
        <f t="shared" si="660"/>
        <v>0</v>
      </c>
      <c r="I2045" s="6" t="str">
        <f t="shared" si="661"/>
        <v/>
      </c>
      <c r="J2045" s="11">
        <v>2042</v>
      </c>
      <c r="K2045" s="11">
        <f>IF(IFERROR(VLOOKUP(J2045,Home!$A$8:$B$1048576,1,FALSE),0)=0,0,1)</f>
        <v>0</v>
      </c>
      <c r="L2045" s="129" t="e">
        <f>IF(VLOOKUP(O2045,Home!$C$8:$R$207,6,FALSE)="","",VLOOKUP(O2045,Home!$C$8:$R$207,6,FALSE))</f>
        <v>#N/A</v>
      </c>
      <c r="M2045" s="129" t="e">
        <f t="shared" si="646"/>
        <v>#N/A</v>
      </c>
      <c r="N2045" s="11">
        <f>SUM($K$4:K2045)</f>
        <v>200</v>
      </c>
      <c r="O2045" s="11" t="str">
        <f>IF(P2045="","",IF(IFERROR(VLOOKUP(N2045,Home!$C$8:$R$1048576,1,FALSE),"")=0,"",IFERROR(VLOOKUP(N2045,Home!$C$8:$R$1048576,1,FALSE),"")))</f>
        <v/>
      </c>
      <c r="P2045" s="11" t="str">
        <f>IF(IFERROR(VLOOKUP(W2045,Home!$C$8:$R$1048576,3,FALSE),"")=0,"",IFERROR(VLOOKUP(W2045,Home!$C$8:$R$1048576,3,FALSE),""))</f>
        <v/>
      </c>
      <c r="Q2045" s="11" t="str">
        <f t="shared" si="665"/>
        <v/>
      </c>
      <c r="R2045" s="130" t="e">
        <f>VLOOKUP(Q2045,'Baggrund til lister'!$G$4:$H$15,2,FALSE)</f>
        <v>#N/A</v>
      </c>
      <c r="S2045" s="11" t="str">
        <f t="shared" si="647"/>
        <v/>
      </c>
      <c r="T2045" s="11" t="str">
        <f>IF(IFERROR(VLOOKUP(N2045,Home!$C$8:$R$1048576,11,FALSE),"")=0,"",IFERROR(VLOOKUP(N2045,Home!$C$8:$R$1048576,11,FALSE),""))</f>
        <v/>
      </c>
      <c r="U2045" s="11" t="str">
        <f>IF(IFERROR(VLOOKUP(O2045,Home!$C$8:$R$1048576,12,FALSE),"")=0,"",IFERROR(VLOOKUP(O2045,Home!$C$8:$R$1048576,12,FALSE),""))</f>
        <v/>
      </c>
      <c r="V2045" s="11" t="str">
        <f>IF(IFERROR(VLOOKUP(O2045,Home!$C$8:$R$1048576,8,FALSE),"")=0,"",IFERROR(VLOOKUP(O2045,Home!$C$8:$R$1048576,8,FALSE),""))</f>
        <v/>
      </c>
      <c r="W2045" s="11" t="str">
        <f>IF(OR(VLOOKUP(N2045,Home!$C$7:$I$207,6,FALSE)="",VLOOKUP(N2045,Home!$C$7:$I$207,7,FALSE)=""),"FEJL",SUM(Baggrundsark!$K$4:K2045))</f>
        <v>FEJL</v>
      </c>
      <c r="Y2045">
        <v>2042</v>
      </c>
      <c r="Z2045" s="1"/>
      <c r="AC2045" s="44"/>
      <c r="AD2045">
        <f t="shared" si="654"/>
        <v>0</v>
      </c>
      <c r="AE2045">
        <f>SUM($AD$4:AD2045)</f>
        <v>1</v>
      </c>
      <c r="AF2045" s="103" t="str">
        <f>IFERROR(VLOOKUP(AN2045,Home!$C$8:$E$207,3,FALSE),"")</f>
        <v/>
      </c>
      <c r="AG2045" s="103" t="str">
        <f>IFERROR(VLOOKUP(AN2045,Home!$C$8:$E$207,2,FALSE),"")</f>
        <v/>
      </c>
      <c r="AH2045" s="104" t="str">
        <f>IF(VLOOKUP(AE2045,Home!$C$8:$I$207,6,FALSE)="","",VLOOKUP(AE2045,Home!$C$8:$I$207,6,FALSE))</f>
        <v/>
      </c>
      <c r="AI2045" s="104" t="e">
        <f t="shared" si="662"/>
        <v>#VALUE!</v>
      </c>
      <c r="AJ2045" s="105" t="e">
        <f t="shared" si="655"/>
        <v>#VALUE!</v>
      </c>
      <c r="AK2045" s="103" t="e">
        <f t="shared" si="648"/>
        <v>#VALUE!</v>
      </c>
      <c r="AL2045" s="103" t="e">
        <f t="shared" si="656"/>
        <v>#VALUE!</v>
      </c>
      <c r="AN2045" t="str">
        <f>IF(OR(VLOOKUP(AE2045,Home!$C$8:$I$207,6,FALSE)="",VLOOKUP(AE2045,Home!$C$8:$I$207,7,FALSE)=""),"FEJL",Baggrundsark!AE2045)</f>
        <v>FEJL</v>
      </c>
      <c r="AO2045">
        <f>IF(VLOOKUP(AE2045,Home!$C$8:$N$207,12,FALSE)="Timelønnet",1,0)</f>
        <v>0</v>
      </c>
      <c r="AP2045">
        <f>SUM($AO$4:AO2045)*AO2045</f>
        <v>0</v>
      </c>
      <c r="AQ2045">
        <f t="shared" si="663"/>
        <v>1</v>
      </c>
      <c r="AR2045" t="str">
        <f t="shared" si="663"/>
        <v/>
      </c>
      <c r="AS2045" t="e">
        <f t="shared" si="657"/>
        <v>#VALUE!</v>
      </c>
      <c r="AT2045" s="45" t="e">
        <f t="shared" si="664"/>
        <v>#VALUE!</v>
      </c>
      <c r="AU2045">
        <f>VLOOKUP(AQ2045,Home!$C$8:$J$207,8,FALSE)</f>
        <v>0</v>
      </c>
    </row>
    <row r="2046" spans="1:47" x14ac:dyDescent="0.25">
      <c r="A2046" s="6">
        <f t="shared" si="649"/>
        <v>0</v>
      </c>
      <c r="B2046" s="6">
        <f t="shared" si="658"/>
        <v>0</v>
      </c>
      <c r="C2046" s="6" t="str">
        <f t="shared" si="650"/>
        <v/>
      </c>
      <c r="D2046" s="7">
        <f t="shared" si="651"/>
        <v>0</v>
      </c>
      <c r="E2046" s="7">
        <f t="shared" si="659"/>
        <v>0</v>
      </c>
      <c r="F2046" s="7" t="str">
        <f t="shared" si="652"/>
        <v/>
      </c>
      <c r="G2046" s="6">
        <f t="shared" si="653"/>
        <v>0</v>
      </c>
      <c r="H2046" s="6">
        <f t="shared" si="660"/>
        <v>0</v>
      </c>
      <c r="I2046" s="6" t="str">
        <f t="shared" si="661"/>
        <v/>
      </c>
      <c r="J2046" s="11">
        <v>2043</v>
      </c>
      <c r="K2046" s="11">
        <f>IF(IFERROR(VLOOKUP(J2046,Home!$A$8:$B$1048576,1,FALSE),0)=0,0,1)</f>
        <v>0</v>
      </c>
      <c r="L2046" s="129" t="e">
        <f>IF(VLOOKUP(O2046,Home!$C$8:$R$207,6,FALSE)="","",VLOOKUP(O2046,Home!$C$8:$R$207,6,FALSE))</f>
        <v>#N/A</v>
      </c>
      <c r="M2046" s="129" t="e">
        <f t="shared" si="646"/>
        <v>#N/A</v>
      </c>
      <c r="N2046" s="11">
        <f>SUM($K$4:K2046)</f>
        <v>200</v>
      </c>
      <c r="O2046" s="11" t="str">
        <f>IF(P2046="","",IF(IFERROR(VLOOKUP(N2046,Home!$C$8:$R$1048576,1,FALSE),"")=0,"",IFERROR(VLOOKUP(N2046,Home!$C$8:$R$1048576,1,FALSE),"")))</f>
        <v/>
      </c>
      <c r="P2046" s="11" t="str">
        <f>IF(IFERROR(VLOOKUP(W2046,Home!$C$8:$R$1048576,3,FALSE),"")=0,"",IFERROR(VLOOKUP(W2046,Home!$C$8:$R$1048576,3,FALSE),""))</f>
        <v/>
      </c>
      <c r="Q2046" s="11" t="str">
        <f t="shared" si="665"/>
        <v/>
      </c>
      <c r="R2046" s="130" t="e">
        <f>VLOOKUP(Q2046,'Baggrund til lister'!$G$4:$H$15,2,FALSE)</f>
        <v>#N/A</v>
      </c>
      <c r="S2046" s="11" t="str">
        <f t="shared" si="647"/>
        <v/>
      </c>
      <c r="T2046" s="11" t="str">
        <f>IF(IFERROR(VLOOKUP(N2046,Home!$C$8:$R$1048576,11,FALSE),"")=0,"",IFERROR(VLOOKUP(N2046,Home!$C$8:$R$1048576,11,FALSE),""))</f>
        <v/>
      </c>
      <c r="U2046" s="11" t="str">
        <f>IF(IFERROR(VLOOKUP(O2046,Home!$C$8:$R$1048576,12,FALSE),"")=0,"",IFERROR(VLOOKUP(O2046,Home!$C$8:$R$1048576,12,FALSE),""))</f>
        <v/>
      </c>
      <c r="V2046" s="11" t="str">
        <f>IF(IFERROR(VLOOKUP(O2046,Home!$C$8:$R$1048576,8,FALSE),"")=0,"",IFERROR(VLOOKUP(O2046,Home!$C$8:$R$1048576,8,FALSE),""))</f>
        <v/>
      </c>
      <c r="W2046" s="11" t="str">
        <f>IF(OR(VLOOKUP(N2046,Home!$C$7:$I$207,6,FALSE)="",VLOOKUP(N2046,Home!$C$7:$I$207,7,FALSE)=""),"FEJL",SUM(Baggrundsark!$K$4:K2046))</f>
        <v>FEJL</v>
      </c>
      <c r="Y2046">
        <v>2043</v>
      </c>
      <c r="Z2046" s="1"/>
      <c r="AC2046" s="44"/>
      <c r="AD2046">
        <f t="shared" si="654"/>
        <v>0</v>
      </c>
      <c r="AE2046">
        <f>SUM($AD$4:AD2046)</f>
        <v>1</v>
      </c>
      <c r="AF2046" s="103" t="str">
        <f>IFERROR(VLOOKUP(AN2046,Home!$C$8:$E$207,3,FALSE),"")</f>
        <v/>
      </c>
      <c r="AG2046" s="103" t="str">
        <f>IFERROR(VLOOKUP(AN2046,Home!$C$8:$E$207,2,FALSE),"")</f>
        <v/>
      </c>
      <c r="AH2046" s="104" t="str">
        <f>IF(VLOOKUP(AE2046,Home!$C$8:$I$207,6,FALSE)="","",VLOOKUP(AE2046,Home!$C$8:$I$207,6,FALSE))</f>
        <v/>
      </c>
      <c r="AI2046" s="104" t="e">
        <f t="shared" si="662"/>
        <v>#VALUE!</v>
      </c>
      <c r="AJ2046" s="105" t="e">
        <f t="shared" si="655"/>
        <v>#VALUE!</v>
      </c>
      <c r="AK2046" s="103" t="e">
        <f t="shared" si="648"/>
        <v>#VALUE!</v>
      </c>
      <c r="AL2046" s="103" t="e">
        <f t="shared" si="656"/>
        <v>#VALUE!</v>
      </c>
      <c r="AN2046" t="str">
        <f>IF(OR(VLOOKUP(AE2046,Home!$C$8:$I$207,6,FALSE)="",VLOOKUP(AE2046,Home!$C$8:$I$207,7,FALSE)=""),"FEJL",Baggrundsark!AE2046)</f>
        <v>FEJL</v>
      </c>
      <c r="AO2046">
        <f>IF(VLOOKUP(AE2046,Home!$C$8:$N$207,12,FALSE)="Timelønnet",1,0)</f>
        <v>0</v>
      </c>
      <c r="AP2046">
        <f>SUM($AO$4:AO2046)*AO2046</f>
        <v>0</v>
      </c>
      <c r="AQ2046">
        <f t="shared" si="663"/>
        <v>1</v>
      </c>
      <c r="AR2046" t="str">
        <f t="shared" si="663"/>
        <v/>
      </c>
      <c r="AS2046" t="e">
        <f t="shared" si="657"/>
        <v>#VALUE!</v>
      </c>
      <c r="AT2046" s="45" t="e">
        <f t="shared" si="664"/>
        <v>#VALUE!</v>
      </c>
      <c r="AU2046">
        <f>VLOOKUP(AQ2046,Home!$C$8:$J$207,8,FALSE)</f>
        <v>0</v>
      </c>
    </row>
    <row r="2047" spans="1:47" x14ac:dyDescent="0.25">
      <c r="A2047" s="6">
        <f t="shared" si="649"/>
        <v>0</v>
      </c>
      <c r="B2047" s="6">
        <f t="shared" si="658"/>
        <v>0</v>
      </c>
      <c r="C2047" s="6" t="str">
        <f t="shared" si="650"/>
        <v/>
      </c>
      <c r="D2047" s="7">
        <f t="shared" si="651"/>
        <v>0</v>
      </c>
      <c r="E2047" s="7">
        <f t="shared" si="659"/>
        <v>0</v>
      </c>
      <c r="F2047" s="7" t="str">
        <f t="shared" si="652"/>
        <v/>
      </c>
      <c r="G2047" s="6">
        <f t="shared" si="653"/>
        <v>0</v>
      </c>
      <c r="H2047" s="6">
        <f t="shared" si="660"/>
        <v>0</v>
      </c>
      <c r="I2047" s="6" t="str">
        <f t="shared" si="661"/>
        <v/>
      </c>
      <c r="J2047" s="11">
        <v>2044</v>
      </c>
      <c r="K2047" s="11">
        <f>IF(IFERROR(VLOOKUP(J2047,Home!$A$8:$B$1048576,1,FALSE),0)=0,0,1)</f>
        <v>0</v>
      </c>
      <c r="L2047" s="129" t="e">
        <f>IF(VLOOKUP(O2047,Home!$C$8:$R$207,6,FALSE)="","",VLOOKUP(O2047,Home!$C$8:$R$207,6,FALSE))</f>
        <v>#N/A</v>
      </c>
      <c r="M2047" s="129" t="e">
        <f t="shared" si="646"/>
        <v>#N/A</v>
      </c>
      <c r="N2047" s="11">
        <f>SUM($K$4:K2047)</f>
        <v>200</v>
      </c>
      <c r="O2047" s="11" t="str">
        <f>IF(P2047="","",IF(IFERROR(VLOOKUP(N2047,Home!$C$8:$R$1048576,1,FALSE),"")=0,"",IFERROR(VLOOKUP(N2047,Home!$C$8:$R$1048576,1,FALSE),"")))</f>
        <v/>
      </c>
      <c r="P2047" s="11" t="str">
        <f>IF(IFERROR(VLOOKUP(W2047,Home!$C$8:$R$1048576,3,FALSE),"")=0,"",IFERROR(VLOOKUP(W2047,Home!$C$8:$R$1048576,3,FALSE),""))</f>
        <v/>
      </c>
      <c r="Q2047" s="11" t="str">
        <f t="shared" si="665"/>
        <v/>
      </c>
      <c r="R2047" s="130" t="e">
        <f>VLOOKUP(Q2047,'Baggrund til lister'!$G$4:$H$15,2,FALSE)</f>
        <v>#N/A</v>
      </c>
      <c r="S2047" s="11" t="str">
        <f t="shared" si="647"/>
        <v/>
      </c>
      <c r="T2047" s="11" t="str">
        <f>IF(IFERROR(VLOOKUP(N2047,Home!$C$8:$R$1048576,11,FALSE),"")=0,"",IFERROR(VLOOKUP(N2047,Home!$C$8:$R$1048576,11,FALSE),""))</f>
        <v/>
      </c>
      <c r="U2047" s="11" t="str">
        <f>IF(IFERROR(VLOOKUP(O2047,Home!$C$8:$R$1048576,12,FALSE),"")=0,"",IFERROR(VLOOKUP(O2047,Home!$C$8:$R$1048576,12,FALSE),""))</f>
        <v/>
      </c>
      <c r="V2047" s="11" t="str">
        <f>IF(IFERROR(VLOOKUP(O2047,Home!$C$8:$R$1048576,8,FALSE),"")=0,"",IFERROR(VLOOKUP(O2047,Home!$C$8:$R$1048576,8,FALSE),""))</f>
        <v/>
      </c>
      <c r="W2047" s="11" t="str">
        <f>IF(OR(VLOOKUP(N2047,Home!$C$7:$I$207,6,FALSE)="",VLOOKUP(N2047,Home!$C$7:$I$207,7,FALSE)=""),"FEJL",SUM(Baggrundsark!$K$4:K2047))</f>
        <v>FEJL</v>
      </c>
      <c r="Y2047">
        <v>2044</v>
      </c>
      <c r="Z2047" s="1"/>
      <c r="AC2047" s="44"/>
      <c r="AD2047">
        <f t="shared" si="654"/>
        <v>0</v>
      </c>
      <c r="AE2047">
        <f>SUM($AD$4:AD2047)</f>
        <v>1</v>
      </c>
      <c r="AF2047" s="103" t="str">
        <f>IFERROR(VLOOKUP(AN2047,Home!$C$8:$E$207,3,FALSE),"")</f>
        <v/>
      </c>
      <c r="AG2047" s="103" t="str">
        <f>IFERROR(VLOOKUP(AN2047,Home!$C$8:$E$207,2,FALSE),"")</f>
        <v/>
      </c>
      <c r="AH2047" s="104" t="str">
        <f>IF(VLOOKUP(AE2047,Home!$C$8:$I$207,6,FALSE)="","",VLOOKUP(AE2047,Home!$C$8:$I$207,6,FALSE))</f>
        <v/>
      </c>
      <c r="AI2047" s="104" t="e">
        <f t="shared" si="662"/>
        <v>#VALUE!</v>
      </c>
      <c r="AJ2047" s="105" t="e">
        <f t="shared" si="655"/>
        <v>#VALUE!</v>
      </c>
      <c r="AK2047" s="103" t="e">
        <f t="shared" si="648"/>
        <v>#VALUE!</v>
      </c>
      <c r="AL2047" s="103" t="e">
        <f t="shared" si="656"/>
        <v>#VALUE!</v>
      </c>
      <c r="AN2047" t="str">
        <f>IF(OR(VLOOKUP(AE2047,Home!$C$8:$I$207,6,FALSE)="",VLOOKUP(AE2047,Home!$C$8:$I$207,7,FALSE)=""),"FEJL",Baggrundsark!AE2047)</f>
        <v>FEJL</v>
      </c>
      <c r="AO2047">
        <f>IF(VLOOKUP(AE2047,Home!$C$8:$N$207,12,FALSE)="Timelønnet",1,0)</f>
        <v>0</v>
      </c>
      <c r="AP2047">
        <f>SUM($AO$4:AO2047)*AO2047</f>
        <v>0</v>
      </c>
      <c r="AQ2047">
        <f t="shared" si="663"/>
        <v>1</v>
      </c>
      <c r="AR2047" t="str">
        <f t="shared" si="663"/>
        <v/>
      </c>
      <c r="AS2047" t="e">
        <f t="shared" si="657"/>
        <v>#VALUE!</v>
      </c>
      <c r="AT2047" s="45" t="e">
        <f t="shared" si="664"/>
        <v>#VALUE!</v>
      </c>
      <c r="AU2047">
        <f>VLOOKUP(AQ2047,Home!$C$8:$J$207,8,FALSE)</f>
        <v>0</v>
      </c>
    </row>
    <row r="2048" spans="1:47" x14ac:dyDescent="0.25">
      <c r="A2048" s="6">
        <f t="shared" si="649"/>
        <v>0</v>
      </c>
      <c r="B2048" s="6">
        <f t="shared" si="658"/>
        <v>0</v>
      </c>
      <c r="C2048" s="6" t="str">
        <f t="shared" si="650"/>
        <v/>
      </c>
      <c r="D2048" s="7">
        <f t="shared" si="651"/>
        <v>0</v>
      </c>
      <c r="E2048" s="7">
        <f t="shared" si="659"/>
        <v>0</v>
      </c>
      <c r="F2048" s="7" t="str">
        <f t="shared" si="652"/>
        <v/>
      </c>
      <c r="G2048" s="6">
        <f t="shared" si="653"/>
        <v>0</v>
      </c>
      <c r="H2048" s="6">
        <f t="shared" si="660"/>
        <v>0</v>
      </c>
      <c r="I2048" s="6" t="str">
        <f t="shared" si="661"/>
        <v/>
      </c>
      <c r="J2048" s="11">
        <v>2045</v>
      </c>
      <c r="K2048" s="11">
        <f>IF(IFERROR(VLOOKUP(J2048,Home!$A$8:$B$1048576,1,FALSE),0)=0,0,1)</f>
        <v>0</v>
      </c>
      <c r="L2048" s="129" t="e">
        <f>IF(VLOOKUP(O2048,Home!$C$8:$R$207,6,FALSE)="","",VLOOKUP(O2048,Home!$C$8:$R$207,6,FALSE))</f>
        <v>#N/A</v>
      </c>
      <c r="M2048" s="129" t="e">
        <f t="shared" si="646"/>
        <v>#N/A</v>
      </c>
      <c r="N2048" s="11">
        <f>SUM($K$4:K2048)</f>
        <v>200</v>
      </c>
      <c r="O2048" s="11" t="str">
        <f>IF(P2048="","",IF(IFERROR(VLOOKUP(N2048,Home!$C$8:$R$1048576,1,FALSE),"")=0,"",IFERROR(VLOOKUP(N2048,Home!$C$8:$R$1048576,1,FALSE),"")))</f>
        <v/>
      </c>
      <c r="P2048" s="11" t="str">
        <f>IF(IFERROR(VLOOKUP(W2048,Home!$C$8:$R$1048576,3,FALSE),"")=0,"",IFERROR(VLOOKUP(W2048,Home!$C$8:$R$1048576,3,FALSE),""))</f>
        <v/>
      </c>
      <c r="Q2048" s="11" t="str">
        <f t="shared" si="665"/>
        <v/>
      </c>
      <c r="R2048" s="130" t="e">
        <f>VLOOKUP(Q2048,'Baggrund til lister'!$G$4:$H$15,2,FALSE)</f>
        <v>#N/A</v>
      </c>
      <c r="S2048" s="11" t="str">
        <f t="shared" si="647"/>
        <v/>
      </c>
      <c r="T2048" s="11" t="str">
        <f>IF(IFERROR(VLOOKUP(N2048,Home!$C$8:$R$1048576,11,FALSE),"")=0,"",IFERROR(VLOOKUP(N2048,Home!$C$8:$R$1048576,11,FALSE),""))</f>
        <v/>
      </c>
      <c r="U2048" s="11" t="str">
        <f>IF(IFERROR(VLOOKUP(O2048,Home!$C$8:$R$1048576,12,FALSE),"")=0,"",IFERROR(VLOOKUP(O2048,Home!$C$8:$R$1048576,12,FALSE),""))</f>
        <v/>
      </c>
      <c r="V2048" s="11" t="str">
        <f>IF(IFERROR(VLOOKUP(O2048,Home!$C$8:$R$1048576,8,FALSE),"")=0,"",IFERROR(VLOOKUP(O2048,Home!$C$8:$R$1048576,8,FALSE),""))</f>
        <v/>
      </c>
      <c r="W2048" s="11" t="str">
        <f>IF(OR(VLOOKUP(N2048,Home!$C$7:$I$207,6,FALSE)="",VLOOKUP(N2048,Home!$C$7:$I$207,7,FALSE)=""),"FEJL",SUM(Baggrundsark!$K$4:K2048))</f>
        <v>FEJL</v>
      </c>
      <c r="Y2048">
        <v>2045</v>
      </c>
      <c r="Z2048" s="1"/>
      <c r="AC2048" s="44"/>
      <c r="AD2048">
        <f t="shared" si="654"/>
        <v>0</v>
      </c>
      <c r="AE2048">
        <f>SUM($AD$4:AD2048)</f>
        <v>1</v>
      </c>
      <c r="AF2048" s="103" t="str">
        <f>IFERROR(VLOOKUP(AN2048,Home!$C$8:$E$207,3,FALSE),"")</f>
        <v/>
      </c>
      <c r="AG2048" s="103" t="str">
        <f>IFERROR(VLOOKUP(AN2048,Home!$C$8:$E$207,2,FALSE),"")</f>
        <v/>
      </c>
      <c r="AH2048" s="104" t="str">
        <f>IF(VLOOKUP(AE2048,Home!$C$8:$I$207,6,FALSE)="","",VLOOKUP(AE2048,Home!$C$8:$I$207,6,FALSE))</f>
        <v/>
      </c>
      <c r="AI2048" s="104" t="e">
        <f t="shared" si="662"/>
        <v>#VALUE!</v>
      </c>
      <c r="AJ2048" s="105" t="e">
        <f t="shared" si="655"/>
        <v>#VALUE!</v>
      </c>
      <c r="AK2048" s="103" t="e">
        <f t="shared" si="648"/>
        <v>#VALUE!</v>
      </c>
      <c r="AL2048" s="103" t="e">
        <f t="shared" si="656"/>
        <v>#VALUE!</v>
      </c>
      <c r="AN2048" t="str">
        <f>IF(OR(VLOOKUP(AE2048,Home!$C$8:$I$207,6,FALSE)="",VLOOKUP(AE2048,Home!$C$8:$I$207,7,FALSE)=""),"FEJL",Baggrundsark!AE2048)</f>
        <v>FEJL</v>
      </c>
      <c r="AO2048">
        <f>IF(VLOOKUP(AE2048,Home!$C$8:$N$207,12,FALSE)="Timelønnet",1,0)</f>
        <v>0</v>
      </c>
      <c r="AP2048">
        <f>SUM($AO$4:AO2048)*AO2048</f>
        <v>0</v>
      </c>
      <c r="AQ2048">
        <f t="shared" si="663"/>
        <v>1</v>
      </c>
      <c r="AR2048" t="str">
        <f t="shared" si="663"/>
        <v/>
      </c>
      <c r="AS2048" t="e">
        <f t="shared" si="657"/>
        <v>#VALUE!</v>
      </c>
      <c r="AT2048" s="45" t="e">
        <f t="shared" si="664"/>
        <v>#VALUE!</v>
      </c>
      <c r="AU2048">
        <f>VLOOKUP(AQ2048,Home!$C$8:$J$207,8,FALSE)</f>
        <v>0</v>
      </c>
    </row>
    <row r="2049" spans="1:47" x14ac:dyDescent="0.25">
      <c r="A2049" s="6">
        <f t="shared" si="649"/>
        <v>0</v>
      </c>
      <c r="B2049" s="6">
        <f t="shared" si="658"/>
        <v>0</v>
      </c>
      <c r="C2049" s="6" t="str">
        <f t="shared" si="650"/>
        <v/>
      </c>
      <c r="D2049" s="7">
        <f t="shared" si="651"/>
        <v>0</v>
      </c>
      <c r="E2049" s="7">
        <f t="shared" si="659"/>
        <v>0</v>
      </c>
      <c r="F2049" s="7" t="str">
        <f t="shared" si="652"/>
        <v/>
      </c>
      <c r="G2049" s="6">
        <f t="shared" si="653"/>
        <v>0</v>
      </c>
      <c r="H2049" s="6">
        <f t="shared" si="660"/>
        <v>0</v>
      </c>
      <c r="I2049" s="6" t="str">
        <f t="shared" si="661"/>
        <v/>
      </c>
      <c r="J2049" s="11">
        <v>2046</v>
      </c>
      <c r="K2049" s="11">
        <f>IF(IFERROR(VLOOKUP(J2049,Home!$A$8:$B$1048576,1,FALSE),0)=0,0,1)</f>
        <v>0</v>
      </c>
      <c r="L2049" s="129" t="e">
        <f>IF(VLOOKUP(O2049,Home!$C$8:$R$207,6,FALSE)="","",VLOOKUP(O2049,Home!$C$8:$R$207,6,FALSE))</f>
        <v>#N/A</v>
      </c>
      <c r="M2049" s="129" t="e">
        <f t="shared" si="646"/>
        <v>#N/A</v>
      </c>
      <c r="N2049" s="11">
        <f>SUM($K$4:K2049)</f>
        <v>200</v>
      </c>
      <c r="O2049" s="11" t="str">
        <f>IF(P2049="","",IF(IFERROR(VLOOKUP(N2049,Home!$C$8:$R$1048576,1,FALSE),"")=0,"",IFERROR(VLOOKUP(N2049,Home!$C$8:$R$1048576,1,FALSE),"")))</f>
        <v/>
      </c>
      <c r="P2049" s="11" t="str">
        <f>IF(IFERROR(VLOOKUP(W2049,Home!$C$8:$R$1048576,3,FALSE),"")=0,"",IFERROR(VLOOKUP(W2049,Home!$C$8:$R$1048576,3,FALSE),""))</f>
        <v/>
      </c>
      <c r="Q2049" s="11" t="str">
        <f t="shared" si="665"/>
        <v/>
      </c>
      <c r="R2049" s="130" t="e">
        <f>VLOOKUP(Q2049,'Baggrund til lister'!$G$4:$H$15,2,FALSE)</f>
        <v>#N/A</v>
      </c>
      <c r="S2049" s="11" t="str">
        <f t="shared" si="647"/>
        <v/>
      </c>
      <c r="T2049" s="11" t="str">
        <f>IF(IFERROR(VLOOKUP(N2049,Home!$C$8:$R$1048576,11,FALSE),"")=0,"",IFERROR(VLOOKUP(N2049,Home!$C$8:$R$1048576,11,FALSE),""))</f>
        <v/>
      </c>
      <c r="U2049" s="11" t="str">
        <f>IF(IFERROR(VLOOKUP(O2049,Home!$C$8:$R$1048576,12,FALSE),"")=0,"",IFERROR(VLOOKUP(O2049,Home!$C$8:$R$1048576,12,FALSE),""))</f>
        <v/>
      </c>
      <c r="V2049" s="11" t="str">
        <f>IF(IFERROR(VLOOKUP(O2049,Home!$C$8:$R$1048576,8,FALSE),"")=0,"",IFERROR(VLOOKUP(O2049,Home!$C$8:$R$1048576,8,FALSE),""))</f>
        <v/>
      </c>
      <c r="W2049" s="11" t="str">
        <f>IF(OR(VLOOKUP(N2049,Home!$C$7:$I$207,6,FALSE)="",VLOOKUP(N2049,Home!$C$7:$I$207,7,FALSE)=""),"FEJL",SUM(Baggrundsark!$K$4:K2049))</f>
        <v>FEJL</v>
      </c>
      <c r="Y2049">
        <v>2046</v>
      </c>
      <c r="Z2049" s="1"/>
      <c r="AC2049" s="44"/>
      <c r="AD2049">
        <f t="shared" si="654"/>
        <v>0</v>
      </c>
      <c r="AE2049">
        <f>SUM($AD$4:AD2049)</f>
        <v>1</v>
      </c>
      <c r="AF2049" s="103" t="str">
        <f>IFERROR(VLOOKUP(AN2049,Home!$C$8:$E$207,3,FALSE),"")</f>
        <v/>
      </c>
      <c r="AG2049" s="103" t="str">
        <f>IFERROR(VLOOKUP(AN2049,Home!$C$8:$E$207,2,FALSE),"")</f>
        <v/>
      </c>
      <c r="AH2049" s="104" t="str">
        <f>IF(VLOOKUP(AE2049,Home!$C$8:$I$207,6,FALSE)="","",VLOOKUP(AE2049,Home!$C$8:$I$207,6,FALSE))</f>
        <v/>
      </c>
      <c r="AI2049" s="104" t="e">
        <f t="shared" si="662"/>
        <v>#VALUE!</v>
      </c>
      <c r="AJ2049" s="105" t="e">
        <f t="shared" si="655"/>
        <v>#VALUE!</v>
      </c>
      <c r="AK2049" s="103" t="e">
        <f t="shared" si="648"/>
        <v>#VALUE!</v>
      </c>
      <c r="AL2049" s="103" t="e">
        <f t="shared" si="656"/>
        <v>#VALUE!</v>
      </c>
      <c r="AN2049" t="str">
        <f>IF(OR(VLOOKUP(AE2049,Home!$C$8:$I$207,6,FALSE)="",VLOOKUP(AE2049,Home!$C$8:$I$207,7,FALSE)=""),"FEJL",Baggrundsark!AE2049)</f>
        <v>FEJL</v>
      </c>
      <c r="AO2049">
        <f>IF(VLOOKUP(AE2049,Home!$C$8:$N$207,12,FALSE)="Timelønnet",1,0)</f>
        <v>0</v>
      </c>
      <c r="AP2049">
        <f>SUM($AO$4:AO2049)*AO2049</f>
        <v>0</v>
      </c>
      <c r="AQ2049">
        <f t="shared" si="663"/>
        <v>1</v>
      </c>
      <c r="AR2049" t="str">
        <f t="shared" si="663"/>
        <v/>
      </c>
      <c r="AS2049" t="e">
        <f t="shared" si="657"/>
        <v>#VALUE!</v>
      </c>
      <c r="AT2049" s="45" t="e">
        <f t="shared" si="664"/>
        <v>#VALUE!</v>
      </c>
      <c r="AU2049">
        <f>VLOOKUP(AQ2049,Home!$C$8:$J$207,8,FALSE)</f>
        <v>0</v>
      </c>
    </row>
    <row r="2050" spans="1:47" x14ac:dyDescent="0.25">
      <c r="A2050" s="6">
        <f t="shared" si="649"/>
        <v>0</v>
      </c>
      <c r="B2050" s="6">
        <f t="shared" si="658"/>
        <v>0</v>
      </c>
      <c r="C2050" s="6" t="str">
        <f t="shared" si="650"/>
        <v/>
      </c>
      <c r="D2050" s="7">
        <f t="shared" si="651"/>
        <v>0</v>
      </c>
      <c r="E2050" s="7">
        <f t="shared" si="659"/>
        <v>0</v>
      </c>
      <c r="F2050" s="7" t="str">
        <f t="shared" si="652"/>
        <v/>
      </c>
      <c r="G2050" s="6">
        <f t="shared" si="653"/>
        <v>0</v>
      </c>
      <c r="H2050" s="6">
        <f t="shared" si="660"/>
        <v>0</v>
      </c>
      <c r="I2050" s="6" t="str">
        <f t="shared" si="661"/>
        <v/>
      </c>
      <c r="J2050" s="11">
        <v>2047</v>
      </c>
      <c r="K2050" s="11">
        <f>IF(IFERROR(VLOOKUP(J2050,Home!$A$8:$B$1048576,1,FALSE),0)=0,0,1)</f>
        <v>0</v>
      </c>
      <c r="L2050" s="129" t="e">
        <f>IF(VLOOKUP(O2050,Home!$C$8:$R$207,6,FALSE)="","",VLOOKUP(O2050,Home!$C$8:$R$207,6,FALSE))</f>
        <v>#N/A</v>
      </c>
      <c r="M2050" s="129" t="e">
        <f t="shared" si="646"/>
        <v>#N/A</v>
      </c>
      <c r="N2050" s="11">
        <f>SUM($K$4:K2050)</f>
        <v>200</v>
      </c>
      <c r="O2050" s="11" t="str">
        <f>IF(P2050="","",IF(IFERROR(VLOOKUP(N2050,Home!$C$8:$R$1048576,1,FALSE),"")=0,"",IFERROR(VLOOKUP(N2050,Home!$C$8:$R$1048576,1,FALSE),"")))</f>
        <v/>
      </c>
      <c r="P2050" s="11" t="str">
        <f>IF(IFERROR(VLOOKUP(W2050,Home!$C$8:$R$1048576,3,FALSE),"")=0,"",IFERROR(VLOOKUP(W2050,Home!$C$8:$R$1048576,3,FALSE),""))</f>
        <v/>
      </c>
      <c r="Q2050" s="11" t="str">
        <f t="shared" si="665"/>
        <v/>
      </c>
      <c r="R2050" s="130" t="e">
        <f>VLOOKUP(Q2050,'Baggrund til lister'!$G$4:$H$15,2,FALSE)</f>
        <v>#N/A</v>
      </c>
      <c r="S2050" s="11" t="str">
        <f t="shared" si="647"/>
        <v/>
      </c>
      <c r="T2050" s="11" t="str">
        <f>IF(IFERROR(VLOOKUP(N2050,Home!$C$8:$R$1048576,11,FALSE),"")=0,"",IFERROR(VLOOKUP(N2050,Home!$C$8:$R$1048576,11,FALSE),""))</f>
        <v/>
      </c>
      <c r="U2050" s="11" t="str">
        <f>IF(IFERROR(VLOOKUP(O2050,Home!$C$8:$R$1048576,12,FALSE),"")=0,"",IFERROR(VLOOKUP(O2050,Home!$C$8:$R$1048576,12,FALSE),""))</f>
        <v/>
      </c>
      <c r="V2050" s="11" t="str">
        <f>IF(IFERROR(VLOOKUP(O2050,Home!$C$8:$R$1048576,8,FALSE),"")=0,"",IFERROR(VLOOKUP(O2050,Home!$C$8:$R$1048576,8,FALSE),""))</f>
        <v/>
      </c>
      <c r="W2050" s="11" t="str">
        <f>IF(OR(VLOOKUP(N2050,Home!$C$7:$I$207,6,FALSE)="",VLOOKUP(N2050,Home!$C$7:$I$207,7,FALSE)=""),"FEJL",SUM(Baggrundsark!$K$4:K2050))</f>
        <v>FEJL</v>
      </c>
      <c r="Y2050">
        <v>2047</v>
      </c>
      <c r="Z2050" s="1"/>
      <c r="AC2050" s="44"/>
      <c r="AD2050">
        <f t="shared" si="654"/>
        <v>0</v>
      </c>
      <c r="AE2050">
        <f>SUM($AD$4:AD2050)</f>
        <v>1</v>
      </c>
      <c r="AF2050" s="103" t="str">
        <f>IFERROR(VLOOKUP(AN2050,Home!$C$8:$E$207,3,FALSE),"")</f>
        <v/>
      </c>
      <c r="AG2050" s="103" t="str">
        <f>IFERROR(VLOOKUP(AN2050,Home!$C$8:$E$207,2,FALSE),"")</f>
        <v/>
      </c>
      <c r="AH2050" s="104" t="str">
        <f>IF(VLOOKUP(AE2050,Home!$C$8:$I$207,6,FALSE)="","",VLOOKUP(AE2050,Home!$C$8:$I$207,6,FALSE))</f>
        <v/>
      </c>
      <c r="AI2050" s="104" t="e">
        <f t="shared" si="662"/>
        <v>#VALUE!</v>
      </c>
      <c r="AJ2050" s="105" t="e">
        <f t="shared" si="655"/>
        <v>#VALUE!</v>
      </c>
      <c r="AK2050" s="103" t="e">
        <f t="shared" si="648"/>
        <v>#VALUE!</v>
      </c>
      <c r="AL2050" s="103" t="e">
        <f t="shared" si="656"/>
        <v>#VALUE!</v>
      </c>
      <c r="AN2050" t="str">
        <f>IF(OR(VLOOKUP(AE2050,Home!$C$8:$I$207,6,FALSE)="",VLOOKUP(AE2050,Home!$C$8:$I$207,7,FALSE)=""),"FEJL",Baggrundsark!AE2050)</f>
        <v>FEJL</v>
      </c>
      <c r="AO2050">
        <f>IF(VLOOKUP(AE2050,Home!$C$8:$N$207,12,FALSE)="Timelønnet",1,0)</f>
        <v>0</v>
      </c>
      <c r="AP2050">
        <f>SUM($AO$4:AO2050)*AO2050</f>
        <v>0</v>
      </c>
      <c r="AQ2050">
        <f t="shared" si="663"/>
        <v>1</v>
      </c>
      <c r="AR2050" t="str">
        <f t="shared" si="663"/>
        <v/>
      </c>
      <c r="AS2050" t="e">
        <f t="shared" si="657"/>
        <v>#VALUE!</v>
      </c>
      <c r="AT2050" s="45" t="e">
        <f t="shared" si="664"/>
        <v>#VALUE!</v>
      </c>
      <c r="AU2050">
        <f>VLOOKUP(AQ2050,Home!$C$8:$J$207,8,FALSE)</f>
        <v>0</v>
      </c>
    </row>
    <row r="2051" spans="1:47" x14ac:dyDescent="0.25">
      <c r="A2051" s="6">
        <f t="shared" si="649"/>
        <v>0</v>
      </c>
      <c r="B2051" s="6">
        <f t="shared" si="658"/>
        <v>0</v>
      </c>
      <c r="C2051" s="6" t="str">
        <f t="shared" si="650"/>
        <v/>
      </c>
      <c r="D2051" s="7">
        <f t="shared" si="651"/>
        <v>0</v>
      </c>
      <c r="E2051" s="7">
        <f t="shared" si="659"/>
        <v>0</v>
      </c>
      <c r="F2051" s="7" t="str">
        <f t="shared" si="652"/>
        <v/>
      </c>
      <c r="G2051" s="6">
        <f t="shared" si="653"/>
        <v>0</v>
      </c>
      <c r="H2051" s="6">
        <f t="shared" si="660"/>
        <v>0</v>
      </c>
      <c r="I2051" s="6" t="str">
        <f t="shared" si="661"/>
        <v/>
      </c>
      <c r="J2051" s="11">
        <v>2048</v>
      </c>
      <c r="K2051" s="11">
        <f>IF(IFERROR(VLOOKUP(J2051,Home!$A$8:$B$1048576,1,FALSE),0)=0,0,1)</f>
        <v>0</v>
      </c>
      <c r="L2051" s="129" t="e">
        <f>IF(VLOOKUP(O2051,Home!$C$8:$R$207,6,FALSE)="","",VLOOKUP(O2051,Home!$C$8:$R$207,6,FALSE))</f>
        <v>#N/A</v>
      </c>
      <c r="M2051" s="129" t="e">
        <f t="shared" si="646"/>
        <v>#N/A</v>
      </c>
      <c r="N2051" s="11">
        <f>SUM($K$4:K2051)</f>
        <v>200</v>
      </c>
      <c r="O2051" s="11" t="str">
        <f>IF(P2051="","",IF(IFERROR(VLOOKUP(N2051,Home!$C$8:$R$1048576,1,FALSE),"")=0,"",IFERROR(VLOOKUP(N2051,Home!$C$8:$R$1048576,1,FALSE),"")))</f>
        <v/>
      </c>
      <c r="P2051" s="11" t="str">
        <f>IF(IFERROR(VLOOKUP(W2051,Home!$C$8:$R$1048576,3,FALSE),"")=0,"",IFERROR(VLOOKUP(W2051,Home!$C$8:$R$1048576,3,FALSE),""))</f>
        <v/>
      </c>
      <c r="Q2051" s="11" t="str">
        <f t="shared" si="665"/>
        <v/>
      </c>
      <c r="R2051" s="130" t="e">
        <f>VLOOKUP(Q2051,'Baggrund til lister'!$G$4:$H$15,2,FALSE)</f>
        <v>#N/A</v>
      </c>
      <c r="S2051" s="11" t="str">
        <f t="shared" si="647"/>
        <v/>
      </c>
      <c r="T2051" s="11" t="str">
        <f>IF(IFERROR(VLOOKUP(N2051,Home!$C$8:$R$1048576,11,FALSE),"")=0,"",IFERROR(VLOOKUP(N2051,Home!$C$8:$R$1048576,11,FALSE),""))</f>
        <v/>
      </c>
      <c r="U2051" s="11" t="str">
        <f>IF(IFERROR(VLOOKUP(O2051,Home!$C$8:$R$1048576,12,FALSE),"")=0,"",IFERROR(VLOOKUP(O2051,Home!$C$8:$R$1048576,12,FALSE),""))</f>
        <v/>
      </c>
      <c r="V2051" s="11" t="str">
        <f>IF(IFERROR(VLOOKUP(O2051,Home!$C$8:$R$1048576,8,FALSE),"")=0,"",IFERROR(VLOOKUP(O2051,Home!$C$8:$R$1048576,8,FALSE),""))</f>
        <v/>
      </c>
      <c r="W2051" s="11" t="str">
        <f>IF(OR(VLOOKUP(N2051,Home!$C$7:$I$207,6,FALSE)="",VLOOKUP(N2051,Home!$C$7:$I$207,7,FALSE)=""),"FEJL",SUM(Baggrundsark!$K$4:K2051))</f>
        <v>FEJL</v>
      </c>
      <c r="Y2051">
        <v>2048</v>
      </c>
      <c r="Z2051" s="1"/>
      <c r="AC2051" s="44"/>
      <c r="AD2051">
        <f t="shared" si="654"/>
        <v>0</v>
      </c>
      <c r="AE2051">
        <f>SUM($AD$4:AD2051)</f>
        <v>1</v>
      </c>
      <c r="AF2051" s="103" t="str">
        <f>IFERROR(VLOOKUP(AN2051,Home!$C$8:$E$207,3,FALSE),"")</f>
        <v/>
      </c>
      <c r="AG2051" s="103" t="str">
        <f>IFERROR(VLOOKUP(AN2051,Home!$C$8:$E$207,2,FALSE),"")</f>
        <v/>
      </c>
      <c r="AH2051" s="104" t="str">
        <f>IF(VLOOKUP(AE2051,Home!$C$8:$I$207,6,FALSE)="","",VLOOKUP(AE2051,Home!$C$8:$I$207,6,FALSE))</f>
        <v/>
      </c>
      <c r="AI2051" s="104" t="e">
        <f t="shared" si="662"/>
        <v>#VALUE!</v>
      </c>
      <c r="AJ2051" s="105" t="e">
        <f t="shared" si="655"/>
        <v>#VALUE!</v>
      </c>
      <c r="AK2051" s="103" t="e">
        <f t="shared" si="648"/>
        <v>#VALUE!</v>
      </c>
      <c r="AL2051" s="103" t="e">
        <f t="shared" si="656"/>
        <v>#VALUE!</v>
      </c>
      <c r="AN2051" t="str">
        <f>IF(OR(VLOOKUP(AE2051,Home!$C$8:$I$207,6,FALSE)="",VLOOKUP(AE2051,Home!$C$8:$I$207,7,FALSE)=""),"FEJL",Baggrundsark!AE2051)</f>
        <v>FEJL</v>
      </c>
      <c r="AO2051">
        <f>IF(VLOOKUP(AE2051,Home!$C$8:$N$207,12,FALSE)="Timelønnet",1,0)</f>
        <v>0</v>
      </c>
      <c r="AP2051">
        <f>SUM($AO$4:AO2051)*AO2051</f>
        <v>0</v>
      </c>
      <c r="AQ2051">
        <f t="shared" si="663"/>
        <v>1</v>
      </c>
      <c r="AR2051" t="str">
        <f t="shared" si="663"/>
        <v/>
      </c>
      <c r="AS2051" t="e">
        <f t="shared" si="657"/>
        <v>#VALUE!</v>
      </c>
      <c r="AT2051" s="45" t="e">
        <f t="shared" si="664"/>
        <v>#VALUE!</v>
      </c>
      <c r="AU2051">
        <f>VLOOKUP(AQ2051,Home!$C$8:$J$207,8,FALSE)</f>
        <v>0</v>
      </c>
    </row>
    <row r="2052" spans="1:47" x14ac:dyDescent="0.25">
      <c r="A2052" s="6">
        <f t="shared" si="649"/>
        <v>0</v>
      </c>
      <c r="B2052" s="6">
        <f t="shared" si="658"/>
        <v>0</v>
      </c>
      <c r="C2052" s="6" t="str">
        <f t="shared" si="650"/>
        <v/>
      </c>
      <c r="D2052" s="7">
        <f t="shared" si="651"/>
        <v>0</v>
      </c>
      <c r="E2052" s="7">
        <f t="shared" si="659"/>
        <v>0</v>
      </c>
      <c r="F2052" s="7" t="str">
        <f t="shared" si="652"/>
        <v/>
      </c>
      <c r="G2052" s="6">
        <f t="shared" si="653"/>
        <v>0</v>
      </c>
      <c r="H2052" s="6">
        <f t="shared" si="660"/>
        <v>0</v>
      </c>
      <c r="I2052" s="6" t="str">
        <f t="shared" si="661"/>
        <v/>
      </c>
      <c r="J2052" s="11">
        <v>2049</v>
      </c>
      <c r="K2052" s="11">
        <f>IF(IFERROR(VLOOKUP(J2052,Home!$A$8:$B$1048576,1,FALSE),0)=0,0,1)</f>
        <v>0</v>
      </c>
      <c r="L2052" s="129" t="e">
        <f>IF(VLOOKUP(O2052,Home!$C$8:$R$207,6,FALSE)="","",VLOOKUP(O2052,Home!$C$8:$R$207,6,FALSE))</f>
        <v>#N/A</v>
      </c>
      <c r="M2052" s="129" t="e">
        <f t="shared" ref="M2052:M2115" si="666">IF(O2052=O2051,EDATE(M2051,1),L2052)</f>
        <v>#N/A</v>
      </c>
      <c r="N2052" s="11">
        <f>SUM($K$4:K2052)</f>
        <v>200</v>
      </c>
      <c r="O2052" s="11" t="str">
        <f>IF(P2052="","",IF(IFERROR(VLOOKUP(N2052,Home!$C$8:$R$1048576,1,FALSE),"")=0,"",IFERROR(VLOOKUP(N2052,Home!$C$8:$R$1048576,1,FALSE),"")))</f>
        <v/>
      </c>
      <c r="P2052" s="11" t="str">
        <f>IF(IFERROR(VLOOKUP(W2052,Home!$C$8:$R$1048576,3,FALSE),"")=0,"",IFERROR(VLOOKUP(W2052,Home!$C$8:$R$1048576,3,FALSE),""))</f>
        <v/>
      </c>
      <c r="Q2052" s="11" t="str">
        <f t="shared" si="665"/>
        <v/>
      </c>
      <c r="R2052" s="130" t="e">
        <f>VLOOKUP(Q2052,'Baggrund til lister'!$G$4:$H$15,2,FALSE)</f>
        <v>#N/A</v>
      </c>
      <c r="S2052" s="11" t="str">
        <f t="shared" ref="S2052:S2115" si="667">IFERROR(YEAR(M2052),"")</f>
        <v/>
      </c>
      <c r="T2052" s="11" t="str">
        <f>IF(IFERROR(VLOOKUP(N2052,Home!$C$8:$R$1048576,11,FALSE),"")=0,"",IFERROR(VLOOKUP(N2052,Home!$C$8:$R$1048576,11,FALSE),""))</f>
        <v/>
      </c>
      <c r="U2052" s="11" t="str">
        <f>IF(IFERROR(VLOOKUP(O2052,Home!$C$8:$R$1048576,12,FALSE),"")=0,"",IFERROR(VLOOKUP(O2052,Home!$C$8:$R$1048576,12,FALSE),""))</f>
        <v/>
      </c>
      <c r="V2052" s="11" t="str">
        <f>IF(IFERROR(VLOOKUP(O2052,Home!$C$8:$R$1048576,8,FALSE),"")=0,"",IFERROR(VLOOKUP(O2052,Home!$C$8:$R$1048576,8,FALSE),""))</f>
        <v/>
      </c>
      <c r="W2052" s="11" t="str">
        <f>IF(OR(VLOOKUP(N2052,Home!$C$7:$I$207,6,FALSE)="",VLOOKUP(N2052,Home!$C$7:$I$207,7,FALSE)=""),"FEJL",SUM(Baggrundsark!$K$4:K2052))</f>
        <v>FEJL</v>
      </c>
      <c r="Y2052">
        <v>2049</v>
      </c>
      <c r="Z2052" s="1"/>
      <c r="AC2052" s="44"/>
      <c r="AD2052">
        <f t="shared" si="654"/>
        <v>0</v>
      </c>
      <c r="AE2052">
        <f>SUM($AD$4:AD2052)</f>
        <v>1</v>
      </c>
      <c r="AF2052" s="103" t="str">
        <f>IFERROR(VLOOKUP(AN2052,Home!$C$8:$E$207,3,FALSE),"")</f>
        <v/>
      </c>
      <c r="AG2052" s="103" t="str">
        <f>IFERROR(VLOOKUP(AN2052,Home!$C$8:$E$207,2,FALSE),"")</f>
        <v/>
      </c>
      <c r="AH2052" s="104" t="str">
        <f>IF(VLOOKUP(AE2052,Home!$C$8:$I$207,6,FALSE)="","",VLOOKUP(AE2052,Home!$C$8:$I$207,6,FALSE))</f>
        <v/>
      </c>
      <c r="AI2052" s="104" t="e">
        <f t="shared" si="662"/>
        <v>#VALUE!</v>
      </c>
      <c r="AJ2052" s="105" t="e">
        <f t="shared" si="655"/>
        <v>#VALUE!</v>
      </c>
      <c r="AK2052" s="103" t="e">
        <f t="shared" ref="AK2052:AK2115" si="668">YEAR(AI2052)</f>
        <v>#VALUE!</v>
      </c>
      <c r="AL2052" s="103" t="e">
        <f t="shared" si="656"/>
        <v>#VALUE!</v>
      </c>
      <c r="AN2052" t="str">
        <f>IF(OR(VLOOKUP(AE2052,Home!$C$8:$I$207,6,FALSE)="",VLOOKUP(AE2052,Home!$C$8:$I$207,7,FALSE)=""),"FEJL",Baggrundsark!AE2052)</f>
        <v>FEJL</v>
      </c>
      <c r="AO2052">
        <f>IF(VLOOKUP(AE2052,Home!$C$8:$N$207,12,FALSE)="Timelønnet",1,0)</f>
        <v>0</v>
      </c>
      <c r="AP2052">
        <f>SUM($AO$4:AO2052)*AO2052</f>
        <v>0</v>
      </c>
      <c r="AQ2052">
        <f t="shared" si="663"/>
        <v>1</v>
      </c>
      <c r="AR2052" t="str">
        <f t="shared" si="663"/>
        <v/>
      </c>
      <c r="AS2052" t="e">
        <f t="shared" si="657"/>
        <v>#VALUE!</v>
      </c>
      <c r="AT2052" s="45" t="e">
        <f t="shared" si="664"/>
        <v>#VALUE!</v>
      </c>
      <c r="AU2052">
        <f>VLOOKUP(AQ2052,Home!$C$8:$J$207,8,FALSE)</f>
        <v>0</v>
      </c>
    </row>
    <row r="2053" spans="1:47" x14ac:dyDescent="0.25">
      <c r="A2053" s="6">
        <f t="shared" ref="A2053:A2116" si="669">IF(U2053="Kontraktansat",1,0)</f>
        <v>0</v>
      </c>
      <c r="B2053" s="6">
        <f t="shared" si="658"/>
        <v>0</v>
      </c>
      <c r="C2053" s="6" t="str">
        <f t="shared" ref="C2053:C2116" si="670">IF(B2053=B2052,"",B2053)</f>
        <v/>
      </c>
      <c r="D2053" s="7">
        <f t="shared" ref="D2053:D2116" si="671">IF(U2053="Månedslønnet",1,0)</f>
        <v>0</v>
      </c>
      <c r="E2053" s="7">
        <f t="shared" si="659"/>
        <v>0</v>
      </c>
      <c r="F2053" s="7" t="str">
        <f t="shared" ref="F2053:F2116" si="672">IF(E2053=E2052,"",E2053)</f>
        <v/>
      </c>
      <c r="G2053" s="6">
        <f t="shared" ref="G2053:G2116" si="673">IF(U2053="Standardsats",1,0)</f>
        <v>0</v>
      </c>
      <c r="H2053" s="6">
        <f t="shared" si="660"/>
        <v>0</v>
      </c>
      <c r="I2053" s="6" t="str">
        <f t="shared" si="661"/>
        <v/>
      </c>
      <c r="J2053" s="11">
        <v>2050</v>
      </c>
      <c r="K2053" s="11">
        <f>IF(IFERROR(VLOOKUP(J2053,Home!$A$8:$B$1048576,1,FALSE),0)=0,0,1)</f>
        <v>0</v>
      </c>
      <c r="L2053" s="129" t="e">
        <f>IF(VLOOKUP(O2053,Home!$C$8:$R$207,6,FALSE)="","",VLOOKUP(O2053,Home!$C$8:$R$207,6,FALSE))</f>
        <v>#N/A</v>
      </c>
      <c r="M2053" s="129" t="e">
        <f t="shared" si="666"/>
        <v>#N/A</v>
      </c>
      <c r="N2053" s="11">
        <f>SUM($K$4:K2053)</f>
        <v>200</v>
      </c>
      <c r="O2053" s="11" t="str">
        <f>IF(P2053="","",IF(IFERROR(VLOOKUP(N2053,Home!$C$8:$R$1048576,1,FALSE),"")=0,"",IFERROR(VLOOKUP(N2053,Home!$C$8:$R$1048576,1,FALSE),"")))</f>
        <v/>
      </c>
      <c r="P2053" s="11" t="str">
        <f>IF(IFERROR(VLOOKUP(W2053,Home!$C$8:$R$1048576,3,FALSE),"")=0,"",IFERROR(VLOOKUP(W2053,Home!$C$8:$R$1048576,3,FALSE),""))</f>
        <v/>
      </c>
      <c r="Q2053" s="11" t="str">
        <f t="shared" si="665"/>
        <v/>
      </c>
      <c r="R2053" s="130" t="e">
        <f>VLOOKUP(Q2053,'Baggrund til lister'!$G$4:$H$15,2,FALSE)</f>
        <v>#N/A</v>
      </c>
      <c r="S2053" s="11" t="str">
        <f t="shared" si="667"/>
        <v/>
      </c>
      <c r="T2053" s="11" t="str">
        <f>IF(IFERROR(VLOOKUP(N2053,Home!$C$8:$R$1048576,11,FALSE),"")=0,"",IFERROR(VLOOKUP(N2053,Home!$C$8:$R$1048576,11,FALSE),""))</f>
        <v/>
      </c>
      <c r="U2053" s="11" t="str">
        <f>IF(IFERROR(VLOOKUP(O2053,Home!$C$8:$R$1048576,12,FALSE),"")=0,"",IFERROR(VLOOKUP(O2053,Home!$C$8:$R$1048576,12,FALSE),""))</f>
        <v/>
      </c>
      <c r="V2053" s="11" t="str">
        <f>IF(IFERROR(VLOOKUP(O2053,Home!$C$8:$R$1048576,8,FALSE),"")=0,"",IFERROR(VLOOKUP(O2053,Home!$C$8:$R$1048576,8,FALSE),""))</f>
        <v/>
      </c>
      <c r="W2053" s="11" t="str">
        <f>IF(OR(VLOOKUP(N2053,Home!$C$7:$I$207,6,FALSE)="",VLOOKUP(N2053,Home!$C$7:$I$207,7,FALSE)=""),"FEJL",SUM(Baggrundsark!$K$4:K2053))</f>
        <v>FEJL</v>
      </c>
      <c r="Y2053">
        <v>2050</v>
      </c>
      <c r="Z2053" s="1"/>
      <c r="AC2053" s="44"/>
      <c r="AD2053">
        <f t="shared" ref="AD2053:AD2116" si="674">IF(IFERROR(VLOOKUP(Y2053,$AC$4:$AC$203,1,FALSE),0)=0,0,1)</f>
        <v>0</v>
      </c>
      <c r="AE2053">
        <f>SUM($AD$4:AD2053)</f>
        <v>1</v>
      </c>
      <c r="AF2053" s="103" t="str">
        <f>IFERROR(VLOOKUP(AN2053,Home!$C$8:$E$207,3,FALSE),"")</f>
        <v/>
      </c>
      <c r="AG2053" s="103" t="str">
        <f>IFERROR(VLOOKUP(AN2053,Home!$C$8:$E$207,2,FALSE),"")</f>
        <v/>
      </c>
      <c r="AH2053" s="104" t="str">
        <f>IF(VLOOKUP(AE2053,Home!$C$8:$I$207,6,FALSE)="","",VLOOKUP(AE2053,Home!$C$8:$I$207,6,FALSE))</f>
        <v/>
      </c>
      <c r="AI2053" s="104" t="e">
        <f t="shared" si="662"/>
        <v>#VALUE!</v>
      </c>
      <c r="AJ2053" s="105" t="e">
        <f t="shared" ref="AJ2053:AJ2116" si="675">1+INT((AI2053-DATE(YEAR(AI2053+4-WEEKDAY(AI2053+6)),1,5)+WEEKDAY(DATE(YEAR(AI2053+4-WEEKDAY(AI2053+6)),1,3)))/7)</f>
        <v>#VALUE!</v>
      </c>
      <c r="AK2053" s="103" t="e">
        <f t="shared" si="668"/>
        <v>#VALUE!</v>
      </c>
      <c r="AL2053" s="103" t="e">
        <f t="shared" ref="AL2053:AL2116" si="676">AK2053&amp;" "&amp;AJ2053</f>
        <v>#VALUE!</v>
      </c>
      <c r="AN2053" t="str">
        <f>IF(OR(VLOOKUP(AE2053,Home!$C$8:$I$207,6,FALSE)="",VLOOKUP(AE2053,Home!$C$8:$I$207,7,FALSE)=""),"FEJL",Baggrundsark!AE2053)</f>
        <v>FEJL</v>
      </c>
      <c r="AO2053">
        <f>IF(VLOOKUP(AE2053,Home!$C$8:$N$207,12,FALSE)="Timelønnet",1,0)</f>
        <v>0</v>
      </c>
      <c r="AP2053">
        <f>SUM($AO$4:AO2053)*AO2053</f>
        <v>0</v>
      </c>
      <c r="AQ2053">
        <f t="shared" si="663"/>
        <v>1</v>
      </c>
      <c r="AR2053" t="str">
        <f t="shared" si="663"/>
        <v/>
      </c>
      <c r="AS2053" t="e">
        <f t="shared" ref="AS2053:AS2116" si="677">VLOOKUP(AL2053,$BB$4:$BC$476,2,FALSE)</f>
        <v>#VALUE!</v>
      </c>
      <c r="AT2053" s="45" t="e">
        <f t="shared" si="664"/>
        <v>#VALUE!</v>
      </c>
      <c r="AU2053">
        <f>VLOOKUP(AQ2053,Home!$C$8:$J$207,8,FALSE)</f>
        <v>0</v>
      </c>
    </row>
    <row r="2054" spans="1:47" x14ac:dyDescent="0.25">
      <c r="A2054" s="6">
        <f t="shared" si="669"/>
        <v>0</v>
      </c>
      <c r="B2054" s="6">
        <f t="shared" ref="B2054:B2117" si="678">A2054+B2053</f>
        <v>0</v>
      </c>
      <c r="C2054" s="6" t="str">
        <f t="shared" si="670"/>
        <v/>
      </c>
      <c r="D2054" s="7">
        <f t="shared" si="671"/>
        <v>0</v>
      </c>
      <c r="E2054" s="7">
        <f t="shared" ref="E2054:E2117" si="679">D2054+E2053</f>
        <v>0</v>
      </c>
      <c r="F2054" s="7" t="str">
        <f t="shared" si="672"/>
        <v/>
      </c>
      <c r="G2054" s="6">
        <f t="shared" si="673"/>
        <v>0</v>
      </c>
      <c r="H2054" s="6">
        <f t="shared" ref="H2054:H2117" si="680">G2054+H2053</f>
        <v>0</v>
      </c>
      <c r="I2054" s="6" t="str">
        <f t="shared" ref="I2054:I2117" si="681">IF(H2054=H2053,"",H2054)</f>
        <v/>
      </c>
      <c r="J2054" s="11">
        <v>2051</v>
      </c>
      <c r="K2054" s="11">
        <f>IF(IFERROR(VLOOKUP(J2054,Home!$A$8:$B$1048576,1,FALSE),0)=0,0,1)</f>
        <v>0</v>
      </c>
      <c r="L2054" s="129" t="e">
        <f>IF(VLOOKUP(O2054,Home!$C$8:$R$207,6,FALSE)="","",VLOOKUP(O2054,Home!$C$8:$R$207,6,FALSE))</f>
        <v>#N/A</v>
      </c>
      <c r="M2054" s="129" t="e">
        <f t="shared" si="666"/>
        <v>#N/A</v>
      </c>
      <c r="N2054" s="11">
        <f>SUM($K$4:K2054)</f>
        <v>200</v>
      </c>
      <c r="O2054" s="11" t="str">
        <f>IF(P2054="","",IF(IFERROR(VLOOKUP(N2054,Home!$C$8:$R$1048576,1,FALSE),"")=0,"",IFERROR(VLOOKUP(N2054,Home!$C$8:$R$1048576,1,FALSE),"")))</f>
        <v/>
      </c>
      <c r="P2054" s="11" t="str">
        <f>IF(IFERROR(VLOOKUP(W2054,Home!$C$8:$R$1048576,3,FALSE),"")=0,"",IFERROR(VLOOKUP(W2054,Home!$C$8:$R$1048576,3,FALSE),""))</f>
        <v/>
      </c>
      <c r="Q2054" s="11" t="str">
        <f t="shared" si="665"/>
        <v/>
      </c>
      <c r="R2054" s="130" t="e">
        <f>VLOOKUP(Q2054,'Baggrund til lister'!$G$4:$H$15,2,FALSE)</f>
        <v>#N/A</v>
      </c>
      <c r="S2054" s="11" t="str">
        <f t="shared" si="667"/>
        <v/>
      </c>
      <c r="T2054" s="11" t="str">
        <f>IF(IFERROR(VLOOKUP(N2054,Home!$C$8:$R$1048576,11,FALSE),"")=0,"",IFERROR(VLOOKUP(N2054,Home!$C$8:$R$1048576,11,FALSE),""))</f>
        <v/>
      </c>
      <c r="U2054" s="11" t="str">
        <f>IF(IFERROR(VLOOKUP(O2054,Home!$C$8:$R$1048576,12,FALSE),"")=0,"",IFERROR(VLOOKUP(O2054,Home!$C$8:$R$1048576,12,FALSE),""))</f>
        <v/>
      </c>
      <c r="V2054" s="11" t="str">
        <f>IF(IFERROR(VLOOKUP(O2054,Home!$C$8:$R$1048576,8,FALSE),"")=0,"",IFERROR(VLOOKUP(O2054,Home!$C$8:$R$1048576,8,FALSE),""))</f>
        <v/>
      </c>
      <c r="W2054" s="11" t="str">
        <f>IF(OR(VLOOKUP(N2054,Home!$C$7:$I$207,6,FALSE)="",VLOOKUP(N2054,Home!$C$7:$I$207,7,FALSE)=""),"FEJL",SUM(Baggrundsark!$K$4:K2054))</f>
        <v>FEJL</v>
      </c>
      <c r="Y2054">
        <v>2051</v>
      </c>
      <c r="Z2054" s="1"/>
      <c r="AC2054" s="44"/>
      <c r="AD2054">
        <f t="shared" si="674"/>
        <v>0</v>
      </c>
      <c r="AE2054">
        <f>SUM($AD$4:AD2054)</f>
        <v>1</v>
      </c>
      <c r="AF2054" s="103" t="str">
        <f>IFERROR(VLOOKUP(AN2054,Home!$C$8:$E$207,3,FALSE),"")</f>
        <v/>
      </c>
      <c r="AG2054" s="103" t="str">
        <f>IFERROR(VLOOKUP(AN2054,Home!$C$8:$E$207,2,FALSE),"")</f>
        <v/>
      </c>
      <c r="AH2054" s="104" t="str">
        <f>IF(VLOOKUP(AE2054,Home!$C$8:$I$207,6,FALSE)="","",VLOOKUP(AE2054,Home!$C$8:$I$207,6,FALSE))</f>
        <v/>
      </c>
      <c r="AI2054" s="104" t="e">
        <f t="shared" ref="AI2054:AI2117" si="682">IF(AG2054=AG2053,AI2053+14,AH2054)</f>
        <v>#VALUE!</v>
      </c>
      <c r="AJ2054" s="105" t="e">
        <f t="shared" si="675"/>
        <v>#VALUE!</v>
      </c>
      <c r="AK2054" s="103" t="e">
        <f t="shared" si="668"/>
        <v>#VALUE!</v>
      </c>
      <c r="AL2054" s="103" t="e">
        <f t="shared" si="676"/>
        <v>#VALUE!</v>
      </c>
      <c r="AN2054" t="str">
        <f>IF(OR(VLOOKUP(AE2054,Home!$C$8:$I$207,6,FALSE)="",VLOOKUP(AE2054,Home!$C$8:$I$207,7,FALSE)=""),"FEJL",Baggrundsark!AE2054)</f>
        <v>FEJL</v>
      </c>
      <c r="AO2054">
        <f>IF(VLOOKUP(AE2054,Home!$C$8:$N$207,12,FALSE)="Timelønnet",1,0)</f>
        <v>0</v>
      </c>
      <c r="AP2054">
        <f>SUM($AO$4:AO2054)*AO2054</f>
        <v>0</v>
      </c>
      <c r="AQ2054">
        <f t="shared" si="663"/>
        <v>1</v>
      </c>
      <c r="AR2054" t="str">
        <f t="shared" si="663"/>
        <v/>
      </c>
      <c r="AS2054" t="e">
        <f t="shared" si="677"/>
        <v>#VALUE!</v>
      </c>
      <c r="AT2054" s="45" t="e">
        <f t="shared" si="664"/>
        <v>#VALUE!</v>
      </c>
      <c r="AU2054">
        <f>VLOOKUP(AQ2054,Home!$C$8:$J$207,8,FALSE)</f>
        <v>0</v>
      </c>
    </row>
    <row r="2055" spans="1:47" x14ac:dyDescent="0.25">
      <c r="A2055" s="6">
        <f t="shared" si="669"/>
        <v>0</v>
      </c>
      <c r="B2055" s="6">
        <f t="shared" si="678"/>
        <v>0</v>
      </c>
      <c r="C2055" s="6" t="str">
        <f t="shared" si="670"/>
        <v/>
      </c>
      <c r="D2055" s="7">
        <f t="shared" si="671"/>
        <v>0</v>
      </c>
      <c r="E2055" s="7">
        <f t="shared" si="679"/>
        <v>0</v>
      </c>
      <c r="F2055" s="7" t="str">
        <f t="shared" si="672"/>
        <v/>
      </c>
      <c r="G2055" s="6">
        <f t="shared" si="673"/>
        <v>0</v>
      </c>
      <c r="H2055" s="6">
        <f t="shared" si="680"/>
        <v>0</v>
      </c>
      <c r="I2055" s="6" t="str">
        <f t="shared" si="681"/>
        <v/>
      </c>
      <c r="J2055" s="11">
        <v>2052</v>
      </c>
      <c r="K2055" s="11">
        <f>IF(IFERROR(VLOOKUP(J2055,Home!$A$8:$B$1048576,1,FALSE),0)=0,0,1)</f>
        <v>0</v>
      </c>
      <c r="L2055" s="129" t="e">
        <f>IF(VLOOKUP(O2055,Home!$C$8:$R$207,6,FALSE)="","",VLOOKUP(O2055,Home!$C$8:$R$207,6,FALSE))</f>
        <v>#N/A</v>
      </c>
      <c r="M2055" s="129" t="e">
        <f t="shared" si="666"/>
        <v>#N/A</v>
      </c>
      <c r="N2055" s="11">
        <f>SUM($K$4:K2055)</f>
        <v>200</v>
      </c>
      <c r="O2055" s="11" t="str">
        <f>IF(P2055="","",IF(IFERROR(VLOOKUP(N2055,Home!$C$8:$R$1048576,1,FALSE),"")=0,"",IFERROR(VLOOKUP(N2055,Home!$C$8:$R$1048576,1,FALSE),"")))</f>
        <v/>
      </c>
      <c r="P2055" s="11" t="str">
        <f>IF(IFERROR(VLOOKUP(W2055,Home!$C$8:$R$1048576,3,FALSE),"")=0,"",IFERROR(VLOOKUP(W2055,Home!$C$8:$R$1048576,3,FALSE),""))</f>
        <v/>
      </c>
      <c r="Q2055" s="11" t="str">
        <f t="shared" si="665"/>
        <v/>
      </c>
      <c r="R2055" s="130" t="e">
        <f>VLOOKUP(Q2055,'Baggrund til lister'!$G$4:$H$15,2,FALSE)</f>
        <v>#N/A</v>
      </c>
      <c r="S2055" s="11" t="str">
        <f t="shared" si="667"/>
        <v/>
      </c>
      <c r="T2055" s="11" t="str">
        <f>IF(IFERROR(VLOOKUP(N2055,Home!$C$8:$R$1048576,11,FALSE),"")=0,"",IFERROR(VLOOKUP(N2055,Home!$C$8:$R$1048576,11,FALSE),""))</f>
        <v/>
      </c>
      <c r="U2055" s="11" t="str">
        <f>IF(IFERROR(VLOOKUP(O2055,Home!$C$8:$R$1048576,12,FALSE),"")=0,"",IFERROR(VLOOKUP(O2055,Home!$C$8:$R$1048576,12,FALSE),""))</f>
        <v/>
      </c>
      <c r="V2055" s="11" t="str">
        <f>IF(IFERROR(VLOOKUP(O2055,Home!$C$8:$R$1048576,8,FALSE),"")=0,"",IFERROR(VLOOKUP(O2055,Home!$C$8:$R$1048576,8,FALSE),""))</f>
        <v/>
      </c>
      <c r="W2055" s="11" t="str">
        <f>IF(OR(VLOOKUP(N2055,Home!$C$7:$I$207,6,FALSE)="",VLOOKUP(N2055,Home!$C$7:$I$207,7,FALSE)=""),"FEJL",SUM(Baggrundsark!$K$4:K2055))</f>
        <v>FEJL</v>
      </c>
      <c r="Y2055">
        <v>2052</v>
      </c>
      <c r="Z2055" s="1"/>
      <c r="AC2055" s="44"/>
      <c r="AD2055">
        <f t="shared" si="674"/>
        <v>0</v>
      </c>
      <c r="AE2055">
        <f>SUM($AD$4:AD2055)</f>
        <v>1</v>
      </c>
      <c r="AF2055" s="103" t="str">
        <f>IFERROR(VLOOKUP(AN2055,Home!$C$8:$E$207,3,FALSE),"")</f>
        <v/>
      </c>
      <c r="AG2055" s="103" t="str">
        <f>IFERROR(VLOOKUP(AN2055,Home!$C$8:$E$207,2,FALSE),"")</f>
        <v/>
      </c>
      <c r="AH2055" s="104" t="str">
        <f>IF(VLOOKUP(AE2055,Home!$C$8:$I$207,6,FALSE)="","",VLOOKUP(AE2055,Home!$C$8:$I$207,6,FALSE))</f>
        <v/>
      </c>
      <c r="AI2055" s="104" t="e">
        <f t="shared" si="682"/>
        <v>#VALUE!</v>
      </c>
      <c r="AJ2055" s="105" t="e">
        <f t="shared" si="675"/>
        <v>#VALUE!</v>
      </c>
      <c r="AK2055" s="103" t="e">
        <f t="shared" si="668"/>
        <v>#VALUE!</v>
      </c>
      <c r="AL2055" s="103" t="e">
        <f t="shared" si="676"/>
        <v>#VALUE!</v>
      </c>
      <c r="AN2055" t="str">
        <f>IF(OR(VLOOKUP(AE2055,Home!$C$8:$I$207,6,FALSE)="",VLOOKUP(AE2055,Home!$C$8:$I$207,7,FALSE)=""),"FEJL",Baggrundsark!AE2055)</f>
        <v>FEJL</v>
      </c>
      <c r="AO2055">
        <f>IF(VLOOKUP(AE2055,Home!$C$8:$N$207,12,FALSE)="Timelønnet",1,0)</f>
        <v>0</v>
      </c>
      <c r="AP2055">
        <f>SUM($AO$4:AO2055)*AO2055</f>
        <v>0</v>
      </c>
      <c r="AQ2055">
        <f t="shared" si="663"/>
        <v>1</v>
      </c>
      <c r="AR2055" t="str">
        <f t="shared" si="663"/>
        <v/>
      </c>
      <c r="AS2055" t="e">
        <f t="shared" si="677"/>
        <v>#VALUE!</v>
      </c>
      <c r="AT2055" s="45" t="e">
        <f t="shared" si="664"/>
        <v>#VALUE!</v>
      </c>
      <c r="AU2055">
        <f>VLOOKUP(AQ2055,Home!$C$8:$J$207,8,FALSE)</f>
        <v>0</v>
      </c>
    </row>
    <row r="2056" spans="1:47" x14ac:dyDescent="0.25">
      <c r="A2056" s="6">
        <f t="shared" si="669"/>
        <v>0</v>
      </c>
      <c r="B2056" s="6">
        <f t="shared" si="678"/>
        <v>0</v>
      </c>
      <c r="C2056" s="6" t="str">
        <f t="shared" si="670"/>
        <v/>
      </c>
      <c r="D2056" s="7">
        <f t="shared" si="671"/>
        <v>0</v>
      </c>
      <c r="E2056" s="7">
        <f t="shared" si="679"/>
        <v>0</v>
      </c>
      <c r="F2056" s="7" t="str">
        <f t="shared" si="672"/>
        <v/>
      </c>
      <c r="G2056" s="6">
        <f t="shared" si="673"/>
        <v>0</v>
      </c>
      <c r="H2056" s="6">
        <f t="shared" si="680"/>
        <v>0</v>
      </c>
      <c r="I2056" s="6" t="str">
        <f t="shared" si="681"/>
        <v/>
      </c>
      <c r="J2056" s="11">
        <v>2053</v>
      </c>
      <c r="K2056" s="11">
        <f>IF(IFERROR(VLOOKUP(J2056,Home!$A$8:$B$1048576,1,FALSE),0)=0,0,1)</f>
        <v>0</v>
      </c>
      <c r="L2056" s="129" t="e">
        <f>IF(VLOOKUP(O2056,Home!$C$8:$R$207,6,FALSE)="","",VLOOKUP(O2056,Home!$C$8:$R$207,6,FALSE))</f>
        <v>#N/A</v>
      </c>
      <c r="M2056" s="129" t="e">
        <f t="shared" si="666"/>
        <v>#N/A</v>
      </c>
      <c r="N2056" s="11">
        <f>SUM($K$4:K2056)</f>
        <v>200</v>
      </c>
      <c r="O2056" s="11" t="str">
        <f>IF(P2056="","",IF(IFERROR(VLOOKUP(N2056,Home!$C$8:$R$1048576,1,FALSE),"")=0,"",IFERROR(VLOOKUP(N2056,Home!$C$8:$R$1048576,1,FALSE),"")))</f>
        <v/>
      </c>
      <c r="P2056" s="11" t="str">
        <f>IF(IFERROR(VLOOKUP(W2056,Home!$C$8:$R$1048576,3,FALSE),"")=0,"",IFERROR(VLOOKUP(W2056,Home!$C$8:$R$1048576,3,FALSE),""))</f>
        <v/>
      </c>
      <c r="Q2056" s="11" t="str">
        <f t="shared" si="665"/>
        <v/>
      </c>
      <c r="R2056" s="130" t="e">
        <f>VLOOKUP(Q2056,'Baggrund til lister'!$G$4:$H$15,2,FALSE)</f>
        <v>#N/A</v>
      </c>
      <c r="S2056" s="11" t="str">
        <f t="shared" si="667"/>
        <v/>
      </c>
      <c r="T2056" s="11" t="str">
        <f>IF(IFERROR(VLOOKUP(N2056,Home!$C$8:$R$1048576,11,FALSE),"")=0,"",IFERROR(VLOOKUP(N2056,Home!$C$8:$R$1048576,11,FALSE),""))</f>
        <v/>
      </c>
      <c r="U2056" s="11" t="str">
        <f>IF(IFERROR(VLOOKUP(O2056,Home!$C$8:$R$1048576,12,FALSE),"")=0,"",IFERROR(VLOOKUP(O2056,Home!$C$8:$R$1048576,12,FALSE),""))</f>
        <v/>
      </c>
      <c r="V2056" s="11" t="str">
        <f>IF(IFERROR(VLOOKUP(O2056,Home!$C$8:$R$1048576,8,FALSE),"")=0,"",IFERROR(VLOOKUP(O2056,Home!$C$8:$R$1048576,8,FALSE),""))</f>
        <v/>
      </c>
      <c r="W2056" s="11" t="str">
        <f>IF(OR(VLOOKUP(N2056,Home!$C$7:$I$207,6,FALSE)="",VLOOKUP(N2056,Home!$C$7:$I$207,7,FALSE)=""),"FEJL",SUM(Baggrundsark!$K$4:K2056))</f>
        <v>FEJL</v>
      </c>
      <c r="Y2056">
        <v>2053</v>
      </c>
      <c r="Z2056" s="1"/>
      <c r="AC2056" s="44"/>
      <c r="AD2056">
        <f t="shared" si="674"/>
        <v>0</v>
      </c>
      <c r="AE2056">
        <f>SUM($AD$4:AD2056)</f>
        <v>1</v>
      </c>
      <c r="AF2056" s="103" t="str">
        <f>IFERROR(VLOOKUP(AN2056,Home!$C$8:$E$207,3,FALSE),"")</f>
        <v/>
      </c>
      <c r="AG2056" s="103" t="str">
        <f>IFERROR(VLOOKUP(AN2056,Home!$C$8:$E$207,2,FALSE),"")</f>
        <v/>
      </c>
      <c r="AH2056" s="104" t="str">
        <f>IF(VLOOKUP(AE2056,Home!$C$8:$I$207,6,FALSE)="","",VLOOKUP(AE2056,Home!$C$8:$I$207,6,FALSE))</f>
        <v/>
      </c>
      <c r="AI2056" s="104" t="e">
        <f t="shared" si="682"/>
        <v>#VALUE!</v>
      </c>
      <c r="AJ2056" s="105" t="e">
        <f t="shared" si="675"/>
        <v>#VALUE!</v>
      </c>
      <c r="AK2056" s="103" t="e">
        <f t="shared" si="668"/>
        <v>#VALUE!</v>
      </c>
      <c r="AL2056" s="103" t="e">
        <f t="shared" si="676"/>
        <v>#VALUE!</v>
      </c>
      <c r="AN2056" t="str">
        <f>IF(OR(VLOOKUP(AE2056,Home!$C$8:$I$207,6,FALSE)="",VLOOKUP(AE2056,Home!$C$8:$I$207,7,FALSE)=""),"FEJL",Baggrundsark!AE2056)</f>
        <v>FEJL</v>
      </c>
      <c r="AO2056">
        <f>IF(VLOOKUP(AE2056,Home!$C$8:$N$207,12,FALSE)="Timelønnet",1,0)</f>
        <v>0</v>
      </c>
      <c r="AP2056">
        <f>SUM($AO$4:AO2056)*AO2056</f>
        <v>0</v>
      </c>
      <c r="AQ2056">
        <f t="shared" si="663"/>
        <v>1</v>
      </c>
      <c r="AR2056" t="str">
        <f t="shared" si="663"/>
        <v/>
      </c>
      <c r="AS2056" t="e">
        <f t="shared" si="677"/>
        <v>#VALUE!</v>
      </c>
      <c r="AT2056" s="45" t="e">
        <f t="shared" si="664"/>
        <v>#VALUE!</v>
      </c>
      <c r="AU2056">
        <f>VLOOKUP(AQ2056,Home!$C$8:$J$207,8,FALSE)</f>
        <v>0</v>
      </c>
    </row>
    <row r="2057" spans="1:47" x14ac:dyDescent="0.25">
      <c r="A2057" s="6">
        <f t="shared" si="669"/>
        <v>0</v>
      </c>
      <c r="B2057" s="6">
        <f t="shared" si="678"/>
        <v>0</v>
      </c>
      <c r="C2057" s="6" t="str">
        <f t="shared" si="670"/>
        <v/>
      </c>
      <c r="D2057" s="7">
        <f t="shared" si="671"/>
        <v>0</v>
      </c>
      <c r="E2057" s="7">
        <f t="shared" si="679"/>
        <v>0</v>
      </c>
      <c r="F2057" s="7" t="str">
        <f t="shared" si="672"/>
        <v/>
      </c>
      <c r="G2057" s="6">
        <f t="shared" si="673"/>
        <v>0</v>
      </c>
      <c r="H2057" s="6">
        <f t="shared" si="680"/>
        <v>0</v>
      </c>
      <c r="I2057" s="6" t="str">
        <f t="shared" si="681"/>
        <v/>
      </c>
      <c r="J2057" s="11">
        <v>2054</v>
      </c>
      <c r="K2057" s="11">
        <f>IF(IFERROR(VLOOKUP(J2057,Home!$A$8:$B$1048576,1,FALSE),0)=0,0,1)</f>
        <v>0</v>
      </c>
      <c r="L2057" s="129" t="e">
        <f>IF(VLOOKUP(O2057,Home!$C$8:$R$207,6,FALSE)="","",VLOOKUP(O2057,Home!$C$8:$R$207,6,FALSE))</f>
        <v>#N/A</v>
      </c>
      <c r="M2057" s="129" t="e">
        <f t="shared" si="666"/>
        <v>#N/A</v>
      </c>
      <c r="N2057" s="11">
        <f>SUM($K$4:K2057)</f>
        <v>200</v>
      </c>
      <c r="O2057" s="11" t="str">
        <f>IF(P2057="","",IF(IFERROR(VLOOKUP(N2057,Home!$C$8:$R$1048576,1,FALSE),"")=0,"",IFERROR(VLOOKUP(N2057,Home!$C$8:$R$1048576,1,FALSE),"")))</f>
        <v/>
      </c>
      <c r="P2057" s="11" t="str">
        <f>IF(IFERROR(VLOOKUP(W2057,Home!$C$8:$R$1048576,3,FALSE),"")=0,"",IFERROR(VLOOKUP(W2057,Home!$C$8:$R$1048576,3,FALSE),""))</f>
        <v/>
      </c>
      <c r="Q2057" s="11" t="str">
        <f t="shared" si="665"/>
        <v/>
      </c>
      <c r="R2057" s="130" t="e">
        <f>VLOOKUP(Q2057,'Baggrund til lister'!$G$4:$H$15,2,FALSE)</f>
        <v>#N/A</v>
      </c>
      <c r="S2057" s="11" t="str">
        <f t="shared" si="667"/>
        <v/>
      </c>
      <c r="T2057" s="11" t="str">
        <f>IF(IFERROR(VLOOKUP(N2057,Home!$C$8:$R$1048576,11,FALSE),"")=0,"",IFERROR(VLOOKUP(N2057,Home!$C$8:$R$1048576,11,FALSE),""))</f>
        <v/>
      </c>
      <c r="U2057" s="11" t="str">
        <f>IF(IFERROR(VLOOKUP(O2057,Home!$C$8:$R$1048576,12,FALSE),"")=0,"",IFERROR(VLOOKUP(O2057,Home!$C$8:$R$1048576,12,FALSE),""))</f>
        <v/>
      </c>
      <c r="V2057" s="11" t="str">
        <f>IF(IFERROR(VLOOKUP(O2057,Home!$C$8:$R$1048576,8,FALSE),"")=0,"",IFERROR(VLOOKUP(O2057,Home!$C$8:$R$1048576,8,FALSE),""))</f>
        <v/>
      </c>
      <c r="W2057" s="11" t="str">
        <f>IF(OR(VLOOKUP(N2057,Home!$C$7:$I$207,6,FALSE)="",VLOOKUP(N2057,Home!$C$7:$I$207,7,FALSE)=""),"FEJL",SUM(Baggrundsark!$K$4:K2057))</f>
        <v>FEJL</v>
      </c>
      <c r="Y2057">
        <v>2054</v>
      </c>
      <c r="Z2057" s="1"/>
      <c r="AC2057" s="44"/>
      <c r="AD2057">
        <f t="shared" si="674"/>
        <v>0</v>
      </c>
      <c r="AE2057">
        <f>SUM($AD$4:AD2057)</f>
        <v>1</v>
      </c>
      <c r="AF2057" s="103" t="str">
        <f>IFERROR(VLOOKUP(AN2057,Home!$C$8:$E$207,3,FALSE),"")</f>
        <v/>
      </c>
      <c r="AG2057" s="103" t="str">
        <f>IFERROR(VLOOKUP(AN2057,Home!$C$8:$E$207,2,FALSE),"")</f>
        <v/>
      </c>
      <c r="AH2057" s="104" t="str">
        <f>IF(VLOOKUP(AE2057,Home!$C$8:$I$207,6,FALSE)="","",VLOOKUP(AE2057,Home!$C$8:$I$207,6,FALSE))</f>
        <v/>
      </c>
      <c r="AI2057" s="104" t="e">
        <f t="shared" si="682"/>
        <v>#VALUE!</v>
      </c>
      <c r="AJ2057" s="105" t="e">
        <f t="shared" si="675"/>
        <v>#VALUE!</v>
      </c>
      <c r="AK2057" s="103" t="e">
        <f t="shared" si="668"/>
        <v>#VALUE!</v>
      </c>
      <c r="AL2057" s="103" t="e">
        <f t="shared" si="676"/>
        <v>#VALUE!</v>
      </c>
      <c r="AN2057" t="str">
        <f>IF(OR(VLOOKUP(AE2057,Home!$C$8:$I$207,6,FALSE)="",VLOOKUP(AE2057,Home!$C$8:$I$207,7,FALSE)=""),"FEJL",Baggrundsark!AE2057)</f>
        <v>FEJL</v>
      </c>
      <c r="AO2057">
        <f>IF(VLOOKUP(AE2057,Home!$C$8:$N$207,12,FALSE)="Timelønnet",1,0)</f>
        <v>0</v>
      </c>
      <c r="AP2057">
        <f>SUM($AO$4:AO2057)*AO2057</f>
        <v>0</v>
      </c>
      <c r="AQ2057">
        <f t="shared" si="663"/>
        <v>1</v>
      </c>
      <c r="AR2057" t="str">
        <f t="shared" si="663"/>
        <v/>
      </c>
      <c r="AS2057" t="e">
        <f t="shared" si="677"/>
        <v>#VALUE!</v>
      </c>
      <c r="AT2057" s="45" t="e">
        <f t="shared" si="664"/>
        <v>#VALUE!</v>
      </c>
      <c r="AU2057">
        <f>VLOOKUP(AQ2057,Home!$C$8:$J$207,8,FALSE)</f>
        <v>0</v>
      </c>
    </row>
    <row r="2058" spans="1:47" x14ac:dyDescent="0.25">
      <c r="A2058" s="6">
        <f t="shared" si="669"/>
        <v>0</v>
      </c>
      <c r="B2058" s="6">
        <f t="shared" si="678"/>
        <v>0</v>
      </c>
      <c r="C2058" s="6" t="str">
        <f t="shared" si="670"/>
        <v/>
      </c>
      <c r="D2058" s="7">
        <f t="shared" si="671"/>
        <v>0</v>
      </c>
      <c r="E2058" s="7">
        <f t="shared" si="679"/>
        <v>0</v>
      </c>
      <c r="F2058" s="7" t="str">
        <f t="shared" si="672"/>
        <v/>
      </c>
      <c r="G2058" s="6">
        <f t="shared" si="673"/>
        <v>0</v>
      </c>
      <c r="H2058" s="6">
        <f t="shared" si="680"/>
        <v>0</v>
      </c>
      <c r="I2058" s="6" t="str">
        <f t="shared" si="681"/>
        <v/>
      </c>
      <c r="J2058" s="11">
        <v>2055</v>
      </c>
      <c r="K2058" s="11">
        <f>IF(IFERROR(VLOOKUP(J2058,Home!$A$8:$B$1048576,1,FALSE),0)=0,0,1)</f>
        <v>0</v>
      </c>
      <c r="L2058" s="129" t="e">
        <f>IF(VLOOKUP(O2058,Home!$C$8:$R$207,6,FALSE)="","",VLOOKUP(O2058,Home!$C$8:$R$207,6,FALSE))</f>
        <v>#N/A</v>
      </c>
      <c r="M2058" s="129" t="e">
        <f t="shared" si="666"/>
        <v>#N/A</v>
      </c>
      <c r="N2058" s="11">
        <f>SUM($K$4:K2058)</f>
        <v>200</v>
      </c>
      <c r="O2058" s="11" t="str">
        <f>IF(P2058="","",IF(IFERROR(VLOOKUP(N2058,Home!$C$8:$R$1048576,1,FALSE),"")=0,"",IFERROR(VLOOKUP(N2058,Home!$C$8:$R$1048576,1,FALSE),"")))</f>
        <v/>
      </c>
      <c r="P2058" s="11" t="str">
        <f>IF(IFERROR(VLOOKUP(W2058,Home!$C$8:$R$1048576,3,FALSE),"")=0,"",IFERROR(VLOOKUP(W2058,Home!$C$8:$R$1048576,3,FALSE),""))</f>
        <v/>
      </c>
      <c r="Q2058" s="11" t="str">
        <f t="shared" si="665"/>
        <v/>
      </c>
      <c r="R2058" s="130" t="e">
        <f>VLOOKUP(Q2058,'Baggrund til lister'!$G$4:$H$15,2,FALSE)</f>
        <v>#N/A</v>
      </c>
      <c r="S2058" s="11" t="str">
        <f t="shared" si="667"/>
        <v/>
      </c>
      <c r="T2058" s="11" t="str">
        <f>IF(IFERROR(VLOOKUP(N2058,Home!$C$8:$R$1048576,11,FALSE),"")=0,"",IFERROR(VLOOKUP(N2058,Home!$C$8:$R$1048576,11,FALSE),""))</f>
        <v/>
      </c>
      <c r="U2058" s="11" t="str">
        <f>IF(IFERROR(VLOOKUP(O2058,Home!$C$8:$R$1048576,12,FALSE),"")=0,"",IFERROR(VLOOKUP(O2058,Home!$C$8:$R$1048576,12,FALSE),""))</f>
        <v/>
      </c>
      <c r="V2058" s="11" t="str">
        <f>IF(IFERROR(VLOOKUP(O2058,Home!$C$8:$R$1048576,8,FALSE),"")=0,"",IFERROR(VLOOKUP(O2058,Home!$C$8:$R$1048576,8,FALSE),""))</f>
        <v/>
      </c>
      <c r="W2058" s="11" t="str">
        <f>IF(OR(VLOOKUP(N2058,Home!$C$7:$I$207,6,FALSE)="",VLOOKUP(N2058,Home!$C$7:$I$207,7,FALSE)=""),"FEJL",SUM(Baggrundsark!$K$4:K2058))</f>
        <v>FEJL</v>
      </c>
      <c r="Y2058">
        <v>2055</v>
      </c>
      <c r="Z2058" s="1"/>
      <c r="AC2058" s="44"/>
      <c r="AD2058">
        <f t="shared" si="674"/>
        <v>0</v>
      </c>
      <c r="AE2058">
        <f>SUM($AD$4:AD2058)</f>
        <v>1</v>
      </c>
      <c r="AF2058" s="103" t="str">
        <f>IFERROR(VLOOKUP(AN2058,Home!$C$8:$E$207,3,FALSE),"")</f>
        <v/>
      </c>
      <c r="AG2058" s="103" t="str">
        <f>IFERROR(VLOOKUP(AN2058,Home!$C$8:$E$207,2,FALSE),"")</f>
        <v/>
      </c>
      <c r="AH2058" s="104" t="str">
        <f>IF(VLOOKUP(AE2058,Home!$C$8:$I$207,6,FALSE)="","",VLOOKUP(AE2058,Home!$C$8:$I$207,6,FALSE))</f>
        <v/>
      </c>
      <c r="AI2058" s="104" t="e">
        <f t="shared" si="682"/>
        <v>#VALUE!</v>
      </c>
      <c r="AJ2058" s="105" t="e">
        <f t="shared" si="675"/>
        <v>#VALUE!</v>
      </c>
      <c r="AK2058" s="103" t="e">
        <f t="shared" si="668"/>
        <v>#VALUE!</v>
      </c>
      <c r="AL2058" s="103" t="e">
        <f t="shared" si="676"/>
        <v>#VALUE!</v>
      </c>
      <c r="AN2058" t="str">
        <f>IF(OR(VLOOKUP(AE2058,Home!$C$8:$I$207,6,FALSE)="",VLOOKUP(AE2058,Home!$C$8:$I$207,7,FALSE)=""),"FEJL",Baggrundsark!AE2058)</f>
        <v>FEJL</v>
      </c>
      <c r="AO2058">
        <f>IF(VLOOKUP(AE2058,Home!$C$8:$N$207,12,FALSE)="Timelønnet",1,0)</f>
        <v>0</v>
      </c>
      <c r="AP2058">
        <f>SUM($AO$4:AO2058)*AO2058</f>
        <v>0</v>
      </c>
      <c r="AQ2058">
        <f t="shared" si="663"/>
        <v>1</v>
      </c>
      <c r="AR2058" t="str">
        <f t="shared" si="663"/>
        <v/>
      </c>
      <c r="AS2058" t="e">
        <f t="shared" si="677"/>
        <v>#VALUE!</v>
      </c>
      <c r="AT2058" s="45" t="e">
        <f t="shared" si="664"/>
        <v>#VALUE!</v>
      </c>
      <c r="AU2058">
        <f>VLOOKUP(AQ2058,Home!$C$8:$J$207,8,FALSE)</f>
        <v>0</v>
      </c>
    </row>
    <row r="2059" spans="1:47" x14ac:dyDescent="0.25">
      <c r="A2059" s="6">
        <f t="shared" si="669"/>
        <v>0</v>
      </c>
      <c r="B2059" s="6">
        <f t="shared" si="678"/>
        <v>0</v>
      </c>
      <c r="C2059" s="6" t="str">
        <f t="shared" si="670"/>
        <v/>
      </c>
      <c r="D2059" s="7">
        <f t="shared" si="671"/>
        <v>0</v>
      </c>
      <c r="E2059" s="7">
        <f t="shared" si="679"/>
        <v>0</v>
      </c>
      <c r="F2059" s="7" t="str">
        <f t="shared" si="672"/>
        <v/>
      </c>
      <c r="G2059" s="6">
        <f t="shared" si="673"/>
        <v>0</v>
      </c>
      <c r="H2059" s="6">
        <f t="shared" si="680"/>
        <v>0</v>
      </c>
      <c r="I2059" s="6" t="str">
        <f t="shared" si="681"/>
        <v/>
      </c>
      <c r="J2059" s="11">
        <v>2056</v>
      </c>
      <c r="K2059" s="11">
        <f>IF(IFERROR(VLOOKUP(J2059,Home!$A$8:$B$1048576,1,FALSE),0)=0,0,1)</f>
        <v>0</v>
      </c>
      <c r="L2059" s="129" t="e">
        <f>IF(VLOOKUP(O2059,Home!$C$8:$R$207,6,FALSE)="","",VLOOKUP(O2059,Home!$C$8:$R$207,6,FALSE))</f>
        <v>#N/A</v>
      </c>
      <c r="M2059" s="129" t="e">
        <f t="shared" si="666"/>
        <v>#N/A</v>
      </c>
      <c r="N2059" s="11">
        <f>SUM($K$4:K2059)</f>
        <v>200</v>
      </c>
      <c r="O2059" s="11" t="str">
        <f>IF(P2059="","",IF(IFERROR(VLOOKUP(N2059,Home!$C$8:$R$1048576,1,FALSE),"")=0,"",IFERROR(VLOOKUP(N2059,Home!$C$8:$R$1048576,1,FALSE),"")))</f>
        <v/>
      </c>
      <c r="P2059" s="11" t="str">
        <f>IF(IFERROR(VLOOKUP(W2059,Home!$C$8:$R$1048576,3,FALSE),"")=0,"",IFERROR(VLOOKUP(W2059,Home!$C$8:$R$1048576,3,FALSE),""))</f>
        <v/>
      </c>
      <c r="Q2059" s="11" t="str">
        <f t="shared" si="665"/>
        <v/>
      </c>
      <c r="R2059" s="130" t="e">
        <f>VLOOKUP(Q2059,'Baggrund til lister'!$G$4:$H$15,2,FALSE)</f>
        <v>#N/A</v>
      </c>
      <c r="S2059" s="11" t="str">
        <f t="shared" si="667"/>
        <v/>
      </c>
      <c r="T2059" s="11" t="str">
        <f>IF(IFERROR(VLOOKUP(N2059,Home!$C$8:$R$1048576,11,FALSE),"")=0,"",IFERROR(VLOOKUP(N2059,Home!$C$8:$R$1048576,11,FALSE),""))</f>
        <v/>
      </c>
      <c r="U2059" s="11" t="str">
        <f>IF(IFERROR(VLOOKUP(O2059,Home!$C$8:$R$1048576,12,FALSE),"")=0,"",IFERROR(VLOOKUP(O2059,Home!$C$8:$R$1048576,12,FALSE),""))</f>
        <v/>
      </c>
      <c r="V2059" s="11" t="str">
        <f>IF(IFERROR(VLOOKUP(O2059,Home!$C$8:$R$1048576,8,FALSE),"")=0,"",IFERROR(VLOOKUP(O2059,Home!$C$8:$R$1048576,8,FALSE),""))</f>
        <v/>
      </c>
      <c r="W2059" s="11" t="str">
        <f>IF(OR(VLOOKUP(N2059,Home!$C$7:$I$207,6,FALSE)="",VLOOKUP(N2059,Home!$C$7:$I$207,7,FALSE)=""),"FEJL",SUM(Baggrundsark!$K$4:K2059))</f>
        <v>FEJL</v>
      </c>
      <c r="Y2059">
        <v>2056</v>
      </c>
      <c r="Z2059" s="1"/>
      <c r="AC2059" s="44"/>
      <c r="AD2059">
        <f t="shared" si="674"/>
        <v>0</v>
      </c>
      <c r="AE2059">
        <f>SUM($AD$4:AD2059)</f>
        <v>1</v>
      </c>
      <c r="AF2059" s="103" t="str">
        <f>IFERROR(VLOOKUP(AN2059,Home!$C$8:$E$207,3,FALSE),"")</f>
        <v/>
      </c>
      <c r="AG2059" s="103" t="str">
        <f>IFERROR(VLOOKUP(AN2059,Home!$C$8:$E$207,2,FALSE),"")</f>
        <v/>
      </c>
      <c r="AH2059" s="104" t="str">
        <f>IF(VLOOKUP(AE2059,Home!$C$8:$I$207,6,FALSE)="","",VLOOKUP(AE2059,Home!$C$8:$I$207,6,FALSE))</f>
        <v/>
      </c>
      <c r="AI2059" s="104" t="e">
        <f t="shared" si="682"/>
        <v>#VALUE!</v>
      </c>
      <c r="AJ2059" s="105" t="e">
        <f t="shared" si="675"/>
        <v>#VALUE!</v>
      </c>
      <c r="AK2059" s="103" t="e">
        <f t="shared" si="668"/>
        <v>#VALUE!</v>
      </c>
      <c r="AL2059" s="103" t="e">
        <f t="shared" si="676"/>
        <v>#VALUE!</v>
      </c>
      <c r="AN2059" t="str">
        <f>IF(OR(VLOOKUP(AE2059,Home!$C$8:$I$207,6,FALSE)="",VLOOKUP(AE2059,Home!$C$8:$I$207,7,FALSE)=""),"FEJL",Baggrundsark!AE2059)</f>
        <v>FEJL</v>
      </c>
      <c r="AO2059">
        <f>IF(VLOOKUP(AE2059,Home!$C$8:$N$207,12,FALSE)="Timelønnet",1,0)</f>
        <v>0</v>
      </c>
      <c r="AP2059">
        <f>SUM($AO$4:AO2059)*AO2059</f>
        <v>0</v>
      </c>
      <c r="AQ2059">
        <f t="shared" si="663"/>
        <v>1</v>
      </c>
      <c r="AR2059" t="str">
        <f t="shared" si="663"/>
        <v/>
      </c>
      <c r="AS2059" t="e">
        <f t="shared" si="677"/>
        <v>#VALUE!</v>
      </c>
      <c r="AT2059" s="45" t="e">
        <f t="shared" si="664"/>
        <v>#VALUE!</v>
      </c>
      <c r="AU2059">
        <f>VLOOKUP(AQ2059,Home!$C$8:$J$207,8,FALSE)</f>
        <v>0</v>
      </c>
    </row>
    <row r="2060" spans="1:47" x14ac:dyDescent="0.25">
      <c r="A2060" s="6">
        <f t="shared" si="669"/>
        <v>0</v>
      </c>
      <c r="B2060" s="6">
        <f t="shared" si="678"/>
        <v>0</v>
      </c>
      <c r="C2060" s="6" t="str">
        <f t="shared" si="670"/>
        <v/>
      </c>
      <c r="D2060" s="7">
        <f t="shared" si="671"/>
        <v>0</v>
      </c>
      <c r="E2060" s="7">
        <f t="shared" si="679"/>
        <v>0</v>
      </c>
      <c r="F2060" s="7" t="str">
        <f t="shared" si="672"/>
        <v/>
      </c>
      <c r="G2060" s="6">
        <f t="shared" si="673"/>
        <v>0</v>
      </c>
      <c r="H2060" s="6">
        <f t="shared" si="680"/>
        <v>0</v>
      </c>
      <c r="I2060" s="6" t="str">
        <f t="shared" si="681"/>
        <v/>
      </c>
      <c r="J2060" s="11">
        <v>2057</v>
      </c>
      <c r="K2060" s="11">
        <f>IF(IFERROR(VLOOKUP(J2060,Home!$A$8:$B$1048576,1,FALSE),0)=0,0,1)</f>
        <v>0</v>
      </c>
      <c r="L2060" s="129" t="e">
        <f>IF(VLOOKUP(O2060,Home!$C$8:$R$207,6,FALSE)="","",VLOOKUP(O2060,Home!$C$8:$R$207,6,FALSE))</f>
        <v>#N/A</v>
      </c>
      <c r="M2060" s="129" t="e">
        <f t="shared" si="666"/>
        <v>#N/A</v>
      </c>
      <c r="N2060" s="11">
        <f>SUM($K$4:K2060)</f>
        <v>200</v>
      </c>
      <c r="O2060" s="11" t="str">
        <f>IF(P2060="","",IF(IFERROR(VLOOKUP(N2060,Home!$C$8:$R$1048576,1,FALSE),"")=0,"",IFERROR(VLOOKUP(N2060,Home!$C$8:$R$1048576,1,FALSE),"")))</f>
        <v/>
      </c>
      <c r="P2060" s="11" t="str">
        <f>IF(IFERROR(VLOOKUP(W2060,Home!$C$8:$R$1048576,3,FALSE),"")=0,"",IFERROR(VLOOKUP(W2060,Home!$C$8:$R$1048576,3,FALSE),""))</f>
        <v/>
      </c>
      <c r="Q2060" s="11" t="str">
        <f t="shared" si="665"/>
        <v/>
      </c>
      <c r="R2060" s="130" t="e">
        <f>VLOOKUP(Q2060,'Baggrund til lister'!$G$4:$H$15,2,FALSE)</f>
        <v>#N/A</v>
      </c>
      <c r="S2060" s="11" t="str">
        <f t="shared" si="667"/>
        <v/>
      </c>
      <c r="T2060" s="11" t="str">
        <f>IF(IFERROR(VLOOKUP(N2060,Home!$C$8:$R$1048576,11,FALSE),"")=0,"",IFERROR(VLOOKUP(N2060,Home!$C$8:$R$1048576,11,FALSE),""))</f>
        <v/>
      </c>
      <c r="U2060" s="11" t="str">
        <f>IF(IFERROR(VLOOKUP(O2060,Home!$C$8:$R$1048576,12,FALSE),"")=0,"",IFERROR(VLOOKUP(O2060,Home!$C$8:$R$1048576,12,FALSE),""))</f>
        <v/>
      </c>
      <c r="V2060" s="11" t="str">
        <f>IF(IFERROR(VLOOKUP(O2060,Home!$C$8:$R$1048576,8,FALSE),"")=0,"",IFERROR(VLOOKUP(O2060,Home!$C$8:$R$1048576,8,FALSE),""))</f>
        <v/>
      </c>
      <c r="W2060" s="11" t="str">
        <f>IF(OR(VLOOKUP(N2060,Home!$C$7:$I$207,6,FALSE)="",VLOOKUP(N2060,Home!$C$7:$I$207,7,FALSE)=""),"FEJL",SUM(Baggrundsark!$K$4:K2060))</f>
        <v>FEJL</v>
      </c>
      <c r="Y2060">
        <v>2057</v>
      </c>
      <c r="Z2060" s="1"/>
      <c r="AC2060" s="44"/>
      <c r="AD2060">
        <f t="shared" si="674"/>
        <v>0</v>
      </c>
      <c r="AE2060">
        <f>SUM($AD$4:AD2060)</f>
        <v>1</v>
      </c>
      <c r="AF2060" s="103" t="str">
        <f>IFERROR(VLOOKUP(AN2060,Home!$C$8:$E$207,3,FALSE),"")</f>
        <v/>
      </c>
      <c r="AG2060" s="103" t="str">
        <f>IFERROR(VLOOKUP(AN2060,Home!$C$8:$E$207,2,FALSE),"")</f>
        <v/>
      </c>
      <c r="AH2060" s="104" t="str">
        <f>IF(VLOOKUP(AE2060,Home!$C$8:$I$207,6,FALSE)="","",VLOOKUP(AE2060,Home!$C$8:$I$207,6,FALSE))</f>
        <v/>
      </c>
      <c r="AI2060" s="104" t="e">
        <f t="shared" si="682"/>
        <v>#VALUE!</v>
      </c>
      <c r="AJ2060" s="105" t="e">
        <f t="shared" si="675"/>
        <v>#VALUE!</v>
      </c>
      <c r="AK2060" s="103" t="e">
        <f t="shared" si="668"/>
        <v>#VALUE!</v>
      </c>
      <c r="AL2060" s="103" t="e">
        <f t="shared" si="676"/>
        <v>#VALUE!</v>
      </c>
      <c r="AN2060" t="str">
        <f>IF(OR(VLOOKUP(AE2060,Home!$C$8:$I$207,6,FALSE)="",VLOOKUP(AE2060,Home!$C$8:$I$207,7,FALSE)=""),"FEJL",Baggrundsark!AE2060)</f>
        <v>FEJL</v>
      </c>
      <c r="AO2060">
        <f>IF(VLOOKUP(AE2060,Home!$C$8:$N$207,12,FALSE)="Timelønnet",1,0)</f>
        <v>0</v>
      </c>
      <c r="AP2060">
        <f>SUM($AO$4:AO2060)*AO2060</f>
        <v>0</v>
      </c>
      <c r="AQ2060">
        <f t="shared" si="663"/>
        <v>1</v>
      </c>
      <c r="AR2060" t="str">
        <f t="shared" si="663"/>
        <v/>
      </c>
      <c r="AS2060" t="e">
        <f t="shared" si="677"/>
        <v>#VALUE!</v>
      </c>
      <c r="AT2060" s="45" t="e">
        <f t="shared" si="664"/>
        <v>#VALUE!</v>
      </c>
      <c r="AU2060">
        <f>VLOOKUP(AQ2060,Home!$C$8:$J$207,8,FALSE)</f>
        <v>0</v>
      </c>
    </row>
    <row r="2061" spans="1:47" x14ac:dyDescent="0.25">
      <c r="A2061" s="6">
        <f t="shared" si="669"/>
        <v>0</v>
      </c>
      <c r="B2061" s="6">
        <f t="shared" si="678"/>
        <v>0</v>
      </c>
      <c r="C2061" s="6" t="str">
        <f t="shared" si="670"/>
        <v/>
      </c>
      <c r="D2061" s="7">
        <f t="shared" si="671"/>
        <v>0</v>
      </c>
      <c r="E2061" s="7">
        <f t="shared" si="679"/>
        <v>0</v>
      </c>
      <c r="F2061" s="7" t="str">
        <f t="shared" si="672"/>
        <v/>
      </c>
      <c r="G2061" s="6">
        <f t="shared" si="673"/>
        <v>0</v>
      </c>
      <c r="H2061" s="6">
        <f t="shared" si="680"/>
        <v>0</v>
      </c>
      <c r="I2061" s="6" t="str">
        <f t="shared" si="681"/>
        <v/>
      </c>
      <c r="J2061" s="11">
        <v>2058</v>
      </c>
      <c r="K2061" s="11">
        <f>IF(IFERROR(VLOOKUP(J2061,Home!$A$8:$B$1048576,1,FALSE),0)=0,0,1)</f>
        <v>0</v>
      </c>
      <c r="L2061" s="129" t="e">
        <f>IF(VLOOKUP(O2061,Home!$C$8:$R$207,6,FALSE)="","",VLOOKUP(O2061,Home!$C$8:$R$207,6,FALSE))</f>
        <v>#N/A</v>
      </c>
      <c r="M2061" s="129" t="e">
        <f t="shared" si="666"/>
        <v>#N/A</v>
      </c>
      <c r="N2061" s="11">
        <f>SUM($K$4:K2061)</f>
        <v>200</v>
      </c>
      <c r="O2061" s="11" t="str">
        <f>IF(P2061="","",IF(IFERROR(VLOOKUP(N2061,Home!$C$8:$R$1048576,1,FALSE),"")=0,"",IFERROR(VLOOKUP(N2061,Home!$C$8:$R$1048576,1,FALSE),"")))</f>
        <v/>
      </c>
      <c r="P2061" s="11" t="str">
        <f>IF(IFERROR(VLOOKUP(W2061,Home!$C$8:$R$1048576,3,FALSE),"")=0,"",IFERROR(VLOOKUP(W2061,Home!$C$8:$R$1048576,3,FALSE),""))</f>
        <v/>
      </c>
      <c r="Q2061" s="11" t="str">
        <f t="shared" si="665"/>
        <v/>
      </c>
      <c r="R2061" s="130" t="e">
        <f>VLOOKUP(Q2061,'Baggrund til lister'!$G$4:$H$15,2,FALSE)</f>
        <v>#N/A</v>
      </c>
      <c r="S2061" s="11" t="str">
        <f t="shared" si="667"/>
        <v/>
      </c>
      <c r="T2061" s="11" t="str">
        <f>IF(IFERROR(VLOOKUP(N2061,Home!$C$8:$R$1048576,11,FALSE),"")=0,"",IFERROR(VLOOKUP(N2061,Home!$C$8:$R$1048576,11,FALSE),""))</f>
        <v/>
      </c>
      <c r="U2061" s="11" t="str">
        <f>IF(IFERROR(VLOOKUP(O2061,Home!$C$8:$R$1048576,12,FALSE),"")=0,"",IFERROR(VLOOKUP(O2061,Home!$C$8:$R$1048576,12,FALSE),""))</f>
        <v/>
      </c>
      <c r="V2061" s="11" t="str">
        <f>IF(IFERROR(VLOOKUP(O2061,Home!$C$8:$R$1048576,8,FALSE),"")=0,"",IFERROR(VLOOKUP(O2061,Home!$C$8:$R$1048576,8,FALSE),""))</f>
        <v/>
      </c>
      <c r="W2061" s="11" t="str">
        <f>IF(OR(VLOOKUP(N2061,Home!$C$7:$I$207,6,FALSE)="",VLOOKUP(N2061,Home!$C$7:$I$207,7,FALSE)=""),"FEJL",SUM(Baggrundsark!$K$4:K2061))</f>
        <v>FEJL</v>
      </c>
      <c r="Y2061">
        <v>2058</v>
      </c>
      <c r="Z2061" s="1"/>
      <c r="AC2061" s="44"/>
      <c r="AD2061">
        <f t="shared" si="674"/>
        <v>0</v>
      </c>
      <c r="AE2061">
        <f>SUM($AD$4:AD2061)</f>
        <v>1</v>
      </c>
      <c r="AF2061" s="103" t="str">
        <f>IFERROR(VLOOKUP(AN2061,Home!$C$8:$E$207,3,FALSE),"")</f>
        <v/>
      </c>
      <c r="AG2061" s="103" t="str">
        <f>IFERROR(VLOOKUP(AN2061,Home!$C$8:$E$207,2,FALSE),"")</f>
        <v/>
      </c>
      <c r="AH2061" s="104" t="str">
        <f>IF(VLOOKUP(AE2061,Home!$C$8:$I$207,6,FALSE)="","",VLOOKUP(AE2061,Home!$C$8:$I$207,6,FALSE))</f>
        <v/>
      </c>
      <c r="AI2061" s="104" t="e">
        <f t="shared" si="682"/>
        <v>#VALUE!</v>
      </c>
      <c r="AJ2061" s="105" t="e">
        <f t="shared" si="675"/>
        <v>#VALUE!</v>
      </c>
      <c r="AK2061" s="103" t="e">
        <f t="shared" si="668"/>
        <v>#VALUE!</v>
      </c>
      <c r="AL2061" s="103" t="e">
        <f t="shared" si="676"/>
        <v>#VALUE!</v>
      </c>
      <c r="AN2061" t="str">
        <f>IF(OR(VLOOKUP(AE2061,Home!$C$8:$I$207,6,FALSE)="",VLOOKUP(AE2061,Home!$C$8:$I$207,7,FALSE)=""),"FEJL",Baggrundsark!AE2061)</f>
        <v>FEJL</v>
      </c>
      <c r="AO2061">
        <f>IF(VLOOKUP(AE2061,Home!$C$8:$N$207,12,FALSE)="Timelønnet",1,0)</f>
        <v>0</v>
      </c>
      <c r="AP2061">
        <f>SUM($AO$4:AO2061)*AO2061</f>
        <v>0</v>
      </c>
      <c r="AQ2061">
        <f t="shared" si="663"/>
        <v>1</v>
      </c>
      <c r="AR2061" t="str">
        <f t="shared" si="663"/>
        <v/>
      </c>
      <c r="AS2061" t="e">
        <f t="shared" si="677"/>
        <v>#VALUE!</v>
      </c>
      <c r="AT2061" s="45" t="e">
        <f t="shared" si="664"/>
        <v>#VALUE!</v>
      </c>
      <c r="AU2061">
        <f>VLOOKUP(AQ2061,Home!$C$8:$J$207,8,FALSE)</f>
        <v>0</v>
      </c>
    </row>
    <row r="2062" spans="1:47" x14ac:dyDescent="0.25">
      <c r="A2062" s="6">
        <f t="shared" si="669"/>
        <v>0</v>
      </c>
      <c r="B2062" s="6">
        <f t="shared" si="678"/>
        <v>0</v>
      </c>
      <c r="C2062" s="6" t="str">
        <f t="shared" si="670"/>
        <v/>
      </c>
      <c r="D2062" s="7">
        <f t="shared" si="671"/>
        <v>0</v>
      </c>
      <c r="E2062" s="7">
        <f t="shared" si="679"/>
        <v>0</v>
      </c>
      <c r="F2062" s="7" t="str">
        <f t="shared" si="672"/>
        <v/>
      </c>
      <c r="G2062" s="6">
        <f t="shared" si="673"/>
        <v>0</v>
      </c>
      <c r="H2062" s="6">
        <f t="shared" si="680"/>
        <v>0</v>
      </c>
      <c r="I2062" s="6" t="str">
        <f t="shared" si="681"/>
        <v/>
      </c>
      <c r="J2062" s="11">
        <v>2059</v>
      </c>
      <c r="K2062" s="11">
        <f>IF(IFERROR(VLOOKUP(J2062,Home!$A$8:$B$1048576,1,FALSE),0)=0,0,1)</f>
        <v>0</v>
      </c>
      <c r="L2062" s="129" t="e">
        <f>IF(VLOOKUP(O2062,Home!$C$8:$R$207,6,FALSE)="","",VLOOKUP(O2062,Home!$C$8:$R$207,6,FALSE))</f>
        <v>#N/A</v>
      </c>
      <c r="M2062" s="129" t="e">
        <f t="shared" si="666"/>
        <v>#N/A</v>
      </c>
      <c r="N2062" s="11">
        <f>SUM($K$4:K2062)</f>
        <v>200</v>
      </c>
      <c r="O2062" s="11" t="str">
        <f>IF(P2062="","",IF(IFERROR(VLOOKUP(N2062,Home!$C$8:$R$1048576,1,FALSE),"")=0,"",IFERROR(VLOOKUP(N2062,Home!$C$8:$R$1048576,1,FALSE),"")))</f>
        <v/>
      </c>
      <c r="P2062" s="11" t="str">
        <f>IF(IFERROR(VLOOKUP(W2062,Home!$C$8:$R$1048576,3,FALSE),"")=0,"",IFERROR(VLOOKUP(W2062,Home!$C$8:$R$1048576,3,FALSE),""))</f>
        <v/>
      </c>
      <c r="Q2062" s="11" t="str">
        <f t="shared" si="665"/>
        <v/>
      </c>
      <c r="R2062" s="130" t="e">
        <f>VLOOKUP(Q2062,'Baggrund til lister'!$G$4:$H$15,2,FALSE)</f>
        <v>#N/A</v>
      </c>
      <c r="S2062" s="11" t="str">
        <f t="shared" si="667"/>
        <v/>
      </c>
      <c r="T2062" s="11" t="str">
        <f>IF(IFERROR(VLOOKUP(N2062,Home!$C$8:$R$1048576,11,FALSE),"")=0,"",IFERROR(VLOOKUP(N2062,Home!$C$8:$R$1048576,11,FALSE),""))</f>
        <v/>
      </c>
      <c r="U2062" s="11" t="str">
        <f>IF(IFERROR(VLOOKUP(O2062,Home!$C$8:$R$1048576,12,FALSE),"")=0,"",IFERROR(VLOOKUP(O2062,Home!$C$8:$R$1048576,12,FALSE),""))</f>
        <v/>
      </c>
      <c r="V2062" s="11" t="str">
        <f>IF(IFERROR(VLOOKUP(O2062,Home!$C$8:$R$1048576,8,FALSE),"")=0,"",IFERROR(VLOOKUP(O2062,Home!$C$8:$R$1048576,8,FALSE),""))</f>
        <v/>
      </c>
      <c r="W2062" s="11" t="str">
        <f>IF(OR(VLOOKUP(N2062,Home!$C$7:$I$207,6,FALSE)="",VLOOKUP(N2062,Home!$C$7:$I$207,7,FALSE)=""),"FEJL",SUM(Baggrundsark!$K$4:K2062))</f>
        <v>FEJL</v>
      </c>
      <c r="Y2062">
        <v>2059</v>
      </c>
      <c r="Z2062" s="1"/>
      <c r="AC2062" s="44"/>
      <c r="AD2062">
        <f t="shared" si="674"/>
        <v>0</v>
      </c>
      <c r="AE2062">
        <f>SUM($AD$4:AD2062)</f>
        <v>1</v>
      </c>
      <c r="AF2062" s="103" t="str">
        <f>IFERROR(VLOOKUP(AN2062,Home!$C$8:$E$207,3,FALSE),"")</f>
        <v/>
      </c>
      <c r="AG2062" s="103" t="str">
        <f>IFERROR(VLOOKUP(AN2062,Home!$C$8:$E$207,2,FALSE),"")</f>
        <v/>
      </c>
      <c r="AH2062" s="104" t="str">
        <f>IF(VLOOKUP(AE2062,Home!$C$8:$I$207,6,FALSE)="","",VLOOKUP(AE2062,Home!$C$8:$I$207,6,FALSE))</f>
        <v/>
      </c>
      <c r="AI2062" s="104" t="e">
        <f t="shared" si="682"/>
        <v>#VALUE!</v>
      </c>
      <c r="AJ2062" s="105" t="e">
        <f t="shared" si="675"/>
        <v>#VALUE!</v>
      </c>
      <c r="AK2062" s="103" t="e">
        <f t="shared" si="668"/>
        <v>#VALUE!</v>
      </c>
      <c r="AL2062" s="103" t="e">
        <f t="shared" si="676"/>
        <v>#VALUE!</v>
      </c>
      <c r="AN2062" t="str">
        <f>IF(OR(VLOOKUP(AE2062,Home!$C$8:$I$207,6,FALSE)="",VLOOKUP(AE2062,Home!$C$8:$I$207,7,FALSE)=""),"FEJL",Baggrundsark!AE2062)</f>
        <v>FEJL</v>
      </c>
      <c r="AO2062">
        <f>IF(VLOOKUP(AE2062,Home!$C$8:$N$207,12,FALSE)="Timelønnet",1,0)</f>
        <v>0</v>
      </c>
      <c r="AP2062">
        <f>SUM($AO$4:AO2062)*AO2062</f>
        <v>0</v>
      </c>
      <c r="AQ2062">
        <f t="shared" si="663"/>
        <v>1</v>
      </c>
      <c r="AR2062" t="str">
        <f t="shared" si="663"/>
        <v/>
      </c>
      <c r="AS2062" t="e">
        <f t="shared" si="677"/>
        <v>#VALUE!</v>
      </c>
      <c r="AT2062" s="45" t="e">
        <f t="shared" si="664"/>
        <v>#VALUE!</v>
      </c>
      <c r="AU2062">
        <f>VLOOKUP(AQ2062,Home!$C$8:$J$207,8,FALSE)</f>
        <v>0</v>
      </c>
    </row>
    <row r="2063" spans="1:47" x14ac:dyDescent="0.25">
      <c r="A2063" s="6">
        <f t="shared" si="669"/>
        <v>0</v>
      </c>
      <c r="B2063" s="6">
        <f t="shared" si="678"/>
        <v>0</v>
      </c>
      <c r="C2063" s="6" t="str">
        <f t="shared" si="670"/>
        <v/>
      </c>
      <c r="D2063" s="7">
        <f t="shared" si="671"/>
        <v>0</v>
      </c>
      <c r="E2063" s="7">
        <f t="shared" si="679"/>
        <v>0</v>
      </c>
      <c r="F2063" s="7" t="str">
        <f t="shared" si="672"/>
        <v/>
      </c>
      <c r="G2063" s="6">
        <f t="shared" si="673"/>
        <v>0</v>
      </c>
      <c r="H2063" s="6">
        <f t="shared" si="680"/>
        <v>0</v>
      </c>
      <c r="I2063" s="6" t="str">
        <f t="shared" si="681"/>
        <v/>
      </c>
      <c r="J2063" s="11">
        <v>2060</v>
      </c>
      <c r="K2063" s="11">
        <f>IF(IFERROR(VLOOKUP(J2063,Home!$A$8:$B$1048576,1,FALSE),0)=0,0,1)</f>
        <v>0</v>
      </c>
      <c r="L2063" s="129" t="e">
        <f>IF(VLOOKUP(O2063,Home!$C$8:$R$207,6,FALSE)="","",VLOOKUP(O2063,Home!$C$8:$R$207,6,FALSE))</f>
        <v>#N/A</v>
      </c>
      <c r="M2063" s="129" t="e">
        <f t="shared" si="666"/>
        <v>#N/A</v>
      </c>
      <c r="N2063" s="11">
        <f>SUM($K$4:K2063)</f>
        <v>200</v>
      </c>
      <c r="O2063" s="11" t="str">
        <f>IF(P2063="","",IF(IFERROR(VLOOKUP(N2063,Home!$C$8:$R$1048576,1,FALSE),"")=0,"",IFERROR(VLOOKUP(N2063,Home!$C$8:$R$1048576,1,FALSE),"")))</f>
        <v/>
      </c>
      <c r="P2063" s="11" t="str">
        <f>IF(IFERROR(VLOOKUP(W2063,Home!$C$8:$R$1048576,3,FALSE),"")=0,"",IFERROR(VLOOKUP(W2063,Home!$C$8:$R$1048576,3,FALSE),""))</f>
        <v/>
      </c>
      <c r="Q2063" s="11" t="str">
        <f t="shared" si="665"/>
        <v/>
      </c>
      <c r="R2063" s="130" t="e">
        <f>VLOOKUP(Q2063,'Baggrund til lister'!$G$4:$H$15,2,FALSE)</f>
        <v>#N/A</v>
      </c>
      <c r="S2063" s="11" t="str">
        <f t="shared" si="667"/>
        <v/>
      </c>
      <c r="T2063" s="11" t="str">
        <f>IF(IFERROR(VLOOKUP(N2063,Home!$C$8:$R$1048576,11,FALSE),"")=0,"",IFERROR(VLOOKUP(N2063,Home!$C$8:$R$1048576,11,FALSE),""))</f>
        <v/>
      </c>
      <c r="U2063" s="11" t="str">
        <f>IF(IFERROR(VLOOKUP(O2063,Home!$C$8:$R$1048576,12,FALSE),"")=0,"",IFERROR(VLOOKUP(O2063,Home!$C$8:$R$1048576,12,FALSE),""))</f>
        <v/>
      </c>
      <c r="V2063" s="11" t="str">
        <f>IF(IFERROR(VLOOKUP(O2063,Home!$C$8:$R$1048576,8,FALSE),"")=0,"",IFERROR(VLOOKUP(O2063,Home!$C$8:$R$1048576,8,FALSE),""))</f>
        <v/>
      </c>
      <c r="W2063" s="11" t="str">
        <f>IF(OR(VLOOKUP(N2063,Home!$C$7:$I$207,6,FALSE)="",VLOOKUP(N2063,Home!$C$7:$I$207,7,FALSE)=""),"FEJL",SUM(Baggrundsark!$K$4:K2063))</f>
        <v>FEJL</v>
      </c>
      <c r="Y2063">
        <v>2060</v>
      </c>
      <c r="Z2063" s="1"/>
      <c r="AC2063" s="44"/>
      <c r="AD2063">
        <f t="shared" si="674"/>
        <v>0</v>
      </c>
      <c r="AE2063">
        <f>SUM($AD$4:AD2063)</f>
        <v>1</v>
      </c>
      <c r="AF2063" s="103" t="str">
        <f>IFERROR(VLOOKUP(AN2063,Home!$C$8:$E$207,3,FALSE),"")</f>
        <v/>
      </c>
      <c r="AG2063" s="103" t="str">
        <f>IFERROR(VLOOKUP(AN2063,Home!$C$8:$E$207,2,FALSE),"")</f>
        <v/>
      </c>
      <c r="AH2063" s="104" t="str">
        <f>IF(VLOOKUP(AE2063,Home!$C$8:$I$207,6,FALSE)="","",VLOOKUP(AE2063,Home!$C$8:$I$207,6,FALSE))</f>
        <v/>
      </c>
      <c r="AI2063" s="104" t="e">
        <f t="shared" si="682"/>
        <v>#VALUE!</v>
      </c>
      <c r="AJ2063" s="105" t="e">
        <f t="shared" si="675"/>
        <v>#VALUE!</v>
      </c>
      <c r="AK2063" s="103" t="e">
        <f t="shared" si="668"/>
        <v>#VALUE!</v>
      </c>
      <c r="AL2063" s="103" t="e">
        <f t="shared" si="676"/>
        <v>#VALUE!</v>
      </c>
      <c r="AN2063" t="str">
        <f>IF(OR(VLOOKUP(AE2063,Home!$C$8:$I$207,6,FALSE)="",VLOOKUP(AE2063,Home!$C$8:$I$207,7,FALSE)=""),"FEJL",Baggrundsark!AE2063)</f>
        <v>FEJL</v>
      </c>
      <c r="AO2063">
        <f>IF(VLOOKUP(AE2063,Home!$C$8:$N$207,12,FALSE)="Timelønnet",1,0)</f>
        <v>0</v>
      </c>
      <c r="AP2063">
        <f>SUM($AO$4:AO2063)*AO2063</f>
        <v>0</v>
      </c>
      <c r="AQ2063">
        <f t="shared" si="663"/>
        <v>1</v>
      </c>
      <c r="AR2063" t="str">
        <f t="shared" si="663"/>
        <v/>
      </c>
      <c r="AS2063" t="e">
        <f t="shared" si="677"/>
        <v>#VALUE!</v>
      </c>
      <c r="AT2063" s="45" t="e">
        <f t="shared" si="664"/>
        <v>#VALUE!</v>
      </c>
      <c r="AU2063">
        <f>VLOOKUP(AQ2063,Home!$C$8:$J$207,8,FALSE)</f>
        <v>0</v>
      </c>
    </row>
    <row r="2064" spans="1:47" x14ac:dyDescent="0.25">
      <c r="A2064" s="6">
        <f t="shared" si="669"/>
        <v>0</v>
      </c>
      <c r="B2064" s="6">
        <f t="shared" si="678"/>
        <v>0</v>
      </c>
      <c r="C2064" s="6" t="str">
        <f t="shared" si="670"/>
        <v/>
      </c>
      <c r="D2064" s="7">
        <f t="shared" si="671"/>
        <v>0</v>
      </c>
      <c r="E2064" s="7">
        <f t="shared" si="679"/>
        <v>0</v>
      </c>
      <c r="F2064" s="7" t="str">
        <f t="shared" si="672"/>
        <v/>
      </c>
      <c r="G2064" s="6">
        <f t="shared" si="673"/>
        <v>0</v>
      </c>
      <c r="H2064" s="6">
        <f t="shared" si="680"/>
        <v>0</v>
      </c>
      <c r="I2064" s="6" t="str">
        <f t="shared" si="681"/>
        <v/>
      </c>
      <c r="J2064" s="11">
        <v>2061</v>
      </c>
      <c r="K2064" s="11">
        <f>IF(IFERROR(VLOOKUP(J2064,Home!$A$8:$B$1048576,1,FALSE),0)=0,0,1)</f>
        <v>0</v>
      </c>
      <c r="L2064" s="129" t="e">
        <f>IF(VLOOKUP(O2064,Home!$C$8:$R$207,6,FALSE)="","",VLOOKUP(O2064,Home!$C$8:$R$207,6,FALSE))</f>
        <v>#N/A</v>
      </c>
      <c r="M2064" s="129" t="e">
        <f t="shared" si="666"/>
        <v>#N/A</v>
      </c>
      <c r="N2064" s="11">
        <f>SUM($K$4:K2064)</f>
        <v>200</v>
      </c>
      <c r="O2064" s="11" t="str">
        <f>IF(P2064="","",IF(IFERROR(VLOOKUP(N2064,Home!$C$8:$R$1048576,1,FALSE),"")=0,"",IFERROR(VLOOKUP(N2064,Home!$C$8:$R$1048576,1,FALSE),"")))</f>
        <v/>
      </c>
      <c r="P2064" s="11" t="str">
        <f>IF(IFERROR(VLOOKUP(W2064,Home!$C$8:$R$1048576,3,FALSE),"")=0,"",IFERROR(VLOOKUP(W2064,Home!$C$8:$R$1048576,3,FALSE),""))</f>
        <v/>
      </c>
      <c r="Q2064" s="11" t="str">
        <f t="shared" si="665"/>
        <v/>
      </c>
      <c r="R2064" s="130" t="e">
        <f>VLOOKUP(Q2064,'Baggrund til lister'!$G$4:$H$15,2,FALSE)</f>
        <v>#N/A</v>
      </c>
      <c r="S2064" s="11" t="str">
        <f t="shared" si="667"/>
        <v/>
      </c>
      <c r="T2064" s="11" t="str">
        <f>IF(IFERROR(VLOOKUP(N2064,Home!$C$8:$R$1048576,11,FALSE),"")=0,"",IFERROR(VLOOKUP(N2064,Home!$C$8:$R$1048576,11,FALSE),""))</f>
        <v/>
      </c>
      <c r="U2064" s="11" t="str">
        <f>IF(IFERROR(VLOOKUP(O2064,Home!$C$8:$R$1048576,12,FALSE),"")=0,"",IFERROR(VLOOKUP(O2064,Home!$C$8:$R$1048576,12,FALSE),""))</f>
        <v/>
      </c>
      <c r="V2064" s="11" t="str">
        <f>IF(IFERROR(VLOOKUP(O2064,Home!$C$8:$R$1048576,8,FALSE),"")=0,"",IFERROR(VLOOKUP(O2064,Home!$C$8:$R$1048576,8,FALSE),""))</f>
        <v/>
      </c>
      <c r="W2064" s="11" t="str">
        <f>IF(OR(VLOOKUP(N2064,Home!$C$7:$I$207,6,FALSE)="",VLOOKUP(N2064,Home!$C$7:$I$207,7,FALSE)=""),"FEJL",SUM(Baggrundsark!$K$4:K2064))</f>
        <v>FEJL</v>
      </c>
      <c r="Y2064">
        <v>2061</v>
      </c>
      <c r="Z2064" s="1"/>
      <c r="AC2064" s="44"/>
      <c r="AD2064">
        <f t="shared" si="674"/>
        <v>0</v>
      </c>
      <c r="AE2064">
        <f>SUM($AD$4:AD2064)</f>
        <v>1</v>
      </c>
      <c r="AF2064" s="103" t="str">
        <f>IFERROR(VLOOKUP(AN2064,Home!$C$8:$E$207,3,FALSE),"")</f>
        <v/>
      </c>
      <c r="AG2064" s="103" t="str">
        <f>IFERROR(VLOOKUP(AN2064,Home!$C$8:$E$207,2,FALSE),"")</f>
        <v/>
      </c>
      <c r="AH2064" s="104" t="str">
        <f>IF(VLOOKUP(AE2064,Home!$C$8:$I$207,6,FALSE)="","",VLOOKUP(AE2064,Home!$C$8:$I$207,6,FALSE))</f>
        <v/>
      </c>
      <c r="AI2064" s="104" t="e">
        <f t="shared" si="682"/>
        <v>#VALUE!</v>
      </c>
      <c r="AJ2064" s="105" t="e">
        <f t="shared" si="675"/>
        <v>#VALUE!</v>
      </c>
      <c r="AK2064" s="103" t="e">
        <f t="shared" si="668"/>
        <v>#VALUE!</v>
      </c>
      <c r="AL2064" s="103" t="e">
        <f t="shared" si="676"/>
        <v>#VALUE!</v>
      </c>
      <c r="AN2064" t="str">
        <f>IF(OR(VLOOKUP(AE2064,Home!$C$8:$I$207,6,FALSE)="",VLOOKUP(AE2064,Home!$C$8:$I$207,7,FALSE)=""),"FEJL",Baggrundsark!AE2064)</f>
        <v>FEJL</v>
      </c>
      <c r="AO2064">
        <f>IF(VLOOKUP(AE2064,Home!$C$8:$N$207,12,FALSE)="Timelønnet",1,0)</f>
        <v>0</v>
      </c>
      <c r="AP2064">
        <f>SUM($AO$4:AO2064)*AO2064</f>
        <v>0</v>
      </c>
      <c r="AQ2064">
        <f t="shared" si="663"/>
        <v>1</v>
      </c>
      <c r="AR2064" t="str">
        <f t="shared" si="663"/>
        <v/>
      </c>
      <c r="AS2064" t="e">
        <f t="shared" si="677"/>
        <v>#VALUE!</v>
      </c>
      <c r="AT2064" s="45" t="e">
        <f t="shared" si="664"/>
        <v>#VALUE!</v>
      </c>
      <c r="AU2064">
        <f>VLOOKUP(AQ2064,Home!$C$8:$J$207,8,FALSE)</f>
        <v>0</v>
      </c>
    </row>
    <row r="2065" spans="1:47" x14ac:dyDescent="0.25">
      <c r="A2065" s="6">
        <f t="shared" si="669"/>
        <v>0</v>
      </c>
      <c r="B2065" s="6">
        <f t="shared" si="678"/>
        <v>0</v>
      </c>
      <c r="C2065" s="6" t="str">
        <f t="shared" si="670"/>
        <v/>
      </c>
      <c r="D2065" s="7">
        <f t="shared" si="671"/>
        <v>0</v>
      </c>
      <c r="E2065" s="7">
        <f t="shared" si="679"/>
        <v>0</v>
      </c>
      <c r="F2065" s="7" t="str">
        <f t="shared" si="672"/>
        <v/>
      </c>
      <c r="G2065" s="6">
        <f t="shared" si="673"/>
        <v>0</v>
      </c>
      <c r="H2065" s="6">
        <f t="shared" si="680"/>
        <v>0</v>
      </c>
      <c r="I2065" s="6" t="str">
        <f t="shared" si="681"/>
        <v/>
      </c>
      <c r="J2065" s="11">
        <v>2062</v>
      </c>
      <c r="K2065" s="11">
        <f>IF(IFERROR(VLOOKUP(J2065,Home!$A$8:$B$1048576,1,FALSE),0)=0,0,1)</f>
        <v>0</v>
      </c>
      <c r="L2065" s="129" t="e">
        <f>IF(VLOOKUP(O2065,Home!$C$8:$R$207,6,FALSE)="","",VLOOKUP(O2065,Home!$C$8:$R$207,6,FALSE))</f>
        <v>#N/A</v>
      </c>
      <c r="M2065" s="129" t="e">
        <f t="shared" si="666"/>
        <v>#N/A</v>
      </c>
      <c r="N2065" s="11">
        <f>SUM($K$4:K2065)</f>
        <v>200</v>
      </c>
      <c r="O2065" s="11" t="str">
        <f>IF(P2065="","",IF(IFERROR(VLOOKUP(N2065,Home!$C$8:$R$1048576,1,FALSE),"")=0,"",IFERROR(VLOOKUP(N2065,Home!$C$8:$R$1048576,1,FALSE),"")))</f>
        <v/>
      </c>
      <c r="P2065" s="11" t="str">
        <f>IF(IFERROR(VLOOKUP(W2065,Home!$C$8:$R$1048576,3,FALSE),"")=0,"",IFERROR(VLOOKUP(W2065,Home!$C$8:$R$1048576,3,FALSE),""))</f>
        <v/>
      </c>
      <c r="Q2065" s="11" t="str">
        <f t="shared" si="665"/>
        <v/>
      </c>
      <c r="R2065" s="130" t="e">
        <f>VLOOKUP(Q2065,'Baggrund til lister'!$G$4:$H$15,2,FALSE)</f>
        <v>#N/A</v>
      </c>
      <c r="S2065" s="11" t="str">
        <f t="shared" si="667"/>
        <v/>
      </c>
      <c r="T2065" s="11" t="str">
        <f>IF(IFERROR(VLOOKUP(N2065,Home!$C$8:$R$1048576,11,FALSE),"")=0,"",IFERROR(VLOOKUP(N2065,Home!$C$8:$R$1048576,11,FALSE),""))</f>
        <v/>
      </c>
      <c r="U2065" s="11" t="str">
        <f>IF(IFERROR(VLOOKUP(O2065,Home!$C$8:$R$1048576,12,FALSE),"")=0,"",IFERROR(VLOOKUP(O2065,Home!$C$8:$R$1048576,12,FALSE),""))</f>
        <v/>
      </c>
      <c r="V2065" s="11" t="str">
        <f>IF(IFERROR(VLOOKUP(O2065,Home!$C$8:$R$1048576,8,FALSE),"")=0,"",IFERROR(VLOOKUP(O2065,Home!$C$8:$R$1048576,8,FALSE),""))</f>
        <v/>
      </c>
      <c r="W2065" s="11" t="str">
        <f>IF(OR(VLOOKUP(N2065,Home!$C$7:$I$207,6,FALSE)="",VLOOKUP(N2065,Home!$C$7:$I$207,7,FALSE)=""),"FEJL",SUM(Baggrundsark!$K$4:K2065))</f>
        <v>FEJL</v>
      </c>
      <c r="Y2065">
        <v>2062</v>
      </c>
      <c r="Z2065" s="1"/>
      <c r="AC2065" s="44"/>
      <c r="AD2065">
        <f t="shared" si="674"/>
        <v>0</v>
      </c>
      <c r="AE2065">
        <f>SUM($AD$4:AD2065)</f>
        <v>1</v>
      </c>
      <c r="AF2065" s="103" t="str">
        <f>IFERROR(VLOOKUP(AN2065,Home!$C$8:$E$207,3,FALSE),"")</f>
        <v/>
      </c>
      <c r="AG2065" s="103" t="str">
        <f>IFERROR(VLOOKUP(AN2065,Home!$C$8:$E$207,2,FALSE),"")</f>
        <v/>
      </c>
      <c r="AH2065" s="104" t="str">
        <f>IF(VLOOKUP(AE2065,Home!$C$8:$I$207,6,FALSE)="","",VLOOKUP(AE2065,Home!$C$8:$I$207,6,FALSE))</f>
        <v/>
      </c>
      <c r="AI2065" s="104" t="e">
        <f t="shared" si="682"/>
        <v>#VALUE!</v>
      </c>
      <c r="AJ2065" s="105" t="e">
        <f t="shared" si="675"/>
        <v>#VALUE!</v>
      </c>
      <c r="AK2065" s="103" t="e">
        <f t="shared" si="668"/>
        <v>#VALUE!</v>
      </c>
      <c r="AL2065" s="103" t="e">
        <f t="shared" si="676"/>
        <v>#VALUE!</v>
      </c>
      <c r="AN2065" t="str">
        <f>IF(OR(VLOOKUP(AE2065,Home!$C$8:$I$207,6,FALSE)="",VLOOKUP(AE2065,Home!$C$8:$I$207,7,FALSE)=""),"FEJL",Baggrundsark!AE2065)</f>
        <v>FEJL</v>
      </c>
      <c r="AO2065">
        <f>IF(VLOOKUP(AE2065,Home!$C$8:$N$207,12,FALSE)="Timelønnet",1,0)</f>
        <v>0</v>
      </c>
      <c r="AP2065">
        <f>SUM($AO$4:AO2065)*AO2065</f>
        <v>0</v>
      </c>
      <c r="AQ2065">
        <f t="shared" si="663"/>
        <v>1</v>
      </c>
      <c r="AR2065" t="str">
        <f t="shared" si="663"/>
        <v/>
      </c>
      <c r="AS2065" t="e">
        <f t="shared" si="677"/>
        <v>#VALUE!</v>
      </c>
      <c r="AT2065" s="45" t="e">
        <f t="shared" si="664"/>
        <v>#VALUE!</v>
      </c>
      <c r="AU2065">
        <f>VLOOKUP(AQ2065,Home!$C$8:$J$207,8,FALSE)</f>
        <v>0</v>
      </c>
    </row>
    <row r="2066" spans="1:47" x14ac:dyDescent="0.25">
      <c r="A2066" s="6">
        <f t="shared" si="669"/>
        <v>0</v>
      </c>
      <c r="B2066" s="6">
        <f t="shared" si="678"/>
        <v>0</v>
      </c>
      <c r="C2066" s="6" t="str">
        <f t="shared" si="670"/>
        <v/>
      </c>
      <c r="D2066" s="7">
        <f t="shared" si="671"/>
        <v>0</v>
      </c>
      <c r="E2066" s="7">
        <f t="shared" si="679"/>
        <v>0</v>
      </c>
      <c r="F2066" s="7" t="str">
        <f t="shared" si="672"/>
        <v/>
      </c>
      <c r="G2066" s="6">
        <f t="shared" si="673"/>
        <v>0</v>
      </c>
      <c r="H2066" s="6">
        <f t="shared" si="680"/>
        <v>0</v>
      </c>
      <c r="I2066" s="6" t="str">
        <f t="shared" si="681"/>
        <v/>
      </c>
      <c r="J2066" s="11">
        <v>2063</v>
      </c>
      <c r="K2066" s="11">
        <f>IF(IFERROR(VLOOKUP(J2066,Home!$A$8:$B$1048576,1,FALSE),0)=0,0,1)</f>
        <v>0</v>
      </c>
      <c r="L2066" s="129" t="e">
        <f>IF(VLOOKUP(O2066,Home!$C$8:$R$207,6,FALSE)="","",VLOOKUP(O2066,Home!$C$8:$R$207,6,FALSE))</f>
        <v>#N/A</v>
      </c>
      <c r="M2066" s="129" t="e">
        <f t="shared" si="666"/>
        <v>#N/A</v>
      </c>
      <c r="N2066" s="11">
        <f>SUM($K$4:K2066)</f>
        <v>200</v>
      </c>
      <c r="O2066" s="11" t="str">
        <f>IF(P2066="","",IF(IFERROR(VLOOKUP(N2066,Home!$C$8:$R$1048576,1,FALSE),"")=0,"",IFERROR(VLOOKUP(N2066,Home!$C$8:$R$1048576,1,FALSE),"")))</f>
        <v/>
      </c>
      <c r="P2066" s="11" t="str">
        <f>IF(IFERROR(VLOOKUP(W2066,Home!$C$8:$R$1048576,3,FALSE),"")=0,"",IFERROR(VLOOKUP(W2066,Home!$C$8:$R$1048576,3,FALSE),""))</f>
        <v/>
      </c>
      <c r="Q2066" s="11" t="str">
        <f t="shared" si="665"/>
        <v/>
      </c>
      <c r="R2066" s="130" t="e">
        <f>VLOOKUP(Q2066,'Baggrund til lister'!$G$4:$H$15,2,FALSE)</f>
        <v>#N/A</v>
      </c>
      <c r="S2066" s="11" t="str">
        <f t="shared" si="667"/>
        <v/>
      </c>
      <c r="T2066" s="11" t="str">
        <f>IF(IFERROR(VLOOKUP(N2066,Home!$C$8:$R$1048576,11,FALSE),"")=0,"",IFERROR(VLOOKUP(N2066,Home!$C$8:$R$1048576,11,FALSE),""))</f>
        <v/>
      </c>
      <c r="U2066" s="11" t="str">
        <f>IF(IFERROR(VLOOKUP(O2066,Home!$C$8:$R$1048576,12,FALSE),"")=0,"",IFERROR(VLOOKUP(O2066,Home!$C$8:$R$1048576,12,FALSE),""))</f>
        <v/>
      </c>
      <c r="V2066" s="11" t="str">
        <f>IF(IFERROR(VLOOKUP(O2066,Home!$C$8:$R$1048576,8,FALSE),"")=0,"",IFERROR(VLOOKUP(O2066,Home!$C$8:$R$1048576,8,FALSE),""))</f>
        <v/>
      </c>
      <c r="W2066" s="11" t="str">
        <f>IF(OR(VLOOKUP(N2066,Home!$C$7:$I$207,6,FALSE)="",VLOOKUP(N2066,Home!$C$7:$I$207,7,FALSE)=""),"FEJL",SUM(Baggrundsark!$K$4:K2066))</f>
        <v>FEJL</v>
      </c>
      <c r="Y2066">
        <v>2063</v>
      </c>
      <c r="Z2066" s="1"/>
      <c r="AC2066" s="44"/>
      <c r="AD2066">
        <f t="shared" si="674"/>
        <v>0</v>
      </c>
      <c r="AE2066">
        <f>SUM($AD$4:AD2066)</f>
        <v>1</v>
      </c>
      <c r="AF2066" s="103" t="str">
        <f>IFERROR(VLOOKUP(AN2066,Home!$C$8:$E$207,3,FALSE),"")</f>
        <v/>
      </c>
      <c r="AG2066" s="103" t="str">
        <f>IFERROR(VLOOKUP(AN2066,Home!$C$8:$E$207,2,FALSE),"")</f>
        <v/>
      </c>
      <c r="AH2066" s="104" t="str">
        <f>IF(VLOOKUP(AE2066,Home!$C$8:$I$207,6,FALSE)="","",VLOOKUP(AE2066,Home!$C$8:$I$207,6,FALSE))</f>
        <v/>
      </c>
      <c r="AI2066" s="104" t="e">
        <f t="shared" si="682"/>
        <v>#VALUE!</v>
      </c>
      <c r="AJ2066" s="105" t="e">
        <f t="shared" si="675"/>
        <v>#VALUE!</v>
      </c>
      <c r="AK2066" s="103" t="e">
        <f t="shared" si="668"/>
        <v>#VALUE!</v>
      </c>
      <c r="AL2066" s="103" t="e">
        <f t="shared" si="676"/>
        <v>#VALUE!</v>
      </c>
      <c r="AN2066" t="str">
        <f>IF(OR(VLOOKUP(AE2066,Home!$C$8:$I$207,6,FALSE)="",VLOOKUP(AE2066,Home!$C$8:$I$207,7,FALSE)=""),"FEJL",Baggrundsark!AE2066)</f>
        <v>FEJL</v>
      </c>
      <c r="AO2066">
        <f>IF(VLOOKUP(AE2066,Home!$C$8:$N$207,12,FALSE)="Timelønnet",1,0)</f>
        <v>0</v>
      </c>
      <c r="AP2066">
        <f>SUM($AO$4:AO2066)*AO2066</f>
        <v>0</v>
      </c>
      <c r="AQ2066">
        <f t="shared" si="663"/>
        <v>1</v>
      </c>
      <c r="AR2066" t="str">
        <f t="shared" si="663"/>
        <v/>
      </c>
      <c r="AS2066" t="e">
        <f t="shared" si="677"/>
        <v>#VALUE!</v>
      </c>
      <c r="AT2066" s="45" t="e">
        <f t="shared" si="664"/>
        <v>#VALUE!</v>
      </c>
      <c r="AU2066">
        <f>VLOOKUP(AQ2066,Home!$C$8:$J$207,8,FALSE)</f>
        <v>0</v>
      </c>
    </row>
    <row r="2067" spans="1:47" x14ac:dyDescent="0.25">
      <c r="A2067" s="6">
        <f t="shared" si="669"/>
        <v>0</v>
      </c>
      <c r="B2067" s="6">
        <f t="shared" si="678"/>
        <v>0</v>
      </c>
      <c r="C2067" s="6" t="str">
        <f t="shared" si="670"/>
        <v/>
      </c>
      <c r="D2067" s="7">
        <f t="shared" si="671"/>
        <v>0</v>
      </c>
      <c r="E2067" s="7">
        <f t="shared" si="679"/>
        <v>0</v>
      </c>
      <c r="F2067" s="7" t="str">
        <f t="shared" si="672"/>
        <v/>
      </c>
      <c r="G2067" s="6">
        <f t="shared" si="673"/>
        <v>0</v>
      </c>
      <c r="H2067" s="6">
        <f t="shared" si="680"/>
        <v>0</v>
      </c>
      <c r="I2067" s="6" t="str">
        <f t="shared" si="681"/>
        <v/>
      </c>
      <c r="J2067" s="11">
        <v>2064</v>
      </c>
      <c r="K2067" s="11">
        <f>IF(IFERROR(VLOOKUP(J2067,Home!$A$8:$B$1048576,1,FALSE),0)=0,0,1)</f>
        <v>0</v>
      </c>
      <c r="L2067" s="129" t="e">
        <f>IF(VLOOKUP(O2067,Home!$C$8:$R$207,6,FALSE)="","",VLOOKUP(O2067,Home!$C$8:$R$207,6,FALSE))</f>
        <v>#N/A</v>
      </c>
      <c r="M2067" s="129" t="e">
        <f t="shared" si="666"/>
        <v>#N/A</v>
      </c>
      <c r="N2067" s="11">
        <f>SUM($K$4:K2067)</f>
        <v>200</v>
      </c>
      <c r="O2067" s="11" t="str">
        <f>IF(P2067="","",IF(IFERROR(VLOOKUP(N2067,Home!$C$8:$R$1048576,1,FALSE),"")=0,"",IFERROR(VLOOKUP(N2067,Home!$C$8:$R$1048576,1,FALSE),"")))</f>
        <v/>
      </c>
      <c r="P2067" s="11" t="str">
        <f>IF(IFERROR(VLOOKUP(W2067,Home!$C$8:$R$1048576,3,FALSE),"")=0,"",IFERROR(VLOOKUP(W2067,Home!$C$8:$R$1048576,3,FALSE),""))</f>
        <v/>
      </c>
      <c r="Q2067" s="11" t="str">
        <f t="shared" si="665"/>
        <v/>
      </c>
      <c r="R2067" s="130" t="e">
        <f>VLOOKUP(Q2067,'Baggrund til lister'!$G$4:$H$15,2,FALSE)</f>
        <v>#N/A</v>
      </c>
      <c r="S2067" s="11" t="str">
        <f t="shared" si="667"/>
        <v/>
      </c>
      <c r="T2067" s="11" t="str">
        <f>IF(IFERROR(VLOOKUP(N2067,Home!$C$8:$R$1048576,11,FALSE),"")=0,"",IFERROR(VLOOKUP(N2067,Home!$C$8:$R$1048576,11,FALSE),""))</f>
        <v/>
      </c>
      <c r="U2067" s="11" t="str">
        <f>IF(IFERROR(VLOOKUP(O2067,Home!$C$8:$R$1048576,12,FALSE),"")=0,"",IFERROR(VLOOKUP(O2067,Home!$C$8:$R$1048576,12,FALSE),""))</f>
        <v/>
      </c>
      <c r="V2067" s="11" t="str">
        <f>IF(IFERROR(VLOOKUP(O2067,Home!$C$8:$R$1048576,8,FALSE),"")=0,"",IFERROR(VLOOKUP(O2067,Home!$C$8:$R$1048576,8,FALSE),""))</f>
        <v/>
      </c>
      <c r="W2067" s="11" t="str">
        <f>IF(OR(VLOOKUP(N2067,Home!$C$7:$I$207,6,FALSE)="",VLOOKUP(N2067,Home!$C$7:$I$207,7,FALSE)=""),"FEJL",SUM(Baggrundsark!$K$4:K2067))</f>
        <v>FEJL</v>
      </c>
      <c r="Y2067">
        <v>2064</v>
      </c>
      <c r="Z2067" s="1"/>
      <c r="AC2067" s="44"/>
      <c r="AD2067">
        <f t="shared" si="674"/>
        <v>0</v>
      </c>
      <c r="AE2067">
        <f>SUM($AD$4:AD2067)</f>
        <v>1</v>
      </c>
      <c r="AF2067" s="103" t="str">
        <f>IFERROR(VLOOKUP(AN2067,Home!$C$8:$E$207,3,FALSE),"")</f>
        <v/>
      </c>
      <c r="AG2067" s="103" t="str">
        <f>IFERROR(VLOOKUP(AN2067,Home!$C$8:$E$207,2,FALSE),"")</f>
        <v/>
      </c>
      <c r="AH2067" s="104" t="str">
        <f>IF(VLOOKUP(AE2067,Home!$C$8:$I$207,6,FALSE)="","",VLOOKUP(AE2067,Home!$C$8:$I$207,6,FALSE))</f>
        <v/>
      </c>
      <c r="AI2067" s="104" t="e">
        <f t="shared" si="682"/>
        <v>#VALUE!</v>
      </c>
      <c r="AJ2067" s="105" t="e">
        <f t="shared" si="675"/>
        <v>#VALUE!</v>
      </c>
      <c r="AK2067" s="103" t="e">
        <f t="shared" si="668"/>
        <v>#VALUE!</v>
      </c>
      <c r="AL2067" s="103" t="e">
        <f t="shared" si="676"/>
        <v>#VALUE!</v>
      </c>
      <c r="AN2067" t="str">
        <f>IF(OR(VLOOKUP(AE2067,Home!$C$8:$I$207,6,FALSE)="",VLOOKUP(AE2067,Home!$C$8:$I$207,7,FALSE)=""),"FEJL",Baggrundsark!AE2067)</f>
        <v>FEJL</v>
      </c>
      <c r="AO2067">
        <f>IF(VLOOKUP(AE2067,Home!$C$8:$N$207,12,FALSE)="Timelønnet",1,0)</f>
        <v>0</v>
      </c>
      <c r="AP2067">
        <f>SUM($AO$4:AO2067)*AO2067</f>
        <v>0</v>
      </c>
      <c r="AQ2067">
        <f t="shared" si="663"/>
        <v>1</v>
      </c>
      <c r="AR2067" t="str">
        <f t="shared" si="663"/>
        <v/>
      </c>
      <c r="AS2067" t="e">
        <f t="shared" si="677"/>
        <v>#VALUE!</v>
      </c>
      <c r="AT2067" s="45" t="e">
        <f t="shared" si="664"/>
        <v>#VALUE!</v>
      </c>
      <c r="AU2067">
        <f>VLOOKUP(AQ2067,Home!$C$8:$J$207,8,FALSE)</f>
        <v>0</v>
      </c>
    </row>
    <row r="2068" spans="1:47" x14ac:dyDescent="0.25">
      <c r="A2068" s="6">
        <f t="shared" si="669"/>
        <v>0</v>
      </c>
      <c r="B2068" s="6">
        <f t="shared" si="678"/>
        <v>0</v>
      </c>
      <c r="C2068" s="6" t="str">
        <f t="shared" si="670"/>
        <v/>
      </c>
      <c r="D2068" s="7">
        <f t="shared" si="671"/>
        <v>0</v>
      </c>
      <c r="E2068" s="7">
        <f t="shared" si="679"/>
        <v>0</v>
      </c>
      <c r="F2068" s="7" t="str">
        <f t="shared" si="672"/>
        <v/>
      </c>
      <c r="G2068" s="6">
        <f t="shared" si="673"/>
        <v>0</v>
      </c>
      <c r="H2068" s="6">
        <f t="shared" si="680"/>
        <v>0</v>
      </c>
      <c r="I2068" s="6" t="str">
        <f t="shared" si="681"/>
        <v/>
      </c>
      <c r="J2068" s="11">
        <v>2065</v>
      </c>
      <c r="K2068" s="11">
        <f>IF(IFERROR(VLOOKUP(J2068,Home!$A$8:$B$1048576,1,FALSE),0)=0,0,1)</f>
        <v>0</v>
      </c>
      <c r="L2068" s="129" t="e">
        <f>IF(VLOOKUP(O2068,Home!$C$8:$R$207,6,FALSE)="","",VLOOKUP(O2068,Home!$C$8:$R$207,6,FALSE))</f>
        <v>#N/A</v>
      </c>
      <c r="M2068" s="129" t="e">
        <f t="shared" si="666"/>
        <v>#N/A</v>
      </c>
      <c r="N2068" s="11">
        <f>SUM($K$4:K2068)</f>
        <v>200</v>
      </c>
      <c r="O2068" s="11" t="str">
        <f>IF(P2068="","",IF(IFERROR(VLOOKUP(N2068,Home!$C$8:$R$1048576,1,FALSE),"")=0,"",IFERROR(VLOOKUP(N2068,Home!$C$8:$R$1048576,1,FALSE),"")))</f>
        <v/>
      </c>
      <c r="P2068" s="11" t="str">
        <f>IF(IFERROR(VLOOKUP(W2068,Home!$C$8:$R$1048576,3,FALSE),"")=0,"",IFERROR(VLOOKUP(W2068,Home!$C$8:$R$1048576,3,FALSE),""))</f>
        <v/>
      </c>
      <c r="Q2068" s="11" t="str">
        <f t="shared" si="665"/>
        <v/>
      </c>
      <c r="R2068" s="130" t="e">
        <f>VLOOKUP(Q2068,'Baggrund til lister'!$G$4:$H$15,2,FALSE)</f>
        <v>#N/A</v>
      </c>
      <c r="S2068" s="11" t="str">
        <f t="shared" si="667"/>
        <v/>
      </c>
      <c r="T2068" s="11" t="str">
        <f>IF(IFERROR(VLOOKUP(N2068,Home!$C$8:$R$1048576,11,FALSE),"")=0,"",IFERROR(VLOOKUP(N2068,Home!$C$8:$R$1048576,11,FALSE),""))</f>
        <v/>
      </c>
      <c r="U2068" s="11" t="str">
        <f>IF(IFERROR(VLOOKUP(O2068,Home!$C$8:$R$1048576,12,FALSE),"")=0,"",IFERROR(VLOOKUP(O2068,Home!$C$8:$R$1048576,12,FALSE),""))</f>
        <v/>
      </c>
      <c r="V2068" s="11" t="str">
        <f>IF(IFERROR(VLOOKUP(O2068,Home!$C$8:$R$1048576,8,FALSE),"")=0,"",IFERROR(VLOOKUP(O2068,Home!$C$8:$R$1048576,8,FALSE),""))</f>
        <v/>
      </c>
      <c r="W2068" s="11" t="str">
        <f>IF(OR(VLOOKUP(N2068,Home!$C$7:$I$207,6,FALSE)="",VLOOKUP(N2068,Home!$C$7:$I$207,7,FALSE)=""),"FEJL",SUM(Baggrundsark!$K$4:K2068))</f>
        <v>FEJL</v>
      </c>
      <c r="Y2068">
        <v>2065</v>
      </c>
      <c r="Z2068" s="1"/>
      <c r="AC2068" s="44"/>
      <c r="AD2068">
        <f t="shared" si="674"/>
        <v>0</v>
      </c>
      <c r="AE2068">
        <f>SUM($AD$4:AD2068)</f>
        <v>1</v>
      </c>
      <c r="AF2068" s="103" t="str">
        <f>IFERROR(VLOOKUP(AN2068,Home!$C$8:$E$207,3,FALSE),"")</f>
        <v/>
      </c>
      <c r="AG2068" s="103" t="str">
        <f>IFERROR(VLOOKUP(AN2068,Home!$C$8:$E$207,2,FALSE),"")</f>
        <v/>
      </c>
      <c r="AH2068" s="104" t="str">
        <f>IF(VLOOKUP(AE2068,Home!$C$8:$I$207,6,FALSE)="","",VLOOKUP(AE2068,Home!$C$8:$I$207,6,FALSE))</f>
        <v/>
      </c>
      <c r="AI2068" s="104" t="e">
        <f t="shared" si="682"/>
        <v>#VALUE!</v>
      </c>
      <c r="AJ2068" s="105" t="e">
        <f t="shared" si="675"/>
        <v>#VALUE!</v>
      </c>
      <c r="AK2068" s="103" t="e">
        <f t="shared" si="668"/>
        <v>#VALUE!</v>
      </c>
      <c r="AL2068" s="103" t="e">
        <f t="shared" si="676"/>
        <v>#VALUE!</v>
      </c>
      <c r="AN2068" t="str">
        <f>IF(OR(VLOOKUP(AE2068,Home!$C$8:$I$207,6,FALSE)="",VLOOKUP(AE2068,Home!$C$8:$I$207,7,FALSE)=""),"FEJL",Baggrundsark!AE2068)</f>
        <v>FEJL</v>
      </c>
      <c r="AO2068">
        <f>IF(VLOOKUP(AE2068,Home!$C$8:$N$207,12,FALSE)="Timelønnet",1,0)</f>
        <v>0</v>
      </c>
      <c r="AP2068">
        <f>SUM($AO$4:AO2068)*AO2068</f>
        <v>0</v>
      </c>
      <c r="AQ2068">
        <f t="shared" si="663"/>
        <v>1</v>
      </c>
      <c r="AR2068" t="str">
        <f t="shared" si="663"/>
        <v/>
      </c>
      <c r="AS2068" t="e">
        <f t="shared" si="677"/>
        <v>#VALUE!</v>
      </c>
      <c r="AT2068" s="45" t="e">
        <f t="shared" si="664"/>
        <v>#VALUE!</v>
      </c>
      <c r="AU2068">
        <f>VLOOKUP(AQ2068,Home!$C$8:$J$207,8,FALSE)</f>
        <v>0</v>
      </c>
    </row>
    <row r="2069" spans="1:47" x14ac:dyDescent="0.25">
      <c r="A2069" s="6">
        <f t="shared" si="669"/>
        <v>0</v>
      </c>
      <c r="B2069" s="6">
        <f t="shared" si="678"/>
        <v>0</v>
      </c>
      <c r="C2069" s="6" t="str">
        <f t="shared" si="670"/>
        <v/>
      </c>
      <c r="D2069" s="7">
        <f t="shared" si="671"/>
        <v>0</v>
      </c>
      <c r="E2069" s="7">
        <f t="shared" si="679"/>
        <v>0</v>
      </c>
      <c r="F2069" s="7" t="str">
        <f t="shared" si="672"/>
        <v/>
      </c>
      <c r="G2069" s="6">
        <f t="shared" si="673"/>
        <v>0</v>
      </c>
      <c r="H2069" s="6">
        <f t="shared" si="680"/>
        <v>0</v>
      </c>
      <c r="I2069" s="6" t="str">
        <f t="shared" si="681"/>
        <v/>
      </c>
      <c r="J2069" s="11">
        <v>2066</v>
      </c>
      <c r="K2069" s="11">
        <f>IF(IFERROR(VLOOKUP(J2069,Home!$A$8:$B$1048576,1,FALSE),0)=0,0,1)</f>
        <v>0</v>
      </c>
      <c r="L2069" s="129" t="e">
        <f>IF(VLOOKUP(O2069,Home!$C$8:$R$207,6,FALSE)="","",VLOOKUP(O2069,Home!$C$8:$R$207,6,FALSE))</f>
        <v>#N/A</v>
      </c>
      <c r="M2069" s="129" t="e">
        <f t="shared" si="666"/>
        <v>#N/A</v>
      </c>
      <c r="N2069" s="11">
        <f>SUM($K$4:K2069)</f>
        <v>200</v>
      </c>
      <c r="O2069" s="11" t="str">
        <f>IF(P2069="","",IF(IFERROR(VLOOKUP(N2069,Home!$C$8:$R$1048576,1,FALSE),"")=0,"",IFERROR(VLOOKUP(N2069,Home!$C$8:$R$1048576,1,FALSE),"")))</f>
        <v/>
      </c>
      <c r="P2069" s="11" t="str">
        <f>IF(IFERROR(VLOOKUP(W2069,Home!$C$8:$R$1048576,3,FALSE),"")=0,"",IFERROR(VLOOKUP(W2069,Home!$C$8:$R$1048576,3,FALSE),""))</f>
        <v/>
      </c>
      <c r="Q2069" s="11" t="str">
        <f t="shared" si="665"/>
        <v/>
      </c>
      <c r="R2069" s="130" t="e">
        <f>VLOOKUP(Q2069,'Baggrund til lister'!$G$4:$H$15,2,FALSE)</f>
        <v>#N/A</v>
      </c>
      <c r="S2069" s="11" t="str">
        <f t="shared" si="667"/>
        <v/>
      </c>
      <c r="T2069" s="11" t="str">
        <f>IF(IFERROR(VLOOKUP(N2069,Home!$C$8:$R$1048576,11,FALSE),"")=0,"",IFERROR(VLOOKUP(N2069,Home!$C$8:$R$1048576,11,FALSE),""))</f>
        <v/>
      </c>
      <c r="U2069" s="11" t="str">
        <f>IF(IFERROR(VLOOKUP(O2069,Home!$C$8:$R$1048576,12,FALSE),"")=0,"",IFERROR(VLOOKUP(O2069,Home!$C$8:$R$1048576,12,FALSE),""))</f>
        <v/>
      </c>
      <c r="V2069" s="11" t="str">
        <f>IF(IFERROR(VLOOKUP(O2069,Home!$C$8:$R$1048576,8,FALSE),"")=0,"",IFERROR(VLOOKUP(O2069,Home!$C$8:$R$1048576,8,FALSE),""))</f>
        <v/>
      </c>
      <c r="W2069" s="11" t="str">
        <f>IF(OR(VLOOKUP(N2069,Home!$C$7:$I$207,6,FALSE)="",VLOOKUP(N2069,Home!$C$7:$I$207,7,FALSE)=""),"FEJL",SUM(Baggrundsark!$K$4:K2069))</f>
        <v>FEJL</v>
      </c>
      <c r="Y2069">
        <v>2066</v>
      </c>
      <c r="Z2069" s="1"/>
      <c r="AC2069" s="44"/>
      <c r="AD2069">
        <f t="shared" si="674"/>
        <v>0</v>
      </c>
      <c r="AE2069">
        <f>SUM($AD$4:AD2069)</f>
        <v>1</v>
      </c>
      <c r="AF2069" s="103" t="str">
        <f>IFERROR(VLOOKUP(AN2069,Home!$C$8:$E$207,3,FALSE),"")</f>
        <v/>
      </c>
      <c r="AG2069" s="103" t="str">
        <f>IFERROR(VLOOKUP(AN2069,Home!$C$8:$E$207,2,FALSE),"")</f>
        <v/>
      </c>
      <c r="AH2069" s="104" t="str">
        <f>IF(VLOOKUP(AE2069,Home!$C$8:$I$207,6,FALSE)="","",VLOOKUP(AE2069,Home!$C$8:$I$207,6,FALSE))</f>
        <v/>
      </c>
      <c r="AI2069" s="104" t="e">
        <f t="shared" si="682"/>
        <v>#VALUE!</v>
      </c>
      <c r="AJ2069" s="105" t="e">
        <f t="shared" si="675"/>
        <v>#VALUE!</v>
      </c>
      <c r="AK2069" s="103" t="e">
        <f t="shared" si="668"/>
        <v>#VALUE!</v>
      </c>
      <c r="AL2069" s="103" t="e">
        <f t="shared" si="676"/>
        <v>#VALUE!</v>
      </c>
      <c r="AN2069" t="str">
        <f>IF(OR(VLOOKUP(AE2069,Home!$C$8:$I$207,6,FALSE)="",VLOOKUP(AE2069,Home!$C$8:$I$207,7,FALSE)=""),"FEJL",Baggrundsark!AE2069)</f>
        <v>FEJL</v>
      </c>
      <c r="AO2069">
        <f>IF(VLOOKUP(AE2069,Home!$C$8:$N$207,12,FALSE)="Timelønnet",1,0)</f>
        <v>0</v>
      </c>
      <c r="AP2069">
        <f>SUM($AO$4:AO2069)*AO2069</f>
        <v>0</v>
      </c>
      <c r="AQ2069">
        <f t="shared" si="663"/>
        <v>1</v>
      </c>
      <c r="AR2069" t="str">
        <f t="shared" si="663"/>
        <v/>
      </c>
      <c r="AS2069" t="e">
        <f t="shared" si="677"/>
        <v>#VALUE!</v>
      </c>
      <c r="AT2069" s="45" t="e">
        <f t="shared" si="664"/>
        <v>#VALUE!</v>
      </c>
      <c r="AU2069">
        <f>VLOOKUP(AQ2069,Home!$C$8:$J$207,8,FALSE)</f>
        <v>0</v>
      </c>
    </row>
    <row r="2070" spans="1:47" x14ac:dyDescent="0.25">
      <c r="A2070" s="6">
        <f t="shared" si="669"/>
        <v>0</v>
      </c>
      <c r="B2070" s="6">
        <f t="shared" si="678"/>
        <v>0</v>
      </c>
      <c r="C2070" s="6" t="str">
        <f t="shared" si="670"/>
        <v/>
      </c>
      <c r="D2070" s="7">
        <f t="shared" si="671"/>
        <v>0</v>
      </c>
      <c r="E2070" s="7">
        <f t="shared" si="679"/>
        <v>0</v>
      </c>
      <c r="F2070" s="7" t="str">
        <f t="shared" si="672"/>
        <v/>
      </c>
      <c r="G2070" s="6">
        <f t="shared" si="673"/>
        <v>0</v>
      </c>
      <c r="H2070" s="6">
        <f t="shared" si="680"/>
        <v>0</v>
      </c>
      <c r="I2070" s="6" t="str">
        <f t="shared" si="681"/>
        <v/>
      </c>
      <c r="J2070" s="11">
        <v>2067</v>
      </c>
      <c r="K2070" s="11">
        <f>IF(IFERROR(VLOOKUP(J2070,Home!$A$8:$B$1048576,1,FALSE),0)=0,0,1)</f>
        <v>0</v>
      </c>
      <c r="L2070" s="129" t="e">
        <f>IF(VLOOKUP(O2070,Home!$C$8:$R$207,6,FALSE)="","",VLOOKUP(O2070,Home!$C$8:$R$207,6,FALSE))</f>
        <v>#N/A</v>
      </c>
      <c r="M2070" s="129" t="e">
        <f t="shared" si="666"/>
        <v>#N/A</v>
      </c>
      <c r="N2070" s="11">
        <f>SUM($K$4:K2070)</f>
        <v>200</v>
      </c>
      <c r="O2070" s="11" t="str">
        <f>IF(P2070="","",IF(IFERROR(VLOOKUP(N2070,Home!$C$8:$R$1048576,1,FALSE),"")=0,"",IFERROR(VLOOKUP(N2070,Home!$C$8:$R$1048576,1,FALSE),"")))</f>
        <v/>
      </c>
      <c r="P2070" s="11" t="str">
        <f>IF(IFERROR(VLOOKUP(W2070,Home!$C$8:$R$1048576,3,FALSE),"")=0,"",IFERROR(VLOOKUP(W2070,Home!$C$8:$R$1048576,3,FALSE),""))</f>
        <v/>
      </c>
      <c r="Q2070" s="11" t="str">
        <f t="shared" si="665"/>
        <v/>
      </c>
      <c r="R2070" s="130" t="e">
        <f>VLOOKUP(Q2070,'Baggrund til lister'!$G$4:$H$15,2,FALSE)</f>
        <v>#N/A</v>
      </c>
      <c r="S2070" s="11" t="str">
        <f t="shared" si="667"/>
        <v/>
      </c>
      <c r="T2070" s="11" t="str">
        <f>IF(IFERROR(VLOOKUP(N2070,Home!$C$8:$R$1048576,11,FALSE),"")=0,"",IFERROR(VLOOKUP(N2070,Home!$C$8:$R$1048576,11,FALSE),""))</f>
        <v/>
      </c>
      <c r="U2070" s="11" t="str">
        <f>IF(IFERROR(VLOOKUP(O2070,Home!$C$8:$R$1048576,12,FALSE),"")=0,"",IFERROR(VLOOKUP(O2070,Home!$C$8:$R$1048576,12,FALSE),""))</f>
        <v/>
      </c>
      <c r="V2070" s="11" t="str">
        <f>IF(IFERROR(VLOOKUP(O2070,Home!$C$8:$R$1048576,8,FALSE),"")=0,"",IFERROR(VLOOKUP(O2070,Home!$C$8:$R$1048576,8,FALSE),""))</f>
        <v/>
      </c>
      <c r="W2070" s="11" t="str">
        <f>IF(OR(VLOOKUP(N2070,Home!$C$7:$I$207,6,FALSE)="",VLOOKUP(N2070,Home!$C$7:$I$207,7,FALSE)=""),"FEJL",SUM(Baggrundsark!$K$4:K2070))</f>
        <v>FEJL</v>
      </c>
      <c r="Y2070">
        <v>2067</v>
      </c>
      <c r="Z2070" s="1"/>
      <c r="AC2070" s="44"/>
      <c r="AD2070">
        <f t="shared" si="674"/>
        <v>0</v>
      </c>
      <c r="AE2070">
        <f>SUM($AD$4:AD2070)</f>
        <v>1</v>
      </c>
      <c r="AF2070" s="103" t="str">
        <f>IFERROR(VLOOKUP(AN2070,Home!$C$8:$E$207,3,FALSE),"")</f>
        <v/>
      </c>
      <c r="AG2070" s="103" t="str">
        <f>IFERROR(VLOOKUP(AN2070,Home!$C$8:$E$207,2,FALSE),"")</f>
        <v/>
      </c>
      <c r="AH2070" s="104" t="str">
        <f>IF(VLOOKUP(AE2070,Home!$C$8:$I$207,6,FALSE)="","",VLOOKUP(AE2070,Home!$C$8:$I$207,6,FALSE))</f>
        <v/>
      </c>
      <c r="AI2070" s="104" t="e">
        <f t="shared" si="682"/>
        <v>#VALUE!</v>
      </c>
      <c r="AJ2070" s="105" t="e">
        <f t="shared" si="675"/>
        <v>#VALUE!</v>
      </c>
      <c r="AK2070" s="103" t="e">
        <f t="shared" si="668"/>
        <v>#VALUE!</v>
      </c>
      <c r="AL2070" s="103" t="e">
        <f t="shared" si="676"/>
        <v>#VALUE!</v>
      </c>
      <c r="AN2070" t="str">
        <f>IF(OR(VLOOKUP(AE2070,Home!$C$8:$I$207,6,FALSE)="",VLOOKUP(AE2070,Home!$C$8:$I$207,7,FALSE)=""),"FEJL",Baggrundsark!AE2070)</f>
        <v>FEJL</v>
      </c>
      <c r="AO2070">
        <f>IF(VLOOKUP(AE2070,Home!$C$8:$N$207,12,FALSE)="Timelønnet",1,0)</f>
        <v>0</v>
      </c>
      <c r="AP2070">
        <f>SUM($AO$4:AO2070)*AO2070</f>
        <v>0</v>
      </c>
      <c r="AQ2070">
        <f t="shared" si="663"/>
        <v>1</v>
      </c>
      <c r="AR2070" t="str">
        <f t="shared" si="663"/>
        <v/>
      </c>
      <c r="AS2070" t="e">
        <f t="shared" si="677"/>
        <v>#VALUE!</v>
      </c>
      <c r="AT2070" s="45" t="e">
        <f t="shared" si="664"/>
        <v>#VALUE!</v>
      </c>
      <c r="AU2070">
        <f>VLOOKUP(AQ2070,Home!$C$8:$J$207,8,FALSE)</f>
        <v>0</v>
      </c>
    </row>
    <row r="2071" spans="1:47" x14ac:dyDescent="0.25">
      <c r="A2071" s="6">
        <f t="shared" si="669"/>
        <v>0</v>
      </c>
      <c r="B2071" s="6">
        <f t="shared" si="678"/>
        <v>0</v>
      </c>
      <c r="C2071" s="6" t="str">
        <f t="shared" si="670"/>
        <v/>
      </c>
      <c r="D2071" s="7">
        <f t="shared" si="671"/>
        <v>0</v>
      </c>
      <c r="E2071" s="7">
        <f t="shared" si="679"/>
        <v>0</v>
      </c>
      <c r="F2071" s="7" t="str">
        <f t="shared" si="672"/>
        <v/>
      </c>
      <c r="G2071" s="6">
        <f t="shared" si="673"/>
        <v>0</v>
      </c>
      <c r="H2071" s="6">
        <f t="shared" si="680"/>
        <v>0</v>
      </c>
      <c r="I2071" s="6" t="str">
        <f t="shared" si="681"/>
        <v/>
      </c>
      <c r="J2071" s="11">
        <v>2068</v>
      </c>
      <c r="K2071" s="11">
        <f>IF(IFERROR(VLOOKUP(J2071,Home!$A$8:$B$1048576,1,FALSE),0)=0,0,1)</f>
        <v>0</v>
      </c>
      <c r="L2071" s="129" t="e">
        <f>IF(VLOOKUP(O2071,Home!$C$8:$R$207,6,FALSE)="","",VLOOKUP(O2071,Home!$C$8:$R$207,6,FALSE))</f>
        <v>#N/A</v>
      </c>
      <c r="M2071" s="129" t="e">
        <f t="shared" si="666"/>
        <v>#N/A</v>
      </c>
      <c r="N2071" s="11">
        <f>SUM($K$4:K2071)</f>
        <v>200</v>
      </c>
      <c r="O2071" s="11" t="str">
        <f>IF(P2071="","",IF(IFERROR(VLOOKUP(N2071,Home!$C$8:$R$1048576,1,FALSE),"")=0,"",IFERROR(VLOOKUP(N2071,Home!$C$8:$R$1048576,1,FALSE),"")))</f>
        <v/>
      </c>
      <c r="P2071" s="11" t="str">
        <f>IF(IFERROR(VLOOKUP(W2071,Home!$C$8:$R$1048576,3,FALSE),"")=0,"",IFERROR(VLOOKUP(W2071,Home!$C$8:$R$1048576,3,FALSE),""))</f>
        <v/>
      </c>
      <c r="Q2071" s="11" t="str">
        <f t="shared" si="665"/>
        <v/>
      </c>
      <c r="R2071" s="130" t="e">
        <f>VLOOKUP(Q2071,'Baggrund til lister'!$G$4:$H$15,2,FALSE)</f>
        <v>#N/A</v>
      </c>
      <c r="S2071" s="11" t="str">
        <f t="shared" si="667"/>
        <v/>
      </c>
      <c r="T2071" s="11" t="str">
        <f>IF(IFERROR(VLOOKUP(N2071,Home!$C$8:$R$1048576,11,FALSE),"")=0,"",IFERROR(VLOOKUP(N2071,Home!$C$8:$R$1048576,11,FALSE),""))</f>
        <v/>
      </c>
      <c r="U2071" s="11" t="str">
        <f>IF(IFERROR(VLOOKUP(O2071,Home!$C$8:$R$1048576,12,FALSE),"")=0,"",IFERROR(VLOOKUP(O2071,Home!$C$8:$R$1048576,12,FALSE),""))</f>
        <v/>
      </c>
      <c r="V2071" s="11" t="str">
        <f>IF(IFERROR(VLOOKUP(O2071,Home!$C$8:$R$1048576,8,FALSE),"")=0,"",IFERROR(VLOOKUP(O2071,Home!$C$8:$R$1048576,8,FALSE),""))</f>
        <v/>
      </c>
      <c r="W2071" s="11" t="str">
        <f>IF(OR(VLOOKUP(N2071,Home!$C$7:$I$207,6,FALSE)="",VLOOKUP(N2071,Home!$C$7:$I$207,7,FALSE)=""),"FEJL",SUM(Baggrundsark!$K$4:K2071))</f>
        <v>FEJL</v>
      </c>
      <c r="Y2071">
        <v>2068</v>
      </c>
      <c r="Z2071" s="1"/>
      <c r="AC2071" s="44"/>
      <c r="AD2071">
        <f t="shared" si="674"/>
        <v>0</v>
      </c>
      <c r="AE2071">
        <f>SUM($AD$4:AD2071)</f>
        <v>1</v>
      </c>
      <c r="AF2071" s="103" t="str">
        <f>IFERROR(VLOOKUP(AN2071,Home!$C$8:$E$207,3,FALSE),"")</f>
        <v/>
      </c>
      <c r="AG2071" s="103" t="str">
        <f>IFERROR(VLOOKUP(AN2071,Home!$C$8:$E$207,2,FALSE),"")</f>
        <v/>
      </c>
      <c r="AH2071" s="104" t="str">
        <f>IF(VLOOKUP(AE2071,Home!$C$8:$I$207,6,FALSE)="","",VLOOKUP(AE2071,Home!$C$8:$I$207,6,FALSE))</f>
        <v/>
      </c>
      <c r="AI2071" s="104" t="e">
        <f t="shared" si="682"/>
        <v>#VALUE!</v>
      </c>
      <c r="AJ2071" s="105" t="e">
        <f t="shared" si="675"/>
        <v>#VALUE!</v>
      </c>
      <c r="AK2071" s="103" t="e">
        <f t="shared" si="668"/>
        <v>#VALUE!</v>
      </c>
      <c r="AL2071" s="103" t="e">
        <f t="shared" si="676"/>
        <v>#VALUE!</v>
      </c>
      <c r="AN2071" t="str">
        <f>IF(OR(VLOOKUP(AE2071,Home!$C$8:$I$207,6,FALSE)="",VLOOKUP(AE2071,Home!$C$8:$I$207,7,FALSE)=""),"FEJL",Baggrundsark!AE2071)</f>
        <v>FEJL</v>
      </c>
      <c r="AO2071">
        <f>IF(VLOOKUP(AE2071,Home!$C$8:$N$207,12,FALSE)="Timelønnet",1,0)</f>
        <v>0</v>
      </c>
      <c r="AP2071">
        <f>SUM($AO$4:AO2071)*AO2071</f>
        <v>0</v>
      </c>
      <c r="AQ2071">
        <f t="shared" si="663"/>
        <v>1</v>
      </c>
      <c r="AR2071" t="str">
        <f t="shared" si="663"/>
        <v/>
      </c>
      <c r="AS2071" t="e">
        <f t="shared" si="677"/>
        <v>#VALUE!</v>
      </c>
      <c r="AT2071" s="45" t="e">
        <f t="shared" si="664"/>
        <v>#VALUE!</v>
      </c>
      <c r="AU2071">
        <f>VLOOKUP(AQ2071,Home!$C$8:$J$207,8,FALSE)</f>
        <v>0</v>
      </c>
    </row>
    <row r="2072" spans="1:47" x14ac:dyDescent="0.25">
      <c r="A2072" s="6">
        <f t="shared" si="669"/>
        <v>0</v>
      </c>
      <c r="B2072" s="6">
        <f t="shared" si="678"/>
        <v>0</v>
      </c>
      <c r="C2072" s="6" t="str">
        <f t="shared" si="670"/>
        <v/>
      </c>
      <c r="D2072" s="7">
        <f t="shared" si="671"/>
        <v>0</v>
      </c>
      <c r="E2072" s="7">
        <f t="shared" si="679"/>
        <v>0</v>
      </c>
      <c r="F2072" s="7" t="str">
        <f t="shared" si="672"/>
        <v/>
      </c>
      <c r="G2072" s="6">
        <f t="shared" si="673"/>
        <v>0</v>
      </c>
      <c r="H2072" s="6">
        <f t="shared" si="680"/>
        <v>0</v>
      </c>
      <c r="I2072" s="6" t="str">
        <f t="shared" si="681"/>
        <v/>
      </c>
      <c r="J2072" s="11">
        <v>2069</v>
      </c>
      <c r="K2072" s="11">
        <f>IF(IFERROR(VLOOKUP(J2072,Home!$A$8:$B$1048576,1,FALSE),0)=0,0,1)</f>
        <v>0</v>
      </c>
      <c r="L2072" s="129" t="e">
        <f>IF(VLOOKUP(O2072,Home!$C$8:$R$207,6,FALSE)="","",VLOOKUP(O2072,Home!$C$8:$R$207,6,FALSE))</f>
        <v>#N/A</v>
      </c>
      <c r="M2072" s="129" t="e">
        <f t="shared" si="666"/>
        <v>#N/A</v>
      </c>
      <c r="N2072" s="11">
        <f>SUM($K$4:K2072)</f>
        <v>200</v>
      </c>
      <c r="O2072" s="11" t="str">
        <f>IF(P2072="","",IF(IFERROR(VLOOKUP(N2072,Home!$C$8:$R$1048576,1,FALSE),"")=0,"",IFERROR(VLOOKUP(N2072,Home!$C$8:$R$1048576,1,FALSE),"")))</f>
        <v/>
      </c>
      <c r="P2072" s="11" t="str">
        <f>IF(IFERROR(VLOOKUP(W2072,Home!$C$8:$R$1048576,3,FALSE),"")=0,"",IFERROR(VLOOKUP(W2072,Home!$C$8:$R$1048576,3,FALSE),""))</f>
        <v/>
      </c>
      <c r="Q2072" s="11" t="str">
        <f t="shared" si="665"/>
        <v/>
      </c>
      <c r="R2072" s="130" t="e">
        <f>VLOOKUP(Q2072,'Baggrund til lister'!$G$4:$H$15,2,FALSE)</f>
        <v>#N/A</v>
      </c>
      <c r="S2072" s="11" t="str">
        <f t="shared" si="667"/>
        <v/>
      </c>
      <c r="T2072" s="11" t="str">
        <f>IF(IFERROR(VLOOKUP(N2072,Home!$C$8:$R$1048576,11,FALSE),"")=0,"",IFERROR(VLOOKUP(N2072,Home!$C$8:$R$1048576,11,FALSE),""))</f>
        <v/>
      </c>
      <c r="U2072" s="11" t="str">
        <f>IF(IFERROR(VLOOKUP(O2072,Home!$C$8:$R$1048576,12,FALSE),"")=0,"",IFERROR(VLOOKUP(O2072,Home!$C$8:$R$1048576,12,FALSE),""))</f>
        <v/>
      </c>
      <c r="V2072" s="11" t="str">
        <f>IF(IFERROR(VLOOKUP(O2072,Home!$C$8:$R$1048576,8,FALSE),"")=0,"",IFERROR(VLOOKUP(O2072,Home!$C$8:$R$1048576,8,FALSE),""))</f>
        <v/>
      </c>
      <c r="W2072" s="11" t="str">
        <f>IF(OR(VLOOKUP(N2072,Home!$C$7:$I$207,6,FALSE)="",VLOOKUP(N2072,Home!$C$7:$I$207,7,FALSE)=""),"FEJL",SUM(Baggrundsark!$K$4:K2072))</f>
        <v>FEJL</v>
      </c>
      <c r="Y2072">
        <v>2069</v>
      </c>
      <c r="Z2072" s="1"/>
      <c r="AC2072" s="44"/>
      <c r="AD2072">
        <f t="shared" si="674"/>
        <v>0</v>
      </c>
      <c r="AE2072">
        <f>SUM($AD$4:AD2072)</f>
        <v>1</v>
      </c>
      <c r="AF2072" s="103" t="str">
        <f>IFERROR(VLOOKUP(AN2072,Home!$C$8:$E$207,3,FALSE),"")</f>
        <v/>
      </c>
      <c r="AG2072" s="103" t="str">
        <f>IFERROR(VLOOKUP(AN2072,Home!$C$8:$E$207,2,FALSE),"")</f>
        <v/>
      </c>
      <c r="AH2072" s="104" t="str">
        <f>IF(VLOOKUP(AE2072,Home!$C$8:$I$207,6,FALSE)="","",VLOOKUP(AE2072,Home!$C$8:$I$207,6,FALSE))</f>
        <v/>
      </c>
      <c r="AI2072" s="104" t="e">
        <f t="shared" si="682"/>
        <v>#VALUE!</v>
      </c>
      <c r="AJ2072" s="105" t="e">
        <f t="shared" si="675"/>
        <v>#VALUE!</v>
      </c>
      <c r="AK2072" s="103" t="e">
        <f t="shared" si="668"/>
        <v>#VALUE!</v>
      </c>
      <c r="AL2072" s="103" t="e">
        <f t="shared" si="676"/>
        <v>#VALUE!</v>
      </c>
      <c r="AN2072" t="str">
        <f>IF(OR(VLOOKUP(AE2072,Home!$C$8:$I$207,6,FALSE)="",VLOOKUP(AE2072,Home!$C$8:$I$207,7,FALSE)=""),"FEJL",Baggrundsark!AE2072)</f>
        <v>FEJL</v>
      </c>
      <c r="AO2072">
        <f>IF(VLOOKUP(AE2072,Home!$C$8:$N$207,12,FALSE)="Timelønnet",1,0)</f>
        <v>0</v>
      </c>
      <c r="AP2072">
        <f>SUM($AO$4:AO2072)*AO2072</f>
        <v>0</v>
      </c>
      <c r="AQ2072">
        <f t="shared" si="663"/>
        <v>1</v>
      </c>
      <c r="AR2072" t="str">
        <f t="shared" si="663"/>
        <v/>
      </c>
      <c r="AS2072" t="e">
        <f t="shared" si="677"/>
        <v>#VALUE!</v>
      </c>
      <c r="AT2072" s="45" t="e">
        <f t="shared" si="664"/>
        <v>#VALUE!</v>
      </c>
      <c r="AU2072">
        <f>VLOOKUP(AQ2072,Home!$C$8:$J$207,8,FALSE)</f>
        <v>0</v>
      </c>
    </row>
    <row r="2073" spans="1:47" x14ac:dyDescent="0.25">
      <c r="A2073" s="6">
        <f t="shared" si="669"/>
        <v>0</v>
      </c>
      <c r="B2073" s="6">
        <f t="shared" si="678"/>
        <v>0</v>
      </c>
      <c r="C2073" s="6" t="str">
        <f t="shared" si="670"/>
        <v/>
      </c>
      <c r="D2073" s="7">
        <f t="shared" si="671"/>
        <v>0</v>
      </c>
      <c r="E2073" s="7">
        <f t="shared" si="679"/>
        <v>0</v>
      </c>
      <c r="F2073" s="7" t="str">
        <f t="shared" si="672"/>
        <v/>
      </c>
      <c r="G2073" s="6">
        <f t="shared" si="673"/>
        <v>0</v>
      </c>
      <c r="H2073" s="6">
        <f t="shared" si="680"/>
        <v>0</v>
      </c>
      <c r="I2073" s="6" t="str">
        <f t="shared" si="681"/>
        <v/>
      </c>
      <c r="J2073" s="11">
        <v>2070</v>
      </c>
      <c r="K2073" s="11">
        <f>IF(IFERROR(VLOOKUP(J2073,Home!$A$8:$B$1048576,1,FALSE),0)=0,0,1)</f>
        <v>0</v>
      </c>
      <c r="L2073" s="129" t="e">
        <f>IF(VLOOKUP(O2073,Home!$C$8:$R$207,6,FALSE)="","",VLOOKUP(O2073,Home!$C$8:$R$207,6,FALSE))</f>
        <v>#N/A</v>
      </c>
      <c r="M2073" s="129" t="e">
        <f t="shared" si="666"/>
        <v>#N/A</v>
      </c>
      <c r="N2073" s="11">
        <f>SUM($K$4:K2073)</f>
        <v>200</v>
      </c>
      <c r="O2073" s="11" t="str">
        <f>IF(P2073="","",IF(IFERROR(VLOOKUP(N2073,Home!$C$8:$R$1048576,1,FALSE),"")=0,"",IFERROR(VLOOKUP(N2073,Home!$C$8:$R$1048576,1,FALSE),"")))</f>
        <v/>
      </c>
      <c r="P2073" s="11" t="str">
        <f>IF(IFERROR(VLOOKUP(W2073,Home!$C$8:$R$1048576,3,FALSE),"")=0,"",IFERROR(VLOOKUP(W2073,Home!$C$8:$R$1048576,3,FALSE),""))</f>
        <v/>
      </c>
      <c r="Q2073" s="11" t="str">
        <f t="shared" si="665"/>
        <v/>
      </c>
      <c r="R2073" s="130" t="e">
        <f>VLOOKUP(Q2073,'Baggrund til lister'!$G$4:$H$15,2,FALSE)</f>
        <v>#N/A</v>
      </c>
      <c r="S2073" s="11" t="str">
        <f t="shared" si="667"/>
        <v/>
      </c>
      <c r="T2073" s="11" t="str">
        <f>IF(IFERROR(VLOOKUP(N2073,Home!$C$8:$R$1048576,11,FALSE),"")=0,"",IFERROR(VLOOKUP(N2073,Home!$C$8:$R$1048576,11,FALSE),""))</f>
        <v/>
      </c>
      <c r="U2073" s="11" t="str">
        <f>IF(IFERROR(VLOOKUP(O2073,Home!$C$8:$R$1048576,12,FALSE),"")=0,"",IFERROR(VLOOKUP(O2073,Home!$C$8:$R$1048576,12,FALSE),""))</f>
        <v/>
      </c>
      <c r="V2073" s="11" t="str">
        <f>IF(IFERROR(VLOOKUP(O2073,Home!$C$8:$R$1048576,8,FALSE),"")=0,"",IFERROR(VLOOKUP(O2073,Home!$C$8:$R$1048576,8,FALSE),""))</f>
        <v/>
      </c>
      <c r="W2073" s="11" t="str">
        <f>IF(OR(VLOOKUP(N2073,Home!$C$7:$I$207,6,FALSE)="",VLOOKUP(N2073,Home!$C$7:$I$207,7,FALSE)=""),"FEJL",SUM(Baggrundsark!$K$4:K2073))</f>
        <v>FEJL</v>
      </c>
      <c r="Y2073">
        <v>2070</v>
      </c>
      <c r="Z2073" s="1"/>
      <c r="AC2073" s="44"/>
      <c r="AD2073">
        <f t="shared" si="674"/>
        <v>0</v>
      </c>
      <c r="AE2073">
        <f>SUM($AD$4:AD2073)</f>
        <v>1</v>
      </c>
      <c r="AF2073" s="103" t="str">
        <f>IFERROR(VLOOKUP(AN2073,Home!$C$8:$E$207,3,FALSE),"")</f>
        <v/>
      </c>
      <c r="AG2073" s="103" t="str">
        <f>IFERROR(VLOOKUP(AN2073,Home!$C$8:$E$207,2,FALSE),"")</f>
        <v/>
      </c>
      <c r="AH2073" s="104" t="str">
        <f>IF(VLOOKUP(AE2073,Home!$C$8:$I$207,6,FALSE)="","",VLOOKUP(AE2073,Home!$C$8:$I$207,6,FALSE))</f>
        <v/>
      </c>
      <c r="AI2073" s="104" t="e">
        <f t="shared" si="682"/>
        <v>#VALUE!</v>
      </c>
      <c r="AJ2073" s="105" t="e">
        <f t="shared" si="675"/>
        <v>#VALUE!</v>
      </c>
      <c r="AK2073" s="103" t="e">
        <f t="shared" si="668"/>
        <v>#VALUE!</v>
      </c>
      <c r="AL2073" s="103" t="e">
        <f t="shared" si="676"/>
        <v>#VALUE!</v>
      </c>
      <c r="AN2073" t="str">
        <f>IF(OR(VLOOKUP(AE2073,Home!$C$8:$I$207,6,FALSE)="",VLOOKUP(AE2073,Home!$C$8:$I$207,7,FALSE)=""),"FEJL",Baggrundsark!AE2073)</f>
        <v>FEJL</v>
      </c>
      <c r="AO2073">
        <f>IF(VLOOKUP(AE2073,Home!$C$8:$N$207,12,FALSE)="Timelønnet",1,0)</f>
        <v>0</v>
      </c>
      <c r="AP2073">
        <f>SUM($AO$4:AO2073)*AO2073</f>
        <v>0</v>
      </c>
      <c r="AQ2073">
        <f t="shared" si="663"/>
        <v>1</v>
      </c>
      <c r="AR2073" t="str">
        <f t="shared" si="663"/>
        <v/>
      </c>
      <c r="AS2073" t="e">
        <f t="shared" si="677"/>
        <v>#VALUE!</v>
      </c>
      <c r="AT2073" s="45" t="e">
        <f t="shared" si="664"/>
        <v>#VALUE!</v>
      </c>
      <c r="AU2073">
        <f>VLOOKUP(AQ2073,Home!$C$8:$J$207,8,FALSE)</f>
        <v>0</v>
      </c>
    </row>
    <row r="2074" spans="1:47" x14ac:dyDescent="0.25">
      <c r="A2074" s="6">
        <f t="shared" si="669"/>
        <v>0</v>
      </c>
      <c r="B2074" s="6">
        <f t="shared" si="678"/>
        <v>0</v>
      </c>
      <c r="C2074" s="6" t="str">
        <f t="shared" si="670"/>
        <v/>
      </c>
      <c r="D2074" s="7">
        <f t="shared" si="671"/>
        <v>0</v>
      </c>
      <c r="E2074" s="7">
        <f t="shared" si="679"/>
        <v>0</v>
      </c>
      <c r="F2074" s="7" t="str">
        <f t="shared" si="672"/>
        <v/>
      </c>
      <c r="G2074" s="6">
        <f t="shared" si="673"/>
        <v>0</v>
      </c>
      <c r="H2074" s="6">
        <f t="shared" si="680"/>
        <v>0</v>
      </c>
      <c r="I2074" s="6" t="str">
        <f t="shared" si="681"/>
        <v/>
      </c>
      <c r="J2074" s="11">
        <v>2071</v>
      </c>
      <c r="K2074" s="11">
        <f>IF(IFERROR(VLOOKUP(J2074,Home!$A$8:$B$1048576,1,FALSE),0)=0,0,1)</f>
        <v>0</v>
      </c>
      <c r="L2074" s="129" t="e">
        <f>IF(VLOOKUP(O2074,Home!$C$8:$R$207,6,FALSE)="","",VLOOKUP(O2074,Home!$C$8:$R$207,6,FALSE))</f>
        <v>#N/A</v>
      </c>
      <c r="M2074" s="129" t="e">
        <f t="shared" si="666"/>
        <v>#N/A</v>
      </c>
      <c r="N2074" s="11">
        <f>SUM($K$4:K2074)</f>
        <v>200</v>
      </c>
      <c r="O2074" s="11" t="str">
        <f>IF(P2074="","",IF(IFERROR(VLOOKUP(N2074,Home!$C$8:$R$1048576,1,FALSE),"")=0,"",IFERROR(VLOOKUP(N2074,Home!$C$8:$R$1048576,1,FALSE),"")))</f>
        <v/>
      </c>
      <c r="P2074" s="11" t="str">
        <f>IF(IFERROR(VLOOKUP(W2074,Home!$C$8:$R$1048576,3,FALSE),"")=0,"",IFERROR(VLOOKUP(W2074,Home!$C$8:$R$1048576,3,FALSE),""))</f>
        <v/>
      </c>
      <c r="Q2074" s="11" t="str">
        <f t="shared" si="665"/>
        <v/>
      </c>
      <c r="R2074" s="130" t="e">
        <f>VLOOKUP(Q2074,'Baggrund til lister'!$G$4:$H$15,2,FALSE)</f>
        <v>#N/A</v>
      </c>
      <c r="S2074" s="11" t="str">
        <f t="shared" si="667"/>
        <v/>
      </c>
      <c r="T2074" s="11" t="str">
        <f>IF(IFERROR(VLOOKUP(N2074,Home!$C$8:$R$1048576,11,FALSE),"")=0,"",IFERROR(VLOOKUP(N2074,Home!$C$8:$R$1048576,11,FALSE),""))</f>
        <v/>
      </c>
      <c r="U2074" s="11" t="str">
        <f>IF(IFERROR(VLOOKUP(O2074,Home!$C$8:$R$1048576,12,FALSE),"")=0,"",IFERROR(VLOOKUP(O2074,Home!$C$8:$R$1048576,12,FALSE),""))</f>
        <v/>
      </c>
      <c r="V2074" s="11" t="str">
        <f>IF(IFERROR(VLOOKUP(O2074,Home!$C$8:$R$1048576,8,FALSE),"")=0,"",IFERROR(VLOOKUP(O2074,Home!$C$8:$R$1048576,8,FALSE),""))</f>
        <v/>
      </c>
      <c r="W2074" s="11" t="str">
        <f>IF(OR(VLOOKUP(N2074,Home!$C$7:$I$207,6,FALSE)="",VLOOKUP(N2074,Home!$C$7:$I$207,7,FALSE)=""),"FEJL",SUM(Baggrundsark!$K$4:K2074))</f>
        <v>FEJL</v>
      </c>
      <c r="Y2074">
        <v>2071</v>
      </c>
      <c r="Z2074" s="1"/>
      <c r="AC2074" s="44"/>
      <c r="AD2074">
        <f t="shared" si="674"/>
        <v>0</v>
      </c>
      <c r="AE2074">
        <f>SUM($AD$4:AD2074)</f>
        <v>1</v>
      </c>
      <c r="AF2074" s="103" t="str">
        <f>IFERROR(VLOOKUP(AN2074,Home!$C$8:$E$207,3,FALSE),"")</f>
        <v/>
      </c>
      <c r="AG2074" s="103" t="str">
        <f>IFERROR(VLOOKUP(AN2074,Home!$C$8:$E$207,2,FALSE),"")</f>
        <v/>
      </c>
      <c r="AH2074" s="104" t="str">
        <f>IF(VLOOKUP(AE2074,Home!$C$8:$I$207,6,FALSE)="","",VLOOKUP(AE2074,Home!$C$8:$I$207,6,FALSE))</f>
        <v/>
      </c>
      <c r="AI2074" s="104" t="e">
        <f t="shared" si="682"/>
        <v>#VALUE!</v>
      </c>
      <c r="AJ2074" s="105" t="e">
        <f t="shared" si="675"/>
        <v>#VALUE!</v>
      </c>
      <c r="AK2074" s="103" t="e">
        <f t="shared" si="668"/>
        <v>#VALUE!</v>
      </c>
      <c r="AL2074" s="103" t="e">
        <f t="shared" si="676"/>
        <v>#VALUE!</v>
      </c>
      <c r="AN2074" t="str">
        <f>IF(OR(VLOOKUP(AE2074,Home!$C$8:$I$207,6,FALSE)="",VLOOKUP(AE2074,Home!$C$8:$I$207,7,FALSE)=""),"FEJL",Baggrundsark!AE2074)</f>
        <v>FEJL</v>
      </c>
      <c r="AO2074">
        <f>IF(VLOOKUP(AE2074,Home!$C$8:$N$207,12,FALSE)="Timelønnet",1,0)</f>
        <v>0</v>
      </c>
      <c r="AP2074">
        <f>SUM($AO$4:AO2074)*AO2074</f>
        <v>0</v>
      </c>
      <c r="AQ2074">
        <f t="shared" si="663"/>
        <v>1</v>
      </c>
      <c r="AR2074" t="str">
        <f t="shared" si="663"/>
        <v/>
      </c>
      <c r="AS2074" t="e">
        <f t="shared" si="677"/>
        <v>#VALUE!</v>
      </c>
      <c r="AT2074" s="45" t="e">
        <f t="shared" si="664"/>
        <v>#VALUE!</v>
      </c>
      <c r="AU2074">
        <f>VLOOKUP(AQ2074,Home!$C$8:$J$207,8,FALSE)</f>
        <v>0</v>
      </c>
    </row>
    <row r="2075" spans="1:47" x14ac:dyDescent="0.25">
      <c r="A2075" s="6">
        <f t="shared" si="669"/>
        <v>0</v>
      </c>
      <c r="B2075" s="6">
        <f t="shared" si="678"/>
        <v>0</v>
      </c>
      <c r="C2075" s="6" t="str">
        <f t="shared" si="670"/>
        <v/>
      </c>
      <c r="D2075" s="7">
        <f t="shared" si="671"/>
        <v>0</v>
      </c>
      <c r="E2075" s="7">
        <f t="shared" si="679"/>
        <v>0</v>
      </c>
      <c r="F2075" s="7" t="str">
        <f t="shared" si="672"/>
        <v/>
      </c>
      <c r="G2075" s="6">
        <f t="shared" si="673"/>
        <v>0</v>
      </c>
      <c r="H2075" s="6">
        <f t="shared" si="680"/>
        <v>0</v>
      </c>
      <c r="I2075" s="6" t="str">
        <f t="shared" si="681"/>
        <v/>
      </c>
      <c r="J2075" s="11">
        <v>2072</v>
      </c>
      <c r="K2075" s="11">
        <f>IF(IFERROR(VLOOKUP(J2075,Home!$A$8:$B$1048576,1,FALSE),0)=0,0,1)</f>
        <v>0</v>
      </c>
      <c r="L2075" s="129" t="e">
        <f>IF(VLOOKUP(O2075,Home!$C$8:$R$207,6,FALSE)="","",VLOOKUP(O2075,Home!$C$8:$R$207,6,FALSE))</f>
        <v>#N/A</v>
      </c>
      <c r="M2075" s="129" t="e">
        <f t="shared" si="666"/>
        <v>#N/A</v>
      </c>
      <c r="N2075" s="11">
        <f>SUM($K$4:K2075)</f>
        <v>200</v>
      </c>
      <c r="O2075" s="11" t="str">
        <f>IF(P2075="","",IF(IFERROR(VLOOKUP(N2075,Home!$C$8:$R$1048576,1,FALSE),"")=0,"",IFERROR(VLOOKUP(N2075,Home!$C$8:$R$1048576,1,FALSE),"")))</f>
        <v/>
      </c>
      <c r="P2075" s="11" t="str">
        <f>IF(IFERROR(VLOOKUP(W2075,Home!$C$8:$R$1048576,3,FALSE),"")=0,"",IFERROR(VLOOKUP(W2075,Home!$C$8:$R$1048576,3,FALSE),""))</f>
        <v/>
      </c>
      <c r="Q2075" s="11" t="str">
        <f t="shared" si="665"/>
        <v/>
      </c>
      <c r="R2075" s="130" t="e">
        <f>VLOOKUP(Q2075,'Baggrund til lister'!$G$4:$H$15,2,FALSE)</f>
        <v>#N/A</v>
      </c>
      <c r="S2075" s="11" t="str">
        <f t="shared" si="667"/>
        <v/>
      </c>
      <c r="T2075" s="11" t="str">
        <f>IF(IFERROR(VLOOKUP(N2075,Home!$C$8:$R$1048576,11,FALSE),"")=0,"",IFERROR(VLOOKUP(N2075,Home!$C$8:$R$1048576,11,FALSE),""))</f>
        <v/>
      </c>
      <c r="U2075" s="11" t="str">
        <f>IF(IFERROR(VLOOKUP(O2075,Home!$C$8:$R$1048576,12,FALSE),"")=0,"",IFERROR(VLOOKUP(O2075,Home!$C$8:$R$1048576,12,FALSE),""))</f>
        <v/>
      </c>
      <c r="V2075" s="11" t="str">
        <f>IF(IFERROR(VLOOKUP(O2075,Home!$C$8:$R$1048576,8,FALSE),"")=0,"",IFERROR(VLOOKUP(O2075,Home!$C$8:$R$1048576,8,FALSE),""))</f>
        <v/>
      </c>
      <c r="W2075" s="11" t="str">
        <f>IF(OR(VLOOKUP(N2075,Home!$C$7:$I$207,6,FALSE)="",VLOOKUP(N2075,Home!$C$7:$I$207,7,FALSE)=""),"FEJL",SUM(Baggrundsark!$K$4:K2075))</f>
        <v>FEJL</v>
      </c>
      <c r="Y2075">
        <v>2072</v>
      </c>
      <c r="Z2075" s="1"/>
      <c r="AC2075" s="44"/>
      <c r="AD2075">
        <f t="shared" si="674"/>
        <v>0</v>
      </c>
      <c r="AE2075">
        <f>SUM($AD$4:AD2075)</f>
        <v>1</v>
      </c>
      <c r="AF2075" s="103" t="str">
        <f>IFERROR(VLOOKUP(AN2075,Home!$C$8:$E$207,3,FALSE),"")</f>
        <v/>
      </c>
      <c r="AG2075" s="103" t="str">
        <f>IFERROR(VLOOKUP(AN2075,Home!$C$8:$E$207,2,FALSE),"")</f>
        <v/>
      </c>
      <c r="AH2075" s="104" t="str">
        <f>IF(VLOOKUP(AE2075,Home!$C$8:$I$207,6,FALSE)="","",VLOOKUP(AE2075,Home!$C$8:$I$207,6,FALSE))</f>
        <v/>
      </c>
      <c r="AI2075" s="104" t="e">
        <f t="shared" si="682"/>
        <v>#VALUE!</v>
      </c>
      <c r="AJ2075" s="105" t="e">
        <f t="shared" si="675"/>
        <v>#VALUE!</v>
      </c>
      <c r="AK2075" s="103" t="e">
        <f t="shared" si="668"/>
        <v>#VALUE!</v>
      </c>
      <c r="AL2075" s="103" t="e">
        <f t="shared" si="676"/>
        <v>#VALUE!</v>
      </c>
      <c r="AN2075" t="str">
        <f>IF(OR(VLOOKUP(AE2075,Home!$C$8:$I$207,6,FALSE)="",VLOOKUP(AE2075,Home!$C$8:$I$207,7,FALSE)=""),"FEJL",Baggrundsark!AE2075)</f>
        <v>FEJL</v>
      </c>
      <c r="AO2075">
        <f>IF(VLOOKUP(AE2075,Home!$C$8:$N$207,12,FALSE)="Timelønnet",1,0)</f>
        <v>0</v>
      </c>
      <c r="AP2075">
        <f>SUM($AO$4:AO2075)*AO2075</f>
        <v>0</v>
      </c>
      <c r="AQ2075">
        <f t="shared" ref="AQ2075:AR2138" si="683">AE2075</f>
        <v>1</v>
      </c>
      <c r="AR2075" t="str">
        <f t="shared" si="683"/>
        <v/>
      </c>
      <c r="AS2075" t="e">
        <f t="shared" si="677"/>
        <v>#VALUE!</v>
      </c>
      <c r="AT2075" s="45" t="e">
        <f t="shared" ref="AT2075:AT2138" si="684">AK2075</f>
        <v>#VALUE!</v>
      </c>
      <c r="AU2075">
        <f>VLOOKUP(AQ2075,Home!$C$8:$J$207,8,FALSE)</f>
        <v>0</v>
      </c>
    </row>
    <row r="2076" spans="1:47" x14ac:dyDescent="0.25">
      <c r="A2076" s="6">
        <f t="shared" si="669"/>
        <v>0</v>
      </c>
      <c r="B2076" s="6">
        <f t="shared" si="678"/>
        <v>0</v>
      </c>
      <c r="C2076" s="6" t="str">
        <f t="shared" si="670"/>
        <v/>
      </c>
      <c r="D2076" s="7">
        <f t="shared" si="671"/>
        <v>0</v>
      </c>
      <c r="E2076" s="7">
        <f t="shared" si="679"/>
        <v>0</v>
      </c>
      <c r="F2076" s="7" t="str">
        <f t="shared" si="672"/>
        <v/>
      </c>
      <c r="G2076" s="6">
        <f t="shared" si="673"/>
        <v>0</v>
      </c>
      <c r="H2076" s="6">
        <f t="shared" si="680"/>
        <v>0</v>
      </c>
      <c r="I2076" s="6" t="str">
        <f t="shared" si="681"/>
        <v/>
      </c>
      <c r="J2076" s="11">
        <v>2073</v>
      </c>
      <c r="K2076" s="11">
        <f>IF(IFERROR(VLOOKUP(J2076,Home!$A$8:$B$1048576,1,FALSE),0)=0,0,1)</f>
        <v>0</v>
      </c>
      <c r="L2076" s="129" t="e">
        <f>IF(VLOOKUP(O2076,Home!$C$8:$R$207,6,FALSE)="","",VLOOKUP(O2076,Home!$C$8:$R$207,6,FALSE))</f>
        <v>#N/A</v>
      </c>
      <c r="M2076" s="129" t="e">
        <f t="shared" si="666"/>
        <v>#N/A</v>
      </c>
      <c r="N2076" s="11">
        <f>SUM($K$4:K2076)</f>
        <v>200</v>
      </c>
      <c r="O2076" s="11" t="str">
        <f>IF(P2076="","",IF(IFERROR(VLOOKUP(N2076,Home!$C$8:$R$1048576,1,FALSE),"")=0,"",IFERROR(VLOOKUP(N2076,Home!$C$8:$R$1048576,1,FALSE),"")))</f>
        <v/>
      </c>
      <c r="P2076" s="11" t="str">
        <f>IF(IFERROR(VLOOKUP(W2076,Home!$C$8:$R$1048576,3,FALSE),"")=0,"",IFERROR(VLOOKUP(W2076,Home!$C$8:$R$1048576,3,FALSE),""))</f>
        <v/>
      </c>
      <c r="Q2076" s="11" t="str">
        <f t="shared" si="665"/>
        <v/>
      </c>
      <c r="R2076" s="130" t="e">
        <f>VLOOKUP(Q2076,'Baggrund til lister'!$G$4:$H$15,2,FALSE)</f>
        <v>#N/A</v>
      </c>
      <c r="S2076" s="11" t="str">
        <f t="shared" si="667"/>
        <v/>
      </c>
      <c r="T2076" s="11" t="str">
        <f>IF(IFERROR(VLOOKUP(N2076,Home!$C$8:$R$1048576,11,FALSE),"")=0,"",IFERROR(VLOOKUP(N2076,Home!$C$8:$R$1048576,11,FALSE),""))</f>
        <v/>
      </c>
      <c r="U2076" s="11" t="str">
        <f>IF(IFERROR(VLOOKUP(O2076,Home!$C$8:$R$1048576,12,FALSE),"")=0,"",IFERROR(VLOOKUP(O2076,Home!$C$8:$R$1048576,12,FALSE),""))</f>
        <v/>
      </c>
      <c r="V2076" s="11" t="str">
        <f>IF(IFERROR(VLOOKUP(O2076,Home!$C$8:$R$1048576,8,FALSE),"")=0,"",IFERROR(VLOOKUP(O2076,Home!$C$8:$R$1048576,8,FALSE),""))</f>
        <v/>
      </c>
      <c r="W2076" s="11" t="str">
        <f>IF(OR(VLOOKUP(N2076,Home!$C$7:$I$207,6,FALSE)="",VLOOKUP(N2076,Home!$C$7:$I$207,7,FALSE)=""),"FEJL",SUM(Baggrundsark!$K$4:K2076))</f>
        <v>FEJL</v>
      </c>
      <c r="Y2076">
        <v>2073</v>
      </c>
      <c r="Z2076" s="1"/>
      <c r="AC2076" s="44"/>
      <c r="AD2076">
        <f t="shared" si="674"/>
        <v>0</v>
      </c>
      <c r="AE2076">
        <f>SUM($AD$4:AD2076)</f>
        <v>1</v>
      </c>
      <c r="AF2076" s="103" t="str">
        <f>IFERROR(VLOOKUP(AN2076,Home!$C$8:$E$207,3,FALSE),"")</f>
        <v/>
      </c>
      <c r="AG2076" s="103" t="str">
        <f>IFERROR(VLOOKUP(AN2076,Home!$C$8:$E$207,2,FALSE),"")</f>
        <v/>
      </c>
      <c r="AH2076" s="104" t="str">
        <f>IF(VLOOKUP(AE2076,Home!$C$8:$I$207,6,FALSE)="","",VLOOKUP(AE2076,Home!$C$8:$I$207,6,FALSE))</f>
        <v/>
      </c>
      <c r="AI2076" s="104" t="e">
        <f t="shared" si="682"/>
        <v>#VALUE!</v>
      </c>
      <c r="AJ2076" s="105" t="e">
        <f t="shared" si="675"/>
        <v>#VALUE!</v>
      </c>
      <c r="AK2076" s="103" t="e">
        <f t="shared" si="668"/>
        <v>#VALUE!</v>
      </c>
      <c r="AL2076" s="103" t="e">
        <f t="shared" si="676"/>
        <v>#VALUE!</v>
      </c>
      <c r="AN2076" t="str">
        <f>IF(OR(VLOOKUP(AE2076,Home!$C$8:$I$207,6,FALSE)="",VLOOKUP(AE2076,Home!$C$8:$I$207,7,FALSE)=""),"FEJL",Baggrundsark!AE2076)</f>
        <v>FEJL</v>
      </c>
      <c r="AO2076">
        <f>IF(VLOOKUP(AE2076,Home!$C$8:$N$207,12,FALSE)="Timelønnet",1,0)</f>
        <v>0</v>
      </c>
      <c r="AP2076">
        <f>SUM($AO$4:AO2076)*AO2076</f>
        <v>0</v>
      </c>
      <c r="AQ2076">
        <f t="shared" si="683"/>
        <v>1</v>
      </c>
      <c r="AR2076" t="str">
        <f t="shared" si="683"/>
        <v/>
      </c>
      <c r="AS2076" t="e">
        <f t="shared" si="677"/>
        <v>#VALUE!</v>
      </c>
      <c r="AT2076" s="45" t="e">
        <f t="shared" si="684"/>
        <v>#VALUE!</v>
      </c>
      <c r="AU2076">
        <f>VLOOKUP(AQ2076,Home!$C$8:$J$207,8,FALSE)</f>
        <v>0</v>
      </c>
    </row>
    <row r="2077" spans="1:47" x14ac:dyDescent="0.25">
      <c r="A2077" s="6">
        <f t="shared" si="669"/>
        <v>0</v>
      </c>
      <c r="B2077" s="6">
        <f t="shared" si="678"/>
        <v>0</v>
      </c>
      <c r="C2077" s="6" t="str">
        <f t="shared" si="670"/>
        <v/>
      </c>
      <c r="D2077" s="7">
        <f t="shared" si="671"/>
        <v>0</v>
      </c>
      <c r="E2077" s="7">
        <f t="shared" si="679"/>
        <v>0</v>
      </c>
      <c r="F2077" s="7" t="str">
        <f t="shared" si="672"/>
        <v/>
      </c>
      <c r="G2077" s="6">
        <f t="shared" si="673"/>
        <v>0</v>
      </c>
      <c r="H2077" s="6">
        <f t="shared" si="680"/>
        <v>0</v>
      </c>
      <c r="I2077" s="6" t="str">
        <f t="shared" si="681"/>
        <v/>
      </c>
      <c r="J2077" s="11">
        <v>2074</v>
      </c>
      <c r="K2077" s="11">
        <f>IF(IFERROR(VLOOKUP(J2077,Home!$A$8:$B$1048576,1,FALSE),0)=0,0,1)</f>
        <v>0</v>
      </c>
      <c r="L2077" s="129" t="e">
        <f>IF(VLOOKUP(O2077,Home!$C$8:$R$207,6,FALSE)="","",VLOOKUP(O2077,Home!$C$8:$R$207,6,FALSE))</f>
        <v>#N/A</v>
      </c>
      <c r="M2077" s="129" t="e">
        <f t="shared" si="666"/>
        <v>#N/A</v>
      </c>
      <c r="N2077" s="11">
        <f>SUM($K$4:K2077)</f>
        <v>200</v>
      </c>
      <c r="O2077" s="11" t="str">
        <f>IF(P2077="","",IF(IFERROR(VLOOKUP(N2077,Home!$C$8:$R$1048576,1,FALSE),"")=0,"",IFERROR(VLOOKUP(N2077,Home!$C$8:$R$1048576,1,FALSE),"")))</f>
        <v/>
      </c>
      <c r="P2077" s="11" t="str">
        <f>IF(IFERROR(VLOOKUP(W2077,Home!$C$8:$R$1048576,3,FALSE),"")=0,"",IFERROR(VLOOKUP(W2077,Home!$C$8:$R$1048576,3,FALSE),""))</f>
        <v/>
      </c>
      <c r="Q2077" s="11" t="str">
        <f t="shared" si="665"/>
        <v/>
      </c>
      <c r="R2077" s="130" t="e">
        <f>VLOOKUP(Q2077,'Baggrund til lister'!$G$4:$H$15,2,FALSE)</f>
        <v>#N/A</v>
      </c>
      <c r="S2077" s="11" t="str">
        <f t="shared" si="667"/>
        <v/>
      </c>
      <c r="T2077" s="11" t="str">
        <f>IF(IFERROR(VLOOKUP(N2077,Home!$C$8:$R$1048576,11,FALSE),"")=0,"",IFERROR(VLOOKUP(N2077,Home!$C$8:$R$1048576,11,FALSE),""))</f>
        <v/>
      </c>
      <c r="U2077" s="11" t="str">
        <f>IF(IFERROR(VLOOKUP(O2077,Home!$C$8:$R$1048576,12,FALSE),"")=0,"",IFERROR(VLOOKUP(O2077,Home!$C$8:$R$1048576,12,FALSE),""))</f>
        <v/>
      </c>
      <c r="V2077" s="11" t="str">
        <f>IF(IFERROR(VLOOKUP(O2077,Home!$C$8:$R$1048576,8,FALSE),"")=0,"",IFERROR(VLOOKUP(O2077,Home!$C$8:$R$1048576,8,FALSE),""))</f>
        <v/>
      </c>
      <c r="W2077" s="11" t="str">
        <f>IF(OR(VLOOKUP(N2077,Home!$C$7:$I$207,6,FALSE)="",VLOOKUP(N2077,Home!$C$7:$I$207,7,FALSE)=""),"FEJL",SUM(Baggrundsark!$K$4:K2077))</f>
        <v>FEJL</v>
      </c>
      <c r="Y2077">
        <v>2074</v>
      </c>
      <c r="Z2077" s="1"/>
      <c r="AC2077" s="44"/>
      <c r="AD2077">
        <f t="shared" si="674"/>
        <v>0</v>
      </c>
      <c r="AE2077">
        <f>SUM($AD$4:AD2077)</f>
        <v>1</v>
      </c>
      <c r="AF2077" s="103" t="str">
        <f>IFERROR(VLOOKUP(AN2077,Home!$C$8:$E$207,3,FALSE),"")</f>
        <v/>
      </c>
      <c r="AG2077" s="103" t="str">
        <f>IFERROR(VLOOKUP(AN2077,Home!$C$8:$E$207,2,FALSE),"")</f>
        <v/>
      </c>
      <c r="AH2077" s="104" t="str">
        <f>IF(VLOOKUP(AE2077,Home!$C$8:$I$207,6,FALSE)="","",VLOOKUP(AE2077,Home!$C$8:$I$207,6,FALSE))</f>
        <v/>
      </c>
      <c r="AI2077" s="104" t="e">
        <f t="shared" si="682"/>
        <v>#VALUE!</v>
      </c>
      <c r="AJ2077" s="105" t="e">
        <f t="shared" si="675"/>
        <v>#VALUE!</v>
      </c>
      <c r="AK2077" s="103" t="e">
        <f t="shared" si="668"/>
        <v>#VALUE!</v>
      </c>
      <c r="AL2077" s="103" t="e">
        <f t="shared" si="676"/>
        <v>#VALUE!</v>
      </c>
      <c r="AN2077" t="str">
        <f>IF(OR(VLOOKUP(AE2077,Home!$C$8:$I$207,6,FALSE)="",VLOOKUP(AE2077,Home!$C$8:$I$207,7,FALSE)=""),"FEJL",Baggrundsark!AE2077)</f>
        <v>FEJL</v>
      </c>
      <c r="AO2077">
        <f>IF(VLOOKUP(AE2077,Home!$C$8:$N$207,12,FALSE)="Timelønnet",1,0)</f>
        <v>0</v>
      </c>
      <c r="AP2077">
        <f>SUM($AO$4:AO2077)*AO2077</f>
        <v>0</v>
      </c>
      <c r="AQ2077">
        <f t="shared" si="683"/>
        <v>1</v>
      </c>
      <c r="AR2077" t="str">
        <f t="shared" si="683"/>
        <v/>
      </c>
      <c r="AS2077" t="e">
        <f t="shared" si="677"/>
        <v>#VALUE!</v>
      </c>
      <c r="AT2077" s="45" t="e">
        <f t="shared" si="684"/>
        <v>#VALUE!</v>
      </c>
      <c r="AU2077">
        <f>VLOOKUP(AQ2077,Home!$C$8:$J$207,8,FALSE)</f>
        <v>0</v>
      </c>
    </row>
    <row r="2078" spans="1:47" x14ac:dyDescent="0.25">
      <c r="A2078" s="6">
        <f t="shared" si="669"/>
        <v>0</v>
      </c>
      <c r="B2078" s="6">
        <f t="shared" si="678"/>
        <v>0</v>
      </c>
      <c r="C2078" s="6" t="str">
        <f t="shared" si="670"/>
        <v/>
      </c>
      <c r="D2078" s="7">
        <f t="shared" si="671"/>
        <v>0</v>
      </c>
      <c r="E2078" s="7">
        <f t="shared" si="679"/>
        <v>0</v>
      </c>
      <c r="F2078" s="7" t="str">
        <f t="shared" si="672"/>
        <v/>
      </c>
      <c r="G2078" s="6">
        <f t="shared" si="673"/>
        <v>0</v>
      </c>
      <c r="H2078" s="6">
        <f t="shared" si="680"/>
        <v>0</v>
      </c>
      <c r="I2078" s="6" t="str">
        <f t="shared" si="681"/>
        <v/>
      </c>
      <c r="J2078" s="11">
        <v>2075</v>
      </c>
      <c r="K2078" s="11">
        <f>IF(IFERROR(VLOOKUP(J2078,Home!$A$8:$B$1048576,1,FALSE),0)=0,0,1)</f>
        <v>0</v>
      </c>
      <c r="L2078" s="129" t="e">
        <f>IF(VLOOKUP(O2078,Home!$C$8:$R$207,6,FALSE)="","",VLOOKUP(O2078,Home!$C$8:$R$207,6,FALSE))</f>
        <v>#N/A</v>
      </c>
      <c r="M2078" s="129" t="e">
        <f t="shared" si="666"/>
        <v>#N/A</v>
      </c>
      <c r="N2078" s="11">
        <f>SUM($K$4:K2078)</f>
        <v>200</v>
      </c>
      <c r="O2078" s="11" t="str">
        <f>IF(P2078="","",IF(IFERROR(VLOOKUP(N2078,Home!$C$8:$R$1048576,1,FALSE),"")=0,"",IFERROR(VLOOKUP(N2078,Home!$C$8:$R$1048576,1,FALSE),"")))</f>
        <v/>
      </c>
      <c r="P2078" s="11" t="str">
        <f>IF(IFERROR(VLOOKUP(W2078,Home!$C$8:$R$1048576,3,FALSE),"")=0,"",IFERROR(VLOOKUP(W2078,Home!$C$8:$R$1048576,3,FALSE),""))</f>
        <v/>
      </c>
      <c r="Q2078" s="11" t="str">
        <f t="shared" si="665"/>
        <v/>
      </c>
      <c r="R2078" s="130" t="e">
        <f>VLOOKUP(Q2078,'Baggrund til lister'!$G$4:$H$15,2,FALSE)</f>
        <v>#N/A</v>
      </c>
      <c r="S2078" s="11" t="str">
        <f t="shared" si="667"/>
        <v/>
      </c>
      <c r="T2078" s="11" t="str">
        <f>IF(IFERROR(VLOOKUP(N2078,Home!$C$8:$R$1048576,11,FALSE),"")=0,"",IFERROR(VLOOKUP(N2078,Home!$C$8:$R$1048576,11,FALSE),""))</f>
        <v/>
      </c>
      <c r="U2078" s="11" t="str">
        <f>IF(IFERROR(VLOOKUP(O2078,Home!$C$8:$R$1048576,12,FALSE),"")=0,"",IFERROR(VLOOKUP(O2078,Home!$C$8:$R$1048576,12,FALSE),""))</f>
        <v/>
      </c>
      <c r="V2078" s="11" t="str">
        <f>IF(IFERROR(VLOOKUP(O2078,Home!$C$8:$R$1048576,8,FALSE),"")=0,"",IFERROR(VLOOKUP(O2078,Home!$C$8:$R$1048576,8,FALSE),""))</f>
        <v/>
      </c>
      <c r="W2078" s="11" t="str">
        <f>IF(OR(VLOOKUP(N2078,Home!$C$7:$I$207,6,FALSE)="",VLOOKUP(N2078,Home!$C$7:$I$207,7,FALSE)=""),"FEJL",SUM(Baggrundsark!$K$4:K2078))</f>
        <v>FEJL</v>
      </c>
      <c r="Y2078">
        <v>2075</v>
      </c>
      <c r="Z2078" s="1"/>
      <c r="AC2078" s="44"/>
      <c r="AD2078">
        <f t="shared" si="674"/>
        <v>0</v>
      </c>
      <c r="AE2078">
        <f>SUM($AD$4:AD2078)</f>
        <v>1</v>
      </c>
      <c r="AF2078" s="103" t="str">
        <f>IFERROR(VLOOKUP(AN2078,Home!$C$8:$E$207,3,FALSE),"")</f>
        <v/>
      </c>
      <c r="AG2078" s="103" t="str">
        <f>IFERROR(VLOOKUP(AN2078,Home!$C$8:$E$207,2,FALSE),"")</f>
        <v/>
      </c>
      <c r="AH2078" s="104" t="str">
        <f>IF(VLOOKUP(AE2078,Home!$C$8:$I$207,6,FALSE)="","",VLOOKUP(AE2078,Home!$C$8:$I$207,6,FALSE))</f>
        <v/>
      </c>
      <c r="AI2078" s="104" t="e">
        <f t="shared" si="682"/>
        <v>#VALUE!</v>
      </c>
      <c r="AJ2078" s="105" t="e">
        <f t="shared" si="675"/>
        <v>#VALUE!</v>
      </c>
      <c r="AK2078" s="103" t="e">
        <f t="shared" si="668"/>
        <v>#VALUE!</v>
      </c>
      <c r="AL2078" s="103" t="e">
        <f t="shared" si="676"/>
        <v>#VALUE!</v>
      </c>
      <c r="AN2078" t="str">
        <f>IF(OR(VLOOKUP(AE2078,Home!$C$8:$I$207,6,FALSE)="",VLOOKUP(AE2078,Home!$C$8:$I$207,7,FALSE)=""),"FEJL",Baggrundsark!AE2078)</f>
        <v>FEJL</v>
      </c>
      <c r="AO2078">
        <f>IF(VLOOKUP(AE2078,Home!$C$8:$N$207,12,FALSE)="Timelønnet",1,0)</f>
        <v>0</v>
      </c>
      <c r="AP2078">
        <f>SUM($AO$4:AO2078)*AO2078</f>
        <v>0</v>
      </c>
      <c r="AQ2078">
        <f t="shared" si="683"/>
        <v>1</v>
      </c>
      <c r="AR2078" t="str">
        <f t="shared" si="683"/>
        <v/>
      </c>
      <c r="AS2078" t="e">
        <f t="shared" si="677"/>
        <v>#VALUE!</v>
      </c>
      <c r="AT2078" s="45" t="e">
        <f t="shared" si="684"/>
        <v>#VALUE!</v>
      </c>
      <c r="AU2078">
        <f>VLOOKUP(AQ2078,Home!$C$8:$J$207,8,FALSE)</f>
        <v>0</v>
      </c>
    </row>
    <row r="2079" spans="1:47" x14ac:dyDescent="0.25">
      <c r="A2079" s="6">
        <f t="shared" si="669"/>
        <v>0</v>
      </c>
      <c r="B2079" s="6">
        <f t="shared" si="678"/>
        <v>0</v>
      </c>
      <c r="C2079" s="6" t="str">
        <f t="shared" si="670"/>
        <v/>
      </c>
      <c r="D2079" s="7">
        <f t="shared" si="671"/>
        <v>0</v>
      </c>
      <c r="E2079" s="7">
        <f t="shared" si="679"/>
        <v>0</v>
      </c>
      <c r="F2079" s="7" t="str">
        <f t="shared" si="672"/>
        <v/>
      </c>
      <c r="G2079" s="6">
        <f t="shared" si="673"/>
        <v>0</v>
      </c>
      <c r="H2079" s="6">
        <f t="shared" si="680"/>
        <v>0</v>
      </c>
      <c r="I2079" s="6" t="str">
        <f t="shared" si="681"/>
        <v/>
      </c>
      <c r="J2079" s="11">
        <v>2076</v>
      </c>
      <c r="K2079" s="11">
        <f>IF(IFERROR(VLOOKUP(J2079,Home!$A$8:$B$1048576,1,FALSE),0)=0,0,1)</f>
        <v>0</v>
      </c>
      <c r="L2079" s="129" t="e">
        <f>IF(VLOOKUP(O2079,Home!$C$8:$R$207,6,FALSE)="","",VLOOKUP(O2079,Home!$C$8:$R$207,6,FALSE))</f>
        <v>#N/A</v>
      </c>
      <c r="M2079" s="129" t="e">
        <f t="shared" si="666"/>
        <v>#N/A</v>
      </c>
      <c r="N2079" s="11">
        <f>SUM($K$4:K2079)</f>
        <v>200</v>
      </c>
      <c r="O2079" s="11" t="str">
        <f>IF(P2079="","",IF(IFERROR(VLOOKUP(N2079,Home!$C$8:$R$1048576,1,FALSE),"")=0,"",IFERROR(VLOOKUP(N2079,Home!$C$8:$R$1048576,1,FALSE),"")))</f>
        <v/>
      </c>
      <c r="P2079" s="11" t="str">
        <f>IF(IFERROR(VLOOKUP(W2079,Home!$C$8:$R$1048576,3,FALSE),"")=0,"",IFERROR(VLOOKUP(W2079,Home!$C$8:$R$1048576,3,FALSE),""))</f>
        <v/>
      </c>
      <c r="Q2079" s="11" t="str">
        <f t="shared" si="665"/>
        <v/>
      </c>
      <c r="R2079" s="130" t="e">
        <f>VLOOKUP(Q2079,'Baggrund til lister'!$G$4:$H$15,2,FALSE)</f>
        <v>#N/A</v>
      </c>
      <c r="S2079" s="11" t="str">
        <f t="shared" si="667"/>
        <v/>
      </c>
      <c r="T2079" s="11" t="str">
        <f>IF(IFERROR(VLOOKUP(N2079,Home!$C$8:$R$1048576,11,FALSE),"")=0,"",IFERROR(VLOOKUP(N2079,Home!$C$8:$R$1048576,11,FALSE),""))</f>
        <v/>
      </c>
      <c r="U2079" s="11" t="str">
        <f>IF(IFERROR(VLOOKUP(O2079,Home!$C$8:$R$1048576,12,FALSE),"")=0,"",IFERROR(VLOOKUP(O2079,Home!$C$8:$R$1048576,12,FALSE),""))</f>
        <v/>
      </c>
      <c r="V2079" s="11" t="str">
        <f>IF(IFERROR(VLOOKUP(O2079,Home!$C$8:$R$1048576,8,FALSE),"")=0,"",IFERROR(VLOOKUP(O2079,Home!$C$8:$R$1048576,8,FALSE),""))</f>
        <v/>
      </c>
      <c r="W2079" s="11" t="str">
        <f>IF(OR(VLOOKUP(N2079,Home!$C$7:$I$207,6,FALSE)="",VLOOKUP(N2079,Home!$C$7:$I$207,7,FALSE)=""),"FEJL",SUM(Baggrundsark!$K$4:K2079))</f>
        <v>FEJL</v>
      </c>
      <c r="Y2079">
        <v>2076</v>
      </c>
      <c r="Z2079" s="1"/>
      <c r="AC2079" s="44"/>
      <c r="AD2079">
        <f t="shared" si="674"/>
        <v>0</v>
      </c>
      <c r="AE2079">
        <f>SUM($AD$4:AD2079)</f>
        <v>1</v>
      </c>
      <c r="AF2079" s="103" t="str">
        <f>IFERROR(VLOOKUP(AN2079,Home!$C$8:$E$207,3,FALSE),"")</f>
        <v/>
      </c>
      <c r="AG2079" s="103" t="str">
        <f>IFERROR(VLOOKUP(AN2079,Home!$C$8:$E$207,2,FALSE),"")</f>
        <v/>
      </c>
      <c r="AH2079" s="104" t="str">
        <f>IF(VLOOKUP(AE2079,Home!$C$8:$I$207,6,FALSE)="","",VLOOKUP(AE2079,Home!$C$8:$I$207,6,FALSE))</f>
        <v/>
      </c>
      <c r="AI2079" s="104" t="e">
        <f t="shared" si="682"/>
        <v>#VALUE!</v>
      </c>
      <c r="AJ2079" s="105" t="e">
        <f t="shared" si="675"/>
        <v>#VALUE!</v>
      </c>
      <c r="AK2079" s="103" t="e">
        <f t="shared" si="668"/>
        <v>#VALUE!</v>
      </c>
      <c r="AL2079" s="103" t="e">
        <f t="shared" si="676"/>
        <v>#VALUE!</v>
      </c>
      <c r="AN2079" t="str">
        <f>IF(OR(VLOOKUP(AE2079,Home!$C$8:$I$207,6,FALSE)="",VLOOKUP(AE2079,Home!$C$8:$I$207,7,FALSE)=""),"FEJL",Baggrundsark!AE2079)</f>
        <v>FEJL</v>
      </c>
      <c r="AO2079">
        <f>IF(VLOOKUP(AE2079,Home!$C$8:$N$207,12,FALSE)="Timelønnet",1,0)</f>
        <v>0</v>
      </c>
      <c r="AP2079">
        <f>SUM($AO$4:AO2079)*AO2079</f>
        <v>0</v>
      </c>
      <c r="AQ2079">
        <f t="shared" si="683"/>
        <v>1</v>
      </c>
      <c r="AR2079" t="str">
        <f t="shared" si="683"/>
        <v/>
      </c>
      <c r="AS2079" t="e">
        <f t="shared" si="677"/>
        <v>#VALUE!</v>
      </c>
      <c r="AT2079" s="45" t="e">
        <f t="shared" si="684"/>
        <v>#VALUE!</v>
      </c>
      <c r="AU2079">
        <f>VLOOKUP(AQ2079,Home!$C$8:$J$207,8,FALSE)</f>
        <v>0</v>
      </c>
    </row>
    <row r="2080" spans="1:47" x14ac:dyDescent="0.25">
      <c r="A2080" s="6">
        <f t="shared" si="669"/>
        <v>0</v>
      </c>
      <c r="B2080" s="6">
        <f t="shared" si="678"/>
        <v>0</v>
      </c>
      <c r="C2080" s="6" t="str">
        <f t="shared" si="670"/>
        <v/>
      </c>
      <c r="D2080" s="7">
        <f t="shared" si="671"/>
        <v>0</v>
      </c>
      <c r="E2080" s="7">
        <f t="shared" si="679"/>
        <v>0</v>
      </c>
      <c r="F2080" s="7" t="str">
        <f t="shared" si="672"/>
        <v/>
      </c>
      <c r="G2080" s="6">
        <f t="shared" si="673"/>
        <v>0</v>
      </c>
      <c r="H2080" s="6">
        <f t="shared" si="680"/>
        <v>0</v>
      </c>
      <c r="I2080" s="6" t="str">
        <f t="shared" si="681"/>
        <v/>
      </c>
      <c r="J2080" s="11">
        <v>2077</v>
      </c>
      <c r="K2080" s="11">
        <f>IF(IFERROR(VLOOKUP(J2080,Home!$A$8:$B$1048576,1,FALSE),0)=0,0,1)</f>
        <v>0</v>
      </c>
      <c r="L2080" s="129" t="e">
        <f>IF(VLOOKUP(O2080,Home!$C$8:$R$207,6,FALSE)="","",VLOOKUP(O2080,Home!$C$8:$R$207,6,FALSE))</f>
        <v>#N/A</v>
      </c>
      <c r="M2080" s="129" t="e">
        <f t="shared" si="666"/>
        <v>#N/A</v>
      </c>
      <c r="N2080" s="11">
        <f>SUM($K$4:K2080)</f>
        <v>200</v>
      </c>
      <c r="O2080" s="11" t="str">
        <f>IF(P2080="","",IF(IFERROR(VLOOKUP(N2080,Home!$C$8:$R$1048576,1,FALSE),"")=0,"",IFERROR(VLOOKUP(N2080,Home!$C$8:$R$1048576,1,FALSE),"")))</f>
        <v/>
      </c>
      <c r="P2080" s="11" t="str">
        <f>IF(IFERROR(VLOOKUP(W2080,Home!$C$8:$R$1048576,3,FALSE),"")=0,"",IFERROR(VLOOKUP(W2080,Home!$C$8:$R$1048576,3,FALSE),""))</f>
        <v/>
      </c>
      <c r="Q2080" s="11" t="str">
        <f t="shared" si="665"/>
        <v/>
      </c>
      <c r="R2080" s="130" t="e">
        <f>VLOOKUP(Q2080,'Baggrund til lister'!$G$4:$H$15,2,FALSE)</f>
        <v>#N/A</v>
      </c>
      <c r="S2080" s="11" t="str">
        <f t="shared" si="667"/>
        <v/>
      </c>
      <c r="T2080" s="11" t="str">
        <f>IF(IFERROR(VLOOKUP(N2080,Home!$C$8:$R$1048576,11,FALSE),"")=0,"",IFERROR(VLOOKUP(N2080,Home!$C$8:$R$1048576,11,FALSE),""))</f>
        <v/>
      </c>
      <c r="U2080" s="11" t="str">
        <f>IF(IFERROR(VLOOKUP(O2080,Home!$C$8:$R$1048576,12,FALSE),"")=0,"",IFERROR(VLOOKUP(O2080,Home!$C$8:$R$1048576,12,FALSE),""))</f>
        <v/>
      </c>
      <c r="V2080" s="11" t="str">
        <f>IF(IFERROR(VLOOKUP(O2080,Home!$C$8:$R$1048576,8,FALSE),"")=0,"",IFERROR(VLOOKUP(O2080,Home!$C$8:$R$1048576,8,FALSE),""))</f>
        <v/>
      </c>
      <c r="W2080" s="11" t="str">
        <f>IF(OR(VLOOKUP(N2080,Home!$C$7:$I$207,6,FALSE)="",VLOOKUP(N2080,Home!$C$7:$I$207,7,FALSE)=""),"FEJL",SUM(Baggrundsark!$K$4:K2080))</f>
        <v>FEJL</v>
      </c>
      <c r="Y2080">
        <v>2077</v>
      </c>
      <c r="Z2080" s="1"/>
      <c r="AC2080" s="44"/>
      <c r="AD2080">
        <f t="shared" si="674"/>
        <v>0</v>
      </c>
      <c r="AE2080">
        <f>SUM($AD$4:AD2080)</f>
        <v>1</v>
      </c>
      <c r="AF2080" s="103" t="str">
        <f>IFERROR(VLOOKUP(AN2080,Home!$C$8:$E$207,3,FALSE),"")</f>
        <v/>
      </c>
      <c r="AG2080" s="103" t="str">
        <f>IFERROR(VLOOKUP(AN2080,Home!$C$8:$E$207,2,FALSE),"")</f>
        <v/>
      </c>
      <c r="AH2080" s="104" t="str">
        <f>IF(VLOOKUP(AE2080,Home!$C$8:$I$207,6,FALSE)="","",VLOOKUP(AE2080,Home!$C$8:$I$207,6,FALSE))</f>
        <v/>
      </c>
      <c r="AI2080" s="104" t="e">
        <f t="shared" si="682"/>
        <v>#VALUE!</v>
      </c>
      <c r="AJ2080" s="105" t="e">
        <f t="shared" si="675"/>
        <v>#VALUE!</v>
      </c>
      <c r="AK2080" s="103" t="e">
        <f t="shared" si="668"/>
        <v>#VALUE!</v>
      </c>
      <c r="AL2080" s="103" t="e">
        <f t="shared" si="676"/>
        <v>#VALUE!</v>
      </c>
      <c r="AN2080" t="str">
        <f>IF(OR(VLOOKUP(AE2080,Home!$C$8:$I$207,6,FALSE)="",VLOOKUP(AE2080,Home!$C$8:$I$207,7,FALSE)=""),"FEJL",Baggrundsark!AE2080)</f>
        <v>FEJL</v>
      </c>
      <c r="AO2080">
        <f>IF(VLOOKUP(AE2080,Home!$C$8:$N$207,12,FALSE)="Timelønnet",1,0)</f>
        <v>0</v>
      </c>
      <c r="AP2080">
        <f>SUM($AO$4:AO2080)*AO2080</f>
        <v>0</v>
      </c>
      <c r="AQ2080">
        <f t="shared" si="683"/>
        <v>1</v>
      </c>
      <c r="AR2080" t="str">
        <f t="shared" si="683"/>
        <v/>
      </c>
      <c r="AS2080" t="e">
        <f t="shared" si="677"/>
        <v>#VALUE!</v>
      </c>
      <c r="AT2080" s="45" t="e">
        <f t="shared" si="684"/>
        <v>#VALUE!</v>
      </c>
      <c r="AU2080">
        <f>VLOOKUP(AQ2080,Home!$C$8:$J$207,8,FALSE)</f>
        <v>0</v>
      </c>
    </row>
    <row r="2081" spans="1:47" x14ac:dyDescent="0.25">
      <c r="A2081" s="6">
        <f t="shared" si="669"/>
        <v>0</v>
      </c>
      <c r="B2081" s="6">
        <f t="shared" si="678"/>
        <v>0</v>
      </c>
      <c r="C2081" s="6" t="str">
        <f t="shared" si="670"/>
        <v/>
      </c>
      <c r="D2081" s="7">
        <f t="shared" si="671"/>
        <v>0</v>
      </c>
      <c r="E2081" s="7">
        <f t="shared" si="679"/>
        <v>0</v>
      </c>
      <c r="F2081" s="7" t="str">
        <f t="shared" si="672"/>
        <v/>
      </c>
      <c r="G2081" s="6">
        <f t="shared" si="673"/>
        <v>0</v>
      </c>
      <c r="H2081" s="6">
        <f t="shared" si="680"/>
        <v>0</v>
      </c>
      <c r="I2081" s="6" t="str">
        <f t="shared" si="681"/>
        <v/>
      </c>
      <c r="J2081" s="11">
        <v>2078</v>
      </c>
      <c r="K2081" s="11">
        <f>IF(IFERROR(VLOOKUP(J2081,Home!$A$8:$B$1048576,1,FALSE),0)=0,0,1)</f>
        <v>0</v>
      </c>
      <c r="L2081" s="129" t="e">
        <f>IF(VLOOKUP(O2081,Home!$C$8:$R$207,6,FALSE)="","",VLOOKUP(O2081,Home!$C$8:$R$207,6,FALSE))</f>
        <v>#N/A</v>
      </c>
      <c r="M2081" s="129" t="e">
        <f t="shared" si="666"/>
        <v>#N/A</v>
      </c>
      <c r="N2081" s="11">
        <f>SUM($K$4:K2081)</f>
        <v>200</v>
      </c>
      <c r="O2081" s="11" t="str">
        <f>IF(P2081="","",IF(IFERROR(VLOOKUP(N2081,Home!$C$8:$R$1048576,1,FALSE),"")=0,"",IFERROR(VLOOKUP(N2081,Home!$C$8:$R$1048576,1,FALSE),"")))</f>
        <v/>
      </c>
      <c r="P2081" s="11" t="str">
        <f>IF(IFERROR(VLOOKUP(W2081,Home!$C$8:$R$1048576,3,FALSE),"")=0,"",IFERROR(VLOOKUP(W2081,Home!$C$8:$R$1048576,3,FALSE),""))</f>
        <v/>
      </c>
      <c r="Q2081" s="11" t="str">
        <f t="shared" si="665"/>
        <v/>
      </c>
      <c r="R2081" s="130" t="e">
        <f>VLOOKUP(Q2081,'Baggrund til lister'!$G$4:$H$15,2,FALSE)</f>
        <v>#N/A</v>
      </c>
      <c r="S2081" s="11" t="str">
        <f t="shared" si="667"/>
        <v/>
      </c>
      <c r="T2081" s="11" t="str">
        <f>IF(IFERROR(VLOOKUP(N2081,Home!$C$8:$R$1048576,11,FALSE),"")=0,"",IFERROR(VLOOKUP(N2081,Home!$C$8:$R$1048576,11,FALSE),""))</f>
        <v/>
      </c>
      <c r="U2081" s="11" t="str">
        <f>IF(IFERROR(VLOOKUP(O2081,Home!$C$8:$R$1048576,12,FALSE),"")=0,"",IFERROR(VLOOKUP(O2081,Home!$C$8:$R$1048576,12,FALSE),""))</f>
        <v/>
      </c>
      <c r="V2081" s="11" t="str">
        <f>IF(IFERROR(VLOOKUP(O2081,Home!$C$8:$R$1048576,8,FALSE),"")=0,"",IFERROR(VLOOKUP(O2081,Home!$C$8:$R$1048576,8,FALSE),""))</f>
        <v/>
      </c>
      <c r="W2081" s="11" t="str">
        <f>IF(OR(VLOOKUP(N2081,Home!$C$7:$I$207,6,FALSE)="",VLOOKUP(N2081,Home!$C$7:$I$207,7,FALSE)=""),"FEJL",SUM(Baggrundsark!$K$4:K2081))</f>
        <v>FEJL</v>
      </c>
      <c r="Y2081">
        <v>2078</v>
      </c>
      <c r="Z2081" s="1"/>
      <c r="AC2081" s="44"/>
      <c r="AD2081">
        <f t="shared" si="674"/>
        <v>0</v>
      </c>
      <c r="AE2081">
        <f>SUM($AD$4:AD2081)</f>
        <v>1</v>
      </c>
      <c r="AF2081" s="103" t="str">
        <f>IFERROR(VLOOKUP(AN2081,Home!$C$8:$E$207,3,FALSE),"")</f>
        <v/>
      </c>
      <c r="AG2081" s="103" t="str">
        <f>IFERROR(VLOOKUP(AN2081,Home!$C$8:$E$207,2,FALSE),"")</f>
        <v/>
      </c>
      <c r="AH2081" s="104" t="str">
        <f>IF(VLOOKUP(AE2081,Home!$C$8:$I$207,6,FALSE)="","",VLOOKUP(AE2081,Home!$C$8:$I$207,6,FALSE))</f>
        <v/>
      </c>
      <c r="AI2081" s="104" t="e">
        <f t="shared" si="682"/>
        <v>#VALUE!</v>
      </c>
      <c r="AJ2081" s="105" t="e">
        <f t="shared" si="675"/>
        <v>#VALUE!</v>
      </c>
      <c r="AK2081" s="103" t="e">
        <f t="shared" si="668"/>
        <v>#VALUE!</v>
      </c>
      <c r="AL2081" s="103" t="e">
        <f t="shared" si="676"/>
        <v>#VALUE!</v>
      </c>
      <c r="AN2081" t="str">
        <f>IF(OR(VLOOKUP(AE2081,Home!$C$8:$I$207,6,FALSE)="",VLOOKUP(AE2081,Home!$C$8:$I$207,7,FALSE)=""),"FEJL",Baggrundsark!AE2081)</f>
        <v>FEJL</v>
      </c>
      <c r="AO2081">
        <f>IF(VLOOKUP(AE2081,Home!$C$8:$N$207,12,FALSE)="Timelønnet",1,0)</f>
        <v>0</v>
      </c>
      <c r="AP2081">
        <f>SUM($AO$4:AO2081)*AO2081</f>
        <v>0</v>
      </c>
      <c r="AQ2081">
        <f t="shared" si="683"/>
        <v>1</v>
      </c>
      <c r="AR2081" t="str">
        <f t="shared" si="683"/>
        <v/>
      </c>
      <c r="AS2081" t="e">
        <f t="shared" si="677"/>
        <v>#VALUE!</v>
      </c>
      <c r="AT2081" s="45" t="e">
        <f t="shared" si="684"/>
        <v>#VALUE!</v>
      </c>
      <c r="AU2081">
        <f>VLOOKUP(AQ2081,Home!$C$8:$J$207,8,FALSE)</f>
        <v>0</v>
      </c>
    </row>
    <row r="2082" spans="1:47" x14ac:dyDescent="0.25">
      <c r="A2082" s="6">
        <f t="shared" si="669"/>
        <v>0</v>
      </c>
      <c r="B2082" s="6">
        <f t="shared" si="678"/>
        <v>0</v>
      </c>
      <c r="C2082" s="6" t="str">
        <f t="shared" si="670"/>
        <v/>
      </c>
      <c r="D2082" s="7">
        <f t="shared" si="671"/>
        <v>0</v>
      </c>
      <c r="E2082" s="7">
        <f t="shared" si="679"/>
        <v>0</v>
      </c>
      <c r="F2082" s="7" t="str">
        <f t="shared" si="672"/>
        <v/>
      </c>
      <c r="G2082" s="6">
        <f t="shared" si="673"/>
        <v>0</v>
      </c>
      <c r="H2082" s="6">
        <f t="shared" si="680"/>
        <v>0</v>
      </c>
      <c r="I2082" s="6" t="str">
        <f t="shared" si="681"/>
        <v/>
      </c>
      <c r="J2082" s="11">
        <v>2079</v>
      </c>
      <c r="K2082" s="11">
        <f>IF(IFERROR(VLOOKUP(J2082,Home!$A$8:$B$1048576,1,FALSE),0)=0,0,1)</f>
        <v>0</v>
      </c>
      <c r="L2082" s="129" t="e">
        <f>IF(VLOOKUP(O2082,Home!$C$8:$R$207,6,FALSE)="","",VLOOKUP(O2082,Home!$C$8:$R$207,6,FALSE))</f>
        <v>#N/A</v>
      </c>
      <c r="M2082" s="129" t="e">
        <f t="shared" si="666"/>
        <v>#N/A</v>
      </c>
      <c r="N2082" s="11">
        <f>SUM($K$4:K2082)</f>
        <v>200</v>
      </c>
      <c r="O2082" s="11" t="str">
        <f>IF(P2082="","",IF(IFERROR(VLOOKUP(N2082,Home!$C$8:$R$1048576,1,FALSE),"")=0,"",IFERROR(VLOOKUP(N2082,Home!$C$8:$R$1048576,1,FALSE),"")))</f>
        <v/>
      </c>
      <c r="P2082" s="11" t="str">
        <f>IF(IFERROR(VLOOKUP(W2082,Home!$C$8:$R$1048576,3,FALSE),"")=0,"",IFERROR(VLOOKUP(W2082,Home!$C$8:$R$1048576,3,FALSE),""))</f>
        <v/>
      </c>
      <c r="Q2082" s="11" t="str">
        <f t="shared" si="665"/>
        <v/>
      </c>
      <c r="R2082" s="130" t="e">
        <f>VLOOKUP(Q2082,'Baggrund til lister'!$G$4:$H$15,2,FALSE)</f>
        <v>#N/A</v>
      </c>
      <c r="S2082" s="11" t="str">
        <f t="shared" si="667"/>
        <v/>
      </c>
      <c r="T2082" s="11" t="str">
        <f>IF(IFERROR(VLOOKUP(N2082,Home!$C$8:$R$1048576,11,FALSE),"")=0,"",IFERROR(VLOOKUP(N2082,Home!$C$8:$R$1048576,11,FALSE),""))</f>
        <v/>
      </c>
      <c r="U2082" s="11" t="str">
        <f>IF(IFERROR(VLOOKUP(O2082,Home!$C$8:$R$1048576,12,FALSE),"")=0,"",IFERROR(VLOOKUP(O2082,Home!$C$8:$R$1048576,12,FALSE),""))</f>
        <v/>
      </c>
      <c r="V2082" s="11" t="str">
        <f>IF(IFERROR(VLOOKUP(O2082,Home!$C$8:$R$1048576,8,FALSE),"")=0,"",IFERROR(VLOOKUP(O2082,Home!$C$8:$R$1048576,8,FALSE),""))</f>
        <v/>
      </c>
      <c r="W2082" s="11" t="str">
        <f>IF(OR(VLOOKUP(N2082,Home!$C$7:$I$207,6,FALSE)="",VLOOKUP(N2082,Home!$C$7:$I$207,7,FALSE)=""),"FEJL",SUM(Baggrundsark!$K$4:K2082))</f>
        <v>FEJL</v>
      </c>
      <c r="Y2082">
        <v>2079</v>
      </c>
      <c r="Z2082" s="1"/>
      <c r="AC2082" s="44"/>
      <c r="AD2082">
        <f t="shared" si="674"/>
        <v>0</v>
      </c>
      <c r="AE2082">
        <f>SUM($AD$4:AD2082)</f>
        <v>1</v>
      </c>
      <c r="AF2082" s="103" t="str">
        <f>IFERROR(VLOOKUP(AN2082,Home!$C$8:$E$207,3,FALSE),"")</f>
        <v/>
      </c>
      <c r="AG2082" s="103" t="str">
        <f>IFERROR(VLOOKUP(AN2082,Home!$C$8:$E$207,2,FALSE),"")</f>
        <v/>
      </c>
      <c r="AH2082" s="104" t="str">
        <f>IF(VLOOKUP(AE2082,Home!$C$8:$I$207,6,FALSE)="","",VLOOKUP(AE2082,Home!$C$8:$I$207,6,FALSE))</f>
        <v/>
      </c>
      <c r="AI2082" s="104" t="e">
        <f t="shared" si="682"/>
        <v>#VALUE!</v>
      </c>
      <c r="AJ2082" s="105" t="e">
        <f t="shared" si="675"/>
        <v>#VALUE!</v>
      </c>
      <c r="AK2082" s="103" t="e">
        <f t="shared" si="668"/>
        <v>#VALUE!</v>
      </c>
      <c r="AL2082" s="103" t="e">
        <f t="shared" si="676"/>
        <v>#VALUE!</v>
      </c>
      <c r="AN2082" t="str">
        <f>IF(OR(VLOOKUP(AE2082,Home!$C$8:$I$207,6,FALSE)="",VLOOKUP(AE2082,Home!$C$8:$I$207,7,FALSE)=""),"FEJL",Baggrundsark!AE2082)</f>
        <v>FEJL</v>
      </c>
      <c r="AO2082">
        <f>IF(VLOOKUP(AE2082,Home!$C$8:$N$207,12,FALSE)="Timelønnet",1,0)</f>
        <v>0</v>
      </c>
      <c r="AP2082">
        <f>SUM($AO$4:AO2082)*AO2082</f>
        <v>0</v>
      </c>
      <c r="AQ2082">
        <f t="shared" si="683"/>
        <v>1</v>
      </c>
      <c r="AR2082" t="str">
        <f t="shared" si="683"/>
        <v/>
      </c>
      <c r="AS2082" t="e">
        <f t="shared" si="677"/>
        <v>#VALUE!</v>
      </c>
      <c r="AT2082" s="45" t="e">
        <f t="shared" si="684"/>
        <v>#VALUE!</v>
      </c>
      <c r="AU2082">
        <f>VLOOKUP(AQ2082,Home!$C$8:$J$207,8,FALSE)</f>
        <v>0</v>
      </c>
    </row>
    <row r="2083" spans="1:47" x14ac:dyDescent="0.25">
      <c r="A2083" s="6">
        <f t="shared" si="669"/>
        <v>0</v>
      </c>
      <c r="B2083" s="6">
        <f t="shared" si="678"/>
        <v>0</v>
      </c>
      <c r="C2083" s="6" t="str">
        <f t="shared" si="670"/>
        <v/>
      </c>
      <c r="D2083" s="7">
        <f t="shared" si="671"/>
        <v>0</v>
      </c>
      <c r="E2083" s="7">
        <f t="shared" si="679"/>
        <v>0</v>
      </c>
      <c r="F2083" s="7" t="str">
        <f t="shared" si="672"/>
        <v/>
      </c>
      <c r="G2083" s="6">
        <f t="shared" si="673"/>
        <v>0</v>
      </c>
      <c r="H2083" s="6">
        <f t="shared" si="680"/>
        <v>0</v>
      </c>
      <c r="I2083" s="6" t="str">
        <f t="shared" si="681"/>
        <v/>
      </c>
      <c r="J2083" s="11">
        <v>2080</v>
      </c>
      <c r="K2083" s="11">
        <f>IF(IFERROR(VLOOKUP(J2083,Home!$A$8:$B$1048576,1,FALSE),0)=0,0,1)</f>
        <v>0</v>
      </c>
      <c r="L2083" s="129" t="e">
        <f>IF(VLOOKUP(O2083,Home!$C$8:$R$207,6,FALSE)="","",VLOOKUP(O2083,Home!$C$8:$R$207,6,FALSE))</f>
        <v>#N/A</v>
      </c>
      <c r="M2083" s="129" t="e">
        <f t="shared" si="666"/>
        <v>#N/A</v>
      </c>
      <c r="N2083" s="11">
        <f>SUM($K$4:K2083)</f>
        <v>200</v>
      </c>
      <c r="O2083" s="11" t="str">
        <f>IF(P2083="","",IF(IFERROR(VLOOKUP(N2083,Home!$C$8:$R$1048576,1,FALSE),"")=0,"",IFERROR(VLOOKUP(N2083,Home!$C$8:$R$1048576,1,FALSE),"")))</f>
        <v/>
      </c>
      <c r="P2083" s="11" t="str">
        <f>IF(IFERROR(VLOOKUP(W2083,Home!$C$8:$R$1048576,3,FALSE),"")=0,"",IFERROR(VLOOKUP(W2083,Home!$C$8:$R$1048576,3,FALSE),""))</f>
        <v/>
      </c>
      <c r="Q2083" s="11" t="str">
        <f t="shared" si="665"/>
        <v/>
      </c>
      <c r="R2083" s="130" t="e">
        <f>VLOOKUP(Q2083,'Baggrund til lister'!$G$4:$H$15,2,FALSE)</f>
        <v>#N/A</v>
      </c>
      <c r="S2083" s="11" t="str">
        <f t="shared" si="667"/>
        <v/>
      </c>
      <c r="T2083" s="11" t="str">
        <f>IF(IFERROR(VLOOKUP(N2083,Home!$C$8:$R$1048576,11,FALSE),"")=0,"",IFERROR(VLOOKUP(N2083,Home!$C$8:$R$1048576,11,FALSE),""))</f>
        <v/>
      </c>
      <c r="U2083" s="11" t="str">
        <f>IF(IFERROR(VLOOKUP(O2083,Home!$C$8:$R$1048576,12,FALSE),"")=0,"",IFERROR(VLOOKUP(O2083,Home!$C$8:$R$1048576,12,FALSE),""))</f>
        <v/>
      </c>
      <c r="V2083" s="11" t="str">
        <f>IF(IFERROR(VLOOKUP(O2083,Home!$C$8:$R$1048576,8,FALSE),"")=0,"",IFERROR(VLOOKUP(O2083,Home!$C$8:$R$1048576,8,FALSE),""))</f>
        <v/>
      </c>
      <c r="W2083" s="11" t="str">
        <f>IF(OR(VLOOKUP(N2083,Home!$C$7:$I$207,6,FALSE)="",VLOOKUP(N2083,Home!$C$7:$I$207,7,FALSE)=""),"FEJL",SUM(Baggrundsark!$K$4:K2083))</f>
        <v>FEJL</v>
      </c>
      <c r="Y2083">
        <v>2080</v>
      </c>
      <c r="Z2083" s="1"/>
      <c r="AC2083" s="44"/>
      <c r="AD2083">
        <f t="shared" si="674"/>
        <v>0</v>
      </c>
      <c r="AE2083">
        <f>SUM($AD$4:AD2083)</f>
        <v>1</v>
      </c>
      <c r="AF2083" s="103" t="str">
        <f>IFERROR(VLOOKUP(AN2083,Home!$C$8:$E$207,3,FALSE),"")</f>
        <v/>
      </c>
      <c r="AG2083" s="103" t="str">
        <f>IFERROR(VLOOKUP(AN2083,Home!$C$8:$E$207,2,FALSE),"")</f>
        <v/>
      </c>
      <c r="AH2083" s="104" t="str">
        <f>IF(VLOOKUP(AE2083,Home!$C$8:$I$207,6,FALSE)="","",VLOOKUP(AE2083,Home!$C$8:$I$207,6,FALSE))</f>
        <v/>
      </c>
      <c r="AI2083" s="104" t="e">
        <f t="shared" si="682"/>
        <v>#VALUE!</v>
      </c>
      <c r="AJ2083" s="105" t="e">
        <f t="shared" si="675"/>
        <v>#VALUE!</v>
      </c>
      <c r="AK2083" s="103" t="e">
        <f t="shared" si="668"/>
        <v>#VALUE!</v>
      </c>
      <c r="AL2083" s="103" t="e">
        <f t="shared" si="676"/>
        <v>#VALUE!</v>
      </c>
      <c r="AN2083" t="str">
        <f>IF(OR(VLOOKUP(AE2083,Home!$C$8:$I$207,6,FALSE)="",VLOOKUP(AE2083,Home!$C$8:$I$207,7,FALSE)=""),"FEJL",Baggrundsark!AE2083)</f>
        <v>FEJL</v>
      </c>
      <c r="AO2083">
        <f>IF(VLOOKUP(AE2083,Home!$C$8:$N$207,12,FALSE)="Timelønnet",1,0)</f>
        <v>0</v>
      </c>
      <c r="AP2083">
        <f>SUM($AO$4:AO2083)*AO2083</f>
        <v>0</v>
      </c>
      <c r="AQ2083">
        <f t="shared" si="683"/>
        <v>1</v>
      </c>
      <c r="AR2083" t="str">
        <f t="shared" si="683"/>
        <v/>
      </c>
      <c r="AS2083" t="e">
        <f t="shared" si="677"/>
        <v>#VALUE!</v>
      </c>
      <c r="AT2083" s="45" t="e">
        <f t="shared" si="684"/>
        <v>#VALUE!</v>
      </c>
      <c r="AU2083">
        <f>VLOOKUP(AQ2083,Home!$C$8:$J$207,8,FALSE)</f>
        <v>0</v>
      </c>
    </row>
    <row r="2084" spans="1:47" x14ac:dyDescent="0.25">
      <c r="A2084" s="6">
        <f t="shared" si="669"/>
        <v>0</v>
      </c>
      <c r="B2084" s="6">
        <f t="shared" si="678"/>
        <v>0</v>
      </c>
      <c r="C2084" s="6" t="str">
        <f t="shared" si="670"/>
        <v/>
      </c>
      <c r="D2084" s="7">
        <f t="shared" si="671"/>
        <v>0</v>
      </c>
      <c r="E2084" s="7">
        <f t="shared" si="679"/>
        <v>0</v>
      </c>
      <c r="F2084" s="7" t="str">
        <f t="shared" si="672"/>
        <v/>
      </c>
      <c r="G2084" s="6">
        <f t="shared" si="673"/>
        <v>0</v>
      </c>
      <c r="H2084" s="6">
        <f t="shared" si="680"/>
        <v>0</v>
      </c>
      <c r="I2084" s="6" t="str">
        <f t="shared" si="681"/>
        <v/>
      </c>
      <c r="J2084" s="11">
        <v>2081</v>
      </c>
      <c r="K2084" s="11">
        <f>IF(IFERROR(VLOOKUP(J2084,Home!$A$8:$B$1048576,1,FALSE),0)=0,0,1)</f>
        <v>0</v>
      </c>
      <c r="L2084" s="129" t="e">
        <f>IF(VLOOKUP(O2084,Home!$C$8:$R$207,6,FALSE)="","",VLOOKUP(O2084,Home!$C$8:$R$207,6,FALSE))</f>
        <v>#N/A</v>
      </c>
      <c r="M2084" s="129" t="e">
        <f t="shared" si="666"/>
        <v>#N/A</v>
      </c>
      <c r="N2084" s="11">
        <f>SUM($K$4:K2084)</f>
        <v>200</v>
      </c>
      <c r="O2084" s="11" t="str">
        <f>IF(P2084="","",IF(IFERROR(VLOOKUP(N2084,Home!$C$8:$R$1048576,1,FALSE),"")=0,"",IFERROR(VLOOKUP(N2084,Home!$C$8:$R$1048576,1,FALSE),"")))</f>
        <v/>
      </c>
      <c r="P2084" s="11" t="str">
        <f>IF(IFERROR(VLOOKUP(W2084,Home!$C$8:$R$1048576,3,FALSE),"")=0,"",IFERROR(VLOOKUP(W2084,Home!$C$8:$R$1048576,3,FALSE),""))</f>
        <v/>
      </c>
      <c r="Q2084" s="11" t="str">
        <f t="shared" si="665"/>
        <v/>
      </c>
      <c r="R2084" s="130" t="e">
        <f>VLOOKUP(Q2084,'Baggrund til lister'!$G$4:$H$15,2,FALSE)</f>
        <v>#N/A</v>
      </c>
      <c r="S2084" s="11" t="str">
        <f t="shared" si="667"/>
        <v/>
      </c>
      <c r="T2084" s="11" t="str">
        <f>IF(IFERROR(VLOOKUP(N2084,Home!$C$8:$R$1048576,11,FALSE),"")=0,"",IFERROR(VLOOKUP(N2084,Home!$C$8:$R$1048576,11,FALSE),""))</f>
        <v/>
      </c>
      <c r="U2084" s="11" t="str">
        <f>IF(IFERROR(VLOOKUP(O2084,Home!$C$8:$R$1048576,12,FALSE),"")=0,"",IFERROR(VLOOKUP(O2084,Home!$C$8:$R$1048576,12,FALSE),""))</f>
        <v/>
      </c>
      <c r="V2084" s="11" t="str">
        <f>IF(IFERROR(VLOOKUP(O2084,Home!$C$8:$R$1048576,8,FALSE),"")=0,"",IFERROR(VLOOKUP(O2084,Home!$C$8:$R$1048576,8,FALSE),""))</f>
        <v/>
      </c>
      <c r="W2084" s="11" t="str">
        <f>IF(OR(VLOOKUP(N2084,Home!$C$7:$I$207,6,FALSE)="",VLOOKUP(N2084,Home!$C$7:$I$207,7,FALSE)=""),"FEJL",SUM(Baggrundsark!$K$4:K2084))</f>
        <v>FEJL</v>
      </c>
      <c r="Y2084">
        <v>2081</v>
      </c>
      <c r="Z2084" s="1"/>
      <c r="AC2084" s="44"/>
      <c r="AD2084">
        <f t="shared" si="674"/>
        <v>0</v>
      </c>
      <c r="AE2084">
        <f>SUM($AD$4:AD2084)</f>
        <v>1</v>
      </c>
      <c r="AF2084" s="103" t="str">
        <f>IFERROR(VLOOKUP(AN2084,Home!$C$8:$E$207,3,FALSE),"")</f>
        <v/>
      </c>
      <c r="AG2084" s="103" t="str">
        <f>IFERROR(VLOOKUP(AN2084,Home!$C$8:$E$207,2,FALSE),"")</f>
        <v/>
      </c>
      <c r="AH2084" s="104" t="str">
        <f>IF(VLOOKUP(AE2084,Home!$C$8:$I$207,6,FALSE)="","",VLOOKUP(AE2084,Home!$C$8:$I$207,6,FALSE))</f>
        <v/>
      </c>
      <c r="AI2084" s="104" t="e">
        <f t="shared" si="682"/>
        <v>#VALUE!</v>
      </c>
      <c r="AJ2084" s="105" t="e">
        <f t="shared" si="675"/>
        <v>#VALUE!</v>
      </c>
      <c r="AK2084" s="103" t="e">
        <f t="shared" si="668"/>
        <v>#VALUE!</v>
      </c>
      <c r="AL2084" s="103" t="e">
        <f t="shared" si="676"/>
        <v>#VALUE!</v>
      </c>
      <c r="AN2084" t="str">
        <f>IF(OR(VLOOKUP(AE2084,Home!$C$8:$I$207,6,FALSE)="",VLOOKUP(AE2084,Home!$C$8:$I$207,7,FALSE)=""),"FEJL",Baggrundsark!AE2084)</f>
        <v>FEJL</v>
      </c>
      <c r="AO2084">
        <f>IF(VLOOKUP(AE2084,Home!$C$8:$N$207,12,FALSE)="Timelønnet",1,0)</f>
        <v>0</v>
      </c>
      <c r="AP2084">
        <f>SUM($AO$4:AO2084)*AO2084</f>
        <v>0</v>
      </c>
      <c r="AQ2084">
        <f t="shared" si="683"/>
        <v>1</v>
      </c>
      <c r="AR2084" t="str">
        <f t="shared" si="683"/>
        <v/>
      </c>
      <c r="AS2084" t="e">
        <f t="shared" si="677"/>
        <v>#VALUE!</v>
      </c>
      <c r="AT2084" s="45" t="e">
        <f t="shared" si="684"/>
        <v>#VALUE!</v>
      </c>
      <c r="AU2084">
        <f>VLOOKUP(AQ2084,Home!$C$8:$J$207,8,FALSE)</f>
        <v>0</v>
      </c>
    </row>
    <row r="2085" spans="1:47" x14ac:dyDescent="0.25">
      <c r="A2085" s="6">
        <f t="shared" si="669"/>
        <v>0</v>
      </c>
      <c r="B2085" s="6">
        <f t="shared" si="678"/>
        <v>0</v>
      </c>
      <c r="C2085" s="6" t="str">
        <f t="shared" si="670"/>
        <v/>
      </c>
      <c r="D2085" s="7">
        <f t="shared" si="671"/>
        <v>0</v>
      </c>
      <c r="E2085" s="7">
        <f t="shared" si="679"/>
        <v>0</v>
      </c>
      <c r="F2085" s="7" t="str">
        <f t="shared" si="672"/>
        <v/>
      </c>
      <c r="G2085" s="6">
        <f t="shared" si="673"/>
        <v>0</v>
      </c>
      <c r="H2085" s="6">
        <f t="shared" si="680"/>
        <v>0</v>
      </c>
      <c r="I2085" s="6" t="str">
        <f t="shared" si="681"/>
        <v/>
      </c>
      <c r="J2085" s="11">
        <v>2082</v>
      </c>
      <c r="K2085" s="11">
        <f>IF(IFERROR(VLOOKUP(J2085,Home!$A$8:$B$1048576,1,FALSE),0)=0,0,1)</f>
        <v>0</v>
      </c>
      <c r="L2085" s="129" t="e">
        <f>IF(VLOOKUP(O2085,Home!$C$8:$R$207,6,FALSE)="","",VLOOKUP(O2085,Home!$C$8:$R$207,6,FALSE))</f>
        <v>#N/A</v>
      </c>
      <c r="M2085" s="129" t="e">
        <f t="shared" si="666"/>
        <v>#N/A</v>
      </c>
      <c r="N2085" s="11">
        <f>SUM($K$4:K2085)</f>
        <v>200</v>
      </c>
      <c r="O2085" s="11" t="str">
        <f>IF(P2085="","",IF(IFERROR(VLOOKUP(N2085,Home!$C$8:$R$1048576,1,FALSE),"")=0,"",IFERROR(VLOOKUP(N2085,Home!$C$8:$R$1048576,1,FALSE),"")))</f>
        <v/>
      </c>
      <c r="P2085" s="11" t="str">
        <f>IF(IFERROR(VLOOKUP(W2085,Home!$C$8:$R$1048576,3,FALSE),"")=0,"",IFERROR(VLOOKUP(W2085,Home!$C$8:$R$1048576,3,FALSE),""))</f>
        <v/>
      </c>
      <c r="Q2085" s="11" t="str">
        <f t="shared" si="665"/>
        <v/>
      </c>
      <c r="R2085" s="130" t="e">
        <f>VLOOKUP(Q2085,'Baggrund til lister'!$G$4:$H$15,2,FALSE)</f>
        <v>#N/A</v>
      </c>
      <c r="S2085" s="11" t="str">
        <f t="shared" si="667"/>
        <v/>
      </c>
      <c r="T2085" s="11" t="str">
        <f>IF(IFERROR(VLOOKUP(N2085,Home!$C$8:$R$1048576,11,FALSE),"")=0,"",IFERROR(VLOOKUP(N2085,Home!$C$8:$R$1048576,11,FALSE),""))</f>
        <v/>
      </c>
      <c r="U2085" s="11" t="str">
        <f>IF(IFERROR(VLOOKUP(O2085,Home!$C$8:$R$1048576,12,FALSE),"")=0,"",IFERROR(VLOOKUP(O2085,Home!$C$8:$R$1048576,12,FALSE),""))</f>
        <v/>
      </c>
      <c r="V2085" s="11" t="str">
        <f>IF(IFERROR(VLOOKUP(O2085,Home!$C$8:$R$1048576,8,FALSE),"")=0,"",IFERROR(VLOOKUP(O2085,Home!$C$8:$R$1048576,8,FALSE),""))</f>
        <v/>
      </c>
      <c r="W2085" s="11" t="str">
        <f>IF(OR(VLOOKUP(N2085,Home!$C$7:$I$207,6,FALSE)="",VLOOKUP(N2085,Home!$C$7:$I$207,7,FALSE)=""),"FEJL",SUM(Baggrundsark!$K$4:K2085))</f>
        <v>FEJL</v>
      </c>
      <c r="Y2085">
        <v>2082</v>
      </c>
      <c r="Z2085" s="1"/>
      <c r="AC2085" s="44"/>
      <c r="AD2085">
        <f t="shared" si="674"/>
        <v>0</v>
      </c>
      <c r="AE2085">
        <f>SUM($AD$4:AD2085)</f>
        <v>1</v>
      </c>
      <c r="AF2085" s="103" t="str">
        <f>IFERROR(VLOOKUP(AN2085,Home!$C$8:$E$207,3,FALSE),"")</f>
        <v/>
      </c>
      <c r="AG2085" s="103" t="str">
        <f>IFERROR(VLOOKUP(AN2085,Home!$C$8:$E$207,2,FALSE),"")</f>
        <v/>
      </c>
      <c r="AH2085" s="104" t="str">
        <f>IF(VLOOKUP(AE2085,Home!$C$8:$I$207,6,FALSE)="","",VLOOKUP(AE2085,Home!$C$8:$I$207,6,FALSE))</f>
        <v/>
      </c>
      <c r="AI2085" s="104" t="e">
        <f t="shared" si="682"/>
        <v>#VALUE!</v>
      </c>
      <c r="AJ2085" s="105" t="e">
        <f t="shared" si="675"/>
        <v>#VALUE!</v>
      </c>
      <c r="AK2085" s="103" t="e">
        <f t="shared" si="668"/>
        <v>#VALUE!</v>
      </c>
      <c r="AL2085" s="103" t="e">
        <f t="shared" si="676"/>
        <v>#VALUE!</v>
      </c>
      <c r="AN2085" t="str">
        <f>IF(OR(VLOOKUP(AE2085,Home!$C$8:$I$207,6,FALSE)="",VLOOKUP(AE2085,Home!$C$8:$I$207,7,FALSE)=""),"FEJL",Baggrundsark!AE2085)</f>
        <v>FEJL</v>
      </c>
      <c r="AO2085">
        <f>IF(VLOOKUP(AE2085,Home!$C$8:$N$207,12,FALSE)="Timelønnet",1,0)</f>
        <v>0</v>
      </c>
      <c r="AP2085">
        <f>SUM($AO$4:AO2085)*AO2085</f>
        <v>0</v>
      </c>
      <c r="AQ2085">
        <f t="shared" si="683"/>
        <v>1</v>
      </c>
      <c r="AR2085" t="str">
        <f t="shared" si="683"/>
        <v/>
      </c>
      <c r="AS2085" t="e">
        <f t="shared" si="677"/>
        <v>#VALUE!</v>
      </c>
      <c r="AT2085" s="45" t="e">
        <f t="shared" si="684"/>
        <v>#VALUE!</v>
      </c>
      <c r="AU2085">
        <f>VLOOKUP(AQ2085,Home!$C$8:$J$207,8,FALSE)</f>
        <v>0</v>
      </c>
    </row>
    <row r="2086" spans="1:47" x14ac:dyDescent="0.25">
      <c r="A2086" s="6">
        <f t="shared" si="669"/>
        <v>0</v>
      </c>
      <c r="B2086" s="6">
        <f t="shared" si="678"/>
        <v>0</v>
      </c>
      <c r="C2086" s="6" t="str">
        <f t="shared" si="670"/>
        <v/>
      </c>
      <c r="D2086" s="7">
        <f t="shared" si="671"/>
        <v>0</v>
      </c>
      <c r="E2086" s="7">
        <f t="shared" si="679"/>
        <v>0</v>
      </c>
      <c r="F2086" s="7" t="str">
        <f t="shared" si="672"/>
        <v/>
      </c>
      <c r="G2086" s="6">
        <f t="shared" si="673"/>
        <v>0</v>
      </c>
      <c r="H2086" s="6">
        <f t="shared" si="680"/>
        <v>0</v>
      </c>
      <c r="I2086" s="6" t="str">
        <f t="shared" si="681"/>
        <v/>
      </c>
      <c r="J2086" s="11">
        <v>2083</v>
      </c>
      <c r="K2086" s="11">
        <f>IF(IFERROR(VLOOKUP(J2086,Home!$A$8:$B$1048576,1,FALSE),0)=0,0,1)</f>
        <v>0</v>
      </c>
      <c r="L2086" s="129" t="e">
        <f>IF(VLOOKUP(O2086,Home!$C$8:$R$207,6,FALSE)="","",VLOOKUP(O2086,Home!$C$8:$R$207,6,FALSE))</f>
        <v>#N/A</v>
      </c>
      <c r="M2086" s="129" t="e">
        <f t="shared" si="666"/>
        <v>#N/A</v>
      </c>
      <c r="N2086" s="11">
        <f>SUM($K$4:K2086)</f>
        <v>200</v>
      </c>
      <c r="O2086" s="11" t="str">
        <f>IF(P2086="","",IF(IFERROR(VLOOKUP(N2086,Home!$C$8:$R$1048576,1,FALSE),"")=0,"",IFERROR(VLOOKUP(N2086,Home!$C$8:$R$1048576,1,FALSE),"")))</f>
        <v/>
      </c>
      <c r="P2086" s="11" t="str">
        <f>IF(IFERROR(VLOOKUP(W2086,Home!$C$8:$R$1048576,3,FALSE),"")=0,"",IFERROR(VLOOKUP(W2086,Home!$C$8:$R$1048576,3,FALSE),""))</f>
        <v/>
      </c>
      <c r="Q2086" s="11" t="str">
        <f t="shared" si="665"/>
        <v/>
      </c>
      <c r="R2086" s="130" t="e">
        <f>VLOOKUP(Q2086,'Baggrund til lister'!$G$4:$H$15,2,FALSE)</f>
        <v>#N/A</v>
      </c>
      <c r="S2086" s="11" t="str">
        <f t="shared" si="667"/>
        <v/>
      </c>
      <c r="T2086" s="11" t="str">
        <f>IF(IFERROR(VLOOKUP(N2086,Home!$C$8:$R$1048576,11,FALSE),"")=0,"",IFERROR(VLOOKUP(N2086,Home!$C$8:$R$1048576,11,FALSE),""))</f>
        <v/>
      </c>
      <c r="U2086" s="11" t="str">
        <f>IF(IFERROR(VLOOKUP(O2086,Home!$C$8:$R$1048576,12,FALSE),"")=0,"",IFERROR(VLOOKUP(O2086,Home!$C$8:$R$1048576,12,FALSE),""))</f>
        <v/>
      </c>
      <c r="V2086" s="11" t="str">
        <f>IF(IFERROR(VLOOKUP(O2086,Home!$C$8:$R$1048576,8,FALSE),"")=0,"",IFERROR(VLOOKUP(O2086,Home!$C$8:$R$1048576,8,FALSE),""))</f>
        <v/>
      </c>
      <c r="W2086" s="11" t="str">
        <f>IF(OR(VLOOKUP(N2086,Home!$C$7:$I$207,6,FALSE)="",VLOOKUP(N2086,Home!$C$7:$I$207,7,FALSE)=""),"FEJL",SUM(Baggrundsark!$K$4:K2086))</f>
        <v>FEJL</v>
      </c>
      <c r="Y2086">
        <v>2083</v>
      </c>
      <c r="Z2086" s="1"/>
      <c r="AC2086" s="44"/>
      <c r="AD2086">
        <f t="shared" si="674"/>
        <v>0</v>
      </c>
      <c r="AE2086">
        <f>SUM($AD$4:AD2086)</f>
        <v>1</v>
      </c>
      <c r="AF2086" s="103" t="str">
        <f>IFERROR(VLOOKUP(AN2086,Home!$C$8:$E$207,3,FALSE),"")</f>
        <v/>
      </c>
      <c r="AG2086" s="103" t="str">
        <f>IFERROR(VLOOKUP(AN2086,Home!$C$8:$E$207,2,FALSE),"")</f>
        <v/>
      </c>
      <c r="AH2086" s="104" t="str">
        <f>IF(VLOOKUP(AE2086,Home!$C$8:$I$207,6,FALSE)="","",VLOOKUP(AE2086,Home!$C$8:$I$207,6,FALSE))</f>
        <v/>
      </c>
      <c r="AI2086" s="104" t="e">
        <f t="shared" si="682"/>
        <v>#VALUE!</v>
      </c>
      <c r="AJ2086" s="105" t="e">
        <f t="shared" si="675"/>
        <v>#VALUE!</v>
      </c>
      <c r="AK2086" s="103" t="e">
        <f t="shared" si="668"/>
        <v>#VALUE!</v>
      </c>
      <c r="AL2086" s="103" t="e">
        <f t="shared" si="676"/>
        <v>#VALUE!</v>
      </c>
      <c r="AN2086" t="str">
        <f>IF(OR(VLOOKUP(AE2086,Home!$C$8:$I$207,6,FALSE)="",VLOOKUP(AE2086,Home!$C$8:$I$207,7,FALSE)=""),"FEJL",Baggrundsark!AE2086)</f>
        <v>FEJL</v>
      </c>
      <c r="AO2086">
        <f>IF(VLOOKUP(AE2086,Home!$C$8:$N$207,12,FALSE)="Timelønnet",1,0)</f>
        <v>0</v>
      </c>
      <c r="AP2086">
        <f>SUM($AO$4:AO2086)*AO2086</f>
        <v>0</v>
      </c>
      <c r="AQ2086">
        <f t="shared" si="683"/>
        <v>1</v>
      </c>
      <c r="AR2086" t="str">
        <f t="shared" si="683"/>
        <v/>
      </c>
      <c r="AS2086" t="e">
        <f t="shared" si="677"/>
        <v>#VALUE!</v>
      </c>
      <c r="AT2086" s="45" t="e">
        <f t="shared" si="684"/>
        <v>#VALUE!</v>
      </c>
      <c r="AU2086">
        <f>VLOOKUP(AQ2086,Home!$C$8:$J$207,8,FALSE)</f>
        <v>0</v>
      </c>
    </row>
    <row r="2087" spans="1:47" x14ac:dyDescent="0.25">
      <c r="A2087" s="6">
        <f t="shared" si="669"/>
        <v>0</v>
      </c>
      <c r="B2087" s="6">
        <f t="shared" si="678"/>
        <v>0</v>
      </c>
      <c r="C2087" s="6" t="str">
        <f t="shared" si="670"/>
        <v/>
      </c>
      <c r="D2087" s="7">
        <f t="shared" si="671"/>
        <v>0</v>
      </c>
      <c r="E2087" s="7">
        <f t="shared" si="679"/>
        <v>0</v>
      </c>
      <c r="F2087" s="7" t="str">
        <f t="shared" si="672"/>
        <v/>
      </c>
      <c r="G2087" s="6">
        <f t="shared" si="673"/>
        <v>0</v>
      </c>
      <c r="H2087" s="6">
        <f t="shared" si="680"/>
        <v>0</v>
      </c>
      <c r="I2087" s="6" t="str">
        <f t="shared" si="681"/>
        <v/>
      </c>
      <c r="J2087" s="11">
        <v>2084</v>
      </c>
      <c r="K2087" s="11">
        <f>IF(IFERROR(VLOOKUP(J2087,Home!$A$8:$B$1048576,1,FALSE),0)=0,0,1)</f>
        <v>0</v>
      </c>
      <c r="L2087" s="129" t="e">
        <f>IF(VLOOKUP(O2087,Home!$C$8:$R$207,6,FALSE)="","",VLOOKUP(O2087,Home!$C$8:$R$207,6,FALSE))</f>
        <v>#N/A</v>
      </c>
      <c r="M2087" s="129" t="e">
        <f t="shared" si="666"/>
        <v>#N/A</v>
      </c>
      <c r="N2087" s="11">
        <f>SUM($K$4:K2087)</f>
        <v>200</v>
      </c>
      <c r="O2087" s="11" t="str">
        <f>IF(P2087="","",IF(IFERROR(VLOOKUP(N2087,Home!$C$8:$R$1048576,1,FALSE),"")=0,"",IFERROR(VLOOKUP(N2087,Home!$C$8:$R$1048576,1,FALSE),"")))</f>
        <v/>
      </c>
      <c r="P2087" s="11" t="str">
        <f>IF(IFERROR(VLOOKUP(W2087,Home!$C$8:$R$1048576,3,FALSE),"")=0,"",IFERROR(VLOOKUP(W2087,Home!$C$8:$R$1048576,3,FALSE),""))</f>
        <v/>
      </c>
      <c r="Q2087" s="11" t="str">
        <f t="shared" si="665"/>
        <v/>
      </c>
      <c r="R2087" s="130" t="e">
        <f>VLOOKUP(Q2087,'Baggrund til lister'!$G$4:$H$15,2,FALSE)</f>
        <v>#N/A</v>
      </c>
      <c r="S2087" s="11" t="str">
        <f t="shared" si="667"/>
        <v/>
      </c>
      <c r="T2087" s="11" t="str">
        <f>IF(IFERROR(VLOOKUP(N2087,Home!$C$8:$R$1048576,11,FALSE),"")=0,"",IFERROR(VLOOKUP(N2087,Home!$C$8:$R$1048576,11,FALSE),""))</f>
        <v/>
      </c>
      <c r="U2087" s="11" t="str">
        <f>IF(IFERROR(VLOOKUP(O2087,Home!$C$8:$R$1048576,12,FALSE),"")=0,"",IFERROR(VLOOKUP(O2087,Home!$C$8:$R$1048576,12,FALSE),""))</f>
        <v/>
      </c>
      <c r="V2087" s="11" t="str">
        <f>IF(IFERROR(VLOOKUP(O2087,Home!$C$8:$R$1048576,8,FALSE),"")=0,"",IFERROR(VLOOKUP(O2087,Home!$C$8:$R$1048576,8,FALSE),""))</f>
        <v/>
      </c>
      <c r="W2087" s="11" t="str">
        <f>IF(OR(VLOOKUP(N2087,Home!$C$7:$I$207,6,FALSE)="",VLOOKUP(N2087,Home!$C$7:$I$207,7,FALSE)=""),"FEJL",SUM(Baggrundsark!$K$4:K2087))</f>
        <v>FEJL</v>
      </c>
      <c r="Y2087">
        <v>2084</v>
      </c>
      <c r="Z2087" s="1"/>
      <c r="AC2087" s="44"/>
      <c r="AD2087">
        <f t="shared" si="674"/>
        <v>0</v>
      </c>
      <c r="AE2087">
        <f>SUM($AD$4:AD2087)</f>
        <v>1</v>
      </c>
      <c r="AF2087" s="103" t="str">
        <f>IFERROR(VLOOKUP(AN2087,Home!$C$8:$E$207,3,FALSE),"")</f>
        <v/>
      </c>
      <c r="AG2087" s="103" t="str">
        <f>IFERROR(VLOOKUP(AN2087,Home!$C$8:$E$207,2,FALSE),"")</f>
        <v/>
      </c>
      <c r="AH2087" s="104" t="str">
        <f>IF(VLOOKUP(AE2087,Home!$C$8:$I$207,6,FALSE)="","",VLOOKUP(AE2087,Home!$C$8:$I$207,6,FALSE))</f>
        <v/>
      </c>
      <c r="AI2087" s="104" t="e">
        <f t="shared" si="682"/>
        <v>#VALUE!</v>
      </c>
      <c r="AJ2087" s="105" t="e">
        <f t="shared" si="675"/>
        <v>#VALUE!</v>
      </c>
      <c r="AK2087" s="103" t="e">
        <f t="shared" si="668"/>
        <v>#VALUE!</v>
      </c>
      <c r="AL2087" s="103" t="e">
        <f t="shared" si="676"/>
        <v>#VALUE!</v>
      </c>
      <c r="AN2087" t="str">
        <f>IF(OR(VLOOKUP(AE2087,Home!$C$8:$I$207,6,FALSE)="",VLOOKUP(AE2087,Home!$C$8:$I$207,7,FALSE)=""),"FEJL",Baggrundsark!AE2087)</f>
        <v>FEJL</v>
      </c>
      <c r="AO2087">
        <f>IF(VLOOKUP(AE2087,Home!$C$8:$N$207,12,FALSE)="Timelønnet",1,0)</f>
        <v>0</v>
      </c>
      <c r="AP2087">
        <f>SUM($AO$4:AO2087)*AO2087</f>
        <v>0</v>
      </c>
      <c r="AQ2087">
        <f t="shared" si="683"/>
        <v>1</v>
      </c>
      <c r="AR2087" t="str">
        <f t="shared" si="683"/>
        <v/>
      </c>
      <c r="AS2087" t="e">
        <f t="shared" si="677"/>
        <v>#VALUE!</v>
      </c>
      <c r="AT2087" s="45" t="e">
        <f t="shared" si="684"/>
        <v>#VALUE!</v>
      </c>
      <c r="AU2087">
        <f>VLOOKUP(AQ2087,Home!$C$8:$J$207,8,FALSE)</f>
        <v>0</v>
      </c>
    </row>
    <row r="2088" spans="1:47" x14ac:dyDescent="0.25">
      <c r="A2088" s="6">
        <f t="shared" si="669"/>
        <v>0</v>
      </c>
      <c r="B2088" s="6">
        <f t="shared" si="678"/>
        <v>0</v>
      </c>
      <c r="C2088" s="6" t="str">
        <f t="shared" si="670"/>
        <v/>
      </c>
      <c r="D2088" s="7">
        <f t="shared" si="671"/>
        <v>0</v>
      </c>
      <c r="E2088" s="7">
        <f t="shared" si="679"/>
        <v>0</v>
      </c>
      <c r="F2088" s="7" t="str">
        <f t="shared" si="672"/>
        <v/>
      </c>
      <c r="G2088" s="6">
        <f t="shared" si="673"/>
        <v>0</v>
      </c>
      <c r="H2088" s="6">
        <f t="shared" si="680"/>
        <v>0</v>
      </c>
      <c r="I2088" s="6" t="str">
        <f t="shared" si="681"/>
        <v/>
      </c>
      <c r="J2088" s="11">
        <v>2085</v>
      </c>
      <c r="K2088" s="11">
        <f>IF(IFERROR(VLOOKUP(J2088,Home!$A$8:$B$1048576,1,FALSE),0)=0,0,1)</f>
        <v>0</v>
      </c>
      <c r="L2088" s="129" t="e">
        <f>IF(VLOOKUP(O2088,Home!$C$8:$R$207,6,FALSE)="","",VLOOKUP(O2088,Home!$C$8:$R$207,6,FALSE))</f>
        <v>#N/A</v>
      </c>
      <c r="M2088" s="129" t="e">
        <f t="shared" si="666"/>
        <v>#N/A</v>
      </c>
      <c r="N2088" s="11">
        <f>SUM($K$4:K2088)</f>
        <v>200</v>
      </c>
      <c r="O2088" s="11" t="str">
        <f>IF(P2088="","",IF(IFERROR(VLOOKUP(N2088,Home!$C$8:$R$1048576,1,FALSE),"")=0,"",IFERROR(VLOOKUP(N2088,Home!$C$8:$R$1048576,1,FALSE),"")))</f>
        <v/>
      </c>
      <c r="P2088" s="11" t="str">
        <f>IF(IFERROR(VLOOKUP(W2088,Home!$C$8:$R$1048576,3,FALSE),"")=0,"",IFERROR(VLOOKUP(W2088,Home!$C$8:$R$1048576,3,FALSE),""))</f>
        <v/>
      </c>
      <c r="Q2088" s="11" t="str">
        <f t="shared" si="665"/>
        <v/>
      </c>
      <c r="R2088" s="130" t="e">
        <f>VLOOKUP(Q2088,'Baggrund til lister'!$G$4:$H$15,2,FALSE)</f>
        <v>#N/A</v>
      </c>
      <c r="S2088" s="11" t="str">
        <f t="shared" si="667"/>
        <v/>
      </c>
      <c r="T2088" s="11" t="str">
        <f>IF(IFERROR(VLOOKUP(N2088,Home!$C$8:$R$1048576,11,FALSE),"")=0,"",IFERROR(VLOOKUP(N2088,Home!$C$8:$R$1048576,11,FALSE),""))</f>
        <v/>
      </c>
      <c r="U2088" s="11" t="str">
        <f>IF(IFERROR(VLOOKUP(O2088,Home!$C$8:$R$1048576,12,FALSE),"")=0,"",IFERROR(VLOOKUP(O2088,Home!$C$8:$R$1048576,12,FALSE),""))</f>
        <v/>
      </c>
      <c r="V2088" s="11" t="str">
        <f>IF(IFERROR(VLOOKUP(O2088,Home!$C$8:$R$1048576,8,FALSE),"")=0,"",IFERROR(VLOOKUP(O2088,Home!$C$8:$R$1048576,8,FALSE),""))</f>
        <v/>
      </c>
      <c r="W2088" s="11" t="str">
        <f>IF(OR(VLOOKUP(N2088,Home!$C$7:$I$207,6,FALSE)="",VLOOKUP(N2088,Home!$C$7:$I$207,7,FALSE)=""),"FEJL",SUM(Baggrundsark!$K$4:K2088))</f>
        <v>FEJL</v>
      </c>
      <c r="Y2088">
        <v>2085</v>
      </c>
      <c r="Z2088" s="1"/>
      <c r="AC2088" s="44"/>
      <c r="AD2088">
        <f t="shared" si="674"/>
        <v>0</v>
      </c>
      <c r="AE2088">
        <f>SUM($AD$4:AD2088)</f>
        <v>1</v>
      </c>
      <c r="AF2088" s="103" t="str">
        <f>IFERROR(VLOOKUP(AN2088,Home!$C$8:$E$207,3,FALSE),"")</f>
        <v/>
      </c>
      <c r="AG2088" s="103" t="str">
        <f>IFERROR(VLOOKUP(AN2088,Home!$C$8:$E$207,2,FALSE),"")</f>
        <v/>
      </c>
      <c r="AH2088" s="104" t="str">
        <f>IF(VLOOKUP(AE2088,Home!$C$8:$I$207,6,FALSE)="","",VLOOKUP(AE2088,Home!$C$8:$I$207,6,FALSE))</f>
        <v/>
      </c>
      <c r="AI2088" s="104" t="e">
        <f t="shared" si="682"/>
        <v>#VALUE!</v>
      </c>
      <c r="AJ2088" s="105" t="e">
        <f t="shared" si="675"/>
        <v>#VALUE!</v>
      </c>
      <c r="AK2088" s="103" t="e">
        <f t="shared" si="668"/>
        <v>#VALUE!</v>
      </c>
      <c r="AL2088" s="103" t="e">
        <f t="shared" si="676"/>
        <v>#VALUE!</v>
      </c>
      <c r="AN2088" t="str">
        <f>IF(OR(VLOOKUP(AE2088,Home!$C$8:$I$207,6,FALSE)="",VLOOKUP(AE2088,Home!$C$8:$I$207,7,FALSE)=""),"FEJL",Baggrundsark!AE2088)</f>
        <v>FEJL</v>
      </c>
      <c r="AO2088">
        <f>IF(VLOOKUP(AE2088,Home!$C$8:$N$207,12,FALSE)="Timelønnet",1,0)</f>
        <v>0</v>
      </c>
      <c r="AP2088">
        <f>SUM($AO$4:AO2088)*AO2088</f>
        <v>0</v>
      </c>
      <c r="AQ2088">
        <f t="shared" si="683"/>
        <v>1</v>
      </c>
      <c r="AR2088" t="str">
        <f t="shared" si="683"/>
        <v/>
      </c>
      <c r="AS2088" t="e">
        <f t="shared" si="677"/>
        <v>#VALUE!</v>
      </c>
      <c r="AT2088" s="45" t="e">
        <f t="shared" si="684"/>
        <v>#VALUE!</v>
      </c>
      <c r="AU2088">
        <f>VLOOKUP(AQ2088,Home!$C$8:$J$207,8,FALSE)</f>
        <v>0</v>
      </c>
    </row>
    <row r="2089" spans="1:47" x14ac:dyDescent="0.25">
      <c r="A2089" s="6">
        <f t="shared" si="669"/>
        <v>0</v>
      </c>
      <c r="B2089" s="6">
        <f t="shared" si="678"/>
        <v>0</v>
      </c>
      <c r="C2089" s="6" t="str">
        <f t="shared" si="670"/>
        <v/>
      </c>
      <c r="D2089" s="7">
        <f t="shared" si="671"/>
        <v>0</v>
      </c>
      <c r="E2089" s="7">
        <f t="shared" si="679"/>
        <v>0</v>
      </c>
      <c r="F2089" s="7" t="str">
        <f t="shared" si="672"/>
        <v/>
      </c>
      <c r="G2089" s="6">
        <f t="shared" si="673"/>
        <v>0</v>
      </c>
      <c r="H2089" s="6">
        <f t="shared" si="680"/>
        <v>0</v>
      </c>
      <c r="I2089" s="6" t="str">
        <f t="shared" si="681"/>
        <v/>
      </c>
      <c r="J2089" s="11">
        <v>2086</v>
      </c>
      <c r="K2089" s="11">
        <f>IF(IFERROR(VLOOKUP(J2089,Home!$A$8:$B$1048576,1,FALSE),0)=0,0,1)</f>
        <v>0</v>
      </c>
      <c r="L2089" s="129" t="e">
        <f>IF(VLOOKUP(O2089,Home!$C$8:$R$207,6,FALSE)="","",VLOOKUP(O2089,Home!$C$8:$R$207,6,FALSE))</f>
        <v>#N/A</v>
      </c>
      <c r="M2089" s="129" t="e">
        <f t="shared" si="666"/>
        <v>#N/A</v>
      </c>
      <c r="N2089" s="11">
        <f>SUM($K$4:K2089)</f>
        <v>200</v>
      </c>
      <c r="O2089" s="11" t="str">
        <f>IF(P2089="","",IF(IFERROR(VLOOKUP(N2089,Home!$C$8:$R$1048576,1,FALSE),"")=0,"",IFERROR(VLOOKUP(N2089,Home!$C$8:$R$1048576,1,FALSE),"")))</f>
        <v/>
      </c>
      <c r="P2089" s="11" t="str">
        <f>IF(IFERROR(VLOOKUP(W2089,Home!$C$8:$R$1048576,3,FALSE),"")=0,"",IFERROR(VLOOKUP(W2089,Home!$C$8:$R$1048576,3,FALSE),""))</f>
        <v/>
      </c>
      <c r="Q2089" s="11" t="str">
        <f t="shared" si="665"/>
        <v/>
      </c>
      <c r="R2089" s="130" t="e">
        <f>VLOOKUP(Q2089,'Baggrund til lister'!$G$4:$H$15,2,FALSE)</f>
        <v>#N/A</v>
      </c>
      <c r="S2089" s="11" t="str">
        <f t="shared" si="667"/>
        <v/>
      </c>
      <c r="T2089" s="11" t="str">
        <f>IF(IFERROR(VLOOKUP(N2089,Home!$C$8:$R$1048576,11,FALSE),"")=0,"",IFERROR(VLOOKUP(N2089,Home!$C$8:$R$1048576,11,FALSE),""))</f>
        <v/>
      </c>
      <c r="U2089" s="11" t="str">
        <f>IF(IFERROR(VLOOKUP(O2089,Home!$C$8:$R$1048576,12,FALSE),"")=0,"",IFERROR(VLOOKUP(O2089,Home!$C$8:$R$1048576,12,FALSE),""))</f>
        <v/>
      </c>
      <c r="V2089" s="11" t="str">
        <f>IF(IFERROR(VLOOKUP(O2089,Home!$C$8:$R$1048576,8,FALSE),"")=0,"",IFERROR(VLOOKUP(O2089,Home!$C$8:$R$1048576,8,FALSE),""))</f>
        <v/>
      </c>
      <c r="W2089" s="11" t="str">
        <f>IF(OR(VLOOKUP(N2089,Home!$C$7:$I$207,6,FALSE)="",VLOOKUP(N2089,Home!$C$7:$I$207,7,FALSE)=""),"FEJL",SUM(Baggrundsark!$K$4:K2089))</f>
        <v>FEJL</v>
      </c>
      <c r="Y2089">
        <v>2086</v>
      </c>
      <c r="Z2089" s="1"/>
      <c r="AC2089" s="44"/>
      <c r="AD2089">
        <f t="shared" si="674"/>
        <v>0</v>
      </c>
      <c r="AE2089">
        <f>SUM($AD$4:AD2089)</f>
        <v>1</v>
      </c>
      <c r="AF2089" s="103" t="str">
        <f>IFERROR(VLOOKUP(AN2089,Home!$C$8:$E$207,3,FALSE),"")</f>
        <v/>
      </c>
      <c r="AG2089" s="103" t="str">
        <f>IFERROR(VLOOKUP(AN2089,Home!$C$8:$E$207,2,FALSE),"")</f>
        <v/>
      </c>
      <c r="AH2089" s="104" t="str">
        <f>IF(VLOOKUP(AE2089,Home!$C$8:$I$207,6,FALSE)="","",VLOOKUP(AE2089,Home!$C$8:$I$207,6,FALSE))</f>
        <v/>
      </c>
      <c r="AI2089" s="104" t="e">
        <f t="shared" si="682"/>
        <v>#VALUE!</v>
      </c>
      <c r="AJ2089" s="105" t="e">
        <f t="shared" si="675"/>
        <v>#VALUE!</v>
      </c>
      <c r="AK2089" s="103" t="e">
        <f t="shared" si="668"/>
        <v>#VALUE!</v>
      </c>
      <c r="AL2089" s="103" t="e">
        <f t="shared" si="676"/>
        <v>#VALUE!</v>
      </c>
      <c r="AN2089" t="str">
        <f>IF(OR(VLOOKUP(AE2089,Home!$C$8:$I$207,6,FALSE)="",VLOOKUP(AE2089,Home!$C$8:$I$207,7,FALSE)=""),"FEJL",Baggrundsark!AE2089)</f>
        <v>FEJL</v>
      </c>
      <c r="AO2089">
        <f>IF(VLOOKUP(AE2089,Home!$C$8:$N$207,12,FALSE)="Timelønnet",1,0)</f>
        <v>0</v>
      </c>
      <c r="AP2089">
        <f>SUM($AO$4:AO2089)*AO2089</f>
        <v>0</v>
      </c>
      <c r="AQ2089">
        <f t="shared" si="683"/>
        <v>1</v>
      </c>
      <c r="AR2089" t="str">
        <f t="shared" si="683"/>
        <v/>
      </c>
      <c r="AS2089" t="e">
        <f t="shared" si="677"/>
        <v>#VALUE!</v>
      </c>
      <c r="AT2089" s="45" t="e">
        <f t="shared" si="684"/>
        <v>#VALUE!</v>
      </c>
      <c r="AU2089">
        <f>VLOOKUP(AQ2089,Home!$C$8:$J$207,8,FALSE)</f>
        <v>0</v>
      </c>
    </row>
    <row r="2090" spans="1:47" x14ac:dyDescent="0.25">
      <c r="A2090" s="6">
        <f t="shared" si="669"/>
        <v>0</v>
      </c>
      <c r="B2090" s="6">
        <f t="shared" si="678"/>
        <v>0</v>
      </c>
      <c r="C2090" s="6" t="str">
        <f t="shared" si="670"/>
        <v/>
      </c>
      <c r="D2090" s="7">
        <f t="shared" si="671"/>
        <v>0</v>
      </c>
      <c r="E2090" s="7">
        <f t="shared" si="679"/>
        <v>0</v>
      </c>
      <c r="F2090" s="7" t="str">
        <f t="shared" si="672"/>
        <v/>
      </c>
      <c r="G2090" s="6">
        <f t="shared" si="673"/>
        <v>0</v>
      </c>
      <c r="H2090" s="6">
        <f t="shared" si="680"/>
        <v>0</v>
      </c>
      <c r="I2090" s="6" t="str">
        <f t="shared" si="681"/>
        <v/>
      </c>
      <c r="J2090" s="11">
        <v>2087</v>
      </c>
      <c r="K2090" s="11">
        <f>IF(IFERROR(VLOOKUP(J2090,Home!$A$8:$B$1048576,1,FALSE),0)=0,0,1)</f>
        <v>0</v>
      </c>
      <c r="L2090" s="129" t="e">
        <f>IF(VLOOKUP(O2090,Home!$C$8:$R$207,6,FALSE)="","",VLOOKUP(O2090,Home!$C$8:$R$207,6,FALSE))</f>
        <v>#N/A</v>
      </c>
      <c r="M2090" s="129" t="e">
        <f t="shared" si="666"/>
        <v>#N/A</v>
      </c>
      <c r="N2090" s="11">
        <f>SUM($K$4:K2090)</f>
        <v>200</v>
      </c>
      <c r="O2090" s="11" t="str">
        <f>IF(P2090="","",IF(IFERROR(VLOOKUP(N2090,Home!$C$8:$R$1048576,1,FALSE),"")=0,"",IFERROR(VLOOKUP(N2090,Home!$C$8:$R$1048576,1,FALSE),"")))</f>
        <v/>
      </c>
      <c r="P2090" s="11" t="str">
        <f>IF(IFERROR(VLOOKUP(W2090,Home!$C$8:$R$1048576,3,FALSE),"")=0,"",IFERROR(VLOOKUP(W2090,Home!$C$8:$R$1048576,3,FALSE),""))</f>
        <v/>
      </c>
      <c r="Q2090" s="11" t="str">
        <f t="shared" si="665"/>
        <v/>
      </c>
      <c r="R2090" s="130" t="e">
        <f>VLOOKUP(Q2090,'Baggrund til lister'!$G$4:$H$15,2,FALSE)</f>
        <v>#N/A</v>
      </c>
      <c r="S2090" s="11" t="str">
        <f t="shared" si="667"/>
        <v/>
      </c>
      <c r="T2090" s="11" t="str">
        <f>IF(IFERROR(VLOOKUP(N2090,Home!$C$8:$R$1048576,11,FALSE),"")=0,"",IFERROR(VLOOKUP(N2090,Home!$C$8:$R$1048576,11,FALSE),""))</f>
        <v/>
      </c>
      <c r="U2090" s="11" t="str">
        <f>IF(IFERROR(VLOOKUP(O2090,Home!$C$8:$R$1048576,12,FALSE),"")=0,"",IFERROR(VLOOKUP(O2090,Home!$C$8:$R$1048576,12,FALSE),""))</f>
        <v/>
      </c>
      <c r="V2090" s="11" t="str">
        <f>IF(IFERROR(VLOOKUP(O2090,Home!$C$8:$R$1048576,8,FALSE),"")=0,"",IFERROR(VLOOKUP(O2090,Home!$C$8:$R$1048576,8,FALSE),""))</f>
        <v/>
      </c>
      <c r="W2090" s="11" t="str">
        <f>IF(OR(VLOOKUP(N2090,Home!$C$7:$I$207,6,FALSE)="",VLOOKUP(N2090,Home!$C$7:$I$207,7,FALSE)=""),"FEJL",SUM(Baggrundsark!$K$4:K2090))</f>
        <v>FEJL</v>
      </c>
      <c r="Y2090">
        <v>2087</v>
      </c>
      <c r="Z2090" s="1"/>
      <c r="AC2090" s="44"/>
      <c r="AD2090">
        <f t="shared" si="674"/>
        <v>0</v>
      </c>
      <c r="AE2090">
        <f>SUM($AD$4:AD2090)</f>
        <v>1</v>
      </c>
      <c r="AF2090" s="103" t="str">
        <f>IFERROR(VLOOKUP(AN2090,Home!$C$8:$E$207,3,FALSE),"")</f>
        <v/>
      </c>
      <c r="AG2090" s="103" t="str">
        <f>IFERROR(VLOOKUP(AN2090,Home!$C$8:$E$207,2,FALSE),"")</f>
        <v/>
      </c>
      <c r="AH2090" s="104" t="str">
        <f>IF(VLOOKUP(AE2090,Home!$C$8:$I$207,6,FALSE)="","",VLOOKUP(AE2090,Home!$C$8:$I$207,6,FALSE))</f>
        <v/>
      </c>
      <c r="AI2090" s="104" t="e">
        <f t="shared" si="682"/>
        <v>#VALUE!</v>
      </c>
      <c r="AJ2090" s="105" t="e">
        <f t="shared" si="675"/>
        <v>#VALUE!</v>
      </c>
      <c r="AK2090" s="103" t="e">
        <f t="shared" si="668"/>
        <v>#VALUE!</v>
      </c>
      <c r="AL2090" s="103" t="e">
        <f t="shared" si="676"/>
        <v>#VALUE!</v>
      </c>
      <c r="AN2090" t="str">
        <f>IF(OR(VLOOKUP(AE2090,Home!$C$8:$I$207,6,FALSE)="",VLOOKUP(AE2090,Home!$C$8:$I$207,7,FALSE)=""),"FEJL",Baggrundsark!AE2090)</f>
        <v>FEJL</v>
      </c>
      <c r="AO2090">
        <f>IF(VLOOKUP(AE2090,Home!$C$8:$N$207,12,FALSE)="Timelønnet",1,0)</f>
        <v>0</v>
      </c>
      <c r="AP2090">
        <f>SUM($AO$4:AO2090)*AO2090</f>
        <v>0</v>
      </c>
      <c r="AQ2090">
        <f t="shared" si="683"/>
        <v>1</v>
      </c>
      <c r="AR2090" t="str">
        <f t="shared" si="683"/>
        <v/>
      </c>
      <c r="AS2090" t="e">
        <f t="shared" si="677"/>
        <v>#VALUE!</v>
      </c>
      <c r="AT2090" s="45" t="e">
        <f t="shared" si="684"/>
        <v>#VALUE!</v>
      </c>
      <c r="AU2090">
        <f>VLOOKUP(AQ2090,Home!$C$8:$J$207,8,FALSE)</f>
        <v>0</v>
      </c>
    </row>
    <row r="2091" spans="1:47" x14ac:dyDescent="0.25">
      <c r="A2091" s="6">
        <f t="shared" si="669"/>
        <v>0</v>
      </c>
      <c r="B2091" s="6">
        <f t="shared" si="678"/>
        <v>0</v>
      </c>
      <c r="C2091" s="6" t="str">
        <f t="shared" si="670"/>
        <v/>
      </c>
      <c r="D2091" s="7">
        <f t="shared" si="671"/>
        <v>0</v>
      </c>
      <c r="E2091" s="7">
        <f t="shared" si="679"/>
        <v>0</v>
      </c>
      <c r="F2091" s="7" t="str">
        <f t="shared" si="672"/>
        <v/>
      </c>
      <c r="G2091" s="6">
        <f t="shared" si="673"/>
        <v>0</v>
      </c>
      <c r="H2091" s="6">
        <f t="shared" si="680"/>
        <v>0</v>
      </c>
      <c r="I2091" s="6" t="str">
        <f t="shared" si="681"/>
        <v/>
      </c>
      <c r="J2091" s="11">
        <v>2088</v>
      </c>
      <c r="K2091" s="11">
        <f>IF(IFERROR(VLOOKUP(J2091,Home!$A$8:$B$1048576,1,FALSE),0)=0,0,1)</f>
        <v>0</v>
      </c>
      <c r="L2091" s="129" t="e">
        <f>IF(VLOOKUP(O2091,Home!$C$8:$R$207,6,FALSE)="","",VLOOKUP(O2091,Home!$C$8:$R$207,6,FALSE))</f>
        <v>#N/A</v>
      </c>
      <c r="M2091" s="129" t="e">
        <f t="shared" si="666"/>
        <v>#N/A</v>
      </c>
      <c r="N2091" s="11">
        <f>SUM($K$4:K2091)</f>
        <v>200</v>
      </c>
      <c r="O2091" s="11" t="str">
        <f>IF(P2091="","",IF(IFERROR(VLOOKUP(N2091,Home!$C$8:$R$1048576,1,FALSE),"")=0,"",IFERROR(VLOOKUP(N2091,Home!$C$8:$R$1048576,1,FALSE),"")))</f>
        <v/>
      </c>
      <c r="P2091" s="11" t="str">
        <f>IF(IFERROR(VLOOKUP(W2091,Home!$C$8:$R$1048576,3,FALSE),"")=0,"",IFERROR(VLOOKUP(W2091,Home!$C$8:$R$1048576,3,FALSE),""))</f>
        <v/>
      </c>
      <c r="Q2091" s="11" t="str">
        <f t="shared" si="665"/>
        <v/>
      </c>
      <c r="R2091" s="130" t="e">
        <f>VLOOKUP(Q2091,'Baggrund til lister'!$G$4:$H$15,2,FALSE)</f>
        <v>#N/A</v>
      </c>
      <c r="S2091" s="11" t="str">
        <f t="shared" si="667"/>
        <v/>
      </c>
      <c r="T2091" s="11" t="str">
        <f>IF(IFERROR(VLOOKUP(N2091,Home!$C$8:$R$1048576,11,FALSE),"")=0,"",IFERROR(VLOOKUP(N2091,Home!$C$8:$R$1048576,11,FALSE),""))</f>
        <v/>
      </c>
      <c r="U2091" s="11" t="str">
        <f>IF(IFERROR(VLOOKUP(O2091,Home!$C$8:$R$1048576,12,FALSE),"")=0,"",IFERROR(VLOOKUP(O2091,Home!$C$8:$R$1048576,12,FALSE),""))</f>
        <v/>
      </c>
      <c r="V2091" s="11" t="str">
        <f>IF(IFERROR(VLOOKUP(O2091,Home!$C$8:$R$1048576,8,FALSE),"")=0,"",IFERROR(VLOOKUP(O2091,Home!$C$8:$R$1048576,8,FALSE),""))</f>
        <v/>
      </c>
      <c r="W2091" s="11" t="str">
        <f>IF(OR(VLOOKUP(N2091,Home!$C$7:$I$207,6,FALSE)="",VLOOKUP(N2091,Home!$C$7:$I$207,7,FALSE)=""),"FEJL",SUM(Baggrundsark!$K$4:K2091))</f>
        <v>FEJL</v>
      </c>
      <c r="Y2091">
        <v>2088</v>
      </c>
      <c r="Z2091" s="1"/>
      <c r="AC2091" s="44"/>
      <c r="AD2091">
        <f t="shared" si="674"/>
        <v>0</v>
      </c>
      <c r="AE2091">
        <f>SUM($AD$4:AD2091)</f>
        <v>1</v>
      </c>
      <c r="AF2091" s="103" t="str">
        <f>IFERROR(VLOOKUP(AN2091,Home!$C$8:$E$207,3,FALSE),"")</f>
        <v/>
      </c>
      <c r="AG2091" s="103" t="str">
        <f>IFERROR(VLOOKUP(AN2091,Home!$C$8:$E$207,2,FALSE),"")</f>
        <v/>
      </c>
      <c r="AH2091" s="104" t="str">
        <f>IF(VLOOKUP(AE2091,Home!$C$8:$I$207,6,FALSE)="","",VLOOKUP(AE2091,Home!$C$8:$I$207,6,FALSE))</f>
        <v/>
      </c>
      <c r="AI2091" s="104" t="e">
        <f t="shared" si="682"/>
        <v>#VALUE!</v>
      </c>
      <c r="AJ2091" s="105" t="e">
        <f t="shared" si="675"/>
        <v>#VALUE!</v>
      </c>
      <c r="AK2091" s="103" t="e">
        <f t="shared" si="668"/>
        <v>#VALUE!</v>
      </c>
      <c r="AL2091" s="103" t="e">
        <f t="shared" si="676"/>
        <v>#VALUE!</v>
      </c>
      <c r="AN2091" t="str">
        <f>IF(OR(VLOOKUP(AE2091,Home!$C$8:$I$207,6,FALSE)="",VLOOKUP(AE2091,Home!$C$8:$I$207,7,FALSE)=""),"FEJL",Baggrundsark!AE2091)</f>
        <v>FEJL</v>
      </c>
      <c r="AO2091">
        <f>IF(VLOOKUP(AE2091,Home!$C$8:$N$207,12,FALSE)="Timelønnet",1,0)</f>
        <v>0</v>
      </c>
      <c r="AP2091">
        <f>SUM($AO$4:AO2091)*AO2091</f>
        <v>0</v>
      </c>
      <c r="AQ2091">
        <f t="shared" si="683"/>
        <v>1</v>
      </c>
      <c r="AR2091" t="str">
        <f t="shared" si="683"/>
        <v/>
      </c>
      <c r="AS2091" t="e">
        <f t="shared" si="677"/>
        <v>#VALUE!</v>
      </c>
      <c r="AT2091" s="45" t="e">
        <f t="shared" si="684"/>
        <v>#VALUE!</v>
      </c>
      <c r="AU2091">
        <f>VLOOKUP(AQ2091,Home!$C$8:$J$207,8,FALSE)</f>
        <v>0</v>
      </c>
    </row>
    <row r="2092" spans="1:47" x14ac:dyDescent="0.25">
      <c r="A2092" s="6">
        <f t="shared" si="669"/>
        <v>0</v>
      </c>
      <c r="B2092" s="6">
        <f t="shared" si="678"/>
        <v>0</v>
      </c>
      <c r="C2092" s="6" t="str">
        <f t="shared" si="670"/>
        <v/>
      </c>
      <c r="D2092" s="7">
        <f t="shared" si="671"/>
        <v>0</v>
      </c>
      <c r="E2092" s="7">
        <f t="shared" si="679"/>
        <v>0</v>
      </c>
      <c r="F2092" s="7" t="str">
        <f t="shared" si="672"/>
        <v/>
      </c>
      <c r="G2092" s="6">
        <f t="shared" si="673"/>
        <v>0</v>
      </c>
      <c r="H2092" s="6">
        <f t="shared" si="680"/>
        <v>0</v>
      </c>
      <c r="I2092" s="6" t="str">
        <f t="shared" si="681"/>
        <v/>
      </c>
      <c r="J2092" s="11">
        <v>2089</v>
      </c>
      <c r="K2092" s="11">
        <f>IF(IFERROR(VLOOKUP(J2092,Home!$A$8:$B$1048576,1,FALSE),0)=0,0,1)</f>
        <v>0</v>
      </c>
      <c r="L2092" s="129" t="e">
        <f>IF(VLOOKUP(O2092,Home!$C$8:$R$207,6,FALSE)="","",VLOOKUP(O2092,Home!$C$8:$R$207,6,FALSE))</f>
        <v>#N/A</v>
      </c>
      <c r="M2092" s="129" t="e">
        <f t="shared" si="666"/>
        <v>#N/A</v>
      </c>
      <c r="N2092" s="11">
        <f>SUM($K$4:K2092)</f>
        <v>200</v>
      </c>
      <c r="O2092" s="11" t="str">
        <f>IF(P2092="","",IF(IFERROR(VLOOKUP(N2092,Home!$C$8:$R$1048576,1,FALSE),"")=0,"",IFERROR(VLOOKUP(N2092,Home!$C$8:$R$1048576,1,FALSE),"")))</f>
        <v/>
      </c>
      <c r="P2092" s="11" t="str">
        <f>IF(IFERROR(VLOOKUP(W2092,Home!$C$8:$R$1048576,3,FALSE),"")=0,"",IFERROR(VLOOKUP(W2092,Home!$C$8:$R$1048576,3,FALSE),""))</f>
        <v/>
      </c>
      <c r="Q2092" s="11" t="str">
        <f t="shared" si="665"/>
        <v/>
      </c>
      <c r="R2092" s="130" t="e">
        <f>VLOOKUP(Q2092,'Baggrund til lister'!$G$4:$H$15,2,FALSE)</f>
        <v>#N/A</v>
      </c>
      <c r="S2092" s="11" t="str">
        <f t="shared" si="667"/>
        <v/>
      </c>
      <c r="T2092" s="11" t="str">
        <f>IF(IFERROR(VLOOKUP(N2092,Home!$C$8:$R$1048576,11,FALSE),"")=0,"",IFERROR(VLOOKUP(N2092,Home!$C$8:$R$1048576,11,FALSE),""))</f>
        <v/>
      </c>
      <c r="U2092" s="11" t="str">
        <f>IF(IFERROR(VLOOKUP(O2092,Home!$C$8:$R$1048576,12,FALSE),"")=0,"",IFERROR(VLOOKUP(O2092,Home!$C$8:$R$1048576,12,FALSE),""))</f>
        <v/>
      </c>
      <c r="V2092" s="11" t="str">
        <f>IF(IFERROR(VLOOKUP(O2092,Home!$C$8:$R$1048576,8,FALSE),"")=0,"",IFERROR(VLOOKUP(O2092,Home!$C$8:$R$1048576,8,FALSE),""))</f>
        <v/>
      </c>
      <c r="W2092" s="11" t="str">
        <f>IF(OR(VLOOKUP(N2092,Home!$C$7:$I$207,6,FALSE)="",VLOOKUP(N2092,Home!$C$7:$I$207,7,FALSE)=""),"FEJL",SUM(Baggrundsark!$K$4:K2092))</f>
        <v>FEJL</v>
      </c>
      <c r="Y2092">
        <v>2089</v>
      </c>
      <c r="Z2092" s="1"/>
      <c r="AC2092" s="44"/>
      <c r="AD2092">
        <f t="shared" si="674"/>
        <v>0</v>
      </c>
      <c r="AE2092">
        <f>SUM($AD$4:AD2092)</f>
        <v>1</v>
      </c>
      <c r="AF2092" s="103" t="str">
        <f>IFERROR(VLOOKUP(AN2092,Home!$C$8:$E$207,3,FALSE),"")</f>
        <v/>
      </c>
      <c r="AG2092" s="103" t="str">
        <f>IFERROR(VLOOKUP(AN2092,Home!$C$8:$E$207,2,FALSE),"")</f>
        <v/>
      </c>
      <c r="AH2092" s="104" t="str">
        <f>IF(VLOOKUP(AE2092,Home!$C$8:$I$207,6,FALSE)="","",VLOOKUP(AE2092,Home!$C$8:$I$207,6,FALSE))</f>
        <v/>
      </c>
      <c r="AI2092" s="104" t="e">
        <f t="shared" si="682"/>
        <v>#VALUE!</v>
      </c>
      <c r="AJ2092" s="105" t="e">
        <f t="shared" si="675"/>
        <v>#VALUE!</v>
      </c>
      <c r="AK2092" s="103" t="e">
        <f t="shared" si="668"/>
        <v>#VALUE!</v>
      </c>
      <c r="AL2092" s="103" t="e">
        <f t="shared" si="676"/>
        <v>#VALUE!</v>
      </c>
      <c r="AN2092" t="str">
        <f>IF(OR(VLOOKUP(AE2092,Home!$C$8:$I$207,6,FALSE)="",VLOOKUP(AE2092,Home!$C$8:$I$207,7,FALSE)=""),"FEJL",Baggrundsark!AE2092)</f>
        <v>FEJL</v>
      </c>
      <c r="AO2092">
        <f>IF(VLOOKUP(AE2092,Home!$C$8:$N$207,12,FALSE)="Timelønnet",1,0)</f>
        <v>0</v>
      </c>
      <c r="AP2092">
        <f>SUM($AO$4:AO2092)*AO2092</f>
        <v>0</v>
      </c>
      <c r="AQ2092">
        <f t="shared" si="683"/>
        <v>1</v>
      </c>
      <c r="AR2092" t="str">
        <f t="shared" si="683"/>
        <v/>
      </c>
      <c r="AS2092" t="e">
        <f t="shared" si="677"/>
        <v>#VALUE!</v>
      </c>
      <c r="AT2092" s="45" t="e">
        <f t="shared" si="684"/>
        <v>#VALUE!</v>
      </c>
      <c r="AU2092">
        <f>VLOOKUP(AQ2092,Home!$C$8:$J$207,8,FALSE)</f>
        <v>0</v>
      </c>
    </row>
    <row r="2093" spans="1:47" x14ac:dyDescent="0.25">
      <c r="A2093" s="6">
        <f t="shared" si="669"/>
        <v>0</v>
      </c>
      <c r="B2093" s="6">
        <f t="shared" si="678"/>
        <v>0</v>
      </c>
      <c r="C2093" s="6" t="str">
        <f t="shared" si="670"/>
        <v/>
      </c>
      <c r="D2093" s="7">
        <f t="shared" si="671"/>
        <v>0</v>
      </c>
      <c r="E2093" s="7">
        <f t="shared" si="679"/>
        <v>0</v>
      </c>
      <c r="F2093" s="7" t="str">
        <f t="shared" si="672"/>
        <v/>
      </c>
      <c r="G2093" s="6">
        <f t="shared" si="673"/>
        <v>0</v>
      </c>
      <c r="H2093" s="6">
        <f t="shared" si="680"/>
        <v>0</v>
      </c>
      <c r="I2093" s="6" t="str">
        <f t="shared" si="681"/>
        <v/>
      </c>
      <c r="J2093" s="11">
        <v>2090</v>
      </c>
      <c r="K2093" s="11">
        <f>IF(IFERROR(VLOOKUP(J2093,Home!$A$8:$B$1048576,1,FALSE),0)=0,0,1)</f>
        <v>0</v>
      </c>
      <c r="L2093" s="129" t="e">
        <f>IF(VLOOKUP(O2093,Home!$C$8:$R$207,6,FALSE)="","",VLOOKUP(O2093,Home!$C$8:$R$207,6,FALSE))</f>
        <v>#N/A</v>
      </c>
      <c r="M2093" s="129" t="e">
        <f t="shared" si="666"/>
        <v>#N/A</v>
      </c>
      <c r="N2093" s="11">
        <f>SUM($K$4:K2093)</f>
        <v>200</v>
      </c>
      <c r="O2093" s="11" t="str">
        <f>IF(P2093="","",IF(IFERROR(VLOOKUP(N2093,Home!$C$8:$R$1048576,1,FALSE),"")=0,"",IFERROR(VLOOKUP(N2093,Home!$C$8:$R$1048576,1,FALSE),"")))</f>
        <v/>
      </c>
      <c r="P2093" s="11" t="str">
        <f>IF(IFERROR(VLOOKUP(W2093,Home!$C$8:$R$1048576,3,FALSE),"")=0,"",IFERROR(VLOOKUP(W2093,Home!$C$8:$R$1048576,3,FALSE),""))</f>
        <v/>
      </c>
      <c r="Q2093" s="11" t="str">
        <f t="shared" si="665"/>
        <v/>
      </c>
      <c r="R2093" s="130" t="e">
        <f>VLOOKUP(Q2093,'Baggrund til lister'!$G$4:$H$15,2,FALSE)</f>
        <v>#N/A</v>
      </c>
      <c r="S2093" s="11" t="str">
        <f t="shared" si="667"/>
        <v/>
      </c>
      <c r="T2093" s="11" t="str">
        <f>IF(IFERROR(VLOOKUP(N2093,Home!$C$8:$R$1048576,11,FALSE),"")=0,"",IFERROR(VLOOKUP(N2093,Home!$C$8:$R$1048576,11,FALSE),""))</f>
        <v/>
      </c>
      <c r="U2093" s="11" t="str">
        <f>IF(IFERROR(VLOOKUP(O2093,Home!$C$8:$R$1048576,12,FALSE),"")=0,"",IFERROR(VLOOKUP(O2093,Home!$C$8:$R$1048576,12,FALSE),""))</f>
        <v/>
      </c>
      <c r="V2093" s="11" t="str">
        <f>IF(IFERROR(VLOOKUP(O2093,Home!$C$8:$R$1048576,8,FALSE),"")=0,"",IFERROR(VLOOKUP(O2093,Home!$C$8:$R$1048576,8,FALSE),""))</f>
        <v/>
      </c>
      <c r="W2093" s="11" t="str">
        <f>IF(OR(VLOOKUP(N2093,Home!$C$7:$I$207,6,FALSE)="",VLOOKUP(N2093,Home!$C$7:$I$207,7,FALSE)=""),"FEJL",SUM(Baggrundsark!$K$4:K2093))</f>
        <v>FEJL</v>
      </c>
      <c r="Y2093">
        <v>2090</v>
      </c>
      <c r="Z2093" s="1"/>
      <c r="AC2093" s="44"/>
      <c r="AD2093">
        <f t="shared" si="674"/>
        <v>0</v>
      </c>
      <c r="AE2093">
        <f>SUM($AD$4:AD2093)</f>
        <v>1</v>
      </c>
      <c r="AF2093" s="103" t="str">
        <f>IFERROR(VLOOKUP(AN2093,Home!$C$8:$E$207,3,FALSE),"")</f>
        <v/>
      </c>
      <c r="AG2093" s="103" t="str">
        <f>IFERROR(VLOOKUP(AN2093,Home!$C$8:$E$207,2,FALSE),"")</f>
        <v/>
      </c>
      <c r="AH2093" s="104" t="str">
        <f>IF(VLOOKUP(AE2093,Home!$C$8:$I$207,6,FALSE)="","",VLOOKUP(AE2093,Home!$C$8:$I$207,6,FALSE))</f>
        <v/>
      </c>
      <c r="AI2093" s="104" t="e">
        <f t="shared" si="682"/>
        <v>#VALUE!</v>
      </c>
      <c r="AJ2093" s="105" t="e">
        <f t="shared" si="675"/>
        <v>#VALUE!</v>
      </c>
      <c r="AK2093" s="103" t="e">
        <f t="shared" si="668"/>
        <v>#VALUE!</v>
      </c>
      <c r="AL2093" s="103" t="e">
        <f t="shared" si="676"/>
        <v>#VALUE!</v>
      </c>
      <c r="AN2093" t="str">
        <f>IF(OR(VLOOKUP(AE2093,Home!$C$8:$I$207,6,FALSE)="",VLOOKUP(AE2093,Home!$C$8:$I$207,7,FALSE)=""),"FEJL",Baggrundsark!AE2093)</f>
        <v>FEJL</v>
      </c>
      <c r="AO2093">
        <f>IF(VLOOKUP(AE2093,Home!$C$8:$N$207,12,FALSE)="Timelønnet",1,0)</f>
        <v>0</v>
      </c>
      <c r="AP2093">
        <f>SUM($AO$4:AO2093)*AO2093</f>
        <v>0</v>
      </c>
      <c r="AQ2093">
        <f t="shared" si="683"/>
        <v>1</v>
      </c>
      <c r="AR2093" t="str">
        <f t="shared" si="683"/>
        <v/>
      </c>
      <c r="AS2093" t="e">
        <f t="shared" si="677"/>
        <v>#VALUE!</v>
      </c>
      <c r="AT2093" s="45" t="e">
        <f t="shared" si="684"/>
        <v>#VALUE!</v>
      </c>
      <c r="AU2093">
        <f>VLOOKUP(AQ2093,Home!$C$8:$J$207,8,FALSE)</f>
        <v>0</v>
      </c>
    </row>
    <row r="2094" spans="1:47" x14ac:dyDescent="0.25">
      <c r="A2094" s="6">
        <f t="shared" si="669"/>
        <v>0</v>
      </c>
      <c r="B2094" s="6">
        <f t="shared" si="678"/>
        <v>0</v>
      </c>
      <c r="C2094" s="6" t="str">
        <f t="shared" si="670"/>
        <v/>
      </c>
      <c r="D2094" s="7">
        <f t="shared" si="671"/>
        <v>0</v>
      </c>
      <c r="E2094" s="7">
        <f t="shared" si="679"/>
        <v>0</v>
      </c>
      <c r="F2094" s="7" t="str">
        <f t="shared" si="672"/>
        <v/>
      </c>
      <c r="G2094" s="6">
        <f t="shared" si="673"/>
        <v>0</v>
      </c>
      <c r="H2094" s="6">
        <f t="shared" si="680"/>
        <v>0</v>
      </c>
      <c r="I2094" s="6" t="str">
        <f t="shared" si="681"/>
        <v/>
      </c>
      <c r="J2094" s="11">
        <v>2091</v>
      </c>
      <c r="K2094" s="11">
        <f>IF(IFERROR(VLOOKUP(J2094,Home!$A$8:$B$1048576,1,FALSE),0)=0,0,1)</f>
        <v>0</v>
      </c>
      <c r="L2094" s="129" t="e">
        <f>IF(VLOOKUP(O2094,Home!$C$8:$R$207,6,FALSE)="","",VLOOKUP(O2094,Home!$C$8:$R$207,6,FALSE))</f>
        <v>#N/A</v>
      </c>
      <c r="M2094" s="129" t="e">
        <f t="shared" si="666"/>
        <v>#N/A</v>
      </c>
      <c r="N2094" s="11">
        <f>SUM($K$4:K2094)</f>
        <v>200</v>
      </c>
      <c r="O2094" s="11" t="str">
        <f>IF(P2094="","",IF(IFERROR(VLOOKUP(N2094,Home!$C$8:$R$1048576,1,FALSE),"")=0,"",IFERROR(VLOOKUP(N2094,Home!$C$8:$R$1048576,1,FALSE),"")))</f>
        <v/>
      </c>
      <c r="P2094" s="11" t="str">
        <f>IF(IFERROR(VLOOKUP(W2094,Home!$C$8:$R$1048576,3,FALSE),"")=0,"",IFERROR(VLOOKUP(W2094,Home!$C$8:$R$1048576,3,FALSE),""))</f>
        <v/>
      </c>
      <c r="Q2094" s="11" t="str">
        <f t="shared" si="665"/>
        <v/>
      </c>
      <c r="R2094" s="130" t="e">
        <f>VLOOKUP(Q2094,'Baggrund til lister'!$G$4:$H$15,2,FALSE)</f>
        <v>#N/A</v>
      </c>
      <c r="S2094" s="11" t="str">
        <f t="shared" si="667"/>
        <v/>
      </c>
      <c r="T2094" s="11" t="str">
        <f>IF(IFERROR(VLOOKUP(N2094,Home!$C$8:$R$1048576,11,FALSE),"")=0,"",IFERROR(VLOOKUP(N2094,Home!$C$8:$R$1048576,11,FALSE),""))</f>
        <v/>
      </c>
      <c r="U2094" s="11" t="str">
        <f>IF(IFERROR(VLOOKUP(O2094,Home!$C$8:$R$1048576,12,FALSE),"")=0,"",IFERROR(VLOOKUP(O2094,Home!$C$8:$R$1048576,12,FALSE),""))</f>
        <v/>
      </c>
      <c r="V2094" s="11" t="str">
        <f>IF(IFERROR(VLOOKUP(O2094,Home!$C$8:$R$1048576,8,FALSE),"")=0,"",IFERROR(VLOOKUP(O2094,Home!$C$8:$R$1048576,8,FALSE),""))</f>
        <v/>
      </c>
      <c r="W2094" s="11" t="str">
        <f>IF(OR(VLOOKUP(N2094,Home!$C$7:$I$207,6,FALSE)="",VLOOKUP(N2094,Home!$C$7:$I$207,7,FALSE)=""),"FEJL",SUM(Baggrundsark!$K$4:K2094))</f>
        <v>FEJL</v>
      </c>
      <c r="Y2094">
        <v>2091</v>
      </c>
      <c r="Z2094" s="1"/>
      <c r="AC2094" s="44"/>
      <c r="AD2094">
        <f t="shared" si="674"/>
        <v>0</v>
      </c>
      <c r="AE2094">
        <f>SUM($AD$4:AD2094)</f>
        <v>1</v>
      </c>
      <c r="AF2094" s="103" t="str">
        <f>IFERROR(VLOOKUP(AN2094,Home!$C$8:$E$207,3,FALSE),"")</f>
        <v/>
      </c>
      <c r="AG2094" s="103" t="str">
        <f>IFERROR(VLOOKUP(AN2094,Home!$C$8:$E$207,2,FALSE),"")</f>
        <v/>
      </c>
      <c r="AH2094" s="104" t="str">
        <f>IF(VLOOKUP(AE2094,Home!$C$8:$I$207,6,FALSE)="","",VLOOKUP(AE2094,Home!$C$8:$I$207,6,FALSE))</f>
        <v/>
      </c>
      <c r="AI2094" s="104" t="e">
        <f t="shared" si="682"/>
        <v>#VALUE!</v>
      </c>
      <c r="AJ2094" s="105" t="e">
        <f t="shared" si="675"/>
        <v>#VALUE!</v>
      </c>
      <c r="AK2094" s="103" t="e">
        <f t="shared" si="668"/>
        <v>#VALUE!</v>
      </c>
      <c r="AL2094" s="103" t="e">
        <f t="shared" si="676"/>
        <v>#VALUE!</v>
      </c>
      <c r="AN2094" t="str">
        <f>IF(OR(VLOOKUP(AE2094,Home!$C$8:$I$207,6,FALSE)="",VLOOKUP(AE2094,Home!$C$8:$I$207,7,FALSE)=""),"FEJL",Baggrundsark!AE2094)</f>
        <v>FEJL</v>
      </c>
      <c r="AO2094">
        <f>IF(VLOOKUP(AE2094,Home!$C$8:$N$207,12,FALSE)="Timelønnet",1,0)</f>
        <v>0</v>
      </c>
      <c r="AP2094">
        <f>SUM($AO$4:AO2094)*AO2094</f>
        <v>0</v>
      </c>
      <c r="AQ2094">
        <f t="shared" si="683"/>
        <v>1</v>
      </c>
      <c r="AR2094" t="str">
        <f t="shared" si="683"/>
        <v/>
      </c>
      <c r="AS2094" t="e">
        <f t="shared" si="677"/>
        <v>#VALUE!</v>
      </c>
      <c r="AT2094" s="45" t="e">
        <f t="shared" si="684"/>
        <v>#VALUE!</v>
      </c>
      <c r="AU2094">
        <f>VLOOKUP(AQ2094,Home!$C$8:$J$207,8,FALSE)</f>
        <v>0</v>
      </c>
    </row>
    <row r="2095" spans="1:47" x14ac:dyDescent="0.25">
      <c r="A2095" s="6">
        <f t="shared" si="669"/>
        <v>0</v>
      </c>
      <c r="B2095" s="6">
        <f t="shared" si="678"/>
        <v>0</v>
      </c>
      <c r="C2095" s="6" t="str">
        <f t="shared" si="670"/>
        <v/>
      </c>
      <c r="D2095" s="7">
        <f t="shared" si="671"/>
        <v>0</v>
      </c>
      <c r="E2095" s="7">
        <f t="shared" si="679"/>
        <v>0</v>
      </c>
      <c r="F2095" s="7" t="str">
        <f t="shared" si="672"/>
        <v/>
      </c>
      <c r="G2095" s="6">
        <f t="shared" si="673"/>
        <v>0</v>
      </c>
      <c r="H2095" s="6">
        <f t="shared" si="680"/>
        <v>0</v>
      </c>
      <c r="I2095" s="6" t="str">
        <f t="shared" si="681"/>
        <v/>
      </c>
      <c r="J2095" s="11">
        <v>2092</v>
      </c>
      <c r="K2095" s="11">
        <f>IF(IFERROR(VLOOKUP(J2095,Home!$A$8:$B$1048576,1,FALSE),0)=0,0,1)</f>
        <v>0</v>
      </c>
      <c r="L2095" s="129" t="e">
        <f>IF(VLOOKUP(O2095,Home!$C$8:$R$207,6,FALSE)="","",VLOOKUP(O2095,Home!$C$8:$R$207,6,FALSE))</f>
        <v>#N/A</v>
      </c>
      <c r="M2095" s="129" t="e">
        <f t="shared" si="666"/>
        <v>#N/A</v>
      </c>
      <c r="N2095" s="11">
        <f>SUM($K$4:K2095)</f>
        <v>200</v>
      </c>
      <c r="O2095" s="11" t="str">
        <f>IF(P2095="","",IF(IFERROR(VLOOKUP(N2095,Home!$C$8:$R$1048576,1,FALSE),"")=0,"",IFERROR(VLOOKUP(N2095,Home!$C$8:$R$1048576,1,FALSE),"")))</f>
        <v/>
      </c>
      <c r="P2095" s="11" t="str">
        <f>IF(IFERROR(VLOOKUP(W2095,Home!$C$8:$R$1048576,3,FALSE),"")=0,"",IFERROR(VLOOKUP(W2095,Home!$C$8:$R$1048576,3,FALSE),""))</f>
        <v/>
      </c>
      <c r="Q2095" s="11" t="str">
        <f t="shared" si="665"/>
        <v/>
      </c>
      <c r="R2095" s="130" t="e">
        <f>VLOOKUP(Q2095,'Baggrund til lister'!$G$4:$H$15,2,FALSE)</f>
        <v>#N/A</v>
      </c>
      <c r="S2095" s="11" t="str">
        <f t="shared" si="667"/>
        <v/>
      </c>
      <c r="T2095" s="11" t="str">
        <f>IF(IFERROR(VLOOKUP(N2095,Home!$C$8:$R$1048576,11,FALSE),"")=0,"",IFERROR(VLOOKUP(N2095,Home!$C$8:$R$1048576,11,FALSE),""))</f>
        <v/>
      </c>
      <c r="U2095" s="11" t="str">
        <f>IF(IFERROR(VLOOKUP(O2095,Home!$C$8:$R$1048576,12,FALSE),"")=0,"",IFERROR(VLOOKUP(O2095,Home!$C$8:$R$1048576,12,FALSE),""))</f>
        <v/>
      </c>
      <c r="V2095" s="11" t="str">
        <f>IF(IFERROR(VLOOKUP(O2095,Home!$C$8:$R$1048576,8,FALSE),"")=0,"",IFERROR(VLOOKUP(O2095,Home!$C$8:$R$1048576,8,FALSE),""))</f>
        <v/>
      </c>
      <c r="W2095" s="11" t="str">
        <f>IF(OR(VLOOKUP(N2095,Home!$C$7:$I$207,6,FALSE)="",VLOOKUP(N2095,Home!$C$7:$I$207,7,FALSE)=""),"FEJL",SUM(Baggrundsark!$K$4:K2095))</f>
        <v>FEJL</v>
      </c>
      <c r="Y2095">
        <v>2092</v>
      </c>
      <c r="Z2095" s="1"/>
      <c r="AC2095" s="44"/>
      <c r="AD2095">
        <f t="shared" si="674"/>
        <v>0</v>
      </c>
      <c r="AE2095">
        <f>SUM($AD$4:AD2095)</f>
        <v>1</v>
      </c>
      <c r="AF2095" s="103" t="str">
        <f>IFERROR(VLOOKUP(AN2095,Home!$C$8:$E$207,3,FALSE),"")</f>
        <v/>
      </c>
      <c r="AG2095" s="103" t="str">
        <f>IFERROR(VLOOKUP(AN2095,Home!$C$8:$E$207,2,FALSE),"")</f>
        <v/>
      </c>
      <c r="AH2095" s="104" t="str">
        <f>IF(VLOOKUP(AE2095,Home!$C$8:$I$207,6,FALSE)="","",VLOOKUP(AE2095,Home!$C$8:$I$207,6,FALSE))</f>
        <v/>
      </c>
      <c r="AI2095" s="104" t="e">
        <f t="shared" si="682"/>
        <v>#VALUE!</v>
      </c>
      <c r="AJ2095" s="105" t="e">
        <f t="shared" si="675"/>
        <v>#VALUE!</v>
      </c>
      <c r="AK2095" s="103" t="e">
        <f t="shared" si="668"/>
        <v>#VALUE!</v>
      </c>
      <c r="AL2095" s="103" t="e">
        <f t="shared" si="676"/>
        <v>#VALUE!</v>
      </c>
      <c r="AN2095" t="str">
        <f>IF(OR(VLOOKUP(AE2095,Home!$C$8:$I$207,6,FALSE)="",VLOOKUP(AE2095,Home!$C$8:$I$207,7,FALSE)=""),"FEJL",Baggrundsark!AE2095)</f>
        <v>FEJL</v>
      </c>
      <c r="AO2095">
        <f>IF(VLOOKUP(AE2095,Home!$C$8:$N$207,12,FALSE)="Timelønnet",1,0)</f>
        <v>0</v>
      </c>
      <c r="AP2095">
        <f>SUM($AO$4:AO2095)*AO2095</f>
        <v>0</v>
      </c>
      <c r="AQ2095">
        <f t="shared" si="683"/>
        <v>1</v>
      </c>
      <c r="AR2095" t="str">
        <f t="shared" si="683"/>
        <v/>
      </c>
      <c r="AS2095" t="e">
        <f t="shared" si="677"/>
        <v>#VALUE!</v>
      </c>
      <c r="AT2095" s="45" t="e">
        <f t="shared" si="684"/>
        <v>#VALUE!</v>
      </c>
      <c r="AU2095">
        <f>VLOOKUP(AQ2095,Home!$C$8:$J$207,8,FALSE)</f>
        <v>0</v>
      </c>
    </row>
    <row r="2096" spans="1:47" x14ac:dyDescent="0.25">
      <c r="A2096" s="6">
        <f t="shared" si="669"/>
        <v>0</v>
      </c>
      <c r="B2096" s="6">
        <f t="shared" si="678"/>
        <v>0</v>
      </c>
      <c r="C2096" s="6" t="str">
        <f t="shared" si="670"/>
        <v/>
      </c>
      <c r="D2096" s="7">
        <f t="shared" si="671"/>
        <v>0</v>
      </c>
      <c r="E2096" s="7">
        <f t="shared" si="679"/>
        <v>0</v>
      </c>
      <c r="F2096" s="7" t="str">
        <f t="shared" si="672"/>
        <v/>
      </c>
      <c r="G2096" s="6">
        <f t="shared" si="673"/>
        <v>0</v>
      </c>
      <c r="H2096" s="6">
        <f t="shared" si="680"/>
        <v>0</v>
      </c>
      <c r="I2096" s="6" t="str">
        <f t="shared" si="681"/>
        <v/>
      </c>
      <c r="J2096" s="11">
        <v>2093</v>
      </c>
      <c r="K2096" s="11">
        <f>IF(IFERROR(VLOOKUP(J2096,Home!$A$8:$B$1048576,1,FALSE),0)=0,0,1)</f>
        <v>0</v>
      </c>
      <c r="L2096" s="129" t="e">
        <f>IF(VLOOKUP(O2096,Home!$C$8:$R$207,6,FALSE)="","",VLOOKUP(O2096,Home!$C$8:$R$207,6,FALSE))</f>
        <v>#N/A</v>
      </c>
      <c r="M2096" s="129" t="e">
        <f t="shared" si="666"/>
        <v>#N/A</v>
      </c>
      <c r="N2096" s="11">
        <f>SUM($K$4:K2096)</f>
        <v>200</v>
      </c>
      <c r="O2096" s="11" t="str">
        <f>IF(P2096="","",IF(IFERROR(VLOOKUP(N2096,Home!$C$8:$R$1048576,1,FALSE),"")=0,"",IFERROR(VLOOKUP(N2096,Home!$C$8:$R$1048576,1,FALSE),"")))</f>
        <v/>
      </c>
      <c r="P2096" s="11" t="str">
        <f>IF(IFERROR(VLOOKUP(W2096,Home!$C$8:$R$1048576,3,FALSE),"")=0,"",IFERROR(VLOOKUP(W2096,Home!$C$8:$R$1048576,3,FALSE),""))</f>
        <v/>
      </c>
      <c r="Q2096" s="11" t="str">
        <f t="shared" si="665"/>
        <v/>
      </c>
      <c r="R2096" s="130" t="e">
        <f>VLOOKUP(Q2096,'Baggrund til lister'!$G$4:$H$15,2,FALSE)</f>
        <v>#N/A</v>
      </c>
      <c r="S2096" s="11" t="str">
        <f t="shared" si="667"/>
        <v/>
      </c>
      <c r="T2096" s="11" t="str">
        <f>IF(IFERROR(VLOOKUP(N2096,Home!$C$8:$R$1048576,11,FALSE),"")=0,"",IFERROR(VLOOKUP(N2096,Home!$C$8:$R$1048576,11,FALSE),""))</f>
        <v/>
      </c>
      <c r="U2096" s="11" t="str">
        <f>IF(IFERROR(VLOOKUP(O2096,Home!$C$8:$R$1048576,12,FALSE),"")=0,"",IFERROR(VLOOKUP(O2096,Home!$C$8:$R$1048576,12,FALSE),""))</f>
        <v/>
      </c>
      <c r="V2096" s="11" t="str">
        <f>IF(IFERROR(VLOOKUP(O2096,Home!$C$8:$R$1048576,8,FALSE),"")=0,"",IFERROR(VLOOKUP(O2096,Home!$C$8:$R$1048576,8,FALSE),""))</f>
        <v/>
      </c>
      <c r="W2096" s="11" t="str">
        <f>IF(OR(VLOOKUP(N2096,Home!$C$7:$I$207,6,FALSE)="",VLOOKUP(N2096,Home!$C$7:$I$207,7,FALSE)=""),"FEJL",SUM(Baggrundsark!$K$4:K2096))</f>
        <v>FEJL</v>
      </c>
      <c r="Y2096">
        <v>2093</v>
      </c>
      <c r="Z2096" s="1"/>
      <c r="AC2096" s="44"/>
      <c r="AD2096">
        <f t="shared" si="674"/>
        <v>0</v>
      </c>
      <c r="AE2096">
        <f>SUM($AD$4:AD2096)</f>
        <v>1</v>
      </c>
      <c r="AF2096" s="103" t="str">
        <f>IFERROR(VLOOKUP(AN2096,Home!$C$8:$E$207,3,FALSE),"")</f>
        <v/>
      </c>
      <c r="AG2096" s="103" t="str">
        <f>IFERROR(VLOOKUP(AN2096,Home!$C$8:$E$207,2,FALSE),"")</f>
        <v/>
      </c>
      <c r="AH2096" s="104" t="str">
        <f>IF(VLOOKUP(AE2096,Home!$C$8:$I$207,6,FALSE)="","",VLOOKUP(AE2096,Home!$C$8:$I$207,6,FALSE))</f>
        <v/>
      </c>
      <c r="AI2096" s="104" t="e">
        <f t="shared" si="682"/>
        <v>#VALUE!</v>
      </c>
      <c r="AJ2096" s="105" t="e">
        <f t="shared" si="675"/>
        <v>#VALUE!</v>
      </c>
      <c r="AK2096" s="103" t="e">
        <f t="shared" si="668"/>
        <v>#VALUE!</v>
      </c>
      <c r="AL2096" s="103" t="e">
        <f t="shared" si="676"/>
        <v>#VALUE!</v>
      </c>
      <c r="AN2096" t="str">
        <f>IF(OR(VLOOKUP(AE2096,Home!$C$8:$I$207,6,FALSE)="",VLOOKUP(AE2096,Home!$C$8:$I$207,7,FALSE)=""),"FEJL",Baggrundsark!AE2096)</f>
        <v>FEJL</v>
      </c>
      <c r="AO2096">
        <f>IF(VLOOKUP(AE2096,Home!$C$8:$N$207,12,FALSE)="Timelønnet",1,0)</f>
        <v>0</v>
      </c>
      <c r="AP2096">
        <f>SUM($AO$4:AO2096)*AO2096</f>
        <v>0</v>
      </c>
      <c r="AQ2096">
        <f t="shared" si="683"/>
        <v>1</v>
      </c>
      <c r="AR2096" t="str">
        <f t="shared" si="683"/>
        <v/>
      </c>
      <c r="AS2096" t="e">
        <f t="shared" si="677"/>
        <v>#VALUE!</v>
      </c>
      <c r="AT2096" s="45" t="e">
        <f t="shared" si="684"/>
        <v>#VALUE!</v>
      </c>
      <c r="AU2096">
        <f>VLOOKUP(AQ2096,Home!$C$8:$J$207,8,FALSE)</f>
        <v>0</v>
      </c>
    </row>
    <row r="2097" spans="1:47" x14ac:dyDescent="0.25">
      <c r="A2097" s="6">
        <f t="shared" si="669"/>
        <v>0</v>
      </c>
      <c r="B2097" s="6">
        <f t="shared" si="678"/>
        <v>0</v>
      </c>
      <c r="C2097" s="6" t="str">
        <f t="shared" si="670"/>
        <v/>
      </c>
      <c r="D2097" s="7">
        <f t="shared" si="671"/>
        <v>0</v>
      </c>
      <c r="E2097" s="7">
        <f t="shared" si="679"/>
        <v>0</v>
      </c>
      <c r="F2097" s="7" t="str">
        <f t="shared" si="672"/>
        <v/>
      </c>
      <c r="G2097" s="6">
        <f t="shared" si="673"/>
        <v>0</v>
      </c>
      <c r="H2097" s="6">
        <f t="shared" si="680"/>
        <v>0</v>
      </c>
      <c r="I2097" s="6" t="str">
        <f t="shared" si="681"/>
        <v/>
      </c>
      <c r="J2097" s="11">
        <v>2094</v>
      </c>
      <c r="K2097" s="11">
        <f>IF(IFERROR(VLOOKUP(J2097,Home!$A$8:$B$1048576,1,FALSE),0)=0,0,1)</f>
        <v>0</v>
      </c>
      <c r="L2097" s="129" t="e">
        <f>IF(VLOOKUP(O2097,Home!$C$8:$R$207,6,FALSE)="","",VLOOKUP(O2097,Home!$C$8:$R$207,6,FALSE))</f>
        <v>#N/A</v>
      </c>
      <c r="M2097" s="129" t="e">
        <f t="shared" si="666"/>
        <v>#N/A</v>
      </c>
      <c r="N2097" s="11">
        <f>SUM($K$4:K2097)</f>
        <v>200</v>
      </c>
      <c r="O2097" s="11" t="str">
        <f>IF(P2097="","",IF(IFERROR(VLOOKUP(N2097,Home!$C$8:$R$1048576,1,FALSE),"")=0,"",IFERROR(VLOOKUP(N2097,Home!$C$8:$R$1048576,1,FALSE),"")))</f>
        <v/>
      </c>
      <c r="P2097" s="11" t="str">
        <f>IF(IFERROR(VLOOKUP(W2097,Home!$C$8:$R$1048576,3,FALSE),"")=0,"",IFERROR(VLOOKUP(W2097,Home!$C$8:$R$1048576,3,FALSE),""))</f>
        <v/>
      </c>
      <c r="Q2097" s="11" t="str">
        <f t="shared" si="665"/>
        <v/>
      </c>
      <c r="R2097" s="130" t="e">
        <f>VLOOKUP(Q2097,'Baggrund til lister'!$G$4:$H$15,2,FALSE)</f>
        <v>#N/A</v>
      </c>
      <c r="S2097" s="11" t="str">
        <f t="shared" si="667"/>
        <v/>
      </c>
      <c r="T2097" s="11" t="str">
        <f>IF(IFERROR(VLOOKUP(N2097,Home!$C$8:$R$1048576,11,FALSE),"")=0,"",IFERROR(VLOOKUP(N2097,Home!$C$8:$R$1048576,11,FALSE),""))</f>
        <v/>
      </c>
      <c r="U2097" s="11" t="str">
        <f>IF(IFERROR(VLOOKUP(O2097,Home!$C$8:$R$1048576,12,FALSE),"")=0,"",IFERROR(VLOOKUP(O2097,Home!$C$8:$R$1048576,12,FALSE),""))</f>
        <v/>
      </c>
      <c r="V2097" s="11" t="str">
        <f>IF(IFERROR(VLOOKUP(O2097,Home!$C$8:$R$1048576,8,FALSE),"")=0,"",IFERROR(VLOOKUP(O2097,Home!$C$8:$R$1048576,8,FALSE),""))</f>
        <v/>
      </c>
      <c r="W2097" s="11" t="str">
        <f>IF(OR(VLOOKUP(N2097,Home!$C$7:$I$207,6,FALSE)="",VLOOKUP(N2097,Home!$C$7:$I$207,7,FALSE)=""),"FEJL",SUM(Baggrundsark!$K$4:K2097))</f>
        <v>FEJL</v>
      </c>
      <c r="Y2097">
        <v>2094</v>
      </c>
      <c r="Z2097" s="1"/>
      <c r="AC2097" s="44"/>
      <c r="AD2097">
        <f t="shared" si="674"/>
        <v>0</v>
      </c>
      <c r="AE2097">
        <f>SUM($AD$4:AD2097)</f>
        <v>1</v>
      </c>
      <c r="AF2097" s="103" t="str">
        <f>IFERROR(VLOOKUP(AN2097,Home!$C$8:$E$207,3,FALSE),"")</f>
        <v/>
      </c>
      <c r="AG2097" s="103" t="str">
        <f>IFERROR(VLOOKUP(AN2097,Home!$C$8:$E$207,2,FALSE),"")</f>
        <v/>
      </c>
      <c r="AH2097" s="104" t="str">
        <f>IF(VLOOKUP(AE2097,Home!$C$8:$I$207,6,FALSE)="","",VLOOKUP(AE2097,Home!$C$8:$I$207,6,FALSE))</f>
        <v/>
      </c>
      <c r="AI2097" s="104" t="e">
        <f t="shared" si="682"/>
        <v>#VALUE!</v>
      </c>
      <c r="AJ2097" s="105" t="e">
        <f t="shared" si="675"/>
        <v>#VALUE!</v>
      </c>
      <c r="AK2097" s="103" t="e">
        <f t="shared" si="668"/>
        <v>#VALUE!</v>
      </c>
      <c r="AL2097" s="103" t="e">
        <f t="shared" si="676"/>
        <v>#VALUE!</v>
      </c>
      <c r="AN2097" t="str">
        <f>IF(OR(VLOOKUP(AE2097,Home!$C$8:$I$207,6,FALSE)="",VLOOKUP(AE2097,Home!$C$8:$I$207,7,FALSE)=""),"FEJL",Baggrundsark!AE2097)</f>
        <v>FEJL</v>
      </c>
      <c r="AO2097">
        <f>IF(VLOOKUP(AE2097,Home!$C$8:$N$207,12,FALSE)="Timelønnet",1,0)</f>
        <v>0</v>
      </c>
      <c r="AP2097">
        <f>SUM($AO$4:AO2097)*AO2097</f>
        <v>0</v>
      </c>
      <c r="AQ2097">
        <f t="shared" si="683"/>
        <v>1</v>
      </c>
      <c r="AR2097" t="str">
        <f t="shared" si="683"/>
        <v/>
      </c>
      <c r="AS2097" t="e">
        <f t="shared" si="677"/>
        <v>#VALUE!</v>
      </c>
      <c r="AT2097" s="45" t="e">
        <f t="shared" si="684"/>
        <v>#VALUE!</v>
      </c>
      <c r="AU2097">
        <f>VLOOKUP(AQ2097,Home!$C$8:$J$207,8,FALSE)</f>
        <v>0</v>
      </c>
    </row>
    <row r="2098" spans="1:47" x14ac:dyDescent="0.25">
      <c r="A2098" s="6">
        <f t="shared" si="669"/>
        <v>0</v>
      </c>
      <c r="B2098" s="6">
        <f t="shared" si="678"/>
        <v>0</v>
      </c>
      <c r="C2098" s="6" t="str">
        <f t="shared" si="670"/>
        <v/>
      </c>
      <c r="D2098" s="7">
        <f t="shared" si="671"/>
        <v>0</v>
      </c>
      <c r="E2098" s="7">
        <f t="shared" si="679"/>
        <v>0</v>
      </c>
      <c r="F2098" s="7" t="str">
        <f t="shared" si="672"/>
        <v/>
      </c>
      <c r="G2098" s="6">
        <f t="shared" si="673"/>
        <v>0</v>
      </c>
      <c r="H2098" s="6">
        <f t="shared" si="680"/>
        <v>0</v>
      </c>
      <c r="I2098" s="6" t="str">
        <f t="shared" si="681"/>
        <v/>
      </c>
      <c r="J2098" s="11">
        <v>2095</v>
      </c>
      <c r="K2098" s="11">
        <f>IF(IFERROR(VLOOKUP(J2098,Home!$A$8:$B$1048576,1,FALSE),0)=0,0,1)</f>
        <v>0</v>
      </c>
      <c r="L2098" s="129" t="e">
        <f>IF(VLOOKUP(O2098,Home!$C$8:$R$207,6,FALSE)="","",VLOOKUP(O2098,Home!$C$8:$R$207,6,FALSE))</f>
        <v>#N/A</v>
      </c>
      <c r="M2098" s="129" t="e">
        <f t="shared" si="666"/>
        <v>#N/A</v>
      </c>
      <c r="N2098" s="11">
        <f>SUM($K$4:K2098)</f>
        <v>200</v>
      </c>
      <c r="O2098" s="11" t="str">
        <f>IF(P2098="","",IF(IFERROR(VLOOKUP(N2098,Home!$C$8:$R$1048576,1,FALSE),"")=0,"",IFERROR(VLOOKUP(N2098,Home!$C$8:$R$1048576,1,FALSE),"")))</f>
        <v/>
      </c>
      <c r="P2098" s="11" t="str">
        <f>IF(IFERROR(VLOOKUP(W2098,Home!$C$8:$R$1048576,3,FALSE),"")=0,"",IFERROR(VLOOKUP(W2098,Home!$C$8:$R$1048576,3,FALSE),""))</f>
        <v/>
      </c>
      <c r="Q2098" s="11" t="str">
        <f t="shared" si="665"/>
        <v/>
      </c>
      <c r="R2098" s="130" t="e">
        <f>VLOOKUP(Q2098,'Baggrund til lister'!$G$4:$H$15,2,FALSE)</f>
        <v>#N/A</v>
      </c>
      <c r="S2098" s="11" t="str">
        <f t="shared" si="667"/>
        <v/>
      </c>
      <c r="T2098" s="11" t="str">
        <f>IF(IFERROR(VLOOKUP(N2098,Home!$C$8:$R$1048576,11,FALSE),"")=0,"",IFERROR(VLOOKUP(N2098,Home!$C$8:$R$1048576,11,FALSE),""))</f>
        <v/>
      </c>
      <c r="U2098" s="11" t="str">
        <f>IF(IFERROR(VLOOKUP(O2098,Home!$C$8:$R$1048576,12,FALSE),"")=0,"",IFERROR(VLOOKUP(O2098,Home!$C$8:$R$1048576,12,FALSE),""))</f>
        <v/>
      </c>
      <c r="V2098" s="11" t="str">
        <f>IF(IFERROR(VLOOKUP(O2098,Home!$C$8:$R$1048576,8,FALSE),"")=0,"",IFERROR(VLOOKUP(O2098,Home!$C$8:$R$1048576,8,FALSE),""))</f>
        <v/>
      </c>
      <c r="W2098" s="11" t="str">
        <f>IF(OR(VLOOKUP(N2098,Home!$C$7:$I$207,6,FALSE)="",VLOOKUP(N2098,Home!$C$7:$I$207,7,FALSE)=""),"FEJL",SUM(Baggrundsark!$K$4:K2098))</f>
        <v>FEJL</v>
      </c>
      <c r="Y2098">
        <v>2095</v>
      </c>
      <c r="Z2098" s="1"/>
      <c r="AC2098" s="44"/>
      <c r="AD2098">
        <f t="shared" si="674"/>
        <v>0</v>
      </c>
      <c r="AE2098">
        <f>SUM($AD$4:AD2098)</f>
        <v>1</v>
      </c>
      <c r="AF2098" s="103" t="str">
        <f>IFERROR(VLOOKUP(AN2098,Home!$C$8:$E$207,3,FALSE),"")</f>
        <v/>
      </c>
      <c r="AG2098" s="103" t="str">
        <f>IFERROR(VLOOKUP(AN2098,Home!$C$8:$E$207,2,FALSE),"")</f>
        <v/>
      </c>
      <c r="AH2098" s="104" t="str">
        <f>IF(VLOOKUP(AE2098,Home!$C$8:$I$207,6,FALSE)="","",VLOOKUP(AE2098,Home!$C$8:$I$207,6,FALSE))</f>
        <v/>
      </c>
      <c r="AI2098" s="104" t="e">
        <f t="shared" si="682"/>
        <v>#VALUE!</v>
      </c>
      <c r="AJ2098" s="105" t="e">
        <f t="shared" si="675"/>
        <v>#VALUE!</v>
      </c>
      <c r="AK2098" s="103" t="e">
        <f t="shared" si="668"/>
        <v>#VALUE!</v>
      </c>
      <c r="AL2098" s="103" t="e">
        <f t="shared" si="676"/>
        <v>#VALUE!</v>
      </c>
      <c r="AN2098" t="str">
        <f>IF(OR(VLOOKUP(AE2098,Home!$C$8:$I$207,6,FALSE)="",VLOOKUP(AE2098,Home!$C$8:$I$207,7,FALSE)=""),"FEJL",Baggrundsark!AE2098)</f>
        <v>FEJL</v>
      </c>
      <c r="AO2098">
        <f>IF(VLOOKUP(AE2098,Home!$C$8:$N$207,12,FALSE)="Timelønnet",1,0)</f>
        <v>0</v>
      </c>
      <c r="AP2098">
        <f>SUM($AO$4:AO2098)*AO2098</f>
        <v>0</v>
      </c>
      <c r="AQ2098">
        <f t="shared" si="683"/>
        <v>1</v>
      </c>
      <c r="AR2098" t="str">
        <f t="shared" si="683"/>
        <v/>
      </c>
      <c r="AS2098" t="e">
        <f t="shared" si="677"/>
        <v>#VALUE!</v>
      </c>
      <c r="AT2098" s="45" t="e">
        <f t="shared" si="684"/>
        <v>#VALUE!</v>
      </c>
      <c r="AU2098">
        <f>VLOOKUP(AQ2098,Home!$C$8:$J$207,8,FALSE)</f>
        <v>0</v>
      </c>
    </row>
    <row r="2099" spans="1:47" x14ac:dyDescent="0.25">
      <c r="A2099" s="6">
        <f t="shared" si="669"/>
        <v>0</v>
      </c>
      <c r="B2099" s="6">
        <f t="shared" si="678"/>
        <v>0</v>
      </c>
      <c r="C2099" s="6" t="str">
        <f t="shared" si="670"/>
        <v/>
      </c>
      <c r="D2099" s="7">
        <f t="shared" si="671"/>
        <v>0</v>
      </c>
      <c r="E2099" s="7">
        <f t="shared" si="679"/>
        <v>0</v>
      </c>
      <c r="F2099" s="7" t="str">
        <f t="shared" si="672"/>
        <v/>
      </c>
      <c r="G2099" s="6">
        <f t="shared" si="673"/>
        <v>0</v>
      </c>
      <c r="H2099" s="6">
        <f t="shared" si="680"/>
        <v>0</v>
      </c>
      <c r="I2099" s="6" t="str">
        <f t="shared" si="681"/>
        <v/>
      </c>
      <c r="J2099" s="11">
        <v>2096</v>
      </c>
      <c r="K2099" s="11">
        <f>IF(IFERROR(VLOOKUP(J2099,Home!$A$8:$B$1048576,1,FALSE),0)=0,0,1)</f>
        <v>0</v>
      </c>
      <c r="L2099" s="129" t="e">
        <f>IF(VLOOKUP(O2099,Home!$C$8:$R$207,6,FALSE)="","",VLOOKUP(O2099,Home!$C$8:$R$207,6,FALSE))</f>
        <v>#N/A</v>
      </c>
      <c r="M2099" s="129" t="e">
        <f t="shared" si="666"/>
        <v>#N/A</v>
      </c>
      <c r="N2099" s="11">
        <f>SUM($K$4:K2099)</f>
        <v>200</v>
      </c>
      <c r="O2099" s="11" t="str">
        <f>IF(P2099="","",IF(IFERROR(VLOOKUP(N2099,Home!$C$8:$R$1048576,1,FALSE),"")=0,"",IFERROR(VLOOKUP(N2099,Home!$C$8:$R$1048576,1,FALSE),"")))</f>
        <v/>
      </c>
      <c r="P2099" s="11" t="str">
        <f>IF(IFERROR(VLOOKUP(W2099,Home!$C$8:$R$1048576,3,FALSE),"")=0,"",IFERROR(VLOOKUP(W2099,Home!$C$8:$R$1048576,3,FALSE),""))</f>
        <v/>
      </c>
      <c r="Q2099" s="11" t="str">
        <f t="shared" si="665"/>
        <v/>
      </c>
      <c r="R2099" s="130" t="e">
        <f>VLOOKUP(Q2099,'Baggrund til lister'!$G$4:$H$15,2,FALSE)</f>
        <v>#N/A</v>
      </c>
      <c r="S2099" s="11" t="str">
        <f t="shared" si="667"/>
        <v/>
      </c>
      <c r="T2099" s="11" t="str">
        <f>IF(IFERROR(VLOOKUP(N2099,Home!$C$8:$R$1048576,11,FALSE),"")=0,"",IFERROR(VLOOKUP(N2099,Home!$C$8:$R$1048576,11,FALSE),""))</f>
        <v/>
      </c>
      <c r="U2099" s="11" t="str">
        <f>IF(IFERROR(VLOOKUP(O2099,Home!$C$8:$R$1048576,12,FALSE),"")=0,"",IFERROR(VLOOKUP(O2099,Home!$C$8:$R$1048576,12,FALSE),""))</f>
        <v/>
      </c>
      <c r="V2099" s="11" t="str">
        <f>IF(IFERROR(VLOOKUP(O2099,Home!$C$8:$R$1048576,8,FALSE),"")=0,"",IFERROR(VLOOKUP(O2099,Home!$C$8:$R$1048576,8,FALSE),""))</f>
        <v/>
      </c>
      <c r="W2099" s="11" t="str">
        <f>IF(OR(VLOOKUP(N2099,Home!$C$7:$I$207,6,FALSE)="",VLOOKUP(N2099,Home!$C$7:$I$207,7,FALSE)=""),"FEJL",SUM(Baggrundsark!$K$4:K2099))</f>
        <v>FEJL</v>
      </c>
      <c r="Y2099">
        <v>2096</v>
      </c>
      <c r="Z2099" s="1"/>
      <c r="AC2099" s="44"/>
      <c r="AD2099">
        <f t="shared" si="674"/>
        <v>0</v>
      </c>
      <c r="AE2099">
        <f>SUM($AD$4:AD2099)</f>
        <v>1</v>
      </c>
      <c r="AF2099" s="103" t="str">
        <f>IFERROR(VLOOKUP(AN2099,Home!$C$8:$E$207,3,FALSE),"")</f>
        <v/>
      </c>
      <c r="AG2099" s="103" t="str">
        <f>IFERROR(VLOOKUP(AN2099,Home!$C$8:$E$207,2,FALSE),"")</f>
        <v/>
      </c>
      <c r="AH2099" s="104" t="str">
        <f>IF(VLOOKUP(AE2099,Home!$C$8:$I$207,6,FALSE)="","",VLOOKUP(AE2099,Home!$C$8:$I$207,6,FALSE))</f>
        <v/>
      </c>
      <c r="AI2099" s="104" t="e">
        <f t="shared" si="682"/>
        <v>#VALUE!</v>
      </c>
      <c r="AJ2099" s="105" t="e">
        <f t="shared" si="675"/>
        <v>#VALUE!</v>
      </c>
      <c r="AK2099" s="103" t="e">
        <f t="shared" si="668"/>
        <v>#VALUE!</v>
      </c>
      <c r="AL2099" s="103" t="e">
        <f t="shared" si="676"/>
        <v>#VALUE!</v>
      </c>
      <c r="AN2099" t="str">
        <f>IF(OR(VLOOKUP(AE2099,Home!$C$8:$I$207,6,FALSE)="",VLOOKUP(AE2099,Home!$C$8:$I$207,7,FALSE)=""),"FEJL",Baggrundsark!AE2099)</f>
        <v>FEJL</v>
      </c>
      <c r="AO2099">
        <f>IF(VLOOKUP(AE2099,Home!$C$8:$N$207,12,FALSE)="Timelønnet",1,0)</f>
        <v>0</v>
      </c>
      <c r="AP2099">
        <f>SUM($AO$4:AO2099)*AO2099</f>
        <v>0</v>
      </c>
      <c r="AQ2099">
        <f t="shared" si="683"/>
        <v>1</v>
      </c>
      <c r="AR2099" t="str">
        <f t="shared" si="683"/>
        <v/>
      </c>
      <c r="AS2099" t="e">
        <f t="shared" si="677"/>
        <v>#VALUE!</v>
      </c>
      <c r="AT2099" s="45" t="e">
        <f t="shared" si="684"/>
        <v>#VALUE!</v>
      </c>
      <c r="AU2099">
        <f>VLOOKUP(AQ2099,Home!$C$8:$J$207,8,FALSE)</f>
        <v>0</v>
      </c>
    </row>
    <row r="2100" spans="1:47" x14ac:dyDescent="0.25">
      <c r="A2100" s="6">
        <f t="shared" si="669"/>
        <v>0</v>
      </c>
      <c r="B2100" s="6">
        <f t="shared" si="678"/>
        <v>0</v>
      </c>
      <c r="C2100" s="6" t="str">
        <f t="shared" si="670"/>
        <v/>
      </c>
      <c r="D2100" s="7">
        <f t="shared" si="671"/>
        <v>0</v>
      </c>
      <c r="E2100" s="7">
        <f t="shared" si="679"/>
        <v>0</v>
      </c>
      <c r="F2100" s="7" t="str">
        <f t="shared" si="672"/>
        <v/>
      </c>
      <c r="G2100" s="6">
        <f t="shared" si="673"/>
        <v>0</v>
      </c>
      <c r="H2100" s="6">
        <f t="shared" si="680"/>
        <v>0</v>
      </c>
      <c r="I2100" s="6" t="str">
        <f t="shared" si="681"/>
        <v/>
      </c>
      <c r="J2100" s="11">
        <v>2097</v>
      </c>
      <c r="K2100" s="11">
        <f>IF(IFERROR(VLOOKUP(J2100,Home!$A$8:$B$1048576,1,FALSE),0)=0,0,1)</f>
        <v>0</v>
      </c>
      <c r="L2100" s="129" t="e">
        <f>IF(VLOOKUP(O2100,Home!$C$8:$R$207,6,FALSE)="","",VLOOKUP(O2100,Home!$C$8:$R$207,6,FALSE))</f>
        <v>#N/A</v>
      </c>
      <c r="M2100" s="129" t="e">
        <f t="shared" si="666"/>
        <v>#N/A</v>
      </c>
      <c r="N2100" s="11">
        <f>SUM($K$4:K2100)</f>
        <v>200</v>
      </c>
      <c r="O2100" s="11" t="str">
        <f>IF(P2100="","",IF(IFERROR(VLOOKUP(N2100,Home!$C$8:$R$1048576,1,FALSE),"")=0,"",IFERROR(VLOOKUP(N2100,Home!$C$8:$R$1048576,1,FALSE),"")))</f>
        <v/>
      </c>
      <c r="P2100" s="11" t="str">
        <f>IF(IFERROR(VLOOKUP(W2100,Home!$C$8:$R$1048576,3,FALSE),"")=0,"",IFERROR(VLOOKUP(W2100,Home!$C$8:$R$1048576,3,FALSE),""))</f>
        <v/>
      </c>
      <c r="Q2100" s="11" t="str">
        <f t="shared" si="665"/>
        <v/>
      </c>
      <c r="R2100" s="130" t="e">
        <f>VLOOKUP(Q2100,'Baggrund til lister'!$G$4:$H$15,2,FALSE)</f>
        <v>#N/A</v>
      </c>
      <c r="S2100" s="11" t="str">
        <f t="shared" si="667"/>
        <v/>
      </c>
      <c r="T2100" s="11" t="str">
        <f>IF(IFERROR(VLOOKUP(N2100,Home!$C$8:$R$1048576,11,FALSE),"")=0,"",IFERROR(VLOOKUP(N2100,Home!$C$8:$R$1048576,11,FALSE),""))</f>
        <v/>
      </c>
      <c r="U2100" s="11" t="str">
        <f>IF(IFERROR(VLOOKUP(O2100,Home!$C$8:$R$1048576,12,FALSE),"")=0,"",IFERROR(VLOOKUP(O2100,Home!$C$8:$R$1048576,12,FALSE),""))</f>
        <v/>
      </c>
      <c r="V2100" s="11" t="str">
        <f>IF(IFERROR(VLOOKUP(O2100,Home!$C$8:$R$1048576,8,FALSE),"")=0,"",IFERROR(VLOOKUP(O2100,Home!$C$8:$R$1048576,8,FALSE),""))</f>
        <v/>
      </c>
      <c r="W2100" s="11" t="str">
        <f>IF(OR(VLOOKUP(N2100,Home!$C$7:$I$207,6,FALSE)="",VLOOKUP(N2100,Home!$C$7:$I$207,7,FALSE)=""),"FEJL",SUM(Baggrundsark!$K$4:K2100))</f>
        <v>FEJL</v>
      </c>
      <c r="Y2100">
        <v>2097</v>
      </c>
      <c r="Z2100" s="1"/>
      <c r="AC2100" s="44"/>
      <c r="AD2100">
        <f t="shared" si="674"/>
        <v>0</v>
      </c>
      <c r="AE2100">
        <f>SUM($AD$4:AD2100)</f>
        <v>1</v>
      </c>
      <c r="AF2100" s="103" t="str">
        <f>IFERROR(VLOOKUP(AN2100,Home!$C$8:$E$207,3,FALSE),"")</f>
        <v/>
      </c>
      <c r="AG2100" s="103" t="str">
        <f>IFERROR(VLOOKUP(AN2100,Home!$C$8:$E$207,2,FALSE),"")</f>
        <v/>
      </c>
      <c r="AH2100" s="104" t="str">
        <f>IF(VLOOKUP(AE2100,Home!$C$8:$I$207,6,FALSE)="","",VLOOKUP(AE2100,Home!$C$8:$I$207,6,FALSE))</f>
        <v/>
      </c>
      <c r="AI2100" s="104" t="e">
        <f t="shared" si="682"/>
        <v>#VALUE!</v>
      </c>
      <c r="AJ2100" s="105" t="e">
        <f t="shared" si="675"/>
        <v>#VALUE!</v>
      </c>
      <c r="AK2100" s="103" t="e">
        <f t="shared" si="668"/>
        <v>#VALUE!</v>
      </c>
      <c r="AL2100" s="103" t="e">
        <f t="shared" si="676"/>
        <v>#VALUE!</v>
      </c>
      <c r="AN2100" t="str">
        <f>IF(OR(VLOOKUP(AE2100,Home!$C$8:$I$207,6,FALSE)="",VLOOKUP(AE2100,Home!$C$8:$I$207,7,FALSE)=""),"FEJL",Baggrundsark!AE2100)</f>
        <v>FEJL</v>
      </c>
      <c r="AO2100">
        <f>IF(VLOOKUP(AE2100,Home!$C$8:$N$207,12,FALSE)="Timelønnet",1,0)</f>
        <v>0</v>
      </c>
      <c r="AP2100">
        <f>SUM($AO$4:AO2100)*AO2100</f>
        <v>0</v>
      </c>
      <c r="AQ2100">
        <f t="shared" si="683"/>
        <v>1</v>
      </c>
      <c r="AR2100" t="str">
        <f t="shared" si="683"/>
        <v/>
      </c>
      <c r="AS2100" t="e">
        <f t="shared" si="677"/>
        <v>#VALUE!</v>
      </c>
      <c r="AT2100" s="45" t="e">
        <f t="shared" si="684"/>
        <v>#VALUE!</v>
      </c>
      <c r="AU2100">
        <f>VLOOKUP(AQ2100,Home!$C$8:$J$207,8,FALSE)</f>
        <v>0</v>
      </c>
    </row>
    <row r="2101" spans="1:47" x14ac:dyDescent="0.25">
      <c r="A2101" s="6">
        <f t="shared" si="669"/>
        <v>0</v>
      </c>
      <c r="B2101" s="6">
        <f t="shared" si="678"/>
        <v>0</v>
      </c>
      <c r="C2101" s="6" t="str">
        <f t="shared" si="670"/>
        <v/>
      </c>
      <c r="D2101" s="7">
        <f t="shared" si="671"/>
        <v>0</v>
      </c>
      <c r="E2101" s="7">
        <f t="shared" si="679"/>
        <v>0</v>
      </c>
      <c r="F2101" s="7" t="str">
        <f t="shared" si="672"/>
        <v/>
      </c>
      <c r="G2101" s="6">
        <f t="shared" si="673"/>
        <v>0</v>
      </c>
      <c r="H2101" s="6">
        <f t="shared" si="680"/>
        <v>0</v>
      </c>
      <c r="I2101" s="6" t="str">
        <f t="shared" si="681"/>
        <v/>
      </c>
      <c r="J2101" s="11">
        <v>2098</v>
      </c>
      <c r="K2101" s="11">
        <f>IF(IFERROR(VLOOKUP(J2101,Home!$A$8:$B$1048576,1,FALSE),0)=0,0,1)</f>
        <v>0</v>
      </c>
      <c r="L2101" s="129" t="e">
        <f>IF(VLOOKUP(O2101,Home!$C$8:$R$207,6,FALSE)="","",VLOOKUP(O2101,Home!$C$8:$R$207,6,FALSE))</f>
        <v>#N/A</v>
      </c>
      <c r="M2101" s="129" t="e">
        <f t="shared" si="666"/>
        <v>#N/A</v>
      </c>
      <c r="N2101" s="11">
        <f>SUM($K$4:K2101)</f>
        <v>200</v>
      </c>
      <c r="O2101" s="11" t="str">
        <f>IF(P2101="","",IF(IFERROR(VLOOKUP(N2101,Home!$C$8:$R$1048576,1,FALSE),"")=0,"",IFERROR(VLOOKUP(N2101,Home!$C$8:$R$1048576,1,FALSE),"")))</f>
        <v/>
      </c>
      <c r="P2101" s="11" t="str">
        <f>IF(IFERROR(VLOOKUP(W2101,Home!$C$8:$R$1048576,3,FALSE),"")=0,"",IFERROR(VLOOKUP(W2101,Home!$C$8:$R$1048576,3,FALSE),""))</f>
        <v/>
      </c>
      <c r="Q2101" s="11" t="str">
        <f t="shared" si="665"/>
        <v/>
      </c>
      <c r="R2101" s="130" t="e">
        <f>VLOOKUP(Q2101,'Baggrund til lister'!$G$4:$H$15,2,FALSE)</f>
        <v>#N/A</v>
      </c>
      <c r="S2101" s="11" t="str">
        <f t="shared" si="667"/>
        <v/>
      </c>
      <c r="T2101" s="11" t="str">
        <f>IF(IFERROR(VLOOKUP(N2101,Home!$C$8:$R$1048576,11,FALSE),"")=0,"",IFERROR(VLOOKUP(N2101,Home!$C$8:$R$1048576,11,FALSE),""))</f>
        <v/>
      </c>
      <c r="U2101" s="11" t="str">
        <f>IF(IFERROR(VLOOKUP(O2101,Home!$C$8:$R$1048576,12,FALSE),"")=0,"",IFERROR(VLOOKUP(O2101,Home!$C$8:$R$1048576,12,FALSE),""))</f>
        <v/>
      </c>
      <c r="V2101" s="11" t="str">
        <f>IF(IFERROR(VLOOKUP(O2101,Home!$C$8:$R$1048576,8,FALSE),"")=0,"",IFERROR(VLOOKUP(O2101,Home!$C$8:$R$1048576,8,FALSE),""))</f>
        <v/>
      </c>
      <c r="W2101" s="11" t="str">
        <f>IF(OR(VLOOKUP(N2101,Home!$C$7:$I$207,6,FALSE)="",VLOOKUP(N2101,Home!$C$7:$I$207,7,FALSE)=""),"FEJL",SUM(Baggrundsark!$K$4:K2101))</f>
        <v>FEJL</v>
      </c>
      <c r="Y2101">
        <v>2098</v>
      </c>
      <c r="Z2101" s="1"/>
      <c r="AC2101" s="44"/>
      <c r="AD2101">
        <f t="shared" si="674"/>
        <v>0</v>
      </c>
      <c r="AE2101">
        <f>SUM($AD$4:AD2101)</f>
        <v>1</v>
      </c>
      <c r="AF2101" s="103" t="str">
        <f>IFERROR(VLOOKUP(AN2101,Home!$C$8:$E$207,3,FALSE),"")</f>
        <v/>
      </c>
      <c r="AG2101" s="103" t="str">
        <f>IFERROR(VLOOKUP(AN2101,Home!$C$8:$E$207,2,FALSE),"")</f>
        <v/>
      </c>
      <c r="AH2101" s="104" t="str">
        <f>IF(VLOOKUP(AE2101,Home!$C$8:$I$207,6,FALSE)="","",VLOOKUP(AE2101,Home!$C$8:$I$207,6,FALSE))</f>
        <v/>
      </c>
      <c r="AI2101" s="104" t="e">
        <f t="shared" si="682"/>
        <v>#VALUE!</v>
      </c>
      <c r="AJ2101" s="105" t="e">
        <f t="shared" si="675"/>
        <v>#VALUE!</v>
      </c>
      <c r="AK2101" s="103" t="e">
        <f t="shared" si="668"/>
        <v>#VALUE!</v>
      </c>
      <c r="AL2101" s="103" t="e">
        <f t="shared" si="676"/>
        <v>#VALUE!</v>
      </c>
      <c r="AN2101" t="str">
        <f>IF(OR(VLOOKUP(AE2101,Home!$C$8:$I$207,6,FALSE)="",VLOOKUP(AE2101,Home!$C$8:$I$207,7,FALSE)=""),"FEJL",Baggrundsark!AE2101)</f>
        <v>FEJL</v>
      </c>
      <c r="AO2101">
        <f>IF(VLOOKUP(AE2101,Home!$C$8:$N$207,12,FALSE)="Timelønnet",1,0)</f>
        <v>0</v>
      </c>
      <c r="AP2101">
        <f>SUM($AO$4:AO2101)*AO2101</f>
        <v>0</v>
      </c>
      <c r="AQ2101">
        <f t="shared" si="683"/>
        <v>1</v>
      </c>
      <c r="AR2101" t="str">
        <f t="shared" si="683"/>
        <v/>
      </c>
      <c r="AS2101" t="e">
        <f t="shared" si="677"/>
        <v>#VALUE!</v>
      </c>
      <c r="AT2101" s="45" t="e">
        <f t="shared" si="684"/>
        <v>#VALUE!</v>
      </c>
      <c r="AU2101">
        <f>VLOOKUP(AQ2101,Home!$C$8:$J$207,8,FALSE)</f>
        <v>0</v>
      </c>
    </row>
    <row r="2102" spans="1:47" x14ac:dyDescent="0.25">
      <c r="A2102" s="6">
        <f t="shared" si="669"/>
        <v>0</v>
      </c>
      <c r="B2102" s="6">
        <f t="shared" si="678"/>
        <v>0</v>
      </c>
      <c r="C2102" s="6" t="str">
        <f t="shared" si="670"/>
        <v/>
      </c>
      <c r="D2102" s="7">
        <f t="shared" si="671"/>
        <v>0</v>
      </c>
      <c r="E2102" s="7">
        <f t="shared" si="679"/>
        <v>0</v>
      </c>
      <c r="F2102" s="7" t="str">
        <f t="shared" si="672"/>
        <v/>
      </c>
      <c r="G2102" s="6">
        <f t="shared" si="673"/>
        <v>0</v>
      </c>
      <c r="H2102" s="6">
        <f t="shared" si="680"/>
        <v>0</v>
      </c>
      <c r="I2102" s="6" t="str">
        <f t="shared" si="681"/>
        <v/>
      </c>
      <c r="J2102" s="11">
        <v>2099</v>
      </c>
      <c r="K2102" s="11">
        <f>IF(IFERROR(VLOOKUP(J2102,Home!$A$8:$B$1048576,1,FALSE),0)=0,0,1)</f>
        <v>0</v>
      </c>
      <c r="L2102" s="129" t="e">
        <f>IF(VLOOKUP(O2102,Home!$C$8:$R$207,6,FALSE)="","",VLOOKUP(O2102,Home!$C$8:$R$207,6,FALSE))</f>
        <v>#N/A</v>
      </c>
      <c r="M2102" s="129" t="e">
        <f t="shared" si="666"/>
        <v>#N/A</v>
      </c>
      <c r="N2102" s="11">
        <f>SUM($K$4:K2102)</f>
        <v>200</v>
      </c>
      <c r="O2102" s="11" t="str">
        <f>IF(P2102="","",IF(IFERROR(VLOOKUP(N2102,Home!$C$8:$R$1048576,1,FALSE),"")=0,"",IFERROR(VLOOKUP(N2102,Home!$C$8:$R$1048576,1,FALSE),"")))</f>
        <v/>
      </c>
      <c r="P2102" s="11" t="str">
        <f>IF(IFERROR(VLOOKUP(W2102,Home!$C$8:$R$1048576,3,FALSE),"")=0,"",IFERROR(VLOOKUP(W2102,Home!$C$8:$R$1048576,3,FALSE),""))</f>
        <v/>
      </c>
      <c r="Q2102" s="11" t="str">
        <f t="shared" si="665"/>
        <v/>
      </c>
      <c r="R2102" s="130" t="e">
        <f>VLOOKUP(Q2102,'Baggrund til lister'!$G$4:$H$15,2,FALSE)</f>
        <v>#N/A</v>
      </c>
      <c r="S2102" s="11" t="str">
        <f t="shared" si="667"/>
        <v/>
      </c>
      <c r="T2102" s="11" t="str">
        <f>IF(IFERROR(VLOOKUP(N2102,Home!$C$8:$R$1048576,11,FALSE),"")=0,"",IFERROR(VLOOKUP(N2102,Home!$C$8:$R$1048576,11,FALSE),""))</f>
        <v/>
      </c>
      <c r="U2102" s="11" t="str">
        <f>IF(IFERROR(VLOOKUP(O2102,Home!$C$8:$R$1048576,12,FALSE),"")=0,"",IFERROR(VLOOKUP(O2102,Home!$C$8:$R$1048576,12,FALSE),""))</f>
        <v/>
      </c>
      <c r="V2102" s="11" t="str">
        <f>IF(IFERROR(VLOOKUP(O2102,Home!$C$8:$R$1048576,8,FALSE),"")=0,"",IFERROR(VLOOKUP(O2102,Home!$C$8:$R$1048576,8,FALSE),""))</f>
        <v/>
      </c>
      <c r="W2102" s="11" t="str">
        <f>IF(OR(VLOOKUP(N2102,Home!$C$7:$I$207,6,FALSE)="",VLOOKUP(N2102,Home!$C$7:$I$207,7,FALSE)=""),"FEJL",SUM(Baggrundsark!$K$4:K2102))</f>
        <v>FEJL</v>
      </c>
      <c r="Y2102">
        <v>2099</v>
      </c>
      <c r="Z2102" s="1"/>
      <c r="AC2102" s="44"/>
      <c r="AD2102">
        <f t="shared" si="674"/>
        <v>0</v>
      </c>
      <c r="AE2102">
        <f>SUM($AD$4:AD2102)</f>
        <v>1</v>
      </c>
      <c r="AF2102" s="103" t="str">
        <f>IFERROR(VLOOKUP(AN2102,Home!$C$8:$E$207,3,FALSE),"")</f>
        <v/>
      </c>
      <c r="AG2102" s="103" t="str">
        <f>IFERROR(VLOOKUP(AN2102,Home!$C$8:$E$207,2,FALSE),"")</f>
        <v/>
      </c>
      <c r="AH2102" s="104" t="str">
        <f>IF(VLOOKUP(AE2102,Home!$C$8:$I$207,6,FALSE)="","",VLOOKUP(AE2102,Home!$C$8:$I$207,6,FALSE))</f>
        <v/>
      </c>
      <c r="AI2102" s="104" t="e">
        <f t="shared" si="682"/>
        <v>#VALUE!</v>
      </c>
      <c r="AJ2102" s="105" t="e">
        <f t="shared" si="675"/>
        <v>#VALUE!</v>
      </c>
      <c r="AK2102" s="103" t="e">
        <f t="shared" si="668"/>
        <v>#VALUE!</v>
      </c>
      <c r="AL2102" s="103" t="e">
        <f t="shared" si="676"/>
        <v>#VALUE!</v>
      </c>
      <c r="AN2102" t="str">
        <f>IF(OR(VLOOKUP(AE2102,Home!$C$8:$I$207,6,FALSE)="",VLOOKUP(AE2102,Home!$C$8:$I$207,7,FALSE)=""),"FEJL",Baggrundsark!AE2102)</f>
        <v>FEJL</v>
      </c>
      <c r="AO2102">
        <f>IF(VLOOKUP(AE2102,Home!$C$8:$N$207,12,FALSE)="Timelønnet",1,0)</f>
        <v>0</v>
      </c>
      <c r="AP2102">
        <f>SUM($AO$4:AO2102)*AO2102</f>
        <v>0</v>
      </c>
      <c r="AQ2102">
        <f t="shared" si="683"/>
        <v>1</v>
      </c>
      <c r="AR2102" t="str">
        <f t="shared" si="683"/>
        <v/>
      </c>
      <c r="AS2102" t="e">
        <f t="shared" si="677"/>
        <v>#VALUE!</v>
      </c>
      <c r="AT2102" s="45" t="e">
        <f t="shared" si="684"/>
        <v>#VALUE!</v>
      </c>
      <c r="AU2102">
        <f>VLOOKUP(AQ2102,Home!$C$8:$J$207,8,FALSE)</f>
        <v>0</v>
      </c>
    </row>
    <row r="2103" spans="1:47" x14ac:dyDescent="0.25">
      <c r="A2103" s="6">
        <f t="shared" si="669"/>
        <v>0</v>
      </c>
      <c r="B2103" s="6">
        <f t="shared" si="678"/>
        <v>0</v>
      </c>
      <c r="C2103" s="6" t="str">
        <f t="shared" si="670"/>
        <v/>
      </c>
      <c r="D2103" s="7">
        <f t="shared" si="671"/>
        <v>0</v>
      </c>
      <c r="E2103" s="7">
        <f t="shared" si="679"/>
        <v>0</v>
      </c>
      <c r="F2103" s="7" t="str">
        <f t="shared" si="672"/>
        <v/>
      </c>
      <c r="G2103" s="6">
        <f t="shared" si="673"/>
        <v>0</v>
      </c>
      <c r="H2103" s="6">
        <f t="shared" si="680"/>
        <v>0</v>
      </c>
      <c r="I2103" s="6" t="str">
        <f t="shared" si="681"/>
        <v/>
      </c>
      <c r="J2103" s="11">
        <v>2100</v>
      </c>
      <c r="K2103" s="11">
        <f>IF(IFERROR(VLOOKUP(J2103,Home!$A$8:$B$1048576,1,FALSE),0)=0,0,1)</f>
        <v>0</v>
      </c>
      <c r="L2103" s="129" t="e">
        <f>IF(VLOOKUP(O2103,Home!$C$8:$R$207,6,FALSE)="","",VLOOKUP(O2103,Home!$C$8:$R$207,6,FALSE))</f>
        <v>#N/A</v>
      </c>
      <c r="M2103" s="129" t="e">
        <f t="shared" si="666"/>
        <v>#N/A</v>
      </c>
      <c r="N2103" s="11">
        <f>SUM($K$4:K2103)</f>
        <v>200</v>
      </c>
      <c r="O2103" s="11" t="str">
        <f>IF(P2103="","",IF(IFERROR(VLOOKUP(N2103,Home!$C$8:$R$1048576,1,FALSE),"")=0,"",IFERROR(VLOOKUP(N2103,Home!$C$8:$R$1048576,1,FALSE),"")))</f>
        <v/>
      </c>
      <c r="P2103" s="11" t="str">
        <f>IF(IFERROR(VLOOKUP(W2103,Home!$C$8:$R$1048576,3,FALSE),"")=0,"",IFERROR(VLOOKUP(W2103,Home!$C$8:$R$1048576,3,FALSE),""))</f>
        <v/>
      </c>
      <c r="Q2103" s="11" t="str">
        <f t="shared" si="665"/>
        <v/>
      </c>
      <c r="R2103" s="130" t="e">
        <f>VLOOKUP(Q2103,'Baggrund til lister'!$G$4:$H$15,2,FALSE)</f>
        <v>#N/A</v>
      </c>
      <c r="S2103" s="11" t="str">
        <f t="shared" si="667"/>
        <v/>
      </c>
      <c r="T2103" s="11" t="str">
        <f>IF(IFERROR(VLOOKUP(N2103,Home!$C$8:$R$1048576,11,FALSE),"")=0,"",IFERROR(VLOOKUP(N2103,Home!$C$8:$R$1048576,11,FALSE),""))</f>
        <v/>
      </c>
      <c r="U2103" s="11" t="str">
        <f>IF(IFERROR(VLOOKUP(O2103,Home!$C$8:$R$1048576,12,FALSE),"")=0,"",IFERROR(VLOOKUP(O2103,Home!$C$8:$R$1048576,12,FALSE),""))</f>
        <v/>
      </c>
      <c r="V2103" s="11" t="str">
        <f>IF(IFERROR(VLOOKUP(O2103,Home!$C$8:$R$1048576,8,FALSE),"")=0,"",IFERROR(VLOOKUP(O2103,Home!$C$8:$R$1048576,8,FALSE),""))</f>
        <v/>
      </c>
      <c r="W2103" s="11" t="str">
        <f>IF(OR(VLOOKUP(N2103,Home!$C$7:$I$207,6,FALSE)="",VLOOKUP(N2103,Home!$C$7:$I$207,7,FALSE)=""),"FEJL",SUM(Baggrundsark!$K$4:K2103))</f>
        <v>FEJL</v>
      </c>
      <c r="Y2103">
        <v>2100</v>
      </c>
      <c r="Z2103" s="1"/>
      <c r="AC2103" s="44"/>
      <c r="AD2103">
        <f t="shared" si="674"/>
        <v>0</v>
      </c>
      <c r="AE2103">
        <f>SUM($AD$4:AD2103)</f>
        <v>1</v>
      </c>
      <c r="AF2103" s="103" t="str">
        <f>IFERROR(VLOOKUP(AN2103,Home!$C$8:$E$207,3,FALSE),"")</f>
        <v/>
      </c>
      <c r="AG2103" s="103" t="str">
        <f>IFERROR(VLOOKUP(AN2103,Home!$C$8:$E$207,2,FALSE),"")</f>
        <v/>
      </c>
      <c r="AH2103" s="104" t="str">
        <f>IF(VLOOKUP(AE2103,Home!$C$8:$I$207,6,FALSE)="","",VLOOKUP(AE2103,Home!$C$8:$I$207,6,FALSE))</f>
        <v/>
      </c>
      <c r="AI2103" s="104" t="e">
        <f t="shared" si="682"/>
        <v>#VALUE!</v>
      </c>
      <c r="AJ2103" s="105" t="e">
        <f t="shared" si="675"/>
        <v>#VALUE!</v>
      </c>
      <c r="AK2103" s="103" t="e">
        <f t="shared" si="668"/>
        <v>#VALUE!</v>
      </c>
      <c r="AL2103" s="103" t="e">
        <f t="shared" si="676"/>
        <v>#VALUE!</v>
      </c>
      <c r="AN2103" t="str">
        <f>IF(OR(VLOOKUP(AE2103,Home!$C$8:$I$207,6,FALSE)="",VLOOKUP(AE2103,Home!$C$8:$I$207,7,FALSE)=""),"FEJL",Baggrundsark!AE2103)</f>
        <v>FEJL</v>
      </c>
      <c r="AO2103">
        <f>IF(VLOOKUP(AE2103,Home!$C$8:$N$207,12,FALSE)="Timelønnet",1,0)</f>
        <v>0</v>
      </c>
      <c r="AP2103">
        <f>SUM($AO$4:AO2103)*AO2103</f>
        <v>0</v>
      </c>
      <c r="AQ2103">
        <f t="shared" si="683"/>
        <v>1</v>
      </c>
      <c r="AR2103" t="str">
        <f t="shared" si="683"/>
        <v/>
      </c>
      <c r="AS2103" t="e">
        <f t="shared" si="677"/>
        <v>#VALUE!</v>
      </c>
      <c r="AT2103" s="45" t="e">
        <f t="shared" si="684"/>
        <v>#VALUE!</v>
      </c>
      <c r="AU2103">
        <f>VLOOKUP(AQ2103,Home!$C$8:$J$207,8,FALSE)</f>
        <v>0</v>
      </c>
    </row>
    <row r="2104" spans="1:47" x14ac:dyDescent="0.25">
      <c r="A2104" s="6">
        <f t="shared" si="669"/>
        <v>0</v>
      </c>
      <c r="B2104" s="6">
        <f t="shared" si="678"/>
        <v>0</v>
      </c>
      <c r="C2104" s="6" t="str">
        <f t="shared" si="670"/>
        <v/>
      </c>
      <c r="D2104" s="7">
        <f t="shared" si="671"/>
        <v>0</v>
      </c>
      <c r="E2104" s="7">
        <f t="shared" si="679"/>
        <v>0</v>
      </c>
      <c r="F2104" s="7" t="str">
        <f t="shared" si="672"/>
        <v/>
      </c>
      <c r="G2104" s="6">
        <f t="shared" si="673"/>
        <v>0</v>
      </c>
      <c r="H2104" s="6">
        <f t="shared" si="680"/>
        <v>0</v>
      </c>
      <c r="I2104" s="6" t="str">
        <f t="shared" si="681"/>
        <v/>
      </c>
      <c r="J2104" s="11">
        <v>2101</v>
      </c>
      <c r="K2104" s="11">
        <f>IF(IFERROR(VLOOKUP(J2104,Home!$A$8:$B$1048576,1,FALSE),0)=0,0,1)</f>
        <v>0</v>
      </c>
      <c r="L2104" s="129" t="e">
        <f>IF(VLOOKUP(O2104,Home!$C$8:$R$207,6,FALSE)="","",VLOOKUP(O2104,Home!$C$8:$R$207,6,FALSE))</f>
        <v>#N/A</v>
      </c>
      <c r="M2104" s="129" t="e">
        <f t="shared" si="666"/>
        <v>#N/A</v>
      </c>
      <c r="N2104" s="11">
        <f>SUM($K$4:K2104)</f>
        <v>200</v>
      </c>
      <c r="O2104" s="11" t="str">
        <f>IF(P2104="","",IF(IFERROR(VLOOKUP(N2104,Home!$C$8:$R$1048576,1,FALSE),"")=0,"",IFERROR(VLOOKUP(N2104,Home!$C$8:$R$1048576,1,FALSE),"")))</f>
        <v/>
      </c>
      <c r="P2104" s="11" t="str">
        <f>IF(IFERROR(VLOOKUP(W2104,Home!$C$8:$R$1048576,3,FALSE),"")=0,"",IFERROR(VLOOKUP(W2104,Home!$C$8:$R$1048576,3,FALSE),""))</f>
        <v/>
      </c>
      <c r="Q2104" s="11" t="str">
        <f t="shared" si="665"/>
        <v/>
      </c>
      <c r="R2104" s="130" t="e">
        <f>VLOOKUP(Q2104,'Baggrund til lister'!$G$4:$H$15,2,FALSE)</f>
        <v>#N/A</v>
      </c>
      <c r="S2104" s="11" t="str">
        <f t="shared" si="667"/>
        <v/>
      </c>
      <c r="T2104" s="11" t="str">
        <f>IF(IFERROR(VLOOKUP(N2104,Home!$C$8:$R$1048576,11,FALSE),"")=0,"",IFERROR(VLOOKUP(N2104,Home!$C$8:$R$1048576,11,FALSE),""))</f>
        <v/>
      </c>
      <c r="U2104" s="11" t="str">
        <f>IF(IFERROR(VLOOKUP(O2104,Home!$C$8:$R$1048576,12,FALSE),"")=0,"",IFERROR(VLOOKUP(O2104,Home!$C$8:$R$1048576,12,FALSE),""))</f>
        <v/>
      </c>
      <c r="V2104" s="11" t="str">
        <f>IF(IFERROR(VLOOKUP(O2104,Home!$C$8:$R$1048576,8,FALSE),"")=0,"",IFERROR(VLOOKUP(O2104,Home!$C$8:$R$1048576,8,FALSE),""))</f>
        <v/>
      </c>
      <c r="W2104" s="11" t="str">
        <f>IF(OR(VLOOKUP(N2104,Home!$C$7:$I$207,6,FALSE)="",VLOOKUP(N2104,Home!$C$7:$I$207,7,FALSE)=""),"FEJL",SUM(Baggrundsark!$K$4:K2104))</f>
        <v>FEJL</v>
      </c>
      <c r="Y2104">
        <v>2101</v>
      </c>
      <c r="Z2104" s="1"/>
      <c r="AC2104" s="44"/>
      <c r="AD2104">
        <f t="shared" si="674"/>
        <v>0</v>
      </c>
      <c r="AE2104">
        <f>SUM($AD$4:AD2104)</f>
        <v>1</v>
      </c>
      <c r="AF2104" s="103" t="str">
        <f>IFERROR(VLOOKUP(AN2104,Home!$C$8:$E$207,3,FALSE),"")</f>
        <v/>
      </c>
      <c r="AG2104" s="103" t="str">
        <f>IFERROR(VLOOKUP(AN2104,Home!$C$8:$E$207,2,FALSE),"")</f>
        <v/>
      </c>
      <c r="AH2104" s="104" t="str">
        <f>IF(VLOOKUP(AE2104,Home!$C$8:$I$207,6,FALSE)="","",VLOOKUP(AE2104,Home!$C$8:$I$207,6,FALSE))</f>
        <v/>
      </c>
      <c r="AI2104" s="104" t="e">
        <f t="shared" si="682"/>
        <v>#VALUE!</v>
      </c>
      <c r="AJ2104" s="105" t="e">
        <f t="shared" si="675"/>
        <v>#VALUE!</v>
      </c>
      <c r="AK2104" s="103" t="e">
        <f t="shared" si="668"/>
        <v>#VALUE!</v>
      </c>
      <c r="AL2104" s="103" t="e">
        <f t="shared" si="676"/>
        <v>#VALUE!</v>
      </c>
      <c r="AN2104" t="str">
        <f>IF(OR(VLOOKUP(AE2104,Home!$C$8:$I$207,6,FALSE)="",VLOOKUP(AE2104,Home!$C$8:$I$207,7,FALSE)=""),"FEJL",Baggrundsark!AE2104)</f>
        <v>FEJL</v>
      </c>
      <c r="AO2104">
        <f>IF(VLOOKUP(AE2104,Home!$C$8:$N$207,12,FALSE)="Timelønnet",1,0)</f>
        <v>0</v>
      </c>
      <c r="AP2104">
        <f>SUM($AO$4:AO2104)*AO2104</f>
        <v>0</v>
      </c>
      <c r="AQ2104">
        <f t="shared" si="683"/>
        <v>1</v>
      </c>
      <c r="AR2104" t="str">
        <f t="shared" si="683"/>
        <v/>
      </c>
      <c r="AS2104" t="e">
        <f t="shared" si="677"/>
        <v>#VALUE!</v>
      </c>
      <c r="AT2104" s="45" t="e">
        <f t="shared" si="684"/>
        <v>#VALUE!</v>
      </c>
      <c r="AU2104">
        <f>VLOOKUP(AQ2104,Home!$C$8:$J$207,8,FALSE)</f>
        <v>0</v>
      </c>
    </row>
    <row r="2105" spans="1:47" x14ac:dyDescent="0.25">
      <c r="A2105" s="6">
        <f t="shared" si="669"/>
        <v>0</v>
      </c>
      <c r="B2105" s="6">
        <f t="shared" si="678"/>
        <v>0</v>
      </c>
      <c r="C2105" s="6" t="str">
        <f t="shared" si="670"/>
        <v/>
      </c>
      <c r="D2105" s="7">
        <f t="shared" si="671"/>
        <v>0</v>
      </c>
      <c r="E2105" s="7">
        <f t="shared" si="679"/>
        <v>0</v>
      </c>
      <c r="F2105" s="7" t="str">
        <f t="shared" si="672"/>
        <v/>
      </c>
      <c r="G2105" s="6">
        <f t="shared" si="673"/>
        <v>0</v>
      </c>
      <c r="H2105" s="6">
        <f t="shared" si="680"/>
        <v>0</v>
      </c>
      <c r="I2105" s="6" t="str">
        <f t="shared" si="681"/>
        <v/>
      </c>
      <c r="J2105" s="11">
        <v>2102</v>
      </c>
      <c r="K2105" s="11">
        <f>IF(IFERROR(VLOOKUP(J2105,Home!$A$8:$B$1048576,1,FALSE),0)=0,0,1)</f>
        <v>0</v>
      </c>
      <c r="L2105" s="129" t="e">
        <f>IF(VLOOKUP(O2105,Home!$C$8:$R$207,6,FALSE)="","",VLOOKUP(O2105,Home!$C$8:$R$207,6,FALSE))</f>
        <v>#N/A</v>
      </c>
      <c r="M2105" s="129" t="e">
        <f t="shared" si="666"/>
        <v>#N/A</v>
      </c>
      <c r="N2105" s="11">
        <f>SUM($K$4:K2105)</f>
        <v>200</v>
      </c>
      <c r="O2105" s="11" t="str">
        <f>IF(P2105="","",IF(IFERROR(VLOOKUP(N2105,Home!$C$8:$R$1048576,1,FALSE),"")=0,"",IFERROR(VLOOKUP(N2105,Home!$C$8:$R$1048576,1,FALSE),"")))</f>
        <v/>
      </c>
      <c r="P2105" s="11" t="str">
        <f>IF(IFERROR(VLOOKUP(W2105,Home!$C$8:$R$1048576,3,FALSE),"")=0,"",IFERROR(VLOOKUP(W2105,Home!$C$8:$R$1048576,3,FALSE),""))</f>
        <v/>
      </c>
      <c r="Q2105" s="11" t="str">
        <f t="shared" ref="Q2105:Q2168" si="685">IFERROR(MONTH(M2105),"")</f>
        <v/>
      </c>
      <c r="R2105" s="130" t="e">
        <f>VLOOKUP(Q2105,'Baggrund til lister'!$G$4:$H$15,2,FALSE)</f>
        <v>#N/A</v>
      </c>
      <c r="S2105" s="11" t="str">
        <f t="shared" si="667"/>
        <v/>
      </c>
      <c r="T2105" s="11" t="str">
        <f>IF(IFERROR(VLOOKUP(N2105,Home!$C$8:$R$1048576,11,FALSE),"")=0,"",IFERROR(VLOOKUP(N2105,Home!$C$8:$R$1048576,11,FALSE),""))</f>
        <v/>
      </c>
      <c r="U2105" s="11" t="str">
        <f>IF(IFERROR(VLOOKUP(O2105,Home!$C$8:$R$1048576,12,FALSE),"")=0,"",IFERROR(VLOOKUP(O2105,Home!$C$8:$R$1048576,12,FALSE),""))</f>
        <v/>
      </c>
      <c r="V2105" s="11" t="str">
        <f>IF(IFERROR(VLOOKUP(O2105,Home!$C$8:$R$1048576,8,FALSE),"")=0,"",IFERROR(VLOOKUP(O2105,Home!$C$8:$R$1048576,8,FALSE),""))</f>
        <v/>
      </c>
      <c r="W2105" s="11" t="str">
        <f>IF(OR(VLOOKUP(N2105,Home!$C$7:$I$207,6,FALSE)="",VLOOKUP(N2105,Home!$C$7:$I$207,7,FALSE)=""),"FEJL",SUM(Baggrundsark!$K$4:K2105))</f>
        <v>FEJL</v>
      </c>
      <c r="Y2105">
        <v>2102</v>
      </c>
      <c r="Z2105" s="1"/>
      <c r="AC2105" s="44"/>
      <c r="AD2105">
        <f t="shared" si="674"/>
        <v>0</v>
      </c>
      <c r="AE2105">
        <f>SUM($AD$4:AD2105)</f>
        <v>1</v>
      </c>
      <c r="AF2105" s="103" t="str">
        <f>IFERROR(VLOOKUP(AN2105,Home!$C$8:$E$207,3,FALSE),"")</f>
        <v/>
      </c>
      <c r="AG2105" s="103" t="str">
        <f>IFERROR(VLOOKUP(AN2105,Home!$C$8:$E$207,2,FALSE),"")</f>
        <v/>
      </c>
      <c r="AH2105" s="104" t="str">
        <f>IF(VLOOKUP(AE2105,Home!$C$8:$I$207,6,FALSE)="","",VLOOKUP(AE2105,Home!$C$8:$I$207,6,FALSE))</f>
        <v/>
      </c>
      <c r="AI2105" s="104" t="e">
        <f t="shared" si="682"/>
        <v>#VALUE!</v>
      </c>
      <c r="AJ2105" s="105" t="e">
        <f t="shared" si="675"/>
        <v>#VALUE!</v>
      </c>
      <c r="AK2105" s="103" t="e">
        <f t="shared" si="668"/>
        <v>#VALUE!</v>
      </c>
      <c r="AL2105" s="103" t="e">
        <f t="shared" si="676"/>
        <v>#VALUE!</v>
      </c>
      <c r="AN2105" t="str">
        <f>IF(OR(VLOOKUP(AE2105,Home!$C$8:$I$207,6,FALSE)="",VLOOKUP(AE2105,Home!$C$8:$I$207,7,FALSE)=""),"FEJL",Baggrundsark!AE2105)</f>
        <v>FEJL</v>
      </c>
      <c r="AO2105">
        <f>IF(VLOOKUP(AE2105,Home!$C$8:$N$207,12,FALSE)="Timelønnet",1,0)</f>
        <v>0</v>
      </c>
      <c r="AP2105">
        <f>SUM($AO$4:AO2105)*AO2105</f>
        <v>0</v>
      </c>
      <c r="AQ2105">
        <f t="shared" si="683"/>
        <v>1</v>
      </c>
      <c r="AR2105" t="str">
        <f t="shared" si="683"/>
        <v/>
      </c>
      <c r="AS2105" t="e">
        <f t="shared" si="677"/>
        <v>#VALUE!</v>
      </c>
      <c r="AT2105" s="45" t="e">
        <f t="shared" si="684"/>
        <v>#VALUE!</v>
      </c>
      <c r="AU2105">
        <f>VLOOKUP(AQ2105,Home!$C$8:$J$207,8,FALSE)</f>
        <v>0</v>
      </c>
    </row>
    <row r="2106" spans="1:47" x14ac:dyDescent="0.25">
      <c r="A2106" s="6">
        <f t="shared" si="669"/>
        <v>0</v>
      </c>
      <c r="B2106" s="6">
        <f t="shared" si="678"/>
        <v>0</v>
      </c>
      <c r="C2106" s="6" t="str">
        <f t="shared" si="670"/>
        <v/>
      </c>
      <c r="D2106" s="7">
        <f t="shared" si="671"/>
        <v>0</v>
      </c>
      <c r="E2106" s="7">
        <f t="shared" si="679"/>
        <v>0</v>
      </c>
      <c r="F2106" s="7" t="str">
        <f t="shared" si="672"/>
        <v/>
      </c>
      <c r="G2106" s="6">
        <f t="shared" si="673"/>
        <v>0</v>
      </c>
      <c r="H2106" s="6">
        <f t="shared" si="680"/>
        <v>0</v>
      </c>
      <c r="I2106" s="6" t="str">
        <f t="shared" si="681"/>
        <v/>
      </c>
      <c r="J2106" s="11">
        <v>2103</v>
      </c>
      <c r="K2106" s="11">
        <f>IF(IFERROR(VLOOKUP(J2106,Home!$A$8:$B$1048576,1,FALSE),0)=0,0,1)</f>
        <v>0</v>
      </c>
      <c r="L2106" s="129" t="e">
        <f>IF(VLOOKUP(O2106,Home!$C$8:$R$207,6,FALSE)="","",VLOOKUP(O2106,Home!$C$8:$R$207,6,FALSE))</f>
        <v>#N/A</v>
      </c>
      <c r="M2106" s="129" t="e">
        <f t="shared" si="666"/>
        <v>#N/A</v>
      </c>
      <c r="N2106" s="11">
        <f>SUM($K$4:K2106)</f>
        <v>200</v>
      </c>
      <c r="O2106" s="11" t="str">
        <f>IF(P2106="","",IF(IFERROR(VLOOKUP(N2106,Home!$C$8:$R$1048576,1,FALSE),"")=0,"",IFERROR(VLOOKUP(N2106,Home!$C$8:$R$1048576,1,FALSE),"")))</f>
        <v/>
      </c>
      <c r="P2106" s="11" t="str">
        <f>IF(IFERROR(VLOOKUP(W2106,Home!$C$8:$R$1048576,3,FALSE),"")=0,"",IFERROR(VLOOKUP(W2106,Home!$C$8:$R$1048576,3,FALSE),""))</f>
        <v/>
      </c>
      <c r="Q2106" s="11" t="str">
        <f t="shared" si="685"/>
        <v/>
      </c>
      <c r="R2106" s="130" t="e">
        <f>VLOOKUP(Q2106,'Baggrund til lister'!$G$4:$H$15,2,FALSE)</f>
        <v>#N/A</v>
      </c>
      <c r="S2106" s="11" t="str">
        <f t="shared" si="667"/>
        <v/>
      </c>
      <c r="T2106" s="11" t="str">
        <f>IF(IFERROR(VLOOKUP(N2106,Home!$C$8:$R$1048576,11,FALSE),"")=0,"",IFERROR(VLOOKUP(N2106,Home!$C$8:$R$1048576,11,FALSE),""))</f>
        <v/>
      </c>
      <c r="U2106" s="11" t="str">
        <f>IF(IFERROR(VLOOKUP(O2106,Home!$C$8:$R$1048576,12,FALSE),"")=0,"",IFERROR(VLOOKUP(O2106,Home!$C$8:$R$1048576,12,FALSE),""))</f>
        <v/>
      </c>
      <c r="V2106" s="11" t="str">
        <f>IF(IFERROR(VLOOKUP(O2106,Home!$C$8:$R$1048576,8,FALSE),"")=0,"",IFERROR(VLOOKUP(O2106,Home!$C$8:$R$1048576,8,FALSE),""))</f>
        <v/>
      </c>
      <c r="W2106" s="11" t="str">
        <f>IF(OR(VLOOKUP(N2106,Home!$C$7:$I$207,6,FALSE)="",VLOOKUP(N2106,Home!$C$7:$I$207,7,FALSE)=""),"FEJL",SUM(Baggrundsark!$K$4:K2106))</f>
        <v>FEJL</v>
      </c>
      <c r="Y2106">
        <v>2103</v>
      </c>
      <c r="Z2106" s="1"/>
      <c r="AC2106" s="44"/>
      <c r="AD2106">
        <f t="shared" si="674"/>
        <v>0</v>
      </c>
      <c r="AE2106">
        <f>SUM($AD$4:AD2106)</f>
        <v>1</v>
      </c>
      <c r="AF2106" s="103" t="str">
        <f>IFERROR(VLOOKUP(AN2106,Home!$C$8:$E$207,3,FALSE),"")</f>
        <v/>
      </c>
      <c r="AG2106" s="103" t="str">
        <f>IFERROR(VLOOKUP(AN2106,Home!$C$8:$E$207,2,FALSE),"")</f>
        <v/>
      </c>
      <c r="AH2106" s="104" t="str">
        <f>IF(VLOOKUP(AE2106,Home!$C$8:$I$207,6,FALSE)="","",VLOOKUP(AE2106,Home!$C$8:$I$207,6,FALSE))</f>
        <v/>
      </c>
      <c r="AI2106" s="104" t="e">
        <f t="shared" si="682"/>
        <v>#VALUE!</v>
      </c>
      <c r="AJ2106" s="105" t="e">
        <f t="shared" si="675"/>
        <v>#VALUE!</v>
      </c>
      <c r="AK2106" s="103" t="e">
        <f t="shared" si="668"/>
        <v>#VALUE!</v>
      </c>
      <c r="AL2106" s="103" t="e">
        <f t="shared" si="676"/>
        <v>#VALUE!</v>
      </c>
      <c r="AN2106" t="str">
        <f>IF(OR(VLOOKUP(AE2106,Home!$C$8:$I$207,6,FALSE)="",VLOOKUP(AE2106,Home!$C$8:$I$207,7,FALSE)=""),"FEJL",Baggrundsark!AE2106)</f>
        <v>FEJL</v>
      </c>
      <c r="AO2106">
        <f>IF(VLOOKUP(AE2106,Home!$C$8:$N$207,12,FALSE)="Timelønnet",1,0)</f>
        <v>0</v>
      </c>
      <c r="AP2106">
        <f>SUM($AO$4:AO2106)*AO2106</f>
        <v>0</v>
      </c>
      <c r="AQ2106">
        <f t="shared" si="683"/>
        <v>1</v>
      </c>
      <c r="AR2106" t="str">
        <f t="shared" si="683"/>
        <v/>
      </c>
      <c r="AS2106" t="e">
        <f t="shared" si="677"/>
        <v>#VALUE!</v>
      </c>
      <c r="AT2106" s="45" t="e">
        <f t="shared" si="684"/>
        <v>#VALUE!</v>
      </c>
      <c r="AU2106">
        <f>VLOOKUP(AQ2106,Home!$C$8:$J$207,8,FALSE)</f>
        <v>0</v>
      </c>
    </row>
    <row r="2107" spans="1:47" x14ac:dyDescent="0.25">
      <c r="A2107" s="6">
        <f t="shared" si="669"/>
        <v>0</v>
      </c>
      <c r="B2107" s="6">
        <f t="shared" si="678"/>
        <v>0</v>
      </c>
      <c r="C2107" s="6" t="str">
        <f t="shared" si="670"/>
        <v/>
      </c>
      <c r="D2107" s="7">
        <f t="shared" si="671"/>
        <v>0</v>
      </c>
      <c r="E2107" s="7">
        <f t="shared" si="679"/>
        <v>0</v>
      </c>
      <c r="F2107" s="7" t="str">
        <f t="shared" si="672"/>
        <v/>
      </c>
      <c r="G2107" s="6">
        <f t="shared" si="673"/>
        <v>0</v>
      </c>
      <c r="H2107" s="6">
        <f t="shared" si="680"/>
        <v>0</v>
      </c>
      <c r="I2107" s="6" t="str">
        <f t="shared" si="681"/>
        <v/>
      </c>
      <c r="J2107" s="11">
        <v>2104</v>
      </c>
      <c r="K2107" s="11">
        <f>IF(IFERROR(VLOOKUP(J2107,Home!$A$8:$B$1048576,1,FALSE),0)=0,0,1)</f>
        <v>0</v>
      </c>
      <c r="L2107" s="129" t="e">
        <f>IF(VLOOKUP(O2107,Home!$C$8:$R$207,6,FALSE)="","",VLOOKUP(O2107,Home!$C$8:$R$207,6,FALSE))</f>
        <v>#N/A</v>
      </c>
      <c r="M2107" s="129" t="e">
        <f t="shared" si="666"/>
        <v>#N/A</v>
      </c>
      <c r="N2107" s="11">
        <f>SUM($K$4:K2107)</f>
        <v>200</v>
      </c>
      <c r="O2107" s="11" t="str">
        <f>IF(P2107="","",IF(IFERROR(VLOOKUP(N2107,Home!$C$8:$R$1048576,1,FALSE),"")=0,"",IFERROR(VLOOKUP(N2107,Home!$C$8:$R$1048576,1,FALSE),"")))</f>
        <v/>
      </c>
      <c r="P2107" s="11" t="str">
        <f>IF(IFERROR(VLOOKUP(W2107,Home!$C$8:$R$1048576,3,FALSE),"")=0,"",IFERROR(VLOOKUP(W2107,Home!$C$8:$R$1048576,3,FALSE),""))</f>
        <v/>
      </c>
      <c r="Q2107" s="11" t="str">
        <f t="shared" si="685"/>
        <v/>
      </c>
      <c r="R2107" s="130" t="e">
        <f>VLOOKUP(Q2107,'Baggrund til lister'!$G$4:$H$15,2,FALSE)</f>
        <v>#N/A</v>
      </c>
      <c r="S2107" s="11" t="str">
        <f t="shared" si="667"/>
        <v/>
      </c>
      <c r="T2107" s="11" t="str">
        <f>IF(IFERROR(VLOOKUP(N2107,Home!$C$8:$R$1048576,11,FALSE),"")=0,"",IFERROR(VLOOKUP(N2107,Home!$C$8:$R$1048576,11,FALSE),""))</f>
        <v/>
      </c>
      <c r="U2107" s="11" t="str">
        <f>IF(IFERROR(VLOOKUP(O2107,Home!$C$8:$R$1048576,12,FALSE),"")=0,"",IFERROR(VLOOKUP(O2107,Home!$C$8:$R$1048576,12,FALSE),""))</f>
        <v/>
      </c>
      <c r="V2107" s="11" t="str">
        <f>IF(IFERROR(VLOOKUP(O2107,Home!$C$8:$R$1048576,8,FALSE),"")=0,"",IFERROR(VLOOKUP(O2107,Home!$C$8:$R$1048576,8,FALSE),""))</f>
        <v/>
      </c>
      <c r="W2107" s="11" t="str">
        <f>IF(OR(VLOOKUP(N2107,Home!$C$7:$I$207,6,FALSE)="",VLOOKUP(N2107,Home!$C$7:$I$207,7,FALSE)=""),"FEJL",SUM(Baggrundsark!$K$4:K2107))</f>
        <v>FEJL</v>
      </c>
      <c r="Y2107">
        <v>2104</v>
      </c>
      <c r="Z2107" s="1"/>
      <c r="AC2107" s="44"/>
      <c r="AD2107">
        <f t="shared" si="674"/>
        <v>0</v>
      </c>
      <c r="AE2107">
        <f>SUM($AD$4:AD2107)</f>
        <v>1</v>
      </c>
      <c r="AF2107" s="103" t="str">
        <f>IFERROR(VLOOKUP(AN2107,Home!$C$8:$E$207,3,FALSE),"")</f>
        <v/>
      </c>
      <c r="AG2107" s="103" t="str">
        <f>IFERROR(VLOOKUP(AN2107,Home!$C$8:$E$207,2,FALSE),"")</f>
        <v/>
      </c>
      <c r="AH2107" s="104" t="str">
        <f>IF(VLOOKUP(AE2107,Home!$C$8:$I$207,6,FALSE)="","",VLOOKUP(AE2107,Home!$C$8:$I$207,6,FALSE))</f>
        <v/>
      </c>
      <c r="AI2107" s="104" t="e">
        <f t="shared" si="682"/>
        <v>#VALUE!</v>
      </c>
      <c r="AJ2107" s="105" t="e">
        <f t="shared" si="675"/>
        <v>#VALUE!</v>
      </c>
      <c r="AK2107" s="103" t="e">
        <f t="shared" si="668"/>
        <v>#VALUE!</v>
      </c>
      <c r="AL2107" s="103" t="e">
        <f t="shared" si="676"/>
        <v>#VALUE!</v>
      </c>
      <c r="AN2107" t="str">
        <f>IF(OR(VLOOKUP(AE2107,Home!$C$8:$I$207,6,FALSE)="",VLOOKUP(AE2107,Home!$C$8:$I$207,7,FALSE)=""),"FEJL",Baggrundsark!AE2107)</f>
        <v>FEJL</v>
      </c>
      <c r="AO2107">
        <f>IF(VLOOKUP(AE2107,Home!$C$8:$N$207,12,FALSE)="Timelønnet",1,0)</f>
        <v>0</v>
      </c>
      <c r="AP2107">
        <f>SUM($AO$4:AO2107)*AO2107</f>
        <v>0</v>
      </c>
      <c r="AQ2107">
        <f t="shared" si="683"/>
        <v>1</v>
      </c>
      <c r="AR2107" t="str">
        <f t="shared" si="683"/>
        <v/>
      </c>
      <c r="AS2107" t="e">
        <f t="shared" si="677"/>
        <v>#VALUE!</v>
      </c>
      <c r="AT2107" s="45" t="e">
        <f t="shared" si="684"/>
        <v>#VALUE!</v>
      </c>
      <c r="AU2107">
        <f>VLOOKUP(AQ2107,Home!$C$8:$J$207,8,FALSE)</f>
        <v>0</v>
      </c>
    </row>
    <row r="2108" spans="1:47" x14ac:dyDescent="0.25">
      <c r="A2108" s="6">
        <f t="shared" si="669"/>
        <v>0</v>
      </c>
      <c r="B2108" s="6">
        <f t="shared" si="678"/>
        <v>0</v>
      </c>
      <c r="C2108" s="6" t="str">
        <f t="shared" si="670"/>
        <v/>
      </c>
      <c r="D2108" s="7">
        <f t="shared" si="671"/>
        <v>0</v>
      </c>
      <c r="E2108" s="7">
        <f t="shared" si="679"/>
        <v>0</v>
      </c>
      <c r="F2108" s="7" t="str">
        <f t="shared" si="672"/>
        <v/>
      </c>
      <c r="G2108" s="6">
        <f t="shared" si="673"/>
        <v>0</v>
      </c>
      <c r="H2108" s="6">
        <f t="shared" si="680"/>
        <v>0</v>
      </c>
      <c r="I2108" s="6" t="str">
        <f t="shared" si="681"/>
        <v/>
      </c>
      <c r="J2108" s="11">
        <v>2105</v>
      </c>
      <c r="K2108" s="11">
        <f>IF(IFERROR(VLOOKUP(J2108,Home!$A$8:$B$1048576,1,FALSE),0)=0,0,1)</f>
        <v>0</v>
      </c>
      <c r="L2108" s="129" t="e">
        <f>IF(VLOOKUP(O2108,Home!$C$8:$R$207,6,FALSE)="","",VLOOKUP(O2108,Home!$C$8:$R$207,6,FALSE))</f>
        <v>#N/A</v>
      </c>
      <c r="M2108" s="129" t="e">
        <f t="shared" si="666"/>
        <v>#N/A</v>
      </c>
      <c r="N2108" s="11">
        <f>SUM($K$4:K2108)</f>
        <v>200</v>
      </c>
      <c r="O2108" s="11" t="str">
        <f>IF(P2108="","",IF(IFERROR(VLOOKUP(N2108,Home!$C$8:$R$1048576,1,FALSE),"")=0,"",IFERROR(VLOOKUP(N2108,Home!$C$8:$R$1048576,1,FALSE),"")))</f>
        <v/>
      </c>
      <c r="P2108" s="11" t="str">
        <f>IF(IFERROR(VLOOKUP(W2108,Home!$C$8:$R$1048576,3,FALSE),"")=0,"",IFERROR(VLOOKUP(W2108,Home!$C$8:$R$1048576,3,FALSE),""))</f>
        <v/>
      </c>
      <c r="Q2108" s="11" t="str">
        <f t="shared" si="685"/>
        <v/>
      </c>
      <c r="R2108" s="130" t="e">
        <f>VLOOKUP(Q2108,'Baggrund til lister'!$G$4:$H$15,2,FALSE)</f>
        <v>#N/A</v>
      </c>
      <c r="S2108" s="11" t="str">
        <f t="shared" si="667"/>
        <v/>
      </c>
      <c r="T2108" s="11" t="str">
        <f>IF(IFERROR(VLOOKUP(N2108,Home!$C$8:$R$1048576,11,FALSE),"")=0,"",IFERROR(VLOOKUP(N2108,Home!$C$8:$R$1048576,11,FALSE),""))</f>
        <v/>
      </c>
      <c r="U2108" s="11" t="str">
        <f>IF(IFERROR(VLOOKUP(O2108,Home!$C$8:$R$1048576,12,FALSE),"")=0,"",IFERROR(VLOOKUP(O2108,Home!$C$8:$R$1048576,12,FALSE),""))</f>
        <v/>
      </c>
      <c r="V2108" s="11" t="str">
        <f>IF(IFERROR(VLOOKUP(O2108,Home!$C$8:$R$1048576,8,FALSE),"")=0,"",IFERROR(VLOOKUP(O2108,Home!$C$8:$R$1048576,8,FALSE),""))</f>
        <v/>
      </c>
      <c r="W2108" s="11" t="str">
        <f>IF(OR(VLOOKUP(N2108,Home!$C$7:$I$207,6,FALSE)="",VLOOKUP(N2108,Home!$C$7:$I$207,7,FALSE)=""),"FEJL",SUM(Baggrundsark!$K$4:K2108))</f>
        <v>FEJL</v>
      </c>
      <c r="Y2108">
        <v>2105</v>
      </c>
      <c r="Z2108" s="1"/>
      <c r="AC2108" s="44"/>
      <c r="AD2108">
        <f t="shared" si="674"/>
        <v>0</v>
      </c>
      <c r="AE2108">
        <f>SUM($AD$4:AD2108)</f>
        <v>1</v>
      </c>
      <c r="AF2108" s="103" t="str">
        <f>IFERROR(VLOOKUP(AN2108,Home!$C$8:$E$207,3,FALSE),"")</f>
        <v/>
      </c>
      <c r="AG2108" s="103" t="str">
        <f>IFERROR(VLOOKUP(AN2108,Home!$C$8:$E$207,2,FALSE),"")</f>
        <v/>
      </c>
      <c r="AH2108" s="104" t="str">
        <f>IF(VLOOKUP(AE2108,Home!$C$8:$I$207,6,FALSE)="","",VLOOKUP(AE2108,Home!$C$8:$I$207,6,FALSE))</f>
        <v/>
      </c>
      <c r="AI2108" s="104" t="e">
        <f t="shared" si="682"/>
        <v>#VALUE!</v>
      </c>
      <c r="AJ2108" s="105" t="e">
        <f t="shared" si="675"/>
        <v>#VALUE!</v>
      </c>
      <c r="AK2108" s="103" t="e">
        <f t="shared" si="668"/>
        <v>#VALUE!</v>
      </c>
      <c r="AL2108" s="103" t="e">
        <f t="shared" si="676"/>
        <v>#VALUE!</v>
      </c>
      <c r="AN2108" t="str">
        <f>IF(OR(VLOOKUP(AE2108,Home!$C$8:$I$207,6,FALSE)="",VLOOKUP(AE2108,Home!$C$8:$I$207,7,FALSE)=""),"FEJL",Baggrundsark!AE2108)</f>
        <v>FEJL</v>
      </c>
      <c r="AO2108">
        <f>IF(VLOOKUP(AE2108,Home!$C$8:$N$207,12,FALSE)="Timelønnet",1,0)</f>
        <v>0</v>
      </c>
      <c r="AP2108">
        <f>SUM($AO$4:AO2108)*AO2108</f>
        <v>0</v>
      </c>
      <c r="AQ2108">
        <f t="shared" si="683"/>
        <v>1</v>
      </c>
      <c r="AR2108" t="str">
        <f t="shared" si="683"/>
        <v/>
      </c>
      <c r="AS2108" t="e">
        <f t="shared" si="677"/>
        <v>#VALUE!</v>
      </c>
      <c r="AT2108" s="45" t="e">
        <f t="shared" si="684"/>
        <v>#VALUE!</v>
      </c>
      <c r="AU2108">
        <f>VLOOKUP(AQ2108,Home!$C$8:$J$207,8,FALSE)</f>
        <v>0</v>
      </c>
    </row>
    <row r="2109" spans="1:47" x14ac:dyDescent="0.25">
      <c r="A2109" s="6">
        <f t="shared" si="669"/>
        <v>0</v>
      </c>
      <c r="B2109" s="6">
        <f t="shared" si="678"/>
        <v>0</v>
      </c>
      <c r="C2109" s="6" t="str">
        <f t="shared" si="670"/>
        <v/>
      </c>
      <c r="D2109" s="7">
        <f t="shared" si="671"/>
        <v>0</v>
      </c>
      <c r="E2109" s="7">
        <f t="shared" si="679"/>
        <v>0</v>
      </c>
      <c r="F2109" s="7" t="str">
        <f t="shared" si="672"/>
        <v/>
      </c>
      <c r="G2109" s="6">
        <f t="shared" si="673"/>
        <v>0</v>
      </c>
      <c r="H2109" s="6">
        <f t="shared" si="680"/>
        <v>0</v>
      </c>
      <c r="I2109" s="6" t="str">
        <f t="shared" si="681"/>
        <v/>
      </c>
      <c r="J2109" s="11">
        <v>2106</v>
      </c>
      <c r="K2109" s="11">
        <f>IF(IFERROR(VLOOKUP(J2109,Home!$A$8:$B$1048576,1,FALSE),0)=0,0,1)</f>
        <v>0</v>
      </c>
      <c r="L2109" s="129" t="e">
        <f>IF(VLOOKUP(O2109,Home!$C$8:$R$207,6,FALSE)="","",VLOOKUP(O2109,Home!$C$8:$R$207,6,FALSE))</f>
        <v>#N/A</v>
      </c>
      <c r="M2109" s="129" t="e">
        <f t="shared" si="666"/>
        <v>#N/A</v>
      </c>
      <c r="N2109" s="11">
        <f>SUM($K$4:K2109)</f>
        <v>200</v>
      </c>
      <c r="O2109" s="11" t="str">
        <f>IF(P2109="","",IF(IFERROR(VLOOKUP(N2109,Home!$C$8:$R$1048576,1,FALSE),"")=0,"",IFERROR(VLOOKUP(N2109,Home!$C$8:$R$1048576,1,FALSE),"")))</f>
        <v/>
      </c>
      <c r="P2109" s="11" t="str">
        <f>IF(IFERROR(VLOOKUP(W2109,Home!$C$8:$R$1048576,3,FALSE),"")=0,"",IFERROR(VLOOKUP(W2109,Home!$C$8:$R$1048576,3,FALSE),""))</f>
        <v/>
      </c>
      <c r="Q2109" s="11" t="str">
        <f t="shared" si="685"/>
        <v/>
      </c>
      <c r="R2109" s="130" t="e">
        <f>VLOOKUP(Q2109,'Baggrund til lister'!$G$4:$H$15,2,FALSE)</f>
        <v>#N/A</v>
      </c>
      <c r="S2109" s="11" t="str">
        <f t="shared" si="667"/>
        <v/>
      </c>
      <c r="T2109" s="11" t="str">
        <f>IF(IFERROR(VLOOKUP(N2109,Home!$C$8:$R$1048576,11,FALSE),"")=0,"",IFERROR(VLOOKUP(N2109,Home!$C$8:$R$1048576,11,FALSE),""))</f>
        <v/>
      </c>
      <c r="U2109" s="11" t="str">
        <f>IF(IFERROR(VLOOKUP(O2109,Home!$C$8:$R$1048576,12,FALSE),"")=0,"",IFERROR(VLOOKUP(O2109,Home!$C$8:$R$1048576,12,FALSE),""))</f>
        <v/>
      </c>
      <c r="V2109" s="11" t="str">
        <f>IF(IFERROR(VLOOKUP(O2109,Home!$C$8:$R$1048576,8,FALSE),"")=0,"",IFERROR(VLOOKUP(O2109,Home!$C$8:$R$1048576,8,FALSE),""))</f>
        <v/>
      </c>
      <c r="W2109" s="11" t="str">
        <f>IF(OR(VLOOKUP(N2109,Home!$C$7:$I$207,6,FALSE)="",VLOOKUP(N2109,Home!$C$7:$I$207,7,FALSE)=""),"FEJL",SUM(Baggrundsark!$K$4:K2109))</f>
        <v>FEJL</v>
      </c>
      <c r="Y2109">
        <v>2106</v>
      </c>
      <c r="Z2109" s="1"/>
      <c r="AC2109" s="44"/>
      <c r="AD2109">
        <f t="shared" si="674"/>
        <v>0</v>
      </c>
      <c r="AE2109">
        <f>SUM($AD$4:AD2109)</f>
        <v>1</v>
      </c>
      <c r="AF2109" s="103" t="str">
        <f>IFERROR(VLOOKUP(AN2109,Home!$C$8:$E$207,3,FALSE),"")</f>
        <v/>
      </c>
      <c r="AG2109" s="103" t="str">
        <f>IFERROR(VLOOKUP(AN2109,Home!$C$8:$E$207,2,FALSE),"")</f>
        <v/>
      </c>
      <c r="AH2109" s="104" t="str">
        <f>IF(VLOOKUP(AE2109,Home!$C$8:$I$207,6,FALSE)="","",VLOOKUP(AE2109,Home!$C$8:$I$207,6,FALSE))</f>
        <v/>
      </c>
      <c r="AI2109" s="104" t="e">
        <f t="shared" si="682"/>
        <v>#VALUE!</v>
      </c>
      <c r="AJ2109" s="105" t="e">
        <f t="shared" si="675"/>
        <v>#VALUE!</v>
      </c>
      <c r="AK2109" s="103" t="e">
        <f t="shared" si="668"/>
        <v>#VALUE!</v>
      </c>
      <c r="AL2109" s="103" t="e">
        <f t="shared" si="676"/>
        <v>#VALUE!</v>
      </c>
      <c r="AN2109" t="str">
        <f>IF(OR(VLOOKUP(AE2109,Home!$C$8:$I$207,6,FALSE)="",VLOOKUP(AE2109,Home!$C$8:$I$207,7,FALSE)=""),"FEJL",Baggrundsark!AE2109)</f>
        <v>FEJL</v>
      </c>
      <c r="AO2109">
        <f>IF(VLOOKUP(AE2109,Home!$C$8:$N$207,12,FALSE)="Timelønnet",1,0)</f>
        <v>0</v>
      </c>
      <c r="AP2109">
        <f>SUM($AO$4:AO2109)*AO2109</f>
        <v>0</v>
      </c>
      <c r="AQ2109">
        <f t="shared" si="683"/>
        <v>1</v>
      </c>
      <c r="AR2109" t="str">
        <f t="shared" si="683"/>
        <v/>
      </c>
      <c r="AS2109" t="e">
        <f t="shared" si="677"/>
        <v>#VALUE!</v>
      </c>
      <c r="AT2109" s="45" t="e">
        <f t="shared" si="684"/>
        <v>#VALUE!</v>
      </c>
      <c r="AU2109">
        <f>VLOOKUP(AQ2109,Home!$C$8:$J$207,8,FALSE)</f>
        <v>0</v>
      </c>
    </row>
    <row r="2110" spans="1:47" x14ac:dyDescent="0.25">
      <c r="A2110" s="6">
        <f t="shared" si="669"/>
        <v>0</v>
      </c>
      <c r="B2110" s="6">
        <f t="shared" si="678"/>
        <v>0</v>
      </c>
      <c r="C2110" s="6" t="str">
        <f t="shared" si="670"/>
        <v/>
      </c>
      <c r="D2110" s="7">
        <f t="shared" si="671"/>
        <v>0</v>
      </c>
      <c r="E2110" s="7">
        <f t="shared" si="679"/>
        <v>0</v>
      </c>
      <c r="F2110" s="7" t="str">
        <f t="shared" si="672"/>
        <v/>
      </c>
      <c r="G2110" s="6">
        <f t="shared" si="673"/>
        <v>0</v>
      </c>
      <c r="H2110" s="6">
        <f t="shared" si="680"/>
        <v>0</v>
      </c>
      <c r="I2110" s="6" t="str">
        <f t="shared" si="681"/>
        <v/>
      </c>
      <c r="J2110" s="11">
        <v>2107</v>
      </c>
      <c r="K2110" s="11">
        <f>IF(IFERROR(VLOOKUP(J2110,Home!$A$8:$B$1048576,1,FALSE),0)=0,0,1)</f>
        <v>0</v>
      </c>
      <c r="L2110" s="129" t="e">
        <f>IF(VLOOKUP(O2110,Home!$C$8:$R$207,6,FALSE)="","",VLOOKUP(O2110,Home!$C$8:$R$207,6,FALSE))</f>
        <v>#N/A</v>
      </c>
      <c r="M2110" s="129" t="e">
        <f t="shared" si="666"/>
        <v>#N/A</v>
      </c>
      <c r="N2110" s="11">
        <f>SUM($K$4:K2110)</f>
        <v>200</v>
      </c>
      <c r="O2110" s="11" t="str">
        <f>IF(P2110="","",IF(IFERROR(VLOOKUP(N2110,Home!$C$8:$R$1048576,1,FALSE),"")=0,"",IFERROR(VLOOKUP(N2110,Home!$C$8:$R$1048576,1,FALSE),"")))</f>
        <v/>
      </c>
      <c r="P2110" s="11" t="str">
        <f>IF(IFERROR(VLOOKUP(W2110,Home!$C$8:$R$1048576,3,FALSE),"")=0,"",IFERROR(VLOOKUP(W2110,Home!$C$8:$R$1048576,3,FALSE),""))</f>
        <v/>
      </c>
      <c r="Q2110" s="11" t="str">
        <f t="shared" si="685"/>
        <v/>
      </c>
      <c r="R2110" s="130" t="e">
        <f>VLOOKUP(Q2110,'Baggrund til lister'!$G$4:$H$15,2,FALSE)</f>
        <v>#N/A</v>
      </c>
      <c r="S2110" s="11" t="str">
        <f t="shared" si="667"/>
        <v/>
      </c>
      <c r="T2110" s="11" t="str">
        <f>IF(IFERROR(VLOOKUP(N2110,Home!$C$8:$R$1048576,11,FALSE),"")=0,"",IFERROR(VLOOKUP(N2110,Home!$C$8:$R$1048576,11,FALSE),""))</f>
        <v/>
      </c>
      <c r="U2110" s="11" t="str">
        <f>IF(IFERROR(VLOOKUP(O2110,Home!$C$8:$R$1048576,12,FALSE),"")=0,"",IFERROR(VLOOKUP(O2110,Home!$C$8:$R$1048576,12,FALSE),""))</f>
        <v/>
      </c>
      <c r="V2110" s="11" t="str">
        <f>IF(IFERROR(VLOOKUP(O2110,Home!$C$8:$R$1048576,8,FALSE),"")=0,"",IFERROR(VLOOKUP(O2110,Home!$C$8:$R$1048576,8,FALSE),""))</f>
        <v/>
      </c>
      <c r="W2110" s="11" t="str">
        <f>IF(OR(VLOOKUP(N2110,Home!$C$7:$I$207,6,FALSE)="",VLOOKUP(N2110,Home!$C$7:$I$207,7,FALSE)=""),"FEJL",SUM(Baggrundsark!$K$4:K2110))</f>
        <v>FEJL</v>
      </c>
      <c r="Y2110">
        <v>2107</v>
      </c>
      <c r="Z2110" s="1"/>
      <c r="AC2110" s="44"/>
      <c r="AD2110">
        <f t="shared" si="674"/>
        <v>0</v>
      </c>
      <c r="AE2110">
        <f>SUM($AD$4:AD2110)</f>
        <v>1</v>
      </c>
      <c r="AF2110" s="103" t="str">
        <f>IFERROR(VLOOKUP(AN2110,Home!$C$8:$E$207,3,FALSE),"")</f>
        <v/>
      </c>
      <c r="AG2110" s="103" t="str">
        <f>IFERROR(VLOOKUP(AN2110,Home!$C$8:$E$207,2,FALSE),"")</f>
        <v/>
      </c>
      <c r="AH2110" s="104" t="str">
        <f>IF(VLOOKUP(AE2110,Home!$C$8:$I$207,6,FALSE)="","",VLOOKUP(AE2110,Home!$C$8:$I$207,6,FALSE))</f>
        <v/>
      </c>
      <c r="AI2110" s="104" t="e">
        <f t="shared" si="682"/>
        <v>#VALUE!</v>
      </c>
      <c r="AJ2110" s="105" t="e">
        <f t="shared" si="675"/>
        <v>#VALUE!</v>
      </c>
      <c r="AK2110" s="103" t="e">
        <f t="shared" si="668"/>
        <v>#VALUE!</v>
      </c>
      <c r="AL2110" s="103" t="e">
        <f t="shared" si="676"/>
        <v>#VALUE!</v>
      </c>
      <c r="AN2110" t="str">
        <f>IF(OR(VLOOKUP(AE2110,Home!$C$8:$I$207,6,FALSE)="",VLOOKUP(AE2110,Home!$C$8:$I$207,7,FALSE)=""),"FEJL",Baggrundsark!AE2110)</f>
        <v>FEJL</v>
      </c>
      <c r="AO2110">
        <f>IF(VLOOKUP(AE2110,Home!$C$8:$N$207,12,FALSE)="Timelønnet",1,0)</f>
        <v>0</v>
      </c>
      <c r="AP2110">
        <f>SUM($AO$4:AO2110)*AO2110</f>
        <v>0</v>
      </c>
      <c r="AQ2110">
        <f t="shared" si="683"/>
        <v>1</v>
      </c>
      <c r="AR2110" t="str">
        <f t="shared" si="683"/>
        <v/>
      </c>
      <c r="AS2110" t="e">
        <f t="shared" si="677"/>
        <v>#VALUE!</v>
      </c>
      <c r="AT2110" s="45" t="e">
        <f t="shared" si="684"/>
        <v>#VALUE!</v>
      </c>
      <c r="AU2110">
        <f>VLOOKUP(AQ2110,Home!$C$8:$J$207,8,FALSE)</f>
        <v>0</v>
      </c>
    </row>
    <row r="2111" spans="1:47" x14ac:dyDescent="0.25">
      <c r="A2111" s="6">
        <f t="shared" si="669"/>
        <v>0</v>
      </c>
      <c r="B2111" s="6">
        <f t="shared" si="678"/>
        <v>0</v>
      </c>
      <c r="C2111" s="6" t="str">
        <f t="shared" si="670"/>
        <v/>
      </c>
      <c r="D2111" s="7">
        <f t="shared" si="671"/>
        <v>0</v>
      </c>
      <c r="E2111" s="7">
        <f t="shared" si="679"/>
        <v>0</v>
      </c>
      <c r="F2111" s="7" t="str">
        <f t="shared" si="672"/>
        <v/>
      </c>
      <c r="G2111" s="6">
        <f t="shared" si="673"/>
        <v>0</v>
      </c>
      <c r="H2111" s="6">
        <f t="shared" si="680"/>
        <v>0</v>
      </c>
      <c r="I2111" s="6" t="str">
        <f t="shared" si="681"/>
        <v/>
      </c>
      <c r="J2111" s="11">
        <v>2108</v>
      </c>
      <c r="K2111" s="11">
        <f>IF(IFERROR(VLOOKUP(J2111,Home!$A$8:$B$1048576,1,FALSE),0)=0,0,1)</f>
        <v>0</v>
      </c>
      <c r="L2111" s="129" t="e">
        <f>IF(VLOOKUP(O2111,Home!$C$8:$R$207,6,FALSE)="","",VLOOKUP(O2111,Home!$C$8:$R$207,6,FALSE))</f>
        <v>#N/A</v>
      </c>
      <c r="M2111" s="129" t="e">
        <f t="shared" si="666"/>
        <v>#N/A</v>
      </c>
      <c r="N2111" s="11">
        <f>SUM($K$4:K2111)</f>
        <v>200</v>
      </c>
      <c r="O2111" s="11" t="str">
        <f>IF(P2111="","",IF(IFERROR(VLOOKUP(N2111,Home!$C$8:$R$1048576,1,FALSE),"")=0,"",IFERROR(VLOOKUP(N2111,Home!$C$8:$R$1048576,1,FALSE),"")))</f>
        <v/>
      </c>
      <c r="P2111" s="11" t="str">
        <f>IF(IFERROR(VLOOKUP(W2111,Home!$C$8:$R$1048576,3,FALSE),"")=0,"",IFERROR(VLOOKUP(W2111,Home!$C$8:$R$1048576,3,FALSE),""))</f>
        <v/>
      </c>
      <c r="Q2111" s="11" t="str">
        <f t="shared" si="685"/>
        <v/>
      </c>
      <c r="R2111" s="130" t="e">
        <f>VLOOKUP(Q2111,'Baggrund til lister'!$G$4:$H$15,2,FALSE)</f>
        <v>#N/A</v>
      </c>
      <c r="S2111" s="11" t="str">
        <f t="shared" si="667"/>
        <v/>
      </c>
      <c r="T2111" s="11" t="str">
        <f>IF(IFERROR(VLOOKUP(N2111,Home!$C$8:$R$1048576,11,FALSE),"")=0,"",IFERROR(VLOOKUP(N2111,Home!$C$8:$R$1048576,11,FALSE),""))</f>
        <v/>
      </c>
      <c r="U2111" s="11" t="str">
        <f>IF(IFERROR(VLOOKUP(O2111,Home!$C$8:$R$1048576,12,FALSE),"")=0,"",IFERROR(VLOOKUP(O2111,Home!$C$8:$R$1048576,12,FALSE),""))</f>
        <v/>
      </c>
      <c r="V2111" s="11" t="str">
        <f>IF(IFERROR(VLOOKUP(O2111,Home!$C$8:$R$1048576,8,FALSE),"")=0,"",IFERROR(VLOOKUP(O2111,Home!$C$8:$R$1048576,8,FALSE),""))</f>
        <v/>
      </c>
      <c r="W2111" s="11" t="str">
        <f>IF(OR(VLOOKUP(N2111,Home!$C$7:$I$207,6,FALSE)="",VLOOKUP(N2111,Home!$C$7:$I$207,7,FALSE)=""),"FEJL",SUM(Baggrundsark!$K$4:K2111))</f>
        <v>FEJL</v>
      </c>
      <c r="Y2111">
        <v>2108</v>
      </c>
      <c r="Z2111" s="1"/>
      <c r="AC2111" s="44"/>
      <c r="AD2111">
        <f t="shared" si="674"/>
        <v>0</v>
      </c>
      <c r="AE2111">
        <f>SUM($AD$4:AD2111)</f>
        <v>1</v>
      </c>
      <c r="AF2111" s="103" t="str">
        <f>IFERROR(VLOOKUP(AN2111,Home!$C$8:$E$207,3,FALSE),"")</f>
        <v/>
      </c>
      <c r="AG2111" s="103" t="str">
        <f>IFERROR(VLOOKUP(AN2111,Home!$C$8:$E$207,2,FALSE),"")</f>
        <v/>
      </c>
      <c r="AH2111" s="104" t="str">
        <f>IF(VLOOKUP(AE2111,Home!$C$8:$I$207,6,FALSE)="","",VLOOKUP(AE2111,Home!$C$8:$I$207,6,FALSE))</f>
        <v/>
      </c>
      <c r="AI2111" s="104" t="e">
        <f t="shared" si="682"/>
        <v>#VALUE!</v>
      </c>
      <c r="AJ2111" s="105" t="e">
        <f t="shared" si="675"/>
        <v>#VALUE!</v>
      </c>
      <c r="AK2111" s="103" t="e">
        <f t="shared" si="668"/>
        <v>#VALUE!</v>
      </c>
      <c r="AL2111" s="103" t="e">
        <f t="shared" si="676"/>
        <v>#VALUE!</v>
      </c>
      <c r="AN2111" t="str">
        <f>IF(OR(VLOOKUP(AE2111,Home!$C$8:$I$207,6,FALSE)="",VLOOKUP(AE2111,Home!$C$8:$I$207,7,FALSE)=""),"FEJL",Baggrundsark!AE2111)</f>
        <v>FEJL</v>
      </c>
      <c r="AO2111">
        <f>IF(VLOOKUP(AE2111,Home!$C$8:$N$207,12,FALSE)="Timelønnet",1,0)</f>
        <v>0</v>
      </c>
      <c r="AP2111">
        <f>SUM($AO$4:AO2111)*AO2111</f>
        <v>0</v>
      </c>
      <c r="AQ2111">
        <f t="shared" si="683"/>
        <v>1</v>
      </c>
      <c r="AR2111" t="str">
        <f t="shared" si="683"/>
        <v/>
      </c>
      <c r="AS2111" t="e">
        <f t="shared" si="677"/>
        <v>#VALUE!</v>
      </c>
      <c r="AT2111" s="45" t="e">
        <f t="shared" si="684"/>
        <v>#VALUE!</v>
      </c>
      <c r="AU2111">
        <f>VLOOKUP(AQ2111,Home!$C$8:$J$207,8,FALSE)</f>
        <v>0</v>
      </c>
    </row>
    <row r="2112" spans="1:47" x14ac:dyDescent="0.25">
      <c r="A2112" s="6">
        <f t="shared" si="669"/>
        <v>0</v>
      </c>
      <c r="B2112" s="6">
        <f t="shared" si="678"/>
        <v>0</v>
      </c>
      <c r="C2112" s="6" t="str">
        <f t="shared" si="670"/>
        <v/>
      </c>
      <c r="D2112" s="7">
        <f t="shared" si="671"/>
        <v>0</v>
      </c>
      <c r="E2112" s="7">
        <f t="shared" si="679"/>
        <v>0</v>
      </c>
      <c r="F2112" s="7" t="str">
        <f t="shared" si="672"/>
        <v/>
      </c>
      <c r="G2112" s="6">
        <f t="shared" si="673"/>
        <v>0</v>
      </c>
      <c r="H2112" s="6">
        <f t="shared" si="680"/>
        <v>0</v>
      </c>
      <c r="I2112" s="6" t="str">
        <f t="shared" si="681"/>
        <v/>
      </c>
      <c r="J2112" s="11">
        <v>2109</v>
      </c>
      <c r="K2112" s="11">
        <f>IF(IFERROR(VLOOKUP(J2112,Home!$A$8:$B$1048576,1,FALSE),0)=0,0,1)</f>
        <v>0</v>
      </c>
      <c r="L2112" s="129" t="e">
        <f>IF(VLOOKUP(O2112,Home!$C$8:$R$207,6,FALSE)="","",VLOOKUP(O2112,Home!$C$8:$R$207,6,FALSE))</f>
        <v>#N/A</v>
      </c>
      <c r="M2112" s="129" t="e">
        <f t="shared" si="666"/>
        <v>#N/A</v>
      </c>
      <c r="N2112" s="11">
        <f>SUM($K$4:K2112)</f>
        <v>200</v>
      </c>
      <c r="O2112" s="11" t="str">
        <f>IF(P2112="","",IF(IFERROR(VLOOKUP(N2112,Home!$C$8:$R$1048576,1,FALSE),"")=0,"",IFERROR(VLOOKUP(N2112,Home!$C$8:$R$1048576,1,FALSE),"")))</f>
        <v/>
      </c>
      <c r="P2112" s="11" t="str">
        <f>IF(IFERROR(VLOOKUP(W2112,Home!$C$8:$R$1048576,3,FALSE),"")=0,"",IFERROR(VLOOKUP(W2112,Home!$C$8:$R$1048576,3,FALSE),""))</f>
        <v/>
      </c>
      <c r="Q2112" s="11" t="str">
        <f t="shared" si="685"/>
        <v/>
      </c>
      <c r="R2112" s="130" t="e">
        <f>VLOOKUP(Q2112,'Baggrund til lister'!$G$4:$H$15,2,FALSE)</f>
        <v>#N/A</v>
      </c>
      <c r="S2112" s="11" t="str">
        <f t="shared" si="667"/>
        <v/>
      </c>
      <c r="T2112" s="11" t="str">
        <f>IF(IFERROR(VLOOKUP(N2112,Home!$C$8:$R$1048576,11,FALSE),"")=0,"",IFERROR(VLOOKUP(N2112,Home!$C$8:$R$1048576,11,FALSE),""))</f>
        <v/>
      </c>
      <c r="U2112" s="11" t="str">
        <f>IF(IFERROR(VLOOKUP(O2112,Home!$C$8:$R$1048576,12,FALSE),"")=0,"",IFERROR(VLOOKUP(O2112,Home!$C$8:$R$1048576,12,FALSE),""))</f>
        <v/>
      </c>
      <c r="V2112" s="11" t="str">
        <f>IF(IFERROR(VLOOKUP(O2112,Home!$C$8:$R$1048576,8,FALSE),"")=0,"",IFERROR(VLOOKUP(O2112,Home!$C$8:$R$1048576,8,FALSE),""))</f>
        <v/>
      </c>
      <c r="W2112" s="11" t="str">
        <f>IF(OR(VLOOKUP(N2112,Home!$C$7:$I$207,6,FALSE)="",VLOOKUP(N2112,Home!$C$7:$I$207,7,FALSE)=""),"FEJL",SUM(Baggrundsark!$K$4:K2112))</f>
        <v>FEJL</v>
      </c>
      <c r="Y2112">
        <v>2109</v>
      </c>
      <c r="Z2112" s="1"/>
      <c r="AC2112" s="44"/>
      <c r="AD2112">
        <f t="shared" si="674"/>
        <v>0</v>
      </c>
      <c r="AE2112">
        <f>SUM($AD$4:AD2112)</f>
        <v>1</v>
      </c>
      <c r="AF2112" s="103" t="str">
        <f>IFERROR(VLOOKUP(AN2112,Home!$C$8:$E$207,3,FALSE),"")</f>
        <v/>
      </c>
      <c r="AG2112" s="103" t="str">
        <f>IFERROR(VLOOKUP(AN2112,Home!$C$8:$E$207,2,FALSE),"")</f>
        <v/>
      </c>
      <c r="AH2112" s="104" t="str">
        <f>IF(VLOOKUP(AE2112,Home!$C$8:$I$207,6,FALSE)="","",VLOOKUP(AE2112,Home!$C$8:$I$207,6,FALSE))</f>
        <v/>
      </c>
      <c r="AI2112" s="104" t="e">
        <f t="shared" si="682"/>
        <v>#VALUE!</v>
      </c>
      <c r="AJ2112" s="105" t="e">
        <f t="shared" si="675"/>
        <v>#VALUE!</v>
      </c>
      <c r="AK2112" s="103" t="e">
        <f t="shared" si="668"/>
        <v>#VALUE!</v>
      </c>
      <c r="AL2112" s="103" t="e">
        <f t="shared" si="676"/>
        <v>#VALUE!</v>
      </c>
      <c r="AN2112" t="str">
        <f>IF(OR(VLOOKUP(AE2112,Home!$C$8:$I$207,6,FALSE)="",VLOOKUP(AE2112,Home!$C$8:$I$207,7,FALSE)=""),"FEJL",Baggrundsark!AE2112)</f>
        <v>FEJL</v>
      </c>
      <c r="AO2112">
        <f>IF(VLOOKUP(AE2112,Home!$C$8:$N$207,12,FALSE)="Timelønnet",1,0)</f>
        <v>0</v>
      </c>
      <c r="AP2112">
        <f>SUM($AO$4:AO2112)*AO2112</f>
        <v>0</v>
      </c>
      <c r="AQ2112">
        <f t="shared" si="683"/>
        <v>1</v>
      </c>
      <c r="AR2112" t="str">
        <f t="shared" si="683"/>
        <v/>
      </c>
      <c r="AS2112" t="e">
        <f t="shared" si="677"/>
        <v>#VALUE!</v>
      </c>
      <c r="AT2112" s="45" t="e">
        <f t="shared" si="684"/>
        <v>#VALUE!</v>
      </c>
      <c r="AU2112">
        <f>VLOOKUP(AQ2112,Home!$C$8:$J$207,8,FALSE)</f>
        <v>0</v>
      </c>
    </row>
    <row r="2113" spans="1:47" x14ac:dyDescent="0.25">
      <c r="A2113" s="6">
        <f t="shared" si="669"/>
        <v>0</v>
      </c>
      <c r="B2113" s="6">
        <f t="shared" si="678"/>
        <v>0</v>
      </c>
      <c r="C2113" s="6" t="str">
        <f t="shared" si="670"/>
        <v/>
      </c>
      <c r="D2113" s="7">
        <f t="shared" si="671"/>
        <v>0</v>
      </c>
      <c r="E2113" s="7">
        <f t="shared" si="679"/>
        <v>0</v>
      </c>
      <c r="F2113" s="7" t="str">
        <f t="shared" si="672"/>
        <v/>
      </c>
      <c r="G2113" s="6">
        <f t="shared" si="673"/>
        <v>0</v>
      </c>
      <c r="H2113" s="6">
        <f t="shared" si="680"/>
        <v>0</v>
      </c>
      <c r="I2113" s="6" t="str">
        <f t="shared" si="681"/>
        <v/>
      </c>
      <c r="J2113" s="11">
        <v>2110</v>
      </c>
      <c r="K2113" s="11">
        <f>IF(IFERROR(VLOOKUP(J2113,Home!$A$8:$B$1048576,1,FALSE),0)=0,0,1)</f>
        <v>0</v>
      </c>
      <c r="L2113" s="129" t="e">
        <f>IF(VLOOKUP(O2113,Home!$C$8:$R$207,6,FALSE)="","",VLOOKUP(O2113,Home!$C$8:$R$207,6,FALSE))</f>
        <v>#N/A</v>
      </c>
      <c r="M2113" s="129" t="e">
        <f t="shared" si="666"/>
        <v>#N/A</v>
      </c>
      <c r="N2113" s="11">
        <f>SUM($K$4:K2113)</f>
        <v>200</v>
      </c>
      <c r="O2113" s="11" t="str">
        <f>IF(P2113="","",IF(IFERROR(VLOOKUP(N2113,Home!$C$8:$R$1048576,1,FALSE),"")=0,"",IFERROR(VLOOKUP(N2113,Home!$C$8:$R$1048576,1,FALSE),"")))</f>
        <v/>
      </c>
      <c r="P2113" s="11" t="str">
        <f>IF(IFERROR(VLOOKUP(W2113,Home!$C$8:$R$1048576,3,FALSE),"")=0,"",IFERROR(VLOOKUP(W2113,Home!$C$8:$R$1048576,3,FALSE),""))</f>
        <v/>
      </c>
      <c r="Q2113" s="11" t="str">
        <f t="shared" si="685"/>
        <v/>
      </c>
      <c r="R2113" s="130" t="e">
        <f>VLOOKUP(Q2113,'Baggrund til lister'!$G$4:$H$15,2,FALSE)</f>
        <v>#N/A</v>
      </c>
      <c r="S2113" s="11" t="str">
        <f t="shared" si="667"/>
        <v/>
      </c>
      <c r="T2113" s="11" t="str">
        <f>IF(IFERROR(VLOOKUP(N2113,Home!$C$8:$R$1048576,11,FALSE),"")=0,"",IFERROR(VLOOKUP(N2113,Home!$C$8:$R$1048576,11,FALSE),""))</f>
        <v/>
      </c>
      <c r="U2113" s="11" t="str">
        <f>IF(IFERROR(VLOOKUP(O2113,Home!$C$8:$R$1048576,12,FALSE),"")=0,"",IFERROR(VLOOKUP(O2113,Home!$C$8:$R$1048576,12,FALSE),""))</f>
        <v/>
      </c>
      <c r="V2113" s="11" t="str">
        <f>IF(IFERROR(VLOOKUP(O2113,Home!$C$8:$R$1048576,8,FALSE),"")=0,"",IFERROR(VLOOKUP(O2113,Home!$C$8:$R$1048576,8,FALSE),""))</f>
        <v/>
      </c>
      <c r="W2113" s="11" t="str">
        <f>IF(OR(VLOOKUP(N2113,Home!$C$7:$I$207,6,FALSE)="",VLOOKUP(N2113,Home!$C$7:$I$207,7,FALSE)=""),"FEJL",SUM(Baggrundsark!$K$4:K2113))</f>
        <v>FEJL</v>
      </c>
      <c r="Y2113">
        <v>2110</v>
      </c>
      <c r="Z2113" s="1"/>
      <c r="AC2113" s="44"/>
      <c r="AD2113">
        <f t="shared" si="674"/>
        <v>0</v>
      </c>
      <c r="AE2113">
        <f>SUM($AD$4:AD2113)</f>
        <v>1</v>
      </c>
      <c r="AF2113" s="103" t="str">
        <f>IFERROR(VLOOKUP(AN2113,Home!$C$8:$E$207,3,FALSE),"")</f>
        <v/>
      </c>
      <c r="AG2113" s="103" t="str">
        <f>IFERROR(VLOOKUP(AN2113,Home!$C$8:$E$207,2,FALSE),"")</f>
        <v/>
      </c>
      <c r="AH2113" s="104" t="str">
        <f>IF(VLOOKUP(AE2113,Home!$C$8:$I$207,6,FALSE)="","",VLOOKUP(AE2113,Home!$C$8:$I$207,6,FALSE))</f>
        <v/>
      </c>
      <c r="AI2113" s="104" t="e">
        <f t="shared" si="682"/>
        <v>#VALUE!</v>
      </c>
      <c r="AJ2113" s="105" t="e">
        <f t="shared" si="675"/>
        <v>#VALUE!</v>
      </c>
      <c r="AK2113" s="103" t="e">
        <f t="shared" si="668"/>
        <v>#VALUE!</v>
      </c>
      <c r="AL2113" s="103" t="e">
        <f t="shared" si="676"/>
        <v>#VALUE!</v>
      </c>
      <c r="AN2113" t="str">
        <f>IF(OR(VLOOKUP(AE2113,Home!$C$8:$I$207,6,FALSE)="",VLOOKUP(AE2113,Home!$C$8:$I$207,7,FALSE)=""),"FEJL",Baggrundsark!AE2113)</f>
        <v>FEJL</v>
      </c>
      <c r="AO2113">
        <f>IF(VLOOKUP(AE2113,Home!$C$8:$N$207,12,FALSE)="Timelønnet",1,0)</f>
        <v>0</v>
      </c>
      <c r="AP2113">
        <f>SUM($AO$4:AO2113)*AO2113</f>
        <v>0</v>
      </c>
      <c r="AQ2113">
        <f t="shared" si="683"/>
        <v>1</v>
      </c>
      <c r="AR2113" t="str">
        <f t="shared" si="683"/>
        <v/>
      </c>
      <c r="AS2113" t="e">
        <f t="shared" si="677"/>
        <v>#VALUE!</v>
      </c>
      <c r="AT2113" s="45" t="e">
        <f t="shared" si="684"/>
        <v>#VALUE!</v>
      </c>
      <c r="AU2113">
        <f>VLOOKUP(AQ2113,Home!$C$8:$J$207,8,FALSE)</f>
        <v>0</v>
      </c>
    </row>
    <row r="2114" spans="1:47" x14ac:dyDescent="0.25">
      <c r="A2114" s="6">
        <f t="shared" si="669"/>
        <v>0</v>
      </c>
      <c r="B2114" s="6">
        <f t="shared" si="678"/>
        <v>0</v>
      </c>
      <c r="C2114" s="6" t="str">
        <f t="shared" si="670"/>
        <v/>
      </c>
      <c r="D2114" s="7">
        <f t="shared" si="671"/>
        <v>0</v>
      </c>
      <c r="E2114" s="7">
        <f t="shared" si="679"/>
        <v>0</v>
      </c>
      <c r="F2114" s="7" t="str">
        <f t="shared" si="672"/>
        <v/>
      </c>
      <c r="G2114" s="6">
        <f t="shared" si="673"/>
        <v>0</v>
      </c>
      <c r="H2114" s="6">
        <f t="shared" si="680"/>
        <v>0</v>
      </c>
      <c r="I2114" s="6" t="str">
        <f t="shared" si="681"/>
        <v/>
      </c>
      <c r="J2114" s="11">
        <v>2111</v>
      </c>
      <c r="K2114" s="11">
        <f>IF(IFERROR(VLOOKUP(J2114,Home!$A$8:$B$1048576,1,FALSE),0)=0,0,1)</f>
        <v>0</v>
      </c>
      <c r="L2114" s="129" t="e">
        <f>IF(VLOOKUP(O2114,Home!$C$8:$R$207,6,FALSE)="","",VLOOKUP(O2114,Home!$C$8:$R$207,6,FALSE))</f>
        <v>#N/A</v>
      </c>
      <c r="M2114" s="129" t="e">
        <f t="shared" si="666"/>
        <v>#N/A</v>
      </c>
      <c r="N2114" s="11">
        <f>SUM($K$4:K2114)</f>
        <v>200</v>
      </c>
      <c r="O2114" s="11" t="str">
        <f>IF(P2114="","",IF(IFERROR(VLOOKUP(N2114,Home!$C$8:$R$1048576,1,FALSE),"")=0,"",IFERROR(VLOOKUP(N2114,Home!$C$8:$R$1048576,1,FALSE),"")))</f>
        <v/>
      </c>
      <c r="P2114" s="11" t="str">
        <f>IF(IFERROR(VLOOKUP(W2114,Home!$C$8:$R$1048576,3,FALSE),"")=0,"",IFERROR(VLOOKUP(W2114,Home!$C$8:$R$1048576,3,FALSE),""))</f>
        <v/>
      </c>
      <c r="Q2114" s="11" t="str">
        <f t="shared" si="685"/>
        <v/>
      </c>
      <c r="R2114" s="130" t="e">
        <f>VLOOKUP(Q2114,'Baggrund til lister'!$G$4:$H$15,2,FALSE)</f>
        <v>#N/A</v>
      </c>
      <c r="S2114" s="11" t="str">
        <f t="shared" si="667"/>
        <v/>
      </c>
      <c r="T2114" s="11" t="str">
        <f>IF(IFERROR(VLOOKUP(N2114,Home!$C$8:$R$1048576,11,FALSE),"")=0,"",IFERROR(VLOOKUP(N2114,Home!$C$8:$R$1048576,11,FALSE),""))</f>
        <v/>
      </c>
      <c r="U2114" s="11" t="str">
        <f>IF(IFERROR(VLOOKUP(O2114,Home!$C$8:$R$1048576,12,FALSE),"")=0,"",IFERROR(VLOOKUP(O2114,Home!$C$8:$R$1048576,12,FALSE),""))</f>
        <v/>
      </c>
      <c r="V2114" s="11" t="str">
        <f>IF(IFERROR(VLOOKUP(O2114,Home!$C$8:$R$1048576,8,FALSE),"")=0,"",IFERROR(VLOOKUP(O2114,Home!$C$8:$R$1048576,8,FALSE),""))</f>
        <v/>
      </c>
      <c r="W2114" s="11" t="str">
        <f>IF(OR(VLOOKUP(N2114,Home!$C$7:$I$207,6,FALSE)="",VLOOKUP(N2114,Home!$C$7:$I$207,7,FALSE)=""),"FEJL",SUM(Baggrundsark!$K$4:K2114))</f>
        <v>FEJL</v>
      </c>
      <c r="Y2114">
        <v>2111</v>
      </c>
      <c r="Z2114" s="1"/>
      <c r="AC2114" s="44"/>
      <c r="AD2114">
        <f t="shared" si="674"/>
        <v>0</v>
      </c>
      <c r="AE2114">
        <f>SUM($AD$4:AD2114)</f>
        <v>1</v>
      </c>
      <c r="AF2114" s="103" t="str">
        <f>IFERROR(VLOOKUP(AN2114,Home!$C$8:$E$207,3,FALSE),"")</f>
        <v/>
      </c>
      <c r="AG2114" s="103" t="str">
        <f>IFERROR(VLOOKUP(AN2114,Home!$C$8:$E$207,2,FALSE),"")</f>
        <v/>
      </c>
      <c r="AH2114" s="104" t="str">
        <f>IF(VLOOKUP(AE2114,Home!$C$8:$I$207,6,FALSE)="","",VLOOKUP(AE2114,Home!$C$8:$I$207,6,FALSE))</f>
        <v/>
      </c>
      <c r="AI2114" s="104" t="e">
        <f t="shared" si="682"/>
        <v>#VALUE!</v>
      </c>
      <c r="AJ2114" s="105" t="e">
        <f t="shared" si="675"/>
        <v>#VALUE!</v>
      </c>
      <c r="AK2114" s="103" t="e">
        <f t="shared" si="668"/>
        <v>#VALUE!</v>
      </c>
      <c r="AL2114" s="103" t="e">
        <f t="shared" si="676"/>
        <v>#VALUE!</v>
      </c>
      <c r="AN2114" t="str">
        <f>IF(OR(VLOOKUP(AE2114,Home!$C$8:$I$207,6,FALSE)="",VLOOKUP(AE2114,Home!$C$8:$I$207,7,FALSE)=""),"FEJL",Baggrundsark!AE2114)</f>
        <v>FEJL</v>
      </c>
      <c r="AO2114">
        <f>IF(VLOOKUP(AE2114,Home!$C$8:$N$207,12,FALSE)="Timelønnet",1,0)</f>
        <v>0</v>
      </c>
      <c r="AP2114">
        <f>SUM($AO$4:AO2114)*AO2114</f>
        <v>0</v>
      </c>
      <c r="AQ2114">
        <f t="shared" si="683"/>
        <v>1</v>
      </c>
      <c r="AR2114" t="str">
        <f t="shared" si="683"/>
        <v/>
      </c>
      <c r="AS2114" t="e">
        <f t="shared" si="677"/>
        <v>#VALUE!</v>
      </c>
      <c r="AT2114" s="45" t="e">
        <f t="shared" si="684"/>
        <v>#VALUE!</v>
      </c>
      <c r="AU2114">
        <f>VLOOKUP(AQ2114,Home!$C$8:$J$207,8,FALSE)</f>
        <v>0</v>
      </c>
    </row>
    <row r="2115" spans="1:47" x14ac:dyDescent="0.25">
      <c r="A2115" s="6">
        <f t="shared" si="669"/>
        <v>0</v>
      </c>
      <c r="B2115" s="6">
        <f t="shared" si="678"/>
        <v>0</v>
      </c>
      <c r="C2115" s="6" t="str">
        <f t="shared" si="670"/>
        <v/>
      </c>
      <c r="D2115" s="7">
        <f t="shared" si="671"/>
        <v>0</v>
      </c>
      <c r="E2115" s="7">
        <f t="shared" si="679"/>
        <v>0</v>
      </c>
      <c r="F2115" s="7" t="str">
        <f t="shared" si="672"/>
        <v/>
      </c>
      <c r="G2115" s="6">
        <f t="shared" si="673"/>
        <v>0</v>
      </c>
      <c r="H2115" s="6">
        <f t="shared" si="680"/>
        <v>0</v>
      </c>
      <c r="I2115" s="6" t="str">
        <f t="shared" si="681"/>
        <v/>
      </c>
      <c r="J2115" s="11">
        <v>2112</v>
      </c>
      <c r="K2115" s="11">
        <f>IF(IFERROR(VLOOKUP(J2115,Home!$A$8:$B$1048576,1,FALSE),0)=0,0,1)</f>
        <v>0</v>
      </c>
      <c r="L2115" s="129" t="e">
        <f>IF(VLOOKUP(O2115,Home!$C$8:$R$207,6,FALSE)="","",VLOOKUP(O2115,Home!$C$8:$R$207,6,FALSE))</f>
        <v>#N/A</v>
      </c>
      <c r="M2115" s="129" t="e">
        <f t="shared" si="666"/>
        <v>#N/A</v>
      </c>
      <c r="N2115" s="11">
        <f>SUM($K$4:K2115)</f>
        <v>200</v>
      </c>
      <c r="O2115" s="11" t="str">
        <f>IF(P2115="","",IF(IFERROR(VLOOKUP(N2115,Home!$C$8:$R$1048576,1,FALSE),"")=0,"",IFERROR(VLOOKUP(N2115,Home!$C$8:$R$1048576,1,FALSE),"")))</f>
        <v/>
      </c>
      <c r="P2115" s="11" t="str">
        <f>IF(IFERROR(VLOOKUP(W2115,Home!$C$8:$R$1048576,3,FALSE),"")=0,"",IFERROR(VLOOKUP(W2115,Home!$C$8:$R$1048576,3,FALSE),""))</f>
        <v/>
      </c>
      <c r="Q2115" s="11" t="str">
        <f t="shared" si="685"/>
        <v/>
      </c>
      <c r="R2115" s="130" t="e">
        <f>VLOOKUP(Q2115,'Baggrund til lister'!$G$4:$H$15,2,FALSE)</f>
        <v>#N/A</v>
      </c>
      <c r="S2115" s="11" t="str">
        <f t="shared" si="667"/>
        <v/>
      </c>
      <c r="T2115" s="11" t="str">
        <f>IF(IFERROR(VLOOKUP(N2115,Home!$C$8:$R$1048576,11,FALSE),"")=0,"",IFERROR(VLOOKUP(N2115,Home!$C$8:$R$1048576,11,FALSE),""))</f>
        <v/>
      </c>
      <c r="U2115" s="11" t="str">
        <f>IF(IFERROR(VLOOKUP(O2115,Home!$C$8:$R$1048576,12,FALSE),"")=0,"",IFERROR(VLOOKUP(O2115,Home!$C$8:$R$1048576,12,FALSE),""))</f>
        <v/>
      </c>
      <c r="V2115" s="11" t="str">
        <f>IF(IFERROR(VLOOKUP(O2115,Home!$C$8:$R$1048576,8,FALSE),"")=0,"",IFERROR(VLOOKUP(O2115,Home!$C$8:$R$1048576,8,FALSE),""))</f>
        <v/>
      </c>
      <c r="W2115" s="11" t="str">
        <f>IF(OR(VLOOKUP(N2115,Home!$C$7:$I$207,6,FALSE)="",VLOOKUP(N2115,Home!$C$7:$I$207,7,FALSE)=""),"FEJL",SUM(Baggrundsark!$K$4:K2115))</f>
        <v>FEJL</v>
      </c>
      <c r="Y2115">
        <v>2112</v>
      </c>
      <c r="Z2115" s="1"/>
      <c r="AC2115" s="44"/>
      <c r="AD2115">
        <f t="shared" si="674"/>
        <v>0</v>
      </c>
      <c r="AE2115">
        <f>SUM($AD$4:AD2115)</f>
        <v>1</v>
      </c>
      <c r="AF2115" s="103" t="str">
        <f>IFERROR(VLOOKUP(AN2115,Home!$C$8:$E$207,3,FALSE),"")</f>
        <v/>
      </c>
      <c r="AG2115" s="103" t="str">
        <f>IFERROR(VLOOKUP(AN2115,Home!$C$8:$E$207,2,FALSE),"")</f>
        <v/>
      </c>
      <c r="AH2115" s="104" t="str">
        <f>IF(VLOOKUP(AE2115,Home!$C$8:$I$207,6,FALSE)="","",VLOOKUP(AE2115,Home!$C$8:$I$207,6,FALSE))</f>
        <v/>
      </c>
      <c r="AI2115" s="104" t="e">
        <f t="shared" si="682"/>
        <v>#VALUE!</v>
      </c>
      <c r="AJ2115" s="105" t="e">
        <f t="shared" si="675"/>
        <v>#VALUE!</v>
      </c>
      <c r="AK2115" s="103" t="e">
        <f t="shared" si="668"/>
        <v>#VALUE!</v>
      </c>
      <c r="AL2115" s="103" t="e">
        <f t="shared" si="676"/>
        <v>#VALUE!</v>
      </c>
      <c r="AN2115" t="str">
        <f>IF(OR(VLOOKUP(AE2115,Home!$C$8:$I$207,6,FALSE)="",VLOOKUP(AE2115,Home!$C$8:$I$207,7,FALSE)=""),"FEJL",Baggrundsark!AE2115)</f>
        <v>FEJL</v>
      </c>
      <c r="AO2115">
        <f>IF(VLOOKUP(AE2115,Home!$C$8:$N$207,12,FALSE)="Timelønnet",1,0)</f>
        <v>0</v>
      </c>
      <c r="AP2115">
        <f>SUM($AO$4:AO2115)*AO2115</f>
        <v>0</v>
      </c>
      <c r="AQ2115">
        <f t="shared" si="683"/>
        <v>1</v>
      </c>
      <c r="AR2115" t="str">
        <f t="shared" si="683"/>
        <v/>
      </c>
      <c r="AS2115" t="e">
        <f t="shared" si="677"/>
        <v>#VALUE!</v>
      </c>
      <c r="AT2115" s="45" t="e">
        <f t="shared" si="684"/>
        <v>#VALUE!</v>
      </c>
      <c r="AU2115">
        <f>VLOOKUP(AQ2115,Home!$C$8:$J$207,8,FALSE)</f>
        <v>0</v>
      </c>
    </row>
    <row r="2116" spans="1:47" x14ac:dyDescent="0.25">
      <c r="A2116" s="6">
        <f t="shared" si="669"/>
        <v>0</v>
      </c>
      <c r="B2116" s="6">
        <f t="shared" si="678"/>
        <v>0</v>
      </c>
      <c r="C2116" s="6" t="str">
        <f t="shared" si="670"/>
        <v/>
      </c>
      <c r="D2116" s="7">
        <f t="shared" si="671"/>
        <v>0</v>
      </c>
      <c r="E2116" s="7">
        <f t="shared" si="679"/>
        <v>0</v>
      </c>
      <c r="F2116" s="7" t="str">
        <f t="shared" si="672"/>
        <v/>
      </c>
      <c r="G2116" s="6">
        <f t="shared" si="673"/>
        <v>0</v>
      </c>
      <c r="H2116" s="6">
        <f t="shared" si="680"/>
        <v>0</v>
      </c>
      <c r="I2116" s="6" t="str">
        <f t="shared" si="681"/>
        <v/>
      </c>
      <c r="J2116" s="11">
        <v>2113</v>
      </c>
      <c r="K2116" s="11">
        <f>IF(IFERROR(VLOOKUP(J2116,Home!$A$8:$B$1048576,1,FALSE),0)=0,0,1)</f>
        <v>0</v>
      </c>
      <c r="L2116" s="129" t="e">
        <f>IF(VLOOKUP(O2116,Home!$C$8:$R$207,6,FALSE)="","",VLOOKUP(O2116,Home!$C$8:$R$207,6,FALSE))</f>
        <v>#N/A</v>
      </c>
      <c r="M2116" s="129" t="e">
        <f t="shared" ref="M2116:M2179" si="686">IF(O2116=O2115,EDATE(M2115,1),L2116)</f>
        <v>#N/A</v>
      </c>
      <c r="N2116" s="11">
        <f>SUM($K$4:K2116)</f>
        <v>200</v>
      </c>
      <c r="O2116" s="11" t="str">
        <f>IF(P2116="","",IF(IFERROR(VLOOKUP(N2116,Home!$C$8:$R$1048576,1,FALSE),"")=0,"",IFERROR(VLOOKUP(N2116,Home!$C$8:$R$1048576,1,FALSE),"")))</f>
        <v/>
      </c>
      <c r="P2116" s="11" t="str">
        <f>IF(IFERROR(VLOOKUP(W2116,Home!$C$8:$R$1048576,3,FALSE),"")=0,"",IFERROR(VLOOKUP(W2116,Home!$C$8:$R$1048576,3,FALSE),""))</f>
        <v/>
      </c>
      <c r="Q2116" s="11" t="str">
        <f t="shared" si="685"/>
        <v/>
      </c>
      <c r="R2116" s="130" t="e">
        <f>VLOOKUP(Q2116,'Baggrund til lister'!$G$4:$H$15,2,FALSE)</f>
        <v>#N/A</v>
      </c>
      <c r="S2116" s="11" t="str">
        <f t="shared" ref="S2116:S2179" si="687">IFERROR(YEAR(M2116),"")</f>
        <v/>
      </c>
      <c r="T2116" s="11" t="str">
        <f>IF(IFERROR(VLOOKUP(N2116,Home!$C$8:$R$1048576,11,FALSE),"")=0,"",IFERROR(VLOOKUP(N2116,Home!$C$8:$R$1048576,11,FALSE),""))</f>
        <v/>
      </c>
      <c r="U2116" s="11" t="str">
        <f>IF(IFERROR(VLOOKUP(O2116,Home!$C$8:$R$1048576,12,FALSE),"")=0,"",IFERROR(VLOOKUP(O2116,Home!$C$8:$R$1048576,12,FALSE),""))</f>
        <v/>
      </c>
      <c r="V2116" s="11" t="str">
        <f>IF(IFERROR(VLOOKUP(O2116,Home!$C$8:$R$1048576,8,FALSE),"")=0,"",IFERROR(VLOOKUP(O2116,Home!$C$8:$R$1048576,8,FALSE),""))</f>
        <v/>
      </c>
      <c r="W2116" s="11" t="str">
        <f>IF(OR(VLOOKUP(N2116,Home!$C$7:$I$207,6,FALSE)="",VLOOKUP(N2116,Home!$C$7:$I$207,7,FALSE)=""),"FEJL",SUM(Baggrundsark!$K$4:K2116))</f>
        <v>FEJL</v>
      </c>
      <c r="Y2116">
        <v>2113</v>
      </c>
      <c r="Z2116" s="1"/>
      <c r="AC2116" s="44"/>
      <c r="AD2116">
        <f t="shared" si="674"/>
        <v>0</v>
      </c>
      <c r="AE2116">
        <f>SUM($AD$4:AD2116)</f>
        <v>1</v>
      </c>
      <c r="AF2116" s="103" t="str">
        <f>IFERROR(VLOOKUP(AN2116,Home!$C$8:$E$207,3,FALSE),"")</f>
        <v/>
      </c>
      <c r="AG2116" s="103" t="str">
        <f>IFERROR(VLOOKUP(AN2116,Home!$C$8:$E$207,2,FALSE),"")</f>
        <v/>
      </c>
      <c r="AH2116" s="104" t="str">
        <f>IF(VLOOKUP(AE2116,Home!$C$8:$I$207,6,FALSE)="","",VLOOKUP(AE2116,Home!$C$8:$I$207,6,FALSE))</f>
        <v/>
      </c>
      <c r="AI2116" s="104" t="e">
        <f t="shared" si="682"/>
        <v>#VALUE!</v>
      </c>
      <c r="AJ2116" s="105" t="e">
        <f t="shared" si="675"/>
        <v>#VALUE!</v>
      </c>
      <c r="AK2116" s="103" t="e">
        <f t="shared" ref="AK2116:AK2179" si="688">YEAR(AI2116)</f>
        <v>#VALUE!</v>
      </c>
      <c r="AL2116" s="103" t="e">
        <f t="shared" si="676"/>
        <v>#VALUE!</v>
      </c>
      <c r="AN2116" t="str">
        <f>IF(OR(VLOOKUP(AE2116,Home!$C$8:$I$207,6,FALSE)="",VLOOKUP(AE2116,Home!$C$8:$I$207,7,FALSE)=""),"FEJL",Baggrundsark!AE2116)</f>
        <v>FEJL</v>
      </c>
      <c r="AO2116">
        <f>IF(VLOOKUP(AE2116,Home!$C$8:$N$207,12,FALSE)="Timelønnet",1,0)</f>
        <v>0</v>
      </c>
      <c r="AP2116">
        <f>SUM($AO$4:AO2116)*AO2116</f>
        <v>0</v>
      </c>
      <c r="AQ2116">
        <f t="shared" si="683"/>
        <v>1</v>
      </c>
      <c r="AR2116" t="str">
        <f t="shared" si="683"/>
        <v/>
      </c>
      <c r="AS2116" t="e">
        <f t="shared" si="677"/>
        <v>#VALUE!</v>
      </c>
      <c r="AT2116" s="45" t="e">
        <f t="shared" si="684"/>
        <v>#VALUE!</v>
      </c>
      <c r="AU2116">
        <f>VLOOKUP(AQ2116,Home!$C$8:$J$207,8,FALSE)</f>
        <v>0</v>
      </c>
    </row>
    <row r="2117" spans="1:47" x14ac:dyDescent="0.25">
      <c r="A2117" s="6">
        <f t="shared" ref="A2117:A2180" si="689">IF(U2117="Kontraktansat",1,0)</f>
        <v>0</v>
      </c>
      <c r="B2117" s="6">
        <f t="shared" si="678"/>
        <v>0</v>
      </c>
      <c r="C2117" s="6" t="str">
        <f t="shared" ref="C2117:C2180" si="690">IF(B2117=B2116,"",B2117)</f>
        <v/>
      </c>
      <c r="D2117" s="7">
        <f t="shared" ref="D2117:D2180" si="691">IF(U2117="Månedslønnet",1,0)</f>
        <v>0</v>
      </c>
      <c r="E2117" s="7">
        <f t="shared" si="679"/>
        <v>0</v>
      </c>
      <c r="F2117" s="7" t="str">
        <f t="shared" ref="F2117:F2180" si="692">IF(E2117=E2116,"",E2117)</f>
        <v/>
      </c>
      <c r="G2117" s="6">
        <f t="shared" ref="G2117:G2180" si="693">IF(U2117="Standardsats",1,0)</f>
        <v>0</v>
      </c>
      <c r="H2117" s="6">
        <f t="shared" si="680"/>
        <v>0</v>
      </c>
      <c r="I2117" s="6" t="str">
        <f t="shared" si="681"/>
        <v/>
      </c>
      <c r="J2117" s="11">
        <v>2114</v>
      </c>
      <c r="K2117" s="11">
        <f>IF(IFERROR(VLOOKUP(J2117,Home!$A$8:$B$1048576,1,FALSE),0)=0,0,1)</f>
        <v>0</v>
      </c>
      <c r="L2117" s="129" t="e">
        <f>IF(VLOOKUP(O2117,Home!$C$8:$R$207,6,FALSE)="","",VLOOKUP(O2117,Home!$C$8:$R$207,6,FALSE))</f>
        <v>#N/A</v>
      </c>
      <c r="M2117" s="129" t="e">
        <f t="shared" si="686"/>
        <v>#N/A</v>
      </c>
      <c r="N2117" s="11">
        <f>SUM($K$4:K2117)</f>
        <v>200</v>
      </c>
      <c r="O2117" s="11" t="str">
        <f>IF(P2117="","",IF(IFERROR(VLOOKUP(N2117,Home!$C$8:$R$1048576,1,FALSE),"")=0,"",IFERROR(VLOOKUP(N2117,Home!$C$8:$R$1048576,1,FALSE),"")))</f>
        <v/>
      </c>
      <c r="P2117" s="11" t="str">
        <f>IF(IFERROR(VLOOKUP(W2117,Home!$C$8:$R$1048576,3,FALSE),"")=0,"",IFERROR(VLOOKUP(W2117,Home!$C$8:$R$1048576,3,FALSE),""))</f>
        <v/>
      </c>
      <c r="Q2117" s="11" t="str">
        <f t="shared" si="685"/>
        <v/>
      </c>
      <c r="R2117" s="130" t="e">
        <f>VLOOKUP(Q2117,'Baggrund til lister'!$G$4:$H$15,2,FALSE)</f>
        <v>#N/A</v>
      </c>
      <c r="S2117" s="11" t="str">
        <f t="shared" si="687"/>
        <v/>
      </c>
      <c r="T2117" s="11" t="str">
        <f>IF(IFERROR(VLOOKUP(N2117,Home!$C$8:$R$1048576,11,FALSE),"")=0,"",IFERROR(VLOOKUP(N2117,Home!$C$8:$R$1048576,11,FALSE),""))</f>
        <v/>
      </c>
      <c r="U2117" s="11" t="str">
        <f>IF(IFERROR(VLOOKUP(O2117,Home!$C$8:$R$1048576,12,FALSE),"")=0,"",IFERROR(VLOOKUP(O2117,Home!$C$8:$R$1048576,12,FALSE),""))</f>
        <v/>
      </c>
      <c r="V2117" s="11" t="str">
        <f>IF(IFERROR(VLOOKUP(O2117,Home!$C$8:$R$1048576,8,FALSE),"")=0,"",IFERROR(VLOOKUP(O2117,Home!$C$8:$R$1048576,8,FALSE),""))</f>
        <v/>
      </c>
      <c r="W2117" s="11" t="str">
        <f>IF(OR(VLOOKUP(N2117,Home!$C$7:$I$207,6,FALSE)="",VLOOKUP(N2117,Home!$C$7:$I$207,7,FALSE)=""),"FEJL",SUM(Baggrundsark!$K$4:K2117))</f>
        <v>FEJL</v>
      </c>
      <c r="Y2117">
        <v>2114</v>
      </c>
      <c r="Z2117" s="1"/>
      <c r="AC2117" s="44"/>
      <c r="AD2117">
        <f t="shared" ref="AD2117:AD2180" si="694">IF(IFERROR(VLOOKUP(Y2117,$AC$4:$AC$203,1,FALSE),0)=0,0,1)</f>
        <v>0</v>
      </c>
      <c r="AE2117">
        <f>SUM($AD$4:AD2117)</f>
        <v>1</v>
      </c>
      <c r="AF2117" s="103" t="str">
        <f>IFERROR(VLOOKUP(AN2117,Home!$C$8:$E$207,3,FALSE),"")</f>
        <v/>
      </c>
      <c r="AG2117" s="103" t="str">
        <f>IFERROR(VLOOKUP(AN2117,Home!$C$8:$E$207,2,FALSE),"")</f>
        <v/>
      </c>
      <c r="AH2117" s="104" t="str">
        <f>IF(VLOOKUP(AE2117,Home!$C$8:$I$207,6,FALSE)="","",VLOOKUP(AE2117,Home!$C$8:$I$207,6,FALSE))</f>
        <v/>
      </c>
      <c r="AI2117" s="104" t="e">
        <f t="shared" si="682"/>
        <v>#VALUE!</v>
      </c>
      <c r="AJ2117" s="105" t="e">
        <f t="shared" ref="AJ2117:AJ2180" si="695">1+INT((AI2117-DATE(YEAR(AI2117+4-WEEKDAY(AI2117+6)),1,5)+WEEKDAY(DATE(YEAR(AI2117+4-WEEKDAY(AI2117+6)),1,3)))/7)</f>
        <v>#VALUE!</v>
      </c>
      <c r="AK2117" s="103" t="e">
        <f t="shared" si="688"/>
        <v>#VALUE!</v>
      </c>
      <c r="AL2117" s="103" t="e">
        <f t="shared" ref="AL2117:AL2180" si="696">AK2117&amp;" "&amp;AJ2117</f>
        <v>#VALUE!</v>
      </c>
      <c r="AN2117" t="str">
        <f>IF(OR(VLOOKUP(AE2117,Home!$C$8:$I$207,6,FALSE)="",VLOOKUP(AE2117,Home!$C$8:$I$207,7,FALSE)=""),"FEJL",Baggrundsark!AE2117)</f>
        <v>FEJL</v>
      </c>
      <c r="AO2117">
        <f>IF(VLOOKUP(AE2117,Home!$C$8:$N$207,12,FALSE)="Timelønnet",1,0)</f>
        <v>0</v>
      </c>
      <c r="AP2117">
        <f>SUM($AO$4:AO2117)*AO2117</f>
        <v>0</v>
      </c>
      <c r="AQ2117">
        <f t="shared" si="683"/>
        <v>1</v>
      </c>
      <c r="AR2117" t="str">
        <f t="shared" si="683"/>
        <v/>
      </c>
      <c r="AS2117" t="e">
        <f t="shared" ref="AS2117:AS2180" si="697">VLOOKUP(AL2117,$BB$4:$BC$476,2,FALSE)</f>
        <v>#VALUE!</v>
      </c>
      <c r="AT2117" s="45" t="e">
        <f t="shared" si="684"/>
        <v>#VALUE!</v>
      </c>
      <c r="AU2117">
        <f>VLOOKUP(AQ2117,Home!$C$8:$J$207,8,FALSE)</f>
        <v>0</v>
      </c>
    </row>
    <row r="2118" spans="1:47" x14ac:dyDescent="0.25">
      <c r="A2118" s="6">
        <f t="shared" si="689"/>
        <v>0</v>
      </c>
      <c r="B2118" s="6">
        <f t="shared" ref="B2118:B2181" si="698">A2118+B2117</f>
        <v>0</v>
      </c>
      <c r="C2118" s="6" t="str">
        <f t="shared" si="690"/>
        <v/>
      </c>
      <c r="D2118" s="7">
        <f t="shared" si="691"/>
        <v>0</v>
      </c>
      <c r="E2118" s="7">
        <f t="shared" ref="E2118:E2181" si="699">D2118+E2117</f>
        <v>0</v>
      </c>
      <c r="F2118" s="7" t="str">
        <f t="shared" si="692"/>
        <v/>
      </c>
      <c r="G2118" s="6">
        <f t="shared" si="693"/>
        <v>0</v>
      </c>
      <c r="H2118" s="6">
        <f t="shared" ref="H2118:H2181" si="700">G2118+H2117</f>
        <v>0</v>
      </c>
      <c r="I2118" s="6" t="str">
        <f t="shared" ref="I2118:I2181" si="701">IF(H2118=H2117,"",H2118)</f>
        <v/>
      </c>
      <c r="J2118" s="11">
        <v>2115</v>
      </c>
      <c r="K2118" s="11">
        <f>IF(IFERROR(VLOOKUP(J2118,Home!$A$8:$B$1048576,1,FALSE),0)=0,0,1)</f>
        <v>0</v>
      </c>
      <c r="L2118" s="129" t="e">
        <f>IF(VLOOKUP(O2118,Home!$C$8:$R$207,6,FALSE)="","",VLOOKUP(O2118,Home!$C$8:$R$207,6,FALSE))</f>
        <v>#N/A</v>
      </c>
      <c r="M2118" s="129" t="e">
        <f t="shared" si="686"/>
        <v>#N/A</v>
      </c>
      <c r="N2118" s="11">
        <f>SUM($K$4:K2118)</f>
        <v>200</v>
      </c>
      <c r="O2118" s="11" t="str">
        <f>IF(P2118="","",IF(IFERROR(VLOOKUP(N2118,Home!$C$8:$R$1048576,1,FALSE),"")=0,"",IFERROR(VLOOKUP(N2118,Home!$C$8:$R$1048576,1,FALSE),"")))</f>
        <v/>
      </c>
      <c r="P2118" s="11" t="str">
        <f>IF(IFERROR(VLOOKUP(W2118,Home!$C$8:$R$1048576,3,FALSE),"")=0,"",IFERROR(VLOOKUP(W2118,Home!$C$8:$R$1048576,3,FALSE),""))</f>
        <v/>
      </c>
      <c r="Q2118" s="11" t="str">
        <f t="shared" si="685"/>
        <v/>
      </c>
      <c r="R2118" s="130" t="e">
        <f>VLOOKUP(Q2118,'Baggrund til lister'!$G$4:$H$15,2,FALSE)</f>
        <v>#N/A</v>
      </c>
      <c r="S2118" s="11" t="str">
        <f t="shared" si="687"/>
        <v/>
      </c>
      <c r="T2118" s="11" t="str">
        <f>IF(IFERROR(VLOOKUP(N2118,Home!$C$8:$R$1048576,11,FALSE),"")=0,"",IFERROR(VLOOKUP(N2118,Home!$C$8:$R$1048576,11,FALSE),""))</f>
        <v/>
      </c>
      <c r="U2118" s="11" t="str">
        <f>IF(IFERROR(VLOOKUP(O2118,Home!$C$8:$R$1048576,12,FALSE),"")=0,"",IFERROR(VLOOKUP(O2118,Home!$C$8:$R$1048576,12,FALSE),""))</f>
        <v/>
      </c>
      <c r="V2118" s="11" t="str">
        <f>IF(IFERROR(VLOOKUP(O2118,Home!$C$8:$R$1048576,8,FALSE),"")=0,"",IFERROR(VLOOKUP(O2118,Home!$C$8:$R$1048576,8,FALSE),""))</f>
        <v/>
      </c>
      <c r="W2118" s="11" t="str">
        <f>IF(OR(VLOOKUP(N2118,Home!$C$7:$I$207,6,FALSE)="",VLOOKUP(N2118,Home!$C$7:$I$207,7,FALSE)=""),"FEJL",SUM(Baggrundsark!$K$4:K2118))</f>
        <v>FEJL</v>
      </c>
      <c r="Y2118">
        <v>2115</v>
      </c>
      <c r="Z2118" s="1"/>
      <c r="AC2118" s="44"/>
      <c r="AD2118">
        <f t="shared" si="694"/>
        <v>0</v>
      </c>
      <c r="AE2118">
        <f>SUM($AD$4:AD2118)</f>
        <v>1</v>
      </c>
      <c r="AF2118" s="103" t="str">
        <f>IFERROR(VLOOKUP(AN2118,Home!$C$8:$E$207,3,FALSE),"")</f>
        <v/>
      </c>
      <c r="AG2118" s="103" t="str">
        <f>IFERROR(VLOOKUP(AN2118,Home!$C$8:$E$207,2,FALSE),"")</f>
        <v/>
      </c>
      <c r="AH2118" s="104" t="str">
        <f>IF(VLOOKUP(AE2118,Home!$C$8:$I$207,6,FALSE)="","",VLOOKUP(AE2118,Home!$C$8:$I$207,6,FALSE))</f>
        <v/>
      </c>
      <c r="AI2118" s="104" t="e">
        <f t="shared" ref="AI2118:AI2181" si="702">IF(AG2118=AG2117,AI2117+14,AH2118)</f>
        <v>#VALUE!</v>
      </c>
      <c r="AJ2118" s="105" t="e">
        <f t="shared" si="695"/>
        <v>#VALUE!</v>
      </c>
      <c r="AK2118" s="103" t="e">
        <f t="shared" si="688"/>
        <v>#VALUE!</v>
      </c>
      <c r="AL2118" s="103" t="e">
        <f t="shared" si="696"/>
        <v>#VALUE!</v>
      </c>
      <c r="AN2118" t="str">
        <f>IF(OR(VLOOKUP(AE2118,Home!$C$8:$I$207,6,FALSE)="",VLOOKUP(AE2118,Home!$C$8:$I$207,7,FALSE)=""),"FEJL",Baggrundsark!AE2118)</f>
        <v>FEJL</v>
      </c>
      <c r="AO2118">
        <f>IF(VLOOKUP(AE2118,Home!$C$8:$N$207,12,FALSE)="Timelønnet",1,0)</f>
        <v>0</v>
      </c>
      <c r="AP2118">
        <f>SUM($AO$4:AO2118)*AO2118</f>
        <v>0</v>
      </c>
      <c r="AQ2118">
        <f t="shared" si="683"/>
        <v>1</v>
      </c>
      <c r="AR2118" t="str">
        <f t="shared" si="683"/>
        <v/>
      </c>
      <c r="AS2118" t="e">
        <f t="shared" si="697"/>
        <v>#VALUE!</v>
      </c>
      <c r="AT2118" s="45" t="e">
        <f t="shared" si="684"/>
        <v>#VALUE!</v>
      </c>
      <c r="AU2118">
        <f>VLOOKUP(AQ2118,Home!$C$8:$J$207,8,FALSE)</f>
        <v>0</v>
      </c>
    </row>
    <row r="2119" spans="1:47" x14ac:dyDescent="0.25">
      <c r="A2119" s="6">
        <f t="shared" si="689"/>
        <v>0</v>
      </c>
      <c r="B2119" s="6">
        <f t="shared" si="698"/>
        <v>0</v>
      </c>
      <c r="C2119" s="6" t="str">
        <f t="shared" si="690"/>
        <v/>
      </c>
      <c r="D2119" s="7">
        <f t="shared" si="691"/>
        <v>0</v>
      </c>
      <c r="E2119" s="7">
        <f t="shared" si="699"/>
        <v>0</v>
      </c>
      <c r="F2119" s="7" t="str">
        <f t="shared" si="692"/>
        <v/>
      </c>
      <c r="G2119" s="6">
        <f t="shared" si="693"/>
        <v>0</v>
      </c>
      <c r="H2119" s="6">
        <f t="shared" si="700"/>
        <v>0</v>
      </c>
      <c r="I2119" s="6" t="str">
        <f t="shared" si="701"/>
        <v/>
      </c>
      <c r="J2119" s="11">
        <v>2116</v>
      </c>
      <c r="K2119" s="11">
        <f>IF(IFERROR(VLOOKUP(J2119,Home!$A$8:$B$1048576,1,FALSE),0)=0,0,1)</f>
        <v>0</v>
      </c>
      <c r="L2119" s="129" t="e">
        <f>IF(VLOOKUP(O2119,Home!$C$8:$R$207,6,FALSE)="","",VLOOKUP(O2119,Home!$C$8:$R$207,6,FALSE))</f>
        <v>#N/A</v>
      </c>
      <c r="M2119" s="129" t="e">
        <f t="shared" si="686"/>
        <v>#N/A</v>
      </c>
      <c r="N2119" s="11">
        <f>SUM($K$4:K2119)</f>
        <v>200</v>
      </c>
      <c r="O2119" s="11" t="str">
        <f>IF(P2119="","",IF(IFERROR(VLOOKUP(N2119,Home!$C$8:$R$1048576,1,FALSE),"")=0,"",IFERROR(VLOOKUP(N2119,Home!$C$8:$R$1048576,1,FALSE),"")))</f>
        <v/>
      </c>
      <c r="P2119" s="11" t="str">
        <f>IF(IFERROR(VLOOKUP(W2119,Home!$C$8:$R$1048576,3,FALSE),"")=0,"",IFERROR(VLOOKUP(W2119,Home!$C$8:$R$1048576,3,FALSE),""))</f>
        <v/>
      </c>
      <c r="Q2119" s="11" t="str">
        <f t="shared" si="685"/>
        <v/>
      </c>
      <c r="R2119" s="130" t="e">
        <f>VLOOKUP(Q2119,'Baggrund til lister'!$G$4:$H$15,2,FALSE)</f>
        <v>#N/A</v>
      </c>
      <c r="S2119" s="11" t="str">
        <f t="shared" si="687"/>
        <v/>
      </c>
      <c r="T2119" s="11" t="str">
        <f>IF(IFERROR(VLOOKUP(N2119,Home!$C$8:$R$1048576,11,FALSE),"")=0,"",IFERROR(VLOOKUP(N2119,Home!$C$8:$R$1048576,11,FALSE),""))</f>
        <v/>
      </c>
      <c r="U2119" s="11" t="str">
        <f>IF(IFERROR(VLOOKUP(O2119,Home!$C$8:$R$1048576,12,FALSE),"")=0,"",IFERROR(VLOOKUP(O2119,Home!$C$8:$R$1048576,12,FALSE),""))</f>
        <v/>
      </c>
      <c r="V2119" s="11" t="str">
        <f>IF(IFERROR(VLOOKUP(O2119,Home!$C$8:$R$1048576,8,FALSE),"")=0,"",IFERROR(VLOOKUP(O2119,Home!$C$8:$R$1048576,8,FALSE),""))</f>
        <v/>
      </c>
      <c r="W2119" s="11" t="str">
        <f>IF(OR(VLOOKUP(N2119,Home!$C$7:$I$207,6,FALSE)="",VLOOKUP(N2119,Home!$C$7:$I$207,7,FALSE)=""),"FEJL",SUM(Baggrundsark!$K$4:K2119))</f>
        <v>FEJL</v>
      </c>
      <c r="Y2119">
        <v>2116</v>
      </c>
      <c r="Z2119" s="1"/>
      <c r="AC2119" s="44"/>
      <c r="AD2119">
        <f t="shared" si="694"/>
        <v>0</v>
      </c>
      <c r="AE2119">
        <f>SUM($AD$4:AD2119)</f>
        <v>1</v>
      </c>
      <c r="AF2119" s="103" t="str">
        <f>IFERROR(VLOOKUP(AN2119,Home!$C$8:$E$207,3,FALSE),"")</f>
        <v/>
      </c>
      <c r="AG2119" s="103" t="str">
        <f>IFERROR(VLOOKUP(AN2119,Home!$C$8:$E$207,2,FALSE),"")</f>
        <v/>
      </c>
      <c r="AH2119" s="104" t="str">
        <f>IF(VLOOKUP(AE2119,Home!$C$8:$I$207,6,FALSE)="","",VLOOKUP(AE2119,Home!$C$8:$I$207,6,FALSE))</f>
        <v/>
      </c>
      <c r="AI2119" s="104" t="e">
        <f t="shared" si="702"/>
        <v>#VALUE!</v>
      </c>
      <c r="AJ2119" s="105" t="e">
        <f t="shared" si="695"/>
        <v>#VALUE!</v>
      </c>
      <c r="AK2119" s="103" t="e">
        <f t="shared" si="688"/>
        <v>#VALUE!</v>
      </c>
      <c r="AL2119" s="103" t="e">
        <f t="shared" si="696"/>
        <v>#VALUE!</v>
      </c>
      <c r="AN2119" t="str">
        <f>IF(OR(VLOOKUP(AE2119,Home!$C$8:$I$207,6,FALSE)="",VLOOKUP(AE2119,Home!$C$8:$I$207,7,FALSE)=""),"FEJL",Baggrundsark!AE2119)</f>
        <v>FEJL</v>
      </c>
      <c r="AO2119">
        <f>IF(VLOOKUP(AE2119,Home!$C$8:$N$207,12,FALSE)="Timelønnet",1,0)</f>
        <v>0</v>
      </c>
      <c r="AP2119">
        <f>SUM($AO$4:AO2119)*AO2119</f>
        <v>0</v>
      </c>
      <c r="AQ2119">
        <f t="shared" si="683"/>
        <v>1</v>
      </c>
      <c r="AR2119" t="str">
        <f t="shared" si="683"/>
        <v/>
      </c>
      <c r="AS2119" t="e">
        <f t="shared" si="697"/>
        <v>#VALUE!</v>
      </c>
      <c r="AT2119" s="45" t="e">
        <f t="shared" si="684"/>
        <v>#VALUE!</v>
      </c>
      <c r="AU2119">
        <f>VLOOKUP(AQ2119,Home!$C$8:$J$207,8,FALSE)</f>
        <v>0</v>
      </c>
    </row>
    <row r="2120" spans="1:47" x14ac:dyDescent="0.25">
      <c r="A2120" s="6">
        <f t="shared" si="689"/>
        <v>0</v>
      </c>
      <c r="B2120" s="6">
        <f t="shared" si="698"/>
        <v>0</v>
      </c>
      <c r="C2120" s="6" t="str">
        <f t="shared" si="690"/>
        <v/>
      </c>
      <c r="D2120" s="7">
        <f t="shared" si="691"/>
        <v>0</v>
      </c>
      <c r="E2120" s="7">
        <f t="shared" si="699"/>
        <v>0</v>
      </c>
      <c r="F2120" s="7" t="str">
        <f t="shared" si="692"/>
        <v/>
      </c>
      <c r="G2120" s="6">
        <f t="shared" si="693"/>
        <v>0</v>
      </c>
      <c r="H2120" s="6">
        <f t="shared" si="700"/>
        <v>0</v>
      </c>
      <c r="I2120" s="6" t="str">
        <f t="shared" si="701"/>
        <v/>
      </c>
      <c r="J2120" s="11">
        <v>2117</v>
      </c>
      <c r="K2120" s="11">
        <f>IF(IFERROR(VLOOKUP(J2120,Home!$A$8:$B$1048576,1,FALSE),0)=0,0,1)</f>
        <v>0</v>
      </c>
      <c r="L2120" s="129" t="e">
        <f>IF(VLOOKUP(O2120,Home!$C$8:$R$207,6,FALSE)="","",VLOOKUP(O2120,Home!$C$8:$R$207,6,FALSE))</f>
        <v>#N/A</v>
      </c>
      <c r="M2120" s="129" t="e">
        <f t="shared" si="686"/>
        <v>#N/A</v>
      </c>
      <c r="N2120" s="11">
        <f>SUM($K$4:K2120)</f>
        <v>200</v>
      </c>
      <c r="O2120" s="11" t="str">
        <f>IF(P2120="","",IF(IFERROR(VLOOKUP(N2120,Home!$C$8:$R$1048576,1,FALSE),"")=0,"",IFERROR(VLOOKUP(N2120,Home!$C$8:$R$1048576,1,FALSE),"")))</f>
        <v/>
      </c>
      <c r="P2120" s="11" t="str">
        <f>IF(IFERROR(VLOOKUP(W2120,Home!$C$8:$R$1048576,3,FALSE),"")=0,"",IFERROR(VLOOKUP(W2120,Home!$C$8:$R$1048576,3,FALSE),""))</f>
        <v/>
      </c>
      <c r="Q2120" s="11" t="str">
        <f t="shared" si="685"/>
        <v/>
      </c>
      <c r="R2120" s="130" t="e">
        <f>VLOOKUP(Q2120,'Baggrund til lister'!$G$4:$H$15,2,FALSE)</f>
        <v>#N/A</v>
      </c>
      <c r="S2120" s="11" t="str">
        <f t="shared" si="687"/>
        <v/>
      </c>
      <c r="T2120" s="11" t="str">
        <f>IF(IFERROR(VLOOKUP(N2120,Home!$C$8:$R$1048576,11,FALSE),"")=0,"",IFERROR(VLOOKUP(N2120,Home!$C$8:$R$1048576,11,FALSE),""))</f>
        <v/>
      </c>
      <c r="U2120" s="11" t="str">
        <f>IF(IFERROR(VLOOKUP(O2120,Home!$C$8:$R$1048576,12,FALSE),"")=0,"",IFERROR(VLOOKUP(O2120,Home!$C$8:$R$1048576,12,FALSE),""))</f>
        <v/>
      </c>
      <c r="V2120" s="11" t="str">
        <f>IF(IFERROR(VLOOKUP(O2120,Home!$C$8:$R$1048576,8,FALSE),"")=0,"",IFERROR(VLOOKUP(O2120,Home!$C$8:$R$1048576,8,FALSE),""))</f>
        <v/>
      </c>
      <c r="W2120" s="11" t="str">
        <f>IF(OR(VLOOKUP(N2120,Home!$C$7:$I$207,6,FALSE)="",VLOOKUP(N2120,Home!$C$7:$I$207,7,FALSE)=""),"FEJL",SUM(Baggrundsark!$K$4:K2120))</f>
        <v>FEJL</v>
      </c>
      <c r="Y2120">
        <v>2117</v>
      </c>
      <c r="Z2120" s="1"/>
      <c r="AC2120" s="44"/>
      <c r="AD2120">
        <f t="shared" si="694"/>
        <v>0</v>
      </c>
      <c r="AE2120">
        <f>SUM($AD$4:AD2120)</f>
        <v>1</v>
      </c>
      <c r="AF2120" s="103" t="str">
        <f>IFERROR(VLOOKUP(AN2120,Home!$C$8:$E$207,3,FALSE),"")</f>
        <v/>
      </c>
      <c r="AG2120" s="103" t="str">
        <f>IFERROR(VLOOKUP(AN2120,Home!$C$8:$E$207,2,FALSE),"")</f>
        <v/>
      </c>
      <c r="AH2120" s="104" t="str">
        <f>IF(VLOOKUP(AE2120,Home!$C$8:$I$207,6,FALSE)="","",VLOOKUP(AE2120,Home!$C$8:$I$207,6,FALSE))</f>
        <v/>
      </c>
      <c r="AI2120" s="104" t="e">
        <f t="shared" si="702"/>
        <v>#VALUE!</v>
      </c>
      <c r="AJ2120" s="105" t="e">
        <f t="shared" si="695"/>
        <v>#VALUE!</v>
      </c>
      <c r="AK2120" s="103" t="e">
        <f t="shared" si="688"/>
        <v>#VALUE!</v>
      </c>
      <c r="AL2120" s="103" t="e">
        <f t="shared" si="696"/>
        <v>#VALUE!</v>
      </c>
      <c r="AN2120" t="str">
        <f>IF(OR(VLOOKUP(AE2120,Home!$C$8:$I$207,6,FALSE)="",VLOOKUP(AE2120,Home!$C$8:$I$207,7,FALSE)=""),"FEJL",Baggrundsark!AE2120)</f>
        <v>FEJL</v>
      </c>
      <c r="AO2120">
        <f>IF(VLOOKUP(AE2120,Home!$C$8:$N$207,12,FALSE)="Timelønnet",1,0)</f>
        <v>0</v>
      </c>
      <c r="AP2120">
        <f>SUM($AO$4:AO2120)*AO2120</f>
        <v>0</v>
      </c>
      <c r="AQ2120">
        <f t="shared" si="683"/>
        <v>1</v>
      </c>
      <c r="AR2120" t="str">
        <f t="shared" si="683"/>
        <v/>
      </c>
      <c r="AS2120" t="e">
        <f t="shared" si="697"/>
        <v>#VALUE!</v>
      </c>
      <c r="AT2120" s="45" t="e">
        <f t="shared" si="684"/>
        <v>#VALUE!</v>
      </c>
      <c r="AU2120">
        <f>VLOOKUP(AQ2120,Home!$C$8:$J$207,8,FALSE)</f>
        <v>0</v>
      </c>
    </row>
    <row r="2121" spans="1:47" x14ac:dyDescent="0.25">
      <c r="A2121" s="6">
        <f t="shared" si="689"/>
        <v>0</v>
      </c>
      <c r="B2121" s="6">
        <f t="shared" si="698"/>
        <v>0</v>
      </c>
      <c r="C2121" s="6" t="str">
        <f t="shared" si="690"/>
        <v/>
      </c>
      <c r="D2121" s="7">
        <f t="shared" si="691"/>
        <v>0</v>
      </c>
      <c r="E2121" s="7">
        <f t="shared" si="699"/>
        <v>0</v>
      </c>
      <c r="F2121" s="7" t="str">
        <f t="shared" si="692"/>
        <v/>
      </c>
      <c r="G2121" s="6">
        <f t="shared" si="693"/>
        <v>0</v>
      </c>
      <c r="H2121" s="6">
        <f t="shared" si="700"/>
        <v>0</v>
      </c>
      <c r="I2121" s="6" t="str">
        <f t="shared" si="701"/>
        <v/>
      </c>
      <c r="J2121" s="11">
        <v>2118</v>
      </c>
      <c r="K2121" s="11">
        <f>IF(IFERROR(VLOOKUP(J2121,Home!$A$8:$B$1048576,1,FALSE),0)=0,0,1)</f>
        <v>0</v>
      </c>
      <c r="L2121" s="129" t="e">
        <f>IF(VLOOKUP(O2121,Home!$C$8:$R$207,6,FALSE)="","",VLOOKUP(O2121,Home!$C$8:$R$207,6,FALSE))</f>
        <v>#N/A</v>
      </c>
      <c r="M2121" s="129" t="e">
        <f t="shared" si="686"/>
        <v>#N/A</v>
      </c>
      <c r="N2121" s="11">
        <f>SUM($K$4:K2121)</f>
        <v>200</v>
      </c>
      <c r="O2121" s="11" t="str">
        <f>IF(P2121="","",IF(IFERROR(VLOOKUP(N2121,Home!$C$8:$R$1048576,1,FALSE),"")=0,"",IFERROR(VLOOKUP(N2121,Home!$C$8:$R$1048576,1,FALSE),"")))</f>
        <v/>
      </c>
      <c r="P2121" s="11" t="str">
        <f>IF(IFERROR(VLOOKUP(W2121,Home!$C$8:$R$1048576,3,FALSE),"")=0,"",IFERROR(VLOOKUP(W2121,Home!$C$8:$R$1048576,3,FALSE),""))</f>
        <v/>
      </c>
      <c r="Q2121" s="11" t="str">
        <f t="shared" si="685"/>
        <v/>
      </c>
      <c r="R2121" s="130" t="e">
        <f>VLOOKUP(Q2121,'Baggrund til lister'!$G$4:$H$15,2,FALSE)</f>
        <v>#N/A</v>
      </c>
      <c r="S2121" s="11" t="str">
        <f t="shared" si="687"/>
        <v/>
      </c>
      <c r="T2121" s="11" t="str">
        <f>IF(IFERROR(VLOOKUP(N2121,Home!$C$8:$R$1048576,11,FALSE),"")=0,"",IFERROR(VLOOKUP(N2121,Home!$C$8:$R$1048576,11,FALSE),""))</f>
        <v/>
      </c>
      <c r="U2121" s="11" t="str">
        <f>IF(IFERROR(VLOOKUP(O2121,Home!$C$8:$R$1048576,12,FALSE),"")=0,"",IFERROR(VLOOKUP(O2121,Home!$C$8:$R$1048576,12,FALSE),""))</f>
        <v/>
      </c>
      <c r="V2121" s="11" t="str">
        <f>IF(IFERROR(VLOOKUP(O2121,Home!$C$8:$R$1048576,8,FALSE),"")=0,"",IFERROR(VLOOKUP(O2121,Home!$C$8:$R$1048576,8,FALSE),""))</f>
        <v/>
      </c>
      <c r="W2121" s="11" t="str">
        <f>IF(OR(VLOOKUP(N2121,Home!$C$7:$I$207,6,FALSE)="",VLOOKUP(N2121,Home!$C$7:$I$207,7,FALSE)=""),"FEJL",SUM(Baggrundsark!$K$4:K2121))</f>
        <v>FEJL</v>
      </c>
      <c r="Y2121">
        <v>2118</v>
      </c>
      <c r="Z2121" s="1"/>
      <c r="AC2121" s="44"/>
      <c r="AD2121">
        <f t="shared" si="694"/>
        <v>0</v>
      </c>
      <c r="AE2121">
        <f>SUM($AD$4:AD2121)</f>
        <v>1</v>
      </c>
      <c r="AF2121" s="103" t="str">
        <f>IFERROR(VLOOKUP(AN2121,Home!$C$8:$E$207,3,FALSE),"")</f>
        <v/>
      </c>
      <c r="AG2121" s="103" t="str">
        <f>IFERROR(VLOOKUP(AN2121,Home!$C$8:$E$207,2,FALSE),"")</f>
        <v/>
      </c>
      <c r="AH2121" s="104" t="str">
        <f>IF(VLOOKUP(AE2121,Home!$C$8:$I$207,6,FALSE)="","",VLOOKUP(AE2121,Home!$C$8:$I$207,6,FALSE))</f>
        <v/>
      </c>
      <c r="AI2121" s="104" t="e">
        <f t="shared" si="702"/>
        <v>#VALUE!</v>
      </c>
      <c r="AJ2121" s="105" t="e">
        <f t="shared" si="695"/>
        <v>#VALUE!</v>
      </c>
      <c r="AK2121" s="103" t="e">
        <f t="shared" si="688"/>
        <v>#VALUE!</v>
      </c>
      <c r="AL2121" s="103" t="e">
        <f t="shared" si="696"/>
        <v>#VALUE!</v>
      </c>
      <c r="AN2121" t="str">
        <f>IF(OR(VLOOKUP(AE2121,Home!$C$8:$I$207,6,FALSE)="",VLOOKUP(AE2121,Home!$C$8:$I$207,7,FALSE)=""),"FEJL",Baggrundsark!AE2121)</f>
        <v>FEJL</v>
      </c>
      <c r="AO2121">
        <f>IF(VLOOKUP(AE2121,Home!$C$8:$N$207,12,FALSE)="Timelønnet",1,0)</f>
        <v>0</v>
      </c>
      <c r="AP2121">
        <f>SUM($AO$4:AO2121)*AO2121</f>
        <v>0</v>
      </c>
      <c r="AQ2121">
        <f t="shared" si="683"/>
        <v>1</v>
      </c>
      <c r="AR2121" t="str">
        <f t="shared" si="683"/>
        <v/>
      </c>
      <c r="AS2121" t="e">
        <f t="shared" si="697"/>
        <v>#VALUE!</v>
      </c>
      <c r="AT2121" s="45" t="e">
        <f t="shared" si="684"/>
        <v>#VALUE!</v>
      </c>
      <c r="AU2121">
        <f>VLOOKUP(AQ2121,Home!$C$8:$J$207,8,FALSE)</f>
        <v>0</v>
      </c>
    </row>
    <row r="2122" spans="1:47" x14ac:dyDescent="0.25">
      <c r="A2122" s="6">
        <f t="shared" si="689"/>
        <v>0</v>
      </c>
      <c r="B2122" s="6">
        <f t="shared" si="698"/>
        <v>0</v>
      </c>
      <c r="C2122" s="6" t="str">
        <f t="shared" si="690"/>
        <v/>
      </c>
      <c r="D2122" s="7">
        <f t="shared" si="691"/>
        <v>0</v>
      </c>
      <c r="E2122" s="7">
        <f t="shared" si="699"/>
        <v>0</v>
      </c>
      <c r="F2122" s="7" t="str">
        <f t="shared" si="692"/>
        <v/>
      </c>
      <c r="G2122" s="6">
        <f t="shared" si="693"/>
        <v>0</v>
      </c>
      <c r="H2122" s="6">
        <f t="shared" si="700"/>
        <v>0</v>
      </c>
      <c r="I2122" s="6" t="str">
        <f t="shared" si="701"/>
        <v/>
      </c>
      <c r="J2122" s="11">
        <v>2119</v>
      </c>
      <c r="K2122" s="11">
        <f>IF(IFERROR(VLOOKUP(J2122,Home!$A$8:$B$1048576,1,FALSE),0)=0,0,1)</f>
        <v>0</v>
      </c>
      <c r="L2122" s="129" t="e">
        <f>IF(VLOOKUP(O2122,Home!$C$8:$R$207,6,FALSE)="","",VLOOKUP(O2122,Home!$C$8:$R$207,6,FALSE))</f>
        <v>#N/A</v>
      </c>
      <c r="M2122" s="129" t="e">
        <f t="shared" si="686"/>
        <v>#N/A</v>
      </c>
      <c r="N2122" s="11">
        <f>SUM($K$4:K2122)</f>
        <v>200</v>
      </c>
      <c r="O2122" s="11" t="str">
        <f>IF(P2122="","",IF(IFERROR(VLOOKUP(N2122,Home!$C$8:$R$1048576,1,FALSE),"")=0,"",IFERROR(VLOOKUP(N2122,Home!$C$8:$R$1048576,1,FALSE),"")))</f>
        <v/>
      </c>
      <c r="P2122" s="11" t="str">
        <f>IF(IFERROR(VLOOKUP(W2122,Home!$C$8:$R$1048576,3,FALSE),"")=0,"",IFERROR(VLOOKUP(W2122,Home!$C$8:$R$1048576,3,FALSE),""))</f>
        <v/>
      </c>
      <c r="Q2122" s="11" t="str">
        <f t="shared" si="685"/>
        <v/>
      </c>
      <c r="R2122" s="130" t="e">
        <f>VLOOKUP(Q2122,'Baggrund til lister'!$G$4:$H$15,2,FALSE)</f>
        <v>#N/A</v>
      </c>
      <c r="S2122" s="11" t="str">
        <f t="shared" si="687"/>
        <v/>
      </c>
      <c r="T2122" s="11" t="str">
        <f>IF(IFERROR(VLOOKUP(N2122,Home!$C$8:$R$1048576,11,FALSE),"")=0,"",IFERROR(VLOOKUP(N2122,Home!$C$8:$R$1048576,11,FALSE),""))</f>
        <v/>
      </c>
      <c r="U2122" s="11" t="str">
        <f>IF(IFERROR(VLOOKUP(O2122,Home!$C$8:$R$1048576,12,FALSE),"")=0,"",IFERROR(VLOOKUP(O2122,Home!$C$8:$R$1048576,12,FALSE),""))</f>
        <v/>
      </c>
      <c r="V2122" s="11" t="str">
        <f>IF(IFERROR(VLOOKUP(O2122,Home!$C$8:$R$1048576,8,FALSE),"")=0,"",IFERROR(VLOOKUP(O2122,Home!$C$8:$R$1048576,8,FALSE),""))</f>
        <v/>
      </c>
      <c r="W2122" s="11" t="str">
        <f>IF(OR(VLOOKUP(N2122,Home!$C$7:$I$207,6,FALSE)="",VLOOKUP(N2122,Home!$C$7:$I$207,7,FALSE)=""),"FEJL",SUM(Baggrundsark!$K$4:K2122))</f>
        <v>FEJL</v>
      </c>
      <c r="Y2122">
        <v>2119</v>
      </c>
      <c r="Z2122" s="1"/>
      <c r="AC2122" s="44"/>
      <c r="AD2122">
        <f t="shared" si="694"/>
        <v>0</v>
      </c>
      <c r="AE2122">
        <f>SUM($AD$4:AD2122)</f>
        <v>1</v>
      </c>
      <c r="AF2122" s="103" t="str">
        <f>IFERROR(VLOOKUP(AN2122,Home!$C$8:$E$207,3,FALSE),"")</f>
        <v/>
      </c>
      <c r="AG2122" s="103" t="str">
        <f>IFERROR(VLOOKUP(AN2122,Home!$C$8:$E$207,2,FALSE),"")</f>
        <v/>
      </c>
      <c r="AH2122" s="104" t="str">
        <f>IF(VLOOKUP(AE2122,Home!$C$8:$I$207,6,FALSE)="","",VLOOKUP(AE2122,Home!$C$8:$I$207,6,FALSE))</f>
        <v/>
      </c>
      <c r="AI2122" s="104" t="e">
        <f t="shared" si="702"/>
        <v>#VALUE!</v>
      </c>
      <c r="AJ2122" s="105" t="e">
        <f t="shared" si="695"/>
        <v>#VALUE!</v>
      </c>
      <c r="AK2122" s="103" t="e">
        <f t="shared" si="688"/>
        <v>#VALUE!</v>
      </c>
      <c r="AL2122" s="103" t="e">
        <f t="shared" si="696"/>
        <v>#VALUE!</v>
      </c>
      <c r="AN2122" t="str">
        <f>IF(OR(VLOOKUP(AE2122,Home!$C$8:$I$207,6,FALSE)="",VLOOKUP(AE2122,Home!$C$8:$I$207,7,FALSE)=""),"FEJL",Baggrundsark!AE2122)</f>
        <v>FEJL</v>
      </c>
      <c r="AO2122">
        <f>IF(VLOOKUP(AE2122,Home!$C$8:$N$207,12,FALSE)="Timelønnet",1,0)</f>
        <v>0</v>
      </c>
      <c r="AP2122">
        <f>SUM($AO$4:AO2122)*AO2122</f>
        <v>0</v>
      </c>
      <c r="AQ2122">
        <f t="shared" si="683"/>
        <v>1</v>
      </c>
      <c r="AR2122" t="str">
        <f t="shared" si="683"/>
        <v/>
      </c>
      <c r="AS2122" t="e">
        <f t="shared" si="697"/>
        <v>#VALUE!</v>
      </c>
      <c r="AT2122" s="45" t="e">
        <f t="shared" si="684"/>
        <v>#VALUE!</v>
      </c>
      <c r="AU2122">
        <f>VLOOKUP(AQ2122,Home!$C$8:$J$207,8,FALSE)</f>
        <v>0</v>
      </c>
    </row>
    <row r="2123" spans="1:47" x14ac:dyDescent="0.25">
      <c r="A2123" s="6">
        <f t="shared" si="689"/>
        <v>0</v>
      </c>
      <c r="B2123" s="6">
        <f t="shared" si="698"/>
        <v>0</v>
      </c>
      <c r="C2123" s="6" t="str">
        <f t="shared" si="690"/>
        <v/>
      </c>
      <c r="D2123" s="7">
        <f t="shared" si="691"/>
        <v>0</v>
      </c>
      <c r="E2123" s="7">
        <f t="shared" si="699"/>
        <v>0</v>
      </c>
      <c r="F2123" s="7" t="str">
        <f t="shared" si="692"/>
        <v/>
      </c>
      <c r="G2123" s="6">
        <f t="shared" si="693"/>
        <v>0</v>
      </c>
      <c r="H2123" s="6">
        <f t="shared" si="700"/>
        <v>0</v>
      </c>
      <c r="I2123" s="6" t="str">
        <f t="shared" si="701"/>
        <v/>
      </c>
      <c r="J2123" s="11">
        <v>2120</v>
      </c>
      <c r="K2123" s="11">
        <f>IF(IFERROR(VLOOKUP(J2123,Home!$A$8:$B$1048576,1,FALSE),0)=0,0,1)</f>
        <v>0</v>
      </c>
      <c r="L2123" s="129" t="e">
        <f>IF(VLOOKUP(O2123,Home!$C$8:$R$207,6,FALSE)="","",VLOOKUP(O2123,Home!$C$8:$R$207,6,FALSE))</f>
        <v>#N/A</v>
      </c>
      <c r="M2123" s="129" t="e">
        <f t="shared" si="686"/>
        <v>#N/A</v>
      </c>
      <c r="N2123" s="11">
        <f>SUM($K$4:K2123)</f>
        <v>200</v>
      </c>
      <c r="O2123" s="11" t="str">
        <f>IF(P2123="","",IF(IFERROR(VLOOKUP(N2123,Home!$C$8:$R$1048576,1,FALSE),"")=0,"",IFERROR(VLOOKUP(N2123,Home!$C$8:$R$1048576,1,FALSE),"")))</f>
        <v/>
      </c>
      <c r="P2123" s="11" t="str">
        <f>IF(IFERROR(VLOOKUP(W2123,Home!$C$8:$R$1048576,3,FALSE),"")=0,"",IFERROR(VLOOKUP(W2123,Home!$C$8:$R$1048576,3,FALSE),""))</f>
        <v/>
      </c>
      <c r="Q2123" s="11" t="str">
        <f t="shared" si="685"/>
        <v/>
      </c>
      <c r="R2123" s="130" t="e">
        <f>VLOOKUP(Q2123,'Baggrund til lister'!$G$4:$H$15,2,FALSE)</f>
        <v>#N/A</v>
      </c>
      <c r="S2123" s="11" t="str">
        <f t="shared" si="687"/>
        <v/>
      </c>
      <c r="T2123" s="11" t="str">
        <f>IF(IFERROR(VLOOKUP(N2123,Home!$C$8:$R$1048576,11,FALSE),"")=0,"",IFERROR(VLOOKUP(N2123,Home!$C$8:$R$1048576,11,FALSE),""))</f>
        <v/>
      </c>
      <c r="U2123" s="11" t="str">
        <f>IF(IFERROR(VLOOKUP(O2123,Home!$C$8:$R$1048576,12,FALSE),"")=0,"",IFERROR(VLOOKUP(O2123,Home!$C$8:$R$1048576,12,FALSE),""))</f>
        <v/>
      </c>
      <c r="V2123" s="11" t="str">
        <f>IF(IFERROR(VLOOKUP(O2123,Home!$C$8:$R$1048576,8,FALSE),"")=0,"",IFERROR(VLOOKUP(O2123,Home!$C$8:$R$1048576,8,FALSE),""))</f>
        <v/>
      </c>
      <c r="W2123" s="11" t="str">
        <f>IF(OR(VLOOKUP(N2123,Home!$C$7:$I$207,6,FALSE)="",VLOOKUP(N2123,Home!$C$7:$I$207,7,FALSE)=""),"FEJL",SUM(Baggrundsark!$K$4:K2123))</f>
        <v>FEJL</v>
      </c>
      <c r="Y2123">
        <v>2120</v>
      </c>
      <c r="Z2123" s="1"/>
      <c r="AC2123" s="44"/>
      <c r="AD2123">
        <f t="shared" si="694"/>
        <v>0</v>
      </c>
      <c r="AE2123">
        <f>SUM($AD$4:AD2123)</f>
        <v>1</v>
      </c>
      <c r="AF2123" s="103" t="str">
        <f>IFERROR(VLOOKUP(AN2123,Home!$C$8:$E$207,3,FALSE),"")</f>
        <v/>
      </c>
      <c r="AG2123" s="103" t="str">
        <f>IFERROR(VLOOKUP(AN2123,Home!$C$8:$E$207,2,FALSE),"")</f>
        <v/>
      </c>
      <c r="AH2123" s="104" t="str">
        <f>IF(VLOOKUP(AE2123,Home!$C$8:$I$207,6,FALSE)="","",VLOOKUP(AE2123,Home!$C$8:$I$207,6,FALSE))</f>
        <v/>
      </c>
      <c r="AI2123" s="104" t="e">
        <f t="shared" si="702"/>
        <v>#VALUE!</v>
      </c>
      <c r="AJ2123" s="105" t="e">
        <f t="shared" si="695"/>
        <v>#VALUE!</v>
      </c>
      <c r="AK2123" s="103" t="e">
        <f t="shared" si="688"/>
        <v>#VALUE!</v>
      </c>
      <c r="AL2123" s="103" t="e">
        <f t="shared" si="696"/>
        <v>#VALUE!</v>
      </c>
      <c r="AN2123" t="str">
        <f>IF(OR(VLOOKUP(AE2123,Home!$C$8:$I$207,6,FALSE)="",VLOOKUP(AE2123,Home!$C$8:$I$207,7,FALSE)=""),"FEJL",Baggrundsark!AE2123)</f>
        <v>FEJL</v>
      </c>
      <c r="AO2123">
        <f>IF(VLOOKUP(AE2123,Home!$C$8:$N$207,12,FALSE)="Timelønnet",1,0)</f>
        <v>0</v>
      </c>
      <c r="AP2123">
        <f>SUM($AO$4:AO2123)*AO2123</f>
        <v>0</v>
      </c>
      <c r="AQ2123">
        <f t="shared" si="683"/>
        <v>1</v>
      </c>
      <c r="AR2123" t="str">
        <f t="shared" si="683"/>
        <v/>
      </c>
      <c r="AS2123" t="e">
        <f t="shared" si="697"/>
        <v>#VALUE!</v>
      </c>
      <c r="AT2123" s="45" t="e">
        <f t="shared" si="684"/>
        <v>#VALUE!</v>
      </c>
      <c r="AU2123">
        <f>VLOOKUP(AQ2123,Home!$C$8:$J$207,8,FALSE)</f>
        <v>0</v>
      </c>
    </row>
    <row r="2124" spans="1:47" x14ac:dyDescent="0.25">
      <c r="A2124" s="6">
        <f t="shared" si="689"/>
        <v>0</v>
      </c>
      <c r="B2124" s="6">
        <f t="shared" si="698"/>
        <v>0</v>
      </c>
      <c r="C2124" s="6" t="str">
        <f t="shared" si="690"/>
        <v/>
      </c>
      <c r="D2124" s="7">
        <f t="shared" si="691"/>
        <v>0</v>
      </c>
      <c r="E2124" s="7">
        <f t="shared" si="699"/>
        <v>0</v>
      </c>
      <c r="F2124" s="7" t="str">
        <f t="shared" si="692"/>
        <v/>
      </c>
      <c r="G2124" s="6">
        <f t="shared" si="693"/>
        <v>0</v>
      </c>
      <c r="H2124" s="6">
        <f t="shared" si="700"/>
        <v>0</v>
      </c>
      <c r="I2124" s="6" t="str">
        <f t="shared" si="701"/>
        <v/>
      </c>
      <c r="J2124" s="11">
        <v>2121</v>
      </c>
      <c r="K2124" s="11">
        <f>IF(IFERROR(VLOOKUP(J2124,Home!$A$8:$B$1048576,1,FALSE),0)=0,0,1)</f>
        <v>0</v>
      </c>
      <c r="L2124" s="129" t="e">
        <f>IF(VLOOKUP(O2124,Home!$C$8:$R$207,6,FALSE)="","",VLOOKUP(O2124,Home!$C$8:$R$207,6,FALSE))</f>
        <v>#N/A</v>
      </c>
      <c r="M2124" s="129" t="e">
        <f t="shared" si="686"/>
        <v>#N/A</v>
      </c>
      <c r="N2124" s="11">
        <f>SUM($K$4:K2124)</f>
        <v>200</v>
      </c>
      <c r="O2124" s="11" t="str">
        <f>IF(P2124="","",IF(IFERROR(VLOOKUP(N2124,Home!$C$8:$R$1048576,1,FALSE),"")=0,"",IFERROR(VLOOKUP(N2124,Home!$C$8:$R$1048576,1,FALSE),"")))</f>
        <v/>
      </c>
      <c r="P2124" s="11" t="str">
        <f>IF(IFERROR(VLOOKUP(W2124,Home!$C$8:$R$1048576,3,FALSE),"")=0,"",IFERROR(VLOOKUP(W2124,Home!$C$8:$R$1048576,3,FALSE),""))</f>
        <v/>
      </c>
      <c r="Q2124" s="11" t="str">
        <f t="shared" si="685"/>
        <v/>
      </c>
      <c r="R2124" s="130" t="e">
        <f>VLOOKUP(Q2124,'Baggrund til lister'!$G$4:$H$15,2,FALSE)</f>
        <v>#N/A</v>
      </c>
      <c r="S2124" s="11" t="str">
        <f t="shared" si="687"/>
        <v/>
      </c>
      <c r="T2124" s="11" t="str">
        <f>IF(IFERROR(VLOOKUP(N2124,Home!$C$8:$R$1048576,11,FALSE),"")=0,"",IFERROR(VLOOKUP(N2124,Home!$C$8:$R$1048576,11,FALSE),""))</f>
        <v/>
      </c>
      <c r="U2124" s="11" t="str">
        <f>IF(IFERROR(VLOOKUP(O2124,Home!$C$8:$R$1048576,12,FALSE),"")=0,"",IFERROR(VLOOKUP(O2124,Home!$C$8:$R$1048576,12,FALSE),""))</f>
        <v/>
      </c>
      <c r="V2124" s="11" t="str">
        <f>IF(IFERROR(VLOOKUP(O2124,Home!$C$8:$R$1048576,8,FALSE),"")=0,"",IFERROR(VLOOKUP(O2124,Home!$C$8:$R$1048576,8,FALSE),""))</f>
        <v/>
      </c>
      <c r="W2124" s="11" t="str">
        <f>IF(OR(VLOOKUP(N2124,Home!$C$7:$I$207,6,FALSE)="",VLOOKUP(N2124,Home!$C$7:$I$207,7,FALSE)=""),"FEJL",SUM(Baggrundsark!$K$4:K2124))</f>
        <v>FEJL</v>
      </c>
      <c r="Y2124">
        <v>2121</v>
      </c>
      <c r="Z2124" s="1"/>
      <c r="AC2124" s="44"/>
      <c r="AD2124">
        <f t="shared" si="694"/>
        <v>0</v>
      </c>
      <c r="AE2124">
        <f>SUM($AD$4:AD2124)</f>
        <v>1</v>
      </c>
      <c r="AF2124" s="103" t="str">
        <f>IFERROR(VLOOKUP(AN2124,Home!$C$8:$E$207,3,FALSE),"")</f>
        <v/>
      </c>
      <c r="AG2124" s="103" t="str">
        <f>IFERROR(VLOOKUP(AN2124,Home!$C$8:$E$207,2,FALSE),"")</f>
        <v/>
      </c>
      <c r="AH2124" s="104" t="str">
        <f>IF(VLOOKUP(AE2124,Home!$C$8:$I$207,6,FALSE)="","",VLOOKUP(AE2124,Home!$C$8:$I$207,6,FALSE))</f>
        <v/>
      </c>
      <c r="AI2124" s="104" t="e">
        <f t="shared" si="702"/>
        <v>#VALUE!</v>
      </c>
      <c r="AJ2124" s="105" t="e">
        <f t="shared" si="695"/>
        <v>#VALUE!</v>
      </c>
      <c r="AK2124" s="103" t="e">
        <f t="shared" si="688"/>
        <v>#VALUE!</v>
      </c>
      <c r="AL2124" s="103" t="e">
        <f t="shared" si="696"/>
        <v>#VALUE!</v>
      </c>
      <c r="AN2124" t="str">
        <f>IF(OR(VLOOKUP(AE2124,Home!$C$8:$I$207,6,FALSE)="",VLOOKUP(AE2124,Home!$C$8:$I$207,7,FALSE)=""),"FEJL",Baggrundsark!AE2124)</f>
        <v>FEJL</v>
      </c>
      <c r="AO2124">
        <f>IF(VLOOKUP(AE2124,Home!$C$8:$N$207,12,FALSE)="Timelønnet",1,0)</f>
        <v>0</v>
      </c>
      <c r="AP2124">
        <f>SUM($AO$4:AO2124)*AO2124</f>
        <v>0</v>
      </c>
      <c r="AQ2124">
        <f t="shared" si="683"/>
        <v>1</v>
      </c>
      <c r="AR2124" t="str">
        <f t="shared" si="683"/>
        <v/>
      </c>
      <c r="AS2124" t="e">
        <f t="shared" si="697"/>
        <v>#VALUE!</v>
      </c>
      <c r="AT2124" s="45" t="e">
        <f t="shared" si="684"/>
        <v>#VALUE!</v>
      </c>
      <c r="AU2124">
        <f>VLOOKUP(AQ2124,Home!$C$8:$J$207,8,FALSE)</f>
        <v>0</v>
      </c>
    </row>
    <row r="2125" spans="1:47" x14ac:dyDescent="0.25">
      <c r="A2125" s="6">
        <f t="shared" si="689"/>
        <v>0</v>
      </c>
      <c r="B2125" s="6">
        <f t="shared" si="698"/>
        <v>0</v>
      </c>
      <c r="C2125" s="6" t="str">
        <f t="shared" si="690"/>
        <v/>
      </c>
      <c r="D2125" s="7">
        <f t="shared" si="691"/>
        <v>0</v>
      </c>
      <c r="E2125" s="7">
        <f t="shared" si="699"/>
        <v>0</v>
      </c>
      <c r="F2125" s="7" t="str">
        <f t="shared" si="692"/>
        <v/>
      </c>
      <c r="G2125" s="6">
        <f t="shared" si="693"/>
        <v>0</v>
      </c>
      <c r="H2125" s="6">
        <f t="shared" si="700"/>
        <v>0</v>
      </c>
      <c r="I2125" s="6" t="str">
        <f t="shared" si="701"/>
        <v/>
      </c>
      <c r="J2125" s="11">
        <v>2122</v>
      </c>
      <c r="K2125" s="11">
        <f>IF(IFERROR(VLOOKUP(J2125,Home!$A$8:$B$1048576,1,FALSE),0)=0,0,1)</f>
        <v>0</v>
      </c>
      <c r="L2125" s="129" t="e">
        <f>IF(VLOOKUP(O2125,Home!$C$8:$R$207,6,FALSE)="","",VLOOKUP(O2125,Home!$C$8:$R$207,6,FALSE))</f>
        <v>#N/A</v>
      </c>
      <c r="M2125" s="129" t="e">
        <f t="shared" si="686"/>
        <v>#N/A</v>
      </c>
      <c r="N2125" s="11">
        <f>SUM($K$4:K2125)</f>
        <v>200</v>
      </c>
      <c r="O2125" s="11" t="str">
        <f>IF(P2125="","",IF(IFERROR(VLOOKUP(N2125,Home!$C$8:$R$1048576,1,FALSE),"")=0,"",IFERROR(VLOOKUP(N2125,Home!$C$8:$R$1048576,1,FALSE),"")))</f>
        <v/>
      </c>
      <c r="P2125" s="11" t="str">
        <f>IF(IFERROR(VLOOKUP(W2125,Home!$C$8:$R$1048576,3,FALSE),"")=0,"",IFERROR(VLOOKUP(W2125,Home!$C$8:$R$1048576,3,FALSE),""))</f>
        <v/>
      </c>
      <c r="Q2125" s="11" t="str">
        <f t="shared" si="685"/>
        <v/>
      </c>
      <c r="R2125" s="130" t="e">
        <f>VLOOKUP(Q2125,'Baggrund til lister'!$G$4:$H$15,2,FALSE)</f>
        <v>#N/A</v>
      </c>
      <c r="S2125" s="11" t="str">
        <f t="shared" si="687"/>
        <v/>
      </c>
      <c r="T2125" s="11" t="str">
        <f>IF(IFERROR(VLOOKUP(N2125,Home!$C$8:$R$1048576,11,FALSE),"")=0,"",IFERROR(VLOOKUP(N2125,Home!$C$8:$R$1048576,11,FALSE),""))</f>
        <v/>
      </c>
      <c r="U2125" s="11" t="str">
        <f>IF(IFERROR(VLOOKUP(O2125,Home!$C$8:$R$1048576,12,FALSE),"")=0,"",IFERROR(VLOOKUP(O2125,Home!$C$8:$R$1048576,12,FALSE),""))</f>
        <v/>
      </c>
      <c r="V2125" s="11" t="str">
        <f>IF(IFERROR(VLOOKUP(O2125,Home!$C$8:$R$1048576,8,FALSE),"")=0,"",IFERROR(VLOOKUP(O2125,Home!$C$8:$R$1048576,8,FALSE),""))</f>
        <v/>
      </c>
      <c r="W2125" s="11" t="str">
        <f>IF(OR(VLOOKUP(N2125,Home!$C$7:$I$207,6,FALSE)="",VLOOKUP(N2125,Home!$C$7:$I$207,7,FALSE)=""),"FEJL",SUM(Baggrundsark!$K$4:K2125))</f>
        <v>FEJL</v>
      </c>
      <c r="Y2125">
        <v>2122</v>
      </c>
      <c r="Z2125" s="1"/>
      <c r="AC2125" s="44"/>
      <c r="AD2125">
        <f t="shared" si="694"/>
        <v>0</v>
      </c>
      <c r="AE2125">
        <f>SUM($AD$4:AD2125)</f>
        <v>1</v>
      </c>
      <c r="AF2125" s="103" t="str">
        <f>IFERROR(VLOOKUP(AN2125,Home!$C$8:$E$207,3,FALSE),"")</f>
        <v/>
      </c>
      <c r="AG2125" s="103" t="str">
        <f>IFERROR(VLOOKUP(AN2125,Home!$C$8:$E$207,2,FALSE),"")</f>
        <v/>
      </c>
      <c r="AH2125" s="104" t="str">
        <f>IF(VLOOKUP(AE2125,Home!$C$8:$I$207,6,FALSE)="","",VLOOKUP(AE2125,Home!$C$8:$I$207,6,FALSE))</f>
        <v/>
      </c>
      <c r="AI2125" s="104" t="e">
        <f t="shared" si="702"/>
        <v>#VALUE!</v>
      </c>
      <c r="AJ2125" s="105" t="e">
        <f t="shared" si="695"/>
        <v>#VALUE!</v>
      </c>
      <c r="AK2125" s="103" t="e">
        <f t="shared" si="688"/>
        <v>#VALUE!</v>
      </c>
      <c r="AL2125" s="103" t="e">
        <f t="shared" si="696"/>
        <v>#VALUE!</v>
      </c>
      <c r="AN2125" t="str">
        <f>IF(OR(VLOOKUP(AE2125,Home!$C$8:$I$207,6,FALSE)="",VLOOKUP(AE2125,Home!$C$8:$I$207,7,FALSE)=""),"FEJL",Baggrundsark!AE2125)</f>
        <v>FEJL</v>
      </c>
      <c r="AO2125">
        <f>IF(VLOOKUP(AE2125,Home!$C$8:$N$207,12,FALSE)="Timelønnet",1,0)</f>
        <v>0</v>
      </c>
      <c r="AP2125">
        <f>SUM($AO$4:AO2125)*AO2125</f>
        <v>0</v>
      </c>
      <c r="AQ2125">
        <f t="shared" si="683"/>
        <v>1</v>
      </c>
      <c r="AR2125" t="str">
        <f t="shared" si="683"/>
        <v/>
      </c>
      <c r="AS2125" t="e">
        <f t="shared" si="697"/>
        <v>#VALUE!</v>
      </c>
      <c r="AT2125" s="45" t="e">
        <f t="shared" si="684"/>
        <v>#VALUE!</v>
      </c>
      <c r="AU2125">
        <f>VLOOKUP(AQ2125,Home!$C$8:$J$207,8,FALSE)</f>
        <v>0</v>
      </c>
    </row>
    <row r="2126" spans="1:47" x14ac:dyDescent="0.25">
      <c r="A2126" s="6">
        <f t="shared" si="689"/>
        <v>0</v>
      </c>
      <c r="B2126" s="6">
        <f t="shared" si="698"/>
        <v>0</v>
      </c>
      <c r="C2126" s="6" t="str">
        <f t="shared" si="690"/>
        <v/>
      </c>
      <c r="D2126" s="7">
        <f t="shared" si="691"/>
        <v>0</v>
      </c>
      <c r="E2126" s="7">
        <f t="shared" si="699"/>
        <v>0</v>
      </c>
      <c r="F2126" s="7" t="str">
        <f t="shared" si="692"/>
        <v/>
      </c>
      <c r="G2126" s="6">
        <f t="shared" si="693"/>
        <v>0</v>
      </c>
      <c r="H2126" s="6">
        <f t="shared" si="700"/>
        <v>0</v>
      </c>
      <c r="I2126" s="6" t="str">
        <f t="shared" si="701"/>
        <v/>
      </c>
      <c r="J2126" s="11">
        <v>2123</v>
      </c>
      <c r="K2126" s="11">
        <f>IF(IFERROR(VLOOKUP(J2126,Home!$A$8:$B$1048576,1,FALSE),0)=0,0,1)</f>
        <v>0</v>
      </c>
      <c r="L2126" s="129" t="e">
        <f>IF(VLOOKUP(O2126,Home!$C$8:$R$207,6,FALSE)="","",VLOOKUP(O2126,Home!$C$8:$R$207,6,FALSE))</f>
        <v>#N/A</v>
      </c>
      <c r="M2126" s="129" t="e">
        <f t="shared" si="686"/>
        <v>#N/A</v>
      </c>
      <c r="N2126" s="11">
        <f>SUM($K$4:K2126)</f>
        <v>200</v>
      </c>
      <c r="O2126" s="11" t="str">
        <f>IF(P2126="","",IF(IFERROR(VLOOKUP(N2126,Home!$C$8:$R$1048576,1,FALSE),"")=0,"",IFERROR(VLOOKUP(N2126,Home!$C$8:$R$1048576,1,FALSE),"")))</f>
        <v/>
      </c>
      <c r="P2126" s="11" t="str">
        <f>IF(IFERROR(VLOOKUP(W2126,Home!$C$8:$R$1048576,3,FALSE),"")=0,"",IFERROR(VLOOKUP(W2126,Home!$C$8:$R$1048576,3,FALSE),""))</f>
        <v/>
      </c>
      <c r="Q2126" s="11" t="str">
        <f t="shared" si="685"/>
        <v/>
      </c>
      <c r="R2126" s="130" t="e">
        <f>VLOOKUP(Q2126,'Baggrund til lister'!$G$4:$H$15,2,FALSE)</f>
        <v>#N/A</v>
      </c>
      <c r="S2126" s="11" t="str">
        <f t="shared" si="687"/>
        <v/>
      </c>
      <c r="T2126" s="11" t="str">
        <f>IF(IFERROR(VLOOKUP(N2126,Home!$C$8:$R$1048576,11,FALSE),"")=0,"",IFERROR(VLOOKUP(N2126,Home!$C$8:$R$1048576,11,FALSE),""))</f>
        <v/>
      </c>
      <c r="U2126" s="11" t="str">
        <f>IF(IFERROR(VLOOKUP(O2126,Home!$C$8:$R$1048576,12,FALSE),"")=0,"",IFERROR(VLOOKUP(O2126,Home!$C$8:$R$1048576,12,FALSE),""))</f>
        <v/>
      </c>
      <c r="V2126" s="11" t="str">
        <f>IF(IFERROR(VLOOKUP(O2126,Home!$C$8:$R$1048576,8,FALSE),"")=0,"",IFERROR(VLOOKUP(O2126,Home!$C$8:$R$1048576,8,FALSE),""))</f>
        <v/>
      </c>
      <c r="W2126" s="11" t="str">
        <f>IF(OR(VLOOKUP(N2126,Home!$C$7:$I$207,6,FALSE)="",VLOOKUP(N2126,Home!$C$7:$I$207,7,FALSE)=""),"FEJL",SUM(Baggrundsark!$K$4:K2126))</f>
        <v>FEJL</v>
      </c>
      <c r="Y2126">
        <v>2123</v>
      </c>
      <c r="Z2126" s="1"/>
      <c r="AC2126" s="44"/>
      <c r="AD2126">
        <f t="shared" si="694"/>
        <v>0</v>
      </c>
      <c r="AE2126">
        <f>SUM($AD$4:AD2126)</f>
        <v>1</v>
      </c>
      <c r="AF2126" s="103" t="str">
        <f>IFERROR(VLOOKUP(AN2126,Home!$C$8:$E$207,3,FALSE),"")</f>
        <v/>
      </c>
      <c r="AG2126" s="103" t="str">
        <f>IFERROR(VLOOKUP(AN2126,Home!$C$8:$E$207,2,FALSE),"")</f>
        <v/>
      </c>
      <c r="AH2126" s="104" t="str">
        <f>IF(VLOOKUP(AE2126,Home!$C$8:$I$207,6,FALSE)="","",VLOOKUP(AE2126,Home!$C$8:$I$207,6,FALSE))</f>
        <v/>
      </c>
      <c r="AI2126" s="104" t="e">
        <f t="shared" si="702"/>
        <v>#VALUE!</v>
      </c>
      <c r="AJ2126" s="105" t="e">
        <f t="shared" si="695"/>
        <v>#VALUE!</v>
      </c>
      <c r="AK2126" s="103" t="e">
        <f t="shared" si="688"/>
        <v>#VALUE!</v>
      </c>
      <c r="AL2126" s="103" t="e">
        <f t="shared" si="696"/>
        <v>#VALUE!</v>
      </c>
      <c r="AN2126" t="str">
        <f>IF(OR(VLOOKUP(AE2126,Home!$C$8:$I$207,6,FALSE)="",VLOOKUP(AE2126,Home!$C$8:$I$207,7,FALSE)=""),"FEJL",Baggrundsark!AE2126)</f>
        <v>FEJL</v>
      </c>
      <c r="AO2126">
        <f>IF(VLOOKUP(AE2126,Home!$C$8:$N$207,12,FALSE)="Timelønnet",1,0)</f>
        <v>0</v>
      </c>
      <c r="AP2126">
        <f>SUM($AO$4:AO2126)*AO2126</f>
        <v>0</v>
      </c>
      <c r="AQ2126">
        <f t="shared" si="683"/>
        <v>1</v>
      </c>
      <c r="AR2126" t="str">
        <f t="shared" si="683"/>
        <v/>
      </c>
      <c r="AS2126" t="e">
        <f t="shared" si="697"/>
        <v>#VALUE!</v>
      </c>
      <c r="AT2126" s="45" t="e">
        <f t="shared" si="684"/>
        <v>#VALUE!</v>
      </c>
      <c r="AU2126">
        <f>VLOOKUP(AQ2126,Home!$C$8:$J$207,8,FALSE)</f>
        <v>0</v>
      </c>
    </row>
    <row r="2127" spans="1:47" x14ac:dyDescent="0.25">
      <c r="A2127" s="6">
        <f t="shared" si="689"/>
        <v>0</v>
      </c>
      <c r="B2127" s="6">
        <f t="shared" si="698"/>
        <v>0</v>
      </c>
      <c r="C2127" s="6" t="str">
        <f t="shared" si="690"/>
        <v/>
      </c>
      <c r="D2127" s="7">
        <f t="shared" si="691"/>
        <v>0</v>
      </c>
      <c r="E2127" s="7">
        <f t="shared" si="699"/>
        <v>0</v>
      </c>
      <c r="F2127" s="7" t="str">
        <f t="shared" si="692"/>
        <v/>
      </c>
      <c r="G2127" s="6">
        <f t="shared" si="693"/>
        <v>0</v>
      </c>
      <c r="H2127" s="6">
        <f t="shared" si="700"/>
        <v>0</v>
      </c>
      <c r="I2127" s="6" t="str">
        <f t="shared" si="701"/>
        <v/>
      </c>
      <c r="J2127" s="11">
        <v>2124</v>
      </c>
      <c r="K2127" s="11">
        <f>IF(IFERROR(VLOOKUP(J2127,Home!$A$8:$B$1048576,1,FALSE),0)=0,0,1)</f>
        <v>0</v>
      </c>
      <c r="L2127" s="129" t="e">
        <f>IF(VLOOKUP(O2127,Home!$C$8:$R$207,6,FALSE)="","",VLOOKUP(O2127,Home!$C$8:$R$207,6,FALSE))</f>
        <v>#N/A</v>
      </c>
      <c r="M2127" s="129" t="e">
        <f t="shared" si="686"/>
        <v>#N/A</v>
      </c>
      <c r="N2127" s="11">
        <f>SUM($K$4:K2127)</f>
        <v>200</v>
      </c>
      <c r="O2127" s="11" t="str">
        <f>IF(P2127="","",IF(IFERROR(VLOOKUP(N2127,Home!$C$8:$R$1048576,1,FALSE),"")=0,"",IFERROR(VLOOKUP(N2127,Home!$C$8:$R$1048576,1,FALSE),"")))</f>
        <v/>
      </c>
      <c r="P2127" s="11" t="str">
        <f>IF(IFERROR(VLOOKUP(W2127,Home!$C$8:$R$1048576,3,FALSE),"")=0,"",IFERROR(VLOOKUP(W2127,Home!$C$8:$R$1048576,3,FALSE),""))</f>
        <v/>
      </c>
      <c r="Q2127" s="11" t="str">
        <f t="shared" si="685"/>
        <v/>
      </c>
      <c r="R2127" s="130" t="e">
        <f>VLOOKUP(Q2127,'Baggrund til lister'!$G$4:$H$15,2,FALSE)</f>
        <v>#N/A</v>
      </c>
      <c r="S2127" s="11" t="str">
        <f t="shared" si="687"/>
        <v/>
      </c>
      <c r="T2127" s="11" t="str">
        <f>IF(IFERROR(VLOOKUP(N2127,Home!$C$8:$R$1048576,11,FALSE),"")=0,"",IFERROR(VLOOKUP(N2127,Home!$C$8:$R$1048576,11,FALSE),""))</f>
        <v/>
      </c>
      <c r="U2127" s="11" t="str">
        <f>IF(IFERROR(VLOOKUP(O2127,Home!$C$8:$R$1048576,12,FALSE),"")=0,"",IFERROR(VLOOKUP(O2127,Home!$C$8:$R$1048576,12,FALSE),""))</f>
        <v/>
      </c>
      <c r="V2127" s="11" t="str">
        <f>IF(IFERROR(VLOOKUP(O2127,Home!$C$8:$R$1048576,8,FALSE),"")=0,"",IFERROR(VLOOKUP(O2127,Home!$C$8:$R$1048576,8,FALSE),""))</f>
        <v/>
      </c>
      <c r="W2127" s="11" t="str">
        <f>IF(OR(VLOOKUP(N2127,Home!$C$7:$I$207,6,FALSE)="",VLOOKUP(N2127,Home!$C$7:$I$207,7,FALSE)=""),"FEJL",SUM(Baggrundsark!$K$4:K2127))</f>
        <v>FEJL</v>
      </c>
      <c r="Y2127">
        <v>2124</v>
      </c>
      <c r="Z2127" s="1"/>
      <c r="AC2127" s="44"/>
      <c r="AD2127">
        <f t="shared" si="694"/>
        <v>0</v>
      </c>
      <c r="AE2127">
        <f>SUM($AD$4:AD2127)</f>
        <v>1</v>
      </c>
      <c r="AF2127" s="103" t="str">
        <f>IFERROR(VLOOKUP(AN2127,Home!$C$8:$E$207,3,FALSE),"")</f>
        <v/>
      </c>
      <c r="AG2127" s="103" t="str">
        <f>IFERROR(VLOOKUP(AN2127,Home!$C$8:$E$207,2,FALSE),"")</f>
        <v/>
      </c>
      <c r="AH2127" s="104" t="str">
        <f>IF(VLOOKUP(AE2127,Home!$C$8:$I$207,6,FALSE)="","",VLOOKUP(AE2127,Home!$C$8:$I$207,6,FALSE))</f>
        <v/>
      </c>
      <c r="AI2127" s="104" t="e">
        <f t="shared" si="702"/>
        <v>#VALUE!</v>
      </c>
      <c r="AJ2127" s="105" t="e">
        <f t="shared" si="695"/>
        <v>#VALUE!</v>
      </c>
      <c r="AK2127" s="103" t="e">
        <f t="shared" si="688"/>
        <v>#VALUE!</v>
      </c>
      <c r="AL2127" s="103" t="e">
        <f t="shared" si="696"/>
        <v>#VALUE!</v>
      </c>
      <c r="AN2127" t="str">
        <f>IF(OR(VLOOKUP(AE2127,Home!$C$8:$I$207,6,FALSE)="",VLOOKUP(AE2127,Home!$C$8:$I$207,7,FALSE)=""),"FEJL",Baggrundsark!AE2127)</f>
        <v>FEJL</v>
      </c>
      <c r="AO2127">
        <f>IF(VLOOKUP(AE2127,Home!$C$8:$N$207,12,FALSE)="Timelønnet",1,0)</f>
        <v>0</v>
      </c>
      <c r="AP2127">
        <f>SUM($AO$4:AO2127)*AO2127</f>
        <v>0</v>
      </c>
      <c r="AQ2127">
        <f t="shared" si="683"/>
        <v>1</v>
      </c>
      <c r="AR2127" t="str">
        <f t="shared" si="683"/>
        <v/>
      </c>
      <c r="AS2127" t="e">
        <f t="shared" si="697"/>
        <v>#VALUE!</v>
      </c>
      <c r="AT2127" s="45" t="e">
        <f t="shared" si="684"/>
        <v>#VALUE!</v>
      </c>
      <c r="AU2127">
        <f>VLOOKUP(AQ2127,Home!$C$8:$J$207,8,FALSE)</f>
        <v>0</v>
      </c>
    </row>
    <row r="2128" spans="1:47" x14ac:dyDescent="0.25">
      <c r="A2128" s="6">
        <f t="shared" si="689"/>
        <v>0</v>
      </c>
      <c r="B2128" s="6">
        <f t="shared" si="698"/>
        <v>0</v>
      </c>
      <c r="C2128" s="6" t="str">
        <f t="shared" si="690"/>
        <v/>
      </c>
      <c r="D2128" s="7">
        <f t="shared" si="691"/>
        <v>0</v>
      </c>
      <c r="E2128" s="7">
        <f t="shared" si="699"/>
        <v>0</v>
      </c>
      <c r="F2128" s="7" t="str">
        <f t="shared" si="692"/>
        <v/>
      </c>
      <c r="G2128" s="6">
        <f t="shared" si="693"/>
        <v>0</v>
      </c>
      <c r="H2128" s="6">
        <f t="shared" si="700"/>
        <v>0</v>
      </c>
      <c r="I2128" s="6" t="str">
        <f t="shared" si="701"/>
        <v/>
      </c>
      <c r="J2128" s="11">
        <v>2125</v>
      </c>
      <c r="K2128" s="11">
        <f>IF(IFERROR(VLOOKUP(J2128,Home!$A$8:$B$1048576,1,FALSE),0)=0,0,1)</f>
        <v>0</v>
      </c>
      <c r="L2128" s="129" t="e">
        <f>IF(VLOOKUP(O2128,Home!$C$8:$R$207,6,FALSE)="","",VLOOKUP(O2128,Home!$C$8:$R$207,6,FALSE))</f>
        <v>#N/A</v>
      </c>
      <c r="M2128" s="129" t="e">
        <f t="shared" si="686"/>
        <v>#N/A</v>
      </c>
      <c r="N2128" s="11">
        <f>SUM($K$4:K2128)</f>
        <v>200</v>
      </c>
      <c r="O2128" s="11" t="str">
        <f>IF(P2128="","",IF(IFERROR(VLOOKUP(N2128,Home!$C$8:$R$1048576,1,FALSE),"")=0,"",IFERROR(VLOOKUP(N2128,Home!$C$8:$R$1048576,1,FALSE),"")))</f>
        <v/>
      </c>
      <c r="P2128" s="11" t="str">
        <f>IF(IFERROR(VLOOKUP(W2128,Home!$C$8:$R$1048576,3,FALSE),"")=0,"",IFERROR(VLOOKUP(W2128,Home!$C$8:$R$1048576,3,FALSE),""))</f>
        <v/>
      </c>
      <c r="Q2128" s="11" t="str">
        <f t="shared" si="685"/>
        <v/>
      </c>
      <c r="R2128" s="130" t="e">
        <f>VLOOKUP(Q2128,'Baggrund til lister'!$G$4:$H$15,2,FALSE)</f>
        <v>#N/A</v>
      </c>
      <c r="S2128" s="11" t="str">
        <f t="shared" si="687"/>
        <v/>
      </c>
      <c r="T2128" s="11" t="str">
        <f>IF(IFERROR(VLOOKUP(N2128,Home!$C$8:$R$1048576,11,FALSE),"")=0,"",IFERROR(VLOOKUP(N2128,Home!$C$8:$R$1048576,11,FALSE),""))</f>
        <v/>
      </c>
      <c r="U2128" s="11" t="str">
        <f>IF(IFERROR(VLOOKUP(O2128,Home!$C$8:$R$1048576,12,FALSE),"")=0,"",IFERROR(VLOOKUP(O2128,Home!$C$8:$R$1048576,12,FALSE),""))</f>
        <v/>
      </c>
      <c r="V2128" s="11" t="str">
        <f>IF(IFERROR(VLOOKUP(O2128,Home!$C$8:$R$1048576,8,FALSE),"")=0,"",IFERROR(VLOOKUP(O2128,Home!$C$8:$R$1048576,8,FALSE),""))</f>
        <v/>
      </c>
      <c r="W2128" s="11" t="str">
        <f>IF(OR(VLOOKUP(N2128,Home!$C$7:$I$207,6,FALSE)="",VLOOKUP(N2128,Home!$C$7:$I$207,7,FALSE)=""),"FEJL",SUM(Baggrundsark!$K$4:K2128))</f>
        <v>FEJL</v>
      </c>
      <c r="Y2128">
        <v>2125</v>
      </c>
      <c r="Z2128" s="1"/>
      <c r="AC2128" s="44"/>
      <c r="AD2128">
        <f t="shared" si="694"/>
        <v>0</v>
      </c>
      <c r="AE2128">
        <f>SUM($AD$4:AD2128)</f>
        <v>1</v>
      </c>
      <c r="AF2128" s="103" t="str">
        <f>IFERROR(VLOOKUP(AN2128,Home!$C$8:$E$207,3,FALSE),"")</f>
        <v/>
      </c>
      <c r="AG2128" s="103" t="str">
        <f>IFERROR(VLOOKUP(AN2128,Home!$C$8:$E$207,2,FALSE),"")</f>
        <v/>
      </c>
      <c r="AH2128" s="104" t="str">
        <f>IF(VLOOKUP(AE2128,Home!$C$8:$I$207,6,FALSE)="","",VLOOKUP(AE2128,Home!$C$8:$I$207,6,FALSE))</f>
        <v/>
      </c>
      <c r="AI2128" s="104" t="e">
        <f t="shared" si="702"/>
        <v>#VALUE!</v>
      </c>
      <c r="AJ2128" s="105" t="e">
        <f t="shared" si="695"/>
        <v>#VALUE!</v>
      </c>
      <c r="AK2128" s="103" t="e">
        <f t="shared" si="688"/>
        <v>#VALUE!</v>
      </c>
      <c r="AL2128" s="103" t="e">
        <f t="shared" si="696"/>
        <v>#VALUE!</v>
      </c>
      <c r="AN2128" t="str">
        <f>IF(OR(VLOOKUP(AE2128,Home!$C$8:$I$207,6,FALSE)="",VLOOKUP(AE2128,Home!$C$8:$I$207,7,FALSE)=""),"FEJL",Baggrundsark!AE2128)</f>
        <v>FEJL</v>
      </c>
      <c r="AO2128">
        <f>IF(VLOOKUP(AE2128,Home!$C$8:$N$207,12,FALSE)="Timelønnet",1,0)</f>
        <v>0</v>
      </c>
      <c r="AP2128">
        <f>SUM($AO$4:AO2128)*AO2128</f>
        <v>0</v>
      </c>
      <c r="AQ2128">
        <f t="shared" si="683"/>
        <v>1</v>
      </c>
      <c r="AR2128" t="str">
        <f t="shared" si="683"/>
        <v/>
      </c>
      <c r="AS2128" t="e">
        <f t="shared" si="697"/>
        <v>#VALUE!</v>
      </c>
      <c r="AT2128" s="45" t="e">
        <f t="shared" si="684"/>
        <v>#VALUE!</v>
      </c>
      <c r="AU2128">
        <f>VLOOKUP(AQ2128,Home!$C$8:$J$207,8,FALSE)</f>
        <v>0</v>
      </c>
    </row>
    <row r="2129" spans="1:47" x14ac:dyDescent="0.25">
      <c r="A2129" s="6">
        <f t="shared" si="689"/>
        <v>0</v>
      </c>
      <c r="B2129" s="6">
        <f t="shared" si="698"/>
        <v>0</v>
      </c>
      <c r="C2129" s="6" t="str">
        <f t="shared" si="690"/>
        <v/>
      </c>
      <c r="D2129" s="7">
        <f t="shared" si="691"/>
        <v>0</v>
      </c>
      <c r="E2129" s="7">
        <f t="shared" si="699"/>
        <v>0</v>
      </c>
      <c r="F2129" s="7" t="str">
        <f t="shared" si="692"/>
        <v/>
      </c>
      <c r="G2129" s="6">
        <f t="shared" si="693"/>
        <v>0</v>
      </c>
      <c r="H2129" s="6">
        <f t="shared" si="700"/>
        <v>0</v>
      </c>
      <c r="I2129" s="6" t="str">
        <f t="shared" si="701"/>
        <v/>
      </c>
      <c r="J2129" s="11">
        <v>2126</v>
      </c>
      <c r="K2129" s="11">
        <f>IF(IFERROR(VLOOKUP(J2129,Home!$A$8:$B$1048576,1,FALSE),0)=0,0,1)</f>
        <v>0</v>
      </c>
      <c r="L2129" s="129" t="e">
        <f>IF(VLOOKUP(O2129,Home!$C$8:$R$207,6,FALSE)="","",VLOOKUP(O2129,Home!$C$8:$R$207,6,FALSE))</f>
        <v>#N/A</v>
      </c>
      <c r="M2129" s="129" t="e">
        <f t="shared" si="686"/>
        <v>#N/A</v>
      </c>
      <c r="N2129" s="11">
        <f>SUM($K$4:K2129)</f>
        <v>200</v>
      </c>
      <c r="O2129" s="11" t="str">
        <f>IF(P2129="","",IF(IFERROR(VLOOKUP(N2129,Home!$C$8:$R$1048576,1,FALSE),"")=0,"",IFERROR(VLOOKUP(N2129,Home!$C$8:$R$1048576,1,FALSE),"")))</f>
        <v/>
      </c>
      <c r="P2129" s="11" t="str">
        <f>IF(IFERROR(VLOOKUP(W2129,Home!$C$8:$R$1048576,3,FALSE),"")=0,"",IFERROR(VLOOKUP(W2129,Home!$C$8:$R$1048576,3,FALSE),""))</f>
        <v/>
      </c>
      <c r="Q2129" s="11" t="str">
        <f t="shared" si="685"/>
        <v/>
      </c>
      <c r="R2129" s="130" t="e">
        <f>VLOOKUP(Q2129,'Baggrund til lister'!$G$4:$H$15,2,FALSE)</f>
        <v>#N/A</v>
      </c>
      <c r="S2129" s="11" t="str">
        <f t="shared" si="687"/>
        <v/>
      </c>
      <c r="T2129" s="11" t="str">
        <f>IF(IFERROR(VLOOKUP(N2129,Home!$C$8:$R$1048576,11,FALSE),"")=0,"",IFERROR(VLOOKUP(N2129,Home!$C$8:$R$1048576,11,FALSE),""))</f>
        <v/>
      </c>
      <c r="U2129" s="11" t="str">
        <f>IF(IFERROR(VLOOKUP(O2129,Home!$C$8:$R$1048576,12,FALSE),"")=0,"",IFERROR(VLOOKUP(O2129,Home!$C$8:$R$1048576,12,FALSE),""))</f>
        <v/>
      </c>
      <c r="V2129" s="11" t="str">
        <f>IF(IFERROR(VLOOKUP(O2129,Home!$C$8:$R$1048576,8,FALSE),"")=0,"",IFERROR(VLOOKUP(O2129,Home!$C$8:$R$1048576,8,FALSE),""))</f>
        <v/>
      </c>
      <c r="W2129" s="11" t="str">
        <f>IF(OR(VLOOKUP(N2129,Home!$C$7:$I$207,6,FALSE)="",VLOOKUP(N2129,Home!$C$7:$I$207,7,FALSE)=""),"FEJL",SUM(Baggrundsark!$K$4:K2129))</f>
        <v>FEJL</v>
      </c>
      <c r="Y2129">
        <v>2126</v>
      </c>
      <c r="Z2129" s="1"/>
      <c r="AC2129" s="44"/>
      <c r="AD2129">
        <f t="shared" si="694"/>
        <v>0</v>
      </c>
      <c r="AE2129">
        <f>SUM($AD$4:AD2129)</f>
        <v>1</v>
      </c>
      <c r="AF2129" s="103" t="str">
        <f>IFERROR(VLOOKUP(AN2129,Home!$C$8:$E$207,3,FALSE),"")</f>
        <v/>
      </c>
      <c r="AG2129" s="103" t="str">
        <f>IFERROR(VLOOKUP(AN2129,Home!$C$8:$E$207,2,FALSE),"")</f>
        <v/>
      </c>
      <c r="AH2129" s="104" t="str">
        <f>IF(VLOOKUP(AE2129,Home!$C$8:$I$207,6,FALSE)="","",VLOOKUP(AE2129,Home!$C$8:$I$207,6,FALSE))</f>
        <v/>
      </c>
      <c r="AI2129" s="104" t="e">
        <f t="shared" si="702"/>
        <v>#VALUE!</v>
      </c>
      <c r="AJ2129" s="105" t="e">
        <f t="shared" si="695"/>
        <v>#VALUE!</v>
      </c>
      <c r="AK2129" s="103" t="e">
        <f t="shared" si="688"/>
        <v>#VALUE!</v>
      </c>
      <c r="AL2129" s="103" t="e">
        <f t="shared" si="696"/>
        <v>#VALUE!</v>
      </c>
      <c r="AN2129" t="str">
        <f>IF(OR(VLOOKUP(AE2129,Home!$C$8:$I$207,6,FALSE)="",VLOOKUP(AE2129,Home!$C$8:$I$207,7,FALSE)=""),"FEJL",Baggrundsark!AE2129)</f>
        <v>FEJL</v>
      </c>
      <c r="AO2129">
        <f>IF(VLOOKUP(AE2129,Home!$C$8:$N$207,12,FALSE)="Timelønnet",1,0)</f>
        <v>0</v>
      </c>
      <c r="AP2129">
        <f>SUM($AO$4:AO2129)*AO2129</f>
        <v>0</v>
      </c>
      <c r="AQ2129">
        <f t="shared" si="683"/>
        <v>1</v>
      </c>
      <c r="AR2129" t="str">
        <f t="shared" si="683"/>
        <v/>
      </c>
      <c r="AS2129" t="e">
        <f t="shared" si="697"/>
        <v>#VALUE!</v>
      </c>
      <c r="AT2129" s="45" t="e">
        <f t="shared" si="684"/>
        <v>#VALUE!</v>
      </c>
      <c r="AU2129">
        <f>VLOOKUP(AQ2129,Home!$C$8:$J$207,8,FALSE)</f>
        <v>0</v>
      </c>
    </row>
    <row r="2130" spans="1:47" x14ac:dyDescent="0.25">
      <c r="A2130" s="6">
        <f t="shared" si="689"/>
        <v>0</v>
      </c>
      <c r="B2130" s="6">
        <f t="shared" si="698"/>
        <v>0</v>
      </c>
      <c r="C2130" s="6" t="str">
        <f t="shared" si="690"/>
        <v/>
      </c>
      <c r="D2130" s="7">
        <f t="shared" si="691"/>
        <v>0</v>
      </c>
      <c r="E2130" s="7">
        <f t="shared" si="699"/>
        <v>0</v>
      </c>
      <c r="F2130" s="7" t="str">
        <f t="shared" si="692"/>
        <v/>
      </c>
      <c r="G2130" s="6">
        <f t="shared" si="693"/>
        <v>0</v>
      </c>
      <c r="H2130" s="6">
        <f t="shared" si="700"/>
        <v>0</v>
      </c>
      <c r="I2130" s="6" t="str">
        <f t="shared" si="701"/>
        <v/>
      </c>
      <c r="J2130" s="11">
        <v>2127</v>
      </c>
      <c r="K2130" s="11">
        <f>IF(IFERROR(VLOOKUP(J2130,Home!$A$8:$B$1048576,1,FALSE),0)=0,0,1)</f>
        <v>0</v>
      </c>
      <c r="L2130" s="129" t="e">
        <f>IF(VLOOKUP(O2130,Home!$C$8:$R$207,6,FALSE)="","",VLOOKUP(O2130,Home!$C$8:$R$207,6,FALSE))</f>
        <v>#N/A</v>
      </c>
      <c r="M2130" s="129" t="e">
        <f t="shared" si="686"/>
        <v>#N/A</v>
      </c>
      <c r="N2130" s="11">
        <f>SUM($K$4:K2130)</f>
        <v>200</v>
      </c>
      <c r="O2130" s="11" t="str">
        <f>IF(P2130="","",IF(IFERROR(VLOOKUP(N2130,Home!$C$8:$R$1048576,1,FALSE),"")=0,"",IFERROR(VLOOKUP(N2130,Home!$C$8:$R$1048576,1,FALSE),"")))</f>
        <v/>
      </c>
      <c r="P2130" s="11" t="str">
        <f>IF(IFERROR(VLOOKUP(W2130,Home!$C$8:$R$1048576,3,FALSE),"")=0,"",IFERROR(VLOOKUP(W2130,Home!$C$8:$R$1048576,3,FALSE),""))</f>
        <v/>
      </c>
      <c r="Q2130" s="11" t="str">
        <f t="shared" si="685"/>
        <v/>
      </c>
      <c r="R2130" s="130" t="e">
        <f>VLOOKUP(Q2130,'Baggrund til lister'!$G$4:$H$15,2,FALSE)</f>
        <v>#N/A</v>
      </c>
      <c r="S2130" s="11" t="str">
        <f t="shared" si="687"/>
        <v/>
      </c>
      <c r="T2130" s="11" t="str">
        <f>IF(IFERROR(VLOOKUP(N2130,Home!$C$8:$R$1048576,11,FALSE),"")=0,"",IFERROR(VLOOKUP(N2130,Home!$C$8:$R$1048576,11,FALSE),""))</f>
        <v/>
      </c>
      <c r="U2130" s="11" t="str">
        <f>IF(IFERROR(VLOOKUP(O2130,Home!$C$8:$R$1048576,12,FALSE),"")=0,"",IFERROR(VLOOKUP(O2130,Home!$C$8:$R$1048576,12,FALSE),""))</f>
        <v/>
      </c>
      <c r="V2130" s="11" t="str">
        <f>IF(IFERROR(VLOOKUP(O2130,Home!$C$8:$R$1048576,8,FALSE),"")=0,"",IFERROR(VLOOKUP(O2130,Home!$C$8:$R$1048576,8,FALSE),""))</f>
        <v/>
      </c>
      <c r="W2130" s="11" t="str">
        <f>IF(OR(VLOOKUP(N2130,Home!$C$7:$I$207,6,FALSE)="",VLOOKUP(N2130,Home!$C$7:$I$207,7,FALSE)=""),"FEJL",SUM(Baggrundsark!$K$4:K2130))</f>
        <v>FEJL</v>
      </c>
      <c r="Y2130">
        <v>2127</v>
      </c>
      <c r="Z2130" s="1"/>
      <c r="AC2130" s="44"/>
      <c r="AD2130">
        <f t="shared" si="694"/>
        <v>0</v>
      </c>
      <c r="AE2130">
        <f>SUM($AD$4:AD2130)</f>
        <v>1</v>
      </c>
      <c r="AF2130" s="103" t="str">
        <f>IFERROR(VLOOKUP(AN2130,Home!$C$8:$E$207,3,FALSE),"")</f>
        <v/>
      </c>
      <c r="AG2130" s="103" t="str">
        <f>IFERROR(VLOOKUP(AN2130,Home!$C$8:$E$207,2,FALSE),"")</f>
        <v/>
      </c>
      <c r="AH2130" s="104" t="str">
        <f>IF(VLOOKUP(AE2130,Home!$C$8:$I$207,6,FALSE)="","",VLOOKUP(AE2130,Home!$C$8:$I$207,6,FALSE))</f>
        <v/>
      </c>
      <c r="AI2130" s="104" t="e">
        <f t="shared" si="702"/>
        <v>#VALUE!</v>
      </c>
      <c r="AJ2130" s="105" t="e">
        <f t="shared" si="695"/>
        <v>#VALUE!</v>
      </c>
      <c r="AK2130" s="103" t="e">
        <f t="shared" si="688"/>
        <v>#VALUE!</v>
      </c>
      <c r="AL2130" s="103" t="e">
        <f t="shared" si="696"/>
        <v>#VALUE!</v>
      </c>
      <c r="AN2130" t="str">
        <f>IF(OR(VLOOKUP(AE2130,Home!$C$8:$I$207,6,FALSE)="",VLOOKUP(AE2130,Home!$C$8:$I$207,7,FALSE)=""),"FEJL",Baggrundsark!AE2130)</f>
        <v>FEJL</v>
      </c>
      <c r="AO2130">
        <f>IF(VLOOKUP(AE2130,Home!$C$8:$N$207,12,FALSE)="Timelønnet",1,0)</f>
        <v>0</v>
      </c>
      <c r="AP2130">
        <f>SUM($AO$4:AO2130)*AO2130</f>
        <v>0</v>
      </c>
      <c r="AQ2130">
        <f t="shared" si="683"/>
        <v>1</v>
      </c>
      <c r="AR2130" t="str">
        <f t="shared" si="683"/>
        <v/>
      </c>
      <c r="AS2130" t="e">
        <f t="shared" si="697"/>
        <v>#VALUE!</v>
      </c>
      <c r="AT2130" s="45" t="e">
        <f t="shared" si="684"/>
        <v>#VALUE!</v>
      </c>
      <c r="AU2130">
        <f>VLOOKUP(AQ2130,Home!$C$8:$J$207,8,FALSE)</f>
        <v>0</v>
      </c>
    </row>
    <row r="2131" spans="1:47" x14ac:dyDescent="0.25">
      <c r="A2131" s="6">
        <f t="shared" si="689"/>
        <v>0</v>
      </c>
      <c r="B2131" s="6">
        <f t="shared" si="698"/>
        <v>0</v>
      </c>
      <c r="C2131" s="6" t="str">
        <f t="shared" si="690"/>
        <v/>
      </c>
      <c r="D2131" s="7">
        <f t="shared" si="691"/>
        <v>0</v>
      </c>
      <c r="E2131" s="7">
        <f t="shared" si="699"/>
        <v>0</v>
      </c>
      <c r="F2131" s="7" t="str">
        <f t="shared" si="692"/>
        <v/>
      </c>
      <c r="G2131" s="6">
        <f t="shared" si="693"/>
        <v>0</v>
      </c>
      <c r="H2131" s="6">
        <f t="shared" si="700"/>
        <v>0</v>
      </c>
      <c r="I2131" s="6" t="str">
        <f t="shared" si="701"/>
        <v/>
      </c>
      <c r="J2131" s="11">
        <v>2128</v>
      </c>
      <c r="K2131" s="11">
        <f>IF(IFERROR(VLOOKUP(J2131,Home!$A$8:$B$1048576,1,FALSE),0)=0,0,1)</f>
        <v>0</v>
      </c>
      <c r="L2131" s="129" t="e">
        <f>IF(VLOOKUP(O2131,Home!$C$8:$R$207,6,FALSE)="","",VLOOKUP(O2131,Home!$C$8:$R$207,6,FALSE))</f>
        <v>#N/A</v>
      </c>
      <c r="M2131" s="129" t="e">
        <f t="shared" si="686"/>
        <v>#N/A</v>
      </c>
      <c r="N2131" s="11">
        <f>SUM($K$4:K2131)</f>
        <v>200</v>
      </c>
      <c r="O2131" s="11" t="str">
        <f>IF(P2131="","",IF(IFERROR(VLOOKUP(N2131,Home!$C$8:$R$1048576,1,FALSE),"")=0,"",IFERROR(VLOOKUP(N2131,Home!$C$8:$R$1048576,1,FALSE),"")))</f>
        <v/>
      </c>
      <c r="P2131" s="11" t="str">
        <f>IF(IFERROR(VLOOKUP(W2131,Home!$C$8:$R$1048576,3,FALSE),"")=0,"",IFERROR(VLOOKUP(W2131,Home!$C$8:$R$1048576,3,FALSE),""))</f>
        <v/>
      </c>
      <c r="Q2131" s="11" t="str">
        <f t="shared" si="685"/>
        <v/>
      </c>
      <c r="R2131" s="130" t="e">
        <f>VLOOKUP(Q2131,'Baggrund til lister'!$G$4:$H$15,2,FALSE)</f>
        <v>#N/A</v>
      </c>
      <c r="S2131" s="11" t="str">
        <f t="shared" si="687"/>
        <v/>
      </c>
      <c r="T2131" s="11" t="str">
        <f>IF(IFERROR(VLOOKUP(N2131,Home!$C$8:$R$1048576,11,FALSE),"")=0,"",IFERROR(VLOOKUP(N2131,Home!$C$8:$R$1048576,11,FALSE),""))</f>
        <v/>
      </c>
      <c r="U2131" s="11" t="str">
        <f>IF(IFERROR(VLOOKUP(O2131,Home!$C$8:$R$1048576,12,FALSE),"")=0,"",IFERROR(VLOOKUP(O2131,Home!$C$8:$R$1048576,12,FALSE),""))</f>
        <v/>
      </c>
      <c r="V2131" s="11" t="str">
        <f>IF(IFERROR(VLOOKUP(O2131,Home!$C$8:$R$1048576,8,FALSE),"")=0,"",IFERROR(VLOOKUP(O2131,Home!$C$8:$R$1048576,8,FALSE),""))</f>
        <v/>
      </c>
      <c r="W2131" s="11" t="str">
        <f>IF(OR(VLOOKUP(N2131,Home!$C$7:$I$207,6,FALSE)="",VLOOKUP(N2131,Home!$C$7:$I$207,7,FALSE)=""),"FEJL",SUM(Baggrundsark!$K$4:K2131))</f>
        <v>FEJL</v>
      </c>
      <c r="Y2131">
        <v>2128</v>
      </c>
      <c r="Z2131" s="1"/>
      <c r="AC2131" s="44"/>
      <c r="AD2131">
        <f t="shared" si="694"/>
        <v>0</v>
      </c>
      <c r="AE2131">
        <f>SUM($AD$4:AD2131)</f>
        <v>1</v>
      </c>
      <c r="AF2131" s="103" t="str">
        <f>IFERROR(VLOOKUP(AN2131,Home!$C$8:$E$207,3,FALSE),"")</f>
        <v/>
      </c>
      <c r="AG2131" s="103" t="str">
        <f>IFERROR(VLOOKUP(AN2131,Home!$C$8:$E$207,2,FALSE),"")</f>
        <v/>
      </c>
      <c r="AH2131" s="104" t="str">
        <f>IF(VLOOKUP(AE2131,Home!$C$8:$I$207,6,FALSE)="","",VLOOKUP(AE2131,Home!$C$8:$I$207,6,FALSE))</f>
        <v/>
      </c>
      <c r="AI2131" s="104" t="e">
        <f t="shared" si="702"/>
        <v>#VALUE!</v>
      </c>
      <c r="AJ2131" s="105" t="e">
        <f t="shared" si="695"/>
        <v>#VALUE!</v>
      </c>
      <c r="AK2131" s="103" t="e">
        <f t="shared" si="688"/>
        <v>#VALUE!</v>
      </c>
      <c r="AL2131" s="103" t="e">
        <f t="shared" si="696"/>
        <v>#VALUE!</v>
      </c>
      <c r="AN2131" t="str">
        <f>IF(OR(VLOOKUP(AE2131,Home!$C$8:$I$207,6,FALSE)="",VLOOKUP(AE2131,Home!$C$8:$I$207,7,FALSE)=""),"FEJL",Baggrundsark!AE2131)</f>
        <v>FEJL</v>
      </c>
      <c r="AO2131">
        <f>IF(VLOOKUP(AE2131,Home!$C$8:$N$207,12,FALSE)="Timelønnet",1,0)</f>
        <v>0</v>
      </c>
      <c r="AP2131">
        <f>SUM($AO$4:AO2131)*AO2131</f>
        <v>0</v>
      </c>
      <c r="AQ2131">
        <f t="shared" si="683"/>
        <v>1</v>
      </c>
      <c r="AR2131" t="str">
        <f t="shared" si="683"/>
        <v/>
      </c>
      <c r="AS2131" t="e">
        <f t="shared" si="697"/>
        <v>#VALUE!</v>
      </c>
      <c r="AT2131" s="45" t="e">
        <f t="shared" si="684"/>
        <v>#VALUE!</v>
      </c>
      <c r="AU2131">
        <f>VLOOKUP(AQ2131,Home!$C$8:$J$207,8,FALSE)</f>
        <v>0</v>
      </c>
    </row>
    <row r="2132" spans="1:47" x14ac:dyDescent="0.25">
      <c r="A2132" s="6">
        <f t="shared" si="689"/>
        <v>0</v>
      </c>
      <c r="B2132" s="6">
        <f t="shared" si="698"/>
        <v>0</v>
      </c>
      <c r="C2132" s="6" t="str">
        <f t="shared" si="690"/>
        <v/>
      </c>
      <c r="D2132" s="7">
        <f t="shared" si="691"/>
        <v>0</v>
      </c>
      <c r="E2132" s="7">
        <f t="shared" si="699"/>
        <v>0</v>
      </c>
      <c r="F2132" s="7" t="str">
        <f t="shared" si="692"/>
        <v/>
      </c>
      <c r="G2132" s="6">
        <f t="shared" si="693"/>
        <v>0</v>
      </c>
      <c r="H2132" s="6">
        <f t="shared" si="700"/>
        <v>0</v>
      </c>
      <c r="I2132" s="6" t="str">
        <f t="shared" si="701"/>
        <v/>
      </c>
      <c r="J2132" s="11">
        <v>2129</v>
      </c>
      <c r="K2132" s="11">
        <f>IF(IFERROR(VLOOKUP(J2132,Home!$A$8:$B$1048576,1,FALSE),0)=0,0,1)</f>
        <v>0</v>
      </c>
      <c r="L2132" s="129" t="e">
        <f>IF(VLOOKUP(O2132,Home!$C$8:$R$207,6,FALSE)="","",VLOOKUP(O2132,Home!$C$8:$R$207,6,FALSE))</f>
        <v>#N/A</v>
      </c>
      <c r="M2132" s="129" t="e">
        <f t="shared" si="686"/>
        <v>#N/A</v>
      </c>
      <c r="N2132" s="11">
        <f>SUM($K$4:K2132)</f>
        <v>200</v>
      </c>
      <c r="O2132" s="11" t="str">
        <f>IF(P2132="","",IF(IFERROR(VLOOKUP(N2132,Home!$C$8:$R$1048576,1,FALSE),"")=0,"",IFERROR(VLOOKUP(N2132,Home!$C$8:$R$1048576,1,FALSE),"")))</f>
        <v/>
      </c>
      <c r="P2132" s="11" t="str">
        <f>IF(IFERROR(VLOOKUP(W2132,Home!$C$8:$R$1048576,3,FALSE),"")=0,"",IFERROR(VLOOKUP(W2132,Home!$C$8:$R$1048576,3,FALSE),""))</f>
        <v/>
      </c>
      <c r="Q2132" s="11" t="str">
        <f t="shared" si="685"/>
        <v/>
      </c>
      <c r="R2132" s="130" t="e">
        <f>VLOOKUP(Q2132,'Baggrund til lister'!$G$4:$H$15,2,FALSE)</f>
        <v>#N/A</v>
      </c>
      <c r="S2132" s="11" t="str">
        <f t="shared" si="687"/>
        <v/>
      </c>
      <c r="T2132" s="11" t="str">
        <f>IF(IFERROR(VLOOKUP(N2132,Home!$C$8:$R$1048576,11,FALSE),"")=0,"",IFERROR(VLOOKUP(N2132,Home!$C$8:$R$1048576,11,FALSE),""))</f>
        <v/>
      </c>
      <c r="U2132" s="11" t="str">
        <f>IF(IFERROR(VLOOKUP(O2132,Home!$C$8:$R$1048576,12,FALSE),"")=0,"",IFERROR(VLOOKUP(O2132,Home!$C$8:$R$1048576,12,FALSE),""))</f>
        <v/>
      </c>
      <c r="V2132" s="11" t="str">
        <f>IF(IFERROR(VLOOKUP(O2132,Home!$C$8:$R$1048576,8,FALSE),"")=0,"",IFERROR(VLOOKUP(O2132,Home!$C$8:$R$1048576,8,FALSE),""))</f>
        <v/>
      </c>
      <c r="W2132" s="11" t="str">
        <f>IF(OR(VLOOKUP(N2132,Home!$C$7:$I$207,6,FALSE)="",VLOOKUP(N2132,Home!$C$7:$I$207,7,FALSE)=""),"FEJL",SUM(Baggrundsark!$K$4:K2132))</f>
        <v>FEJL</v>
      </c>
      <c r="Y2132">
        <v>2129</v>
      </c>
      <c r="Z2132" s="1"/>
      <c r="AC2132" s="44"/>
      <c r="AD2132">
        <f t="shared" si="694"/>
        <v>0</v>
      </c>
      <c r="AE2132">
        <f>SUM($AD$4:AD2132)</f>
        <v>1</v>
      </c>
      <c r="AF2132" s="103" t="str">
        <f>IFERROR(VLOOKUP(AN2132,Home!$C$8:$E$207,3,FALSE),"")</f>
        <v/>
      </c>
      <c r="AG2132" s="103" t="str">
        <f>IFERROR(VLOOKUP(AN2132,Home!$C$8:$E$207,2,FALSE),"")</f>
        <v/>
      </c>
      <c r="AH2132" s="104" t="str">
        <f>IF(VLOOKUP(AE2132,Home!$C$8:$I$207,6,FALSE)="","",VLOOKUP(AE2132,Home!$C$8:$I$207,6,FALSE))</f>
        <v/>
      </c>
      <c r="AI2132" s="104" t="e">
        <f t="shared" si="702"/>
        <v>#VALUE!</v>
      </c>
      <c r="AJ2132" s="105" t="e">
        <f t="shared" si="695"/>
        <v>#VALUE!</v>
      </c>
      <c r="AK2132" s="103" t="e">
        <f t="shared" si="688"/>
        <v>#VALUE!</v>
      </c>
      <c r="AL2132" s="103" t="e">
        <f t="shared" si="696"/>
        <v>#VALUE!</v>
      </c>
      <c r="AN2132" t="str">
        <f>IF(OR(VLOOKUP(AE2132,Home!$C$8:$I$207,6,FALSE)="",VLOOKUP(AE2132,Home!$C$8:$I$207,7,FALSE)=""),"FEJL",Baggrundsark!AE2132)</f>
        <v>FEJL</v>
      </c>
      <c r="AO2132">
        <f>IF(VLOOKUP(AE2132,Home!$C$8:$N$207,12,FALSE)="Timelønnet",1,0)</f>
        <v>0</v>
      </c>
      <c r="AP2132">
        <f>SUM($AO$4:AO2132)*AO2132</f>
        <v>0</v>
      </c>
      <c r="AQ2132">
        <f t="shared" si="683"/>
        <v>1</v>
      </c>
      <c r="AR2132" t="str">
        <f t="shared" si="683"/>
        <v/>
      </c>
      <c r="AS2132" t="e">
        <f t="shared" si="697"/>
        <v>#VALUE!</v>
      </c>
      <c r="AT2132" s="45" t="e">
        <f t="shared" si="684"/>
        <v>#VALUE!</v>
      </c>
      <c r="AU2132">
        <f>VLOOKUP(AQ2132,Home!$C$8:$J$207,8,FALSE)</f>
        <v>0</v>
      </c>
    </row>
    <row r="2133" spans="1:47" x14ac:dyDescent="0.25">
      <c r="A2133" s="6">
        <f t="shared" si="689"/>
        <v>0</v>
      </c>
      <c r="B2133" s="6">
        <f t="shared" si="698"/>
        <v>0</v>
      </c>
      <c r="C2133" s="6" t="str">
        <f t="shared" si="690"/>
        <v/>
      </c>
      <c r="D2133" s="7">
        <f t="shared" si="691"/>
        <v>0</v>
      </c>
      <c r="E2133" s="7">
        <f t="shared" si="699"/>
        <v>0</v>
      </c>
      <c r="F2133" s="7" t="str">
        <f t="shared" si="692"/>
        <v/>
      </c>
      <c r="G2133" s="6">
        <f t="shared" si="693"/>
        <v>0</v>
      </c>
      <c r="H2133" s="6">
        <f t="shared" si="700"/>
        <v>0</v>
      </c>
      <c r="I2133" s="6" t="str">
        <f t="shared" si="701"/>
        <v/>
      </c>
      <c r="J2133" s="11">
        <v>2130</v>
      </c>
      <c r="K2133" s="11">
        <f>IF(IFERROR(VLOOKUP(J2133,Home!$A$8:$B$1048576,1,FALSE),0)=0,0,1)</f>
        <v>0</v>
      </c>
      <c r="L2133" s="129" t="e">
        <f>IF(VLOOKUP(O2133,Home!$C$8:$R$207,6,FALSE)="","",VLOOKUP(O2133,Home!$C$8:$R$207,6,FALSE))</f>
        <v>#N/A</v>
      </c>
      <c r="M2133" s="129" t="e">
        <f t="shared" si="686"/>
        <v>#N/A</v>
      </c>
      <c r="N2133" s="11">
        <f>SUM($K$4:K2133)</f>
        <v>200</v>
      </c>
      <c r="O2133" s="11" t="str">
        <f>IF(P2133="","",IF(IFERROR(VLOOKUP(N2133,Home!$C$8:$R$1048576,1,FALSE),"")=0,"",IFERROR(VLOOKUP(N2133,Home!$C$8:$R$1048576,1,FALSE),"")))</f>
        <v/>
      </c>
      <c r="P2133" s="11" t="str">
        <f>IF(IFERROR(VLOOKUP(W2133,Home!$C$8:$R$1048576,3,FALSE),"")=0,"",IFERROR(VLOOKUP(W2133,Home!$C$8:$R$1048576,3,FALSE),""))</f>
        <v/>
      </c>
      <c r="Q2133" s="11" t="str">
        <f t="shared" si="685"/>
        <v/>
      </c>
      <c r="R2133" s="130" t="e">
        <f>VLOOKUP(Q2133,'Baggrund til lister'!$G$4:$H$15,2,FALSE)</f>
        <v>#N/A</v>
      </c>
      <c r="S2133" s="11" t="str">
        <f t="shared" si="687"/>
        <v/>
      </c>
      <c r="T2133" s="11" t="str">
        <f>IF(IFERROR(VLOOKUP(N2133,Home!$C$8:$R$1048576,11,FALSE),"")=0,"",IFERROR(VLOOKUP(N2133,Home!$C$8:$R$1048576,11,FALSE),""))</f>
        <v/>
      </c>
      <c r="U2133" s="11" t="str">
        <f>IF(IFERROR(VLOOKUP(O2133,Home!$C$8:$R$1048576,12,FALSE),"")=0,"",IFERROR(VLOOKUP(O2133,Home!$C$8:$R$1048576,12,FALSE),""))</f>
        <v/>
      </c>
      <c r="V2133" s="11" t="str">
        <f>IF(IFERROR(VLOOKUP(O2133,Home!$C$8:$R$1048576,8,FALSE),"")=0,"",IFERROR(VLOOKUP(O2133,Home!$C$8:$R$1048576,8,FALSE),""))</f>
        <v/>
      </c>
      <c r="W2133" s="11" t="str">
        <f>IF(OR(VLOOKUP(N2133,Home!$C$7:$I$207,6,FALSE)="",VLOOKUP(N2133,Home!$C$7:$I$207,7,FALSE)=""),"FEJL",SUM(Baggrundsark!$K$4:K2133))</f>
        <v>FEJL</v>
      </c>
      <c r="Y2133">
        <v>2130</v>
      </c>
      <c r="Z2133" s="1"/>
      <c r="AC2133" s="44"/>
      <c r="AD2133">
        <f t="shared" si="694"/>
        <v>0</v>
      </c>
      <c r="AE2133">
        <f>SUM($AD$4:AD2133)</f>
        <v>1</v>
      </c>
      <c r="AF2133" s="103" t="str">
        <f>IFERROR(VLOOKUP(AN2133,Home!$C$8:$E$207,3,FALSE),"")</f>
        <v/>
      </c>
      <c r="AG2133" s="103" t="str">
        <f>IFERROR(VLOOKUP(AN2133,Home!$C$8:$E$207,2,FALSE),"")</f>
        <v/>
      </c>
      <c r="AH2133" s="104" t="str">
        <f>IF(VLOOKUP(AE2133,Home!$C$8:$I$207,6,FALSE)="","",VLOOKUP(AE2133,Home!$C$8:$I$207,6,FALSE))</f>
        <v/>
      </c>
      <c r="AI2133" s="104" t="e">
        <f t="shared" si="702"/>
        <v>#VALUE!</v>
      </c>
      <c r="AJ2133" s="105" t="e">
        <f t="shared" si="695"/>
        <v>#VALUE!</v>
      </c>
      <c r="AK2133" s="103" t="e">
        <f t="shared" si="688"/>
        <v>#VALUE!</v>
      </c>
      <c r="AL2133" s="103" t="e">
        <f t="shared" si="696"/>
        <v>#VALUE!</v>
      </c>
      <c r="AN2133" t="str">
        <f>IF(OR(VLOOKUP(AE2133,Home!$C$8:$I$207,6,FALSE)="",VLOOKUP(AE2133,Home!$C$8:$I$207,7,FALSE)=""),"FEJL",Baggrundsark!AE2133)</f>
        <v>FEJL</v>
      </c>
      <c r="AO2133">
        <f>IF(VLOOKUP(AE2133,Home!$C$8:$N$207,12,FALSE)="Timelønnet",1,0)</f>
        <v>0</v>
      </c>
      <c r="AP2133">
        <f>SUM($AO$4:AO2133)*AO2133</f>
        <v>0</v>
      </c>
      <c r="AQ2133">
        <f t="shared" si="683"/>
        <v>1</v>
      </c>
      <c r="AR2133" t="str">
        <f t="shared" si="683"/>
        <v/>
      </c>
      <c r="AS2133" t="e">
        <f t="shared" si="697"/>
        <v>#VALUE!</v>
      </c>
      <c r="AT2133" s="45" t="e">
        <f t="shared" si="684"/>
        <v>#VALUE!</v>
      </c>
      <c r="AU2133">
        <f>VLOOKUP(AQ2133,Home!$C$8:$J$207,8,FALSE)</f>
        <v>0</v>
      </c>
    </row>
    <row r="2134" spans="1:47" x14ac:dyDescent="0.25">
      <c r="A2134" s="6">
        <f t="shared" si="689"/>
        <v>0</v>
      </c>
      <c r="B2134" s="6">
        <f t="shared" si="698"/>
        <v>0</v>
      </c>
      <c r="C2134" s="6" t="str">
        <f t="shared" si="690"/>
        <v/>
      </c>
      <c r="D2134" s="7">
        <f t="shared" si="691"/>
        <v>0</v>
      </c>
      <c r="E2134" s="7">
        <f t="shared" si="699"/>
        <v>0</v>
      </c>
      <c r="F2134" s="7" t="str">
        <f t="shared" si="692"/>
        <v/>
      </c>
      <c r="G2134" s="6">
        <f t="shared" si="693"/>
        <v>0</v>
      </c>
      <c r="H2134" s="6">
        <f t="shared" si="700"/>
        <v>0</v>
      </c>
      <c r="I2134" s="6" t="str">
        <f t="shared" si="701"/>
        <v/>
      </c>
      <c r="J2134" s="11">
        <v>2131</v>
      </c>
      <c r="K2134" s="11">
        <f>IF(IFERROR(VLOOKUP(J2134,Home!$A$8:$B$1048576,1,FALSE),0)=0,0,1)</f>
        <v>0</v>
      </c>
      <c r="L2134" s="129" t="e">
        <f>IF(VLOOKUP(O2134,Home!$C$8:$R$207,6,FALSE)="","",VLOOKUP(O2134,Home!$C$8:$R$207,6,FALSE))</f>
        <v>#N/A</v>
      </c>
      <c r="M2134" s="129" t="e">
        <f t="shared" si="686"/>
        <v>#N/A</v>
      </c>
      <c r="N2134" s="11">
        <f>SUM($K$4:K2134)</f>
        <v>200</v>
      </c>
      <c r="O2134" s="11" t="str">
        <f>IF(P2134="","",IF(IFERROR(VLOOKUP(N2134,Home!$C$8:$R$1048576,1,FALSE),"")=0,"",IFERROR(VLOOKUP(N2134,Home!$C$8:$R$1048576,1,FALSE),"")))</f>
        <v/>
      </c>
      <c r="P2134" s="11" t="str">
        <f>IF(IFERROR(VLOOKUP(W2134,Home!$C$8:$R$1048576,3,FALSE),"")=0,"",IFERROR(VLOOKUP(W2134,Home!$C$8:$R$1048576,3,FALSE),""))</f>
        <v/>
      </c>
      <c r="Q2134" s="11" t="str">
        <f t="shared" si="685"/>
        <v/>
      </c>
      <c r="R2134" s="130" t="e">
        <f>VLOOKUP(Q2134,'Baggrund til lister'!$G$4:$H$15,2,FALSE)</f>
        <v>#N/A</v>
      </c>
      <c r="S2134" s="11" t="str">
        <f t="shared" si="687"/>
        <v/>
      </c>
      <c r="T2134" s="11" t="str">
        <f>IF(IFERROR(VLOOKUP(N2134,Home!$C$8:$R$1048576,11,FALSE),"")=0,"",IFERROR(VLOOKUP(N2134,Home!$C$8:$R$1048576,11,FALSE),""))</f>
        <v/>
      </c>
      <c r="U2134" s="11" t="str">
        <f>IF(IFERROR(VLOOKUP(O2134,Home!$C$8:$R$1048576,12,FALSE),"")=0,"",IFERROR(VLOOKUP(O2134,Home!$C$8:$R$1048576,12,FALSE),""))</f>
        <v/>
      </c>
      <c r="V2134" s="11" t="str">
        <f>IF(IFERROR(VLOOKUP(O2134,Home!$C$8:$R$1048576,8,FALSE),"")=0,"",IFERROR(VLOOKUP(O2134,Home!$C$8:$R$1048576,8,FALSE),""))</f>
        <v/>
      </c>
      <c r="W2134" s="11" t="str">
        <f>IF(OR(VLOOKUP(N2134,Home!$C$7:$I$207,6,FALSE)="",VLOOKUP(N2134,Home!$C$7:$I$207,7,FALSE)=""),"FEJL",SUM(Baggrundsark!$K$4:K2134))</f>
        <v>FEJL</v>
      </c>
      <c r="Y2134">
        <v>2131</v>
      </c>
      <c r="Z2134" s="1"/>
      <c r="AC2134" s="44"/>
      <c r="AD2134">
        <f t="shared" si="694"/>
        <v>0</v>
      </c>
      <c r="AE2134">
        <f>SUM($AD$4:AD2134)</f>
        <v>1</v>
      </c>
      <c r="AF2134" s="103" t="str">
        <f>IFERROR(VLOOKUP(AN2134,Home!$C$8:$E$207,3,FALSE),"")</f>
        <v/>
      </c>
      <c r="AG2134" s="103" t="str">
        <f>IFERROR(VLOOKUP(AN2134,Home!$C$8:$E$207,2,FALSE),"")</f>
        <v/>
      </c>
      <c r="AH2134" s="104" t="str">
        <f>IF(VLOOKUP(AE2134,Home!$C$8:$I$207,6,FALSE)="","",VLOOKUP(AE2134,Home!$C$8:$I$207,6,FALSE))</f>
        <v/>
      </c>
      <c r="AI2134" s="104" t="e">
        <f t="shared" si="702"/>
        <v>#VALUE!</v>
      </c>
      <c r="AJ2134" s="105" t="e">
        <f t="shared" si="695"/>
        <v>#VALUE!</v>
      </c>
      <c r="AK2134" s="103" t="e">
        <f t="shared" si="688"/>
        <v>#VALUE!</v>
      </c>
      <c r="AL2134" s="103" t="e">
        <f t="shared" si="696"/>
        <v>#VALUE!</v>
      </c>
      <c r="AN2134" t="str">
        <f>IF(OR(VLOOKUP(AE2134,Home!$C$8:$I$207,6,FALSE)="",VLOOKUP(AE2134,Home!$C$8:$I$207,7,FALSE)=""),"FEJL",Baggrundsark!AE2134)</f>
        <v>FEJL</v>
      </c>
      <c r="AO2134">
        <f>IF(VLOOKUP(AE2134,Home!$C$8:$N$207,12,FALSE)="Timelønnet",1,0)</f>
        <v>0</v>
      </c>
      <c r="AP2134">
        <f>SUM($AO$4:AO2134)*AO2134</f>
        <v>0</v>
      </c>
      <c r="AQ2134">
        <f t="shared" si="683"/>
        <v>1</v>
      </c>
      <c r="AR2134" t="str">
        <f t="shared" si="683"/>
        <v/>
      </c>
      <c r="AS2134" t="e">
        <f t="shared" si="697"/>
        <v>#VALUE!</v>
      </c>
      <c r="AT2134" s="45" t="e">
        <f t="shared" si="684"/>
        <v>#VALUE!</v>
      </c>
      <c r="AU2134">
        <f>VLOOKUP(AQ2134,Home!$C$8:$J$207,8,FALSE)</f>
        <v>0</v>
      </c>
    </row>
    <row r="2135" spans="1:47" x14ac:dyDescent="0.25">
      <c r="A2135" s="6">
        <f t="shared" si="689"/>
        <v>0</v>
      </c>
      <c r="B2135" s="6">
        <f t="shared" si="698"/>
        <v>0</v>
      </c>
      <c r="C2135" s="6" t="str">
        <f t="shared" si="690"/>
        <v/>
      </c>
      <c r="D2135" s="7">
        <f t="shared" si="691"/>
        <v>0</v>
      </c>
      <c r="E2135" s="7">
        <f t="shared" si="699"/>
        <v>0</v>
      </c>
      <c r="F2135" s="7" t="str">
        <f t="shared" si="692"/>
        <v/>
      </c>
      <c r="G2135" s="6">
        <f t="shared" si="693"/>
        <v>0</v>
      </c>
      <c r="H2135" s="6">
        <f t="shared" si="700"/>
        <v>0</v>
      </c>
      <c r="I2135" s="6" t="str">
        <f t="shared" si="701"/>
        <v/>
      </c>
      <c r="J2135" s="11">
        <v>2132</v>
      </c>
      <c r="K2135" s="11">
        <f>IF(IFERROR(VLOOKUP(J2135,Home!$A$8:$B$1048576,1,FALSE),0)=0,0,1)</f>
        <v>0</v>
      </c>
      <c r="L2135" s="129" t="e">
        <f>IF(VLOOKUP(O2135,Home!$C$8:$R$207,6,FALSE)="","",VLOOKUP(O2135,Home!$C$8:$R$207,6,FALSE))</f>
        <v>#N/A</v>
      </c>
      <c r="M2135" s="129" t="e">
        <f t="shared" si="686"/>
        <v>#N/A</v>
      </c>
      <c r="N2135" s="11">
        <f>SUM($K$4:K2135)</f>
        <v>200</v>
      </c>
      <c r="O2135" s="11" t="str">
        <f>IF(P2135="","",IF(IFERROR(VLOOKUP(N2135,Home!$C$8:$R$1048576,1,FALSE),"")=0,"",IFERROR(VLOOKUP(N2135,Home!$C$8:$R$1048576,1,FALSE),"")))</f>
        <v/>
      </c>
      <c r="P2135" s="11" t="str">
        <f>IF(IFERROR(VLOOKUP(W2135,Home!$C$8:$R$1048576,3,FALSE),"")=0,"",IFERROR(VLOOKUP(W2135,Home!$C$8:$R$1048576,3,FALSE),""))</f>
        <v/>
      </c>
      <c r="Q2135" s="11" t="str">
        <f t="shared" si="685"/>
        <v/>
      </c>
      <c r="R2135" s="130" t="e">
        <f>VLOOKUP(Q2135,'Baggrund til lister'!$G$4:$H$15,2,FALSE)</f>
        <v>#N/A</v>
      </c>
      <c r="S2135" s="11" t="str">
        <f t="shared" si="687"/>
        <v/>
      </c>
      <c r="T2135" s="11" t="str">
        <f>IF(IFERROR(VLOOKUP(N2135,Home!$C$8:$R$1048576,11,FALSE),"")=0,"",IFERROR(VLOOKUP(N2135,Home!$C$8:$R$1048576,11,FALSE),""))</f>
        <v/>
      </c>
      <c r="U2135" s="11" t="str">
        <f>IF(IFERROR(VLOOKUP(O2135,Home!$C$8:$R$1048576,12,FALSE),"")=0,"",IFERROR(VLOOKUP(O2135,Home!$C$8:$R$1048576,12,FALSE),""))</f>
        <v/>
      </c>
      <c r="V2135" s="11" t="str">
        <f>IF(IFERROR(VLOOKUP(O2135,Home!$C$8:$R$1048576,8,FALSE),"")=0,"",IFERROR(VLOOKUP(O2135,Home!$C$8:$R$1048576,8,FALSE),""))</f>
        <v/>
      </c>
      <c r="W2135" s="11" t="str">
        <f>IF(OR(VLOOKUP(N2135,Home!$C$7:$I$207,6,FALSE)="",VLOOKUP(N2135,Home!$C$7:$I$207,7,FALSE)=""),"FEJL",SUM(Baggrundsark!$K$4:K2135))</f>
        <v>FEJL</v>
      </c>
      <c r="Y2135">
        <v>2132</v>
      </c>
      <c r="Z2135" s="1"/>
      <c r="AC2135" s="44"/>
      <c r="AD2135">
        <f t="shared" si="694"/>
        <v>0</v>
      </c>
      <c r="AE2135">
        <f>SUM($AD$4:AD2135)</f>
        <v>1</v>
      </c>
      <c r="AF2135" s="103" t="str">
        <f>IFERROR(VLOOKUP(AN2135,Home!$C$8:$E$207,3,FALSE),"")</f>
        <v/>
      </c>
      <c r="AG2135" s="103" t="str">
        <f>IFERROR(VLOOKUP(AN2135,Home!$C$8:$E$207,2,FALSE),"")</f>
        <v/>
      </c>
      <c r="AH2135" s="104" t="str">
        <f>IF(VLOOKUP(AE2135,Home!$C$8:$I$207,6,FALSE)="","",VLOOKUP(AE2135,Home!$C$8:$I$207,6,FALSE))</f>
        <v/>
      </c>
      <c r="AI2135" s="104" t="e">
        <f t="shared" si="702"/>
        <v>#VALUE!</v>
      </c>
      <c r="AJ2135" s="105" t="e">
        <f t="shared" si="695"/>
        <v>#VALUE!</v>
      </c>
      <c r="AK2135" s="103" t="e">
        <f t="shared" si="688"/>
        <v>#VALUE!</v>
      </c>
      <c r="AL2135" s="103" t="e">
        <f t="shared" si="696"/>
        <v>#VALUE!</v>
      </c>
      <c r="AN2135" t="str">
        <f>IF(OR(VLOOKUP(AE2135,Home!$C$8:$I$207,6,FALSE)="",VLOOKUP(AE2135,Home!$C$8:$I$207,7,FALSE)=""),"FEJL",Baggrundsark!AE2135)</f>
        <v>FEJL</v>
      </c>
      <c r="AO2135">
        <f>IF(VLOOKUP(AE2135,Home!$C$8:$N$207,12,FALSE)="Timelønnet",1,0)</f>
        <v>0</v>
      </c>
      <c r="AP2135">
        <f>SUM($AO$4:AO2135)*AO2135</f>
        <v>0</v>
      </c>
      <c r="AQ2135">
        <f t="shared" si="683"/>
        <v>1</v>
      </c>
      <c r="AR2135" t="str">
        <f t="shared" si="683"/>
        <v/>
      </c>
      <c r="AS2135" t="e">
        <f t="shared" si="697"/>
        <v>#VALUE!</v>
      </c>
      <c r="AT2135" s="45" t="e">
        <f t="shared" si="684"/>
        <v>#VALUE!</v>
      </c>
      <c r="AU2135">
        <f>VLOOKUP(AQ2135,Home!$C$8:$J$207,8,FALSE)</f>
        <v>0</v>
      </c>
    </row>
    <row r="2136" spans="1:47" x14ac:dyDescent="0.25">
      <c r="A2136" s="6">
        <f t="shared" si="689"/>
        <v>0</v>
      </c>
      <c r="B2136" s="6">
        <f t="shared" si="698"/>
        <v>0</v>
      </c>
      <c r="C2136" s="6" t="str">
        <f t="shared" si="690"/>
        <v/>
      </c>
      <c r="D2136" s="7">
        <f t="shared" si="691"/>
        <v>0</v>
      </c>
      <c r="E2136" s="7">
        <f t="shared" si="699"/>
        <v>0</v>
      </c>
      <c r="F2136" s="7" t="str">
        <f t="shared" si="692"/>
        <v/>
      </c>
      <c r="G2136" s="6">
        <f t="shared" si="693"/>
        <v>0</v>
      </c>
      <c r="H2136" s="6">
        <f t="shared" si="700"/>
        <v>0</v>
      </c>
      <c r="I2136" s="6" t="str">
        <f t="shared" si="701"/>
        <v/>
      </c>
      <c r="J2136" s="11">
        <v>2133</v>
      </c>
      <c r="K2136" s="11">
        <f>IF(IFERROR(VLOOKUP(J2136,Home!$A$8:$B$1048576,1,FALSE),0)=0,0,1)</f>
        <v>0</v>
      </c>
      <c r="L2136" s="129" t="e">
        <f>IF(VLOOKUP(O2136,Home!$C$8:$R$207,6,FALSE)="","",VLOOKUP(O2136,Home!$C$8:$R$207,6,FALSE))</f>
        <v>#N/A</v>
      </c>
      <c r="M2136" s="129" t="e">
        <f t="shared" si="686"/>
        <v>#N/A</v>
      </c>
      <c r="N2136" s="11">
        <f>SUM($K$4:K2136)</f>
        <v>200</v>
      </c>
      <c r="O2136" s="11" t="str">
        <f>IF(P2136="","",IF(IFERROR(VLOOKUP(N2136,Home!$C$8:$R$1048576,1,FALSE),"")=0,"",IFERROR(VLOOKUP(N2136,Home!$C$8:$R$1048576,1,FALSE),"")))</f>
        <v/>
      </c>
      <c r="P2136" s="11" t="str">
        <f>IF(IFERROR(VLOOKUP(W2136,Home!$C$8:$R$1048576,3,FALSE),"")=0,"",IFERROR(VLOOKUP(W2136,Home!$C$8:$R$1048576,3,FALSE),""))</f>
        <v/>
      </c>
      <c r="Q2136" s="11" t="str">
        <f t="shared" si="685"/>
        <v/>
      </c>
      <c r="R2136" s="130" t="e">
        <f>VLOOKUP(Q2136,'Baggrund til lister'!$G$4:$H$15,2,FALSE)</f>
        <v>#N/A</v>
      </c>
      <c r="S2136" s="11" t="str">
        <f t="shared" si="687"/>
        <v/>
      </c>
      <c r="T2136" s="11" t="str">
        <f>IF(IFERROR(VLOOKUP(N2136,Home!$C$8:$R$1048576,11,FALSE),"")=0,"",IFERROR(VLOOKUP(N2136,Home!$C$8:$R$1048576,11,FALSE),""))</f>
        <v/>
      </c>
      <c r="U2136" s="11" t="str">
        <f>IF(IFERROR(VLOOKUP(O2136,Home!$C$8:$R$1048576,12,FALSE),"")=0,"",IFERROR(VLOOKUP(O2136,Home!$C$8:$R$1048576,12,FALSE),""))</f>
        <v/>
      </c>
      <c r="V2136" s="11" t="str">
        <f>IF(IFERROR(VLOOKUP(O2136,Home!$C$8:$R$1048576,8,FALSE),"")=0,"",IFERROR(VLOOKUP(O2136,Home!$C$8:$R$1048576,8,FALSE),""))</f>
        <v/>
      </c>
      <c r="W2136" s="11" t="str">
        <f>IF(OR(VLOOKUP(N2136,Home!$C$7:$I$207,6,FALSE)="",VLOOKUP(N2136,Home!$C$7:$I$207,7,FALSE)=""),"FEJL",SUM(Baggrundsark!$K$4:K2136))</f>
        <v>FEJL</v>
      </c>
      <c r="Y2136">
        <v>2133</v>
      </c>
      <c r="Z2136" s="1"/>
      <c r="AC2136" s="44"/>
      <c r="AD2136">
        <f t="shared" si="694"/>
        <v>0</v>
      </c>
      <c r="AE2136">
        <f>SUM($AD$4:AD2136)</f>
        <v>1</v>
      </c>
      <c r="AF2136" s="103" t="str">
        <f>IFERROR(VLOOKUP(AN2136,Home!$C$8:$E$207,3,FALSE),"")</f>
        <v/>
      </c>
      <c r="AG2136" s="103" t="str">
        <f>IFERROR(VLOOKUP(AN2136,Home!$C$8:$E$207,2,FALSE),"")</f>
        <v/>
      </c>
      <c r="AH2136" s="104" t="str">
        <f>IF(VLOOKUP(AE2136,Home!$C$8:$I$207,6,FALSE)="","",VLOOKUP(AE2136,Home!$C$8:$I$207,6,FALSE))</f>
        <v/>
      </c>
      <c r="AI2136" s="104" t="e">
        <f t="shared" si="702"/>
        <v>#VALUE!</v>
      </c>
      <c r="AJ2136" s="105" t="e">
        <f t="shared" si="695"/>
        <v>#VALUE!</v>
      </c>
      <c r="AK2136" s="103" t="e">
        <f t="shared" si="688"/>
        <v>#VALUE!</v>
      </c>
      <c r="AL2136" s="103" t="e">
        <f t="shared" si="696"/>
        <v>#VALUE!</v>
      </c>
      <c r="AN2136" t="str">
        <f>IF(OR(VLOOKUP(AE2136,Home!$C$8:$I$207,6,FALSE)="",VLOOKUP(AE2136,Home!$C$8:$I$207,7,FALSE)=""),"FEJL",Baggrundsark!AE2136)</f>
        <v>FEJL</v>
      </c>
      <c r="AO2136">
        <f>IF(VLOOKUP(AE2136,Home!$C$8:$N$207,12,FALSE)="Timelønnet",1,0)</f>
        <v>0</v>
      </c>
      <c r="AP2136">
        <f>SUM($AO$4:AO2136)*AO2136</f>
        <v>0</v>
      </c>
      <c r="AQ2136">
        <f t="shared" si="683"/>
        <v>1</v>
      </c>
      <c r="AR2136" t="str">
        <f t="shared" si="683"/>
        <v/>
      </c>
      <c r="AS2136" t="e">
        <f t="shared" si="697"/>
        <v>#VALUE!</v>
      </c>
      <c r="AT2136" s="45" t="e">
        <f t="shared" si="684"/>
        <v>#VALUE!</v>
      </c>
      <c r="AU2136">
        <f>VLOOKUP(AQ2136,Home!$C$8:$J$207,8,FALSE)</f>
        <v>0</v>
      </c>
    </row>
    <row r="2137" spans="1:47" x14ac:dyDescent="0.25">
      <c r="A2137" s="6">
        <f t="shared" si="689"/>
        <v>0</v>
      </c>
      <c r="B2137" s="6">
        <f t="shared" si="698"/>
        <v>0</v>
      </c>
      <c r="C2137" s="6" t="str">
        <f t="shared" si="690"/>
        <v/>
      </c>
      <c r="D2137" s="7">
        <f t="shared" si="691"/>
        <v>0</v>
      </c>
      <c r="E2137" s="7">
        <f t="shared" si="699"/>
        <v>0</v>
      </c>
      <c r="F2137" s="7" t="str">
        <f t="shared" si="692"/>
        <v/>
      </c>
      <c r="G2137" s="6">
        <f t="shared" si="693"/>
        <v>0</v>
      </c>
      <c r="H2137" s="6">
        <f t="shared" si="700"/>
        <v>0</v>
      </c>
      <c r="I2137" s="6" t="str">
        <f t="shared" si="701"/>
        <v/>
      </c>
      <c r="J2137" s="11">
        <v>2134</v>
      </c>
      <c r="K2137" s="11">
        <f>IF(IFERROR(VLOOKUP(J2137,Home!$A$8:$B$1048576,1,FALSE),0)=0,0,1)</f>
        <v>0</v>
      </c>
      <c r="L2137" s="129" t="e">
        <f>IF(VLOOKUP(O2137,Home!$C$8:$R$207,6,FALSE)="","",VLOOKUP(O2137,Home!$C$8:$R$207,6,FALSE))</f>
        <v>#N/A</v>
      </c>
      <c r="M2137" s="129" t="e">
        <f t="shared" si="686"/>
        <v>#N/A</v>
      </c>
      <c r="N2137" s="11">
        <f>SUM($K$4:K2137)</f>
        <v>200</v>
      </c>
      <c r="O2137" s="11" t="str">
        <f>IF(P2137="","",IF(IFERROR(VLOOKUP(N2137,Home!$C$8:$R$1048576,1,FALSE),"")=0,"",IFERROR(VLOOKUP(N2137,Home!$C$8:$R$1048576,1,FALSE),"")))</f>
        <v/>
      </c>
      <c r="P2137" s="11" t="str">
        <f>IF(IFERROR(VLOOKUP(W2137,Home!$C$8:$R$1048576,3,FALSE),"")=0,"",IFERROR(VLOOKUP(W2137,Home!$C$8:$R$1048576,3,FALSE),""))</f>
        <v/>
      </c>
      <c r="Q2137" s="11" t="str">
        <f t="shared" si="685"/>
        <v/>
      </c>
      <c r="R2137" s="130" t="e">
        <f>VLOOKUP(Q2137,'Baggrund til lister'!$G$4:$H$15,2,FALSE)</f>
        <v>#N/A</v>
      </c>
      <c r="S2137" s="11" t="str">
        <f t="shared" si="687"/>
        <v/>
      </c>
      <c r="T2137" s="11" t="str">
        <f>IF(IFERROR(VLOOKUP(N2137,Home!$C$8:$R$1048576,11,FALSE),"")=0,"",IFERROR(VLOOKUP(N2137,Home!$C$8:$R$1048576,11,FALSE),""))</f>
        <v/>
      </c>
      <c r="U2137" s="11" t="str">
        <f>IF(IFERROR(VLOOKUP(O2137,Home!$C$8:$R$1048576,12,FALSE),"")=0,"",IFERROR(VLOOKUP(O2137,Home!$C$8:$R$1048576,12,FALSE),""))</f>
        <v/>
      </c>
      <c r="V2137" s="11" t="str">
        <f>IF(IFERROR(VLOOKUP(O2137,Home!$C$8:$R$1048576,8,FALSE),"")=0,"",IFERROR(VLOOKUP(O2137,Home!$C$8:$R$1048576,8,FALSE),""))</f>
        <v/>
      </c>
      <c r="W2137" s="11" t="str">
        <f>IF(OR(VLOOKUP(N2137,Home!$C$7:$I$207,6,FALSE)="",VLOOKUP(N2137,Home!$C$7:$I$207,7,FALSE)=""),"FEJL",SUM(Baggrundsark!$K$4:K2137))</f>
        <v>FEJL</v>
      </c>
      <c r="Y2137">
        <v>2134</v>
      </c>
      <c r="Z2137" s="1"/>
      <c r="AC2137" s="44"/>
      <c r="AD2137">
        <f t="shared" si="694"/>
        <v>0</v>
      </c>
      <c r="AE2137">
        <f>SUM($AD$4:AD2137)</f>
        <v>1</v>
      </c>
      <c r="AF2137" s="103" t="str">
        <f>IFERROR(VLOOKUP(AN2137,Home!$C$8:$E$207,3,FALSE),"")</f>
        <v/>
      </c>
      <c r="AG2137" s="103" t="str">
        <f>IFERROR(VLOOKUP(AN2137,Home!$C$8:$E$207,2,FALSE),"")</f>
        <v/>
      </c>
      <c r="AH2137" s="104" t="str">
        <f>IF(VLOOKUP(AE2137,Home!$C$8:$I$207,6,FALSE)="","",VLOOKUP(AE2137,Home!$C$8:$I$207,6,FALSE))</f>
        <v/>
      </c>
      <c r="AI2137" s="104" t="e">
        <f t="shared" si="702"/>
        <v>#VALUE!</v>
      </c>
      <c r="AJ2137" s="105" t="e">
        <f t="shared" si="695"/>
        <v>#VALUE!</v>
      </c>
      <c r="AK2137" s="103" t="e">
        <f t="shared" si="688"/>
        <v>#VALUE!</v>
      </c>
      <c r="AL2137" s="103" t="e">
        <f t="shared" si="696"/>
        <v>#VALUE!</v>
      </c>
      <c r="AN2137" t="str">
        <f>IF(OR(VLOOKUP(AE2137,Home!$C$8:$I$207,6,FALSE)="",VLOOKUP(AE2137,Home!$C$8:$I$207,7,FALSE)=""),"FEJL",Baggrundsark!AE2137)</f>
        <v>FEJL</v>
      </c>
      <c r="AO2137">
        <f>IF(VLOOKUP(AE2137,Home!$C$8:$N$207,12,FALSE)="Timelønnet",1,0)</f>
        <v>0</v>
      </c>
      <c r="AP2137">
        <f>SUM($AO$4:AO2137)*AO2137</f>
        <v>0</v>
      </c>
      <c r="AQ2137">
        <f t="shared" si="683"/>
        <v>1</v>
      </c>
      <c r="AR2137" t="str">
        <f t="shared" si="683"/>
        <v/>
      </c>
      <c r="AS2137" t="e">
        <f t="shared" si="697"/>
        <v>#VALUE!</v>
      </c>
      <c r="AT2137" s="45" t="e">
        <f t="shared" si="684"/>
        <v>#VALUE!</v>
      </c>
      <c r="AU2137">
        <f>VLOOKUP(AQ2137,Home!$C$8:$J$207,8,FALSE)</f>
        <v>0</v>
      </c>
    </row>
    <row r="2138" spans="1:47" x14ac:dyDescent="0.25">
      <c r="A2138" s="6">
        <f t="shared" si="689"/>
        <v>0</v>
      </c>
      <c r="B2138" s="6">
        <f t="shared" si="698"/>
        <v>0</v>
      </c>
      <c r="C2138" s="6" t="str">
        <f t="shared" si="690"/>
        <v/>
      </c>
      <c r="D2138" s="7">
        <f t="shared" si="691"/>
        <v>0</v>
      </c>
      <c r="E2138" s="7">
        <f t="shared" si="699"/>
        <v>0</v>
      </c>
      <c r="F2138" s="7" t="str">
        <f t="shared" si="692"/>
        <v/>
      </c>
      <c r="G2138" s="6">
        <f t="shared" si="693"/>
        <v>0</v>
      </c>
      <c r="H2138" s="6">
        <f t="shared" si="700"/>
        <v>0</v>
      </c>
      <c r="I2138" s="6" t="str">
        <f t="shared" si="701"/>
        <v/>
      </c>
      <c r="J2138" s="11">
        <v>2135</v>
      </c>
      <c r="K2138" s="11">
        <f>IF(IFERROR(VLOOKUP(J2138,Home!$A$8:$B$1048576,1,FALSE),0)=0,0,1)</f>
        <v>0</v>
      </c>
      <c r="L2138" s="129" t="e">
        <f>IF(VLOOKUP(O2138,Home!$C$8:$R$207,6,FALSE)="","",VLOOKUP(O2138,Home!$C$8:$R$207,6,FALSE))</f>
        <v>#N/A</v>
      </c>
      <c r="M2138" s="129" t="e">
        <f t="shared" si="686"/>
        <v>#N/A</v>
      </c>
      <c r="N2138" s="11">
        <f>SUM($K$4:K2138)</f>
        <v>200</v>
      </c>
      <c r="O2138" s="11" t="str">
        <f>IF(P2138="","",IF(IFERROR(VLOOKUP(N2138,Home!$C$8:$R$1048576,1,FALSE),"")=0,"",IFERROR(VLOOKUP(N2138,Home!$C$8:$R$1048576,1,FALSE),"")))</f>
        <v/>
      </c>
      <c r="P2138" s="11" t="str">
        <f>IF(IFERROR(VLOOKUP(W2138,Home!$C$8:$R$1048576,3,FALSE),"")=0,"",IFERROR(VLOOKUP(W2138,Home!$C$8:$R$1048576,3,FALSE),""))</f>
        <v/>
      </c>
      <c r="Q2138" s="11" t="str">
        <f t="shared" si="685"/>
        <v/>
      </c>
      <c r="R2138" s="130" t="e">
        <f>VLOOKUP(Q2138,'Baggrund til lister'!$G$4:$H$15,2,FALSE)</f>
        <v>#N/A</v>
      </c>
      <c r="S2138" s="11" t="str">
        <f t="shared" si="687"/>
        <v/>
      </c>
      <c r="T2138" s="11" t="str">
        <f>IF(IFERROR(VLOOKUP(N2138,Home!$C$8:$R$1048576,11,FALSE),"")=0,"",IFERROR(VLOOKUP(N2138,Home!$C$8:$R$1048576,11,FALSE),""))</f>
        <v/>
      </c>
      <c r="U2138" s="11" t="str">
        <f>IF(IFERROR(VLOOKUP(O2138,Home!$C$8:$R$1048576,12,FALSE),"")=0,"",IFERROR(VLOOKUP(O2138,Home!$C$8:$R$1048576,12,FALSE),""))</f>
        <v/>
      </c>
      <c r="V2138" s="11" t="str">
        <f>IF(IFERROR(VLOOKUP(O2138,Home!$C$8:$R$1048576,8,FALSE),"")=0,"",IFERROR(VLOOKUP(O2138,Home!$C$8:$R$1048576,8,FALSE),""))</f>
        <v/>
      </c>
      <c r="W2138" s="11" t="str">
        <f>IF(OR(VLOOKUP(N2138,Home!$C$7:$I$207,6,FALSE)="",VLOOKUP(N2138,Home!$C$7:$I$207,7,FALSE)=""),"FEJL",SUM(Baggrundsark!$K$4:K2138))</f>
        <v>FEJL</v>
      </c>
      <c r="Y2138">
        <v>2135</v>
      </c>
      <c r="Z2138" s="1"/>
      <c r="AC2138" s="44"/>
      <c r="AD2138">
        <f t="shared" si="694"/>
        <v>0</v>
      </c>
      <c r="AE2138">
        <f>SUM($AD$4:AD2138)</f>
        <v>1</v>
      </c>
      <c r="AF2138" s="103" t="str">
        <f>IFERROR(VLOOKUP(AN2138,Home!$C$8:$E$207,3,FALSE),"")</f>
        <v/>
      </c>
      <c r="AG2138" s="103" t="str">
        <f>IFERROR(VLOOKUP(AN2138,Home!$C$8:$E$207,2,FALSE),"")</f>
        <v/>
      </c>
      <c r="AH2138" s="104" t="str">
        <f>IF(VLOOKUP(AE2138,Home!$C$8:$I$207,6,FALSE)="","",VLOOKUP(AE2138,Home!$C$8:$I$207,6,FALSE))</f>
        <v/>
      </c>
      <c r="AI2138" s="104" t="e">
        <f t="shared" si="702"/>
        <v>#VALUE!</v>
      </c>
      <c r="AJ2138" s="105" t="e">
        <f t="shared" si="695"/>
        <v>#VALUE!</v>
      </c>
      <c r="AK2138" s="103" t="e">
        <f t="shared" si="688"/>
        <v>#VALUE!</v>
      </c>
      <c r="AL2138" s="103" t="e">
        <f t="shared" si="696"/>
        <v>#VALUE!</v>
      </c>
      <c r="AN2138" t="str">
        <f>IF(OR(VLOOKUP(AE2138,Home!$C$8:$I$207,6,FALSE)="",VLOOKUP(AE2138,Home!$C$8:$I$207,7,FALSE)=""),"FEJL",Baggrundsark!AE2138)</f>
        <v>FEJL</v>
      </c>
      <c r="AO2138">
        <f>IF(VLOOKUP(AE2138,Home!$C$8:$N$207,12,FALSE)="Timelønnet",1,0)</f>
        <v>0</v>
      </c>
      <c r="AP2138">
        <f>SUM($AO$4:AO2138)*AO2138</f>
        <v>0</v>
      </c>
      <c r="AQ2138">
        <f t="shared" si="683"/>
        <v>1</v>
      </c>
      <c r="AR2138" t="str">
        <f t="shared" si="683"/>
        <v/>
      </c>
      <c r="AS2138" t="e">
        <f t="shared" si="697"/>
        <v>#VALUE!</v>
      </c>
      <c r="AT2138" s="45" t="e">
        <f t="shared" si="684"/>
        <v>#VALUE!</v>
      </c>
      <c r="AU2138">
        <f>VLOOKUP(AQ2138,Home!$C$8:$J$207,8,FALSE)</f>
        <v>0</v>
      </c>
    </row>
    <row r="2139" spans="1:47" x14ac:dyDescent="0.25">
      <c r="A2139" s="6">
        <f t="shared" si="689"/>
        <v>0</v>
      </c>
      <c r="B2139" s="6">
        <f t="shared" si="698"/>
        <v>0</v>
      </c>
      <c r="C2139" s="6" t="str">
        <f t="shared" si="690"/>
        <v/>
      </c>
      <c r="D2139" s="7">
        <f t="shared" si="691"/>
        <v>0</v>
      </c>
      <c r="E2139" s="7">
        <f t="shared" si="699"/>
        <v>0</v>
      </c>
      <c r="F2139" s="7" t="str">
        <f t="shared" si="692"/>
        <v/>
      </c>
      <c r="G2139" s="6">
        <f t="shared" si="693"/>
        <v>0</v>
      </c>
      <c r="H2139" s="6">
        <f t="shared" si="700"/>
        <v>0</v>
      </c>
      <c r="I2139" s="6" t="str">
        <f t="shared" si="701"/>
        <v/>
      </c>
      <c r="J2139" s="11">
        <v>2136</v>
      </c>
      <c r="K2139" s="11">
        <f>IF(IFERROR(VLOOKUP(J2139,Home!$A$8:$B$1048576,1,FALSE),0)=0,0,1)</f>
        <v>0</v>
      </c>
      <c r="L2139" s="129" t="e">
        <f>IF(VLOOKUP(O2139,Home!$C$8:$R$207,6,FALSE)="","",VLOOKUP(O2139,Home!$C$8:$R$207,6,FALSE))</f>
        <v>#N/A</v>
      </c>
      <c r="M2139" s="129" t="e">
        <f t="shared" si="686"/>
        <v>#N/A</v>
      </c>
      <c r="N2139" s="11">
        <f>SUM($K$4:K2139)</f>
        <v>200</v>
      </c>
      <c r="O2139" s="11" t="str">
        <f>IF(P2139="","",IF(IFERROR(VLOOKUP(N2139,Home!$C$8:$R$1048576,1,FALSE),"")=0,"",IFERROR(VLOOKUP(N2139,Home!$C$8:$R$1048576,1,FALSE),"")))</f>
        <v/>
      </c>
      <c r="P2139" s="11" t="str">
        <f>IF(IFERROR(VLOOKUP(W2139,Home!$C$8:$R$1048576,3,FALSE),"")=0,"",IFERROR(VLOOKUP(W2139,Home!$C$8:$R$1048576,3,FALSE),""))</f>
        <v/>
      </c>
      <c r="Q2139" s="11" t="str">
        <f t="shared" si="685"/>
        <v/>
      </c>
      <c r="R2139" s="130" t="e">
        <f>VLOOKUP(Q2139,'Baggrund til lister'!$G$4:$H$15,2,FALSE)</f>
        <v>#N/A</v>
      </c>
      <c r="S2139" s="11" t="str">
        <f t="shared" si="687"/>
        <v/>
      </c>
      <c r="T2139" s="11" t="str">
        <f>IF(IFERROR(VLOOKUP(N2139,Home!$C$8:$R$1048576,11,FALSE),"")=0,"",IFERROR(VLOOKUP(N2139,Home!$C$8:$R$1048576,11,FALSE),""))</f>
        <v/>
      </c>
      <c r="U2139" s="11" t="str">
        <f>IF(IFERROR(VLOOKUP(O2139,Home!$C$8:$R$1048576,12,FALSE),"")=0,"",IFERROR(VLOOKUP(O2139,Home!$C$8:$R$1048576,12,FALSE),""))</f>
        <v/>
      </c>
      <c r="V2139" s="11" t="str">
        <f>IF(IFERROR(VLOOKUP(O2139,Home!$C$8:$R$1048576,8,FALSE),"")=0,"",IFERROR(VLOOKUP(O2139,Home!$C$8:$R$1048576,8,FALSE),""))</f>
        <v/>
      </c>
      <c r="W2139" s="11" t="str">
        <f>IF(OR(VLOOKUP(N2139,Home!$C$7:$I$207,6,FALSE)="",VLOOKUP(N2139,Home!$C$7:$I$207,7,FALSE)=""),"FEJL",SUM(Baggrundsark!$K$4:K2139))</f>
        <v>FEJL</v>
      </c>
      <c r="Y2139">
        <v>2136</v>
      </c>
      <c r="Z2139" s="1"/>
      <c r="AC2139" s="44"/>
      <c r="AD2139">
        <f t="shared" si="694"/>
        <v>0</v>
      </c>
      <c r="AE2139">
        <f>SUM($AD$4:AD2139)</f>
        <v>1</v>
      </c>
      <c r="AF2139" s="103" t="str">
        <f>IFERROR(VLOOKUP(AN2139,Home!$C$8:$E$207,3,FALSE),"")</f>
        <v/>
      </c>
      <c r="AG2139" s="103" t="str">
        <f>IFERROR(VLOOKUP(AN2139,Home!$C$8:$E$207,2,FALSE),"")</f>
        <v/>
      </c>
      <c r="AH2139" s="104" t="str">
        <f>IF(VLOOKUP(AE2139,Home!$C$8:$I$207,6,FALSE)="","",VLOOKUP(AE2139,Home!$C$8:$I$207,6,FALSE))</f>
        <v/>
      </c>
      <c r="AI2139" s="104" t="e">
        <f t="shared" si="702"/>
        <v>#VALUE!</v>
      </c>
      <c r="AJ2139" s="105" t="e">
        <f t="shared" si="695"/>
        <v>#VALUE!</v>
      </c>
      <c r="AK2139" s="103" t="e">
        <f t="shared" si="688"/>
        <v>#VALUE!</v>
      </c>
      <c r="AL2139" s="103" t="e">
        <f t="shared" si="696"/>
        <v>#VALUE!</v>
      </c>
      <c r="AN2139" t="str">
        <f>IF(OR(VLOOKUP(AE2139,Home!$C$8:$I$207,6,FALSE)="",VLOOKUP(AE2139,Home!$C$8:$I$207,7,FALSE)=""),"FEJL",Baggrundsark!AE2139)</f>
        <v>FEJL</v>
      </c>
      <c r="AO2139">
        <f>IF(VLOOKUP(AE2139,Home!$C$8:$N$207,12,FALSE)="Timelønnet",1,0)</f>
        <v>0</v>
      </c>
      <c r="AP2139">
        <f>SUM($AO$4:AO2139)*AO2139</f>
        <v>0</v>
      </c>
      <c r="AQ2139">
        <f t="shared" ref="AQ2139:AR2202" si="703">AE2139</f>
        <v>1</v>
      </c>
      <c r="AR2139" t="str">
        <f t="shared" si="703"/>
        <v/>
      </c>
      <c r="AS2139" t="e">
        <f t="shared" si="697"/>
        <v>#VALUE!</v>
      </c>
      <c r="AT2139" s="45" t="e">
        <f t="shared" ref="AT2139:AT2202" si="704">AK2139</f>
        <v>#VALUE!</v>
      </c>
      <c r="AU2139">
        <f>VLOOKUP(AQ2139,Home!$C$8:$J$207,8,FALSE)</f>
        <v>0</v>
      </c>
    </row>
    <row r="2140" spans="1:47" x14ac:dyDescent="0.25">
      <c r="A2140" s="6">
        <f t="shared" si="689"/>
        <v>0</v>
      </c>
      <c r="B2140" s="6">
        <f t="shared" si="698"/>
        <v>0</v>
      </c>
      <c r="C2140" s="6" t="str">
        <f t="shared" si="690"/>
        <v/>
      </c>
      <c r="D2140" s="7">
        <f t="shared" si="691"/>
        <v>0</v>
      </c>
      <c r="E2140" s="7">
        <f t="shared" si="699"/>
        <v>0</v>
      </c>
      <c r="F2140" s="7" t="str">
        <f t="shared" si="692"/>
        <v/>
      </c>
      <c r="G2140" s="6">
        <f t="shared" si="693"/>
        <v>0</v>
      </c>
      <c r="H2140" s="6">
        <f t="shared" si="700"/>
        <v>0</v>
      </c>
      <c r="I2140" s="6" t="str">
        <f t="shared" si="701"/>
        <v/>
      </c>
      <c r="J2140" s="11">
        <v>2137</v>
      </c>
      <c r="K2140" s="11">
        <f>IF(IFERROR(VLOOKUP(J2140,Home!$A$8:$B$1048576,1,FALSE),0)=0,0,1)</f>
        <v>0</v>
      </c>
      <c r="L2140" s="129" t="e">
        <f>IF(VLOOKUP(O2140,Home!$C$8:$R$207,6,FALSE)="","",VLOOKUP(O2140,Home!$C$8:$R$207,6,FALSE))</f>
        <v>#N/A</v>
      </c>
      <c r="M2140" s="129" t="e">
        <f t="shared" si="686"/>
        <v>#N/A</v>
      </c>
      <c r="N2140" s="11">
        <f>SUM($K$4:K2140)</f>
        <v>200</v>
      </c>
      <c r="O2140" s="11" t="str">
        <f>IF(P2140="","",IF(IFERROR(VLOOKUP(N2140,Home!$C$8:$R$1048576,1,FALSE),"")=0,"",IFERROR(VLOOKUP(N2140,Home!$C$8:$R$1048576,1,FALSE),"")))</f>
        <v/>
      </c>
      <c r="P2140" s="11" t="str">
        <f>IF(IFERROR(VLOOKUP(W2140,Home!$C$8:$R$1048576,3,FALSE),"")=0,"",IFERROR(VLOOKUP(W2140,Home!$C$8:$R$1048576,3,FALSE),""))</f>
        <v/>
      </c>
      <c r="Q2140" s="11" t="str">
        <f t="shared" si="685"/>
        <v/>
      </c>
      <c r="R2140" s="130" t="e">
        <f>VLOOKUP(Q2140,'Baggrund til lister'!$G$4:$H$15,2,FALSE)</f>
        <v>#N/A</v>
      </c>
      <c r="S2140" s="11" t="str">
        <f t="shared" si="687"/>
        <v/>
      </c>
      <c r="T2140" s="11" t="str">
        <f>IF(IFERROR(VLOOKUP(N2140,Home!$C$8:$R$1048576,11,FALSE),"")=0,"",IFERROR(VLOOKUP(N2140,Home!$C$8:$R$1048576,11,FALSE),""))</f>
        <v/>
      </c>
      <c r="U2140" s="11" t="str">
        <f>IF(IFERROR(VLOOKUP(O2140,Home!$C$8:$R$1048576,12,FALSE),"")=0,"",IFERROR(VLOOKUP(O2140,Home!$C$8:$R$1048576,12,FALSE),""))</f>
        <v/>
      </c>
      <c r="V2140" s="11" t="str">
        <f>IF(IFERROR(VLOOKUP(O2140,Home!$C$8:$R$1048576,8,FALSE),"")=0,"",IFERROR(VLOOKUP(O2140,Home!$C$8:$R$1048576,8,FALSE),""))</f>
        <v/>
      </c>
      <c r="W2140" s="11" t="str">
        <f>IF(OR(VLOOKUP(N2140,Home!$C$7:$I$207,6,FALSE)="",VLOOKUP(N2140,Home!$C$7:$I$207,7,FALSE)=""),"FEJL",SUM(Baggrundsark!$K$4:K2140))</f>
        <v>FEJL</v>
      </c>
      <c r="Y2140">
        <v>2137</v>
      </c>
      <c r="Z2140" s="1"/>
      <c r="AC2140" s="44"/>
      <c r="AD2140">
        <f t="shared" si="694"/>
        <v>0</v>
      </c>
      <c r="AE2140">
        <f>SUM($AD$4:AD2140)</f>
        <v>1</v>
      </c>
      <c r="AF2140" s="103" t="str">
        <f>IFERROR(VLOOKUP(AN2140,Home!$C$8:$E$207,3,FALSE),"")</f>
        <v/>
      </c>
      <c r="AG2140" s="103" t="str">
        <f>IFERROR(VLOOKUP(AN2140,Home!$C$8:$E$207,2,FALSE),"")</f>
        <v/>
      </c>
      <c r="AH2140" s="104" t="str">
        <f>IF(VLOOKUP(AE2140,Home!$C$8:$I$207,6,FALSE)="","",VLOOKUP(AE2140,Home!$C$8:$I$207,6,FALSE))</f>
        <v/>
      </c>
      <c r="AI2140" s="104" t="e">
        <f t="shared" si="702"/>
        <v>#VALUE!</v>
      </c>
      <c r="AJ2140" s="105" t="e">
        <f t="shared" si="695"/>
        <v>#VALUE!</v>
      </c>
      <c r="AK2140" s="103" t="e">
        <f t="shared" si="688"/>
        <v>#VALUE!</v>
      </c>
      <c r="AL2140" s="103" t="e">
        <f t="shared" si="696"/>
        <v>#VALUE!</v>
      </c>
      <c r="AN2140" t="str">
        <f>IF(OR(VLOOKUP(AE2140,Home!$C$8:$I$207,6,FALSE)="",VLOOKUP(AE2140,Home!$C$8:$I$207,7,FALSE)=""),"FEJL",Baggrundsark!AE2140)</f>
        <v>FEJL</v>
      </c>
      <c r="AO2140">
        <f>IF(VLOOKUP(AE2140,Home!$C$8:$N$207,12,FALSE)="Timelønnet",1,0)</f>
        <v>0</v>
      </c>
      <c r="AP2140">
        <f>SUM($AO$4:AO2140)*AO2140</f>
        <v>0</v>
      </c>
      <c r="AQ2140">
        <f t="shared" si="703"/>
        <v>1</v>
      </c>
      <c r="AR2140" t="str">
        <f t="shared" si="703"/>
        <v/>
      </c>
      <c r="AS2140" t="e">
        <f t="shared" si="697"/>
        <v>#VALUE!</v>
      </c>
      <c r="AT2140" s="45" t="e">
        <f t="shared" si="704"/>
        <v>#VALUE!</v>
      </c>
      <c r="AU2140">
        <f>VLOOKUP(AQ2140,Home!$C$8:$J$207,8,FALSE)</f>
        <v>0</v>
      </c>
    </row>
    <row r="2141" spans="1:47" x14ac:dyDescent="0.25">
      <c r="A2141" s="6">
        <f t="shared" si="689"/>
        <v>0</v>
      </c>
      <c r="B2141" s="6">
        <f t="shared" si="698"/>
        <v>0</v>
      </c>
      <c r="C2141" s="6" t="str">
        <f t="shared" si="690"/>
        <v/>
      </c>
      <c r="D2141" s="7">
        <f t="shared" si="691"/>
        <v>0</v>
      </c>
      <c r="E2141" s="7">
        <f t="shared" si="699"/>
        <v>0</v>
      </c>
      <c r="F2141" s="7" t="str">
        <f t="shared" si="692"/>
        <v/>
      </c>
      <c r="G2141" s="6">
        <f t="shared" si="693"/>
        <v>0</v>
      </c>
      <c r="H2141" s="6">
        <f t="shared" si="700"/>
        <v>0</v>
      </c>
      <c r="I2141" s="6" t="str">
        <f t="shared" si="701"/>
        <v/>
      </c>
      <c r="J2141" s="11">
        <v>2138</v>
      </c>
      <c r="K2141" s="11">
        <f>IF(IFERROR(VLOOKUP(J2141,Home!$A$8:$B$1048576,1,FALSE),0)=0,0,1)</f>
        <v>0</v>
      </c>
      <c r="L2141" s="129" t="e">
        <f>IF(VLOOKUP(O2141,Home!$C$8:$R$207,6,FALSE)="","",VLOOKUP(O2141,Home!$C$8:$R$207,6,FALSE))</f>
        <v>#N/A</v>
      </c>
      <c r="M2141" s="129" t="e">
        <f t="shared" si="686"/>
        <v>#N/A</v>
      </c>
      <c r="N2141" s="11">
        <f>SUM($K$4:K2141)</f>
        <v>200</v>
      </c>
      <c r="O2141" s="11" t="str">
        <f>IF(P2141="","",IF(IFERROR(VLOOKUP(N2141,Home!$C$8:$R$1048576,1,FALSE),"")=0,"",IFERROR(VLOOKUP(N2141,Home!$C$8:$R$1048576,1,FALSE),"")))</f>
        <v/>
      </c>
      <c r="P2141" s="11" t="str">
        <f>IF(IFERROR(VLOOKUP(W2141,Home!$C$8:$R$1048576,3,FALSE),"")=0,"",IFERROR(VLOOKUP(W2141,Home!$C$8:$R$1048576,3,FALSE),""))</f>
        <v/>
      </c>
      <c r="Q2141" s="11" t="str">
        <f t="shared" si="685"/>
        <v/>
      </c>
      <c r="R2141" s="130" t="e">
        <f>VLOOKUP(Q2141,'Baggrund til lister'!$G$4:$H$15,2,FALSE)</f>
        <v>#N/A</v>
      </c>
      <c r="S2141" s="11" t="str">
        <f t="shared" si="687"/>
        <v/>
      </c>
      <c r="T2141" s="11" t="str">
        <f>IF(IFERROR(VLOOKUP(N2141,Home!$C$8:$R$1048576,11,FALSE),"")=0,"",IFERROR(VLOOKUP(N2141,Home!$C$8:$R$1048576,11,FALSE),""))</f>
        <v/>
      </c>
      <c r="U2141" s="11" t="str">
        <f>IF(IFERROR(VLOOKUP(O2141,Home!$C$8:$R$1048576,12,FALSE),"")=0,"",IFERROR(VLOOKUP(O2141,Home!$C$8:$R$1048576,12,FALSE),""))</f>
        <v/>
      </c>
      <c r="V2141" s="11" t="str">
        <f>IF(IFERROR(VLOOKUP(O2141,Home!$C$8:$R$1048576,8,FALSE),"")=0,"",IFERROR(VLOOKUP(O2141,Home!$C$8:$R$1048576,8,FALSE),""))</f>
        <v/>
      </c>
      <c r="W2141" s="11" t="str">
        <f>IF(OR(VLOOKUP(N2141,Home!$C$7:$I$207,6,FALSE)="",VLOOKUP(N2141,Home!$C$7:$I$207,7,FALSE)=""),"FEJL",SUM(Baggrundsark!$K$4:K2141))</f>
        <v>FEJL</v>
      </c>
      <c r="Y2141">
        <v>2138</v>
      </c>
      <c r="Z2141" s="1"/>
      <c r="AC2141" s="44"/>
      <c r="AD2141">
        <f t="shared" si="694"/>
        <v>0</v>
      </c>
      <c r="AE2141">
        <f>SUM($AD$4:AD2141)</f>
        <v>1</v>
      </c>
      <c r="AF2141" s="103" t="str">
        <f>IFERROR(VLOOKUP(AN2141,Home!$C$8:$E$207,3,FALSE),"")</f>
        <v/>
      </c>
      <c r="AG2141" s="103" t="str">
        <f>IFERROR(VLOOKUP(AN2141,Home!$C$8:$E$207,2,FALSE),"")</f>
        <v/>
      </c>
      <c r="AH2141" s="104" t="str">
        <f>IF(VLOOKUP(AE2141,Home!$C$8:$I$207,6,FALSE)="","",VLOOKUP(AE2141,Home!$C$8:$I$207,6,FALSE))</f>
        <v/>
      </c>
      <c r="AI2141" s="104" t="e">
        <f t="shared" si="702"/>
        <v>#VALUE!</v>
      </c>
      <c r="AJ2141" s="105" t="e">
        <f t="shared" si="695"/>
        <v>#VALUE!</v>
      </c>
      <c r="AK2141" s="103" t="e">
        <f t="shared" si="688"/>
        <v>#VALUE!</v>
      </c>
      <c r="AL2141" s="103" t="e">
        <f t="shared" si="696"/>
        <v>#VALUE!</v>
      </c>
      <c r="AN2141" t="str">
        <f>IF(OR(VLOOKUP(AE2141,Home!$C$8:$I$207,6,FALSE)="",VLOOKUP(AE2141,Home!$C$8:$I$207,7,FALSE)=""),"FEJL",Baggrundsark!AE2141)</f>
        <v>FEJL</v>
      </c>
      <c r="AO2141">
        <f>IF(VLOOKUP(AE2141,Home!$C$8:$N$207,12,FALSE)="Timelønnet",1,0)</f>
        <v>0</v>
      </c>
      <c r="AP2141">
        <f>SUM($AO$4:AO2141)*AO2141</f>
        <v>0</v>
      </c>
      <c r="AQ2141">
        <f t="shared" si="703"/>
        <v>1</v>
      </c>
      <c r="AR2141" t="str">
        <f t="shared" si="703"/>
        <v/>
      </c>
      <c r="AS2141" t="e">
        <f t="shared" si="697"/>
        <v>#VALUE!</v>
      </c>
      <c r="AT2141" s="45" t="e">
        <f t="shared" si="704"/>
        <v>#VALUE!</v>
      </c>
      <c r="AU2141">
        <f>VLOOKUP(AQ2141,Home!$C$8:$J$207,8,FALSE)</f>
        <v>0</v>
      </c>
    </row>
    <row r="2142" spans="1:47" x14ac:dyDescent="0.25">
      <c r="A2142" s="6">
        <f t="shared" si="689"/>
        <v>0</v>
      </c>
      <c r="B2142" s="6">
        <f t="shared" si="698"/>
        <v>0</v>
      </c>
      <c r="C2142" s="6" t="str">
        <f t="shared" si="690"/>
        <v/>
      </c>
      <c r="D2142" s="7">
        <f t="shared" si="691"/>
        <v>0</v>
      </c>
      <c r="E2142" s="7">
        <f t="shared" si="699"/>
        <v>0</v>
      </c>
      <c r="F2142" s="7" t="str">
        <f t="shared" si="692"/>
        <v/>
      </c>
      <c r="G2142" s="6">
        <f t="shared" si="693"/>
        <v>0</v>
      </c>
      <c r="H2142" s="6">
        <f t="shared" si="700"/>
        <v>0</v>
      </c>
      <c r="I2142" s="6" t="str">
        <f t="shared" si="701"/>
        <v/>
      </c>
      <c r="J2142" s="11">
        <v>2139</v>
      </c>
      <c r="K2142" s="11">
        <f>IF(IFERROR(VLOOKUP(J2142,Home!$A$8:$B$1048576,1,FALSE),0)=0,0,1)</f>
        <v>0</v>
      </c>
      <c r="L2142" s="129" t="e">
        <f>IF(VLOOKUP(O2142,Home!$C$8:$R$207,6,FALSE)="","",VLOOKUP(O2142,Home!$C$8:$R$207,6,FALSE))</f>
        <v>#N/A</v>
      </c>
      <c r="M2142" s="129" t="e">
        <f t="shared" si="686"/>
        <v>#N/A</v>
      </c>
      <c r="N2142" s="11">
        <f>SUM($K$4:K2142)</f>
        <v>200</v>
      </c>
      <c r="O2142" s="11" t="str">
        <f>IF(P2142="","",IF(IFERROR(VLOOKUP(N2142,Home!$C$8:$R$1048576,1,FALSE),"")=0,"",IFERROR(VLOOKUP(N2142,Home!$C$8:$R$1048576,1,FALSE),"")))</f>
        <v/>
      </c>
      <c r="P2142" s="11" t="str">
        <f>IF(IFERROR(VLOOKUP(W2142,Home!$C$8:$R$1048576,3,FALSE),"")=0,"",IFERROR(VLOOKUP(W2142,Home!$C$8:$R$1048576,3,FALSE),""))</f>
        <v/>
      </c>
      <c r="Q2142" s="11" t="str">
        <f t="shared" si="685"/>
        <v/>
      </c>
      <c r="R2142" s="130" t="e">
        <f>VLOOKUP(Q2142,'Baggrund til lister'!$G$4:$H$15,2,FALSE)</f>
        <v>#N/A</v>
      </c>
      <c r="S2142" s="11" t="str">
        <f t="shared" si="687"/>
        <v/>
      </c>
      <c r="T2142" s="11" t="str">
        <f>IF(IFERROR(VLOOKUP(N2142,Home!$C$8:$R$1048576,11,FALSE),"")=0,"",IFERROR(VLOOKUP(N2142,Home!$C$8:$R$1048576,11,FALSE),""))</f>
        <v/>
      </c>
      <c r="U2142" s="11" t="str">
        <f>IF(IFERROR(VLOOKUP(O2142,Home!$C$8:$R$1048576,12,FALSE),"")=0,"",IFERROR(VLOOKUP(O2142,Home!$C$8:$R$1048576,12,FALSE),""))</f>
        <v/>
      </c>
      <c r="V2142" s="11" t="str">
        <f>IF(IFERROR(VLOOKUP(O2142,Home!$C$8:$R$1048576,8,FALSE),"")=0,"",IFERROR(VLOOKUP(O2142,Home!$C$8:$R$1048576,8,FALSE),""))</f>
        <v/>
      </c>
      <c r="W2142" s="11" t="str">
        <f>IF(OR(VLOOKUP(N2142,Home!$C$7:$I$207,6,FALSE)="",VLOOKUP(N2142,Home!$C$7:$I$207,7,FALSE)=""),"FEJL",SUM(Baggrundsark!$K$4:K2142))</f>
        <v>FEJL</v>
      </c>
      <c r="Y2142">
        <v>2139</v>
      </c>
      <c r="Z2142" s="1"/>
      <c r="AC2142" s="44"/>
      <c r="AD2142">
        <f t="shared" si="694"/>
        <v>0</v>
      </c>
      <c r="AE2142">
        <f>SUM($AD$4:AD2142)</f>
        <v>1</v>
      </c>
      <c r="AF2142" s="103" t="str">
        <f>IFERROR(VLOOKUP(AN2142,Home!$C$8:$E$207,3,FALSE),"")</f>
        <v/>
      </c>
      <c r="AG2142" s="103" t="str">
        <f>IFERROR(VLOOKUP(AN2142,Home!$C$8:$E$207,2,FALSE),"")</f>
        <v/>
      </c>
      <c r="AH2142" s="104" t="str">
        <f>IF(VLOOKUP(AE2142,Home!$C$8:$I$207,6,FALSE)="","",VLOOKUP(AE2142,Home!$C$8:$I$207,6,FALSE))</f>
        <v/>
      </c>
      <c r="AI2142" s="104" t="e">
        <f t="shared" si="702"/>
        <v>#VALUE!</v>
      </c>
      <c r="AJ2142" s="105" t="e">
        <f t="shared" si="695"/>
        <v>#VALUE!</v>
      </c>
      <c r="AK2142" s="103" t="e">
        <f t="shared" si="688"/>
        <v>#VALUE!</v>
      </c>
      <c r="AL2142" s="103" t="e">
        <f t="shared" si="696"/>
        <v>#VALUE!</v>
      </c>
      <c r="AN2142" t="str">
        <f>IF(OR(VLOOKUP(AE2142,Home!$C$8:$I$207,6,FALSE)="",VLOOKUP(AE2142,Home!$C$8:$I$207,7,FALSE)=""),"FEJL",Baggrundsark!AE2142)</f>
        <v>FEJL</v>
      </c>
      <c r="AO2142">
        <f>IF(VLOOKUP(AE2142,Home!$C$8:$N$207,12,FALSE)="Timelønnet",1,0)</f>
        <v>0</v>
      </c>
      <c r="AP2142">
        <f>SUM($AO$4:AO2142)*AO2142</f>
        <v>0</v>
      </c>
      <c r="AQ2142">
        <f t="shared" si="703"/>
        <v>1</v>
      </c>
      <c r="AR2142" t="str">
        <f t="shared" si="703"/>
        <v/>
      </c>
      <c r="AS2142" t="e">
        <f t="shared" si="697"/>
        <v>#VALUE!</v>
      </c>
      <c r="AT2142" s="45" t="e">
        <f t="shared" si="704"/>
        <v>#VALUE!</v>
      </c>
      <c r="AU2142">
        <f>VLOOKUP(AQ2142,Home!$C$8:$J$207,8,FALSE)</f>
        <v>0</v>
      </c>
    </row>
    <row r="2143" spans="1:47" x14ac:dyDescent="0.25">
      <c r="A2143" s="6">
        <f t="shared" si="689"/>
        <v>0</v>
      </c>
      <c r="B2143" s="6">
        <f t="shared" si="698"/>
        <v>0</v>
      </c>
      <c r="C2143" s="6" t="str">
        <f t="shared" si="690"/>
        <v/>
      </c>
      <c r="D2143" s="7">
        <f t="shared" si="691"/>
        <v>0</v>
      </c>
      <c r="E2143" s="7">
        <f t="shared" si="699"/>
        <v>0</v>
      </c>
      <c r="F2143" s="7" t="str">
        <f t="shared" si="692"/>
        <v/>
      </c>
      <c r="G2143" s="6">
        <f t="shared" si="693"/>
        <v>0</v>
      </c>
      <c r="H2143" s="6">
        <f t="shared" si="700"/>
        <v>0</v>
      </c>
      <c r="I2143" s="6" t="str">
        <f t="shared" si="701"/>
        <v/>
      </c>
      <c r="J2143" s="11">
        <v>2140</v>
      </c>
      <c r="K2143" s="11">
        <f>IF(IFERROR(VLOOKUP(J2143,Home!$A$8:$B$1048576,1,FALSE),0)=0,0,1)</f>
        <v>0</v>
      </c>
      <c r="L2143" s="129" t="e">
        <f>IF(VLOOKUP(O2143,Home!$C$8:$R$207,6,FALSE)="","",VLOOKUP(O2143,Home!$C$8:$R$207,6,FALSE))</f>
        <v>#N/A</v>
      </c>
      <c r="M2143" s="129" t="e">
        <f t="shared" si="686"/>
        <v>#N/A</v>
      </c>
      <c r="N2143" s="11">
        <f>SUM($K$4:K2143)</f>
        <v>200</v>
      </c>
      <c r="O2143" s="11" t="str">
        <f>IF(P2143="","",IF(IFERROR(VLOOKUP(N2143,Home!$C$8:$R$1048576,1,FALSE),"")=0,"",IFERROR(VLOOKUP(N2143,Home!$C$8:$R$1048576,1,FALSE),"")))</f>
        <v/>
      </c>
      <c r="P2143" s="11" t="str">
        <f>IF(IFERROR(VLOOKUP(W2143,Home!$C$8:$R$1048576,3,FALSE),"")=0,"",IFERROR(VLOOKUP(W2143,Home!$C$8:$R$1048576,3,FALSE),""))</f>
        <v/>
      </c>
      <c r="Q2143" s="11" t="str">
        <f t="shared" si="685"/>
        <v/>
      </c>
      <c r="R2143" s="130" t="e">
        <f>VLOOKUP(Q2143,'Baggrund til lister'!$G$4:$H$15,2,FALSE)</f>
        <v>#N/A</v>
      </c>
      <c r="S2143" s="11" t="str">
        <f t="shared" si="687"/>
        <v/>
      </c>
      <c r="T2143" s="11" t="str">
        <f>IF(IFERROR(VLOOKUP(N2143,Home!$C$8:$R$1048576,11,FALSE),"")=0,"",IFERROR(VLOOKUP(N2143,Home!$C$8:$R$1048576,11,FALSE),""))</f>
        <v/>
      </c>
      <c r="U2143" s="11" t="str">
        <f>IF(IFERROR(VLOOKUP(O2143,Home!$C$8:$R$1048576,12,FALSE),"")=0,"",IFERROR(VLOOKUP(O2143,Home!$C$8:$R$1048576,12,FALSE),""))</f>
        <v/>
      </c>
      <c r="V2143" s="11" t="str">
        <f>IF(IFERROR(VLOOKUP(O2143,Home!$C$8:$R$1048576,8,FALSE),"")=0,"",IFERROR(VLOOKUP(O2143,Home!$C$8:$R$1048576,8,FALSE),""))</f>
        <v/>
      </c>
      <c r="W2143" s="11" t="str">
        <f>IF(OR(VLOOKUP(N2143,Home!$C$7:$I$207,6,FALSE)="",VLOOKUP(N2143,Home!$C$7:$I$207,7,FALSE)=""),"FEJL",SUM(Baggrundsark!$K$4:K2143))</f>
        <v>FEJL</v>
      </c>
      <c r="Y2143">
        <v>2140</v>
      </c>
      <c r="Z2143" s="1"/>
      <c r="AC2143" s="44"/>
      <c r="AD2143">
        <f t="shared" si="694"/>
        <v>0</v>
      </c>
      <c r="AE2143">
        <f>SUM($AD$4:AD2143)</f>
        <v>1</v>
      </c>
      <c r="AF2143" s="103" t="str">
        <f>IFERROR(VLOOKUP(AN2143,Home!$C$8:$E$207,3,FALSE),"")</f>
        <v/>
      </c>
      <c r="AG2143" s="103" t="str">
        <f>IFERROR(VLOOKUP(AN2143,Home!$C$8:$E$207,2,FALSE),"")</f>
        <v/>
      </c>
      <c r="AH2143" s="104" t="str">
        <f>IF(VLOOKUP(AE2143,Home!$C$8:$I$207,6,FALSE)="","",VLOOKUP(AE2143,Home!$C$8:$I$207,6,FALSE))</f>
        <v/>
      </c>
      <c r="AI2143" s="104" t="e">
        <f t="shared" si="702"/>
        <v>#VALUE!</v>
      </c>
      <c r="AJ2143" s="105" t="e">
        <f t="shared" si="695"/>
        <v>#VALUE!</v>
      </c>
      <c r="AK2143" s="103" t="e">
        <f t="shared" si="688"/>
        <v>#VALUE!</v>
      </c>
      <c r="AL2143" s="103" t="e">
        <f t="shared" si="696"/>
        <v>#VALUE!</v>
      </c>
      <c r="AN2143" t="str">
        <f>IF(OR(VLOOKUP(AE2143,Home!$C$8:$I$207,6,FALSE)="",VLOOKUP(AE2143,Home!$C$8:$I$207,7,FALSE)=""),"FEJL",Baggrundsark!AE2143)</f>
        <v>FEJL</v>
      </c>
      <c r="AO2143">
        <f>IF(VLOOKUP(AE2143,Home!$C$8:$N$207,12,FALSE)="Timelønnet",1,0)</f>
        <v>0</v>
      </c>
      <c r="AP2143">
        <f>SUM($AO$4:AO2143)*AO2143</f>
        <v>0</v>
      </c>
      <c r="AQ2143">
        <f t="shared" si="703"/>
        <v>1</v>
      </c>
      <c r="AR2143" t="str">
        <f t="shared" si="703"/>
        <v/>
      </c>
      <c r="AS2143" t="e">
        <f t="shared" si="697"/>
        <v>#VALUE!</v>
      </c>
      <c r="AT2143" s="45" t="e">
        <f t="shared" si="704"/>
        <v>#VALUE!</v>
      </c>
      <c r="AU2143">
        <f>VLOOKUP(AQ2143,Home!$C$8:$J$207,8,FALSE)</f>
        <v>0</v>
      </c>
    </row>
    <row r="2144" spans="1:47" x14ac:dyDescent="0.25">
      <c r="A2144" s="6">
        <f t="shared" si="689"/>
        <v>0</v>
      </c>
      <c r="B2144" s="6">
        <f t="shared" si="698"/>
        <v>0</v>
      </c>
      <c r="C2144" s="6" t="str">
        <f t="shared" si="690"/>
        <v/>
      </c>
      <c r="D2144" s="7">
        <f t="shared" si="691"/>
        <v>0</v>
      </c>
      <c r="E2144" s="7">
        <f t="shared" si="699"/>
        <v>0</v>
      </c>
      <c r="F2144" s="7" t="str">
        <f t="shared" si="692"/>
        <v/>
      </c>
      <c r="G2144" s="6">
        <f t="shared" si="693"/>
        <v>0</v>
      </c>
      <c r="H2144" s="6">
        <f t="shared" si="700"/>
        <v>0</v>
      </c>
      <c r="I2144" s="6" t="str">
        <f t="shared" si="701"/>
        <v/>
      </c>
      <c r="J2144" s="11">
        <v>2141</v>
      </c>
      <c r="K2144" s="11">
        <f>IF(IFERROR(VLOOKUP(J2144,Home!$A$8:$B$1048576,1,FALSE),0)=0,0,1)</f>
        <v>0</v>
      </c>
      <c r="L2144" s="129" t="e">
        <f>IF(VLOOKUP(O2144,Home!$C$8:$R$207,6,FALSE)="","",VLOOKUP(O2144,Home!$C$8:$R$207,6,FALSE))</f>
        <v>#N/A</v>
      </c>
      <c r="M2144" s="129" t="e">
        <f t="shared" si="686"/>
        <v>#N/A</v>
      </c>
      <c r="N2144" s="11">
        <f>SUM($K$4:K2144)</f>
        <v>200</v>
      </c>
      <c r="O2144" s="11" t="str">
        <f>IF(P2144="","",IF(IFERROR(VLOOKUP(N2144,Home!$C$8:$R$1048576,1,FALSE),"")=0,"",IFERROR(VLOOKUP(N2144,Home!$C$8:$R$1048576,1,FALSE),"")))</f>
        <v/>
      </c>
      <c r="P2144" s="11" t="str">
        <f>IF(IFERROR(VLOOKUP(W2144,Home!$C$8:$R$1048576,3,FALSE),"")=0,"",IFERROR(VLOOKUP(W2144,Home!$C$8:$R$1048576,3,FALSE),""))</f>
        <v/>
      </c>
      <c r="Q2144" s="11" t="str">
        <f t="shared" si="685"/>
        <v/>
      </c>
      <c r="R2144" s="130" t="e">
        <f>VLOOKUP(Q2144,'Baggrund til lister'!$G$4:$H$15,2,FALSE)</f>
        <v>#N/A</v>
      </c>
      <c r="S2144" s="11" t="str">
        <f t="shared" si="687"/>
        <v/>
      </c>
      <c r="T2144" s="11" t="str">
        <f>IF(IFERROR(VLOOKUP(N2144,Home!$C$8:$R$1048576,11,FALSE),"")=0,"",IFERROR(VLOOKUP(N2144,Home!$C$8:$R$1048576,11,FALSE),""))</f>
        <v/>
      </c>
      <c r="U2144" s="11" t="str">
        <f>IF(IFERROR(VLOOKUP(O2144,Home!$C$8:$R$1048576,12,FALSE),"")=0,"",IFERROR(VLOOKUP(O2144,Home!$C$8:$R$1048576,12,FALSE),""))</f>
        <v/>
      </c>
      <c r="V2144" s="11" t="str">
        <f>IF(IFERROR(VLOOKUP(O2144,Home!$C$8:$R$1048576,8,FALSE),"")=0,"",IFERROR(VLOOKUP(O2144,Home!$C$8:$R$1048576,8,FALSE),""))</f>
        <v/>
      </c>
      <c r="W2144" s="11" t="str">
        <f>IF(OR(VLOOKUP(N2144,Home!$C$7:$I$207,6,FALSE)="",VLOOKUP(N2144,Home!$C$7:$I$207,7,FALSE)=""),"FEJL",SUM(Baggrundsark!$K$4:K2144))</f>
        <v>FEJL</v>
      </c>
      <c r="Y2144">
        <v>2141</v>
      </c>
      <c r="Z2144" s="1"/>
      <c r="AC2144" s="44"/>
      <c r="AD2144">
        <f t="shared" si="694"/>
        <v>0</v>
      </c>
      <c r="AE2144">
        <f>SUM($AD$4:AD2144)</f>
        <v>1</v>
      </c>
      <c r="AF2144" s="103" t="str">
        <f>IFERROR(VLOOKUP(AN2144,Home!$C$8:$E$207,3,FALSE),"")</f>
        <v/>
      </c>
      <c r="AG2144" s="103" t="str">
        <f>IFERROR(VLOOKUP(AN2144,Home!$C$8:$E$207,2,FALSE),"")</f>
        <v/>
      </c>
      <c r="AH2144" s="104" t="str">
        <f>IF(VLOOKUP(AE2144,Home!$C$8:$I$207,6,FALSE)="","",VLOOKUP(AE2144,Home!$C$8:$I$207,6,FALSE))</f>
        <v/>
      </c>
      <c r="AI2144" s="104" t="e">
        <f t="shared" si="702"/>
        <v>#VALUE!</v>
      </c>
      <c r="AJ2144" s="105" t="e">
        <f t="shared" si="695"/>
        <v>#VALUE!</v>
      </c>
      <c r="AK2144" s="103" t="e">
        <f t="shared" si="688"/>
        <v>#VALUE!</v>
      </c>
      <c r="AL2144" s="103" t="e">
        <f t="shared" si="696"/>
        <v>#VALUE!</v>
      </c>
      <c r="AN2144" t="str">
        <f>IF(OR(VLOOKUP(AE2144,Home!$C$8:$I$207,6,FALSE)="",VLOOKUP(AE2144,Home!$C$8:$I$207,7,FALSE)=""),"FEJL",Baggrundsark!AE2144)</f>
        <v>FEJL</v>
      </c>
      <c r="AO2144">
        <f>IF(VLOOKUP(AE2144,Home!$C$8:$N$207,12,FALSE)="Timelønnet",1,0)</f>
        <v>0</v>
      </c>
      <c r="AP2144">
        <f>SUM($AO$4:AO2144)*AO2144</f>
        <v>0</v>
      </c>
      <c r="AQ2144">
        <f t="shared" si="703"/>
        <v>1</v>
      </c>
      <c r="AR2144" t="str">
        <f t="shared" si="703"/>
        <v/>
      </c>
      <c r="AS2144" t="e">
        <f t="shared" si="697"/>
        <v>#VALUE!</v>
      </c>
      <c r="AT2144" s="45" t="e">
        <f t="shared" si="704"/>
        <v>#VALUE!</v>
      </c>
      <c r="AU2144">
        <f>VLOOKUP(AQ2144,Home!$C$8:$J$207,8,FALSE)</f>
        <v>0</v>
      </c>
    </row>
    <row r="2145" spans="1:47" x14ac:dyDescent="0.25">
      <c r="A2145" s="6">
        <f t="shared" si="689"/>
        <v>0</v>
      </c>
      <c r="B2145" s="6">
        <f t="shared" si="698"/>
        <v>0</v>
      </c>
      <c r="C2145" s="6" t="str">
        <f t="shared" si="690"/>
        <v/>
      </c>
      <c r="D2145" s="7">
        <f t="shared" si="691"/>
        <v>0</v>
      </c>
      <c r="E2145" s="7">
        <f t="shared" si="699"/>
        <v>0</v>
      </c>
      <c r="F2145" s="7" t="str">
        <f t="shared" si="692"/>
        <v/>
      </c>
      <c r="G2145" s="6">
        <f t="shared" si="693"/>
        <v>0</v>
      </c>
      <c r="H2145" s="6">
        <f t="shared" si="700"/>
        <v>0</v>
      </c>
      <c r="I2145" s="6" t="str">
        <f t="shared" si="701"/>
        <v/>
      </c>
      <c r="J2145" s="11">
        <v>2142</v>
      </c>
      <c r="K2145" s="11">
        <f>IF(IFERROR(VLOOKUP(J2145,Home!$A$8:$B$1048576,1,FALSE),0)=0,0,1)</f>
        <v>0</v>
      </c>
      <c r="L2145" s="129" t="e">
        <f>IF(VLOOKUP(O2145,Home!$C$8:$R$207,6,FALSE)="","",VLOOKUP(O2145,Home!$C$8:$R$207,6,FALSE))</f>
        <v>#N/A</v>
      </c>
      <c r="M2145" s="129" t="e">
        <f t="shared" si="686"/>
        <v>#N/A</v>
      </c>
      <c r="N2145" s="11">
        <f>SUM($K$4:K2145)</f>
        <v>200</v>
      </c>
      <c r="O2145" s="11" t="str">
        <f>IF(P2145="","",IF(IFERROR(VLOOKUP(N2145,Home!$C$8:$R$1048576,1,FALSE),"")=0,"",IFERROR(VLOOKUP(N2145,Home!$C$8:$R$1048576,1,FALSE),"")))</f>
        <v/>
      </c>
      <c r="P2145" s="11" t="str">
        <f>IF(IFERROR(VLOOKUP(W2145,Home!$C$8:$R$1048576,3,FALSE),"")=0,"",IFERROR(VLOOKUP(W2145,Home!$C$8:$R$1048576,3,FALSE),""))</f>
        <v/>
      </c>
      <c r="Q2145" s="11" t="str">
        <f t="shared" si="685"/>
        <v/>
      </c>
      <c r="R2145" s="130" t="e">
        <f>VLOOKUP(Q2145,'Baggrund til lister'!$G$4:$H$15,2,FALSE)</f>
        <v>#N/A</v>
      </c>
      <c r="S2145" s="11" t="str">
        <f t="shared" si="687"/>
        <v/>
      </c>
      <c r="T2145" s="11" t="str">
        <f>IF(IFERROR(VLOOKUP(N2145,Home!$C$8:$R$1048576,11,FALSE),"")=0,"",IFERROR(VLOOKUP(N2145,Home!$C$8:$R$1048576,11,FALSE),""))</f>
        <v/>
      </c>
      <c r="U2145" s="11" t="str">
        <f>IF(IFERROR(VLOOKUP(O2145,Home!$C$8:$R$1048576,12,FALSE),"")=0,"",IFERROR(VLOOKUP(O2145,Home!$C$8:$R$1048576,12,FALSE),""))</f>
        <v/>
      </c>
      <c r="V2145" s="11" t="str">
        <f>IF(IFERROR(VLOOKUP(O2145,Home!$C$8:$R$1048576,8,FALSE),"")=0,"",IFERROR(VLOOKUP(O2145,Home!$C$8:$R$1048576,8,FALSE),""))</f>
        <v/>
      </c>
      <c r="W2145" s="11" t="str">
        <f>IF(OR(VLOOKUP(N2145,Home!$C$7:$I$207,6,FALSE)="",VLOOKUP(N2145,Home!$C$7:$I$207,7,FALSE)=""),"FEJL",SUM(Baggrundsark!$K$4:K2145))</f>
        <v>FEJL</v>
      </c>
      <c r="Y2145">
        <v>2142</v>
      </c>
      <c r="Z2145" s="1"/>
      <c r="AC2145" s="44"/>
      <c r="AD2145">
        <f t="shared" si="694"/>
        <v>0</v>
      </c>
      <c r="AE2145">
        <f>SUM($AD$4:AD2145)</f>
        <v>1</v>
      </c>
      <c r="AF2145" s="103" t="str">
        <f>IFERROR(VLOOKUP(AN2145,Home!$C$8:$E$207,3,FALSE),"")</f>
        <v/>
      </c>
      <c r="AG2145" s="103" t="str">
        <f>IFERROR(VLOOKUP(AN2145,Home!$C$8:$E$207,2,FALSE),"")</f>
        <v/>
      </c>
      <c r="AH2145" s="104" t="str">
        <f>IF(VLOOKUP(AE2145,Home!$C$8:$I$207,6,FALSE)="","",VLOOKUP(AE2145,Home!$C$8:$I$207,6,FALSE))</f>
        <v/>
      </c>
      <c r="AI2145" s="104" t="e">
        <f t="shared" si="702"/>
        <v>#VALUE!</v>
      </c>
      <c r="AJ2145" s="105" t="e">
        <f t="shared" si="695"/>
        <v>#VALUE!</v>
      </c>
      <c r="AK2145" s="103" t="e">
        <f t="shared" si="688"/>
        <v>#VALUE!</v>
      </c>
      <c r="AL2145" s="103" t="e">
        <f t="shared" si="696"/>
        <v>#VALUE!</v>
      </c>
      <c r="AN2145" t="str">
        <f>IF(OR(VLOOKUP(AE2145,Home!$C$8:$I$207,6,FALSE)="",VLOOKUP(AE2145,Home!$C$8:$I$207,7,FALSE)=""),"FEJL",Baggrundsark!AE2145)</f>
        <v>FEJL</v>
      </c>
      <c r="AO2145">
        <f>IF(VLOOKUP(AE2145,Home!$C$8:$N$207,12,FALSE)="Timelønnet",1,0)</f>
        <v>0</v>
      </c>
      <c r="AP2145">
        <f>SUM($AO$4:AO2145)*AO2145</f>
        <v>0</v>
      </c>
      <c r="AQ2145">
        <f t="shared" si="703"/>
        <v>1</v>
      </c>
      <c r="AR2145" t="str">
        <f t="shared" si="703"/>
        <v/>
      </c>
      <c r="AS2145" t="e">
        <f t="shared" si="697"/>
        <v>#VALUE!</v>
      </c>
      <c r="AT2145" s="45" t="e">
        <f t="shared" si="704"/>
        <v>#VALUE!</v>
      </c>
      <c r="AU2145">
        <f>VLOOKUP(AQ2145,Home!$C$8:$J$207,8,FALSE)</f>
        <v>0</v>
      </c>
    </row>
    <row r="2146" spans="1:47" x14ac:dyDescent="0.25">
      <c r="A2146" s="6">
        <f t="shared" si="689"/>
        <v>0</v>
      </c>
      <c r="B2146" s="6">
        <f t="shared" si="698"/>
        <v>0</v>
      </c>
      <c r="C2146" s="6" t="str">
        <f t="shared" si="690"/>
        <v/>
      </c>
      <c r="D2146" s="7">
        <f t="shared" si="691"/>
        <v>0</v>
      </c>
      <c r="E2146" s="7">
        <f t="shared" si="699"/>
        <v>0</v>
      </c>
      <c r="F2146" s="7" t="str">
        <f t="shared" si="692"/>
        <v/>
      </c>
      <c r="G2146" s="6">
        <f t="shared" si="693"/>
        <v>0</v>
      </c>
      <c r="H2146" s="6">
        <f t="shared" si="700"/>
        <v>0</v>
      </c>
      <c r="I2146" s="6" t="str">
        <f t="shared" si="701"/>
        <v/>
      </c>
      <c r="J2146" s="11">
        <v>2143</v>
      </c>
      <c r="K2146" s="11">
        <f>IF(IFERROR(VLOOKUP(J2146,Home!$A$8:$B$1048576,1,FALSE),0)=0,0,1)</f>
        <v>0</v>
      </c>
      <c r="L2146" s="129" t="e">
        <f>IF(VLOOKUP(O2146,Home!$C$8:$R$207,6,FALSE)="","",VLOOKUP(O2146,Home!$C$8:$R$207,6,FALSE))</f>
        <v>#N/A</v>
      </c>
      <c r="M2146" s="129" t="e">
        <f t="shared" si="686"/>
        <v>#N/A</v>
      </c>
      <c r="N2146" s="11">
        <f>SUM($K$4:K2146)</f>
        <v>200</v>
      </c>
      <c r="O2146" s="11" t="str">
        <f>IF(P2146="","",IF(IFERROR(VLOOKUP(N2146,Home!$C$8:$R$1048576,1,FALSE),"")=0,"",IFERROR(VLOOKUP(N2146,Home!$C$8:$R$1048576,1,FALSE),"")))</f>
        <v/>
      </c>
      <c r="P2146" s="11" t="str">
        <f>IF(IFERROR(VLOOKUP(W2146,Home!$C$8:$R$1048576,3,FALSE),"")=0,"",IFERROR(VLOOKUP(W2146,Home!$C$8:$R$1048576,3,FALSE),""))</f>
        <v/>
      </c>
      <c r="Q2146" s="11" t="str">
        <f t="shared" si="685"/>
        <v/>
      </c>
      <c r="R2146" s="130" t="e">
        <f>VLOOKUP(Q2146,'Baggrund til lister'!$G$4:$H$15,2,FALSE)</f>
        <v>#N/A</v>
      </c>
      <c r="S2146" s="11" t="str">
        <f t="shared" si="687"/>
        <v/>
      </c>
      <c r="T2146" s="11" t="str">
        <f>IF(IFERROR(VLOOKUP(N2146,Home!$C$8:$R$1048576,11,FALSE),"")=0,"",IFERROR(VLOOKUP(N2146,Home!$C$8:$R$1048576,11,FALSE),""))</f>
        <v/>
      </c>
      <c r="U2146" s="11" t="str">
        <f>IF(IFERROR(VLOOKUP(O2146,Home!$C$8:$R$1048576,12,FALSE),"")=0,"",IFERROR(VLOOKUP(O2146,Home!$C$8:$R$1048576,12,FALSE),""))</f>
        <v/>
      </c>
      <c r="V2146" s="11" t="str">
        <f>IF(IFERROR(VLOOKUP(O2146,Home!$C$8:$R$1048576,8,FALSE),"")=0,"",IFERROR(VLOOKUP(O2146,Home!$C$8:$R$1048576,8,FALSE),""))</f>
        <v/>
      </c>
      <c r="W2146" s="11" t="str">
        <f>IF(OR(VLOOKUP(N2146,Home!$C$7:$I$207,6,FALSE)="",VLOOKUP(N2146,Home!$C$7:$I$207,7,FALSE)=""),"FEJL",SUM(Baggrundsark!$K$4:K2146))</f>
        <v>FEJL</v>
      </c>
      <c r="Y2146">
        <v>2143</v>
      </c>
      <c r="Z2146" s="1"/>
      <c r="AC2146" s="44"/>
      <c r="AD2146">
        <f t="shared" si="694"/>
        <v>0</v>
      </c>
      <c r="AE2146">
        <f>SUM($AD$4:AD2146)</f>
        <v>1</v>
      </c>
      <c r="AF2146" s="103" t="str">
        <f>IFERROR(VLOOKUP(AN2146,Home!$C$8:$E$207,3,FALSE),"")</f>
        <v/>
      </c>
      <c r="AG2146" s="103" t="str">
        <f>IFERROR(VLOOKUP(AN2146,Home!$C$8:$E$207,2,FALSE),"")</f>
        <v/>
      </c>
      <c r="AH2146" s="104" t="str">
        <f>IF(VLOOKUP(AE2146,Home!$C$8:$I$207,6,FALSE)="","",VLOOKUP(AE2146,Home!$C$8:$I$207,6,FALSE))</f>
        <v/>
      </c>
      <c r="AI2146" s="104" t="e">
        <f t="shared" si="702"/>
        <v>#VALUE!</v>
      </c>
      <c r="AJ2146" s="105" t="e">
        <f t="shared" si="695"/>
        <v>#VALUE!</v>
      </c>
      <c r="AK2146" s="103" t="e">
        <f t="shared" si="688"/>
        <v>#VALUE!</v>
      </c>
      <c r="AL2146" s="103" t="e">
        <f t="shared" si="696"/>
        <v>#VALUE!</v>
      </c>
      <c r="AN2146" t="str">
        <f>IF(OR(VLOOKUP(AE2146,Home!$C$8:$I$207,6,FALSE)="",VLOOKUP(AE2146,Home!$C$8:$I$207,7,FALSE)=""),"FEJL",Baggrundsark!AE2146)</f>
        <v>FEJL</v>
      </c>
      <c r="AO2146">
        <f>IF(VLOOKUP(AE2146,Home!$C$8:$N$207,12,FALSE)="Timelønnet",1,0)</f>
        <v>0</v>
      </c>
      <c r="AP2146">
        <f>SUM($AO$4:AO2146)*AO2146</f>
        <v>0</v>
      </c>
      <c r="AQ2146">
        <f t="shared" si="703"/>
        <v>1</v>
      </c>
      <c r="AR2146" t="str">
        <f t="shared" si="703"/>
        <v/>
      </c>
      <c r="AS2146" t="e">
        <f t="shared" si="697"/>
        <v>#VALUE!</v>
      </c>
      <c r="AT2146" s="45" t="e">
        <f t="shared" si="704"/>
        <v>#VALUE!</v>
      </c>
      <c r="AU2146">
        <f>VLOOKUP(AQ2146,Home!$C$8:$J$207,8,FALSE)</f>
        <v>0</v>
      </c>
    </row>
    <row r="2147" spans="1:47" x14ac:dyDescent="0.25">
      <c r="A2147" s="6">
        <f t="shared" si="689"/>
        <v>0</v>
      </c>
      <c r="B2147" s="6">
        <f t="shared" si="698"/>
        <v>0</v>
      </c>
      <c r="C2147" s="6" t="str">
        <f t="shared" si="690"/>
        <v/>
      </c>
      <c r="D2147" s="7">
        <f t="shared" si="691"/>
        <v>0</v>
      </c>
      <c r="E2147" s="7">
        <f t="shared" si="699"/>
        <v>0</v>
      </c>
      <c r="F2147" s="7" t="str">
        <f t="shared" si="692"/>
        <v/>
      </c>
      <c r="G2147" s="6">
        <f t="shared" si="693"/>
        <v>0</v>
      </c>
      <c r="H2147" s="6">
        <f t="shared" si="700"/>
        <v>0</v>
      </c>
      <c r="I2147" s="6" t="str">
        <f t="shared" si="701"/>
        <v/>
      </c>
      <c r="J2147" s="11">
        <v>2144</v>
      </c>
      <c r="K2147" s="11">
        <f>IF(IFERROR(VLOOKUP(J2147,Home!$A$8:$B$1048576,1,FALSE),0)=0,0,1)</f>
        <v>0</v>
      </c>
      <c r="L2147" s="129" t="e">
        <f>IF(VLOOKUP(O2147,Home!$C$8:$R$207,6,FALSE)="","",VLOOKUP(O2147,Home!$C$8:$R$207,6,FALSE))</f>
        <v>#N/A</v>
      </c>
      <c r="M2147" s="129" t="e">
        <f t="shared" si="686"/>
        <v>#N/A</v>
      </c>
      <c r="N2147" s="11">
        <f>SUM($K$4:K2147)</f>
        <v>200</v>
      </c>
      <c r="O2147" s="11" t="str">
        <f>IF(P2147="","",IF(IFERROR(VLOOKUP(N2147,Home!$C$8:$R$1048576,1,FALSE),"")=0,"",IFERROR(VLOOKUP(N2147,Home!$C$8:$R$1048576,1,FALSE),"")))</f>
        <v/>
      </c>
      <c r="P2147" s="11" t="str">
        <f>IF(IFERROR(VLOOKUP(W2147,Home!$C$8:$R$1048576,3,FALSE),"")=0,"",IFERROR(VLOOKUP(W2147,Home!$C$8:$R$1048576,3,FALSE),""))</f>
        <v/>
      </c>
      <c r="Q2147" s="11" t="str">
        <f t="shared" si="685"/>
        <v/>
      </c>
      <c r="R2147" s="130" t="e">
        <f>VLOOKUP(Q2147,'Baggrund til lister'!$G$4:$H$15,2,FALSE)</f>
        <v>#N/A</v>
      </c>
      <c r="S2147" s="11" t="str">
        <f t="shared" si="687"/>
        <v/>
      </c>
      <c r="T2147" s="11" t="str">
        <f>IF(IFERROR(VLOOKUP(N2147,Home!$C$8:$R$1048576,11,FALSE),"")=0,"",IFERROR(VLOOKUP(N2147,Home!$C$8:$R$1048576,11,FALSE),""))</f>
        <v/>
      </c>
      <c r="U2147" s="11" t="str">
        <f>IF(IFERROR(VLOOKUP(O2147,Home!$C$8:$R$1048576,12,FALSE),"")=0,"",IFERROR(VLOOKUP(O2147,Home!$C$8:$R$1048576,12,FALSE),""))</f>
        <v/>
      </c>
      <c r="V2147" s="11" t="str">
        <f>IF(IFERROR(VLOOKUP(O2147,Home!$C$8:$R$1048576,8,FALSE),"")=0,"",IFERROR(VLOOKUP(O2147,Home!$C$8:$R$1048576,8,FALSE),""))</f>
        <v/>
      </c>
      <c r="W2147" s="11" t="str">
        <f>IF(OR(VLOOKUP(N2147,Home!$C$7:$I$207,6,FALSE)="",VLOOKUP(N2147,Home!$C$7:$I$207,7,FALSE)=""),"FEJL",SUM(Baggrundsark!$K$4:K2147))</f>
        <v>FEJL</v>
      </c>
      <c r="Y2147">
        <v>2144</v>
      </c>
      <c r="Z2147" s="1"/>
      <c r="AC2147" s="44"/>
      <c r="AD2147">
        <f t="shared" si="694"/>
        <v>0</v>
      </c>
      <c r="AE2147">
        <f>SUM($AD$4:AD2147)</f>
        <v>1</v>
      </c>
      <c r="AF2147" s="103" t="str">
        <f>IFERROR(VLOOKUP(AN2147,Home!$C$8:$E$207,3,FALSE),"")</f>
        <v/>
      </c>
      <c r="AG2147" s="103" t="str">
        <f>IFERROR(VLOOKUP(AN2147,Home!$C$8:$E$207,2,FALSE),"")</f>
        <v/>
      </c>
      <c r="AH2147" s="104" t="str">
        <f>IF(VLOOKUP(AE2147,Home!$C$8:$I$207,6,FALSE)="","",VLOOKUP(AE2147,Home!$C$8:$I$207,6,FALSE))</f>
        <v/>
      </c>
      <c r="AI2147" s="104" t="e">
        <f t="shared" si="702"/>
        <v>#VALUE!</v>
      </c>
      <c r="AJ2147" s="105" t="e">
        <f t="shared" si="695"/>
        <v>#VALUE!</v>
      </c>
      <c r="AK2147" s="103" t="e">
        <f t="shared" si="688"/>
        <v>#VALUE!</v>
      </c>
      <c r="AL2147" s="103" t="e">
        <f t="shared" si="696"/>
        <v>#VALUE!</v>
      </c>
      <c r="AN2147" t="str">
        <f>IF(OR(VLOOKUP(AE2147,Home!$C$8:$I$207,6,FALSE)="",VLOOKUP(AE2147,Home!$C$8:$I$207,7,FALSE)=""),"FEJL",Baggrundsark!AE2147)</f>
        <v>FEJL</v>
      </c>
      <c r="AO2147">
        <f>IF(VLOOKUP(AE2147,Home!$C$8:$N$207,12,FALSE)="Timelønnet",1,0)</f>
        <v>0</v>
      </c>
      <c r="AP2147">
        <f>SUM($AO$4:AO2147)*AO2147</f>
        <v>0</v>
      </c>
      <c r="AQ2147">
        <f t="shared" si="703"/>
        <v>1</v>
      </c>
      <c r="AR2147" t="str">
        <f t="shared" si="703"/>
        <v/>
      </c>
      <c r="AS2147" t="e">
        <f t="shared" si="697"/>
        <v>#VALUE!</v>
      </c>
      <c r="AT2147" s="45" t="e">
        <f t="shared" si="704"/>
        <v>#VALUE!</v>
      </c>
      <c r="AU2147">
        <f>VLOOKUP(AQ2147,Home!$C$8:$J$207,8,FALSE)</f>
        <v>0</v>
      </c>
    </row>
    <row r="2148" spans="1:47" x14ac:dyDescent="0.25">
      <c r="A2148" s="6">
        <f t="shared" si="689"/>
        <v>0</v>
      </c>
      <c r="B2148" s="6">
        <f t="shared" si="698"/>
        <v>0</v>
      </c>
      <c r="C2148" s="6" t="str">
        <f t="shared" si="690"/>
        <v/>
      </c>
      <c r="D2148" s="7">
        <f t="shared" si="691"/>
        <v>0</v>
      </c>
      <c r="E2148" s="7">
        <f t="shared" si="699"/>
        <v>0</v>
      </c>
      <c r="F2148" s="7" t="str">
        <f t="shared" si="692"/>
        <v/>
      </c>
      <c r="G2148" s="6">
        <f t="shared" si="693"/>
        <v>0</v>
      </c>
      <c r="H2148" s="6">
        <f t="shared" si="700"/>
        <v>0</v>
      </c>
      <c r="I2148" s="6" t="str">
        <f t="shared" si="701"/>
        <v/>
      </c>
      <c r="J2148" s="11">
        <v>2145</v>
      </c>
      <c r="K2148" s="11">
        <f>IF(IFERROR(VLOOKUP(J2148,Home!$A$8:$B$1048576,1,FALSE),0)=0,0,1)</f>
        <v>0</v>
      </c>
      <c r="L2148" s="129" t="e">
        <f>IF(VLOOKUP(O2148,Home!$C$8:$R$207,6,FALSE)="","",VLOOKUP(O2148,Home!$C$8:$R$207,6,FALSE))</f>
        <v>#N/A</v>
      </c>
      <c r="M2148" s="129" t="e">
        <f t="shared" si="686"/>
        <v>#N/A</v>
      </c>
      <c r="N2148" s="11">
        <f>SUM($K$4:K2148)</f>
        <v>200</v>
      </c>
      <c r="O2148" s="11" t="str">
        <f>IF(P2148="","",IF(IFERROR(VLOOKUP(N2148,Home!$C$8:$R$1048576,1,FALSE),"")=0,"",IFERROR(VLOOKUP(N2148,Home!$C$8:$R$1048576,1,FALSE),"")))</f>
        <v/>
      </c>
      <c r="P2148" s="11" t="str">
        <f>IF(IFERROR(VLOOKUP(W2148,Home!$C$8:$R$1048576,3,FALSE),"")=0,"",IFERROR(VLOOKUP(W2148,Home!$C$8:$R$1048576,3,FALSE),""))</f>
        <v/>
      </c>
      <c r="Q2148" s="11" t="str">
        <f t="shared" si="685"/>
        <v/>
      </c>
      <c r="R2148" s="130" t="e">
        <f>VLOOKUP(Q2148,'Baggrund til lister'!$G$4:$H$15,2,FALSE)</f>
        <v>#N/A</v>
      </c>
      <c r="S2148" s="11" t="str">
        <f t="shared" si="687"/>
        <v/>
      </c>
      <c r="T2148" s="11" t="str">
        <f>IF(IFERROR(VLOOKUP(N2148,Home!$C$8:$R$1048576,11,FALSE),"")=0,"",IFERROR(VLOOKUP(N2148,Home!$C$8:$R$1048576,11,FALSE),""))</f>
        <v/>
      </c>
      <c r="U2148" s="11" t="str">
        <f>IF(IFERROR(VLOOKUP(O2148,Home!$C$8:$R$1048576,12,FALSE),"")=0,"",IFERROR(VLOOKUP(O2148,Home!$C$8:$R$1048576,12,FALSE),""))</f>
        <v/>
      </c>
      <c r="V2148" s="11" t="str">
        <f>IF(IFERROR(VLOOKUP(O2148,Home!$C$8:$R$1048576,8,FALSE),"")=0,"",IFERROR(VLOOKUP(O2148,Home!$C$8:$R$1048576,8,FALSE),""))</f>
        <v/>
      </c>
      <c r="W2148" s="11" t="str">
        <f>IF(OR(VLOOKUP(N2148,Home!$C$7:$I$207,6,FALSE)="",VLOOKUP(N2148,Home!$C$7:$I$207,7,FALSE)=""),"FEJL",SUM(Baggrundsark!$K$4:K2148))</f>
        <v>FEJL</v>
      </c>
      <c r="Y2148">
        <v>2145</v>
      </c>
      <c r="Z2148" s="1"/>
      <c r="AC2148" s="44"/>
      <c r="AD2148">
        <f t="shared" si="694"/>
        <v>0</v>
      </c>
      <c r="AE2148">
        <f>SUM($AD$4:AD2148)</f>
        <v>1</v>
      </c>
      <c r="AF2148" s="103" t="str">
        <f>IFERROR(VLOOKUP(AN2148,Home!$C$8:$E$207,3,FALSE),"")</f>
        <v/>
      </c>
      <c r="AG2148" s="103" t="str">
        <f>IFERROR(VLOOKUP(AN2148,Home!$C$8:$E$207,2,FALSE),"")</f>
        <v/>
      </c>
      <c r="AH2148" s="104" t="str">
        <f>IF(VLOOKUP(AE2148,Home!$C$8:$I$207,6,FALSE)="","",VLOOKUP(AE2148,Home!$C$8:$I$207,6,FALSE))</f>
        <v/>
      </c>
      <c r="AI2148" s="104" t="e">
        <f t="shared" si="702"/>
        <v>#VALUE!</v>
      </c>
      <c r="AJ2148" s="105" t="e">
        <f t="shared" si="695"/>
        <v>#VALUE!</v>
      </c>
      <c r="AK2148" s="103" t="e">
        <f t="shared" si="688"/>
        <v>#VALUE!</v>
      </c>
      <c r="AL2148" s="103" t="e">
        <f t="shared" si="696"/>
        <v>#VALUE!</v>
      </c>
      <c r="AN2148" t="str">
        <f>IF(OR(VLOOKUP(AE2148,Home!$C$8:$I$207,6,FALSE)="",VLOOKUP(AE2148,Home!$C$8:$I$207,7,FALSE)=""),"FEJL",Baggrundsark!AE2148)</f>
        <v>FEJL</v>
      </c>
      <c r="AO2148">
        <f>IF(VLOOKUP(AE2148,Home!$C$8:$N$207,12,FALSE)="Timelønnet",1,0)</f>
        <v>0</v>
      </c>
      <c r="AP2148">
        <f>SUM($AO$4:AO2148)*AO2148</f>
        <v>0</v>
      </c>
      <c r="AQ2148">
        <f t="shared" si="703"/>
        <v>1</v>
      </c>
      <c r="AR2148" t="str">
        <f t="shared" si="703"/>
        <v/>
      </c>
      <c r="AS2148" t="e">
        <f t="shared" si="697"/>
        <v>#VALUE!</v>
      </c>
      <c r="AT2148" s="45" t="e">
        <f t="shared" si="704"/>
        <v>#VALUE!</v>
      </c>
      <c r="AU2148">
        <f>VLOOKUP(AQ2148,Home!$C$8:$J$207,8,FALSE)</f>
        <v>0</v>
      </c>
    </row>
    <row r="2149" spans="1:47" x14ac:dyDescent="0.25">
      <c r="A2149" s="6">
        <f t="shared" si="689"/>
        <v>0</v>
      </c>
      <c r="B2149" s="6">
        <f t="shared" si="698"/>
        <v>0</v>
      </c>
      <c r="C2149" s="6" t="str">
        <f t="shared" si="690"/>
        <v/>
      </c>
      <c r="D2149" s="7">
        <f t="shared" si="691"/>
        <v>0</v>
      </c>
      <c r="E2149" s="7">
        <f t="shared" si="699"/>
        <v>0</v>
      </c>
      <c r="F2149" s="7" t="str">
        <f t="shared" si="692"/>
        <v/>
      </c>
      <c r="G2149" s="6">
        <f t="shared" si="693"/>
        <v>0</v>
      </c>
      <c r="H2149" s="6">
        <f t="shared" si="700"/>
        <v>0</v>
      </c>
      <c r="I2149" s="6" t="str">
        <f t="shared" si="701"/>
        <v/>
      </c>
      <c r="J2149" s="11">
        <v>2146</v>
      </c>
      <c r="K2149" s="11">
        <f>IF(IFERROR(VLOOKUP(J2149,Home!$A$8:$B$1048576,1,FALSE),0)=0,0,1)</f>
        <v>0</v>
      </c>
      <c r="L2149" s="129" t="e">
        <f>IF(VLOOKUP(O2149,Home!$C$8:$R$207,6,FALSE)="","",VLOOKUP(O2149,Home!$C$8:$R$207,6,FALSE))</f>
        <v>#N/A</v>
      </c>
      <c r="M2149" s="129" t="e">
        <f t="shared" si="686"/>
        <v>#N/A</v>
      </c>
      <c r="N2149" s="11">
        <f>SUM($K$4:K2149)</f>
        <v>200</v>
      </c>
      <c r="O2149" s="11" t="str">
        <f>IF(P2149="","",IF(IFERROR(VLOOKUP(N2149,Home!$C$8:$R$1048576,1,FALSE),"")=0,"",IFERROR(VLOOKUP(N2149,Home!$C$8:$R$1048576,1,FALSE),"")))</f>
        <v/>
      </c>
      <c r="P2149" s="11" t="str">
        <f>IF(IFERROR(VLOOKUP(W2149,Home!$C$8:$R$1048576,3,FALSE),"")=0,"",IFERROR(VLOOKUP(W2149,Home!$C$8:$R$1048576,3,FALSE),""))</f>
        <v/>
      </c>
      <c r="Q2149" s="11" t="str">
        <f t="shared" si="685"/>
        <v/>
      </c>
      <c r="R2149" s="130" t="e">
        <f>VLOOKUP(Q2149,'Baggrund til lister'!$G$4:$H$15,2,FALSE)</f>
        <v>#N/A</v>
      </c>
      <c r="S2149" s="11" t="str">
        <f t="shared" si="687"/>
        <v/>
      </c>
      <c r="T2149" s="11" t="str">
        <f>IF(IFERROR(VLOOKUP(N2149,Home!$C$8:$R$1048576,11,FALSE),"")=0,"",IFERROR(VLOOKUP(N2149,Home!$C$8:$R$1048576,11,FALSE),""))</f>
        <v/>
      </c>
      <c r="U2149" s="11" t="str">
        <f>IF(IFERROR(VLOOKUP(O2149,Home!$C$8:$R$1048576,12,FALSE),"")=0,"",IFERROR(VLOOKUP(O2149,Home!$C$8:$R$1048576,12,FALSE),""))</f>
        <v/>
      </c>
      <c r="V2149" s="11" t="str">
        <f>IF(IFERROR(VLOOKUP(O2149,Home!$C$8:$R$1048576,8,FALSE),"")=0,"",IFERROR(VLOOKUP(O2149,Home!$C$8:$R$1048576,8,FALSE),""))</f>
        <v/>
      </c>
      <c r="W2149" s="11" t="str">
        <f>IF(OR(VLOOKUP(N2149,Home!$C$7:$I$207,6,FALSE)="",VLOOKUP(N2149,Home!$C$7:$I$207,7,FALSE)=""),"FEJL",SUM(Baggrundsark!$K$4:K2149))</f>
        <v>FEJL</v>
      </c>
      <c r="Y2149">
        <v>2146</v>
      </c>
      <c r="Z2149" s="1"/>
      <c r="AC2149" s="44"/>
      <c r="AD2149">
        <f t="shared" si="694"/>
        <v>0</v>
      </c>
      <c r="AE2149">
        <f>SUM($AD$4:AD2149)</f>
        <v>1</v>
      </c>
      <c r="AF2149" s="103" t="str">
        <f>IFERROR(VLOOKUP(AN2149,Home!$C$8:$E$207,3,FALSE),"")</f>
        <v/>
      </c>
      <c r="AG2149" s="103" t="str">
        <f>IFERROR(VLOOKUP(AN2149,Home!$C$8:$E$207,2,FALSE),"")</f>
        <v/>
      </c>
      <c r="AH2149" s="104" t="str">
        <f>IF(VLOOKUP(AE2149,Home!$C$8:$I$207,6,FALSE)="","",VLOOKUP(AE2149,Home!$C$8:$I$207,6,FALSE))</f>
        <v/>
      </c>
      <c r="AI2149" s="104" t="e">
        <f t="shared" si="702"/>
        <v>#VALUE!</v>
      </c>
      <c r="AJ2149" s="105" t="e">
        <f t="shared" si="695"/>
        <v>#VALUE!</v>
      </c>
      <c r="AK2149" s="103" t="e">
        <f t="shared" si="688"/>
        <v>#VALUE!</v>
      </c>
      <c r="AL2149" s="103" t="e">
        <f t="shared" si="696"/>
        <v>#VALUE!</v>
      </c>
      <c r="AN2149" t="str">
        <f>IF(OR(VLOOKUP(AE2149,Home!$C$8:$I$207,6,FALSE)="",VLOOKUP(AE2149,Home!$C$8:$I$207,7,FALSE)=""),"FEJL",Baggrundsark!AE2149)</f>
        <v>FEJL</v>
      </c>
      <c r="AO2149">
        <f>IF(VLOOKUP(AE2149,Home!$C$8:$N$207,12,FALSE)="Timelønnet",1,0)</f>
        <v>0</v>
      </c>
      <c r="AP2149">
        <f>SUM($AO$4:AO2149)*AO2149</f>
        <v>0</v>
      </c>
      <c r="AQ2149">
        <f t="shared" si="703"/>
        <v>1</v>
      </c>
      <c r="AR2149" t="str">
        <f t="shared" si="703"/>
        <v/>
      </c>
      <c r="AS2149" t="e">
        <f t="shared" si="697"/>
        <v>#VALUE!</v>
      </c>
      <c r="AT2149" s="45" t="e">
        <f t="shared" si="704"/>
        <v>#VALUE!</v>
      </c>
      <c r="AU2149">
        <f>VLOOKUP(AQ2149,Home!$C$8:$J$207,8,FALSE)</f>
        <v>0</v>
      </c>
    </row>
    <row r="2150" spans="1:47" x14ac:dyDescent="0.25">
      <c r="A2150" s="6">
        <f t="shared" si="689"/>
        <v>0</v>
      </c>
      <c r="B2150" s="6">
        <f t="shared" si="698"/>
        <v>0</v>
      </c>
      <c r="C2150" s="6" t="str">
        <f t="shared" si="690"/>
        <v/>
      </c>
      <c r="D2150" s="7">
        <f t="shared" si="691"/>
        <v>0</v>
      </c>
      <c r="E2150" s="7">
        <f t="shared" si="699"/>
        <v>0</v>
      </c>
      <c r="F2150" s="7" t="str">
        <f t="shared" si="692"/>
        <v/>
      </c>
      <c r="G2150" s="6">
        <f t="shared" si="693"/>
        <v>0</v>
      </c>
      <c r="H2150" s="6">
        <f t="shared" si="700"/>
        <v>0</v>
      </c>
      <c r="I2150" s="6" t="str">
        <f t="shared" si="701"/>
        <v/>
      </c>
      <c r="J2150" s="11">
        <v>2147</v>
      </c>
      <c r="K2150" s="11">
        <f>IF(IFERROR(VLOOKUP(J2150,Home!$A$8:$B$1048576,1,FALSE),0)=0,0,1)</f>
        <v>0</v>
      </c>
      <c r="L2150" s="129" t="e">
        <f>IF(VLOOKUP(O2150,Home!$C$8:$R$207,6,FALSE)="","",VLOOKUP(O2150,Home!$C$8:$R$207,6,FALSE))</f>
        <v>#N/A</v>
      </c>
      <c r="M2150" s="129" t="e">
        <f t="shared" si="686"/>
        <v>#N/A</v>
      </c>
      <c r="N2150" s="11">
        <f>SUM($K$4:K2150)</f>
        <v>200</v>
      </c>
      <c r="O2150" s="11" t="str">
        <f>IF(P2150="","",IF(IFERROR(VLOOKUP(N2150,Home!$C$8:$R$1048576,1,FALSE),"")=0,"",IFERROR(VLOOKUP(N2150,Home!$C$8:$R$1048576,1,FALSE),"")))</f>
        <v/>
      </c>
      <c r="P2150" s="11" t="str">
        <f>IF(IFERROR(VLOOKUP(W2150,Home!$C$8:$R$1048576,3,FALSE),"")=0,"",IFERROR(VLOOKUP(W2150,Home!$C$8:$R$1048576,3,FALSE),""))</f>
        <v/>
      </c>
      <c r="Q2150" s="11" t="str">
        <f t="shared" si="685"/>
        <v/>
      </c>
      <c r="R2150" s="130" t="e">
        <f>VLOOKUP(Q2150,'Baggrund til lister'!$G$4:$H$15,2,FALSE)</f>
        <v>#N/A</v>
      </c>
      <c r="S2150" s="11" t="str">
        <f t="shared" si="687"/>
        <v/>
      </c>
      <c r="T2150" s="11" t="str">
        <f>IF(IFERROR(VLOOKUP(N2150,Home!$C$8:$R$1048576,11,FALSE),"")=0,"",IFERROR(VLOOKUP(N2150,Home!$C$8:$R$1048576,11,FALSE),""))</f>
        <v/>
      </c>
      <c r="U2150" s="11" t="str">
        <f>IF(IFERROR(VLOOKUP(O2150,Home!$C$8:$R$1048576,12,FALSE),"")=0,"",IFERROR(VLOOKUP(O2150,Home!$C$8:$R$1048576,12,FALSE),""))</f>
        <v/>
      </c>
      <c r="V2150" s="11" t="str">
        <f>IF(IFERROR(VLOOKUP(O2150,Home!$C$8:$R$1048576,8,FALSE),"")=0,"",IFERROR(VLOOKUP(O2150,Home!$C$8:$R$1048576,8,FALSE),""))</f>
        <v/>
      </c>
      <c r="W2150" s="11" t="str">
        <f>IF(OR(VLOOKUP(N2150,Home!$C$7:$I$207,6,FALSE)="",VLOOKUP(N2150,Home!$C$7:$I$207,7,FALSE)=""),"FEJL",SUM(Baggrundsark!$K$4:K2150))</f>
        <v>FEJL</v>
      </c>
      <c r="Y2150">
        <v>2147</v>
      </c>
      <c r="Z2150" s="1"/>
      <c r="AC2150" s="44"/>
      <c r="AD2150">
        <f t="shared" si="694"/>
        <v>0</v>
      </c>
      <c r="AE2150">
        <f>SUM($AD$4:AD2150)</f>
        <v>1</v>
      </c>
      <c r="AF2150" s="103" t="str">
        <f>IFERROR(VLOOKUP(AN2150,Home!$C$8:$E$207,3,FALSE),"")</f>
        <v/>
      </c>
      <c r="AG2150" s="103" t="str">
        <f>IFERROR(VLOOKUP(AN2150,Home!$C$8:$E$207,2,FALSE),"")</f>
        <v/>
      </c>
      <c r="AH2150" s="104" t="str">
        <f>IF(VLOOKUP(AE2150,Home!$C$8:$I$207,6,FALSE)="","",VLOOKUP(AE2150,Home!$C$8:$I$207,6,FALSE))</f>
        <v/>
      </c>
      <c r="AI2150" s="104" t="e">
        <f t="shared" si="702"/>
        <v>#VALUE!</v>
      </c>
      <c r="AJ2150" s="105" t="e">
        <f t="shared" si="695"/>
        <v>#VALUE!</v>
      </c>
      <c r="AK2150" s="103" t="e">
        <f t="shared" si="688"/>
        <v>#VALUE!</v>
      </c>
      <c r="AL2150" s="103" t="e">
        <f t="shared" si="696"/>
        <v>#VALUE!</v>
      </c>
      <c r="AN2150" t="str">
        <f>IF(OR(VLOOKUP(AE2150,Home!$C$8:$I$207,6,FALSE)="",VLOOKUP(AE2150,Home!$C$8:$I$207,7,FALSE)=""),"FEJL",Baggrundsark!AE2150)</f>
        <v>FEJL</v>
      </c>
      <c r="AO2150">
        <f>IF(VLOOKUP(AE2150,Home!$C$8:$N$207,12,FALSE)="Timelønnet",1,0)</f>
        <v>0</v>
      </c>
      <c r="AP2150">
        <f>SUM($AO$4:AO2150)*AO2150</f>
        <v>0</v>
      </c>
      <c r="AQ2150">
        <f t="shared" si="703"/>
        <v>1</v>
      </c>
      <c r="AR2150" t="str">
        <f t="shared" si="703"/>
        <v/>
      </c>
      <c r="AS2150" t="e">
        <f t="shared" si="697"/>
        <v>#VALUE!</v>
      </c>
      <c r="AT2150" s="45" t="e">
        <f t="shared" si="704"/>
        <v>#VALUE!</v>
      </c>
      <c r="AU2150">
        <f>VLOOKUP(AQ2150,Home!$C$8:$J$207,8,FALSE)</f>
        <v>0</v>
      </c>
    </row>
    <row r="2151" spans="1:47" x14ac:dyDescent="0.25">
      <c r="A2151" s="6">
        <f t="shared" si="689"/>
        <v>0</v>
      </c>
      <c r="B2151" s="6">
        <f t="shared" si="698"/>
        <v>0</v>
      </c>
      <c r="C2151" s="6" t="str">
        <f t="shared" si="690"/>
        <v/>
      </c>
      <c r="D2151" s="7">
        <f t="shared" si="691"/>
        <v>0</v>
      </c>
      <c r="E2151" s="7">
        <f t="shared" si="699"/>
        <v>0</v>
      </c>
      <c r="F2151" s="7" t="str">
        <f t="shared" si="692"/>
        <v/>
      </c>
      <c r="G2151" s="6">
        <f t="shared" si="693"/>
        <v>0</v>
      </c>
      <c r="H2151" s="6">
        <f t="shared" si="700"/>
        <v>0</v>
      </c>
      <c r="I2151" s="6" t="str">
        <f t="shared" si="701"/>
        <v/>
      </c>
      <c r="J2151" s="11">
        <v>2148</v>
      </c>
      <c r="K2151" s="11">
        <f>IF(IFERROR(VLOOKUP(J2151,Home!$A$8:$B$1048576,1,FALSE),0)=0,0,1)</f>
        <v>0</v>
      </c>
      <c r="L2151" s="129" t="e">
        <f>IF(VLOOKUP(O2151,Home!$C$8:$R$207,6,FALSE)="","",VLOOKUP(O2151,Home!$C$8:$R$207,6,FALSE))</f>
        <v>#N/A</v>
      </c>
      <c r="M2151" s="129" t="e">
        <f t="shared" si="686"/>
        <v>#N/A</v>
      </c>
      <c r="N2151" s="11">
        <f>SUM($K$4:K2151)</f>
        <v>200</v>
      </c>
      <c r="O2151" s="11" t="str">
        <f>IF(P2151="","",IF(IFERROR(VLOOKUP(N2151,Home!$C$8:$R$1048576,1,FALSE),"")=0,"",IFERROR(VLOOKUP(N2151,Home!$C$8:$R$1048576,1,FALSE),"")))</f>
        <v/>
      </c>
      <c r="P2151" s="11" t="str">
        <f>IF(IFERROR(VLOOKUP(W2151,Home!$C$8:$R$1048576,3,FALSE),"")=0,"",IFERROR(VLOOKUP(W2151,Home!$C$8:$R$1048576,3,FALSE),""))</f>
        <v/>
      </c>
      <c r="Q2151" s="11" t="str">
        <f t="shared" si="685"/>
        <v/>
      </c>
      <c r="R2151" s="130" t="e">
        <f>VLOOKUP(Q2151,'Baggrund til lister'!$G$4:$H$15,2,FALSE)</f>
        <v>#N/A</v>
      </c>
      <c r="S2151" s="11" t="str">
        <f t="shared" si="687"/>
        <v/>
      </c>
      <c r="T2151" s="11" t="str">
        <f>IF(IFERROR(VLOOKUP(N2151,Home!$C$8:$R$1048576,11,FALSE),"")=0,"",IFERROR(VLOOKUP(N2151,Home!$C$8:$R$1048576,11,FALSE),""))</f>
        <v/>
      </c>
      <c r="U2151" s="11" t="str">
        <f>IF(IFERROR(VLOOKUP(O2151,Home!$C$8:$R$1048576,12,FALSE),"")=0,"",IFERROR(VLOOKUP(O2151,Home!$C$8:$R$1048576,12,FALSE),""))</f>
        <v/>
      </c>
      <c r="V2151" s="11" t="str">
        <f>IF(IFERROR(VLOOKUP(O2151,Home!$C$8:$R$1048576,8,FALSE),"")=0,"",IFERROR(VLOOKUP(O2151,Home!$C$8:$R$1048576,8,FALSE),""))</f>
        <v/>
      </c>
      <c r="W2151" s="11" t="str">
        <f>IF(OR(VLOOKUP(N2151,Home!$C$7:$I$207,6,FALSE)="",VLOOKUP(N2151,Home!$C$7:$I$207,7,FALSE)=""),"FEJL",SUM(Baggrundsark!$K$4:K2151))</f>
        <v>FEJL</v>
      </c>
      <c r="Y2151">
        <v>2148</v>
      </c>
      <c r="Z2151" s="1"/>
      <c r="AC2151" s="44"/>
      <c r="AD2151">
        <f t="shared" si="694"/>
        <v>0</v>
      </c>
      <c r="AE2151">
        <f>SUM($AD$4:AD2151)</f>
        <v>1</v>
      </c>
      <c r="AF2151" s="103" t="str">
        <f>IFERROR(VLOOKUP(AN2151,Home!$C$8:$E$207,3,FALSE),"")</f>
        <v/>
      </c>
      <c r="AG2151" s="103" t="str">
        <f>IFERROR(VLOOKUP(AN2151,Home!$C$8:$E$207,2,FALSE),"")</f>
        <v/>
      </c>
      <c r="AH2151" s="104" t="str">
        <f>IF(VLOOKUP(AE2151,Home!$C$8:$I$207,6,FALSE)="","",VLOOKUP(AE2151,Home!$C$8:$I$207,6,FALSE))</f>
        <v/>
      </c>
      <c r="AI2151" s="104" t="e">
        <f t="shared" si="702"/>
        <v>#VALUE!</v>
      </c>
      <c r="AJ2151" s="105" t="e">
        <f t="shared" si="695"/>
        <v>#VALUE!</v>
      </c>
      <c r="AK2151" s="103" t="e">
        <f t="shared" si="688"/>
        <v>#VALUE!</v>
      </c>
      <c r="AL2151" s="103" t="e">
        <f t="shared" si="696"/>
        <v>#VALUE!</v>
      </c>
      <c r="AN2151" t="str">
        <f>IF(OR(VLOOKUP(AE2151,Home!$C$8:$I$207,6,FALSE)="",VLOOKUP(AE2151,Home!$C$8:$I$207,7,FALSE)=""),"FEJL",Baggrundsark!AE2151)</f>
        <v>FEJL</v>
      </c>
      <c r="AO2151">
        <f>IF(VLOOKUP(AE2151,Home!$C$8:$N$207,12,FALSE)="Timelønnet",1,0)</f>
        <v>0</v>
      </c>
      <c r="AP2151">
        <f>SUM($AO$4:AO2151)*AO2151</f>
        <v>0</v>
      </c>
      <c r="AQ2151">
        <f t="shared" si="703"/>
        <v>1</v>
      </c>
      <c r="AR2151" t="str">
        <f t="shared" si="703"/>
        <v/>
      </c>
      <c r="AS2151" t="e">
        <f t="shared" si="697"/>
        <v>#VALUE!</v>
      </c>
      <c r="AT2151" s="45" t="e">
        <f t="shared" si="704"/>
        <v>#VALUE!</v>
      </c>
      <c r="AU2151">
        <f>VLOOKUP(AQ2151,Home!$C$8:$J$207,8,FALSE)</f>
        <v>0</v>
      </c>
    </row>
    <row r="2152" spans="1:47" x14ac:dyDescent="0.25">
      <c r="A2152" s="6">
        <f t="shared" si="689"/>
        <v>0</v>
      </c>
      <c r="B2152" s="6">
        <f t="shared" si="698"/>
        <v>0</v>
      </c>
      <c r="C2152" s="6" t="str">
        <f t="shared" si="690"/>
        <v/>
      </c>
      <c r="D2152" s="7">
        <f t="shared" si="691"/>
        <v>0</v>
      </c>
      <c r="E2152" s="7">
        <f t="shared" si="699"/>
        <v>0</v>
      </c>
      <c r="F2152" s="7" t="str">
        <f t="shared" si="692"/>
        <v/>
      </c>
      <c r="G2152" s="6">
        <f t="shared" si="693"/>
        <v>0</v>
      </c>
      <c r="H2152" s="6">
        <f t="shared" si="700"/>
        <v>0</v>
      </c>
      <c r="I2152" s="6" t="str">
        <f t="shared" si="701"/>
        <v/>
      </c>
      <c r="J2152" s="11">
        <v>2149</v>
      </c>
      <c r="K2152" s="11">
        <f>IF(IFERROR(VLOOKUP(J2152,Home!$A$8:$B$1048576,1,FALSE),0)=0,0,1)</f>
        <v>0</v>
      </c>
      <c r="L2152" s="129" t="e">
        <f>IF(VLOOKUP(O2152,Home!$C$8:$R$207,6,FALSE)="","",VLOOKUP(O2152,Home!$C$8:$R$207,6,FALSE))</f>
        <v>#N/A</v>
      </c>
      <c r="M2152" s="129" t="e">
        <f t="shared" si="686"/>
        <v>#N/A</v>
      </c>
      <c r="N2152" s="11">
        <f>SUM($K$4:K2152)</f>
        <v>200</v>
      </c>
      <c r="O2152" s="11" t="str">
        <f>IF(P2152="","",IF(IFERROR(VLOOKUP(N2152,Home!$C$8:$R$1048576,1,FALSE),"")=0,"",IFERROR(VLOOKUP(N2152,Home!$C$8:$R$1048576,1,FALSE),"")))</f>
        <v/>
      </c>
      <c r="P2152" s="11" t="str">
        <f>IF(IFERROR(VLOOKUP(W2152,Home!$C$8:$R$1048576,3,FALSE),"")=0,"",IFERROR(VLOOKUP(W2152,Home!$C$8:$R$1048576,3,FALSE),""))</f>
        <v/>
      </c>
      <c r="Q2152" s="11" t="str">
        <f t="shared" si="685"/>
        <v/>
      </c>
      <c r="R2152" s="130" t="e">
        <f>VLOOKUP(Q2152,'Baggrund til lister'!$G$4:$H$15,2,FALSE)</f>
        <v>#N/A</v>
      </c>
      <c r="S2152" s="11" t="str">
        <f t="shared" si="687"/>
        <v/>
      </c>
      <c r="T2152" s="11" t="str">
        <f>IF(IFERROR(VLOOKUP(N2152,Home!$C$8:$R$1048576,11,FALSE),"")=0,"",IFERROR(VLOOKUP(N2152,Home!$C$8:$R$1048576,11,FALSE),""))</f>
        <v/>
      </c>
      <c r="U2152" s="11" t="str">
        <f>IF(IFERROR(VLOOKUP(O2152,Home!$C$8:$R$1048576,12,FALSE),"")=0,"",IFERROR(VLOOKUP(O2152,Home!$C$8:$R$1048576,12,FALSE),""))</f>
        <v/>
      </c>
      <c r="V2152" s="11" t="str">
        <f>IF(IFERROR(VLOOKUP(O2152,Home!$C$8:$R$1048576,8,FALSE),"")=0,"",IFERROR(VLOOKUP(O2152,Home!$C$8:$R$1048576,8,FALSE),""))</f>
        <v/>
      </c>
      <c r="W2152" s="11" t="str">
        <f>IF(OR(VLOOKUP(N2152,Home!$C$7:$I$207,6,FALSE)="",VLOOKUP(N2152,Home!$C$7:$I$207,7,FALSE)=""),"FEJL",SUM(Baggrundsark!$K$4:K2152))</f>
        <v>FEJL</v>
      </c>
      <c r="Y2152">
        <v>2149</v>
      </c>
      <c r="Z2152" s="1"/>
      <c r="AC2152" s="44"/>
      <c r="AD2152">
        <f t="shared" si="694"/>
        <v>0</v>
      </c>
      <c r="AE2152">
        <f>SUM($AD$4:AD2152)</f>
        <v>1</v>
      </c>
      <c r="AF2152" s="103" t="str">
        <f>IFERROR(VLOOKUP(AN2152,Home!$C$8:$E$207,3,FALSE),"")</f>
        <v/>
      </c>
      <c r="AG2152" s="103" t="str">
        <f>IFERROR(VLOOKUP(AN2152,Home!$C$8:$E$207,2,FALSE),"")</f>
        <v/>
      </c>
      <c r="AH2152" s="104" t="str">
        <f>IF(VLOOKUP(AE2152,Home!$C$8:$I$207,6,FALSE)="","",VLOOKUP(AE2152,Home!$C$8:$I$207,6,FALSE))</f>
        <v/>
      </c>
      <c r="AI2152" s="104" t="e">
        <f t="shared" si="702"/>
        <v>#VALUE!</v>
      </c>
      <c r="AJ2152" s="105" t="e">
        <f t="shared" si="695"/>
        <v>#VALUE!</v>
      </c>
      <c r="AK2152" s="103" t="e">
        <f t="shared" si="688"/>
        <v>#VALUE!</v>
      </c>
      <c r="AL2152" s="103" t="e">
        <f t="shared" si="696"/>
        <v>#VALUE!</v>
      </c>
      <c r="AN2152" t="str">
        <f>IF(OR(VLOOKUP(AE2152,Home!$C$8:$I$207,6,FALSE)="",VLOOKUP(AE2152,Home!$C$8:$I$207,7,FALSE)=""),"FEJL",Baggrundsark!AE2152)</f>
        <v>FEJL</v>
      </c>
      <c r="AO2152">
        <f>IF(VLOOKUP(AE2152,Home!$C$8:$N$207,12,FALSE)="Timelønnet",1,0)</f>
        <v>0</v>
      </c>
      <c r="AP2152">
        <f>SUM($AO$4:AO2152)*AO2152</f>
        <v>0</v>
      </c>
      <c r="AQ2152">
        <f t="shared" si="703"/>
        <v>1</v>
      </c>
      <c r="AR2152" t="str">
        <f t="shared" si="703"/>
        <v/>
      </c>
      <c r="AS2152" t="e">
        <f t="shared" si="697"/>
        <v>#VALUE!</v>
      </c>
      <c r="AT2152" s="45" t="e">
        <f t="shared" si="704"/>
        <v>#VALUE!</v>
      </c>
      <c r="AU2152">
        <f>VLOOKUP(AQ2152,Home!$C$8:$J$207,8,FALSE)</f>
        <v>0</v>
      </c>
    </row>
    <row r="2153" spans="1:47" x14ac:dyDescent="0.25">
      <c r="A2153" s="6">
        <f t="shared" si="689"/>
        <v>0</v>
      </c>
      <c r="B2153" s="6">
        <f t="shared" si="698"/>
        <v>0</v>
      </c>
      <c r="C2153" s="6" t="str">
        <f t="shared" si="690"/>
        <v/>
      </c>
      <c r="D2153" s="7">
        <f t="shared" si="691"/>
        <v>0</v>
      </c>
      <c r="E2153" s="7">
        <f t="shared" si="699"/>
        <v>0</v>
      </c>
      <c r="F2153" s="7" t="str">
        <f t="shared" si="692"/>
        <v/>
      </c>
      <c r="G2153" s="6">
        <f t="shared" si="693"/>
        <v>0</v>
      </c>
      <c r="H2153" s="6">
        <f t="shared" si="700"/>
        <v>0</v>
      </c>
      <c r="I2153" s="6" t="str">
        <f t="shared" si="701"/>
        <v/>
      </c>
      <c r="J2153" s="11">
        <v>2150</v>
      </c>
      <c r="K2153" s="11">
        <f>IF(IFERROR(VLOOKUP(J2153,Home!$A$8:$B$1048576,1,FALSE),0)=0,0,1)</f>
        <v>0</v>
      </c>
      <c r="L2153" s="129" t="e">
        <f>IF(VLOOKUP(O2153,Home!$C$8:$R$207,6,FALSE)="","",VLOOKUP(O2153,Home!$C$8:$R$207,6,FALSE))</f>
        <v>#N/A</v>
      </c>
      <c r="M2153" s="129" t="e">
        <f t="shared" si="686"/>
        <v>#N/A</v>
      </c>
      <c r="N2153" s="11">
        <f>SUM($K$4:K2153)</f>
        <v>200</v>
      </c>
      <c r="O2153" s="11" t="str">
        <f>IF(P2153="","",IF(IFERROR(VLOOKUP(N2153,Home!$C$8:$R$1048576,1,FALSE),"")=0,"",IFERROR(VLOOKUP(N2153,Home!$C$8:$R$1048576,1,FALSE),"")))</f>
        <v/>
      </c>
      <c r="P2153" s="11" t="str">
        <f>IF(IFERROR(VLOOKUP(W2153,Home!$C$8:$R$1048576,3,FALSE),"")=0,"",IFERROR(VLOOKUP(W2153,Home!$C$8:$R$1048576,3,FALSE),""))</f>
        <v/>
      </c>
      <c r="Q2153" s="11" t="str">
        <f t="shared" si="685"/>
        <v/>
      </c>
      <c r="R2153" s="130" t="e">
        <f>VLOOKUP(Q2153,'Baggrund til lister'!$G$4:$H$15,2,FALSE)</f>
        <v>#N/A</v>
      </c>
      <c r="S2153" s="11" t="str">
        <f t="shared" si="687"/>
        <v/>
      </c>
      <c r="T2153" s="11" t="str">
        <f>IF(IFERROR(VLOOKUP(N2153,Home!$C$8:$R$1048576,11,FALSE),"")=0,"",IFERROR(VLOOKUP(N2153,Home!$C$8:$R$1048576,11,FALSE),""))</f>
        <v/>
      </c>
      <c r="U2153" s="11" t="str">
        <f>IF(IFERROR(VLOOKUP(O2153,Home!$C$8:$R$1048576,12,FALSE),"")=0,"",IFERROR(VLOOKUP(O2153,Home!$C$8:$R$1048576,12,FALSE),""))</f>
        <v/>
      </c>
      <c r="V2153" s="11" t="str">
        <f>IF(IFERROR(VLOOKUP(O2153,Home!$C$8:$R$1048576,8,FALSE),"")=0,"",IFERROR(VLOOKUP(O2153,Home!$C$8:$R$1048576,8,FALSE),""))</f>
        <v/>
      </c>
      <c r="W2153" s="11" t="str">
        <f>IF(OR(VLOOKUP(N2153,Home!$C$7:$I$207,6,FALSE)="",VLOOKUP(N2153,Home!$C$7:$I$207,7,FALSE)=""),"FEJL",SUM(Baggrundsark!$K$4:K2153))</f>
        <v>FEJL</v>
      </c>
      <c r="Y2153">
        <v>2150</v>
      </c>
      <c r="Z2153" s="1"/>
      <c r="AC2153" s="44"/>
      <c r="AD2153">
        <f t="shared" si="694"/>
        <v>0</v>
      </c>
      <c r="AE2153">
        <f>SUM($AD$4:AD2153)</f>
        <v>1</v>
      </c>
      <c r="AF2153" s="103" t="str">
        <f>IFERROR(VLOOKUP(AN2153,Home!$C$8:$E$207,3,FALSE),"")</f>
        <v/>
      </c>
      <c r="AG2153" s="103" t="str">
        <f>IFERROR(VLOOKUP(AN2153,Home!$C$8:$E$207,2,FALSE),"")</f>
        <v/>
      </c>
      <c r="AH2153" s="104" t="str">
        <f>IF(VLOOKUP(AE2153,Home!$C$8:$I$207,6,FALSE)="","",VLOOKUP(AE2153,Home!$C$8:$I$207,6,FALSE))</f>
        <v/>
      </c>
      <c r="AI2153" s="104" t="e">
        <f t="shared" si="702"/>
        <v>#VALUE!</v>
      </c>
      <c r="AJ2153" s="105" t="e">
        <f t="shared" si="695"/>
        <v>#VALUE!</v>
      </c>
      <c r="AK2153" s="103" t="e">
        <f t="shared" si="688"/>
        <v>#VALUE!</v>
      </c>
      <c r="AL2153" s="103" t="e">
        <f t="shared" si="696"/>
        <v>#VALUE!</v>
      </c>
      <c r="AN2153" t="str">
        <f>IF(OR(VLOOKUP(AE2153,Home!$C$8:$I$207,6,FALSE)="",VLOOKUP(AE2153,Home!$C$8:$I$207,7,FALSE)=""),"FEJL",Baggrundsark!AE2153)</f>
        <v>FEJL</v>
      </c>
      <c r="AO2153">
        <f>IF(VLOOKUP(AE2153,Home!$C$8:$N$207,12,FALSE)="Timelønnet",1,0)</f>
        <v>0</v>
      </c>
      <c r="AP2153">
        <f>SUM($AO$4:AO2153)*AO2153</f>
        <v>0</v>
      </c>
      <c r="AQ2153">
        <f t="shared" si="703"/>
        <v>1</v>
      </c>
      <c r="AR2153" t="str">
        <f t="shared" si="703"/>
        <v/>
      </c>
      <c r="AS2153" t="e">
        <f t="shared" si="697"/>
        <v>#VALUE!</v>
      </c>
      <c r="AT2153" s="45" t="e">
        <f t="shared" si="704"/>
        <v>#VALUE!</v>
      </c>
      <c r="AU2153">
        <f>VLOOKUP(AQ2153,Home!$C$8:$J$207,8,FALSE)</f>
        <v>0</v>
      </c>
    </row>
    <row r="2154" spans="1:47" x14ac:dyDescent="0.25">
      <c r="A2154" s="6">
        <f t="shared" si="689"/>
        <v>0</v>
      </c>
      <c r="B2154" s="6">
        <f t="shared" si="698"/>
        <v>0</v>
      </c>
      <c r="C2154" s="6" t="str">
        <f t="shared" si="690"/>
        <v/>
      </c>
      <c r="D2154" s="7">
        <f t="shared" si="691"/>
        <v>0</v>
      </c>
      <c r="E2154" s="7">
        <f t="shared" si="699"/>
        <v>0</v>
      </c>
      <c r="F2154" s="7" t="str">
        <f t="shared" si="692"/>
        <v/>
      </c>
      <c r="G2154" s="6">
        <f t="shared" si="693"/>
        <v>0</v>
      </c>
      <c r="H2154" s="6">
        <f t="shared" si="700"/>
        <v>0</v>
      </c>
      <c r="I2154" s="6" t="str">
        <f t="shared" si="701"/>
        <v/>
      </c>
      <c r="J2154" s="11">
        <v>2151</v>
      </c>
      <c r="K2154" s="11">
        <f>IF(IFERROR(VLOOKUP(J2154,Home!$A$8:$B$1048576,1,FALSE),0)=0,0,1)</f>
        <v>0</v>
      </c>
      <c r="L2154" s="129" t="e">
        <f>IF(VLOOKUP(O2154,Home!$C$8:$R$207,6,FALSE)="","",VLOOKUP(O2154,Home!$C$8:$R$207,6,FALSE))</f>
        <v>#N/A</v>
      </c>
      <c r="M2154" s="129" t="e">
        <f t="shared" si="686"/>
        <v>#N/A</v>
      </c>
      <c r="N2154" s="11">
        <f>SUM($K$4:K2154)</f>
        <v>200</v>
      </c>
      <c r="O2154" s="11" t="str">
        <f>IF(P2154="","",IF(IFERROR(VLOOKUP(N2154,Home!$C$8:$R$1048576,1,FALSE),"")=0,"",IFERROR(VLOOKUP(N2154,Home!$C$8:$R$1048576,1,FALSE),"")))</f>
        <v/>
      </c>
      <c r="P2154" s="11" t="str">
        <f>IF(IFERROR(VLOOKUP(W2154,Home!$C$8:$R$1048576,3,FALSE),"")=0,"",IFERROR(VLOOKUP(W2154,Home!$C$8:$R$1048576,3,FALSE),""))</f>
        <v/>
      </c>
      <c r="Q2154" s="11" t="str">
        <f t="shared" si="685"/>
        <v/>
      </c>
      <c r="R2154" s="130" t="e">
        <f>VLOOKUP(Q2154,'Baggrund til lister'!$G$4:$H$15,2,FALSE)</f>
        <v>#N/A</v>
      </c>
      <c r="S2154" s="11" t="str">
        <f t="shared" si="687"/>
        <v/>
      </c>
      <c r="T2154" s="11" t="str">
        <f>IF(IFERROR(VLOOKUP(N2154,Home!$C$8:$R$1048576,11,FALSE),"")=0,"",IFERROR(VLOOKUP(N2154,Home!$C$8:$R$1048576,11,FALSE),""))</f>
        <v/>
      </c>
      <c r="U2154" s="11" t="str">
        <f>IF(IFERROR(VLOOKUP(O2154,Home!$C$8:$R$1048576,12,FALSE),"")=0,"",IFERROR(VLOOKUP(O2154,Home!$C$8:$R$1048576,12,FALSE),""))</f>
        <v/>
      </c>
      <c r="V2154" s="11" t="str">
        <f>IF(IFERROR(VLOOKUP(O2154,Home!$C$8:$R$1048576,8,FALSE),"")=0,"",IFERROR(VLOOKUP(O2154,Home!$C$8:$R$1048576,8,FALSE),""))</f>
        <v/>
      </c>
      <c r="W2154" s="11" t="str">
        <f>IF(OR(VLOOKUP(N2154,Home!$C$7:$I$207,6,FALSE)="",VLOOKUP(N2154,Home!$C$7:$I$207,7,FALSE)=""),"FEJL",SUM(Baggrundsark!$K$4:K2154))</f>
        <v>FEJL</v>
      </c>
      <c r="Y2154">
        <v>2151</v>
      </c>
      <c r="Z2154" s="1"/>
      <c r="AC2154" s="44"/>
      <c r="AD2154">
        <f t="shared" si="694"/>
        <v>0</v>
      </c>
      <c r="AE2154">
        <f>SUM($AD$4:AD2154)</f>
        <v>1</v>
      </c>
      <c r="AF2154" s="103" t="str">
        <f>IFERROR(VLOOKUP(AN2154,Home!$C$8:$E$207,3,FALSE),"")</f>
        <v/>
      </c>
      <c r="AG2154" s="103" t="str">
        <f>IFERROR(VLOOKUP(AN2154,Home!$C$8:$E$207,2,FALSE),"")</f>
        <v/>
      </c>
      <c r="AH2154" s="104" t="str">
        <f>IF(VLOOKUP(AE2154,Home!$C$8:$I$207,6,FALSE)="","",VLOOKUP(AE2154,Home!$C$8:$I$207,6,FALSE))</f>
        <v/>
      </c>
      <c r="AI2154" s="104" t="e">
        <f t="shared" si="702"/>
        <v>#VALUE!</v>
      </c>
      <c r="AJ2154" s="105" t="e">
        <f t="shared" si="695"/>
        <v>#VALUE!</v>
      </c>
      <c r="AK2154" s="103" t="e">
        <f t="shared" si="688"/>
        <v>#VALUE!</v>
      </c>
      <c r="AL2154" s="103" t="e">
        <f t="shared" si="696"/>
        <v>#VALUE!</v>
      </c>
      <c r="AN2154" t="str">
        <f>IF(OR(VLOOKUP(AE2154,Home!$C$8:$I$207,6,FALSE)="",VLOOKUP(AE2154,Home!$C$8:$I$207,7,FALSE)=""),"FEJL",Baggrundsark!AE2154)</f>
        <v>FEJL</v>
      </c>
      <c r="AO2154">
        <f>IF(VLOOKUP(AE2154,Home!$C$8:$N$207,12,FALSE)="Timelønnet",1,0)</f>
        <v>0</v>
      </c>
      <c r="AP2154">
        <f>SUM($AO$4:AO2154)*AO2154</f>
        <v>0</v>
      </c>
      <c r="AQ2154">
        <f t="shared" si="703"/>
        <v>1</v>
      </c>
      <c r="AR2154" t="str">
        <f t="shared" si="703"/>
        <v/>
      </c>
      <c r="AS2154" t="e">
        <f t="shared" si="697"/>
        <v>#VALUE!</v>
      </c>
      <c r="AT2154" s="45" t="e">
        <f t="shared" si="704"/>
        <v>#VALUE!</v>
      </c>
      <c r="AU2154">
        <f>VLOOKUP(AQ2154,Home!$C$8:$J$207,8,FALSE)</f>
        <v>0</v>
      </c>
    </row>
    <row r="2155" spans="1:47" x14ac:dyDescent="0.25">
      <c r="A2155" s="6">
        <f t="shared" si="689"/>
        <v>0</v>
      </c>
      <c r="B2155" s="6">
        <f t="shared" si="698"/>
        <v>0</v>
      </c>
      <c r="C2155" s="6" t="str">
        <f t="shared" si="690"/>
        <v/>
      </c>
      <c r="D2155" s="7">
        <f t="shared" si="691"/>
        <v>0</v>
      </c>
      <c r="E2155" s="7">
        <f t="shared" si="699"/>
        <v>0</v>
      </c>
      <c r="F2155" s="7" t="str">
        <f t="shared" si="692"/>
        <v/>
      </c>
      <c r="G2155" s="6">
        <f t="shared" si="693"/>
        <v>0</v>
      </c>
      <c r="H2155" s="6">
        <f t="shared" si="700"/>
        <v>0</v>
      </c>
      <c r="I2155" s="6" t="str">
        <f t="shared" si="701"/>
        <v/>
      </c>
      <c r="J2155" s="11">
        <v>2152</v>
      </c>
      <c r="K2155" s="11">
        <f>IF(IFERROR(VLOOKUP(J2155,Home!$A$8:$B$1048576,1,FALSE),0)=0,0,1)</f>
        <v>0</v>
      </c>
      <c r="L2155" s="129" t="e">
        <f>IF(VLOOKUP(O2155,Home!$C$8:$R$207,6,FALSE)="","",VLOOKUP(O2155,Home!$C$8:$R$207,6,FALSE))</f>
        <v>#N/A</v>
      </c>
      <c r="M2155" s="129" t="e">
        <f t="shared" si="686"/>
        <v>#N/A</v>
      </c>
      <c r="N2155" s="11">
        <f>SUM($K$4:K2155)</f>
        <v>200</v>
      </c>
      <c r="O2155" s="11" t="str">
        <f>IF(P2155="","",IF(IFERROR(VLOOKUP(N2155,Home!$C$8:$R$1048576,1,FALSE),"")=0,"",IFERROR(VLOOKUP(N2155,Home!$C$8:$R$1048576,1,FALSE),"")))</f>
        <v/>
      </c>
      <c r="P2155" s="11" t="str">
        <f>IF(IFERROR(VLOOKUP(W2155,Home!$C$8:$R$1048576,3,FALSE),"")=0,"",IFERROR(VLOOKUP(W2155,Home!$C$8:$R$1048576,3,FALSE),""))</f>
        <v/>
      </c>
      <c r="Q2155" s="11" t="str">
        <f t="shared" si="685"/>
        <v/>
      </c>
      <c r="R2155" s="130" t="e">
        <f>VLOOKUP(Q2155,'Baggrund til lister'!$G$4:$H$15,2,FALSE)</f>
        <v>#N/A</v>
      </c>
      <c r="S2155" s="11" t="str">
        <f t="shared" si="687"/>
        <v/>
      </c>
      <c r="T2155" s="11" t="str">
        <f>IF(IFERROR(VLOOKUP(N2155,Home!$C$8:$R$1048576,11,FALSE),"")=0,"",IFERROR(VLOOKUP(N2155,Home!$C$8:$R$1048576,11,FALSE),""))</f>
        <v/>
      </c>
      <c r="U2155" s="11" t="str">
        <f>IF(IFERROR(VLOOKUP(O2155,Home!$C$8:$R$1048576,12,FALSE),"")=0,"",IFERROR(VLOOKUP(O2155,Home!$C$8:$R$1048576,12,FALSE),""))</f>
        <v/>
      </c>
      <c r="V2155" s="11" t="str">
        <f>IF(IFERROR(VLOOKUP(O2155,Home!$C$8:$R$1048576,8,FALSE),"")=0,"",IFERROR(VLOOKUP(O2155,Home!$C$8:$R$1048576,8,FALSE),""))</f>
        <v/>
      </c>
      <c r="W2155" s="11" t="str">
        <f>IF(OR(VLOOKUP(N2155,Home!$C$7:$I$207,6,FALSE)="",VLOOKUP(N2155,Home!$C$7:$I$207,7,FALSE)=""),"FEJL",SUM(Baggrundsark!$K$4:K2155))</f>
        <v>FEJL</v>
      </c>
      <c r="Y2155">
        <v>2152</v>
      </c>
      <c r="Z2155" s="1"/>
      <c r="AC2155" s="44"/>
      <c r="AD2155">
        <f t="shared" si="694"/>
        <v>0</v>
      </c>
      <c r="AE2155">
        <f>SUM($AD$4:AD2155)</f>
        <v>1</v>
      </c>
      <c r="AF2155" s="103" t="str">
        <f>IFERROR(VLOOKUP(AN2155,Home!$C$8:$E$207,3,FALSE),"")</f>
        <v/>
      </c>
      <c r="AG2155" s="103" t="str">
        <f>IFERROR(VLOOKUP(AN2155,Home!$C$8:$E$207,2,FALSE),"")</f>
        <v/>
      </c>
      <c r="AH2155" s="104" t="str">
        <f>IF(VLOOKUP(AE2155,Home!$C$8:$I$207,6,FALSE)="","",VLOOKUP(AE2155,Home!$C$8:$I$207,6,FALSE))</f>
        <v/>
      </c>
      <c r="AI2155" s="104" t="e">
        <f t="shared" si="702"/>
        <v>#VALUE!</v>
      </c>
      <c r="AJ2155" s="105" t="e">
        <f t="shared" si="695"/>
        <v>#VALUE!</v>
      </c>
      <c r="AK2155" s="103" t="e">
        <f t="shared" si="688"/>
        <v>#VALUE!</v>
      </c>
      <c r="AL2155" s="103" t="e">
        <f t="shared" si="696"/>
        <v>#VALUE!</v>
      </c>
      <c r="AN2155" t="str">
        <f>IF(OR(VLOOKUP(AE2155,Home!$C$8:$I$207,6,FALSE)="",VLOOKUP(AE2155,Home!$C$8:$I$207,7,FALSE)=""),"FEJL",Baggrundsark!AE2155)</f>
        <v>FEJL</v>
      </c>
      <c r="AO2155">
        <f>IF(VLOOKUP(AE2155,Home!$C$8:$N$207,12,FALSE)="Timelønnet",1,0)</f>
        <v>0</v>
      </c>
      <c r="AP2155">
        <f>SUM($AO$4:AO2155)*AO2155</f>
        <v>0</v>
      </c>
      <c r="AQ2155">
        <f t="shared" si="703"/>
        <v>1</v>
      </c>
      <c r="AR2155" t="str">
        <f t="shared" si="703"/>
        <v/>
      </c>
      <c r="AS2155" t="e">
        <f t="shared" si="697"/>
        <v>#VALUE!</v>
      </c>
      <c r="AT2155" s="45" t="e">
        <f t="shared" si="704"/>
        <v>#VALUE!</v>
      </c>
      <c r="AU2155">
        <f>VLOOKUP(AQ2155,Home!$C$8:$J$207,8,FALSE)</f>
        <v>0</v>
      </c>
    </row>
    <row r="2156" spans="1:47" x14ac:dyDescent="0.25">
      <c r="A2156" s="6">
        <f t="shared" si="689"/>
        <v>0</v>
      </c>
      <c r="B2156" s="6">
        <f t="shared" si="698"/>
        <v>0</v>
      </c>
      <c r="C2156" s="6" t="str">
        <f t="shared" si="690"/>
        <v/>
      </c>
      <c r="D2156" s="7">
        <f t="shared" si="691"/>
        <v>0</v>
      </c>
      <c r="E2156" s="7">
        <f t="shared" si="699"/>
        <v>0</v>
      </c>
      <c r="F2156" s="7" t="str">
        <f t="shared" si="692"/>
        <v/>
      </c>
      <c r="G2156" s="6">
        <f t="shared" si="693"/>
        <v>0</v>
      </c>
      <c r="H2156" s="6">
        <f t="shared" si="700"/>
        <v>0</v>
      </c>
      <c r="I2156" s="6" t="str">
        <f t="shared" si="701"/>
        <v/>
      </c>
      <c r="J2156" s="11">
        <v>2153</v>
      </c>
      <c r="K2156" s="11">
        <f>IF(IFERROR(VLOOKUP(J2156,Home!$A$8:$B$1048576,1,FALSE),0)=0,0,1)</f>
        <v>0</v>
      </c>
      <c r="L2156" s="129" t="e">
        <f>IF(VLOOKUP(O2156,Home!$C$8:$R$207,6,FALSE)="","",VLOOKUP(O2156,Home!$C$8:$R$207,6,FALSE))</f>
        <v>#N/A</v>
      </c>
      <c r="M2156" s="129" t="e">
        <f t="shared" si="686"/>
        <v>#N/A</v>
      </c>
      <c r="N2156" s="11">
        <f>SUM($K$4:K2156)</f>
        <v>200</v>
      </c>
      <c r="O2156" s="11" t="str">
        <f>IF(P2156="","",IF(IFERROR(VLOOKUP(N2156,Home!$C$8:$R$1048576,1,FALSE),"")=0,"",IFERROR(VLOOKUP(N2156,Home!$C$8:$R$1048576,1,FALSE),"")))</f>
        <v/>
      </c>
      <c r="P2156" s="11" t="str">
        <f>IF(IFERROR(VLOOKUP(W2156,Home!$C$8:$R$1048576,3,FALSE),"")=0,"",IFERROR(VLOOKUP(W2156,Home!$C$8:$R$1048576,3,FALSE),""))</f>
        <v/>
      </c>
      <c r="Q2156" s="11" t="str">
        <f t="shared" si="685"/>
        <v/>
      </c>
      <c r="R2156" s="130" t="e">
        <f>VLOOKUP(Q2156,'Baggrund til lister'!$G$4:$H$15,2,FALSE)</f>
        <v>#N/A</v>
      </c>
      <c r="S2156" s="11" t="str">
        <f t="shared" si="687"/>
        <v/>
      </c>
      <c r="T2156" s="11" t="str">
        <f>IF(IFERROR(VLOOKUP(N2156,Home!$C$8:$R$1048576,11,FALSE),"")=0,"",IFERROR(VLOOKUP(N2156,Home!$C$8:$R$1048576,11,FALSE),""))</f>
        <v/>
      </c>
      <c r="U2156" s="11" t="str">
        <f>IF(IFERROR(VLOOKUP(O2156,Home!$C$8:$R$1048576,12,FALSE),"")=0,"",IFERROR(VLOOKUP(O2156,Home!$C$8:$R$1048576,12,FALSE),""))</f>
        <v/>
      </c>
      <c r="V2156" s="11" t="str">
        <f>IF(IFERROR(VLOOKUP(O2156,Home!$C$8:$R$1048576,8,FALSE),"")=0,"",IFERROR(VLOOKUP(O2156,Home!$C$8:$R$1048576,8,FALSE),""))</f>
        <v/>
      </c>
      <c r="W2156" s="11" t="str">
        <f>IF(OR(VLOOKUP(N2156,Home!$C$7:$I$207,6,FALSE)="",VLOOKUP(N2156,Home!$C$7:$I$207,7,FALSE)=""),"FEJL",SUM(Baggrundsark!$K$4:K2156))</f>
        <v>FEJL</v>
      </c>
      <c r="Y2156">
        <v>2153</v>
      </c>
      <c r="Z2156" s="1"/>
      <c r="AC2156" s="44"/>
      <c r="AD2156">
        <f t="shared" si="694"/>
        <v>0</v>
      </c>
      <c r="AE2156">
        <f>SUM($AD$4:AD2156)</f>
        <v>1</v>
      </c>
      <c r="AF2156" s="103" t="str">
        <f>IFERROR(VLOOKUP(AN2156,Home!$C$8:$E$207,3,FALSE),"")</f>
        <v/>
      </c>
      <c r="AG2156" s="103" t="str">
        <f>IFERROR(VLOOKUP(AN2156,Home!$C$8:$E$207,2,FALSE),"")</f>
        <v/>
      </c>
      <c r="AH2156" s="104" t="str">
        <f>IF(VLOOKUP(AE2156,Home!$C$8:$I$207,6,FALSE)="","",VLOOKUP(AE2156,Home!$C$8:$I$207,6,FALSE))</f>
        <v/>
      </c>
      <c r="AI2156" s="104" t="e">
        <f t="shared" si="702"/>
        <v>#VALUE!</v>
      </c>
      <c r="AJ2156" s="105" t="e">
        <f t="shared" si="695"/>
        <v>#VALUE!</v>
      </c>
      <c r="AK2156" s="103" t="e">
        <f t="shared" si="688"/>
        <v>#VALUE!</v>
      </c>
      <c r="AL2156" s="103" t="e">
        <f t="shared" si="696"/>
        <v>#VALUE!</v>
      </c>
      <c r="AN2156" t="str">
        <f>IF(OR(VLOOKUP(AE2156,Home!$C$8:$I$207,6,FALSE)="",VLOOKUP(AE2156,Home!$C$8:$I$207,7,FALSE)=""),"FEJL",Baggrundsark!AE2156)</f>
        <v>FEJL</v>
      </c>
      <c r="AO2156">
        <f>IF(VLOOKUP(AE2156,Home!$C$8:$N$207,12,FALSE)="Timelønnet",1,0)</f>
        <v>0</v>
      </c>
      <c r="AP2156">
        <f>SUM($AO$4:AO2156)*AO2156</f>
        <v>0</v>
      </c>
      <c r="AQ2156">
        <f t="shared" si="703"/>
        <v>1</v>
      </c>
      <c r="AR2156" t="str">
        <f t="shared" si="703"/>
        <v/>
      </c>
      <c r="AS2156" t="e">
        <f t="shared" si="697"/>
        <v>#VALUE!</v>
      </c>
      <c r="AT2156" s="45" t="e">
        <f t="shared" si="704"/>
        <v>#VALUE!</v>
      </c>
      <c r="AU2156">
        <f>VLOOKUP(AQ2156,Home!$C$8:$J$207,8,FALSE)</f>
        <v>0</v>
      </c>
    </row>
    <row r="2157" spans="1:47" x14ac:dyDescent="0.25">
      <c r="A2157" s="6">
        <f t="shared" si="689"/>
        <v>0</v>
      </c>
      <c r="B2157" s="6">
        <f t="shared" si="698"/>
        <v>0</v>
      </c>
      <c r="C2157" s="6" t="str">
        <f t="shared" si="690"/>
        <v/>
      </c>
      <c r="D2157" s="7">
        <f t="shared" si="691"/>
        <v>0</v>
      </c>
      <c r="E2157" s="7">
        <f t="shared" si="699"/>
        <v>0</v>
      </c>
      <c r="F2157" s="7" t="str">
        <f t="shared" si="692"/>
        <v/>
      </c>
      <c r="G2157" s="6">
        <f t="shared" si="693"/>
        <v>0</v>
      </c>
      <c r="H2157" s="6">
        <f t="shared" si="700"/>
        <v>0</v>
      </c>
      <c r="I2157" s="6" t="str">
        <f t="shared" si="701"/>
        <v/>
      </c>
      <c r="J2157" s="11">
        <v>2154</v>
      </c>
      <c r="K2157" s="11">
        <f>IF(IFERROR(VLOOKUP(J2157,Home!$A$8:$B$1048576,1,FALSE),0)=0,0,1)</f>
        <v>0</v>
      </c>
      <c r="L2157" s="129" t="e">
        <f>IF(VLOOKUP(O2157,Home!$C$8:$R$207,6,FALSE)="","",VLOOKUP(O2157,Home!$C$8:$R$207,6,FALSE))</f>
        <v>#N/A</v>
      </c>
      <c r="M2157" s="129" t="e">
        <f t="shared" si="686"/>
        <v>#N/A</v>
      </c>
      <c r="N2157" s="11">
        <f>SUM($K$4:K2157)</f>
        <v>200</v>
      </c>
      <c r="O2157" s="11" t="str">
        <f>IF(P2157="","",IF(IFERROR(VLOOKUP(N2157,Home!$C$8:$R$1048576,1,FALSE),"")=0,"",IFERROR(VLOOKUP(N2157,Home!$C$8:$R$1048576,1,FALSE),"")))</f>
        <v/>
      </c>
      <c r="P2157" s="11" t="str">
        <f>IF(IFERROR(VLOOKUP(W2157,Home!$C$8:$R$1048576,3,FALSE),"")=0,"",IFERROR(VLOOKUP(W2157,Home!$C$8:$R$1048576,3,FALSE),""))</f>
        <v/>
      </c>
      <c r="Q2157" s="11" t="str">
        <f t="shared" si="685"/>
        <v/>
      </c>
      <c r="R2157" s="130" t="e">
        <f>VLOOKUP(Q2157,'Baggrund til lister'!$G$4:$H$15,2,FALSE)</f>
        <v>#N/A</v>
      </c>
      <c r="S2157" s="11" t="str">
        <f t="shared" si="687"/>
        <v/>
      </c>
      <c r="T2157" s="11" t="str">
        <f>IF(IFERROR(VLOOKUP(N2157,Home!$C$8:$R$1048576,11,FALSE),"")=0,"",IFERROR(VLOOKUP(N2157,Home!$C$8:$R$1048576,11,FALSE),""))</f>
        <v/>
      </c>
      <c r="U2157" s="11" t="str">
        <f>IF(IFERROR(VLOOKUP(O2157,Home!$C$8:$R$1048576,12,FALSE),"")=0,"",IFERROR(VLOOKUP(O2157,Home!$C$8:$R$1048576,12,FALSE),""))</f>
        <v/>
      </c>
      <c r="V2157" s="11" t="str">
        <f>IF(IFERROR(VLOOKUP(O2157,Home!$C$8:$R$1048576,8,FALSE),"")=0,"",IFERROR(VLOOKUP(O2157,Home!$C$8:$R$1048576,8,FALSE),""))</f>
        <v/>
      </c>
      <c r="W2157" s="11" t="str">
        <f>IF(OR(VLOOKUP(N2157,Home!$C$7:$I$207,6,FALSE)="",VLOOKUP(N2157,Home!$C$7:$I$207,7,FALSE)=""),"FEJL",SUM(Baggrundsark!$K$4:K2157))</f>
        <v>FEJL</v>
      </c>
      <c r="Y2157">
        <v>2154</v>
      </c>
      <c r="Z2157" s="1"/>
      <c r="AC2157" s="44"/>
      <c r="AD2157">
        <f t="shared" si="694"/>
        <v>0</v>
      </c>
      <c r="AE2157">
        <f>SUM($AD$4:AD2157)</f>
        <v>1</v>
      </c>
      <c r="AF2157" s="103" t="str">
        <f>IFERROR(VLOOKUP(AN2157,Home!$C$8:$E$207,3,FALSE),"")</f>
        <v/>
      </c>
      <c r="AG2157" s="103" t="str">
        <f>IFERROR(VLOOKUP(AN2157,Home!$C$8:$E$207,2,FALSE),"")</f>
        <v/>
      </c>
      <c r="AH2157" s="104" t="str">
        <f>IF(VLOOKUP(AE2157,Home!$C$8:$I$207,6,FALSE)="","",VLOOKUP(AE2157,Home!$C$8:$I$207,6,FALSE))</f>
        <v/>
      </c>
      <c r="AI2157" s="104" t="e">
        <f t="shared" si="702"/>
        <v>#VALUE!</v>
      </c>
      <c r="AJ2157" s="105" t="e">
        <f t="shared" si="695"/>
        <v>#VALUE!</v>
      </c>
      <c r="AK2157" s="103" t="e">
        <f t="shared" si="688"/>
        <v>#VALUE!</v>
      </c>
      <c r="AL2157" s="103" t="e">
        <f t="shared" si="696"/>
        <v>#VALUE!</v>
      </c>
      <c r="AN2157" t="str">
        <f>IF(OR(VLOOKUP(AE2157,Home!$C$8:$I$207,6,FALSE)="",VLOOKUP(AE2157,Home!$C$8:$I$207,7,FALSE)=""),"FEJL",Baggrundsark!AE2157)</f>
        <v>FEJL</v>
      </c>
      <c r="AO2157">
        <f>IF(VLOOKUP(AE2157,Home!$C$8:$N$207,12,FALSE)="Timelønnet",1,0)</f>
        <v>0</v>
      </c>
      <c r="AP2157">
        <f>SUM($AO$4:AO2157)*AO2157</f>
        <v>0</v>
      </c>
      <c r="AQ2157">
        <f t="shared" si="703"/>
        <v>1</v>
      </c>
      <c r="AR2157" t="str">
        <f t="shared" si="703"/>
        <v/>
      </c>
      <c r="AS2157" t="e">
        <f t="shared" si="697"/>
        <v>#VALUE!</v>
      </c>
      <c r="AT2157" s="45" t="e">
        <f t="shared" si="704"/>
        <v>#VALUE!</v>
      </c>
      <c r="AU2157">
        <f>VLOOKUP(AQ2157,Home!$C$8:$J$207,8,FALSE)</f>
        <v>0</v>
      </c>
    </row>
    <row r="2158" spans="1:47" x14ac:dyDescent="0.25">
      <c r="A2158" s="6">
        <f t="shared" si="689"/>
        <v>0</v>
      </c>
      <c r="B2158" s="6">
        <f t="shared" si="698"/>
        <v>0</v>
      </c>
      <c r="C2158" s="6" t="str">
        <f t="shared" si="690"/>
        <v/>
      </c>
      <c r="D2158" s="7">
        <f t="shared" si="691"/>
        <v>0</v>
      </c>
      <c r="E2158" s="7">
        <f t="shared" si="699"/>
        <v>0</v>
      </c>
      <c r="F2158" s="7" t="str">
        <f t="shared" si="692"/>
        <v/>
      </c>
      <c r="G2158" s="6">
        <f t="shared" si="693"/>
        <v>0</v>
      </c>
      <c r="H2158" s="6">
        <f t="shared" si="700"/>
        <v>0</v>
      </c>
      <c r="I2158" s="6" t="str">
        <f t="shared" si="701"/>
        <v/>
      </c>
      <c r="J2158" s="11">
        <v>2155</v>
      </c>
      <c r="K2158" s="11">
        <f>IF(IFERROR(VLOOKUP(J2158,Home!$A$8:$B$1048576,1,FALSE),0)=0,0,1)</f>
        <v>0</v>
      </c>
      <c r="L2158" s="129" t="e">
        <f>IF(VLOOKUP(O2158,Home!$C$8:$R$207,6,FALSE)="","",VLOOKUP(O2158,Home!$C$8:$R$207,6,FALSE))</f>
        <v>#N/A</v>
      </c>
      <c r="M2158" s="129" t="e">
        <f t="shared" si="686"/>
        <v>#N/A</v>
      </c>
      <c r="N2158" s="11">
        <f>SUM($K$4:K2158)</f>
        <v>200</v>
      </c>
      <c r="O2158" s="11" t="str">
        <f>IF(P2158="","",IF(IFERROR(VLOOKUP(N2158,Home!$C$8:$R$1048576,1,FALSE),"")=0,"",IFERROR(VLOOKUP(N2158,Home!$C$8:$R$1048576,1,FALSE),"")))</f>
        <v/>
      </c>
      <c r="P2158" s="11" t="str">
        <f>IF(IFERROR(VLOOKUP(W2158,Home!$C$8:$R$1048576,3,FALSE),"")=0,"",IFERROR(VLOOKUP(W2158,Home!$C$8:$R$1048576,3,FALSE),""))</f>
        <v/>
      </c>
      <c r="Q2158" s="11" t="str">
        <f t="shared" si="685"/>
        <v/>
      </c>
      <c r="R2158" s="130" t="e">
        <f>VLOOKUP(Q2158,'Baggrund til lister'!$G$4:$H$15,2,FALSE)</f>
        <v>#N/A</v>
      </c>
      <c r="S2158" s="11" t="str">
        <f t="shared" si="687"/>
        <v/>
      </c>
      <c r="T2158" s="11" t="str">
        <f>IF(IFERROR(VLOOKUP(N2158,Home!$C$8:$R$1048576,11,FALSE),"")=0,"",IFERROR(VLOOKUP(N2158,Home!$C$8:$R$1048576,11,FALSE),""))</f>
        <v/>
      </c>
      <c r="U2158" s="11" t="str">
        <f>IF(IFERROR(VLOOKUP(O2158,Home!$C$8:$R$1048576,12,FALSE),"")=0,"",IFERROR(VLOOKUP(O2158,Home!$C$8:$R$1048576,12,FALSE),""))</f>
        <v/>
      </c>
      <c r="V2158" s="11" t="str">
        <f>IF(IFERROR(VLOOKUP(O2158,Home!$C$8:$R$1048576,8,FALSE),"")=0,"",IFERROR(VLOOKUP(O2158,Home!$C$8:$R$1048576,8,FALSE),""))</f>
        <v/>
      </c>
      <c r="W2158" s="11" t="str">
        <f>IF(OR(VLOOKUP(N2158,Home!$C$7:$I$207,6,FALSE)="",VLOOKUP(N2158,Home!$C$7:$I$207,7,FALSE)=""),"FEJL",SUM(Baggrundsark!$K$4:K2158))</f>
        <v>FEJL</v>
      </c>
      <c r="Y2158">
        <v>2155</v>
      </c>
      <c r="Z2158" s="1"/>
      <c r="AC2158" s="44"/>
      <c r="AD2158">
        <f t="shared" si="694"/>
        <v>0</v>
      </c>
      <c r="AE2158">
        <f>SUM($AD$4:AD2158)</f>
        <v>1</v>
      </c>
      <c r="AF2158" s="103" t="str">
        <f>IFERROR(VLOOKUP(AN2158,Home!$C$8:$E$207,3,FALSE),"")</f>
        <v/>
      </c>
      <c r="AG2158" s="103" t="str">
        <f>IFERROR(VLOOKUP(AN2158,Home!$C$8:$E$207,2,FALSE),"")</f>
        <v/>
      </c>
      <c r="AH2158" s="104" t="str">
        <f>IF(VLOOKUP(AE2158,Home!$C$8:$I$207,6,FALSE)="","",VLOOKUP(AE2158,Home!$C$8:$I$207,6,FALSE))</f>
        <v/>
      </c>
      <c r="AI2158" s="104" t="e">
        <f t="shared" si="702"/>
        <v>#VALUE!</v>
      </c>
      <c r="AJ2158" s="105" t="e">
        <f t="shared" si="695"/>
        <v>#VALUE!</v>
      </c>
      <c r="AK2158" s="103" t="e">
        <f t="shared" si="688"/>
        <v>#VALUE!</v>
      </c>
      <c r="AL2158" s="103" t="e">
        <f t="shared" si="696"/>
        <v>#VALUE!</v>
      </c>
      <c r="AN2158" t="str">
        <f>IF(OR(VLOOKUP(AE2158,Home!$C$8:$I$207,6,FALSE)="",VLOOKUP(AE2158,Home!$C$8:$I$207,7,FALSE)=""),"FEJL",Baggrundsark!AE2158)</f>
        <v>FEJL</v>
      </c>
      <c r="AO2158">
        <f>IF(VLOOKUP(AE2158,Home!$C$8:$N$207,12,FALSE)="Timelønnet",1,0)</f>
        <v>0</v>
      </c>
      <c r="AP2158">
        <f>SUM($AO$4:AO2158)*AO2158</f>
        <v>0</v>
      </c>
      <c r="AQ2158">
        <f t="shared" si="703"/>
        <v>1</v>
      </c>
      <c r="AR2158" t="str">
        <f t="shared" si="703"/>
        <v/>
      </c>
      <c r="AS2158" t="e">
        <f t="shared" si="697"/>
        <v>#VALUE!</v>
      </c>
      <c r="AT2158" s="45" t="e">
        <f t="shared" si="704"/>
        <v>#VALUE!</v>
      </c>
      <c r="AU2158">
        <f>VLOOKUP(AQ2158,Home!$C$8:$J$207,8,FALSE)</f>
        <v>0</v>
      </c>
    </row>
    <row r="2159" spans="1:47" x14ac:dyDescent="0.25">
      <c r="A2159" s="6">
        <f t="shared" si="689"/>
        <v>0</v>
      </c>
      <c r="B2159" s="6">
        <f t="shared" si="698"/>
        <v>0</v>
      </c>
      <c r="C2159" s="6" t="str">
        <f t="shared" si="690"/>
        <v/>
      </c>
      <c r="D2159" s="7">
        <f t="shared" si="691"/>
        <v>0</v>
      </c>
      <c r="E2159" s="7">
        <f t="shared" si="699"/>
        <v>0</v>
      </c>
      <c r="F2159" s="7" t="str">
        <f t="shared" si="692"/>
        <v/>
      </c>
      <c r="G2159" s="6">
        <f t="shared" si="693"/>
        <v>0</v>
      </c>
      <c r="H2159" s="6">
        <f t="shared" si="700"/>
        <v>0</v>
      </c>
      <c r="I2159" s="6" t="str">
        <f t="shared" si="701"/>
        <v/>
      </c>
      <c r="J2159" s="11">
        <v>2156</v>
      </c>
      <c r="K2159" s="11">
        <f>IF(IFERROR(VLOOKUP(J2159,Home!$A$8:$B$1048576,1,FALSE),0)=0,0,1)</f>
        <v>0</v>
      </c>
      <c r="L2159" s="129" t="e">
        <f>IF(VLOOKUP(O2159,Home!$C$8:$R$207,6,FALSE)="","",VLOOKUP(O2159,Home!$C$8:$R$207,6,FALSE))</f>
        <v>#N/A</v>
      </c>
      <c r="M2159" s="129" t="e">
        <f t="shared" si="686"/>
        <v>#N/A</v>
      </c>
      <c r="N2159" s="11">
        <f>SUM($K$4:K2159)</f>
        <v>200</v>
      </c>
      <c r="O2159" s="11" t="str">
        <f>IF(P2159="","",IF(IFERROR(VLOOKUP(N2159,Home!$C$8:$R$1048576,1,FALSE),"")=0,"",IFERROR(VLOOKUP(N2159,Home!$C$8:$R$1048576,1,FALSE),"")))</f>
        <v/>
      </c>
      <c r="P2159" s="11" t="str">
        <f>IF(IFERROR(VLOOKUP(W2159,Home!$C$8:$R$1048576,3,FALSE),"")=0,"",IFERROR(VLOOKUP(W2159,Home!$C$8:$R$1048576,3,FALSE),""))</f>
        <v/>
      </c>
      <c r="Q2159" s="11" t="str">
        <f t="shared" si="685"/>
        <v/>
      </c>
      <c r="R2159" s="130" t="e">
        <f>VLOOKUP(Q2159,'Baggrund til lister'!$G$4:$H$15,2,FALSE)</f>
        <v>#N/A</v>
      </c>
      <c r="S2159" s="11" t="str">
        <f t="shared" si="687"/>
        <v/>
      </c>
      <c r="T2159" s="11" t="str">
        <f>IF(IFERROR(VLOOKUP(N2159,Home!$C$8:$R$1048576,11,FALSE),"")=0,"",IFERROR(VLOOKUP(N2159,Home!$C$8:$R$1048576,11,FALSE),""))</f>
        <v/>
      </c>
      <c r="U2159" s="11" t="str">
        <f>IF(IFERROR(VLOOKUP(O2159,Home!$C$8:$R$1048576,12,FALSE),"")=0,"",IFERROR(VLOOKUP(O2159,Home!$C$8:$R$1048576,12,FALSE),""))</f>
        <v/>
      </c>
      <c r="V2159" s="11" t="str">
        <f>IF(IFERROR(VLOOKUP(O2159,Home!$C$8:$R$1048576,8,FALSE),"")=0,"",IFERROR(VLOOKUP(O2159,Home!$C$8:$R$1048576,8,FALSE),""))</f>
        <v/>
      </c>
      <c r="W2159" s="11" t="str">
        <f>IF(OR(VLOOKUP(N2159,Home!$C$7:$I$207,6,FALSE)="",VLOOKUP(N2159,Home!$C$7:$I$207,7,FALSE)=""),"FEJL",SUM(Baggrundsark!$K$4:K2159))</f>
        <v>FEJL</v>
      </c>
      <c r="Y2159">
        <v>2156</v>
      </c>
      <c r="Z2159" s="1"/>
      <c r="AC2159" s="44"/>
      <c r="AD2159">
        <f t="shared" si="694"/>
        <v>0</v>
      </c>
      <c r="AE2159">
        <f>SUM($AD$4:AD2159)</f>
        <v>1</v>
      </c>
      <c r="AF2159" s="103" t="str">
        <f>IFERROR(VLOOKUP(AN2159,Home!$C$8:$E$207,3,FALSE),"")</f>
        <v/>
      </c>
      <c r="AG2159" s="103" t="str">
        <f>IFERROR(VLOOKUP(AN2159,Home!$C$8:$E$207,2,FALSE),"")</f>
        <v/>
      </c>
      <c r="AH2159" s="104" t="str">
        <f>IF(VLOOKUP(AE2159,Home!$C$8:$I$207,6,FALSE)="","",VLOOKUP(AE2159,Home!$C$8:$I$207,6,FALSE))</f>
        <v/>
      </c>
      <c r="AI2159" s="104" t="e">
        <f t="shared" si="702"/>
        <v>#VALUE!</v>
      </c>
      <c r="AJ2159" s="105" t="e">
        <f t="shared" si="695"/>
        <v>#VALUE!</v>
      </c>
      <c r="AK2159" s="103" t="e">
        <f t="shared" si="688"/>
        <v>#VALUE!</v>
      </c>
      <c r="AL2159" s="103" t="e">
        <f t="shared" si="696"/>
        <v>#VALUE!</v>
      </c>
      <c r="AN2159" t="str">
        <f>IF(OR(VLOOKUP(AE2159,Home!$C$8:$I$207,6,FALSE)="",VLOOKUP(AE2159,Home!$C$8:$I$207,7,FALSE)=""),"FEJL",Baggrundsark!AE2159)</f>
        <v>FEJL</v>
      </c>
      <c r="AO2159">
        <f>IF(VLOOKUP(AE2159,Home!$C$8:$N$207,12,FALSE)="Timelønnet",1,0)</f>
        <v>0</v>
      </c>
      <c r="AP2159">
        <f>SUM($AO$4:AO2159)*AO2159</f>
        <v>0</v>
      </c>
      <c r="AQ2159">
        <f t="shared" si="703"/>
        <v>1</v>
      </c>
      <c r="AR2159" t="str">
        <f t="shared" si="703"/>
        <v/>
      </c>
      <c r="AS2159" t="e">
        <f t="shared" si="697"/>
        <v>#VALUE!</v>
      </c>
      <c r="AT2159" s="45" t="e">
        <f t="shared" si="704"/>
        <v>#VALUE!</v>
      </c>
      <c r="AU2159">
        <f>VLOOKUP(AQ2159,Home!$C$8:$J$207,8,FALSE)</f>
        <v>0</v>
      </c>
    </row>
    <row r="2160" spans="1:47" x14ac:dyDescent="0.25">
      <c r="A2160" s="6">
        <f t="shared" si="689"/>
        <v>0</v>
      </c>
      <c r="B2160" s="6">
        <f t="shared" si="698"/>
        <v>0</v>
      </c>
      <c r="C2160" s="6" t="str">
        <f t="shared" si="690"/>
        <v/>
      </c>
      <c r="D2160" s="7">
        <f t="shared" si="691"/>
        <v>0</v>
      </c>
      <c r="E2160" s="7">
        <f t="shared" si="699"/>
        <v>0</v>
      </c>
      <c r="F2160" s="7" t="str">
        <f t="shared" si="692"/>
        <v/>
      </c>
      <c r="G2160" s="6">
        <f t="shared" si="693"/>
        <v>0</v>
      </c>
      <c r="H2160" s="6">
        <f t="shared" si="700"/>
        <v>0</v>
      </c>
      <c r="I2160" s="6" t="str">
        <f t="shared" si="701"/>
        <v/>
      </c>
      <c r="J2160" s="11">
        <v>2157</v>
      </c>
      <c r="K2160" s="11">
        <f>IF(IFERROR(VLOOKUP(J2160,Home!$A$8:$B$1048576,1,FALSE),0)=0,0,1)</f>
        <v>0</v>
      </c>
      <c r="L2160" s="129" t="e">
        <f>IF(VLOOKUP(O2160,Home!$C$8:$R$207,6,FALSE)="","",VLOOKUP(O2160,Home!$C$8:$R$207,6,FALSE))</f>
        <v>#N/A</v>
      </c>
      <c r="M2160" s="129" t="e">
        <f t="shared" si="686"/>
        <v>#N/A</v>
      </c>
      <c r="N2160" s="11">
        <f>SUM($K$4:K2160)</f>
        <v>200</v>
      </c>
      <c r="O2160" s="11" t="str">
        <f>IF(P2160="","",IF(IFERROR(VLOOKUP(N2160,Home!$C$8:$R$1048576,1,FALSE),"")=0,"",IFERROR(VLOOKUP(N2160,Home!$C$8:$R$1048576,1,FALSE),"")))</f>
        <v/>
      </c>
      <c r="P2160" s="11" t="str">
        <f>IF(IFERROR(VLOOKUP(W2160,Home!$C$8:$R$1048576,3,FALSE),"")=0,"",IFERROR(VLOOKUP(W2160,Home!$C$8:$R$1048576,3,FALSE),""))</f>
        <v/>
      </c>
      <c r="Q2160" s="11" t="str">
        <f t="shared" si="685"/>
        <v/>
      </c>
      <c r="R2160" s="130" t="e">
        <f>VLOOKUP(Q2160,'Baggrund til lister'!$G$4:$H$15,2,FALSE)</f>
        <v>#N/A</v>
      </c>
      <c r="S2160" s="11" t="str">
        <f t="shared" si="687"/>
        <v/>
      </c>
      <c r="T2160" s="11" t="str">
        <f>IF(IFERROR(VLOOKUP(N2160,Home!$C$8:$R$1048576,11,FALSE),"")=0,"",IFERROR(VLOOKUP(N2160,Home!$C$8:$R$1048576,11,FALSE),""))</f>
        <v/>
      </c>
      <c r="U2160" s="11" t="str">
        <f>IF(IFERROR(VLOOKUP(O2160,Home!$C$8:$R$1048576,12,FALSE),"")=0,"",IFERROR(VLOOKUP(O2160,Home!$C$8:$R$1048576,12,FALSE),""))</f>
        <v/>
      </c>
      <c r="V2160" s="11" t="str">
        <f>IF(IFERROR(VLOOKUP(O2160,Home!$C$8:$R$1048576,8,FALSE),"")=0,"",IFERROR(VLOOKUP(O2160,Home!$C$8:$R$1048576,8,FALSE),""))</f>
        <v/>
      </c>
      <c r="W2160" s="11" t="str">
        <f>IF(OR(VLOOKUP(N2160,Home!$C$7:$I$207,6,FALSE)="",VLOOKUP(N2160,Home!$C$7:$I$207,7,FALSE)=""),"FEJL",SUM(Baggrundsark!$K$4:K2160))</f>
        <v>FEJL</v>
      </c>
      <c r="Y2160">
        <v>2157</v>
      </c>
      <c r="Z2160" s="1"/>
      <c r="AC2160" s="44"/>
      <c r="AD2160">
        <f t="shared" si="694"/>
        <v>0</v>
      </c>
      <c r="AE2160">
        <f>SUM($AD$4:AD2160)</f>
        <v>1</v>
      </c>
      <c r="AF2160" s="103" t="str">
        <f>IFERROR(VLOOKUP(AN2160,Home!$C$8:$E$207,3,FALSE),"")</f>
        <v/>
      </c>
      <c r="AG2160" s="103" t="str">
        <f>IFERROR(VLOOKUP(AN2160,Home!$C$8:$E$207,2,FALSE),"")</f>
        <v/>
      </c>
      <c r="AH2160" s="104" t="str">
        <f>IF(VLOOKUP(AE2160,Home!$C$8:$I$207,6,FALSE)="","",VLOOKUP(AE2160,Home!$C$8:$I$207,6,FALSE))</f>
        <v/>
      </c>
      <c r="AI2160" s="104" t="e">
        <f t="shared" si="702"/>
        <v>#VALUE!</v>
      </c>
      <c r="AJ2160" s="105" t="e">
        <f t="shared" si="695"/>
        <v>#VALUE!</v>
      </c>
      <c r="AK2160" s="103" t="e">
        <f t="shared" si="688"/>
        <v>#VALUE!</v>
      </c>
      <c r="AL2160" s="103" t="e">
        <f t="shared" si="696"/>
        <v>#VALUE!</v>
      </c>
      <c r="AN2160" t="str">
        <f>IF(OR(VLOOKUP(AE2160,Home!$C$8:$I$207,6,FALSE)="",VLOOKUP(AE2160,Home!$C$8:$I$207,7,FALSE)=""),"FEJL",Baggrundsark!AE2160)</f>
        <v>FEJL</v>
      </c>
      <c r="AO2160">
        <f>IF(VLOOKUP(AE2160,Home!$C$8:$N$207,12,FALSE)="Timelønnet",1,0)</f>
        <v>0</v>
      </c>
      <c r="AP2160">
        <f>SUM($AO$4:AO2160)*AO2160</f>
        <v>0</v>
      </c>
      <c r="AQ2160">
        <f t="shared" si="703"/>
        <v>1</v>
      </c>
      <c r="AR2160" t="str">
        <f t="shared" si="703"/>
        <v/>
      </c>
      <c r="AS2160" t="e">
        <f t="shared" si="697"/>
        <v>#VALUE!</v>
      </c>
      <c r="AT2160" s="45" t="e">
        <f t="shared" si="704"/>
        <v>#VALUE!</v>
      </c>
      <c r="AU2160">
        <f>VLOOKUP(AQ2160,Home!$C$8:$J$207,8,FALSE)</f>
        <v>0</v>
      </c>
    </row>
    <row r="2161" spans="1:47" x14ac:dyDescent="0.25">
      <c r="A2161" s="6">
        <f t="shared" si="689"/>
        <v>0</v>
      </c>
      <c r="B2161" s="6">
        <f t="shared" si="698"/>
        <v>0</v>
      </c>
      <c r="C2161" s="6" t="str">
        <f t="shared" si="690"/>
        <v/>
      </c>
      <c r="D2161" s="7">
        <f t="shared" si="691"/>
        <v>0</v>
      </c>
      <c r="E2161" s="7">
        <f t="shared" si="699"/>
        <v>0</v>
      </c>
      <c r="F2161" s="7" t="str">
        <f t="shared" si="692"/>
        <v/>
      </c>
      <c r="G2161" s="6">
        <f t="shared" si="693"/>
        <v>0</v>
      </c>
      <c r="H2161" s="6">
        <f t="shared" si="700"/>
        <v>0</v>
      </c>
      <c r="I2161" s="6" t="str">
        <f t="shared" si="701"/>
        <v/>
      </c>
      <c r="J2161" s="11">
        <v>2158</v>
      </c>
      <c r="K2161" s="11">
        <f>IF(IFERROR(VLOOKUP(J2161,Home!$A$8:$B$1048576,1,FALSE),0)=0,0,1)</f>
        <v>0</v>
      </c>
      <c r="L2161" s="129" t="e">
        <f>IF(VLOOKUP(O2161,Home!$C$8:$R$207,6,FALSE)="","",VLOOKUP(O2161,Home!$C$8:$R$207,6,FALSE))</f>
        <v>#N/A</v>
      </c>
      <c r="M2161" s="129" t="e">
        <f t="shared" si="686"/>
        <v>#N/A</v>
      </c>
      <c r="N2161" s="11">
        <f>SUM($K$4:K2161)</f>
        <v>200</v>
      </c>
      <c r="O2161" s="11" t="str">
        <f>IF(P2161="","",IF(IFERROR(VLOOKUP(N2161,Home!$C$8:$R$1048576,1,FALSE),"")=0,"",IFERROR(VLOOKUP(N2161,Home!$C$8:$R$1048576,1,FALSE),"")))</f>
        <v/>
      </c>
      <c r="P2161" s="11" t="str">
        <f>IF(IFERROR(VLOOKUP(W2161,Home!$C$8:$R$1048576,3,FALSE),"")=0,"",IFERROR(VLOOKUP(W2161,Home!$C$8:$R$1048576,3,FALSE),""))</f>
        <v/>
      </c>
      <c r="Q2161" s="11" t="str">
        <f t="shared" si="685"/>
        <v/>
      </c>
      <c r="R2161" s="130" t="e">
        <f>VLOOKUP(Q2161,'Baggrund til lister'!$G$4:$H$15,2,FALSE)</f>
        <v>#N/A</v>
      </c>
      <c r="S2161" s="11" t="str">
        <f t="shared" si="687"/>
        <v/>
      </c>
      <c r="T2161" s="11" t="str">
        <f>IF(IFERROR(VLOOKUP(N2161,Home!$C$8:$R$1048576,11,FALSE),"")=0,"",IFERROR(VLOOKUP(N2161,Home!$C$8:$R$1048576,11,FALSE),""))</f>
        <v/>
      </c>
      <c r="U2161" s="11" t="str">
        <f>IF(IFERROR(VLOOKUP(O2161,Home!$C$8:$R$1048576,12,FALSE),"")=0,"",IFERROR(VLOOKUP(O2161,Home!$C$8:$R$1048576,12,FALSE),""))</f>
        <v/>
      </c>
      <c r="V2161" s="11" t="str">
        <f>IF(IFERROR(VLOOKUP(O2161,Home!$C$8:$R$1048576,8,FALSE),"")=0,"",IFERROR(VLOOKUP(O2161,Home!$C$8:$R$1048576,8,FALSE),""))</f>
        <v/>
      </c>
      <c r="W2161" s="11" t="str">
        <f>IF(OR(VLOOKUP(N2161,Home!$C$7:$I$207,6,FALSE)="",VLOOKUP(N2161,Home!$C$7:$I$207,7,FALSE)=""),"FEJL",SUM(Baggrundsark!$K$4:K2161))</f>
        <v>FEJL</v>
      </c>
      <c r="Y2161">
        <v>2158</v>
      </c>
      <c r="Z2161" s="1"/>
      <c r="AC2161" s="44"/>
      <c r="AD2161">
        <f t="shared" si="694"/>
        <v>0</v>
      </c>
      <c r="AE2161">
        <f>SUM($AD$4:AD2161)</f>
        <v>1</v>
      </c>
      <c r="AF2161" s="103" t="str">
        <f>IFERROR(VLOOKUP(AN2161,Home!$C$8:$E$207,3,FALSE),"")</f>
        <v/>
      </c>
      <c r="AG2161" s="103" t="str">
        <f>IFERROR(VLOOKUP(AN2161,Home!$C$8:$E$207,2,FALSE),"")</f>
        <v/>
      </c>
      <c r="AH2161" s="104" t="str">
        <f>IF(VLOOKUP(AE2161,Home!$C$8:$I$207,6,FALSE)="","",VLOOKUP(AE2161,Home!$C$8:$I$207,6,FALSE))</f>
        <v/>
      </c>
      <c r="AI2161" s="104" t="e">
        <f t="shared" si="702"/>
        <v>#VALUE!</v>
      </c>
      <c r="AJ2161" s="105" t="e">
        <f t="shared" si="695"/>
        <v>#VALUE!</v>
      </c>
      <c r="AK2161" s="103" t="e">
        <f t="shared" si="688"/>
        <v>#VALUE!</v>
      </c>
      <c r="AL2161" s="103" t="e">
        <f t="shared" si="696"/>
        <v>#VALUE!</v>
      </c>
      <c r="AN2161" t="str">
        <f>IF(OR(VLOOKUP(AE2161,Home!$C$8:$I$207,6,FALSE)="",VLOOKUP(AE2161,Home!$C$8:$I$207,7,FALSE)=""),"FEJL",Baggrundsark!AE2161)</f>
        <v>FEJL</v>
      </c>
      <c r="AO2161">
        <f>IF(VLOOKUP(AE2161,Home!$C$8:$N$207,12,FALSE)="Timelønnet",1,0)</f>
        <v>0</v>
      </c>
      <c r="AP2161">
        <f>SUM($AO$4:AO2161)*AO2161</f>
        <v>0</v>
      </c>
      <c r="AQ2161">
        <f t="shared" si="703"/>
        <v>1</v>
      </c>
      <c r="AR2161" t="str">
        <f t="shared" si="703"/>
        <v/>
      </c>
      <c r="AS2161" t="e">
        <f t="shared" si="697"/>
        <v>#VALUE!</v>
      </c>
      <c r="AT2161" s="45" t="e">
        <f t="shared" si="704"/>
        <v>#VALUE!</v>
      </c>
      <c r="AU2161">
        <f>VLOOKUP(AQ2161,Home!$C$8:$J$207,8,FALSE)</f>
        <v>0</v>
      </c>
    </row>
    <row r="2162" spans="1:47" x14ac:dyDescent="0.25">
      <c r="A2162" s="6">
        <f t="shared" si="689"/>
        <v>0</v>
      </c>
      <c r="B2162" s="6">
        <f t="shared" si="698"/>
        <v>0</v>
      </c>
      <c r="C2162" s="6" t="str">
        <f t="shared" si="690"/>
        <v/>
      </c>
      <c r="D2162" s="7">
        <f t="shared" si="691"/>
        <v>0</v>
      </c>
      <c r="E2162" s="7">
        <f t="shared" si="699"/>
        <v>0</v>
      </c>
      <c r="F2162" s="7" t="str">
        <f t="shared" si="692"/>
        <v/>
      </c>
      <c r="G2162" s="6">
        <f t="shared" si="693"/>
        <v>0</v>
      </c>
      <c r="H2162" s="6">
        <f t="shared" si="700"/>
        <v>0</v>
      </c>
      <c r="I2162" s="6" t="str">
        <f t="shared" si="701"/>
        <v/>
      </c>
      <c r="J2162" s="11">
        <v>2159</v>
      </c>
      <c r="K2162" s="11">
        <f>IF(IFERROR(VLOOKUP(J2162,Home!$A$8:$B$1048576,1,FALSE),0)=0,0,1)</f>
        <v>0</v>
      </c>
      <c r="L2162" s="129" t="e">
        <f>IF(VLOOKUP(O2162,Home!$C$8:$R$207,6,FALSE)="","",VLOOKUP(O2162,Home!$C$8:$R$207,6,FALSE))</f>
        <v>#N/A</v>
      </c>
      <c r="M2162" s="129" t="e">
        <f t="shared" si="686"/>
        <v>#N/A</v>
      </c>
      <c r="N2162" s="11">
        <f>SUM($K$4:K2162)</f>
        <v>200</v>
      </c>
      <c r="O2162" s="11" t="str">
        <f>IF(P2162="","",IF(IFERROR(VLOOKUP(N2162,Home!$C$8:$R$1048576,1,FALSE),"")=0,"",IFERROR(VLOOKUP(N2162,Home!$C$8:$R$1048576,1,FALSE),"")))</f>
        <v/>
      </c>
      <c r="P2162" s="11" t="str">
        <f>IF(IFERROR(VLOOKUP(W2162,Home!$C$8:$R$1048576,3,FALSE),"")=0,"",IFERROR(VLOOKUP(W2162,Home!$C$8:$R$1048576,3,FALSE),""))</f>
        <v/>
      </c>
      <c r="Q2162" s="11" t="str">
        <f t="shared" si="685"/>
        <v/>
      </c>
      <c r="R2162" s="130" t="e">
        <f>VLOOKUP(Q2162,'Baggrund til lister'!$G$4:$H$15,2,FALSE)</f>
        <v>#N/A</v>
      </c>
      <c r="S2162" s="11" t="str">
        <f t="shared" si="687"/>
        <v/>
      </c>
      <c r="T2162" s="11" t="str">
        <f>IF(IFERROR(VLOOKUP(N2162,Home!$C$8:$R$1048576,11,FALSE),"")=0,"",IFERROR(VLOOKUP(N2162,Home!$C$8:$R$1048576,11,FALSE),""))</f>
        <v/>
      </c>
      <c r="U2162" s="11" t="str">
        <f>IF(IFERROR(VLOOKUP(O2162,Home!$C$8:$R$1048576,12,FALSE),"")=0,"",IFERROR(VLOOKUP(O2162,Home!$C$8:$R$1048576,12,FALSE),""))</f>
        <v/>
      </c>
      <c r="V2162" s="11" t="str">
        <f>IF(IFERROR(VLOOKUP(O2162,Home!$C$8:$R$1048576,8,FALSE),"")=0,"",IFERROR(VLOOKUP(O2162,Home!$C$8:$R$1048576,8,FALSE),""))</f>
        <v/>
      </c>
      <c r="W2162" s="11" t="str">
        <f>IF(OR(VLOOKUP(N2162,Home!$C$7:$I$207,6,FALSE)="",VLOOKUP(N2162,Home!$C$7:$I$207,7,FALSE)=""),"FEJL",SUM(Baggrundsark!$K$4:K2162))</f>
        <v>FEJL</v>
      </c>
      <c r="Y2162">
        <v>2159</v>
      </c>
      <c r="Z2162" s="1"/>
      <c r="AC2162" s="44"/>
      <c r="AD2162">
        <f t="shared" si="694"/>
        <v>0</v>
      </c>
      <c r="AE2162">
        <f>SUM($AD$4:AD2162)</f>
        <v>1</v>
      </c>
      <c r="AF2162" s="103" t="str">
        <f>IFERROR(VLOOKUP(AN2162,Home!$C$8:$E$207,3,FALSE),"")</f>
        <v/>
      </c>
      <c r="AG2162" s="103" t="str">
        <f>IFERROR(VLOOKUP(AN2162,Home!$C$8:$E$207,2,FALSE),"")</f>
        <v/>
      </c>
      <c r="AH2162" s="104" t="str">
        <f>IF(VLOOKUP(AE2162,Home!$C$8:$I$207,6,FALSE)="","",VLOOKUP(AE2162,Home!$C$8:$I$207,6,FALSE))</f>
        <v/>
      </c>
      <c r="AI2162" s="104" t="e">
        <f t="shared" si="702"/>
        <v>#VALUE!</v>
      </c>
      <c r="AJ2162" s="105" t="e">
        <f t="shared" si="695"/>
        <v>#VALUE!</v>
      </c>
      <c r="AK2162" s="103" t="e">
        <f t="shared" si="688"/>
        <v>#VALUE!</v>
      </c>
      <c r="AL2162" s="103" t="e">
        <f t="shared" si="696"/>
        <v>#VALUE!</v>
      </c>
      <c r="AN2162" t="str">
        <f>IF(OR(VLOOKUP(AE2162,Home!$C$8:$I$207,6,FALSE)="",VLOOKUP(AE2162,Home!$C$8:$I$207,7,FALSE)=""),"FEJL",Baggrundsark!AE2162)</f>
        <v>FEJL</v>
      </c>
      <c r="AO2162">
        <f>IF(VLOOKUP(AE2162,Home!$C$8:$N$207,12,FALSE)="Timelønnet",1,0)</f>
        <v>0</v>
      </c>
      <c r="AP2162">
        <f>SUM($AO$4:AO2162)*AO2162</f>
        <v>0</v>
      </c>
      <c r="AQ2162">
        <f t="shared" si="703"/>
        <v>1</v>
      </c>
      <c r="AR2162" t="str">
        <f t="shared" si="703"/>
        <v/>
      </c>
      <c r="AS2162" t="e">
        <f t="shared" si="697"/>
        <v>#VALUE!</v>
      </c>
      <c r="AT2162" s="45" t="e">
        <f t="shared" si="704"/>
        <v>#VALUE!</v>
      </c>
      <c r="AU2162">
        <f>VLOOKUP(AQ2162,Home!$C$8:$J$207,8,FALSE)</f>
        <v>0</v>
      </c>
    </row>
    <row r="2163" spans="1:47" x14ac:dyDescent="0.25">
      <c r="A2163" s="6">
        <f t="shared" si="689"/>
        <v>0</v>
      </c>
      <c r="B2163" s="6">
        <f t="shared" si="698"/>
        <v>0</v>
      </c>
      <c r="C2163" s="6" t="str">
        <f t="shared" si="690"/>
        <v/>
      </c>
      <c r="D2163" s="7">
        <f t="shared" si="691"/>
        <v>0</v>
      </c>
      <c r="E2163" s="7">
        <f t="shared" si="699"/>
        <v>0</v>
      </c>
      <c r="F2163" s="7" t="str">
        <f t="shared" si="692"/>
        <v/>
      </c>
      <c r="G2163" s="6">
        <f t="shared" si="693"/>
        <v>0</v>
      </c>
      <c r="H2163" s="6">
        <f t="shared" si="700"/>
        <v>0</v>
      </c>
      <c r="I2163" s="6" t="str">
        <f t="shared" si="701"/>
        <v/>
      </c>
      <c r="J2163" s="11">
        <v>2160</v>
      </c>
      <c r="K2163" s="11">
        <f>IF(IFERROR(VLOOKUP(J2163,Home!$A$8:$B$1048576,1,FALSE),0)=0,0,1)</f>
        <v>0</v>
      </c>
      <c r="L2163" s="129" t="e">
        <f>IF(VLOOKUP(O2163,Home!$C$8:$R$207,6,FALSE)="","",VLOOKUP(O2163,Home!$C$8:$R$207,6,FALSE))</f>
        <v>#N/A</v>
      </c>
      <c r="M2163" s="129" t="e">
        <f t="shared" si="686"/>
        <v>#N/A</v>
      </c>
      <c r="N2163" s="11">
        <f>SUM($K$4:K2163)</f>
        <v>200</v>
      </c>
      <c r="O2163" s="11" t="str">
        <f>IF(P2163="","",IF(IFERROR(VLOOKUP(N2163,Home!$C$8:$R$1048576,1,FALSE),"")=0,"",IFERROR(VLOOKUP(N2163,Home!$C$8:$R$1048576,1,FALSE),"")))</f>
        <v/>
      </c>
      <c r="P2163" s="11" t="str">
        <f>IF(IFERROR(VLOOKUP(W2163,Home!$C$8:$R$1048576,3,FALSE),"")=0,"",IFERROR(VLOOKUP(W2163,Home!$C$8:$R$1048576,3,FALSE),""))</f>
        <v/>
      </c>
      <c r="Q2163" s="11" t="str">
        <f t="shared" si="685"/>
        <v/>
      </c>
      <c r="R2163" s="130" t="e">
        <f>VLOOKUP(Q2163,'Baggrund til lister'!$G$4:$H$15,2,FALSE)</f>
        <v>#N/A</v>
      </c>
      <c r="S2163" s="11" t="str">
        <f t="shared" si="687"/>
        <v/>
      </c>
      <c r="T2163" s="11" t="str">
        <f>IF(IFERROR(VLOOKUP(N2163,Home!$C$8:$R$1048576,11,FALSE),"")=0,"",IFERROR(VLOOKUP(N2163,Home!$C$8:$R$1048576,11,FALSE),""))</f>
        <v/>
      </c>
      <c r="U2163" s="11" t="str">
        <f>IF(IFERROR(VLOOKUP(O2163,Home!$C$8:$R$1048576,12,FALSE),"")=0,"",IFERROR(VLOOKUP(O2163,Home!$C$8:$R$1048576,12,FALSE),""))</f>
        <v/>
      </c>
      <c r="V2163" s="11" t="str">
        <f>IF(IFERROR(VLOOKUP(O2163,Home!$C$8:$R$1048576,8,FALSE),"")=0,"",IFERROR(VLOOKUP(O2163,Home!$C$8:$R$1048576,8,FALSE),""))</f>
        <v/>
      </c>
      <c r="W2163" s="11" t="str">
        <f>IF(OR(VLOOKUP(N2163,Home!$C$7:$I$207,6,FALSE)="",VLOOKUP(N2163,Home!$C$7:$I$207,7,FALSE)=""),"FEJL",SUM(Baggrundsark!$K$4:K2163))</f>
        <v>FEJL</v>
      </c>
      <c r="Y2163">
        <v>2160</v>
      </c>
      <c r="Z2163" s="1"/>
      <c r="AC2163" s="44"/>
      <c r="AD2163">
        <f t="shared" si="694"/>
        <v>0</v>
      </c>
      <c r="AE2163">
        <f>SUM($AD$4:AD2163)</f>
        <v>1</v>
      </c>
      <c r="AF2163" s="103" t="str">
        <f>IFERROR(VLOOKUP(AN2163,Home!$C$8:$E$207,3,FALSE),"")</f>
        <v/>
      </c>
      <c r="AG2163" s="103" t="str">
        <f>IFERROR(VLOOKUP(AN2163,Home!$C$8:$E$207,2,FALSE),"")</f>
        <v/>
      </c>
      <c r="AH2163" s="104" t="str">
        <f>IF(VLOOKUP(AE2163,Home!$C$8:$I$207,6,FALSE)="","",VLOOKUP(AE2163,Home!$C$8:$I$207,6,FALSE))</f>
        <v/>
      </c>
      <c r="AI2163" s="104" t="e">
        <f t="shared" si="702"/>
        <v>#VALUE!</v>
      </c>
      <c r="AJ2163" s="105" t="e">
        <f t="shared" si="695"/>
        <v>#VALUE!</v>
      </c>
      <c r="AK2163" s="103" t="e">
        <f t="shared" si="688"/>
        <v>#VALUE!</v>
      </c>
      <c r="AL2163" s="103" t="e">
        <f t="shared" si="696"/>
        <v>#VALUE!</v>
      </c>
      <c r="AN2163" t="str">
        <f>IF(OR(VLOOKUP(AE2163,Home!$C$8:$I$207,6,FALSE)="",VLOOKUP(AE2163,Home!$C$8:$I$207,7,FALSE)=""),"FEJL",Baggrundsark!AE2163)</f>
        <v>FEJL</v>
      </c>
      <c r="AO2163">
        <f>IF(VLOOKUP(AE2163,Home!$C$8:$N$207,12,FALSE)="Timelønnet",1,0)</f>
        <v>0</v>
      </c>
      <c r="AP2163">
        <f>SUM($AO$4:AO2163)*AO2163</f>
        <v>0</v>
      </c>
      <c r="AQ2163">
        <f t="shared" si="703"/>
        <v>1</v>
      </c>
      <c r="AR2163" t="str">
        <f t="shared" si="703"/>
        <v/>
      </c>
      <c r="AS2163" t="e">
        <f t="shared" si="697"/>
        <v>#VALUE!</v>
      </c>
      <c r="AT2163" s="45" t="e">
        <f t="shared" si="704"/>
        <v>#VALUE!</v>
      </c>
      <c r="AU2163">
        <f>VLOOKUP(AQ2163,Home!$C$8:$J$207,8,FALSE)</f>
        <v>0</v>
      </c>
    </row>
    <row r="2164" spans="1:47" x14ac:dyDescent="0.25">
      <c r="A2164" s="6">
        <f t="shared" si="689"/>
        <v>0</v>
      </c>
      <c r="B2164" s="6">
        <f t="shared" si="698"/>
        <v>0</v>
      </c>
      <c r="C2164" s="6" t="str">
        <f t="shared" si="690"/>
        <v/>
      </c>
      <c r="D2164" s="7">
        <f t="shared" si="691"/>
        <v>0</v>
      </c>
      <c r="E2164" s="7">
        <f t="shared" si="699"/>
        <v>0</v>
      </c>
      <c r="F2164" s="7" t="str">
        <f t="shared" si="692"/>
        <v/>
      </c>
      <c r="G2164" s="6">
        <f t="shared" si="693"/>
        <v>0</v>
      </c>
      <c r="H2164" s="6">
        <f t="shared" si="700"/>
        <v>0</v>
      </c>
      <c r="I2164" s="6" t="str">
        <f t="shared" si="701"/>
        <v/>
      </c>
      <c r="J2164" s="11">
        <v>2161</v>
      </c>
      <c r="K2164" s="11">
        <f>IF(IFERROR(VLOOKUP(J2164,Home!$A$8:$B$1048576,1,FALSE),0)=0,0,1)</f>
        <v>0</v>
      </c>
      <c r="L2164" s="129" t="e">
        <f>IF(VLOOKUP(O2164,Home!$C$8:$R$207,6,FALSE)="","",VLOOKUP(O2164,Home!$C$8:$R$207,6,FALSE))</f>
        <v>#N/A</v>
      </c>
      <c r="M2164" s="129" t="e">
        <f t="shared" si="686"/>
        <v>#N/A</v>
      </c>
      <c r="N2164" s="11">
        <f>SUM($K$4:K2164)</f>
        <v>200</v>
      </c>
      <c r="O2164" s="11" t="str">
        <f>IF(P2164="","",IF(IFERROR(VLOOKUP(N2164,Home!$C$8:$R$1048576,1,FALSE),"")=0,"",IFERROR(VLOOKUP(N2164,Home!$C$8:$R$1048576,1,FALSE),"")))</f>
        <v/>
      </c>
      <c r="P2164" s="11" t="str">
        <f>IF(IFERROR(VLOOKUP(W2164,Home!$C$8:$R$1048576,3,FALSE),"")=0,"",IFERROR(VLOOKUP(W2164,Home!$C$8:$R$1048576,3,FALSE),""))</f>
        <v/>
      </c>
      <c r="Q2164" s="11" t="str">
        <f t="shared" si="685"/>
        <v/>
      </c>
      <c r="R2164" s="130" t="e">
        <f>VLOOKUP(Q2164,'Baggrund til lister'!$G$4:$H$15,2,FALSE)</f>
        <v>#N/A</v>
      </c>
      <c r="S2164" s="11" t="str">
        <f t="shared" si="687"/>
        <v/>
      </c>
      <c r="T2164" s="11" t="str">
        <f>IF(IFERROR(VLOOKUP(N2164,Home!$C$8:$R$1048576,11,FALSE),"")=0,"",IFERROR(VLOOKUP(N2164,Home!$C$8:$R$1048576,11,FALSE),""))</f>
        <v/>
      </c>
      <c r="U2164" s="11" t="str">
        <f>IF(IFERROR(VLOOKUP(O2164,Home!$C$8:$R$1048576,12,FALSE),"")=0,"",IFERROR(VLOOKUP(O2164,Home!$C$8:$R$1048576,12,FALSE),""))</f>
        <v/>
      </c>
      <c r="V2164" s="11" t="str">
        <f>IF(IFERROR(VLOOKUP(O2164,Home!$C$8:$R$1048576,8,FALSE),"")=0,"",IFERROR(VLOOKUP(O2164,Home!$C$8:$R$1048576,8,FALSE),""))</f>
        <v/>
      </c>
      <c r="W2164" s="11" t="str">
        <f>IF(OR(VLOOKUP(N2164,Home!$C$7:$I$207,6,FALSE)="",VLOOKUP(N2164,Home!$C$7:$I$207,7,FALSE)=""),"FEJL",SUM(Baggrundsark!$K$4:K2164))</f>
        <v>FEJL</v>
      </c>
      <c r="Y2164">
        <v>2161</v>
      </c>
      <c r="Z2164" s="1"/>
      <c r="AC2164" s="44"/>
      <c r="AD2164">
        <f t="shared" si="694"/>
        <v>0</v>
      </c>
      <c r="AE2164">
        <f>SUM($AD$4:AD2164)</f>
        <v>1</v>
      </c>
      <c r="AF2164" s="103" t="str">
        <f>IFERROR(VLOOKUP(AN2164,Home!$C$8:$E$207,3,FALSE),"")</f>
        <v/>
      </c>
      <c r="AG2164" s="103" t="str">
        <f>IFERROR(VLOOKUP(AN2164,Home!$C$8:$E$207,2,FALSE),"")</f>
        <v/>
      </c>
      <c r="AH2164" s="104" t="str">
        <f>IF(VLOOKUP(AE2164,Home!$C$8:$I$207,6,FALSE)="","",VLOOKUP(AE2164,Home!$C$8:$I$207,6,FALSE))</f>
        <v/>
      </c>
      <c r="AI2164" s="104" t="e">
        <f t="shared" si="702"/>
        <v>#VALUE!</v>
      </c>
      <c r="AJ2164" s="105" t="e">
        <f t="shared" si="695"/>
        <v>#VALUE!</v>
      </c>
      <c r="AK2164" s="103" t="e">
        <f t="shared" si="688"/>
        <v>#VALUE!</v>
      </c>
      <c r="AL2164" s="103" t="e">
        <f t="shared" si="696"/>
        <v>#VALUE!</v>
      </c>
      <c r="AN2164" t="str">
        <f>IF(OR(VLOOKUP(AE2164,Home!$C$8:$I$207,6,FALSE)="",VLOOKUP(AE2164,Home!$C$8:$I$207,7,FALSE)=""),"FEJL",Baggrundsark!AE2164)</f>
        <v>FEJL</v>
      </c>
      <c r="AO2164">
        <f>IF(VLOOKUP(AE2164,Home!$C$8:$N$207,12,FALSE)="Timelønnet",1,0)</f>
        <v>0</v>
      </c>
      <c r="AP2164">
        <f>SUM($AO$4:AO2164)*AO2164</f>
        <v>0</v>
      </c>
      <c r="AQ2164">
        <f t="shared" si="703"/>
        <v>1</v>
      </c>
      <c r="AR2164" t="str">
        <f t="shared" si="703"/>
        <v/>
      </c>
      <c r="AS2164" t="e">
        <f t="shared" si="697"/>
        <v>#VALUE!</v>
      </c>
      <c r="AT2164" s="45" t="e">
        <f t="shared" si="704"/>
        <v>#VALUE!</v>
      </c>
      <c r="AU2164">
        <f>VLOOKUP(AQ2164,Home!$C$8:$J$207,8,FALSE)</f>
        <v>0</v>
      </c>
    </row>
    <row r="2165" spans="1:47" x14ac:dyDescent="0.25">
      <c r="A2165" s="6">
        <f t="shared" si="689"/>
        <v>0</v>
      </c>
      <c r="B2165" s="6">
        <f t="shared" si="698"/>
        <v>0</v>
      </c>
      <c r="C2165" s="6" t="str">
        <f t="shared" si="690"/>
        <v/>
      </c>
      <c r="D2165" s="7">
        <f t="shared" si="691"/>
        <v>0</v>
      </c>
      <c r="E2165" s="7">
        <f t="shared" si="699"/>
        <v>0</v>
      </c>
      <c r="F2165" s="7" t="str">
        <f t="shared" si="692"/>
        <v/>
      </c>
      <c r="G2165" s="6">
        <f t="shared" si="693"/>
        <v>0</v>
      </c>
      <c r="H2165" s="6">
        <f t="shared" si="700"/>
        <v>0</v>
      </c>
      <c r="I2165" s="6" t="str">
        <f t="shared" si="701"/>
        <v/>
      </c>
      <c r="J2165" s="11">
        <v>2162</v>
      </c>
      <c r="K2165" s="11">
        <f>IF(IFERROR(VLOOKUP(J2165,Home!$A$8:$B$1048576,1,FALSE),0)=0,0,1)</f>
        <v>0</v>
      </c>
      <c r="L2165" s="129" t="e">
        <f>IF(VLOOKUP(O2165,Home!$C$8:$R$207,6,FALSE)="","",VLOOKUP(O2165,Home!$C$8:$R$207,6,FALSE))</f>
        <v>#N/A</v>
      </c>
      <c r="M2165" s="129" t="e">
        <f t="shared" si="686"/>
        <v>#N/A</v>
      </c>
      <c r="N2165" s="11">
        <f>SUM($K$4:K2165)</f>
        <v>200</v>
      </c>
      <c r="O2165" s="11" t="str">
        <f>IF(P2165="","",IF(IFERROR(VLOOKUP(N2165,Home!$C$8:$R$1048576,1,FALSE),"")=0,"",IFERROR(VLOOKUP(N2165,Home!$C$8:$R$1048576,1,FALSE),"")))</f>
        <v/>
      </c>
      <c r="P2165" s="11" t="str">
        <f>IF(IFERROR(VLOOKUP(W2165,Home!$C$8:$R$1048576,3,FALSE),"")=0,"",IFERROR(VLOOKUP(W2165,Home!$C$8:$R$1048576,3,FALSE),""))</f>
        <v/>
      </c>
      <c r="Q2165" s="11" t="str">
        <f t="shared" si="685"/>
        <v/>
      </c>
      <c r="R2165" s="130" t="e">
        <f>VLOOKUP(Q2165,'Baggrund til lister'!$G$4:$H$15,2,FALSE)</f>
        <v>#N/A</v>
      </c>
      <c r="S2165" s="11" t="str">
        <f t="shared" si="687"/>
        <v/>
      </c>
      <c r="T2165" s="11" t="str">
        <f>IF(IFERROR(VLOOKUP(N2165,Home!$C$8:$R$1048576,11,FALSE),"")=0,"",IFERROR(VLOOKUP(N2165,Home!$C$8:$R$1048576,11,FALSE),""))</f>
        <v/>
      </c>
      <c r="U2165" s="11" t="str">
        <f>IF(IFERROR(VLOOKUP(O2165,Home!$C$8:$R$1048576,12,FALSE),"")=0,"",IFERROR(VLOOKUP(O2165,Home!$C$8:$R$1048576,12,FALSE),""))</f>
        <v/>
      </c>
      <c r="V2165" s="11" t="str">
        <f>IF(IFERROR(VLOOKUP(O2165,Home!$C$8:$R$1048576,8,FALSE),"")=0,"",IFERROR(VLOOKUP(O2165,Home!$C$8:$R$1048576,8,FALSE),""))</f>
        <v/>
      </c>
      <c r="W2165" s="11" t="str">
        <f>IF(OR(VLOOKUP(N2165,Home!$C$7:$I$207,6,FALSE)="",VLOOKUP(N2165,Home!$C$7:$I$207,7,FALSE)=""),"FEJL",SUM(Baggrundsark!$K$4:K2165))</f>
        <v>FEJL</v>
      </c>
      <c r="Y2165">
        <v>2162</v>
      </c>
      <c r="Z2165" s="1"/>
      <c r="AC2165" s="44"/>
      <c r="AD2165">
        <f t="shared" si="694"/>
        <v>0</v>
      </c>
      <c r="AE2165">
        <f>SUM($AD$4:AD2165)</f>
        <v>1</v>
      </c>
      <c r="AF2165" s="103" t="str">
        <f>IFERROR(VLOOKUP(AN2165,Home!$C$8:$E$207,3,FALSE),"")</f>
        <v/>
      </c>
      <c r="AG2165" s="103" t="str">
        <f>IFERROR(VLOOKUP(AN2165,Home!$C$8:$E$207,2,FALSE),"")</f>
        <v/>
      </c>
      <c r="AH2165" s="104" t="str">
        <f>IF(VLOOKUP(AE2165,Home!$C$8:$I$207,6,FALSE)="","",VLOOKUP(AE2165,Home!$C$8:$I$207,6,FALSE))</f>
        <v/>
      </c>
      <c r="AI2165" s="104" t="e">
        <f t="shared" si="702"/>
        <v>#VALUE!</v>
      </c>
      <c r="AJ2165" s="105" t="e">
        <f t="shared" si="695"/>
        <v>#VALUE!</v>
      </c>
      <c r="AK2165" s="103" t="e">
        <f t="shared" si="688"/>
        <v>#VALUE!</v>
      </c>
      <c r="AL2165" s="103" t="e">
        <f t="shared" si="696"/>
        <v>#VALUE!</v>
      </c>
      <c r="AN2165" t="str">
        <f>IF(OR(VLOOKUP(AE2165,Home!$C$8:$I$207,6,FALSE)="",VLOOKUP(AE2165,Home!$C$8:$I$207,7,FALSE)=""),"FEJL",Baggrundsark!AE2165)</f>
        <v>FEJL</v>
      </c>
      <c r="AO2165">
        <f>IF(VLOOKUP(AE2165,Home!$C$8:$N$207,12,FALSE)="Timelønnet",1,0)</f>
        <v>0</v>
      </c>
      <c r="AP2165">
        <f>SUM($AO$4:AO2165)*AO2165</f>
        <v>0</v>
      </c>
      <c r="AQ2165">
        <f t="shared" si="703"/>
        <v>1</v>
      </c>
      <c r="AR2165" t="str">
        <f t="shared" si="703"/>
        <v/>
      </c>
      <c r="AS2165" t="e">
        <f t="shared" si="697"/>
        <v>#VALUE!</v>
      </c>
      <c r="AT2165" s="45" t="e">
        <f t="shared" si="704"/>
        <v>#VALUE!</v>
      </c>
      <c r="AU2165">
        <f>VLOOKUP(AQ2165,Home!$C$8:$J$207,8,FALSE)</f>
        <v>0</v>
      </c>
    </row>
    <row r="2166" spans="1:47" x14ac:dyDescent="0.25">
      <c r="A2166" s="6">
        <f t="shared" si="689"/>
        <v>0</v>
      </c>
      <c r="B2166" s="6">
        <f t="shared" si="698"/>
        <v>0</v>
      </c>
      <c r="C2166" s="6" t="str">
        <f t="shared" si="690"/>
        <v/>
      </c>
      <c r="D2166" s="7">
        <f t="shared" si="691"/>
        <v>0</v>
      </c>
      <c r="E2166" s="7">
        <f t="shared" si="699"/>
        <v>0</v>
      </c>
      <c r="F2166" s="7" t="str">
        <f t="shared" si="692"/>
        <v/>
      </c>
      <c r="G2166" s="6">
        <f t="shared" si="693"/>
        <v>0</v>
      </c>
      <c r="H2166" s="6">
        <f t="shared" si="700"/>
        <v>0</v>
      </c>
      <c r="I2166" s="6" t="str">
        <f t="shared" si="701"/>
        <v/>
      </c>
      <c r="J2166" s="11">
        <v>2163</v>
      </c>
      <c r="K2166" s="11">
        <f>IF(IFERROR(VLOOKUP(J2166,Home!$A$8:$B$1048576,1,FALSE),0)=0,0,1)</f>
        <v>0</v>
      </c>
      <c r="L2166" s="129" t="e">
        <f>IF(VLOOKUP(O2166,Home!$C$8:$R$207,6,FALSE)="","",VLOOKUP(O2166,Home!$C$8:$R$207,6,FALSE))</f>
        <v>#N/A</v>
      </c>
      <c r="M2166" s="129" t="e">
        <f t="shared" si="686"/>
        <v>#N/A</v>
      </c>
      <c r="N2166" s="11">
        <f>SUM($K$4:K2166)</f>
        <v>200</v>
      </c>
      <c r="O2166" s="11" t="str">
        <f>IF(P2166="","",IF(IFERROR(VLOOKUP(N2166,Home!$C$8:$R$1048576,1,FALSE),"")=0,"",IFERROR(VLOOKUP(N2166,Home!$C$8:$R$1048576,1,FALSE),"")))</f>
        <v/>
      </c>
      <c r="P2166" s="11" t="str">
        <f>IF(IFERROR(VLOOKUP(W2166,Home!$C$8:$R$1048576,3,FALSE),"")=0,"",IFERROR(VLOOKUP(W2166,Home!$C$8:$R$1048576,3,FALSE),""))</f>
        <v/>
      </c>
      <c r="Q2166" s="11" t="str">
        <f t="shared" si="685"/>
        <v/>
      </c>
      <c r="R2166" s="130" t="e">
        <f>VLOOKUP(Q2166,'Baggrund til lister'!$G$4:$H$15,2,FALSE)</f>
        <v>#N/A</v>
      </c>
      <c r="S2166" s="11" t="str">
        <f t="shared" si="687"/>
        <v/>
      </c>
      <c r="T2166" s="11" t="str">
        <f>IF(IFERROR(VLOOKUP(N2166,Home!$C$8:$R$1048576,11,FALSE),"")=0,"",IFERROR(VLOOKUP(N2166,Home!$C$8:$R$1048576,11,FALSE),""))</f>
        <v/>
      </c>
      <c r="U2166" s="11" t="str">
        <f>IF(IFERROR(VLOOKUP(O2166,Home!$C$8:$R$1048576,12,FALSE),"")=0,"",IFERROR(VLOOKUP(O2166,Home!$C$8:$R$1048576,12,FALSE),""))</f>
        <v/>
      </c>
      <c r="V2166" s="11" t="str">
        <f>IF(IFERROR(VLOOKUP(O2166,Home!$C$8:$R$1048576,8,FALSE),"")=0,"",IFERROR(VLOOKUP(O2166,Home!$C$8:$R$1048576,8,FALSE),""))</f>
        <v/>
      </c>
      <c r="W2166" s="11" t="str">
        <f>IF(OR(VLOOKUP(N2166,Home!$C$7:$I$207,6,FALSE)="",VLOOKUP(N2166,Home!$C$7:$I$207,7,FALSE)=""),"FEJL",SUM(Baggrundsark!$K$4:K2166))</f>
        <v>FEJL</v>
      </c>
      <c r="Y2166">
        <v>2163</v>
      </c>
      <c r="Z2166" s="1"/>
      <c r="AC2166" s="44"/>
      <c r="AD2166">
        <f t="shared" si="694"/>
        <v>0</v>
      </c>
      <c r="AE2166">
        <f>SUM($AD$4:AD2166)</f>
        <v>1</v>
      </c>
      <c r="AF2166" s="103" t="str">
        <f>IFERROR(VLOOKUP(AN2166,Home!$C$8:$E$207,3,FALSE),"")</f>
        <v/>
      </c>
      <c r="AG2166" s="103" t="str">
        <f>IFERROR(VLOOKUP(AN2166,Home!$C$8:$E$207,2,FALSE),"")</f>
        <v/>
      </c>
      <c r="AH2166" s="104" t="str">
        <f>IF(VLOOKUP(AE2166,Home!$C$8:$I$207,6,FALSE)="","",VLOOKUP(AE2166,Home!$C$8:$I$207,6,FALSE))</f>
        <v/>
      </c>
      <c r="AI2166" s="104" t="e">
        <f t="shared" si="702"/>
        <v>#VALUE!</v>
      </c>
      <c r="AJ2166" s="105" t="e">
        <f t="shared" si="695"/>
        <v>#VALUE!</v>
      </c>
      <c r="AK2166" s="103" t="e">
        <f t="shared" si="688"/>
        <v>#VALUE!</v>
      </c>
      <c r="AL2166" s="103" t="e">
        <f t="shared" si="696"/>
        <v>#VALUE!</v>
      </c>
      <c r="AN2166" t="str">
        <f>IF(OR(VLOOKUP(AE2166,Home!$C$8:$I$207,6,FALSE)="",VLOOKUP(AE2166,Home!$C$8:$I$207,7,FALSE)=""),"FEJL",Baggrundsark!AE2166)</f>
        <v>FEJL</v>
      </c>
      <c r="AO2166">
        <f>IF(VLOOKUP(AE2166,Home!$C$8:$N$207,12,FALSE)="Timelønnet",1,0)</f>
        <v>0</v>
      </c>
      <c r="AP2166">
        <f>SUM($AO$4:AO2166)*AO2166</f>
        <v>0</v>
      </c>
      <c r="AQ2166">
        <f t="shared" si="703"/>
        <v>1</v>
      </c>
      <c r="AR2166" t="str">
        <f t="shared" si="703"/>
        <v/>
      </c>
      <c r="AS2166" t="e">
        <f t="shared" si="697"/>
        <v>#VALUE!</v>
      </c>
      <c r="AT2166" s="45" t="e">
        <f t="shared" si="704"/>
        <v>#VALUE!</v>
      </c>
      <c r="AU2166">
        <f>VLOOKUP(AQ2166,Home!$C$8:$J$207,8,FALSE)</f>
        <v>0</v>
      </c>
    </row>
    <row r="2167" spans="1:47" x14ac:dyDescent="0.25">
      <c r="A2167" s="6">
        <f t="shared" si="689"/>
        <v>0</v>
      </c>
      <c r="B2167" s="6">
        <f t="shared" si="698"/>
        <v>0</v>
      </c>
      <c r="C2167" s="6" t="str">
        <f t="shared" si="690"/>
        <v/>
      </c>
      <c r="D2167" s="7">
        <f t="shared" si="691"/>
        <v>0</v>
      </c>
      <c r="E2167" s="7">
        <f t="shared" si="699"/>
        <v>0</v>
      </c>
      <c r="F2167" s="7" t="str">
        <f t="shared" si="692"/>
        <v/>
      </c>
      <c r="G2167" s="6">
        <f t="shared" si="693"/>
        <v>0</v>
      </c>
      <c r="H2167" s="6">
        <f t="shared" si="700"/>
        <v>0</v>
      </c>
      <c r="I2167" s="6" t="str">
        <f t="shared" si="701"/>
        <v/>
      </c>
      <c r="J2167" s="11">
        <v>2164</v>
      </c>
      <c r="K2167" s="11">
        <f>IF(IFERROR(VLOOKUP(J2167,Home!$A$8:$B$1048576,1,FALSE),0)=0,0,1)</f>
        <v>0</v>
      </c>
      <c r="L2167" s="129" t="e">
        <f>IF(VLOOKUP(O2167,Home!$C$8:$R$207,6,FALSE)="","",VLOOKUP(O2167,Home!$C$8:$R$207,6,FALSE))</f>
        <v>#N/A</v>
      </c>
      <c r="M2167" s="129" t="e">
        <f t="shared" si="686"/>
        <v>#N/A</v>
      </c>
      <c r="N2167" s="11">
        <f>SUM($K$4:K2167)</f>
        <v>200</v>
      </c>
      <c r="O2167" s="11" t="str">
        <f>IF(P2167="","",IF(IFERROR(VLOOKUP(N2167,Home!$C$8:$R$1048576,1,FALSE),"")=0,"",IFERROR(VLOOKUP(N2167,Home!$C$8:$R$1048576,1,FALSE),"")))</f>
        <v/>
      </c>
      <c r="P2167" s="11" t="str">
        <f>IF(IFERROR(VLOOKUP(W2167,Home!$C$8:$R$1048576,3,FALSE),"")=0,"",IFERROR(VLOOKUP(W2167,Home!$C$8:$R$1048576,3,FALSE),""))</f>
        <v/>
      </c>
      <c r="Q2167" s="11" t="str">
        <f t="shared" si="685"/>
        <v/>
      </c>
      <c r="R2167" s="130" t="e">
        <f>VLOOKUP(Q2167,'Baggrund til lister'!$G$4:$H$15,2,FALSE)</f>
        <v>#N/A</v>
      </c>
      <c r="S2167" s="11" t="str">
        <f t="shared" si="687"/>
        <v/>
      </c>
      <c r="T2167" s="11" t="str">
        <f>IF(IFERROR(VLOOKUP(N2167,Home!$C$8:$R$1048576,11,FALSE),"")=0,"",IFERROR(VLOOKUP(N2167,Home!$C$8:$R$1048576,11,FALSE),""))</f>
        <v/>
      </c>
      <c r="U2167" s="11" t="str">
        <f>IF(IFERROR(VLOOKUP(O2167,Home!$C$8:$R$1048576,12,FALSE),"")=0,"",IFERROR(VLOOKUP(O2167,Home!$C$8:$R$1048576,12,FALSE),""))</f>
        <v/>
      </c>
      <c r="V2167" s="11" t="str">
        <f>IF(IFERROR(VLOOKUP(O2167,Home!$C$8:$R$1048576,8,FALSE),"")=0,"",IFERROR(VLOOKUP(O2167,Home!$C$8:$R$1048576,8,FALSE),""))</f>
        <v/>
      </c>
      <c r="W2167" s="11" t="str">
        <f>IF(OR(VLOOKUP(N2167,Home!$C$7:$I$207,6,FALSE)="",VLOOKUP(N2167,Home!$C$7:$I$207,7,FALSE)=""),"FEJL",SUM(Baggrundsark!$K$4:K2167))</f>
        <v>FEJL</v>
      </c>
      <c r="Y2167">
        <v>2164</v>
      </c>
      <c r="Z2167" s="1"/>
      <c r="AC2167" s="44"/>
      <c r="AD2167">
        <f t="shared" si="694"/>
        <v>0</v>
      </c>
      <c r="AE2167">
        <f>SUM($AD$4:AD2167)</f>
        <v>1</v>
      </c>
      <c r="AF2167" s="103" t="str">
        <f>IFERROR(VLOOKUP(AN2167,Home!$C$8:$E$207,3,FALSE),"")</f>
        <v/>
      </c>
      <c r="AG2167" s="103" t="str">
        <f>IFERROR(VLOOKUP(AN2167,Home!$C$8:$E$207,2,FALSE),"")</f>
        <v/>
      </c>
      <c r="AH2167" s="104" t="str">
        <f>IF(VLOOKUP(AE2167,Home!$C$8:$I$207,6,FALSE)="","",VLOOKUP(AE2167,Home!$C$8:$I$207,6,FALSE))</f>
        <v/>
      </c>
      <c r="AI2167" s="104" t="e">
        <f t="shared" si="702"/>
        <v>#VALUE!</v>
      </c>
      <c r="AJ2167" s="105" t="e">
        <f t="shared" si="695"/>
        <v>#VALUE!</v>
      </c>
      <c r="AK2167" s="103" t="e">
        <f t="shared" si="688"/>
        <v>#VALUE!</v>
      </c>
      <c r="AL2167" s="103" t="e">
        <f t="shared" si="696"/>
        <v>#VALUE!</v>
      </c>
      <c r="AN2167" t="str">
        <f>IF(OR(VLOOKUP(AE2167,Home!$C$8:$I$207,6,FALSE)="",VLOOKUP(AE2167,Home!$C$8:$I$207,7,FALSE)=""),"FEJL",Baggrundsark!AE2167)</f>
        <v>FEJL</v>
      </c>
      <c r="AO2167">
        <f>IF(VLOOKUP(AE2167,Home!$C$8:$N$207,12,FALSE)="Timelønnet",1,0)</f>
        <v>0</v>
      </c>
      <c r="AP2167">
        <f>SUM($AO$4:AO2167)*AO2167</f>
        <v>0</v>
      </c>
      <c r="AQ2167">
        <f t="shared" si="703"/>
        <v>1</v>
      </c>
      <c r="AR2167" t="str">
        <f t="shared" si="703"/>
        <v/>
      </c>
      <c r="AS2167" t="e">
        <f t="shared" si="697"/>
        <v>#VALUE!</v>
      </c>
      <c r="AT2167" s="45" t="e">
        <f t="shared" si="704"/>
        <v>#VALUE!</v>
      </c>
      <c r="AU2167">
        <f>VLOOKUP(AQ2167,Home!$C$8:$J$207,8,FALSE)</f>
        <v>0</v>
      </c>
    </row>
    <row r="2168" spans="1:47" x14ac:dyDescent="0.25">
      <c r="A2168" s="6">
        <f t="shared" si="689"/>
        <v>0</v>
      </c>
      <c r="B2168" s="6">
        <f t="shared" si="698"/>
        <v>0</v>
      </c>
      <c r="C2168" s="6" t="str">
        <f t="shared" si="690"/>
        <v/>
      </c>
      <c r="D2168" s="7">
        <f t="shared" si="691"/>
        <v>0</v>
      </c>
      <c r="E2168" s="7">
        <f t="shared" si="699"/>
        <v>0</v>
      </c>
      <c r="F2168" s="7" t="str">
        <f t="shared" si="692"/>
        <v/>
      </c>
      <c r="G2168" s="6">
        <f t="shared" si="693"/>
        <v>0</v>
      </c>
      <c r="H2168" s="6">
        <f t="shared" si="700"/>
        <v>0</v>
      </c>
      <c r="I2168" s="6" t="str">
        <f t="shared" si="701"/>
        <v/>
      </c>
      <c r="J2168" s="11">
        <v>2165</v>
      </c>
      <c r="K2168" s="11">
        <f>IF(IFERROR(VLOOKUP(J2168,Home!$A$8:$B$1048576,1,FALSE),0)=0,0,1)</f>
        <v>0</v>
      </c>
      <c r="L2168" s="129" t="e">
        <f>IF(VLOOKUP(O2168,Home!$C$8:$R$207,6,FALSE)="","",VLOOKUP(O2168,Home!$C$8:$R$207,6,FALSE))</f>
        <v>#N/A</v>
      </c>
      <c r="M2168" s="129" t="e">
        <f t="shared" si="686"/>
        <v>#N/A</v>
      </c>
      <c r="N2168" s="11">
        <f>SUM($K$4:K2168)</f>
        <v>200</v>
      </c>
      <c r="O2168" s="11" t="str">
        <f>IF(P2168="","",IF(IFERROR(VLOOKUP(N2168,Home!$C$8:$R$1048576,1,FALSE),"")=0,"",IFERROR(VLOOKUP(N2168,Home!$C$8:$R$1048576,1,FALSE),"")))</f>
        <v/>
      </c>
      <c r="P2168" s="11" t="str">
        <f>IF(IFERROR(VLOOKUP(W2168,Home!$C$8:$R$1048576,3,FALSE),"")=0,"",IFERROR(VLOOKUP(W2168,Home!$C$8:$R$1048576,3,FALSE),""))</f>
        <v/>
      </c>
      <c r="Q2168" s="11" t="str">
        <f t="shared" si="685"/>
        <v/>
      </c>
      <c r="R2168" s="130" t="e">
        <f>VLOOKUP(Q2168,'Baggrund til lister'!$G$4:$H$15,2,FALSE)</f>
        <v>#N/A</v>
      </c>
      <c r="S2168" s="11" t="str">
        <f t="shared" si="687"/>
        <v/>
      </c>
      <c r="T2168" s="11" t="str">
        <f>IF(IFERROR(VLOOKUP(N2168,Home!$C$8:$R$1048576,11,FALSE),"")=0,"",IFERROR(VLOOKUP(N2168,Home!$C$8:$R$1048576,11,FALSE),""))</f>
        <v/>
      </c>
      <c r="U2168" s="11" t="str">
        <f>IF(IFERROR(VLOOKUP(O2168,Home!$C$8:$R$1048576,12,FALSE),"")=0,"",IFERROR(VLOOKUP(O2168,Home!$C$8:$R$1048576,12,FALSE),""))</f>
        <v/>
      </c>
      <c r="V2168" s="11" t="str">
        <f>IF(IFERROR(VLOOKUP(O2168,Home!$C$8:$R$1048576,8,FALSE),"")=0,"",IFERROR(VLOOKUP(O2168,Home!$C$8:$R$1048576,8,FALSE),""))</f>
        <v/>
      </c>
      <c r="W2168" s="11" t="str">
        <f>IF(OR(VLOOKUP(N2168,Home!$C$7:$I$207,6,FALSE)="",VLOOKUP(N2168,Home!$C$7:$I$207,7,FALSE)=""),"FEJL",SUM(Baggrundsark!$K$4:K2168))</f>
        <v>FEJL</v>
      </c>
      <c r="Y2168">
        <v>2165</v>
      </c>
      <c r="Z2168" s="1"/>
      <c r="AC2168" s="44"/>
      <c r="AD2168">
        <f t="shared" si="694"/>
        <v>0</v>
      </c>
      <c r="AE2168">
        <f>SUM($AD$4:AD2168)</f>
        <v>1</v>
      </c>
      <c r="AF2168" s="103" t="str">
        <f>IFERROR(VLOOKUP(AN2168,Home!$C$8:$E$207,3,FALSE),"")</f>
        <v/>
      </c>
      <c r="AG2168" s="103" t="str">
        <f>IFERROR(VLOOKUP(AN2168,Home!$C$8:$E$207,2,FALSE),"")</f>
        <v/>
      </c>
      <c r="AH2168" s="104" t="str">
        <f>IF(VLOOKUP(AE2168,Home!$C$8:$I$207,6,FALSE)="","",VLOOKUP(AE2168,Home!$C$8:$I$207,6,FALSE))</f>
        <v/>
      </c>
      <c r="AI2168" s="104" t="e">
        <f t="shared" si="702"/>
        <v>#VALUE!</v>
      </c>
      <c r="AJ2168" s="105" t="e">
        <f t="shared" si="695"/>
        <v>#VALUE!</v>
      </c>
      <c r="AK2168" s="103" t="e">
        <f t="shared" si="688"/>
        <v>#VALUE!</v>
      </c>
      <c r="AL2168" s="103" t="e">
        <f t="shared" si="696"/>
        <v>#VALUE!</v>
      </c>
      <c r="AN2168" t="str">
        <f>IF(OR(VLOOKUP(AE2168,Home!$C$8:$I$207,6,FALSE)="",VLOOKUP(AE2168,Home!$C$8:$I$207,7,FALSE)=""),"FEJL",Baggrundsark!AE2168)</f>
        <v>FEJL</v>
      </c>
      <c r="AO2168">
        <f>IF(VLOOKUP(AE2168,Home!$C$8:$N$207,12,FALSE)="Timelønnet",1,0)</f>
        <v>0</v>
      </c>
      <c r="AP2168">
        <f>SUM($AO$4:AO2168)*AO2168</f>
        <v>0</v>
      </c>
      <c r="AQ2168">
        <f t="shared" si="703"/>
        <v>1</v>
      </c>
      <c r="AR2168" t="str">
        <f t="shared" si="703"/>
        <v/>
      </c>
      <c r="AS2168" t="e">
        <f t="shared" si="697"/>
        <v>#VALUE!</v>
      </c>
      <c r="AT2168" s="45" t="e">
        <f t="shared" si="704"/>
        <v>#VALUE!</v>
      </c>
      <c r="AU2168">
        <f>VLOOKUP(AQ2168,Home!$C$8:$J$207,8,FALSE)</f>
        <v>0</v>
      </c>
    </row>
    <row r="2169" spans="1:47" x14ac:dyDescent="0.25">
      <c r="A2169" s="6">
        <f t="shared" si="689"/>
        <v>0</v>
      </c>
      <c r="B2169" s="6">
        <f t="shared" si="698"/>
        <v>0</v>
      </c>
      <c r="C2169" s="6" t="str">
        <f t="shared" si="690"/>
        <v/>
      </c>
      <c r="D2169" s="7">
        <f t="shared" si="691"/>
        <v>0</v>
      </c>
      <c r="E2169" s="7">
        <f t="shared" si="699"/>
        <v>0</v>
      </c>
      <c r="F2169" s="7" t="str">
        <f t="shared" si="692"/>
        <v/>
      </c>
      <c r="G2169" s="6">
        <f t="shared" si="693"/>
        <v>0</v>
      </c>
      <c r="H2169" s="6">
        <f t="shared" si="700"/>
        <v>0</v>
      </c>
      <c r="I2169" s="6" t="str">
        <f t="shared" si="701"/>
        <v/>
      </c>
      <c r="J2169" s="11">
        <v>2166</v>
      </c>
      <c r="K2169" s="11">
        <f>IF(IFERROR(VLOOKUP(J2169,Home!$A$8:$B$1048576,1,FALSE),0)=0,0,1)</f>
        <v>0</v>
      </c>
      <c r="L2169" s="129" t="e">
        <f>IF(VLOOKUP(O2169,Home!$C$8:$R$207,6,FALSE)="","",VLOOKUP(O2169,Home!$C$8:$R$207,6,FALSE))</f>
        <v>#N/A</v>
      </c>
      <c r="M2169" s="129" t="e">
        <f t="shared" si="686"/>
        <v>#N/A</v>
      </c>
      <c r="N2169" s="11">
        <f>SUM($K$4:K2169)</f>
        <v>200</v>
      </c>
      <c r="O2169" s="11" t="str">
        <f>IF(P2169="","",IF(IFERROR(VLOOKUP(N2169,Home!$C$8:$R$1048576,1,FALSE),"")=0,"",IFERROR(VLOOKUP(N2169,Home!$C$8:$R$1048576,1,FALSE),"")))</f>
        <v/>
      </c>
      <c r="P2169" s="11" t="str">
        <f>IF(IFERROR(VLOOKUP(W2169,Home!$C$8:$R$1048576,3,FALSE),"")=0,"",IFERROR(VLOOKUP(W2169,Home!$C$8:$R$1048576,3,FALSE),""))</f>
        <v/>
      </c>
      <c r="Q2169" s="11" t="str">
        <f t="shared" ref="Q2169:Q2232" si="705">IFERROR(MONTH(M2169),"")</f>
        <v/>
      </c>
      <c r="R2169" s="130" t="e">
        <f>VLOOKUP(Q2169,'Baggrund til lister'!$G$4:$H$15,2,FALSE)</f>
        <v>#N/A</v>
      </c>
      <c r="S2169" s="11" t="str">
        <f t="shared" si="687"/>
        <v/>
      </c>
      <c r="T2169" s="11" t="str">
        <f>IF(IFERROR(VLOOKUP(N2169,Home!$C$8:$R$1048576,11,FALSE),"")=0,"",IFERROR(VLOOKUP(N2169,Home!$C$8:$R$1048576,11,FALSE),""))</f>
        <v/>
      </c>
      <c r="U2169" s="11" t="str">
        <f>IF(IFERROR(VLOOKUP(O2169,Home!$C$8:$R$1048576,12,FALSE),"")=0,"",IFERROR(VLOOKUP(O2169,Home!$C$8:$R$1048576,12,FALSE),""))</f>
        <v/>
      </c>
      <c r="V2169" s="11" t="str">
        <f>IF(IFERROR(VLOOKUP(O2169,Home!$C$8:$R$1048576,8,FALSE),"")=0,"",IFERROR(VLOOKUP(O2169,Home!$C$8:$R$1048576,8,FALSE),""))</f>
        <v/>
      </c>
      <c r="W2169" s="11" t="str">
        <f>IF(OR(VLOOKUP(N2169,Home!$C$7:$I$207,6,FALSE)="",VLOOKUP(N2169,Home!$C$7:$I$207,7,FALSE)=""),"FEJL",SUM(Baggrundsark!$K$4:K2169))</f>
        <v>FEJL</v>
      </c>
      <c r="Y2169">
        <v>2166</v>
      </c>
      <c r="Z2169" s="1"/>
      <c r="AC2169" s="44"/>
      <c r="AD2169">
        <f t="shared" si="694"/>
        <v>0</v>
      </c>
      <c r="AE2169">
        <f>SUM($AD$4:AD2169)</f>
        <v>1</v>
      </c>
      <c r="AF2169" s="103" t="str">
        <f>IFERROR(VLOOKUP(AN2169,Home!$C$8:$E$207,3,FALSE),"")</f>
        <v/>
      </c>
      <c r="AG2169" s="103" t="str">
        <f>IFERROR(VLOOKUP(AN2169,Home!$C$8:$E$207,2,FALSE),"")</f>
        <v/>
      </c>
      <c r="AH2169" s="104" t="str">
        <f>IF(VLOOKUP(AE2169,Home!$C$8:$I$207,6,FALSE)="","",VLOOKUP(AE2169,Home!$C$8:$I$207,6,FALSE))</f>
        <v/>
      </c>
      <c r="AI2169" s="104" t="e">
        <f t="shared" si="702"/>
        <v>#VALUE!</v>
      </c>
      <c r="AJ2169" s="105" t="e">
        <f t="shared" si="695"/>
        <v>#VALUE!</v>
      </c>
      <c r="AK2169" s="103" t="e">
        <f t="shared" si="688"/>
        <v>#VALUE!</v>
      </c>
      <c r="AL2169" s="103" t="e">
        <f t="shared" si="696"/>
        <v>#VALUE!</v>
      </c>
      <c r="AN2169" t="str">
        <f>IF(OR(VLOOKUP(AE2169,Home!$C$8:$I$207,6,FALSE)="",VLOOKUP(AE2169,Home!$C$8:$I$207,7,FALSE)=""),"FEJL",Baggrundsark!AE2169)</f>
        <v>FEJL</v>
      </c>
      <c r="AO2169">
        <f>IF(VLOOKUP(AE2169,Home!$C$8:$N$207,12,FALSE)="Timelønnet",1,0)</f>
        <v>0</v>
      </c>
      <c r="AP2169">
        <f>SUM($AO$4:AO2169)*AO2169</f>
        <v>0</v>
      </c>
      <c r="AQ2169">
        <f t="shared" si="703"/>
        <v>1</v>
      </c>
      <c r="AR2169" t="str">
        <f t="shared" si="703"/>
        <v/>
      </c>
      <c r="AS2169" t="e">
        <f t="shared" si="697"/>
        <v>#VALUE!</v>
      </c>
      <c r="AT2169" s="45" t="e">
        <f t="shared" si="704"/>
        <v>#VALUE!</v>
      </c>
      <c r="AU2169">
        <f>VLOOKUP(AQ2169,Home!$C$8:$J$207,8,FALSE)</f>
        <v>0</v>
      </c>
    </row>
    <row r="2170" spans="1:47" x14ac:dyDescent="0.25">
      <c r="A2170" s="6">
        <f t="shared" si="689"/>
        <v>0</v>
      </c>
      <c r="B2170" s="6">
        <f t="shared" si="698"/>
        <v>0</v>
      </c>
      <c r="C2170" s="6" t="str">
        <f t="shared" si="690"/>
        <v/>
      </c>
      <c r="D2170" s="7">
        <f t="shared" si="691"/>
        <v>0</v>
      </c>
      <c r="E2170" s="7">
        <f t="shared" si="699"/>
        <v>0</v>
      </c>
      <c r="F2170" s="7" t="str">
        <f t="shared" si="692"/>
        <v/>
      </c>
      <c r="G2170" s="6">
        <f t="shared" si="693"/>
        <v>0</v>
      </c>
      <c r="H2170" s="6">
        <f t="shared" si="700"/>
        <v>0</v>
      </c>
      <c r="I2170" s="6" t="str">
        <f t="shared" si="701"/>
        <v/>
      </c>
      <c r="J2170" s="11">
        <v>2167</v>
      </c>
      <c r="K2170" s="11">
        <f>IF(IFERROR(VLOOKUP(J2170,Home!$A$8:$B$1048576,1,FALSE),0)=0,0,1)</f>
        <v>0</v>
      </c>
      <c r="L2170" s="129" t="e">
        <f>IF(VLOOKUP(O2170,Home!$C$8:$R$207,6,FALSE)="","",VLOOKUP(O2170,Home!$C$8:$R$207,6,FALSE))</f>
        <v>#N/A</v>
      </c>
      <c r="M2170" s="129" t="e">
        <f t="shared" si="686"/>
        <v>#N/A</v>
      </c>
      <c r="N2170" s="11">
        <f>SUM($K$4:K2170)</f>
        <v>200</v>
      </c>
      <c r="O2170" s="11" t="str">
        <f>IF(P2170="","",IF(IFERROR(VLOOKUP(N2170,Home!$C$8:$R$1048576,1,FALSE),"")=0,"",IFERROR(VLOOKUP(N2170,Home!$C$8:$R$1048576,1,FALSE),"")))</f>
        <v/>
      </c>
      <c r="P2170" s="11" t="str">
        <f>IF(IFERROR(VLOOKUP(W2170,Home!$C$8:$R$1048576,3,FALSE),"")=0,"",IFERROR(VLOOKUP(W2170,Home!$C$8:$R$1048576,3,FALSE),""))</f>
        <v/>
      </c>
      <c r="Q2170" s="11" t="str">
        <f t="shared" si="705"/>
        <v/>
      </c>
      <c r="R2170" s="130" t="e">
        <f>VLOOKUP(Q2170,'Baggrund til lister'!$G$4:$H$15,2,FALSE)</f>
        <v>#N/A</v>
      </c>
      <c r="S2170" s="11" t="str">
        <f t="shared" si="687"/>
        <v/>
      </c>
      <c r="T2170" s="11" t="str">
        <f>IF(IFERROR(VLOOKUP(N2170,Home!$C$8:$R$1048576,11,FALSE),"")=0,"",IFERROR(VLOOKUP(N2170,Home!$C$8:$R$1048576,11,FALSE),""))</f>
        <v/>
      </c>
      <c r="U2170" s="11" t="str">
        <f>IF(IFERROR(VLOOKUP(O2170,Home!$C$8:$R$1048576,12,FALSE),"")=0,"",IFERROR(VLOOKUP(O2170,Home!$C$8:$R$1048576,12,FALSE),""))</f>
        <v/>
      </c>
      <c r="V2170" s="11" t="str">
        <f>IF(IFERROR(VLOOKUP(O2170,Home!$C$8:$R$1048576,8,FALSE),"")=0,"",IFERROR(VLOOKUP(O2170,Home!$C$8:$R$1048576,8,FALSE),""))</f>
        <v/>
      </c>
      <c r="W2170" s="11" t="str">
        <f>IF(OR(VLOOKUP(N2170,Home!$C$7:$I$207,6,FALSE)="",VLOOKUP(N2170,Home!$C$7:$I$207,7,FALSE)=""),"FEJL",SUM(Baggrundsark!$K$4:K2170))</f>
        <v>FEJL</v>
      </c>
      <c r="Y2170">
        <v>2167</v>
      </c>
      <c r="Z2170" s="1"/>
      <c r="AC2170" s="44"/>
      <c r="AD2170">
        <f t="shared" si="694"/>
        <v>0</v>
      </c>
      <c r="AE2170">
        <f>SUM($AD$4:AD2170)</f>
        <v>1</v>
      </c>
      <c r="AF2170" s="103" t="str">
        <f>IFERROR(VLOOKUP(AN2170,Home!$C$8:$E$207,3,FALSE),"")</f>
        <v/>
      </c>
      <c r="AG2170" s="103" t="str">
        <f>IFERROR(VLOOKUP(AN2170,Home!$C$8:$E$207,2,FALSE),"")</f>
        <v/>
      </c>
      <c r="AH2170" s="104" t="str">
        <f>IF(VLOOKUP(AE2170,Home!$C$8:$I$207,6,FALSE)="","",VLOOKUP(AE2170,Home!$C$8:$I$207,6,FALSE))</f>
        <v/>
      </c>
      <c r="AI2170" s="104" t="e">
        <f t="shared" si="702"/>
        <v>#VALUE!</v>
      </c>
      <c r="AJ2170" s="105" t="e">
        <f t="shared" si="695"/>
        <v>#VALUE!</v>
      </c>
      <c r="AK2170" s="103" t="e">
        <f t="shared" si="688"/>
        <v>#VALUE!</v>
      </c>
      <c r="AL2170" s="103" t="e">
        <f t="shared" si="696"/>
        <v>#VALUE!</v>
      </c>
      <c r="AN2170" t="str">
        <f>IF(OR(VLOOKUP(AE2170,Home!$C$8:$I$207,6,FALSE)="",VLOOKUP(AE2170,Home!$C$8:$I$207,7,FALSE)=""),"FEJL",Baggrundsark!AE2170)</f>
        <v>FEJL</v>
      </c>
      <c r="AO2170">
        <f>IF(VLOOKUP(AE2170,Home!$C$8:$N$207,12,FALSE)="Timelønnet",1,0)</f>
        <v>0</v>
      </c>
      <c r="AP2170">
        <f>SUM($AO$4:AO2170)*AO2170</f>
        <v>0</v>
      </c>
      <c r="AQ2170">
        <f t="shared" si="703"/>
        <v>1</v>
      </c>
      <c r="AR2170" t="str">
        <f t="shared" si="703"/>
        <v/>
      </c>
      <c r="AS2170" t="e">
        <f t="shared" si="697"/>
        <v>#VALUE!</v>
      </c>
      <c r="AT2170" s="45" t="e">
        <f t="shared" si="704"/>
        <v>#VALUE!</v>
      </c>
      <c r="AU2170">
        <f>VLOOKUP(AQ2170,Home!$C$8:$J$207,8,FALSE)</f>
        <v>0</v>
      </c>
    </row>
    <row r="2171" spans="1:47" x14ac:dyDescent="0.25">
      <c r="A2171" s="6">
        <f t="shared" si="689"/>
        <v>0</v>
      </c>
      <c r="B2171" s="6">
        <f t="shared" si="698"/>
        <v>0</v>
      </c>
      <c r="C2171" s="6" t="str">
        <f t="shared" si="690"/>
        <v/>
      </c>
      <c r="D2171" s="7">
        <f t="shared" si="691"/>
        <v>0</v>
      </c>
      <c r="E2171" s="7">
        <f t="shared" si="699"/>
        <v>0</v>
      </c>
      <c r="F2171" s="7" t="str">
        <f t="shared" si="692"/>
        <v/>
      </c>
      <c r="G2171" s="6">
        <f t="shared" si="693"/>
        <v>0</v>
      </c>
      <c r="H2171" s="6">
        <f t="shared" si="700"/>
        <v>0</v>
      </c>
      <c r="I2171" s="6" t="str">
        <f t="shared" si="701"/>
        <v/>
      </c>
      <c r="J2171" s="11">
        <v>2168</v>
      </c>
      <c r="K2171" s="11">
        <f>IF(IFERROR(VLOOKUP(J2171,Home!$A$8:$B$1048576,1,FALSE),0)=0,0,1)</f>
        <v>0</v>
      </c>
      <c r="L2171" s="129" t="e">
        <f>IF(VLOOKUP(O2171,Home!$C$8:$R$207,6,FALSE)="","",VLOOKUP(O2171,Home!$C$8:$R$207,6,FALSE))</f>
        <v>#N/A</v>
      </c>
      <c r="M2171" s="129" t="e">
        <f t="shared" si="686"/>
        <v>#N/A</v>
      </c>
      <c r="N2171" s="11">
        <f>SUM($K$4:K2171)</f>
        <v>200</v>
      </c>
      <c r="O2171" s="11" t="str">
        <f>IF(P2171="","",IF(IFERROR(VLOOKUP(N2171,Home!$C$8:$R$1048576,1,FALSE),"")=0,"",IFERROR(VLOOKUP(N2171,Home!$C$8:$R$1048576,1,FALSE),"")))</f>
        <v/>
      </c>
      <c r="P2171" s="11" t="str">
        <f>IF(IFERROR(VLOOKUP(W2171,Home!$C$8:$R$1048576,3,FALSE),"")=0,"",IFERROR(VLOOKUP(W2171,Home!$C$8:$R$1048576,3,FALSE),""))</f>
        <v/>
      </c>
      <c r="Q2171" s="11" t="str">
        <f t="shared" si="705"/>
        <v/>
      </c>
      <c r="R2171" s="130" t="e">
        <f>VLOOKUP(Q2171,'Baggrund til lister'!$G$4:$H$15,2,FALSE)</f>
        <v>#N/A</v>
      </c>
      <c r="S2171" s="11" t="str">
        <f t="shared" si="687"/>
        <v/>
      </c>
      <c r="T2171" s="11" t="str">
        <f>IF(IFERROR(VLOOKUP(N2171,Home!$C$8:$R$1048576,11,FALSE),"")=0,"",IFERROR(VLOOKUP(N2171,Home!$C$8:$R$1048576,11,FALSE),""))</f>
        <v/>
      </c>
      <c r="U2171" s="11" t="str">
        <f>IF(IFERROR(VLOOKUP(O2171,Home!$C$8:$R$1048576,12,FALSE),"")=0,"",IFERROR(VLOOKUP(O2171,Home!$C$8:$R$1048576,12,FALSE),""))</f>
        <v/>
      </c>
      <c r="V2171" s="11" t="str">
        <f>IF(IFERROR(VLOOKUP(O2171,Home!$C$8:$R$1048576,8,FALSE),"")=0,"",IFERROR(VLOOKUP(O2171,Home!$C$8:$R$1048576,8,FALSE),""))</f>
        <v/>
      </c>
      <c r="W2171" s="11" t="str">
        <f>IF(OR(VLOOKUP(N2171,Home!$C$7:$I$207,6,FALSE)="",VLOOKUP(N2171,Home!$C$7:$I$207,7,FALSE)=""),"FEJL",SUM(Baggrundsark!$K$4:K2171))</f>
        <v>FEJL</v>
      </c>
      <c r="Y2171">
        <v>2168</v>
      </c>
      <c r="Z2171" s="1"/>
      <c r="AC2171" s="44"/>
      <c r="AD2171">
        <f t="shared" si="694"/>
        <v>0</v>
      </c>
      <c r="AE2171">
        <f>SUM($AD$4:AD2171)</f>
        <v>1</v>
      </c>
      <c r="AF2171" s="103" t="str">
        <f>IFERROR(VLOOKUP(AN2171,Home!$C$8:$E$207,3,FALSE),"")</f>
        <v/>
      </c>
      <c r="AG2171" s="103" t="str">
        <f>IFERROR(VLOOKUP(AN2171,Home!$C$8:$E$207,2,FALSE),"")</f>
        <v/>
      </c>
      <c r="AH2171" s="104" t="str">
        <f>IF(VLOOKUP(AE2171,Home!$C$8:$I$207,6,FALSE)="","",VLOOKUP(AE2171,Home!$C$8:$I$207,6,FALSE))</f>
        <v/>
      </c>
      <c r="AI2171" s="104" t="e">
        <f t="shared" si="702"/>
        <v>#VALUE!</v>
      </c>
      <c r="AJ2171" s="105" t="e">
        <f t="shared" si="695"/>
        <v>#VALUE!</v>
      </c>
      <c r="AK2171" s="103" t="e">
        <f t="shared" si="688"/>
        <v>#VALUE!</v>
      </c>
      <c r="AL2171" s="103" t="e">
        <f t="shared" si="696"/>
        <v>#VALUE!</v>
      </c>
      <c r="AN2171" t="str">
        <f>IF(OR(VLOOKUP(AE2171,Home!$C$8:$I$207,6,FALSE)="",VLOOKUP(AE2171,Home!$C$8:$I$207,7,FALSE)=""),"FEJL",Baggrundsark!AE2171)</f>
        <v>FEJL</v>
      </c>
      <c r="AO2171">
        <f>IF(VLOOKUP(AE2171,Home!$C$8:$N$207,12,FALSE)="Timelønnet",1,0)</f>
        <v>0</v>
      </c>
      <c r="AP2171">
        <f>SUM($AO$4:AO2171)*AO2171</f>
        <v>0</v>
      </c>
      <c r="AQ2171">
        <f t="shared" si="703"/>
        <v>1</v>
      </c>
      <c r="AR2171" t="str">
        <f t="shared" si="703"/>
        <v/>
      </c>
      <c r="AS2171" t="e">
        <f t="shared" si="697"/>
        <v>#VALUE!</v>
      </c>
      <c r="AT2171" s="45" t="e">
        <f t="shared" si="704"/>
        <v>#VALUE!</v>
      </c>
      <c r="AU2171">
        <f>VLOOKUP(AQ2171,Home!$C$8:$J$207,8,FALSE)</f>
        <v>0</v>
      </c>
    </row>
    <row r="2172" spans="1:47" x14ac:dyDescent="0.25">
      <c r="A2172" s="6">
        <f t="shared" si="689"/>
        <v>0</v>
      </c>
      <c r="B2172" s="6">
        <f t="shared" si="698"/>
        <v>0</v>
      </c>
      <c r="C2172" s="6" t="str">
        <f t="shared" si="690"/>
        <v/>
      </c>
      <c r="D2172" s="7">
        <f t="shared" si="691"/>
        <v>0</v>
      </c>
      <c r="E2172" s="7">
        <f t="shared" si="699"/>
        <v>0</v>
      </c>
      <c r="F2172" s="7" t="str">
        <f t="shared" si="692"/>
        <v/>
      </c>
      <c r="G2172" s="6">
        <f t="shared" si="693"/>
        <v>0</v>
      </c>
      <c r="H2172" s="6">
        <f t="shared" si="700"/>
        <v>0</v>
      </c>
      <c r="I2172" s="6" t="str">
        <f t="shared" si="701"/>
        <v/>
      </c>
      <c r="J2172" s="11">
        <v>2169</v>
      </c>
      <c r="K2172" s="11">
        <f>IF(IFERROR(VLOOKUP(J2172,Home!$A$8:$B$1048576,1,FALSE),0)=0,0,1)</f>
        <v>0</v>
      </c>
      <c r="L2172" s="129" t="e">
        <f>IF(VLOOKUP(O2172,Home!$C$8:$R$207,6,FALSE)="","",VLOOKUP(O2172,Home!$C$8:$R$207,6,FALSE))</f>
        <v>#N/A</v>
      </c>
      <c r="M2172" s="129" t="e">
        <f t="shared" si="686"/>
        <v>#N/A</v>
      </c>
      <c r="N2172" s="11">
        <f>SUM($K$4:K2172)</f>
        <v>200</v>
      </c>
      <c r="O2172" s="11" t="str">
        <f>IF(P2172="","",IF(IFERROR(VLOOKUP(N2172,Home!$C$8:$R$1048576,1,FALSE),"")=0,"",IFERROR(VLOOKUP(N2172,Home!$C$8:$R$1048576,1,FALSE),"")))</f>
        <v/>
      </c>
      <c r="P2172" s="11" t="str">
        <f>IF(IFERROR(VLOOKUP(W2172,Home!$C$8:$R$1048576,3,FALSE),"")=0,"",IFERROR(VLOOKUP(W2172,Home!$C$8:$R$1048576,3,FALSE),""))</f>
        <v/>
      </c>
      <c r="Q2172" s="11" t="str">
        <f t="shared" si="705"/>
        <v/>
      </c>
      <c r="R2172" s="130" t="e">
        <f>VLOOKUP(Q2172,'Baggrund til lister'!$G$4:$H$15,2,FALSE)</f>
        <v>#N/A</v>
      </c>
      <c r="S2172" s="11" t="str">
        <f t="shared" si="687"/>
        <v/>
      </c>
      <c r="T2172" s="11" t="str">
        <f>IF(IFERROR(VLOOKUP(N2172,Home!$C$8:$R$1048576,11,FALSE),"")=0,"",IFERROR(VLOOKUP(N2172,Home!$C$8:$R$1048576,11,FALSE),""))</f>
        <v/>
      </c>
      <c r="U2172" s="11" t="str">
        <f>IF(IFERROR(VLOOKUP(O2172,Home!$C$8:$R$1048576,12,FALSE),"")=0,"",IFERROR(VLOOKUP(O2172,Home!$C$8:$R$1048576,12,FALSE),""))</f>
        <v/>
      </c>
      <c r="V2172" s="11" t="str">
        <f>IF(IFERROR(VLOOKUP(O2172,Home!$C$8:$R$1048576,8,FALSE),"")=0,"",IFERROR(VLOOKUP(O2172,Home!$C$8:$R$1048576,8,FALSE),""))</f>
        <v/>
      </c>
      <c r="W2172" s="11" t="str">
        <f>IF(OR(VLOOKUP(N2172,Home!$C$7:$I$207,6,FALSE)="",VLOOKUP(N2172,Home!$C$7:$I$207,7,FALSE)=""),"FEJL",SUM(Baggrundsark!$K$4:K2172))</f>
        <v>FEJL</v>
      </c>
      <c r="Y2172">
        <v>2169</v>
      </c>
      <c r="Z2172" s="1"/>
      <c r="AC2172" s="44"/>
      <c r="AD2172">
        <f t="shared" si="694"/>
        <v>0</v>
      </c>
      <c r="AE2172">
        <f>SUM($AD$4:AD2172)</f>
        <v>1</v>
      </c>
      <c r="AF2172" s="103" t="str">
        <f>IFERROR(VLOOKUP(AN2172,Home!$C$8:$E$207,3,FALSE),"")</f>
        <v/>
      </c>
      <c r="AG2172" s="103" t="str">
        <f>IFERROR(VLOOKUP(AN2172,Home!$C$8:$E$207,2,FALSE),"")</f>
        <v/>
      </c>
      <c r="AH2172" s="104" t="str">
        <f>IF(VLOOKUP(AE2172,Home!$C$8:$I$207,6,FALSE)="","",VLOOKUP(AE2172,Home!$C$8:$I$207,6,FALSE))</f>
        <v/>
      </c>
      <c r="AI2172" s="104" t="e">
        <f t="shared" si="702"/>
        <v>#VALUE!</v>
      </c>
      <c r="AJ2172" s="105" t="e">
        <f t="shared" si="695"/>
        <v>#VALUE!</v>
      </c>
      <c r="AK2172" s="103" t="e">
        <f t="shared" si="688"/>
        <v>#VALUE!</v>
      </c>
      <c r="AL2172" s="103" t="e">
        <f t="shared" si="696"/>
        <v>#VALUE!</v>
      </c>
      <c r="AN2172" t="str">
        <f>IF(OR(VLOOKUP(AE2172,Home!$C$8:$I$207,6,FALSE)="",VLOOKUP(AE2172,Home!$C$8:$I$207,7,FALSE)=""),"FEJL",Baggrundsark!AE2172)</f>
        <v>FEJL</v>
      </c>
      <c r="AO2172">
        <f>IF(VLOOKUP(AE2172,Home!$C$8:$N$207,12,FALSE)="Timelønnet",1,0)</f>
        <v>0</v>
      </c>
      <c r="AP2172">
        <f>SUM($AO$4:AO2172)*AO2172</f>
        <v>0</v>
      </c>
      <c r="AQ2172">
        <f t="shared" si="703"/>
        <v>1</v>
      </c>
      <c r="AR2172" t="str">
        <f t="shared" si="703"/>
        <v/>
      </c>
      <c r="AS2172" t="e">
        <f t="shared" si="697"/>
        <v>#VALUE!</v>
      </c>
      <c r="AT2172" s="45" t="e">
        <f t="shared" si="704"/>
        <v>#VALUE!</v>
      </c>
      <c r="AU2172">
        <f>VLOOKUP(AQ2172,Home!$C$8:$J$207,8,FALSE)</f>
        <v>0</v>
      </c>
    </row>
    <row r="2173" spans="1:47" x14ac:dyDescent="0.25">
      <c r="A2173" s="6">
        <f t="shared" si="689"/>
        <v>0</v>
      </c>
      <c r="B2173" s="6">
        <f t="shared" si="698"/>
        <v>0</v>
      </c>
      <c r="C2173" s="6" t="str">
        <f t="shared" si="690"/>
        <v/>
      </c>
      <c r="D2173" s="7">
        <f t="shared" si="691"/>
        <v>0</v>
      </c>
      <c r="E2173" s="7">
        <f t="shared" si="699"/>
        <v>0</v>
      </c>
      <c r="F2173" s="7" t="str">
        <f t="shared" si="692"/>
        <v/>
      </c>
      <c r="G2173" s="6">
        <f t="shared" si="693"/>
        <v>0</v>
      </c>
      <c r="H2173" s="6">
        <f t="shared" si="700"/>
        <v>0</v>
      </c>
      <c r="I2173" s="6" t="str">
        <f t="shared" si="701"/>
        <v/>
      </c>
      <c r="J2173" s="11">
        <v>2170</v>
      </c>
      <c r="K2173" s="11">
        <f>IF(IFERROR(VLOOKUP(J2173,Home!$A$8:$B$1048576,1,FALSE),0)=0,0,1)</f>
        <v>0</v>
      </c>
      <c r="L2173" s="129" t="e">
        <f>IF(VLOOKUP(O2173,Home!$C$8:$R$207,6,FALSE)="","",VLOOKUP(O2173,Home!$C$8:$R$207,6,FALSE))</f>
        <v>#N/A</v>
      </c>
      <c r="M2173" s="129" t="e">
        <f t="shared" si="686"/>
        <v>#N/A</v>
      </c>
      <c r="N2173" s="11">
        <f>SUM($K$4:K2173)</f>
        <v>200</v>
      </c>
      <c r="O2173" s="11" t="str">
        <f>IF(P2173="","",IF(IFERROR(VLOOKUP(N2173,Home!$C$8:$R$1048576,1,FALSE),"")=0,"",IFERROR(VLOOKUP(N2173,Home!$C$8:$R$1048576,1,FALSE),"")))</f>
        <v/>
      </c>
      <c r="P2173" s="11" t="str">
        <f>IF(IFERROR(VLOOKUP(W2173,Home!$C$8:$R$1048576,3,FALSE),"")=0,"",IFERROR(VLOOKUP(W2173,Home!$C$8:$R$1048576,3,FALSE),""))</f>
        <v/>
      </c>
      <c r="Q2173" s="11" t="str">
        <f t="shared" si="705"/>
        <v/>
      </c>
      <c r="R2173" s="130" t="e">
        <f>VLOOKUP(Q2173,'Baggrund til lister'!$G$4:$H$15,2,FALSE)</f>
        <v>#N/A</v>
      </c>
      <c r="S2173" s="11" t="str">
        <f t="shared" si="687"/>
        <v/>
      </c>
      <c r="T2173" s="11" t="str">
        <f>IF(IFERROR(VLOOKUP(N2173,Home!$C$8:$R$1048576,11,FALSE),"")=0,"",IFERROR(VLOOKUP(N2173,Home!$C$8:$R$1048576,11,FALSE),""))</f>
        <v/>
      </c>
      <c r="U2173" s="11" t="str">
        <f>IF(IFERROR(VLOOKUP(O2173,Home!$C$8:$R$1048576,12,FALSE),"")=0,"",IFERROR(VLOOKUP(O2173,Home!$C$8:$R$1048576,12,FALSE),""))</f>
        <v/>
      </c>
      <c r="V2173" s="11" t="str">
        <f>IF(IFERROR(VLOOKUP(O2173,Home!$C$8:$R$1048576,8,FALSE),"")=0,"",IFERROR(VLOOKUP(O2173,Home!$C$8:$R$1048576,8,FALSE),""))</f>
        <v/>
      </c>
      <c r="W2173" s="11" t="str">
        <f>IF(OR(VLOOKUP(N2173,Home!$C$7:$I$207,6,FALSE)="",VLOOKUP(N2173,Home!$C$7:$I$207,7,FALSE)=""),"FEJL",SUM(Baggrundsark!$K$4:K2173))</f>
        <v>FEJL</v>
      </c>
      <c r="Y2173">
        <v>2170</v>
      </c>
      <c r="Z2173" s="1"/>
      <c r="AC2173" s="44"/>
      <c r="AD2173">
        <f t="shared" si="694"/>
        <v>0</v>
      </c>
      <c r="AE2173">
        <f>SUM($AD$4:AD2173)</f>
        <v>1</v>
      </c>
      <c r="AF2173" s="103" t="str">
        <f>IFERROR(VLOOKUP(AN2173,Home!$C$8:$E$207,3,FALSE),"")</f>
        <v/>
      </c>
      <c r="AG2173" s="103" t="str">
        <f>IFERROR(VLOOKUP(AN2173,Home!$C$8:$E$207,2,FALSE),"")</f>
        <v/>
      </c>
      <c r="AH2173" s="104" t="str">
        <f>IF(VLOOKUP(AE2173,Home!$C$8:$I$207,6,FALSE)="","",VLOOKUP(AE2173,Home!$C$8:$I$207,6,FALSE))</f>
        <v/>
      </c>
      <c r="AI2173" s="104" t="e">
        <f t="shared" si="702"/>
        <v>#VALUE!</v>
      </c>
      <c r="AJ2173" s="105" t="e">
        <f t="shared" si="695"/>
        <v>#VALUE!</v>
      </c>
      <c r="AK2173" s="103" t="e">
        <f t="shared" si="688"/>
        <v>#VALUE!</v>
      </c>
      <c r="AL2173" s="103" t="e">
        <f t="shared" si="696"/>
        <v>#VALUE!</v>
      </c>
      <c r="AN2173" t="str">
        <f>IF(OR(VLOOKUP(AE2173,Home!$C$8:$I$207,6,FALSE)="",VLOOKUP(AE2173,Home!$C$8:$I$207,7,FALSE)=""),"FEJL",Baggrundsark!AE2173)</f>
        <v>FEJL</v>
      </c>
      <c r="AO2173">
        <f>IF(VLOOKUP(AE2173,Home!$C$8:$N$207,12,FALSE)="Timelønnet",1,0)</f>
        <v>0</v>
      </c>
      <c r="AP2173">
        <f>SUM($AO$4:AO2173)*AO2173</f>
        <v>0</v>
      </c>
      <c r="AQ2173">
        <f t="shared" si="703"/>
        <v>1</v>
      </c>
      <c r="AR2173" t="str">
        <f t="shared" si="703"/>
        <v/>
      </c>
      <c r="AS2173" t="e">
        <f t="shared" si="697"/>
        <v>#VALUE!</v>
      </c>
      <c r="AT2173" s="45" t="e">
        <f t="shared" si="704"/>
        <v>#VALUE!</v>
      </c>
      <c r="AU2173">
        <f>VLOOKUP(AQ2173,Home!$C$8:$J$207,8,FALSE)</f>
        <v>0</v>
      </c>
    </row>
    <row r="2174" spans="1:47" x14ac:dyDescent="0.25">
      <c r="A2174" s="6">
        <f t="shared" si="689"/>
        <v>0</v>
      </c>
      <c r="B2174" s="6">
        <f t="shared" si="698"/>
        <v>0</v>
      </c>
      <c r="C2174" s="6" t="str">
        <f t="shared" si="690"/>
        <v/>
      </c>
      <c r="D2174" s="7">
        <f t="shared" si="691"/>
        <v>0</v>
      </c>
      <c r="E2174" s="7">
        <f t="shared" si="699"/>
        <v>0</v>
      </c>
      <c r="F2174" s="7" t="str">
        <f t="shared" si="692"/>
        <v/>
      </c>
      <c r="G2174" s="6">
        <f t="shared" si="693"/>
        <v>0</v>
      </c>
      <c r="H2174" s="6">
        <f t="shared" si="700"/>
        <v>0</v>
      </c>
      <c r="I2174" s="6" t="str">
        <f t="shared" si="701"/>
        <v/>
      </c>
      <c r="J2174" s="11">
        <v>2171</v>
      </c>
      <c r="K2174" s="11">
        <f>IF(IFERROR(VLOOKUP(J2174,Home!$A$8:$B$1048576,1,FALSE),0)=0,0,1)</f>
        <v>0</v>
      </c>
      <c r="L2174" s="129" t="e">
        <f>IF(VLOOKUP(O2174,Home!$C$8:$R$207,6,FALSE)="","",VLOOKUP(O2174,Home!$C$8:$R$207,6,FALSE))</f>
        <v>#N/A</v>
      </c>
      <c r="M2174" s="129" t="e">
        <f t="shared" si="686"/>
        <v>#N/A</v>
      </c>
      <c r="N2174" s="11">
        <f>SUM($K$4:K2174)</f>
        <v>200</v>
      </c>
      <c r="O2174" s="11" t="str">
        <f>IF(P2174="","",IF(IFERROR(VLOOKUP(N2174,Home!$C$8:$R$1048576,1,FALSE),"")=0,"",IFERROR(VLOOKUP(N2174,Home!$C$8:$R$1048576,1,FALSE),"")))</f>
        <v/>
      </c>
      <c r="P2174" s="11" t="str">
        <f>IF(IFERROR(VLOOKUP(W2174,Home!$C$8:$R$1048576,3,FALSE),"")=0,"",IFERROR(VLOOKUP(W2174,Home!$C$8:$R$1048576,3,FALSE),""))</f>
        <v/>
      </c>
      <c r="Q2174" s="11" t="str">
        <f t="shared" si="705"/>
        <v/>
      </c>
      <c r="R2174" s="130" t="e">
        <f>VLOOKUP(Q2174,'Baggrund til lister'!$G$4:$H$15,2,FALSE)</f>
        <v>#N/A</v>
      </c>
      <c r="S2174" s="11" t="str">
        <f t="shared" si="687"/>
        <v/>
      </c>
      <c r="T2174" s="11" t="str">
        <f>IF(IFERROR(VLOOKUP(N2174,Home!$C$8:$R$1048576,11,FALSE),"")=0,"",IFERROR(VLOOKUP(N2174,Home!$C$8:$R$1048576,11,FALSE),""))</f>
        <v/>
      </c>
      <c r="U2174" s="11" t="str">
        <f>IF(IFERROR(VLOOKUP(O2174,Home!$C$8:$R$1048576,12,FALSE),"")=0,"",IFERROR(VLOOKUP(O2174,Home!$C$8:$R$1048576,12,FALSE),""))</f>
        <v/>
      </c>
      <c r="V2174" s="11" t="str">
        <f>IF(IFERROR(VLOOKUP(O2174,Home!$C$8:$R$1048576,8,FALSE),"")=0,"",IFERROR(VLOOKUP(O2174,Home!$C$8:$R$1048576,8,FALSE),""))</f>
        <v/>
      </c>
      <c r="W2174" s="11" t="str">
        <f>IF(OR(VLOOKUP(N2174,Home!$C$7:$I$207,6,FALSE)="",VLOOKUP(N2174,Home!$C$7:$I$207,7,FALSE)=""),"FEJL",SUM(Baggrundsark!$K$4:K2174))</f>
        <v>FEJL</v>
      </c>
      <c r="Y2174">
        <v>2171</v>
      </c>
      <c r="Z2174" s="1"/>
      <c r="AC2174" s="44"/>
      <c r="AD2174">
        <f t="shared" si="694"/>
        <v>0</v>
      </c>
      <c r="AE2174">
        <f>SUM($AD$4:AD2174)</f>
        <v>1</v>
      </c>
      <c r="AF2174" s="103" t="str">
        <f>IFERROR(VLOOKUP(AN2174,Home!$C$8:$E$207,3,FALSE),"")</f>
        <v/>
      </c>
      <c r="AG2174" s="103" t="str">
        <f>IFERROR(VLOOKUP(AN2174,Home!$C$8:$E$207,2,FALSE),"")</f>
        <v/>
      </c>
      <c r="AH2174" s="104" t="str">
        <f>IF(VLOOKUP(AE2174,Home!$C$8:$I$207,6,FALSE)="","",VLOOKUP(AE2174,Home!$C$8:$I$207,6,FALSE))</f>
        <v/>
      </c>
      <c r="AI2174" s="104" t="e">
        <f t="shared" si="702"/>
        <v>#VALUE!</v>
      </c>
      <c r="AJ2174" s="105" t="e">
        <f t="shared" si="695"/>
        <v>#VALUE!</v>
      </c>
      <c r="AK2174" s="103" t="e">
        <f t="shared" si="688"/>
        <v>#VALUE!</v>
      </c>
      <c r="AL2174" s="103" t="e">
        <f t="shared" si="696"/>
        <v>#VALUE!</v>
      </c>
      <c r="AN2174" t="str">
        <f>IF(OR(VLOOKUP(AE2174,Home!$C$8:$I$207,6,FALSE)="",VLOOKUP(AE2174,Home!$C$8:$I$207,7,FALSE)=""),"FEJL",Baggrundsark!AE2174)</f>
        <v>FEJL</v>
      </c>
      <c r="AO2174">
        <f>IF(VLOOKUP(AE2174,Home!$C$8:$N$207,12,FALSE)="Timelønnet",1,0)</f>
        <v>0</v>
      </c>
      <c r="AP2174">
        <f>SUM($AO$4:AO2174)*AO2174</f>
        <v>0</v>
      </c>
      <c r="AQ2174">
        <f t="shared" si="703"/>
        <v>1</v>
      </c>
      <c r="AR2174" t="str">
        <f t="shared" si="703"/>
        <v/>
      </c>
      <c r="AS2174" t="e">
        <f t="shared" si="697"/>
        <v>#VALUE!</v>
      </c>
      <c r="AT2174" s="45" t="e">
        <f t="shared" si="704"/>
        <v>#VALUE!</v>
      </c>
      <c r="AU2174">
        <f>VLOOKUP(AQ2174,Home!$C$8:$J$207,8,FALSE)</f>
        <v>0</v>
      </c>
    </row>
    <row r="2175" spans="1:47" x14ac:dyDescent="0.25">
      <c r="A2175" s="6">
        <f t="shared" si="689"/>
        <v>0</v>
      </c>
      <c r="B2175" s="6">
        <f t="shared" si="698"/>
        <v>0</v>
      </c>
      <c r="C2175" s="6" t="str">
        <f t="shared" si="690"/>
        <v/>
      </c>
      <c r="D2175" s="7">
        <f t="shared" si="691"/>
        <v>0</v>
      </c>
      <c r="E2175" s="7">
        <f t="shared" si="699"/>
        <v>0</v>
      </c>
      <c r="F2175" s="7" t="str">
        <f t="shared" si="692"/>
        <v/>
      </c>
      <c r="G2175" s="6">
        <f t="shared" si="693"/>
        <v>0</v>
      </c>
      <c r="H2175" s="6">
        <f t="shared" si="700"/>
        <v>0</v>
      </c>
      <c r="I2175" s="6" t="str">
        <f t="shared" si="701"/>
        <v/>
      </c>
      <c r="J2175" s="11">
        <v>2172</v>
      </c>
      <c r="K2175" s="11">
        <f>IF(IFERROR(VLOOKUP(J2175,Home!$A$8:$B$1048576,1,FALSE),0)=0,0,1)</f>
        <v>0</v>
      </c>
      <c r="L2175" s="129" t="e">
        <f>IF(VLOOKUP(O2175,Home!$C$8:$R$207,6,FALSE)="","",VLOOKUP(O2175,Home!$C$8:$R$207,6,FALSE))</f>
        <v>#N/A</v>
      </c>
      <c r="M2175" s="129" t="e">
        <f t="shared" si="686"/>
        <v>#N/A</v>
      </c>
      <c r="N2175" s="11">
        <f>SUM($K$4:K2175)</f>
        <v>200</v>
      </c>
      <c r="O2175" s="11" t="str">
        <f>IF(P2175="","",IF(IFERROR(VLOOKUP(N2175,Home!$C$8:$R$1048576,1,FALSE),"")=0,"",IFERROR(VLOOKUP(N2175,Home!$C$8:$R$1048576,1,FALSE),"")))</f>
        <v/>
      </c>
      <c r="P2175" s="11" t="str">
        <f>IF(IFERROR(VLOOKUP(W2175,Home!$C$8:$R$1048576,3,FALSE),"")=0,"",IFERROR(VLOOKUP(W2175,Home!$C$8:$R$1048576,3,FALSE),""))</f>
        <v/>
      </c>
      <c r="Q2175" s="11" t="str">
        <f t="shared" si="705"/>
        <v/>
      </c>
      <c r="R2175" s="130" t="e">
        <f>VLOOKUP(Q2175,'Baggrund til lister'!$G$4:$H$15,2,FALSE)</f>
        <v>#N/A</v>
      </c>
      <c r="S2175" s="11" t="str">
        <f t="shared" si="687"/>
        <v/>
      </c>
      <c r="T2175" s="11" t="str">
        <f>IF(IFERROR(VLOOKUP(N2175,Home!$C$8:$R$1048576,11,FALSE),"")=0,"",IFERROR(VLOOKUP(N2175,Home!$C$8:$R$1048576,11,FALSE),""))</f>
        <v/>
      </c>
      <c r="U2175" s="11" t="str">
        <f>IF(IFERROR(VLOOKUP(O2175,Home!$C$8:$R$1048576,12,FALSE),"")=0,"",IFERROR(VLOOKUP(O2175,Home!$C$8:$R$1048576,12,FALSE),""))</f>
        <v/>
      </c>
      <c r="V2175" s="11" t="str">
        <f>IF(IFERROR(VLOOKUP(O2175,Home!$C$8:$R$1048576,8,FALSE),"")=0,"",IFERROR(VLOOKUP(O2175,Home!$C$8:$R$1048576,8,FALSE),""))</f>
        <v/>
      </c>
      <c r="W2175" s="11" t="str">
        <f>IF(OR(VLOOKUP(N2175,Home!$C$7:$I$207,6,FALSE)="",VLOOKUP(N2175,Home!$C$7:$I$207,7,FALSE)=""),"FEJL",SUM(Baggrundsark!$K$4:K2175))</f>
        <v>FEJL</v>
      </c>
      <c r="Y2175">
        <v>2172</v>
      </c>
      <c r="Z2175" s="1"/>
      <c r="AC2175" s="44"/>
      <c r="AD2175">
        <f t="shared" si="694"/>
        <v>0</v>
      </c>
      <c r="AE2175">
        <f>SUM($AD$4:AD2175)</f>
        <v>1</v>
      </c>
      <c r="AF2175" s="103" t="str">
        <f>IFERROR(VLOOKUP(AN2175,Home!$C$8:$E$207,3,FALSE),"")</f>
        <v/>
      </c>
      <c r="AG2175" s="103" t="str">
        <f>IFERROR(VLOOKUP(AN2175,Home!$C$8:$E$207,2,FALSE),"")</f>
        <v/>
      </c>
      <c r="AH2175" s="104" t="str">
        <f>IF(VLOOKUP(AE2175,Home!$C$8:$I$207,6,FALSE)="","",VLOOKUP(AE2175,Home!$C$8:$I$207,6,FALSE))</f>
        <v/>
      </c>
      <c r="AI2175" s="104" t="e">
        <f t="shared" si="702"/>
        <v>#VALUE!</v>
      </c>
      <c r="AJ2175" s="105" t="e">
        <f t="shared" si="695"/>
        <v>#VALUE!</v>
      </c>
      <c r="AK2175" s="103" t="e">
        <f t="shared" si="688"/>
        <v>#VALUE!</v>
      </c>
      <c r="AL2175" s="103" t="e">
        <f t="shared" si="696"/>
        <v>#VALUE!</v>
      </c>
      <c r="AN2175" t="str">
        <f>IF(OR(VLOOKUP(AE2175,Home!$C$8:$I$207,6,FALSE)="",VLOOKUP(AE2175,Home!$C$8:$I$207,7,FALSE)=""),"FEJL",Baggrundsark!AE2175)</f>
        <v>FEJL</v>
      </c>
      <c r="AO2175">
        <f>IF(VLOOKUP(AE2175,Home!$C$8:$N$207,12,FALSE)="Timelønnet",1,0)</f>
        <v>0</v>
      </c>
      <c r="AP2175">
        <f>SUM($AO$4:AO2175)*AO2175</f>
        <v>0</v>
      </c>
      <c r="AQ2175">
        <f t="shared" si="703"/>
        <v>1</v>
      </c>
      <c r="AR2175" t="str">
        <f t="shared" si="703"/>
        <v/>
      </c>
      <c r="AS2175" t="e">
        <f t="shared" si="697"/>
        <v>#VALUE!</v>
      </c>
      <c r="AT2175" s="45" t="e">
        <f t="shared" si="704"/>
        <v>#VALUE!</v>
      </c>
      <c r="AU2175">
        <f>VLOOKUP(AQ2175,Home!$C$8:$J$207,8,FALSE)</f>
        <v>0</v>
      </c>
    </row>
    <row r="2176" spans="1:47" x14ac:dyDescent="0.25">
      <c r="A2176" s="6">
        <f t="shared" si="689"/>
        <v>0</v>
      </c>
      <c r="B2176" s="6">
        <f t="shared" si="698"/>
        <v>0</v>
      </c>
      <c r="C2176" s="6" t="str">
        <f t="shared" si="690"/>
        <v/>
      </c>
      <c r="D2176" s="7">
        <f t="shared" si="691"/>
        <v>0</v>
      </c>
      <c r="E2176" s="7">
        <f t="shared" si="699"/>
        <v>0</v>
      </c>
      <c r="F2176" s="7" t="str">
        <f t="shared" si="692"/>
        <v/>
      </c>
      <c r="G2176" s="6">
        <f t="shared" si="693"/>
        <v>0</v>
      </c>
      <c r="H2176" s="6">
        <f t="shared" si="700"/>
        <v>0</v>
      </c>
      <c r="I2176" s="6" t="str">
        <f t="shared" si="701"/>
        <v/>
      </c>
      <c r="J2176" s="11">
        <v>2173</v>
      </c>
      <c r="K2176" s="11">
        <f>IF(IFERROR(VLOOKUP(J2176,Home!$A$8:$B$1048576,1,FALSE),0)=0,0,1)</f>
        <v>0</v>
      </c>
      <c r="L2176" s="129" t="e">
        <f>IF(VLOOKUP(O2176,Home!$C$8:$R$207,6,FALSE)="","",VLOOKUP(O2176,Home!$C$8:$R$207,6,FALSE))</f>
        <v>#N/A</v>
      </c>
      <c r="M2176" s="129" t="e">
        <f t="shared" si="686"/>
        <v>#N/A</v>
      </c>
      <c r="N2176" s="11">
        <f>SUM($K$4:K2176)</f>
        <v>200</v>
      </c>
      <c r="O2176" s="11" t="str">
        <f>IF(P2176="","",IF(IFERROR(VLOOKUP(N2176,Home!$C$8:$R$1048576,1,FALSE),"")=0,"",IFERROR(VLOOKUP(N2176,Home!$C$8:$R$1048576,1,FALSE),"")))</f>
        <v/>
      </c>
      <c r="P2176" s="11" t="str">
        <f>IF(IFERROR(VLOOKUP(W2176,Home!$C$8:$R$1048576,3,FALSE),"")=0,"",IFERROR(VLOOKUP(W2176,Home!$C$8:$R$1048576,3,FALSE),""))</f>
        <v/>
      </c>
      <c r="Q2176" s="11" t="str">
        <f t="shared" si="705"/>
        <v/>
      </c>
      <c r="R2176" s="130" t="e">
        <f>VLOOKUP(Q2176,'Baggrund til lister'!$G$4:$H$15,2,FALSE)</f>
        <v>#N/A</v>
      </c>
      <c r="S2176" s="11" t="str">
        <f t="shared" si="687"/>
        <v/>
      </c>
      <c r="T2176" s="11" t="str">
        <f>IF(IFERROR(VLOOKUP(N2176,Home!$C$8:$R$1048576,11,FALSE),"")=0,"",IFERROR(VLOOKUP(N2176,Home!$C$8:$R$1048576,11,FALSE),""))</f>
        <v/>
      </c>
      <c r="U2176" s="11" t="str">
        <f>IF(IFERROR(VLOOKUP(O2176,Home!$C$8:$R$1048576,12,FALSE),"")=0,"",IFERROR(VLOOKUP(O2176,Home!$C$8:$R$1048576,12,FALSE),""))</f>
        <v/>
      </c>
      <c r="V2176" s="11" t="str">
        <f>IF(IFERROR(VLOOKUP(O2176,Home!$C$8:$R$1048576,8,FALSE),"")=0,"",IFERROR(VLOOKUP(O2176,Home!$C$8:$R$1048576,8,FALSE),""))</f>
        <v/>
      </c>
      <c r="W2176" s="11" t="str">
        <f>IF(OR(VLOOKUP(N2176,Home!$C$7:$I$207,6,FALSE)="",VLOOKUP(N2176,Home!$C$7:$I$207,7,FALSE)=""),"FEJL",SUM(Baggrundsark!$K$4:K2176))</f>
        <v>FEJL</v>
      </c>
      <c r="Y2176">
        <v>2173</v>
      </c>
      <c r="Z2176" s="1"/>
      <c r="AC2176" s="44"/>
      <c r="AD2176">
        <f t="shared" si="694"/>
        <v>0</v>
      </c>
      <c r="AE2176">
        <f>SUM($AD$4:AD2176)</f>
        <v>1</v>
      </c>
      <c r="AF2176" s="103" t="str">
        <f>IFERROR(VLOOKUP(AN2176,Home!$C$8:$E$207,3,FALSE),"")</f>
        <v/>
      </c>
      <c r="AG2176" s="103" t="str">
        <f>IFERROR(VLOOKUP(AN2176,Home!$C$8:$E$207,2,FALSE),"")</f>
        <v/>
      </c>
      <c r="AH2176" s="104" t="str">
        <f>IF(VLOOKUP(AE2176,Home!$C$8:$I$207,6,FALSE)="","",VLOOKUP(AE2176,Home!$C$8:$I$207,6,FALSE))</f>
        <v/>
      </c>
      <c r="AI2176" s="104" t="e">
        <f t="shared" si="702"/>
        <v>#VALUE!</v>
      </c>
      <c r="AJ2176" s="105" t="e">
        <f t="shared" si="695"/>
        <v>#VALUE!</v>
      </c>
      <c r="AK2176" s="103" t="e">
        <f t="shared" si="688"/>
        <v>#VALUE!</v>
      </c>
      <c r="AL2176" s="103" t="e">
        <f t="shared" si="696"/>
        <v>#VALUE!</v>
      </c>
      <c r="AN2176" t="str">
        <f>IF(OR(VLOOKUP(AE2176,Home!$C$8:$I$207,6,FALSE)="",VLOOKUP(AE2176,Home!$C$8:$I$207,7,FALSE)=""),"FEJL",Baggrundsark!AE2176)</f>
        <v>FEJL</v>
      </c>
      <c r="AO2176">
        <f>IF(VLOOKUP(AE2176,Home!$C$8:$N$207,12,FALSE)="Timelønnet",1,0)</f>
        <v>0</v>
      </c>
      <c r="AP2176">
        <f>SUM($AO$4:AO2176)*AO2176</f>
        <v>0</v>
      </c>
      <c r="AQ2176">
        <f t="shared" si="703"/>
        <v>1</v>
      </c>
      <c r="AR2176" t="str">
        <f t="shared" si="703"/>
        <v/>
      </c>
      <c r="AS2176" t="e">
        <f t="shared" si="697"/>
        <v>#VALUE!</v>
      </c>
      <c r="AT2176" s="45" t="e">
        <f t="shared" si="704"/>
        <v>#VALUE!</v>
      </c>
      <c r="AU2176">
        <f>VLOOKUP(AQ2176,Home!$C$8:$J$207,8,FALSE)</f>
        <v>0</v>
      </c>
    </row>
    <row r="2177" spans="1:47" x14ac:dyDescent="0.25">
      <c r="A2177" s="6">
        <f t="shared" si="689"/>
        <v>0</v>
      </c>
      <c r="B2177" s="6">
        <f t="shared" si="698"/>
        <v>0</v>
      </c>
      <c r="C2177" s="6" t="str">
        <f t="shared" si="690"/>
        <v/>
      </c>
      <c r="D2177" s="7">
        <f t="shared" si="691"/>
        <v>0</v>
      </c>
      <c r="E2177" s="7">
        <f t="shared" si="699"/>
        <v>0</v>
      </c>
      <c r="F2177" s="7" t="str">
        <f t="shared" si="692"/>
        <v/>
      </c>
      <c r="G2177" s="6">
        <f t="shared" si="693"/>
        <v>0</v>
      </c>
      <c r="H2177" s="6">
        <f t="shared" si="700"/>
        <v>0</v>
      </c>
      <c r="I2177" s="6" t="str">
        <f t="shared" si="701"/>
        <v/>
      </c>
      <c r="J2177" s="11">
        <v>2174</v>
      </c>
      <c r="K2177" s="11">
        <f>IF(IFERROR(VLOOKUP(J2177,Home!$A$8:$B$1048576,1,FALSE),0)=0,0,1)</f>
        <v>0</v>
      </c>
      <c r="L2177" s="129" t="e">
        <f>IF(VLOOKUP(O2177,Home!$C$8:$R$207,6,FALSE)="","",VLOOKUP(O2177,Home!$C$8:$R$207,6,FALSE))</f>
        <v>#N/A</v>
      </c>
      <c r="M2177" s="129" t="e">
        <f t="shared" si="686"/>
        <v>#N/A</v>
      </c>
      <c r="N2177" s="11">
        <f>SUM($K$4:K2177)</f>
        <v>200</v>
      </c>
      <c r="O2177" s="11" t="str">
        <f>IF(P2177="","",IF(IFERROR(VLOOKUP(N2177,Home!$C$8:$R$1048576,1,FALSE),"")=0,"",IFERROR(VLOOKUP(N2177,Home!$C$8:$R$1048576,1,FALSE),"")))</f>
        <v/>
      </c>
      <c r="P2177" s="11" t="str">
        <f>IF(IFERROR(VLOOKUP(W2177,Home!$C$8:$R$1048576,3,FALSE),"")=0,"",IFERROR(VLOOKUP(W2177,Home!$C$8:$R$1048576,3,FALSE),""))</f>
        <v/>
      </c>
      <c r="Q2177" s="11" t="str">
        <f t="shared" si="705"/>
        <v/>
      </c>
      <c r="R2177" s="130" t="e">
        <f>VLOOKUP(Q2177,'Baggrund til lister'!$G$4:$H$15,2,FALSE)</f>
        <v>#N/A</v>
      </c>
      <c r="S2177" s="11" t="str">
        <f t="shared" si="687"/>
        <v/>
      </c>
      <c r="T2177" s="11" t="str">
        <f>IF(IFERROR(VLOOKUP(N2177,Home!$C$8:$R$1048576,11,FALSE),"")=0,"",IFERROR(VLOOKUP(N2177,Home!$C$8:$R$1048576,11,FALSE),""))</f>
        <v/>
      </c>
      <c r="U2177" s="11" t="str">
        <f>IF(IFERROR(VLOOKUP(O2177,Home!$C$8:$R$1048576,12,FALSE),"")=0,"",IFERROR(VLOOKUP(O2177,Home!$C$8:$R$1048576,12,FALSE),""))</f>
        <v/>
      </c>
      <c r="V2177" s="11" t="str">
        <f>IF(IFERROR(VLOOKUP(O2177,Home!$C$8:$R$1048576,8,FALSE),"")=0,"",IFERROR(VLOOKUP(O2177,Home!$C$8:$R$1048576,8,FALSE),""))</f>
        <v/>
      </c>
      <c r="W2177" s="11" t="str">
        <f>IF(OR(VLOOKUP(N2177,Home!$C$7:$I$207,6,FALSE)="",VLOOKUP(N2177,Home!$C$7:$I$207,7,FALSE)=""),"FEJL",SUM(Baggrundsark!$K$4:K2177))</f>
        <v>FEJL</v>
      </c>
      <c r="Y2177">
        <v>2174</v>
      </c>
      <c r="Z2177" s="1"/>
      <c r="AC2177" s="44"/>
      <c r="AD2177">
        <f t="shared" si="694"/>
        <v>0</v>
      </c>
      <c r="AE2177">
        <f>SUM($AD$4:AD2177)</f>
        <v>1</v>
      </c>
      <c r="AF2177" s="103" t="str">
        <f>IFERROR(VLOOKUP(AN2177,Home!$C$8:$E$207,3,FALSE),"")</f>
        <v/>
      </c>
      <c r="AG2177" s="103" t="str">
        <f>IFERROR(VLOOKUP(AN2177,Home!$C$8:$E$207,2,FALSE),"")</f>
        <v/>
      </c>
      <c r="AH2177" s="104" t="str">
        <f>IF(VLOOKUP(AE2177,Home!$C$8:$I$207,6,FALSE)="","",VLOOKUP(AE2177,Home!$C$8:$I$207,6,FALSE))</f>
        <v/>
      </c>
      <c r="AI2177" s="104" t="e">
        <f t="shared" si="702"/>
        <v>#VALUE!</v>
      </c>
      <c r="AJ2177" s="105" t="e">
        <f t="shared" si="695"/>
        <v>#VALUE!</v>
      </c>
      <c r="AK2177" s="103" t="e">
        <f t="shared" si="688"/>
        <v>#VALUE!</v>
      </c>
      <c r="AL2177" s="103" t="e">
        <f t="shared" si="696"/>
        <v>#VALUE!</v>
      </c>
      <c r="AN2177" t="str">
        <f>IF(OR(VLOOKUP(AE2177,Home!$C$8:$I$207,6,FALSE)="",VLOOKUP(AE2177,Home!$C$8:$I$207,7,FALSE)=""),"FEJL",Baggrundsark!AE2177)</f>
        <v>FEJL</v>
      </c>
      <c r="AO2177">
        <f>IF(VLOOKUP(AE2177,Home!$C$8:$N$207,12,FALSE)="Timelønnet",1,0)</f>
        <v>0</v>
      </c>
      <c r="AP2177">
        <f>SUM($AO$4:AO2177)*AO2177</f>
        <v>0</v>
      </c>
      <c r="AQ2177">
        <f t="shared" si="703"/>
        <v>1</v>
      </c>
      <c r="AR2177" t="str">
        <f t="shared" si="703"/>
        <v/>
      </c>
      <c r="AS2177" t="e">
        <f t="shared" si="697"/>
        <v>#VALUE!</v>
      </c>
      <c r="AT2177" s="45" t="e">
        <f t="shared" si="704"/>
        <v>#VALUE!</v>
      </c>
      <c r="AU2177">
        <f>VLOOKUP(AQ2177,Home!$C$8:$J$207,8,FALSE)</f>
        <v>0</v>
      </c>
    </row>
    <row r="2178" spans="1:47" x14ac:dyDescent="0.25">
      <c r="A2178" s="6">
        <f t="shared" si="689"/>
        <v>0</v>
      </c>
      <c r="B2178" s="6">
        <f t="shared" si="698"/>
        <v>0</v>
      </c>
      <c r="C2178" s="6" t="str">
        <f t="shared" si="690"/>
        <v/>
      </c>
      <c r="D2178" s="7">
        <f t="shared" si="691"/>
        <v>0</v>
      </c>
      <c r="E2178" s="7">
        <f t="shared" si="699"/>
        <v>0</v>
      </c>
      <c r="F2178" s="7" t="str">
        <f t="shared" si="692"/>
        <v/>
      </c>
      <c r="G2178" s="6">
        <f t="shared" si="693"/>
        <v>0</v>
      </c>
      <c r="H2178" s="6">
        <f t="shared" si="700"/>
        <v>0</v>
      </c>
      <c r="I2178" s="6" t="str">
        <f t="shared" si="701"/>
        <v/>
      </c>
      <c r="J2178" s="11">
        <v>2175</v>
      </c>
      <c r="K2178" s="11">
        <f>IF(IFERROR(VLOOKUP(J2178,Home!$A$8:$B$1048576,1,FALSE),0)=0,0,1)</f>
        <v>0</v>
      </c>
      <c r="L2178" s="129" t="e">
        <f>IF(VLOOKUP(O2178,Home!$C$8:$R$207,6,FALSE)="","",VLOOKUP(O2178,Home!$C$8:$R$207,6,FALSE))</f>
        <v>#N/A</v>
      </c>
      <c r="M2178" s="129" t="e">
        <f t="shared" si="686"/>
        <v>#N/A</v>
      </c>
      <c r="N2178" s="11">
        <f>SUM($K$4:K2178)</f>
        <v>200</v>
      </c>
      <c r="O2178" s="11" t="str">
        <f>IF(P2178="","",IF(IFERROR(VLOOKUP(N2178,Home!$C$8:$R$1048576,1,FALSE),"")=0,"",IFERROR(VLOOKUP(N2178,Home!$C$8:$R$1048576,1,FALSE),"")))</f>
        <v/>
      </c>
      <c r="P2178" s="11" t="str">
        <f>IF(IFERROR(VLOOKUP(W2178,Home!$C$8:$R$1048576,3,FALSE),"")=0,"",IFERROR(VLOOKUP(W2178,Home!$C$8:$R$1048576,3,FALSE),""))</f>
        <v/>
      </c>
      <c r="Q2178" s="11" t="str">
        <f t="shared" si="705"/>
        <v/>
      </c>
      <c r="R2178" s="130" t="e">
        <f>VLOOKUP(Q2178,'Baggrund til lister'!$G$4:$H$15,2,FALSE)</f>
        <v>#N/A</v>
      </c>
      <c r="S2178" s="11" t="str">
        <f t="shared" si="687"/>
        <v/>
      </c>
      <c r="T2178" s="11" t="str">
        <f>IF(IFERROR(VLOOKUP(N2178,Home!$C$8:$R$1048576,11,FALSE),"")=0,"",IFERROR(VLOOKUP(N2178,Home!$C$8:$R$1048576,11,FALSE),""))</f>
        <v/>
      </c>
      <c r="U2178" s="11" t="str">
        <f>IF(IFERROR(VLOOKUP(O2178,Home!$C$8:$R$1048576,12,FALSE),"")=0,"",IFERROR(VLOOKUP(O2178,Home!$C$8:$R$1048576,12,FALSE),""))</f>
        <v/>
      </c>
      <c r="V2178" s="11" t="str">
        <f>IF(IFERROR(VLOOKUP(O2178,Home!$C$8:$R$1048576,8,FALSE),"")=0,"",IFERROR(VLOOKUP(O2178,Home!$C$8:$R$1048576,8,FALSE),""))</f>
        <v/>
      </c>
      <c r="W2178" s="11" t="str">
        <f>IF(OR(VLOOKUP(N2178,Home!$C$7:$I$207,6,FALSE)="",VLOOKUP(N2178,Home!$C$7:$I$207,7,FALSE)=""),"FEJL",SUM(Baggrundsark!$K$4:K2178))</f>
        <v>FEJL</v>
      </c>
      <c r="Y2178">
        <v>2175</v>
      </c>
      <c r="Z2178" s="1"/>
      <c r="AC2178" s="44"/>
      <c r="AD2178">
        <f t="shared" si="694"/>
        <v>0</v>
      </c>
      <c r="AE2178">
        <f>SUM($AD$4:AD2178)</f>
        <v>1</v>
      </c>
      <c r="AF2178" s="103" t="str">
        <f>IFERROR(VLOOKUP(AN2178,Home!$C$8:$E$207,3,FALSE),"")</f>
        <v/>
      </c>
      <c r="AG2178" s="103" t="str">
        <f>IFERROR(VLOOKUP(AN2178,Home!$C$8:$E$207,2,FALSE),"")</f>
        <v/>
      </c>
      <c r="AH2178" s="104" t="str">
        <f>IF(VLOOKUP(AE2178,Home!$C$8:$I$207,6,FALSE)="","",VLOOKUP(AE2178,Home!$C$8:$I$207,6,FALSE))</f>
        <v/>
      </c>
      <c r="AI2178" s="104" t="e">
        <f t="shared" si="702"/>
        <v>#VALUE!</v>
      </c>
      <c r="AJ2178" s="105" t="e">
        <f t="shared" si="695"/>
        <v>#VALUE!</v>
      </c>
      <c r="AK2178" s="103" t="e">
        <f t="shared" si="688"/>
        <v>#VALUE!</v>
      </c>
      <c r="AL2178" s="103" t="e">
        <f t="shared" si="696"/>
        <v>#VALUE!</v>
      </c>
      <c r="AN2178" t="str">
        <f>IF(OR(VLOOKUP(AE2178,Home!$C$8:$I$207,6,FALSE)="",VLOOKUP(AE2178,Home!$C$8:$I$207,7,FALSE)=""),"FEJL",Baggrundsark!AE2178)</f>
        <v>FEJL</v>
      </c>
      <c r="AO2178">
        <f>IF(VLOOKUP(AE2178,Home!$C$8:$N$207,12,FALSE)="Timelønnet",1,0)</f>
        <v>0</v>
      </c>
      <c r="AP2178">
        <f>SUM($AO$4:AO2178)*AO2178</f>
        <v>0</v>
      </c>
      <c r="AQ2178">
        <f t="shared" si="703"/>
        <v>1</v>
      </c>
      <c r="AR2178" t="str">
        <f t="shared" si="703"/>
        <v/>
      </c>
      <c r="AS2178" t="e">
        <f t="shared" si="697"/>
        <v>#VALUE!</v>
      </c>
      <c r="AT2178" s="45" t="e">
        <f t="shared" si="704"/>
        <v>#VALUE!</v>
      </c>
      <c r="AU2178">
        <f>VLOOKUP(AQ2178,Home!$C$8:$J$207,8,FALSE)</f>
        <v>0</v>
      </c>
    </row>
    <row r="2179" spans="1:47" x14ac:dyDescent="0.25">
      <c r="A2179" s="6">
        <f t="shared" si="689"/>
        <v>0</v>
      </c>
      <c r="B2179" s="6">
        <f t="shared" si="698"/>
        <v>0</v>
      </c>
      <c r="C2179" s="6" t="str">
        <f t="shared" si="690"/>
        <v/>
      </c>
      <c r="D2179" s="7">
        <f t="shared" si="691"/>
        <v>0</v>
      </c>
      <c r="E2179" s="7">
        <f t="shared" si="699"/>
        <v>0</v>
      </c>
      <c r="F2179" s="7" t="str">
        <f t="shared" si="692"/>
        <v/>
      </c>
      <c r="G2179" s="6">
        <f t="shared" si="693"/>
        <v>0</v>
      </c>
      <c r="H2179" s="6">
        <f t="shared" si="700"/>
        <v>0</v>
      </c>
      <c r="I2179" s="6" t="str">
        <f t="shared" si="701"/>
        <v/>
      </c>
      <c r="J2179" s="11">
        <v>2176</v>
      </c>
      <c r="K2179" s="11">
        <f>IF(IFERROR(VLOOKUP(J2179,Home!$A$8:$B$1048576,1,FALSE),0)=0,0,1)</f>
        <v>0</v>
      </c>
      <c r="L2179" s="129" t="e">
        <f>IF(VLOOKUP(O2179,Home!$C$8:$R$207,6,FALSE)="","",VLOOKUP(O2179,Home!$C$8:$R$207,6,FALSE))</f>
        <v>#N/A</v>
      </c>
      <c r="M2179" s="129" t="e">
        <f t="shared" si="686"/>
        <v>#N/A</v>
      </c>
      <c r="N2179" s="11">
        <f>SUM($K$4:K2179)</f>
        <v>200</v>
      </c>
      <c r="O2179" s="11" t="str">
        <f>IF(P2179="","",IF(IFERROR(VLOOKUP(N2179,Home!$C$8:$R$1048576,1,FALSE),"")=0,"",IFERROR(VLOOKUP(N2179,Home!$C$8:$R$1048576,1,FALSE),"")))</f>
        <v/>
      </c>
      <c r="P2179" s="11" t="str">
        <f>IF(IFERROR(VLOOKUP(W2179,Home!$C$8:$R$1048576,3,FALSE),"")=0,"",IFERROR(VLOOKUP(W2179,Home!$C$8:$R$1048576,3,FALSE),""))</f>
        <v/>
      </c>
      <c r="Q2179" s="11" t="str">
        <f t="shared" si="705"/>
        <v/>
      </c>
      <c r="R2179" s="130" t="e">
        <f>VLOOKUP(Q2179,'Baggrund til lister'!$G$4:$H$15,2,FALSE)</f>
        <v>#N/A</v>
      </c>
      <c r="S2179" s="11" t="str">
        <f t="shared" si="687"/>
        <v/>
      </c>
      <c r="T2179" s="11" t="str">
        <f>IF(IFERROR(VLOOKUP(N2179,Home!$C$8:$R$1048576,11,FALSE),"")=0,"",IFERROR(VLOOKUP(N2179,Home!$C$8:$R$1048576,11,FALSE),""))</f>
        <v/>
      </c>
      <c r="U2179" s="11" t="str">
        <f>IF(IFERROR(VLOOKUP(O2179,Home!$C$8:$R$1048576,12,FALSE),"")=0,"",IFERROR(VLOOKUP(O2179,Home!$C$8:$R$1048576,12,FALSE),""))</f>
        <v/>
      </c>
      <c r="V2179" s="11" t="str">
        <f>IF(IFERROR(VLOOKUP(O2179,Home!$C$8:$R$1048576,8,FALSE),"")=0,"",IFERROR(VLOOKUP(O2179,Home!$C$8:$R$1048576,8,FALSE),""))</f>
        <v/>
      </c>
      <c r="W2179" s="11" t="str">
        <f>IF(OR(VLOOKUP(N2179,Home!$C$7:$I$207,6,FALSE)="",VLOOKUP(N2179,Home!$C$7:$I$207,7,FALSE)=""),"FEJL",SUM(Baggrundsark!$K$4:K2179))</f>
        <v>FEJL</v>
      </c>
      <c r="Y2179">
        <v>2176</v>
      </c>
      <c r="Z2179" s="1"/>
      <c r="AC2179" s="44"/>
      <c r="AD2179">
        <f t="shared" si="694"/>
        <v>0</v>
      </c>
      <c r="AE2179">
        <f>SUM($AD$4:AD2179)</f>
        <v>1</v>
      </c>
      <c r="AF2179" s="103" t="str">
        <f>IFERROR(VLOOKUP(AN2179,Home!$C$8:$E$207,3,FALSE),"")</f>
        <v/>
      </c>
      <c r="AG2179" s="103" t="str">
        <f>IFERROR(VLOOKUP(AN2179,Home!$C$8:$E$207,2,FALSE),"")</f>
        <v/>
      </c>
      <c r="AH2179" s="104" t="str">
        <f>IF(VLOOKUP(AE2179,Home!$C$8:$I$207,6,FALSE)="","",VLOOKUP(AE2179,Home!$C$8:$I$207,6,FALSE))</f>
        <v/>
      </c>
      <c r="AI2179" s="104" t="e">
        <f t="shared" si="702"/>
        <v>#VALUE!</v>
      </c>
      <c r="AJ2179" s="105" t="e">
        <f t="shared" si="695"/>
        <v>#VALUE!</v>
      </c>
      <c r="AK2179" s="103" t="e">
        <f t="shared" si="688"/>
        <v>#VALUE!</v>
      </c>
      <c r="AL2179" s="103" t="e">
        <f t="shared" si="696"/>
        <v>#VALUE!</v>
      </c>
      <c r="AN2179" t="str">
        <f>IF(OR(VLOOKUP(AE2179,Home!$C$8:$I$207,6,FALSE)="",VLOOKUP(AE2179,Home!$C$8:$I$207,7,FALSE)=""),"FEJL",Baggrundsark!AE2179)</f>
        <v>FEJL</v>
      </c>
      <c r="AO2179">
        <f>IF(VLOOKUP(AE2179,Home!$C$8:$N$207,12,FALSE)="Timelønnet",1,0)</f>
        <v>0</v>
      </c>
      <c r="AP2179">
        <f>SUM($AO$4:AO2179)*AO2179</f>
        <v>0</v>
      </c>
      <c r="AQ2179">
        <f t="shared" si="703"/>
        <v>1</v>
      </c>
      <c r="AR2179" t="str">
        <f t="shared" si="703"/>
        <v/>
      </c>
      <c r="AS2179" t="e">
        <f t="shared" si="697"/>
        <v>#VALUE!</v>
      </c>
      <c r="AT2179" s="45" t="e">
        <f t="shared" si="704"/>
        <v>#VALUE!</v>
      </c>
      <c r="AU2179">
        <f>VLOOKUP(AQ2179,Home!$C$8:$J$207,8,FALSE)</f>
        <v>0</v>
      </c>
    </row>
    <row r="2180" spans="1:47" x14ac:dyDescent="0.25">
      <c r="A2180" s="6">
        <f t="shared" si="689"/>
        <v>0</v>
      </c>
      <c r="B2180" s="6">
        <f t="shared" si="698"/>
        <v>0</v>
      </c>
      <c r="C2180" s="6" t="str">
        <f t="shared" si="690"/>
        <v/>
      </c>
      <c r="D2180" s="7">
        <f t="shared" si="691"/>
        <v>0</v>
      </c>
      <c r="E2180" s="7">
        <f t="shared" si="699"/>
        <v>0</v>
      </c>
      <c r="F2180" s="7" t="str">
        <f t="shared" si="692"/>
        <v/>
      </c>
      <c r="G2180" s="6">
        <f t="shared" si="693"/>
        <v>0</v>
      </c>
      <c r="H2180" s="6">
        <f t="shared" si="700"/>
        <v>0</v>
      </c>
      <c r="I2180" s="6" t="str">
        <f t="shared" si="701"/>
        <v/>
      </c>
      <c r="J2180" s="11">
        <v>2177</v>
      </c>
      <c r="K2180" s="11">
        <f>IF(IFERROR(VLOOKUP(J2180,Home!$A$8:$B$1048576,1,FALSE),0)=0,0,1)</f>
        <v>0</v>
      </c>
      <c r="L2180" s="129" t="e">
        <f>IF(VLOOKUP(O2180,Home!$C$8:$R$207,6,FALSE)="","",VLOOKUP(O2180,Home!$C$8:$R$207,6,FALSE))</f>
        <v>#N/A</v>
      </c>
      <c r="M2180" s="129" t="e">
        <f t="shared" ref="M2180:M2243" si="706">IF(O2180=O2179,EDATE(M2179,1),L2180)</f>
        <v>#N/A</v>
      </c>
      <c r="N2180" s="11">
        <f>SUM($K$4:K2180)</f>
        <v>200</v>
      </c>
      <c r="O2180" s="11" t="str">
        <f>IF(P2180="","",IF(IFERROR(VLOOKUP(N2180,Home!$C$8:$R$1048576,1,FALSE),"")=0,"",IFERROR(VLOOKUP(N2180,Home!$C$8:$R$1048576,1,FALSE),"")))</f>
        <v/>
      </c>
      <c r="P2180" s="11" t="str">
        <f>IF(IFERROR(VLOOKUP(W2180,Home!$C$8:$R$1048576,3,FALSE),"")=0,"",IFERROR(VLOOKUP(W2180,Home!$C$8:$R$1048576,3,FALSE),""))</f>
        <v/>
      </c>
      <c r="Q2180" s="11" t="str">
        <f t="shared" si="705"/>
        <v/>
      </c>
      <c r="R2180" s="130" t="e">
        <f>VLOOKUP(Q2180,'Baggrund til lister'!$G$4:$H$15,2,FALSE)</f>
        <v>#N/A</v>
      </c>
      <c r="S2180" s="11" t="str">
        <f t="shared" ref="S2180:S2243" si="707">IFERROR(YEAR(M2180),"")</f>
        <v/>
      </c>
      <c r="T2180" s="11" t="str">
        <f>IF(IFERROR(VLOOKUP(N2180,Home!$C$8:$R$1048576,11,FALSE),"")=0,"",IFERROR(VLOOKUP(N2180,Home!$C$8:$R$1048576,11,FALSE),""))</f>
        <v/>
      </c>
      <c r="U2180" s="11" t="str">
        <f>IF(IFERROR(VLOOKUP(O2180,Home!$C$8:$R$1048576,12,FALSE),"")=0,"",IFERROR(VLOOKUP(O2180,Home!$C$8:$R$1048576,12,FALSE),""))</f>
        <v/>
      </c>
      <c r="V2180" s="11" t="str">
        <f>IF(IFERROR(VLOOKUP(O2180,Home!$C$8:$R$1048576,8,FALSE),"")=0,"",IFERROR(VLOOKUP(O2180,Home!$C$8:$R$1048576,8,FALSE),""))</f>
        <v/>
      </c>
      <c r="W2180" s="11" t="str">
        <f>IF(OR(VLOOKUP(N2180,Home!$C$7:$I$207,6,FALSE)="",VLOOKUP(N2180,Home!$C$7:$I$207,7,FALSE)=""),"FEJL",SUM(Baggrundsark!$K$4:K2180))</f>
        <v>FEJL</v>
      </c>
      <c r="Y2180">
        <v>2177</v>
      </c>
      <c r="Z2180" s="1"/>
      <c r="AC2180" s="44"/>
      <c r="AD2180">
        <f t="shared" si="694"/>
        <v>0</v>
      </c>
      <c r="AE2180">
        <f>SUM($AD$4:AD2180)</f>
        <v>1</v>
      </c>
      <c r="AF2180" s="103" t="str">
        <f>IFERROR(VLOOKUP(AN2180,Home!$C$8:$E$207,3,FALSE),"")</f>
        <v/>
      </c>
      <c r="AG2180" s="103" t="str">
        <f>IFERROR(VLOOKUP(AN2180,Home!$C$8:$E$207,2,FALSE),"")</f>
        <v/>
      </c>
      <c r="AH2180" s="104" t="str">
        <f>IF(VLOOKUP(AE2180,Home!$C$8:$I$207,6,FALSE)="","",VLOOKUP(AE2180,Home!$C$8:$I$207,6,FALSE))</f>
        <v/>
      </c>
      <c r="AI2180" s="104" t="e">
        <f t="shared" si="702"/>
        <v>#VALUE!</v>
      </c>
      <c r="AJ2180" s="105" t="e">
        <f t="shared" si="695"/>
        <v>#VALUE!</v>
      </c>
      <c r="AK2180" s="103" t="e">
        <f t="shared" ref="AK2180:AK2243" si="708">YEAR(AI2180)</f>
        <v>#VALUE!</v>
      </c>
      <c r="AL2180" s="103" t="e">
        <f t="shared" si="696"/>
        <v>#VALUE!</v>
      </c>
      <c r="AN2180" t="str">
        <f>IF(OR(VLOOKUP(AE2180,Home!$C$8:$I$207,6,FALSE)="",VLOOKUP(AE2180,Home!$C$8:$I$207,7,FALSE)=""),"FEJL",Baggrundsark!AE2180)</f>
        <v>FEJL</v>
      </c>
      <c r="AO2180">
        <f>IF(VLOOKUP(AE2180,Home!$C$8:$N$207,12,FALSE)="Timelønnet",1,0)</f>
        <v>0</v>
      </c>
      <c r="AP2180">
        <f>SUM($AO$4:AO2180)*AO2180</f>
        <v>0</v>
      </c>
      <c r="AQ2180">
        <f t="shared" si="703"/>
        <v>1</v>
      </c>
      <c r="AR2180" t="str">
        <f t="shared" si="703"/>
        <v/>
      </c>
      <c r="AS2180" t="e">
        <f t="shared" si="697"/>
        <v>#VALUE!</v>
      </c>
      <c r="AT2180" s="45" t="e">
        <f t="shared" si="704"/>
        <v>#VALUE!</v>
      </c>
      <c r="AU2180">
        <f>VLOOKUP(AQ2180,Home!$C$8:$J$207,8,FALSE)</f>
        <v>0</v>
      </c>
    </row>
    <row r="2181" spans="1:47" x14ac:dyDescent="0.25">
      <c r="A2181" s="6">
        <f t="shared" ref="A2181:A2244" si="709">IF(U2181="Kontraktansat",1,0)</f>
        <v>0</v>
      </c>
      <c r="B2181" s="6">
        <f t="shared" si="698"/>
        <v>0</v>
      </c>
      <c r="C2181" s="6" t="str">
        <f t="shared" ref="C2181:C2244" si="710">IF(B2181=B2180,"",B2181)</f>
        <v/>
      </c>
      <c r="D2181" s="7">
        <f t="shared" ref="D2181:D2244" si="711">IF(U2181="Månedslønnet",1,0)</f>
        <v>0</v>
      </c>
      <c r="E2181" s="7">
        <f t="shared" si="699"/>
        <v>0</v>
      </c>
      <c r="F2181" s="7" t="str">
        <f t="shared" ref="F2181:F2244" si="712">IF(E2181=E2180,"",E2181)</f>
        <v/>
      </c>
      <c r="G2181" s="6">
        <f t="shared" ref="G2181:G2244" si="713">IF(U2181="Standardsats",1,0)</f>
        <v>0</v>
      </c>
      <c r="H2181" s="6">
        <f t="shared" si="700"/>
        <v>0</v>
      </c>
      <c r="I2181" s="6" t="str">
        <f t="shared" si="701"/>
        <v/>
      </c>
      <c r="J2181" s="11">
        <v>2178</v>
      </c>
      <c r="K2181" s="11">
        <f>IF(IFERROR(VLOOKUP(J2181,Home!$A$8:$B$1048576,1,FALSE),0)=0,0,1)</f>
        <v>0</v>
      </c>
      <c r="L2181" s="129" t="e">
        <f>IF(VLOOKUP(O2181,Home!$C$8:$R$207,6,FALSE)="","",VLOOKUP(O2181,Home!$C$8:$R$207,6,FALSE))</f>
        <v>#N/A</v>
      </c>
      <c r="M2181" s="129" t="e">
        <f t="shared" si="706"/>
        <v>#N/A</v>
      </c>
      <c r="N2181" s="11">
        <f>SUM($K$4:K2181)</f>
        <v>200</v>
      </c>
      <c r="O2181" s="11" t="str">
        <f>IF(P2181="","",IF(IFERROR(VLOOKUP(N2181,Home!$C$8:$R$1048576,1,FALSE),"")=0,"",IFERROR(VLOOKUP(N2181,Home!$C$8:$R$1048576,1,FALSE),"")))</f>
        <v/>
      </c>
      <c r="P2181" s="11" t="str">
        <f>IF(IFERROR(VLOOKUP(W2181,Home!$C$8:$R$1048576,3,FALSE),"")=0,"",IFERROR(VLOOKUP(W2181,Home!$C$8:$R$1048576,3,FALSE),""))</f>
        <v/>
      </c>
      <c r="Q2181" s="11" t="str">
        <f t="shared" si="705"/>
        <v/>
      </c>
      <c r="R2181" s="130" t="e">
        <f>VLOOKUP(Q2181,'Baggrund til lister'!$G$4:$H$15,2,FALSE)</f>
        <v>#N/A</v>
      </c>
      <c r="S2181" s="11" t="str">
        <f t="shared" si="707"/>
        <v/>
      </c>
      <c r="T2181" s="11" t="str">
        <f>IF(IFERROR(VLOOKUP(N2181,Home!$C$8:$R$1048576,11,FALSE),"")=0,"",IFERROR(VLOOKUP(N2181,Home!$C$8:$R$1048576,11,FALSE),""))</f>
        <v/>
      </c>
      <c r="U2181" s="11" t="str">
        <f>IF(IFERROR(VLOOKUP(O2181,Home!$C$8:$R$1048576,12,FALSE),"")=0,"",IFERROR(VLOOKUP(O2181,Home!$C$8:$R$1048576,12,FALSE),""))</f>
        <v/>
      </c>
      <c r="V2181" s="11" t="str">
        <f>IF(IFERROR(VLOOKUP(O2181,Home!$C$8:$R$1048576,8,FALSE),"")=0,"",IFERROR(VLOOKUP(O2181,Home!$C$8:$R$1048576,8,FALSE),""))</f>
        <v/>
      </c>
      <c r="W2181" s="11" t="str">
        <f>IF(OR(VLOOKUP(N2181,Home!$C$7:$I$207,6,FALSE)="",VLOOKUP(N2181,Home!$C$7:$I$207,7,FALSE)=""),"FEJL",SUM(Baggrundsark!$K$4:K2181))</f>
        <v>FEJL</v>
      </c>
      <c r="Y2181">
        <v>2178</v>
      </c>
      <c r="Z2181" s="1"/>
      <c r="AC2181" s="44"/>
      <c r="AD2181">
        <f t="shared" ref="AD2181:AD2244" si="714">IF(IFERROR(VLOOKUP(Y2181,$AC$4:$AC$203,1,FALSE),0)=0,0,1)</f>
        <v>0</v>
      </c>
      <c r="AE2181">
        <f>SUM($AD$4:AD2181)</f>
        <v>1</v>
      </c>
      <c r="AF2181" s="103" t="str">
        <f>IFERROR(VLOOKUP(AN2181,Home!$C$8:$E$207,3,FALSE),"")</f>
        <v/>
      </c>
      <c r="AG2181" s="103" t="str">
        <f>IFERROR(VLOOKUP(AN2181,Home!$C$8:$E$207,2,FALSE),"")</f>
        <v/>
      </c>
      <c r="AH2181" s="104" t="str">
        <f>IF(VLOOKUP(AE2181,Home!$C$8:$I$207,6,FALSE)="","",VLOOKUP(AE2181,Home!$C$8:$I$207,6,FALSE))</f>
        <v/>
      </c>
      <c r="AI2181" s="104" t="e">
        <f t="shared" si="702"/>
        <v>#VALUE!</v>
      </c>
      <c r="AJ2181" s="105" t="e">
        <f t="shared" ref="AJ2181:AJ2244" si="715">1+INT((AI2181-DATE(YEAR(AI2181+4-WEEKDAY(AI2181+6)),1,5)+WEEKDAY(DATE(YEAR(AI2181+4-WEEKDAY(AI2181+6)),1,3)))/7)</f>
        <v>#VALUE!</v>
      </c>
      <c r="AK2181" s="103" t="e">
        <f t="shared" si="708"/>
        <v>#VALUE!</v>
      </c>
      <c r="AL2181" s="103" t="e">
        <f t="shared" ref="AL2181:AL2244" si="716">AK2181&amp;" "&amp;AJ2181</f>
        <v>#VALUE!</v>
      </c>
      <c r="AN2181" t="str">
        <f>IF(OR(VLOOKUP(AE2181,Home!$C$8:$I$207,6,FALSE)="",VLOOKUP(AE2181,Home!$C$8:$I$207,7,FALSE)=""),"FEJL",Baggrundsark!AE2181)</f>
        <v>FEJL</v>
      </c>
      <c r="AO2181">
        <f>IF(VLOOKUP(AE2181,Home!$C$8:$N$207,12,FALSE)="Timelønnet",1,0)</f>
        <v>0</v>
      </c>
      <c r="AP2181">
        <f>SUM($AO$4:AO2181)*AO2181</f>
        <v>0</v>
      </c>
      <c r="AQ2181">
        <f t="shared" si="703"/>
        <v>1</v>
      </c>
      <c r="AR2181" t="str">
        <f t="shared" si="703"/>
        <v/>
      </c>
      <c r="AS2181" t="e">
        <f t="shared" ref="AS2181:AS2244" si="717">VLOOKUP(AL2181,$BB$4:$BC$476,2,FALSE)</f>
        <v>#VALUE!</v>
      </c>
      <c r="AT2181" s="45" t="e">
        <f t="shared" si="704"/>
        <v>#VALUE!</v>
      </c>
      <c r="AU2181">
        <f>VLOOKUP(AQ2181,Home!$C$8:$J$207,8,FALSE)</f>
        <v>0</v>
      </c>
    </row>
    <row r="2182" spans="1:47" x14ac:dyDescent="0.25">
      <c r="A2182" s="6">
        <f t="shared" si="709"/>
        <v>0</v>
      </c>
      <c r="B2182" s="6">
        <f t="shared" ref="B2182:B2245" si="718">A2182+B2181</f>
        <v>0</v>
      </c>
      <c r="C2182" s="6" t="str">
        <f t="shared" si="710"/>
        <v/>
      </c>
      <c r="D2182" s="7">
        <f t="shared" si="711"/>
        <v>0</v>
      </c>
      <c r="E2182" s="7">
        <f t="shared" ref="E2182:E2245" si="719">D2182+E2181</f>
        <v>0</v>
      </c>
      <c r="F2182" s="7" t="str">
        <f t="shared" si="712"/>
        <v/>
      </c>
      <c r="G2182" s="6">
        <f t="shared" si="713"/>
        <v>0</v>
      </c>
      <c r="H2182" s="6">
        <f t="shared" ref="H2182:H2245" si="720">G2182+H2181</f>
        <v>0</v>
      </c>
      <c r="I2182" s="6" t="str">
        <f t="shared" ref="I2182:I2245" si="721">IF(H2182=H2181,"",H2182)</f>
        <v/>
      </c>
      <c r="J2182" s="11">
        <v>2179</v>
      </c>
      <c r="K2182" s="11">
        <f>IF(IFERROR(VLOOKUP(J2182,Home!$A$8:$B$1048576,1,FALSE),0)=0,0,1)</f>
        <v>0</v>
      </c>
      <c r="L2182" s="129" t="e">
        <f>IF(VLOOKUP(O2182,Home!$C$8:$R$207,6,FALSE)="","",VLOOKUP(O2182,Home!$C$8:$R$207,6,FALSE))</f>
        <v>#N/A</v>
      </c>
      <c r="M2182" s="129" t="e">
        <f t="shared" si="706"/>
        <v>#N/A</v>
      </c>
      <c r="N2182" s="11">
        <f>SUM($K$4:K2182)</f>
        <v>200</v>
      </c>
      <c r="O2182" s="11" t="str">
        <f>IF(P2182="","",IF(IFERROR(VLOOKUP(N2182,Home!$C$8:$R$1048576,1,FALSE),"")=0,"",IFERROR(VLOOKUP(N2182,Home!$C$8:$R$1048576,1,FALSE),"")))</f>
        <v/>
      </c>
      <c r="P2182" s="11" t="str">
        <f>IF(IFERROR(VLOOKUP(W2182,Home!$C$8:$R$1048576,3,FALSE),"")=0,"",IFERROR(VLOOKUP(W2182,Home!$C$8:$R$1048576,3,FALSE),""))</f>
        <v/>
      </c>
      <c r="Q2182" s="11" t="str">
        <f t="shared" si="705"/>
        <v/>
      </c>
      <c r="R2182" s="130" t="e">
        <f>VLOOKUP(Q2182,'Baggrund til lister'!$G$4:$H$15,2,FALSE)</f>
        <v>#N/A</v>
      </c>
      <c r="S2182" s="11" t="str">
        <f t="shared" si="707"/>
        <v/>
      </c>
      <c r="T2182" s="11" t="str">
        <f>IF(IFERROR(VLOOKUP(N2182,Home!$C$8:$R$1048576,11,FALSE),"")=0,"",IFERROR(VLOOKUP(N2182,Home!$C$8:$R$1048576,11,FALSE),""))</f>
        <v/>
      </c>
      <c r="U2182" s="11" t="str">
        <f>IF(IFERROR(VLOOKUP(O2182,Home!$C$8:$R$1048576,12,FALSE),"")=0,"",IFERROR(VLOOKUP(O2182,Home!$C$8:$R$1048576,12,FALSE),""))</f>
        <v/>
      </c>
      <c r="V2182" s="11" t="str">
        <f>IF(IFERROR(VLOOKUP(O2182,Home!$C$8:$R$1048576,8,FALSE),"")=0,"",IFERROR(VLOOKUP(O2182,Home!$C$8:$R$1048576,8,FALSE),""))</f>
        <v/>
      </c>
      <c r="W2182" s="11" t="str">
        <f>IF(OR(VLOOKUP(N2182,Home!$C$7:$I$207,6,FALSE)="",VLOOKUP(N2182,Home!$C$7:$I$207,7,FALSE)=""),"FEJL",SUM(Baggrundsark!$K$4:K2182))</f>
        <v>FEJL</v>
      </c>
      <c r="Y2182">
        <v>2179</v>
      </c>
      <c r="Z2182" s="1"/>
      <c r="AC2182" s="44"/>
      <c r="AD2182">
        <f t="shared" si="714"/>
        <v>0</v>
      </c>
      <c r="AE2182">
        <f>SUM($AD$4:AD2182)</f>
        <v>1</v>
      </c>
      <c r="AF2182" s="103" t="str">
        <f>IFERROR(VLOOKUP(AN2182,Home!$C$8:$E$207,3,FALSE),"")</f>
        <v/>
      </c>
      <c r="AG2182" s="103" t="str">
        <f>IFERROR(VLOOKUP(AN2182,Home!$C$8:$E$207,2,FALSE),"")</f>
        <v/>
      </c>
      <c r="AH2182" s="104" t="str">
        <f>IF(VLOOKUP(AE2182,Home!$C$8:$I$207,6,FALSE)="","",VLOOKUP(AE2182,Home!$C$8:$I$207,6,FALSE))</f>
        <v/>
      </c>
      <c r="AI2182" s="104" t="e">
        <f t="shared" ref="AI2182:AI2245" si="722">IF(AG2182=AG2181,AI2181+14,AH2182)</f>
        <v>#VALUE!</v>
      </c>
      <c r="AJ2182" s="105" t="e">
        <f t="shared" si="715"/>
        <v>#VALUE!</v>
      </c>
      <c r="AK2182" s="103" t="e">
        <f t="shared" si="708"/>
        <v>#VALUE!</v>
      </c>
      <c r="AL2182" s="103" t="e">
        <f t="shared" si="716"/>
        <v>#VALUE!</v>
      </c>
      <c r="AN2182" t="str">
        <f>IF(OR(VLOOKUP(AE2182,Home!$C$8:$I$207,6,FALSE)="",VLOOKUP(AE2182,Home!$C$8:$I$207,7,FALSE)=""),"FEJL",Baggrundsark!AE2182)</f>
        <v>FEJL</v>
      </c>
      <c r="AO2182">
        <f>IF(VLOOKUP(AE2182,Home!$C$8:$N$207,12,FALSE)="Timelønnet",1,0)</f>
        <v>0</v>
      </c>
      <c r="AP2182">
        <f>SUM($AO$4:AO2182)*AO2182</f>
        <v>0</v>
      </c>
      <c r="AQ2182">
        <f t="shared" si="703"/>
        <v>1</v>
      </c>
      <c r="AR2182" t="str">
        <f t="shared" si="703"/>
        <v/>
      </c>
      <c r="AS2182" t="e">
        <f t="shared" si="717"/>
        <v>#VALUE!</v>
      </c>
      <c r="AT2182" s="45" t="e">
        <f t="shared" si="704"/>
        <v>#VALUE!</v>
      </c>
      <c r="AU2182">
        <f>VLOOKUP(AQ2182,Home!$C$8:$J$207,8,FALSE)</f>
        <v>0</v>
      </c>
    </row>
    <row r="2183" spans="1:47" x14ac:dyDescent="0.25">
      <c r="A2183" s="6">
        <f t="shared" si="709"/>
        <v>0</v>
      </c>
      <c r="B2183" s="6">
        <f t="shared" si="718"/>
        <v>0</v>
      </c>
      <c r="C2183" s="6" t="str">
        <f t="shared" si="710"/>
        <v/>
      </c>
      <c r="D2183" s="7">
        <f t="shared" si="711"/>
        <v>0</v>
      </c>
      <c r="E2183" s="7">
        <f t="shared" si="719"/>
        <v>0</v>
      </c>
      <c r="F2183" s="7" t="str">
        <f t="shared" si="712"/>
        <v/>
      </c>
      <c r="G2183" s="6">
        <f t="shared" si="713"/>
        <v>0</v>
      </c>
      <c r="H2183" s="6">
        <f t="shared" si="720"/>
        <v>0</v>
      </c>
      <c r="I2183" s="6" t="str">
        <f t="shared" si="721"/>
        <v/>
      </c>
      <c r="J2183" s="11">
        <v>2180</v>
      </c>
      <c r="K2183" s="11">
        <f>IF(IFERROR(VLOOKUP(J2183,Home!$A$8:$B$1048576,1,FALSE),0)=0,0,1)</f>
        <v>0</v>
      </c>
      <c r="L2183" s="129" t="e">
        <f>IF(VLOOKUP(O2183,Home!$C$8:$R$207,6,FALSE)="","",VLOOKUP(O2183,Home!$C$8:$R$207,6,FALSE))</f>
        <v>#N/A</v>
      </c>
      <c r="M2183" s="129" t="e">
        <f t="shared" si="706"/>
        <v>#N/A</v>
      </c>
      <c r="N2183" s="11">
        <f>SUM($K$4:K2183)</f>
        <v>200</v>
      </c>
      <c r="O2183" s="11" t="str">
        <f>IF(P2183="","",IF(IFERROR(VLOOKUP(N2183,Home!$C$8:$R$1048576,1,FALSE),"")=0,"",IFERROR(VLOOKUP(N2183,Home!$C$8:$R$1048576,1,FALSE),"")))</f>
        <v/>
      </c>
      <c r="P2183" s="11" t="str">
        <f>IF(IFERROR(VLOOKUP(W2183,Home!$C$8:$R$1048576,3,FALSE),"")=0,"",IFERROR(VLOOKUP(W2183,Home!$C$8:$R$1048576,3,FALSE),""))</f>
        <v/>
      </c>
      <c r="Q2183" s="11" t="str">
        <f t="shared" si="705"/>
        <v/>
      </c>
      <c r="R2183" s="130" t="e">
        <f>VLOOKUP(Q2183,'Baggrund til lister'!$G$4:$H$15,2,FALSE)</f>
        <v>#N/A</v>
      </c>
      <c r="S2183" s="11" t="str">
        <f t="shared" si="707"/>
        <v/>
      </c>
      <c r="T2183" s="11" t="str">
        <f>IF(IFERROR(VLOOKUP(N2183,Home!$C$8:$R$1048576,11,FALSE),"")=0,"",IFERROR(VLOOKUP(N2183,Home!$C$8:$R$1048576,11,FALSE),""))</f>
        <v/>
      </c>
      <c r="U2183" s="11" t="str">
        <f>IF(IFERROR(VLOOKUP(O2183,Home!$C$8:$R$1048576,12,FALSE),"")=0,"",IFERROR(VLOOKUP(O2183,Home!$C$8:$R$1048576,12,FALSE),""))</f>
        <v/>
      </c>
      <c r="V2183" s="11" t="str">
        <f>IF(IFERROR(VLOOKUP(O2183,Home!$C$8:$R$1048576,8,FALSE),"")=0,"",IFERROR(VLOOKUP(O2183,Home!$C$8:$R$1048576,8,FALSE),""))</f>
        <v/>
      </c>
      <c r="W2183" s="11" t="str">
        <f>IF(OR(VLOOKUP(N2183,Home!$C$7:$I$207,6,FALSE)="",VLOOKUP(N2183,Home!$C$7:$I$207,7,FALSE)=""),"FEJL",SUM(Baggrundsark!$K$4:K2183))</f>
        <v>FEJL</v>
      </c>
      <c r="Y2183">
        <v>2180</v>
      </c>
      <c r="Z2183" s="1"/>
      <c r="AC2183" s="44"/>
      <c r="AD2183">
        <f t="shared" si="714"/>
        <v>0</v>
      </c>
      <c r="AE2183">
        <f>SUM($AD$4:AD2183)</f>
        <v>1</v>
      </c>
      <c r="AF2183" s="103" t="str">
        <f>IFERROR(VLOOKUP(AN2183,Home!$C$8:$E$207,3,FALSE),"")</f>
        <v/>
      </c>
      <c r="AG2183" s="103" t="str">
        <f>IFERROR(VLOOKUP(AN2183,Home!$C$8:$E$207,2,FALSE),"")</f>
        <v/>
      </c>
      <c r="AH2183" s="104" t="str">
        <f>IF(VLOOKUP(AE2183,Home!$C$8:$I$207,6,FALSE)="","",VLOOKUP(AE2183,Home!$C$8:$I$207,6,FALSE))</f>
        <v/>
      </c>
      <c r="AI2183" s="104" t="e">
        <f t="shared" si="722"/>
        <v>#VALUE!</v>
      </c>
      <c r="AJ2183" s="105" t="e">
        <f t="shared" si="715"/>
        <v>#VALUE!</v>
      </c>
      <c r="AK2183" s="103" t="e">
        <f t="shared" si="708"/>
        <v>#VALUE!</v>
      </c>
      <c r="AL2183" s="103" t="e">
        <f t="shared" si="716"/>
        <v>#VALUE!</v>
      </c>
      <c r="AN2183" t="str">
        <f>IF(OR(VLOOKUP(AE2183,Home!$C$8:$I$207,6,FALSE)="",VLOOKUP(AE2183,Home!$C$8:$I$207,7,FALSE)=""),"FEJL",Baggrundsark!AE2183)</f>
        <v>FEJL</v>
      </c>
      <c r="AO2183">
        <f>IF(VLOOKUP(AE2183,Home!$C$8:$N$207,12,FALSE)="Timelønnet",1,0)</f>
        <v>0</v>
      </c>
      <c r="AP2183">
        <f>SUM($AO$4:AO2183)*AO2183</f>
        <v>0</v>
      </c>
      <c r="AQ2183">
        <f t="shared" si="703"/>
        <v>1</v>
      </c>
      <c r="AR2183" t="str">
        <f t="shared" si="703"/>
        <v/>
      </c>
      <c r="AS2183" t="e">
        <f t="shared" si="717"/>
        <v>#VALUE!</v>
      </c>
      <c r="AT2183" s="45" t="e">
        <f t="shared" si="704"/>
        <v>#VALUE!</v>
      </c>
      <c r="AU2183">
        <f>VLOOKUP(AQ2183,Home!$C$8:$J$207,8,FALSE)</f>
        <v>0</v>
      </c>
    </row>
    <row r="2184" spans="1:47" x14ac:dyDescent="0.25">
      <c r="A2184" s="6">
        <f t="shared" si="709"/>
        <v>0</v>
      </c>
      <c r="B2184" s="6">
        <f t="shared" si="718"/>
        <v>0</v>
      </c>
      <c r="C2184" s="6" t="str">
        <f t="shared" si="710"/>
        <v/>
      </c>
      <c r="D2184" s="7">
        <f t="shared" si="711"/>
        <v>0</v>
      </c>
      <c r="E2184" s="7">
        <f t="shared" si="719"/>
        <v>0</v>
      </c>
      <c r="F2184" s="7" t="str">
        <f t="shared" si="712"/>
        <v/>
      </c>
      <c r="G2184" s="6">
        <f t="shared" si="713"/>
        <v>0</v>
      </c>
      <c r="H2184" s="6">
        <f t="shared" si="720"/>
        <v>0</v>
      </c>
      <c r="I2184" s="6" t="str">
        <f t="shared" si="721"/>
        <v/>
      </c>
      <c r="J2184" s="11">
        <v>2181</v>
      </c>
      <c r="K2184" s="11">
        <f>IF(IFERROR(VLOOKUP(J2184,Home!$A$8:$B$1048576,1,FALSE),0)=0,0,1)</f>
        <v>0</v>
      </c>
      <c r="L2184" s="129" t="e">
        <f>IF(VLOOKUP(O2184,Home!$C$8:$R$207,6,FALSE)="","",VLOOKUP(O2184,Home!$C$8:$R$207,6,FALSE))</f>
        <v>#N/A</v>
      </c>
      <c r="M2184" s="129" t="e">
        <f t="shared" si="706"/>
        <v>#N/A</v>
      </c>
      <c r="N2184" s="11">
        <f>SUM($K$4:K2184)</f>
        <v>200</v>
      </c>
      <c r="O2184" s="11" t="str">
        <f>IF(P2184="","",IF(IFERROR(VLOOKUP(N2184,Home!$C$8:$R$1048576,1,FALSE),"")=0,"",IFERROR(VLOOKUP(N2184,Home!$C$8:$R$1048576,1,FALSE),"")))</f>
        <v/>
      </c>
      <c r="P2184" s="11" t="str">
        <f>IF(IFERROR(VLOOKUP(W2184,Home!$C$8:$R$1048576,3,FALSE),"")=0,"",IFERROR(VLOOKUP(W2184,Home!$C$8:$R$1048576,3,FALSE),""))</f>
        <v/>
      </c>
      <c r="Q2184" s="11" t="str">
        <f t="shared" si="705"/>
        <v/>
      </c>
      <c r="R2184" s="130" t="e">
        <f>VLOOKUP(Q2184,'Baggrund til lister'!$G$4:$H$15,2,FALSE)</f>
        <v>#N/A</v>
      </c>
      <c r="S2184" s="11" t="str">
        <f t="shared" si="707"/>
        <v/>
      </c>
      <c r="T2184" s="11" t="str">
        <f>IF(IFERROR(VLOOKUP(N2184,Home!$C$8:$R$1048576,11,FALSE),"")=0,"",IFERROR(VLOOKUP(N2184,Home!$C$8:$R$1048576,11,FALSE),""))</f>
        <v/>
      </c>
      <c r="U2184" s="11" t="str">
        <f>IF(IFERROR(VLOOKUP(O2184,Home!$C$8:$R$1048576,12,FALSE),"")=0,"",IFERROR(VLOOKUP(O2184,Home!$C$8:$R$1048576,12,FALSE),""))</f>
        <v/>
      </c>
      <c r="V2184" s="11" t="str">
        <f>IF(IFERROR(VLOOKUP(O2184,Home!$C$8:$R$1048576,8,FALSE),"")=0,"",IFERROR(VLOOKUP(O2184,Home!$C$8:$R$1048576,8,FALSE),""))</f>
        <v/>
      </c>
      <c r="W2184" s="11" t="str">
        <f>IF(OR(VLOOKUP(N2184,Home!$C$7:$I$207,6,FALSE)="",VLOOKUP(N2184,Home!$C$7:$I$207,7,FALSE)=""),"FEJL",SUM(Baggrundsark!$K$4:K2184))</f>
        <v>FEJL</v>
      </c>
      <c r="Y2184">
        <v>2181</v>
      </c>
      <c r="Z2184" s="1"/>
      <c r="AC2184" s="44"/>
      <c r="AD2184">
        <f t="shared" si="714"/>
        <v>0</v>
      </c>
      <c r="AE2184">
        <f>SUM($AD$4:AD2184)</f>
        <v>1</v>
      </c>
      <c r="AF2184" s="103" t="str">
        <f>IFERROR(VLOOKUP(AN2184,Home!$C$8:$E$207,3,FALSE),"")</f>
        <v/>
      </c>
      <c r="AG2184" s="103" t="str">
        <f>IFERROR(VLOOKUP(AN2184,Home!$C$8:$E$207,2,FALSE),"")</f>
        <v/>
      </c>
      <c r="AH2184" s="104" t="str">
        <f>IF(VLOOKUP(AE2184,Home!$C$8:$I$207,6,FALSE)="","",VLOOKUP(AE2184,Home!$C$8:$I$207,6,FALSE))</f>
        <v/>
      </c>
      <c r="AI2184" s="104" t="e">
        <f t="shared" si="722"/>
        <v>#VALUE!</v>
      </c>
      <c r="AJ2184" s="105" t="e">
        <f t="shared" si="715"/>
        <v>#VALUE!</v>
      </c>
      <c r="AK2184" s="103" t="e">
        <f t="shared" si="708"/>
        <v>#VALUE!</v>
      </c>
      <c r="AL2184" s="103" t="e">
        <f t="shared" si="716"/>
        <v>#VALUE!</v>
      </c>
      <c r="AN2184" t="str">
        <f>IF(OR(VLOOKUP(AE2184,Home!$C$8:$I$207,6,FALSE)="",VLOOKUP(AE2184,Home!$C$8:$I$207,7,FALSE)=""),"FEJL",Baggrundsark!AE2184)</f>
        <v>FEJL</v>
      </c>
      <c r="AO2184">
        <f>IF(VLOOKUP(AE2184,Home!$C$8:$N$207,12,FALSE)="Timelønnet",1,0)</f>
        <v>0</v>
      </c>
      <c r="AP2184">
        <f>SUM($AO$4:AO2184)*AO2184</f>
        <v>0</v>
      </c>
      <c r="AQ2184">
        <f t="shared" si="703"/>
        <v>1</v>
      </c>
      <c r="AR2184" t="str">
        <f t="shared" si="703"/>
        <v/>
      </c>
      <c r="AS2184" t="e">
        <f t="shared" si="717"/>
        <v>#VALUE!</v>
      </c>
      <c r="AT2184" s="45" t="e">
        <f t="shared" si="704"/>
        <v>#VALUE!</v>
      </c>
      <c r="AU2184">
        <f>VLOOKUP(AQ2184,Home!$C$8:$J$207,8,FALSE)</f>
        <v>0</v>
      </c>
    </row>
    <row r="2185" spans="1:47" x14ac:dyDescent="0.25">
      <c r="A2185" s="6">
        <f t="shared" si="709"/>
        <v>0</v>
      </c>
      <c r="B2185" s="6">
        <f t="shared" si="718"/>
        <v>0</v>
      </c>
      <c r="C2185" s="6" t="str">
        <f t="shared" si="710"/>
        <v/>
      </c>
      <c r="D2185" s="7">
        <f t="shared" si="711"/>
        <v>0</v>
      </c>
      <c r="E2185" s="7">
        <f t="shared" si="719"/>
        <v>0</v>
      </c>
      <c r="F2185" s="7" t="str">
        <f t="shared" si="712"/>
        <v/>
      </c>
      <c r="G2185" s="6">
        <f t="shared" si="713"/>
        <v>0</v>
      </c>
      <c r="H2185" s="6">
        <f t="shared" si="720"/>
        <v>0</v>
      </c>
      <c r="I2185" s="6" t="str">
        <f t="shared" si="721"/>
        <v/>
      </c>
      <c r="J2185" s="11">
        <v>2182</v>
      </c>
      <c r="K2185" s="11">
        <f>IF(IFERROR(VLOOKUP(J2185,Home!$A$8:$B$1048576,1,FALSE),0)=0,0,1)</f>
        <v>0</v>
      </c>
      <c r="L2185" s="129" t="e">
        <f>IF(VLOOKUP(O2185,Home!$C$8:$R$207,6,FALSE)="","",VLOOKUP(O2185,Home!$C$8:$R$207,6,FALSE))</f>
        <v>#N/A</v>
      </c>
      <c r="M2185" s="129" t="e">
        <f t="shared" si="706"/>
        <v>#N/A</v>
      </c>
      <c r="N2185" s="11">
        <f>SUM($K$4:K2185)</f>
        <v>200</v>
      </c>
      <c r="O2185" s="11" t="str">
        <f>IF(P2185="","",IF(IFERROR(VLOOKUP(N2185,Home!$C$8:$R$1048576,1,FALSE),"")=0,"",IFERROR(VLOOKUP(N2185,Home!$C$8:$R$1048576,1,FALSE),"")))</f>
        <v/>
      </c>
      <c r="P2185" s="11" t="str">
        <f>IF(IFERROR(VLOOKUP(W2185,Home!$C$8:$R$1048576,3,FALSE),"")=0,"",IFERROR(VLOOKUP(W2185,Home!$C$8:$R$1048576,3,FALSE),""))</f>
        <v/>
      </c>
      <c r="Q2185" s="11" t="str">
        <f t="shared" si="705"/>
        <v/>
      </c>
      <c r="R2185" s="130" t="e">
        <f>VLOOKUP(Q2185,'Baggrund til lister'!$G$4:$H$15,2,FALSE)</f>
        <v>#N/A</v>
      </c>
      <c r="S2185" s="11" t="str">
        <f t="shared" si="707"/>
        <v/>
      </c>
      <c r="T2185" s="11" t="str">
        <f>IF(IFERROR(VLOOKUP(N2185,Home!$C$8:$R$1048576,11,FALSE),"")=0,"",IFERROR(VLOOKUP(N2185,Home!$C$8:$R$1048576,11,FALSE),""))</f>
        <v/>
      </c>
      <c r="U2185" s="11" t="str">
        <f>IF(IFERROR(VLOOKUP(O2185,Home!$C$8:$R$1048576,12,FALSE),"")=0,"",IFERROR(VLOOKUP(O2185,Home!$C$8:$R$1048576,12,FALSE),""))</f>
        <v/>
      </c>
      <c r="V2185" s="11" t="str">
        <f>IF(IFERROR(VLOOKUP(O2185,Home!$C$8:$R$1048576,8,FALSE),"")=0,"",IFERROR(VLOOKUP(O2185,Home!$C$8:$R$1048576,8,FALSE),""))</f>
        <v/>
      </c>
      <c r="W2185" s="11" t="str">
        <f>IF(OR(VLOOKUP(N2185,Home!$C$7:$I$207,6,FALSE)="",VLOOKUP(N2185,Home!$C$7:$I$207,7,FALSE)=""),"FEJL",SUM(Baggrundsark!$K$4:K2185))</f>
        <v>FEJL</v>
      </c>
      <c r="Y2185">
        <v>2182</v>
      </c>
      <c r="Z2185" s="1"/>
      <c r="AC2185" s="44"/>
      <c r="AD2185">
        <f t="shared" si="714"/>
        <v>0</v>
      </c>
      <c r="AE2185">
        <f>SUM($AD$4:AD2185)</f>
        <v>1</v>
      </c>
      <c r="AF2185" s="103" t="str">
        <f>IFERROR(VLOOKUP(AN2185,Home!$C$8:$E$207,3,FALSE),"")</f>
        <v/>
      </c>
      <c r="AG2185" s="103" t="str">
        <f>IFERROR(VLOOKUP(AN2185,Home!$C$8:$E$207,2,FALSE),"")</f>
        <v/>
      </c>
      <c r="AH2185" s="104" t="str">
        <f>IF(VLOOKUP(AE2185,Home!$C$8:$I$207,6,FALSE)="","",VLOOKUP(AE2185,Home!$C$8:$I$207,6,FALSE))</f>
        <v/>
      </c>
      <c r="AI2185" s="104" t="e">
        <f t="shared" si="722"/>
        <v>#VALUE!</v>
      </c>
      <c r="AJ2185" s="105" t="e">
        <f t="shared" si="715"/>
        <v>#VALUE!</v>
      </c>
      <c r="AK2185" s="103" t="e">
        <f t="shared" si="708"/>
        <v>#VALUE!</v>
      </c>
      <c r="AL2185" s="103" t="e">
        <f t="shared" si="716"/>
        <v>#VALUE!</v>
      </c>
      <c r="AN2185" t="str">
        <f>IF(OR(VLOOKUP(AE2185,Home!$C$8:$I$207,6,FALSE)="",VLOOKUP(AE2185,Home!$C$8:$I$207,7,FALSE)=""),"FEJL",Baggrundsark!AE2185)</f>
        <v>FEJL</v>
      </c>
      <c r="AO2185">
        <f>IF(VLOOKUP(AE2185,Home!$C$8:$N$207,12,FALSE)="Timelønnet",1,0)</f>
        <v>0</v>
      </c>
      <c r="AP2185">
        <f>SUM($AO$4:AO2185)*AO2185</f>
        <v>0</v>
      </c>
      <c r="AQ2185">
        <f t="shared" si="703"/>
        <v>1</v>
      </c>
      <c r="AR2185" t="str">
        <f t="shared" si="703"/>
        <v/>
      </c>
      <c r="AS2185" t="e">
        <f t="shared" si="717"/>
        <v>#VALUE!</v>
      </c>
      <c r="AT2185" s="45" t="e">
        <f t="shared" si="704"/>
        <v>#VALUE!</v>
      </c>
      <c r="AU2185">
        <f>VLOOKUP(AQ2185,Home!$C$8:$J$207,8,FALSE)</f>
        <v>0</v>
      </c>
    </row>
    <row r="2186" spans="1:47" x14ac:dyDescent="0.25">
      <c r="A2186" s="6">
        <f t="shared" si="709"/>
        <v>0</v>
      </c>
      <c r="B2186" s="6">
        <f t="shared" si="718"/>
        <v>0</v>
      </c>
      <c r="C2186" s="6" t="str">
        <f t="shared" si="710"/>
        <v/>
      </c>
      <c r="D2186" s="7">
        <f t="shared" si="711"/>
        <v>0</v>
      </c>
      <c r="E2186" s="7">
        <f t="shared" si="719"/>
        <v>0</v>
      </c>
      <c r="F2186" s="7" t="str">
        <f t="shared" si="712"/>
        <v/>
      </c>
      <c r="G2186" s="6">
        <f t="shared" si="713"/>
        <v>0</v>
      </c>
      <c r="H2186" s="6">
        <f t="shared" si="720"/>
        <v>0</v>
      </c>
      <c r="I2186" s="6" t="str">
        <f t="shared" si="721"/>
        <v/>
      </c>
      <c r="J2186" s="11">
        <v>2183</v>
      </c>
      <c r="K2186" s="11">
        <f>IF(IFERROR(VLOOKUP(J2186,Home!$A$8:$B$1048576,1,FALSE),0)=0,0,1)</f>
        <v>0</v>
      </c>
      <c r="L2186" s="129" t="e">
        <f>IF(VLOOKUP(O2186,Home!$C$8:$R$207,6,FALSE)="","",VLOOKUP(O2186,Home!$C$8:$R$207,6,FALSE))</f>
        <v>#N/A</v>
      </c>
      <c r="M2186" s="129" t="e">
        <f t="shared" si="706"/>
        <v>#N/A</v>
      </c>
      <c r="N2186" s="11">
        <f>SUM($K$4:K2186)</f>
        <v>200</v>
      </c>
      <c r="O2186" s="11" t="str">
        <f>IF(P2186="","",IF(IFERROR(VLOOKUP(N2186,Home!$C$8:$R$1048576,1,FALSE),"")=0,"",IFERROR(VLOOKUP(N2186,Home!$C$8:$R$1048576,1,FALSE),"")))</f>
        <v/>
      </c>
      <c r="P2186" s="11" t="str">
        <f>IF(IFERROR(VLOOKUP(W2186,Home!$C$8:$R$1048576,3,FALSE),"")=0,"",IFERROR(VLOOKUP(W2186,Home!$C$8:$R$1048576,3,FALSE),""))</f>
        <v/>
      </c>
      <c r="Q2186" s="11" t="str">
        <f t="shared" si="705"/>
        <v/>
      </c>
      <c r="R2186" s="130" t="e">
        <f>VLOOKUP(Q2186,'Baggrund til lister'!$G$4:$H$15,2,FALSE)</f>
        <v>#N/A</v>
      </c>
      <c r="S2186" s="11" t="str">
        <f t="shared" si="707"/>
        <v/>
      </c>
      <c r="T2186" s="11" t="str">
        <f>IF(IFERROR(VLOOKUP(N2186,Home!$C$8:$R$1048576,11,FALSE),"")=0,"",IFERROR(VLOOKUP(N2186,Home!$C$8:$R$1048576,11,FALSE),""))</f>
        <v/>
      </c>
      <c r="U2186" s="11" t="str">
        <f>IF(IFERROR(VLOOKUP(O2186,Home!$C$8:$R$1048576,12,FALSE),"")=0,"",IFERROR(VLOOKUP(O2186,Home!$C$8:$R$1048576,12,FALSE),""))</f>
        <v/>
      </c>
      <c r="V2186" s="11" t="str">
        <f>IF(IFERROR(VLOOKUP(O2186,Home!$C$8:$R$1048576,8,FALSE),"")=0,"",IFERROR(VLOOKUP(O2186,Home!$C$8:$R$1048576,8,FALSE),""))</f>
        <v/>
      </c>
      <c r="W2186" s="11" t="str">
        <f>IF(OR(VLOOKUP(N2186,Home!$C$7:$I$207,6,FALSE)="",VLOOKUP(N2186,Home!$C$7:$I$207,7,FALSE)=""),"FEJL",SUM(Baggrundsark!$K$4:K2186))</f>
        <v>FEJL</v>
      </c>
      <c r="Y2186">
        <v>2183</v>
      </c>
      <c r="Z2186" s="1"/>
      <c r="AC2186" s="44"/>
      <c r="AD2186">
        <f t="shared" si="714"/>
        <v>0</v>
      </c>
      <c r="AE2186">
        <f>SUM($AD$4:AD2186)</f>
        <v>1</v>
      </c>
      <c r="AF2186" s="103" t="str">
        <f>IFERROR(VLOOKUP(AN2186,Home!$C$8:$E$207,3,FALSE),"")</f>
        <v/>
      </c>
      <c r="AG2186" s="103" t="str">
        <f>IFERROR(VLOOKUP(AN2186,Home!$C$8:$E$207,2,FALSE),"")</f>
        <v/>
      </c>
      <c r="AH2186" s="104" t="str">
        <f>IF(VLOOKUP(AE2186,Home!$C$8:$I$207,6,FALSE)="","",VLOOKUP(AE2186,Home!$C$8:$I$207,6,FALSE))</f>
        <v/>
      </c>
      <c r="AI2186" s="104" t="e">
        <f t="shared" si="722"/>
        <v>#VALUE!</v>
      </c>
      <c r="AJ2186" s="105" t="e">
        <f t="shared" si="715"/>
        <v>#VALUE!</v>
      </c>
      <c r="AK2186" s="103" t="e">
        <f t="shared" si="708"/>
        <v>#VALUE!</v>
      </c>
      <c r="AL2186" s="103" t="e">
        <f t="shared" si="716"/>
        <v>#VALUE!</v>
      </c>
      <c r="AN2186" t="str">
        <f>IF(OR(VLOOKUP(AE2186,Home!$C$8:$I$207,6,FALSE)="",VLOOKUP(AE2186,Home!$C$8:$I$207,7,FALSE)=""),"FEJL",Baggrundsark!AE2186)</f>
        <v>FEJL</v>
      </c>
      <c r="AO2186">
        <f>IF(VLOOKUP(AE2186,Home!$C$8:$N$207,12,FALSE)="Timelønnet",1,0)</f>
        <v>0</v>
      </c>
      <c r="AP2186">
        <f>SUM($AO$4:AO2186)*AO2186</f>
        <v>0</v>
      </c>
      <c r="AQ2186">
        <f t="shared" si="703"/>
        <v>1</v>
      </c>
      <c r="AR2186" t="str">
        <f t="shared" si="703"/>
        <v/>
      </c>
      <c r="AS2186" t="e">
        <f t="shared" si="717"/>
        <v>#VALUE!</v>
      </c>
      <c r="AT2186" s="45" t="e">
        <f t="shared" si="704"/>
        <v>#VALUE!</v>
      </c>
      <c r="AU2186">
        <f>VLOOKUP(AQ2186,Home!$C$8:$J$207,8,FALSE)</f>
        <v>0</v>
      </c>
    </row>
    <row r="2187" spans="1:47" x14ac:dyDescent="0.25">
      <c r="A2187" s="6">
        <f t="shared" si="709"/>
        <v>0</v>
      </c>
      <c r="B2187" s="6">
        <f t="shared" si="718"/>
        <v>0</v>
      </c>
      <c r="C2187" s="6" t="str">
        <f t="shared" si="710"/>
        <v/>
      </c>
      <c r="D2187" s="7">
        <f t="shared" si="711"/>
        <v>0</v>
      </c>
      <c r="E2187" s="7">
        <f t="shared" si="719"/>
        <v>0</v>
      </c>
      <c r="F2187" s="7" t="str">
        <f t="shared" si="712"/>
        <v/>
      </c>
      <c r="G2187" s="6">
        <f t="shared" si="713"/>
        <v>0</v>
      </c>
      <c r="H2187" s="6">
        <f t="shared" si="720"/>
        <v>0</v>
      </c>
      <c r="I2187" s="6" t="str">
        <f t="shared" si="721"/>
        <v/>
      </c>
      <c r="J2187" s="11">
        <v>2184</v>
      </c>
      <c r="K2187" s="11">
        <f>IF(IFERROR(VLOOKUP(J2187,Home!$A$8:$B$1048576,1,FALSE),0)=0,0,1)</f>
        <v>0</v>
      </c>
      <c r="L2187" s="129" t="e">
        <f>IF(VLOOKUP(O2187,Home!$C$8:$R$207,6,FALSE)="","",VLOOKUP(O2187,Home!$C$8:$R$207,6,FALSE))</f>
        <v>#N/A</v>
      </c>
      <c r="M2187" s="129" t="e">
        <f t="shared" si="706"/>
        <v>#N/A</v>
      </c>
      <c r="N2187" s="11">
        <f>SUM($K$4:K2187)</f>
        <v>200</v>
      </c>
      <c r="O2187" s="11" t="str">
        <f>IF(P2187="","",IF(IFERROR(VLOOKUP(N2187,Home!$C$8:$R$1048576,1,FALSE),"")=0,"",IFERROR(VLOOKUP(N2187,Home!$C$8:$R$1048576,1,FALSE),"")))</f>
        <v/>
      </c>
      <c r="P2187" s="11" t="str">
        <f>IF(IFERROR(VLOOKUP(W2187,Home!$C$8:$R$1048576,3,FALSE),"")=0,"",IFERROR(VLOOKUP(W2187,Home!$C$8:$R$1048576,3,FALSE),""))</f>
        <v/>
      </c>
      <c r="Q2187" s="11" t="str">
        <f t="shared" si="705"/>
        <v/>
      </c>
      <c r="R2187" s="130" t="e">
        <f>VLOOKUP(Q2187,'Baggrund til lister'!$G$4:$H$15,2,FALSE)</f>
        <v>#N/A</v>
      </c>
      <c r="S2187" s="11" t="str">
        <f t="shared" si="707"/>
        <v/>
      </c>
      <c r="T2187" s="11" t="str">
        <f>IF(IFERROR(VLOOKUP(N2187,Home!$C$8:$R$1048576,11,FALSE),"")=0,"",IFERROR(VLOOKUP(N2187,Home!$C$8:$R$1048576,11,FALSE),""))</f>
        <v/>
      </c>
      <c r="U2187" s="11" t="str">
        <f>IF(IFERROR(VLOOKUP(O2187,Home!$C$8:$R$1048576,12,FALSE),"")=0,"",IFERROR(VLOOKUP(O2187,Home!$C$8:$R$1048576,12,FALSE),""))</f>
        <v/>
      </c>
      <c r="V2187" s="11" t="str">
        <f>IF(IFERROR(VLOOKUP(O2187,Home!$C$8:$R$1048576,8,FALSE),"")=0,"",IFERROR(VLOOKUP(O2187,Home!$C$8:$R$1048576,8,FALSE),""))</f>
        <v/>
      </c>
      <c r="W2187" s="11" t="str">
        <f>IF(OR(VLOOKUP(N2187,Home!$C$7:$I$207,6,FALSE)="",VLOOKUP(N2187,Home!$C$7:$I$207,7,FALSE)=""),"FEJL",SUM(Baggrundsark!$K$4:K2187))</f>
        <v>FEJL</v>
      </c>
      <c r="Y2187">
        <v>2184</v>
      </c>
      <c r="Z2187" s="1"/>
      <c r="AC2187" s="44"/>
      <c r="AD2187">
        <f t="shared" si="714"/>
        <v>0</v>
      </c>
      <c r="AE2187">
        <f>SUM($AD$4:AD2187)</f>
        <v>1</v>
      </c>
      <c r="AF2187" s="103" t="str">
        <f>IFERROR(VLOOKUP(AN2187,Home!$C$8:$E$207,3,FALSE),"")</f>
        <v/>
      </c>
      <c r="AG2187" s="103" t="str">
        <f>IFERROR(VLOOKUP(AN2187,Home!$C$8:$E$207,2,FALSE),"")</f>
        <v/>
      </c>
      <c r="AH2187" s="104" t="str">
        <f>IF(VLOOKUP(AE2187,Home!$C$8:$I$207,6,FALSE)="","",VLOOKUP(AE2187,Home!$C$8:$I$207,6,FALSE))</f>
        <v/>
      </c>
      <c r="AI2187" s="104" t="e">
        <f t="shared" si="722"/>
        <v>#VALUE!</v>
      </c>
      <c r="AJ2187" s="105" t="e">
        <f t="shared" si="715"/>
        <v>#VALUE!</v>
      </c>
      <c r="AK2187" s="103" t="e">
        <f t="shared" si="708"/>
        <v>#VALUE!</v>
      </c>
      <c r="AL2187" s="103" t="e">
        <f t="shared" si="716"/>
        <v>#VALUE!</v>
      </c>
      <c r="AN2187" t="str">
        <f>IF(OR(VLOOKUP(AE2187,Home!$C$8:$I$207,6,FALSE)="",VLOOKUP(AE2187,Home!$C$8:$I$207,7,FALSE)=""),"FEJL",Baggrundsark!AE2187)</f>
        <v>FEJL</v>
      </c>
      <c r="AO2187">
        <f>IF(VLOOKUP(AE2187,Home!$C$8:$N$207,12,FALSE)="Timelønnet",1,0)</f>
        <v>0</v>
      </c>
      <c r="AP2187">
        <f>SUM($AO$4:AO2187)*AO2187</f>
        <v>0</v>
      </c>
      <c r="AQ2187">
        <f t="shared" si="703"/>
        <v>1</v>
      </c>
      <c r="AR2187" t="str">
        <f t="shared" si="703"/>
        <v/>
      </c>
      <c r="AS2187" t="e">
        <f t="shared" si="717"/>
        <v>#VALUE!</v>
      </c>
      <c r="AT2187" s="45" t="e">
        <f t="shared" si="704"/>
        <v>#VALUE!</v>
      </c>
      <c r="AU2187">
        <f>VLOOKUP(AQ2187,Home!$C$8:$J$207,8,FALSE)</f>
        <v>0</v>
      </c>
    </row>
    <row r="2188" spans="1:47" x14ac:dyDescent="0.25">
      <c r="A2188" s="6">
        <f t="shared" si="709"/>
        <v>0</v>
      </c>
      <c r="B2188" s="6">
        <f t="shared" si="718"/>
        <v>0</v>
      </c>
      <c r="C2188" s="6" t="str">
        <f t="shared" si="710"/>
        <v/>
      </c>
      <c r="D2188" s="7">
        <f t="shared" si="711"/>
        <v>0</v>
      </c>
      <c r="E2188" s="7">
        <f t="shared" si="719"/>
        <v>0</v>
      </c>
      <c r="F2188" s="7" t="str">
        <f t="shared" si="712"/>
        <v/>
      </c>
      <c r="G2188" s="6">
        <f t="shared" si="713"/>
        <v>0</v>
      </c>
      <c r="H2188" s="6">
        <f t="shared" si="720"/>
        <v>0</v>
      </c>
      <c r="I2188" s="6" t="str">
        <f t="shared" si="721"/>
        <v/>
      </c>
      <c r="J2188" s="11">
        <v>2185</v>
      </c>
      <c r="K2188" s="11">
        <f>IF(IFERROR(VLOOKUP(J2188,Home!$A$8:$B$1048576,1,FALSE),0)=0,0,1)</f>
        <v>0</v>
      </c>
      <c r="L2188" s="129" t="e">
        <f>IF(VLOOKUP(O2188,Home!$C$8:$R$207,6,FALSE)="","",VLOOKUP(O2188,Home!$C$8:$R$207,6,FALSE))</f>
        <v>#N/A</v>
      </c>
      <c r="M2188" s="129" t="e">
        <f t="shared" si="706"/>
        <v>#N/A</v>
      </c>
      <c r="N2188" s="11">
        <f>SUM($K$4:K2188)</f>
        <v>200</v>
      </c>
      <c r="O2188" s="11" t="str">
        <f>IF(P2188="","",IF(IFERROR(VLOOKUP(N2188,Home!$C$8:$R$1048576,1,FALSE),"")=0,"",IFERROR(VLOOKUP(N2188,Home!$C$8:$R$1048576,1,FALSE),"")))</f>
        <v/>
      </c>
      <c r="P2188" s="11" t="str">
        <f>IF(IFERROR(VLOOKUP(W2188,Home!$C$8:$R$1048576,3,FALSE),"")=0,"",IFERROR(VLOOKUP(W2188,Home!$C$8:$R$1048576,3,FALSE),""))</f>
        <v/>
      </c>
      <c r="Q2188" s="11" t="str">
        <f t="shared" si="705"/>
        <v/>
      </c>
      <c r="R2188" s="130" t="e">
        <f>VLOOKUP(Q2188,'Baggrund til lister'!$G$4:$H$15,2,FALSE)</f>
        <v>#N/A</v>
      </c>
      <c r="S2188" s="11" t="str">
        <f t="shared" si="707"/>
        <v/>
      </c>
      <c r="T2188" s="11" t="str">
        <f>IF(IFERROR(VLOOKUP(N2188,Home!$C$8:$R$1048576,11,FALSE),"")=0,"",IFERROR(VLOOKUP(N2188,Home!$C$8:$R$1048576,11,FALSE),""))</f>
        <v/>
      </c>
      <c r="U2188" s="11" t="str">
        <f>IF(IFERROR(VLOOKUP(O2188,Home!$C$8:$R$1048576,12,FALSE),"")=0,"",IFERROR(VLOOKUP(O2188,Home!$C$8:$R$1048576,12,FALSE),""))</f>
        <v/>
      </c>
      <c r="V2188" s="11" t="str">
        <f>IF(IFERROR(VLOOKUP(O2188,Home!$C$8:$R$1048576,8,FALSE),"")=0,"",IFERROR(VLOOKUP(O2188,Home!$C$8:$R$1048576,8,FALSE),""))</f>
        <v/>
      </c>
      <c r="W2188" s="11" t="str">
        <f>IF(OR(VLOOKUP(N2188,Home!$C$7:$I$207,6,FALSE)="",VLOOKUP(N2188,Home!$C$7:$I$207,7,FALSE)=""),"FEJL",SUM(Baggrundsark!$K$4:K2188))</f>
        <v>FEJL</v>
      </c>
      <c r="Y2188">
        <v>2185</v>
      </c>
      <c r="Z2188" s="1"/>
      <c r="AC2188" s="44"/>
      <c r="AD2188">
        <f t="shared" si="714"/>
        <v>0</v>
      </c>
      <c r="AE2188">
        <f>SUM($AD$4:AD2188)</f>
        <v>1</v>
      </c>
      <c r="AF2188" s="103" t="str">
        <f>IFERROR(VLOOKUP(AN2188,Home!$C$8:$E$207,3,FALSE),"")</f>
        <v/>
      </c>
      <c r="AG2188" s="103" t="str">
        <f>IFERROR(VLOOKUP(AN2188,Home!$C$8:$E$207,2,FALSE),"")</f>
        <v/>
      </c>
      <c r="AH2188" s="104" t="str">
        <f>IF(VLOOKUP(AE2188,Home!$C$8:$I$207,6,FALSE)="","",VLOOKUP(AE2188,Home!$C$8:$I$207,6,FALSE))</f>
        <v/>
      </c>
      <c r="AI2188" s="104" t="e">
        <f t="shared" si="722"/>
        <v>#VALUE!</v>
      </c>
      <c r="AJ2188" s="105" t="e">
        <f t="shared" si="715"/>
        <v>#VALUE!</v>
      </c>
      <c r="AK2188" s="103" t="e">
        <f t="shared" si="708"/>
        <v>#VALUE!</v>
      </c>
      <c r="AL2188" s="103" t="e">
        <f t="shared" si="716"/>
        <v>#VALUE!</v>
      </c>
      <c r="AN2188" t="str">
        <f>IF(OR(VLOOKUP(AE2188,Home!$C$8:$I$207,6,FALSE)="",VLOOKUP(AE2188,Home!$C$8:$I$207,7,FALSE)=""),"FEJL",Baggrundsark!AE2188)</f>
        <v>FEJL</v>
      </c>
      <c r="AO2188">
        <f>IF(VLOOKUP(AE2188,Home!$C$8:$N$207,12,FALSE)="Timelønnet",1,0)</f>
        <v>0</v>
      </c>
      <c r="AP2188">
        <f>SUM($AO$4:AO2188)*AO2188</f>
        <v>0</v>
      </c>
      <c r="AQ2188">
        <f t="shared" si="703"/>
        <v>1</v>
      </c>
      <c r="AR2188" t="str">
        <f t="shared" si="703"/>
        <v/>
      </c>
      <c r="AS2188" t="e">
        <f t="shared" si="717"/>
        <v>#VALUE!</v>
      </c>
      <c r="AT2188" s="45" t="e">
        <f t="shared" si="704"/>
        <v>#VALUE!</v>
      </c>
      <c r="AU2188">
        <f>VLOOKUP(AQ2188,Home!$C$8:$J$207,8,FALSE)</f>
        <v>0</v>
      </c>
    </row>
    <row r="2189" spans="1:47" x14ac:dyDescent="0.25">
      <c r="A2189" s="6">
        <f t="shared" si="709"/>
        <v>0</v>
      </c>
      <c r="B2189" s="6">
        <f t="shared" si="718"/>
        <v>0</v>
      </c>
      <c r="C2189" s="6" t="str">
        <f t="shared" si="710"/>
        <v/>
      </c>
      <c r="D2189" s="7">
        <f t="shared" si="711"/>
        <v>0</v>
      </c>
      <c r="E2189" s="7">
        <f t="shared" si="719"/>
        <v>0</v>
      </c>
      <c r="F2189" s="7" t="str">
        <f t="shared" si="712"/>
        <v/>
      </c>
      <c r="G2189" s="6">
        <f t="shared" si="713"/>
        <v>0</v>
      </c>
      <c r="H2189" s="6">
        <f t="shared" si="720"/>
        <v>0</v>
      </c>
      <c r="I2189" s="6" t="str">
        <f t="shared" si="721"/>
        <v/>
      </c>
      <c r="J2189" s="11">
        <v>2186</v>
      </c>
      <c r="K2189" s="11">
        <f>IF(IFERROR(VLOOKUP(J2189,Home!$A$8:$B$1048576,1,FALSE),0)=0,0,1)</f>
        <v>0</v>
      </c>
      <c r="L2189" s="129" t="e">
        <f>IF(VLOOKUP(O2189,Home!$C$8:$R$207,6,FALSE)="","",VLOOKUP(O2189,Home!$C$8:$R$207,6,FALSE))</f>
        <v>#N/A</v>
      </c>
      <c r="M2189" s="129" t="e">
        <f t="shared" si="706"/>
        <v>#N/A</v>
      </c>
      <c r="N2189" s="11">
        <f>SUM($K$4:K2189)</f>
        <v>200</v>
      </c>
      <c r="O2189" s="11" t="str">
        <f>IF(P2189="","",IF(IFERROR(VLOOKUP(N2189,Home!$C$8:$R$1048576,1,FALSE),"")=0,"",IFERROR(VLOOKUP(N2189,Home!$C$8:$R$1048576,1,FALSE),"")))</f>
        <v/>
      </c>
      <c r="P2189" s="11" t="str">
        <f>IF(IFERROR(VLOOKUP(W2189,Home!$C$8:$R$1048576,3,FALSE),"")=0,"",IFERROR(VLOOKUP(W2189,Home!$C$8:$R$1048576,3,FALSE),""))</f>
        <v/>
      </c>
      <c r="Q2189" s="11" t="str">
        <f t="shared" si="705"/>
        <v/>
      </c>
      <c r="R2189" s="130" t="e">
        <f>VLOOKUP(Q2189,'Baggrund til lister'!$G$4:$H$15,2,FALSE)</f>
        <v>#N/A</v>
      </c>
      <c r="S2189" s="11" t="str">
        <f t="shared" si="707"/>
        <v/>
      </c>
      <c r="T2189" s="11" t="str">
        <f>IF(IFERROR(VLOOKUP(N2189,Home!$C$8:$R$1048576,11,FALSE),"")=0,"",IFERROR(VLOOKUP(N2189,Home!$C$8:$R$1048576,11,FALSE),""))</f>
        <v/>
      </c>
      <c r="U2189" s="11" t="str">
        <f>IF(IFERROR(VLOOKUP(O2189,Home!$C$8:$R$1048576,12,FALSE),"")=0,"",IFERROR(VLOOKUP(O2189,Home!$C$8:$R$1048576,12,FALSE),""))</f>
        <v/>
      </c>
      <c r="V2189" s="11" t="str">
        <f>IF(IFERROR(VLOOKUP(O2189,Home!$C$8:$R$1048576,8,FALSE),"")=0,"",IFERROR(VLOOKUP(O2189,Home!$C$8:$R$1048576,8,FALSE),""))</f>
        <v/>
      </c>
      <c r="W2189" s="11" t="str">
        <f>IF(OR(VLOOKUP(N2189,Home!$C$7:$I$207,6,FALSE)="",VLOOKUP(N2189,Home!$C$7:$I$207,7,FALSE)=""),"FEJL",SUM(Baggrundsark!$K$4:K2189))</f>
        <v>FEJL</v>
      </c>
      <c r="Y2189">
        <v>2186</v>
      </c>
      <c r="Z2189" s="1"/>
      <c r="AC2189" s="44"/>
      <c r="AD2189">
        <f t="shared" si="714"/>
        <v>0</v>
      </c>
      <c r="AE2189">
        <f>SUM($AD$4:AD2189)</f>
        <v>1</v>
      </c>
      <c r="AF2189" s="103" t="str">
        <f>IFERROR(VLOOKUP(AN2189,Home!$C$8:$E$207,3,FALSE),"")</f>
        <v/>
      </c>
      <c r="AG2189" s="103" t="str">
        <f>IFERROR(VLOOKUP(AN2189,Home!$C$8:$E$207,2,FALSE),"")</f>
        <v/>
      </c>
      <c r="AH2189" s="104" t="str">
        <f>IF(VLOOKUP(AE2189,Home!$C$8:$I$207,6,FALSE)="","",VLOOKUP(AE2189,Home!$C$8:$I$207,6,FALSE))</f>
        <v/>
      </c>
      <c r="AI2189" s="104" t="e">
        <f t="shared" si="722"/>
        <v>#VALUE!</v>
      </c>
      <c r="AJ2189" s="105" t="e">
        <f t="shared" si="715"/>
        <v>#VALUE!</v>
      </c>
      <c r="AK2189" s="103" t="e">
        <f t="shared" si="708"/>
        <v>#VALUE!</v>
      </c>
      <c r="AL2189" s="103" t="e">
        <f t="shared" si="716"/>
        <v>#VALUE!</v>
      </c>
      <c r="AN2189" t="str">
        <f>IF(OR(VLOOKUP(AE2189,Home!$C$8:$I$207,6,FALSE)="",VLOOKUP(AE2189,Home!$C$8:$I$207,7,FALSE)=""),"FEJL",Baggrundsark!AE2189)</f>
        <v>FEJL</v>
      </c>
      <c r="AO2189">
        <f>IF(VLOOKUP(AE2189,Home!$C$8:$N$207,12,FALSE)="Timelønnet",1,0)</f>
        <v>0</v>
      </c>
      <c r="AP2189">
        <f>SUM($AO$4:AO2189)*AO2189</f>
        <v>0</v>
      </c>
      <c r="AQ2189">
        <f t="shared" si="703"/>
        <v>1</v>
      </c>
      <c r="AR2189" t="str">
        <f t="shared" si="703"/>
        <v/>
      </c>
      <c r="AS2189" t="e">
        <f t="shared" si="717"/>
        <v>#VALUE!</v>
      </c>
      <c r="AT2189" s="45" t="e">
        <f t="shared" si="704"/>
        <v>#VALUE!</v>
      </c>
      <c r="AU2189">
        <f>VLOOKUP(AQ2189,Home!$C$8:$J$207,8,FALSE)</f>
        <v>0</v>
      </c>
    </row>
    <row r="2190" spans="1:47" x14ac:dyDescent="0.25">
      <c r="A2190" s="6">
        <f t="shared" si="709"/>
        <v>0</v>
      </c>
      <c r="B2190" s="6">
        <f t="shared" si="718"/>
        <v>0</v>
      </c>
      <c r="C2190" s="6" t="str">
        <f t="shared" si="710"/>
        <v/>
      </c>
      <c r="D2190" s="7">
        <f t="shared" si="711"/>
        <v>0</v>
      </c>
      <c r="E2190" s="7">
        <f t="shared" si="719"/>
        <v>0</v>
      </c>
      <c r="F2190" s="7" t="str">
        <f t="shared" si="712"/>
        <v/>
      </c>
      <c r="G2190" s="6">
        <f t="shared" si="713"/>
        <v>0</v>
      </c>
      <c r="H2190" s="6">
        <f t="shared" si="720"/>
        <v>0</v>
      </c>
      <c r="I2190" s="6" t="str">
        <f t="shared" si="721"/>
        <v/>
      </c>
      <c r="J2190" s="11">
        <v>2187</v>
      </c>
      <c r="K2190" s="11">
        <f>IF(IFERROR(VLOOKUP(J2190,Home!$A$8:$B$1048576,1,FALSE),0)=0,0,1)</f>
        <v>0</v>
      </c>
      <c r="L2190" s="129" t="e">
        <f>IF(VLOOKUP(O2190,Home!$C$8:$R$207,6,FALSE)="","",VLOOKUP(O2190,Home!$C$8:$R$207,6,FALSE))</f>
        <v>#N/A</v>
      </c>
      <c r="M2190" s="129" t="e">
        <f t="shared" si="706"/>
        <v>#N/A</v>
      </c>
      <c r="N2190" s="11">
        <f>SUM($K$4:K2190)</f>
        <v>200</v>
      </c>
      <c r="O2190" s="11" t="str">
        <f>IF(P2190="","",IF(IFERROR(VLOOKUP(N2190,Home!$C$8:$R$1048576,1,FALSE),"")=0,"",IFERROR(VLOOKUP(N2190,Home!$C$8:$R$1048576,1,FALSE),"")))</f>
        <v/>
      </c>
      <c r="P2190" s="11" t="str">
        <f>IF(IFERROR(VLOOKUP(W2190,Home!$C$8:$R$1048576,3,FALSE),"")=0,"",IFERROR(VLOOKUP(W2190,Home!$C$8:$R$1048576,3,FALSE),""))</f>
        <v/>
      </c>
      <c r="Q2190" s="11" t="str">
        <f t="shared" si="705"/>
        <v/>
      </c>
      <c r="R2190" s="130" t="e">
        <f>VLOOKUP(Q2190,'Baggrund til lister'!$G$4:$H$15,2,FALSE)</f>
        <v>#N/A</v>
      </c>
      <c r="S2190" s="11" t="str">
        <f t="shared" si="707"/>
        <v/>
      </c>
      <c r="T2190" s="11" t="str">
        <f>IF(IFERROR(VLOOKUP(N2190,Home!$C$8:$R$1048576,11,FALSE),"")=0,"",IFERROR(VLOOKUP(N2190,Home!$C$8:$R$1048576,11,FALSE),""))</f>
        <v/>
      </c>
      <c r="U2190" s="11" t="str">
        <f>IF(IFERROR(VLOOKUP(O2190,Home!$C$8:$R$1048576,12,FALSE),"")=0,"",IFERROR(VLOOKUP(O2190,Home!$C$8:$R$1048576,12,FALSE),""))</f>
        <v/>
      </c>
      <c r="V2190" s="11" t="str">
        <f>IF(IFERROR(VLOOKUP(O2190,Home!$C$8:$R$1048576,8,FALSE),"")=0,"",IFERROR(VLOOKUP(O2190,Home!$C$8:$R$1048576,8,FALSE),""))</f>
        <v/>
      </c>
      <c r="W2190" s="11" t="str">
        <f>IF(OR(VLOOKUP(N2190,Home!$C$7:$I$207,6,FALSE)="",VLOOKUP(N2190,Home!$C$7:$I$207,7,FALSE)=""),"FEJL",SUM(Baggrundsark!$K$4:K2190))</f>
        <v>FEJL</v>
      </c>
      <c r="Y2190">
        <v>2187</v>
      </c>
      <c r="Z2190" s="1"/>
      <c r="AC2190" s="44"/>
      <c r="AD2190">
        <f t="shared" si="714"/>
        <v>0</v>
      </c>
      <c r="AE2190">
        <f>SUM($AD$4:AD2190)</f>
        <v>1</v>
      </c>
      <c r="AF2190" s="103" t="str">
        <f>IFERROR(VLOOKUP(AN2190,Home!$C$8:$E$207,3,FALSE),"")</f>
        <v/>
      </c>
      <c r="AG2190" s="103" t="str">
        <f>IFERROR(VLOOKUP(AN2190,Home!$C$8:$E$207,2,FALSE),"")</f>
        <v/>
      </c>
      <c r="AH2190" s="104" t="str">
        <f>IF(VLOOKUP(AE2190,Home!$C$8:$I$207,6,FALSE)="","",VLOOKUP(AE2190,Home!$C$8:$I$207,6,FALSE))</f>
        <v/>
      </c>
      <c r="AI2190" s="104" t="e">
        <f t="shared" si="722"/>
        <v>#VALUE!</v>
      </c>
      <c r="AJ2190" s="105" t="e">
        <f t="shared" si="715"/>
        <v>#VALUE!</v>
      </c>
      <c r="AK2190" s="103" t="e">
        <f t="shared" si="708"/>
        <v>#VALUE!</v>
      </c>
      <c r="AL2190" s="103" t="e">
        <f t="shared" si="716"/>
        <v>#VALUE!</v>
      </c>
      <c r="AN2190" t="str">
        <f>IF(OR(VLOOKUP(AE2190,Home!$C$8:$I$207,6,FALSE)="",VLOOKUP(AE2190,Home!$C$8:$I$207,7,FALSE)=""),"FEJL",Baggrundsark!AE2190)</f>
        <v>FEJL</v>
      </c>
      <c r="AO2190">
        <f>IF(VLOOKUP(AE2190,Home!$C$8:$N$207,12,FALSE)="Timelønnet",1,0)</f>
        <v>0</v>
      </c>
      <c r="AP2190">
        <f>SUM($AO$4:AO2190)*AO2190</f>
        <v>0</v>
      </c>
      <c r="AQ2190">
        <f t="shared" si="703"/>
        <v>1</v>
      </c>
      <c r="AR2190" t="str">
        <f t="shared" si="703"/>
        <v/>
      </c>
      <c r="AS2190" t="e">
        <f t="shared" si="717"/>
        <v>#VALUE!</v>
      </c>
      <c r="AT2190" s="45" t="e">
        <f t="shared" si="704"/>
        <v>#VALUE!</v>
      </c>
      <c r="AU2190">
        <f>VLOOKUP(AQ2190,Home!$C$8:$J$207,8,FALSE)</f>
        <v>0</v>
      </c>
    </row>
    <row r="2191" spans="1:47" x14ac:dyDescent="0.25">
      <c r="A2191" s="6">
        <f t="shared" si="709"/>
        <v>0</v>
      </c>
      <c r="B2191" s="6">
        <f t="shared" si="718"/>
        <v>0</v>
      </c>
      <c r="C2191" s="6" t="str">
        <f t="shared" si="710"/>
        <v/>
      </c>
      <c r="D2191" s="7">
        <f t="shared" si="711"/>
        <v>0</v>
      </c>
      <c r="E2191" s="7">
        <f t="shared" si="719"/>
        <v>0</v>
      </c>
      <c r="F2191" s="7" t="str">
        <f t="shared" si="712"/>
        <v/>
      </c>
      <c r="G2191" s="6">
        <f t="shared" si="713"/>
        <v>0</v>
      </c>
      <c r="H2191" s="6">
        <f t="shared" si="720"/>
        <v>0</v>
      </c>
      <c r="I2191" s="6" t="str">
        <f t="shared" si="721"/>
        <v/>
      </c>
      <c r="J2191" s="11">
        <v>2188</v>
      </c>
      <c r="K2191" s="11">
        <f>IF(IFERROR(VLOOKUP(J2191,Home!$A$8:$B$1048576,1,FALSE),0)=0,0,1)</f>
        <v>0</v>
      </c>
      <c r="L2191" s="129" t="e">
        <f>IF(VLOOKUP(O2191,Home!$C$8:$R$207,6,FALSE)="","",VLOOKUP(O2191,Home!$C$8:$R$207,6,FALSE))</f>
        <v>#N/A</v>
      </c>
      <c r="M2191" s="129" t="e">
        <f t="shared" si="706"/>
        <v>#N/A</v>
      </c>
      <c r="N2191" s="11">
        <f>SUM($K$4:K2191)</f>
        <v>200</v>
      </c>
      <c r="O2191" s="11" t="str">
        <f>IF(P2191="","",IF(IFERROR(VLOOKUP(N2191,Home!$C$8:$R$1048576,1,FALSE),"")=0,"",IFERROR(VLOOKUP(N2191,Home!$C$8:$R$1048576,1,FALSE),"")))</f>
        <v/>
      </c>
      <c r="P2191" s="11" t="str">
        <f>IF(IFERROR(VLOOKUP(W2191,Home!$C$8:$R$1048576,3,FALSE),"")=0,"",IFERROR(VLOOKUP(W2191,Home!$C$8:$R$1048576,3,FALSE),""))</f>
        <v/>
      </c>
      <c r="Q2191" s="11" t="str">
        <f t="shared" si="705"/>
        <v/>
      </c>
      <c r="R2191" s="130" t="e">
        <f>VLOOKUP(Q2191,'Baggrund til lister'!$G$4:$H$15,2,FALSE)</f>
        <v>#N/A</v>
      </c>
      <c r="S2191" s="11" t="str">
        <f t="shared" si="707"/>
        <v/>
      </c>
      <c r="T2191" s="11" t="str">
        <f>IF(IFERROR(VLOOKUP(N2191,Home!$C$8:$R$1048576,11,FALSE),"")=0,"",IFERROR(VLOOKUP(N2191,Home!$C$8:$R$1048576,11,FALSE),""))</f>
        <v/>
      </c>
      <c r="U2191" s="11" t="str">
        <f>IF(IFERROR(VLOOKUP(O2191,Home!$C$8:$R$1048576,12,FALSE),"")=0,"",IFERROR(VLOOKUP(O2191,Home!$C$8:$R$1048576,12,FALSE),""))</f>
        <v/>
      </c>
      <c r="V2191" s="11" t="str">
        <f>IF(IFERROR(VLOOKUP(O2191,Home!$C$8:$R$1048576,8,FALSE),"")=0,"",IFERROR(VLOOKUP(O2191,Home!$C$8:$R$1048576,8,FALSE),""))</f>
        <v/>
      </c>
      <c r="W2191" s="11" t="str">
        <f>IF(OR(VLOOKUP(N2191,Home!$C$7:$I$207,6,FALSE)="",VLOOKUP(N2191,Home!$C$7:$I$207,7,FALSE)=""),"FEJL",SUM(Baggrundsark!$K$4:K2191))</f>
        <v>FEJL</v>
      </c>
      <c r="Y2191">
        <v>2188</v>
      </c>
      <c r="Z2191" s="1"/>
      <c r="AC2191" s="44"/>
      <c r="AD2191">
        <f t="shared" si="714"/>
        <v>0</v>
      </c>
      <c r="AE2191">
        <f>SUM($AD$4:AD2191)</f>
        <v>1</v>
      </c>
      <c r="AF2191" s="103" t="str">
        <f>IFERROR(VLOOKUP(AN2191,Home!$C$8:$E$207,3,FALSE),"")</f>
        <v/>
      </c>
      <c r="AG2191" s="103" t="str">
        <f>IFERROR(VLOOKUP(AN2191,Home!$C$8:$E$207,2,FALSE),"")</f>
        <v/>
      </c>
      <c r="AH2191" s="104" t="str">
        <f>IF(VLOOKUP(AE2191,Home!$C$8:$I$207,6,FALSE)="","",VLOOKUP(AE2191,Home!$C$8:$I$207,6,FALSE))</f>
        <v/>
      </c>
      <c r="AI2191" s="104" t="e">
        <f t="shared" si="722"/>
        <v>#VALUE!</v>
      </c>
      <c r="AJ2191" s="105" t="e">
        <f t="shared" si="715"/>
        <v>#VALUE!</v>
      </c>
      <c r="AK2191" s="103" t="e">
        <f t="shared" si="708"/>
        <v>#VALUE!</v>
      </c>
      <c r="AL2191" s="103" t="e">
        <f t="shared" si="716"/>
        <v>#VALUE!</v>
      </c>
      <c r="AN2191" t="str">
        <f>IF(OR(VLOOKUP(AE2191,Home!$C$8:$I$207,6,FALSE)="",VLOOKUP(AE2191,Home!$C$8:$I$207,7,FALSE)=""),"FEJL",Baggrundsark!AE2191)</f>
        <v>FEJL</v>
      </c>
      <c r="AO2191">
        <f>IF(VLOOKUP(AE2191,Home!$C$8:$N$207,12,FALSE)="Timelønnet",1,0)</f>
        <v>0</v>
      </c>
      <c r="AP2191">
        <f>SUM($AO$4:AO2191)*AO2191</f>
        <v>0</v>
      </c>
      <c r="AQ2191">
        <f t="shared" si="703"/>
        <v>1</v>
      </c>
      <c r="AR2191" t="str">
        <f t="shared" si="703"/>
        <v/>
      </c>
      <c r="AS2191" t="e">
        <f t="shared" si="717"/>
        <v>#VALUE!</v>
      </c>
      <c r="AT2191" s="45" t="e">
        <f t="shared" si="704"/>
        <v>#VALUE!</v>
      </c>
      <c r="AU2191">
        <f>VLOOKUP(AQ2191,Home!$C$8:$J$207,8,FALSE)</f>
        <v>0</v>
      </c>
    </row>
    <row r="2192" spans="1:47" x14ac:dyDescent="0.25">
      <c r="A2192" s="6">
        <f t="shared" si="709"/>
        <v>0</v>
      </c>
      <c r="B2192" s="6">
        <f t="shared" si="718"/>
        <v>0</v>
      </c>
      <c r="C2192" s="6" t="str">
        <f t="shared" si="710"/>
        <v/>
      </c>
      <c r="D2192" s="7">
        <f t="shared" si="711"/>
        <v>0</v>
      </c>
      <c r="E2192" s="7">
        <f t="shared" si="719"/>
        <v>0</v>
      </c>
      <c r="F2192" s="7" t="str">
        <f t="shared" si="712"/>
        <v/>
      </c>
      <c r="G2192" s="6">
        <f t="shared" si="713"/>
        <v>0</v>
      </c>
      <c r="H2192" s="6">
        <f t="shared" si="720"/>
        <v>0</v>
      </c>
      <c r="I2192" s="6" t="str">
        <f t="shared" si="721"/>
        <v/>
      </c>
      <c r="J2192" s="11">
        <v>2189</v>
      </c>
      <c r="K2192" s="11">
        <f>IF(IFERROR(VLOOKUP(J2192,Home!$A$8:$B$1048576,1,FALSE),0)=0,0,1)</f>
        <v>0</v>
      </c>
      <c r="L2192" s="129" t="e">
        <f>IF(VLOOKUP(O2192,Home!$C$8:$R$207,6,FALSE)="","",VLOOKUP(O2192,Home!$C$8:$R$207,6,FALSE))</f>
        <v>#N/A</v>
      </c>
      <c r="M2192" s="129" t="e">
        <f t="shared" si="706"/>
        <v>#N/A</v>
      </c>
      <c r="N2192" s="11">
        <f>SUM($K$4:K2192)</f>
        <v>200</v>
      </c>
      <c r="O2192" s="11" t="str">
        <f>IF(P2192="","",IF(IFERROR(VLOOKUP(N2192,Home!$C$8:$R$1048576,1,FALSE),"")=0,"",IFERROR(VLOOKUP(N2192,Home!$C$8:$R$1048576,1,FALSE),"")))</f>
        <v/>
      </c>
      <c r="P2192" s="11" t="str">
        <f>IF(IFERROR(VLOOKUP(W2192,Home!$C$8:$R$1048576,3,FALSE),"")=0,"",IFERROR(VLOOKUP(W2192,Home!$C$8:$R$1048576,3,FALSE),""))</f>
        <v/>
      </c>
      <c r="Q2192" s="11" t="str">
        <f t="shared" si="705"/>
        <v/>
      </c>
      <c r="R2192" s="130" t="e">
        <f>VLOOKUP(Q2192,'Baggrund til lister'!$G$4:$H$15,2,FALSE)</f>
        <v>#N/A</v>
      </c>
      <c r="S2192" s="11" t="str">
        <f t="shared" si="707"/>
        <v/>
      </c>
      <c r="T2192" s="11" t="str">
        <f>IF(IFERROR(VLOOKUP(N2192,Home!$C$8:$R$1048576,11,FALSE),"")=0,"",IFERROR(VLOOKUP(N2192,Home!$C$8:$R$1048576,11,FALSE),""))</f>
        <v/>
      </c>
      <c r="U2192" s="11" t="str">
        <f>IF(IFERROR(VLOOKUP(O2192,Home!$C$8:$R$1048576,12,FALSE),"")=0,"",IFERROR(VLOOKUP(O2192,Home!$C$8:$R$1048576,12,FALSE),""))</f>
        <v/>
      </c>
      <c r="V2192" s="11" t="str">
        <f>IF(IFERROR(VLOOKUP(O2192,Home!$C$8:$R$1048576,8,FALSE),"")=0,"",IFERROR(VLOOKUP(O2192,Home!$C$8:$R$1048576,8,FALSE),""))</f>
        <v/>
      </c>
      <c r="W2192" s="11" t="str">
        <f>IF(OR(VLOOKUP(N2192,Home!$C$7:$I$207,6,FALSE)="",VLOOKUP(N2192,Home!$C$7:$I$207,7,FALSE)=""),"FEJL",SUM(Baggrundsark!$K$4:K2192))</f>
        <v>FEJL</v>
      </c>
      <c r="Y2192">
        <v>2189</v>
      </c>
      <c r="Z2192" s="1"/>
      <c r="AC2192" s="44"/>
      <c r="AD2192">
        <f t="shared" si="714"/>
        <v>0</v>
      </c>
      <c r="AE2192">
        <f>SUM($AD$4:AD2192)</f>
        <v>1</v>
      </c>
      <c r="AF2192" s="103" t="str">
        <f>IFERROR(VLOOKUP(AN2192,Home!$C$8:$E$207,3,FALSE),"")</f>
        <v/>
      </c>
      <c r="AG2192" s="103" t="str">
        <f>IFERROR(VLOOKUP(AN2192,Home!$C$8:$E$207,2,FALSE),"")</f>
        <v/>
      </c>
      <c r="AH2192" s="104" t="str">
        <f>IF(VLOOKUP(AE2192,Home!$C$8:$I$207,6,FALSE)="","",VLOOKUP(AE2192,Home!$C$8:$I$207,6,FALSE))</f>
        <v/>
      </c>
      <c r="AI2192" s="104" t="e">
        <f t="shared" si="722"/>
        <v>#VALUE!</v>
      </c>
      <c r="AJ2192" s="105" t="e">
        <f t="shared" si="715"/>
        <v>#VALUE!</v>
      </c>
      <c r="AK2192" s="103" t="e">
        <f t="shared" si="708"/>
        <v>#VALUE!</v>
      </c>
      <c r="AL2192" s="103" t="e">
        <f t="shared" si="716"/>
        <v>#VALUE!</v>
      </c>
      <c r="AN2192" t="str">
        <f>IF(OR(VLOOKUP(AE2192,Home!$C$8:$I$207,6,FALSE)="",VLOOKUP(AE2192,Home!$C$8:$I$207,7,FALSE)=""),"FEJL",Baggrundsark!AE2192)</f>
        <v>FEJL</v>
      </c>
      <c r="AO2192">
        <f>IF(VLOOKUP(AE2192,Home!$C$8:$N$207,12,FALSE)="Timelønnet",1,0)</f>
        <v>0</v>
      </c>
      <c r="AP2192">
        <f>SUM($AO$4:AO2192)*AO2192</f>
        <v>0</v>
      </c>
      <c r="AQ2192">
        <f t="shared" si="703"/>
        <v>1</v>
      </c>
      <c r="AR2192" t="str">
        <f t="shared" si="703"/>
        <v/>
      </c>
      <c r="AS2192" t="e">
        <f t="shared" si="717"/>
        <v>#VALUE!</v>
      </c>
      <c r="AT2192" s="45" t="e">
        <f t="shared" si="704"/>
        <v>#VALUE!</v>
      </c>
      <c r="AU2192">
        <f>VLOOKUP(AQ2192,Home!$C$8:$J$207,8,FALSE)</f>
        <v>0</v>
      </c>
    </row>
    <row r="2193" spans="1:47" x14ac:dyDescent="0.25">
      <c r="A2193" s="6">
        <f t="shared" si="709"/>
        <v>0</v>
      </c>
      <c r="B2193" s="6">
        <f t="shared" si="718"/>
        <v>0</v>
      </c>
      <c r="C2193" s="6" t="str">
        <f t="shared" si="710"/>
        <v/>
      </c>
      <c r="D2193" s="7">
        <f t="shared" si="711"/>
        <v>0</v>
      </c>
      <c r="E2193" s="7">
        <f t="shared" si="719"/>
        <v>0</v>
      </c>
      <c r="F2193" s="7" t="str">
        <f t="shared" si="712"/>
        <v/>
      </c>
      <c r="G2193" s="6">
        <f t="shared" si="713"/>
        <v>0</v>
      </c>
      <c r="H2193" s="6">
        <f t="shared" si="720"/>
        <v>0</v>
      </c>
      <c r="I2193" s="6" t="str">
        <f t="shared" si="721"/>
        <v/>
      </c>
      <c r="J2193" s="11">
        <v>2190</v>
      </c>
      <c r="K2193" s="11">
        <f>IF(IFERROR(VLOOKUP(J2193,Home!$A$8:$B$1048576,1,FALSE),0)=0,0,1)</f>
        <v>0</v>
      </c>
      <c r="L2193" s="129" t="e">
        <f>IF(VLOOKUP(O2193,Home!$C$8:$R$207,6,FALSE)="","",VLOOKUP(O2193,Home!$C$8:$R$207,6,FALSE))</f>
        <v>#N/A</v>
      </c>
      <c r="M2193" s="129" t="e">
        <f t="shared" si="706"/>
        <v>#N/A</v>
      </c>
      <c r="N2193" s="11">
        <f>SUM($K$4:K2193)</f>
        <v>200</v>
      </c>
      <c r="O2193" s="11" t="str">
        <f>IF(P2193="","",IF(IFERROR(VLOOKUP(N2193,Home!$C$8:$R$1048576,1,FALSE),"")=0,"",IFERROR(VLOOKUP(N2193,Home!$C$8:$R$1048576,1,FALSE),"")))</f>
        <v/>
      </c>
      <c r="P2193" s="11" t="str">
        <f>IF(IFERROR(VLOOKUP(W2193,Home!$C$8:$R$1048576,3,FALSE),"")=0,"",IFERROR(VLOOKUP(W2193,Home!$C$8:$R$1048576,3,FALSE),""))</f>
        <v/>
      </c>
      <c r="Q2193" s="11" t="str">
        <f t="shared" si="705"/>
        <v/>
      </c>
      <c r="R2193" s="130" t="e">
        <f>VLOOKUP(Q2193,'Baggrund til lister'!$G$4:$H$15,2,FALSE)</f>
        <v>#N/A</v>
      </c>
      <c r="S2193" s="11" t="str">
        <f t="shared" si="707"/>
        <v/>
      </c>
      <c r="T2193" s="11" t="str">
        <f>IF(IFERROR(VLOOKUP(N2193,Home!$C$8:$R$1048576,11,FALSE),"")=0,"",IFERROR(VLOOKUP(N2193,Home!$C$8:$R$1048576,11,FALSE),""))</f>
        <v/>
      </c>
      <c r="U2193" s="11" t="str">
        <f>IF(IFERROR(VLOOKUP(O2193,Home!$C$8:$R$1048576,12,FALSE),"")=0,"",IFERROR(VLOOKUP(O2193,Home!$C$8:$R$1048576,12,FALSE),""))</f>
        <v/>
      </c>
      <c r="V2193" s="11" t="str">
        <f>IF(IFERROR(VLOOKUP(O2193,Home!$C$8:$R$1048576,8,FALSE),"")=0,"",IFERROR(VLOOKUP(O2193,Home!$C$8:$R$1048576,8,FALSE),""))</f>
        <v/>
      </c>
      <c r="W2193" s="11" t="str">
        <f>IF(OR(VLOOKUP(N2193,Home!$C$7:$I$207,6,FALSE)="",VLOOKUP(N2193,Home!$C$7:$I$207,7,FALSE)=""),"FEJL",SUM(Baggrundsark!$K$4:K2193))</f>
        <v>FEJL</v>
      </c>
      <c r="Y2193">
        <v>2190</v>
      </c>
      <c r="Z2193" s="1"/>
      <c r="AC2193" s="44"/>
      <c r="AD2193">
        <f t="shared" si="714"/>
        <v>0</v>
      </c>
      <c r="AE2193">
        <f>SUM($AD$4:AD2193)</f>
        <v>1</v>
      </c>
      <c r="AF2193" s="103" t="str">
        <f>IFERROR(VLOOKUP(AN2193,Home!$C$8:$E$207,3,FALSE),"")</f>
        <v/>
      </c>
      <c r="AG2193" s="103" t="str">
        <f>IFERROR(VLOOKUP(AN2193,Home!$C$8:$E$207,2,FALSE),"")</f>
        <v/>
      </c>
      <c r="AH2193" s="104" t="str">
        <f>IF(VLOOKUP(AE2193,Home!$C$8:$I$207,6,FALSE)="","",VLOOKUP(AE2193,Home!$C$8:$I$207,6,FALSE))</f>
        <v/>
      </c>
      <c r="AI2193" s="104" t="e">
        <f t="shared" si="722"/>
        <v>#VALUE!</v>
      </c>
      <c r="AJ2193" s="105" t="e">
        <f t="shared" si="715"/>
        <v>#VALUE!</v>
      </c>
      <c r="AK2193" s="103" t="e">
        <f t="shared" si="708"/>
        <v>#VALUE!</v>
      </c>
      <c r="AL2193" s="103" t="e">
        <f t="shared" si="716"/>
        <v>#VALUE!</v>
      </c>
      <c r="AN2193" t="str">
        <f>IF(OR(VLOOKUP(AE2193,Home!$C$8:$I$207,6,FALSE)="",VLOOKUP(AE2193,Home!$C$8:$I$207,7,FALSE)=""),"FEJL",Baggrundsark!AE2193)</f>
        <v>FEJL</v>
      </c>
      <c r="AO2193">
        <f>IF(VLOOKUP(AE2193,Home!$C$8:$N$207,12,FALSE)="Timelønnet",1,0)</f>
        <v>0</v>
      </c>
      <c r="AP2193">
        <f>SUM($AO$4:AO2193)*AO2193</f>
        <v>0</v>
      </c>
      <c r="AQ2193">
        <f t="shared" si="703"/>
        <v>1</v>
      </c>
      <c r="AR2193" t="str">
        <f t="shared" si="703"/>
        <v/>
      </c>
      <c r="AS2193" t="e">
        <f t="shared" si="717"/>
        <v>#VALUE!</v>
      </c>
      <c r="AT2193" s="45" t="e">
        <f t="shared" si="704"/>
        <v>#VALUE!</v>
      </c>
      <c r="AU2193">
        <f>VLOOKUP(AQ2193,Home!$C$8:$J$207,8,FALSE)</f>
        <v>0</v>
      </c>
    </row>
    <row r="2194" spans="1:47" x14ac:dyDescent="0.25">
      <c r="A2194" s="6">
        <f t="shared" si="709"/>
        <v>0</v>
      </c>
      <c r="B2194" s="6">
        <f t="shared" si="718"/>
        <v>0</v>
      </c>
      <c r="C2194" s="6" t="str">
        <f t="shared" si="710"/>
        <v/>
      </c>
      <c r="D2194" s="7">
        <f t="shared" si="711"/>
        <v>0</v>
      </c>
      <c r="E2194" s="7">
        <f t="shared" si="719"/>
        <v>0</v>
      </c>
      <c r="F2194" s="7" t="str">
        <f t="shared" si="712"/>
        <v/>
      </c>
      <c r="G2194" s="6">
        <f t="shared" si="713"/>
        <v>0</v>
      </c>
      <c r="H2194" s="6">
        <f t="shared" si="720"/>
        <v>0</v>
      </c>
      <c r="I2194" s="6" t="str">
        <f t="shared" si="721"/>
        <v/>
      </c>
      <c r="J2194" s="11">
        <v>2191</v>
      </c>
      <c r="K2194" s="11">
        <f>IF(IFERROR(VLOOKUP(J2194,Home!$A$8:$B$1048576,1,FALSE),0)=0,0,1)</f>
        <v>0</v>
      </c>
      <c r="L2194" s="129" t="e">
        <f>IF(VLOOKUP(O2194,Home!$C$8:$R$207,6,FALSE)="","",VLOOKUP(O2194,Home!$C$8:$R$207,6,FALSE))</f>
        <v>#N/A</v>
      </c>
      <c r="M2194" s="129" t="e">
        <f t="shared" si="706"/>
        <v>#N/A</v>
      </c>
      <c r="N2194" s="11">
        <f>SUM($K$4:K2194)</f>
        <v>200</v>
      </c>
      <c r="O2194" s="11" t="str">
        <f>IF(P2194="","",IF(IFERROR(VLOOKUP(N2194,Home!$C$8:$R$1048576,1,FALSE),"")=0,"",IFERROR(VLOOKUP(N2194,Home!$C$8:$R$1048576,1,FALSE),"")))</f>
        <v/>
      </c>
      <c r="P2194" s="11" t="str">
        <f>IF(IFERROR(VLOOKUP(W2194,Home!$C$8:$R$1048576,3,FALSE),"")=0,"",IFERROR(VLOOKUP(W2194,Home!$C$8:$R$1048576,3,FALSE),""))</f>
        <v/>
      </c>
      <c r="Q2194" s="11" t="str">
        <f t="shared" si="705"/>
        <v/>
      </c>
      <c r="R2194" s="130" t="e">
        <f>VLOOKUP(Q2194,'Baggrund til lister'!$G$4:$H$15,2,FALSE)</f>
        <v>#N/A</v>
      </c>
      <c r="S2194" s="11" t="str">
        <f t="shared" si="707"/>
        <v/>
      </c>
      <c r="T2194" s="11" t="str">
        <f>IF(IFERROR(VLOOKUP(N2194,Home!$C$8:$R$1048576,11,FALSE),"")=0,"",IFERROR(VLOOKUP(N2194,Home!$C$8:$R$1048576,11,FALSE),""))</f>
        <v/>
      </c>
      <c r="U2194" s="11" t="str">
        <f>IF(IFERROR(VLOOKUP(O2194,Home!$C$8:$R$1048576,12,FALSE),"")=0,"",IFERROR(VLOOKUP(O2194,Home!$C$8:$R$1048576,12,FALSE),""))</f>
        <v/>
      </c>
      <c r="V2194" s="11" t="str">
        <f>IF(IFERROR(VLOOKUP(O2194,Home!$C$8:$R$1048576,8,FALSE),"")=0,"",IFERROR(VLOOKUP(O2194,Home!$C$8:$R$1048576,8,FALSE),""))</f>
        <v/>
      </c>
      <c r="W2194" s="11" t="str">
        <f>IF(OR(VLOOKUP(N2194,Home!$C$7:$I$207,6,FALSE)="",VLOOKUP(N2194,Home!$C$7:$I$207,7,FALSE)=""),"FEJL",SUM(Baggrundsark!$K$4:K2194))</f>
        <v>FEJL</v>
      </c>
      <c r="Y2194">
        <v>2191</v>
      </c>
      <c r="Z2194" s="1"/>
      <c r="AC2194" s="44"/>
      <c r="AD2194">
        <f t="shared" si="714"/>
        <v>0</v>
      </c>
      <c r="AE2194">
        <f>SUM($AD$4:AD2194)</f>
        <v>1</v>
      </c>
      <c r="AF2194" s="103" t="str">
        <f>IFERROR(VLOOKUP(AN2194,Home!$C$8:$E$207,3,FALSE),"")</f>
        <v/>
      </c>
      <c r="AG2194" s="103" t="str">
        <f>IFERROR(VLOOKUP(AN2194,Home!$C$8:$E$207,2,FALSE),"")</f>
        <v/>
      </c>
      <c r="AH2194" s="104" t="str">
        <f>IF(VLOOKUP(AE2194,Home!$C$8:$I$207,6,FALSE)="","",VLOOKUP(AE2194,Home!$C$8:$I$207,6,FALSE))</f>
        <v/>
      </c>
      <c r="AI2194" s="104" t="e">
        <f t="shared" si="722"/>
        <v>#VALUE!</v>
      </c>
      <c r="AJ2194" s="105" t="e">
        <f t="shared" si="715"/>
        <v>#VALUE!</v>
      </c>
      <c r="AK2194" s="103" t="e">
        <f t="shared" si="708"/>
        <v>#VALUE!</v>
      </c>
      <c r="AL2194" s="103" t="e">
        <f t="shared" si="716"/>
        <v>#VALUE!</v>
      </c>
      <c r="AN2194" t="str">
        <f>IF(OR(VLOOKUP(AE2194,Home!$C$8:$I$207,6,FALSE)="",VLOOKUP(AE2194,Home!$C$8:$I$207,7,FALSE)=""),"FEJL",Baggrundsark!AE2194)</f>
        <v>FEJL</v>
      </c>
      <c r="AO2194">
        <f>IF(VLOOKUP(AE2194,Home!$C$8:$N$207,12,FALSE)="Timelønnet",1,0)</f>
        <v>0</v>
      </c>
      <c r="AP2194">
        <f>SUM($AO$4:AO2194)*AO2194</f>
        <v>0</v>
      </c>
      <c r="AQ2194">
        <f t="shared" si="703"/>
        <v>1</v>
      </c>
      <c r="AR2194" t="str">
        <f t="shared" si="703"/>
        <v/>
      </c>
      <c r="AS2194" t="e">
        <f t="shared" si="717"/>
        <v>#VALUE!</v>
      </c>
      <c r="AT2194" s="45" t="e">
        <f t="shared" si="704"/>
        <v>#VALUE!</v>
      </c>
      <c r="AU2194">
        <f>VLOOKUP(AQ2194,Home!$C$8:$J$207,8,FALSE)</f>
        <v>0</v>
      </c>
    </row>
    <row r="2195" spans="1:47" x14ac:dyDescent="0.25">
      <c r="A2195" s="6">
        <f t="shared" si="709"/>
        <v>0</v>
      </c>
      <c r="B2195" s="6">
        <f t="shared" si="718"/>
        <v>0</v>
      </c>
      <c r="C2195" s="6" t="str">
        <f t="shared" si="710"/>
        <v/>
      </c>
      <c r="D2195" s="7">
        <f t="shared" si="711"/>
        <v>0</v>
      </c>
      <c r="E2195" s="7">
        <f t="shared" si="719"/>
        <v>0</v>
      </c>
      <c r="F2195" s="7" t="str">
        <f t="shared" si="712"/>
        <v/>
      </c>
      <c r="G2195" s="6">
        <f t="shared" si="713"/>
        <v>0</v>
      </c>
      <c r="H2195" s="6">
        <f t="shared" si="720"/>
        <v>0</v>
      </c>
      <c r="I2195" s="6" t="str">
        <f t="shared" si="721"/>
        <v/>
      </c>
      <c r="J2195" s="11">
        <v>2192</v>
      </c>
      <c r="K2195" s="11">
        <f>IF(IFERROR(VLOOKUP(J2195,Home!$A$8:$B$1048576,1,FALSE),0)=0,0,1)</f>
        <v>0</v>
      </c>
      <c r="L2195" s="129" t="e">
        <f>IF(VLOOKUP(O2195,Home!$C$8:$R$207,6,FALSE)="","",VLOOKUP(O2195,Home!$C$8:$R$207,6,FALSE))</f>
        <v>#N/A</v>
      </c>
      <c r="M2195" s="129" t="e">
        <f t="shared" si="706"/>
        <v>#N/A</v>
      </c>
      <c r="N2195" s="11">
        <f>SUM($K$4:K2195)</f>
        <v>200</v>
      </c>
      <c r="O2195" s="11" t="str">
        <f>IF(P2195="","",IF(IFERROR(VLOOKUP(N2195,Home!$C$8:$R$1048576,1,FALSE),"")=0,"",IFERROR(VLOOKUP(N2195,Home!$C$8:$R$1048576,1,FALSE),"")))</f>
        <v/>
      </c>
      <c r="P2195" s="11" t="str">
        <f>IF(IFERROR(VLOOKUP(W2195,Home!$C$8:$R$1048576,3,FALSE),"")=0,"",IFERROR(VLOOKUP(W2195,Home!$C$8:$R$1048576,3,FALSE),""))</f>
        <v/>
      </c>
      <c r="Q2195" s="11" t="str">
        <f t="shared" si="705"/>
        <v/>
      </c>
      <c r="R2195" s="130" t="e">
        <f>VLOOKUP(Q2195,'Baggrund til lister'!$G$4:$H$15,2,FALSE)</f>
        <v>#N/A</v>
      </c>
      <c r="S2195" s="11" t="str">
        <f t="shared" si="707"/>
        <v/>
      </c>
      <c r="T2195" s="11" t="str">
        <f>IF(IFERROR(VLOOKUP(N2195,Home!$C$8:$R$1048576,11,FALSE),"")=0,"",IFERROR(VLOOKUP(N2195,Home!$C$8:$R$1048576,11,FALSE),""))</f>
        <v/>
      </c>
      <c r="U2195" s="11" t="str">
        <f>IF(IFERROR(VLOOKUP(O2195,Home!$C$8:$R$1048576,12,FALSE),"")=0,"",IFERROR(VLOOKUP(O2195,Home!$C$8:$R$1048576,12,FALSE),""))</f>
        <v/>
      </c>
      <c r="V2195" s="11" t="str">
        <f>IF(IFERROR(VLOOKUP(O2195,Home!$C$8:$R$1048576,8,FALSE),"")=0,"",IFERROR(VLOOKUP(O2195,Home!$C$8:$R$1048576,8,FALSE),""))</f>
        <v/>
      </c>
      <c r="W2195" s="11" t="str">
        <f>IF(OR(VLOOKUP(N2195,Home!$C$7:$I$207,6,FALSE)="",VLOOKUP(N2195,Home!$C$7:$I$207,7,FALSE)=""),"FEJL",SUM(Baggrundsark!$K$4:K2195))</f>
        <v>FEJL</v>
      </c>
      <c r="Y2195">
        <v>2192</v>
      </c>
      <c r="Z2195" s="1"/>
      <c r="AC2195" s="44"/>
      <c r="AD2195">
        <f t="shared" si="714"/>
        <v>0</v>
      </c>
      <c r="AE2195">
        <f>SUM($AD$4:AD2195)</f>
        <v>1</v>
      </c>
      <c r="AF2195" s="103" t="str">
        <f>IFERROR(VLOOKUP(AN2195,Home!$C$8:$E$207,3,FALSE),"")</f>
        <v/>
      </c>
      <c r="AG2195" s="103" t="str">
        <f>IFERROR(VLOOKUP(AN2195,Home!$C$8:$E$207,2,FALSE),"")</f>
        <v/>
      </c>
      <c r="AH2195" s="104" t="str">
        <f>IF(VLOOKUP(AE2195,Home!$C$8:$I$207,6,FALSE)="","",VLOOKUP(AE2195,Home!$C$8:$I$207,6,FALSE))</f>
        <v/>
      </c>
      <c r="AI2195" s="104" t="e">
        <f t="shared" si="722"/>
        <v>#VALUE!</v>
      </c>
      <c r="AJ2195" s="105" t="e">
        <f t="shared" si="715"/>
        <v>#VALUE!</v>
      </c>
      <c r="AK2195" s="103" t="e">
        <f t="shared" si="708"/>
        <v>#VALUE!</v>
      </c>
      <c r="AL2195" s="103" t="e">
        <f t="shared" si="716"/>
        <v>#VALUE!</v>
      </c>
      <c r="AN2195" t="str">
        <f>IF(OR(VLOOKUP(AE2195,Home!$C$8:$I$207,6,FALSE)="",VLOOKUP(AE2195,Home!$C$8:$I$207,7,FALSE)=""),"FEJL",Baggrundsark!AE2195)</f>
        <v>FEJL</v>
      </c>
      <c r="AO2195">
        <f>IF(VLOOKUP(AE2195,Home!$C$8:$N$207,12,FALSE)="Timelønnet",1,0)</f>
        <v>0</v>
      </c>
      <c r="AP2195">
        <f>SUM($AO$4:AO2195)*AO2195</f>
        <v>0</v>
      </c>
      <c r="AQ2195">
        <f t="shared" si="703"/>
        <v>1</v>
      </c>
      <c r="AR2195" t="str">
        <f t="shared" si="703"/>
        <v/>
      </c>
      <c r="AS2195" t="e">
        <f t="shared" si="717"/>
        <v>#VALUE!</v>
      </c>
      <c r="AT2195" s="45" t="e">
        <f t="shared" si="704"/>
        <v>#VALUE!</v>
      </c>
      <c r="AU2195">
        <f>VLOOKUP(AQ2195,Home!$C$8:$J$207,8,FALSE)</f>
        <v>0</v>
      </c>
    </row>
    <row r="2196" spans="1:47" x14ac:dyDescent="0.25">
      <c r="A2196" s="6">
        <f t="shared" si="709"/>
        <v>0</v>
      </c>
      <c r="B2196" s="6">
        <f t="shared" si="718"/>
        <v>0</v>
      </c>
      <c r="C2196" s="6" t="str">
        <f t="shared" si="710"/>
        <v/>
      </c>
      <c r="D2196" s="7">
        <f t="shared" si="711"/>
        <v>0</v>
      </c>
      <c r="E2196" s="7">
        <f t="shared" si="719"/>
        <v>0</v>
      </c>
      <c r="F2196" s="7" t="str">
        <f t="shared" si="712"/>
        <v/>
      </c>
      <c r="G2196" s="6">
        <f t="shared" si="713"/>
        <v>0</v>
      </c>
      <c r="H2196" s="6">
        <f t="shared" si="720"/>
        <v>0</v>
      </c>
      <c r="I2196" s="6" t="str">
        <f t="shared" si="721"/>
        <v/>
      </c>
      <c r="J2196" s="11">
        <v>2193</v>
      </c>
      <c r="K2196" s="11">
        <f>IF(IFERROR(VLOOKUP(J2196,Home!$A$8:$B$1048576,1,FALSE),0)=0,0,1)</f>
        <v>0</v>
      </c>
      <c r="L2196" s="129" t="e">
        <f>IF(VLOOKUP(O2196,Home!$C$8:$R$207,6,FALSE)="","",VLOOKUP(O2196,Home!$C$8:$R$207,6,FALSE))</f>
        <v>#N/A</v>
      </c>
      <c r="M2196" s="129" t="e">
        <f t="shared" si="706"/>
        <v>#N/A</v>
      </c>
      <c r="N2196" s="11">
        <f>SUM($K$4:K2196)</f>
        <v>200</v>
      </c>
      <c r="O2196" s="11" t="str">
        <f>IF(P2196="","",IF(IFERROR(VLOOKUP(N2196,Home!$C$8:$R$1048576,1,FALSE),"")=0,"",IFERROR(VLOOKUP(N2196,Home!$C$8:$R$1048576,1,FALSE),"")))</f>
        <v/>
      </c>
      <c r="P2196" s="11" t="str">
        <f>IF(IFERROR(VLOOKUP(W2196,Home!$C$8:$R$1048576,3,FALSE),"")=0,"",IFERROR(VLOOKUP(W2196,Home!$C$8:$R$1048576,3,FALSE),""))</f>
        <v/>
      </c>
      <c r="Q2196" s="11" t="str">
        <f t="shared" si="705"/>
        <v/>
      </c>
      <c r="R2196" s="130" t="e">
        <f>VLOOKUP(Q2196,'Baggrund til lister'!$G$4:$H$15,2,FALSE)</f>
        <v>#N/A</v>
      </c>
      <c r="S2196" s="11" t="str">
        <f t="shared" si="707"/>
        <v/>
      </c>
      <c r="T2196" s="11" t="str">
        <f>IF(IFERROR(VLOOKUP(N2196,Home!$C$8:$R$1048576,11,FALSE),"")=0,"",IFERROR(VLOOKUP(N2196,Home!$C$8:$R$1048576,11,FALSE),""))</f>
        <v/>
      </c>
      <c r="U2196" s="11" t="str">
        <f>IF(IFERROR(VLOOKUP(O2196,Home!$C$8:$R$1048576,12,FALSE),"")=0,"",IFERROR(VLOOKUP(O2196,Home!$C$8:$R$1048576,12,FALSE),""))</f>
        <v/>
      </c>
      <c r="V2196" s="11" t="str">
        <f>IF(IFERROR(VLOOKUP(O2196,Home!$C$8:$R$1048576,8,FALSE),"")=0,"",IFERROR(VLOOKUP(O2196,Home!$C$8:$R$1048576,8,FALSE),""))</f>
        <v/>
      </c>
      <c r="W2196" s="11" t="str">
        <f>IF(OR(VLOOKUP(N2196,Home!$C$7:$I$207,6,FALSE)="",VLOOKUP(N2196,Home!$C$7:$I$207,7,FALSE)=""),"FEJL",SUM(Baggrundsark!$K$4:K2196))</f>
        <v>FEJL</v>
      </c>
      <c r="Y2196">
        <v>2193</v>
      </c>
      <c r="Z2196" s="1"/>
      <c r="AC2196" s="44"/>
      <c r="AD2196">
        <f t="shared" si="714"/>
        <v>0</v>
      </c>
      <c r="AE2196">
        <f>SUM($AD$4:AD2196)</f>
        <v>1</v>
      </c>
      <c r="AF2196" s="103" t="str">
        <f>IFERROR(VLOOKUP(AN2196,Home!$C$8:$E$207,3,FALSE),"")</f>
        <v/>
      </c>
      <c r="AG2196" s="103" t="str">
        <f>IFERROR(VLOOKUP(AN2196,Home!$C$8:$E$207,2,FALSE),"")</f>
        <v/>
      </c>
      <c r="AH2196" s="104" t="str">
        <f>IF(VLOOKUP(AE2196,Home!$C$8:$I$207,6,FALSE)="","",VLOOKUP(AE2196,Home!$C$8:$I$207,6,FALSE))</f>
        <v/>
      </c>
      <c r="AI2196" s="104" t="e">
        <f t="shared" si="722"/>
        <v>#VALUE!</v>
      </c>
      <c r="AJ2196" s="105" t="e">
        <f t="shared" si="715"/>
        <v>#VALUE!</v>
      </c>
      <c r="AK2196" s="103" t="e">
        <f t="shared" si="708"/>
        <v>#VALUE!</v>
      </c>
      <c r="AL2196" s="103" t="e">
        <f t="shared" si="716"/>
        <v>#VALUE!</v>
      </c>
      <c r="AN2196" t="str">
        <f>IF(OR(VLOOKUP(AE2196,Home!$C$8:$I$207,6,FALSE)="",VLOOKUP(AE2196,Home!$C$8:$I$207,7,FALSE)=""),"FEJL",Baggrundsark!AE2196)</f>
        <v>FEJL</v>
      </c>
      <c r="AO2196">
        <f>IF(VLOOKUP(AE2196,Home!$C$8:$N$207,12,FALSE)="Timelønnet",1,0)</f>
        <v>0</v>
      </c>
      <c r="AP2196">
        <f>SUM($AO$4:AO2196)*AO2196</f>
        <v>0</v>
      </c>
      <c r="AQ2196">
        <f t="shared" si="703"/>
        <v>1</v>
      </c>
      <c r="AR2196" t="str">
        <f t="shared" si="703"/>
        <v/>
      </c>
      <c r="AS2196" t="e">
        <f t="shared" si="717"/>
        <v>#VALUE!</v>
      </c>
      <c r="AT2196" s="45" t="e">
        <f t="shared" si="704"/>
        <v>#VALUE!</v>
      </c>
      <c r="AU2196">
        <f>VLOOKUP(AQ2196,Home!$C$8:$J$207,8,FALSE)</f>
        <v>0</v>
      </c>
    </row>
    <row r="2197" spans="1:47" x14ac:dyDescent="0.25">
      <c r="A2197" s="6">
        <f t="shared" si="709"/>
        <v>0</v>
      </c>
      <c r="B2197" s="6">
        <f t="shared" si="718"/>
        <v>0</v>
      </c>
      <c r="C2197" s="6" t="str">
        <f t="shared" si="710"/>
        <v/>
      </c>
      <c r="D2197" s="7">
        <f t="shared" si="711"/>
        <v>0</v>
      </c>
      <c r="E2197" s="7">
        <f t="shared" si="719"/>
        <v>0</v>
      </c>
      <c r="F2197" s="7" t="str">
        <f t="shared" si="712"/>
        <v/>
      </c>
      <c r="G2197" s="6">
        <f t="shared" si="713"/>
        <v>0</v>
      </c>
      <c r="H2197" s="6">
        <f t="shared" si="720"/>
        <v>0</v>
      </c>
      <c r="I2197" s="6" t="str">
        <f t="shared" si="721"/>
        <v/>
      </c>
      <c r="J2197" s="11">
        <v>2194</v>
      </c>
      <c r="K2197" s="11">
        <f>IF(IFERROR(VLOOKUP(J2197,Home!$A$8:$B$1048576,1,FALSE),0)=0,0,1)</f>
        <v>0</v>
      </c>
      <c r="L2197" s="129" t="e">
        <f>IF(VLOOKUP(O2197,Home!$C$8:$R$207,6,FALSE)="","",VLOOKUP(O2197,Home!$C$8:$R$207,6,FALSE))</f>
        <v>#N/A</v>
      </c>
      <c r="M2197" s="129" t="e">
        <f t="shared" si="706"/>
        <v>#N/A</v>
      </c>
      <c r="N2197" s="11">
        <f>SUM($K$4:K2197)</f>
        <v>200</v>
      </c>
      <c r="O2197" s="11" t="str">
        <f>IF(P2197="","",IF(IFERROR(VLOOKUP(N2197,Home!$C$8:$R$1048576,1,FALSE),"")=0,"",IFERROR(VLOOKUP(N2197,Home!$C$8:$R$1048576,1,FALSE),"")))</f>
        <v/>
      </c>
      <c r="P2197" s="11" t="str">
        <f>IF(IFERROR(VLOOKUP(W2197,Home!$C$8:$R$1048576,3,FALSE),"")=0,"",IFERROR(VLOOKUP(W2197,Home!$C$8:$R$1048576,3,FALSE),""))</f>
        <v/>
      </c>
      <c r="Q2197" s="11" t="str">
        <f t="shared" si="705"/>
        <v/>
      </c>
      <c r="R2197" s="130" t="e">
        <f>VLOOKUP(Q2197,'Baggrund til lister'!$G$4:$H$15,2,FALSE)</f>
        <v>#N/A</v>
      </c>
      <c r="S2197" s="11" t="str">
        <f t="shared" si="707"/>
        <v/>
      </c>
      <c r="T2197" s="11" t="str">
        <f>IF(IFERROR(VLOOKUP(N2197,Home!$C$8:$R$1048576,11,FALSE),"")=0,"",IFERROR(VLOOKUP(N2197,Home!$C$8:$R$1048576,11,FALSE),""))</f>
        <v/>
      </c>
      <c r="U2197" s="11" t="str">
        <f>IF(IFERROR(VLOOKUP(O2197,Home!$C$8:$R$1048576,12,FALSE),"")=0,"",IFERROR(VLOOKUP(O2197,Home!$C$8:$R$1048576,12,FALSE),""))</f>
        <v/>
      </c>
      <c r="V2197" s="11" t="str">
        <f>IF(IFERROR(VLOOKUP(O2197,Home!$C$8:$R$1048576,8,FALSE),"")=0,"",IFERROR(VLOOKUP(O2197,Home!$C$8:$R$1048576,8,FALSE),""))</f>
        <v/>
      </c>
      <c r="W2197" s="11" t="str">
        <f>IF(OR(VLOOKUP(N2197,Home!$C$7:$I$207,6,FALSE)="",VLOOKUP(N2197,Home!$C$7:$I$207,7,FALSE)=""),"FEJL",SUM(Baggrundsark!$K$4:K2197))</f>
        <v>FEJL</v>
      </c>
      <c r="Y2197">
        <v>2194</v>
      </c>
      <c r="Z2197" s="1"/>
      <c r="AC2197" s="44"/>
      <c r="AD2197">
        <f t="shared" si="714"/>
        <v>0</v>
      </c>
      <c r="AE2197">
        <f>SUM($AD$4:AD2197)</f>
        <v>1</v>
      </c>
      <c r="AF2197" s="103" t="str">
        <f>IFERROR(VLOOKUP(AN2197,Home!$C$8:$E$207,3,FALSE),"")</f>
        <v/>
      </c>
      <c r="AG2197" s="103" t="str">
        <f>IFERROR(VLOOKUP(AN2197,Home!$C$8:$E$207,2,FALSE),"")</f>
        <v/>
      </c>
      <c r="AH2197" s="104" t="str">
        <f>IF(VLOOKUP(AE2197,Home!$C$8:$I$207,6,FALSE)="","",VLOOKUP(AE2197,Home!$C$8:$I$207,6,FALSE))</f>
        <v/>
      </c>
      <c r="AI2197" s="104" t="e">
        <f t="shared" si="722"/>
        <v>#VALUE!</v>
      </c>
      <c r="AJ2197" s="105" t="e">
        <f t="shared" si="715"/>
        <v>#VALUE!</v>
      </c>
      <c r="AK2197" s="103" t="e">
        <f t="shared" si="708"/>
        <v>#VALUE!</v>
      </c>
      <c r="AL2197" s="103" t="e">
        <f t="shared" si="716"/>
        <v>#VALUE!</v>
      </c>
      <c r="AN2197" t="str">
        <f>IF(OR(VLOOKUP(AE2197,Home!$C$8:$I$207,6,FALSE)="",VLOOKUP(AE2197,Home!$C$8:$I$207,7,FALSE)=""),"FEJL",Baggrundsark!AE2197)</f>
        <v>FEJL</v>
      </c>
      <c r="AO2197">
        <f>IF(VLOOKUP(AE2197,Home!$C$8:$N$207,12,FALSE)="Timelønnet",1,0)</f>
        <v>0</v>
      </c>
      <c r="AP2197">
        <f>SUM($AO$4:AO2197)*AO2197</f>
        <v>0</v>
      </c>
      <c r="AQ2197">
        <f t="shared" si="703"/>
        <v>1</v>
      </c>
      <c r="AR2197" t="str">
        <f t="shared" si="703"/>
        <v/>
      </c>
      <c r="AS2197" t="e">
        <f t="shared" si="717"/>
        <v>#VALUE!</v>
      </c>
      <c r="AT2197" s="45" t="e">
        <f t="shared" si="704"/>
        <v>#VALUE!</v>
      </c>
      <c r="AU2197">
        <f>VLOOKUP(AQ2197,Home!$C$8:$J$207,8,FALSE)</f>
        <v>0</v>
      </c>
    </row>
    <row r="2198" spans="1:47" x14ac:dyDescent="0.25">
      <c r="A2198" s="6">
        <f t="shared" si="709"/>
        <v>0</v>
      </c>
      <c r="B2198" s="6">
        <f t="shared" si="718"/>
        <v>0</v>
      </c>
      <c r="C2198" s="6" t="str">
        <f t="shared" si="710"/>
        <v/>
      </c>
      <c r="D2198" s="7">
        <f t="shared" si="711"/>
        <v>0</v>
      </c>
      <c r="E2198" s="7">
        <f t="shared" si="719"/>
        <v>0</v>
      </c>
      <c r="F2198" s="7" t="str">
        <f t="shared" si="712"/>
        <v/>
      </c>
      <c r="G2198" s="6">
        <f t="shared" si="713"/>
        <v>0</v>
      </c>
      <c r="H2198" s="6">
        <f t="shared" si="720"/>
        <v>0</v>
      </c>
      <c r="I2198" s="6" t="str">
        <f t="shared" si="721"/>
        <v/>
      </c>
      <c r="J2198" s="11">
        <v>2195</v>
      </c>
      <c r="K2198" s="11">
        <f>IF(IFERROR(VLOOKUP(J2198,Home!$A$8:$B$1048576,1,FALSE),0)=0,0,1)</f>
        <v>0</v>
      </c>
      <c r="L2198" s="129" t="e">
        <f>IF(VLOOKUP(O2198,Home!$C$8:$R$207,6,FALSE)="","",VLOOKUP(O2198,Home!$C$8:$R$207,6,FALSE))</f>
        <v>#N/A</v>
      </c>
      <c r="M2198" s="129" t="e">
        <f t="shared" si="706"/>
        <v>#N/A</v>
      </c>
      <c r="N2198" s="11">
        <f>SUM($K$4:K2198)</f>
        <v>200</v>
      </c>
      <c r="O2198" s="11" t="str">
        <f>IF(P2198="","",IF(IFERROR(VLOOKUP(N2198,Home!$C$8:$R$1048576,1,FALSE),"")=0,"",IFERROR(VLOOKUP(N2198,Home!$C$8:$R$1048576,1,FALSE),"")))</f>
        <v/>
      </c>
      <c r="P2198" s="11" t="str">
        <f>IF(IFERROR(VLOOKUP(W2198,Home!$C$8:$R$1048576,3,FALSE),"")=0,"",IFERROR(VLOOKUP(W2198,Home!$C$8:$R$1048576,3,FALSE),""))</f>
        <v/>
      </c>
      <c r="Q2198" s="11" t="str">
        <f t="shared" si="705"/>
        <v/>
      </c>
      <c r="R2198" s="130" t="e">
        <f>VLOOKUP(Q2198,'Baggrund til lister'!$G$4:$H$15,2,FALSE)</f>
        <v>#N/A</v>
      </c>
      <c r="S2198" s="11" t="str">
        <f t="shared" si="707"/>
        <v/>
      </c>
      <c r="T2198" s="11" t="str">
        <f>IF(IFERROR(VLOOKUP(N2198,Home!$C$8:$R$1048576,11,FALSE),"")=0,"",IFERROR(VLOOKUP(N2198,Home!$C$8:$R$1048576,11,FALSE),""))</f>
        <v/>
      </c>
      <c r="U2198" s="11" t="str">
        <f>IF(IFERROR(VLOOKUP(O2198,Home!$C$8:$R$1048576,12,FALSE),"")=0,"",IFERROR(VLOOKUP(O2198,Home!$C$8:$R$1048576,12,FALSE),""))</f>
        <v/>
      </c>
      <c r="V2198" s="11" t="str">
        <f>IF(IFERROR(VLOOKUP(O2198,Home!$C$8:$R$1048576,8,FALSE),"")=0,"",IFERROR(VLOOKUP(O2198,Home!$C$8:$R$1048576,8,FALSE),""))</f>
        <v/>
      </c>
      <c r="W2198" s="11" t="str">
        <f>IF(OR(VLOOKUP(N2198,Home!$C$7:$I$207,6,FALSE)="",VLOOKUP(N2198,Home!$C$7:$I$207,7,FALSE)=""),"FEJL",SUM(Baggrundsark!$K$4:K2198))</f>
        <v>FEJL</v>
      </c>
      <c r="Y2198">
        <v>2195</v>
      </c>
      <c r="Z2198" s="1"/>
      <c r="AC2198" s="44"/>
      <c r="AD2198">
        <f t="shared" si="714"/>
        <v>0</v>
      </c>
      <c r="AE2198">
        <f>SUM($AD$4:AD2198)</f>
        <v>1</v>
      </c>
      <c r="AF2198" s="103" t="str">
        <f>IFERROR(VLOOKUP(AN2198,Home!$C$8:$E$207,3,FALSE),"")</f>
        <v/>
      </c>
      <c r="AG2198" s="103" t="str">
        <f>IFERROR(VLOOKUP(AN2198,Home!$C$8:$E$207,2,FALSE),"")</f>
        <v/>
      </c>
      <c r="AH2198" s="104" t="str">
        <f>IF(VLOOKUP(AE2198,Home!$C$8:$I$207,6,FALSE)="","",VLOOKUP(AE2198,Home!$C$8:$I$207,6,FALSE))</f>
        <v/>
      </c>
      <c r="AI2198" s="104" t="e">
        <f t="shared" si="722"/>
        <v>#VALUE!</v>
      </c>
      <c r="AJ2198" s="105" t="e">
        <f t="shared" si="715"/>
        <v>#VALUE!</v>
      </c>
      <c r="AK2198" s="103" t="e">
        <f t="shared" si="708"/>
        <v>#VALUE!</v>
      </c>
      <c r="AL2198" s="103" t="e">
        <f t="shared" si="716"/>
        <v>#VALUE!</v>
      </c>
      <c r="AN2198" t="str">
        <f>IF(OR(VLOOKUP(AE2198,Home!$C$8:$I$207,6,FALSE)="",VLOOKUP(AE2198,Home!$C$8:$I$207,7,FALSE)=""),"FEJL",Baggrundsark!AE2198)</f>
        <v>FEJL</v>
      </c>
      <c r="AO2198">
        <f>IF(VLOOKUP(AE2198,Home!$C$8:$N$207,12,FALSE)="Timelønnet",1,0)</f>
        <v>0</v>
      </c>
      <c r="AP2198">
        <f>SUM($AO$4:AO2198)*AO2198</f>
        <v>0</v>
      </c>
      <c r="AQ2198">
        <f t="shared" si="703"/>
        <v>1</v>
      </c>
      <c r="AR2198" t="str">
        <f t="shared" si="703"/>
        <v/>
      </c>
      <c r="AS2198" t="e">
        <f t="shared" si="717"/>
        <v>#VALUE!</v>
      </c>
      <c r="AT2198" s="45" t="e">
        <f t="shared" si="704"/>
        <v>#VALUE!</v>
      </c>
      <c r="AU2198">
        <f>VLOOKUP(AQ2198,Home!$C$8:$J$207,8,FALSE)</f>
        <v>0</v>
      </c>
    </row>
    <row r="2199" spans="1:47" x14ac:dyDescent="0.25">
      <c r="A2199" s="6">
        <f t="shared" si="709"/>
        <v>0</v>
      </c>
      <c r="B2199" s="6">
        <f t="shared" si="718"/>
        <v>0</v>
      </c>
      <c r="C2199" s="6" t="str">
        <f t="shared" si="710"/>
        <v/>
      </c>
      <c r="D2199" s="7">
        <f t="shared" si="711"/>
        <v>0</v>
      </c>
      <c r="E2199" s="7">
        <f t="shared" si="719"/>
        <v>0</v>
      </c>
      <c r="F2199" s="7" t="str">
        <f t="shared" si="712"/>
        <v/>
      </c>
      <c r="G2199" s="6">
        <f t="shared" si="713"/>
        <v>0</v>
      </c>
      <c r="H2199" s="6">
        <f t="shared" si="720"/>
        <v>0</v>
      </c>
      <c r="I2199" s="6" t="str">
        <f t="shared" si="721"/>
        <v/>
      </c>
      <c r="J2199" s="11">
        <v>2196</v>
      </c>
      <c r="K2199" s="11">
        <f>IF(IFERROR(VLOOKUP(J2199,Home!$A$8:$B$1048576,1,FALSE),0)=0,0,1)</f>
        <v>0</v>
      </c>
      <c r="L2199" s="129" t="e">
        <f>IF(VLOOKUP(O2199,Home!$C$8:$R$207,6,FALSE)="","",VLOOKUP(O2199,Home!$C$8:$R$207,6,FALSE))</f>
        <v>#N/A</v>
      </c>
      <c r="M2199" s="129" t="e">
        <f t="shared" si="706"/>
        <v>#N/A</v>
      </c>
      <c r="N2199" s="11">
        <f>SUM($K$4:K2199)</f>
        <v>200</v>
      </c>
      <c r="O2199" s="11" t="str">
        <f>IF(P2199="","",IF(IFERROR(VLOOKUP(N2199,Home!$C$8:$R$1048576,1,FALSE),"")=0,"",IFERROR(VLOOKUP(N2199,Home!$C$8:$R$1048576,1,FALSE),"")))</f>
        <v/>
      </c>
      <c r="P2199" s="11" t="str">
        <f>IF(IFERROR(VLOOKUP(W2199,Home!$C$8:$R$1048576,3,FALSE),"")=0,"",IFERROR(VLOOKUP(W2199,Home!$C$8:$R$1048576,3,FALSE),""))</f>
        <v/>
      </c>
      <c r="Q2199" s="11" t="str">
        <f t="shared" si="705"/>
        <v/>
      </c>
      <c r="R2199" s="130" t="e">
        <f>VLOOKUP(Q2199,'Baggrund til lister'!$G$4:$H$15,2,FALSE)</f>
        <v>#N/A</v>
      </c>
      <c r="S2199" s="11" t="str">
        <f t="shared" si="707"/>
        <v/>
      </c>
      <c r="T2199" s="11" t="str">
        <f>IF(IFERROR(VLOOKUP(N2199,Home!$C$8:$R$1048576,11,FALSE),"")=0,"",IFERROR(VLOOKUP(N2199,Home!$C$8:$R$1048576,11,FALSE),""))</f>
        <v/>
      </c>
      <c r="U2199" s="11" t="str">
        <f>IF(IFERROR(VLOOKUP(O2199,Home!$C$8:$R$1048576,12,FALSE),"")=0,"",IFERROR(VLOOKUP(O2199,Home!$C$8:$R$1048576,12,FALSE),""))</f>
        <v/>
      </c>
      <c r="V2199" s="11" t="str">
        <f>IF(IFERROR(VLOOKUP(O2199,Home!$C$8:$R$1048576,8,FALSE),"")=0,"",IFERROR(VLOOKUP(O2199,Home!$C$8:$R$1048576,8,FALSE),""))</f>
        <v/>
      </c>
      <c r="W2199" s="11" t="str">
        <f>IF(OR(VLOOKUP(N2199,Home!$C$7:$I$207,6,FALSE)="",VLOOKUP(N2199,Home!$C$7:$I$207,7,FALSE)=""),"FEJL",SUM(Baggrundsark!$K$4:K2199))</f>
        <v>FEJL</v>
      </c>
      <c r="Y2199">
        <v>2196</v>
      </c>
      <c r="Z2199" s="1"/>
      <c r="AC2199" s="44"/>
      <c r="AD2199">
        <f t="shared" si="714"/>
        <v>0</v>
      </c>
      <c r="AE2199">
        <f>SUM($AD$4:AD2199)</f>
        <v>1</v>
      </c>
      <c r="AF2199" s="103" t="str">
        <f>IFERROR(VLOOKUP(AN2199,Home!$C$8:$E$207,3,FALSE),"")</f>
        <v/>
      </c>
      <c r="AG2199" s="103" t="str">
        <f>IFERROR(VLOOKUP(AN2199,Home!$C$8:$E$207,2,FALSE),"")</f>
        <v/>
      </c>
      <c r="AH2199" s="104" t="str">
        <f>IF(VLOOKUP(AE2199,Home!$C$8:$I$207,6,FALSE)="","",VLOOKUP(AE2199,Home!$C$8:$I$207,6,FALSE))</f>
        <v/>
      </c>
      <c r="AI2199" s="104" t="e">
        <f t="shared" si="722"/>
        <v>#VALUE!</v>
      </c>
      <c r="AJ2199" s="105" t="e">
        <f t="shared" si="715"/>
        <v>#VALUE!</v>
      </c>
      <c r="AK2199" s="103" t="e">
        <f t="shared" si="708"/>
        <v>#VALUE!</v>
      </c>
      <c r="AL2199" s="103" t="e">
        <f t="shared" si="716"/>
        <v>#VALUE!</v>
      </c>
      <c r="AN2199" t="str">
        <f>IF(OR(VLOOKUP(AE2199,Home!$C$8:$I$207,6,FALSE)="",VLOOKUP(AE2199,Home!$C$8:$I$207,7,FALSE)=""),"FEJL",Baggrundsark!AE2199)</f>
        <v>FEJL</v>
      </c>
      <c r="AO2199">
        <f>IF(VLOOKUP(AE2199,Home!$C$8:$N$207,12,FALSE)="Timelønnet",1,0)</f>
        <v>0</v>
      </c>
      <c r="AP2199">
        <f>SUM($AO$4:AO2199)*AO2199</f>
        <v>0</v>
      </c>
      <c r="AQ2199">
        <f t="shared" si="703"/>
        <v>1</v>
      </c>
      <c r="AR2199" t="str">
        <f t="shared" si="703"/>
        <v/>
      </c>
      <c r="AS2199" t="e">
        <f t="shared" si="717"/>
        <v>#VALUE!</v>
      </c>
      <c r="AT2199" s="45" t="e">
        <f t="shared" si="704"/>
        <v>#VALUE!</v>
      </c>
      <c r="AU2199">
        <f>VLOOKUP(AQ2199,Home!$C$8:$J$207,8,FALSE)</f>
        <v>0</v>
      </c>
    </row>
    <row r="2200" spans="1:47" x14ac:dyDescent="0.25">
      <c r="A2200" s="6">
        <f t="shared" si="709"/>
        <v>0</v>
      </c>
      <c r="B2200" s="6">
        <f t="shared" si="718"/>
        <v>0</v>
      </c>
      <c r="C2200" s="6" t="str">
        <f t="shared" si="710"/>
        <v/>
      </c>
      <c r="D2200" s="7">
        <f t="shared" si="711"/>
        <v>0</v>
      </c>
      <c r="E2200" s="7">
        <f t="shared" si="719"/>
        <v>0</v>
      </c>
      <c r="F2200" s="7" t="str">
        <f t="shared" si="712"/>
        <v/>
      </c>
      <c r="G2200" s="6">
        <f t="shared" si="713"/>
        <v>0</v>
      </c>
      <c r="H2200" s="6">
        <f t="shared" si="720"/>
        <v>0</v>
      </c>
      <c r="I2200" s="6" t="str">
        <f t="shared" si="721"/>
        <v/>
      </c>
      <c r="J2200" s="11">
        <v>2197</v>
      </c>
      <c r="K2200" s="11">
        <f>IF(IFERROR(VLOOKUP(J2200,Home!$A$8:$B$1048576,1,FALSE),0)=0,0,1)</f>
        <v>0</v>
      </c>
      <c r="L2200" s="129" t="e">
        <f>IF(VLOOKUP(O2200,Home!$C$8:$R$207,6,FALSE)="","",VLOOKUP(O2200,Home!$C$8:$R$207,6,FALSE))</f>
        <v>#N/A</v>
      </c>
      <c r="M2200" s="129" t="e">
        <f t="shared" si="706"/>
        <v>#N/A</v>
      </c>
      <c r="N2200" s="11">
        <f>SUM($K$4:K2200)</f>
        <v>200</v>
      </c>
      <c r="O2200" s="11" t="str">
        <f>IF(P2200="","",IF(IFERROR(VLOOKUP(N2200,Home!$C$8:$R$1048576,1,FALSE),"")=0,"",IFERROR(VLOOKUP(N2200,Home!$C$8:$R$1048576,1,FALSE),"")))</f>
        <v/>
      </c>
      <c r="P2200" s="11" t="str">
        <f>IF(IFERROR(VLOOKUP(W2200,Home!$C$8:$R$1048576,3,FALSE),"")=0,"",IFERROR(VLOOKUP(W2200,Home!$C$8:$R$1048576,3,FALSE),""))</f>
        <v/>
      </c>
      <c r="Q2200" s="11" t="str">
        <f t="shared" si="705"/>
        <v/>
      </c>
      <c r="R2200" s="130" t="e">
        <f>VLOOKUP(Q2200,'Baggrund til lister'!$G$4:$H$15,2,FALSE)</f>
        <v>#N/A</v>
      </c>
      <c r="S2200" s="11" t="str">
        <f t="shared" si="707"/>
        <v/>
      </c>
      <c r="T2200" s="11" t="str">
        <f>IF(IFERROR(VLOOKUP(N2200,Home!$C$8:$R$1048576,11,FALSE),"")=0,"",IFERROR(VLOOKUP(N2200,Home!$C$8:$R$1048576,11,FALSE),""))</f>
        <v/>
      </c>
      <c r="U2200" s="11" t="str">
        <f>IF(IFERROR(VLOOKUP(O2200,Home!$C$8:$R$1048576,12,FALSE),"")=0,"",IFERROR(VLOOKUP(O2200,Home!$C$8:$R$1048576,12,FALSE),""))</f>
        <v/>
      </c>
      <c r="V2200" s="11" t="str">
        <f>IF(IFERROR(VLOOKUP(O2200,Home!$C$8:$R$1048576,8,FALSE),"")=0,"",IFERROR(VLOOKUP(O2200,Home!$C$8:$R$1048576,8,FALSE),""))</f>
        <v/>
      </c>
      <c r="W2200" s="11" t="str">
        <f>IF(OR(VLOOKUP(N2200,Home!$C$7:$I$207,6,FALSE)="",VLOOKUP(N2200,Home!$C$7:$I$207,7,FALSE)=""),"FEJL",SUM(Baggrundsark!$K$4:K2200))</f>
        <v>FEJL</v>
      </c>
      <c r="Y2200">
        <v>2197</v>
      </c>
      <c r="Z2200" s="1"/>
      <c r="AC2200" s="44"/>
      <c r="AD2200">
        <f t="shared" si="714"/>
        <v>0</v>
      </c>
      <c r="AE2200">
        <f>SUM($AD$4:AD2200)</f>
        <v>1</v>
      </c>
      <c r="AF2200" s="103" t="str">
        <f>IFERROR(VLOOKUP(AN2200,Home!$C$8:$E$207,3,FALSE),"")</f>
        <v/>
      </c>
      <c r="AG2200" s="103" t="str">
        <f>IFERROR(VLOOKUP(AN2200,Home!$C$8:$E$207,2,FALSE),"")</f>
        <v/>
      </c>
      <c r="AH2200" s="104" t="str">
        <f>IF(VLOOKUP(AE2200,Home!$C$8:$I$207,6,FALSE)="","",VLOOKUP(AE2200,Home!$C$8:$I$207,6,FALSE))</f>
        <v/>
      </c>
      <c r="AI2200" s="104" t="e">
        <f t="shared" si="722"/>
        <v>#VALUE!</v>
      </c>
      <c r="AJ2200" s="105" t="e">
        <f t="shared" si="715"/>
        <v>#VALUE!</v>
      </c>
      <c r="AK2200" s="103" t="e">
        <f t="shared" si="708"/>
        <v>#VALUE!</v>
      </c>
      <c r="AL2200" s="103" t="e">
        <f t="shared" si="716"/>
        <v>#VALUE!</v>
      </c>
      <c r="AN2200" t="str">
        <f>IF(OR(VLOOKUP(AE2200,Home!$C$8:$I$207,6,FALSE)="",VLOOKUP(AE2200,Home!$C$8:$I$207,7,FALSE)=""),"FEJL",Baggrundsark!AE2200)</f>
        <v>FEJL</v>
      </c>
      <c r="AO2200">
        <f>IF(VLOOKUP(AE2200,Home!$C$8:$N$207,12,FALSE)="Timelønnet",1,0)</f>
        <v>0</v>
      </c>
      <c r="AP2200">
        <f>SUM($AO$4:AO2200)*AO2200</f>
        <v>0</v>
      </c>
      <c r="AQ2200">
        <f t="shared" si="703"/>
        <v>1</v>
      </c>
      <c r="AR2200" t="str">
        <f t="shared" si="703"/>
        <v/>
      </c>
      <c r="AS2200" t="e">
        <f t="shared" si="717"/>
        <v>#VALUE!</v>
      </c>
      <c r="AT2200" s="45" t="e">
        <f t="shared" si="704"/>
        <v>#VALUE!</v>
      </c>
      <c r="AU2200">
        <f>VLOOKUP(AQ2200,Home!$C$8:$J$207,8,FALSE)</f>
        <v>0</v>
      </c>
    </row>
    <row r="2201" spans="1:47" x14ac:dyDescent="0.25">
      <c r="A2201" s="6">
        <f t="shared" si="709"/>
        <v>0</v>
      </c>
      <c r="B2201" s="6">
        <f t="shared" si="718"/>
        <v>0</v>
      </c>
      <c r="C2201" s="6" t="str">
        <f t="shared" si="710"/>
        <v/>
      </c>
      <c r="D2201" s="7">
        <f t="shared" si="711"/>
        <v>0</v>
      </c>
      <c r="E2201" s="7">
        <f t="shared" si="719"/>
        <v>0</v>
      </c>
      <c r="F2201" s="7" t="str">
        <f t="shared" si="712"/>
        <v/>
      </c>
      <c r="G2201" s="6">
        <f t="shared" si="713"/>
        <v>0</v>
      </c>
      <c r="H2201" s="6">
        <f t="shared" si="720"/>
        <v>0</v>
      </c>
      <c r="I2201" s="6" t="str">
        <f t="shared" si="721"/>
        <v/>
      </c>
      <c r="J2201" s="11">
        <v>2198</v>
      </c>
      <c r="K2201" s="11">
        <f>IF(IFERROR(VLOOKUP(J2201,Home!$A$8:$B$1048576,1,FALSE),0)=0,0,1)</f>
        <v>0</v>
      </c>
      <c r="L2201" s="129" t="e">
        <f>IF(VLOOKUP(O2201,Home!$C$8:$R$207,6,FALSE)="","",VLOOKUP(O2201,Home!$C$8:$R$207,6,FALSE))</f>
        <v>#N/A</v>
      </c>
      <c r="M2201" s="129" t="e">
        <f t="shared" si="706"/>
        <v>#N/A</v>
      </c>
      <c r="N2201" s="11">
        <f>SUM($K$4:K2201)</f>
        <v>200</v>
      </c>
      <c r="O2201" s="11" t="str">
        <f>IF(P2201="","",IF(IFERROR(VLOOKUP(N2201,Home!$C$8:$R$1048576,1,FALSE),"")=0,"",IFERROR(VLOOKUP(N2201,Home!$C$8:$R$1048576,1,FALSE),"")))</f>
        <v/>
      </c>
      <c r="P2201" s="11" t="str">
        <f>IF(IFERROR(VLOOKUP(W2201,Home!$C$8:$R$1048576,3,FALSE),"")=0,"",IFERROR(VLOOKUP(W2201,Home!$C$8:$R$1048576,3,FALSE),""))</f>
        <v/>
      </c>
      <c r="Q2201" s="11" t="str">
        <f t="shared" si="705"/>
        <v/>
      </c>
      <c r="R2201" s="130" t="e">
        <f>VLOOKUP(Q2201,'Baggrund til lister'!$G$4:$H$15,2,FALSE)</f>
        <v>#N/A</v>
      </c>
      <c r="S2201" s="11" t="str">
        <f t="shared" si="707"/>
        <v/>
      </c>
      <c r="T2201" s="11" t="str">
        <f>IF(IFERROR(VLOOKUP(N2201,Home!$C$8:$R$1048576,11,FALSE),"")=0,"",IFERROR(VLOOKUP(N2201,Home!$C$8:$R$1048576,11,FALSE),""))</f>
        <v/>
      </c>
      <c r="U2201" s="11" t="str">
        <f>IF(IFERROR(VLOOKUP(O2201,Home!$C$8:$R$1048576,12,FALSE),"")=0,"",IFERROR(VLOOKUP(O2201,Home!$C$8:$R$1048576,12,FALSE),""))</f>
        <v/>
      </c>
      <c r="V2201" s="11" t="str">
        <f>IF(IFERROR(VLOOKUP(O2201,Home!$C$8:$R$1048576,8,FALSE),"")=0,"",IFERROR(VLOOKUP(O2201,Home!$C$8:$R$1048576,8,FALSE),""))</f>
        <v/>
      </c>
      <c r="W2201" s="11" t="str">
        <f>IF(OR(VLOOKUP(N2201,Home!$C$7:$I$207,6,FALSE)="",VLOOKUP(N2201,Home!$C$7:$I$207,7,FALSE)=""),"FEJL",SUM(Baggrundsark!$K$4:K2201))</f>
        <v>FEJL</v>
      </c>
      <c r="Y2201">
        <v>2198</v>
      </c>
      <c r="Z2201" s="1"/>
      <c r="AC2201" s="44"/>
      <c r="AD2201">
        <f t="shared" si="714"/>
        <v>0</v>
      </c>
      <c r="AE2201">
        <f>SUM($AD$4:AD2201)</f>
        <v>1</v>
      </c>
      <c r="AF2201" s="103" t="str">
        <f>IFERROR(VLOOKUP(AN2201,Home!$C$8:$E$207,3,FALSE),"")</f>
        <v/>
      </c>
      <c r="AG2201" s="103" t="str">
        <f>IFERROR(VLOOKUP(AN2201,Home!$C$8:$E$207,2,FALSE),"")</f>
        <v/>
      </c>
      <c r="AH2201" s="104" t="str">
        <f>IF(VLOOKUP(AE2201,Home!$C$8:$I$207,6,FALSE)="","",VLOOKUP(AE2201,Home!$C$8:$I$207,6,FALSE))</f>
        <v/>
      </c>
      <c r="AI2201" s="104" t="e">
        <f t="shared" si="722"/>
        <v>#VALUE!</v>
      </c>
      <c r="AJ2201" s="105" t="e">
        <f t="shared" si="715"/>
        <v>#VALUE!</v>
      </c>
      <c r="AK2201" s="103" t="e">
        <f t="shared" si="708"/>
        <v>#VALUE!</v>
      </c>
      <c r="AL2201" s="103" t="e">
        <f t="shared" si="716"/>
        <v>#VALUE!</v>
      </c>
      <c r="AN2201" t="str">
        <f>IF(OR(VLOOKUP(AE2201,Home!$C$8:$I$207,6,FALSE)="",VLOOKUP(AE2201,Home!$C$8:$I$207,7,FALSE)=""),"FEJL",Baggrundsark!AE2201)</f>
        <v>FEJL</v>
      </c>
      <c r="AO2201">
        <f>IF(VLOOKUP(AE2201,Home!$C$8:$N$207,12,FALSE)="Timelønnet",1,0)</f>
        <v>0</v>
      </c>
      <c r="AP2201">
        <f>SUM($AO$4:AO2201)*AO2201</f>
        <v>0</v>
      </c>
      <c r="AQ2201">
        <f t="shared" si="703"/>
        <v>1</v>
      </c>
      <c r="AR2201" t="str">
        <f t="shared" si="703"/>
        <v/>
      </c>
      <c r="AS2201" t="e">
        <f t="shared" si="717"/>
        <v>#VALUE!</v>
      </c>
      <c r="AT2201" s="45" t="e">
        <f t="shared" si="704"/>
        <v>#VALUE!</v>
      </c>
      <c r="AU2201">
        <f>VLOOKUP(AQ2201,Home!$C$8:$J$207,8,FALSE)</f>
        <v>0</v>
      </c>
    </row>
    <row r="2202" spans="1:47" x14ac:dyDescent="0.25">
      <c r="A2202" s="6">
        <f t="shared" si="709"/>
        <v>0</v>
      </c>
      <c r="B2202" s="6">
        <f t="shared" si="718"/>
        <v>0</v>
      </c>
      <c r="C2202" s="6" t="str">
        <f t="shared" si="710"/>
        <v/>
      </c>
      <c r="D2202" s="7">
        <f t="shared" si="711"/>
        <v>0</v>
      </c>
      <c r="E2202" s="7">
        <f t="shared" si="719"/>
        <v>0</v>
      </c>
      <c r="F2202" s="7" t="str">
        <f t="shared" si="712"/>
        <v/>
      </c>
      <c r="G2202" s="6">
        <f t="shared" si="713"/>
        <v>0</v>
      </c>
      <c r="H2202" s="6">
        <f t="shared" si="720"/>
        <v>0</v>
      </c>
      <c r="I2202" s="6" t="str">
        <f t="shared" si="721"/>
        <v/>
      </c>
      <c r="J2202" s="11">
        <v>2199</v>
      </c>
      <c r="K2202" s="11">
        <f>IF(IFERROR(VLOOKUP(J2202,Home!$A$8:$B$1048576,1,FALSE),0)=0,0,1)</f>
        <v>0</v>
      </c>
      <c r="L2202" s="129" t="e">
        <f>IF(VLOOKUP(O2202,Home!$C$8:$R$207,6,FALSE)="","",VLOOKUP(O2202,Home!$C$8:$R$207,6,FALSE))</f>
        <v>#N/A</v>
      </c>
      <c r="M2202" s="129" t="e">
        <f t="shared" si="706"/>
        <v>#N/A</v>
      </c>
      <c r="N2202" s="11">
        <f>SUM($K$4:K2202)</f>
        <v>200</v>
      </c>
      <c r="O2202" s="11" t="str">
        <f>IF(P2202="","",IF(IFERROR(VLOOKUP(N2202,Home!$C$8:$R$1048576,1,FALSE),"")=0,"",IFERROR(VLOOKUP(N2202,Home!$C$8:$R$1048576,1,FALSE),"")))</f>
        <v/>
      </c>
      <c r="P2202" s="11" t="str">
        <f>IF(IFERROR(VLOOKUP(W2202,Home!$C$8:$R$1048576,3,FALSE),"")=0,"",IFERROR(VLOOKUP(W2202,Home!$C$8:$R$1048576,3,FALSE),""))</f>
        <v/>
      </c>
      <c r="Q2202" s="11" t="str">
        <f t="shared" si="705"/>
        <v/>
      </c>
      <c r="R2202" s="130" t="e">
        <f>VLOOKUP(Q2202,'Baggrund til lister'!$G$4:$H$15,2,FALSE)</f>
        <v>#N/A</v>
      </c>
      <c r="S2202" s="11" t="str">
        <f t="shared" si="707"/>
        <v/>
      </c>
      <c r="T2202" s="11" t="str">
        <f>IF(IFERROR(VLOOKUP(N2202,Home!$C$8:$R$1048576,11,FALSE),"")=0,"",IFERROR(VLOOKUP(N2202,Home!$C$8:$R$1048576,11,FALSE),""))</f>
        <v/>
      </c>
      <c r="U2202" s="11" t="str">
        <f>IF(IFERROR(VLOOKUP(O2202,Home!$C$8:$R$1048576,12,FALSE),"")=0,"",IFERROR(VLOOKUP(O2202,Home!$C$8:$R$1048576,12,FALSE),""))</f>
        <v/>
      </c>
      <c r="V2202" s="11" t="str">
        <f>IF(IFERROR(VLOOKUP(O2202,Home!$C$8:$R$1048576,8,FALSE),"")=0,"",IFERROR(VLOOKUP(O2202,Home!$C$8:$R$1048576,8,FALSE),""))</f>
        <v/>
      </c>
      <c r="W2202" s="11" t="str">
        <f>IF(OR(VLOOKUP(N2202,Home!$C$7:$I$207,6,FALSE)="",VLOOKUP(N2202,Home!$C$7:$I$207,7,FALSE)=""),"FEJL",SUM(Baggrundsark!$K$4:K2202))</f>
        <v>FEJL</v>
      </c>
      <c r="Y2202">
        <v>2199</v>
      </c>
      <c r="Z2202" s="1"/>
      <c r="AC2202" s="44"/>
      <c r="AD2202">
        <f t="shared" si="714"/>
        <v>0</v>
      </c>
      <c r="AE2202">
        <f>SUM($AD$4:AD2202)</f>
        <v>1</v>
      </c>
      <c r="AF2202" s="103" t="str">
        <f>IFERROR(VLOOKUP(AN2202,Home!$C$8:$E$207,3,FALSE),"")</f>
        <v/>
      </c>
      <c r="AG2202" s="103" t="str">
        <f>IFERROR(VLOOKUP(AN2202,Home!$C$8:$E$207,2,FALSE),"")</f>
        <v/>
      </c>
      <c r="AH2202" s="104" t="str">
        <f>IF(VLOOKUP(AE2202,Home!$C$8:$I$207,6,FALSE)="","",VLOOKUP(AE2202,Home!$C$8:$I$207,6,FALSE))</f>
        <v/>
      </c>
      <c r="AI2202" s="104" t="e">
        <f t="shared" si="722"/>
        <v>#VALUE!</v>
      </c>
      <c r="AJ2202" s="105" t="e">
        <f t="shared" si="715"/>
        <v>#VALUE!</v>
      </c>
      <c r="AK2202" s="103" t="e">
        <f t="shared" si="708"/>
        <v>#VALUE!</v>
      </c>
      <c r="AL2202" s="103" t="e">
        <f t="shared" si="716"/>
        <v>#VALUE!</v>
      </c>
      <c r="AN2202" t="str">
        <f>IF(OR(VLOOKUP(AE2202,Home!$C$8:$I$207,6,FALSE)="",VLOOKUP(AE2202,Home!$C$8:$I$207,7,FALSE)=""),"FEJL",Baggrundsark!AE2202)</f>
        <v>FEJL</v>
      </c>
      <c r="AO2202">
        <f>IF(VLOOKUP(AE2202,Home!$C$8:$N$207,12,FALSE)="Timelønnet",1,0)</f>
        <v>0</v>
      </c>
      <c r="AP2202">
        <f>SUM($AO$4:AO2202)*AO2202</f>
        <v>0</v>
      </c>
      <c r="AQ2202">
        <f t="shared" si="703"/>
        <v>1</v>
      </c>
      <c r="AR2202" t="str">
        <f t="shared" si="703"/>
        <v/>
      </c>
      <c r="AS2202" t="e">
        <f t="shared" si="717"/>
        <v>#VALUE!</v>
      </c>
      <c r="AT2202" s="45" t="e">
        <f t="shared" si="704"/>
        <v>#VALUE!</v>
      </c>
      <c r="AU2202">
        <f>VLOOKUP(AQ2202,Home!$C$8:$J$207,8,FALSE)</f>
        <v>0</v>
      </c>
    </row>
    <row r="2203" spans="1:47" x14ac:dyDescent="0.25">
      <c r="A2203" s="6">
        <f t="shared" si="709"/>
        <v>0</v>
      </c>
      <c r="B2203" s="6">
        <f t="shared" si="718"/>
        <v>0</v>
      </c>
      <c r="C2203" s="6" t="str">
        <f t="shared" si="710"/>
        <v/>
      </c>
      <c r="D2203" s="7">
        <f t="shared" si="711"/>
        <v>0</v>
      </c>
      <c r="E2203" s="7">
        <f t="shared" si="719"/>
        <v>0</v>
      </c>
      <c r="F2203" s="7" t="str">
        <f t="shared" si="712"/>
        <v/>
      </c>
      <c r="G2203" s="6">
        <f t="shared" si="713"/>
        <v>0</v>
      </c>
      <c r="H2203" s="6">
        <f t="shared" si="720"/>
        <v>0</v>
      </c>
      <c r="I2203" s="6" t="str">
        <f t="shared" si="721"/>
        <v/>
      </c>
      <c r="J2203" s="11">
        <v>2200</v>
      </c>
      <c r="K2203" s="11">
        <f>IF(IFERROR(VLOOKUP(J2203,Home!$A$8:$B$1048576,1,FALSE),0)=0,0,1)</f>
        <v>0</v>
      </c>
      <c r="L2203" s="129" t="e">
        <f>IF(VLOOKUP(O2203,Home!$C$8:$R$207,6,FALSE)="","",VLOOKUP(O2203,Home!$C$8:$R$207,6,FALSE))</f>
        <v>#N/A</v>
      </c>
      <c r="M2203" s="129" t="e">
        <f t="shared" si="706"/>
        <v>#N/A</v>
      </c>
      <c r="N2203" s="11">
        <f>SUM($K$4:K2203)</f>
        <v>200</v>
      </c>
      <c r="O2203" s="11" t="str">
        <f>IF(P2203="","",IF(IFERROR(VLOOKUP(N2203,Home!$C$8:$R$1048576,1,FALSE),"")=0,"",IFERROR(VLOOKUP(N2203,Home!$C$8:$R$1048576,1,FALSE),"")))</f>
        <v/>
      </c>
      <c r="P2203" s="11" t="str">
        <f>IF(IFERROR(VLOOKUP(W2203,Home!$C$8:$R$1048576,3,FALSE),"")=0,"",IFERROR(VLOOKUP(W2203,Home!$C$8:$R$1048576,3,FALSE),""))</f>
        <v/>
      </c>
      <c r="Q2203" s="11" t="str">
        <f t="shared" si="705"/>
        <v/>
      </c>
      <c r="R2203" s="130" t="e">
        <f>VLOOKUP(Q2203,'Baggrund til lister'!$G$4:$H$15,2,FALSE)</f>
        <v>#N/A</v>
      </c>
      <c r="S2203" s="11" t="str">
        <f t="shared" si="707"/>
        <v/>
      </c>
      <c r="T2203" s="11" t="str">
        <f>IF(IFERROR(VLOOKUP(N2203,Home!$C$8:$R$1048576,11,FALSE),"")=0,"",IFERROR(VLOOKUP(N2203,Home!$C$8:$R$1048576,11,FALSE),""))</f>
        <v/>
      </c>
      <c r="U2203" s="11" t="str">
        <f>IF(IFERROR(VLOOKUP(O2203,Home!$C$8:$R$1048576,12,FALSE),"")=0,"",IFERROR(VLOOKUP(O2203,Home!$C$8:$R$1048576,12,FALSE),""))</f>
        <v/>
      </c>
      <c r="V2203" s="11" t="str">
        <f>IF(IFERROR(VLOOKUP(O2203,Home!$C$8:$R$1048576,8,FALSE),"")=0,"",IFERROR(VLOOKUP(O2203,Home!$C$8:$R$1048576,8,FALSE),""))</f>
        <v/>
      </c>
      <c r="W2203" s="11" t="str">
        <f>IF(OR(VLOOKUP(N2203,Home!$C$7:$I$207,6,FALSE)="",VLOOKUP(N2203,Home!$C$7:$I$207,7,FALSE)=""),"FEJL",SUM(Baggrundsark!$K$4:K2203))</f>
        <v>FEJL</v>
      </c>
      <c r="Y2203">
        <v>2200</v>
      </c>
      <c r="Z2203" s="1"/>
      <c r="AC2203" s="44"/>
      <c r="AD2203">
        <f t="shared" si="714"/>
        <v>0</v>
      </c>
      <c r="AE2203">
        <f>SUM($AD$4:AD2203)</f>
        <v>1</v>
      </c>
      <c r="AF2203" s="103" t="str">
        <f>IFERROR(VLOOKUP(AN2203,Home!$C$8:$E$207,3,FALSE),"")</f>
        <v/>
      </c>
      <c r="AG2203" s="103" t="str">
        <f>IFERROR(VLOOKUP(AN2203,Home!$C$8:$E$207,2,FALSE),"")</f>
        <v/>
      </c>
      <c r="AH2203" s="104" t="str">
        <f>IF(VLOOKUP(AE2203,Home!$C$8:$I$207,6,FALSE)="","",VLOOKUP(AE2203,Home!$C$8:$I$207,6,FALSE))</f>
        <v/>
      </c>
      <c r="AI2203" s="104" t="e">
        <f t="shared" si="722"/>
        <v>#VALUE!</v>
      </c>
      <c r="AJ2203" s="105" t="e">
        <f t="shared" si="715"/>
        <v>#VALUE!</v>
      </c>
      <c r="AK2203" s="103" t="e">
        <f t="shared" si="708"/>
        <v>#VALUE!</v>
      </c>
      <c r="AL2203" s="103" t="e">
        <f t="shared" si="716"/>
        <v>#VALUE!</v>
      </c>
      <c r="AN2203" t="str">
        <f>IF(OR(VLOOKUP(AE2203,Home!$C$8:$I$207,6,FALSE)="",VLOOKUP(AE2203,Home!$C$8:$I$207,7,FALSE)=""),"FEJL",Baggrundsark!AE2203)</f>
        <v>FEJL</v>
      </c>
      <c r="AO2203">
        <f>IF(VLOOKUP(AE2203,Home!$C$8:$N$207,12,FALSE)="Timelønnet",1,0)</f>
        <v>0</v>
      </c>
      <c r="AP2203">
        <f>SUM($AO$4:AO2203)*AO2203</f>
        <v>0</v>
      </c>
      <c r="AQ2203">
        <f t="shared" ref="AQ2203:AR2266" si="723">AE2203</f>
        <v>1</v>
      </c>
      <c r="AR2203" t="str">
        <f t="shared" si="723"/>
        <v/>
      </c>
      <c r="AS2203" t="e">
        <f t="shared" si="717"/>
        <v>#VALUE!</v>
      </c>
      <c r="AT2203" s="45" t="e">
        <f t="shared" ref="AT2203:AT2266" si="724">AK2203</f>
        <v>#VALUE!</v>
      </c>
      <c r="AU2203">
        <f>VLOOKUP(AQ2203,Home!$C$8:$J$207,8,FALSE)</f>
        <v>0</v>
      </c>
    </row>
    <row r="2204" spans="1:47" x14ac:dyDescent="0.25">
      <c r="A2204" s="6">
        <f t="shared" si="709"/>
        <v>0</v>
      </c>
      <c r="B2204" s="6">
        <f t="shared" si="718"/>
        <v>0</v>
      </c>
      <c r="C2204" s="6" t="str">
        <f t="shared" si="710"/>
        <v/>
      </c>
      <c r="D2204" s="7">
        <f t="shared" si="711"/>
        <v>0</v>
      </c>
      <c r="E2204" s="7">
        <f t="shared" si="719"/>
        <v>0</v>
      </c>
      <c r="F2204" s="7" t="str">
        <f t="shared" si="712"/>
        <v/>
      </c>
      <c r="G2204" s="6">
        <f t="shared" si="713"/>
        <v>0</v>
      </c>
      <c r="H2204" s="6">
        <f t="shared" si="720"/>
        <v>0</v>
      </c>
      <c r="I2204" s="6" t="str">
        <f t="shared" si="721"/>
        <v/>
      </c>
      <c r="J2204" s="11">
        <v>2201</v>
      </c>
      <c r="K2204" s="11">
        <f>IF(IFERROR(VLOOKUP(J2204,Home!$A$8:$B$1048576,1,FALSE),0)=0,0,1)</f>
        <v>0</v>
      </c>
      <c r="L2204" s="129" t="e">
        <f>IF(VLOOKUP(O2204,Home!$C$8:$R$207,6,FALSE)="","",VLOOKUP(O2204,Home!$C$8:$R$207,6,FALSE))</f>
        <v>#N/A</v>
      </c>
      <c r="M2204" s="129" t="e">
        <f t="shared" si="706"/>
        <v>#N/A</v>
      </c>
      <c r="N2204" s="11">
        <f>SUM($K$4:K2204)</f>
        <v>200</v>
      </c>
      <c r="O2204" s="11" t="str">
        <f>IF(P2204="","",IF(IFERROR(VLOOKUP(N2204,Home!$C$8:$R$1048576,1,FALSE),"")=0,"",IFERROR(VLOOKUP(N2204,Home!$C$8:$R$1048576,1,FALSE),"")))</f>
        <v/>
      </c>
      <c r="P2204" s="11" t="str">
        <f>IF(IFERROR(VLOOKUP(W2204,Home!$C$8:$R$1048576,3,FALSE),"")=0,"",IFERROR(VLOOKUP(W2204,Home!$C$8:$R$1048576,3,FALSE),""))</f>
        <v/>
      </c>
      <c r="Q2204" s="11" t="str">
        <f t="shared" si="705"/>
        <v/>
      </c>
      <c r="R2204" s="130" t="e">
        <f>VLOOKUP(Q2204,'Baggrund til lister'!$G$4:$H$15,2,FALSE)</f>
        <v>#N/A</v>
      </c>
      <c r="S2204" s="11" t="str">
        <f t="shared" si="707"/>
        <v/>
      </c>
      <c r="T2204" s="11" t="str">
        <f>IF(IFERROR(VLOOKUP(N2204,Home!$C$8:$R$1048576,11,FALSE),"")=0,"",IFERROR(VLOOKUP(N2204,Home!$C$8:$R$1048576,11,FALSE),""))</f>
        <v/>
      </c>
      <c r="U2204" s="11" t="str">
        <f>IF(IFERROR(VLOOKUP(O2204,Home!$C$8:$R$1048576,12,FALSE),"")=0,"",IFERROR(VLOOKUP(O2204,Home!$C$8:$R$1048576,12,FALSE),""))</f>
        <v/>
      </c>
      <c r="V2204" s="11" t="str">
        <f>IF(IFERROR(VLOOKUP(O2204,Home!$C$8:$R$1048576,8,FALSE),"")=0,"",IFERROR(VLOOKUP(O2204,Home!$C$8:$R$1048576,8,FALSE),""))</f>
        <v/>
      </c>
      <c r="W2204" s="11" t="str">
        <f>IF(OR(VLOOKUP(N2204,Home!$C$7:$I$207,6,FALSE)="",VLOOKUP(N2204,Home!$C$7:$I$207,7,FALSE)=""),"FEJL",SUM(Baggrundsark!$K$4:K2204))</f>
        <v>FEJL</v>
      </c>
      <c r="Y2204">
        <v>2201</v>
      </c>
      <c r="Z2204" s="1"/>
      <c r="AC2204" s="44"/>
      <c r="AD2204">
        <f t="shared" si="714"/>
        <v>0</v>
      </c>
      <c r="AE2204">
        <f>SUM($AD$4:AD2204)</f>
        <v>1</v>
      </c>
      <c r="AF2204" s="103" t="str">
        <f>IFERROR(VLOOKUP(AN2204,Home!$C$8:$E$207,3,FALSE),"")</f>
        <v/>
      </c>
      <c r="AG2204" s="103" t="str">
        <f>IFERROR(VLOOKUP(AN2204,Home!$C$8:$E$207,2,FALSE),"")</f>
        <v/>
      </c>
      <c r="AH2204" s="104" t="str">
        <f>IF(VLOOKUP(AE2204,Home!$C$8:$I$207,6,FALSE)="","",VLOOKUP(AE2204,Home!$C$8:$I$207,6,FALSE))</f>
        <v/>
      </c>
      <c r="AI2204" s="104" t="e">
        <f t="shared" si="722"/>
        <v>#VALUE!</v>
      </c>
      <c r="AJ2204" s="105" t="e">
        <f t="shared" si="715"/>
        <v>#VALUE!</v>
      </c>
      <c r="AK2204" s="103" t="e">
        <f t="shared" si="708"/>
        <v>#VALUE!</v>
      </c>
      <c r="AL2204" s="103" t="e">
        <f t="shared" si="716"/>
        <v>#VALUE!</v>
      </c>
      <c r="AN2204" t="str">
        <f>IF(OR(VLOOKUP(AE2204,Home!$C$8:$I$207,6,FALSE)="",VLOOKUP(AE2204,Home!$C$8:$I$207,7,FALSE)=""),"FEJL",Baggrundsark!AE2204)</f>
        <v>FEJL</v>
      </c>
      <c r="AO2204">
        <f>IF(VLOOKUP(AE2204,Home!$C$8:$N$207,12,FALSE)="Timelønnet",1,0)</f>
        <v>0</v>
      </c>
      <c r="AP2204">
        <f>SUM($AO$4:AO2204)*AO2204</f>
        <v>0</v>
      </c>
      <c r="AQ2204">
        <f t="shared" si="723"/>
        <v>1</v>
      </c>
      <c r="AR2204" t="str">
        <f t="shared" si="723"/>
        <v/>
      </c>
      <c r="AS2204" t="e">
        <f t="shared" si="717"/>
        <v>#VALUE!</v>
      </c>
      <c r="AT2204" s="45" t="e">
        <f t="shared" si="724"/>
        <v>#VALUE!</v>
      </c>
      <c r="AU2204">
        <f>VLOOKUP(AQ2204,Home!$C$8:$J$207,8,FALSE)</f>
        <v>0</v>
      </c>
    </row>
    <row r="2205" spans="1:47" x14ac:dyDescent="0.25">
      <c r="A2205" s="6">
        <f t="shared" si="709"/>
        <v>0</v>
      </c>
      <c r="B2205" s="6">
        <f t="shared" si="718"/>
        <v>0</v>
      </c>
      <c r="C2205" s="6" t="str">
        <f t="shared" si="710"/>
        <v/>
      </c>
      <c r="D2205" s="7">
        <f t="shared" si="711"/>
        <v>0</v>
      </c>
      <c r="E2205" s="7">
        <f t="shared" si="719"/>
        <v>0</v>
      </c>
      <c r="F2205" s="7" t="str">
        <f t="shared" si="712"/>
        <v/>
      </c>
      <c r="G2205" s="6">
        <f t="shared" si="713"/>
        <v>0</v>
      </c>
      <c r="H2205" s="6">
        <f t="shared" si="720"/>
        <v>0</v>
      </c>
      <c r="I2205" s="6" t="str">
        <f t="shared" si="721"/>
        <v/>
      </c>
      <c r="J2205" s="11">
        <v>2202</v>
      </c>
      <c r="K2205" s="11">
        <f>IF(IFERROR(VLOOKUP(J2205,Home!$A$8:$B$1048576,1,FALSE),0)=0,0,1)</f>
        <v>0</v>
      </c>
      <c r="L2205" s="129" t="e">
        <f>IF(VLOOKUP(O2205,Home!$C$8:$R$207,6,FALSE)="","",VLOOKUP(O2205,Home!$C$8:$R$207,6,FALSE))</f>
        <v>#N/A</v>
      </c>
      <c r="M2205" s="129" t="e">
        <f t="shared" si="706"/>
        <v>#N/A</v>
      </c>
      <c r="N2205" s="11">
        <f>SUM($K$4:K2205)</f>
        <v>200</v>
      </c>
      <c r="O2205" s="11" t="str">
        <f>IF(P2205="","",IF(IFERROR(VLOOKUP(N2205,Home!$C$8:$R$1048576,1,FALSE),"")=0,"",IFERROR(VLOOKUP(N2205,Home!$C$8:$R$1048576,1,FALSE),"")))</f>
        <v/>
      </c>
      <c r="P2205" s="11" t="str">
        <f>IF(IFERROR(VLOOKUP(W2205,Home!$C$8:$R$1048576,3,FALSE),"")=0,"",IFERROR(VLOOKUP(W2205,Home!$C$8:$R$1048576,3,FALSE),""))</f>
        <v/>
      </c>
      <c r="Q2205" s="11" t="str">
        <f t="shared" si="705"/>
        <v/>
      </c>
      <c r="R2205" s="130" t="e">
        <f>VLOOKUP(Q2205,'Baggrund til lister'!$G$4:$H$15,2,FALSE)</f>
        <v>#N/A</v>
      </c>
      <c r="S2205" s="11" t="str">
        <f t="shared" si="707"/>
        <v/>
      </c>
      <c r="T2205" s="11" t="str">
        <f>IF(IFERROR(VLOOKUP(N2205,Home!$C$8:$R$1048576,11,FALSE),"")=0,"",IFERROR(VLOOKUP(N2205,Home!$C$8:$R$1048576,11,FALSE),""))</f>
        <v/>
      </c>
      <c r="U2205" s="11" t="str">
        <f>IF(IFERROR(VLOOKUP(O2205,Home!$C$8:$R$1048576,12,FALSE),"")=0,"",IFERROR(VLOOKUP(O2205,Home!$C$8:$R$1048576,12,FALSE),""))</f>
        <v/>
      </c>
      <c r="V2205" s="11" t="str">
        <f>IF(IFERROR(VLOOKUP(O2205,Home!$C$8:$R$1048576,8,FALSE),"")=0,"",IFERROR(VLOOKUP(O2205,Home!$C$8:$R$1048576,8,FALSE),""))</f>
        <v/>
      </c>
      <c r="W2205" s="11" t="str">
        <f>IF(OR(VLOOKUP(N2205,Home!$C$7:$I$207,6,FALSE)="",VLOOKUP(N2205,Home!$C$7:$I$207,7,FALSE)=""),"FEJL",SUM(Baggrundsark!$K$4:K2205))</f>
        <v>FEJL</v>
      </c>
      <c r="Y2205">
        <v>2202</v>
      </c>
      <c r="Z2205" s="1"/>
      <c r="AC2205" s="44"/>
      <c r="AD2205">
        <f t="shared" si="714"/>
        <v>0</v>
      </c>
      <c r="AE2205">
        <f>SUM($AD$4:AD2205)</f>
        <v>1</v>
      </c>
      <c r="AF2205" s="103" t="str">
        <f>IFERROR(VLOOKUP(AN2205,Home!$C$8:$E$207,3,FALSE),"")</f>
        <v/>
      </c>
      <c r="AG2205" s="103" t="str">
        <f>IFERROR(VLOOKUP(AN2205,Home!$C$8:$E$207,2,FALSE),"")</f>
        <v/>
      </c>
      <c r="AH2205" s="104" t="str">
        <f>IF(VLOOKUP(AE2205,Home!$C$8:$I$207,6,FALSE)="","",VLOOKUP(AE2205,Home!$C$8:$I$207,6,FALSE))</f>
        <v/>
      </c>
      <c r="AI2205" s="104" t="e">
        <f t="shared" si="722"/>
        <v>#VALUE!</v>
      </c>
      <c r="AJ2205" s="105" t="e">
        <f t="shared" si="715"/>
        <v>#VALUE!</v>
      </c>
      <c r="AK2205" s="103" t="e">
        <f t="shared" si="708"/>
        <v>#VALUE!</v>
      </c>
      <c r="AL2205" s="103" t="e">
        <f t="shared" si="716"/>
        <v>#VALUE!</v>
      </c>
      <c r="AN2205" t="str">
        <f>IF(OR(VLOOKUP(AE2205,Home!$C$8:$I$207,6,FALSE)="",VLOOKUP(AE2205,Home!$C$8:$I$207,7,FALSE)=""),"FEJL",Baggrundsark!AE2205)</f>
        <v>FEJL</v>
      </c>
      <c r="AO2205">
        <f>IF(VLOOKUP(AE2205,Home!$C$8:$N$207,12,FALSE)="Timelønnet",1,0)</f>
        <v>0</v>
      </c>
      <c r="AP2205">
        <f>SUM($AO$4:AO2205)*AO2205</f>
        <v>0</v>
      </c>
      <c r="AQ2205">
        <f t="shared" si="723"/>
        <v>1</v>
      </c>
      <c r="AR2205" t="str">
        <f t="shared" si="723"/>
        <v/>
      </c>
      <c r="AS2205" t="e">
        <f t="shared" si="717"/>
        <v>#VALUE!</v>
      </c>
      <c r="AT2205" s="45" t="e">
        <f t="shared" si="724"/>
        <v>#VALUE!</v>
      </c>
      <c r="AU2205">
        <f>VLOOKUP(AQ2205,Home!$C$8:$J$207,8,FALSE)</f>
        <v>0</v>
      </c>
    </row>
    <row r="2206" spans="1:47" x14ac:dyDescent="0.25">
      <c r="A2206" s="6">
        <f t="shared" si="709"/>
        <v>0</v>
      </c>
      <c r="B2206" s="6">
        <f t="shared" si="718"/>
        <v>0</v>
      </c>
      <c r="C2206" s="6" t="str">
        <f t="shared" si="710"/>
        <v/>
      </c>
      <c r="D2206" s="7">
        <f t="shared" si="711"/>
        <v>0</v>
      </c>
      <c r="E2206" s="7">
        <f t="shared" si="719"/>
        <v>0</v>
      </c>
      <c r="F2206" s="7" t="str">
        <f t="shared" si="712"/>
        <v/>
      </c>
      <c r="G2206" s="6">
        <f t="shared" si="713"/>
        <v>0</v>
      </c>
      <c r="H2206" s="6">
        <f t="shared" si="720"/>
        <v>0</v>
      </c>
      <c r="I2206" s="6" t="str">
        <f t="shared" si="721"/>
        <v/>
      </c>
      <c r="J2206" s="11">
        <v>2203</v>
      </c>
      <c r="K2206" s="11">
        <f>IF(IFERROR(VLOOKUP(J2206,Home!$A$8:$B$1048576,1,FALSE),0)=0,0,1)</f>
        <v>0</v>
      </c>
      <c r="L2206" s="129" t="e">
        <f>IF(VLOOKUP(O2206,Home!$C$8:$R$207,6,FALSE)="","",VLOOKUP(O2206,Home!$C$8:$R$207,6,FALSE))</f>
        <v>#N/A</v>
      </c>
      <c r="M2206" s="129" t="e">
        <f t="shared" si="706"/>
        <v>#N/A</v>
      </c>
      <c r="N2206" s="11">
        <f>SUM($K$4:K2206)</f>
        <v>200</v>
      </c>
      <c r="O2206" s="11" t="str">
        <f>IF(P2206="","",IF(IFERROR(VLOOKUP(N2206,Home!$C$8:$R$1048576,1,FALSE),"")=0,"",IFERROR(VLOOKUP(N2206,Home!$C$8:$R$1048576,1,FALSE),"")))</f>
        <v/>
      </c>
      <c r="P2206" s="11" t="str">
        <f>IF(IFERROR(VLOOKUP(W2206,Home!$C$8:$R$1048576,3,FALSE),"")=0,"",IFERROR(VLOOKUP(W2206,Home!$C$8:$R$1048576,3,FALSE),""))</f>
        <v/>
      </c>
      <c r="Q2206" s="11" t="str">
        <f t="shared" si="705"/>
        <v/>
      </c>
      <c r="R2206" s="130" t="e">
        <f>VLOOKUP(Q2206,'Baggrund til lister'!$G$4:$H$15,2,FALSE)</f>
        <v>#N/A</v>
      </c>
      <c r="S2206" s="11" t="str">
        <f t="shared" si="707"/>
        <v/>
      </c>
      <c r="T2206" s="11" t="str">
        <f>IF(IFERROR(VLOOKUP(N2206,Home!$C$8:$R$1048576,11,FALSE),"")=0,"",IFERROR(VLOOKUP(N2206,Home!$C$8:$R$1048576,11,FALSE),""))</f>
        <v/>
      </c>
      <c r="U2206" s="11" t="str">
        <f>IF(IFERROR(VLOOKUP(O2206,Home!$C$8:$R$1048576,12,FALSE),"")=0,"",IFERROR(VLOOKUP(O2206,Home!$C$8:$R$1048576,12,FALSE),""))</f>
        <v/>
      </c>
      <c r="V2206" s="11" t="str">
        <f>IF(IFERROR(VLOOKUP(O2206,Home!$C$8:$R$1048576,8,FALSE),"")=0,"",IFERROR(VLOOKUP(O2206,Home!$C$8:$R$1048576,8,FALSE),""))</f>
        <v/>
      </c>
      <c r="W2206" s="11" t="str">
        <f>IF(OR(VLOOKUP(N2206,Home!$C$7:$I$207,6,FALSE)="",VLOOKUP(N2206,Home!$C$7:$I$207,7,FALSE)=""),"FEJL",SUM(Baggrundsark!$K$4:K2206))</f>
        <v>FEJL</v>
      </c>
      <c r="Y2206">
        <v>2203</v>
      </c>
      <c r="Z2206" s="1"/>
      <c r="AC2206" s="44"/>
      <c r="AD2206">
        <f t="shared" si="714"/>
        <v>0</v>
      </c>
      <c r="AE2206">
        <f>SUM($AD$4:AD2206)</f>
        <v>1</v>
      </c>
      <c r="AF2206" s="103" t="str">
        <f>IFERROR(VLOOKUP(AN2206,Home!$C$8:$E$207,3,FALSE),"")</f>
        <v/>
      </c>
      <c r="AG2206" s="103" t="str">
        <f>IFERROR(VLOOKUP(AN2206,Home!$C$8:$E$207,2,FALSE),"")</f>
        <v/>
      </c>
      <c r="AH2206" s="104" t="str">
        <f>IF(VLOOKUP(AE2206,Home!$C$8:$I$207,6,FALSE)="","",VLOOKUP(AE2206,Home!$C$8:$I$207,6,FALSE))</f>
        <v/>
      </c>
      <c r="AI2206" s="104" t="e">
        <f t="shared" si="722"/>
        <v>#VALUE!</v>
      </c>
      <c r="AJ2206" s="105" t="e">
        <f t="shared" si="715"/>
        <v>#VALUE!</v>
      </c>
      <c r="AK2206" s="103" t="e">
        <f t="shared" si="708"/>
        <v>#VALUE!</v>
      </c>
      <c r="AL2206" s="103" t="e">
        <f t="shared" si="716"/>
        <v>#VALUE!</v>
      </c>
      <c r="AN2206" t="str">
        <f>IF(OR(VLOOKUP(AE2206,Home!$C$8:$I$207,6,FALSE)="",VLOOKUP(AE2206,Home!$C$8:$I$207,7,FALSE)=""),"FEJL",Baggrundsark!AE2206)</f>
        <v>FEJL</v>
      </c>
      <c r="AO2206">
        <f>IF(VLOOKUP(AE2206,Home!$C$8:$N$207,12,FALSE)="Timelønnet",1,0)</f>
        <v>0</v>
      </c>
      <c r="AP2206">
        <f>SUM($AO$4:AO2206)*AO2206</f>
        <v>0</v>
      </c>
      <c r="AQ2206">
        <f t="shared" si="723"/>
        <v>1</v>
      </c>
      <c r="AR2206" t="str">
        <f t="shared" si="723"/>
        <v/>
      </c>
      <c r="AS2206" t="e">
        <f t="shared" si="717"/>
        <v>#VALUE!</v>
      </c>
      <c r="AT2206" s="45" t="e">
        <f t="shared" si="724"/>
        <v>#VALUE!</v>
      </c>
      <c r="AU2206">
        <f>VLOOKUP(AQ2206,Home!$C$8:$J$207,8,FALSE)</f>
        <v>0</v>
      </c>
    </row>
    <row r="2207" spans="1:47" x14ac:dyDescent="0.25">
      <c r="A2207" s="6">
        <f t="shared" si="709"/>
        <v>0</v>
      </c>
      <c r="B2207" s="6">
        <f t="shared" si="718"/>
        <v>0</v>
      </c>
      <c r="C2207" s="6" t="str">
        <f t="shared" si="710"/>
        <v/>
      </c>
      <c r="D2207" s="7">
        <f t="shared" si="711"/>
        <v>0</v>
      </c>
      <c r="E2207" s="7">
        <f t="shared" si="719"/>
        <v>0</v>
      </c>
      <c r="F2207" s="7" t="str">
        <f t="shared" si="712"/>
        <v/>
      </c>
      <c r="G2207" s="6">
        <f t="shared" si="713"/>
        <v>0</v>
      </c>
      <c r="H2207" s="6">
        <f t="shared" si="720"/>
        <v>0</v>
      </c>
      <c r="I2207" s="6" t="str">
        <f t="shared" si="721"/>
        <v/>
      </c>
      <c r="J2207" s="11">
        <v>2204</v>
      </c>
      <c r="K2207" s="11">
        <f>IF(IFERROR(VLOOKUP(J2207,Home!$A$8:$B$1048576,1,FALSE),0)=0,0,1)</f>
        <v>0</v>
      </c>
      <c r="L2207" s="129" t="e">
        <f>IF(VLOOKUP(O2207,Home!$C$8:$R$207,6,FALSE)="","",VLOOKUP(O2207,Home!$C$8:$R$207,6,FALSE))</f>
        <v>#N/A</v>
      </c>
      <c r="M2207" s="129" t="e">
        <f t="shared" si="706"/>
        <v>#N/A</v>
      </c>
      <c r="N2207" s="11">
        <f>SUM($K$4:K2207)</f>
        <v>200</v>
      </c>
      <c r="O2207" s="11" t="str">
        <f>IF(P2207="","",IF(IFERROR(VLOOKUP(N2207,Home!$C$8:$R$1048576,1,FALSE),"")=0,"",IFERROR(VLOOKUP(N2207,Home!$C$8:$R$1048576,1,FALSE),"")))</f>
        <v/>
      </c>
      <c r="P2207" s="11" t="str">
        <f>IF(IFERROR(VLOOKUP(W2207,Home!$C$8:$R$1048576,3,FALSE),"")=0,"",IFERROR(VLOOKUP(W2207,Home!$C$8:$R$1048576,3,FALSE),""))</f>
        <v/>
      </c>
      <c r="Q2207" s="11" t="str">
        <f t="shared" si="705"/>
        <v/>
      </c>
      <c r="R2207" s="130" t="e">
        <f>VLOOKUP(Q2207,'Baggrund til lister'!$G$4:$H$15,2,FALSE)</f>
        <v>#N/A</v>
      </c>
      <c r="S2207" s="11" t="str">
        <f t="shared" si="707"/>
        <v/>
      </c>
      <c r="T2207" s="11" t="str">
        <f>IF(IFERROR(VLOOKUP(N2207,Home!$C$8:$R$1048576,11,FALSE),"")=0,"",IFERROR(VLOOKUP(N2207,Home!$C$8:$R$1048576,11,FALSE),""))</f>
        <v/>
      </c>
      <c r="U2207" s="11" t="str">
        <f>IF(IFERROR(VLOOKUP(O2207,Home!$C$8:$R$1048576,12,FALSE),"")=0,"",IFERROR(VLOOKUP(O2207,Home!$C$8:$R$1048576,12,FALSE),""))</f>
        <v/>
      </c>
      <c r="V2207" s="11" t="str">
        <f>IF(IFERROR(VLOOKUP(O2207,Home!$C$8:$R$1048576,8,FALSE),"")=0,"",IFERROR(VLOOKUP(O2207,Home!$C$8:$R$1048576,8,FALSE),""))</f>
        <v/>
      </c>
      <c r="W2207" s="11" t="str">
        <f>IF(OR(VLOOKUP(N2207,Home!$C$7:$I$207,6,FALSE)="",VLOOKUP(N2207,Home!$C$7:$I$207,7,FALSE)=""),"FEJL",SUM(Baggrundsark!$K$4:K2207))</f>
        <v>FEJL</v>
      </c>
      <c r="Y2207">
        <v>2204</v>
      </c>
      <c r="Z2207" s="1"/>
      <c r="AC2207" s="44"/>
      <c r="AD2207">
        <f t="shared" si="714"/>
        <v>0</v>
      </c>
      <c r="AE2207">
        <f>SUM($AD$4:AD2207)</f>
        <v>1</v>
      </c>
      <c r="AF2207" s="103" t="str">
        <f>IFERROR(VLOOKUP(AN2207,Home!$C$8:$E$207,3,FALSE),"")</f>
        <v/>
      </c>
      <c r="AG2207" s="103" t="str">
        <f>IFERROR(VLOOKUP(AN2207,Home!$C$8:$E$207,2,FALSE),"")</f>
        <v/>
      </c>
      <c r="AH2207" s="104" t="str">
        <f>IF(VLOOKUP(AE2207,Home!$C$8:$I$207,6,FALSE)="","",VLOOKUP(AE2207,Home!$C$8:$I$207,6,FALSE))</f>
        <v/>
      </c>
      <c r="AI2207" s="104" t="e">
        <f t="shared" si="722"/>
        <v>#VALUE!</v>
      </c>
      <c r="AJ2207" s="105" t="e">
        <f t="shared" si="715"/>
        <v>#VALUE!</v>
      </c>
      <c r="AK2207" s="103" t="e">
        <f t="shared" si="708"/>
        <v>#VALUE!</v>
      </c>
      <c r="AL2207" s="103" t="e">
        <f t="shared" si="716"/>
        <v>#VALUE!</v>
      </c>
      <c r="AN2207" t="str">
        <f>IF(OR(VLOOKUP(AE2207,Home!$C$8:$I$207,6,FALSE)="",VLOOKUP(AE2207,Home!$C$8:$I$207,7,FALSE)=""),"FEJL",Baggrundsark!AE2207)</f>
        <v>FEJL</v>
      </c>
      <c r="AO2207">
        <f>IF(VLOOKUP(AE2207,Home!$C$8:$N$207,12,FALSE)="Timelønnet",1,0)</f>
        <v>0</v>
      </c>
      <c r="AP2207">
        <f>SUM($AO$4:AO2207)*AO2207</f>
        <v>0</v>
      </c>
      <c r="AQ2207">
        <f t="shared" si="723"/>
        <v>1</v>
      </c>
      <c r="AR2207" t="str">
        <f t="shared" si="723"/>
        <v/>
      </c>
      <c r="AS2207" t="e">
        <f t="shared" si="717"/>
        <v>#VALUE!</v>
      </c>
      <c r="AT2207" s="45" t="e">
        <f t="shared" si="724"/>
        <v>#VALUE!</v>
      </c>
      <c r="AU2207">
        <f>VLOOKUP(AQ2207,Home!$C$8:$J$207,8,FALSE)</f>
        <v>0</v>
      </c>
    </row>
    <row r="2208" spans="1:47" x14ac:dyDescent="0.25">
      <c r="A2208" s="6">
        <f t="shared" si="709"/>
        <v>0</v>
      </c>
      <c r="B2208" s="6">
        <f t="shared" si="718"/>
        <v>0</v>
      </c>
      <c r="C2208" s="6" t="str">
        <f t="shared" si="710"/>
        <v/>
      </c>
      <c r="D2208" s="7">
        <f t="shared" si="711"/>
        <v>0</v>
      </c>
      <c r="E2208" s="7">
        <f t="shared" si="719"/>
        <v>0</v>
      </c>
      <c r="F2208" s="7" t="str">
        <f t="shared" si="712"/>
        <v/>
      </c>
      <c r="G2208" s="6">
        <f t="shared" si="713"/>
        <v>0</v>
      </c>
      <c r="H2208" s="6">
        <f t="shared" si="720"/>
        <v>0</v>
      </c>
      <c r="I2208" s="6" t="str">
        <f t="shared" si="721"/>
        <v/>
      </c>
      <c r="J2208" s="11">
        <v>2205</v>
      </c>
      <c r="K2208" s="11">
        <f>IF(IFERROR(VLOOKUP(J2208,Home!$A$8:$B$1048576,1,FALSE),0)=0,0,1)</f>
        <v>0</v>
      </c>
      <c r="L2208" s="129" t="e">
        <f>IF(VLOOKUP(O2208,Home!$C$8:$R$207,6,FALSE)="","",VLOOKUP(O2208,Home!$C$8:$R$207,6,FALSE))</f>
        <v>#N/A</v>
      </c>
      <c r="M2208" s="129" t="e">
        <f t="shared" si="706"/>
        <v>#N/A</v>
      </c>
      <c r="N2208" s="11">
        <f>SUM($K$4:K2208)</f>
        <v>200</v>
      </c>
      <c r="O2208" s="11" t="str">
        <f>IF(P2208="","",IF(IFERROR(VLOOKUP(N2208,Home!$C$8:$R$1048576,1,FALSE),"")=0,"",IFERROR(VLOOKUP(N2208,Home!$C$8:$R$1048576,1,FALSE),"")))</f>
        <v/>
      </c>
      <c r="P2208" s="11" t="str">
        <f>IF(IFERROR(VLOOKUP(W2208,Home!$C$8:$R$1048576,3,FALSE),"")=0,"",IFERROR(VLOOKUP(W2208,Home!$C$8:$R$1048576,3,FALSE),""))</f>
        <v/>
      </c>
      <c r="Q2208" s="11" t="str">
        <f t="shared" si="705"/>
        <v/>
      </c>
      <c r="R2208" s="130" t="e">
        <f>VLOOKUP(Q2208,'Baggrund til lister'!$G$4:$H$15,2,FALSE)</f>
        <v>#N/A</v>
      </c>
      <c r="S2208" s="11" t="str">
        <f t="shared" si="707"/>
        <v/>
      </c>
      <c r="T2208" s="11" t="str">
        <f>IF(IFERROR(VLOOKUP(N2208,Home!$C$8:$R$1048576,11,FALSE),"")=0,"",IFERROR(VLOOKUP(N2208,Home!$C$8:$R$1048576,11,FALSE),""))</f>
        <v/>
      </c>
      <c r="U2208" s="11" t="str">
        <f>IF(IFERROR(VLOOKUP(O2208,Home!$C$8:$R$1048576,12,FALSE),"")=0,"",IFERROR(VLOOKUP(O2208,Home!$C$8:$R$1048576,12,FALSE),""))</f>
        <v/>
      </c>
      <c r="V2208" s="11" t="str">
        <f>IF(IFERROR(VLOOKUP(O2208,Home!$C$8:$R$1048576,8,FALSE),"")=0,"",IFERROR(VLOOKUP(O2208,Home!$C$8:$R$1048576,8,FALSE),""))</f>
        <v/>
      </c>
      <c r="W2208" s="11" t="str">
        <f>IF(OR(VLOOKUP(N2208,Home!$C$7:$I$207,6,FALSE)="",VLOOKUP(N2208,Home!$C$7:$I$207,7,FALSE)=""),"FEJL",SUM(Baggrundsark!$K$4:K2208))</f>
        <v>FEJL</v>
      </c>
      <c r="Y2208">
        <v>2205</v>
      </c>
      <c r="Z2208" s="1"/>
      <c r="AC2208" s="44"/>
      <c r="AD2208">
        <f t="shared" si="714"/>
        <v>0</v>
      </c>
      <c r="AE2208">
        <f>SUM($AD$4:AD2208)</f>
        <v>1</v>
      </c>
      <c r="AF2208" s="103" t="str">
        <f>IFERROR(VLOOKUP(AN2208,Home!$C$8:$E$207,3,FALSE),"")</f>
        <v/>
      </c>
      <c r="AG2208" s="103" t="str">
        <f>IFERROR(VLOOKUP(AN2208,Home!$C$8:$E$207,2,FALSE),"")</f>
        <v/>
      </c>
      <c r="AH2208" s="104" t="str">
        <f>IF(VLOOKUP(AE2208,Home!$C$8:$I$207,6,FALSE)="","",VLOOKUP(AE2208,Home!$C$8:$I$207,6,FALSE))</f>
        <v/>
      </c>
      <c r="AI2208" s="104" t="e">
        <f t="shared" si="722"/>
        <v>#VALUE!</v>
      </c>
      <c r="AJ2208" s="105" t="e">
        <f t="shared" si="715"/>
        <v>#VALUE!</v>
      </c>
      <c r="AK2208" s="103" t="e">
        <f t="shared" si="708"/>
        <v>#VALUE!</v>
      </c>
      <c r="AL2208" s="103" t="e">
        <f t="shared" si="716"/>
        <v>#VALUE!</v>
      </c>
      <c r="AN2208" t="str">
        <f>IF(OR(VLOOKUP(AE2208,Home!$C$8:$I$207,6,FALSE)="",VLOOKUP(AE2208,Home!$C$8:$I$207,7,FALSE)=""),"FEJL",Baggrundsark!AE2208)</f>
        <v>FEJL</v>
      </c>
      <c r="AO2208">
        <f>IF(VLOOKUP(AE2208,Home!$C$8:$N$207,12,FALSE)="Timelønnet",1,0)</f>
        <v>0</v>
      </c>
      <c r="AP2208">
        <f>SUM($AO$4:AO2208)*AO2208</f>
        <v>0</v>
      </c>
      <c r="AQ2208">
        <f t="shared" si="723"/>
        <v>1</v>
      </c>
      <c r="AR2208" t="str">
        <f t="shared" si="723"/>
        <v/>
      </c>
      <c r="AS2208" t="e">
        <f t="shared" si="717"/>
        <v>#VALUE!</v>
      </c>
      <c r="AT2208" s="45" t="e">
        <f t="shared" si="724"/>
        <v>#VALUE!</v>
      </c>
      <c r="AU2208">
        <f>VLOOKUP(AQ2208,Home!$C$8:$J$207,8,FALSE)</f>
        <v>0</v>
      </c>
    </row>
    <row r="2209" spans="1:47" x14ac:dyDescent="0.25">
      <c r="A2209" s="6">
        <f t="shared" si="709"/>
        <v>0</v>
      </c>
      <c r="B2209" s="6">
        <f t="shared" si="718"/>
        <v>0</v>
      </c>
      <c r="C2209" s="6" t="str">
        <f t="shared" si="710"/>
        <v/>
      </c>
      <c r="D2209" s="7">
        <f t="shared" si="711"/>
        <v>0</v>
      </c>
      <c r="E2209" s="7">
        <f t="shared" si="719"/>
        <v>0</v>
      </c>
      <c r="F2209" s="7" t="str">
        <f t="shared" si="712"/>
        <v/>
      </c>
      <c r="G2209" s="6">
        <f t="shared" si="713"/>
        <v>0</v>
      </c>
      <c r="H2209" s="6">
        <f t="shared" si="720"/>
        <v>0</v>
      </c>
      <c r="I2209" s="6" t="str">
        <f t="shared" si="721"/>
        <v/>
      </c>
      <c r="J2209" s="11">
        <v>2206</v>
      </c>
      <c r="K2209" s="11">
        <f>IF(IFERROR(VLOOKUP(J2209,Home!$A$8:$B$1048576,1,FALSE),0)=0,0,1)</f>
        <v>0</v>
      </c>
      <c r="L2209" s="129" t="e">
        <f>IF(VLOOKUP(O2209,Home!$C$8:$R$207,6,FALSE)="","",VLOOKUP(O2209,Home!$C$8:$R$207,6,FALSE))</f>
        <v>#N/A</v>
      </c>
      <c r="M2209" s="129" t="e">
        <f t="shared" si="706"/>
        <v>#N/A</v>
      </c>
      <c r="N2209" s="11">
        <f>SUM($K$4:K2209)</f>
        <v>200</v>
      </c>
      <c r="O2209" s="11" t="str">
        <f>IF(P2209="","",IF(IFERROR(VLOOKUP(N2209,Home!$C$8:$R$1048576,1,FALSE),"")=0,"",IFERROR(VLOOKUP(N2209,Home!$C$8:$R$1048576,1,FALSE),"")))</f>
        <v/>
      </c>
      <c r="P2209" s="11" t="str">
        <f>IF(IFERROR(VLOOKUP(W2209,Home!$C$8:$R$1048576,3,FALSE),"")=0,"",IFERROR(VLOOKUP(W2209,Home!$C$8:$R$1048576,3,FALSE),""))</f>
        <v/>
      </c>
      <c r="Q2209" s="11" t="str">
        <f t="shared" si="705"/>
        <v/>
      </c>
      <c r="R2209" s="130" t="e">
        <f>VLOOKUP(Q2209,'Baggrund til lister'!$G$4:$H$15,2,FALSE)</f>
        <v>#N/A</v>
      </c>
      <c r="S2209" s="11" t="str">
        <f t="shared" si="707"/>
        <v/>
      </c>
      <c r="T2209" s="11" t="str">
        <f>IF(IFERROR(VLOOKUP(N2209,Home!$C$8:$R$1048576,11,FALSE),"")=0,"",IFERROR(VLOOKUP(N2209,Home!$C$8:$R$1048576,11,FALSE),""))</f>
        <v/>
      </c>
      <c r="U2209" s="11" t="str">
        <f>IF(IFERROR(VLOOKUP(O2209,Home!$C$8:$R$1048576,12,FALSE),"")=0,"",IFERROR(VLOOKUP(O2209,Home!$C$8:$R$1048576,12,FALSE),""))</f>
        <v/>
      </c>
      <c r="V2209" s="11" t="str">
        <f>IF(IFERROR(VLOOKUP(O2209,Home!$C$8:$R$1048576,8,FALSE),"")=0,"",IFERROR(VLOOKUP(O2209,Home!$C$8:$R$1048576,8,FALSE),""))</f>
        <v/>
      </c>
      <c r="W2209" s="11" t="str">
        <f>IF(OR(VLOOKUP(N2209,Home!$C$7:$I$207,6,FALSE)="",VLOOKUP(N2209,Home!$C$7:$I$207,7,FALSE)=""),"FEJL",SUM(Baggrundsark!$K$4:K2209))</f>
        <v>FEJL</v>
      </c>
      <c r="Y2209">
        <v>2206</v>
      </c>
      <c r="Z2209" s="1"/>
      <c r="AC2209" s="44"/>
      <c r="AD2209">
        <f t="shared" si="714"/>
        <v>0</v>
      </c>
      <c r="AE2209">
        <f>SUM($AD$4:AD2209)</f>
        <v>1</v>
      </c>
      <c r="AF2209" s="103" t="str">
        <f>IFERROR(VLOOKUP(AN2209,Home!$C$8:$E$207,3,FALSE),"")</f>
        <v/>
      </c>
      <c r="AG2209" s="103" t="str">
        <f>IFERROR(VLOOKUP(AN2209,Home!$C$8:$E$207,2,FALSE),"")</f>
        <v/>
      </c>
      <c r="AH2209" s="104" t="str">
        <f>IF(VLOOKUP(AE2209,Home!$C$8:$I$207,6,FALSE)="","",VLOOKUP(AE2209,Home!$C$8:$I$207,6,FALSE))</f>
        <v/>
      </c>
      <c r="AI2209" s="104" t="e">
        <f t="shared" si="722"/>
        <v>#VALUE!</v>
      </c>
      <c r="AJ2209" s="105" t="e">
        <f t="shared" si="715"/>
        <v>#VALUE!</v>
      </c>
      <c r="AK2209" s="103" t="e">
        <f t="shared" si="708"/>
        <v>#VALUE!</v>
      </c>
      <c r="AL2209" s="103" t="e">
        <f t="shared" si="716"/>
        <v>#VALUE!</v>
      </c>
      <c r="AN2209" t="str">
        <f>IF(OR(VLOOKUP(AE2209,Home!$C$8:$I$207,6,FALSE)="",VLOOKUP(AE2209,Home!$C$8:$I$207,7,FALSE)=""),"FEJL",Baggrundsark!AE2209)</f>
        <v>FEJL</v>
      </c>
      <c r="AO2209">
        <f>IF(VLOOKUP(AE2209,Home!$C$8:$N$207,12,FALSE)="Timelønnet",1,0)</f>
        <v>0</v>
      </c>
      <c r="AP2209">
        <f>SUM($AO$4:AO2209)*AO2209</f>
        <v>0</v>
      </c>
      <c r="AQ2209">
        <f t="shared" si="723"/>
        <v>1</v>
      </c>
      <c r="AR2209" t="str">
        <f t="shared" si="723"/>
        <v/>
      </c>
      <c r="AS2209" t="e">
        <f t="shared" si="717"/>
        <v>#VALUE!</v>
      </c>
      <c r="AT2209" s="45" t="e">
        <f t="shared" si="724"/>
        <v>#VALUE!</v>
      </c>
      <c r="AU2209">
        <f>VLOOKUP(AQ2209,Home!$C$8:$J$207,8,FALSE)</f>
        <v>0</v>
      </c>
    </row>
    <row r="2210" spans="1:47" x14ac:dyDescent="0.25">
      <c r="A2210" s="6">
        <f t="shared" si="709"/>
        <v>0</v>
      </c>
      <c r="B2210" s="6">
        <f t="shared" si="718"/>
        <v>0</v>
      </c>
      <c r="C2210" s="6" t="str">
        <f t="shared" si="710"/>
        <v/>
      </c>
      <c r="D2210" s="7">
        <f t="shared" si="711"/>
        <v>0</v>
      </c>
      <c r="E2210" s="7">
        <f t="shared" si="719"/>
        <v>0</v>
      </c>
      <c r="F2210" s="7" t="str">
        <f t="shared" si="712"/>
        <v/>
      </c>
      <c r="G2210" s="6">
        <f t="shared" si="713"/>
        <v>0</v>
      </c>
      <c r="H2210" s="6">
        <f t="shared" si="720"/>
        <v>0</v>
      </c>
      <c r="I2210" s="6" t="str">
        <f t="shared" si="721"/>
        <v/>
      </c>
      <c r="J2210" s="11">
        <v>2207</v>
      </c>
      <c r="K2210" s="11">
        <f>IF(IFERROR(VLOOKUP(J2210,Home!$A$8:$B$1048576,1,FALSE),0)=0,0,1)</f>
        <v>0</v>
      </c>
      <c r="L2210" s="129" t="e">
        <f>IF(VLOOKUP(O2210,Home!$C$8:$R$207,6,FALSE)="","",VLOOKUP(O2210,Home!$C$8:$R$207,6,FALSE))</f>
        <v>#N/A</v>
      </c>
      <c r="M2210" s="129" t="e">
        <f t="shared" si="706"/>
        <v>#N/A</v>
      </c>
      <c r="N2210" s="11">
        <f>SUM($K$4:K2210)</f>
        <v>200</v>
      </c>
      <c r="O2210" s="11" t="str">
        <f>IF(P2210="","",IF(IFERROR(VLOOKUP(N2210,Home!$C$8:$R$1048576,1,FALSE),"")=0,"",IFERROR(VLOOKUP(N2210,Home!$C$8:$R$1048576,1,FALSE),"")))</f>
        <v/>
      </c>
      <c r="P2210" s="11" t="str">
        <f>IF(IFERROR(VLOOKUP(W2210,Home!$C$8:$R$1048576,3,FALSE),"")=0,"",IFERROR(VLOOKUP(W2210,Home!$C$8:$R$1048576,3,FALSE),""))</f>
        <v/>
      </c>
      <c r="Q2210" s="11" t="str">
        <f t="shared" si="705"/>
        <v/>
      </c>
      <c r="R2210" s="130" t="e">
        <f>VLOOKUP(Q2210,'Baggrund til lister'!$G$4:$H$15,2,FALSE)</f>
        <v>#N/A</v>
      </c>
      <c r="S2210" s="11" t="str">
        <f t="shared" si="707"/>
        <v/>
      </c>
      <c r="T2210" s="11" t="str">
        <f>IF(IFERROR(VLOOKUP(N2210,Home!$C$8:$R$1048576,11,FALSE),"")=0,"",IFERROR(VLOOKUP(N2210,Home!$C$8:$R$1048576,11,FALSE),""))</f>
        <v/>
      </c>
      <c r="U2210" s="11" t="str">
        <f>IF(IFERROR(VLOOKUP(O2210,Home!$C$8:$R$1048576,12,FALSE),"")=0,"",IFERROR(VLOOKUP(O2210,Home!$C$8:$R$1048576,12,FALSE),""))</f>
        <v/>
      </c>
      <c r="V2210" s="11" t="str">
        <f>IF(IFERROR(VLOOKUP(O2210,Home!$C$8:$R$1048576,8,FALSE),"")=0,"",IFERROR(VLOOKUP(O2210,Home!$C$8:$R$1048576,8,FALSE),""))</f>
        <v/>
      </c>
      <c r="W2210" s="11" t="str">
        <f>IF(OR(VLOOKUP(N2210,Home!$C$7:$I$207,6,FALSE)="",VLOOKUP(N2210,Home!$C$7:$I$207,7,FALSE)=""),"FEJL",SUM(Baggrundsark!$K$4:K2210))</f>
        <v>FEJL</v>
      </c>
      <c r="Y2210">
        <v>2207</v>
      </c>
      <c r="Z2210" s="1"/>
      <c r="AC2210" s="44"/>
      <c r="AD2210">
        <f t="shared" si="714"/>
        <v>0</v>
      </c>
      <c r="AE2210">
        <f>SUM($AD$4:AD2210)</f>
        <v>1</v>
      </c>
      <c r="AF2210" s="103" t="str">
        <f>IFERROR(VLOOKUP(AN2210,Home!$C$8:$E$207,3,FALSE),"")</f>
        <v/>
      </c>
      <c r="AG2210" s="103" t="str">
        <f>IFERROR(VLOOKUP(AN2210,Home!$C$8:$E$207,2,FALSE),"")</f>
        <v/>
      </c>
      <c r="AH2210" s="104" t="str">
        <f>IF(VLOOKUP(AE2210,Home!$C$8:$I$207,6,FALSE)="","",VLOOKUP(AE2210,Home!$C$8:$I$207,6,FALSE))</f>
        <v/>
      </c>
      <c r="AI2210" s="104" t="e">
        <f t="shared" si="722"/>
        <v>#VALUE!</v>
      </c>
      <c r="AJ2210" s="105" t="e">
        <f t="shared" si="715"/>
        <v>#VALUE!</v>
      </c>
      <c r="AK2210" s="103" t="e">
        <f t="shared" si="708"/>
        <v>#VALUE!</v>
      </c>
      <c r="AL2210" s="103" t="e">
        <f t="shared" si="716"/>
        <v>#VALUE!</v>
      </c>
      <c r="AN2210" t="str">
        <f>IF(OR(VLOOKUP(AE2210,Home!$C$8:$I$207,6,FALSE)="",VLOOKUP(AE2210,Home!$C$8:$I$207,7,FALSE)=""),"FEJL",Baggrundsark!AE2210)</f>
        <v>FEJL</v>
      </c>
      <c r="AO2210">
        <f>IF(VLOOKUP(AE2210,Home!$C$8:$N$207,12,FALSE)="Timelønnet",1,0)</f>
        <v>0</v>
      </c>
      <c r="AP2210">
        <f>SUM($AO$4:AO2210)*AO2210</f>
        <v>0</v>
      </c>
      <c r="AQ2210">
        <f t="shared" si="723"/>
        <v>1</v>
      </c>
      <c r="AR2210" t="str">
        <f t="shared" si="723"/>
        <v/>
      </c>
      <c r="AS2210" t="e">
        <f t="shared" si="717"/>
        <v>#VALUE!</v>
      </c>
      <c r="AT2210" s="45" t="e">
        <f t="shared" si="724"/>
        <v>#VALUE!</v>
      </c>
      <c r="AU2210">
        <f>VLOOKUP(AQ2210,Home!$C$8:$J$207,8,FALSE)</f>
        <v>0</v>
      </c>
    </row>
    <row r="2211" spans="1:47" x14ac:dyDescent="0.25">
      <c r="A2211" s="6">
        <f t="shared" si="709"/>
        <v>0</v>
      </c>
      <c r="B2211" s="6">
        <f t="shared" si="718"/>
        <v>0</v>
      </c>
      <c r="C2211" s="6" t="str">
        <f t="shared" si="710"/>
        <v/>
      </c>
      <c r="D2211" s="7">
        <f t="shared" si="711"/>
        <v>0</v>
      </c>
      <c r="E2211" s="7">
        <f t="shared" si="719"/>
        <v>0</v>
      </c>
      <c r="F2211" s="7" t="str">
        <f t="shared" si="712"/>
        <v/>
      </c>
      <c r="G2211" s="6">
        <f t="shared" si="713"/>
        <v>0</v>
      </c>
      <c r="H2211" s="6">
        <f t="shared" si="720"/>
        <v>0</v>
      </c>
      <c r="I2211" s="6" t="str">
        <f t="shared" si="721"/>
        <v/>
      </c>
      <c r="J2211" s="11">
        <v>2208</v>
      </c>
      <c r="K2211" s="11">
        <f>IF(IFERROR(VLOOKUP(J2211,Home!$A$8:$B$1048576,1,FALSE),0)=0,0,1)</f>
        <v>0</v>
      </c>
      <c r="L2211" s="129" t="e">
        <f>IF(VLOOKUP(O2211,Home!$C$8:$R$207,6,FALSE)="","",VLOOKUP(O2211,Home!$C$8:$R$207,6,FALSE))</f>
        <v>#N/A</v>
      </c>
      <c r="M2211" s="129" t="e">
        <f t="shared" si="706"/>
        <v>#N/A</v>
      </c>
      <c r="N2211" s="11">
        <f>SUM($K$4:K2211)</f>
        <v>200</v>
      </c>
      <c r="O2211" s="11" t="str">
        <f>IF(P2211="","",IF(IFERROR(VLOOKUP(N2211,Home!$C$8:$R$1048576,1,FALSE),"")=0,"",IFERROR(VLOOKUP(N2211,Home!$C$8:$R$1048576,1,FALSE),"")))</f>
        <v/>
      </c>
      <c r="P2211" s="11" t="str">
        <f>IF(IFERROR(VLOOKUP(W2211,Home!$C$8:$R$1048576,3,FALSE),"")=0,"",IFERROR(VLOOKUP(W2211,Home!$C$8:$R$1048576,3,FALSE),""))</f>
        <v/>
      </c>
      <c r="Q2211" s="11" t="str">
        <f t="shared" si="705"/>
        <v/>
      </c>
      <c r="R2211" s="130" t="e">
        <f>VLOOKUP(Q2211,'Baggrund til lister'!$G$4:$H$15,2,FALSE)</f>
        <v>#N/A</v>
      </c>
      <c r="S2211" s="11" t="str">
        <f t="shared" si="707"/>
        <v/>
      </c>
      <c r="T2211" s="11" t="str">
        <f>IF(IFERROR(VLOOKUP(N2211,Home!$C$8:$R$1048576,11,FALSE),"")=0,"",IFERROR(VLOOKUP(N2211,Home!$C$8:$R$1048576,11,FALSE),""))</f>
        <v/>
      </c>
      <c r="U2211" s="11" t="str">
        <f>IF(IFERROR(VLOOKUP(O2211,Home!$C$8:$R$1048576,12,FALSE),"")=0,"",IFERROR(VLOOKUP(O2211,Home!$C$8:$R$1048576,12,FALSE),""))</f>
        <v/>
      </c>
      <c r="V2211" s="11" t="str">
        <f>IF(IFERROR(VLOOKUP(O2211,Home!$C$8:$R$1048576,8,FALSE),"")=0,"",IFERROR(VLOOKUP(O2211,Home!$C$8:$R$1048576,8,FALSE),""))</f>
        <v/>
      </c>
      <c r="W2211" s="11" t="str">
        <f>IF(OR(VLOOKUP(N2211,Home!$C$7:$I$207,6,FALSE)="",VLOOKUP(N2211,Home!$C$7:$I$207,7,FALSE)=""),"FEJL",SUM(Baggrundsark!$K$4:K2211))</f>
        <v>FEJL</v>
      </c>
      <c r="Y2211">
        <v>2208</v>
      </c>
      <c r="Z2211" s="1"/>
      <c r="AC2211" s="44"/>
      <c r="AD2211">
        <f t="shared" si="714"/>
        <v>0</v>
      </c>
      <c r="AE2211">
        <f>SUM($AD$4:AD2211)</f>
        <v>1</v>
      </c>
      <c r="AF2211" s="103" t="str">
        <f>IFERROR(VLOOKUP(AN2211,Home!$C$8:$E$207,3,FALSE),"")</f>
        <v/>
      </c>
      <c r="AG2211" s="103" t="str">
        <f>IFERROR(VLOOKUP(AN2211,Home!$C$8:$E$207,2,FALSE),"")</f>
        <v/>
      </c>
      <c r="AH2211" s="104" t="str">
        <f>IF(VLOOKUP(AE2211,Home!$C$8:$I$207,6,FALSE)="","",VLOOKUP(AE2211,Home!$C$8:$I$207,6,FALSE))</f>
        <v/>
      </c>
      <c r="AI2211" s="104" t="e">
        <f t="shared" si="722"/>
        <v>#VALUE!</v>
      </c>
      <c r="AJ2211" s="105" t="e">
        <f t="shared" si="715"/>
        <v>#VALUE!</v>
      </c>
      <c r="AK2211" s="103" t="e">
        <f t="shared" si="708"/>
        <v>#VALUE!</v>
      </c>
      <c r="AL2211" s="103" t="e">
        <f t="shared" si="716"/>
        <v>#VALUE!</v>
      </c>
      <c r="AN2211" t="str">
        <f>IF(OR(VLOOKUP(AE2211,Home!$C$8:$I$207,6,FALSE)="",VLOOKUP(AE2211,Home!$C$8:$I$207,7,FALSE)=""),"FEJL",Baggrundsark!AE2211)</f>
        <v>FEJL</v>
      </c>
      <c r="AO2211">
        <f>IF(VLOOKUP(AE2211,Home!$C$8:$N$207,12,FALSE)="Timelønnet",1,0)</f>
        <v>0</v>
      </c>
      <c r="AP2211">
        <f>SUM($AO$4:AO2211)*AO2211</f>
        <v>0</v>
      </c>
      <c r="AQ2211">
        <f t="shared" si="723"/>
        <v>1</v>
      </c>
      <c r="AR2211" t="str">
        <f t="shared" si="723"/>
        <v/>
      </c>
      <c r="AS2211" t="e">
        <f t="shared" si="717"/>
        <v>#VALUE!</v>
      </c>
      <c r="AT2211" s="45" t="e">
        <f t="shared" si="724"/>
        <v>#VALUE!</v>
      </c>
      <c r="AU2211">
        <f>VLOOKUP(AQ2211,Home!$C$8:$J$207,8,FALSE)</f>
        <v>0</v>
      </c>
    </row>
    <row r="2212" spans="1:47" x14ac:dyDescent="0.25">
      <c r="A2212" s="6">
        <f t="shared" si="709"/>
        <v>0</v>
      </c>
      <c r="B2212" s="6">
        <f t="shared" si="718"/>
        <v>0</v>
      </c>
      <c r="C2212" s="6" t="str">
        <f t="shared" si="710"/>
        <v/>
      </c>
      <c r="D2212" s="7">
        <f t="shared" si="711"/>
        <v>0</v>
      </c>
      <c r="E2212" s="7">
        <f t="shared" si="719"/>
        <v>0</v>
      </c>
      <c r="F2212" s="7" t="str">
        <f t="shared" si="712"/>
        <v/>
      </c>
      <c r="G2212" s="6">
        <f t="shared" si="713"/>
        <v>0</v>
      </c>
      <c r="H2212" s="6">
        <f t="shared" si="720"/>
        <v>0</v>
      </c>
      <c r="I2212" s="6" t="str">
        <f t="shared" si="721"/>
        <v/>
      </c>
      <c r="J2212" s="11">
        <v>2209</v>
      </c>
      <c r="K2212" s="11">
        <f>IF(IFERROR(VLOOKUP(J2212,Home!$A$8:$B$1048576,1,FALSE),0)=0,0,1)</f>
        <v>0</v>
      </c>
      <c r="L2212" s="129" t="e">
        <f>IF(VLOOKUP(O2212,Home!$C$8:$R$207,6,FALSE)="","",VLOOKUP(O2212,Home!$C$8:$R$207,6,FALSE))</f>
        <v>#N/A</v>
      </c>
      <c r="M2212" s="129" t="e">
        <f t="shared" si="706"/>
        <v>#N/A</v>
      </c>
      <c r="N2212" s="11">
        <f>SUM($K$4:K2212)</f>
        <v>200</v>
      </c>
      <c r="O2212" s="11" t="str">
        <f>IF(P2212="","",IF(IFERROR(VLOOKUP(N2212,Home!$C$8:$R$1048576,1,FALSE),"")=0,"",IFERROR(VLOOKUP(N2212,Home!$C$8:$R$1048576,1,FALSE),"")))</f>
        <v/>
      </c>
      <c r="P2212" s="11" t="str">
        <f>IF(IFERROR(VLOOKUP(W2212,Home!$C$8:$R$1048576,3,FALSE),"")=0,"",IFERROR(VLOOKUP(W2212,Home!$C$8:$R$1048576,3,FALSE),""))</f>
        <v/>
      </c>
      <c r="Q2212" s="11" t="str">
        <f t="shared" si="705"/>
        <v/>
      </c>
      <c r="R2212" s="130" t="e">
        <f>VLOOKUP(Q2212,'Baggrund til lister'!$G$4:$H$15,2,FALSE)</f>
        <v>#N/A</v>
      </c>
      <c r="S2212" s="11" t="str">
        <f t="shared" si="707"/>
        <v/>
      </c>
      <c r="T2212" s="11" t="str">
        <f>IF(IFERROR(VLOOKUP(N2212,Home!$C$8:$R$1048576,11,FALSE),"")=0,"",IFERROR(VLOOKUP(N2212,Home!$C$8:$R$1048576,11,FALSE),""))</f>
        <v/>
      </c>
      <c r="U2212" s="11" t="str">
        <f>IF(IFERROR(VLOOKUP(O2212,Home!$C$8:$R$1048576,12,FALSE),"")=0,"",IFERROR(VLOOKUP(O2212,Home!$C$8:$R$1048576,12,FALSE),""))</f>
        <v/>
      </c>
      <c r="V2212" s="11" t="str">
        <f>IF(IFERROR(VLOOKUP(O2212,Home!$C$8:$R$1048576,8,FALSE),"")=0,"",IFERROR(VLOOKUP(O2212,Home!$C$8:$R$1048576,8,FALSE),""))</f>
        <v/>
      </c>
      <c r="W2212" s="11" t="str">
        <f>IF(OR(VLOOKUP(N2212,Home!$C$7:$I$207,6,FALSE)="",VLOOKUP(N2212,Home!$C$7:$I$207,7,FALSE)=""),"FEJL",SUM(Baggrundsark!$K$4:K2212))</f>
        <v>FEJL</v>
      </c>
      <c r="Y2212">
        <v>2209</v>
      </c>
      <c r="Z2212" s="1"/>
      <c r="AC2212" s="44"/>
      <c r="AD2212">
        <f t="shared" si="714"/>
        <v>0</v>
      </c>
      <c r="AE2212">
        <f>SUM($AD$4:AD2212)</f>
        <v>1</v>
      </c>
      <c r="AF2212" s="103" t="str">
        <f>IFERROR(VLOOKUP(AN2212,Home!$C$8:$E$207,3,FALSE),"")</f>
        <v/>
      </c>
      <c r="AG2212" s="103" t="str">
        <f>IFERROR(VLOOKUP(AN2212,Home!$C$8:$E$207,2,FALSE),"")</f>
        <v/>
      </c>
      <c r="AH2212" s="104" t="str">
        <f>IF(VLOOKUP(AE2212,Home!$C$8:$I$207,6,FALSE)="","",VLOOKUP(AE2212,Home!$C$8:$I$207,6,FALSE))</f>
        <v/>
      </c>
      <c r="AI2212" s="104" t="e">
        <f t="shared" si="722"/>
        <v>#VALUE!</v>
      </c>
      <c r="AJ2212" s="105" t="e">
        <f t="shared" si="715"/>
        <v>#VALUE!</v>
      </c>
      <c r="AK2212" s="103" t="e">
        <f t="shared" si="708"/>
        <v>#VALUE!</v>
      </c>
      <c r="AL2212" s="103" t="e">
        <f t="shared" si="716"/>
        <v>#VALUE!</v>
      </c>
      <c r="AN2212" t="str">
        <f>IF(OR(VLOOKUP(AE2212,Home!$C$8:$I$207,6,FALSE)="",VLOOKUP(AE2212,Home!$C$8:$I$207,7,FALSE)=""),"FEJL",Baggrundsark!AE2212)</f>
        <v>FEJL</v>
      </c>
      <c r="AO2212">
        <f>IF(VLOOKUP(AE2212,Home!$C$8:$N$207,12,FALSE)="Timelønnet",1,0)</f>
        <v>0</v>
      </c>
      <c r="AP2212">
        <f>SUM($AO$4:AO2212)*AO2212</f>
        <v>0</v>
      </c>
      <c r="AQ2212">
        <f t="shared" si="723"/>
        <v>1</v>
      </c>
      <c r="AR2212" t="str">
        <f t="shared" si="723"/>
        <v/>
      </c>
      <c r="AS2212" t="e">
        <f t="shared" si="717"/>
        <v>#VALUE!</v>
      </c>
      <c r="AT2212" s="45" t="e">
        <f t="shared" si="724"/>
        <v>#VALUE!</v>
      </c>
      <c r="AU2212">
        <f>VLOOKUP(AQ2212,Home!$C$8:$J$207,8,FALSE)</f>
        <v>0</v>
      </c>
    </row>
    <row r="2213" spans="1:47" x14ac:dyDescent="0.25">
      <c r="A2213" s="6">
        <f t="shared" si="709"/>
        <v>0</v>
      </c>
      <c r="B2213" s="6">
        <f t="shared" si="718"/>
        <v>0</v>
      </c>
      <c r="C2213" s="6" t="str">
        <f t="shared" si="710"/>
        <v/>
      </c>
      <c r="D2213" s="7">
        <f t="shared" si="711"/>
        <v>0</v>
      </c>
      <c r="E2213" s="7">
        <f t="shared" si="719"/>
        <v>0</v>
      </c>
      <c r="F2213" s="7" t="str">
        <f t="shared" si="712"/>
        <v/>
      </c>
      <c r="G2213" s="6">
        <f t="shared" si="713"/>
        <v>0</v>
      </c>
      <c r="H2213" s="6">
        <f t="shared" si="720"/>
        <v>0</v>
      </c>
      <c r="I2213" s="6" t="str">
        <f t="shared" si="721"/>
        <v/>
      </c>
      <c r="J2213" s="11">
        <v>2210</v>
      </c>
      <c r="K2213" s="11">
        <f>IF(IFERROR(VLOOKUP(J2213,Home!$A$8:$B$1048576,1,FALSE),0)=0,0,1)</f>
        <v>0</v>
      </c>
      <c r="L2213" s="129" t="e">
        <f>IF(VLOOKUP(O2213,Home!$C$8:$R$207,6,FALSE)="","",VLOOKUP(O2213,Home!$C$8:$R$207,6,FALSE))</f>
        <v>#N/A</v>
      </c>
      <c r="M2213" s="129" t="e">
        <f t="shared" si="706"/>
        <v>#N/A</v>
      </c>
      <c r="N2213" s="11">
        <f>SUM($K$4:K2213)</f>
        <v>200</v>
      </c>
      <c r="O2213" s="11" t="str">
        <f>IF(P2213="","",IF(IFERROR(VLOOKUP(N2213,Home!$C$8:$R$1048576,1,FALSE),"")=0,"",IFERROR(VLOOKUP(N2213,Home!$C$8:$R$1048576,1,FALSE),"")))</f>
        <v/>
      </c>
      <c r="P2213" s="11" t="str">
        <f>IF(IFERROR(VLOOKUP(W2213,Home!$C$8:$R$1048576,3,FALSE),"")=0,"",IFERROR(VLOOKUP(W2213,Home!$C$8:$R$1048576,3,FALSE),""))</f>
        <v/>
      </c>
      <c r="Q2213" s="11" t="str">
        <f t="shared" si="705"/>
        <v/>
      </c>
      <c r="R2213" s="130" t="e">
        <f>VLOOKUP(Q2213,'Baggrund til lister'!$G$4:$H$15,2,FALSE)</f>
        <v>#N/A</v>
      </c>
      <c r="S2213" s="11" t="str">
        <f t="shared" si="707"/>
        <v/>
      </c>
      <c r="T2213" s="11" t="str">
        <f>IF(IFERROR(VLOOKUP(N2213,Home!$C$8:$R$1048576,11,FALSE),"")=0,"",IFERROR(VLOOKUP(N2213,Home!$C$8:$R$1048576,11,FALSE),""))</f>
        <v/>
      </c>
      <c r="U2213" s="11" t="str">
        <f>IF(IFERROR(VLOOKUP(O2213,Home!$C$8:$R$1048576,12,FALSE),"")=0,"",IFERROR(VLOOKUP(O2213,Home!$C$8:$R$1048576,12,FALSE),""))</f>
        <v/>
      </c>
      <c r="V2213" s="11" t="str">
        <f>IF(IFERROR(VLOOKUP(O2213,Home!$C$8:$R$1048576,8,FALSE),"")=0,"",IFERROR(VLOOKUP(O2213,Home!$C$8:$R$1048576,8,FALSE),""))</f>
        <v/>
      </c>
      <c r="W2213" s="11" t="str">
        <f>IF(OR(VLOOKUP(N2213,Home!$C$7:$I$207,6,FALSE)="",VLOOKUP(N2213,Home!$C$7:$I$207,7,FALSE)=""),"FEJL",SUM(Baggrundsark!$K$4:K2213))</f>
        <v>FEJL</v>
      </c>
      <c r="Y2213">
        <v>2210</v>
      </c>
      <c r="Z2213" s="1"/>
      <c r="AC2213" s="44"/>
      <c r="AD2213">
        <f t="shared" si="714"/>
        <v>0</v>
      </c>
      <c r="AE2213">
        <f>SUM($AD$4:AD2213)</f>
        <v>1</v>
      </c>
      <c r="AF2213" s="103" t="str">
        <f>IFERROR(VLOOKUP(AN2213,Home!$C$8:$E$207,3,FALSE),"")</f>
        <v/>
      </c>
      <c r="AG2213" s="103" t="str">
        <f>IFERROR(VLOOKUP(AN2213,Home!$C$8:$E$207,2,FALSE),"")</f>
        <v/>
      </c>
      <c r="AH2213" s="104" t="str">
        <f>IF(VLOOKUP(AE2213,Home!$C$8:$I$207,6,FALSE)="","",VLOOKUP(AE2213,Home!$C$8:$I$207,6,FALSE))</f>
        <v/>
      </c>
      <c r="AI2213" s="104" t="e">
        <f t="shared" si="722"/>
        <v>#VALUE!</v>
      </c>
      <c r="AJ2213" s="105" t="e">
        <f t="shared" si="715"/>
        <v>#VALUE!</v>
      </c>
      <c r="AK2213" s="103" t="e">
        <f t="shared" si="708"/>
        <v>#VALUE!</v>
      </c>
      <c r="AL2213" s="103" t="e">
        <f t="shared" si="716"/>
        <v>#VALUE!</v>
      </c>
      <c r="AN2213" t="str">
        <f>IF(OR(VLOOKUP(AE2213,Home!$C$8:$I$207,6,FALSE)="",VLOOKUP(AE2213,Home!$C$8:$I$207,7,FALSE)=""),"FEJL",Baggrundsark!AE2213)</f>
        <v>FEJL</v>
      </c>
      <c r="AO2213">
        <f>IF(VLOOKUP(AE2213,Home!$C$8:$N$207,12,FALSE)="Timelønnet",1,0)</f>
        <v>0</v>
      </c>
      <c r="AP2213">
        <f>SUM($AO$4:AO2213)*AO2213</f>
        <v>0</v>
      </c>
      <c r="AQ2213">
        <f t="shared" si="723"/>
        <v>1</v>
      </c>
      <c r="AR2213" t="str">
        <f t="shared" si="723"/>
        <v/>
      </c>
      <c r="AS2213" t="e">
        <f t="shared" si="717"/>
        <v>#VALUE!</v>
      </c>
      <c r="AT2213" s="45" t="e">
        <f t="shared" si="724"/>
        <v>#VALUE!</v>
      </c>
      <c r="AU2213">
        <f>VLOOKUP(AQ2213,Home!$C$8:$J$207,8,FALSE)</f>
        <v>0</v>
      </c>
    </row>
    <row r="2214" spans="1:47" x14ac:dyDescent="0.25">
      <c r="A2214" s="6">
        <f t="shared" si="709"/>
        <v>0</v>
      </c>
      <c r="B2214" s="6">
        <f t="shared" si="718"/>
        <v>0</v>
      </c>
      <c r="C2214" s="6" t="str">
        <f t="shared" si="710"/>
        <v/>
      </c>
      <c r="D2214" s="7">
        <f t="shared" si="711"/>
        <v>0</v>
      </c>
      <c r="E2214" s="7">
        <f t="shared" si="719"/>
        <v>0</v>
      </c>
      <c r="F2214" s="7" t="str">
        <f t="shared" si="712"/>
        <v/>
      </c>
      <c r="G2214" s="6">
        <f t="shared" si="713"/>
        <v>0</v>
      </c>
      <c r="H2214" s="6">
        <f t="shared" si="720"/>
        <v>0</v>
      </c>
      <c r="I2214" s="6" t="str">
        <f t="shared" si="721"/>
        <v/>
      </c>
      <c r="J2214" s="11">
        <v>2211</v>
      </c>
      <c r="K2214" s="11">
        <f>IF(IFERROR(VLOOKUP(J2214,Home!$A$8:$B$1048576,1,FALSE),0)=0,0,1)</f>
        <v>0</v>
      </c>
      <c r="L2214" s="129" t="e">
        <f>IF(VLOOKUP(O2214,Home!$C$8:$R$207,6,FALSE)="","",VLOOKUP(O2214,Home!$C$8:$R$207,6,FALSE))</f>
        <v>#N/A</v>
      </c>
      <c r="M2214" s="129" t="e">
        <f t="shared" si="706"/>
        <v>#N/A</v>
      </c>
      <c r="N2214" s="11">
        <f>SUM($K$4:K2214)</f>
        <v>200</v>
      </c>
      <c r="O2214" s="11" t="str">
        <f>IF(P2214="","",IF(IFERROR(VLOOKUP(N2214,Home!$C$8:$R$1048576,1,FALSE),"")=0,"",IFERROR(VLOOKUP(N2214,Home!$C$8:$R$1048576,1,FALSE),"")))</f>
        <v/>
      </c>
      <c r="P2214" s="11" t="str">
        <f>IF(IFERROR(VLOOKUP(W2214,Home!$C$8:$R$1048576,3,FALSE),"")=0,"",IFERROR(VLOOKUP(W2214,Home!$C$8:$R$1048576,3,FALSE),""))</f>
        <v/>
      </c>
      <c r="Q2214" s="11" t="str">
        <f t="shared" si="705"/>
        <v/>
      </c>
      <c r="R2214" s="130" t="e">
        <f>VLOOKUP(Q2214,'Baggrund til lister'!$G$4:$H$15,2,FALSE)</f>
        <v>#N/A</v>
      </c>
      <c r="S2214" s="11" t="str">
        <f t="shared" si="707"/>
        <v/>
      </c>
      <c r="T2214" s="11" t="str">
        <f>IF(IFERROR(VLOOKUP(N2214,Home!$C$8:$R$1048576,11,FALSE),"")=0,"",IFERROR(VLOOKUP(N2214,Home!$C$8:$R$1048576,11,FALSE),""))</f>
        <v/>
      </c>
      <c r="U2214" s="11" t="str">
        <f>IF(IFERROR(VLOOKUP(O2214,Home!$C$8:$R$1048576,12,FALSE),"")=0,"",IFERROR(VLOOKUP(O2214,Home!$C$8:$R$1048576,12,FALSE),""))</f>
        <v/>
      </c>
      <c r="V2214" s="11" t="str">
        <f>IF(IFERROR(VLOOKUP(O2214,Home!$C$8:$R$1048576,8,FALSE),"")=0,"",IFERROR(VLOOKUP(O2214,Home!$C$8:$R$1048576,8,FALSE),""))</f>
        <v/>
      </c>
      <c r="W2214" s="11" t="str">
        <f>IF(OR(VLOOKUP(N2214,Home!$C$7:$I$207,6,FALSE)="",VLOOKUP(N2214,Home!$C$7:$I$207,7,FALSE)=""),"FEJL",SUM(Baggrundsark!$K$4:K2214))</f>
        <v>FEJL</v>
      </c>
      <c r="Y2214">
        <v>2211</v>
      </c>
      <c r="Z2214" s="1"/>
      <c r="AC2214" s="44"/>
      <c r="AD2214">
        <f t="shared" si="714"/>
        <v>0</v>
      </c>
      <c r="AE2214">
        <f>SUM($AD$4:AD2214)</f>
        <v>1</v>
      </c>
      <c r="AF2214" s="103" t="str">
        <f>IFERROR(VLOOKUP(AN2214,Home!$C$8:$E$207,3,FALSE),"")</f>
        <v/>
      </c>
      <c r="AG2214" s="103" t="str">
        <f>IFERROR(VLOOKUP(AN2214,Home!$C$8:$E$207,2,FALSE),"")</f>
        <v/>
      </c>
      <c r="AH2214" s="104" t="str">
        <f>IF(VLOOKUP(AE2214,Home!$C$8:$I$207,6,FALSE)="","",VLOOKUP(AE2214,Home!$C$8:$I$207,6,FALSE))</f>
        <v/>
      </c>
      <c r="AI2214" s="104" t="e">
        <f t="shared" si="722"/>
        <v>#VALUE!</v>
      </c>
      <c r="AJ2214" s="105" t="e">
        <f t="shared" si="715"/>
        <v>#VALUE!</v>
      </c>
      <c r="AK2214" s="103" t="e">
        <f t="shared" si="708"/>
        <v>#VALUE!</v>
      </c>
      <c r="AL2214" s="103" t="e">
        <f t="shared" si="716"/>
        <v>#VALUE!</v>
      </c>
      <c r="AN2214" t="str">
        <f>IF(OR(VLOOKUP(AE2214,Home!$C$8:$I$207,6,FALSE)="",VLOOKUP(AE2214,Home!$C$8:$I$207,7,FALSE)=""),"FEJL",Baggrundsark!AE2214)</f>
        <v>FEJL</v>
      </c>
      <c r="AO2214">
        <f>IF(VLOOKUP(AE2214,Home!$C$8:$N$207,12,FALSE)="Timelønnet",1,0)</f>
        <v>0</v>
      </c>
      <c r="AP2214">
        <f>SUM($AO$4:AO2214)*AO2214</f>
        <v>0</v>
      </c>
      <c r="AQ2214">
        <f t="shared" si="723"/>
        <v>1</v>
      </c>
      <c r="AR2214" t="str">
        <f t="shared" si="723"/>
        <v/>
      </c>
      <c r="AS2214" t="e">
        <f t="shared" si="717"/>
        <v>#VALUE!</v>
      </c>
      <c r="AT2214" s="45" t="e">
        <f t="shared" si="724"/>
        <v>#VALUE!</v>
      </c>
      <c r="AU2214">
        <f>VLOOKUP(AQ2214,Home!$C$8:$J$207,8,FALSE)</f>
        <v>0</v>
      </c>
    </row>
    <row r="2215" spans="1:47" x14ac:dyDescent="0.25">
      <c r="A2215" s="6">
        <f t="shared" si="709"/>
        <v>0</v>
      </c>
      <c r="B2215" s="6">
        <f t="shared" si="718"/>
        <v>0</v>
      </c>
      <c r="C2215" s="6" t="str">
        <f t="shared" si="710"/>
        <v/>
      </c>
      <c r="D2215" s="7">
        <f t="shared" si="711"/>
        <v>0</v>
      </c>
      <c r="E2215" s="7">
        <f t="shared" si="719"/>
        <v>0</v>
      </c>
      <c r="F2215" s="7" t="str">
        <f t="shared" si="712"/>
        <v/>
      </c>
      <c r="G2215" s="6">
        <f t="shared" si="713"/>
        <v>0</v>
      </c>
      <c r="H2215" s="6">
        <f t="shared" si="720"/>
        <v>0</v>
      </c>
      <c r="I2215" s="6" t="str">
        <f t="shared" si="721"/>
        <v/>
      </c>
      <c r="J2215" s="11">
        <v>2212</v>
      </c>
      <c r="K2215" s="11">
        <f>IF(IFERROR(VLOOKUP(J2215,Home!$A$8:$B$1048576,1,FALSE),0)=0,0,1)</f>
        <v>0</v>
      </c>
      <c r="L2215" s="129" t="e">
        <f>IF(VLOOKUP(O2215,Home!$C$8:$R$207,6,FALSE)="","",VLOOKUP(O2215,Home!$C$8:$R$207,6,FALSE))</f>
        <v>#N/A</v>
      </c>
      <c r="M2215" s="129" t="e">
        <f t="shared" si="706"/>
        <v>#N/A</v>
      </c>
      <c r="N2215" s="11">
        <f>SUM($K$4:K2215)</f>
        <v>200</v>
      </c>
      <c r="O2215" s="11" t="str">
        <f>IF(P2215="","",IF(IFERROR(VLOOKUP(N2215,Home!$C$8:$R$1048576,1,FALSE),"")=0,"",IFERROR(VLOOKUP(N2215,Home!$C$8:$R$1048576,1,FALSE),"")))</f>
        <v/>
      </c>
      <c r="P2215" s="11" t="str">
        <f>IF(IFERROR(VLOOKUP(W2215,Home!$C$8:$R$1048576,3,FALSE),"")=0,"",IFERROR(VLOOKUP(W2215,Home!$C$8:$R$1048576,3,FALSE),""))</f>
        <v/>
      </c>
      <c r="Q2215" s="11" t="str">
        <f t="shared" si="705"/>
        <v/>
      </c>
      <c r="R2215" s="130" t="e">
        <f>VLOOKUP(Q2215,'Baggrund til lister'!$G$4:$H$15,2,FALSE)</f>
        <v>#N/A</v>
      </c>
      <c r="S2215" s="11" t="str">
        <f t="shared" si="707"/>
        <v/>
      </c>
      <c r="T2215" s="11" t="str">
        <f>IF(IFERROR(VLOOKUP(N2215,Home!$C$8:$R$1048576,11,FALSE),"")=0,"",IFERROR(VLOOKUP(N2215,Home!$C$8:$R$1048576,11,FALSE),""))</f>
        <v/>
      </c>
      <c r="U2215" s="11" t="str">
        <f>IF(IFERROR(VLOOKUP(O2215,Home!$C$8:$R$1048576,12,FALSE),"")=0,"",IFERROR(VLOOKUP(O2215,Home!$C$8:$R$1048576,12,FALSE),""))</f>
        <v/>
      </c>
      <c r="V2215" s="11" t="str">
        <f>IF(IFERROR(VLOOKUP(O2215,Home!$C$8:$R$1048576,8,FALSE),"")=0,"",IFERROR(VLOOKUP(O2215,Home!$C$8:$R$1048576,8,FALSE),""))</f>
        <v/>
      </c>
      <c r="W2215" s="11" t="str">
        <f>IF(OR(VLOOKUP(N2215,Home!$C$7:$I$207,6,FALSE)="",VLOOKUP(N2215,Home!$C$7:$I$207,7,FALSE)=""),"FEJL",SUM(Baggrundsark!$K$4:K2215))</f>
        <v>FEJL</v>
      </c>
      <c r="Y2215">
        <v>2212</v>
      </c>
      <c r="Z2215" s="1"/>
      <c r="AC2215" s="44"/>
      <c r="AD2215">
        <f t="shared" si="714"/>
        <v>0</v>
      </c>
      <c r="AE2215">
        <f>SUM($AD$4:AD2215)</f>
        <v>1</v>
      </c>
      <c r="AF2215" s="103" t="str">
        <f>IFERROR(VLOOKUP(AN2215,Home!$C$8:$E$207,3,FALSE),"")</f>
        <v/>
      </c>
      <c r="AG2215" s="103" t="str">
        <f>IFERROR(VLOOKUP(AN2215,Home!$C$8:$E$207,2,FALSE),"")</f>
        <v/>
      </c>
      <c r="AH2215" s="104" t="str">
        <f>IF(VLOOKUP(AE2215,Home!$C$8:$I$207,6,FALSE)="","",VLOOKUP(AE2215,Home!$C$8:$I$207,6,FALSE))</f>
        <v/>
      </c>
      <c r="AI2215" s="104" t="e">
        <f t="shared" si="722"/>
        <v>#VALUE!</v>
      </c>
      <c r="AJ2215" s="105" t="e">
        <f t="shared" si="715"/>
        <v>#VALUE!</v>
      </c>
      <c r="AK2215" s="103" t="e">
        <f t="shared" si="708"/>
        <v>#VALUE!</v>
      </c>
      <c r="AL2215" s="103" t="e">
        <f t="shared" si="716"/>
        <v>#VALUE!</v>
      </c>
      <c r="AN2215" t="str">
        <f>IF(OR(VLOOKUP(AE2215,Home!$C$8:$I$207,6,FALSE)="",VLOOKUP(AE2215,Home!$C$8:$I$207,7,FALSE)=""),"FEJL",Baggrundsark!AE2215)</f>
        <v>FEJL</v>
      </c>
      <c r="AO2215">
        <f>IF(VLOOKUP(AE2215,Home!$C$8:$N$207,12,FALSE)="Timelønnet",1,0)</f>
        <v>0</v>
      </c>
      <c r="AP2215">
        <f>SUM($AO$4:AO2215)*AO2215</f>
        <v>0</v>
      </c>
      <c r="AQ2215">
        <f t="shared" si="723"/>
        <v>1</v>
      </c>
      <c r="AR2215" t="str">
        <f t="shared" si="723"/>
        <v/>
      </c>
      <c r="AS2215" t="e">
        <f t="shared" si="717"/>
        <v>#VALUE!</v>
      </c>
      <c r="AT2215" s="45" t="e">
        <f t="shared" si="724"/>
        <v>#VALUE!</v>
      </c>
      <c r="AU2215">
        <f>VLOOKUP(AQ2215,Home!$C$8:$J$207,8,FALSE)</f>
        <v>0</v>
      </c>
    </row>
    <row r="2216" spans="1:47" x14ac:dyDescent="0.25">
      <c r="A2216" s="6">
        <f t="shared" si="709"/>
        <v>0</v>
      </c>
      <c r="B2216" s="6">
        <f t="shared" si="718"/>
        <v>0</v>
      </c>
      <c r="C2216" s="6" t="str">
        <f t="shared" si="710"/>
        <v/>
      </c>
      <c r="D2216" s="7">
        <f t="shared" si="711"/>
        <v>0</v>
      </c>
      <c r="E2216" s="7">
        <f t="shared" si="719"/>
        <v>0</v>
      </c>
      <c r="F2216" s="7" t="str">
        <f t="shared" si="712"/>
        <v/>
      </c>
      <c r="G2216" s="6">
        <f t="shared" si="713"/>
        <v>0</v>
      </c>
      <c r="H2216" s="6">
        <f t="shared" si="720"/>
        <v>0</v>
      </c>
      <c r="I2216" s="6" t="str">
        <f t="shared" si="721"/>
        <v/>
      </c>
      <c r="J2216" s="11">
        <v>2213</v>
      </c>
      <c r="K2216" s="11">
        <f>IF(IFERROR(VLOOKUP(J2216,Home!$A$8:$B$1048576,1,FALSE),0)=0,0,1)</f>
        <v>0</v>
      </c>
      <c r="L2216" s="129" t="e">
        <f>IF(VLOOKUP(O2216,Home!$C$8:$R$207,6,FALSE)="","",VLOOKUP(O2216,Home!$C$8:$R$207,6,FALSE))</f>
        <v>#N/A</v>
      </c>
      <c r="M2216" s="129" t="e">
        <f t="shared" si="706"/>
        <v>#N/A</v>
      </c>
      <c r="N2216" s="11">
        <f>SUM($K$4:K2216)</f>
        <v>200</v>
      </c>
      <c r="O2216" s="11" t="str">
        <f>IF(P2216="","",IF(IFERROR(VLOOKUP(N2216,Home!$C$8:$R$1048576,1,FALSE),"")=0,"",IFERROR(VLOOKUP(N2216,Home!$C$8:$R$1048576,1,FALSE),"")))</f>
        <v/>
      </c>
      <c r="P2216" s="11" t="str">
        <f>IF(IFERROR(VLOOKUP(W2216,Home!$C$8:$R$1048576,3,FALSE),"")=0,"",IFERROR(VLOOKUP(W2216,Home!$C$8:$R$1048576,3,FALSE),""))</f>
        <v/>
      </c>
      <c r="Q2216" s="11" t="str">
        <f t="shared" si="705"/>
        <v/>
      </c>
      <c r="R2216" s="130" t="e">
        <f>VLOOKUP(Q2216,'Baggrund til lister'!$G$4:$H$15,2,FALSE)</f>
        <v>#N/A</v>
      </c>
      <c r="S2216" s="11" t="str">
        <f t="shared" si="707"/>
        <v/>
      </c>
      <c r="T2216" s="11" t="str">
        <f>IF(IFERROR(VLOOKUP(N2216,Home!$C$8:$R$1048576,11,FALSE),"")=0,"",IFERROR(VLOOKUP(N2216,Home!$C$8:$R$1048576,11,FALSE),""))</f>
        <v/>
      </c>
      <c r="U2216" s="11" t="str">
        <f>IF(IFERROR(VLOOKUP(O2216,Home!$C$8:$R$1048576,12,FALSE),"")=0,"",IFERROR(VLOOKUP(O2216,Home!$C$8:$R$1048576,12,FALSE),""))</f>
        <v/>
      </c>
      <c r="V2216" s="11" t="str">
        <f>IF(IFERROR(VLOOKUP(O2216,Home!$C$8:$R$1048576,8,FALSE),"")=0,"",IFERROR(VLOOKUP(O2216,Home!$C$8:$R$1048576,8,FALSE),""))</f>
        <v/>
      </c>
      <c r="W2216" s="11" t="str">
        <f>IF(OR(VLOOKUP(N2216,Home!$C$7:$I$207,6,FALSE)="",VLOOKUP(N2216,Home!$C$7:$I$207,7,FALSE)=""),"FEJL",SUM(Baggrundsark!$K$4:K2216))</f>
        <v>FEJL</v>
      </c>
      <c r="Y2216">
        <v>2213</v>
      </c>
      <c r="Z2216" s="1"/>
      <c r="AC2216" s="44"/>
      <c r="AD2216">
        <f t="shared" si="714"/>
        <v>0</v>
      </c>
      <c r="AE2216">
        <f>SUM($AD$4:AD2216)</f>
        <v>1</v>
      </c>
      <c r="AF2216" s="103" t="str">
        <f>IFERROR(VLOOKUP(AN2216,Home!$C$8:$E$207,3,FALSE),"")</f>
        <v/>
      </c>
      <c r="AG2216" s="103" t="str">
        <f>IFERROR(VLOOKUP(AN2216,Home!$C$8:$E$207,2,FALSE),"")</f>
        <v/>
      </c>
      <c r="AH2216" s="104" t="str">
        <f>IF(VLOOKUP(AE2216,Home!$C$8:$I$207,6,FALSE)="","",VLOOKUP(AE2216,Home!$C$8:$I$207,6,FALSE))</f>
        <v/>
      </c>
      <c r="AI2216" s="104" t="e">
        <f t="shared" si="722"/>
        <v>#VALUE!</v>
      </c>
      <c r="AJ2216" s="105" t="e">
        <f t="shared" si="715"/>
        <v>#VALUE!</v>
      </c>
      <c r="AK2216" s="103" t="e">
        <f t="shared" si="708"/>
        <v>#VALUE!</v>
      </c>
      <c r="AL2216" s="103" t="e">
        <f t="shared" si="716"/>
        <v>#VALUE!</v>
      </c>
      <c r="AN2216" t="str">
        <f>IF(OR(VLOOKUP(AE2216,Home!$C$8:$I$207,6,FALSE)="",VLOOKUP(AE2216,Home!$C$8:$I$207,7,FALSE)=""),"FEJL",Baggrundsark!AE2216)</f>
        <v>FEJL</v>
      </c>
      <c r="AO2216">
        <f>IF(VLOOKUP(AE2216,Home!$C$8:$N$207,12,FALSE)="Timelønnet",1,0)</f>
        <v>0</v>
      </c>
      <c r="AP2216">
        <f>SUM($AO$4:AO2216)*AO2216</f>
        <v>0</v>
      </c>
      <c r="AQ2216">
        <f t="shared" si="723"/>
        <v>1</v>
      </c>
      <c r="AR2216" t="str">
        <f t="shared" si="723"/>
        <v/>
      </c>
      <c r="AS2216" t="e">
        <f t="shared" si="717"/>
        <v>#VALUE!</v>
      </c>
      <c r="AT2216" s="45" t="e">
        <f t="shared" si="724"/>
        <v>#VALUE!</v>
      </c>
      <c r="AU2216">
        <f>VLOOKUP(AQ2216,Home!$C$8:$J$207,8,FALSE)</f>
        <v>0</v>
      </c>
    </row>
    <row r="2217" spans="1:47" x14ac:dyDescent="0.25">
      <c r="A2217" s="6">
        <f t="shared" si="709"/>
        <v>0</v>
      </c>
      <c r="B2217" s="6">
        <f t="shared" si="718"/>
        <v>0</v>
      </c>
      <c r="C2217" s="6" t="str">
        <f t="shared" si="710"/>
        <v/>
      </c>
      <c r="D2217" s="7">
        <f t="shared" si="711"/>
        <v>0</v>
      </c>
      <c r="E2217" s="7">
        <f t="shared" si="719"/>
        <v>0</v>
      </c>
      <c r="F2217" s="7" t="str">
        <f t="shared" si="712"/>
        <v/>
      </c>
      <c r="G2217" s="6">
        <f t="shared" si="713"/>
        <v>0</v>
      </c>
      <c r="H2217" s="6">
        <f t="shared" si="720"/>
        <v>0</v>
      </c>
      <c r="I2217" s="6" t="str">
        <f t="shared" si="721"/>
        <v/>
      </c>
      <c r="J2217" s="11">
        <v>2214</v>
      </c>
      <c r="K2217" s="11">
        <f>IF(IFERROR(VLOOKUP(J2217,Home!$A$8:$B$1048576,1,FALSE),0)=0,0,1)</f>
        <v>0</v>
      </c>
      <c r="L2217" s="129" t="e">
        <f>IF(VLOOKUP(O2217,Home!$C$8:$R$207,6,FALSE)="","",VLOOKUP(O2217,Home!$C$8:$R$207,6,FALSE))</f>
        <v>#N/A</v>
      </c>
      <c r="M2217" s="129" t="e">
        <f t="shared" si="706"/>
        <v>#N/A</v>
      </c>
      <c r="N2217" s="11">
        <f>SUM($K$4:K2217)</f>
        <v>200</v>
      </c>
      <c r="O2217" s="11" t="str">
        <f>IF(P2217="","",IF(IFERROR(VLOOKUP(N2217,Home!$C$8:$R$1048576,1,FALSE),"")=0,"",IFERROR(VLOOKUP(N2217,Home!$C$8:$R$1048576,1,FALSE),"")))</f>
        <v/>
      </c>
      <c r="P2217" s="11" t="str">
        <f>IF(IFERROR(VLOOKUP(W2217,Home!$C$8:$R$1048576,3,FALSE),"")=0,"",IFERROR(VLOOKUP(W2217,Home!$C$8:$R$1048576,3,FALSE),""))</f>
        <v/>
      </c>
      <c r="Q2217" s="11" t="str">
        <f t="shared" si="705"/>
        <v/>
      </c>
      <c r="R2217" s="130" t="e">
        <f>VLOOKUP(Q2217,'Baggrund til lister'!$G$4:$H$15,2,FALSE)</f>
        <v>#N/A</v>
      </c>
      <c r="S2217" s="11" t="str">
        <f t="shared" si="707"/>
        <v/>
      </c>
      <c r="T2217" s="11" t="str">
        <f>IF(IFERROR(VLOOKUP(N2217,Home!$C$8:$R$1048576,11,FALSE),"")=0,"",IFERROR(VLOOKUP(N2217,Home!$C$8:$R$1048576,11,FALSE),""))</f>
        <v/>
      </c>
      <c r="U2217" s="11" t="str">
        <f>IF(IFERROR(VLOOKUP(O2217,Home!$C$8:$R$1048576,12,FALSE),"")=0,"",IFERROR(VLOOKUP(O2217,Home!$C$8:$R$1048576,12,FALSE),""))</f>
        <v/>
      </c>
      <c r="V2217" s="11" t="str">
        <f>IF(IFERROR(VLOOKUP(O2217,Home!$C$8:$R$1048576,8,FALSE),"")=0,"",IFERROR(VLOOKUP(O2217,Home!$C$8:$R$1048576,8,FALSE),""))</f>
        <v/>
      </c>
      <c r="W2217" s="11" t="str">
        <f>IF(OR(VLOOKUP(N2217,Home!$C$7:$I$207,6,FALSE)="",VLOOKUP(N2217,Home!$C$7:$I$207,7,FALSE)=""),"FEJL",SUM(Baggrundsark!$K$4:K2217))</f>
        <v>FEJL</v>
      </c>
      <c r="Y2217">
        <v>2214</v>
      </c>
      <c r="Z2217" s="1"/>
      <c r="AC2217" s="44"/>
      <c r="AD2217">
        <f t="shared" si="714"/>
        <v>0</v>
      </c>
      <c r="AE2217">
        <f>SUM($AD$4:AD2217)</f>
        <v>1</v>
      </c>
      <c r="AF2217" s="103" t="str">
        <f>IFERROR(VLOOKUP(AN2217,Home!$C$8:$E$207,3,FALSE),"")</f>
        <v/>
      </c>
      <c r="AG2217" s="103" t="str">
        <f>IFERROR(VLOOKUP(AN2217,Home!$C$8:$E$207,2,FALSE),"")</f>
        <v/>
      </c>
      <c r="AH2217" s="104" t="str">
        <f>IF(VLOOKUP(AE2217,Home!$C$8:$I$207,6,FALSE)="","",VLOOKUP(AE2217,Home!$C$8:$I$207,6,FALSE))</f>
        <v/>
      </c>
      <c r="AI2217" s="104" t="e">
        <f t="shared" si="722"/>
        <v>#VALUE!</v>
      </c>
      <c r="AJ2217" s="105" t="e">
        <f t="shared" si="715"/>
        <v>#VALUE!</v>
      </c>
      <c r="AK2217" s="103" t="e">
        <f t="shared" si="708"/>
        <v>#VALUE!</v>
      </c>
      <c r="AL2217" s="103" t="e">
        <f t="shared" si="716"/>
        <v>#VALUE!</v>
      </c>
      <c r="AN2217" t="str">
        <f>IF(OR(VLOOKUP(AE2217,Home!$C$8:$I$207,6,FALSE)="",VLOOKUP(AE2217,Home!$C$8:$I$207,7,FALSE)=""),"FEJL",Baggrundsark!AE2217)</f>
        <v>FEJL</v>
      </c>
      <c r="AO2217">
        <f>IF(VLOOKUP(AE2217,Home!$C$8:$N$207,12,FALSE)="Timelønnet",1,0)</f>
        <v>0</v>
      </c>
      <c r="AP2217">
        <f>SUM($AO$4:AO2217)*AO2217</f>
        <v>0</v>
      </c>
      <c r="AQ2217">
        <f t="shared" si="723"/>
        <v>1</v>
      </c>
      <c r="AR2217" t="str">
        <f t="shared" si="723"/>
        <v/>
      </c>
      <c r="AS2217" t="e">
        <f t="shared" si="717"/>
        <v>#VALUE!</v>
      </c>
      <c r="AT2217" s="45" t="e">
        <f t="shared" si="724"/>
        <v>#VALUE!</v>
      </c>
      <c r="AU2217">
        <f>VLOOKUP(AQ2217,Home!$C$8:$J$207,8,FALSE)</f>
        <v>0</v>
      </c>
    </row>
    <row r="2218" spans="1:47" x14ac:dyDescent="0.25">
      <c r="A2218" s="6">
        <f t="shared" si="709"/>
        <v>0</v>
      </c>
      <c r="B2218" s="6">
        <f t="shared" si="718"/>
        <v>0</v>
      </c>
      <c r="C2218" s="6" t="str">
        <f t="shared" si="710"/>
        <v/>
      </c>
      <c r="D2218" s="7">
        <f t="shared" si="711"/>
        <v>0</v>
      </c>
      <c r="E2218" s="7">
        <f t="shared" si="719"/>
        <v>0</v>
      </c>
      <c r="F2218" s="7" t="str">
        <f t="shared" si="712"/>
        <v/>
      </c>
      <c r="G2218" s="6">
        <f t="shared" si="713"/>
        <v>0</v>
      </c>
      <c r="H2218" s="6">
        <f t="shared" si="720"/>
        <v>0</v>
      </c>
      <c r="I2218" s="6" t="str">
        <f t="shared" si="721"/>
        <v/>
      </c>
      <c r="J2218" s="11">
        <v>2215</v>
      </c>
      <c r="K2218" s="11">
        <f>IF(IFERROR(VLOOKUP(J2218,Home!$A$8:$B$1048576,1,FALSE),0)=0,0,1)</f>
        <v>0</v>
      </c>
      <c r="L2218" s="129" t="e">
        <f>IF(VLOOKUP(O2218,Home!$C$8:$R$207,6,FALSE)="","",VLOOKUP(O2218,Home!$C$8:$R$207,6,FALSE))</f>
        <v>#N/A</v>
      </c>
      <c r="M2218" s="129" t="e">
        <f t="shared" si="706"/>
        <v>#N/A</v>
      </c>
      <c r="N2218" s="11">
        <f>SUM($K$4:K2218)</f>
        <v>200</v>
      </c>
      <c r="O2218" s="11" t="str">
        <f>IF(P2218="","",IF(IFERROR(VLOOKUP(N2218,Home!$C$8:$R$1048576,1,FALSE),"")=0,"",IFERROR(VLOOKUP(N2218,Home!$C$8:$R$1048576,1,FALSE),"")))</f>
        <v/>
      </c>
      <c r="P2218" s="11" t="str">
        <f>IF(IFERROR(VLOOKUP(W2218,Home!$C$8:$R$1048576,3,FALSE),"")=0,"",IFERROR(VLOOKUP(W2218,Home!$C$8:$R$1048576,3,FALSE),""))</f>
        <v/>
      </c>
      <c r="Q2218" s="11" t="str">
        <f t="shared" si="705"/>
        <v/>
      </c>
      <c r="R2218" s="130" t="e">
        <f>VLOOKUP(Q2218,'Baggrund til lister'!$G$4:$H$15,2,FALSE)</f>
        <v>#N/A</v>
      </c>
      <c r="S2218" s="11" t="str">
        <f t="shared" si="707"/>
        <v/>
      </c>
      <c r="T2218" s="11" t="str">
        <f>IF(IFERROR(VLOOKUP(N2218,Home!$C$8:$R$1048576,11,FALSE),"")=0,"",IFERROR(VLOOKUP(N2218,Home!$C$8:$R$1048576,11,FALSE),""))</f>
        <v/>
      </c>
      <c r="U2218" s="11" t="str">
        <f>IF(IFERROR(VLOOKUP(O2218,Home!$C$8:$R$1048576,12,FALSE),"")=0,"",IFERROR(VLOOKUP(O2218,Home!$C$8:$R$1048576,12,FALSE),""))</f>
        <v/>
      </c>
      <c r="V2218" s="11" t="str">
        <f>IF(IFERROR(VLOOKUP(O2218,Home!$C$8:$R$1048576,8,FALSE),"")=0,"",IFERROR(VLOOKUP(O2218,Home!$C$8:$R$1048576,8,FALSE),""))</f>
        <v/>
      </c>
      <c r="W2218" s="11" t="str">
        <f>IF(OR(VLOOKUP(N2218,Home!$C$7:$I$207,6,FALSE)="",VLOOKUP(N2218,Home!$C$7:$I$207,7,FALSE)=""),"FEJL",SUM(Baggrundsark!$K$4:K2218))</f>
        <v>FEJL</v>
      </c>
      <c r="Y2218">
        <v>2215</v>
      </c>
      <c r="Z2218" s="1"/>
      <c r="AC2218" s="44"/>
      <c r="AD2218">
        <f t="shared" si="714"/>
        <v>0</v>
      </c>
      <c r="AE2218">
        <f>SUM($AD$4:AD2218)</f>
        <v>1</v>
      </c>
      <c r="AF2218" s="103" t="str">
        <f>IFERROR(VLOOKUP(AN2218,Home!$C$8:$E$207,3,FALSE),"")</f>
        <v/>
      </c>
      <c r="AG2218" s="103" t="str">
        <f>IFERROR(VLOOKUP(AN2218,Home!$C$8:$E$207,2,FALSE),"")</f>
        <v/>
      </c>
      <c r="AH2218" s="104" t="str">
        <f>IF(VLOOKUP(AE2218,Home!$C$8:$I$207,6,FALSE)="","",VLOOKUP(AE2218,Home!$C$8:$I$207,6,FALSE))</f>
        <v/>
      </c>
      <c r="AI2218" s="104" t="e">
        <f t="shared" si="722"/>
        <v>#VALUE!</v>
      </c>
      <c r="AJ2218" s="105" t="e">
        <f t="shared" si="715"/>
        <v>#VALUE!</v>
      </c>
      <c r="AK2218" s="103" t="e">
        <f t="shared" si="708"/>
        <v>#VALUE!</v>
      </c>
      <c r="AL2218" s="103" t="e">
        <f t="shared" si="716"/>
        <v>#VALUE!</v>
      </c>
      <c r="AN2218" t="str">
        <f>IF(OR(VLOOKUP(AE2218,Home!$C$8:$I$207,6,FALSE)="",VLOOKUP(AE2218,Home!$C$8:$I$207,7,FALSE)=""),"FEJL",Baggrundsark!AE2218)</f>
        <v>FEJL</v>
      </c>
      <c r="AO2218">
        <f>IF(VLOOKUP(AE2218,Home!$C$8:$N$207,12,FALSE)="Timelønnet",1,0)</f>
        <v>0</v>
      </c>
      <c r="AP2218">
        <f>SUM($AO$4:AO2218)*AO2218</f>
        <v>0</v>
      </c>
      <c r="AQ2218">
        <f t="shared" si="723"/>
        <v>1</v>
      </c>
      <c r="AR2218" t="str">
        <f t="shared" si="723"/>
        <v/>
      </c>
      <c r="AS2218" t="e">
        <f t="shared" si="717"/>
        <v>#VALUE!</v>
      </c>
      <c r="AT2218" s="45" t="e">
        <f t="shared" si="724"/>
        <v>#VALUE!</v>
      </c>
      <c r="AU2218">
        <f>VLOOKUP(AQ2218,Home!$C$8:$J$207,8,FALSE)</f>
        <v>0</v>
      </c>
    </row>
    <row r="2219" spans="1:47" x14ac:dyDescent="0.25">
      <c r="A2219" s="6">
        <f t="shared" si="709"/>
        <v>0</v>
      </c>
      <c r="B2219" s="6">
        <f t="shared" si="718"/>
        <v>0</v>
      </c>
      <c r="C2219" s="6" t="str">
        <f t="shared" si="710"/>
        <v/>
      </c>
      <c r="D2219" s="7">
        <f t="shared" si="711"/>
        <v>0</v>
      </c>
      <c r="E2219" s="7">
        <f t="shared" si="719"/>
        <v>0</v>
      </c>
      <c r="F2219" s="7" t="str">
        <f t="shared" si="712"/>
        <v/>
      </c>
      <c r="G2219" s="6">
        <f t="shared" si="713"/>
        <v>0</v>
      </c>
      <c r="H2219" s="6">
        <f t="shared" si="720"/>
        <v>0</v>
      </c>
      <c r="I2219" s="6" t="str">
        <f t="shared" si="721"/>
        <v/>
      </c>
      <c r="J2219" s="11">
        <v>2216</v>
      </c>
      <c r="K2219" s="11">
        <f>IF(IFERROR(VLOOKUP(J2219,Home!$A$8:$B$1048576,1,FALSE),0)=0,0,1)</f>
        <v>0</v>
      </c>
      <c r="L2219" s="129" t="e">
        <f>IF(VLOOKUP(O2219,Home!$C$8:$R$207,6,FALSE)="","",VLOOKUP(O2219,Home!$C$8:$R$207,6,FALSE))</f>
        <v>#N/A</v>
      </c>
      <c r="M2219" s="129" t="e">
        <f t="shared" si="706"/>
        <v>#N/A</v>
      </c>
      <c r="N2219" s="11">
        <f>SUM($K$4:K2219)</f>
        <v>200</v>
      </c>
      <c r="O2219" s="11" t="str">
        <f>IF(P2219="","",IF(IFERROR(VLOOKUP(N2219,Home!$C$8:$R$1048576,1,FALSE),"")=0,"",IFERROR(VLOOKUP(N2219,Home!$C$8:$R$1048576,1,FALSE),"")))</f>
        <v/>
      </c>
      <c r="P2219" s="11" t="str">
        <f>IF(IFERROR(VLOOKUP(W2219,Home!$C$8:$R$1048576,3,FALSE),"")=0,"",IFERROR(VLOOKUP(W2219,Home!$C$8:$R$1048576,3,FALSE),""))</f>
        <v/>
      </c>
      <c r="Q2219" s="11" t="str">
        <f t="shared" si="705"/>
        <v/>
      </c>
      <c r="R2219" s="130" t="e">
        <f>VLOOKUP(Q2219,'Baggrund til lister'!$G$4:$H$15,2,FALSE)</f>
        <v>#N/A</v>
      </c>
      <c r="S2219" s="11" t="str">
        <f t="shared" si="707"/>
        <v/>
      </c>
      <c r="T2219" s="11" t="str">
        <f>IF(IFERROR(VLOOKUP(N2219,Home!$C$8:$R$1048576,11,FALSE),"")=0,"",IFERROR(VLOOKUP(N2219,Home!$C$8:$R$1048576,11,FALSE),""))</f>
        <v/>
      </c>
      <c r="U2219" s="11" t="str">
        <f>IF(IFERROR(VLOOKUP(O2219,Home!$C$8:$R$1048576,12,FALSE),"")=0,"",IFERROR(VLOOKUP(O2219,Home!$C$8:$R$1048576,12,FALSE),""))</f>
        <v/>
      </c>
      <c r="V2219" s="11" t="str">
        <f>IF(IFERROR(VLOOKUP(O2219,Home!$C$8:$R$1048576,8,FALSE),"")=0,"",IFERROR(VLOOKUP(O2219,Home!$C$8:$R$1048576,8,FALSE),""))</f>
        <v/>
      </c>
      <c r="W2219" s="11" t="str">
        <f>IF(OR(VLOOKUP(N2219,Home!$C$7:$I$207,6,FALSE)="",VLOOKUP(N2219,Home!$C$7:$I$207,7,FALSE)=""),"FEJL",SUM(Baggrundsark!$K$4:K2219))</f>
        <v>FEJL</v>
      </c>
      <c r="Y2219">
        <v>2216</v>
      </c>
      <c r="Z2219" s="1"/>
      <c r="AC2219" s="44"/>
      <c r="AD2219">
        <f t="shared" si="714"/>
        <v>0</v>
      </c>
      <c r="AE2219">
        <f>SUM($AD$4:AD2219)</f>
        <v>1</v>
      </c>
      <c r="AF2219" s="103" t="str">
        <f>IFERROR(VLOOKUP(AN2219,Home!$C$8:$E$207,3,FALSE),"")</f>
        <v/>
      </c>
      <c r="AG2219" s="103" t="str">
        <f>IFERROR(VLOOKUP(AN2219,Home!$C$8:$E$207,2,FALSE),"")</f>
        <v/>
      </c>
      <c r="AH2219" s="104" t="str">
        <f>IF(VLOOKUP(AE2219,Home!$C$8:$I$207,6,FALSE)="","",VLOOKUP(AE2219,Home!$C$8:$I$207,6,FALSE))</f>
        <v/>
      </c>
      <c r="AI2219" s="104" t="e">
        <f t="shared" si="722"/>
        <v>#VALUE!</v>
      </c>
      <c r="AJ2219" s="105" t="e">
        <f t="shared" si="715"/>
        <v>#VALUE!</v>
      </c>
      <c r="AK2219" s="103" t="e">
        <f t="shared" si="708"/>
        <v>#VALUE!</v>
      </c>
      <c r="AL2219" s="103" t="e">
        <f t="shared" si="716"/>
        <v>#VALUE!</v>
      </c>
      <c r="AN2219" t="str">
        <f>IF(OR(VLOOKUP(AE2219,Home!$C$8:$I$207,6,FALSE)="",VLOOKUP(AE2219,Home!$C$8:$I$207,7,FALSE)=""),"FEJL",Baggrundsark!AE2219)</f>
        <v>FEJL</v>
      </c>
      <c r="AO2219">
        <f>IF(VLOOKUP(AE2219,Home!$C$8:$N$207,12,FALSE)="Timelønnet",1,0)</f>
        <v>0</v>
      </c>
      <c r="AP2219">
        <f>SUM($AO$4:AO2219)*AO2219</f>
        <v>0</v>
      </c>
      <c r="AQ2219">
        <f t="shared" si="723"/>
        <v>1</v>
      </c>
      <c r="AR2219" t="str">
        <f t="shared" si="723"/>
        <v/>
      </c>
      <c r="AS2219" t="e">
        <f t="shared" si="717"/>
        <v>#VALUE!</v>
      </c>
      <c r="AT2219" s="45" t="e">
        <f t="shared" si="724"/>
        <v>#VALUE!</v>
      </c>
      <c r="AU2219">
        <f>VLOOKUP(AQ2219,Home!$C$8:$J$207,8,FALSE)</f>
        <v>0</v>
      </c>
    </row>
    <row r="2220" spans="1:47" x14ac:dyDescent="0.25">
      <c r="A2220" s="6">
        <f t="shared" si="709"/>
        <v>0</v>
      </c>
      <c r="B2220" s="6">
        <f t="shared" si="718"/>
        <v>0</v>
      </c>
      <c r="C2220" s="6" t="str">
        <f t="shared" si="710"/>
        <v/>
      </c>
      <c r="D2220" s="7">
        <f t="shared" si="711"/>
        <v>0</v>
      </c>
      <c r="E2220" s="7">
        <f t="shared" si="719"/>
        <v>0</v>
      </c>
      <c r="F2220" s="7" t="str">
        <f t="shared" si="712"/>
        <v/>
      </c>
      <c r="G2220" s="6">
        <f t="shared" si="713"/>
        <v>0</v>
      </c>
      <c r="H2220" s="6">
        <f t="shared" si="720"/>
        <v>0</v>
      </c>
      <c r="I2220" s="6" t="str">
        <f t="shared" si="721"/>
        <v/>
      </c>
      <c r="J2220" s="11">
        <v>2217</v>
      </c>
      <c r="K2220" s="11">
        <f>IF(IFERROR(VLOOKUP(J2220,Home!$A$8:$B$1048576,1,FALSE),0)=0,0,1)</f>
        <v>0</v>
      </c>
      <c r="L2220" s="129" t="e">
        <f>IF(VLOOKUP(O2220,Home!$C$8:$R$207,6,FALSE)="","",VLOOKUP(O2220,Home!$C$8:$R$207,6,FALSE))</f>
        <v>#N/A</v>
      </c>
      <c r="M2220" s="129" t="e">
        <f t="shared" si="706"/>
        <v>#N/A</v>
      </c>
      <c r="N2220" s="11">
        <f>SUM($K$4:K2220)</f>
        <v>200</v>
      </c>
      <c r="O2220" s="11" t="str">
        <f>IF(P2220="","",IF(IFERROR(VLOOKUP(N2220,Home!$C$8:$R$1048576,1,FALSE),"")=0,"",IFERROR(VLOOKUP(N2220,Home!$C$8:$R$1048576,1,FALSE),"")))</f>
        <v/>
      </c>
      <c r="P2220" s="11" t="str">
        <f>IF(IFERROR(VLOOKUP(W2220,Home!$C$8:$R$1048576,3,FALSE),"")=0,"",IFERROR(VLOOKUP(W2220,Home!$C$8:$R$1048576,3,FALSE),""))</f>
        <v/>
      </c>
      <c r="Q2220" s="11" t="str">
        <f t="shared" si="705"/>
        <v/>
      </c>
      <c r="R2220" s="130" t="e">
        <f>VLOOKUP(Q2220,'Baggrund til lister'!$G$4:$H$15,2,FALSE)</f>
        <v>#N/A</v>
      </c>
      <c r="S2220" s="11" t="str">
        <f t="shared" si="707"/>
        <v/>
      </c>
      <c r="T2220" s="11" t="str">
        <f>IF(IFERROR(VLOOKUP(N2220,Home!$C$8:$R$1048576,11,FALSE),"")=0,"",IFERROR(VLOOKUP(N2220,Home!$C$8:$R$1048576,11,FALSE),""))</f>
        <v/>
      </c>
      <c r="U2220" s="11" t="str">
        <f>IF(IFERROR(VLOOKUP(O2220,Home!$C$8:$R$1048576,12,FALSE),"")=0,"",IFERROR(VLOOKUP(O2220,Home!$C$8:$R$1048576,12,FALSE),""))</f>
        <v/>
      </c>
      <c r="V2220" s="11" t="str">
        <f>IF(IFERROR(VLOOKUP(O2220,Home!$C$8:$R$1048576,8,FALSE),"")=0,"",IFERROR(VLOOKUP(O2220,Home!$C$8:$R$1048576,8,FALSE),""))</f>
        <v/>
      </c>
      <c r="W2220" s="11" t="str">
        <f>IF(OR(VLOOKUP(N2220,Home!$C$7:$I$207,6,FALSE)="",VLOOKUP(N2220,Home!$C$7:$I$207,7,FALSE)=""),"FEJL",SUM(Baggrundsark!$K$4:K2220))</f>
        <v>FEJL</v>
      </c>
      <c r="Y2220">
        <v>2217</v>
      </c>
      <c r="Z2220" s="1"/>
      <c r="AC2220" s="44"/>
      <c r="AD2220">
        <f t="shared" si="714"/>
        <v>0</v>
      </c>
      <c r="AE2220">
        <f>SUM($AD$4:AD2220)</f>
        <v>1</v>
      </c>
      <c r="AF2220" s="103" t="str">
        <f>IFERROR(VLOOKUP(AN2220,Home!$C$8:$E$207,3,FALSE),"")</f>
        <v/>
      </c>
      <c r="AG2220" s="103" t="str">
        <f>IFERROR(VLOOKUP(AN2220,Home!$C$8:$E$207,2,FALSE),"")</f>
        <v/>
      </c>
      <c r="AH2220" s="104" t="str">
        <f>IF(VLOOKUP(AE2220,Home!$C$8:$I$207,6,FALSE)="","",VLOOKUP(AE2220,Home!$C$8:$I$207,6,FALSE))</f>
        <v/>
      </c>
      <c r="AI2220" s="104" t="e">
        <f t="shared" si="722"/>
        <v>#VALUE!</v>
      </c>
      <c r="AJ2220" s="105" t="e">
        <f t="shared" si="715"/>
        <v>#VALUE!</v>
      </c>
      <c r="AK2220" s="103" t="e">
        <f t="shared" si="708"/>
        <v>#VALUE!</v>
      </c>
      <c r="AL2220" s="103" t="e">
        <f t="shared" si="716"/>
        <v>#VALUE!</v>
      </c>
      <c r="AN2220" t="str">
        <f>IF(OR(VLOOKUP(AE2220,Home!$C$8:$I$207,6,FALSE)="",VLOOKUP(AE2220,Home!$C$8:$I$207,7,FALSE)=""),"FEJL",Baggrundsark!AE2220)</f>
        <v>FEJL</v>
      </c>
      <c r="AO2220">
        <f>IF(VLOOKUP(AE2220,Home!$C$8:$N$207,12,FALSE)="Timelønnet",1,0)</f>
        <v>0</v>
      </c>
      <c r="AP2220">
        <f>SUM($AO$4:AO2220)*AO2220</f>
        <v>0</v>
      </c>
      <c r="AQ2220">
        <f t="shared" si="723"/>
        <v>1</v>
      </c>
      <c r="AR2220" t="str">
        <f t="shared" si="723"/>
        <v/>
      </c>
      <c r="AS2220" t="e">
        <f t="shared" si="717"/>
        <v>#VALUE!</v>
      </c>
      <c r="AT2220" s="45" t="e">
        <f t="shared" si="724"/>
        <v>#VALUE!</v>
      </c>
      <c r="AU2220">
        <f>VLOOKUP(AQ2220,Home!$C$8:$J$207,8,FALSE)</f>
        <v>0</v>
      </c>
    </row>
    <row r="2221" spans="1:47" x14ac:dyDescent="0.25">
      <c r="A2221" s="6">
        <f t="shared" si="709"/>
        <v>0</v>
      </c>
      <c r="B2221" s="6">
        <f t="shared" si="718"/>
        <v>0</v>
      </c>
      <c r="C2221" s="6" t="str">
        <f t="shared" si="710"/>
        <v/>
      </c>
      <c r="D2221" s="7">
        <f t="shared" si="711"/>
        <v>0</v>
      </c>
      <c r="E2221" s="7">
        <f t="shared" si="719"/>
        <v>0</v>
      </c>
      <c r="F2221" s="7" t="str">
        <f t="shared" si="712"/>
        <v/>
      </c>
      <c r="G2221" s="6">
        <f t="shared" si="713"/>
        <v>0</v>
      </c>
      <c r="H2221" s="6">
        <f t="shared" si="720"/>
        <v>0</v>
      </c>
      <c r="I2221" s="6" t="str">
        <f t="shared" si="721"/>
        <v/>
      </c>
      <c r="J2221" s="11">
        <v>2218</v>
      </c>
      <c r="K2221" s="11">
        <f>IF(IFERROR(VLOOKUP(J2221,Home!$A$8:$B$1048576,1,FALSE),0)=0,0,1)</f>
        <v>0</v>
      </c>
      <c r="L2221" s="129" t="e">
        <f>IF(VLOOKUP(O2221,Home!$C$8:$R$207,6,FALSE)="","",VLOOKUP(O2221,Home!$C$8:$R$207,6,FALSE))</f>
        <v>#N/A</v>
      </c>
      <c r="M2221" s="129" t="e">
        <f t="shared" si="706"/>
        <v>#N/A</v>
      </c>
      <c r="N2221" s="11">
        <f>SUM($K$4:K2221)</f>
        <v>200</v>
      </c>
      <c r="O2221" s="11" t="str">
        <f>IF(P2221="","",IF(IFERROR(VLOOKUP(N2221,Home!$C$8:$R$1048576,1,FALSE),"")=0,"",IFERROR(VLOOKUP(N2221,Home!$C$8:$R$1048576,1,FALSE),"")))</f>
        <v/>
      </c>
      <c r="P2221" s="11" t="str">
        <f>IF(IFERROR(VLOOKUP(W2221,Home!$C$8:$R$1048576,3,FALSE),"")=0,"",IFERROR(VLOOKUP(W2221,Home!$C$8:$R$1048576,3,FALSE),""))</f>
        <v/>
      </c>
      <c r="Q2221" s="11" t="str">
        <f t="shared" si="705"/>
        <v/>
      </c>
      <c r="R2221" s="130" t="e">
        <f>VLOOKUP(Q2221,'Baggrund til lister'!$G$4:$H$15,2,FALSE)</f>
        <v>#N/A</v>
      </c>
      <c r="S2221" s="11" t="str">
        <f t="shared" si="707"/>
        <v/>
      </c>
      <c r="T2221" s="11" t="str">
        <f>IF(IFERROR(VLOOKUP(N2221,Home!$C$8:$R$1048576,11,FALSE),"")=0,"",IFERROR(VLOOKUP(N2221,Home!$C$8:$R$1048576,11,FALSE),""))</f>
        <v/>
      </c>
      <c r="U2221" s="11" t="str">
        <f>IF(IFERROR(VLOOKUP(O2221,Home!$C$8:$R$1048576,12,FALSE),"")=0,"",IFERROR(VLOOKUP(O2221,Home!$C$8:$R$1048576,12,FALSE),""))</f>
        <v/>
      </c>
      <c r="V2221" s="11" t="str">
        <f>IF(IFERROR(VLOOKUP(O2221,Home!$C$8:$R$1048576,8,FALSE),"")=0,"",IFERROR(VLOOKUP(O2221,Home!$C$8:$R$1048576,8,FALSE),""))</f>
        <v/>
      </c>
      <c r="W2221" s="11" t="str">
        <f>IF(OR(VLOOKUP(N2221,Home!$C$7:$I$207,6,FALSE)="",VLOOKUP(N2221,Home!$C$7:$I$207,7,FALSE)=""),"FEJL",SUM(Baggrundsark!$K$4:K2221))</f>
        <v>FEJL</v>
      </c>
      <c r="Y2221">
        <v>2218</v>
      </c>
      <c r="Z2221" s="1"/>
      <c r="AC2221" s="44"/>
      <c r="AD2221">
        <f t="shared" si="714"/>
        <v>0</v>
      </c>
      <c r="AE2221">
        <f>SUM($AD$4:AD2221)</f>
        <v>1</v>
      </c>
      <c r="AF2221" s="103" t="str">
        <f>IFERROR(VLOOKUP(AN2221,Home!$C$8:$E$207,3,FALSE),"")</f>
        <v/>
      </c>
      <c r="AG2221" s="103" t="str">
        <f>IFERROR(VLOOKUP(AN2221,Home!$C$8:$E$207,2,FALSE),"")</f>
        <v/>
      </c>
      <c r="AH2221" s="104" t="str">
        <f>IF(VLOOKUP(AE2221,Home!$C$8:$I$207,6,FALSE)="","",VLOOKUP(AE2221,Home!$C$8:$I$207,6,FALSE))</f>
        <v/>
      </c>
      <c r="AI2221" s="104" t="e">
        <f t="shared" si="722"/>
        <v>#VALUE!</v>
      </c>
      <c r="AJ2221" s="105" t="e">
        <f t="shared" si="715"/>
        <v>#VALUE!</v>
      </c>
      <c r="AK2221" s="103" t="e">
        <f t="shared" si="708"/>
        <v>#VALUE!</v>
      </c>
      <c r="AL2221" s="103" t="e">
        <f t="shared" si="716"/>
        <v>#VALUE!</v>
      </c>
      <c r="AN2221" t="str">
        <f>IF(OR(VLOOKUP(AE2221,Home!$C$8:$I$207,6,FALSE)="",VLOOKUP(AE2221,Home!$C$8:$I$207,7,FALSE)=""),"FEJL",Baggrundsark!AE2221)</f>
        <v>FEJL</v>
      </c>
      <c r="AO2221">
        <f>IF(VLOOKUP(AE2221,Home!$C$8:$N$207,12,FALSE)="Timelønnet",1,0)</f>
        <v>0</v>
      </c>
      <c r="AP2221">
        <f>SUM($AO$4:AO2221)*AO2221</f>
        <v>0</v>
      </c>
      <c r="AQ2221">
        <f t="shared" si="723"/>
        <v>1</v>
      </c>
      <c r="AR2221" t="str">
        <f t="shared" si="723"/>
        <v/>
      </c>
      <c r="AS2221" t="e">
        <f t="shared" si="717"/>
        <v>#VALUE!</v>
      </c>
      <c r="AT2221" s="45" t="e">
        <f t="shared" si="724"/>
        <v>#VALUE!</v>
      </c>
      <c r="AU2221">
        <f>VLOOKUP(AQ2221,Home!$C$8:$J$207,8,FALSE)</f>
        <v>0</v>
      </c>
    </row>
    <row r="2222" spans="1:47" x14ac:dyDescent="0.25">
      <c r="A2222" s="6">
        <f t="shared" si="709"/>
        <v>0</v>
      </c>
      <c r="B2222" s="6">
        <f t="shared" si="718"/>
        <v>0</v>
      </c>
      <c r="C2222" s="6" t="str">
        <f t="shared" si="710"/>
        <v/>
      </c>
      <c r="D2222" s="7">
        <f t="shared" si="711"/>
        <v>0</v>
      </c>
      <c r="E2222" s="7">
        <f t="shared" si="719"/>
        <v>0</v>
      </c>
      <c r="F2222" s="7" t="str">
        <f t="shared" si="712"/>
        <v/>
      </c>
      <c r="G2222" s="6">
        <f t="shared" si="713"/>
        <v>0</v>
      </c>
      <c r="H2222" s="6">
        <f t="shared" si="720"/>
        <v>0</v>
      </c>
      <c r="I2222" s="6" t="str">
        <f t="shared" si="721"/>
        <v/>
      </c>
      <c r="J2222" s="11">
        <v>2219</v>
      </c>
      <c r="K2222" s="11">
        <f>IF(IFERROR(VLOOKUP(J2222,Home!$A$8:$B$1048576,1,FALSE),0)=0,0,1)</f>
        <v>0</v>
      </c>
      <c r="L2222" s="129" t="e">
        <f>IF(VLOOKUP(O2222,Home!$C$8:$R$207,6,FALSE)="","",VLOOKUP(O2222,Home!$C$8:$R$207,6,FALSE))</f>
        <v>#N/A</v>
      </c>
      <c r="M2222" s="129" t="e">
        <f t="shared" si="706"/>
        <v>#N/A</v>
      </c>
      <c r="N2222" s="11">
        <f>SUM($K$4:K2222)</f>
        <v>200</v>
      </c>
      <c r="O2222" s="11" t="str">
        <f>IF(P2222="","",IF(IFERROR(VLOOKUP(N2222,Home!$C$8:$R$1048576,1,FALSE),"")=0,"",IFERROR(VLOOKUP(N2222,Home!$C$8:$R$1048576,1,FALSE),"")))</f>
        <v/>
      </c>
      <c r="P2222" s="11" t="str">
        <f>IF(IFERROR(VLOOKUP(W2222,Home!$C$8:$R$1048576,3,FALSE),"")=0,"",IFERROR(VLOOKUP(W2222,Home!$C$8:$R$1048576,3,FALSE),""))</f>
        <v/>
      </c>
      <c r="Q2222" s="11" t="str">
        <f t="shared" si="705"/>
        <v/>
      </c>
      <c r="R2222" s="130" t="e">
        <f>VLOOKUP(Q2222,'Baggrund til lister'!$G$4:$H$15,2,FALSE)</f>
        <v>#N/A</v>
      </c>
      <c r="S2222" s="11" t="str">
        <f t="shared" si="707"/>
        <v/>
      </c>
      <c r="T2222" s="11" t="str">
        <f>IF(IFERROR(VLOOKUP(N2222,Home!$C$8:$R$1048576,11,FALSE),"")=0,"",IFERROR(VLOOKUP(N2222,Home!$C$8:$R$1048576,11,FALSE),""))</f>
        <v/>
      </c>
      <c r="U2222" s="11" t="str">
        <f>IF(IFERROR(VLOOKUP(O2222,Home!$C$8:$R$1048576,12,FALSE),"")=0,"",IFERROR(VLOOKUP(O2222,Home!$C$8:$R$1048576,12,FALSE),""))</f>
        <v/>
      </c>
      <c r="V2222" s="11" t="str">
        <f>IF(IFERROR(VLOOKUP(O2222,Home!$C$8:$R$1048576,8,FALSE),"")=0,"",IFERROR(VLOOKUP(O2222,Home!$C$8:$R$1048576,8,FALSE),""))</f>
        <v/>
      </c>
      <c r="W2222" s="11" t="str">
        <f>IF(OR(VLOOKUP(N2222,Home!$C$7:$I$207,6,FALSE)="",VLOOKUP(N2222,Home!$C$7:$I$207,7,FALSE)=""),"FEJL",SUM(Baggrundsark!$K$4:K2222))</f>
        <v>FEJL</v>
      </c>
      <c r="Y2222">
        <v>2219</v>
      </c>
      <c r="Z2222" s="1"/>
      <c r="AC2222" s="44"/>
      <c r="AD2222">
        <f t="shared" si="714"/>
        <v>0</v>
      </c>
      <c r="AE2222">
        <f>SUM($AD$4:AD2222)</f>
        <v>1</v>
      </c>
      <c r="AF2222" s="103" t="str">
        <f>IFERROR(VLOOKUP(AN2222,Home!$C$8:$E$207,3,FALSE),"")</f>
        <v/>
      </c>
      <c r="AG2222" s="103" t="str">
        <f>IFERROR(VLOOKUP(AN2222,Home!$C$8:$E$207,2,FALSE),"")</f>
        <v/>
      </c>
      <c r="AH2222" s="104" t="str">
        <f>IF(VLOOKUP(AE2222,Home!$C$8:$I$207,6,FALSE)="","",VLOOKUP(AE2222,Home!$C$8:$I$207,6,FALSE))</f>
        <v/>
      </c>
      <c r="AI2222" s="104" t="e">
        <f t="shared" si="722"/>
        <v>#VALUE!</v>
      </c>
      <c r="AJ2222" s="105" t="e">
        <f t="shared" si="715"/>
        <v>#VALUE!</v>
      </c>
      <c r="AK2222" s="103" t="e">
        <f t="shared" si="708"/>
        <v>#VALUE!</v>
      </c>
      <c r="AL2222" s="103" t="e">
        <f t="shared" si="716"/>
        <v>#VALUE!</v>
      </c>
      <c r="AN2222" t="str">
        <f>IF(OR(VLOOKUP(AE2222,Home!$C$8:$I$207,6,FALSE)="",VLOOKUP(AE2222,Home!$C$8:$I$207,7,FALSE)=""),"FEJL",Baggrundsark!AE2222)</f>
        <v>FEJL</v>
      </c>
      <c r="AO2222">
        <f>IF(VLOOKUP(AE2222,Home!$C$8:$N$207,12,FALSE)="Timelønnet",1,0)</f>
        <v>0</v>
      </c>
      <c r="AP2222">
        <f>SUM($AO$4:AO2222)*AO2222</f>
        <v>0</v>
      </c>
      <c r="AQ2222">
        <f t="shared" si="723"/>
        <v>1</v>
      </c>
      <c r="AR2222" t="str">
        <f t="shared" si="723"/>
        <v/>
      </c>
      <c r="AS2222" t="e">
        <f t="shared" si="717"/>
        <v>#VALUE!</v>
      </c>
      <c r="AT2222" s="45" t="e">
        <f t="shared" si="724"/>
        <v>#VALUE!</v>
      </c>
      <c r="AU2222">
        <f>VLOOKUP(AQ2222,Home!$C$8:$J$207,8,FALSE)</f>
        <v>0</v>
      </c>
    </row>
    <row r="2223" spans="1:47" x14ac:dyDescent="0.25">
      <c r="A2223" s="6">
        <f t="shared" si="709"/>
        <v>0</v>
      </c>
      <c r="B2223" s="6">
        <f t="shared" si="718"/>
        <v>0</v>
      </c>
      <c r="C2223" s="6" t="str">
        <f t="shared" si="710"/>
        <v/>
      </c>
      <c r="D2223" s="7">
        <f t="shared" si="711"/>
        <v>0</v>
      </c>
      <c r="E2223" s="7">
        <f t="shared" si="719"/>
        <v>0</v>
      </c>
      <c r="F2223" s="7" t="str">
        <f t="shared" si="712"/>
        <v/>
      </c>
      <c r="G2223" s="6">
        <f t="shared" si="713"/>
        <v>0</v>
      </c>
      <c r="H2223" s="6">
        <f t="shared" si="720"/>
        <v>0</v>
      </c>
      <c r="I2223" s="6" t="str">
        <f t="shared" si="721"/>
        <v/>
      </c>
      <c r="J2223" s="11">
        <v>2220</v>
      </c>
      <c r="K2223" s="11">
        <f>IF(IFERROR(VLOOKUP(J2223,Home!$A$8:$B$1048576,1,FALSE),0)=0,0,1)</f>
        <v>0</v>
      </c>
      <c r="L2223" s="129" t="e">
        <f>IF(VLOOKUP(O2223,Home!$C$8:$R$207,6,FALSE)="","",VLOOKUP(O2223,Home!$C$8:$R$207,6,FALSE))</f>
        <v>#N/A</v>
      </c>
      <c r="M2223" s="129" t="e">
        <f t="shared" si="706"/>
        <v>#N/A</v>
      </c>
      <c r="N2223" s="11">
        <f>SUM($K$4:K2223)</f>
        <v>200</v>
      </c>
      <c r="O2223" s="11" t="str">
        <f>IF(P2223="","",IF(IFERROR(VLOOKUP(N2223,Home!$C$8:$R$1048576,1,FALSE),"")=0,"",IFERROR(VLOOKUP(N2223,Home!$C$8:$R$1048576,1,FALSE),"")))</f>
        <v/>
      </c>
      <c r="P2223" s="11" t="str">
        <f>IF(IFERROR(VLOOKUP(W2223,Home!$C$8:$R$1048576,3,FALSE),"")=0,"",IFERROR(VLOOKUP(W2223,Home!$C$8:$R$1048576,3,FALSE),""))</f>
        <v/>
      </c>
      <c r="Q2223" s="11" t="str">
        <f t="shared" si="705"/>
        <v/>
      </c>
      <c r="R2223" s="130" t="e">
        <f>VLOOKUP(Q2223,'Baggrund til lister'!$G$4:$H$15,2,FALSE)</f>
        <v>#N/A</v>
      </c>
      <c r="S2223" s="11" t="str">
        <f t="shared" si="707"/>
        <v/>
      </c>
      <c r="T2223" s="11" t="str">
        <f>IF(IFERROR(VLOOKUP(N2223,Home!$C$8:$R$1048576,11,FALSE),"")=0,"",IFERROR(VLOOKUP(N2223,Home!$C$8:$R$1048576,11,FALSE),""))</f>
        <v/>
      </c>
      <c r="U2223" s="11" t="str">
        <f>IF(IFERROR(VLOOKUP(O2223,Home!$C$8:$R$1048576,12,FALSE),"")=0,"",IFERROR(VLOOKUP(O2223,Home!$C$8:$R$1048576,12,FALSE),""))</f>
        <v/>
      </c>
      <c r="V2223" s="11" t="str">
        <f>IF(IFERROR(VLOOKUP(O2223,Home!$C$8:$R$1048576,8,FALSE),"")=0,"",IFERROR(VLOOKUP(O2223,Home!$C$8:$R$1048576,8,FALSE),""))</f>
        <v/>
      </c>
      <c r="W2223" s="11" t="str">
        <f>IF(OR(VLOOKUP(N2223,Home!$C$7:$I$207,6,FALSE)="",VLOOKUP(N2223,Home!$C$7:$I$207,7,FALSE)=""),"FEJL",SUM(Baggrundsark!$K$4:K2223))</f>
        <v>FEJL</v>
      </c>
      <c r="Y2223">
        <v>2220</v>
      </c>
      <c r="Z2223" s="1"/>
      <c r="AC2223" s="44"/>
      <c r="AD2223">
        <f t="shared" si="714"/>
        <v>0</v>
      </c>
      <c r="AE2223">
        <f>SUM($AD$4:AD2223)</f>
        <v>1</v>
      </c>
      <c r="AF2223" s="103" t="str">
        <f>IFERROR(VLOOKUP(AN2223,Home!$C$8:$E$207,3,FALSE),"")</f>
        <v/>
      </c>
      <c r="AG2223" s="103" t="str">
        <f>IFERROR(VLOOKUP(AN2223,Home!$C$8:$E$207,2,FALSE),"")</f>
        <v/>
      </c>
      <c r="AH2223" s="104" t="str">
        <f>IF(VLOOKUP(AE2223,Home!$C$8:$I$207,6,FALSE)="","",VLOOKUP(AE2223,Home!$C$8:$I$207,6,FALSE))</f>
        <v/>
      </c>
      <c r="AI2223" s="104" t="e">
        <f t="shared" si="722"/>
        <v>#VALUE!</v>
      </c>
      <c r="AJ2223" s="105" t="e">
        <f t="shared" si="715"/>
        <v>#VALUE!</v>
      </c>
      <c r="AK2223" s="103" t="e">
        <f t="shared" si="708"/>
        <v>#VALUE!</v>
      </c>
      <c r="AL2223" s="103" t="e">
        <f t="shared" si="716"/>
        <v>#VALUE!</v>
      </c>
      <c r="AN2223" t="str">
        <f>IF(OR(VLOOKUP(AE2223,Home!$C$8:$I$207,6,FALSE)="",VLOOKUP(AE2223,Home!$C$8:$I$207,7,FALSE)=""),"FEJL",Baggrundsark!AE2223)</f>
        <v>FEJL</v>
      </c>
      <c r="AO2223">
        <f>IF(VLOOKUP(AE2223,Home!$C$8:$N$207,12,FALSE)="Timelønnet",1,0)</f>
        <v>0</v>
      </c>
      <c r="AP2223">
        <f>SUM($AO$4:AO2223)*AO2223</f>
        <v>0</v>
      </c>
      <c r="AQ2223">
        <f t="shared" si="723"/>
        <v>1</v>
      </c>
      <c r="AR2223" t="str">
        <f t="shared" si="723"/>
        <v/>
      </c>
      <c r="AS2223" t="e">
        <f t="shared" si="717"/>
        <v>#VALUE!</v>
      </c>
      <c r="AT2223" s="45" t="e">
        <f t="shared" si="724"/>
        <v>#VALUE!</v>
      </c>
      <c r="AU2223">
        <f>VLOOKUP(AQ2223,Home!$C$8:$J$207,8,FALSE)</f>
        <v>0</v>
      </c>
    </row>
    <row r="2224" spans="1:47" x14ac:dyDescent="0.25">
      <c r="A2224" s="6">
        <f t="shared" si="709"/>
        <v>0</v>
      </c>
      <c r="B2224" s="6">
        <f t="shared" si="718"/>
        <v>0</v>
      </c>
      <c r="C2224" s="6" t="str">
        <f t="shared" si="710"/>
        <v/>
      </c>
      <c r="D2224" s="7">
        <f t="shared" si="711"/>
        <v>0</v>
      </c>
      <c r="E2224" s="7">
        <f t="shared" si="719"/>
        <v>0</v>
      </c>
      <c r="F2224" s="7" t="str">
        <f t="shared" si="712"/>
        <v/>
      </c>
      <c r="G2224" s="6">
        <f t="shared" si="713"/>
        <v>0</v>
      </c>
      <c r="H2224" s="6">
        <f t="shared" si="720"/>
        <v>0</v>
      </c>
      <c r="I2224" s="6" t="str">
        <f t="shared" si="721"/>
        <v/>
      </c>
      <c r="J2224" s="11">
        <v>2221</v>
      </c>
      <c r="K2224" s="11">
        <f>IF(IFERROR(VLOOKUP(J2224,Home!$A$8:$B$1048576,1,FALSE),0)=0,0,1)</f>
        <v>0</v>
      </c>
      <c r="L2224" s="129" t="e">
        <f>IF(VLOOKUP(O2224,Home!$C$8:$R$207,6,FALSE)="","",VLOOKUP(O2224,Home!$C$8:$R$207,6,FALSE))</f>
        <v>#N/A</v>
      </c>
      <c r="M2224" s="129" t="e">
        <f t="shared" si="706"/>
        <v>#N/A</v>
      </c>
      <c r="N2224" s="11">
        <f>SUM($K$4:K2224)</f>
        <v>200</v>
      </c>
      <c r="O2224" s="11" t="str">
        <f>IF(P2224="","",IF(IFERROR(VLOOKUP(N2224,Home!$C$8:$R$1048576,1,FALSE),"")=0,"",IFERROR(VLOOKUP(N2224,Home!$C$8:$R$1048576,1,FALSE),"")))</f>
        <v/>
      </c>
      <c r="P2224" s="11" t="str">
        <f>IF(IFERROR(VLOOKUP(W2224,Home!$C$8:$R$1048576,3,FALSE),"")=0,"",IFERROR(VLOOKUP(W2224,Home!$C$8:$R$1048576,3,FALSE),""))</f>
        <v/>
      </c>
      <c r="Q2224" s="11" t="str">
        <f t="shared" si="705"/>
        <v/>
      </c>
      <c r="R2224" s="130" t="e">
        <f>VLOOKUP(Q2224,'Baggrund til lister'!$G$4:$H$15,2,FALSE)</f>
        <v>#N/A</v>
      </c>
      <c r="S2224" s="11" t="str">
        <f t="shared" si="707"/>
        <v/>
      </c>
      <c r="T2224" s="11" t="str">
        <f>IF(IFERROR(VLOOKUP(N2224,Home!$C$8:$R$1048576,11,FALSE),"")=0,"",IFERROR(VLOOKUP(N2224,Home!$C$8:$R$1048576,11,FALSE),""))</f>
        <v/>
      </c>
      <c r="U2224" s="11" t="str">
        <f>IF(IFERROR(VLOOKUP(O2224,Home!$C$8:$R$1048576,12,FALSE),"")=0,"",IFERROR(VLOOKUP(O2224,Home!$C$8:$R$1048576,12,FALSE),""))</f>
        <v/>
      </c>
      <c r="V2224" s="11" t="str">
        <f>IF(IFERROR(VLOOKUP(O2224,Home!$C$8:$R$1048576,8,FALSE),"")=0,"",IFERROR(VLOOKUP(O2224,Home!$C$8:$R$1048576,8,FALSE),""))</f>
        <v/>
      </c>
      <c r="W2224" s="11" t="str">
        <f>IF(OR(VLOOKUP(N2224,Home!$C$7:$I$207,6,FALSE)="",VLOOKUP(N2224,Home!$C$7:$I$207,7,FALSE)=""),"FEJL",SUM(Baggrundsark!$K$4:K2224))</f>
        <v>FEJL</v>
      </c>
      <c r="Y2224">
        <v>2221</v>
      </c>
      <c r="Z2224" s="1"/>
      <c r="AC2224" s="44"/>
      <c r="AD2224">
        <f t="shared" si="714"/>
        <v>0</v>
      </c>
      <c r="AE2224">
        <f>SUM($AD$4:AD2224)</f>
        <v>1</v>
      </c>
      <c r="AF2224" s="103" t="str">
        <f>IFERROR(VLOOKUP(AN2224,Home!$C$8:$E$207,3,FALSE),"")</f>
        <v/>
      </c>
      <c r="AG2224" s="103" t="str">
        <f>IFERROR(VLOOKUP(AN2224,Home!$C$8:$E$207,2,FALSE),"")</f>
        <v/>
      </c>
      <c r="AH2224" s="104" t="str">
        <f>IF(VLOOKUP(AE2224,Home!$C$8:$I$207,6,FALSE)="","",VLOOKUP(AE2224,Home!$C$8:$I$207,6,FALSE))</f>
        <v/>
      </c>
      <c r="AI2224" s="104" t="e">
        <f t="shared" si="722"/>
        <v>#VALUE!</v>
      </c>
      <c r="AJ2224" s="105" t="e">
        <f t="shared" si="715"/>
        <v>#VALUE!</v>
      </c>
      <c r="AK2224" s="103" t="e">
        <f t="shared" si="708"/>
        <v>#VALUE!</v>
      </c>
      <c r="AL2224" s="103" t="e">
        <f t="shared" si="716"/>
        <v>#VALUE!</v>
      </c>
      <c r="AN2224" t="str">
        <f>IF(OR(VLOOKUP(AE2224,Home!$C$8:$I$207,6,FALSE)="",VLOOKUP(AE2224,Home!$C$8:$I$207,7,FALSE)=""),"FEJL",Baggrundsark!AE2224)</f>
        <v>FEJL</v>
      </c>
      <c r="AO2224">
        <f>IF(VLOOKUP(AE2224,Home!$C$8:$N$207,12,FALSE)="Timelønnet",1,0)</f>
        <v>0</v>
      </c>
      <c r="AP2224">
        <f>SUM($AO$4:AO2224)*AO2224</f>
        <v>0</v>
      </c>
      <c r="AQ2224">
        <f t="shared" si="723"/>
        <v>1</v>
      </c>
      <c r="AR2224" t="str">
        <f t="shared" si="723"/>
        <v/>
      </c>
      <c r="AS2224" t="e">
        <f t="shared" si="717"/>
        <v>#VALUE!</v>
      </c>
      <c r="AT2224" s="45" t="e">
        <f t="shared" si="724"/>
        <v>#VALUE!</v>
      </c>
      <c r="AU2224">
        <f>VLOOKUP(AQ2224,Home!$C$8:$J$207,8,FALSE)</f>
        <v>0</v>
      </c>
    </row>
    <row r="2225" spans="1:47" x14ac:dyDescent="0.25">
      <c r="A2225" s="6">
        <f t="shared" si="709"/>
        <v>0</v>
      </c>
      <c r="B2225" s="6">
        <f t="shared" si="718"/>
        <v>0</v>
      </c>
      <c r="C2225" s="6" t="str">
        <f t="shared" si="710"/>
        <v/>
      </c>
      <c r="D2225" s="7">
        <f t="shared" si="711"/>
        <v>0</v>
      </c>
      <c r="E2225" s="7">
        <f t="shared" si="719"/>
        <v>0</v>
      </c>
      <c r="F2225" s="7" t="str">
        <f t="shared" si="712"/>
        <v/>
      </c>
      <c r="G2225" s="6">
        <f t="shared" si="713"/>
        <v>0</v>
      </c>
      <c r="H2225" s="6">
        <f t="shared" si="720"/>
        <v>0</v>
      </c>
      <c r="I2225" s="6" t="str">
        <f t="shared" si="721"/>
        <v/>
      </c>
      <c r="J2225" s="11">
        <v>2222</v>
      </c>
      <c r="K2225" s="11">
        <f>IF(IFERROR(VLOOKUP(J2225,Home!$A$8:$B$1048576,1,FALSE),0)=0,0,1)</f>
        <v>0</v>
      </c>
      <c r="L2225" s="129" t="e">
        <f>IF(VLOOKUP(O2225,Home!$C$8:$R$207,6,FALSE)="","",VLOOKUP(O2225,Home!$C$8:$R$207,6,FALSE))</f>
        <v>#N/A</v>
      </c>
      <c r="M2225" s="129" t="e">
        <f t="shared" si="706"/>
        <v>#N/A</v>
      </c>
      <c r="N2225" s="11">
        <f>SUM($K$4:K2225)</f>
        <v>200</v>
      </c>
      <c r="O2225" s="11" t="str">
        <f>IF(P2225="","",IF(IFERROR(VLOOKUP(N2225,Home!$C$8:$R$1048576,1,FALSE),"")=0,"",IFERROR(VLOOKUP(N2225,Home!$C$8:$R$1048576,1,FALSE),"")))</f>
        <v/>
      </c>
      <c r="P2225" s="11" t="str">
        <f>IF(IFERROR(VLOOKUP(W2225,Home!$C$8:$R$1048576,3,FALSE),"")=0,"",IFERROR(VLOOKUP(W2225,Home!$C$8:$R$1048576,3,FALSE),""))</f>
        <v/>
      </c>
      <c r="Q2225" s="11" t="str">
        <f t="shared" si="705"/>
        <v/>
      </c>
      <c r="R2225" s="130" t="e">
        <f>VLOOKUP(Q2225,'Baggrund til lister'!$G$4:$H$15,2,FALSE)</f>
        <v>#N/A</v>
      </c>
      <c r="S2225" s="11" t="str">
        <f t="shared" si="707"/>
        <v/>
      </c>
      <c r="T2225" s="11" t="str">
        <f>IF(IFERROR(VLOOKUP(N2225,Home!$C$8:$R$1048576,11,FALSE),"")=0,"",IFERROR(VLOOKUP(N2225,Home!$C$8:$R$1048576,11,FALSE),""))</f>
        <v/>
      </c>
      <c r="U2225" s="11" t="str">
        <f>IF(IFERROR(VLOOKUP(O2225,Home!$C$8:$R$1048576,12,FALSE),"")=0,"",IFERROR(VLOOKUP(O2225,Home!$C$8:$R$1048576,12,FALSE),""))</f>
        <v/>
      </c>
      <c r="V2225" s="11" t="str">
        <f>IF(IFERROR(VLOOKUP(O2225,Home!$C$8:$R$1048576,8,FALSE),"")=0,"",IFERROR(VLOOKUP(O2225,Home!$C$8:$R$1048576,8,FALSE),""))</f>
        <v/>
      </c>
      <c r="W2225" s="11" t="str">
        <f>IF(OR(VLOOKUP(N2225,Home!$C$7:$I$207,6,FALSE)="",VLOOKUP(N2225,Home!$C$7:$I$207,7,FALSE)=""),"FEJL",SUM(Baggrundsark!$K$4:K2225))</f>
        <v>FEJL</v>
      </c>
      <c r="Y2225">
        <v>2222</v>
      </c>
      <c r="Z2225" s="1"/>
      <c r="AC2225" s="44"/>
      <c r="AD2225">
        <f t="shared" si="714"/>
        <v>0</v>
      </c>
      <c r="AE2225">
        <f>SUM($AD$4:AD2225)</f>
        <v>1</v>
      </c>
      <c r="AF2225" s="103" t="str">
        <f>IFERROR(VLOOKUP(AN2225,Home!$C$8:$E$207,3,FALSE),"")</f>
        <v/>
      </c>
      <c r="AG2225" s="103" t="str">
        <f>IFERROR(VLOOKUP(AN2225,Home!$C$8:$E$207,2,FALSE),"")</f>
        <v/>
      </c>
      <c r="AH2225" s="104" t="str">
        <f>IF(VLOOKUP(AE2225,Home!$C$8:$I$207,6,FALSE)="","",VLOOKUP(AE2225,Home!$C$8:$I$207,6,FALSE))</f>
        <v/>
      </c>
      <c r="AI2225" s="104" t="e">
        <f t="shared" si="722"/>
        <v>#VALUE!</v>
      </c>
      <c r="AJ2225" s="105" t="e">
        <f t="shared" si="715"/>
        <v>#VALUE!</v>
      </c>
      <c r="AK2225" s="103" t="e">
        <f t="shared" si="708"/>
        <v>#VALUE!</v>
      </c>
      <c r="AL2225" s="103" t="e">
        <f t="shared" si="716"/>
        <v>#VALUE!</v>
      </c>
      <c r="AN2225" t="str">
        <f>IF(OR(VLOOKUP(AE2225,Home!$C$8:$I$207,6,FALSE)="",VLOOKUP(AE2225,Home!$C$8:$I$207,7,FALSE)=""),"FEJL",Baggrundsark!AE2225)</f>
        <v>FEJL</v>
      </c>
      <c r="AO2225">
        <f>IF(VLOOKUP(AE2225,Home!$C$8:$N$207,12,FALSE)="Timelønnet",1,0)</f>
        <v>0</v>
      </c>
      <c r="AP2225">
        <f>SUM($AO$4:AO2225)*AO2225</f>
        <v>0</v>
      </c>
      <c r="AQ2225">
        <f t="shared" si="723"/>
        <v>1</v>
      </c>
      <c r="AR2225" t="str">
        <f t="shared" si="723"/>
        <v/>
      </c>
      <c r="AS2225" t="e">
        <f t="shared" si="717"/>
        <v>#VALUE!</v>
      </c>
      <c r="AT2225" s="45" t="e">
        <f t="shared" si="724"/>
        <v>#VALUE!</v>
      </c>
      <c r="AU2225">
        <f>VLOOKUP(AQ2225,Home!$C$8:$J$207,8,FALSE)</f>
        <v>0</v>
      </c>
    </row>
    <row r="2226" spans="1:47" x14ac:dyDescent="0.25">
      <c r="A2226" s="6">
        <f t="shared" si="709"/>
        <v>0</v>
      </c>
      <c r="B2226" s="6">
        <f t="shared" si="718"/>
        <v>0</v>
      </c>
      <c r="C2226" s="6" t="str">
        <f t="shared" si="710"/>
        <v/>
      </c>
      <c r="D2226" s="7">
        <f t="shared" si="711"/>
        <v>0</v>
      </c>
      <c r="E2226" s="7">
        <f t="shared" si="719"/>
        <v>0</v>
      </c>
      <c r="F2226" s="7" t="str">
        <f t="shared" si="712"/>
        <v/>
      </c>
      <c r="G2226" s="6">
        <f t="shared" si="713"/>
        <v>0</v>
      </c>
      <c r="H2226" s="6">
        <f t="shared" si="720"/>
        <v>0</v>
      </c>
      <c r="I2226" s="6" t="str">
        <f t="shared" si="721"/>
        <v/>
      </c>
      <c r="J2226" s="11">
        <v>2223</v>
      </c>
      <c r="K2226" s="11">
        <f>IF(IFERROR(VLOOKUP(J2226,Home!$A$8:$B$1048576,1,FALSE),0)=0,0,1)</f>
        <v>0</v>
      </c>
      <c r="L2226" s="129" t="e">
        <f>IF(VLOOKUP(O2226,Home!$C$8:$R$207,6,FALSE)="","",VLOOKUP(O2226,Home!$C$8:$R$207,6,FALSE))</f>
        <v>#N/A</v>
      </c>
      <c r="M2226" s="129" t="e">
        <f t="shared" si="706"/>
        <v>#N/A</v>
      </c>
      <c r="N2226" s="11">
        <f>SUM($K$4:K2226)</f>
        <v>200</v>
      </c>
      <c r="O2226" s="11" t="str">
        <f>IF(P2226="","",IF(IFERROR(VLOOKUP(N2226,Home!$C$8:$R$1048576,1,FALSE),"")=0,"",IFERROR(VLOOKUP(N2226,Home!$C$8:$R$1048576,1,FALSE),"")))</f>
        <v/>
      </c>
      <c r="P2226" s="11" t="str">
        <f>IF(IFERROR(VLOOKUP(W2226,Home!$C$8:$R$1048576,3,FALSE),"")=0,"",IFERROR(VLOOKUP(W2226,Home!$C$8:$R$1048576,3,FALSE),""))</f>
        <v/>
      </c>
      <c r="Q2226" s="11" t="str">
        <f t="shared" si="705"/>
        <v/>
      </c>
      <c r="R2226" s="130" t="e">
        <f>VLOOKUP(Q2226,'Baggrund til lister'!$G$4:$H$15,2,FALSE)</f>
        <v>#N/A</v>
      </c>
      <c r="S2226" s="11" t="str">
        <f t="shared" si="707"/>
        <v/>
      </c>
      <c r="T2226" s="11" t="str">
        <f>IF(IFERROR(VLOOKUP(N2226,Home!$C$8:$R$1048576,11,FALSE),"")=0,"",IFERROR(VLOOKUP(N2226,Home!$C$8:$R$1048576,11,FALSE),""))</f>
        <v/>
      </c>
      <c r="U2226" s="11" t="str">
        <f>IF(IFERROR(VLOOKUP(O2226,Home!$C$8:$R$1048576,12,FALSE),"")=0,"",IFERROR(VLOOKUP(O2226,Home!$C$8:$R$1048576,12,FALSE),""))</f>
        <v/>
      </c>
      <c r="V2226" s="11" t="str">
        <f>IF(IFERROR(VLOOKUP(O2226,Home!$C$8:$R$1048576,8,FALSE),"")=0,"",IFERROR(VLOOKUP(O2226,Home!$C$8:$R$1048576,8,FALSE),""))</f>
        <v/>
      </c>
      <c r="W2226" s="11" t="str">
        <f>IF(OR(VLOOKUP(N2226,Home!$C$7:$I$207,6,FALSE)="",VLOOKUP(N2226,Home!$C$7:$I$207,7,FALSE)=""),"FEJL",SUM(Baggrundsark!$K$4:K2226))</f>
        <v>FEJL</v>
      </c>
      <c r="Y2226">
        <v>2223</v>
      </c>
      <c r="Z2226" s="1"/>
      <c r="AC2226" s="44"/>
      <c r="AD2226">
        <f t="shared" si="714"/>
        <v>0</v>
      </c>
      <c r="AE2226">
        <f>SUM($AD$4:AD2226)</f>
        <v>1</v>
      </c>
      <c r="AF2226" s="103" t="str">
        <f>IFERROR(VLOOKUP(AN2226,Home!$C$8:$E$207,3,FALSE),"")</f>
        <v/>
      </c>
      <c r="AG2226" s="103" t="str">
        <f>IFERROR(VLOOKUP(AN2226,Home!$C$8:$E$207,2,FALSE),"")</f>
        <v/>
      </c>
      <c r="AH2226" s="104" t="str">
        <f>IF(VLOOKUP(AE2226,Home!$C$8:$I$207,6,FALSE)="","",VLOOKUP(AE2226,Home!$C$8:$I$207,6,FALSE))</f>
        <v/>
      </c>
      <c r="AI2226" s="104" t="e">
        <f t="shared" si="722"/>
        <v>#VALUE!</v>
      </c>
      <c r="AJ2226" s="105" t="e">
        <f t="shared" si="715"/>
        <v>#VALUE!</v>
      </c>
      <c r="AK2226" s="103" t="e">
        <f t="shared" si="708"/>
        <v>#VALUE!</v>
      </c>
      <c r="AL2226" s="103" t="e">
        <f t="shared" si="716"/>
        <v>#VALUE!</v>
      </c>
      <c r="AN2226" t="str">
        <f>IF(OR(VLOOKUP(AE2226,Home!$C$8:$I$207,6,FALSE)="",VLOOKUP(AE2226,Home!$C$8:$I$207,7,FALSE)=""),"FEJL",Baggrundsark!AE2226)</f>
        <v>FEJL</v>
      </c>
      <c r="AO2226">
        <f>IF(VLOOKUP(AE2226,Home!$C$8:$N$207,12,FALSE)="Timelønnet",1,0)</f>
        <v>0</v>
      </c>
      <c r="AP2226">
        <f>SUM($AO$4:AO2226)*AO2226</f>
        <v>0</v>
      </c>
      <c r="AQ2226">
        <f t="shared" si="723"/>
        <v>1</v>
      </c>
      <c r="AR2226" t="str">
        <f t="shared" si="723"/>
        <v/>
      </c>
      <c r="AS2226" t="e">
        <f t="shared" si="717"/>
        <v>#VALUE!</v>
      </c>
      <c r="AT2226" s="45" t="e">
        <f t="shared" si="724"/>
        <v>#VALUE!</v>
      </c>
      <c r="AU2226">
        <f>VLOOKUP(AQ2226,Home!$C$8:$J$207,8,FALSE)</f>
        <v>0</v>
      </c>
    </row>
    <row r="2227" spans="1:47" x14ac:dyDescent="0.25">
      <c r="A2227" s="6">
        <f t="shared" si="709"/>
        <v>0</v>
      </c>
      <c r="B2227" s="6">
        <f t="shared" si="718"/>
        <v>0</v>
      </c>
      <c r="C2227" s="6" t="str">
        <f t="shared" si="710"/>
        <v/>
      </c>
      <c r="D2227" s="7">
        <f t="shared" si="711"/>
        <v>0</v>
      </c>
      <c r="E2227" s="7">
        <f t="shared" si="719"/>
        <v>0</v>
      </c>
      <c r="F2227" s="7" t="str">
        <f t="shared" si="712"/>
        <v/>
      </c>
      <c r="G2227" s="6">
        <f t="shared" si="713"/>
        <v>0</v>
      </c>
      <c r="H2227" s="6">
        <f t="shared" si="720"/>
        <v>0</v>
      </c>
      <c r="I2227" s="6" t="str">
        <f t="shared" si="721"/>
        <v/>
      </c>
      <c r="J2227" s="11">
        <v>2224</v>
      </c>
      <c r="K2227" s="11">
        <f>IF(IFERROR(VLOOKUP(J2227,Home!$A$8:$B$1048576,1,FALSE),0)=0,0,1)</f>
        <v>0</v>
      </c>
      <c r="L2227" s="129" t="e">
        <f>IF(VLOOKUP(O2227,Home!$C$8:$R$207,6,FALSE)="","",VLOOKUP(O2227,Home!$C$8:$R$207,6,FALSE))</f>
        <v>#N/A</v>
      </c>
      <c r="M2227" s="129" t="e">
        <f t="shared" si="706"/>
        <v>#N/A</v>
      </c>
      <c r="N2227" s="11">
        <f>SUM($K$4:K2227)</f>
        <v>200</v>
      </c>
      <c r="O2227" s="11" t="str">
        <f>IF(P2227="","",IF(IFERROR(VLOOKUP(N2227,Home!$C$8:$R$1048576,1,FALSE),"")=0,"",IFERROR(VLOOKUP(N2227,Home!$C$8:$R$1048576,1,FALSE),"")))</f>
        <v/>
      </c>
      <c r="P2227" s="11" t="str">
        <f>IF(IFERROR(VLOOKUP(W2227,Home!$C$8:$R$1048576,3,FALSE),"")=0,"",IFERROR(VLOOKUP(W2227,Home!$C$8:$R$1048576,3,FALSE),""))</f>
        <v/>
      </c>
      <c r="Q2227" s="11" t="str">
        <f t="shared" si="705"/>
        <v/>
      </c>
      <c r="R2227" s="130" t="e">
        <f>VLOOKUP(Q2227,'Baggrund til lister'!$G$4:$H$15,2,FALSE)</f>
        <v>#N/A</v>
      </c>
      <c r="S2227" s="11" t="str">
        <f t="shared" si="707"/>
        <v/>
      </c>
      <c r="T2227" s="11" t="str">
        <f>IF(IFERROR(VLOOKUP(N2227,Home!$C$8:$R$1048576,11,FALSE),"")=0,"",IFERROR(VLOOKUP(N2227,Home!$C$8:$R$1048576,11,FALSE),""))</f>
        <v/>
      </c>
      <c r="U2227" s="11" t="str">
        <f>IF(IFERROR(VLOOKUP(O2227,Home!$C$8:$R$1048576,12,FALSE),"")=0,"",IFERROR(VLOOKUP(O2227,Home!$C$8:$R$1048576,12,FALSE),""))</f>
        <v/>
      </c>
      <c r="V2227" s="11" t="str">
        <f>IF(IFERROR(VLOOKUP(O2227,Home!$C$8:$R$1048576,8,FALSE),"")=0,"",IFERROR(VLOOKUP(O2227,Home!$C$8:$R$1048576,8,FALSE),""))</f>
        <v/>
      </c>
      <c r="W2227" s="11" t="str">
        <f>IF(OR(VLOOKUP(N2227,Home!$C$7:$I$207,6,FALSE)="",VLOOKUP(N2227,Home!$C$7:$I$207,7,FALSE)=""),"FEJL",SUM(Baggrundsark!$K$4:K2227))</f>
        <v>FEJL</v>
      </c>
      <c r="Y2227">
        <v>2224</v>
      </c>
      <c r="Z2227" s="1"/>
      <c r="AC2227" s="44"/>
      <c r="AD2227">
        <f t="shared" si="714"/>
        <v>0</v>
      </c>
      <c r="AE2227">
        <f>SUM($AD$4:AD2227)</f>
        <v>1</v>
      </c>
      <c r="AF2227" s="103" t="str">
        <f>IFERROR(VLOOKUP(AN2227,Home!$C$8:$E$207,3,FALSE),"")</f>
        <v/>
      </c>
      <c r="AG2227" s="103" t="str">
        <f>IFERROR(VLOOKUP(AN2227,Home!$C$8:$E$207,2,FALSE),"")</f>
        <v/>
      </c>
      <c r="AH2227" s="104" t="str">
        <f>IF(VLOOKUP(AE2227,Home!$C$8:$I$207,6,FALSE)="","",VLOOKUP(AE2227,Home!$C$8:$I$207,6,FALSE))</f>
        <v/>
      </c>
      <c r="AI2227" s="104" t="e">
        <f t="shared" si="722"/>
        <v>#VALUE!</v>
      </c>
      <c r="AJ2227" s="105" t="e">
        <f t="shared" si="715"/>
        <v>#VALUE!</v>
      </c>
      <c r="AK2227" s="103" t="e">
        <f t="shared" si="708"/>
        <v>#VALUE!</v>
      </c>
      <c r="AL2227" s="103" t="e">
        <f t="shared" si="716"/>
        <v>#VALUE!</v>
      </c>
      <c r="AN2227" t="str">
        <f>IF(OR(VLOOKUP(AE2227,Home!$C$8:$I$207,6,FALSE)="",VLOOKUP(AE2227,Home!$C$8:$I$207,7,FALSE)=""),"FEJL",Baggrundsark!AE2227)</f>
        <v>FEJL</v>
      </c>
      <c r="AO2227">
        <f>IF(VLOOKUP(AE2227,Home!$C$8:$N$207,12,FALSE)="Timelønnet",1,0)</f>
        <v>0</v>
      </c>
      <c r="AP2227">
        <f>SUM($AO$4:AO2227)*AO2227</f>
        <v>0</v>
      </c>
      <c r="AQ2227">
        <f t="shared" si="723"/>
        <v>1</v>
      </c>
      <c r="AR2227" t="str">
        <f t="shared" si="723"/>
        <v/>
      </c>
      <c r="AS2227" t="e">
        <f t="shared" si="717"/>
        <v>#VALUE!</v>
      </c>
      <c r="AT2227" s="45" t="e">
        <f t="shared" si="724"/>
        <v>#VALUE!</v>
      </c>
      <c r="AU2227">
        <f>VLOOKUP(AQ2227,Home!$C$8:$J$207,8,FALSE)</f>
        <v>0</v>
      </c>
    </row>
    <row r="2228" spans="1:47" x14ac:dyDescent="0.25">
      <c r="A2228" s="6">
        <f t="shared" si="709"/>
        <v>0</v>
      </c>
      <c r="B2228" s="6">
        <f t="shared" si="718"/>
        <v>0</v>
      </c>
      <c r="C2228" s="6" t="str">
        <f t="shared" si="710"/>
        <v/>
      </c>
      <c r="D2228" s="7">
        <f t="shared" si="711"/>
        <v>0</v>
      </c>
      <c r="E2228" s="7">
        <f t="shared" si="719"/>
        <v>0</v>
      </c>
      <c r="F2228" s="7" t="str">
        <f t="shared" si="712"/>
        <v/>
      </c>
      <c r="G2228" s="6">
        <f t="shared" si="713"/>
        <v>0</v>
      </c>
      <c r="H2228" s="6">
        <f t="shared" si="720"/>
        <v>0</v>
      </c>
      <c r="I2228" s="6" t="str">
        <f t="shared" si="721"/>
        <v/>
      </c>
      <c r="J2228" s="11">
        <v>2225</v>
      </c>
      <c r="K2228" s="11">
        <f>IF(IFERROR(VLOOKUP(J2228,Home!$A$8:$B$1048576,1,FALSE),0)=0,0,1)</f>
        <v>0</v>
      </c>
      <c r="L2228" s="129" t="e">
        <f>IF(VLOOKUP(O2228,Home!$C$8:$R$207,6,FALSE)="","",VLOOKUP(O2228,Home!$C$8:$R$207,6,FALSE))</f>
        <v>#N/A</v>
      </c>
      <c r="M2228" s="129" t="e">
        <f t="shared" si="706"/>
        <v>#N/A</v>
      </c>
      <c r="N2228" s="11">
        <f>SUM($K$4:K2228)</f>
        <v>200</v>
      </c>
      <c r="O2228" s="11" t="str">
        <f>IF(P2228="","",IF(IFERROR(VLOOKUP(N2228,Home!$C$8:$R$1048576,1,FALSE),"")=0,"",IFERROR(VLOOKUP(N2228,Home!$C$8:$R$1048576,1,FALSE),"")))</f>
        <v/>
      </c>
      <c r="P2228" s="11" t="str">
        <f>IF(IFERROR(VLOOKUP(W2228,Home!$C$8:$R$1048576,3,FALSE),"")=0,"",IFERROR(VLOOKUP(W2228,Home!$C$8:$R$1048576,3,FALSE),""))</f>
        <v/>
      </c>
      <c r="Q2228" s="11" t="str">
        <f t="shared" si="705"/>
        <v/>
      </c>
      <c r="R2228" s="130" t="e">
        <f>VLOOKUP(Q2228,'Baggrund til lister'!$G$4:$H$15,2,FALSE)</f>
        <v>#N/A</v>
      </c>
      <c r="S2228" s="11" t="str">
        <f t="shared" si="707"/>
        <v/>
      </c>
      <c r="T2228" s="11" t="str">
        <f>IF(IFERROR(VLOOKUP(N2228,Home!$C$8:$R$1048576,11,FALSE),"")=0,"",IFERROR(VLOOKUP(N2228,Home!$C$8:$R$1048576,11,FALSE),""))</f>
        <v/>
      </c>
      <c r="U2228" s="11" t="str">
        <f>IF(IFERROR(VLOOKUP(O2228,Home!$C$8:$R$1048576,12,FALSE),"")=0,"",IFERROR(VLOOKUP(O2228,Home!$C$8:$R$1048576,12,FALSE),""))</f>
        <v/>
      </c>
      <c r="V2228" s="11" t="str">
        <f>IF(IFERROR(VLOOKUP(O2228,Home!$C$8:$R$1048576,8,FALSE),"")=0,"",IFERROR(VLOOKUP(O2228,Home!$C$8:$R$1048576,8,FALSE),""))</f>
        <v/>
      </c>
      <c r="W2228" s="11" t="str">
        <f>IF(OR(VLOOKUP(N2228,Home!$C$7:$I$207,6,FALSE)="",VLOOKUP(N2228,Home!$C$7:$I$207,7,FALSE)=""),"FEJL",SUM(Baggrundsark!$K$4:K2228))</f>
        <v>FEJL</v>
      </c>
      <c r="Y2228">
        <v>2225</v>
      </c>
      <c r="Z2228" s="1"/>
      <c r="AC2228" s="44"/>
      <c r="AD2228">
        <f t="shared" si="714"/>
        <v>0</v>
      </c>
      <c r="AE2228">
        <f>SUM($AD$4:AD2228)</f>
        <v>1</v>
      </c>
      <c r="AF2228" s="103" t="str">
        <f>IFERROR(VLOOKUP(AN2228,Home!$C$8:$E$207,3,FALSE),"")</f>
        <v/>
      </c>
      <c r="AG2228" s="103" t="str">
        <f>IFERROR(VLOOKUP(AN2228,Home!$C$8:$E$207,2,FALSE),"")</f>
        <v/>
      </c>
      <c r="AH2228" s="104" t="str">
        <f>IF(VLOOKUP(AE2228,Home!$C$8:$I$207,6,FALSE)="","",VLOOKUP(AE2228,Home!$C$8:$I$207,6,FALSE))</f>
        <v/>
      </c>
      <c r="AI2228" s="104" t="e">
        <f t="shared" si="722"/>
        <v>#VALUE!</v>
      </c>
      <c r="AJ2228" s="105" t="e">
        <f t="shared" si="715"/>
        <v>#VALUE!</v>
      </c>
      <c r="AK2228" s="103" t="e">
        <f t="shared" si="708"/>
        <v>#VALUE!</v>
      </c>
      <c r="AL2228" s="103" t="e">
        <f t="shared" si="716"/>
        <v>#VALUE!</v>
      </c>
      <c r="AN2228" t="str">
        <f>IF(OR(VLOOKUP(AE2228,Home!$C$8:$I$207,6,FALSE)="",VLOOKUP(AE2228,Home!$C$8:$I$207,7,FALSE)=""),"FEJL",Baggrundsark!AE2228)</f>
        <v>FEJL</v>
      </c>
      <c r="AO2228">
        <f>IF(VLOOKUP(AE2228,Home!$C$8:$N$207,12,FALSE)="Timelønnet",1,0)</f>
        <v>0</v>
      </c>
      <c r="AP2228">
        <f>SUM($AO$4:AO2228)*AO2228</f>
        <v>0</v>
      </c>
      <c r="AQ2228">
        <f t="shared" si="723"/>
        <v>1</v>
      </c>
      <c r="AR2228" t="str">
        <f t="shared" si="723"/>
        <v/>
      </c>
      <c r="AS2228" t="e">
        <f t="shared" si="717"/>
        <v>#VALUE!</v>
      </c>
      <c r="AT2228" s="45" t="e">
        <f t="shared" si="724"/>
        <v>#VALUE!</v>
      </c>
      <c r="AU2228">
        <f>VLOOKUP(AQ2228,Home!$C$8:$J$207,8,FALSE)</f>
        <v>0</v>
      </c>
    </row>
    <row r="2229" spans="1:47" x14ac:dyDescent="0.25">
      <c r="A2229" s="6">
        <f t="shared" si="709"/>
        <v>0</v>
      </c>
      <c r="B2229" s="6">
        <f t="shared" si="718"/>
        <v>0</v>
      </c>
      <c r="C2229" s="6" t="str">
        <f t="shared" si="710"/>
        <v/>
      </c>
      <c r="D2229" s="7">
        <f t="shared" si="711"/>
        <v>0</v>
      </c>
      <c r="E2229" s="7">
        <f t="shared" si="719"/>
        <v>0</v>
      </c>
      <c r="F2229" s="7" t="str">
        <f t="shared" si="712"/>
        <v/>
      </c>
      <c r="G2229" s="6">
        <f t="shared" si="713"/>
        <v>0</v>
      </c>
      <c r="H2229" s="6">
        <f t="shared" si="720"/>
        <v>0</v>
      </c>
      <c r="I2229" s="6" t="str">
        <f t="shared" si="721"/>
        <v/>
      </c>
      <c r="J2229" s="11">
        <v>2226</v>
      </c>
      <c r="K2229" s="11">
        <f>IF(IFERROR(VLOOKUP(J2229,Home!$A$8:$B$1048576,1,FALSE),0)=0,0,1)</f>
        <v>0</v>
      </c>
      <c r="L2229" s="129" t="e">
        <f>IF(VLOOKUP(O2229,Home!$C$8:$R$207,6,FALSE)="","",VLOOKUP(O2229,Home!$C$8:$R$207,6,FALSE))</f>
        <v>#N/A</v>
      </c>
      <c r="M2229" s="129" t="e">
        <f t="shared" si="706"/>
        <v>#N/A</v>
      </c>
      <c r="N2229" s="11">
        <f>SUM($K$4:K2229)</f>
        <v>200</v>
      </c>
      <c r="O2229" s="11" t="str">
        <f>IF(P2229="","",IF(IFERROR(VLOOKUP(N2229,Home!$C$8:$R$1048576,1,FALSE),"")=0,"",IFERROR(VLOOKUP(N2229,Home!$C$8:$R$1048576,1,FALSE),"")))</f>
        <v/>
      </c>
      <c r="P2229" s="11" t="str">
        <f>IF(IFERROR(VLOOKUP(W2229,Home!$C$8:$R$1048576,3,FALSE),"")=0,"",IFERROR(VLOOKUP(W2229,Home!$C$8:$R$1048576,3,FALSE),""))</f>
        <v/>
      </c>
      <c r="Q2229" s="11" t="str">
        <f t="shared" si="705"/>
        <v/>
      </c>
      <c r="R2229" s="130" t="e">
        <f>VLOOKUP(Q2229,'Baggrund til lister'!$G$4:$H$15,2,FALSE)</f>
        <v>#N/A</v>
      </c>
      <c r="S2229" s="11" t="str">
        <f t="shared" si="707"/>
        <v/>
      </c>
      <c r="T2229" s="11" t="str">
        <f>IF(IFERROR(VLOOKUP(N2229,Home!$C$8:$R$1048576,11,FALSE),"")=0,"",IFERROR(VLOOKUP(N2229,Home!$C$8:$R$1048576,11,FALSE),""))</f>
        <v/>
      </c>
      <c r="U2229" s="11" t="str">
        <f>IF(IFERROR(VLOOKUP(O2229,Home!$C$8:$R$1048576,12,FALSE),"")=0,"",IFERROR(VLOOKUP(O2229,Home!$C$8:$R$1048576,12,FALSE),""))</f>
        <v/>
      </c>
      <c r="V2229" s="11" t="str">
        <f>IF(IFERROR(VLOOKUP(O2229,Home!$C$8:$R$1048576,8,FALSE),"")=0,"",IFERROR(VLOOKUP(O2229,Home!$C$8:$R$1048576,8,FALSE),""))</f>
        <v/>
      </c>
      <c r="W2229" s="11" t="str">
        <f>IF(OR(VLOOKUP(N2229,Home!$C$7:$I$207,6,FALSE)="",VLOOKUP(N2229,Home!$C$7:$I$207,7,FALSE)=""),"FEJL",SUM(Baggrundsark!$K$4:K2229))</f>
        <v>FEJL</v>
      </c>
      <c r="Y2229">
        <v>2226</v>
      </c>
      <c r="Z2229" s="1"/>
      <c r="AC2229" s="44"/>
      <c r="AD2229">
        <f t="shared" si="714"/>
        <v>0</v>
      </c>
      <c r="AE2229">
        <f>SUM($AD$4:AD2229)</f>
        <v>1</v>
      </c>
      <c r="AF2229" s="103" t="str">
        <f>IFERROR(VLOOKUP(AN2229,Home!$C$8:$E$207,3,FALSE),"")</f>
        <v/>
      </c>
      <c r="AG2229" s="103" t="str">
        <f>IFERROR(VLOOKUP(AN2229,Home!$C$8:$E$207,2,FALSE),"")</f>
        <v/>
      </c>
      <c r="AH2229" s="104" t="str">
        <f>IF(VLOOKUP(AE2229,Home!$C$8:$I$207,6,FALSE)="","",VLOOKUP(AE2229,Home!$C$8:$I$207,6,FALSE))</f>
        <v/>
      </c>
      <c r="AI2229" s="104" t="e">
        <f t="shared" si="722"/>
        <v>#VALUE!</v>
      </c>
      <c r="AJ2229" s="105" t="e">
        <f t="shared" si="715"/>
        <v>#VALUE!</v>
      </c>
      <c r="AK2229" s="103" t="e">
        <f t="shared" si="708"/>
        <v>#VALUE!</v>
      </c>
      <c r="AL2229" s="103" t="e">
        <f t="shared" si="716"/>
        <v>#VALUE!</v>
      </c>
      <c r="AN2229" t="str">
        <f>IF(OR(VLOOKUP(AE2229,Home!$C$8:$I$207,6,FALSE)="",VLOOKUP(AE2229,Home!$C$8:$I$207,7,FALSE)=""),"FEJL",Baggrundsark!AE2229)</f>
        <v>FEJL</v>
      </c>
      <c r="AO2229">
        <f>IF(VLOOKUP(AE2229,Home!$C$8:$N$207,12,FALSE)="Timelønnet",1,0)</f>
        <v>0</v>
      </c>
      <c r="AP2229">
        <f>SUM($AO$4:AO2229)*AO2229</f>
        <v>0</v>
      </c>
      <c r="AQ2229">
        <f t="shared" si="723"/>
        <v>1</v>
      </c>
      <c r="AR2229" t="str">
        <f t="shared" si="723"/>
        <v/>
      </c>
      <c r="AS2229" t="e">
        <f t="shared" si="717"/>
        <v>#VALUE!</v>
      </c>
      <c r="AT2229" s="45" t="e">
        <f t="shared" si="724"/>
        <v>#VALUE!</v>
      </c>
      <c r="AU2229">
        <f>VLOOKUP(AQ2229,Home!$C$8:$J$207,8,FALSE)</f>
        <v>0</v>
      </c>
    </row>
    <row r="2230" spans="1:47" x14ac:dyDescent="0.25">
      <c r="A2230" s="6">
        <f t="shared" si="709"/>
        <v>0</v>
      </c>
      <c r="B2230" s="6">
        <f t="shared" si="718"/>
        <v>0</v>
      </c>
      <c r="C2230" s="6" t="str">
        <f t="shared" si="710"/>
        <v/>
      </c>
      <c r="D2230" s="7">
        <f t="shared" si="711"/>
        <v>0</v>
      </c>
      <c r="E2230" s="7">
        <f t="shared" si="719"/>
        <v>0</v>
      </c>
      <c r="F2230" s="7" t="str">
        <f t="shared" si="712"/>
        <v/>
      </c>
      <c r="G2230" s="6">
        <f t="shared" si="713"/>
        <v>0</v>
      </c>
      <c r="H2230" s="6">
        <f t="shared" si="720"/>
        <v>0</v>
      </c>
      <c r="I2230" s="6" t="str">
        <f t="shared" si="721"/>
        <v/>
      </c>
      <c r="J2230" s="11">
        <v>2227</v>
      </c>
      <c r="K2230" s="11">
        <f>IF(IFERROR(VLOOKUP(J2230,Home!$A$8:$B$1048576,1,FALSE),0)=0,0,1)</f>
        <v>0</v>
      </c>
      <c r="L2230" s="129" t="e">
        <f>IF(VLOOKUP(O2230,Home!$C$8:$R$207,6,FALSE)="","",VLOOKUP(O2230,Home!$C$8:$R$207,6,FALSE))</f>
        <v>#N/A</v>
      </c>
      <c r="M2230" s="129" t="e">
        <f t="shared" si="706"/>
        <v>#N/A</v>
      </c>
      <c r="N2230" s="11">
        <f>SUM($K$4:K2230)</f>
        <v>200</v>
      </c>
      <c r="O2230" s="11" t="str">
        <f>IF(P2230="","",IF(IFERROR(VLOOKUP(N2230,Home!$C$8:$R$1048576,1,FALSE),"")=0,"",IFERROR(VLOOKUP(N2230,Home!$C$8:$R$1048576,1,FALSE),"")))</f>
        <v/>
      </c>
      <c r="P2230" s="11" t="str">
        <f>IF(IFERROR(VLOOKUP(W2230,Home!$C$8:$R$1048576,3,FALSE),"")=0,"",IFERROR(VLOOKUP(W2230,Home!$C$8:$R$1048576,3,FALSE),""))</f>
        <v/>
      </c>
      <c r="Q2230" s="11" t="str">
        <f t="shared" si="705"/>
        <v/>
      </c>
      <c r="R2230" s="130" t="e">
        <f>VLOOKUP(Q2230,'Baggrund til lister'!$G$4:$H$15,2,FALSE)</f>
        <v>#N/A</v>
      </c>
      <c r="S2230" s="11" t="str">
        <f t="shared" si="707"/>
        <v/>
      </c>
      <c r="T2230" s="11" t="str">
        <f>IF(IFERROR(VLOOKUP(N2230,Home!$C$8:$R$1048576,11,FALSE),"")=0,"",IFERROR(VLOOKUP(N2230,Home!$C$8:$R$1048576,11,FALSE),""))</f>
        <v/>
      </c>
      <c r="U2230" s="11" t="str">
        <f>IF(IFERROR(VLOOKUP(O2230,Home!$C$8:$R$1048576,12,FALSE),"")=0,"",IFERROR(VLOOKUP(O2230,Home!$C$8:$R$1048576,12,FALSE),""))</f>
        <v/>
      </c>
      <c r="V2230" s="11" t="str">
        <f>IF(IFERROR(VLOOKUP(O2230,Home!$C$8:$R$1048576,8,FALSE),"")=0,"",IFERROR(VLOOKUP(O2230,Home!$C$8:$R$1048576,8,FALSE),""))</f>
        <v/>
      </c>
      <c r="W2230" s="11" t="str">
        <f>IF(OR(VLOOKUP(N2230,Home!$C$7:$I$207,6,FALSE)="",VLOOKUP(N2230,Home!$C$7:$I$207,7,FALSE)=""),"FEJL",SUM(Baggrundsark!$K$4:K2230))</f>
        <v>FEJL</v>
      </c>
      <c r="Y2230">
        <v>2227</v>
      </c>
      <c r="Z2230" s="1"/>
      <c r="AC2230" s="44"/>
      <c r="AD2230">
        <f t="shared" si="714"/>
        <v>0</v>
      </c>
      <c r="AE2230">
        <f>SUM($AD$4:AD2230)</f>
        <v>1</v>
      </c>
      <c r="AF2230" s="103" t="str">
        <f>IFERROR(VLOOKUP(AN2230,Home!$C$8:$E$207,3,FALSE),"")</f>
        <v/>
      </c>
      <c r="AG2230" s="103" t="str">
        <f>IFERROR(VLOOKUP(AN2230,Home!$C$8:$E$207,2,FALSE),"")</f>
        <v/>
      </c>
      <c r="AH2230" s="104" t="str">
        <f>IF(VLOOKUP(AE2230,Home!$C$8:$I$207,6,FALSE)="","",VLOOKUP(AE2230,Home!$C$8:$I$207,6,FALSE))</f>
        <v/>
      </c>
      <c r="AI2230" s="104" t="e">
        <f t="shared" si="722"/>
        <v>#VALUE!</v>
      </c>
      <c r="AJ2230" s="105" t="e">
        <f t="shared" si="715"/>
        <v>#VALUE!</v>
      </c>
      <c r="AK2230" s="103" t="e">
        <f t="shared" si="708"/>
        <v>#VALUE!</v>
      </c>
      <c r="AL2230" s="103" t="e">
        <f t="shared" si="716"/>
        <v>#VALUE!</v>
      </c>
      <c r="AN2230" t="str">
        <f>IF(OR(VLOOKUP(AE2230,Home!$C$8:$I$207,6,FALSE)="",VLOOKUP(AE2230,Home!$C$8:$I$207,7,FALSE)=""),"FEJL",Baggrundsark!AE2230)</f>
        <v>FEJL</v>
      </c>
      <c r="AO2230">
        <f>IF(VLOOKUP(AE2230,Home!$C$8:$N$207,12,FALSE)="Timelønnet",1,0)</f>
        <v>0</v>
      </c>
      <c r="AP2230">
        <f>SUM($AO$4:AO2230)*AO2230</f>
        <v>0</v>
      </c>
      <c r="AQ2230">
        <f t="shared" si="723"/>
        <v>1</v>
      </c>
      <c r="AR2230" t="str">
        <f t="shared" si="723"/>
        <v/>
      </c>
      <c r="AS2230" t="e">
        <f t="shared" si="717"/>
        <v>#VALUE!</v>
      </c>
      <c r="AT2230" s="45" t="e">
        <f t="shared" si="724"/>
        <v>#VALUE!</v>
      </c>
      <c r="AU2230">
        <f>VLOOKUP(AQ2230,Home!$C$8:$J$207,8,FALSE)</f>
        <v>0</v>
      </c>
    </row>
    <row r="2231" spans="1:47" x14ac:dyDescent="0.25">
      <c r="A2231" s="6">
        <f t="shared" si="709"/>
        <v>0</v>
      </c>
      <c r="B2231" s="6">
        <f t="shared" si="718"/>
        <v>0</v>
      </c>
      <c r="C2231" s="6" t="str">
        <f t="shared" si="710"/>
        <v/>
      </c>
      <c r="D2231" s="7">
        <f t="shared" si="711"/>
        <v>0</v>
      </c>
      <c r="E2231" s="7">
        <f t="shared" si="719"/>
        <v>0</v>
      </c>
      <c r="F2231" s="7" t="str">
        <f t="shared" si="712"/>
        <v/>
      </c>
      <c r="G2231" s="6">
        <f t="shared" si="713"/>
        <v>0</v>
      </c>
      <c r="H2231" s="6">
        <f t="shared" si="720"/>
        <v>0</v>
      </c>
      <c r="I2231" s="6" t="str">
        <f t="shared" si="721"/>
        <v/>
      </c>
      <c r="J2231" s="11">
        <v>2228</v>
      </c>
      <c r="K2231" s="11">
        <f>IF(IFERROR(VLOOKUP(J2231,Home!$A$8:$B$1048576,1,FALSE),0)=0,0,1)</f>
        <v>0</v>
      </c>
      <c r="L2231" s="129" t="e">
        <f>IF(VLOOKUP(O2231,Home!$C$8:$R$207,6,FALSE)="","",VLOOKUP(O2231,Home!$C$8:$R$207,6,FALSE))</f>
        <v>#N/A</v>
      </c>
      <c r="M2231" s="129" t="e">
        <f t="shared" si="706"/>
        <v>#N/A</v>
      </c>
      <c r="N2231" s="11">
        <f>SUM($K$4:K2231)</f>
        <v>200</v>
      </c>
      <c r="O2231" s="11" t="str">
        <f>IF(P2231="","",IF(IFERROR(VLOOKUP(N2231,Home!$C$8:$R$1048576,1,FALSE),"")=0,"",IFERROR(VLOOKUP(N2231,Home!$C$8:$R$1048576,1,FALSE),"")))</f>
        <v/>
      </c>
      <c r="P2231" s="11" t="str">
        <f>IF(IFERROR(VLOOKUP(W2231,Home!$C$8:$R$1048576,3,FALSE),"")=0,"",IFERROR(VLOOKUP(W2231,Home!$C$8:$R$1048576,3,FALSE),""))</f>
        <v/>
      </c>
      <c r="Q2231" s="11" t="str">
        <f t="shared" si="705"/>
        <v/>
      </c>
      <c r="R2231" s="130" t="e">
        <f>VLOOKUP(Q2231,'Baggrund til lister'!$G$4:$H$15,2,FALSE)</f>
        <v>#N/A</v>
      </c>
      <c r="S2231" s="11" t="str">
        <f t="shared" si="707"/>
        <v/>
      </c>
      <c r="T2231" s="11" t="str">
        <f>IF(IFERROR(VLOOKUP(N2231,Home!$C$8:$R$1048576,11,FALSE),"")=0,"",IFERROR(VLOOKUP(N2231,Home!$C$8:$R$1048576,11,FALSE),""))</f>
        <v/>
      </c>
      <c r="U2231" s="11" t="str">
        <f>IF(IFERROR(VLOOKUP(O2231,Home!$C$8:$R$1048576,12,FALSE),"")=0,"",IFERROR(VLOOKUP(O2231,Home!$C$8:$R$1048576,12,FALSE),""))</f>
        <v/>
      </c>
      <c r="V2231" s="11" t="str">
        <f>IF(IFERROR(VLOOKUP(O2231,Home!$C$8:$R$1048576,8,FALSE),"")=0,"",IFERROR(VLOOKUP(O2231,Home!$C$8:$R$1048576,8,FALSE),""))</f>
        <v/>
      </c>
      <c r="W2231" s="11" t="str">
        <f>IF(OR(VLOOKUP(N2231,Home!$C$7:$I$207,6,FALSE)="",VLOOKUP(N2231,Home!$C$7:$I$207,7,FALSE)=""),"FEJL",SUM(Baggrundsark!$K$4:K2231))</f>
        <v>FEJL</v>
      </c>
      <c r="Y2231">
        <v>2228</v>
      </c>
      <c r="Z2231" s="1"/>
      <c r="AC2231" s="44"/>
      <c r="AD2231">
        <f t="shared" si="714"/>
        <v>0</v>
      </c>
      <c r="AE2231">
        <f>SUM($AD$4:AD2231)</f>
        <v>1</v>
      </c>
      <c r="AF2231" s="103" t="str">
        <f>IFERROR(VLOOKUP(AN2231,Home!$C$8:$E$207,3,FALSE),"")</f>
        <v/>
      </c>
      <c r="AG2231" s="103" t="str">
        <f>IFERROR(VLOOKUP(AN2231,Home!$C$8:$E$207,2,FALSE),"")</f>
        <v/>
      </c>
      <c r="AH2231" s="104" t="str">
        <f>IF(VLOOKUP(AE2231,Home!$C$8:$I$207,6,FALSE)="","",VLOOKUP(AE2231,Home!$C$8:$I$207,6,FALSE))</f>
        <v/>
      </c>
      <c r="AI2231" s="104" t="e">
        <f t="shared" si="722"/>
        <v>#VALUE!</v>
      </c>
      <c r="AJ2231" s="105" t="e">
        <f t="shared" si="715"/>
        <v>#VALUE!</v>
      </c>
      <c r="AK2231" s="103" t="e">
        <f t="shared" si="708"/>
        <v>#VALUE!</v>
      </c>
      <c r="AL2231" s="103" t="e">
        <f t="shared" si="716"/>
        <v>#VALUE!</v>
      </c>
      <c r="AN2231" t="str">
        <f>IF(OR(VLOOKUP(AE2231,Home!$C$8:$I$207,6,FALSE)="",VLOOKUP(AE2231,Home!$C$8:$I$207,7,FALSE)=""),"FEJL",Baggrundsark!AE2231)</f>
        <v>FEJL</v>
      </c>
      <c r="AO2231">
        <f>IF(VLOOKUP(AE2231,Home!$C$8:$N$207,12,FALSE)="Timelønnet",1,0)</f>
        <v>0</v>
      </c>
      <c r="AP2231">
        <f>SUM($AO$4:AO2231)*AO2231</f>
        <v>0</v>
      </c>
      <c r="AQ2231">
        <f t="shared" si="723"/>
        <v>1</v>
      </c>
      <c r="AR2231" t="str">
        <f t="shared" si="723"/>
        <v/>
      </c>
      <c r="AS2231" t="e">
        <f t="shared" si="717"/>
        <v>#VALUE!</v>
      </c>
      <c r="AT2231" s="45" t="e">
        <f t="shared" si="724"/>
        <v>#VALUE!</v>
      </c>
      <c r="AU2231">
        <f>VLOOKUP(AQ2231,Home!$C$8:$J$207,8,FALSE)</f>
        <v>0</v>
      </c>
    </row>
    <row r="2232" spans="1:47" x14ac:dyDescent="0.25">
      <c r="A2232" s="6">
        <f t="shared" si="709"/>
        <v>0</v>
      </c>
      <c r="B2232" s="6">
        <f t="shared" si="718"/>
        <v>0</v>
      </c>
      <c r="C2232" s="6" t="str">
        <f t="shared" si="710"/>
        <v/>
      </c>
      <c r="D2232" s="7">
        <f t="shared" si="711"/>
        <v>0</v>
      </c>
      <c r="E2232" s="7">
        <f t="shared" si="719"/>
        <v>0</v>
      </c>
      <c r="F2232" s="7" t="str">
        <f t="shared" si="712"/>
        <v/>
      </c>
      <c r="G2232" s="6">
        <f t="shared" si="713"/>
        <v>0</v>
      </c>
      <c r="H2232" s="6">
        <f t="shared" si="720"/>
        <v>0</v>
      </c>
      <c r="I2232" s="6" t="str">
        <f t="shared" si="721"/>
        <v/>
      </c>
      <c r="J2232" s="11">
        <v>2229</v>
      </c>
      <c r="K2232" s="11">
        <f>IF(IFERROR(VLOOKUP(J2232,Home!$A$8:$B$1048576,1,FALSE),0)=0,0,1)</f>
        <v>0</v>
      </c>
      <c r="L2232" s="129" t="e">
        <f>IF(VLOOKUP(O2232,Home!$C$8:$R$207,6,FALSE)="","",VLOOKUP(O2232,Home!$C$8:$R$207,6,FALSE))</f>
        <v>#N/A</v>
      </c>
      <c r="M2232" s="129" t="e">
        <f t="shared" si="706"/>
        <v>#N/A</v>
      </c>
      <c r="N2232" s="11">
        <f>SUM($K$4:K2232)</f>
        <v>200</v>
      </c>
      <c r="O2232" s="11" t="str">
        <f>IF(P2232="","",IF(IFERROR(VLOOKUP(N2232,Home!$C$8:$R$1048576,1,FALSE),"")=0,"",IFERROR(VLOOKUP(N2232,Home!$C$8:$R$1048576,1,FALSE),"")))</f>
        <v/>
      </c>
      <c r="P2232" s="11" t="str">
        <f>IF(IFERROR(VLOOKUP(W2232,Home!$C$8:$R$1048576,3,FALSE),"")=0,"",IFERROR(VLOOKUP(W2232,Home!$C$8:$R$1048576,3,FALSE),""))</f>
        <v/>
      </c>
      <c r="Q2232" s="11" t="str">
        <f t="shared" si="705"/>
        <v/>
      </c>
      <c r="R2232" s="130" t="e">
        <f>VLOOKUP(Q2232,'Baggrund til lister'!$G$4:$H$15,2,FALSE)</f>
        <v>#N/A</v>
      </c>
      <c r="S2232" s="11" t="str">
        <f t="shared" si="707"/>
        <v/>
      </c>
      <c r="T2232" s="11" t="str">
        <f>IF(IFERROR(VLOOKUP(N2232,Home!$C$8:$R$1048576,11,FALSE),"")=0,"",IFERROR(VLOOKUP(N2232,Home!$C$8:$R$1048576,11,FALSE),""))</f>
        <v/>
      </c>
      <c r="U2232" s="11" t="str">
        <f>IF(IFERROR(VLOOKUP(O2232,Home!$C$8:$R$1048576,12,FALSE),"")=0,"",IFERROR(VLOOKUP(O2232,Home!$C$8:$R$1048576,12,FALSE),""))</f>
        <v/>
      </c>
      <c r="V2232" s="11" t="str">
        <f>IF(IFERROR(VLOOKUP(O2232,Home!$C$8:$R$1048576,8,FALSE),"")=0,"",IFERROR(VLOOKUP(O2232,Home!$C$8:$R$1048576,8,FALSE),""))</f>
        <v/>
      </c>
      <c r="W2232" s="11" t="str">
        <f>IF(OR(VLOOKUP(N2232,Home!$C$7:$I$207,6,FALSE)="",VLOOKUP(N2232,Home!$C$7:$I$207,7,FALSE)=""),"FEJL",SUM(Baggrundsark!$K$4:K2232))</f>
        <v>FEJL</v>
      </c>
      <c r="Y2232">
        <v>2229</v>
      </c>
      <c r="Z2232" s="1"/>
      <c r="AC2232" s="44"/>
      <c r="AD2232">
        <f t="shared" si="714"/>
        <v>0</v>
      </c>
      <c r="AE2232">
        <f>SUM($AD$4:AD2232)</f>
        <v>1</v>
      </c>
      <c r="AF2232" s="103" t="str">
        <f>IFERROR(VLOOKUP(AN2232,Home!$C$8:$E$207,3,FALSE),"")</f>
        <v/>
      </c>
      <c r="AG2232" s="103" t="str">
        <f>IFERROR(VLOOKUP(AN2232,Home!$C$8:$E$207,2,FALSE),"")</f>
        <v/>
      </c>
      <c r="AH2232" s="104" t="str">
        <f>IF(VLOOKUP(AE2232,Home!$C$8:$I$207,6,FALSE)="","",VLOOKUP(AE2232,Home!$C$8:$I$207,6,FALSE))</f>
        <v/>
      </c>
      <c r="AI2232" s="104" t="e">
        <f t="shared" si="722"/>
        <v>#VALUE!</v>
      </c>
      <c r="AJ2232" s="105" t="e">
        <f t="shared" si="715"/>
        <v>#VALUE!</v>
      </c>
      <c r="AK2232" s="103" t="e">
        <f t="shared" si="708"/>
        <v>#VALUE!</v>
      </c>
      <c r="AL2232" s="103" t="e">
        <f t="shared" si="716"/>
        <v>#VALUE!</v>
      </c>
      <c r="AN2232" t="str">
        <f>IF(OR(VLOOKUP(AE2232,Home!$C$8:$I$207,6,FALSE)="",VLOOKUP(AE2232,Home!$C$8:$I$207,7,FALSE)=""),"FEJL",Baggrundsark!AE2232)</f>
        <v>FEJL</v>
      </c>
      <c r="AO2232">
        <f>IF(VLOOKUP(AE2232,Home!$C$8:$N$207,12,FALSE)="Timelønnet",1,0)</f>
        <v>0</v>
      </c>
      <c r="AP2232">
        <f>SUM($AO$4:AO2232)*AO2232</f>
        <v>0</v>
      </c>
      <c r="AQ2232">
        <f t="shared" si="723"/>
        <v>1</v>
      </c>
      <c r="AR2232" t="str">
        <f t="shared" si="723"/>
        <v/>
      </c>
      <c r="AS2232" t="e">
        <f t="shared" si="717"/>
        <v>#VALUE!</v>
      </c>
      <c r="AT2232" s="45" t="e">
        <f t="shared" si="724"/>
        <v>#VALUE!</v>
      </c>
      <c r="AU2232">
        <f>VLOOKUP(AQ2232,Home!$C$8:$J$207,8,FALSE)</f>
        <v>0</v>
      </c>
    </row>
    <row r="2233" spans="1:47" x14ac:dyDescent="0.25">
      <c r="A2233" s="6">
        <f t="shared" si="709"/>
        <v>0</v>
      </c>
      <c r="B2233" s="6">
        <f t="shared" si="718"/>
        <v>0</v>
      </c>
      <c r="C2233" s="6" t="str">
        <f t="shared" si="710"/>
        <v/>
      </c>
      <c r="D2233" s="7">
        <f t="shared" si="711"/>
        <v>0</v>
      </c>
      <c r="E2233" s="7">
        <f t="shared" si="719"/>
        <v>0</v>
      </c>
      <c r="F2233" s="7" t="str">
        <f t="shared" si="712"/>
        <v/>
      </c>
      <c r="G2233" s="6">
        <f t="shared" si="713"/>
        <v>0</v>
      </c>
      <c r="H2233" s="6">
        <f t="shared" si="720"/>
        <v>0</v>
      </c>
      <c r="I2233" s="6" t="str">
        <f t="shared" si="721"/>
        <v/>
      </c>
      <c r="J2233" s="11">
        <v>2230</v>
      </c>
      <c r="K2233" s="11">
        <f>IF(IFERROR(VLOOKUP(J2233,Home!$A$8:$B$1048576,1,FALSE),0)=0,0,1)</f>
        <v>0</v>
      </c>
      <c r="L2233" s="129" t="e">
        <f>IF(VLOOKUP(O2233,Home!$C$8:$R$207,6,FALSE)="","",VLOOKUP(O2233,Home!$C$8:$R$207,6,FALSE))</f>
        <v>#N/A</v>
      </c>
      <c r="M2233" s="129" t="e">
        <f t="shared" si="706"/>
        <v>#N/A</v>
      </c>
      <c r="N2233" s="11">
        <f>SUM($K$4:K2233)</f>
        <v>200</v>
      </c>
      <c r="O2233" s="11" t="str">
        <f>IF(P2233="","",IF(IFERROR(VLOOKUP(N2233,Home!$C$8:$R$1048576,1,FALSE),"")=0,"",IFERROR(VLOOKUP(N2233,Home!$C$8:$R$1048576,1,FALSE),"")))</f>
        <v/>
      </c>
      <c r="P2233" s="11" t="str">
        <f>IF(IFERROR(VLOOKUP(W2233,Home!$C$8:$R$1048576,3,FALSE),"")=0,"",IFERROR(VLOOKUP(W2233,Home!$C$8:$R$1048576,3,FALSE),""))</f>
        <v/>
      </c>
      <c r="Q2233" s="11" t="str">
        <f t="shared" ref="Q2233:Q2296" si="725">IFERROR(MONTH(M2233),"")</f>
        <v/>
      </c>
      <c r="R2233" s="130" t="e">
        <f>VLOOKUP(Q2233,'Baggrund til lister'!$G$4:$H$15,2,FALSE)</f>
        <v>#N/A</v>
      </c>
      <c r="S2233" s="11" t="str">
        <f t="shared" si="707"/>
        <v/>
      </c>
      <c r="T2233" s="11" t="str">
        <f>IF(IFERROR(VLOOKUP(N2233,Home!$C$8:$R$1048576,11,FALSE),"")=0,"",IFERROR(VLOOKUP(N2233,Home!$C$8:$R$1048576,11,FALSE),""))</f>
        <v/>
      </c>
      <c r="U2233" s="11" t="str">
        <f>IF(IFERROR(VLOOKUP(O2233,Home!$C$8:$R$1048576,12,FALSE),"")=0,"",IFERROR(VLOOKUP(O2233,Home!$C$8:$R$1048576,12,FALSE),""))</f>
        <v/>
      </c>
      <c r="V2233" s="11" t="str">
        <f>IF(IFERROR(VLOOKUP(O2233,Home!$C$8:$R$1048576,8,FALSE),"")=0,"",IFERROR(VLOOKUP(O2233,Home!$C$8:$R$1048576,8,FALSE),""))</f>
        <v/>
      </c>
      <c r="W2233" s="11" t="str">
        <f>IF(OR(VLOOKUP(N2233,Home!$C$7:$I$207,6,FALSE)="",VLOOKUP(N2233,Home!$C$7:$I$207,7,FALSE)=""),"FEJL",SUM(Baggrundsark!$K$4:K2233))</f>
        <v>FEJL</v>
      </c>
      <c r="Y2233">
        <v>2230</v>
      </c>
      <c r="Z2233" s="1"/>
      <c r="AC2233" s="44"/>
      <c r="AD2233">
        <f t="shared" si="714"/>
        <v>0</v>
      </c>
      <c r="AE2233">
        <f>SUM($AD$4:AD2233)</f>
        <v>1</v>
      </c>
      <c r="AF2233" s="103" t="str">
        <f>IFERROR(VLOOKUP(AN2233,Home!$C$8:$E$207,3,FALSE),"")</f>
        <v/>
      </c>
      <c r="AG2233" s="103" t="str">
        <f>IFERROR(VLOOKUP(AN2233,Home!$C$8:$E$207,2,FALSE),"")</f>
        <v/>
      </c>
      <c r="AH2233" s="104" t="str">
        <f>IF(VLOOKUP(AE2233,Home!$C$8:$I$207,6,FALSE)="","",VLOOKUP(AE2233,Home!$C$8:$I$207,6,FALSE))</f>
        <v/>
      </c>
      <c r="AI2233" s="104" t="e">
        <f t="shared" si="722"/>
        <v>#VALUE!</v>
      </c>
      <c r="AJ2233" s="105" t="e">
        <f t="shared" si="715"/>
        <v>#VALUE!</v>
      </c>
      <c r="AK2233" s="103" t="e">
        <f t="shared" si="708"/>
        <v>#VALUE!</v>
      </c>
      <c r="AL2233" s="103" t="e">
        <f t="shared" si="716"/>
        <v>#VALUE!</v>
      </c>
      <c r="AN2233" t="str">
        <f>IF(OR(VLOOKUP(AE2233,Home!$C$8:$I$207,6,FALSE)="",VLOOKUP(AE2233,Home!$C$8:$I$207,7,FALSE)=""),"FEJL",Baggrundsark!AE2233)</f>
        <v>FEJL</v>
      </c>
      <c r="AO2233">
        <f>IF(VLOOKUP(AE2233,Home!$C$8:$N$207,12,FALSE)="Timelønnet",1,0)</f>
        <v>0</v>
      </c>
      <c r="AP2233">
        <f>SUM($AO$4:AO2233)*AO2233</f>
        <v>0</v>
      </c>
      <c r="AQ2233">
        <f t="shared" si="723"/>
        <v>1</v>
      </c>
      <c r="AR2233" t="str">
        <f t="shared" si="723"/>
        <v/>
      </c>
      <c r="AS2233" t="e">
        <f t="shared" si="717"/>
        <v>#VALUE!</v>
      </c>
      <c r="AT2233" s="45" t="e">
        <f t="shared" si="724"/>
        <v>#VALUE!</v>
      </c>
      <c r="AU2233">
        <f>VLOOKUP(AQ2233,Home!$C$8:$J$207,8,FALSE)</f>
        <v>0</v>
      </c>
    </row>
    <row r="2234" spans="1:47" x14ac:dyDescent="0.25">
      <c r="A2234" s="6">
        <f t="shared" si="709"/>
        <v>0</v>
      </c>
      <c r="B2234" s="6">
        <f t="shared" si="718"/>
        <v>0</v>
      </c>
      <c r="C2234" s="6" t="str">
        <f t="shared" si="710"/>
        <v/>
      </c>
      <c r="D2234" s="7">
        <f t="shared" si="711"/>
        <v>0</v>
      </c>
      <c r="E2234" s="7">
        <f t="shared" si="719"/>
        <v>0</v>
      </c>
      <c r="F2234" s="7" t="str">
        <f t="shared" si="712"/>
        <v/>
      </c>
      <c r="G2234" s="6">
        <f t="shared" si="713"/>
        <v>0</v>
      </c>
      <c r="H2234" s="6">
        <f t="shared" si="720"/>
        <v>0</v>
      </c>
      <c r="I2234" s="6" t="str">
        <f t="shared" si="721"/>
        <v/>
      </c>
      <c r="J2234" s="11">
        <v>2231</v>
      </c>
      <c r="K2234" s="11">
        <f>IF(IFERROR(VLOOKUP(J2234,Home!$A$8:$B$1048576,1,FALSE),0)=0,0,1)</f>
        <v>0</v>
      </c>
      <c r="L2234" s="129" t="e">
        <f>IF(VLOOKUP(O2234,Home!$C$8:$R$207,6,FALSE)="","",VLOOKUP(O2234,Home!$C$8:$R$207,6,FALSE))</f>
        <v>#N/A</v>
      </c>
      <c r="M2234" s="129" t="e">
        <f t="shared" si="706"/>
        <v>#N/A</v>
      </c>
      <c r="N2234" s="11">
        <f>SUM($K$4:K2234)</f>
        <v>200</v>
      </c>
      <c r="O2234" s="11" t="str">
        <f>IF(P2234="","",IF(IFERROR(VLOOKUP(N2234,Home!$C$8:$R$1048576,1,FALSE),"")=0,"",IFERROR(VLOOKUP(N2234,Home!$C$8:$R$1048576,1,FALSE),"")))</f>
        <v/>
      </c>
      <c r="P2234" s="11" t="str">
        <f>IF(IFERROR(VLOOKUP(W2234,Home!$C$8:$R$1048576,3,FALSE),"")=0,"",IFERROR(VLOOKUP(W2234,Home!$C$8:$R$1048576,3,FALSE),""))</f>
        <v/>
      </c>
      <c r="Q2234" s="11" t="str">
        <f t="shared" si="725"/>
        <v/>
      </c>
      <c r="R2234" s="130" t="e">
        <f>VLOOKUP(Q2234,'Baggrund til lister'!$G$4:$H$15,2,FALSE)</f>
        <v>#N/A</v>
      </c>
      <c r="S2234" s="11" t="str">
        <f t="shared" si="707"/>
        <v/>
      </c>
      <c r="T2234" s="11" t="str">
        <f>IF(IFERROR(VLOOKUP(N2234,Home!$C$8:$R$1048576,11,FALSE),"")=0,"",IFERROR(VLOOKUP(N2234,Home!$C$8:$R$1048576,11,FALSE),""))</f>
        <v/>
      </c>
      <c r="U2234" s="11" t="str">
        <f>IF(IFERROR(VLOOKUP(O2234,Home!$C$8:$R$1048576,12,FALSE),"")=0,"",IFERROR(VLOOKUP(O2234,Home!$C$8:$R$1048576,12,FALSE),""))</f>
        <v/>
      </c>
      <c r="V2234" s="11" t="str">
        <f>IF(IFERROR(VLOOKUP(O2234,Home!$C$8:$R$1048576,8,FALSE),"")=0,"",IFERROR(VLOOKUP(O2234,Home!$C$8:$R$1048576,8,FALSE),""))</f>
        <v/>
      </c>
      <c r="W2234" s="11" t="str">
        <f>IF(OR(VLOOKUP(N2234,Home!$C$7:$I$207,6,FALSE)="",VLOOKUP(N2234,Home!$C$7:$I$207,7,FALSE)=""),"FEJL",SUM(Baggrundsark!$K$4:K2234))</f>
        <v>FEJL</v>
      </c>
      <c r="Y2234">
        <v>2231</v>
      </c>
      <c r="Z2234" s="1"/>
      <c r="AC2234" s="44"/>
      <c r="AD2234">
        <f t="shared" si="714"/>
        <v>0</v>
      </c>
      <c r="AE2234">
        <f>SUM($AD$4:AD2234)</f>
        <v>1</v>
      </c>
      <c r="AF2234" s="103" t="str">
        <f>IFERROR(VLOOKUP(AN2234,Home!$C$8:$E$207,3,FALSE),"")</f>
        <v/>
      </c>
      <c r="AG2234" s="103" t="str">
        <f>IFERROR(VLOOKUP(AN2234,Home!$C$8:$E$207,2,FALSE),"")</f>
        <v/>
      </c>
      <c r="AH2234" s="104" t="str">
        <f>IF(VLOOKUP(AE2234,Home!$C$8:$I$207,6,FALSE)="","",VLOOKUP(AE2234,Home!$C$8:$I$207,6,FALSE))</f>
        <v/>
      </c>
      <c r="AI2234" s="104" t="e">
        <f t="shared" si="722"/>
        <v>#VALUE!</v>
      </c>
      <c r="AJ2234" s="105" t="e">
        <f t="shared" si="715"/>
        <v>#VALUE!</v>
      </c>
      <c r="AK2234" s="103" t="e">
        <f t="shared" si="708"/>
        <v>#VALUE!</v>
      </c>
      <c r="AL2234" s="103" t="e">
        <f t="shared" si="716"/>
        <v>#VALUE!</v>
      </c>
      <c r="AN2234" t="str">
        <f>IF(OR(VLOOKUP(AE2234,Home!$C$8:$I$207,6,FALSE)="",VLOOKUP(AE2234,Home!$C$8:$I$207,7,FALSE)=""),"FEJL",Baggrundsark!AE2234)</f>
        <v>FEJL</v>
      </c>
      <c r="AO2234">
        <f>IF(VLOOKUP(AE2234,Home!$C$8:$N$207,12,FALSE)="Timelønnet",1,0)</f>
        <v>0</v>
      </c>
      <c r="AP2234">
        <f>SUM($AO$4:AO2234)*AO2234</f>
        <v>0</v>
      </c>
      <c r="AQ2234">
        <f t="shared" si="723"/>
        <v>1</v>
      </c>
      <c r="AR2234" t="str">
        <f t="shared" si="723"/>
        <v/>
      </c>
      <c r="AS2234" t="e">
        <f t="shared" si="717"/>
        <v>#VALUE!</v>
      </c>
      <c r="AT2234" s="45" t="e">
        <f t="shared" si="724"/>
        <v>#VALUE!</v>
      </c>
      <c r="AU2234">
        <f>VLOOKUP(AQ2234,Home!$C$8:$J$207,8,FALSE)</f>
        <v>0</v>
      </c>
    </row>
    <row r="2235" spans="1:47" x14ac:dyDescent="0.25">
      <c r="A2235" s="6">
        <f t="shared" si="709"/>
        <v>0</v>
      </c>
      <c r="B2235" s="6">
        <f t="shared" si="718"/>
        <v>0</v>
      </c>
      <c r="C2235" s="6" t="str">
        <f t="shared" si="710"/>
        <v/>
      </c>
      <c r="D2235" s="7">
        <f t="shared" si="711"/>
        <v>0</v>
      </c>
      <c r="E2235" s="7">
        <f t="shared" si="719"/>
        <v>0</v>
      </c>
      <c r="F2235" s="7" t="str">
        <f t="shared" si="712"/>
        <v/>
      </c>
      <c r="G2235" s="6">
        <f t="shared" si="713"/>
        <v>0</v>
      </c>
      <c r="H2235" s="6">
        <f t="shared" si="720"/>
        <v>0</v>
      </c>
      <c r="I2235" s="6" t="str">
        <f t="shared" si="721"/>
        <v/>
      </c>
      <c r="J2235" s="11">
        <v>2232</v>
      </c>
      <c r="K2235" s="11">
        <f>IF(IFERROR(VLOOKUP(J2235,Home!$A$8:$B$1048576,1,FALSE),0)=0,0,1)</f>
        <v>0</v>
      </c>
      <c r="L2235" s="129" t="e">
        <f>IF(VLOOKUP(O2235,Home!$C$8:$R$207,6,FALSE)="","",VLOOKUP(O2235,Home!$C$8:$R$207,6,FALSE))</f>
        <v>#N/A</v>
      </c>
      <c r="M2235" s="129" t="e">
        <f t="shared" si="706"/>
        <v>#N/A</v>
      </c>
      <c r="N2235" s="11">
        <f>SUM($K$4:K2235)</f>
        <v>200</v>
      </c>
      <c r="O2235" s="11" t="str">
        <f>IF(P2235="","",IF(IFERROR(VLOOKUP(N2235,Home!$C$8:$R$1048576,1,FALSE),"")=0,"",IFERROR(VLOOKUP(N2235,Home!$C$8:$R$1048576,1,FALSE),"")))</f>
        <v/>
      </c>
      <c r="P2235" s="11" t="str">
        <f>IF(IFERROR(VLOOKUP(W2235,Home!$C$8:$R$1048576,3,FALSE),"")=0,"",IFERROR(VLOOKUP(W2235,Home!$C$8:$R$1048576,3,FALSE),""))</f>
        <v/>
      </c>
      <c r="Q2235" s="11" t="str">
        <f t="shared" si="725"/>
        <v/>
      </c>
      <c r="R2235" s="130" t="e">
        <f>VLOOKUP(Q2235,'Baggrund til lister'!$G$4:$H$15,2,FALSE)</f>
        <v>#N/A</v>
      </c>
      <c r="S2235" s="11" t="str">
        <f t="shared" si="707"/>
        <v/>
      </c>
      <c r="T2235" s="11" t="str">
        <f>IF(IFERROR(VLOOKUP(N2235,Home!$C$8:$R$1048576,11,FALSE),"")=0,"",IFERROR(VLOOKUP(N2235,Home!$C$8:$R$1048576,11,FALSE),""))</f>
        <v/>
      </c>
      <c r="U2235" s="11" t="str">
        <f>IF(IFERROR(VLOOKUP(O2235,Home!$C$8:$R$1048576,12,FALSE),"")=0,"",IFERROR(VLOOKUP(O2235,Home!$C$8:$R$1048576,12,FALSE),""))</f>
        <v/>
      </c>
      <c r="V2235" s="11" t="str">
        <f>IF(IFERROR(VLOOKUP(O2235,Home!$C$8:$R$1048576,8,FALSE),"")=0,"",IFERROR(VLOOKUP(O2235,Home!$C$8:$R$1048576,8,FALSE),""))</f>
        <v/>
      </c>
      <c r="W2235" s="11" t="str">
        <f>IF(OR(VLOOKUP(N2235,Home!$C$7:$I$207,6,FALSE)="",VLOOKUP(N2235,Home!$C$7:$I$207,7,FALSE)=""),"FEJL",SUM(Baggrundsark!$K$4:K2235))</f>
        <v>FEJL</v>
      </c>
      <c r="Y2235">
        <v>2232</v>
      </c>
      <c r="Z2235" s="1"/>
      <c r="AC2235" s="44"/>
      <c r="AD2235">
        <f t="shared" si="714"/>
        <v>0</v>
      </c>
      <c r="AE2235">
        <f>SUM($AD$4:AD2235)</f>
        <v>1</v>
      </c>
      <c r="AF2235" s="103" t="str">
        <f>IFERROR(VLOOKUP(AN2235,Home!$C$8:$E$207,3,FALSE),"")</f>
        <v/>
      </c>
      <c r="AG2235" s="103" t="str">
        <f>IFERROR(VLOOKUP(AN2235,Home!$C$8:$E$207,2,FALSE),"")</f>
        <v/>
      </c>
      <c r="AH2235" s="104" t="str">
        <f>IF(VLOOKUP(AE2235,Home!$C$8:$I$207,6,FALSE)="","",VLOOKUP(AE2235,Home!$C$8:$I$207,6,FALSE))</f>
        <v/>
      </c>
      <c r="AI2235" s="104" t="e">
        <f t="shared" si="722"/>
        <v>#VALUE!</v>
      </c>
      <c r="AJ2235" s="105" t="e">
        <f t="shared" si="715"/>
        <v>#VALUE!</v>
      </c>
      <c r="AK2235" s="103" t="e">
        <f t="shared" si="708"/>
        <v>#VALUE!</v>
      </c>
      <c r="AL2235" s="103" t="e">
        <f t="shared" si="716"/>
        <v>#VALUE!</v>
      </c>
      <c r="AN2235" t="str">
        <f>IF(OR(VLOOKUP(AE2235,Home!$C$8:$I$207,6,FALSE)="",VLOOKUP(AE2235,Home!$C$8:$I$207,7,FALSE)=""),"FEJL",Baggrundsark!AE2235)</f>
        <v>FEJL</v>
      </c>
      <c r="AO2235">
        <f>IF(VLOOKUP(AE2235,Home!$C$8:$N$207,12,FALSE)="Timelønnet",1,0)</f>
        <v>0</v>
      </c>
      <c r="AP2235">
        <f>SUM($AO$4:AO2235)*AO2235</f>
        <v>0</v>
      </c>
      <c r="AQ2235">
        <f t="shared" si="723"/>
        <v>1</v>
      </c>
      <c r="AR2235" t="str">
        <f t="shared" si="723"/>
        <v/>
      </c>
      <c r="AS2235" t="e">
        <f t="shared" si="717"/>
        <v>#VALUE!</v>
      </c>
      <c r="AT2235" s="45" t="e">
        <f t="shared" si="724"/>
        <v>#VALUE!</v>
      </c>
      <c r="AU2235">
        <f>VLOOKUP(AQ2235,Home!$C$8:$J$207,8,FALSE)</f>
        <v>0</v>
      </c>
    </row>
    <row r="2236" spans="1:47" x14ac:dyDescent="0.25">
      <c r="A2236" s="6">
        <f t="shared" si="709"/>
        <v>0</v>
      </c>
      <c r="B2236" s="6">
        <f t="shared" si="718"/>
        <v>0</v>
      </c>
      <c r="C2236" s="6" t="str">
        <f t="shared" si="710"/>
        <v/>
      </c>
      <c r="D2236" s="7">
        <f t="shared" si="711"/>
        <v>0</v>
      </c>
      <c r="E2236" s="7">
        <f t="shared" si="719"/>
        <v>0</v>
      </c>
      <c r="F2236" s="7" t="str">
        <f t="shared" si="712"/>
        <v/>
      </c>
      <c r="G2236" s="6">
        <f t="shared" si="713"/>
        <v>0</v>
      </c>
      <c r="H2236" s="6">
        <f t="shared" si="720"/>
        <v>0</v>
      </c>
      <c r="I2236" s="6" t="str">
        <f t="shared" si="721"/>
        <v/>
      </c>
      <c r="J2236" s="11">
        <v>2233</v>
      </c>
      <c r="K2236" s="11">
        <f>IF(IFERROR(VLOOKUP(J2236,Home!$A$8:$B$1048576,1,FALSE),0)=0,0,1)</f>
        <v>0</v>
      </c>
      <c r="L2236" s="129" t="e">
        <f>IF(VLOOKUP(O2236,Home!$C$8:$R$207,6,FALSE)="","",VLOOKUP(O2236,Home!$C$8:$R$207,6,FALSE))</f>
        <v>#N/A</v>
      </c>
      <c r="M2236" s="129" t="e">
        <f t="shared" si="706"/>
        <v>#N/A</v>
      </c>
      <c r="N2236" s="11">
        <f>SUM($K$4:K2236)</f>
        <v>200</v>
      </c>
      <c r="O2236" s="11" t="str">
        <f>IF(P2236="","",IF(IFERROR(VLOOKUP(N2236,Home!$C$8:$R$1048576,1,FALSE),"")=0,"",IFERROR(VLOOKUP(N2236,Home!$C$8:$R$1048576,1,FALSE),"")))</f>
        <v/>
      </c>
      <c r="P2236" s="11" t="str">
        <f>IF(IFERROR(VLOOKUP(W2236,Home!$C$8:$R$1048576,3,FALSE),"")=0,"",IFERROR(VLOOKUP(W2236,Home!$C$8:$R$1048576,3,FALSE),""))</f>
        <v/>
      </c>
      <c r="Q2236" s="11" t="str">
        <f t="shared" si="725"/>
        <v/>
      </c>
      <c r="R2236" s="130" t="e">
        <f>VLOOKUP(Q2236,'Baggrund til lister'!$G$4:$H$15,2,FALSE)</f>
        <v>#N/A</v>
      </c>
      <c r="S2236" s="11" t="str">
        <f t="shared" si="707"/>
        <v/>
      </c>
      <c r="T2236" s="11" t="str">
        <f>IF(IFERROR(VLOOKUP(N2236,Home!$C$8:$R$1048576,11,FALSE),"")=0,"",IFERROR(VLOOKUP(N2236,Home!$C$8:$R$1048576,11,FALSE),""))</f>
        <v/>
      </c>
      <c r="U2236" s="11" t="str">
        <f>IF(IFERROR(VLOOKUP(O2236,Home!$C$8:$R$1048576,12,FALSE),"")=0,"",IFERROR(VLOOKUP(O2236,Home!$C$8:$R$1048576,12,FALSE),""))</f>
        <v/>
      </c>
      <c r="V2236" s="11" t="str">
        <f>IF(IFERROR(VLOOKUP(O2236,Home!$C$8:$R$1048576,8,FALSE),"")=0,"",IFERROR(VLOOKUP(O2236,Home!$C$8:$R$1048576,8,FALSE),""))</f>
        <v/>
      </c>
      <c r="W2236" s="11" t="str">
        <f>IF(OR(VLOOKUP(N2236,Home!$C$7:$I$207,6,FALSE)="",VLOOKUP(N2236,Home!$C$7:$I$207,7,FALSE)=""),"FEJL",SUM(Baggrundsark!$K$4:K2236))</f>
        <v>FEJL</v>
      </c>
      <c r="Y2236">
        <v>2233</v>
      </c>
      <c r="Z2236" s="1"/>
      <c r="AC2236" s="44"/>
      <c r="AD2236">
        <f t="shared" si="714"/>
        <v>0</v>
      </c>
      <c r="AE2236">
        <f>SUM($AD$4:AD2236)</f>
        <v>1</v>
      </c>
      <c r="AF2236" s="103" t="str">
        <f>IFERROR(VLOOKUP(AN2236,Home!$C$8:$E$207,3,FALSE),"")</f>
        <v/>
      </c>
      <c r="AG2236" s="103" t="str">
        <f>IFERROR(VLOOKUP(AN2236,Home!$C$8:$E$207,2,FALSE),"")</f>
        <v/>
      </c>
      <c r="AH2236" s="104" t="str">
        <f>IF(VLOOKUP(AE2236,Home!$C$8:$I$207,6,FALSE)="","",VLOOKUP(AE2236,Home!$C$8:$I$207,6,FALSE))</f>
        <v/>
      </c>
      <c r="AI2236" s="104" t="e">
        <f t="shared" si="722"/>
        <v>#VALUE!</v>
      </c>
      <c r="AJ2236" s="105" t="e">
        <f t="shared" si="715"/>
        <v>#VALUE!</v>
      </c>
      <c r="AK2236" s="103" t="e">
        <f t="shared" si="708"/>
        <v>#VALUE!</v>
      </c>
      <c r="AL2236" s="103" t="e">
        <f t="shared" si="716"/>
        <v>#VALUE!</v>
      </c>
      <c r="AN2236" t="str">
        <f>IF(OR(VLOOKUP(AE2236,Home!$C$8:$I$207,6,FALSE)="",VLOOKUP(AE2236,Home!$C$8:$I$207,7,FALSE)=""),"FEJL",Baggrundsark!AE2236)</f>
        <v>FEJL</v>
      </c>
      <c r="AO2236">
        <f>IF(VLOOKUP(AE2236,Home!$C$8:$N$207,12,FALSE)="Timelønnet",1,0)</f>
        <v>0</v>
      </c>
      <c r="AP2236">
        <f>SUM($AO$4:AO2236)*AO2236</f>
        <v>0</v>
      </c>
      <c r="AQ2236">
        <f t="shared" si="723"/>
        <v>1</v>
      </c>
      <c r="AR2236" t="str">
        <f t="shared" si="723"/>
        <v/>
      </c>
      <c r="AS2236" t="e">
        <f t="shared" si="717"/>
        <v>#VALUE!</v>
      </c>
      <c r="AT2236" s="45" t="e">
        <f t="shared" si="724"/>
        <v>#VALUE!</v>
      </c>
      <c r="AU2236">
        <f>VLOOKUP(AQ2236,Home!$C$8:$J$207,8,FALSE)</f>
        <v>0</v>
      </c>
    </row>
    <row r="2237" spans="1:47" x14ac:dyDescent="0.25">
      <c r="A2237" s="6">
        <f t="shared" si="709"/>
        <v>0</v>
      </c>
      <c r="B2237" s="6">
        <f t="shared" si="718"/>
        <v>0</v>
      </c>
      <c r="C2237" s="6" t="str">
        <f t="shared" si="710"/>
        <v/>
      </c>
      <c r="D2237" s="7">
        <f t="shared" si="711"/>
        <v>0</v>
      </c>
      <c r="E2237" s="7">
        <f t="shared" si="719"/>
        <v>0</v>
      </c>
      <c r="F2237" s="7" t="str">
        <f t="shared" si="712"/>
        <v/>
      </c>
      <c r="G2237" s="6">
        <f t="shared" si="713"/>
        <v>0</v>
      </c>
      <c r="H2237" s="6">
        <f t="shared" si="720"/>
        <v>0</v>
      </c>
      <c r="I2237" s="6" t="str">
        <f t="shared" si="721"/>
        <v/>
      </c>
      <c r="J2237" s="11">
        <v>2234</v>
      </c>
      <c r="K2237" s="11">
        <f>IF(IFERROR(VLOOKUP(J2237,Home!$A$8:$B$1048576,1,FALSE),0)=0,0,1)</f>
        <v>0</v>
      </c>
      <c r="L2237" s="129" t="e">
        <f>IF(VLOOKUP(O2237,Home!$C$8:$R$207,6,FALSE)="","",VLOOKUP(O2237,Home!$C$8:$R$207,6,FALSE))</f>
        <v>#N/A</v>
      </c>
      <c r="M2237" s="129" t="e">
        <f t="shared" si="706"/>
        <v>#N/A</v>
      </c>
      <c r="N2237" s="11">
        <f>SUM($K$4:K2237)</f>
        <v>200</v>
      </c>
      <c r="O2237" s="11" t="str">
        <f>IF(P2237="","",IF(IFERROR(VLOOKUP(N2237,Home!$C$8:$R$1048576,1,FALSE),"")=0,"",IFERROR(VLOOKUP(N2237,Home!$C$8:$R$1048576,1,FALSE),"")))</f>
        <v/>
      </c>
      <c r="P2237" s="11" t="str">
        <f>IF(IFERROR(VLOOKUP(W2237,Home!$C$8:$R$1048576,3,FALSE),"")=0,"",IFERROR(VLOOKUP(W2237,Home!$C$8:$R$1048576,3,FALSE),""))</f>
        <v/>
      </c>
      <c r="Q2237" s="11" t="str">
        <f t="shared" si="725"/>
        <v/>
      </c>
      <c r="R2237" s="130" t="e">
        <f>VLOOKUP(Q2237,'Baggrund til lister'!$G$4:$H$15,2,FALSE)</f>
        <v>#N/A</v>
      </c>
      <c r="S2237" s="11" t="str">
        <f t="shared" si="707"/>
        <v/>
      </c>
      <c r="T2237" s="11" t="str">
        <f>IF(IFERROR(VLOOKUP(N2237,Home!$C$8:$R$1048576,11,FALSE),"")=0,"",IFERROR(VLOOKUP(N2237,Home!$C$8:$R$1048576,11,FALSE),""))</f>
        <v/>
      </c>
      <c r="U2237" s="11" t="str">
        <f>IF(IFERROR(VLOOKUP(O2237,Home!$C$8:$R$1048576,12,FALSE),"")=0,"",IFERROR(VLOOKUP(O2237,Home!$C$8:$R$1048576,12,FALSE),""))</f>
        <v/>
      </c>
      <c r="V2237" s="11" t="str">
        <f>IF(IFERROR(VLOOKUP(O2237,Home!$C$8:$R$1048576,8,FALSE),"")=0,"",IFERROR(VLOOKUP(O2237,Home!$C$8:$R$1048576,8,FALSE),""))</f>
        <v/>
      </c>
      <c r="W2237" s="11" t="str">
        <f>IF(OR(VLOOKUP(N2237,Home!$C$7:$I$207,6,FALSE)="",VLOOKUP(N2237,Home!$C$7:$I$207,7,FALSE)=""),"FEJL",SUM(Baggrundsark!$K$4:K2237))</f>
        <v>FEJL</v>
      </c>
      <c r="Y2237">
        <v>2234</v>
      </c>
      <c r="Z2237" s="1"/>
      <c r="AC2237" s="44"/>
      <c r="AD2237">
        <f t="shared" si="714"/>
        <v>0</v>
      </c>
      <c r="AE2237">
        <f>SUM($AD$4:AD2237)</f>
        <v>1</v>
      </c>
      <c r="AF2237" s="103" t="str">
        <f>IFERROR(VLOOKUP(AN2237,Home!$C$8:$E$207,3,FALSE),"")</f>
        <v/>
      </c>
      <c r="AG2237" s="103" t="str">
        <f>IFERROR(VLOOKUP(AN2237,Home!$C$8:$E$207,2,FALSE),"")</f>
        <v/>
      </c>
      <c r="AH2237" s="104" t="str">
        <f>IF(VLOOKUP(AE2237,Home!$C$8:$I$207,6,FALSE)="","",VLOOKUP(AE2237,Home!$C$8:$I$207,6,FALSE))</f>
        <v/>
      </c>
      <c r="AI2237" s="104" t="e">
        <f t="shared" si="722"/>
        <v>#VALUE!</v>
      </c>
      <c r="AJ2237" s="105" t="e">
        <f t="shared" si="715"/>
        <v>#VALUE!</v>
      </c>
      <c r="AK2237" s="103" t="e">
        <f t="shared" si="708"/>
        <v>#VALUE!</v>
      </c>
      <c r="AL2237" s="103" t="e">
        <f t="shared" si="716"/>
        <v>#VALUE!</v>
      </c>
      <c r="AN2237" t="str">
        <f>IF(OR(VLOOKUP(AE2237,Home!$C$8:$I$207,6,FALSE)="",VLOOKUP(AE2237,Home!$C$8:$I$207,7,FALSE)=""),"FEJL",Baggrundsark!AE2237)</f>
        <v>FEJL</v>
      </c>
      <c r="AO2237">
        <f>IF(VLOOKUP(AE2237,Home!$C$8:$N$207,12,FALSE)="Timelønnet",1,0)</f>
        <v>0</v>
      </c>
      <c r="AP2237">
        <f>SUM($AO$4:AO2237)*AO2237</f>
        <v>0</v>
      </c>
      <c r="AQ2237">
        <f t="shared" si="723"/>
        <v>1</v>
      </c>
      <c r="AR2237" t="str">
        <f t="shared" si="723"/>
        <v/>
      </c>
      <c r="AS2237" t="e">
        <f t="shared" si="717"/>
        <v>#VALUE!</v>
      </c>
      <c r="AT2237" s="45" t="e">
        <f t="shared" si="724"/>
        <v>#VALUE!</v>
      </c>
      <c r="AU2237">
        <f>VLOOKUP(AQ2237,Home!$C$8:$J$207,8,FALSE)</f>
        <v>0</v>
      </c>
    </row>
    <row r="2238" spans="1:47" x14ac:dyDescent="0.25">
      <c r="A2238" s="6">
        <f t="shared" si="709"/>
        <v>0</v>
      </c>
      <c r="B2238" s="6">
        <f t="shared" si="718"/>
        <v>0</v>
      </c>
      <c r="C2238" s="6" t="str">
        <f t="shared" si="710"/>
        <v/>
      </c>
      <c r="D2238" s="7">
        <f t="shared" si="711"/>
        <v>0</v>
      </c>
      <c r="E2238" s="7">
        <f t="shared" si="719"/>
        <v>0</v>
      </c>
      <c r="F2238" s="7" t="str">
        <f t="shared" si="712"/>
        <v/>
      </c>
      <c r="G2238" s="6">
        <f t="shared" si="713"/>
        <v>0</v>
      </c>
      <c r="H2238" s="6">
        <f t="shared" si="720"/>
        <v>0</v>
      </c>
      <c r="I2238" s="6" t="str">
        <f t="shared" si="721"/>
        <v/>
      </c>
      <c r="J2238" s="11">
        <v>2235</v>
      </c>
      <c r="K2238" s="11">
        <f>IF(IFERROR(VLOOKUP(J2238,Home!$A$8:$B$1048576,1,FALSE),0)=0,0,1)</f>
        <v>0</v>
      </c>
      <c r="L2238" s="129" t="e">
        <f>IF(VLOOKUP(O2238,Home!$C$8:$R$207,6,FALSE)="","",VLOOKUP(O2238,Home!$C$8:$R$207,6,FALSE))</f>
        <v>#N/A</v>
      </c>
      <c r="M2238" s="129" t="e">
        <f t="shared" si="706"/>
        <v>#N/A</v>
      </c>
      <c r="N2238" s="11">
        <f>SUM($K$4:K2238)</f>
        <v>200</v>
      </c>
      <c r="O2238" s="11" t="str">
        <f>IF(P2238="","",IF(IFERROR(VLOOKUP(N2238,Home!$C$8:$R$1048576,1,FALSE),"")=0,"",IFERROR(VLOOKUP(N2238,Home!$C$8:$R$1048576,1,FALSE),"")))</f>
        <v/>
      </c>
      <c r="P2238" s="11" t="str">
        <f>IF(IFERROR(VLOOKUP(W2238,Home!$C$8:$R$1048576,3,FALSE),"")=0,"",IFERROR(VLOOKUP(W2238,Home!$C$8:$R$1048576,3,FALSE),""))</f>
        <v/>
      </c>
      <c r="Q2238" s="11" t="str">
        <f t="shared" si="725"/>
        <v/>
      </c>
      <c r="R2238" s="130" t="e">
        <f>VLOOKUP(Q2238,'Baggrund til lister'!$G$4:$H$15,2,FALSE)</f>
        <v>#N/A</v>
      </c>
      <c r="S2238" s="11" t="str">
        <f t="shared" si="707"/>
        <v/>
      </c>
      <c r="T2238" s="11" t="str">
        <f>IF(IFERROR(VLOOKUP(N2238,Home!$C$8:$R$1048576,11,FALSE),"")=0,"",IFERROR(VLOOKUP(N2238,Home!$C$8:$R$1048576,11,FALSE),""))</f>
        <v/>
      </c>
      <c r="U2238" s="11" t="str">
        <f>IF(IFERROR(VLOOKUP(O2238,Home!$C$8:$R$1048576,12,FALSE),"")=0,"",IFERROR(VLOOKUP(O2238,Home!$C$8:$R$1048576,12,FALSE),""))</f>
        <v/>
      </c>
      <c r="V2238" s="11" t="str">
        <f>IF(IFERROR(VLOOKUP(O2238,Home!$C$8:$R$1048576,8,FALSE),"")=0,"",IFERROR(VLOOKUP(O2238,Home!$C$8:$R$1048576,8,FALSE),""))</f>
        <v/>
      </c>
      <c r="W2238" s="11" t="str">
        <f>IF(OR(VLOOKUP(N2238,Home!$C$7:$I$207,6,FALSE)="",VLOOKUP(N2238,Home!$C$7:$I$207,7,FALSE)=""),"FEJL",SUM(Baggrundsark!$K$4:K2238))</f>
        <v>FEJL</v>
      </c>
      <c r="Y2238">
        <v>2235</v>
      </c>
      <c r="Z2238" s="1"/>
      <c r="AC2238" s="44"/>
      <c r="AD2238">
        <f t="shared" si="714"/>
        <v>0</v>
      </c>
      <c r="AE2238">
        <f>SUM($AD$4:AD2238)</f>
        <v>1</v>
      </c>
      <c r="AF2238" s="103" t="str">
        <f>IFERROR(VLOOKUP(AN2238,Home!$C$8:$E$207,3,FALSE),"")</f>
        <v/>
      </c>
      <c r="AG2238" s="103" t="str">
        <f>IFERROR(VLOOKUP(AN2238,Home!$C$8:$E$207,2,FALSE),"")</f>
        <v/>
      </c>
      <c r="AH2238" s="104" t="str">
        <f>IF(VLOOKUP(AE2238,Home!$C$8:$I$207,6,FALSE)="","",VLOOKUP(AE2238,Home!$C$8:$I$207,6,FALSE))</f>
        <v/>
      </c>
      <c r="AI2238" s="104" t="e">
        <f t="shared" si="722"/>
        <v>#VALUE!</v>
      </c>
      <c r="AJ2238" s="105" t="e">
        <f t="shared" si="715"/>
        <v>#VALUE!</v>
      </c>
      <c r="AK2238" s="103" t="e">
        <f t="shared" si="708"/>
        <v>#VALUE!</v>
      </c>
      <c r="AL2238" s="103" t="e">
        <f t="shared" si="716"/>
        <v>#VALUE!</v>
      </c>
      <c r="AN2238" t="str">
        <f>IF(OR(VLOOKUP(AE2238,Home!$C$8:$I$207,6,FALSE)="",VLOOKUP(AE2238,Home!$C$8:$I$207,7,FALSE)=""),"FEJL",Baggrundsark!AE2238)</f>
        <v>FEJL</v>
      </c>
      <c r="AO2238">
        <f>IF(VLOOKUP(AE2238,Home!$C$8:$N$207,12,FALSE)="Timelønnet",1,0)</f>
        <v>0</v>
      </c>
      <c r="AP2238">
        <f>SUM($AO$4:AO2238)*AO2238</f>
        <v>0</v>
      </c>
      <c r="AQ2238">
        <f t="shared" si="723"/>
        <v>1</v>
      </c>
      <c r="AR2238" t="str">
        <f t="shared" si="723"/>
        <v/>
      </c>
      <c r="AS2238" t="e">
        <f t="shared" si="717"/>
        <v>#VALUE!</v>
      </c>
      <c r="AT2238" s="45" t="e">
        <f t="shared" si="724"/>
        <v>#VALUE!</v>
      </c>
      <c r="AU2238">
        <f>VLOOKUP(AQ2238,Home!$C$8:$J$207,8,FALSE)</f>
        <v>0</v>
      </c>
    </row>
    <row r="2239" spans="1:47" x14ac:dyDescent="0.25">
      <c r="A2239" s="6">
        <f t="shared" si="709"/>
        <v>0</v>
      </c>
      <c r="B2239" s="6">
        <f t="shared" si="718"/>
        <v>0</v>
      </c>
      <c r="C2239" s="6" t="str">
        <f t="shared" si="710"/>
        <v/>
      </c>
      <c r="D2239" s="7">
        <f t="shared" si="711"/>
        <v>0</v>
      </c>
      <c r="E2239" s="7">
        <f t="shared" si="719"/>
        <v>0</v>
      </c>
      <c r="F2239" s="7" t="str">
        <f t="shared" si="712"/>
        <v/>
      </c>
      <c r="G2239" s="6">
        <f t="shared" si="713"/>
        <v>0</v>
      </c>
      <c r="H2239" s="6">
        <f t="shared" si="720"/>
        <v>0</v>
      </c>
      <c r="I2239" s="6" t="str">
        <f t="shared" si="721"/>
        <v/>
      </c>
      <c r="J2239" s="11">
        <v>2236</v>
      </c>
      <c r="K2239" s="11">
        <f>IF(IFERROR(VLOOKUP(J2239,Home!$A$8:$B$1048576,1,FALSE),0)=0,0,1)</f>
        <v>0</v>
      </c>
      <c r="L2239" s="129" t="e">
        <f>IF(VLOOKUP(O2239,Home!$C$8:$R$207,6,FALSE)="","",VLOOKUP(O2239,Home!$C$8:$R$207,6,FALSE))</f>
        <v>#N/A</v>
      </c>
      <c r="M2239" s="129" t="e">
        <f t="shared" si="706"/>
        <v>#N/A</v>
      </c>
      <c r="N2239" s="11">
        <f>SUM($K$4:K2239)</f>
        <v>200</v>
      </c>
      <c r="O2239" s="11" t="str">
        <f>IF(P2239="","",IF(IFERROR(VLOOKUP(N2239,Home!$C$8:$R$1048576,1,FALSE),"")=0,"",IFERROR(VLOOKUP(N2239,Home!$C$8:$R$1048576,1,FALSE),"")))</f>
        <v/>
      </c>
      <c r="P2239" s="11" t="str">
        <f>IF(IFERROR(VLOOKUP(W2239,Home!$C$8:$R$1048576,3,FALSE),"")=0,"",IFERROR(VLOOKUP(W2239,Home!$C$8:$R$1048576,3,FALSE),""))</f>
        <v/>
      </c>
      <c r="Q2239" s="11" t="str">
        <f t="shared" si="725"/>
        <v/>
      </c>
      <c r="R2239" s="130" t="e">
        <f>VLOOKUP(Q2239,'Baggrund til lister'!$G$4:$H$15,2,FALSE)</f>
        <v>#N/A</v>
      </c>
      <c r="S2239" s="11" t="str">
        <f t="shared" si="707"/>
        <v/>
      </c>
      <c r="T2239" s="11" t="str">
        <f>IF(IFERROR(VLOOKUP(N2239,Home!$C$8:$R$1048576,11,FALSE),"")=0,"",IFERROR(VLOOKUP(N2239,Home!$C$8:$R$1048576,11,FALSE),""))</f>
        <v/>
      </c>
      <c r="U2239" s="11" t="str">
        <f>IF(IFERROR(VLOOKUP(O2239,Home!$C$8:$R$1048576,12,FALSE),"")=0,"",IFERROR(VLOOKUP(O2239,Home!$C$8:$R$1048576,12,FALSE),""))</f>
        <v/>
      </c>
      <c r="V2239" s="11" t="str">
        <f>IF(IFERROR(VLOOKUP(O2239,Home!$C$8:$R$1048576,8,FALSE),"")=0,"",IFERROR(VLOOKUP(O2239,Home!$C$8:$R$1048576,8,FALSE),""))</f>
        <v/>
      </c>
      <c r="W2239" s="11" t="str">
        <f>IF(OR(VLOOKUP(N2239,Home!$C$7:$I$207,6,FALSE)="",VLOOKUP(N2239,Home!$C$7:$I$207,7,FALSE)=""),"FEJL",SUM(Baggrundsark!$K$4:K2239))</f>
        <v>FEJL</v>
      </c>
      <c r="Y2239">
        <v>2236</v>
      </c>
      <c r="Z2239" s="1"/>
      <c r="AC2239" s="44"/>
      <c r="AD2239">
        <f t="shared" si="714"/>
        <v>0</v>
      </c>
      <c r="AE2239">
        <f>SUM($AD$4:AD2239)</f>
        <v>1</v>
      </c>
      <c r="AF2239" s="103" t="str">
        <f>IFERROR(VLOOKUP(AN2239,Home!$C$8:$E$207,3,FALSE),"")</f>
        <v/>
      </c>
      <c r="AG2239" s="103" t="str">
        <f>IFERROR(VLOOKUP(AN2239,Home!$C$8:$E$207,2,FALSE),"")</f>
        <v/>
      </c>
      <c r="AH2239" s="104" t="str">
        <f>IF(VLOOKUP(AE2239,Home!$C$8:$I$207,6,FALSE)="","",VLOOKUP(AE2239,Home!$C$8:$I$207,6,FALSE))</f>
        <v/>
      </c>
      <c r="AI2239" s="104" t="e">
        <f t="shared" si="722"/>
        <v>#VALUE!</v>
      </c>
      <c r="AJ2239" s="105" t="e">
        <f t="shared" si="715"/>
        <v>#VALUE!</v>
      </c>
      <c r="AK2239" s="103" t="e">
        <f t="shared" si="708"/>
        <v>#VALUE!</v>
      </c>
      <c r="AL2239" s="103" t="e">
        <f t="shared" si="716"/>
        <v>#VALUE!</v>
      </c>
      <c r="AN2239" t="str">
        <f>IF(OR(VLOOKUP(AE2239,Home!$C$8:$I$207,6,FALSE)="",VLOOKUP(AE2239,Home!$C$8:$I$207,7,FALSE)=""),"FEJL",Baggrundsark!AE2239)</f>
        <v>FEJL</v>
      </c>
      <c r="AO2239">
        <f>IF(VLOOKUP(AE2239,Home!$C$8:$N$207,12,FALSE)="Timelønnet",1,0)</f>
        <v>0</v>
      </c>
      <c r="AP2239">
        <f>SUM($AO$4:AO2239)*AO2239</f>
        <v>0</v>
      </c>
      <c r="AQ2239">
        <f t="shared" si="723"/>
        <v>1</v>
      </c>
      <c r="AR2239" t="str">
        <f t="shared" si="723"/>
        <v/>
      </c>
      <c r="AS2239" t="e">
        <f t="shared" si="717"/>
        <v>#VALUE!</v>
      </c>
      <c r="AT2239" s="45" t="e">
        <f t="shared" si="724"/>
        <v>#VALUE!</v>
      </c>
      <c r="AU2239">
        <f>VLOOKUP(AQ2239,Home!$C$8:$J$207,8,FALSE)</f>
        <v>0</v>
      </c>
    </row>
    <row r="2240" spans="1:47" x14ac:dyDescent="0.25">
      <c r="A2240" s="6">
        <f t="shared" si="709"/>
        <v>0</v>
      </c>
      <c r="B2240" s="6">
        <f t="shared" si="718"/>
        <v>0</v>
      </c>
      <c r="C2240" s="6" t="str">
        <f t="shared" si="710"/>
        <v/>
      </c>
      <c r="D2240" s="7">
        <f t="shared" si="711"/>
        <v>0</v>
      </c>
      <c r="E2240" s="7">
        <f t="shared" si="719"/>
        <v>0</v>
      </c>
      <c r="F2240" s="7" t="str">
        <f t="shared" si="712"/>
        <v/>
      </c>
      <c r="G2240" s="6">
        <f t="shared" si="713"/>
        <v>0</v>
      </c>
      <c r="H2240" s="6">
        <f t="shared" si="720"/>
        <v>0</v>
      </c>
      <c r="I2240" s="6" t="str">
        <f t="shared" si="721"/>
        <v/>
      </c>
      <c r="J2240" s="11">
        <v>2237</v>
      </c>
      <c r="K2240" s="11">
        <f>IF(IFERROR(VLOOKUP(J2240,Home!$A$8:$B$1048576,1,FALSE),0)=0,0,1)</f>
        <v>0</v>
      </c>
      <c r="L2240" s="129" t="e">
        <f>IF(VLOOKUP(O2240,Home!$C$8:$R$207,6,FALSE)="","",VLOOKUP(O2240,Home!$C$8:$R$207,6,FALSE))</f>
        <v>#N/A</v>
      </c>
      <c r="M2240" s="129" t="e">
        <f t="shared" si="706"/>
        <v>#N/A</v>
      </c>
      <c r="N2240" s="11">
        <f>SUM($K$4:K2240)</f>
        <v>200</v>
      </c>
      <c r="O2240" s="11" t="str">
        <f>IF(P2240="","",IF(IFERROR(VLOOKUP(N2240,Home!$C$8:$R$1048576,1,FALSE),"")=0,"",IFERROR(VLOOKUP(N2240,Home!$C$8:$R$1048576,1,FALSE),"")))</f>
        <v/>
      </c>
      <c r="P2240" s="11" t="str">
        <f>IF(IFERROR(VLOOKUP(W2240,Home!$C$8:$R$1048576,3,FALSE),"")=0,"",IFERROR(VLOOKUP(W2240,Home!$C$8:$R$1048576,3,FALSE),""))</f>
        <v/>
      </c>
      <c r="Q2240" s="11" t="str">
        <f t="shared" si="725"/>
        <v/>
      </c>
      <c r="R2240" s="130" t="e">
        <f>VLOOKUP(Q2240,'Baggrund til lister'!$G$4:$H$15,2,FALSE)</f>
        <v>#N/A</v>
      </c>
      <c r="S2240" s="11" t="str">
        <f t="shared" si="707"/>
        <v/>
      </c>
      <c r="T2240" s="11" t="str">
        <f>IF(IFERROR(VLOOKUP(N2240,Home!$C$8:$R$1048576,11,FALSE),"")=0,"",IFERROR(VLOOKUP(N2240,Home!$C$8:$R$1048576,11,FALSE),""))</f>
        <v/>
      </c>
      <c r="U2240" s="11" t="str">
        <f>IF(IFERROR(VLOOKUP(O2240,Home!$C$8:$R$1048576,12,FALSE),"")=0,"",IFERROR(VLOOKUP(O2240,Home!$C$8:$R$1048576,12,FALSE),""))</f>
        <v/>
      </c>
      <c r="V2240" s="11" t="str">
        <f>IF(IFERROR(VLOOKUP(O2240,Home!$C$8:$R$1048576,8,FALSE),"")=0,"",IFERROR(VLOOKUP(O2240,Home!$C$8:$R$1048576,8,FALSE),""))</f>
        <v/>
      </c>
      <c r="W2240" s="11" t="str">
        <f>IF(OR(VLOOKUP(N2240,Home!$C$7:$I$207,6,FALSE)="",VLOOKUP(N2240,Home!$C$7:$I$207,7,FALSE)=""),"FEJL",SUM(Baggrundsark!$K$4:K2240))</f>
        <v>FEJL</v>
      </c>
      <c r="Y2240">
        <v>2237</v>
      </c>
      <c r="Z2240" s="1"/>
      <c r="AC2240" s="44"/>
      <c r="AD2240">
        <f t="shared" si="714"/>
        <v>0</v>
      </c>
      <c r="AE2240">
        <f>SUM($AD$4:AD2240)</f>
        <v>1</v>
      </c>
      <c r="AF2240" s="103" t="str">
        <f>IFERROR(VLOOKUP(AN2240,Home!$C$8:$E$207,3,FALSE),"")</f>
        <v/>
      </c>
      <c r="AG2240" s="103" t="str">
        <f>IFERROR(VLOOKUP(AN2240,Home!$C$8:$E$207,2,FALSE),"")</f>
        <v/>
      </c>
      <c r="AH2240" s="104" t="str">
        <f>IF(VLOOKUP(AE2240,Home!$C$8:$I$207,6,FALSE)="","",VLOOKUP(AE2240,Home!$C$8:$I$207,6,FALSE))</f>
        <v/>
      </c>
      <c r="AI2240" s="104" t="e">
        <f t="shared" si="722"/>
        <v>#VALUE!</v>
      </c>
      <c r="AJ2240" s="105" t="e">
        <f t="shared" si="715"/>
        <v>#VALUE!</v>
      </c>
      <c r="AK2240" s="103" t="e">
        <f t="shared" si="708"/>
        <v>#VALUE!</v>
      </c>
      <c r="AL2240" s="103" t="e">
        <f t="shared" si="716"/>
        <v>#VALUE!</v>
      </c>
      <c r="AN2240" t="str">
        <f>IF(OR(VLOOKUP(AE2240,Home!$C$8:$I$207,6,FALSE)="",VLOOKUP(AE2240,Home!$C$8:$I$207,7,FALSE)=""),"FEJL",Baggrundsark!AE2240)</f>
        <v>FEJL</v>
      </c>
      <c r="AO2240">
        <f>IF(VLOOKUP(AE2240,Home!$C$8:$N$207,12,FALSE)="Timelønnet",1,0)</f>
        <v>0</v>
      </c>
      <c r="AP2240">
        <f>SUM($AO$4:AO2240)*AO2240</f>
        <v>0</v>
      </c>
      <c r="AQ2240">
        <f t="shared" si="723"/>
        <v>1</v>
      </c>
      <c r="AR2240" t="str">
        <f t="shared" si="723"/>
        <v/>
      </c>
      <c r="AS2240" t="e">
        <f t="shared" si="717"/>
        <v>#VALUE!</v>
      </c>
      <c r="AT2240" s="45" t="e">
        <f t="shared" si="724"/>
        <v>#VALUE!</v>
      </c>
      <c r="AU2240">
        <f>VLOOKUP(AQ2240,Home!$C$8:$J$207,8,FALSE)</f>
        <v>0</v>
      </c>
    </row>
    <row r="2241" spans="1:47" x14ac:dyDescent="0.25">
      <c r="A2241" s="6">
        <f t="shared" si="709"/>
        <v>0</v>
      </c>
      <c r="B2241" s="6">
        <f t="shared" si="718"/>
        <v>0</v>
      </c>
      <c r="C2241" s="6" t="str">
        <f t="shared" si="710"/>
        <v/>
      </c>
      <c r="D2241" s="7">
        <f t="shared" si="711"/>
        <v>0</v>
      </c>
      <c r="E2241" s="7">
        <f t="shared" si="719"/>
        <v>0</v>
      </c>
      <c r="F2241" s="7" t="str">
        <f t="shared" si="712"/>
        <v/>
      </c>
      <c r="G2241" s="6">
        <f t="shared" si="713"/>
        <v>0</v>
      </c>
      <c r="H2241" s="6">
        <f t="shared" si="720"/>
        <v>0</v>
      </c>
      <c r="I2241" s="6" t="str">
        <f t="shared" si="721"/>
        <v/>
      </c>
      <c r="J2241" s="11">
        <v>2238</v>
      </c>
      <c r="K2241" s="11">
        <f>IF(IFERROR(VLOOKUP(J2241,Home!$A$8:$B$1048576,1,FALSE),0)=0,0,1)</f>
        <v>0</v>
      </c>
      <c r="L2241" s="129" t="e">
        <f>IF(VLOOKUP(O2241,Home!$C$8:$R$207,6,FALSE)="","",VLOOKUP(O2241,Home!$C$8:$R$207,6,FALSE))</f>
        <v>#N/A</v>
      </c>
      <c r="M2241" s="129" t="e">
        <f t="shared" si="706"/>
        <v>#N/A</v>
      </c>
      <c r="N2241" s="11">
        <f>SUM($K$4:K2241)</f>
        <v>200</v>
      </c>
      <c r="O2241" s="11" t="str">
        <f>IF(P2241="","",IF(IFERROR(VLOOKUP(N2241,Home!$C$8:$R$1048576,1,FALSE),"")=0,"",IFERROR(VLOOKUP(N2241,Home!$C$8:$R$1048576,1,FALSE),"")))</f>
        <v/>
      </c>
      <c r="P2241" s="11" t="str">
        <f>IF(IFERROR(VLOOKUP(W2241,Home!$C$8:$R$1048576,3,FALSE),"")=0,"",IFERROR(VLOOKUP(W2241,Home!$C$8:$R$1048576,3,FALSE),""))</f>
        <v/>
      </c>
      <c r="Q2241" s="11" t="str">
        <f t="shared" si="725"/>
        <v/>
      </c>
      <c r="R2241" s="130" t="e">
        <f>VLOOKUP(Q2241,'Baggrund til lister'!$G$4:$H$15,2,FALSE)</f>
        <v>#N/A</v>
      </c>
      <c r="S2241" s="11" t="str">
        <f t="shared" si="707"/>
        <v/>
      </c>
      <c r="T2241" s="11" t="str">
        <f>IF(IFERROR(VLOOKUP(N2241,Home!$C$8:$R$1048576,11,FALSE),"")=0,"",IFERROR(VLOOKUP(N2241,Home!$C$8:$R$1048576,11,FALSE),""))</f>
        <v/>
      </c>
      <c r="U2241" s="11" t="str">
        <f>IF(IFERROR(VLOOKUP(O2241,Home!$C$8:$R$1048576,12,FALSE),"")=0,"",IFERROR(VLOOKUP(O2241,Home!$C$8:$R$1048576,12,FALSE),""))</f>
        <v/>
      </c>
      <c r="V2241" s="11" t="str">
        <f>IF(IFERROR(VLOOKUP(O2241,Home!$C$8:$R$1048576,8,FALSE),"")=0,"",IFERROR(VLOOKUP(O2241,Home!$C$8:$R$1048576,8,FALSE),""))</f>
        <v/>
      </c>
      <c r="W2241" s="11" t="str">
        <f>IF(OR(VLOOKUP(N2241,Home!$C$7:$I$207,6,FALSE)="",VLOOKUP(N2241,Home!$C$7:$I$207,7,FALSE)=""),"FEJL",SUM(Baggrundsark!$K$4:K2241))</f>
        <v>FEJL</v>
      </c>
      <c r="Y2241">
        <v>2238</v>
      </c>
      <c r="Z2241" s="1"/>
      <c r="AC2241" s="44"/>
      <c r="AD2241">
        <f t="shared" si="714"/>
        <v>0</v>
      </c>
      <c r="AE2241">
        <f>SUM($AD$4:AD2241)</f>
        <v>1</v>
      </c>
      <c r="AF2241" s="103" t="str">
        <f>IFERROR(VLOOKUP(AN2241,Home!$C$8:$E$207,3,FALSE),"")</f>
        <v/>
      </c>
      <c r="AG2241" s="103" t="str">
        <f>IFERROR(VLOOKUP(AN2241,Home!$C$8:$E$207,2,FALSE),"")</f>
        <v/>
      </c>
      <c r="AH2241" s="104" t="str">
        <f>IF(VLOOKUP(AE2241,Home!$C$8:$I$207,6,FALSE)="","",VLOOKUP(AE2241,Home!$C$8:$I$207,6,FALSE))</f>
        <v/>
      </c>
      <c r="AI2241" s="104" t="e">
        <f t="shared" si="722"/>
        <v>#VALUE!</v>
      </c>
      <c r="AJ2241" s="105" t="e">
        <f t="shared" si="715"/>
        <v>#VALUE!</v>
      </c>
      <c r="AK2241" s="103" t="e">
        <f t="shared" si="708"/>
        <v>#VALUE!</v>
      </c>
      <c r="AL2241" s="103" t="e">
        <f t="shared" si="716"/>
        <v>#VALUE!</v>
      </c>
      <c r="AN2241" t="str">
        <f>IF(OR(VLOOKUP(AE2241,Home!$C$8:$I$207,6,FALSE)="",VLOOKUP(AE2241,Home!$C$8:$I$207,7,FALSE)=""),"FEJL",Baggrundsark!AE2241)</f>
        <v>FEJL</v>
      </c>
      <c r="AO2241">
        <f>IF(VLOOKUP(AE2241,Home!$C$8:$N$207,12,FALSE)="Timelønnet",1,0)</f>
        <v>0</v>
      </c>
      <c r="AP2241">
        <f>SUM($AO$4:AO2241)*AO2241</f>
        <v>0</v>
      </c>
      <c r="AQ2241">
        <f t="shared" si="723"/>
        <v>1</v>
      </c>
      <c r="AR2241" t="str">
        <f t="shared" si="723"/>
        <v/>
      </c>
      <c r="AS2241" t="e">
        <f t="shared" si="717"/>
        <v>#VALUE!</v>
      </c>
      <c r="AT2241" s="45" t="e">
        <f t="shared" si="724"/>
        <v>#VALUE!</v>
      </c>
      <c r="AU2241">
        <f>VLOOKUP(AQ2241,Home!$C$8:$J$207,8,FALSE)</f>
        <v>0</v>
      </c>
    </row>
    <row r="2242" spans="1:47" x14ac:dyDescent="0.25">
      <c r="A2242" s="6">
        <f t="shared" si="709"/>
        <v>0</v>
      </c>
      <c r="B2242" s="6">
        <f t="shared" si="718"/>
        <v>0</v>
      </c>
      <c r="C2242" s="6" t="str">
        <f t="shared" si="710"/>
        <v/>
      </c>
      <c r="D2242" s="7">
        <f t="shared" si="711"/>
        <v>0</v>
      </c>
      <c r="E2242" s="7">
        <f t="shared" si="719"/>
        <v>0</v>
      </c>
      <c r="F2242" s="7" t="str">
        <f t="shared" si="712"/>
        <v/>
      </c>
      <c r="G2242" s="6">
        <f t="shared" si="713"/>
        <v>0</v>
      </c>
      <c r="H2242" s="6">
        <f t="shared" si="720"/>
        <v>0</v>
      </c>
      <c r="I2242" s="6" t="str">
        <f t="shared" si="721"/>
        <v/>
      </c>
      <c r="J2242" s="11">
        <v>2239</v>
      </c>
      <c r="K2242" s="11">
        <f>IF(IFERROR(VLOOKUP(J2242,Home!$A$8:$B$1048576,1,FALSE),0)=0,0,1)</f>
        <v>0</v>
      </c>
      <c r="L2242" s="129" t="e">
        <f>IF(VLOOKUP(O2242,Home!$C$8:$R$207,6,FALSE)="","",VLOOKUP(O2242,Home!$C$8:$R$207,6,FALSE))</f>
        <v>#N/A</v>
      </c>
      <c r="M2242" s="129" t="e">
        <f t="shared" si="706"/>
        <v>#N/A</v>
      </c>
      <c r="N2242" s="11">
        <f>SUM($K$4:K2242)</f>
        <v>200</v>
      </c>
      <c r="O2242" s="11" t="str">
        <f>IF(P2242="","",IF(IFERROR(VLOOKUP(N2242,Home!$C$8:$R$1048576,1,FALSE),"")=0,"",IFERROR(VLOOKUP(N2242,Home!$C$8:$R$1048576,1,FALSE),"")))</f>
        <v/>
      </c>
      <c r="P2242" s="11" t="str">
        <f>IF(IFERROR(VLOOKUP(W2242,Home!$C$8:$R$1048576,3,FALSE),"")=0,"",IFERROR(VLOOKUP(W2242,Home!$C$8:$R$1048576,3,FALSE),""))</f>
        <v/>
      </c>
      <c r="Q2242" s="11" t="str">
        <f t="shared" si="725"/>
        <v/>
      </c>
      <c r="R2242" s="130" t="e">
        <f>VLOOKUP(Q2242,'Baggrund til lister'!$G$4:$H$15,2,FALSE)</f>
        <v>#N/A</v>
      </c>
      <c r="S2242" s="11" t="str">
        <f t="shared" si="707"/>
        <v/>
      </c>
      <c r="T2242" s="11" t="str">
        <f>IF(IFERROR(VLOOKUP(N2242,Home!$C$8:$R$1048576,11,FALSE),"")=0,"",IFERROR(VLOOKUP(N2242,Home!$C$8:$R$1048576,11,FALSE),""))</f>
        <v/>
      </c>
      <c r="U2242" s="11" t="str">
        <f>IF(IFERROR(VLOOKUP(O2242,Home!$C$8:$R$1048576,12,FALSE),"")=0,"",IFERROR(VLOOKUP(O2242,Home!$C$8:$R$1048576,12,FALSE),""))</f>
        <v/>
      </c>
      <c r="V2242" s="11" t="str">
        <f>IF(IFERROR(VLOOKUP(O2242,Home!$C$8:$R$1048576,8,FALSE),"")=0,"",IFERROR(VLOOKUP(O2242,Home!$C$8:$R$1048576,8,FALSE),""))</f>
        <v/>
      </c>
      <c r="W2242" s="11" t="str">
        <f>IF(OR(VLOOKUP(N2242,Home!$C$7:$I$207,6,FALSE)="",VLOOKUP(N2242,Home!$C$7:$I$207,7,FALSE)=""),"FEJL",SUM(Baggrundsark!$K$4:K2242))</f>
        <v>FEJL</v>
      </c>
      <c r="Y2242">
        <v>2239</v>
      </c>
      <c r="Z2242" s="1"/>
      <c r="AC2242" s="44"/>
      <c r="AD2242">
        <f t="shared" si="714"/>
        <v>0</v>
      </c>
      <c r="AE2242">
        <f>SUM($AD$4:AD2242)</f>
        <v>1</v>
      </c>
      <c r="AF2242" s="103" t="str">
        <f>IFERROR(VLOOKUP(AN2242,Home!$C$8:$E$207,3,FALSE),"")</f>
        <v/>
      </c>
      <c r="AG2242" s="103" t="str">
        <f>IFERROR(VLOOKUP(AN2242,Home!$C$8:$E$207,2,FALSE),"")</f>
        <v/>
      </c>
      <c r="AH2242" s="104" t="str">
        <f>IF(VLOOKUP(AE2242,Home!$C$8:$I$207,6,FALSE)="","",VLOOKUP(AE2242,Home!$C$8:$I$207,6,FALSE))</f>
        <v/>
      </c>
      <c r="AI2242" s="104" t="e">
        <f t="shared" si="722"/>
        <v>#VALUE!</v>
      </c>
      <c r="AJ2242" s="105" t="e">
        <f t="shared" si="715"/>
        <v>#VALUE!</v>
      </c>
      <c r="AK2242" s="103" t="e">
        <f t="shared" si="708"/>
        <v>#VALUE!</v>
      </c>
      <c r="AL2242" s="103" t="e">
        <f t="shared" si="716"/>
        <v>#VALUE!</v>
      </c>
      <c r="AN2242" t="str">
        <f>IF(OR(VLOOKUP(AE2242,Home!$C$8:$I$207,6,FALSE)="",VLOOKUP(AE2242,Home!$C$8:$I$207,7,FALSE)=""),"FEJL",Baggrundsark!AE2242)</f>
        <v>FEJL</v>
      </c>
      <c r="AO2242">
        <f>IF(VLOOKUP(AE2242,Home!$C$8:$N$207,12,FALSE)="Timelønnet",1,0)</f>
        <v>0</v>
      </c>
      <c r="AP2242">
        <f>SUM($AO$4:AO2242)*AO2242</f>
        <v>0</v>
      </c>
      <c r="AQ2242">
        <f t="shared" si="723"/>
        <v>1</v>
      </c>
      <c r="AR2242" t="str">
        <f t="shared" si="723"/>
        <v/>
      </c>
      <c r="AS2242" t="e">
        <f t="shared" si="717"/>
        <v>#VALUE!</v>
      </c>
      <c r="AT2242" s="45" t="e">
        <f t="shared" si="724"/>
        <v>#VALUE!</v>
      </c>
      <c r="AU2242">
        <f>VLOOKUP(AQ2242,Home!$C$8:$J$207,8,FALSE)</f>
        <v>0</v>
      </c>
    </row>
    <row r="2243" spans="1:47" x14ac:dyDescent="0.25">
      <c r="A2243" s="6">
        <f t="shared" si="709"/>
        <v>0</v>
      </c>
      <c r="B2243" s="6">
        <f t="shared" si="718"/>
        <v>0</v>
      </c>
      <c r="C2243" s="6" t="str">
        <f t="shared" si="710"/>
        <v/>
      </c>
      <c r="D2243" s="7">
        <f t="shared" si="711"/>
        <v>0</v>
      </c>
      <c r="E2243" s="7">
        <f t="shared" si="719"/>
        <v>0</v>
      </c>
      <c r="F2243" s="7" t="str">
        <f t="shared" si="712"/>
        <v/>
      </c>
      <c r="G2243" s="6">
        <f t="shared" si="713"/>
        <v>0</v>
      </c>
      <c r="H2243" s="6">
        <f t="shared" si="720"/>
        <v>0</v>
      </c>
      <c r="I2243" s="6" t="str">
        <f t="shared" si="721"/>
        <v/>
      </c>
      <c r="J2243" s="11">
        <v>2240</v>
      </c>
      <c r="K2243" s="11">
        <f>IF(IFERROR(VLOOKUP(J2243,Home!$A$8:$B$1048576,1,FALSE),0)=0,0,1)</f>
        <v>0</v>
      </c>
      <c r="L2243" s="129" t="e">
        <f>IF(VLOOKUP(O2243,Home!$C$8:$R$207,6,FALSE)="","",VLOOKUP(O2243,Home!$C$8:$R$207,6,FALSE))</f>
        <v>#N/A</v>
      </c>
      <c r="M2243" s="129" t="e">
        <f t="shared" si="706"/>
        <v>#N/A</v>
      </c>
      <c r="N2243" s="11">
        <f>SUM($K$4:K2243)</f>
        <v>200</v>
      </c>
      <c r="O2243" s="11" t="str">
        <f>IF(P2243="","",IF(IFERROR(VLOOKUP(N2243,Home!$C$8:$R$1048576,1,FALSE),"")=0,"",IFERROR(VLOOKUP(N2243,Home!$C$8:$R$1048576,1,FALSE),"")))</f>
        <v/>
      </c>
      <c r="P2243" s="11" t="str">
        <f>IF(IFERROR(VLOOKUP(W2243,Home!$C$8:$R$1048576,3,FALSE),"")=0,"",IFERROR(VLOOKUP(W2243,Home!$C$8:$R$1048576,3,FALSE),""))</f>
        <v/>
      </c>
      <c r="Q2243" s="11" t="str">
        <f t="shared" si="725"/>
        <v/>
      </c>
      <c r="R2243" s="130" t="e">
        <f>VLOOKUP(Q2243,'Baggrund til lister'!$G$4:$H$15,2,FALSE)</f>
        <v>#N/A</v>
      </c>
      <c r="S2243" s="11" t="str">
        <f t="shared" si="707"/>
        <v/>
      </c>
      <c r="T2243" s="11" t="str">
        <f>IF(IFERROR(VLOOKUP(N2243,Home!$C$8:$R$1048576,11,FALSE),"")=0,"",IFERROR(VLOOKUP(N2243,Home!$C$8:$R$1048576,11,FALSE),""))</f>
        <v/>
      </c>
      <c r="U2243" s="11" t="str">
        <f>IF(IFERROR(VLOOKUP(O2243,Home!$C$8:$R$1048576,12,FALSE),"")=0,"",IFERROR(VLOOKUP(O2243,Home!$C$8:$R$1048576,12,FALSE),""))</f>
        <v/>
      </c>
      <c r="V2243" s="11" t="str">
        <f>IF(IFERROR(VLOOKUP(O2243,Home!$C$8:$R$1048576,8,FALSE),"")=0,"",IFERROR(VLOOKUP(O2243,Home!$C$8:$R$1048576,8,FALSE),""))</f>
        <v/>
      </c>
      <c r="W2243" s="11" t="str">
        <f>IF(OR(VLOOKUP(N2243,Home!$C$7:$I$207,6,FALSE)="",VLOOKUP(N2243,Home!$C$7:$I$207,7,FALSE)=""),"FEJL",SUM(Baggrundsark!$K$4:K2243))</f>
        <v>FEJL</v>
      </c>
      <c r="Y2243">
        <v>2240</v>
      </c>
      <c r="Z2243" s="1"/>
      <c r="AC2243" s="44"/>
      <c r="AD2243">
        <f t="shared" si="714"/>
        <v>0</v>
      </c>
      <c r="AE2243">
        <f>SUM($AD$4:AD2243)</f>
        <v>1</v>
      </c>
      <c r="AF2243" s="103" t="str">
        <f>IFERROR(VLOOKUP(AN2243,Home!$C$8:$E$207,3,FALSE),"")</f>
        <v/>
      </c>
      <c r="AG2243" s="103" t="str">
        <f>IFERROR(VLOOKUP(AN2243,Home!$C$8:$E$207,2,FALSE),"")</f>
        <v/>
      </c>
      <c r="AH2243" s="104" t="str">
        <f>IF(VLOOKUP(AE2243,Home!$C$8:$I$207,6,FALSE)="","",VLOOKUP(AE2243,Home!$C$8:$I$207,6,FALSE))</f>
        <v/>
      </c>
      <c r="AI2243" s="104" t="e">
        <f t="shared" si="722"/>
        <v>#VALUE!</v>
      </c>
      <c r="AJ2243" s="105" t="e">
        <f t="shared" si="715"/>
        <v>#VALUE!</v>
      </c>
      <c r="AK2243" s="103" t="e">
        <f t="shared" si="708"/>
        <v>#VALUE!</v>
      </c>
      <c r="AL2243" s="103" t="e">
        <f t="shared" si="716"/>
        <v>#VALUE!</v>
      </c>
      <c r="AN2243" t="str">
        <f>IF(OR(VLOOKUP(AE2243,Home!$C$8:$I$207,6,FALSE)="",VLOOKUP(AE2243,Home!$C$8:$I$207,7,FALSE)=""),"FEJL",Baggrundsark!AE2243)</f>
        <v>FEJL</v>
      </c>
      <c r="AO2243">
        <f>IF(VLOOKUP(AE2243,Home!$C$8:$N$207,12,FALSE)="Timelønnet",1,0)</f>
        <v>0</v>
      </c>
      <c r="AP2243">
        <f>SUM($AO$4:AO2243)*AO2243</f>
        <v>0</v>
      </c>
      <c r="AQ2243">
        <f t="shared" si="723"/>
        <v>1</v>
      </c>
      <c r="AR2243" t="str">
        <f t="shared" si="723"/>
        <v/>
      </c>
      <c r="AS2243" t="e">
        <f t="shared" si="717"/>
        <v>#VALUE!</v>
      </c>
      <c r="AT2243" s="45" t="e">
        <f t="shared" si="724"/>
        <v>#VALUE!</v>
      </c>
      <c r="AU2243">
        <f>VLOOKUP(AQ2243,Home!$C$8:$J$207,8,FALSE)</f>
        <v>0</v>
      </c>
    </row>
    <row r="2244" spans="1:47" x14ac:dyDescent="0.25">
      <c r="A2244" s="6">
        <f t="shared" si="709"/>
        <v>0</v>
      </c>
      <c r="B2244" s="6">
        <f t="shared" si="718"/>
        <v>0</v>
      </c>
      <c r="C2244" s="6" t="str">
        <f t="shared" si="710"/>
        <v/>
      </c>
      <c r="D2244" s="7">
        <f t="shared" si="711"/>
        <v>0</v>
      </c>
      <c r="E2244" s="7">
        <f t="shared" si="719"/>
        <v>0</v>
      </c>
      <c r="F2244" s="7" t="str">
        <f t="shared" si="712"/>
        <v/>
      </c>
      <c r="G2244" s="6">
        <f t="shared" si="713"/>
        <v>0</v>
      </c>
      <c r="H2244" s="6">
        <f t="shared" si="720"/>
        <v>0</v>
      </c>
      <c r="I2244" s="6" t="str">
        <f t="shared" si="721"/>
        <v/>
      </c>
      <c r="J2244" s="11">
        <v>2241</v>
      </c>
      <c r="K2244" s="11">
        <f>IF(IFERROR(VLOOKUP(J2244,Home!$A$8:$B$1048576,1,FALSE),0)=0,0,1)</f>
        <v>0</v>
      </c>
      <c r="L2244" s="129" t="e">
        <f>IF(VLOOKUP(O2244,Home!$C$8:$R$207,6,FALSE)="","",VLOOKUP(O2244,Home!$C$8:$R$207,6,FALSE))</f>
        <v>#N/A</v>
      </c>
      <c r="M2244" s="129" t="e">
        <f t="shared" ref="M2244:M2307" si="726">IF(O2244=O2243,EDATE(M2243,1),L2244)</f>
        <v>#N/A</v>
      </c>
      <c r="N2244" s="11">
        <f>SUM($K$4:K2244)</f>
        <v>200</v>
      </c>
      <c r="O2244" s="11" t="str">
        <f>IF(P2244="","",IF(IFERROR(VLOOKUP(N2244,Home!$C$8:$R$1048576,1,FALSE),"")=0,"",IFERROR(VLOOKUP(N2244,Home!$C$8:$R$1048576,1,FALSE),"")))</f>
        <v/>
      </c>
      <c r="P2244" s="11" t="str">
        <f>IF(IFERROR(VLOOKUP(W2244,Home!$C$8:$R$1048576,3,FALSE),"")=0,"",IFERROR(VLOOKUP(W2244,Home!$C$8:$R$1048576,3,FALSE),""))</f>
        <v/>
      </c>
      <c r="Q2244" s="11" t="str">
        <f t="shared" si="725"/>
        <v/>
      </c>
      <c r="R2244" s="130" t="e">
        <f>VLOOKUP(Q2244,'Baggrund til lister'!$G$4:$H$15,2,FALSE)</f>
        <v>#N/A</v>
      </c>
      <c r="S2244" s="11" t="str">
        <f t="shared" ref="S2244:S2307" si="727">IFERROR(YEAR(M2244),"")</f>
        <v/>
      </c>
      <c r="T2244" s="11" t="str">
        <f>IF(IFERROR(VLOOKUP(N2244,Home!$C$8:$R$1048576,11,FALSE),"")=0,"",IFERROR(VLOOKUP(N2244,Home!$C$8:$R$1048576,11,FALSE),""))</f>
        <v/>
      </c>
      <c r="U2244" s="11" t="str">
        <f>IF(IFERROR(VLOOKUP(O2244,Home!$C$8:$R$1048576,12,FALSE),"")=0,"",IFERROR(VLOOKUP(O2244,Home!$C$8:$R$1048576,12,FALSE),""))</f>
        <v/>
      </c>
      <c r="V2244" s="11" t="str">
        <f>IF(IFERROR(VLOOKUP(O2244,Home!$C$8:$R$1048576,8,FALSE),"")=0,"",IFERROR(VLOOKUP(O2244,Home!$C$8:$R$1048576,8,FALSE),""))</f>
        <v/>
      </c>
      <c r="W2244" s="11" t="str">
        <f>IF(OR(VLOOKUP(N2244,Home!$C$7:$I$207,6,FALSE)="",VLOOKUP(N2244,Home!$C$7:$I$207,7,FALSE)=""),"FEJL",SUM(Baggrundsark!$K$4:K2244))</f>
        <v>FEJL</v>
      </c>
      <c r="Y2244">
        <v>2241</v>
      </c>
      <c r="Z2244" s="1"/>
      <c r="AC2244" s="44"/>
      <c r="AD2244">
        <f t="shared" si="714"/>
        <v>0</v>
      </c>
      <c r="AE2244">
        <f>SUM($AD$4:AD2244)</f>
        <v>1</v>
      </c>
      <c r="AF2244" s="103" t="str">
        <f>IFERROR(VLOOKUP(AN2244,Home!$C$8:$E$207,3,FALSE),"")</f>
        <v/>
      </c>
      <c r="AG2244" s="103" t="str">
        <f>IFERROR(VLOOKUP(AN2244,Home!$C$8:$E$207,2,FALSE),"")</f>
        <v/>
      </c>
      <c r="AH2244" s="104" t="str">
        <f>IF(VLOOKUP(AE2244,Home!$C$8:$I$207,6,FALSE)="","",VLOOKUP(AE2244,Home!$C$8:$I$207,6,FALSE))</f>
        <v/>
      </c>
      <c r="AI2244" s="104" t="e">
        <f t="shared" si="722"/>
        <v>#VALUE!</v>
      </c>
      <c r="AJ2244" s="105" t="e">
        <f t="shared" si="715"/>
        <v>#VALUE!</v>
      </c>
      <c r="AK2244" s="103" t="e">
        <f t="shared" ref="AK2244:AK2307" si="728">YEAR(AI2244)</f>
        <v>#VALUE!</v>
      </c>
      <c r="AL2244" s="103" t="e">
        <f t="shared" si="716"/>
        <v>#VALUE!</v>
      </c>
      <c r="AN2244" t="str">
        <f>IF(OR(VLOOKUP(AE2244,Home!$C$8:$I$207,6,FALSE)="",VLOOKUP(AE2244,Home!$C$8:$I$207,7,FALSE)=""),"FEJL",Baggrundsark!AE2244)</f>
        <v>FEJL</v>
      </c>
      <c r="AO2244">
        <f>IF(VLOOKUP(AE2244,Home!$C$8:$N$207,12,FALSE)="Timelønnet",1,0)</f>
        <v>0</v>
      </c>
      <c r="AP2244">
        <f>SUM($AO$4:AO2244)*AO2244</f>
        <v>0</v>
      </c>
      <c r="AQ2244">
        <f t="shared" si="723"/>
        <v>1</v>
      </c>
      <c r="AR2244" t="str">
        <f t="shared" si="723"/>
        <v/>
      </c>
      <c r="AS2244" t="e">
        <f t="shared" si="717"/>
        <v>#VALUE!</v>
      </c>
      <c r="AT2244" s="45" t="e">
        <f t="shared" si="724"/>
        <v>#VALUE!</v>
      </c>
      <c r="AU2244">
        <f>VLOOKUP(AQ2244,Home!$C$8:$J$207,8,FALSE)</f>
        <v>0</v>
      </c>
    </row>
    <row r="2245" spans="1:47" x14ac:dyDescent="0.25">
      <c r="A2245" s="6">
        <f t="shared" ref="A2245:A2308" si="729">IF(U2245="Kontraktansat",1,0)</f>
        <v>0</v>
      </c>
      <c r="B2245" s="6">
        <f t="shared" si="718"/>
        <v>0</v>
      </c>
      <c r="C2245" s="6" t="str">
        <f t="shared" ref="C2245:C2308" si="730">IF(B2245=B2244,"",B2245)</f>
        <v/>
      </c>
      <c r="D2245" s="7">
        <f t="shared" ref="D2245:D2308" si="731">IF(U2245="Månedslønnet",1,0)</f>
        <v>0</v>
      </c>
      <c r="E2245" s="7">
        <f t="shared" si="719"/>
        <v>0</v>
      </c>
      <c r="F2245" s="7" t="str">
        <f t="shared" ref="F2245:F2308" si="732">IF(E2245=E2244,"",E2245)</f>
        <v/>
      </c>
      <c r="G2245" s="6">
        <f t="shared" ref="G2245:G2308" si="733">IF(U2245="Standardsats",1,0)</f>
        <v>0</v>
      </c>
      <c r="H2245" s="6">
        <f t="shared" si="720"/>
        <v>0</v>
      </c>
      <c r="I2245" s="6" t="str">
        <f t="shared" si="721"/>
        <v/>
      </c>
      <c r="J2245" s="11">
        <v>2242</v>
      </c>
      <c r="K2245" s="11">
        <f>IF(IFERROR(VLOOKUP(J2245,Home!$A$8:$B$1048576,1,FALSE),0)=0,0,1)</f>
        <v>0</v>
      </c>
      <c r="L2245" s="129" t="e">
        <f>IF(VLOOKUP(O2245,Home!$C$8:$R$207,6,FALSE)="","",VLOOKUP(O2245,Home!$C$8:$R$207,6,FALSE))</f>
        <v>#N/A</v>
      </c>
      <c r="M2245" s="129" t="e">
        <f t="shared" si="726"/>
        <v>#N/A</v>
      </c>
      <c r="N2245" s="11">
        <f>SUM($K$4:K2245)</f>
        <v>200</v>
      </c>
      <c r="O2245" s="11" t="str">
        <f>IF(P2245="","",IF(IFERROR(VLOOKUP(N2245,Home!$C$8:$R$1048576,1,FALSE),"")=0,"",IFERROR(VLOOKUP(N2245,Home!$C$8:$R$1048576,1,FALSE),"")))</f>
        <v/>
      </c>
      <c r="P2245" s="11" t="str">
        <f>IF(IFERROR(VLOOKUP(W2245,Home!$C$8:$R$1048576,3,FALSE),"")=0,"",IFERROR(VLOOKUP(W2245,Home!$C$8:$R$1048576,3,FALSE),""))</f>
        <v/>
      </c>
      <c r="Q2245" s="11" t="str">
        <f t="shared" si="725"/>
        <v/>
      </c>
      <c r="R2245" s="130" t="e">
        <f>VLOOKUP(Q2245,'Baggrund til lister'!$G$4:$H$15,2,FALSE)</f>
        <v>#N/A</v>
      </c>
      <c r="S2245" s="11" t="str">
        <f t="shared" si="727"/>
        <v/>
      </c>
      <c r="T2245" s="11" t="str">
        <f>IF(IFERROR(VLOOKUP(N2245,Home!$C$8:$R$1048576,11,FALSE),"")=0,"",IFERROR(VLOOKUP(N2245,Home!$C$8:$R$1048576,11,FALSE),""))</f>
        <v/>
      </c>
      <c r="U2245" s="11" t="str">
        <f>IF(IFERROR(VLOOKUP(O2245,Home!$C$8:$R$1048576,12,FALSE),"")=0,"",IFERROR(VLOOKUP(O2245,Home!$C$8:$R$1048576,12,FALSE),""))</f>
        <v/>
      </c>
      <c r="V2245" s="11" t="str">
        <f>IF(IFERROR(VLOOKUP(O2245,Home!$C$8:$R$1048576,8,FALSE),"")=0,"",IFERROR(VLOOKUP(O2245,Home!$C$8:$R$1048576,8,FALSE),""))</f>
        <v/>
      </c>
      <c r="W2245" s="11" t="str">
        <f>IF(OR(VLOOKUP(N2245,Home!$C$7:$I$207,6,FALSE)="",VLOOKUP(N2245,Home!$C$7:$I$207,7,FALSE)=""),"FEJL",SUM(Baggrundsark!$K$4:K2245))</f>
        <v>FEJL</v>
      </c>
      <c r="Y2245">
        <v>2242</v>
      </c>
      <c r="Z2245" s="1"/>
      <c r="AC2245" s="44"/>
      <c r="AD2245">
        <f t="shared" ref="AD2245:AD2308" si="734">IF(IFERROR(VLOOKUP(Y2245,$AC$4:$AC$203,1,FALSE),0)=0,0,1)</f>
        <v>0</v>
      </c>
      <c r="AE2245">
        <f>SUM($AD$4:AD2245)</f>
        <v>1</v>
      </c>
      <c r="AF2245" s="103" t="str">
        <f>IFERROR(VLOOKUP(AN2245,Home!$C$8:$E$207,3,FALSE),"")</f>
        <v/>
      </c>
      <c r="AG2245" s="103" t="str">
        <f>IFERROR(VLOOKUP(AN2245,Home!$C$8:$E$207,2,FALSE),"")</f>
        <v/>
      </c>
      <c r="AH2245" s="104" t="str">
        <f>IF(VLOOKUP(AE2245,Home!$C$8:$I$207,6,FALSE)="","",VLOOKUP(AE2245,Home!$C$8:$I$207,6,FALSE))</f>
        <v/>
      </c>
      <c r="AI2245" s="104" t="e">
        <f t="shared" si="722"/>
        <v>#VALUE!</v>
      </c>
      <c r="AJ2245" s="105" t="e">
        <f t="shared" ref="AJ2245:AJ2308" si="735">1+INT((AI2245-DATE(YEAR(AI2245+4-WEEKDAY(AI2245+6)),1,5)+WEEKDAY(DATE(YEAR(AI2245+4-WEEKDAY(AI2245+6)),1,3)))/7)</f>
        <v>#VALUE!</v>
      </c>
      <c r="AK2245" s="103" t="e">
        <f t="shared" si="728"/>
        <v>#VALUE!</v>
      </c>
      <c r="AL2245" s="103" t="e">
        <f t="shared" ref="AL2245:AL2308" si="736">AK2245&amp;" "&amp;AJ2245</f>
        <v>#VALUE!</v>
      </c>
      <c r="AN2245" t="str">
        <f>IF(OR(VLOOKUP(AE2245,Home!$C$8:$I$207,6,FALSE)="",VLOOKUP(AE2245,Home!$C$8:$I$207,7,FALSE)=""),"FEJL",Baggrundsark!AE2245)</f>
        <v>FEJL</v>
      </c>
      <c r="AO2245">
        <f>IF(VLOOKUP(AE2245,Home!$C$8:$N$207,12,FALSE)="Timelønnet",1,0)</f>
        <v>0</v>
      </c>
      <c r="AP2245">
        <f>SUM($AO$4:AO2245)*AO2245</f>
        <v>0</v>
      </c>
      <c r="AQ2245">
        <f t="shared" si="723"/>
        <v>1</v>
      </c>
      <c r="AR2245" t="str">
        <f t="shared" si="723"/>
        <v/>
      </c>
      <c r="AS2245" t="e">
        <f t="shared" ref="AS2245:AS2308" si="737">VLOOKUP(AL2245,$BB$4:$BC$476,2,FALSE)</f>
        <v>#VALUE!</v>
      </c>
      <c r="AT2245" s="45" t="e">
        <f t="shared" si="724"/>
        <v>#VALUE!</v>
      </c>
      <c r="AU2245">
        <f>VLOOKUP(AQ2245,Home!$C$8:$J$207,8,FALSE)</f>
        <v>0</v>
      </c>
    </row>
    <row r="2246" spans="1:47" x14ac:dyDescent="0.25">
      <c r="A2246" s="6">
        <f t="shared" si="729"/>
        <v>0</v>
      </c>
      <c r="B2246" s="6">
        <f t="shared" ref="B2246:B2309" si="738">A2246+B2245</f>
        <v>0</v>
      </c>
      <c r="C2246" s="6" t="str">
        <f t="shared" si="730"/>
        <v/>
      </c>
      <c r="D2246" s="7">
        <f t="shared" si="731"/>
        <v>0</v>
      </c>
      <c r="E2246" s="7">
        <f t="shared" ref="E2246:E2309" si="739">D2246+E2245</f>
        <v>0</v>
      </c>
      <c r="F2246" s="7" t="str">
        <f t="shared" si="732"/>
        <v/>
      </c>
      <c r="G2246" s="6">
        <f t="shared" si="733"/>
        <v>0</v>
      </c>
      <c r="H2246" s="6">
        <f t="shared" ref="H2246:H2309" si="740">G2246+H2245</f>
        <v>0</v>
      </c>
      <c r="I2246" s="6" t="str">
        <f t="shared" ref="I2246:I2309" si="741">IF(H2246=H2245,"",H2246)</f>
        <v/>
      </c>
      <c r="J2246" s="11">
        <v>2243</v>
      </c>
      <c r="K2246" s="11">
        <f>IF(IFERROR(VLOOKUP(J2246,Home!$A$8:$B$1048576,1,FALSE),0)=0,0,1)</f>
        <v>0</v>
      </c>
      <c r="L2246" s="129" t="e">
        <f>IF(VLOOKUP(O2246,Home!$C$8:$R$207,6,FALSE)="","",VLOOKUP(O2246,Home!$C$8:$R$207,6,FALSE))</f>
        <v>#N/A</v>
      </c>
      <c r="M2246" s="129" t="e">
        <f t="shared" si="726"/>
        <v>#N/A</v>
      </c>
      <c r="N2246" s="11">
        <f>SUM($K$4:K2246)</f>
        <v>200</v>
      </c>
      <c r="O2246" s="11" t="str">
        <f>IF(P2246="","",IF(IFERROR(VLOOKUP(N2246,Home!$C$8:$R$1048576,1,FALSE),"")=0,"",IFERROR(VLOOKUP(N2246,Home!$C$8:$R$1048576,1,FALSE),"")))</f>
        <v/>
      </c>
      <c r="P2246" s="11" t="str">
        <f>IF(IFERROR(VLOOKUP(W2246,Home!$C$8:$R$1048576,3,FALSE),"")=0,"",IFERROR(VLOOKUP(W2246,Home!$C$8:$R$1048576,3,FALSE),""))</f>
        <v/>
      </c>
      <c r="Q2246" s="11" t="str">
        <f t="shared" si="725"/>
        <v/>
      </c>
      <c r="R2246" s="130" t="e">
        <f>VLOOKUP(Q2246,'Baggrund til lister'!$G$4:$H$15,2,FALSE)</f>
        <v>#N/A</v>
      </c>
      <c r="S2246" s="11" t="str">
        <f t="shared" si="727"/>
        <v/>
      </c>
      <c r="T2246" s="11" t="str">
        <f>IF(IFERROR(VLOOKUP(N2246,Home!$C$8:$R$1048576,11,FALSE),"")=0,"",IFERROR(VLOOKUP(N2246,Home!$C$8:$R$1048576,11,FALSE),""))</f>
        <v/>
      </c>
      <c r="U2246" s="11" t="str">
        <f>IF(IFERROR(VLOOKUP(O2246,Home!$C$8:$R$1048576,12,FALSE),"")=0,"",IFERROR(VLOOKUP(O2246,Home!$C$8:$R$1048576,12,FALSE),""))</f>
        <v/>
      </c>
      <c r="V2246" s="11" t="str">
        <f>IF(IFERROR(VLOOKUP(O2246,Home!$C$8:$R$1048576,8,FALSE),"")=0,"",IFERROR(VLOOKUP(O2246,Home!$C$8:$R$1048576,8,FALSE),""))</f>
        <v/>
      </c>
      <c r="W2246" s="11" t="str">
        <f>IF(OR(VLOOKUP(N2246,Home!$C$7:$I$207,6,FALSE)="",VLOOKUP(N2246,Home!$C$7:$I$207,7,FALSE)=""),"FEJL",SUM(Baggrundsark!$K$4:K2246))</f>
        <v>FEJL</v>
      </c>
      <c r="Y2246">
        <v>2243</v>
      </c>
      <c r="Z2246" s="1"/>
      <c r="AC2246" s="44"/>
      <c r="AD2246">
        <f t="shared" si="734"/>
        <v>0</v>
      </c>
      <c r="AE2246">
        <f>SUM($AD$4:AD2246)</f>
        <v>1</v>
      </c>
      <c r="AF2246" s="103" t="str">
        <f>IFERROR(VLOOKUP(AN2246,Home!$C$8:$E$207,3,FALSE),"")</f>
        <v/>
      </c>
      <c r="AG2246" s="103" t="str">
        <f>IFERROR(VLOOKUP(AN2246,Home!$C$8:$E$207,2,FALSE),"")</f>
        <v/>
      </c>
      <c r="AH2246" s="104" t="str">
        <f>IF(VLOOKUP(AE2246,Home!$C$8:$I$207,6,FALSE)="","",VLOOKUP(AE2246,Home!$C$8:$I$207,6,FALSE))</f>
        <v/>
      </c>
      <c r="AI2246" s="104" t="e">
        <f t="shared" ref="AI2246:AI2309" si="742">IF(AG2246=AG2245,AI2245+14,AH2246)</f>
        <v>#VALUE!</v>
      </c>
      <c r="AJ2246" s="105" t="e">
        <f t="shared" si="735"/>
        <v>#VALUE!</v>
      </c>
      <c r="AK2246" s="103" t="e">
        <f t="shared" si="728"/>
        <v>#VALUE!</v>
      </c>
      <c r="AL2246" s="103" t="e">
        <f t="shared" si="736"/>
        <v>#VALUE!</v>
      </c>
      <c r="AN2246" t="str">
        <f>IF(OR(VLOOKUP(AE2246,Home!$C$8:$I$207,6,FALSE)="",VLOOKUP(AE2246,Home!$C$8:$I$207,7,FALSE)=""),"FEJL",Baggrundsark!AE2246)</f>
        <v>FEJL</v>
      </c>
      <c r="AO2246">
        <f>IF(VLOOKUP(AE2246,Home!$C$8:$N$207,12,FALSE)="Timelønnet",1,0)</f>
        <v>0</v>
      </c>
      <c r="AP2246">
        <f>SUM($AO$4:AO2246)*AO2246</f>
        <v>0</v>
      </c>
      <c r="AQ2246">
        <f t="shared" si="723"/>
        <v>1</v>
      </c>
      <c r="AR2246" t="str">
        <f t="shared" si="723"/>
        <v/>
      </c>
      <c r="AS2246" t="e">
        <f t="shared" si="737"/>
        <v>#VALUE!</v>
      </c>
      <c r="AT2246" s="45" t="e">
        <f t="shared" si="724"/>
        <v>#VALUE!</v>
      </c>
      <c r="AU2246">
        <f>VLOOKUP(AQ2246,Home!$C$8:$J$207,8,FALSE)</f>
        <v>0</v>
      </c>
    </row>
    <row r="2247" spans="1:47" x14ac:dyDescent="0.25">
      <c r="A2247" s="6">
        <f t="shared" si="729"/>
        <v>0</v>
      </c>
      <c r="B2247" s="6">
        <f t="shared" si="738"/>
        <v>0</v>
      </c>
      <c r="C2247" s="6" t="str">
        <f t="shared" si="730"/>
        <v/>
      </c>
      <c r="D2247" s="7">
        <f t="shared" si="731"/>
        <v>0</v>
      </c>
      <c r="E2247" s="7">
        <f t="shared" si="739"/>
        <v>0</v>
      </c>
      <c r="F2247" s="7" t="str">
        <f t="shared" si="732"/>
        <v/>
      </c>
      <c r="G2247" s="6">
        <f t="shared" si="733"/>
        <v>0</v>
      </c>
      <c r="H2247" s="6">
        <f t="shared" si="740"/>
        <v>0</v>
      </c>
      <c r="I2247" s="6" t="str">
        <f t="shared" si="741"/>
        <v/>
      </c>
      <c r="J2247" s="11">
        <v>2244</v>
      </c>
      <c r="K2247" s="11">
        <f>IF(IFERROR(VLOOKUP(J2247,Home!$A$8:$B$1048576,1,FALSE),0)=0,0,1)</f>
        <v>0</v>
      </c>
      <c r="L2247" s="129" t="e">
        <f>IF(VLOOKUP(O2247,Home!$C$8:$R$207,6,FALSE)="","",VLOOKUP(O2247,Home!$C$8:$R$207,6,FALSE))</f>
        <v>#N/A</v>
      </c>
      <c r="M2247" s="129" t="e">
        <f t="shared" si="726"/>
        <v>#N/A</v>
      </c>
      <c r="N2247" s="11">
        <f>SUM($K$4:K2247)</f>
        <v>200</v>
      </c>
      <c r="O2247" s="11" t="str">
        <f>IF(P2247="","",IF(IFERROR(VLOOKUP(N2247,Home!$C$8:$R$1048576,1,FALSE),"")=0,"",IFERROR(VLOOKUP(N2247,Home!$C$8:$R$1048576,1,FALSE),"")))</f>
        <v/>
      </c>
      <c r="P2247" s="11" t="str">
        <f>IF(IFERROR(VLOOKUP(W2247,Home!$C$8:$R$1048576,3,FALSE),"")=0,"",IFERROR(VLOOKUP(W2247,Home!$C$8:$R$1048576,3,FALSE),""))</f>
        <v/>
      </c>
      <c r="Q2247" s="11" t="str">
        <f t="shared" si="725"/>
        <v/>
      </c>
      <c r="R2247" s="130" t="e">
        <f>VLOOKUP(Q2247,'Baggrund til lister'!$G$4:$H$15,2,FALSE)</f>
        <v>#N/A</v>
      </c>
      <c r="S2247" s="11" t="str">
        <f t="shared" si="727"/>
        <v/>
      </c>
      <c r="T2247" s="11" t="str">
        <f>IF(IFERROR(VLOOKUP(N2247,Home!$C$8:$R$1048576,11,FALSE),"")=0,"",IFERROR(VLOOKUP(N2247,Home!$C$8:$R$1048576,11,FALSE),""))</f>
        <v/>
      </c>
      <c r="U2247" s="11" t="str">
        <f>IF(IFERROR(VLOOKUP(O2247,Home!$C$8:$R$1048576,12,FALSE),"")=0,"",IFERROR(VLOOKUP(O2247,Home!$C$8:$R$1048576,12,FALSE),""))</f>
        <v/>
      </c>
      <c r="V2247" s="11" t="str">
        <f>IF(IFERROR(VLOOKUP(O2247,Home!$C$8:$R$1048576,8,FALSE),"")=0,"",IFERROR(VLOOKUP(O2247,Home!$C$8:$R$1048576,8,FALSE),""))</f>
        <v/>
      </c>
      <c r="W2247" s="11" t="str">
        <f>IF(OR(VLOOKUP(N2247,Home!$C$7:$I$207,6,FALSE)="",VLOOKUP(N2247,Home!$C$7:$I$207,7,FALSE)=""),"FEJL",SUM(Baggrundsark!$K$4:K2247))</f>
        <v>FEJL</v>
      </c>
      <c r="Y2247">
        <v>2244</v>
      </c>
      <c r="Z2247" s="1"/>
      <c r="AC2247" s="44"/>
      <c r="AD2247">
        <f t="shared" si="734"/>
        <v>0</v>
      </c>
      <c r="AE2247">
        <f>SUM($AD$4:AD2247)</f>
        <v>1</v>
      </c>
      <c r="AF2247" s="103" t="str">
        <f>IFERROR(VLOOKUP(AN2247,Home!$C$8:$E$207,3,FALSE),"")</f>
        <v/>
      </c>
      <c r="AG2247" s="103" t="str">
        <f>IFERROR(VLOOKUP(AN2247,Home!$C$8:$E$207,2,FALSE),"")</f>
        <v/>
      </c>
      <c r="AH2247" s="104" t="str">
        <f>IF(VLOOKUP(AE2247,Home!$C$8:$I$207,6,FALSE)="","",VLOOKUP(AE2247,Home!$C$8:$I$207,6,FALSE))</f>
        <v/>
      </c>
      <c r="AI2247" s="104" t="e">
        <f t="shared" si="742"/>
        <v>#VALUE!</v>
      </c>
      <c r="AJ2247" s="105" t="e">
        <f t="shared" si="735"/>
        <v>#VALUE!</v>
      </c>
      <c r="AK2247" s="103" t="e">
        <f t="shared" si="728"/>
        <v>#VALUE!</v>
      </c>
      <c r="AL2247" s="103" t="e">
        <f t="shared" si="736"/>
        <v>#VALUE!</v>
      </c>
      <c r="AN2247" t="str">
        <f>IF(OR(VLOOKUP(AE2247,Home!$C$8:$I$207,6,FALSE)="",VLOOKUP(AE2247,Home!$C$8:$I$207,7,FALSE)=""),"FEJL",Baggrundsark!AE2247)</f>
        <v>FEJL</v>
      </c>
      <c r="AO2247">
        <f>IF(VLOOKUP(AE2247,Home!$C$8:$N$207,12,FALSE)="Timelønnet",1,0)</f>
        <v>0</v>
      </c>
      <c r="AP2247">
        <f>SUM($AO$4:AO2247)*AO2247</f>
        <v>0</v>
      </c>
      <c r="AQ2247">
        <f t="shared" si="723"/>
        <v>1</v>
      </c>
      <c r="AR2247" t="str">
        <f t="shared" si="723"/>
        <v/>
      </c>
      <c r="AS2247" t="e">
        <f t="shared" si="737"/>
        <v>#VALUE!</v>
      </c>
      <c r="AT2247" s="45" t="e">
        <f t="shared" si="724"/>
        <v>#VALUE!</v>
      </c>
      <c r="AU2247">
        <f>VLOOKUP(AQ2247,Home!$C$8:$J$207,8,FALSE)</f>
        <v>0</v>
      </c>
    </row>
    <row r="2248" spans="1:47" x14ac:dyDescent="0.25">
      <c r="A2248" s="6">
        <f t="shared" si="729"/>
        <v>0</v>
      </c>
      <c r="B2248" s="6">
        <f t="shared" si="738"/>
        <v>0</v>
      </c>
      <c r="C2248" s="6" t="str">
        <f t="shared" si="730"/>
        <v/>
      </c>
      <c r="D2248" s="7">
        <f t="shared" si="731"/>
        <v>0</v>
      </c>
      <c r="E2248" s="7">
        <f t="shared" si="739"/>
        <v>0</v>
      </c>
      <c r="F2248" s="7" t="str">
        <f t="shared" si="732"/>
        <v/>
      </c>
      <c r="G2248" s="6">
        <f t="shared" si="733"/>
        <v>0</v>
      </c>
      <c r="H2248" s="6">
        <f t="shared" si="740"/>
        <v>0</v>
      </c>
      <c r="I2248" s="6" t="str">
        <f t="shared" si="741"/>
        <v/>
      </c>
      <c r="J2248" s="11">
        <v>2245</v>
      </c>
      <c r="K2248" s="11">
        <f>IF(IFERROR(VLOOKUP(J2248,Home!$A$8:$B$1048576,1,FALSE),0)=0,0,1)</f>
        <v>0</v>
      </c>
      <c r="L2248" s="129" t="e">
        <f>IF(VLOOKUP(O2248,Home!$C$8:$R$207,6,FALSE)="","",VLOOKUP(O2248,Home!$C$8:$R$207,6,FALSE))</f>
        <v>#N/A</v>
      </c>
      <c r="M2248" s="129" t="e">
        <f t="shared" si="726"/>
        <v>#N/A</v>
      </c>
      <c r="N2248" s="11">
        <f>SUM($K$4:K2248)</f>
        <v>200</v>
      </c>
      <c r="O2248" s="11" t="str">
        <f>IF(P2248="","",IF(IFERROR(VLOOKUP(N2248,Home!$C$8:$R$1048576,1,FALSE),"")=0,"",IFERROR(VLOOKUP(N2248,Home!$C$8:$R$1048576,1,FALSE),"")))</f>
        <v/>
      </c>
      <c r="P2248" s="11" t="str">
        <f>IF(IFERROR(VLOOKUP(W2248,Home!$C$8:$R$1048576,3,FALSE),"")=0,"",IFERROR(VLOOKUP(W2248,Home!$C$8:$R$1048576,3,FALSE),""))</f>
        <v/>
      </c>
      <c r="Q2248" s="11" t="str">
        <f t="shared" si="725"/>
        <v/>
      </c>
      <c r="R2248" s="130" t="e">
        <f>VLOOKUP(Q2248,'Baggrund til lister'!$G$4:$H$15,2,FALSE)</f>
        <v>#N/A</v>
      </c>
      <c r="S2248" s="11" t="str">
        <f t="shared" si="727"/>
        <v/>
      </c>
      <c r="T2248" s="11" t="str">
        <f>IF(IFERROR(VLOOKUP(N2248,Home!$C$8:$R$1048576,11,FALSE),"")=0,"",IFERROR(VLOOKUP(N2248,Home!$C$8:$R$1048576,11,FALSE),""))</f>
        <v/>
      </c>
      <c r="U2248" s="11" t="str">
        <f>IF(IFERROR(VLOOKUP(O2248,Home!$C$8:$R$1048576,12,FALSE),"")=0,"",IFERROR(VLOOKUP(O2248,Home!$C$8:$R$1048576,12,FALSE),""))</f>
        <v/>
      </c>
      <c r="V2248" s="11" t="str">
        <f>IF(IFERROR(VLOOKUP(O2248,Home!$C$8:$R$1048576,8,FALSE),"")=0,"",IFERROR(VLOOKUP(O2248,Home!$C$8:$R$1048576,8,FALSE),""))</f>
        <v/>
      </c>
      <c r="W2248" s="11" t="str">
        <f>IF(OR(VLOOKUP(N2248,Home!$C$7:$I$207,6,FALSE)="",VLOOKUP(N2248,Home!$C$7:$I$207,7,FALSE)=""),"FEJL",SUM(Baggrundsark!$K$4:K2248))</f>
        <v>FEJL</v>
      </c>
      <c r="Y2248">
        <v>2245</v>
      </c>
      <c r="Z2248" s="1"/>
      <c r="AC2248" s="44"/>
      <c r="AD2248">
        <f t="shared" si="734"/>
        <v>0</v>
      </c>
      <c r="AE2248">
        <f>SUM($AD$4:AD2248)</f>
        <v>1</v>
      </c>
      <c r="AF2248" s="103" t="str">
        <f>IFERROR(VLOOKUP(AN2248,Home!$C$8:$E$207,3,FALSE),"")</f>
        <v/>
      </c>
      <c r="AG2248" s="103" t="str">
        <f>IFERROR(VLOOKUP(AN2248,Home!$C$8:$E$207,2,FALSE),"")</f>
        <v/>
      </c>
      <c r="AH2248" s="104" t="str">
        <f>IF(VLOOKUP(AE2248,Home!$C$8:$I$207,6,FALSE)="","",VLOOKUP(AE2248,Home!$C$8:$I$207,6,FALSE))</f>
        <v/>
      </c>
      <c r="AI2248" s="104" t="e">
        <f t="shared" si="742"/>
        <v>#VALUE!</v>
      </c>
      <c r="AJ2248" s="105" t="e">
        <f t="shared" si="735"/>
        <v>#VALUE!</v>
      </c>
      <c r="AK2248" s="103" t="e">
        <f t="shared" si="728"/>
        <v>#VALUE!</v>
      </c>
      <c r="AL2248" s="103" t="e">
        <f t="shared" si="736"/>
        <v>#VALUE!</v>
      </c>
      <c r="AN2248" t="str">
        <f>IF(OR(VLOOKUP(AE2248,Home!$C$8:$I$207,6,FALSE)="",VLOOKUP(AE2248,Home!$C$8:$I$207,7,FALSE)=""),"FEJL",Baggrundsark!AE2248)</f>
        <v>FEJL</v>
      </c>
      <c r="AO2248">
        <f>IF(VLOOKUP(AE2248,Home!$C$8:$N$207,12,FALSE)="Timelønnet",1,0)</f>
        <v>0</v>
      </c>
      <c r="AP2248">
        <f>SUM($AO$4:AO2248)*AO2248</f>
        <v>0</v>
      </c>
      <c r="AQ2248">
        <f t="shared" si="723"/>
        <v>1</v>
      </c>
      <c r="AR2248" t="str">
        <f t="shared" si="723"/>
        <v/>
      </c>
      <c r="AS2248" t="e">
        <f t="shared" si="737"/>
        <v>#VALUE!</v>
      </c>
      <c r="AT2248" s="45" t="e">
        <f t="shared" si="724"/>
        <v>#VALUE!</v>
      </c>
      <c r="AU2248">
        <f>VLOOKUP(AQ2248,Home!$C$8:$J$207,8,FALSE)</f>
        <v>0</v>
      </c>
    </row>
    <row r="2249" spans="1:47" x14ac:dyDescent="0.25">
      <c r="A2249" s="6">
        <f t="shared" si="729"/>
        <v>0</v>
      </c>
      <c r="B2249" s="6">
        <f t="shared" si="738"/>
        <v>0</v>
      </c>
      <c r="C2249" s="6" t="str">
        <f t="shared" si="730"/>
        <v/>
      </c>
      <c r="D2249" s="7">
        <f t="shared" si="731"/>
        <v>0</v>
      </c>
      <c r="E2249" s="7">
        <f t="shared" si="739"/>
        <v>0</v>
      </c>
      <c r="F2249" s="7" t="str">
        <f t="shared" si="732"/>
        <v/>
      </c>
      <c r="G2249" s="6">
        <f t="shared" si="733"/>
        <v>0</v>
      </c>
      <c r="H2249" s="6">
        <f t="shared" si="740"/>
        <v>0</v>
      </c>
      <c r="I2249" s="6" t="str">
        <f t="shared" si="741"/>
        <v/>
      </c>
      <c r="J2249" s="11">
        <v>2246</v>
      </c>
      <c r="K2249" s="11">
        <f>IF(IFERROR(VLOOKUP(J2249,Home!$A$8:$B$1048576,1,FALSE),0)=0,0,1)</f>
        <v>0</v>
      </c>
      <c r="L2249" s="129" t="e">
        <f>IF(VLOOKUP(O2249,Home!$C$8:$R$207,6,FALSE)="","",VLOOKUP(O2249,Home!$C$8:$R$207,6,FALSE))</f>
        <v>#N/A</v>
      </c>
      <c r="M2249" s="129" t="e">
        <f t="shared" si="726"/>
        <v>#N/A</v>
      </c>
      <c r="N2249" s="11">
        <f>SUM($K$4:K2249)</f>
        <v>200</v>
      </c>
      <c r="O2249" s="11" t="str">
        <f>IF(P2249="","",IF(IFERROR(VLOOKUP(N2249,Home!$C$8:$R$1048576,1,FALSE),"")=0,"",IFERROR(VLOOKUP(N2249,Home!$C$8:$R$1048576,1,FALSE),"")))</f>
        <v/>
      </c>
      <c r="P2249" s="11" t="str">
        <f>IF(IFERROR(VLOOKUP(W2249,Home!$C$8:$R$1048576,3,FALSE),"")=0,"",IFERROR(VLOOKUP(W2249,Home!$C$8:$R$1048576,3,FALSE),""))</f>
        <v/>
      </c>
      <c r="Q2249" s="11" t="str">
        <f t="shared" si="725"/>
        <v/>
      </c>
      <c r="R2249" s="130" t="e">
        <f>VLOOKUP(Q2249,'Baggrund til lister'!$G$4:$H$15,2,FALSE)</f>
        <v>#N/A</v>
      </c>
      <c r="S2249" s="11" t="str">
        <f t="shared" si="727"/>
        <v/>
      </c>
      <c r="T2249" s="11" t="str">
        <f>IF(IFERROR(VLOOKUP(N2249,Home!$C$8:$R$1048576,11,FALSE),"")=0,"",IFERROR(VLOOKUP(N2249,Home!$C$8:$R$1048576,11,FALSE),""))</f>
        <v/>
      </c>
      <c r="U2249" s="11" t="str">
        <f>IF(IFERROR(VLOOKUP(O2249,Home!$C$8:$R$1048576,12,FALSE),"")=0,"",IFERROR(VLOOKUP(O2249,Home!$C$8:$R$1048576,12,FALSE),""))</f>
        <v/>
      </c>
      <c r="V2249" s="11" t="str">
        <f>IF(IFERROR(VLOOKUP(O2249,Home!$C$8:$R$1048576,8,FALSE),"")=0,"",IFERROR(VLOOKUP(O2249,Home!$C$8:$R$1048576,8,FALSE),""))</f>
        <v/>
      </c>
      <c r="W2249" s="11" t="str">
        <f>IF(OR(VLOOKUP(N2249,Home!$C$7:$I$207,6,FALSE)="",VLOOKUP(N2249,Home!$C$7:$I$207,7,FALSE)=""),"FEJL",SUM(Baggrundsark!$K$4:K2249))</f>
        <v>FEJL</v>
      </c>
      <c r="Y2249">
        <v>2246</v>
      </c>
      <c r="Z2249" s="1"/>
      <c r="AC2249" s="44"/>
      <c r="AD2249">
        <f t="shared" si="734"/>
        <v>0</v>
      </c>
      <c r="AE2249">
        <f>SUM($AD$4:AD2249)</f>
        <v>1</v>
      </c>
      <c r="AF2249" s="103" t="str">
        <f>IFERROR(VLOOKUP(AN2249,Home!$C$8:$E$207,3,FALSE),"")</f>
        <v/>
      </c>
      <c r="AG2249" s="103" t="str">
        <f>IFERROR(VLOOKUP(AN2249,Home!$C$8:$E$207,2,FALSE),"")</f>
        <v/>
      </c>
      <c r="AH2249" s="104" t="str">
        <f>IF(VLOOKUP(AE2249,Home!$C$8:$I$207,6,FALSE)="","",VLOOKUP(AE2249,Home!$C$8:$I$207,6,FALSE))</f>
        <v/>
      </c>
      <c r="AI2249" s="104" t="e">
        <f t="shared" si="742"/>
        <v>#VALUE!</v>
      </c>
      <c r="AJ2249" s="105" t="e">
        <f t="shared" si="735"/>
        <v>#VALUE!</v>
      </c>
      <c r="AK2249" s="103" t="e">
        <f t="shared" si="728"/>
        <v>#VALUE!</v>
      </c>
      <c r="AL2249" s="103" t="e">
        <f t="shared" si="736"/>
        <v>#VALUE!</v>
      </c>
      <c r="AN2249" t="str">
        <f>IF(OR(VLOOKUP(AE2249,Home!$C$8:$I$207,6,FALSE)="",VLOOKUP(AE2249,Home!$C$8:$I$207,7,FALSE)=""),"FEJL",Baggrundsark!AE2249)</f>
        <v>FEJL</v>
      </c>
      <c r="AO2249">
        <f>IF(VLOOKUP(AE2249,Home!$C$8:$N$207,12,FALSE)="Timelønnet",1,0)</f>
        <v>0</v>
      </c>
      <c r="AP2249">
        <f>SUM($AO$4:AO2249)*AO2249</f>
        <v>0</v>
      </c>
      <c r="AQ2249">
        <f t="shared" si="723"/>
        <v>1</v>
      </c>
      <c r="AR2249" t="str">
        <f t="shared" si="723"/>
        <v/>
      </c>
      <c r="AS2249" t="e">
        <f t="shared" si="737"/>
        <v>#VALUE!</v>
      </c>
      <c r="AT2249" s="45" t="e">
        <f t="shared" si="724"/>
        <v>#VALUE!</v>
      </c>
      <c r="AU2249">
        <f>VLOOKUP(AQ2249,Home!$C$8:$J$207,8,FALSE)</f>
        <v>0</v>
      </c>
    </row>
    <row r="2250" spans="1:47" x14ac:dyDescent="0.25">
      <c r="A2250" s="6">
        <f t="shared" si="729"/>
        <v>0</v>
      </c>
      <c r="B2250" s="6">
        <f t="shared" si="738"/>
        <v>0</v>
      </c>
      <c r="C2250" s="6" t="str">
        <f t="shared" si="730"/>
        <v/>
      </c>
      <c r="D2250" s="7">
        <f t="shared" si="731"/>
        <v>0</v>
      </c>
      <c r="E2250" s="7">
        <f t="shared" si="739"/>
        <v>0</v>
      </c>
      <c r="F2250" s="7" t="str">
        <f t="shared" si="732"/>
        <v/>
      </c>
      <c r="G2250" s="6">
        <f t="shared" si="733"/>
        <v>0</v>
      </c>
      <c r="H2250" s="6">
        <f t="shared" si="740"/>
        <v>0</v>
      </c>
      <c r="I2250" s="6" t="str">
        <f t="shared" si="741"/>
        <v/>
      </c>
      <c r="J2250" s="11">
        <v>2247</v>
      </c>
      <c r="K2250" s="11">
        <f>IF(IFERROR(VLOOKUP(J2250,Home!$A$8:$B$1048576,1,FALSE),0)=0,0,1)</f>
        <v>0</v>
      </c>
      <c r="L2250" s="129" t="e">
        <f>IF(VLOOKUP(O2250,Home!$C$8:$R$207,6,FALSE)="","",VLOOKUP(O2250,Home!$C$8:$R$207,6,FALSE))</f>
        <v>#N/A</v>
      </c>
      <c r="M2250" s="129" t="e">
        <f t="shared" si="726"/>
        <v>#N/A</v>
      </c>
      <c r="N2250" s="11">
        <f>SUM($K$4:K2250)</f>
        <v>200</v>
      </c>
      <c r="O2250" s="11" t="str">
        <f>IF(P2250="","",IF(IFERROR(VLOOKUP(N2250,Home!$C$8:$R$1048576,1,FALSE),"")=0,"",IFERROR(VLOOKUP(N2250,Home!$C$8:$R$1048576,1,FALSE),"")))</f>
        <v/>
      </c>
      <c r="P2250" s="11" t="str">
        <f>IF(IFERROR(VLOOKUP(W2250,Home!$C$8:$R$1048576,3,FALSE),"")=0,"",IFERROR(VLOOKUP(W2250,Home!$C$8:$R$1048576,3,FALSE),""))</f>
        <v/>
      </c>
      <c r="Q2250" s="11" t="str">
        <f t="shared" si="725"/>
        <v/>
      </c>
      <c r="R2250" s="130" t="e">
        <f>VLOOKUP(Q2250,'Baggrund til lister'!$G$4:$H$15,2,FALSE)</f>
        <v>#N/A</v>
      </c>
      <c r="S2250" s="11" t="str">
        <f t="shared" si="727"/>
        <v/>
      </c>
      <c r="T2250" s="11" t="str">
        <f>IF(IFERROR(VLOOKUP(N2250,Home!$C$8:$R$1048576,11,FALSE),"")=0,"",IFERROR(VLOOKUP(N2250,Home!$C$8:$R$1048576,11,FALSE),""))</f>
        <v/>
      </c>
      <c r="U2250" s="11" t="str">
        <f>IF(IFERROR(VLOOKUP(O2250,Home!$C$8:$R$1048576,12,FALSE),"")=0,"",IFERROR(VLOOKUP(O2250,Home!$C$8:$R$1048576,12,FALSE),""))</f>
        <v/>
      </c>
      <c r="V2250" s="11" t="str">
        <f>IF(IFERROR(VLOOKUP(O2250,Home!$C$8:$R$1048576,8,FALSE),"")=0,"",IFERROR(VLOOKUP(O2250,Home!$C$8:$R$1048576,8,FALSE),""))</f>
        <v/>
      </c>
      <c r="W2250" s="11" t="str">
        <f>IF(OR(VLOOKUP(N2250,Home!$C$7:$I$207,6,FALSE)="",VLOOKUP(N2250,Home!$C$7:$I$207,7,FALSE)=""),"FEJL",SUM(Baggrundsark!$K$4:K2250))</f>
        <v>FEJL</v>
      </c>
      <c r="Y2250">
        <v>2247</v>
      </c>
      <c r="Z2250" s="1"/>
      <c r="AC2250" s="44"/>
      <c r="AD2250">
        <f t="shared" si="734"/>
        <v>0</v>
      </c>
      <c r="AE2250">
        <f>SUM($AD$4:AD2250)</f>
        <v>1</v>
      </c>
      <c r="AF2250" s="103" t="str">
        <f>IFERROR(VLOOKUP(AN2250,Home!$C$8:$E$207,3,FALSE),"")</f>
        <v/>
      </c>
      <c r="AG2250" s="103" t="str">
        <f>IFERROR(VLOOKUP(AN2250,Home!$C$8:$E$207,2,FALSE),"")</f>
        <v/>
      </c>
      <c r="AH2250" s="104" t="str">
        <f>IF(VLOOKUP(AE2250,Home!$C$8:$I$207,6,FALSE)="","",VLOOKUP(AE2250,Home!$C$8:$I$207,6,FALSE))</f>
        <v/>
      </c>
      <c r="AI2250" s="104" t="e">
        <f t="shared" si="742"/>
        <v>#VALUE!</v>
      </c>
      <c r="AJ2250" s="105" t="e">
        <f t="shared" si="735"/>
        <v>#VALUE!</v>
      </c>
      <c r="AK2250" s="103" t="e">
        <f t="shared" si="728"/>
        <v>#VALUE!</v>
      </c>
      <c r="AL2250" s="103" t="e">
        <f t="shared" si="736"/>
        <v>#VALUE!</v>
      </c>
      <c r="AN2250" t="str">
        <f>IF(OR(VLOOKUP(AE2250,Home!$C$8:$I$207,6,FALSE)="",VLOOKUP(AE2250,Home!$C$8:$I$207,7,FALSE)=""),"FEJL",Baggrundsark!AE2250)</f>
        <v>FEJL</v>
      </c>
      <c r="AO2250">
        <f>IF(VLOOKUP(AE2250,Home!$C$8:$N$207,12,FALSE)="Timelønnet",1,0)</f>
        <v>0</v>
      </c>
      <c r="AP2250">
        <f>SUM($AO$4:AO2250)*AO2250</f>
        <v>0</v>
      </c>
      <c r="AQ2250">
        <f t="shared" si="723"/>
        <v>1</v>
      </c>
      <c r="AR2250" t="str">
        <f t="shared" si="723"/>
        <v/>
      </c>
      <c r="AS2250" t="e">
        <f t="shared" si="737"/>
        <v>#VALUE!</v>
      </c>
      <c r="AT2250" s="45" t="e">
        <f t="shared" si="724"/>
        <v>#VALUE!</v>
      </c>
      <c r="AU2250">
        <f>VLOOKUP(AQ2250,Home!$C$8:$J$207,8,FALSE)</f>
        <v>0</v>
      </c>
    </row>
    <row r="2251" spans="1:47" x14ac:dyDescent="0.25">
      <c r="A2251" s="6">
        <f t="shared" si="729"/>
        <v>0</v>
      </c>
      <c r="B2251" s="6">
        <f t="shared" si="738"/>
        <v>0</v>
      </c>
      <c r="C2251" s="6" t="str">
        <f t="shared" si="730"/>
        <v/>
      </c>
      <c r="D2251" s="7">
        <f t="shared" si="731"/>
        <v>0</v>
      </c>
      <c r="E2251" s="7">
        <f t="shared" si="739"/>
        <v>0</v>
      </c>
      <c r="F2251" s="7" t="str">
        <f t="shared" si="732"/>
        <v/>
      </c>
      <c r="G2251" s="6">
        <f t="shared" si="733"/>
        <v>0</v>
      </c>
      <c r="H2251" s="6">
        <f t="shared" si="740"/>
        <v>0</v>
      </c>
      <c r="I2251" s="6" t="str">
        <f t="shared" si="741"/>
        <v/>
      </c>
      <c r="J2251" s="11">
        <v>2248</v>
      </c>
      <c r="K2251" s="11">
        <f>IF(IFERROR(VLOOKUP(J2251,Home!$A$8:$B$1048576,1,FALSE),0)=0,0,1)</f>
        <v>0</v>
      </c>
      <c r="L2251" s="129" t="e">
        <f>IF(VLOOKUP(O2251,Home!$C$8:$R$207,6,FALSE)="","",VLOOKUP(O2251,Home!$C$8:$R$207,6,FALSE))</f>
        <v>#N/A</v>
      </c>
      <c r="M2251" s="129" t="e">
        <f t="shared" si="726"/>
        <v>#N/A</v>
      </c>
      <c r="N2251" s="11">
        <f>SUM($K$4:K2251)</f>
        <v>200</v>
      </c>
      <c r="O2251" s="11" t="str">
        <f>IF(P2251="","",IF(IFERROR(VLOOKUP(N2251,Home!$C$8:$R$1048576,1,FALSE),"")=0,"",IFERROR(VLOOKUP(N2251,Home!$C$8:$R$1048576,1,FALSE),"")))</f>
        <v/>
      </c>
      <c r="P2251" s="11" t="str">
        <f>IF(IFERROR(VLOOKUP(W2251,Home!$C$8:$R$1048576,3,FALSE),"")=0,"",IFERROR(VLOOKUP(W2251,Home!$C$8:$R$1048576,3,FALSE),""))</f>
        <v/>
      </c>
      <c r="Q2251" s="11" t="str">
        <f t="shared" si="725"/>
        <v/>
      </c>
      <c r="R2251" s="130" t="e">
        <f>VLOOKUP(Q2251,'Baggrund til lister'!$G$4:$H$15,2,FALSE)</f>
        <v>#N/A</v>
      </c>
      <c r="S2251" s="11" t="str">
        <f t="shared" si="727"/>
        <v/>
      </c>
      <c r="T2251" s="11" t="str">
        <f>IF(IFERROR(VLOOKUP(N2251,Home!$C$8:$R$1048576,11,FALSE),"")=0,"",IFERROR(VLOOKUP(N2251,Home!$C$8:$R$1048576,11,FALSE),""))</f>
        <v/>
      </c>
      <c r="U2251" s="11" t="str">
        <f>IF(IFERROR(VLOOKUP(O2251,Home!$C$8:$R$1048576,12,FALSE),"")=0,"",IFERROR(VLOOKUP(O2251,Home!$C$8:$R$1048576,12,FALSE),""))</f>
        <v/>
      </c>
      <c r="V2251" s="11" t="str">
        <f>IF(IFERROR(VLOOKUP(O2251,Home!$C$8:$R$1048576,8,FALSE),"")=0,"",IFERROR(VLOOKUP(O2251,Home!$C$8:$R$1048576,8,FALSE),""))</f>
        <v/>
      </c>
      <c r="W2251" s="11" t="str">
        <f>IF(OR(VLOOKUP(N2251,Home!$C$7:$I$207,6,FALSE)="",VLOOKUP(N2251,Home!$C$7:$I$207,7,FALSE)=""),"FEJL",SUM(Baggrundsark!$K$4:K2251))</f>
        <v>FEJL</v>
      </c>
      <c r="Y2251">
        <v>2248</v>
      </c>
      <c r="Z2251" s="1"/>
      <c r="AC2251" s="44"/>
      <c r="AD2251">
        <f t="shared" si="734"/>
        <v>0</v>
      </c>
      <c r="AE2251">
        <f>SUM($AD$4:AD2251)</f>
        <v>1</v>
      </c>
      <c r="AF2251" s="103" t="str">
        <f>IFERROR(VLOOKUP(AN2251,Home!$C$8:$E$207,3,FALSE),"")</f>
        <v/>
      </c>
      <c r="AG2251" s="103" t="str">
        <f>IFERROR(VLOOKUP(AN2251,Home!$C$8:$E$207,2,FALSE),"")</f>
        <v/>
      </c>
      <c r="AH2251" s="104" t="str">
        <f>IF(VLOOKUP(AE2251,Home!$C$8:$I$207,6,FALSE)="","",VLOOKUP(AE2251,Home!$C$8:$I$207,6,FALSE))</f>
        <v/>
      </c>
      <c r="AI2251" s="104" t="e">
        <f t="shared" si="742"/>
        <v>#VALUE!</v>
      </c>
      <c r="AJ2251" s="105" t="e">
        <f t="shared" si="735"/>
        <v>#VALUE!</v>
      </c>
      <c r="AK2251" s="103" t="e">
        <f t="shared" si="728"/>
        <v>#VALUE!</v>
      </c>
      <c r="AL2251" s="103" t="e">
        <f t="shared" si="736"/>
        <v>#VALUE!</v>
      </c>
      <c r="AN2251" t="str">
        <f>IF(OR(VLOOKUP(AE2251,Home!$C$8:$I$207,6,FALSE)="",VLOOKUP(AE2251,Home!$C$8:$I$207,7,FALSE)=""),"FEJL",Baggrundsark!AE2251)</f>
        <v>FEJL</v>
      </c>
      <c r="AO2251">
        <f>IF(VLOOKUP(AE2251,Home!$C$8:$N$207,12,FALSE)="Timelønnet",1,0)</f>
        <v>0</v>
      </c>
      <c r="AP2251">
        <f>SUM($AO$4:AO2251)*AO2251</f>
        <v>0</v>
      </c>
      <c r="AQ2251">
        <f t="shared" si="723"/>
        <v>1</v>
      </c>
      <c r="AR2251" t="str">
        <f t="shared" si="723"/>
        <v/>
      </c>
      <c r="AS2251" t="e">
        <f t="shared" si="737"/>
        <v>#VALUE!</v>
      </c>
      <c r="AT2251" s="45" t="e">
        <f t="shared" si="724"/>
        <v>#VALUE!</v>
      </c>
      <c r="AU2251">
        <f>VLOOKUP(AQ2251,Home!$C$8:$J$207,8,FALSE)</f>
        <v>0</v>
      </c>
    </row>
    <row r="2252" spans="1:47" x14ac:dyDescent="0.25">
      <c r="A2252" s="6">
        <f t="shared" si="729"/>
        <v>0</v>
      </c>
      <c r="B2252" s="6">
        <f t="shared" si="738"/>
        <v>0</v>
      </c>
      <c r="C2252" s="6" t="str">
        <f t="shared" si="730"/>
        <v/>
      </c>
      <c r="D2252" s="7">
        <f t="shared" si="731"/>
        <v>0</v>
      </c>
      <c r="E2252" s="7">
        <f t="shared" si="739"/>
        <v>0</v>
      </c>
      <c r="F2252" s="7" t="str">
        <f t="shared" si="732"/>
        <v/>
      </c>
      <c r="G2252" s="6">
        <f t="shared" si="733"/>
        <v>0</v>
      </c>
      <c r="H2252" s="6">
        <f t="shared" si="740"/>
        <v>0</v>
      </c>
      <c r="I2252" s="6" t="str">
        <f t="shared" si="741"/>
        <v/>
      </c>
      <c r="J2252" s="11">
        <v>2249</v>
      </c>
      <c r="K2252" s="11">
        <f>IF(IFERROR(VLOOKUP(J2252,Home!$A$8:$B$1048576,1,FALSE),0)=0,0,1)</f>
        <v>0</v>
      </c>
      <c r="L2252" s="129" t="e">
        <f>IF(VLOOKUP(O2252,Home!$C$8:$R$207,6,FALSE)="","",VLOOKUP(O2252,Home!$C$8:$R$207,6,FALSE))</f>
        <v>#N/A</v>
      </c>
      <c r="M2252" s="129" t="e">
        <f t="shared" si="726"/>
        <v>#N/A</v>
      </c>
      <c r="N2252" s="11">
        <f>SUM($K$4:K2252)</f>
        <v>200</v>
      </c>
      <c r="O2252" s="11" t="str">
        <f>IF(P2252="","",IF(IFERROR(VLOOKUP(N2252,Home!$C$8:$R$1048576,1,FALSE),"")=0,"",IFERROR(VLOOKUP(N2252,Home!$C$8:$R$1048576,1,FALSE),"")))</f>
        <v/>
      </c>
      <c r="P2252" s="11" t="str">
        <f>IF(IFERROR(VLOOKUP(W2252,Home!$C$8:$R$1048576,3,FALSE),"")=0,"",IFERROR(VLOOKUP(W2252,Home!$C$8:$R$1048576,3,FALSE),""))</f>
        <v/>
      </c>
      <c r="Q2252" s="11" t="str">
        <f t="shared" si="725"/>
        <v/>
      </c>
      <c r="R2252" s="130" t="e">
        <f>VLOOKUP(Q2252,'Baggrund til lister'!$G$4:$H$15,2,FALSE)</f>
        <v>#N/A</v>
      </c>
      <c r="S2252" s="11" t="str">
        <f t="shared" si="727"/>
        <v/>
      </c>
      <c r="T2252" s="11" t="str">
        <f>IF(IFERROR(VLOOKUP(N2252,Home!$C$8:$R$1048576,11,FALSE),"")=0,"",IFERROR(VLOOKUP(N2252,Home!$C$8:$R$1048576,11,FALSE),""))</f>
        <v/>
      </c>
      <c r="U2252" s="11" t="str">
        <f>IF(IFERROR(VLOOKUP(O2252,Home!$C$8:$R$1048576,12,FALSE),"")=0,"",IFERROR(VLOOKUP(O2252,Home!$C$8:$R$1048576,12,FALSE),""))</f>
        <v/>
      </c>
      <c r="V2252" s="11" t="str">
        <f>IF(IFERROR(VLOOKUP(O2252,Home!$C$8:$R$1048576,8,FALSE),"")=0,"",IFERROR(VLOOKUP(O2252,Home!$C$8:$R$1048576,8,FALSE),""))</f>
        <v/>
      </c>
      <c r="W2252" s="11" t="str">
        <f>IF(OR(VLOOKUP(N2252,Home!$C$7:$I$207,6,FALSE)="",VLOOKUP(N2252,Home!$C$7:$I$207,7,FALSE)=""),"FEJL",SUM(Baggrundsark!$K$4:K2252))</f>
        <v>FEJL</v>
      </c>
      <c r="Y2252">
        <v>2249</v>
      </c>
      <c r="Z2252" s="1"/>
      <c r="AC2252" s="44"/>
      <c r="AD2252">
        <f t="shared" si="734"/>
        <v>0</v>
      </c>
      <c r="AE2252">
        <f>SUM($AD$4:AD2252)</f>
        <v>1</v>
      </c>
      <c r="AF2252" s="103" t="str">
        <f>IFERROR(VLOOKUP(AN2252,Home!$C$8:$E$207,3,FALSE),"")</f>
        <v/>
      </c>
      <c r="AG2252" s="103" t="str">
        <f>IFERROR(VLOOKUP(AN2252,Home!$C$8:$E$207,2,FALSE),"")</f>
        <v/>
      </c>
      <c r="AH2252" s="104" t="str">
        <f>IF(VLOOKUP(AE2252,Home!$C$8:$I$207,6,FALSE)="","",VLOOKUP(AE2252,Home!$C$8:$I$207,6,FALSE))</f>
        <v/>
      </c>
      <c r="AI2252" s="104" t="e">
        <f t="shared" si="742"/>
        <v>#VALUE!</v>
      </c>
      <c r="AJ2252" s="105" t="e">
        <f t="shared" si="735"/>
        <v>#VALUE!</v>
      </c>
      <c r="AK2252" s="103" t="e">
        <f t="shared" si="728"/>
        <v>#VALUE!</v>
      </c>
      <c r="AL2252" s="103" t="e">
        <f t="shared" si="736"/>
        <v>#VALUE!</v>
      </c>
      <c r="AN2252" t="str">
        <f>IF(OR(VLOOKUP(AE2252,Home!$C$8:$I$207,6,FALSE)="",VLOOKUP(AE2252,Home!$C$8:$I$207,7,FALSE)=""),"FEJL",Baggrundsark!AE2252)</f>
        <v>FEJL</v>
      </c>
      <c r="AO2252">
        <f>IF(VLOOKUP(AE2252,Home!$C$8:$N$207,12,FALSE)="Timelønnet",1,0)</f>
        <v>0</v>
      </c>
      <c r="AP2252">
        <f>SUM($AO$4:AO2252)*AO2252</f>
        <v>0</v>
      </c>
      <c r="AQ2252">
        <f t="shared" si="723"/>
        <v>1</v>
      </c>
      <c r="AR2252" t="str">
        <f t="shared" si="723"/>
        <v/>
      </c>
      <c r="AS2252" t="e">
        <f t="shared" si="737"/>
        <v>#VALUE!</v>
      </c>
      <c r="AT2252" s="45" t="e">
        <f t="shared" si="724"/>
        <v>#VALUE!</v>
      </c>
      <c r="AU2252">
        <f>VLOOKUP(AQ2252,Home!$C$8:$J$207,8,FALSE)</f>
        <v>0</v>
      </c>
    </row>
    <row r="2253" spans="1:47" x14ac:dyDescent="0.25">
      <c r="A2253" s="6">
        <f t="shared" si="729"/>
        <v>0</v>
      </c>
      <c r="B2253" s="6">
        <f t="shared" si="738"/>
        <v>0</v>
      </c>
      <c r="C2253" s="6" t="str">
        <f t="shared" si="730"/>
        <v/>
      </c>
      <c r="D2253" s="7">
        <f t="shared" si="731"/>
        <v>0</v>
      </c>
      <c r="E2253" s="7">
        <f t="shared" si="739"/>
        <v>0</v>
      </c>
      <c r="F2253" s="7" t="str">
        <f t="shared" si="732"/>
        <v/>
      </c>
      <c r="G2253" s="6">
        <f t="shared" si="733"/>
        <v>0</v>
      </c>
      <c r="H2253" s="6">
        <f t="shared" si="740"/>
        <v>0</v>
      </c>
      <c r="I2253" s="6" t="str">
        <f t="shared" si="741"/>
        <v/>
      </c>
      <c r="J2253" s="11">
        <v>2250</v>
      </c>
      <c r="K2253" s="11">
        <f>IF(IFERROR(VLOOKUP(J2253,Home!$A$8:$B$1048576,1,FALSE),0)=0,0,1)</f>
        <v>0</v>
      </c>
      <c r="L2253" s="129" t="e">
        <f>IF(VLOOKUP(O2253,Home!$C$8:$R$207,6,FALSE)="","",VLOOKUP(O2253,Home!$C$8:$R$207,6,FALSE))</f>
        <v>#N/A</v>
      </c>
      <c r="M2253" s="129" t="e">
        <f t="shared" si="726"/>
        <v>#N/A</v>
      </c>
      <c r="N2253" s="11">
        <f>SUM($K$4:K2253)</f>
        <v>200</v>
      </c>
      <c r="O2253" s="11" t="str">
        <f>IF(P2253="","",IF(IFERROR(VLOOKUP(N2253,Home!$C$8:$R$1048576,1,FALSE),"")=0,"",IFERROR(VLOOKUP(N2253,Home!$C$8:$R$1048576,1,FALSE),"")))</f>
        <v/>
      </c>
      <c r="P2253" s="11" t="str">
        <f>IF(IFERROR(VLOOKUP(W2253,Home!$C$8:$R$1048576,3,FALSE),"")=0,"",IFERROR(VLOOKUP(W2253,Home!$C$8:$R$1048576,3,FALSE),""))</f>
        <v/>
      </c>
      <c r="Q2253" s="11" t="str">
        <f t="shared" si="725"/>
        <v/>
      </c>
      <c r="R2253" s="130" t="e">
        <f>VLOOKUP(Q2253,'Baggrund til lister'!$G$4:$H$15,2,FALSE)</f>
        <v>#N/A</v>
      </c>
      <c r="S2253" s="11" t="str">
        <f t="shared" si="727"/>
        <v/>
      </c>
      <c r="T2253" s="11" t="str">
        <f>IF(IFERROR(VLOOKUP(N2253,Home!$C$8:$R$1048576,11,FALSE),"")=0,"",IFERROR(VLOOKUP(N2253,Home!$C$8:$R$1048576,11,FALSE),""))</f>
        <v/>
      </c>
      <c r="U2253" s="11" t="str">
        <f>IF(IFERROR(VLOOKUP(O2253,Home!$C$8:$R$1048576,12,FALSE),"")=0,"",IFERROR(VLOOKUP(O2253,Home!$C$8:$R$1048576,12,FALSE),""))</f>
        <v/>
      </c>
      <c r="V2253" s="11" t="str">
        <f>IF(IFERROR(VLOOKUP(O2253,Home!$C$8:$R$1048576,8,FALSE),"")=0,"",IFERROR(VLOOKUP(O2253,Home!$C$8:$R$1048576,8,FALSE),""))</f>
        <v/>
      </c>
      <c r="W2253" s="11" t="str">
        <f>IF(OR(VLOOKUP(N2253,Home!$C$7:$I$207,6,FALSE)="",VLOOKUP(N2253,Home!$C$7:$I$207,7,FALSE)=""),"FEJL",SUM(Baggrundsark!$K$4:K2253))</f>
        <v>FEJL</v>
      </c>
      <c r="Y2253">
        <v>2250</v>
      </c>
      <c r="Z2253" s="1"/>
      <c r="AC2253" s="44"/>
      <c r="AD2253">
        <f t="shared" si="734"/>
        <v>0</v>
      </c>
      <c r="AE2253">
        <f>SUM($AD$4:AD2253)</f>
        <v>1</v>
      </c>
      <c r="AF2253" s="103" t="str">
        <f>IFERROR(VLOOKUP(AN2253,Home!$C$8:$E$207,3,FALSE),"")</f>
        <v/>
      </c>
      <c r="AG2253" s="103" t="str">
        <f>IFERROR(VLOOKUP(AN2253,Home!$C$8:$E$207,2,FALSE),"")</f>
        <v/>
      </c>
      <c r="AH2253" s="104" t="str">
        <f>IF(VLOOKUP(AE2253,Home!$C$8:$I$207,6,FALSE)="","",VLOOKUP(AE2253,Home!$C$8:$I$207,6,FALSE))</f>
        <v/>
      </c>
      <c r="AI2253" s="104" t="e">
        <f t="shared" si="742"/>
        <v>#VALUE!</v>
      </c>
      <c r="AJ2253" s="105" t="e">
        <f t="shared" si="735"/>
        <v>#VALUE!</v>
      </c>
      <c r="AK2253" s="103" t="e">
        <f t="shared" si="728"/>
        <v>#VALUE!</v>
      </c>
      <c r="AL2253" s="103" t="e">
        <f t="shared" si="736"/>
        <v>#VALUE!</v>
      </c>
      <c r="AN2253" t="str">
        <f>IF(OR(VLOOKUP(AE2253,Home!$C$8:$I$207,6,FALSE)="",VLOOKUP(AE2253,Home!$C$8:$I$207,7,FALSE)=""),"FEJL",Baggrundsark!AE2253)</f>
        <v>FEJL</v>
      </c>
      <c r="AO2253">
        <f>IF(VLOOKUP(AE2253,Home!$C$8:$N$207,12,FALSE)="Timelønnet",1,0)</f>
        <v>0</v>
      </c>
      <c r="AP2253">
        <f>SUM($AO$4:AO2253)*AO2253</f>
        <v>0</v>
      </c>
      <c r="AQ2253">
        <f t="shared" si="723"/>
        <v>1</v>
      </c>
      <c r="AR2253" t="str">
        <f t="shared" si="723"/>
        <v/>
      </c>
      <c r="AS2253" t="e">
        <f t="shared" si="737"/>
        <v>#VALUE!</v>
      </c>
      <c r="AT2253" s="45" t="e">
        <f t="shared" si="724"/>
        <v>#VALUE!</v>
      </c>
      <c r="AU2253">
        <f>VLOOKUP(AQ2253,Home!$C$8:$J$207,8,FALSE)</f>
        <v>0</v>
      </c>
    </row>
    <row r="2254" spans="1:47" x14ac:dyDescent="0.25">
      <c r="A2254" s="6">
        <f t="shared" si="729"/>
        <v>0</v>
      </c>
      <c r="B2254" s="6">
        <f t="shared" si="738"/>
        <v>0</v>
      </c>
      <c r="C2254" s="6" t="str">
        <f t="shared" si="730"/>
        <v/>
      </c>
      <c r="D2254" s="7">
        <f t="shared" si="731"/>
        <v>0</v>
      </c>
      <c r="E2254" s="7">
        <f t="shared" si="739"/>
        <v>0</v>
      </c>
      <c r="F2254" s="7" t="str">
        <f t="shared" si="732"/>
        <v/>
      </c>
      <c r="G2254" s="6">
        <f t="shared" si="733"/>
        <v>0</v>
      </c>
      <c r="H2254" s="6">
        <f t="shared" si="740"/>
        <v>0</v>
      </c>
      <c r="I2254" s="6" t="str">
        <f t="shared" si="741"/>
        <v/>
      </c>
      <c r="J2254" s="11">
        <v>2251</v>
      </c>
      <c r="K2254" s="11">
        <f>IF(IFERROR(VLOOKUP(J2254,Home!$A$8:$B$1048576,1,FALSE),0)=0,0,1)</f>
        <v>0</v>
      </c>
      <c r="L2254" s="129" t="e">
        <f>IF(VLOOKUP(O2254,Home!$C$8:$R$207,6,FALSE)="","",VLOOKUP(O2254,Home!$C$8:$R$207,6,FALSE))</f>
        <v>#N/A</v>
      </c>
      <c r="M2254" s="129" t="e">
        <f t="shared" si="726"/>
        <v>#N/A</v>
      </c>
      <c r="N2254" s="11">
        <f>SUM($K$4:K2254)</f>
        <v>200</v>
      </c>
      <c r="O2254" s="11" t="str">
        <f>IF(P2254="","",IF(IFERROR(VLOOKUP(N2254,Home!$C$8:$R$1048576,1,FALSE),"")=0,"",IFERROR(VLOOKUP(N2254,Home!$C$8:$R$1048576,1,FALSE),"")))</f>
        <v/>
      </c>
      <c r="P2254" s="11" t="str">
        <f>IF(IFERROR(VLOOKUP(W2254,Home!$C$8:$R$1048576,3,FALSE),"")=0,"",IFERROR(VLOOKUP(W2254,Home!$C$8:$R$1048576,3,FALSE),""))</f>
        <v/>
      </c>
      <c r="Q2254" s="11" t="str">
        <f t="shared" si="725"/>
        <v/>
      </c>
      <c r="R2254" s="130" t="e">
        <f>VLOOKUP(Q2254,'Baggrund til lister'!$G$4:$H$15,2,FALSE)</f>
        <v>#N/A</v>
      </c>
      <c r="S2254" s="11" t="str">
        <f t="shared" si="727"/>
        <v/>
      </c>
      <c r="T2254" s="11" t="str">
        <f>IF(IFERROR(VLOOKUP(N2254,Home!$C$8:$R$1048576,11,FALSE),"")=0,"",IFERROR(VLOOKUP(N2254,Home!$C$8:$R$1048576,11,FALSE),""))</f>
        <v/>
      </c>
      <c r="U2254" s="11" t="str">
        <f>IF(IFERROR(VLOOKUP(O2254,Home!$C$8:$R$1048576,12,FALSE),"")=0,"",IFERROR(VLOOKUP(O2254,Home!$C$8:$R$1048576,12,FALSE),""))</f>
        <v/>
      </c>
      <c r="V2254" s="11" t="str">
        <f>IF(IFERROR(VLOOKUP(O2254,Home!$C$8:$R$1048576,8,FALSE),"")=0,"",IFERROR(VLOOKUP(O2254,Home!$C$8:$R$1048576,8,FALSE),""))</f>
        <v/>
      </c>
      <c r="W2254" s="11" t="str">
        <f>IF(OR(VLOOKUP(N2254,Home!$C$7:$I$207,6,FALSE)="",VLOOKUP(N2254,Home!$C$7:$I$207,7,FALSE)=""),"FEJL",SUM(Baggrundsark!$K$4:K2254))</f>
        <v>FEJL</v>
      </c>
      <c r="Y2254">
        <v>2251</v>
      </c>
      <c r="Z2254" s="1"/>
      <c r="AC2254" s="44"/>
      <c r="AD2254">
        <f t="shared" si="734"/>
        <v>0</v>
      </c>
      <c r="AE2254">
        <f>SUM($AD$4:AD2254)</f>
        <v>1</v>
      </c>
      <c r="AF2254" s="103" t="str">
        <f>IFERROR(VLOOKUP(AN2254,Home!$C$8:$E$207,3,FALSE),"")</f>
        <v/>
      </c>
      <c r="AG2254" s="103" t="str">
        <f>IFERROR(VLOOKUP(AN2254,Home!$C$8:$E$207,2,FALSE),"")</f>
        <v/>
      </c>
      <c r="AH2254" s="104" t="str">
        <f>IF(VLOOKUP(AE2254,Home!$C$8:$I$207,6,FALSE)="","",VLOOKUP(AE2254,Home!$C$8:$I$207,6,FALSE))</f>
        <v/>
      </c>
      <c r="AI2254" s="104" t="e">
        <f t="shared" si="742"/>
        <v>#VALUE!</v>
      </c>
      <c r="AJ2254" s="105" t="e">
        <f t="shared" si="735"/>
        <v>#VALUE!</v>
      </c>
      <c r="AK2254" s="103" t="e">
        <f t="shared" si="728"/>
        <v>#VALUE!</v>
      </c>
      <c r="AL2254" s="103" t="e">
        <f t="shared" si="736"/>
        <v>#VALUE!</v>
      </c>
      <c r="AN2254" t="str">
        <f>IF(OR(VLOOKUP(AE2254,Home!$C$8:$I$207,6,FALSE)="",VLOOKUP(AE2254,Home!$C$8:$I$207,7,FALSE)=""),"FEJL",Baggrundsark!AE2254)</f>
        <v>FEJL</v>
      </c>
      <c r="AO2254">
        <f>IF(VLOOKUP(AE2254,Home!$C$8:$N$207,12,FALSE)="Timelønnet",1,0)</f>
        <v>0</v>
      </c>
      <c r="AP2254">
        <f>SUM($AO$4:AO2254)*AO2254</f>
        <v>0</v>
      </c>
      <c r="AQ2254">
        <f t="shared" si="723"/>
        <v>1</v>
      </c>
      <c r="AR2254" t="str">
        <f t="shared" si="723"/>
        <v/>
      </c>
      <c r="AS2254" t="e">
        <f t="shared" si="737"/>
        <v>#VALUE!</v>
      </c>
      <c r="AT2254" s="45" t="e">
        <f t="shared" si="724"/>
        <v>#VALUE!</v>
      </c>
      <c r="AU2254">
        <f>VLOOKUP(AQ2254,Home!$C$8:$J$207,8,FALSE)</f>
        <v>0</v>
      </c>
    </row>
    <row r="2255" spans="1:47" x14ac:dyDescent="0.25">
      <c r="A2255" s="6">
        <f t="shared" si="729"/>
        <v>0</v>
      </c>
      <c r="B2255" s="6">
        <f t="shared" si="738"/>
        <v>0</v>
      </c>
      <c r="C2255" s="6" t="str">
        <f t="shared" si="730"/>
        <v/>
      </c>
      <c r="D2255" s="7">
        <f t="shared" si="731"/>
        <v>0</v>
      </c>
      <c r="E2255" s="7">
        <f t="shared" si="739"/>
        <v>0</v>
      </c>
      <c r="F2255" s="7" t="str">
        <f t="shared" si="732"/>
        <v/>
      </c>
      <c r="G2255" s="6">
        <f t="shared" si="733"/>
        <v>0</v>
      </c>
      <c r="H2255" s="6">
        <f t="shared" si="740"/>
        <v>0</v>
      </c>
      <c r="I2255" s="6" t="str">
        <f t="shared" si="741"/>
        <v/>
      </c>
      <c r="J2255" s="11">
        <v>2252</v>
      </c>
      <c r="K2255" s="11">
        <f>IF(IFERROR(VLOOKUP(J2255,Home!$A$8:$B$1048576,1,FALSE),0)=0,0,1)</f>
        <v>0</v>
      </c>
      <c r="L2255" s="129" t="e">
        <f>IF(VLOOKUP(O2255,Home!$C$8:$R$207,6,FALSE)="","",VLOOKUP(O2255,Home!$C$8:$R$207,6,FALSE))</f>
        <v>#N/A</v>
      </c>
      <c r="M2255" s="129" t="e">
        <f t="shared" si="726"/>
        <v>#N/A</v>
      </c>
      <c r="N2255" s="11">
        <f>SUM($K$4:K2255)</f>
        <v>200</v>
      </c>
      <c r="O2255" s="11" t="str">
        <f>IF(P2255="","",IF(IFERROR(VLOOKUP(N2255,Home!$C$8:$R$1048576,1,FALSE),"")=0,"",IFERROR(VLOOKUP(N2255,Home!$C$8:$R$1048576,1,FALSE),"")))</f>
        <v/>
      </c>
      <c r="P2255" s="11" t="str">
        <f>IF(IFERROR(VLOOKUP(W2255,Home!$C$8:$R$1048576,3,FALSE),"")=0,"",IFERROR(VLOOKUP(W2255,Home!$C$8:$R$1048576,3,FALSE),""))</f>
        <v/>
      </c>
      <c r="Q2255" s="11" t="str">
        <f t="shared" si="725"/>
        <v/>
      </c>
      <c r="R2255" s="130" t="e">
        <f>VLOOKUP(Q2255,'Baggrund til lister'!$G$4:$H$15,2,FALSE)</f>
        <v>#N/A</v>
      </c>
      <c r="S2255" s="11" t="str">
        <f t="shared" si="727"/>
        <v/>
      </c>
      <c r="T2255" s="11" t="str">
        <f>IF(IFERROR(VLOOKUP(N2255,Home!$C$8:$R$1048576,11,FALSE),"")=0,"",IFERROR(VLOOKUP(N2255,Home!$C$8:$R$1048576,11,FALSE),""))</f>
        <v/>
      </c>
      <c r="U2255" s="11" t="str">
        <f>IF(IFERROR(VLOOKUP(O2255,Home!$C$8:$R$1048576,12,FALSE),"")=0,"",IFERROR(VLOOKUP(O2255,Home!$C$8:$R$1048576,12,FALSE),""))</f>
        <v/>
      </c>
      <c r="V2255" s="11" t="str">
        <f>IF(IFERROR(VLOOKUP(O2255,Home!$C$8:$R$1048576,8,FALSE),"")=0,"",IFERROR(VLOOKUP(O2255,Home!$C$8:$R$1048576,8,FALSE),""))</f>
        <v/>
      </c>
      <c r="W2255" s="11" t="str">
        <f>IF(OR(VLOOKUP(N2255,Home!$C$7:$I$207,6,FALSE)="",VLOOKUP(N2255,Home!$C$7:$I$207,7,FALSE)=""),"FEJL",SUM(Baggrundsark!$K$4:K2255))</f>
        <v>FEJL</v>
      </c>
      <c r="Y2255">
        <v>2252</v>
      </c>
      <c r="Z2255" s="1"/>
      <c r="AC2255" s="44"/>
      <c r="AD2255">
        <f t="shared" si="734"/>
        <v>0</v>
      </c>
      <c r="AE2255">
        <f>SUM($AD$4:AD2255)</f>
        <v>1</v>
      </c>
      <c r="AF2255" s="103" t="str">
        <f>IFERROR(VLOOKUP(AN2255,Home!$C$8:$E$207,3,FALSE),"")</f>
        <v/>
      </c>
      <c r="AG2255" s="103" t="str">
        <f>IFERROR(VLOOKUP(AN2255,Home!$C$8:$E$207,2,FALSE),"")</f>
        <v/>
      </c>
      <c r="AH2255" s="104" t="str">
        <f>IF(VLOOKUP(AE2255,Home!$C$8:$I$207,6,FALSE)="","",VLOOKUP(AE2255,Home!$C$8:$I$207,6,FALSE))</f>
        <v/>
      </c>
      <c r="AI2255" s="104" t="e">
        <f t="shared" si="742"/>
        <v>#VALUE!</v>
      </c>
      <c r="AJ2255" s="105" t="e">
        <f t="shared" si="735"/>
        <v>#VALUE!</v>
      </c>
      <c r="AK2255" s="103" t="e">
        <f t="shared" si="728"/>
        <v>#VALUE!</v>
      </c>
      <c r="AL2255" s="103" t="e">
        <f t="shared" si="736"/>
        <v>#VALUE!</v>
      </c>
      <c r="AN2255" t="str">
        <f>IF(OR(VLOOKUP(AE2255,Home!$C$8:$I$207,6,FALSE)="",VLOOKUP(AE2255,Home!$C$8:$I$207,7,FALSE)=""),"FEJL",Baggrundsark!AE2255)</f>
        <v>FEJL</v>
      </c>
      <c r="AO2255">
        <f>IF(VLOOKUP(AE2255,Home!$C$8:$N$207,12,FALSE)="Timelønnet",1,0)</f>
        <v>0</v>
      </c>
      <c r="AP2255">
        <f>SUM($AO$4:AO2255)*AO2255</f>
        <v>0</v>
      </c>
      <c r="AQ2255">
        <f t="shared" si="723"/>
        <v>1</v>
      </c>
      <c r="AR2255" t="str">
        <f t="shared" si="723"/>
        <v/>
      </c>
      <c r="AS2255" t="e">
        <f t="shared" si="737"/>
        <v>#VALUE!</v>
      </c>
      <c r="AT2255" s="45" t="e">
        <f t="shared" si="724"/>
        <v>#VALUE!</v>
      </c>
      <c r="AU2255">
        <f>VLOOKUP(AQ2255,Home!$C$8:$J$207,8,FALSE)</f>
        <v>0</v>
      </c>
    </row>
    <row r="2256" spans="1:47" x14ac:dyDescent="0.25">
      <c r="A2256" s="6">
        <f t="shared" si="729"/>
        <v>0</v>
      </c>
      <c r="B2256" s="6">
        <f t="shared" si="738"/>
        <v>0</v>
      </c>
      <c r="C2256" s="6" t="str">
        <f t="shared" si="730"/>
        <v/>
      </c>
      <c r="D2256" s="7">
        <f t="shared" si="731"/>
        <v>0</v>
      </c>
      <c r="E2256" s="7">
        <f t="shared" si="739"/>
        <v>0</v>
      </c>
      <c r="F2256" s="7" t="str">
        <f t="shared" si="732"/>
        <v/>
      </c>
      <c r="G2256" s="6">
        <f t="shared" si="733"/>
        <v>0</v>
      </c>
      <c r="H2256" s="6">
        <f t="shared" si="740"/>
        <v>0</v>
      </c>
      <c r="I2256" s="6" t="str">
        <f t="shared" si="741"/>
        <v/>
      </c>
      <c r="J2256" s="11">
        <v>2253</v>
      </c>
      <c r="K2256" s="11">
        <f>IF(IFERROR(VLOOKUP(J2256,Home!$A$8:$B$1048576,1,FALSE),0)=0,0,1)</f>
        <v>0</v>
      </c>
      <c r="L2256" s="129" t="e">
        <f>IF(VLOOKUP(O2256,Home!$C$8:$R$207,6,FALSE)="","",VLOOKUP(O2256,Home!$C$8:$R$207,6,FALSE))</f>
        <v>#N/A</v>
      </c>
      <c r="M2256" s="129" t="e">
        <f t="shared" si="726"/>
        <v>#N/A</v>
      </c>
      <c r="N2256" s="11">
        <f>SUM($K$4:K2256)</f>
        <v>200</v>
      </c>
      <c r="O2256" s="11" t="str">
        <f>IF(P2256="","",IF(IFERROR(VLOOKUP(N2256,Home!$C$8:$R$1048576,1,FALSE),"")=0,"",IFERROR(VLOOKUP(N2256,Home!$C$8:$R$1048576,1,FALSE),"")))</f>
        <v/>
      </c>
      <c r="P2256" s="11" t="str">
        <f>IF(IFERROR(VLOOKUP(W2256,Home!$C$8:$R$1048576,3,FALSE),"")=0,"",IFERROR(VLOOKUP(W2256,Home!$C$8:$R$1048576,3,FALSE),""))</f>
        <v/>
      </c>
      <c r="Q2256" s="11" t="str">
        <f t="shared" si="725"/>
        <v/>
      </c>
      <c r="R2256" s="130" t="e">
        <f>VLOOKUP(Q2256,'Baggrund til lister'!$G$4:$H$15,2,FALSE)</f>
        <v>#N/A</v>
      </c>
      <c r="S2256" s="11" t="str">
        <f t="shared" si="727"/>
        <v/>
      </c>
      <c r="T2256" s="11" t="str">
        <f>IF(IFERROR(VLOOKUP(N2256,Home!$C$8:$R$1048576,11,FALSE),"")=0,"",IFERROR(VLOOKUP(N2256,Home!$C$8:$R$1048576,11,FALSE),""))</f>
        <v/>
      </c>
      <c r="U2256" s="11" t="str">
        <f>IF(IFERROR(VLOOKUP(O2256,Home!$C$8:$R$1048576,12,FALSE),"")=0,"",IFERROR(VLOOKUP(O2256,Home!$C$8:$R$1048576,12,FALSE),""))</f>
        <v/>
      </c>
      <c r="V2256" s="11" t="str">
        <f>IF(IFERROR(VLOOKUP(O2256,Home!$C$8:$R$1048576,8,FALSE),"")=0,"",IFERROR(VLOOKUP(O2256,Home!$C$8:$R$1048576,8,FALSE),""))</f>
        <v/>
      </c>
      <c r="W2256" s="11" t="str">
        <f>IF(OR(VLOOKUP(N2256,Home!$C$7:$I$207,6,FALSE)="",VLOOKUP(N2256,Home!$C$7:$I$207,7,FALSE)=""),"FEJL",SUM(Baggrundsark!$K$4:K2256))</f>
        <v>FEJL</v>
      </c>
      <c r="Y2256">
        <v>2253</v>
      </c>
      <c r="Z2256" s="1"/>
      <c r="AC2256" s="44"/>
      <c r="AD2256">
        <f t="shared" si="734"/>
        <v>0</v>
      </c>
      <c r="AE2256">
        <f>SUM($AD$4:AD2256)</f>
        <v>1</v>
      </c>
      <c r="AF2256" s="103" t="str">
        <f>IFERROR(VLOOKUP(AN2256,Home!$C$8:$E$207,3,FALSE),"")</f>
        <v/>
      </c>
      <c r="AG2256" s="103" t="str">
        <f>IFERROR(VLOOKUP(AN2256,Home!$C$8:$E$207,2,FALSE),"")</f>
        <v/>
      </c>
      <c r="AH2256" s="104" t="str">
        <f>IF(VLOOKUP(AE2256,Home!$C$8:$I$207,6,FALSE)="","",VLOOKUP(AE2256,Home!$C$8:$I$207,6,FALSE))</f>
        <v/>
      </c>
      <c r="AI2256" s="104" t="e">
        <f t="shared" si="742"/>
        <v>#VALUE!</v>
      </c>
      <c r="AJ2256" s="105" t="e">
        <f t="shared" si="735"/>
        <v>#VALUE!</v>
      </c>
      <c r="AK2256" s="103" t="e">
        <f t="shared" si="728"/>
        <v>#VALUE!</v>
      </c>
      <c r="AL2256" s="103" t="e">
        <f t="shared" si="736"/>
        <v>#VALUE!</v>
      </c>
      <c r="AN2256" t="str">
        <f>IF(OR(VLOOKUP(AE2256,Home!$C$8:$I$207,6,FALSE)="",VLOOKUP(AE2256,Home!$C$8:$I$207,7,FALSE)=""),"FEJL",Baggrundsark!AE2256)</f>
        <v>FEJL</v>
      </c>
      <c r="AO2256">
        <f>IF(VLOOKUP(AE2256,Home!$C$8:$N$207,12,FALSE)="Timelønnet",1,0)</f>
        <v>0</v>
      </c>
      <c r="AP2256">
        <f>SUM($AO$4:AO2256)*AO2256</f>
        <v>0</v>
      </c>
      <c r="AQ2256">
        <f t="shared" si="723"/>
        <v>1</v>
      </c>
      <c r="AR2256" t="str">
        <f t="shared" si="723"/>
        <v/>
      </c>
      <c r="AS2256" t="e">
        <f t="shared" si="737"/>
        <v>#VALUE!</v>
      </c>
      <c r="AT2256" s="45" t="e">
        <f t="shared" si="724"/>
        <v>#VALUE!</v>
      </c>
      <c r="AU2256">
        <f>VLOOKUP(AQ2256,Home!$C$8:$J$207,8,FALSE)</f>
        <v>0</v>
      </c>
    </row>
    <row r="2257" spans="1:47" x14ac:dyDescent="0.25">
      <c r="A2257" s="6">
        <f t="shared" si="729"/>
        <v>0</v>
      </c>
      <c r="B2257" s="6">
        <f t="shared" si="738"/>
        <v>0</v>
      </c>
      <c r="C2257" s="6" t="str">
        <f t="shared" si="730"/>
        <v/>
      </c>
      <c r="D2257" s="7">
        <f t="shared" si="731"/>
        <v>0</v>
      </c>
      <c r="E2257" s="7">
        <f t="shared" si="739"/>
        <v>0</v>
      </c>
      <c r="F2257" s="7" t="str">
        <f t="shared" si="732"/>
        <v/>
      </c>
      <c r="G2257" s="6">
        <f t="shared" si="733"/>
        <v>0</v>
      </c>
      <c r="H2257" s="6">
        <f t="shared" si="740"/>
        <v>0</v>
      </c>
      <c r="I2257" s="6" t="str">
        <f t="shared" si="741"/>
        <v/>
      </c>
      <c r="J2257" s="11">
        <v>2254</v>
      </c>
      <c r="K2257" s="11">
        <f>IF(IFERROR(VLOOKUP(J2257,Home!$A$8:$B$1048576,1,FALSE),0)=0,0,1)</f>
        <v>0</v>
      </c>
      <c r="L2257" s="129" t="e">
        <f>IF(VLOOKUP(O2257,Home!$C$8:$R$207,6,FALSE)="","",VLOOKUP(O2257,Home!$C$8:$R$207,6,FALSE))</f>
        <v>#N/A</v>
      </c>
      <c r="M2257" s="129" t="e">
        <f t="shared" si="726"/>
        <v>#N/A</v>
      </c>
      <c r="N2257" s="11">
        <f>SUM($K$4:K2257)</f>
        <v>200</v>
      </c>
      <c r="O2257" s="11" t="str">
        <f>IF(P2257="","",IF(IFERROR(VLOOKUP(N2257,Home!$C$8:$R$1048576,1,FALSE),"")=0,"",IFERROR(VLOOKUP(N2257,Home!$C$8:$R$1048576,1,FALSE),"")))</f>
        <v/>
      </c>
      <c r="P2257" s="11" t="str">
        <f>IF(IFERROR(VLOOKUP(W2257,Home!$C$8:$R$1048576,3,FALSE),"")=0,"",IFERROR(VLOOKUP(W2257,Home!$C$8:$R$1048576,3,FALSE),""))</f>
        <v/>
      </c>
      <c r="Q2257" s="11" t="str">
        <f t="shared" si="725"/>
        <v/>
      </c>
      <c r="R2257" s="130" t="e">
        <f>VLOOKUP(Q2257,'Baggrund til lister'!$G$4:$H$15,2,FALSE)</f>
        <v>#N/A</v>
      </c>
      <c r="S2257" s="11" t="str">
        <f t="shared" si="727"/>
        <v/>
      </c>
      <c r="T2257" s="11" t="str">
        <f>IF(IFERROR(VLOOKUP(N2257,Home!$C$8:$R$1048576,11,FALSE),"")=0,"",IFERROR(VLOOKUP(N2257,Home!$C$8:$R$1048576,11,FALSE),""))</f>
        <v/>
      </c>
      <c r="U2257" s="11" t="str">
        <f>IF(IFERROR(VLOOKUP(O2257,Home!$C$8:$R$1048576,12,FALSE),"")=0,"",IFERROR(VLOOKUP(O2257,Home!$C$8:$R$1048576,12,FALSE),""))</f>
        <v/>
      </c>
      <c r="V2257" s="11" t="str">
        <f>IF(IFERROR(VLOOKUP(O2257,Home!$C$8:$R$1048576,8,FALSE),"")=0,"",IFERROR(VLOOKUP(O2257,Home!$C$8:$R$1048576,8,FALSE),""))</f>
        <v/>
      </c>
      <c r="W2257" s="11" t="str">
        <f>IF(OR(VLOOKUP(N2257,Home!$C$7:$I$207,6,FALSE)="",VLOOKUP(N2257,Home!$C$7:$I$207,7,FALSE)=""),"FEJL",SUM(Baggrundsark!$K$4:K2257))</f>
        <v>FEJL</v>
      </c>
      <c r="Y2257">
        <v>2254</v>
      </c>
      <c r="Z2257" s="1"/>
      <c r="AC2257" s="44"/>
      <c r="AD2257">
        <f t="shared" si="734"/>
        <v>0</v>
      </c>
      <c r="AE2257">
        <f>SUM($AD$4:AD2257)</f>
        <v>1</v>
      </c>
      <c r="AF2257" s="103" t="str">
        <f>IFERROR(VLOOKUP(AN2257,Home!$C$8:$E$207,3,FALSE),"")</f>
        <v/>
      </c>
      <c r="AG2257" s="103" t="str">
        <f>IFERROR(VLOOKUP(AN2257,Home!$C$8:$E$207,2,FALSE),"")</f>
        <v/>
      </c>
      <c r="AH2257" s="104" t="str">
        <f>IF(VLOOKUP(AE2257,Home!$C$8:$I$207,6,FALSE)="","",VLOOKUP(AE2257,Home!$C$8:$I$207,6,FALSE))</f>
        <v/>
      </c>
      <c r="AI2257" s="104" t="e">
        <f t="shared" si="742"/>
        <v>#VALUE!</v>
      </c>
      <c r="AJ2257" s="105" t="e">
        <f t="shared" si="735"/>
        <v>#VALUE!</v>
      </c>
      <c r="AK2257" s="103" t="e">
        <f t="shared" si="728"/>
        <v>#VALUE!</v>
      </c>
      <c r="AL2257" s="103" t="e">
        <f t="shared" si="736"/>
        <v>#VALUE!</v>
      </c>
      <c r="AN2257" t="str">
        <f>IF(OR(VLOOKUP(AE2257,Home!$C$8:$I$207,6,FALSE)="",VLOOKUP(AE2257,Home!$C$8:$I$207,7,FALSE)=""),"FEJL",Baggrundsark!AE2257)</f>
        <v>FEJL</v>
      </c>
      <c r="AO2257">
        <f>IF(VLOOKUP(AE2257,Home!$C$8:$N$207,12,FALSE)="Timelønnet",1,0)</f>
        <v>0</v>
      </c>
      <c r="AP2257">
        <f>SUM($AO$4:AO2257)*AO2257</f>
        <v>0</v>
      </c>
      <c r="AQ2257">
        <f t="shared" si="723"/>
        <v>1</v>
      </c>
      <c r="AR2257" t="str">
        <f t="shared" si="723"/>
        <v/>
      </c>
      <c r="AS2257" t="e">
        <f t="shared" si="737"/>
        <v>#VALUE!</v>
      </c>
      <c r="AT2257" s="45" t="e">
        <f t="shared" si="724"/>
        <v>#VALUE!</v>
      </c>
      <c r="AU2257">
        <f>VLOOKUP(AQ2257,Home!$C$8:$J$207,8,FALSE)</f>
        <v>0</v>
      </c>
    </row>
    <row r="2258" spans="1:47" x14ac:dyDescent="0.25">
      <c r="A2258" s="6">
        <f t="shared" si="729"/>
        <v>0</v>
      </c>
      <c r="B2258" s="6">
        <f t="shared" si="738"/>
        <v>0</v>
      </c>
      <c r="C2258" s="6" t="str">
        <f t="shared" si="730"/>
        <v/>
      </c>
      <c r="D2258" s="7">
        <f t="shared" si="731"/>
        <v>0</v>
      </c>
      <c r="E2258" s="7">
        <f t="shared" si="739"/>
        <v>0</v>
      </c>
      <c r="F2258" s="7" t="str">
        <f t="shared" si="732"/>
        <v/>
      </c>
      <c r="G2258" s="6">
        <f t="shared" si="733"/>
        <v>0</v>
      </c>
      <c r="H2258" s="6">
        <f t="shared" si="740"/>
        <v>0</v>
      </c>
      <c r="I2258" s="6" t="str">
        <f t="shared" si="741"/>
        <v/>
      </c>
      <c r="J2258" s="11">
        <v>2255</v>
      </c>
      <c r="K2258" s="11">
        <f>IF(IFERROR(VLOOKUP(J2258,Home!$A$8:$B$1048576,1,FALSE),0)=0,0,1)</f>
        <v>0</v>
      </c>
      <c r="L2258" s="129" t="e">
        <f>IF(VLOOKUP(O2258,Home!$C$8:$R$207,6,FALSE)="","",VLOOKUP(O2258,Home!$C$8:$R$207,6,FALSE))</f>
        <v>#N/A</v>
      </c>
      <c r="M2258" s="129" t="e">
        <f t="shared" si="726"/>
        <v>#N/A</v>
      </c>
      <c r="N2258" s="11">
        <f>SUM($K$4:K2258)</f>
        <v>200</v>
      </c>
      <c r="O2258" s="11" t="str">
        <f>IF(P2258="","",IF(IFERROR(VLOOKUP(N2258,Home!$C$8:$R$1048576,1,FALSE),"")=0,"",IFERROR(VLOOKUP(N2258,Home!$C$8:$R$1048576,1,FALSE),"")))</f>
        <v/>
      </c>
      <c r="P2258" s="11" t="str">
        <f>IF(IFERROR(VLOOKUP(W2258,Home!$C$8:$R$1048576,3,FALSE),"")=0,"",IFERROR(VLOOKUP(W2258,Home!$C$8:$R$1048576,3,FALSE),""))</f>
        <v/>
      </c>
      <c r="Q2258" s="11" t="str">
        <f t="shared" si="725"/>
        <v/>
      </c>
      <c r="R2258" s="130" t="e">
        <f>VLOOKUP(Q2258,'Baggrund til lister'!$G$4:$H$15,2,FALSE)</f>
        <v>#N/A</v>
      </c>
      <c r="S2258" s="11" t="str">
        <f t="shared" si="727"/>
        <v/>
      </c>
      <c r="T2258" s="11" t="str">
        <f>IF(IFERROR(VLOOKUP(N2258,Home!$C$8:$R$1048576,11,FALSE),"")=0,"",IFERROR(VLOOKUP(N2258,Home!$C$8:$R$1048576,11,FALSE),""))</f>
        <v/>
      </c>
      <c r="U2258" s="11" t="str">
        <f>IF(IFERROR(VLOOKUP(O2258,Home!$C$8:$R$1048576,12,FALSE),"")=0,"",IFERROR(VLOOKUP(O2258,Home!$C$8:$R$1048576,12,FALSE),""))</f>
        <v/>
      </c>
      <c r="V2258" s="11" t="str">
        <f>IF(IFERROR(VLOOKUP(O2258,Home!$C$8:$R$1048576,8,FALSE),"")=0,"",IFERROR(VLOOKUP(O2258,Home!$C$8:$R$1048576,8,FALSE),""))</f>
        <v/>
      </c>
      <c r="W2258" s="11" t="str">
        <f>IF(OR(VLOOKUP(N2258,Home!$C$7:$I$207,6,FALSE)="",VLOOKUP(N2258,Home!$C$7:$I$207,7,FALSE)=""),"FEJL",SUM(Baggrundsark!$K$4:K2258))</f>
        <v>FEJL</v>
      </c>
      <c r="Y2258">
        <v>2255</v>
      </c>
      <c r="Z2258" s="1"/>
      <c r="AC2258" s="44"/>
      <c r="AD2258">
        <f t="shared" si="734"/>
        <v>0</v>
      </c>
      <c r="AE2258">
        <f>SUM($AD$4:AD2258)</f>
        <v>1</v>
      </c>
      <c r="AF2258" s="103" t="str">
        <f>IFERROR(VLOOKUP(AN2258,Home!$C$8:$E$207,3,FALSE),"")</f>
        <v/>
      </c>
      <c r="AG2258" s="103" t="str">
        <f>IFERROR(VLOOKUP(AN2258,Home!$C$8:$E$207,2,FALSE),"")</f>
        <v/>
      </c>
      <c r="AH2258" s="104" t="str">
        <f>IF(VLOOKUP(AE2258,Home!$C$8:$I$207,6,FALSE)="","",VLOOKUP(AE2258,Home!$C$8:$I$207,6,FALSE))</f>
        <v/>
      </c>
      <c r="AI2258" s="104" t="e">
        <f t="shared" si="742"/>
        <v>#VALUE!</v>
      </c>
      <c r="AJ2258" s="105" t="e">
        <f t="shared" si="735"/>
        <v>#VALUE!</v>
      </c>
      <c r="AK2258" s="103" t="e">
        <f t="shared" si="728"/>
        <v>#VALUE!</v>
      </c>
      <c r="AL2258" s="103" t="e">
        <f t="shared" si="736"/>
        <v>#VALUE!</v>
      </c>
      <c r="AN2258" t="str">
        <f>IF(OR(VLOOKUP(AE2258,Home!$C$8:$I$207,6,FALSE)="",VLOOKUP(AE2258,Home!$C$8:$I$207,7,FALSE)=""),"FEJL",Baggrundsark!AE2258)</f>
        <v>FEJL</v>
      </c>
      <c r="AO2258">
        <f>IF(VLOOKUP(AE2258,Home!$C$8:$N$207,12,FALSE)="Timelønnet",1,0)</f>
        <v>0</v>
      </c>
      <c r="AP2258">
        <f>SUM($AO$4:AO2258)*AO2258</f>
        <v>0</v>
      </c>
      <c r="AQ2258">
        <f t="shared" si="723"/>
        <v>1</v>
      </c>
      <c r="AR2258" t="str">
        <f t="shared" si="723"/>
        <v/>
      </c>
      <c r="AS2258" t="e">
        <f t="shared" si="737"/>
        <v>#VALUE!</v>
      </c>
      <c r="AT2258" s="45" t="e">
        <f t="shared" si="724"/>
        <v>#VALUE!</v>
      </c>
      <c r="AU2258">
        <f>VLOOKUP(AQ2258,Home!$C$8:$J$207,8,FALSE)</f>
        <v>0</v>
      </c>
    </row>
    <row r="2259" spans="1:47" x14ac:dyDescent="0.25">
      <c r="A2259" s="6">
        <f t="shared" si="729"/>
        <v>0</v>
      </c>
      <c r="B2259" s="6">
        <f t="shared" si="738"/>
        <v>0</v>
      </c>
      <c r="C2259" s="6" t="str">
        <f t="shared" si="730"/>
        <v/>
      </c>
      <c r="D2259" s="7">
        <f t="shared" si="731"/>
        <v>0</v>
      </c>
      <c r="E2259" s="7">
        <f t="shared" si="739"/>
        <v>0</v>
      </c>
      <c r="F2259" s="7" t="str">
        <f t="shared" si="732"/>
        <v/>
      </c>
      <c r="G2259" s="6">
        <f t="shared" si="733"/>
        <v>0</v>
      </c>
      <c r="H2259" s="6">
        <f t="shared" si="740"/>
        <v>0</v>
      </c>
      <c r="I2259" s="6" t="str">
        <f t="shared" si="741"/>
        <v/>
      </c>
      <c r="J2259" s="11">
        <v>2256</v>
      </c>
      <c r="K2259" s="11">
        <f>IF(IFERROR(VLOOKUP(J2259,Home!$A$8:$B$1048576,1,FALSE),0)=0,0,1)</f>
        <v>0</v>
      </c>
      <c r="L2259" s="129" t="e">
        <f>IF(VLOOKUP(O2259,Home!$C$8:$R$207,6,FALSE)="","",VLOOKUP(O2259,Home!$C$8:$R$207,6,FALSE))</f>
        <v>#N/A</v>
      </c>
      <c r="M2259" s="129" t="e">
        <f t="shared" si="726"/>
        <v>#N/A</v>
      </c>
      <c r="N2259" s="11">
        <f>SUM($K$4:K2259)</f>
        <v>200</v>
      </c>
      <c r="O2259" s="11" t="str">
        <f>IF(P2259="","",IF(IFERROR(VLOOKUP(N2259,Home!$C$8:$R$1048576,1,FALSE),"")=0,"",IFERROR(VLOOKUP(N2259,Home!$C$8:$R$1048576,1,FALSE),"")))</f>
        <v/>
      </c>
      <c r="P2259" s="11" t="str">
        <f>IF(IFERROR(VLOOKUP(W2259,Home!$C$8:$R$1048576,3,FALSE),"")=0,"",IFERROR(VLOOKUP(W2259,Home!$C$8:$R$1048576,3,FALSE),""))</f>
        <v/>
      </c>
      <c r="Q2259" s="11" t="str">
        <f t="shared" si="725"/>
        <v/>
      </c>
      <c r="R2259" s="130" t="e">
        <f>VLOOKUP(Q2259,'Baggrund til lister'!$G$4:$H$15,2,FALSE)</f>
        <v>#N/A</v>
      </c>
      <c r="S2259" s="11" t="str">
        <f t="shared" si="727"/>
        <v/>
      </c>
      <c r="T2259" s="11" t="str">
        <f>IF(IFERROR(VLOOKUP(N2259,Home!$C$8:$R$1048576,11,FALSE),"")=0,"",IFERROR(VLOOKUP(N2259,Home!$C$8:$R$1048576,11,FALSE),""))</f>
        <v/>
      </c>
      <c r="U2259" s="11" t="str">
        <f>IF(IFERROR(VLOOKUP(O2259,Home!$C$8:$R$1048576,12,FALSE),"")=0,"",IFERROR(VLOOKUP(O2259,Home!$C$8:$R$1048576,12,FALSE),""))</f>
        <v/>
      </c>
      <c r="V2259" s="11" t="str">
        <f>IF(IFERROR(VLOOKUP(O2259,Home!$C$8:$R$1048576,8,FALSE),"")=0,"",IFERROR(VLOOKUP(O2259,Home!$C$8:$R$1048576,8,FALSE),""))</f>
        <v/>
      </c>
      <c r="W2259" s="11" t="str">
        <f>IF(OR(VLOOKUP(N2259,Home!$C$7:$I$207,6,FALSE)="",VLOOKUP(N2259,Home!$C$7:$I$207,7,FALSE)=""),"FEJL",SUM(Baggrundsark!$K$4:K2259))</f>
        <v>FEJL</v>
      </c>
      <c r="Y2259">
        <v>2256</v>
      </c>
      <c r="Z2259" s="1"/>
      <c r="AC2259" s="44"/>
      <c r="AD2259">
        <f t="shared" si="734"/>
        <v>0</v>
      </c>
      <c r="AE2259">
        <f>SUM($AD$4:AD2259)</f>
        <v>1</v>
      </c>
      <c r="AF2259" s="103" t="str">
        <f>IFERROR(VLOOKUP(AN2259,Home!$C$8:$E$207,3,FALSE),"")</f>
        <v/>
      </c>
      <c r="AG2259" s="103" t="str">
        <f>IFERROR(VLOOKUP(AN2259,Home!$C$8:$E$207,2,FALSE),"")</f>
        <v/>
      </c>
      <c r="AH2259" s="104" t="str">
        <f>IF(VLOOKUP(AE2259,Home!$C$8:$I$207,6,FALSE)="","",VLOOKUP(AE2259,Home!$C$8:$I$207,6,FALSE))</f>
        <v/>
      </c>
      <c r="AI2259" s="104" t="e">
        <f t="shared" si="742"/>
        <v>#VALUE!</v>
      </c>
      <c r="AJ2259" s="105" t="e">
        <f t="shared" si="735"/>
        <v>#VALUE!</v>
      </c>
      <c r="AK2259" s="103" t="e">
        <f t="shared" si="728"/>
        <v>#VALUE!</v>
      </c>
      <c r="AL2259" s="103" t="e">
        <f t="shared" si="736"/>
        <v>#VALUE!</v>
      </c>
      <c r="AN2259" t="str">
        <f>IF(OR(VLOOKUP(AE2259,Home!$C$8:$I$207,6,FALSE)="",VLOOKUP(AE2259,Home!$C$8:$I$207,7,FALSE)=""),"FEJL",Baggrundsark!AE2259)</f>
        <v>FEJL</v>
      </c>
      <c r="AO2259">
        <f>IF(VLOOKUP(AE2259,Home!$C$8:$N$207,12,FALSE)="Timelønnet",1,0)</f>
        <v>0</v>
      </c>
      <c r="AP2259">
        <f>SUM($AO$4:AO2259)*AO2259</f>
        <v>0</v>
      </c>
      <c r="AQ2259">
        <f t="shared" si="723"/>
        <v>1</v>
      </c>
      <c r="AR2259" t="str">
        <f t="shared" si="723"/>
        <v/>
      </c>
      <c r="AS2259" t="e">
        <f t="shared" si="737"/>
        <v>#VALUE!</v>
      </c>
      <c r="AT2259" s="45" t="e">
        <f t="shared" si="724"/>
        <v>#VALUE!</v>
      </c>
      <c r="AU2259">
        <f>VLOOKUP(AQ2259,Home!$C$8:$J$207,8,FALSE)</f>
        <v>0</v>
      </c>
    </row>
    <row r="2260" spans="1:47" x14ac:dyDescent="0.25">
      <c r="A2260" s="6">
        <f t="shared" si="729"/>
        <v>0</v>
      </c>
      <c r="B2260" s="6">
        <f t="shared" si="738"/>
        <v>0</v>
      </c>
      <c r="C2260" s="6" t="str">
        <f t="shared" si="730"/>
        <v/>
      </c>
      <c r="D2260" s="7">
        <f t="shared" si="731"/>
        <v>0</v>
      </c>
      <c r="E2260" s="7">
        <f t="shared" si="739"/>
        <v>0</v>
      </c>
      <c r="F2260" s="7" t="str">
        <f t="shared" si="732"/>
        <v/>
      </c>
      <c r="G2260" s="6">
        <f t="shared" si="733"/>
        <v>0</v>
      </c>
      <c r="H2260" s="6">
        <f t="shared" si="740"/>
        <v>0</v>
      </c>
      <c r="I2260" s="6" t="str">
        <f t="shared" si="741"/>
        <v/>
      </c>
      <c r="J2260" s="11">
        <v>2257</v>
      </c>
      <c r="K2260" s="11">
        <f>IF(IFERROR(VLOOKUP(J2260,Home!$A$8:$B$1048576,1,FALSE),0)=0,0,1)</f>
        <v>0</v>
      </c>
      <c r="L2260" s="129" t="e">
        <f>IF(VLOOKUP(O2260,Home!$C$8:$R$207,6,FALSE)="","",VLOOKUP(O2260,Home!$C$8:$R$207,6,FALSE))</f>
        <v>#N/A</v>
      </c>
      <c r="M2260" s="129" t="e">
        <f t="shared" si="726"/>
        <v>#N/A</v>
      </c>
      <c r="N2260" s="11">
        <f>SUM($K$4:K2260)</f>
        <v>200</v>
      </c>
      <c r="O2260" s="11" t="str">
        <f>IF(P2260="","",IF(IFERROR(VLOOKUP(N2260,Home!$C$8:$R$1048576,1,FALSE),"")=0,"",IFERROR(VLOOKUP(N2260,Home!$C$8:$R$1048576,1,FALSE),"")))</f>
        <v/>
      </c>
      <c r="P2260" s="11" t="str">
        <f>IF(IFERROR(VLOOKUP(W2260,Home!$C$8:$R$1048576,3,FALSE),"")=0,"",IFERROR(VLOOKUP(W2260,Home!$C$8:$R$1048576,3,FALSE),""))</f>
        <v/>
      </c>
      <c r="Q2260" s="11" t="str">
        <f t="shared" si="725"/>
        <v/>
      </c>
      <c r="R2260" s="130" t="e">
        <f>VLOOKUP(Q2260,'Baggrund til lister'!$G$4:$H$15,2,FALSE)</f>
        <v>#N/A</v>
      </c>
      <c r="S2260" s="11" t="str">
        <f t="shared" si="727"/>
        <v/>
      </c>
      <c r="T2260" s="11" t="str">
        <f>IF(IFERROR(VLOOKUP(N2260,Home!$C$8:$R$1048576,11,FALSE),"")=0,"",IFERROR(VLOOKUP(N2260,Home!$C$8:$R$1048576,11,FALSE),""))</f>
        <v/>
      </c>
      <c r="U2260" s="11" t="str">
        <f>IF(IFERROR(VLOOKUP(O2260,Home!$C$8:$R$1048576,12,FALSE),"")=0,"",IFERROR(VLOOKUP(O2260,Home!$C$8:$R$1048576,12,FALSE),""))</f>
        <v/>
      </c>
      <c r="V2260" s="11" t="str">
        <f>IF(IFERROR(VLOOKUP(O2260,Home!$C$8:$R$1048576,8,FALSE),"")=0,"",IFERROR(VLOOKUP(O2260,Home!$C$8:$R$1048576,8,FALSE),""))</f>
        <v/>
      </c>
      <c r="W2260" s="11" t="str">
        <f>IF(OR(VLOOKUP(N2260,Home!$C$7:$I$207,6,FALSE)="",VLOOKUP(N2260,Home!$C$7:$I$207,7,FALSE)=""),"FEJL",SUM(Baggrundsark!$K$4:K2260))</f>
        <v>FEJL</v>
      </c>
      <c r="Y2260">
        <v>2257</v>
      </c>
      <c r="Z2260" s="1"/>
      <c r="AC2260" s="44"/>
      <c r="AD2260">
        <f t="shared" si="734"/>
        <v>0</v>
      </c>
      <c r="AE2260">
        <f>SUM($AD$4:AD2260)</f>
        <v>1</v>
      </c>
      <c r="AF2260" s="103" t="str">
        <f>IFERROR(VLOOKUP(AN2260,Home!$C$8:$E$207,3,FALSE),"")</f>
        <v/>
      </c>
      <c r="AG2260" s="103" t="str">
        <f>IFERROR(VLOOKUP(AN2260,Home!$C$8:$E$207,2,FALSE),"")</f>
        <v/>
      </c>
      <c r="AH2260" s="104" t="str">
        <f>IF(VLOOKUP(AE2260,Home!$C$8:$I$207,6,FALSE)="","",VLOOKUP(AE2260,Home!$C$8:$I$207,6,FALSE))</f>
        <v/>
      </c>
      <c r="AI2260" s="104" t="e">
        <f t="shared" si="742"/>
        <v>#VALUE!</v>
      </c>
      <c r="AJ2260" s="105" t="e">
        <f t="shared" si="735"/>
        <v>#VALUE!</v>
      </c>
      <c r="AK2260" s="103" t="e">
        <f t="shared" si="728"/>
        <v>#VALUE!</v>
      </c>
      <c r="AL2260" s="103" t="e">
        <f t="shared" si="736"/>
        <v>#VALUE!</v>
      </c>
      <c r="AN2260" t="str">
        <f>IF(OR(VLOOKUP(AE2260,Home!$C$8:$I$207,6,FALSE)="",VLOOKUP(AE2260,Home!$C$8:$I$207,7,FALSE)=""),"FEJL",Baggrundsark!AE2260)</f>
        <v>FEJL</v>
      </c>
      <c r="AO2260">
        <f>IF(VLOOKUP(AE2260,Home!$C$8:$N$207,12,FALSE)="Timelønnet",1,0)</f>
        <v>0</v>
      </c>
      <c r="AP2260">
        <f>SUM($AO$4:AO2260)*AO2260</f>
        <v>0</v>
      </c>
      <c r="AQ2260">
        <f t="shared" si="723"/>
        <v>1</v>
      </c>
      <c r="AR2260" t="str">
        <f t="shared" si="723"/>
        <v/>
      </c>
      <c r="AS2260" t="e">
        <f t="shared" si="737"/>
        <v>#VALUE!</v>
      </c>
      <c r="AT2260" s="45" t="e">
        <f t="shared" si="724"/>
        <v>#VALUE!</v>
      </c>
      <c r="AU2260">
        <f>VLOOKUP(AQ2260,Home!$C$8:$J$207,8,FALSE)</f>
        <v>0</v>
      </c>
    </row>
    <row r="2261" spans="1:47" x14ac:dyDescent="0.25">
      <c r="A2261" s="6">
        <f t="shared" si="729"/>
        <v>0</v>
      </c>
      <c r="B2261" s="6">
        <f t="shared" si="738"/>
        <v>0</v>
      </c>
      <c r="C2261" s="6" t="str">
        <f t="shared" si="730"/>
        <v/>
      </c>
      <c r="D2261" s="7">
        <f t="shared" si="731"/>
        <v>0</v>
      </c>
      <c r="E2261" s="7">
        <f t="shared" si="739"/>
        <v>0</v>
      </c>
      <c r="F2261" s="7" t="str">
        <f t="shared" si="732"/>
        <v/>
      </c>
      <c r="G2261" s="6">
        <f t="shared" si="733"/>
        <v>0</v>
      </c>
      <c r="H2261" s="6">
        <f t="shared" si="740"/>
        <v>0</v>
      </c>
      <c r="I2261" s="6" t="str">
        <f t="shared" si="741"/>
        <v/>
      </c>
      <c r="J2261" s="11">
        <v>2258</v>
      </c>
      <c r="K2261" s="11">
        <f>IF(IFERROR(VLOOKUP(J2261,Home!$A$8:$B$1048576,1,FALSE),0)=0,0,1)</f>
        <v>0</v>
      </c>
      <c r="L2261" s="129" t="e">
        <f>IF(VLOOKUP(O2261,Home!$C$8:$R$207,6,FALSE)="","",VLOOKUP(O2261,Home!$C$8:$R$207,6,FALSE))</f>
        <v>#N/A</v>
      </c>
      <c r="M2261" s="129" t="e">
        <f t="shared" si="726"/>
        <v>#N/A</v>
      </c>
      <c r="N2261" s="11">
        <f>SUM($K$4:K2261)</f>
        <v>200</v>
      </c>
      <c r="O2261" s="11" t="str">
        <f>IF(P2261="","",IF(IFERROR(VLOOKUP(N2261,Home!$C$8:$R$1048576,1,FALSE),"")=0,"",IFERROR(VLOOKUP(N2261,Home!$C$8:$R$1048576,1,FALSE),"")))</f>
        <v/>
      </c>
      <c r="P2261" s="11" t="str">
        <f>IF(IFERROR(VLOOKUP(W2261,Home!$C$8:$R$1048576,3,FALSE),"")=0,"",IFERROR(VLOOKUP(W2261,Home!$C$8:$R$1048576,3,FALSE),""))</f>
        <v/>
      </c>
      <c r="Q2261" s="11" t="str">
        <f t="shared" si="725"/>
        <v/>
      </c>
      <c r="R2261" s="130" t="e">
        <f>VLOOKUP(Q2261,'Baggrund til lister'!$G$4:$H$15,2,FALSE)</f>
        <v>#N/A</v>
      </c>
      <c r="S2261" s="11" t="str">
        <f t="shared" si="727"/>
        <v/>
      </c>
      <c r="T2261" s="11" t="str">
        <f>IF(IFERROR(VLOOKUP(N2261,Home!$C$8:$R$1048576,11,FALSE),"")=0,"",IFERROR(VLOOKUP(N2261,Home!$C$8:$R$1048576,11,FALSE),""))</f>
        <v/>
      </c>
      <c r="U2261" s="11" t="str">
        <f>IF(IFERROR(VLOOKUP(O2261,Home!$C$8:$R$1048576,12,FALSE),"")=0,"",IFERROR(VLOOKUP(O2261,Home!$C$8:$R$1048576,12,FALSE),""))</f>
        <v/>
      </c>
      <c r="V2261" s="11" t="str">
        <f>IF(IFERROR(VLOOKUP(O2261,Home!$C$8:$R$1048576,8,FALSE),"")=0,"",IFERROR(VLOOKUP(O2261,Home!$C$8:$R$1048576,8,FALSE),""))</f>
        <v/>
      </c>
      <c r="W2261" s="11" t="str">
        <f>IF(OR(VLOOKUP(N2261,Home!$C$7:$I$207,6,FALSE)="",VLOOKUP(N2261,Home!$C$7:$I$207,7,FALSE)=""),"FEJL",SUM(Baggrundsark!$K$4:K2261))</f>
        <v>FEJL</v>
      </c>
      <c r="Y2261">
        <v>2258</v>
      </c>
      <c r="Z2261" s="1"/>
      <c r="AC2261" s="44"/>
      <c r="AD2261">
        <f t="shared" si="734"/>
        <v>0</v>
      </c>
      <c r="AE2261">
        <f>SUM($AD$4:AD2261)</f>
        <v>1</v>
      </c>
      <c r="AF2261" s="103" t="str">
        <f>IFERROR(VLOOKUP(AN2261,Home!$C$8:$E$207,3,FALSE),"")</f>
        <v/>
      </c>
      <c r="AG2261" s="103" t="str">
        <f>IFERROR(VLOOKUP(AN2261,Home!$C$8:$E$207,2,FALSE),"")</f>
        <v/>
      </c>
      <c r="AH2261" s="104" t="str">
        <f>IF(VLOOKUP(AE2261,Home!$C$8:$I$207,6,FALSE)="","",VLOOKUP(AE2261,Home!$C$8:$I$207,6,FALSE))</f>
        <v/>
      </c>
      <c r="AI2261" s="104" t="e">
        <f t="shared" si="742"/>
        <v>#VALUE!</v>
      </c>
      <c r="AJ2261" s="105" t="e">
        <f t="shared" si="735"/>
        <v>#VALUE!</v>
      </c>
      <c r="AK2261" s="103" t="e">
        <f t="shared" si="728"/>
        <v>#VALUE!</v>
      </c>
      <c r="AL2261" s="103" t="e">
        <f t="shared" si="736"/>
        <v>#VALUE!</v>
      </c>
      <c r="AN2261" t="str">
        <f>IF(OR(VLOOKUP(AE2261,Home!$C$8:$I$207,6,FALSE)="",VLOOKUP(AE2261,Home!$C$8:$I$207,7,FALSE)=""),"FEJL",Baggrundsark!AE2261)</f>
        <v>FEJL</v>
      </c>
      <c r="AO2261">
        <f>IF(VLOOKUP(AE2261,Home!$C$8:$N$207,12,FALSE)="Timelønnet",1,0)</f>
        <v>0</v>
      </c>
      <c r="AP2261">
        <f>SUM($AO$4:AO2261)*AO2261</f>
        <v>0</v>
      </c>
      <c r="AQ2261">
        <f t="shared" si="723"/>
        <v>1</v>
      </c>
      <c r="AR2261" t="str">
        <f t="shared" si="723"/>
        <v/>
      </c>
      <c r="AS2261" t="e">
        <f t="shared" si="737"/>
        <v>#VALUE!</v>
      </c>
      <c r="AT2261" s="45" t="e">
        <f t="shared" si="724"/>
        <v>#VALUE!</v>
      </c>
      <c r="AU2261">
        <f>VLOOKUP(AQ2261,Home!$C$8:$J$207,8,FALSE)</f>
        <v>0</v>
      </c>
    </row>
    <row r="2262" spans="1:47" x14ac:dyDescent="0.25">
      <c r="A2262" s="6">
        <f t="shared" si="729"/>
        <v>0</v>
      </c>
      <c r="B2262" s="6">
        <f t="shared" si="738"/>
        <v>0</v>
      </c>
      <c r="C2262" s="6" t="str">
        <f t="shared" si="730"/>
        <v/>
      </c>
      <c r="D2262" s="7">
        <f t="shared" si="731"/>
        <v>0</v>
      </c>
      <c r="E2262" s="7">
        <f t="shared" si="739"/>
        <v>0</v>
      </c>
      <c r="F2262" s="7" t="str">
        <f t="shared" si="732"/>
        <v/>
      </c>
      <c r="G2262" s="6">
        <f t="shared" si="733"/>
        <v>0</v>
      </c>
      <c r="H2262" s="6">
        <f t="shared" si="740"/>
        <v>0</v>
      </c>
      <c r="I2262" s="6" t="str">
        <f t="shared" si="741"/>
        <v/>
      </c>
      <c r="J2262" s="11">
        <v>2259</v>
      </c>
      <c r="K2262" s="11">
        <f>IF(IFERROR(VLOOKUP(J2262,Home!$A$8:$B$1048576,1,FALSE),0)=0,0,1)</f>
        <v>0</v>
      </c>
      <c r="L2262" s="129" t="e">
        <f>IF(VLOOKUP(O2262,Home!$C$8:$R$207,6,FALSE)="","",VLOOKUP(O2262,Home!$C$8:$R$207,6,FALSE))</f>
        <v>#N/A</v>
      </c>
      <c r="M2262" s="129" t="e">
        <f t="shared" si="726"/>
        <v>#N/A</v>
      </c>
      <c r="N2262" s="11">
        <f>SUM($K$4:K2262)</f>
        <v>200</v>
      </c>
      <c r="O2262" s="11" t="str">
        <f>IF(P2262="","",IF(IFERROR(VLOOKUP(N2262,Home!$C$8:$R$1048576,1,FALSE),"")=0,"",IFERROR(VLOOKUP(N2262,Home!$C$8:$R$1048576,1,FALSE),"")))</f>
        <v/>
      </c>
      <c r="P2262" s="11" t="str">
        <f>IF(IFERROR(VLOOKUP(W2262,Home!$C$8:$R$1048576,3,FALSE),"")=0,"",IFERROR(VLOOKUP(W2262,Home!$C$8:$R$1048576,3,FALSE),""))</f>
        <v/>
      </c>
      <c r="Q2262" s="11" t="str">
        <f t="shared" si="725"/>
        <v/>
      </c>
      <c r="R2262" s="130" t="e">
        <f>VLOOKUP(Q2262,'Baggrund til lister'!$G$4:$H$15,2,FALSE)</f>
        <v>#N/A</v>
      </c>
      <c r="S2262" s="11" t="str">
        <f t="shared" si="727"/>
        <v/>
      </c>
      <c r="T2262" s="11" t="str">
        <f>IF(IFERROR(VLOOKUP(N2262,Home!$C$8:$R$1048576,11,FALSE),"")=0,"",IFERROR(VLOOKUP(N2262,Home!$C$8:$R$1048576,11,FALSE),""))</f>
        <v/>
      </c>
      <c r="U2262" s="11" t="str">
        <f>IF(IFERROR(VLOOKUP(O2262,Home!$C$8:$R$1048576,12,FALSE),"")=0,"",IFERROR(VLOOKUP(O2262,Home!$C$8:$R$1048576,12,FALSE),""))</f>
        <v/>
      </c>
      <c r="V2262" s="11" t="str">
        <f>IF(IFERROR(VLOOKUP(O2262,Home!$C$8:$R$1048576,8,FALSE),"")=0,"",IFERROR(VLOOKUP(O2262,Home!$C$8:$R$1048576,8,FALSE),""))</f>
        <v/>
      </c>
      <c r="W2262" s="11" t="str">
        <f>IF(OR(VLOOKUP(N2262,Home!$C$7:$I$207,6,FALSE)="",VLOOKUP(N2262,Home!$C$7:$I$207,7,FALSE)=""),"FEJL",SUM(Baggrundsark!$K$4:K2262))</f>
        <v>FEJL</v>
      </c>
      <c r="Y2262">
        <v>2259</v>
      </c>
      <c r="Z2262" s="1"/>
      <c r="AC2262" s="44"/>
      <c r="AD2262">
        <f t="shared" si="734"/>
        <v>0</v>
      </c>
      <c r="AE2262">
        <f>SUM($AD$4:AD2262)</f>
        <v>1</v>
      </c>
      <c r="AF2262" s="103" t="str">
        <f>IFERROR(VLOOKUP(AN2262,Home!$C$8:$E$207,3,FALSE),"")</f>
        <v/>
      </c>
      <c r="AG2262" s="103" t="str">
        <f>IFERROR(VLOOKUP(AN2262,Home!$C$8:$E$207,2,FALSE),"")</f>
        <v/>
      </c>
      <c r="AH2262" s="104" t="str">
        <f>IF(VLOOKUP(AE2262,Home!$C$8:$I$207,6,FALSE)="","",VLOOKUP(AE2262,Home!$C$8:$I$207,6,FALSE))</f>
        <v/>
      </c>
      <c r="AI2262" s="104" t="e">
        <f t="shared" si="742"/>
        <v>#VALUE!</v>
      </c>
      <c r="AJ2262" s="105" t="e">
        <f t="shared" si="735"/>
        <v>#VALUE!</v>
      </c>
      <c r="AK2262" s="103" t="e">
        <f t="shared" si="728"/>
        <v>#VALUE!</v>
      </c>
      <c r="AL2262" s="103" t="e">
        <f t="shared" si="736"/>
        <v>#VALUE!</v>
      </c>
      <c r="AN2262" t="str">
        <f>IF(OR(VLOOKUP(AE2262,Home!$C$8:$I$207,6,FALSE)="",VLOOKUP(AE2262,Home!$C$8:$I$207,7,FALSE)=""),"FEJL",Baggrundsark!AE2262)</f>
        <v>FEJL</v>
      </c>
      <c r="AO2262">
        <f>IF(VLOOKUP(AE2262,Home!$C$8:$N$207,12,FALSE)="Timelønnet",1,0)</f>
        <v>0</v>
      </c>
      <c r="AP2262">
        <f>SUM($AO$4:AO2262)*AO2262</f>
        <v>0</v>
      </c>
      <c r="AQ2262">
        <f t="shared" si="723"/>
        <v>1</v>
      </c>
      <c r="AR2262" t="str">
        <f t="shared" si="723"/>
        <v/>
      </c>
      <c r="AS2262" t="e">
        <f t="shared" si="737"/>
        <v>#VALUE!</v>
      </c>
      <c r="AT2262" s="45" t="e">
        <f t="shared" si="724"/>
        <v>#VALUE!</v>
      </c>
      <c r="AU2262">
        <f>VLOOKUP(AQ2262,Home!$C$8:$J$207,8,FALSE)</f>
        <v>0</v>
      </c>
    </row>
    <row r="2263" spans="1:47" x14ac:dyDescent="0.25">
      <c r="A2263" s="6">
        <f t="shared" si="729"/>
        <v>0</v>
      </c>
      <c r="B2263" s="6">
        <f t="shared" si="738"/>
        <v>0</v>
      </c>
      <c r="C2263" s="6" t="str">
        <f t="shared" si="730"/>
        <v/>
      </c>
      <c r="D2263" s="7">
        <f t="shared" si="731"/>
        <v>0</v>
      </c>
      <c r="E2263" s="7">
        <f t="shared" si="739"/>
        <v>0</v>
      </c>
      <c r="F2263" s="7" t="str">
        <f t="shared" si="732"/>
        <v/>
      </c>
      <c r="G2263" s="6">
        <f t="shared" si="733"/>
        <v>0</v>
      </c>
      <c r="H2263" s="6">
        <f t="shared" si="740"/>
        <v>0</v>
      </c>
      <c r="I2263" s="6" t="str">
        <f t="shared" si="741"/>
        <v/>
      </c>
      <c r="J2263" s="11">
        <v>2260</v>
      </c>
      <c r="K2263" s="11">
        <f>IF(IFERROR(VLOOKUP(J2263,Home!$A$8:$B$1048576,1,FALSE),0)=0,0,1)</f>
        <v>0</v>
      </c>
      <c r="L2263" s="129" t="e">
        <f>IF(VLOOKUP(O2263,Home!$C$8:$R$207,6,FALSE)="","",VLOOKUP(O2263,Home!$C$8:$R$207,6,FALSE))</f>
        <v>#N/A</v>
      </c>
      <c r="M2263" s="129" t="e">
        <f t="shared" si="726"/>
        <v>#N/A</v>
      </c>
      <c r="N2263" s="11">
        <f>SUM($K$4:K2263)</f>
        <v>200</v>
      </c>
      <c r="O2263" s="11" t="str">
        <f>IF(P2263="","",IF(IFERROR(VLOOKUP(N2263,Home!$C$8:$R$1048576,1,FALSE),"")=0,"",IFERROR(VLOOKUP(N2263,Home!$C$8:$R$1048576,1,FALSE),"")))</f>
        <v/>
      </c>
      <c r="P2263" s="11" t="str">
        <f>IF(IFERROR(VLOOKUP(W2263,Home!$C$8:$R$1048576,3,FALSE),"")=0,"",IFERROR(VLOOKUP(W2263,Home!$C$8:$R$1048576,3,FALSE),""))</f>
        <v/>
      </c>
      <c r="Q2263" s="11" t="str">
        <f t="shared" si="725"/>
        <v/>
      </c>
      <c r="R2263" s="130" t="e">
        <f>VLOOKUP(Q2263,'Baggrund til lister'!$G$4:$H$15,2,FALSE)</f>
        <v>#N/A</v>
      </c>
      <c r="S2263" s="11" t="str">
        <f t="shared" si="727"/>
        <v/>
      </c>
      <c r="T2263" s="11" t="str">
        <f>IF(IFERROR(VLOOKUP(N2263,Home!$C$8:$R$1048576,11,FALSE),"")=0,"",IFERROR(VLOOKUP(N2263,Home!$C$8:$R$1048576,11,FALSE),""))</f>
        <v/>
      </c>
      <c r="U2263" s="11" t="str">
        <f>IF(IFERROR(VLOOKUP(O2263,Home!$C$8:$R$1048576,12,FALSE),"")=0,"",IFERROR(VLOOKUP(O2263,Home!$C$8:$R$1048576,12,FALSE),""))</f>
        <v/>
      </c>
      <c r="V2263" s="11" t="str">
        <f>IF(IFERROR(VLOOKUP(O2263,Home!$C$8:$R$1048576,8,FALSE),"")=0,"",IFERROR(VLOOKUP(O2263,Home!$C$8:$R$1048576,8,FALSE),""))</f>
        <v/>
      </c>
      <c r="W2263" s="11" t="str">
        <f>IF(OR(VLOOKUP(N2263,Home!$C$7:$I$207,6,FALSE)="",VLOOKUP(N2263,Home!$C$7:$I$207,7,FALSE)=""),"FEJL",SUM(Baggrundsark!$K$4:K2263))</f>
        <v>FEJL</v>
      </c>
      <c r="Y2263">
        <v>2260</v>
      </c>
      <c r="Z2263" s="1"/>
      <c r="AC2263" s="44"/>
      <c r="AD2263">
        <f t="shared" si="734"/>
        <v>0</v>
      </c>
      <c r="AE2263">
        <f>SUM($AD$4:AD2263)</f>
        <v>1</v>
      </c>
      <c r="AF2263" s="103" t="str">
        <f>IFERROR(VLOOKUP(AN2263,Home!$C$8:$E$207,3,FALSE),"")</f>
        <v/>
      </c>
      <c r="AG2263" s="103" t="str">
        <f>IFERROR(VLOOKUP(AN2263,Home!$C$8:$E$207,2,FALSE),"")</f>
        <v/>
      </c>
      <c r="AH2263" s="104" t="str">
        <f>IF(VLOOKUP(AE2263,Home!$C$8:$I$207,6,FALSE)="","",VLOOKUP(AE2263,Home!$C$8:$I$207,6,FALSE))</f>
        <v/>
      </c>
      <c r="AI2263" s="104" t="e">
        <f t="shared" si="742"/>
        <v>#VALUE!</v>
      </c>
      <c r="AJ2263" s="105" t="e">
        <f t="shared" si="735"/>
        <v>#VALUE!</v>
      </c>
      <c r="AK2263" s="103" t="e">
        <f t="shared" si="728"/>
        <v>#VALUE!</v>
      </c>
      <c r="AL2263" s="103" t="e">
        <f t="shared" si="736"/>
        <v>#VALUE!</v>
      </c>
      <c r="AN2263" t="str">
        <f>IF(OR(VLOOKUP(AE2263,Home!$C$8:$I$207,6,FALSE)="",VLOOKUP(AE2263,Home!$C$8:$I$207,7,FALSE)=""),"FEJL",Baggrundsark!AE2263)</f>
        <v>FEJL</v>
      </c>
      <c r="AO2263">
        <f>IF(VLOOKUP(AE2263,Home!$C$8:$N$207,12,FALSE)="Timelønnet",1,0)</f>
        <v>0</v>
      </c>
      <c r="AP2263">
        <f>SUM($AO$4:AO2263)*AO2263</f>
        <v>0</v>
      </c>
      <c r="AQ2263">
        <f t="shared" si="723"/>
        <v>1</v>
      </c>
      <c r="AR2263" t="str">
        <f t="shared" si="723"/>
        <v/>
      </c>
      <c r="AS2263" t="e">
        <f t="shared" si="737"/>
        <v>#VALUE!</v>
      </c>
      <c r="AT2263" s="45" t="e">
        <f t="shared" si="724"/>
        <v>#VALUE!</v>
      </c>
      <c r="AU2263">
        <f>VLOOKUP(AQ2263,Home!$C$8:$J$207,8,FALSE)</f>
        <v>0</v>
      </c>
    </row>
    <row r="2264" spans="1:47" x14ac:dyDescent="0.25">
      <c r="A2264" s="6">
        <f t="shared" si="729"/>
        <v>0</v>
      </c>
      <c r="B2264" s="6">
        <f t="shared" si="738"/>
        <v>0</v>
      </c>
      <c r="C2264" s="6" t="str">
        <f t="shared" si="730"/>
        <v/>
      </c>
      <c r="D2264" s="7">
        <f t="shared" si="731"/>
        <v>0</v>
      </c>
      <c r="E2264" s="7">
        <f t="shared" si="739"/>
        <v>0</v>
      </c>
      <c r="F2264" s="7" t="str">
        <f t="shared" si="732"/>
        <v/>
      </c>
      <c r="G2264" s="6">
        <f t="shared" si="733"/>
        <v>0</v>
      </c>
      <c r="H2264" s="6">
        <f t="shared" si="740"/>
        <v>0</v>
      </c>
      <c r="I2264" s="6" t="str">
        <f t="shared" si="741"/>
        <v/>
      </c>
      <c r="J2264" s="11">
        <v>2261</v>
      </c>
      <c r="K2264" s="11">
        <f>IF(IFERROR(VLOOKUP(J2264,Home!$A$8:$B$1048576,1,FALSE),0)=0,0,1)</f>
        <v>0</v>
      </c>
      <c r="L2264" s="129" t="e">
        <f>IF(VLOOKUP(O2264,Home!$C$8:$R$207,6,FALSE)="","",VLOOKUP(O2264,Home!$C$8:$R$207,6,FALSE))</f>
        <v>#N/A</v>
      </c>
      <c r="M2264" s="129" t="e">
        <f t="shared" si="726"/>
        <v>#N/A</v>
      </c>
      <c r="N2264" s="11">
        <f>SUM($K$4:K2264)</f>
        <v>200</v>
      </c>
      <c r="O2264" s="11" t="str">
        <f>IF(P2264="","",IF(IFERROR(VLOOKUP(N2264,Home!$C$8:$R$1048576,1,FALSE),"")=0,"",IFERROR(VLOOKUP(N2264,Home!$C$8:$R$1048576,1,FALSE),"")))</f>
        <v/>
      </c>
      <c r="P2264" s="11" t="str">
        <f>IF(IFERROR(VLOOKUP(W2264,Home!$C$8:$R$1048576,3,FALSE),"")=0,"",IFERROR(VLOOKUP(W2264,Home!$C$8:$R$1048576,3,FALSE),""))</f>
        <v/>
      </c>
      <c r="Q2264" s="11" t="str">
        <f t="shared" si="725"/>
        <v/>
      </c>
      <c r="R2264" s="130" t="e">
        <f>VLOOKUP(Q2264,'Baggrund til lister'!$G$4:$H$15,2,FALSE)</f>
        <v>#N/A</v>
      </c>
      <c r="S2264" s="11" t="str">
        <f t="shared" si="727"/>
        <v/>
      </c>
      <c r="T2264" s="11" t="str">
        <f>IF(IFERROR(VLOOKUP(N2264,Home!$C$8:$R$1048576,11,FALSE),"")=0,"",IFERROR(VLOOKUP(N2264,Home!$C$8:$R$1048576,11,FALSE),""))</f>
        <v/>
      </c>
      <c r="U2264" s="11" t="str">
        <f>IF(IFERROR(VLOOKUP(O2264,Home!$C$8:$R$1048576,12,FALSE),"")=0,"",IFERROR(VLOOKUP(O2264,Home!$C$8:$R$1048576,12,FALSE),""))</f>
        <v/>
      </c>
      <c r="V2264" s="11" t="str">
        <f>IF(IFERROR(VLOOKUP(O2264,Home!$C$8:$R$1048576,8,FALSE),"")=0,"",IFERROR(VLOOKUP(O2264,Home!$C$8:$R$1048576,8,FALSE),""))</f>
        <v/>
      </c>
      <c r="W2264" s="11" t="str">
        <f>IF(OR(VLOOKUP(N2264,Home!$C$7:$I$207,6,FALSE)="",VLOOKUP(N2264,Home!$C$7:$I$207,7,FALSE)=""),"FEJL",SUM(Baggrundsark!$K$4:K2264))</f>
        <v>FEJL</v>
      </c>
      <c r="Y2264">
        <v>2261</v>
      </c>
      <c r="Z2264" s="1"/>
      <c r="AC2264" s="44"/>
      <c r="AD2264">
        <f t="shared" si="734"/>
        <v>0</v>
      </c>
      <c r="AE2264">
        <f>SUM($AD$4:AD2264)</f>
        <v>1</v>
      </c>
      <c r="AF2264" s="103" t="str">
        <f>IFERROR(VLOOKUP(AN2264,Home!$C$8:$E$207,3,FALSE),"")</f>
        <v/>
      </c>
      <c r="AG2264" s="103" t="str">
        <f>IFERROR(VLOOKUP(AN2264,Home!$C$8:$E$207,2,FALSE),"")</f>
        <v/>
      </c>
      <c r="AH2264" s="104" t="str">
        <f>IF(VLOOKUP(AE2264,Home!$C$8:$I$207,6,FALSE)="","",VLOOKUP(AE2264,Home!$C$8:$I$207,6,FALSE))</f>
        <v/>
      </c>
      <c r="AI2264" s="104" t="e">
        <f t="shared" si="742"/>
        <v>#VALUE!</v>
      </c>
      <c r="AJ2264" s="105" t="e">
        <f t="shared" si="735"/>
        <v>#VALUE!</v>
      </c>
      <c r="AK2264" s="103" t="e">
        <f t="shared" si="728"/>
        <v>#VALUE!</v>
      </c>
      <c r="AL2264" s="103" t="e">
        <f t="shared" si="736"/>
        <v>#VALUE!</v>
      </c>
      <c r="AN2264" t="str">
        <f>IF(OR(VLOOKUP(AE2264,Home!$C$8:$I$207,6,FALSE)="",VLOOKUP(AE2264,Home!$C$8:$I$207,7,FALSE)=""),"FEJL",Baggrundsark!AE2264)</f>
        <v>FEJL</v>
      </c>
      <c r="AO2264">
        <f>IF(VLOOKUP(AE2264,Home!$C$8:$N$207,12,FALSE)="Timelønnet",1,0)</f>
        <v>0</v>
      </c>
      <c r="AP2264">
        <f>SUM($AO$4:AO2264)*AO2264</f>
        <v>0</v>
      </c>
      <c r="AQ2264">
        <f t="shared" si="723"/>
        <v>1</v>
      </c>
      <c r="AR2264" t="str">
        <f t="shared" si="723"/>
        <v/>
      </c>
      <c r="AS2264" t="e">
        <f t="shared" si="737"/>
        <v>#VALUE!</v>
      </c>
      <c r="AT2264" s="45" t="e">
        <f t="shared" si="724"/>
        <v>#VALUE!</v>
      </c>
      <c r="AU2264">
        <f>VLOOKUP(AQ2264,Home!$C$8:$J$207,8,FALSE)</f>
        <v>0</v>
      </c>
    </row>
    <row r="2265" spans="1:47" x14ac:dyDescent="0.25">
      <c r="A2265" s="6">
        <f t="shared" si="729"/>
        <v>0</v>
      </c>
      <c r="B2265" s="6">
        <f t="shared" si="738"/>
        <v>0</v>
      </c>
      <c r="C2265" s="6" t="str">
        <f t="shared" si="730"/>
        <v/>
      </c>
      <c r="D2265" s="7">
        <f t="shared" si="731"/>
        <v>0</v>
      </c>
      <c r="E2265" s="7">
        <f t="shared" si="739"/>
        <v>0</v>
      </c>
      <c r="F2265" s="7" t="str">
        <f t="shared" si="732"/>
        <v/>
      </c>
      <c r="G2265" s="6">
        <f t="shared" si="733"/>
        <v>0</v>
      </c>
      <c r="H2265" s="6">
        <f t="shared" si="740"/>
        <v>0</v>
      </c>
      <c r="I2265" s="6" t="str">
        <f t="shared" si="741"/>
        <v/>
      </c>
      <c r="J2265" s="11">
        <v>2262</v>
      </c>
      <c r="K2265" s="11">
        <f>IF(IFERROR(VLOOKUP(J2265,Home!$A$8:$B$1048576,1,FALSE),0)=0,0,1)</f>
        <v>0</v>
      </c>
      <c r="L2265" s="129" t="e">
        <f>IF(VLOOKUP(O2265,Home!$C$8:$R$207,6,FALSE)="","",VLOOKUP(O2265,Home!$C$8:$R$207,6,FALSE))</f>
        <v>#N/A</v>
      </c>
      <c r="M2265" s="129" t="e">
        <f t="shared" si="726"/>
        <v>#N/A</v>
      </c>
      <c r="N2265" s="11">
        <f>SUM($K$4:K2265)</f>
        <v>200</v>
      </c>
      <c r="O2265" s="11" t="str">
        <f>IF(P2265="","",IF(IFERROR(VLOOKUP(N2265,Home!$C$8:$R$1048576,1,FALSE),"")=0,"",IFERROR(VLOOKUP(N2265,Home!$C$8:$R$1048576,1,FALSE),"")))</f>
        <v/>
      </c>
      <c r="P2265" s="11" t="str">
        <f>IF(IFERROR(VLOOKUP(W2265,Home!$C$8:$R$1048576,3,FALSE),"")=0,"",IFERROR(VLOOKUP(W2265,Home!$C$8:$R$1048576,3,FALSE),""))</f>
        <v/>
      </c>
      <c r="Q2265" s="11" t="str">
        <f t="shared" si="725"/>
        <v/>
      </c>
      <c r="R2265" s="130" t="e">
        <f>VLOOKUP(Q2265,'Baggrund til lister'!$G$4:$H$15,2,FALSE)</f>
        <v>#N/A</v>
      </c>
      <c r="S2265" s="11" t="str">
        <f t="shared" si="727"/>
        <v/>
      </c>
      <c r="T2265" s="11" t="str">
        <f>IF(IFERROR(VLOOKUP(N2265,Home!$C$8:$R$1048576,11,FALSE),"")=0,"",IFERROR(VLOOKUP(N2265,Home!$C$8:$R$1048576,11,FALSE),""))</f>
        <v/>
      </c>
      <c r="U2265" s="11" t="str">
        <f>IF(IFERROR(VLOOKUP(O2265,Home!$C$8:$R$1048576,12,FALSE),"")=0,"",IFERROR(VLOOKUP(O2265,Home!$C$8:$R$1048576,12,FALSE),""))</f>
        <v/>
      </c>
      <c r="V2265" s="11" t="str">
        <f>IF(IFERROR(VLOOKUP(O2265,Home!$C$8:$R$1048576,8,FALSE),"")=0,"",IFERROR(VLOOKUP(O2265,Home!$C$8:$R$1048576,8,FALSE),""))</f>
        <v/>
      </c>
      <c r="W2265" s="11" t="str">
        <f>IF(OR(VLOOKUP(N2265,Home!$C$7:$I$207,6,FALSE)="",VLOOKUP(N2265,Home!$C$7:$I$207,7,FALSE)=""),"FEJL",SUM(Baggrundsark!$K$4:K2265))</f>
        <v>FEJL</v>
      </c>
      <c r="Y2265">
        <v>2262</v>
      </c>
      <c r="Z2265" s="1"/>
      <c r="AC2265" s="44"/>
      <c r="AD2265">
        <f t="shared" si="734"/>
        <v>0</v>
      </c>
      <c r="AE2265">
        <f>SUM($AD$4:AD2265)</f>
        <v>1</v>
      </c>
      <c r="AF2265" s="103" t="str">
        <f>IFERROR(VLOOKUP(AN2265,Home!$C$8:$E$207,3,FALSE),"")</f>
        <v/>
      </c>
      <c r="AG2265" s="103" t="str">
        <f>IFERROR(VLOOKUP(AN2265,Home!$C$8:$E$207,2,FALSE),"")</f>
        <v/>
      </c>
      <c r="AH2265" s="104" t="str">
        <f>IF(VLOOKUP(AE2265,Home!$C$8:$I$207,6,FALSE)="","",VLOOKUP(AE2265,Home!$C$8:$I$207,6,FALSE))</f>
        <v/>
      </c>
      <c r="AI2265" s="104" t="e">
        <f t="shared" si="742"/>
        <v>#VALUE!</v>
      </c>
      <c r="AJ2265" s="105" t="e">
        <f t="shared" si="735"/>
        <v>#VALUE!</v>
      </c>
      <c r="AK2265" s="103" t="e">
        <f t="shared" si="728"/>
        <v>#VALUE!</v>
      </c>
      <c r="AL2265" s="103" t="e">
        <f t="shared" si="736"/>
        <v>#VALUE!</v>
      </c>
      <c r="AN2265" t="str">
        <f>IF(OR(VLOOKUP(AE2265,Home!$C$8:$I$207,6,FALSE)="",VLOOKUP(AE2265,Home!$C$8:$I$207,7,FALSE)=""),"FEJL",Baggrundsark!AE2265)</f>
        <v>FEJL</v>
      </c>
      <c r="AO2265">
        <f>IF(VLOOKUP(AE2265,Home!$C$8:$N$207,12,FALSE)="Timelønnet",1,0)</f>
        <v>0</v>
      </c>
      <c r="AP2265">
        <f>SUM($AO$4:AO2265)*AO2265</f>
        <v>0</v>
      </c>
      <c r="AQ2265">
        <f t="shared" si="723"/>
        <v>1</v>
      </c>
      <c r="AR2265" t="str">
        <f t="shared" si="723"/>
        <v/>
      </c>
      <c r="AS2265" t="e">
        <f t="shared" si="737"/>
        <v>#VALUE!</v>
      </c>
      <c r="AT2265" s="45" t="e">
        <f t="shared" si="724"/>
        <v>#VALUE!</v>
      </c>
      <c r="AU2265">
        <f>VLOOKUP(AQ2265,Home!$C$8:$J$207,8,FALSE)</f>
        <v>0</v>
      </c>
    </row>
    <row r="2266" spans="1:47" x14ac:dyDescent="0.25">
      <c r="A2266" s="6">
        <f t="shared" si="729"/>
        <v>0</v>
      </c>
      <c r="B2266" s="6">
        <f t="shared" si="738"/>
        <v>0</v>
      </c>
      <c r="C2266" s="6" t="str">
        <f t="shared" si="730"/>
        <v/>
      </c>
      <c r="D2266" s="7">
        <f t="shared" si="731"/>
        <v>0</v>
      </c>
      <c r="E2266" s="7">
        <f t="shared" si="739"/>
        <v>0</v>
      </c>
      <c r="F2266" s="7" t="str">
        <f t="shared" si="732"/>
        <v/>
      </c>
      <c r="G2266" s="6">
        <f t="shared" si="733"/>
        <v>0</v>
      </c>
      <c r="H2266" s="6">
        <f t="shared" si="740"/>
        <v>0</v>
      </c>
      <c r="I2266" s="6" t="str">
        <f t="shared" si="741"/>
        <v/>
      </c>
      <c r="J2266" s="11">
        <v>2263</v>
      </c>
      <c r="K2266" s="11">
        <f>IF(IFERROR(VLOOKUP(J2266,Home!$A$8:$B$1048576,1,FALSE),0)=0,0,1)</f>
        <v>0</v>
      </c>
      <c r="L2266" s="129" t="e">
        <f>IF(VLOOKUP(O2266,Home!$C$8:$R$207,6,FALSE)="","",VLOOKUP(O2266,Home!$C$8:$R$207,6,FALSE))</f>
        <v>#N/A</v>
      </c>
      <c r="M2266" s="129" t="e">
        <f t="shared" si="726"/>
        <v>#N/A</v>
      </c>
      <c r="N2266" s="11">
        <f>SUM($K$4:K2266)</f>
        <v>200</v>
      </c>
      <c r="O2266" s="11" t="str">
        <f>IF(P2266="","",IF(IFERROR(VLOOKUP(N2266,Home!$C$8:$R$1048576,1,FALSE),"")=0,"",IFERROR(VLOOKUP(N2266,Home!$C$8:$R$1048576,1,FALSE),"")))</f>
        <v/>
      </c>
      <c r="P2266" s="11" t="str">
        <f>IF(IFERROR(VLOOKUP(W2266,Home!$C$8:$R$1048576,3,FALSE),"")=0,"",IFERROR(VLOOKUP(W2266,Home!$C$8:$R$1048576,3,FALSE),""))</f>
        <v/>
      </c>
      <c r="Q2266" s="11" t="str">
        <f t="shared" si="725"/>
        <v/>
      </c>
      <c r="R2266" s="130" t="e">
        <f>VLOOKUP(Q2266,'Baggrund til lister'!$G$4:$H$15,2,FALSE)</f>
        <v>#N/A</v>
      </c>
      <c r="S2266" s="11" t="str">
        <f t="shared" si="727"/>
        <v/>
      </c>
      <c r="T2266" s="11" t="str">
        <f>IF(IFERROR(VLOOKUP(N2266,Home!$C$8:$R$1048576,11,FALSE),"")=0,"",IFERROR(VLOOKUP(N2266,Home!$C$8:$R$1048576,11,FALSE),""))</f>
        <v/>
      </c>
      <c r="U2266" s="11" t="str">
        <f>IF(IFERROR(VLOOKUP(O2266,Home!$C$8:$R$1048576,12,FALSE),"")=0,"",IFERROR(VLOOKUP(O2266,Home!$C$8:$R$1048576,12,FALSE),""))</f>
        <v/>
      </c>
      <c r="V2266" s="11" t="str">
        <f>IF(IFERROR(VLOOKUP(O2266,Home!$C$8:$R$1048576,8,FALSE),"")=0,"",IFERROR(VLOOKUP(O2266,Home!$C$8:$R$1048576,8,FALSE),""))</f>
        <v/>
      </c>
      <c r="W2266" s="11" t="str">
        <f>IF(OR(VLOOKUP(N2266,Home!$C$7:$I$207,6,FALSE)="",VLOOKUP(N2266,Home!$C$7:$I$207,7,FALSE)=""),"FEJL",SUM(Baggrundsark!$K$4:K2266))</f>
        <v>FEJL</v>
      </c>
      <c r="Y2266">
        <v>2263</v>
      </c>
      <c r="Z2266" s="1"/>
      <c r="AC2266" s="44"/>
      <c r="AD2266">
        <f t="shared" si="734"/>
        <v>0</v>
      </c>
      <c r="AE2266">
        <f>SUM($AD$4:AD2266)</f>
        <v>1</v>
      </c>
      <c r="AF2266" s="103" t="str">
        <f>IFERROR(VLOOKUP(AN2266,Home!$C$8:$E$207,3,FALSE),"")</f>
        <v/>
      </c>
      <c r="AG2266" s="103" t="str">
        <f>IFERROR(VLOOKUP(AN2266,Home!$C$8:$E$207,2,FALSE),"")</f>
        <v/>
      </c>
      <c r="AH2266" s="104" t="str">
        <f>IF(VLOOKUP(AE2266,Home!$C$8:$I$207,6,FALSE)="","",VLOOKUP(AE2266,Home!$C$8:$I$207,6,FALSE))</f>
        <v/>
      </c>
      <c r="AI2266" s="104" t="e">
        <f t="shared" si="742"/>
        <v>#VALUE!</v>
      </c>
      <c r="AJ2266" s="105" t="e">
        <f t="shared" si="735"/>
        <v>#VALUE!</v>
      </c>
      <c r="AK2266" s="103" t="e">
        <f t="shared" si="728"/>
        <v>#VALUE!</v>
      </c>
      <c r="AL2266" s="103" t="e">
        <f t="shared" si="736"/>
        <v>#VALUE!</v>
      </c>
      <c r="AN2266" t="str">
        <f>IF(OR(VLOOKUP(AE2266,Home!$C$8:$I$207,6,FALSE)="",VLOOKUP(AE2266,Home!$C$8:$I$207,7,FALSE)=""),"FEJL",Baggrundsark!AE2266)</f>
        <v>FEJL</v>
      </c>
      <c r="AO2266">
        <f>IF(VLOOKUP(AE2266,Home!$C$8:$N$207,12,FALSE)="Timelønnet",1,0)</f>
        <v>0</v>
      </c>
      <c r="AP2266">
        <f>SUM($AO$4:AO2266)*AO2266</f>
        <v>0</v>
      </c>
      <c r="AQ2266">
        <f t="shared" si="723"/>
        <v>1</v>
      </c>
      <c r="AR2266" t="str">
        <f t="shared" si="723"/>
        <v/>
      </c>
      <c r="AS2266" t="e">
        <f t="shared" si="737"/>
        <v>#VALUE!</v>
      </c>
      <c r="AT2266" s="45" t="e">
        <f t="shared" si="724"/>
        <v>#VALUE!</v>
      </c>
      <c r="AU2266">
        <f>VLOOKUP(AQ2266,Home!$C$8:$J$207,8,FALSE)</f>
        <v>0</v>
      </c>
    </row>
    <row r="2267" spans="1:47" x14ac:dyDescent="0.25">
      <c r="A2267" s="6">
        <f t="shared" si="729"/>
        <v>0</v>
      </c>
      <c r="B2267" s="6">
        <f t="shared" si="738"/>
        <v>0</v>
      </c>
      <c r="C2267" s="6" t="str">
        <f t="shared" si="730"/>
        <v/>
      </c>
      <c r="D2267" s="7">
        <f t="shared" si="731"/>
        <v>0</v>
      </c>
      <c r="E2267" s="7">
        <f t="shared" si="739"/>
        <v>0</v>
      </c>
      <c r="F2267" s="7" t="str">
        <f t="shared" si="732"/>
        <v/>
      </c>
      <c r="G2267" s="6">
        <f t="shared" si="733"/>
        <v>0</v>
      </c>
      <c r="H2267" s="6">
        <f t="shared" si="740"/>
        <v>0</v>
      </c>
      <c r="I2267" s="6" t="str">
        <f t="shared" si="741"/>
        <v/>
      </c>
      <c r="J2267" s="11">
        <v>2264</v>
      </c>
      <c r="K2267" s="11">
        <f>IF(IFERROR(VLOOKUP(J2267,Home!$A$8:$B$1048576,1,FALSE),0)=0,0,1)</f>
        <v>0</v>
      </c>
      <c r="L2267" s="129" t="e">
        <f>IF(VLOOKUP(O2267,Home!$C$8:$R$207,6,FALSE)="","",VLOOKUP(O2267,Home!$C$8:$R$207,6,FALSE))</f>
        <v>#N/A</v>
      </c>
      <c r="M2267" s="129" t="e">
        <f t="shared" si="726"/>
        <v>#N/A</v>
      </c>
      <c r="N2267" s="11">
        <f>SUM($K$4:K2267)</f>
        <v>200</v>
      </c>
      <c r="O2267" s="11" t="str">
        <f>IF(P2267="","",IF(IFERROR(VLOOKUP(N2267,Home!$C$8:$R$1048576,1,FALSE),"")=0,"",IFERROR(VLOOKUP(N2267,Home!$C$8:$R$1048576,1,FALSE),"")))</f>
        <v/>
      </c>
      <c r="P2267" s="11" t="str">
        <f>IF(IFERROR(VLOOKUP(W2267,Home!$C$8:$R$1048576,3,FALSE),"")=0,"",IFERROR(VLOOKUP(W2267,Home!$C$8:$R$1048576,3,FALSE),""))</f>
        <v/>
      </c>
      <c r="Q2267" s="11" t="str">
        <f t="shared" si="725"/>
        <v/>
      </c>
      <c r="R2267" s="130" t="e">
        <f>VLOOKUP(Q2267,'Baggrund til lister'!$G$4:$H$15,2,FALSE)</f>
        <v>#N/A</v>
      </c>
      <c r="S2267" s="11" t="str">
        <f t="shared" si="727"/>
        <v/>
      </c>
      <c r="T2267" s="11" t="str">
        <f>IF(IFERROR(VLOOKUP(N2267,Home!$C$8:$R$1048576,11,FALSE),"")=0,"",IFERROR(VLOOKUP(N2267,Home!$C$8:$R$1048576,11,FALSE),""))</f>
        <v/>
      </c>
      <c r="U2267" s="11" t="str">
        <f>IF(IFERROR(VLOOKUP(O2267,Home!$C$8:$R$1048576,12,FALSE),"")=0,"",IFERROR(VLOOKUP(O2267,Home!$C$8:$R$1048576,12,FALSE),""))</f>
        <v/>
      </c>
      <c r="V2267" s="11" t="str">
        <f>IF(IFERROR(VLOOKUP(O2267,Home!$C$8:$R$1048576,8,FALSE),"")=0,"",IFERROR(VLOOKUP(O2267,Home!$C$8:$R$1048576,8,FALSE),""))</f>
        <v/>
      </c>
      <c r="W2267" s="11" t="str">
        <f>IF(OR(VLOOKUP(N2267,Home!$C$7:$I$207,6,FALSE)="",VLOOKUP(N2267,Home!$C$7:$I$207,7,FALSE)=""),"FEJL",SUM(Baggrundsark!$K$4:K2267))</f>
        <v>FEJL</v>
      </c>
      <c r="Y2267">
        <v>2264</v>
      </c>
      <c r="Z2267" s="1"/>
      <c r="AC2267" s="44"/>
      <c r="AD2267">
        <f t="shared" si="734"/>
        <v>0</v>
      </c>
      <c r="AE2267">
        <f>SUM($AD$4:AD2267)</f>
        <v>1</v>
      </c>
      <c r="AF2267" s="103" t="str">
        <f>IFERROR(VLOOKUP(AN2267,Home!$C$8:$E$207,3,FALSE),"")</f>
        <v/>
      </c>
      <c r="AG2267" s="103" t="str">
        <f>IFERROR(VLOOKUP(AN2267,Home!$C$8:$E$207,2,FALSE),"")</f>
        <v/>
      </c>
      <c r="AH2267" s="104" t="str">
        <f>IF(VLOOKUP(AE2267,Home!$C$8:$I$207,6,FALSE)="","",VLOOKUP(AE2267,Home!$C$8:$I$207,6,FALSE))</f>
        <v/>
      </c>
      <c r="AI2267" s="104" t="e">
        <f t="shared" si="742"/>
        <v>#VALUE!</v>
      </c>
      <c r="AJ2267" s="105" t="e">
        <f t="shared" si="735"/>
        <v>#VALUE!</v>
      </c>
      <c r="AK2267" s="103" t="e">
        <f t="shared" si="728"/>
        <v>#VALUE!</v>
      </c>
      <c r="AL2267" s="103" t="e">
        <f t="shared" si="736"/>
        <v>#VALUE!</v>
      </c>
      <c r="AN2267" t="str">
        <f>IF(OR(VLOOKUP(AE2267,Home!$C$8:$I$207,6,FALSE)="",VLOOKUP(AE2267,Home!$C$8:$I$207,7,FALSE)=""),"FEJL",Baggrundsark!AE2267)</f>
        <v>FEJL</v>
      </c>
      <c r="AO2267">
        <f>IF(VLOOKUP(AE2267,Home!$C$8:$N$207,12,FALSE)="Timelønnet",1,0)</f>
        <v>0</v>
      </c>
      <c r="AP2267">
        <f>SUM($AO$4:AO2267)*AO2267</f>
        <v>0</v>
      </c>
      <c r="AQ2267">
        <f t="shared" ref="AQ2267:AR2330" si="743">AE2267</f>
        <v>1</v>
      </c>
      <c r="AR2267" t="str">
        <f t="shared" si="743"/>
        <v/>
      </c>
      <c r="AS2267" t="e">
        <f t="shared" si="737"/>
        <v>#VALUE!</v>
      </c>
      <c r="AT2267" s="45" t="e">
        <f t="shared" ref="AT2267:AT2330" si="744">AK2267</f>
        <v>#VALUE!</v>
      </c>
      <c r="AU2267">
        <f>VLOOKUP(AQ2267,Home!$C$8:$J$207,8,FALSE)</f>
        <v>0</v>
      </c>
    </row>
    <row r="2268" spans="1:47" x14ac:dyDescent="0.25">
      <c r="A2268" s="6">
        <f t="shared" si="729"/>
        <v>0</v>
      </c>
      <c r="B2268" s="6">
        <f t="shared" si="738"/>
        <v>0</v>
      </c>
      <c r="C2268" s="6" t="str">
        <f t="shared" si="730"/>
        <v/>
      </c>
      <c r="D2268" s="7">
        <f t="shared" si="731"/>
        <v>0</v>
      </c>
      <c r="E2268" s="7">
        <f t="shared" si="739"/>
        <v>0</v>
      </c>
      <c r="F2268" s="7" t="str">
        <f t="shared" si="732"/>
        <v/>
      </c>
      <c r="G2268" s="6">
        <f t="shared" si="733"/>
        <v>0</v>
      </c>
      <c r="H2268" s="6">
        <f t="shared" si="740"/>
        <v>0</v>
      </c>
      <c r="I2268" s="6" t="str">
        <f t="shared" si="741"/>
        <v/>
      </c>
      <c r="J2268" s="11">
        <v>2265</v>
      </c>
      <c r="K2268" s="11">
        <f>IF(IFERROR(VLOOKUP(J2268,Home!$A$8:$B$1048576,1,FALSE),0)=0,0,1)</f>
        <v>0</v>
      </c>
      <c r="L2268" s="129" t="e">
        <f>IF(VLOOKUP(O2268,Home!$C$8:$R$207,6,FALSE)="","",VLOOKUP(O2268,Home!$C$8:$R$207,6,FALSE))</f>
        <v>#N/A</v>
      </c>
      <c r="M2268" s="129" t="e">
        <f t="shared" si="726"/>
        <v>#N/A</v>
      </c>
      <c r="N2268" s="11">
        <f>SUM($K$4:K2268)</f>
        <v>200</v>
      </c>
      <c r="O2268" s="11" t="str">
        <f>IF(P2268="","",IF(IFERROR(VLOOKUP(N2268,Home!$C$8:$R$1048576,1,FALSE),"")=0,"",IFERROR(VLOOKUP(N2268,Home!$C$8:$R$1048576,1,FALSE),"")))</f>
        <v/>
      </c>
      <c r="P2268" s="11" t="str">
        <f>IF(IFERROR(VLOOKUP(W2268,Home!$C$8:$R$1048576,3,FALSE),"")=0,"",IFERROR(VLOOKUP(W2268,Home!$C$8:$R$1048576,3,FALSE),""))</f>
        <v/>
      </c>
      <c r="Q2268" s="11" t="str">
        <f t="shared" si="725"/>
        <v/>
      </c>
      <c r="R2268" s="130" t="e">
        <f>VLOOKUP(Q2268,'Baggrund til lister'!$G$4:$H$15,2,FALSE)</f>
        <v>#N/A</v>
      </c>
      <c r="S2268" s="11" t="str">
        <f t="shared" si="727"/>
        <v/>
      </c>
      <c r="T2268" s="11" t="str">
        <f>IF(IFERROR(VLOOKUP(N2268,Home!$C$8:$R$1048576,11,FALSE),"")=0,"",IFERROR(VLOOKUP(N2268,Home!$C$8:$R$1048576,11,FALSE),""))</f>
        <v/>
      </c>
      <c r="U2268" s="11" t="str">
        <f>IF(IFERROR(VLOOKUP(O2268,Home!$C$8:$R$1048576,12,FALSE),"")=0,"",IFERROR(VLOOKUP(O2268,Home!$C$8:$R$1048576,12,FALSE),""))</f>
        <v/>
      </c>
      <c r="V2268" s="11" t="str">
        <f>IF(IFERROR(VLOOKUP(O2268,Home!$C$8:$R$1048576,8,FALSE),"")=0,"",IFERROR(VLOOKUP(O2268,Home!$C$8:$R$1048576,8,FALSE),""))</f>
        <v/>
      </c>
      <c r="W2268" s="11" t="str">
        <f>IF(OR(VLOOKUP(N2268,Home!$C$7:$I$207,6,FALSE)="",VLOOKUP(N2268,Home!$C$7:$I$207,7,FALSE)=""),"FEJL",SUM(Baggrundsark!$K$4:K2268))</f>
        <v>FEJL</v>
      </c>
      <c r="Y2268">
        <v>2265</v>
      </c>
      <c r="Z2268" s="1"/>
      <c r="AC2268" s="44"/>
      <c r="AD2268">
        <f t="shared" si="734"/>
        <v>0</v>
      </c>
      <c r="AE2268">
        <f>SUM($AD$4:AD2268)</f>
        <v>1</v>
      </c>
      <c r="AF2268" s="103" t="str">
        <f>IFERROR(VLOOKUP(AN2268,Home!$C$8:$E$207,3,FALSE),"")</f>
        <v/>
      </c>
      <c r="AG2268" s="103" t="str">
        <f>IFERROR(VLOOKUP(AN2268,Home!$C$8:$E$207,2,FALSE),"")</f>
        <v/>
      </c>
      <c r="AH2268" s="104" t="str">
        <f>IF(VLOOKUP(AE2268,Home!$C$8:$I$207,6,FALSE)="","",VLOOKUP(AE2268,Home!$C$8:$I$207,6,FALSE))</f>
        <v/>
      </c>
      <c r="AI2268" s="104" t="e">
        <f t="shared" si="742"/>
        <v>#VALUE!</v>
      </c>
      <c r="AJ2268" s="105" t="e">
        <f t="shared" si="735"/>
        <v>#VALUE!</v>
      </c>
      <c r="AK2268" s="103" t="e">
        <f t="shared" si="728"/>
        <v>#VALUE!</v>
      </c>
      <c r="AL2268" s="103" t="e">
        <f t="shared" si="736"/>
        <v>#VALUE!</v>
      </c>
      <c r="AN2268" t="str">
        <f>IF(OR(VLOOKUP(AE2268,Home!$C$8:$I$207,6,FALSE)="",VLOOKUP(AE2268,Home!$C$8:$I$207,7,FALSE)=""),"FEJL",Baggrundsark!AE2268)</f>
        <v>FEJL</v>
      </c>
      <c r="AO2268">
        <f>IF(VLOOKUP(AE2268,Home!$C$8:$N$207,12,FALSE)="Timelønnet",1,0)</f>
        <v>0</v>
      </c>
      <c r="AP2268">
        <f>SUM($AO$4:AO2268)*AO2268</f>
        <v>0</v>
      </c>
      <c r="AQ2268">
        <f t="shared" si="743"/>
        <v>1</v>
      </c>
      <c r="AR2268" t="str">
        <f t="shared" si="743"/>
        <v/>
      </c>
      <c r="AS2268" t="e">
        <f t="shared" si="737"/>
        <v>#VALUE!</v>
      </c>
      <c r="AT2268" s="45" t="e">
        <f t="shared" si="744"/>
        <v>#VALUE!</v>
      </c>
      <c r="AU2268">
        <f>VLOOKUP(AQ2268,Home!$C$8:$J$207,8,FALSE)</f>
        <v>0</v>
      </c>
    </row>
    <row r="2269" spans="1:47" x14ac:dyDescent="0.25">
      <c r="A2269" s="6">
        <f t="shared" si="729"/>
        <v>0</v>
      </c>
      <c r="B2269" s="6">
        <f t="shared" si="738"/>
        <v>0</v>
      </c>
      <c r="C2269" s="6" t="str">
        <f t="shared" si="730"/>
        <v/>
      </c>
      <c r="D2269" s="7">
        <f t="shared" si="731"/>
        <v>0</v>
      </c>
      <c r="E2269" s="7">
        <f t="shared" si="739"/>
        <v>0</v>
      </c>
      <c r="F2269" s="7" t="str">
        <f t="shared" si="732"/>
        <v/>
      </c>
      <c r="G2269" s="6">
        <f t="shared" si="733"/>
        <v>0</v>
      </c>
      <c r="H2269" s="6">
        <f t="shared" si="740"/>
        <v>0</v>
      </c>
      <c r="I2269" s="6" t="str">
        <f t="shared" si="741"/>
        <v/>
      </c>
      <c r="J2269" s="11">
        <v>2266</v>
      </c>
      <c r="K2269" s="11">
        <f>IF(IFERROR(VLOOKUP(J2269,Home!$A$8:$B$1048576,1,FALSE),0)=0,0,1)</f>
        <v>0</v>
      </c>
      <c r="L2269" s="129" t="e">
        <f>IF(VLOOKUP(O2269,Home!$C$8:$R$207,6,FALSE)="","",VLOOKUP(O2269,Home!$C$8:$R$207,6,FALSE))</f>
        <v>#N/A</v>
      </c>
      <c r="M2269" s="129" t="e">
        <f t="shared" si="726"/>
        <v>#N/A</v>
      </c>
      <c r="N2269" s="11">
        <f>SUM($K$4:K2269)</f>
        <v>200</v>
      </c>
      <c r="O2269" s="11" t="str">
        <f>IF(P2269="","",IF(IFERROR(VLOOKUP(N2269,Home!$C$8:$R$1048576,1,FALSE),"")=0,"",IFERROR(VLOOKUP(N2269,Home!$C$8:$R$1048576,1,FALSE),"")))</f>
        <v/>
      </c>
      <c r="P2269" s="11" t="str">
        <f>IF(IFERROR(VLOOKUP(W2269,Home!$C$8:$R$1048576,3,FALSE),"")=0,"",IFERROR(VLOOKUP(W2269,Home!$C$8:$R$1048576,3,FALSE),""))</f>
        <v/>
      </c>
      <c r="Q2269" s="11" t="str">
        <f t="shared" si="725"/>
        <v/>
      </c>
      <c r="R2269" s="130" t="e">
        <f>VLOOKUP(Q2269,'Baggrund til lister'!$G$4:$H$15,2,FALSE)</f>
        <v>#N/A</v>
      </c>
      <c r="S2269" s="11" t="str">
        <f t="shared" si="727"/>
        <v/>
      </c>
      <c r="T2269" s="11" t="str">
        <f>IF(IFERROR(VLOOKUP(N2269,Home!$C$8:$R$1048576,11,FALSE),"")=0,"",IFERROR(VLOOKUP(N2269,Home!$C$8:$R$1048576,11,FALSE),""))</f>
        <v/>
      </c>
      <c r="U2269" s="11" t="str">
        <f>IF(IFERROR(VLOOKUP(O2269,Home!$C$8:$R$1048576,12,FALSE),"")=0,"",IFERROR(VLOOKUP(O2269,Home!$C$8:$R$1048576,12,FALSE),""))</f>
        <v/>
      </c>
      <c r="V2269" s="11" t="str">
        <f>IF(IFERROR(VLOOKUP(O2269,Home!$C$8:$R$1048576,8,FALSE),"")=0,"",IFERROR(VLOOKUP(O2269,Home!$C$8:$R$1048576,8,FALSE),""))</f>
        <v/>
      </c>
      <c r="W2269" s="11" t="str">
        <f>IF(OR(VLOOKUP(N2269,Home!$C$7:$I$207,6,FALSE)="",VLOOKUP(N2269,Home!$C$7:$I$207,7,FALSE)=""),"FEJL",SUM(Baggrundsark!$K$4:K2269))</f>
        <v>FEJL</v>
      </c>
      <c r="Y2269">
        <v>2266</v>
      </c>
      <c r="Z2269" s="1"/>
      <c r="AC2269" s="44"/>
      <c r="AD2269">
        <f t="shared" si="734"/>
        <v>0</v>
      </c>
      <c r="AE2269">
        <f>SUM($AD$4:AD2269)</f>
        <v>1</v>
      </c>
      <c r="AF2269" s="103" t="str">
        <f>IFERROR(VLOOKUP(AN2269,Home!$C$8:$E$207,3,FALSE),"")</f>
        <v/>
      </c>
      <c r="AG2269" s="103" t="str">
        <f>IFERROR(VLOOKUP(AN2269,Home!$C$8:$E$207,2,FALSE),"")</f>
        <v/>
      </c>
      <c r="AH2269" s="104" t="str">
        <f>IF(VLOOKUP(AE2269,Home!$C$8:$I$207,6,FALSE)="","",VLOOKUP(AE2269,Home!$C$8:$I$207,6,FALSE))</f>
        <v/>
      </c>
      <c r="AI2269" s="104" t="e">
        <f t="shared" si="742"/>
        <v>#VALUE!</v>
      </c>
      <c r="AJ2269" s="105" t="e">
        <f t="shared" si="735"/>
        <v>#VALUE!</v>
      </c>
      <c r="AK2269" s="103" t="e">
        <f t="shared" si="728"/>
        <v>#VALUE!</v>
      </c>
      <c r="AL2269" s="103" t="e">
        <f t="shared" si="736"/>
        <v>#VALUE!</v>
      </c>
      <c r="AN2269" t="str">
        <f>IF(OR(VLOOKUP(AE2269,Home!$C$8:$I$207,6,FALSE)="",VLOOKUP(AE2269,Home!$C$8:$I$207,7,FALSE)=""),"FEJL",Baggrundsark!AE2269)</f>
        <v>FEJL</v>
      </c>
      <c r="AO2269">
        <f>IF(VLOOKUP(AE2269,Home!$C$8:$N$207,12,FALSE)="Timelønnet",1,0)</f>
        <v>0</v>
      </c>
      <c r="AP2269">
        <f>SUM($AO$4:AO2269)*AO2269</f>
        <v>0</v>
      </c>
      <c r="AQ2269">
        <f t="shared" si="743"/>
        <v>1</v>
      </c>
      <c r="AR2269" t="str">
        <f t="shared" si="743"/>
        <v/>
      </c>
      <c r="AS2269" t="e">
        <f t="shared" si="737"/>
        <v>#VALUE!</v>
      </c>
      <c r="AT2269" s="45" t="e">
        <f t="shared" si="744"/>
        <v>#VALUE!</v>
      </c>
      <c r="AU2269">
        <f>VLOOKUP(AQ2269,Home!$C$8:$J$207,8,FALSE)</f>
        <v>0</v>
      </c>
    </row>
    <row r="2270" spans="1:47" x14ac:dyDescent="0.25">
      <c r="A2270" s="6">
        <f t="shared" si="729"/>
        <v>0</v>
      </c>
      <c r="B2270" s="6">
        <f t="shared" si="738"/>
        <v>0</v>
      </c>
      <c r="C2270" s="6" t="str">
        <f t="shared" si="730"/>
        <v/>
      </c>
      <c r="D2270" s="7">
        <f t="shared" si="731"/>
        <v>0</v>
      </c>
      <c r="E2270" s="7">
        <f t="shared" si="739"/>
        <v>0</v>
      </c>
      <c r="F2270" s="7" t="str">
        <f t="shared" si="732"/>
        <v/>
      </c>
      <c r="G2270" s="6">
        <f t="shared" si="733"/>
        <v>0</v>
      </c>
      <c r="H2270" s="6">
        <f t="shared" si="740"/>
        <v>0</v>
      </c>
      <c r="I2270" s="6" t="str">
        <f t="shared" si="741"/>
        <v/>
      </c>
      <c r="J2270" s="11">
        <v>2267</v>
      </c>
      <c r="K2270" s="11">
        <f>IF(IFERROR(VLOOKUP(J2270,Home!$A$8:$B$1048576,1,FALSE),0)=0,0,1)</f>
        <v>0</v>
      </c>
      <c r="L2270" s="129" t="e">
        <f>IF(VLOOKUP(O2270,Home!$C$8:$R$207,6,FALSE)="","",VLOOKUP(O2270,Home!$C$8:$R$207,6,FALSE))</f>
        <v>#N/A</v>
      </c>
      <c r="M2270" s="129" t="e">
        <f t="shared" si="726"/>
        <v>#N/A</v>
      </c>
      <c r="N2270" s="11">
        <f>SUM($K$4:K2270)</f>
        <v>200</v>
      </c>
      <c r="O2270" s="11" t="str">
        <f>IF(P2270="","",IF(IFERROR(VLOOKUP(N2270,Home!$C$8:$R$1048576,1,FALSE),"")=0,"",IFERROR(VLOOKUP(N2270,Home!$C$8:$R$1048576,1,FALSE),"")))</f>
        <v/>
      </c>
      <c r="P2270" s="11" t="str">
        <f>IF(IFERROR(VLOOKUP(W2270,Home!$C$8:$R$1048576,3,FALSE),"")=0,"",IFERROR(VLOOKUP(W2270,Home!$C$8:$R$1048576,3,FALSE),""))</f>
        <v/>
      </c>
      <c r="Q2270" s="11" t="str">
        <f t="shared" si="725"/>
        <v/>
      </c>
      <c r="R2270" s="130" t="e">
        <f>VLOOKUP(Q2270,'Baggrund til lister'!$G$4:$H$15,2,FALSE)</f>
        <v>#N/A</v>
      </c>
      <c r="S2270" s="11" t="str">
        <f t="shared" si="727"/>
        <v/>
      </c>
      <c r="T2270" s="11" t="str">
        <f>IF(IFERROR(VLOOKUP(N2270,Home!$C$8:$R$1048576,11,FALSE),"")=0,"",IFERROR(VLOOKUP(N2270,Home!$C$8:$R$1048576,11,FALSE),""))</f>
        <v/>
      </c>
      <c r="U2270" s="11" t="str">
        <f>IF(IFERROR(VLOOKUP(O2270,Home!$C$8:$R$1048576,12,FALSE),"")=0,"",IFERROR(VLOOKUP(O2270,Home!$C$8:$R$1048576,12,FALSE),""))</f>
        <v/>
      </c>
      <c r="V2270" s="11" t="str">
        <f>IF(IFERROR(VLOOKUP(O2270,Home!$C$8:$R$1048576,8,FALSE),"")=0,"",IFERROR(VLOOKUP(O2270,Home!$C$8:$R$1048576,8,FALSE),""))</f>
        <v/>
      </c>
      <c r="W2270" s="11" t="str">
        <f>IF(OR(VLOOKUP(N2270,Home!$C$7:$I$207,6,FALSE)="",VLOOKUP(N2270,Home!$C$7:$I$207,7,FALSE)=""),"FEJL",SUM(Baggrundsark!$K$4:K2270))</f>
        <v>FEJL</v>
      </c>
      <c r="Y2270">
        <v>2267</v>
      </c>
      <c r="Z2270" s="1"/>
      <c r="AC2270" s="44"/>
      <c r="AD2270">
        <f t="shared" si="734"/>
        <v>0</v>
      </c>
      <c r="AE2270">
        <f>SUM($AD$4:AD2270)</f>
        <v>1</v>
      </c>
      <c r="AF2270" s="103" t="str">
        <f>IFERROR(VLOOKUP(AN2270,Home!$C$8:$E$207,3,FALSE),"")</f>
        <v/>
      </c>
      <c r="AG2270" s="103" t="str">
        <f>IFERROR(VLOOKUP(AN2270,Home!$C$8:$E$207,2,FALSE),"")</f>
        <v/>
      </c>
      <c r="AH2270" s="104" t="str">
        <f>IF(VLOOKUP(AE2270,Home!$C$8:$I$207,6,FALSE)="","",VLOOKUP(AE2270,Home!$C$8:$I$207,6,FALSE))</f>
        <v/>
      </c>
      <c r="AI2270" s="104" t="e">
        <f t="shared" si="742"/>
        <v>#VALUE!</v>
      </c>
      <c r="AJ2270" s="105" t="e">
        <f t="shared" si="735"/>
        <v>#VALUE!</v>
      </c>
      <c r="AK2270" s="103" t="e">
        <f t="shared" si="728"/>
        <v>#VALUE!</v>
      </c>
      <c r="AL2270" s="103" t="e">
        <f t="shared" si="736"/>
        <v>#VALUE!</v>
      </c>
      <c r="AN2270" t="str">
        <f>IF(OR(VLOOKUP(AE2270,Home!$C$8:$I$207,6,FALSE)="",VLOOKUP(AE2270,Home!$C$8:$I$207,7,FALSE)=""),"FEJL",Baggrundsark!AE2270)</f>
        <v>FEJL</v>
      </c>
      <c r="AO2270">
        <f>IF(VLOOKUP(AE2270,Home!$C$8:$N$207,12,FALSE)="Timelønnet",1,0)</f>
        <v>0</v>
      </c>
      <c r="AP2270">
        <f>SUM($AO$4:AO2270)*AO2270</f>
        <v>0</v>
      </c>
      <c r="AQ2270">
        <f t="shared" si="743"/>
        <v>1</v>
      </c>
      <c r="AR2270" t="str">
        <f t="shared" si="743"/>
        <v/>
      </c>
      <c r="AS2270" t="e">
        <f t="shared" si="737"/>
        <v>#VALUE!</v>
      </c>
      <c r="AT2270" s="45" t="e">
        <f t="shared" si="744"/>
        <v>#VALUE!</v>
      </c>
      <c r="AU2270">
        <f>VLOOKUP(AQ2270,Home!$C$8:$J$207,8,FALSE)</f>
        <v>0</v>
      </c>
    </row>
    <row r="2271" spans="1:47" x14ac:dyDescent="0.25">
      <c r="A2271" s="6">
        <f t="shared" si="729"/>
        <v>0</v>
      </c>
      <c r="B2271" s="6">
        <f t="shared" si="738"/>
        <v>0</v>
      </c>
      <c r="C2271" s="6" t="str">
        <f t="shared" si="730"/>
        <v/>
      </c>
      <c r="D2271" s="7">
        <f t="shared" si="731"/>
        <v>0</v>
      </c>
      <c r="E2271" s="7">
        <f t="shared" si="739"/>
        <v>0</v>
      </c>
      <c r="F2271" s="7" t="str">
        <f t="shared" si="732"/>
        <v/>
      </c>
      <c r="G2271" s="6">
        <f t="shared" si="733"/>
        <v>0</v>
      </c>
      <c r="H2271" s="6">
        <f t="shared" si="740"/>
        <v>0</v>
      </c>
      <c r="I2271" s="6" t="str">
        <f t="shared" si="741"/>
        <v/>
      </c>
      <c r="J2271" s="11">
        <v>2268</v>
      </c>
      <c r="K2271" s="11">
        <f>IF(IFERROR(VLOOKUP(J2271,Home!$A$8:$B$1048576,1,FALSE),0)=0,0,1)</f>
        <v>0</v>
      </c>
      <c r="L2271" s="129" t="e">
        <f>IF(VLOOKUP(O2271,Home!$C$8:$R$207,6,FALSE)="","",VLOOKUP(O2271,Home!$C$8:$R$207,6,FALSE))</f>
        <v>#N/A</v>
      </c>
      <c r="M2271" s="129" t="e">
        <f t="shared" si="726"/>
        <v>#N/A</v>
      </c>
      <c r="N2271" s="11">
        <f>SUM($K$4:K2271)</f>
        <v>200</v>
      </c>
      <c r="O2271" s="11" t="str">
        <f>IF(P2271="","",IF(IFERROR(VLOOKUP(N2271,Home!$C$8:$R$1048576,1,FALSE),"")=0,"",IFERROR(VLOOKUP(N2271,Home!$C$8:$R$1048576,1,FALSE),"")))</f>
        <v/>
      </c>
      <c r="P2271" s="11" t="str">
        <f>IF(IFERROR(VLOOKUP(W2271,Home!$C$8:$R$1048576,3,FALSE),"")=0,"",IFERROR(VLOOKUP(W2271,Home!$C$8:$R$1048576,3,FALSE),""))</f>
        <v/>
      </c>
      <c r="Q2271" s="11" t="str">
        <f t="shared" si="725"/>
        <v/>
      </c>
      <c r="R2271" s="130" t="e">
        <f>VLOOKUP(Q2271,'Baggrund til lister'!$G$4:$H$15,2,FALSE)</f>
        <v>#N/A</v>
      </c>
      <c r="S2271" s="11" t="str">
        <f t="shared" si="727"/>
        <v/>
      </c>
      <c r="T2271" s="11" t="str">
        <f>IF(IFERROR(VLOOKUP(N2271,Home!$C$8:$R$1048576,11,FALSE),"")=0,"",IFERROR(VLOOKUP(N2271,Home!$C$8:$R$1048576,11,FALSE),""))</f>
        <v/>
      </c>
      <c r="U2271" s="11" t="str">
        <f>IF(IFERROR(VLOOKUP(O2271,Home!$C$8:$R$1048576,12,FALSE),"")=0,"",IFERROR(VLOOKUP(O2271,Home!$C$8:$R$1048576,12,FALSE),""))</f>
        <v/>
      </c>
      <c r="V2271" s="11" t="str">
        <f>IF(IFERROR(VLOOKUP(O2271,Home!$C$8:$R$1048576,8,FALSE),"")=0,"",IFERROR(VLOOKUP(O2271,Home!$C$8:$R$1048576,8,FALSE),""))</f>
        <v/>
      </c>
      <c r="W2271" s="11" t="str">
        <f>IF(OR(VLOOKUP(N2271,Home!$C$7:$I$207,6,FALSE)="",VLOOKUP(N2271,Home!$C$7:$I$207,7,FALSE)=""),"FEJL",SUM(Baggrundsark!$K$4:K2271))</f>
        <v>FEJL</v>
      </c>
      <c r="Y2271">
        <v>2268</v>
      </c>
      <c r="Z2271" s="1"/>
      <c r="AC2271" s="44"/>
      <c r="AD2271">
        <f t="shared" si="734"/>
        <v>0</v>
      </c>
      <c r="AE2271">
        <f>SUM($AD$4:AD2271)</f>
        <v>1</v>
      </c>
      <c r="AF2271" s="103" t="str">
        <f>IFERROR(VLOOKUP(AN2271,Home!$C$8:$E$207,3,FALSE),"")</f>
        <v/>
      </c>
      <c r="AG2271" s="103" t="str">
        <f>IFERROR(VLOOKUP(AN2271,Home!$C$8:$E$207,2,FALSE),"")</f>
        <v/>
      </c>
      <c r="AH2271" s="104" t="str">
        <f>IF(VLOOKUP(AE2271,Home!$C$8:$I$207,6,FALSE)="","",VLOOKUP(AE2271,Home!$C$8:$I$207,6,FALSE))</f>
        <v/>
      </c>
      <c r="AI2271" s="104" t="e">
        <f t="shared" si="742"/>
        <v>#VALUE!</v>
      </c>
      <c r="AJ2271" s="105" t="e">
        <f t="shared" si="735"/>
        <v>#VALUE!</v>
      </c>
      <c r="AK2271" s="103" t="e">
        <f t="shared" si="728"/>
        <v>#VALUE!</v>
      </c>
      <c r="AL2271" s="103" t="e">
        <f t="shared" si="736"/>
        <v>#VALUE!</v>
      </c>
      <c r="AN2271" t="str">
        <f>IF(OR(VLOOKUP(AE2271,Home!$C$8:$I$207,6,FALSE)="",VLOOKUP(AE2271,Home!$C$8:$I$207,7,FALSE)=""),"FEJL",Baggrundsark!AE2271)</f>
        <v>FEJL</v>
      </c>
      <c r="AO2271">
        <f>IF(VLOOKUP(AE2271,Home!$C$8:$N$207,12,FALSE)="Timelønnet",1,0)</f>
        <v>0</v>
      </c>
      <c r="AP2271">
        <f>SUM($AO$4:AO2271)*AO2271</f>
        <v>0</v>
      </c>
      <c r="AQ2271">
        <f t="shared" si="743"/>
        <v>1</v>
      </c>
      <c r="AR2271" t="str">
        <f t="shared" si="743"/>
        <v/>
      </c>
      <c r="AS2271" t="e">
        <f t="shared" si="737"/>
        <v>#VALUE!</v>
      </c>
      <c r="AT2271" s="45" t="e">
        <f t="shared" si="744"/>
        <v>#VALUE!</v>
      </c>
      <c r="AU2271">
        <f>VLOOKUP(AQ2271,Home!$C$8:$J$207,8,FALSE)</f>
        <v>0</v>
      </c>
    </row>
    <row r="2272" spans="1:47" x14ac:dyDescent="0.25">
      <c r="A2272" s="6">
        <f t="shared" si="729"/>
        <v>0</v>
      </c>
      <c r="B2272" s="6">
        <f t="shared" si="738"/>
        <v>0</v>
      </c>
      <c r="C2272" s="6" t="str">
        <f t="shared" si="730"/>
        <v/>
      </c>
      <c r="D2272" s="7">
        <f t="shared" si="731"/>
        <v>0</v>
      </c>
      <c r="E2272" s="7">
        <f t="shared" si="739"/>
        <v>0</v>
      </c>
      <c r="F2272" s="7" t="str">
        <f t="shared" si="732"/>
        <v/>
      </c>
      <c r="G2272" s="6">
        <f t="shared" si="733"/>
        <v>0</v>
      </c>
      <c r="H2272" s="6">
        <f t="shared" si="740"/>
        <v>0</v>
      </c>
      <c r="I2272" s="6" t="str">
        <f t="shared" si="741"/>
        <v/>
      </c>
      <c r="J2272" s="11">
        <v>2269</v>
      </c>
      <c r="K2272" s="11">
        <f>IF(IFERROR(VLOOKUP(J2272,Home!$A$8:$B$1048576,1,FALSE),0)=0,0,1)</f>
        <v>0</v>
      </c>
      <c r="L2272" s="129" t="e">
        <f>IF(VLOOKUP(O2272,Home!$C$8:$R$207,6,FALSE)="","",VLOOKUP(O2272,Home!$C$8:$R$207,6,FALSE))</f>
        <v>#N/A</v>
      </c>
      <c r="M2272" s="129" t="e">
        <f t="shared" si="726"/>
        <v>#N/A</v>
      </c>
      <c r="N2272" s="11">
        <f>SUM($K$4:K2272)</f>
        <v>200</v>
      </c>
      <c r="O2272" s="11" t="str">
        <f>IF(P2272="","",IF(IFERROR(VLOOKUP(N2272,Home!$C$8:$R$1048576,1,FALSE),"")=0,"",IFERROR(VLOOKUP(N2272,Home!$C$8:$R$1048576,1,FALSE),"")))</f>
        <v/>
      </c>
      <c r="P2272" s="11" t="str">
        <f>IF(IFERROR(VLOOKUP(W2272,Home!$C$8:$R$1048576,3,FALSE),"")=0,"",IFERROR(VLOOKUP(W2272,Home!$C$8:$R$1048576,3,FALSE),""))</f>
        <v/>
      </c>
      <c r="Q2272" s="11" t="str">
        <f t="shared" si="725"/>
        <v/>
      </c>
      <c r="R2272" s="130" t="e">
        <f>VLOOKUP(Q2272,'Baggrund til lister'!$G$4:$H$15,2,FALSE)</f>
        <v>#N/A</v>
      </c>
      <c r="S2272" s="11" t="str">
        <f t="shared" si="727"/>
        <v/>
      </c>
      <c r="T2272" s="11" t="str">
        <f>IF(IFERROR(VLOOKUP(N2272,Home!$C$8:$R$1048576,11,FALSE),"")=0,"",IFERROR(VLOOKUP(N2272,Home!$C$8:$R$1048576,11,FALSE),""))</f>
        <v/>
      </c>
      <c r="U2272" s="11" t="str">
        <f>IF(IFERROR(VLOOKUP(O2272,Home!$C$8:$R$1048576,12,FALSE),"")=0,"",IFERROR(VLOOKUP(O2272,Home!$C$8:$R$1048576,12,FALSE),""))</f>
        <v/>
      </c>
      <c r="V2272" s="11" t="str">
        <f>IF(IFERROR(VLOOKUP(O2272,Home!$C$8:$R$1048576,8,FALSE),"")=0,"",IFERROR(VLOOKUP(O2272,Home!$C$8:$R$1048576,8,FALSE),""))</f>
        <v/>
      </c>
      <c r="W2272" s="11" t="str">
        <f>IF(OR(VLOOKUP(N2272,Home!$C$7:$I$207,6,FALSE)="",VLOOKUP(N2272,Home!$C$7:$I$207,7,FALSE)=""),"FEJL",SUM(Baggrundsark!$K$4:K2272))</f>
        <v>FEJL</v>
      </c>
      <c r="Y2272">
        <v>2269</v>
      </c>
      <c r="Z2272" s="1"/>
      <c r="AC2272" s="44"/>
      <c r="AD2272">
        <f t="shared" si="734"/>
        <v>0</v>
      </c>
      <c r="AE2272">
        <f>SUM($AD$4:AD2272)</f>
        <v>1</v>
      </c>
      <c r="AF2272" s="103" t="str">
        <f>IFERROR(VLOOKUP(AN2272,Home!$C$8:$E$207,3,FALSE),"")</f>
        <v/>
      </c>
      <c r="AG2272" s="103" t="str">
        <f>IFERROR(VLOOKUP(AN2272,Home!$C$8:$E$207,2,FALSE),"")</f>
        <v/>
      </c>
      <c r="AH2272" s="104" t="str">
        <f>IF(VLOOKUP(AE2272,Home!$C$8:$I$207,6,FALSE)="","",VLOOKUP(AE2272,Home!$C$8:$I$207,6,FALSE))</f>
        <v/>
      </c>
      <c r="AI2272" s="104" t="e">
        <f t="shared" si="742"/>
        <v>#VALUE!</v>
      </c>
      <c r="AJ2272" s="105" t="e">
        <f t="shared" si="735"/>
        <v>#VALUE!</v>
      </c>
      <c r="AK2272" s="103" t="e">
        <f t="shared" si="728"/>
        <v>#VALUE!</v>
      </c>
      <c r="AL2272" s="103" t="e">
        <f t="shared" si="736"/>
        <v>#VALUE!</v>
      </c>
      <c r="AN2272" t="str">
        <f>IF(OR(VLOOKUP(AE2272,Home!$C$8:$I$207,6,FALSE)="",VLOOKUP(AE2272,Home!$C$8:$I$207,7,FALSE)=""),"FEJL",Baggrundsark!AE2272)</f>
        <v>FEJL</v>
      </c>
      <c r="AO2272">
        <f>IF(VLOOKUP(AE2272,Home!$C$8:$N$207,12,FALSE)="Timelønnet",1,0)</f>
        <v>0</v>
      </c>
      <c r="AP2272">
        <f>SUM($AO$4:AO2272)*AO2272</f>
        <v>0</v>
      </c>
      <c r="AQ2272">
        <f t="shared" si="743"/>
        <v>1</v>
      </c>
      <c r="AR2272" t="str">
        <f t="shared" si="743"/>
        <v/>
      </c>
      <c r="AS2272" t="e">
        <f t="shared" si="737"/>
        <v>#VALUE!</v>
      </c>
      <c r="AT2272" s="45" t="e">
        <f t="shared" si="744"/>
        <v>#VALUE!</v>
      </c>
      <c r="AU2272">
        <f>VLOOKUP(AQ2272,Home!$C$8:$J$207,8,FALSE)</f>
        <v>0</v>
      </c>
    </row>
    <row r="2273" spans="1:47" x14ac:dyDescent="0.25">
      <c r="A2273" s="6">
        <f t="shared" si="729"/>
        <v>0</v>
      </c>
      <c r="B2273" s="6">
        <f t="shared" si="738"/>
        <v>0</v>
      </c>
      <c r="C2273" s="6" t="str">
        <f t="shared" si="730"/>
        <v/>
      </c>
      <c r="D2273" s="7">
        <f t="shared" si="731"/>
        <v>0</v>
      </c>
      <c r="E2273" s="7">
        <f t="shared" si="739"/>
        <v>0</v>
      </c>
      <c r="F2273" s="7" t="str">
        <f t="shared" si="732"/>
        <v/>
      </c>
      <c r="G2273" s="6">
        <f t="shared" si="733"/>
        <v>0</v>
      </c>
      <c r="H2273" s="6">
        <f t="shared" si="740"/>
        <v>0</v>
      </c>
      <c r="I2273" s="6" t="str">
        <f t="shared" si="741"/>
        <v/>
      </c>
      <c r="J2273" s="11">
        <v>2270</v>
      </c>
      <c r="K2273" s="11">
        <f>IF(IFERROR(VLOOKUP(J2273,Home!$A$8:$B$1048576,1,FALSE),0)=0,0,1)</f>
        <v>0</v>
      </c>
      <c r="L2273" s="129" t="e">
        <f>IF(VLOOKUP(O2273,Home!$C$8:$R$207,6,FALSE)="","",VLOOKUP(O2273,Home!$C$8:$R$207,6,FALSE))</f>
        <v>#N/A</v>
      </c>
      <c r="M2273" s="129" t="e">
        <f t="shared" si="726"/>
        <v>#N/A</v>
      </c>
      <c r="N2273" s="11">
        <f>SUM($K$4:K2273)</f>
        <v>200</v>
      </c>
      <c r="O2273" s="11" t="str">
        <f>IF(P2273="","",IF(IFERROR(VLOOKUP(N2273,Home!$C$8:$R$1048576,1,FALSE),"")=0,"",IFERROR(VLOOKUP(N2273,Home!$C$8:$R$1048576,1,FALSE),"")))</f>
        <v/>
      </c>
      <c r="P2273" s="11" t="str">
        <f>IF(IFERROR(VLOOKUP(W2273,Home!$C$8:$R$1048576,3,FALSE),"")=0,"",IFERROR(VLOOKUP(W2273,Home!$C$8:$R$1048576,3,FALSE),""))</f>
        <v/>
      </c>
      <c r="Q2273" s="11" t="str">
        <f t="shared" si="725"/>
        <v/>
      </c>
      <c r="R2273" s="130" t="e">
        <f>VLOOKUP(Q2273,'Baggrund til lister'!$G$4:$H$15,2,FALSE)</f>
        <v>#N/A</v>
      </c>
      <c r="S2273" s="11" t="str">
        <f t="shared" si="727"/>
        <v/>
      </c>
      <c r="T2273" s="11" t="str">
        <f>IF(IFERROR(VLOOKUP(N2273,Home!$C$8:$R$1048576,11,FALSE),"")=0,"",IFERROR(VLOOKUP(N2273,Home!$C$8:$R$1048576,11,FALSE),""))</f>
        <v/>
      </c>
      <c r="U2273" s="11" t="str">
        <f>IF(IFERROR(VLOOKUP(O2273,Home!$C$8:$R$1048576,12,FALSE),"")=0,"",IFERROR(VLOOKUP(O2273,Home!$C$8:$R$1048576,12,FALSE),""))</f>
        <v/>
      </c>
      <c r="V2273" s="11" t="str">
        <f>IF(IFERROR(VLOOKUP(O2273,Home!$C$8:$R$1048576,8,FALSE),"")=0,"",IFERROR(VLOOKUP(O2273,Home!$C$8:$R$1048576,8,FALSE),""))</f>
        <v/>
      </c>
      <c r="W2273" s="11" t="str">
        <f>IF(OR(VLOOKUP(N2273,Home!$C$7:$I$207,6,FALSE)="",VLOOKUP(N2273,Home!$C$7:$I$207,7,FALSE)=""),"FEJL",SUM(Baggrundsark!$K$4:K2273))</f>
        <v>FEJL</v>
      </c>
      <c r="Y2273">
        <v>2270</v>
      </c>
      <c r="Z2273" s="1"/>
      <c r="AC2273" s="44"/>
      <c r="AD2273">
        <f t="shared" si="734"/>
        <v>0</v>
      </c>
      <c r="AE2273">
        <f>SUM($AD$4:AD2273)</f>
        <v>1</v>
      </c>
      <c r="AF2273" s="103" t="str">
        <f>IFERROR(VLOOKUP(AN2273,Home!$C$8:$E$207,3,FALSE),"")</f>
        <v/>
      </c>
      <c r="AG2273" s="103" t="str">
        <f>IFERROR(VLOOKUP(AN2273,Home!$C$8:$E$207,2,FALSE),"")</f>
        <v/>
      </c>
      <c r="AH2273" s="104" t="str">
        <f>IF(VLOOKUP(AE2273,Home!$C$8:$I$207,6,FALSE)="","",VLOOKUP(AE2273,Home!$C$8:$I$207,6,FALSE))</f>
        <v/>
      </c>
      <c r="AI2273" s="104" t="e">
        <f t="shared" si="742"/>
        <v>#VALUE!</v>
      </c>
      <c r="AJ2273" s="105" t="e">
        <f t="shared" si="735"/>
        <v>#VALUE!</v>
      </c>
      <c r="AK2273" s="103" t="e">
        <f t="shared" si="728"/>
        <v>#VALUE!</v>
      </c>
      <c r="AL2273" s="103" t="e">
        <f t="shared" si="736"/>
        <v>#VALUE!</v>
      </c>
      <c r="AN2273" t="str">
        <f>IF(OR(VLOOKUP(AE2273,Home!$C$8:$I$207,6,FALSE)="",VLOOKUP(AE2273,Home!$C$8:$I$207,7,FALSE)=""),"FEJL",Baggrundsark!AE2273)</f>
        <v>FEJL</v>
      </c>
      <c r="AO2273">
        <f>IF(VLOOKUP(AE2273,Home!$C$8:$N$207,12,FALSE)="Timelønnet",1,0)</f>
        <v>0</v>
      </c>
      <c r="AP2273">
        <f>SUM($AO$4:AO2273)*AO2273</f>
        <v>0</v>
      </c>
      <c r="AQ2273">
        <f t="shared" si="743"/>
        <v>1</v>
      </c>
      <c r="AR2273" t="str">
        <f t="shared" si="743"/>
        <v/>
      </c>
      <c r="AS2273" t="e">
        <f t="shared" si="737"/>
        <v>#VALUE!</v>
      </c>
      <c r="AT2273" s="45" t="e">
        <f t="shared" si="744"/>
        <v>#VALUE!</v>
      </c>
      <c r="AU2273">
        <f>VLOOKUP(AQ2273,Home!$C$8:$J$207,8,FALSE)</f>
        <v>0</v>
      </c>
    </row>
    <row r="2274" spans="1:47" x14ac:dyDescent="0.25">
      <c r="A2274" s="6">
        <f t="shared" si="729"/>
        <v>0</v>
      </c>
      <c r="B2274" s="6">
        <f t="shared" si="738"/>
        <v>0</v>
      </c>
      <c r="C2274" s="6" t="str">
        <f t="shared" si="730"/>
        <v/>
      </c>
      <c r="D2274" s="7">
        <f t="shared" si="731"/>
        <v>0</v>
      </c>
      <c r="E2274" s="7">
        <f t="shared" si="739"/>
        <v>0</v>
      </c>
      <c r="F2274" s="7" t="str">
        <f t="shared" si="732"/>
        <v/>
      </c>
      <c r="G2274" s="6">
        <f t="shared" si="733"/>
        <v>0</v>
      </c>
      <c r="H2274" s="6">
        <f t="shared" si="740"/>
        <v>0</v>
      </c>
      <c r="I2274" s="6" t="str">
        <f t="shared" si="741"/>
        <v/>
      </c>
      <c r="J2274" s="11">
        <v>2271</v>
      </c>
      <c r="K2274" s="11">
        <f>IF(IFERROR(VLOOKUP(J2274,Home!$A$8:$B$1048576,1,FALSE),0)=0,0,1)</f>
        <v>0</v>
      </c>
      <c r="L2274" s="129" t="e">
        <f>IF(VLOOKUP(O2274,Home!$C$8:$R$207,6,FALSE)="","",VLOOKUP(O2274,Home!$C$8:$R$207,6,FALSE))</f>
        <v>#N/A</v>
      </c>
      <c r="M2274" s="129" t="e">
        <f t="shared" si="726"/>
        <v>#N/A</v>
      </c>
      <c r="N2274" s="11">
        <f>SUM($K$4:K2274)</f>
        <v>200</v>
      </c>
      <c r="O2274" s="11" t="str">
        <f>IF(P2274="","",IF(IFERROR(VLOOKUP(N2274,Home!$C$8:$R$1048576,1,FALSE),"")=0,"",IFERROR(VLOOKUP(N2274,Home!$C$8:$R$1048576,1,FALSE),"")))</f>
        <v/>
      </c>
      <c r="P2274" s="11" t="str">
        <f>IF(IFERROR(VLOOKUP(W2274,Home!$C$8:$R$1048576,3,FALSE),"")=0,"",IFERROR(VLOOKUP(W2274,Home!$C$8:$R$1048576,3,FALSE),""))</f>
        <v/>
      </c>
      <c r="Q2274" s="11" t="str">
        <f t="shared" si="725"/>
        <v/>
      </c>
      <c r="R2274" s="130" t="e">
        <f>VLOOKUP(Q2274,'Baggrund til lister'!$G$4:$H$15,2,FALSE)</f>
        <v>#N/A</v>
      </c>
      <c r="S2274" s="11" t="str">
        <f t="shared" si="727"/>
        <v/>
      </c>
      <c r="T2274" s="11" t="str">
        <f>IF(IFERROR(VLOOKUP(N2274,Home!$C$8:$R$1048576,11,FALSE),"")=0,"",IFERROR(VLOOKUP(N2274,Home!$C$8:$R$1048576,11,FALSE),""))</f>
        <v/>
      </c>
      <c r="U2274" s="11" t="str">
        <f>IF(IFERROR(VLOOKUP(O2274,Home!$C$8:$R$1048576,12,FALSE),"")=0,"",IFERROR(VLOOKUP(O2274,Home!$C$8:$R$1048576,12,FALSE),""))</f>
        <v/>
      </c>
      <c r="V2274" s="11" t="str">
        <f>IF(IFERROR(VLOOKUP(O2274,Home!$C$8:$R$1048576,8,FALSE),"")=0,"",IFERROR(VLOOKUP(O2274,Home!$C$8:$R$1048576,8,FALSE),""))</f>
        <v/>
      </c>
      <c r="W2274" s="11" t="str">
        <f>IF(OR(VLOOKUP(N2274,Home!$C$7:$I$207,6,FALSE)="",VLOOKUP(N2274,Home!$C$7:$I$207,7,FALSE)=""),"FEJL",SUM(Baggrundsark!$K$4:K2274))</f>
        <v>FEJL</v>
      </c>
      <c r="Y2274">
        <v>2271</v>
      </c>
      <c r="Z2274" s="1"/>
      <c r="AC2274" s="44"/>
      <c r="AD2274">
        <f t="shared" si="734"/>
        <v>0</v>
      </c>
      <c r="AE2274">
        <f>SUM($AD$4:AD2274)</f>
        <v>1</v>
      </c>
      <c r="AF2274" s="103" t="str">
        <f>IFERROR(VLOOKUP(AN2274,Home!$C$8:$E$207,3,FALSE),"")</f>
        <v/>
      </c>
      <c r="AG2274" s="103" t="str">
        <f>IFERROR(VLOOKUP(AN2274,Home!$C$8:$E$207,2,FALSE),"")</f>
        <v/>
      </c>
      <c r="AH2274" s="104" t="str">
        <f>IF(VLOOKUP(AE2274,Home!$C$8:$I$207,6,FALSE)="","",VLOOKUP(AE2274,Home!$C$8:$I$207,6,FALSE))</f>
        <v/>
      </c>
      <c r="AI2274" s="104" t="e">
        <f t="shared" si="742"/>
        <v>#VALUE!</v>
      </c>
      <c r="AJ2274" s="105" t="e">
        <f t="shared" si="735"/>
        <v>#VALUE!</v>
      </c>
      <c r="AK2274" s="103" t="e">
        <f t="shared" si="728"/>
        <v>#VALUE!</v>
      </c>
      <c r="AL2274" s="103" t="e">
        <f t="shared" si="736"/>
        <v>#VALUE!</v>
      </c>
      <c r="AN2274" t="str">
        <f>IF(OR(VLOOKUP(AE2274,Home!$C$8:$I$207,6,FALSE)="",VLOOKUP(AE2274,Home!$C$8:$I$207,7,FALSE)=""),"FEJL",Baggrundsark!AE2274)</f>
        <v>FEJL</v>
      </c>
      <c r="AO2274">
        <f>IF(VLOOKUP(AE2274,Home!$C$8:$N$207,12,FALSE)="Timelønnet",1,0)</f>
        <v>0</v>
      </c>
      <c r="AP2274">
        <f>SUM($AO$4:AO2274)*AO2274</f>
        <v>0</v>
      </c>
      <c r="AQ2274">
        <f t="shared" si="743"/>
        <v>1</v>
      </c>
      <c r="AR2274" t="str">
        <f t="shared" si="743"/>
        <v/>
      </c>
      <c r="AS2274" t="e">
        <f t="shared" si="737"/>
        <v>#VALUE!</v>
      </c>
      <c r="AT2274" s="45" t="e">
        <f t="shared" si="744"/>
        <v>#VALUE!</v>
      </c>
      <c r="AU2274">
        <f>VLOOKUP(AQ2274,Home!$C$8:$J$207,8,FALSE)</f>
        <v>0</v>
      </c>
    </row>
    <row r="2275" spans="1:47" x14ac:dyDescent="0.25">
      <c r="A2275" s="6">
        <f t="shared" si="729"/>
        <v>0</v>
      </c>
      <c r="B2275" s="6">
        <f t="shared" si="738"/>
        <v>0</v>
      </c>
      <c r="C2275" s="6" t="str">
        <f t="shared" si="730"/>
        <v/>
      </c>
      <c r="D2275" s="7">
        <f t="shared" si="731"/>
        <v>0</v>
      </c>
      <c r="E2275" s="7">
        <f t="shared" si="739"/>
        <v>0</v>
      </c>
      <c r="F2275" s="7" t="str">
        <f t="shared" si="732"/>
        <v/>
      </c>
      <c r="G2275" s="6">
        <f t="shared" si="733"/>
        <v>0</v>
      </c>
      <c r="H2275" s="6">
        <f t="shared" si="740"/>
        <v>0</v>
      </c>
      <c r="I2275" s="6" t="str">
        <f t="shared" si="741"/>
        <v/>
      </c>
      <c r="J2275" s="11">
        <v>2272</v>
      </c>
      <c r="K2275" s="11">
        <f>IF(IFERROR(VLOOKUP(J2275,Home!$A$8:$B$1048576,1,FALSE),0)=0,0,1)</f>
        <v>0</v>
      </c>
      <c r="L2275" s="129" t="e">
        <f>IF(VLOOKUP(O2275,Home!$C$8:$R$207,6,FALSE)="","",VLOOKUP(O2275,Home!$C$8:$R$207,6,FALSE))</f>
        <v>#N/A</v>
      </c>
      <c r="M2275" s="129" t="e">
        <f t="shared" si="726"/>
        <v>#N/A</v>
      </c>
      <c r="N2275" s="11">
        <f>SUM($K$4:K2275)</f>
        <v>200</v>
      </c>
      <c r="O2275" s="11" t="str">
        <f>IF(P2275="","",IF(IFERROR(VLOOKUP(N2275,Home!$C$8:$R$1048576,1,FALSE),"")=0,"",IFERROR(VLOOKUP(N2275,Home!$C$8:$R$1048576,1,FALSE),"")))</f>
        <v/>
      </c>
      <c r="P2275" s="11" t="str">
        <f>IF(IFERROR(VLOOKUP(W2275,Home!$C$8:$R$1048576,3,FALSE),"")=0,"",IFERROR(VLOOKUP(W2275,Home!$C$8:$R$1048576,3,FALSE),""))</f>
        <v/>
      </c>
      <c r="Q2275" s="11" t="str">
        <f t="shared" si="725"/>
        <v/>
      </c>
      <c r="R2275" s="130" t="e">
        <f>VLOOKUP(Q2275,'Baggrund til lister'!$G$4:$H$15,2,FALSE)</f>
        <v>#N/A</v>
      </c>
      <c r="S2275" s="11" t="str">
        <f t="shared" si="727"/>
        <v/>
      </c>
      <c r="T2275" s="11" t="str">
        <f>IF(IFERROR(VLOOKUP(N2275,Home!$C$8:$R$1048576,11,FALSE),"")=0,"",IFERROR(VLOOKUP(N2275,Home!$C$8:$R$1048576,11,FALSE),""))</f>
        <v/>
      </c>
      <c r="U2275" s="11" t="str">
        <f>IF(IFERROR(VLOOKUP(O2275,Home!$C$8:$R$1048576,12,FALSE),"")=0,"",IFERROR(VLOOKUP(O2275,Home!$C$8:$R$1048576,12,FALSE),""))</f>
        <v/>
      </c>
      <c r="V2275" s="11" t="str">
        <f>IF(IFERROR(VLOOKUP(O2275,Home!$C$8:$R$1048576,8,FALSE),"")=0,"",IFERROR(VLOOKUP(O2275,Home!$C$8:$R$1048576,8,FALSE),""))</f>
        <v/>
      </c>
      <c r="W2275" s="11" t="str">
        <f>IF(OR(VLOOKUP(N2275,Home!$C$7:$I$207,6,FALSE)="",VLOOKUP(N2275,Home!$C$7:$I$207,7,FALSE)=""),"FEJL",SUM(Baggrundsark!$K$4:K2275))</f>
        <v>FEJL</v>
      </c>
      <c r="Y2275">
        <v>2272</v>
      </c>
      <c r="Z2275" s="1"/>
      <c r="AC2275" s="44"/>
      <c r="AD2275">
        <f t="shared" si="734"/>
        <v>0</v>
      </c>
      <c r="AE2275">
        <f>SUM($AD$4:AD2275)</f>
        <v>1</v>
      </c>
      <c r="AF2275" s="103" t="str">
        <f>IFERROR(VLOOKUP(AN2275,Home!$C$8:$E$207,3,FALSE),"")</f>
        <v/>
      </c>
      <c r="AG2275" s="103" t="str">
        <f>IFERROR(VLOOKUP(AN2275,Home!$C$8:$E$207,2,FALSE),"")</f>
        <v/>
      </c>
      <c r="AH2275" s="104" t="str">
        <f>IF(VLOOKUP(AE2275,Home!$C$8:$I$207,6,FALSE)="","",VLOOKUP(AE2275,Home!$C$8:$I$207,6,FALSE))</f>
        <v/>
      </c>
      <c r="AI2275" s="104" t="e">
        <f t="shared" si="742"/>
        <v>#VALUE!</v>
      </c>
      <c r="AJ2275" s="105" t="e">
        <f t="shared" si="735"/>
        <v>#VALUE!</v>
      </c>
      <c r="AK2275" s="103" t="e">
        <f t="shared" si="728"/>
        <v>#VALUE!</v>
      </c>
      <c r="AL2275" s="103" t="e">
        <f t="shared" si="736"/>
        <v>#VALUE!</v>
      </c>
      <c r="AN2275" t="str">
        <f>IF(OR(VLOOKUP(AE2275,Home!$C$8:$I$207,6,FALSE)="",VLOOKUP(AE2275,Home!$C$8:$I$207,7,FALSE)=""),"FEJL",Baggrundsark!AE2275)</f>
        <v>FEJL</v>
      </c>
      <c r="AO2275">
        <f>IF(VLOOKUP(AE2275,Home!$C$8:$N$207,12,FALSE)="Timelønnet",1,0)</f>
        <v>0</v>
      </c>
      <c r="AP2275">
        <f>SUM($AO$4:AO2275)*AO2275</f>
        <v>0</v>
      </c>
      <c r="AQ2275">
        <f t="shared" si="743"/>
        <v>1</v>
      </c>
      <c r="AR2275" t="str">
        <f t="shared" si="743"/>
        <v/>
      </c>
      <c r="AS2275" t="e">
        <f t="shared" si="737"/>
        <v>#VALUE!</v>
      </c>
      <c r="AT2275" s="45" t="e">
        <f t="shared" si="744"/>
        <v>#VALUE!</v>
      </c>
      <c r="AU2275">
        <f>VLOOKUP(AQ2275,Home!$C$8:$J$207,8,FALSE)</f>
        <v>0</v>
      </c>
    </row>
    <row r="2276" spans="1:47" x14ac:dyDescent="0.25">
      <c r="A2276" s="6">
        <f t="shared" si="729"/>
        <v>0</v>
      </c>
      <c r="B2276" s="6">
        <f t="shared" si="738"/>
        <v>0</v>
      </c>
      <c r="C2276" s="6" t="str">
        <f t="shared" si="730"/>
        <v/>
      </c>
      <c r="D2276" s="7">
        <f t="shared" si="731"/>
        <v>0</v>
      </c>
      <c r="E2276" s="7">
        <f t="shared" si="739"/>
        <v>0</v>
      </c>
      <c r="F2276" s="7" t="str">
        <f t="shared" si="732"/>
        <v/>
      </c>
      <c r="G2276" s="6">
        <f t="shared" si="733"/>
        <v>0</v>
      </c>
      <c r="H2276" s="6">
        <f t="shared" si="740"/>
        <v>0</v>
      </c>
      <c r="I2276" s="6" t="str">
        <f t="shared" si="741"/>
        <v/>
      </c>
      <c r="J2276" s="11">
        <v>2273</v>
      </c>
      <c r="K2276" s="11">
        <f>IF(IFERROR(VLOOKUP(J2276,Home!$A$8:$B$1048576,1,FALSE),0)=0,0,1)</f>
        <v>0</v>
      </c>
      <c r="L2276" s="129" t="e">
        <f>IF(VLOOKUP(O2276,Home!$C$8:$R$207,6,FALSE)="","",VLOOKUP(O2276,Home!$C$8:$R$207,6,FALSE))</f>
        <v>#N/A</v>
      </c>
      <c r="M2276" s="129" t="e">
        <f t="shared" si="726"/>
        <v>#N/A</v>
      </c>
      <c r="N2276" s="11">
        <f>SUM($K$4:K2276)</f>
        <v>200</v>
      </c>
      <c r="O2276" s="11" t="str">
        <f>IF(P2276="","",IF(IFERROR(VLOOKUP(N2276,Home!$C$8:$R$1048576,1,FALSE),"")=0,"",IFERROR(VLOOKUP(N2276,Home!$C$8:$R$1048576,1,FALSE),"")))</f>
        <v/>
      </c>
      <c r="P2276" s="11" t="str">
        <f>IF(IFERROR(VLOOKUP(W2276,Home!$C$8:$R$1048576,3,FALSE),"")=0,"",IFERROR(VLOOKUP(W2276,Home!$C$8:$R$1048576,3,FALSE),""))</f>
        <v/>
      </c>
      <c r="Q2276" s="11" t="str">
        <f t="shared" si="725"/>
        <v/>
      </c>
      <c r="R2276" s="130" t="e">
        <f>VLOOKUP(Q2276,'Baggrund til lister'!$G$4:$H$15,2,FALSE)</f>
        <v>#N/A</v>
      </c>
      <c r="S2276" s="11" t="str">
        <f t="shared" si="727"/>
        <v/>
      </c>
      <c r="T2276" s="11" t="str">
        <f>IF(IFERROR(VLOOKUP(N2276,Home!$C$8:$R$1048576,11,FALSE),"")=0,"",IFERROR(VLOOKUP(N2276,Home!$C$8:$R$1048576,11,FALSE),""))</f>
        <v/>
      </c>
      <c r="U2276" s="11" t="str">
        <f>IF(IFERROR(VLOOKUP(O2276,Home!$C$8:$R$1048576,12,FALSE),"")=0,"",IFERROR(VLOOKUP(O2276,Home!$C$8:$R$1048576,12,FALSE),""))</f>
        <v/>
      </c>
      <c r="V2276" s="11" t="str">
        <f>IF(IFERROR(VLOOKUP(O2276,Home!$C$8:$R$1048576,8,FALSE),"")=0,"",IFERROR(VLOOKUP(O2276,Home!$C$8:$R$1048576,8,FALSE),""))</f>
        <v/>
      </c>
      <c r="W2276" s="11" t="str">
        <f>IF(OR(VLOOKUP(N2276,Home!$C$7:$I$207,6,FALSE)="",VLOOKUP(N2276,Home!$C$7:$I$207,7,FALSE)=""),"FEJL",SUM(Baggrundsark!$K$4:K2276))</f>
        <v>FEJL</v>
      </c>
      <c r="Y2276">
        <v>2273</v>
      </c>
      <c r="Z2276" s="1"/>
      <c r="AC2276" s="44"/>
      <c r="AD2276">
        <f t="shared" si="734"/>
        <v>0</v>
      </c>
      <c r="AE2276">
        <f>SUM($AD$4:AD2276)</f>
        <v>1</v>
      </c>
      <c r="AF2276" s="103" t="str">
        <f>IFERROR(VLOOKUP(AN2276,Home!$C$8:$E$207,3,FALSE),"")</f>
        <v/>
      </c>
      <c r="AG2276" s="103" t="str">
        <f>IFERROR(VLOOKUP(AN2276,Home!$C$8:$E$207,2,FALSE),"")</f>
        <v/>
      </c>
      <c r="AH2276" s="104" t="str">
        <f>IF(VLOOKUP(AE2276,Home!$C$8:$I$207,6,FALSE)="","",VLOOKUP(AE2276,Home!$C$8:$I$207,6,FALSE))</f>
        <v/>
      </c>
      <c r="AI2276" s="104" t="e">
        <f t="shared" si="742"/>
        <v>#VALUE!</v>
      </c>
      <c r="AJ2276" s="105" t="e">
        <f t="shared" si="735"/>
        <v>#VALUE!</v>
      </c>
      <c r="AK2276" s="103" t="e">
        <f t="shared" si="728"/>
        <v>#VALUE!</v>
      </c>
      <c r="AL2276" s="103" t="e">
        <f t="shared" si="736"/>
        <v>#VALUE!</v>
      </c>
      <c r="AN2276" t="str">
        <f>IF(OR(VLOOKUP(AE2276,Home!$C$8:$I$207,6,FALSE)="",VLOOKUP(AE2276,Home!$C$8:$I$207,7,FALSE)=""),"FEJL",Baggrundsark!AE2276)</f>
        <v>FEJL</v>
      </c>
      <c r="AO2276">
        <f>IF(VLOOKUP(AE2276,Home!$C$8:$N$207,12,FALSE)="Timelønnet",1,0)</f>
        <v>0</v>
      </c>
      <c r="AP2276">
        <f>SUM($AO$4:AO2276)*AO2276</f>
        <v>0</v>
      </c>
      <c r="AQ2276">
        <f t="shared" si="743"/>
        <v>1</v>
      </c>
      <c r="AR2276" t="str">
        <f t="shared" si="743"/>
        <v/>
      </c>
      <c r="AS2276" t="e">
        <f t="shared" si="737"/>
        <v>#VALUE!</v>
      </c>
      <c r="AT2276" s="45" t="e">
        <f t="shared" si="744"/>
        <v>#VALUE!</v>
      </c>
      <c r="AU2276">
        <f>VLOOKUP(AQ2276,Home!$C$8:$J$207,8,FALSE)</f>
        <v>0</v>
      </c>
    </row>
    <row r="2277" spans="1:47" x14ac:dyDescent="0.25">
      <c r="A2277" s="6">
        <f t="shared" si="729"/>
        <v>0</v>
      </c>
      <c r="B2277" s="6">
        <f t="shared" si="738"/>
        <v>0</v>
      </c>
      <c r="C2277" s="6" t="str">
        <f t="shared" si="730"/>
        <v/>
      </c>
      <c r="D2277" s="7">
        <f t="shared" si="731"/>
        <v>0</v>
      </c>
      <c r="E2277" s="7">
        <f t="shared" si="739"/>
        <v>0</v>
      </c>
      <c r="F2277" s="7" t="str">
        <f t="shared" si="732"/>
        <v/>
      </c>
      <c r="G2277" s="6">
        <f t="shared" si="733"/>
        <v>0</v>
      </c>
      <c r="H2277" s="6">
        <f t="shared" si="740"/>
        <v>0</v>
      </c>
      <c r="I2277" s="6" t="str">
        <f t="shared" si="741"/>
        <v/>
      </c>
      <c r="J2277" s="11">
        <v>2274</v>
      </c>
      <c r="K2277" s="11">
        <f>IF(IFERROR(VLOOKUP(J2277,Home!$A$8:$B$1048576,1,FALSE),0)=0,0,1)</f>
        <v>0</v>
      </c>
      <c r="L2277" s="129" t="e">
        <f>IF(VLOOKUP(O2277,Home!$C$8:$R$207,6,FALSE)="","",VLOOKUP(O2277,Home!$C$8:$R$207,6,FALSE))</f>
        <v>#N/A</v>
      </c>
      <c r="M2277" s="129" t="e">
        <f t="shared" si="726"/>
        <v>#N/A</v>
      </c>
      <c r="N2277" s="11">
        <f>SUM($K$4:K2277)</f>
        <v>200</v>
      </c>
      <c r="O2277" s="11" t="str">
        <f>IF(P2277="","",IF(IFERROR(VLOOKUP(N2277,Home!$C$8:$R$1048576,1,FALSE),"")=0,"",IFERROR(VLOOKUP(N2277,Home!$C$8:$R$1048576,1,FALSE),"")))</f>
        <v/>
      </c>
      <c r="P2277" s="11" t="str">
        <f>IF(IFERROR(VLOOKUP(W2277,Home!$C$8:$R$1048576,3,FALSE),"")=0,"",IFERROR(VLOOKUP(W2277,Home!$C$8:$R$1048576,3,FALSE),""))</f>
        <v/>
      </c>
      <c r="Q2277" s="11" t="str">
        <f t="shared" si="725"/>
        <v/>
      </c>
      <c r="R2277" s="130" t="e">
        <f>VLOOKUP(Q2277,'Baggrund til lister'!$G$4:$H$15,2,FALSE)</f>
        <v>#N/A</v>
      </c>
      <c r="S2277" s="11" t="str">
        <f t="shared" si="727"/>
        <v/>
      </c>
      <c r="T2277" s="11" t="str">
        <f>IF(IFERROR(VLOOKUP(N2277,Home!$C$8:$R$1048576,11,FALSE),"")=0,"",IFERROR(VLOOKUP(N2277,Home!$C$8:$R$1048576,11,FALSE),""))</f>
        <v/>
      </c>
      <c r="U2277" s="11" t="str">
        <f>IF(IFERROR(VLOOKUP(O2277,Home!$C$8:$R$1048576,12,FALSE),"")=0,"",IFERROR(VLOOKUP(O2277,Home!$C$8:$R$1048576,12,FALSE),""))</f>
        <v/>
      </c>
      <c r="V2277" s="11" t="str">
        <f>IF(IFERROR(VLOOKUP(O2277,Home!$C$8:$R$1048576,8,FALSE),"")=0,"",IFERROR(VLOOKUP(O2277,Home!$C$8:$R$1048576,8,FALSE),""))</f>
        <v/>
      </c>
      <c r="W2277" s="11" t="str">
        <f>IF(OR(VLOOKUP(N2277,Home!$C$7:$I$207,6,FALSE)="",VLOOKUP(N2277,Home!$C$7:$I$207,7,FALSE)=""),"FEJL",SUM(Baggrundsark!$K$4:K2277))</f>
        <v>FEJL</v>
      </c>
      <c r="Y2277">
        <v>2274</v>
      </c>
      <c r="Z2277" s="1"/>
      <c r="AC2277" s="44"/>
      <c r="AD2277">
        <f t="shared" si="734"/>
        <v>0</v>
      </c>
      <c r="AE2277">
        <f>SUM($AD$4:AD2277)</f>
        <v>1</v>
      </c>
      <c r="AF2277" s="103" t="str">
        <f>IFERROR(VLOOKUP(AN2277,Home!$C$8:$E$207,3,FALSE),"")</f>
        <v/>
      </c>
      <c r="AG2277" s="103" t="str">
        <f>IFERROR(VLOOKUP(AN2277,Home!$C$8:$E$207,2,FALSE),"")</f>
        <v/>
      </c>
      <c r="AH2277" s="104" t="str">
        <f>IF(VLOOKUP(AE2277,Home!$C$8:$I$207,6,FALSE)="","",VLOOKUP(AE2277,Home!$C$8:$I$207,6,FALSE))</f>
        <v/>
      </c>
      <c r="AI2277" s="104" t="e">
        <f t="shared" si="742"/>
        <v>#VALUE!</v>
      </c>
      <c r="AJ2277" s="105" t="e">
        <f t="shared" si="735"/>
        <v>#VALUE!</v>
      </c>
      <c r="AK2277" s="103" t="e">
        <f t="shared" si="728"/>
        <v>#VALUE!</v>
      </c>
      <c r="AL2277" s="103" t="e">
        <f t="shared" si="736"/>
        <v>#VALUE!</v>
      </c>
      <c r="AN2277" t="str">
        <f>IF(OR(VLOOKUP(AE2277,Home!$C$8:$I$207,6,FALSE)="",VLOOKUP(AE2277,Home!$C$8:$I$207,7,FALSE)=""),"FEJL",Baggrundsark!AE2277)</f>
        <v>FEJL</v>
      </c>
      <c r="AO2277">
        <f>IF(VLOOKUP(AE2277,Home!$C$8:$N$207,12,FALSE)="Timelønnet",1,0)</f>
        <v>0</v>
      </c>
      <c r="AP2277">
        <f>SUM($AO$4:AO2277)*AO2277</f>
        <v>0</v>
      </c>
      <c r="AQ2277">
        <f t="shared" si="743"/>
        <v>1</v>
      </c>
      <c r="AR2277" t="str">
        <f t="shared" si="743"/>
        <v/>
      </c>
      <c r="AS2277" t="e">
        <f t="shared" si="737"/>
        <v>#VALUE!</v>
      </c>
      <c r="AT2277" s="45" t="e">
        <f t="shared" si="744"/>
        <v>#VALUE!</v>
      </c>
      <c r="AU2277">
        <f>VLOOKUP(AQ2277,Home!$C$8:$J$207,8,FALSE)</f>
        <v>0</v>
      </c>
    </row>
    <row r="2278" spans="1:47" x14ac:dyDescent="0.25">
      <c r="A2278" s="6">
        <f t="shared" si="729"/>
        <v>0</v>
      </c>
      <c r="B2278" s="6">
        <f t="shared" si="738"/>
        <v>0</v>
      </c>
      <c r="C2278" s="6" t="str">
        <f t="shared" si="730"/>
        <v/>
      </c>
      <c r="D2278" s="7">
        <f t="shared" si="731"/>
        <v>0</v>
      </c>
      <c r="E2278" s="7">
        <f t="shared" si="739"/>
        <v>0</v>
      </c>
      <c r="F2278" s="7" t="str">
        <f t="shared" si="732"/>
        <v/>
      </c>
      <c r="G2278" s="6">
        <f t="shared" si="733"/>
        <v>0</v>
      </c>
      <c r="H2278" s="6">
        <f t="shared" si="740"/>
        <v>0</v>
      </c>
      <c r="I2278" s="6" t="str">
        <f t="shared" si="741"/>
        <v/>
      </c>
      <c r="J2278" s="11">
        <v>2275</v>
      </c>
      <c r="K2278" s="11">
        <f>IF(IFERROR(VLOOKUP(J2278,Home!$A$8:$B$1048576,1,FALSE),0)=0,0,1)</f>
        <v>0</v>
      </c>
      <c r="L2278" s="129" t="e">
        <f>IF(VLOOKUP(O2278,Home!$C$8:$R$207,6,FALSE)="","",VLOOKUP(O2278,Home!$C$8:$R$207,6,FALSE))</f>
        <v>#N/A</v>
      </c>
      <c r="M2278" s="129" t="e">
        <f t="shared" si="726"/>
        <v>#N/A</v>
      </c>
      <c r="N2278" s="11">
        <f>SUM($K$4:K2278)</f>
        <v>200</v>
      </c>
      <c r="O2278" s="11" t="str">
        <f>IF(P2278="","",IF(IFERROR(VLOOKUP(N2278,Home!$C$8:$R$1048576,1,FALSE),"")=0,"",IFERROR(VLOOKUP(N2278,Home!$C$8:$R$1048576,1,FALSE),"")))</f>
        <v/>
      </c>
      <c r="P2278" s="11" t="str">
        <f>IF(IFERROR(VLOOKUP(W2278,Home!$C$8:$R$1048576,3,FALSE),"")=0,"",IFERROR(VLOOKUP(W2278,Home!$C$8:$R$1048576,3,FALSE),""))</f>
        <v/>
      </c>
      <c r="Q2278" s="11" t="str">
        <f t="shared" si="725"/>
        <v/>
      </c>
      <c r="R2278" s="130" t="e">
        <f>VLOOKUP(Q2278,'Baggrund til lister'!$G$4:$H$15,2,FALSE)</f>
        <v>#N/A</v>
      </c>
      <c r="S2278" s="11" t="str">
        <f t="shared" si="727"/>
        <v/>
      </c>
      <c r="T2278" s="11" t="str">
        <f>IF(IFERROR(VLOOKUP(N2278,Home!$C$8:$R$1048576,11,FALSE),"")=0,"",IFERROR(VLOOKUP(N2278,Home!$C$8:$R$1048576,11,FALSE),""))</f>
        <v/>
      </c>
      <c r="U2278" s="11" t="str">
        <f>IF(IFERROR(VLOOKUP(O2278,Home!$C$8:$R$1048576,12,FALSE),"")=0,"",IFERROR(VLOOKUP(O2278,Home!$C$8:$R$1048576,12,FALSE),""))</f>
        <v/>
      </c>
      <c r="V2278" s="11" t="str">
        <f>IF(IFERROR(VLOOKUP(O2278,Home!$C$8:$R$1048576,8,FALSE),"")=0,"",IFERROR(VLOOKUP(O2278,Home!$C$8:$R$1048576,8,FALSE),""))</f>
        <v/>
      </c>
      <c r="W2278" s="11" t="str">
        <f>IF(OR(VLOOKUP(N2278,Home!$C$7:$I$207,6,FALSE)="",VLOOKUP(N2278,Home!$C$7:$I$207,7,FALSE)=""),"FEJL",SUM(Baggrundsark!$K$4:K2278))</f>
        <v>FEJL</v>
      </c>
      <c r="Y2278">
        <v>2275</v>
      </c>
      <c r="Z2278" s="1"/>
      <c r="AC2278" s="44"/>
      <c r="AD2278">
        <f t="shared" si="734"/>
        <v>0</v>
      </c>
      <c r="AE2278">
        <f>SUM($AD$4:AD2278)</f>
        <v>1</v>
      </c>
      <c r="AF2278" s="103" t="str">
        <f>IFERROR(VLOOKUP(AN2278,Home!$C$8:$E$207,3,FALSE),"")</f>
        <v/>
      </c>
      <c r="AG2278" s="103" t="str">
        <f>IFERROR(VLOOKUP(AN2278,Home!$C$8:$E$207,2,FALSE),"")</f>
        <v/>
      </c>
      <c r="AH2278" s="104" t="str">
        <f>IF(VLOOKUP(AE2278,Home!$C$8:$I$207,6,FALSE)="","",VLOOKUP(AE2278,Home!$C$8:$I$207,6,FALSE))</f>
        <v/>
      </c>
      <c r="AI2278" s="104" t="e">
        <f t="shared" si="742"/>
        <v>#VALUE!</v>
      </c>
      <c r="AJ2278" s="105" t="e">
        <f t="shared" si="735"/>
        <v>#VALUE!</v>
      </c>
      <c r="AK2278" s="103" t="e">
        <f t="shared" si="728"/>
        <v>#VALUE!</v>
      </c>
      <c r="AL2278" s="103" t="e">
        <f t="shared" si="736"/>
        <v>#VALUE!</v>
      </c>
      <c r="AN2278" t="str">
        <f>IF(OR(VLOOKUP(AE2278,Home!$C$8:$I$207,6,FALSE)="",VLOOKUP(AE2278,Home!$C$8:$I$207,7,FALSE)=""),"FEJL",Baggrundsark!AE2278)</f>
        <v>FEJL</v>
      </c>
      <c r="AO2278">
        <f>IF(VLOOKUP(AE2278,Home!$C$8:$N$207,12,FALSE)="Timelønnet",1,0)</f>
        <v>0</v>
      </c>
      <c r="AP2278">
        <f>SUM($AO$4:AO2278)*AO2278</f>
        <v>0</v>
      </c>
      <c r="AQ2278">
        <f t="shared" si="743"/>
        <v>1</v>
      </c>
      <c r="AR2278" t="str">
        <f t="shared" si="743"/>
        <v/>
      </c>
      <c r="AS2278" t="e">
        <f t="shared" si="737"/>
        <v>#VALUE!</v>
      </c>
      <c r="AT2278" s="45" t="e">
        <f t="shared" si="744"/>
        <v>#VALUE!</v>
      </c>
      <c r="AU2278">
        <f>VLOOKUP(AQ2278,Home!$C$8:$J$207,8,FALSE)</f>
        <v>0</v>
      </c>
    </row>
    <row r="2279" spans="1:47" x14ac:dyDescent="0.25">
      <c r="A2279" s="6">
        <f t="shared" si="729"/>
        <v>0</v>
      </c>
      <c r="B2279" s="6">
        <f t="shared" si="738"/>
        <v>0</v>
      </c>
      <c r="C2279" s="6" t="str">
        <f t="shared" si="730"/>
        <v/>
      </c>
      <c r="D2279" s="7">
        <f t="shared" si="731"/>
        <v>0</v>
      </c>
      <c r="E2279" s="7">
        <f t="shared" si="739"/>
        <v>0</v>
      </c>
      <c r="F2279" s="7" t="str">
        <f t="shared" si="732"/>
        <v/>
      </c>
      <c r="G2279" s="6">
        <f t="shared" si="733"/>
        <v>0</v>
      </c>
      <c r="H2279" s="6">
        <f t="shared" si="740"/>
        <v>0</v>
      </c>
      <c r="I2279" s="6" t="str">
        <f t="shared" si="741"/>
        <v/>
      </c>
      <c r="J2279" s="11">
        <v>2276</v>
      </c>
      <c r="K2279" s="11">
        <f>IF(IFERROR(VLOOKUP(J2279,Home!$A$8:$B$1048576,1,FALSE),0)=0,0,1)</f>
        <v>0</v>
      </c>
      <c r="L2279" s="129" t="e">
        <f>IF(VLOOKUP(O2279,Home!$C$8:$R$207,6,FALSE)="","",VLOOKUP(O2279,Home!$C$8:$R$207,6,FALSE))</f>
        <v>#N/A</v>
      </c>
      <c r="M2279" s="129" t="e">
        <f t="shared" si="726"/>
        <v>#N/A</v>
      </c>
      <c r="N2279" s="11">
        <f>SUM($K$4:K2279)</f>
        <v>200</v>
      </c>
      <c r="O2279" s="11" t="str">
        <f>IF(P2279="","",IF(IFERROR(VLOOKUP(N2279,Home!$C$8:$R$1048576,1,FALSE),"")=0,"",IFERROR(VLOOKUP(N2279,Home!$C$8:$R$1048576,1,FALSE),"")))</f>
        <v/>
      </c>
      <c r="P2279" s="11" t="str">
        <f>IF(IFERROR(VLOOKUP(W2279,Home!$C$8:$R$1048576,3,FALSE),"")=0,"",IFERROR(VLOOKUP(W2279,Home!$C$8:$R$1048576,3,FALSE),""))</f>
        <v/>
      </c>
      <c r="Q2279" s="11" t="str">
        <f t="shared" si="725"/>
        <v/>
      </c>
      <c r="R2279" s="130" t="e">
        <f>VLOOKUP(Q2279,'Baggrund til lister'!$G$4:$H$15,2,FALSE)</f>
        <v>#N/A</v>
      </c>
      <c r="S2279" s="11" t="str">
        <f t="shared" si="727"/>
        <v/>
      </c>
      <c r="T2279" s="11" t="str">
        <f>IF(IFERROR(VLOOKUP(N2279,Home!$C$8:$R$1048576,11,FALSE),"")=0,"",IFERROR(VLOOKUP(N2279,Home!$C$8:$R$1048576,11,FALSE),""))</f>
        <v/>
      </c>
      <c r="U2279" s="11" t="str">
        <f>IF(IFERROR(VLOOKUP(O2279,Home!$C$8:$R$1048576,12,FALSE),"")=0,"",IFERROR(VLOOKUP(O2279,Home!$C$8:$R$1048576,12,FALSE),""))</f>
        <v/>
      </c>
      <c r="V2279" s="11" t="str">
        <f>IF(IFERROR(VLOOKUP(O2279,Home!$C$8:$R$1048576,8,FALSE),"")=0,"",IFERROR(VLOOKUP(O2279,Home!$C$8:$R$1048576,8,FALSE),""))</f>
        <v/>
      </c>
      <c r="W2279" s="11" t="str">
        <f>IF(OR(VLOOKUP(N2279,Home!$C$7:$I$207,6,FALSE)="",VLOOKUP(N2279,Home!$C$7:$I$207,7,FALSE)=""),"FEJL",SUM(Baggrundsark!$K$4:K2279))</f>
        <v>FEJL</v>
      </c>
      <c r="Y2279">
        <v>2276</v>
      </c>
      <c r="Z2279" s="1"/>
      <c r="AC2279" s="44"/>
      <c r="AD2279">
        <f t="shared" si="734"/>
        <v>0</v>
      </c>
      <c r="AE2279">
        <f>SUM($AD$4:AD2279)</f>
        <v>1</v>
      </c>
      <c r="AF2279" s="103" t="str">
        <f>IFERROR(VLOOKUP(AN2279,Home!$C$8:$E$207,3,FALSE),"")</f>
        <v/>
      </c>
      <c r="AG2279" s="103" t="str">
        <f>IFERROR(VLOOKUP(AN2279,Home!$C$8:$E$207,2,FALSE),"")</f>
        <v/>
      </c>
      <c r="AH2279" s="104" t="str">
        <f>IF(VLOOKUP(AE2279,Home!$C$8:$I$207,6,FALSE)="","",VLOOKUP(AE2279,Home!$C$8:$I$207,6,FALSE))</f>
        <v/>
      </c>
      <c r="AI2279" s="104" t="e">
        <f t="shared" si="742"/>
        <v>#VALUE!</v>
      </c>
      <c r="AJ2279" s="105" t="e">
        <f t="shared" si="735"/>
        <v>#VALUE!</v>
      </c>
      <c r="AK2279" s="103" t="e">
        <f t="shared" si="728"/>
        <v>#VALUE!</v>
      </c>
      <c r="AL2279" s="103" t="e">
        <f t="shared" si="736"/>
        <v>#VALUE!</v>
      </c>
      <c r="AN2279" t="str">
        <f>IF(OR(VLOOKUP(AE2279,Home!$C$8:$I$207,6,FALSE)="",VLOOKUP(AE2279,Home!$C$8:$I$207,7,FALSE)=""),"FEJL",Baggrundsark!AE2279)</f>
        <v>FEJL</v>
      </c>
      <c r="AO2279">
        <f>IF(VLOOKUP(AE2279,Home!$C$8:$N$207,12,FALSE)="Timelønnet",1,0)</f>
        <v>0</v>
      </c>
      <c r="AP2279">
        <f>SUM($AO$4:AO2279)*AO2279</f>
        <v>0</v>
      </c>
      <c r="AQ2279">
        <f t="shared" si="743"/>
        <v>1</v>
      </c>
      <c r="AR2279" t="str">
        <f t="shared" si="743"/>
        <v/>
      </c>
      <c r="AS2279" t="e">
        <f t="shared" si="737"/>
        <v>#VALUE!</v>
      </c>
      <c r="AT2279" s="45" t="e">
        <f t="shared" si="744"/>
        <v>#VALUE!</v>
      </c>
      <c r="AU2279">
        <f>VLOOKUP(AQ2279,Home!$C$8:$J$207,8,FALSE)</f>
        <v>0</v>
      </c>
    </row>
    <row r="2280" spans="1:47" x14ac:dyDescent="0.25">
      <c r="A2280" s="6">
        <f t="shared" si="729"/>
        <v>0</v>
      </c>
      <c r="B2280" s="6">
        <f t="shared" si="738"/>
        <v>0</v>
      </c>
      <c r="C2280" s="6" t="str">
        <f t="shared" si="730"/>
        <v/>
      </c>
      <c r="D2280" s="7">
        <f t="shared" si="731"/>
        <v>0</v>
      </c>
      <c r="E2280" s="7">
        <f t="shared" si="739"/>
        <v>0</v>
      </c>
      <c r="F2280" s="7" t="str">
        <f t="shared" si="732"/>
        <v/>
      </c>
      <c r="G2280" s="6">
        <f t="shared" si="733"/>
        <v>0</v>
      </c>
      <c r="H2280" s="6">
        <f t="shared" si="740"/>
        <v>0</v>
      </c>
      <c r="I2280" s="6" t="str">
        <f t="shared" si="741"/>
        <v/>
      </c>
      <c r="J2280" s="11">
        <v>2277</v>
      </c>
      <c r="K2280" s="11">
        <f>IF(IFERROR(VLOOKUP(J2280,Home!$A$8:$B$1048576,1,FALSE),0)=0,0,1)</f>
        <v>0</v>
      </c>
      <c r="L2280" s="129" t="e">
        <f>IF(VLOOKUP(O2280,Home!$C$8:$R$207,6,FALSE)="","",VLOOKUP(O2280,Home!$C$8:$R$207,6,FALSE))</f>
        <v>#N/A</v>
      </c>
      <c r="M2280" s="129" t="e">
        <f t="shared" si="726"/>
        <v>#N/A</v>
      </c>
      <c r="N2280" s="11">
        <f>SUM($K$4:K2280)</f>
        <v>200</v>
      </c>
      <c r="O2280" s="11" t="str">
        <f>IF(P2280="","",IF(IFERROR(VLOOKUP(N2280,Home!$C$8:$R$1048576,1,FALSE),"")=0,"",IFERROR(VLOOKUP(N2280,Home!$C$8:$R$1048576,1,FALSE),"")))</f>
        <v/>
      </c>
      <c r="P2280" s="11" t="str">
        <f>IF(IFERROR(VLOOKUP(W2280,Home!$C$8:$R$1048576,3,FALSE),"")=0,"",IFERROR(VLOOKUP(W2280,Home!$C$8:$R$1048576,3,FALSE),""))</f>
        <v/>
      </c>
      <c r="Q2280" s="11" t="str">
        <f t="shared" si="725"/>
        <v/>
      </c>
      <c r="R2280" s="130" t="e">
        <f>VLOOKUP(Q2280,'Baggrund til lister'!$G$4:$H$15,2,FALSE)</f>
        <v>#N/A</v>
      </c>
      <c r="S2280" s="11" t="str">
        <f t="shared" si="727"/>
        <v/>
      </c>
      <c r="T2280" s="11" t="str">
        <f>IF(IFERROR(VLOOKUP(N2280,Home!$C$8:$R$1048576,11,FALSE),"")=0,"",IFERROR(VLOOKUP(N2280,Home!$C$8:$R$1048576,11,FALSE),""))</f>
        <v/>
      </c>
      <c r="U2280" s="11" t="str">
        <f>IF(IFERROR(VLOOKUP(O2280,Home!$C$8:$R$1048576,12,FALSE),"")=0,"",IFERROR(VLOOKUP(O2280,Home!$C$8:$R$1048576,12,FALSE),""))</f>
        <v/>
      </c>
      <c r="V2280" s="11" t="str">
        <f>IF(IFERROR(VLOOKUP(O2280,Home!$C$8:$R$1048576,8,FALSE),"")=0,"",IFERROR(VLOOKUP(O2280,Home!$C$8:$R$1048576,8,FALSE),""))</f>
        <v/>
      </c>
      <c r="W2280" s="11" t="str">
        <f>IF(OR(VLOOKUP(N2280,Home!$C$7:$I$207,6,FALSE)="",VLOOKUP(N2280,Home!$C$7:$I$207,7,FALSE)=""),"FEJL",SUM(Baggrundsark!$K$4:K2280))</f>
        <v>FEJL</v>
      </c>
      <c r="Y2280">
        <v>2277</v>
      </c>
      <c r="Z2280" s="1"/>
      <c r="AC2280" s="44"/>
      <c r="AD2280">
        <f t="shared" si="734"/>
        <v>0</v>
      </c>
      <c r="AE2280">
        <f>SUM($AD$4:AD2280)</f>
        <v>1</v>
      </c>
      <c r="AF2280" s="103" t="str">
        <f>IFERROR(VLOOKUP(AN2280,Home!$C$8:$E$207,3,FALSE),"")</f>
        <v/>
      </c>
      <c r="AG2280" s="103" t="str">
        <f>IFERROR(VLOOKUP(AN2280,Home!$C$8:$E$207,2,FALSE),"")</f>
        <v/>
      </c>
      <c r="AH2280" s="104" t="str">
        <f>IF(VLOOKUP(AE2280,Home!$C$8:$I$207,6,FALSE)="","",VLOOKUP(AE2280,Home!$C$8:$I$207,6,FALSE))</f>
        <v/>
      </c>
      <c r="AI2280" s="104" t="e">
        <f t="shared" si="742"/>
        <v>#VALUE!</v>
      </c>
      <c r="AJ2280" s="105" t="e">
        <f t="shared" si="735"/>
        <v>#VALUE!</v>
      </c>
      <c r="AK2280" s="103" t="e">
        <f t="shared" si="728"/>
        <v>#VALUE!</v>
      </c>
      <c r="AL2280" s="103" t="e">
        <f t="shared" si="736"/>
        <v>#VALUE!</v>
      </c>
      <c r="AN2280" t="str">
        <f>IF(OR(VLOOKUP(AE2280,Home!$C$8:$I$207,6,FALSE)="",VLOOKUP(AE2280,Home!$C$8:$I$207,7,FALSE)=""),"FEJL",Baggrundsark!AE2280)</f>
        <v>FEJL</v>
      </c>
      <c r="AO2280">
        <f>IF(VLOOKUP(AE2280,Home!$C$8:$N$207,12,FALSE)="Timelønnet",1,0)</f>
        <v>0</v>
      </c>
      <c r="AP2280">
        <f>SUM($AO$4:AO2280)*AO2280</f>
        <v>0</v>
      </c>
      <c r="AQ2280">
        <f t="shared" si="743"/>
        <v>1</v>
      </c>
      <c r="AR2280" t="str">
        <f t="shared" si="743"/>
        <v/>
      </c>
      <c r="AS2280" t="e">
        <f t="shared" si="737"/>
        <v>#VALUE!</v>
      </c>
      <c r="AT2280" s="45" t="e">
        <f t="shared" si="744"/>
        <v>#VALUE!</v>
      </c>
      <c r="AU2280">
        <f>VLOOKUP(AQ2280,Home!$C$8:$J$207,8,FALSE)</f>
        <v>0</v>
      </c>
    </row>
    <row r="2281" spans="1:47" x14ac:dyDescent="0.25">
      <c r="A2281" s="6">
        <f t="shared" si="729"/>
        <v>0</v>
      </c>
      <c r="B2281" s="6">
        <f t="shared" si="738"/>
        <v>0</v>
      </c>
      <c r="C2281" s="6" t="str">
        <f t="shared" si="730"/>
        <v/>
      </c>
      <c r="D2281" s="7">
        <f t="shared" si="731"/>
        <v>0</v>
      </c>
      <c r="E2281" s="7">
        <f t="shared" si="739"/>
        <v>0</v>
      </c>
      <c r="F2281" s="7" t="str">
        <f t="shared" si="732"/>
        <v/>
      </c>
      <c r="G2281" s="6">
        <f t="shared" si="733"/>
        <v>0</v>
      </c>
      <c r="H2281" s="6">
        <f t="shared" si="740"/>
        <v>0</v>
      </c>
      <c r="I2281" s="6" t="str">
        <f t="shared" si="741"/>
        <v/>
      </c>
      <c r="J2281" s="11">
        <v>2278</v>
      </c>
      <c r="K2281" s="11">
        <f>IF(IFERROR(VLOOKUP(J2281,Home!$A$8:$B$1048576,1,FALSE),0)=0,0,1)</f>
        <v>0</v>
      </c>
      <c r="L2281" s="129" t="e">
        <f>IF(VLOOKUP(O2281,Home!$C$8:$R$207,6,FALSE)="","",VLOOKUP(O2281,Home!$C$8:$R$207,6,FALSE))</f>
        <v>#N/A</v>
      </c>
      <c r="M2281" s="129" t="e">
        <f t="shared" si="726"/>
        <v>#N/A</v>
      </c>
      <c r="N2281" s="11">
        <f>SUM($K$4:K2281)</f>
        <v>200</v>
      </c>
      <c r="O2281" s="11" t="str">
        <f>IF(P2281="","",IF(IFERROR(VLOOKUP(N2281,Home!$C$8:$R$1048576,1,FALSE),"")=0,"",IFERROR(VLOOKUP(N2281,Home!$C$8:$R$1048576,1,FALSE),"")))</f>
        <v/>
      </c>
      <c r="P2281" s="11" t="str">
        <f>IF(IFERROR(VLOOKUP(W2281,Home!$C$8:$R$1048576,3,FALSE),"")=0,"",IFERROR(VLOOKUP(W2281,Home!$C$8:$R$1048576,3,FALSE),""))</f>
        <v/>
      </c>
      <c r="Q2281" s="11" t="str">
        <f t="shared" si="725"/>
        <v/>
      </c>
      <c r="R2281" s="130" t="e">
        <f>VLOOKUP(Q2281,'Baggrund til lister'!$G$4:$H$15,2,FALSE)</f>
        <v>#N/A</v>
      </c>
      <c r="S2281" s="11" t="str">
        <f t="shared" si="727"/>
        <v/>
      </c>
      <c r="T2281" s="11" t="str">
        <f>IF(IFERROR(VLOOKUP(N2281,Home!$C$8:$R$1048576,11,FALSE),"")=0,"",IFERROR(VLOOKUP(N2281,Home!$C$8:$R$1048576,11,FALSE),""))</f>
        <v/>
      </c>
      <c r="U2281" s="11" t="str">
        <f>IF(IFERROR(VLOOKUP(O2281,Home!$C$8:$R$1048576,12,FALSE),"")=0,"",IFERROR(VLOOKUP(O2281,Home!$C$8:$R$1048576,12,FALSE),""))</f>
        <v/>
      </c>
      <c r="V2281" s="11" t="str">
        <f>IF(IFERROR(VLOOKUP(O2281,Home!$C$8:$R$1048576,8,FALSE),"")=0,"",IFERROR(VLOOKUP(O2281,Home!$C$8:$R$1048576,8,FALSE),""))</f>
        <v/>
      </c>
      <c r="W2281" s="11" t="str">
        <f>IF(OR(VLOOKUP(N2281,Home!$C$7:$I$207,6,FALSE)="",VLOOKUP(N2281,Home!$C$7:$I$207,7,FALSE)=""),"FEJL",SUM(Baggrundsark!$K$4:K2281))</f>
        <v>FEJL</v>
      </c>
      <c r="Y2281">
        <v>2278</v>
      </c>
      <c r="Z2281" s="1"/>
      <c r="AC2281" s="44"/>
      <c r="AD2281">
        <f t="shared" si="734"/>
        <v>0</v>
      </c>
      <c r="AE2281">
        <f>SUM($AD$4:AD2281)</f>
        <v>1</v>
      </c>
      <c r="AF2281" s="103" t="str">
        <f>IFERROR(VLOOKUP(AN2281,Home!$C$8:$E$207,3,FALSE),"")</f>
        <v/>
      </c>
      <c r="AG2281" s="103" t="str">
        <f>IFERROR(VLOOKUP(AN2281,Home!$C$8:$E$207,2,FALSE),"")</f>
        <v/>
      </c>
      <c r="AH2281" s="104" t="str">
        <f>IF(VLOOKUP(AE2281,Home!$C$8:$I$207,6,FALSE)="","",VLOOKUP(AE2281,Home!$C$8:$I$207,6,FALSE))</f>
        <v/>
      </c>
      <c r="AI2281" s="104" t="e">
        <f t="shared" si="742"/>
        <v>#VALUE!</v>
      </c>
      <c r="AJ2281" s="105" t="e">
        <f t="shared" si="735"/>
        <v>#VALUE!</v>
      </c>
      <c r="AK2281" s="103" t="e">
        <f t="shared" si="728"/>
        <v>#VALUE!</v>
      </c>
      <c r="AL2281" s="103" t="e">
        <f t="shared" si="736"/>
        <v>#VALUE!</v>
      </c>
      <c r="AN2281" t="str">
        <f>IF(OR(VLOOKUP(AE2281,Home!$C$8:$I$207,6,FALSE)="",VLOOKUP(AE2281,Home!$C$8:$I$207,7,FALSE)=""),"FEJL",Baggrundsark!AE2281)</f>
        <v>FEJL</v>
      </c>
      <c r="AO2281">
        <f>IF(VLOOKUP(AE2281,Home!$C$8:$N$207,12,FALSE)="Timelønnet",1,0)</f>
        <v>0</v>
      </c>
      <c r="AP2281">
        <f>SUM($AO$4:AO2281)*AO2281</f>
        <v>0</v>
      </c>
      <c r="AQ2281">
        <f t="shared" si="743"/>
        <v>1</v>
      </c>
      <c r="AR2281" t="str">
        <f t="shared" si="743"/>
        <v/>
      </c>
      <c r="AS2281" t="e">
        <f t="shared" si="737"/>
        <v>#VALUE!</v>
      </c>
      <c r="AT2281" s="45" t="e">
        <f t="shared" si="744"/>
        <v>#VALUE!</v>
      </c>
      <c r="AU2281">
        <f>VLOOKUP(AQ2281,Home!$C$8:$J$207,8,FALSE)</f>
        <v>0</v>
      </c>
    </row>
    <row r="2282" spans="1:47" x14ac:dyDescent="0.25">
      <c r="A2282" s="6">
        <f t="shared" si="729"/>
        <v>0</v>
      </c>
      <c r="B2282" s="6">
        <f t="shared" si="738"/>
        <v>0</v>
      </c>
      <c r="C2282" s="6" t="str">
        <f t="shared" si="730"/>
        <v/>
      </c>
      <c r="D2282" s="7">
        <f t="shared" si="731"/>
        <v>0</v>
      </c>
      <c r="E2282" s="7">
        <f t="shared" si="739"/>
        <v>0</v>
      </c>
      <c r="F2282" s="7" t="str">
        <f t="shared" si="732"/>
        <v/>
      </c>
      <c r="G2282" s="6">
        <f t="shared" si="733"/>
        <v>0</v>
      </c>
      <c r="H2282" s="6">
        <f t="shared" si="740"/>
        <v>0</v>
      </c>
      <c r="I2282" s="6" t="str">
        <f t="shared" si="741"/>
        <v/>
      </c>
      <c r="J2282" s="11">
        <v>2279</v>
      </c>
      <c r="K2282" s="11">
        <f>IF(IFERROR(VLOOKUP(J2282,Home!$A$8:$B$1048576,1,FALSE),0)=0,0,1)</f>
        <v>0</v>
      </c>
      <c r="L2282" s="129" t="e">
        <f>IF(VLOOKUP(O2282,Home!$C$8:$R$207,6,FALSE)="","",VLOOKUP(O2282,Home!$C$8:$R$207,6,FALSE))</f>
        <v>#N/A</v>
      </c>
      <c r="M2282" s="129" t="e">
        <f t="shared" si="726"/>
        <v>#N/A</v>
      </c>
      <c r="N2282" s="11">
        <f>SUM($K$4:K2282)</f>
        <v>200</v>
      </c>
      <c r="O2282" s="11" t="str">
        <f>IF(P2282="","",IF(IFERROR(VLOOKUP(N2282,Home!$C$8:$R$1048576,1,FALSE),"")=0,"",IFERROR(VLOOKUP(N2282,Home!$C$8:$R$1048576,1,FALSE),"")))</f>
        <v/>
      </c>
      <c r="P2282" s="11" t="str">
        <f>IF(IFERROR(VLOOKUP(W2282,Home!$C$8:$R$1048576,3,FALSE),"")=0,"",IFERROR(VLOOKUP(W2282,Home!$C$8:$R$1048576,3,FALSE),""))</f>
        <v/>
      </c>
      <c r="Q2282" s="11" t="str">
        <f t="shared" si="725"/>
        <v/>
      </c>
      <c r="R2282" s="130" t="e">
        <f>VLOOKUP(Q2282,'Baggrund til lister'!$G$4:$H$15,2,FALSE)</f>
        <v>#N/A</v>
      </c>
      <c r="S2282" s="11" t="str">
        <f t="shared" si="727"/>
        <v/>
      </c>
      <c r="T2282" s="11" t="str">
        <f>IF(IFERROR(VLOOKUP(N2282,Home!$C$8:$R$1048576,11,FALSE),"")=0,"",IFERROR(VLOOKUP(N2282,Home!$C$8:$R$1048576,11,FALSE),""))</f>
        <v/>
      </c>
      <c r="U2282" s="11" t="str">
        <f>IF(IFERROR(VLOOKUP(O2282,Home!$C$8:$R$1048576,12,FALSE),"")=0,"",IFERROR(VLOOKUP(O2282,Home!$C$8:$R$1048576,12,FALSE),""))</f>
        <v/>
      </c>
      <c r="V2282" s="11" t="str">
        <f>IF(IFERROR(VLOOKUP(O2282,Home!$C$8:$R$1048576,8,FALSE),"")=0,"",IFERROR(VLOOKUP(O2282,Home!$C$8:$R$1048576,8,FALSE),""))</f>
        <v/>
      </c>
      <c r="W2282" s="11" t="str">
        <f>IF(OR(VLOOKUP(N2282,Home!$C$7:$I$207,6,FALSE)="",VLOOKUP(N2282,Home!$C$7:$I$207,7,FALSE)=""),"FEJL",SUM(Baggrundsark!$K$4:K2282))</f>
        <v>FEJL</v>
      </c>
      <c r="Y2282">
        <v>2279</v>
      </c>
      <c r="Z2282" s="1"/>
      <c r="AC2282" s="44"/>
      <c r="AD2282">
        <f t="shared" si="734"/>
        <v>0</v>
      </c>
      <c r="AE2282">
        <f>SUM($AD$4:AD2282)</f>
        <v>1</v>
      </c>
      <c r="AF2282" s="103" t="str">
        <f>IFERROR(VLOOKUP(AN2282,Home!$C$8:$E$207,3,FALSE),"")</f>
        <v/>
      </c>
      <c r="AG2282" s="103" t="str">
        <f>IFERROR(VLOOKUP(AN2282,Home!$C$8:$E$207,2,FALSE),"")</f>
        <v/>
      </c>
      <c r="AH2282" s="104" t="str">
        <f>IF(VLOOKUP(AE2282,Home!$C$8:$I$207,6,FALSE)="","",VLOOKUP(AE2282,Home!$C$8:$I$207,6,FALSE))</f>
        <v/>
      </c>
      <c r="AI2282" s="104" t="e">
        <f t="shared" si="742"/>
        <v>#VALUE!</v>
      </c>
      <c r="AJ2282" s="105" t="e">
        <f t="shared" si="735"/>
        <v>#VALUE!</v>
      </c>
      <c r="AK2282" s="103" t="e">
        <f t="shared" si="728"/>
        <v>#VALUE!</v>
      </c>
      <c r="AL2282" s="103" t="e">
        <f t="shared" si="736"/>
        <v>#VALUE!</v>
      </c>
      <c r="AN2282" t="str">
        <f>IF(OR(VLOOKUP(AE2282,Home!$C$8:$I$207,6,FALSE)="",VLOOKUP(AE2282,Home!$C$8:$I$207,7,FALSE)=""),"FEJL",Baggrundsark!AE2282)</f>
        <v>FEJL</v>
      </c>
      <c r="AO2282">
        <f>IF(VLOOKUP(AE2282,Home!$C$8:$N$207,12,FALSE)="Timelønnet",1,0)</f>
        <v>0</v>
      </c>
      <c r="AP2282">
        <f>SUM($AO$4:AO2282)*AO2282</f>
        <v>0</v>
      </c>
      <c r="AQ2282">
        <f t="shared" si="743"/>
        <v>1</v>
      </c>
      <c r="AR2282" t="str">
        <f t="shared" si="743"/>
        <v/>
      </c>
      <c r="AS2282" t="e">
        <f t="shared" si="737"/>
        <v>#VALUE!</v>
      </c>
      <c r="AT2282" s="45" t="e">
        <f t="shared" si="744"/>
        <v>#VALUE!</v>
      </c>
      <c r="AU2282">
        <f>VLOOKUP(AQ2282,Home!$C$8:$J$207,8,FALSE)</f>
        <v>0</v>
      </c>
    </row>
    <row r="2283" spans="1:47" x14ac:dyDescent="0.25">
      <c r="A2283" s="6">
        <f t="shared" si="729"/>
        <v>0</v>
      </c>
      <c r="B2283" s="6">
        <f t="shared" si="738"/>
        <v>0</v>
      </c>
      <c r="C2283" s="6" t="str">
        <f t="shared" si="730"/>
        <v/>
      </c>
      <c r="D2283" s="7">
        <f t="shared" si="731"/>
        <v>0</v>
      </c>
      <c r="E2283" s="7">
        <f t="shared" si="739"/>
        <v>0</v>
      </c>
      <c r="F2283" s="7" t="str">
        <f t="shared" si="732"/>
        <v/>
      </c>
      <c r="G2283" s="6">
        <f t="shared" si="733"/>
        <v>0</v>
      </c>
      <c r="H2283" s="6">
        <f t="shared" si="740"/>
        <v>0</v>
      </c>
      <c r="I2283" s="6" t="str">
        <f t="shared" si="741"/>
        <v/>
      </c>
      <c r="J2283" s="11">
        <v>2280</v>
      </c>
      <c r="K2283" s="11">
        <f>IF(IFERROR(VLOOKUP(J2283,Home!$A$8:$B$1048576,1,FALSE),0)=0,0,1)</f>
        <v>0</v>
      </c>
      <c r="L2283" s="129" t="e">
        <f>IF(VLOOKUP(O2283,Home!$C$8:$R$207,6,FALSE)="","",VLOOKUP(O2283,Home!$C$8:$R$207,6,FALSE))</f>
        <v>#N/A</v>
      </c>
      <c r="M2283" s="129" t="e">
        <f t="shared" si="726"/>
        <v>#N/A</v>
      </c>
      <c r="N2283" s="11">
        <f>SUM($K$4:K2283)</f>
        <v>200</v>
      </c>
      <c r="O2283" s="11" t="str">
        <f>IF(P2283="","",IF(IFERROR(VLOOKUP(N2283,Home!$C$8:$R$1048576,1,FALSE),"")=0,"",IFERROR(VLOOKUP(N2283,Home!$C$8:$R$1048576,1,FALSE),"")))</f>
        <v/>
      </c>
      <c r="P2283" s="11" t="str">
        <f>IF(IFERROR(VLOOKUP(W2283,Home!$C$8:$R$1048576,3,FALSE),"")=0,"",IFERROR(VLOOKUP(W2283,Home!$C$8:$R$1048576,3,FALSE),""))</f>
        <v/>
      </c>
      <c r="Q2283" s="11" t="str">
        <f t="shared" si="725"/>
        <v/>
      </c>
      <c r="R2283" s="130" t="e">
        <f>VLOOKUP(Q2283,'Baggrund til lister'!$G$4:$H$15,2,FALSE)</f>
        <v>#N/A</v>
      </c>
      <c r="S2283" s="11" t="str">
        <f t="shared" si="727"/>
        <v/>
      </c>
      <c r="T2283" s="11" t="str">
        <f>IF(IFERROR(VLOOKUP(N2283,Home!$C$8:$R$1048576,11,FALSE),"")=0,"",IFERROR(VLOOKUP(N2283,Home!$C$8:$R$1048576,11,FALSE),""))</f>
        <v/>
      </c>
      <c r="U2283" s="11" t="str">
        <f>IF(IFERROR(VLOOKUP(O2283,Home!$C$8:$R$1048576,12,FALSE),"")=0,"",IFERROR(VLOOKUP(O2283,Home!$C$8:$R$1048576,12,FALSE),""))</f>
        <v/>
      </c>
      <c r="V2283" s="11" t="str">
        <f>IF(IFERROR(VLOOKUP(O2283,Home!$C$8:$R$1048576,8,FALSE),"")=0,"",IFERROR(VLOOKUP(O2283,Home!$C$8:$R$1048576,8,FALSE),""))</f>
        <v/>
      </c>
      <c r="W2283" s="11" t="str">
        <f>IF(OR(VLOOKUP(N2283,Home!$C$7:$I$207,6,FALSE)="",VLOOKUP(N2283,Home!$C$7:$I$207,7,FALSE)=""),"FEJL",SUM(Baggrundsark!$K$4:K2283))</f>
        <v>FEJL</v>
      </c>
      <c r="Y2283">
        <v>2280</v>
      </c>
      <c r="Z2283" s="1"/>
      <c r="AC2283" s="44"/>
      <c r="AD2283">
        <f t="shared" si="734"/>
        <v>0</v>
      </c>
      <c r="AE2283">
        <f>SUM($AD$4:AD2283)</f>
        <v>1</v>
      </c>
      <c r="AF2283" s="103" t="str">
        <f>IFERROR(VLOOKUP(AN2283,Home!$C$8:$E$207,3,FALSE),"")</f>
        <v/>
      </c>
      <c r="AG2283" s="103" t="str">
        <f>IFERROR(VLOOKUP(AN2283,Home!$C$8:$E$207,2,FALSE),"")</f>
        <v/>
      </c>
      <c r="AH2283" s="104" t="str">
        <f>IF(VLOOKUP(AE2283,Home!$C$8:$I$207,6,FALSE)="","",VLOOKUP(AE2283,Home!$C$8:$I$207,6,FALSE))</f>
        <v/>
      </c>
      <c r="AI2283" s="104" t="e">
        <f t="shared" si="742"/>
        <v>#VALUE!</v>
      </c>
      <c r="AJ2283" s="105" t="e">
        <f t="shared" si="735"/>
        <v>#VALUE!</v>
      </c>
      <c r="AK2283" s="103" t="e">
        <f t="shared" si="728"/>
        <v>#VALUE!</v>
      </c>
      <c r="AL2283" s="103" t="e">
        <f t="shared" si="736"/>
        <v>#VALUE!</v>
      </c>
      <c r="AN2283" t="str">
        <f>IF(OR(VLOOKUP(AE2283,Home!$C$8:$I$207,6,FALSE)="",VLOOKUP(AE2283,Home!$C$8:$I$207,7,FALSE)=""),"FEJL",Baggrundsark!AE2283)</f>
        <v>FEJL</v>
      </c>
      <c r="AO2283">
        <f>IF(VLOOKUP(AE2283,Home!$C$8:$N$207,12,FALSE)="Timelønnet",1,0)</f>
        <v>0</v>
      </c>
      <c r="AP2283">
        <f>SUM($AO$4:AO2283)*AO2283</f>
        <v>0</v>
      </c>
      <c r="AQ2283">
        <f t="shared" si="743"/>
        <v>1</v>
      </c>
      <c r="AR2283" t="str">
        <f t="shared" si="743"/>
        <v/>
      </c>
      <c r="AS2283" t="e">
        <f t="shared" si="737"/>
        <v>#VALUE!</v>
      </c>
      <c r="AT2283" s="45" t="e">
        <f t="shared" si="744"/>
        <v>#VALUE!</v>
      </c>
      <c r="AU2283">
        <f>VLOOKUP(AQ2283,Home!$C$8:$J$207,8,FALSE)</f>
        <v>0</v>
      </c>
    </row>
    <row r="2284" spans="1:47" x14ac:dyDescent="0.25">
      <c r="A2284" s="6">
        <f t="shared" si="729"/>
        <v>0</v>
      </c>
      <c r="B2284" s="6">
        <f t="shared" si="738"/>
        <v>0</v>
      </c>
      <c r="C2284" s="6" t="str">
        <f t="shared" si="730"/>
        <v/>
      </c>
      <c r="D2284" s="7">
        <f t="shared" si="731"/>
        <v>0</v>
      </c>
      <c r="E2284" s="7">
        <f t="shared" si="739"/>
        <v>0</v>
      </c>
      <c r="F2284" s="7" t="str">
        <f t="shared" si="732"/>
        <v/>
      </c>
      <c r="G2284" s="6">
        <f t="shared" si="733"/>
        <v>0</v>
      </c>
      <c r="H2284" s="6">
        <f t="shared" si="740"/>
        <v>0</v>
      </c>
      <c r="I2284" s="6" t="str">
        <f t="shared" si="741"/>
        <v/>
      </c>
      <c r="J2284" s="11">
        <v>2281</v>
      </c>
      <c r="K2284" s="11">
        <f>IF(IFERROR(VLOOKUP(J2284,Home!$A$8:$B$1048576,1,FALSE),0)=0,0,1)</f>
        <v>0</v>
      </c>
      <c r="L2284" s="129" t="e">
        <f>IF(VLOOKUP(O2284,Home!$C$8:$R$207,6,FALSE)="","",VLOOKUP(O2284,Home!$C$8:$R$207,6,FALSE))</f>
        <v>#N/A</v>
      </c>
      <c r="M2284" s="129" t="e">
        <f t="shared" si="726"/>
        <v>#N/A</v>
      </c>
      <c r="N2284" s="11">
        <f>SUM($K$4:K2284)</f>
        <v>200</v>
      </c>
      <c r="O2284" s="11" t="str">
        <f>IF(P2284="","",IF(IFERROR(VLOOKUP(N2284,Home!$C$8:$R$1048576,1,FALSE),"")=0,"",IFERROR(VLOOKUP(N2284,Home!$C$8:$R$1048576,1,FALSE),"")))</f>
        <v/>
      </c>
      <c r="P2284" s="11" t="str">
        <f>IF(IFERROR(VLOOKUP(W2284,Home!$C$8:$R$1048576,3,FALSE),"")=0,"",IFERROR(VLOOKUP(W2284,Home!$C$8:$R$1048576,3,FALSE),""))</f>
        <v/>
      </c>
      <c r="Q2284" s="11" t="str">
        <f t="shared" si="725"/>
        <v/>
      </c>
      <c r="R2284" s="130" t="e">
        <f>VLOOKUP(Q2284,'Baggrund til lister'!$G$4:$H$15,2,FALSE)</f>
        <v>#N/A</v>
      </c>
      <c r="S2284" s="11" t="str">
        <f t="shared" si="727"/>
        <v/>
      </c>
      <c r="T2284" s="11" t="str">
        <f>IF(IFERROR(VLOOKUP(N2284,Home!$C$8:$R$1048576,11,FALSE),"")=0,"",IFERROR(VLOOKUP(N2284,Home!$C$8:$R$1048576,11,FALSE),""))</f>
        <v/>
      </c>
      <c r="U2284" s="11" t="str">
        <f>IF(IFERROR(VLOOKUP(O2284,Home!$C$8:$R$1048576,12,FALSE),"")=0,"",IFERROR(VLOOKUP(O2284,Home!$C$8:$R$1048576,12,FALSE),""))</f>
        <v/>
      </c>
      <c r="V2284" s="11" t="str">
        <f>IF(IFERROR(VLOOKUP(O2284,Home!$C$8:$R$1048576,8,FALSE),"")=0,"",IFERROR(VLOOKUP(O2284,Home!$C$8:$R$1048576,8,FALSE),""))</f>
        <v/>
      </c>
      <c r="W2284" s="11" t="str">
        <f>IF(OR(VLOOKUP(N2284,Home!$C$7:$I$207,6,FALSE)="",VLOOKUP(N2284,Home!$C$7:$I$207,7,FALSE)=""),"FEJL",SUM(Baggrundsark!$K$4:K2284))</f>
        <v>FEJL</v>
      </c>
      <c r="Y2284">
        <v>2281</v>
      </c>
      <c r="Z2284" s="1"/>
      <c r="AC2284" s="44"/>
      <c r="AD2284">
        <f t="shared" si="734"/>
        <v>0</v>
      </c>
      <c r="AE2284">
        <f>SUM($AD$4:AD2284)</f>
        <v>1</v>
      </c>
      <c r="AF2284" s="103" t="str">
        <f>IFERROR(VLOOKUP(AN2284,Home!$C$8:$E$207,3,FALSE),"")</f>
        <v/>
      </c>
      <c r="AG2284" s="103" t="str">
        <f>IFERROR(VLOOKUP(AN2284,Home!$C$8:$E$207,2,FALSE),"")</f>
        <v/>
      </c>
      <c r="AH2284" s="104" t="str">
        <f>IF(VLOOKUP(AE2284,Home!$C$8:$I$207,6,FALSE)="","",VLOOKUP(AE2284,Home!$C$8:$I$207,6,FALSE))</f>
        <v/>
      </c>
      <c r="AI2284" s="104" t="e">
        <f t="shared" si="742"/>
        <v>#VALUE!</v>
      </c>
      <c r="AJ2284" s="105" t="e">
        <f t="shared" si="735"/>
        <v>#VALUE!</v>
      </c>
      <c r="AK2284" s="103" t="e">
        <f t="shared" si="728"/>
        <v>#VALUE!</v>
      </c>
      <c r="AL2284" s="103" t="e">
        <f t="shared" si="736"/>
        <v>#VALUE!</v>
      </c>
      <c r="AN2284" t="str">
        <f>IF(OR(VLOOKUP(AE2284,Home!$C$8:$I$207,6,FALSE)="",VLOOKUP(AE2284,Home!$C$8:$I$207,7,FALSE)=""),"FEJL",Baggrundsark!AE2284)</f>
        <v>FEJL</v>
      </c>
      <c r="AO2284">
        <f>IF(VLOOKUP(AE2284,Home!$C$8:$N$207,12,FALSE)="Timelønnet",1,0)</f>
        <v>0</v>
      </c>
      <c r="AP2284">
        <f>SUM($AO$4:AO2284)*AO2284</f>
        <v>0</v>
      </c>
      <c r="AQ2284">
        <f t="shared" si="743"/>
        <v>1</v>
      </c>
      <c r="AR2284" t="str">
        <f t="shared" si="743"/>
        <v/>
      </c>
      <c r="AS2284" t="e">
        <f t="shared" si="737"/>
        <v>#VALUE!</v>
      </c>
      <c r="AT2284" s="45" t="e">
        <f t="shared" si="744"/>
        <v>#VALUE!</v>
      </c>
      <c r="AU2284">
        <f>VLOOKUP(AQ2284,Home!$C$8:$J$207,8,FALSE)</f>
        <v>0</v>
      </c>
    </row>
    <row r="2285" spans="1:47" x14ac:dyDescent="0.25">
      <c r="A2285" s="6">
        <f t="shared" si="729"/>
        <v>0</v>
      </c>
      <c r="B2285" s="6">
        <f t="shared" si="738"/>
        <v>0</v>
      </c>
      <c r="C2285" s="6" t="str">
        <f t="shared" si="730"/>
        <v/>
      </c>
      <c r="D2285" s="7">
        <f t="shared" si="731"/>
        <v>0</v>
      </c>
      <c r="E2285" s="7">
        <f t="shared" si="739"/>
        <v>0</v>
      </c>
      <c r="F2285" s="7" t="str">
        <f t="shared" si="732"/>
        <v/>
      </c>
      <c r="G2285" s="6">
        <f t="shared" si="733"/>
        <v>0</v>
      </c>
      <c r="H2285" s="6">
        <f t="shared" si="740"/>
        <v>0</v>
      </c>
      <c r="I2285" s="6" t="str">
        <f t="shared" si="741"/>
        <v/>
      </c>
      <c r="J2285" s="11">
        <v>2282</v>
      </c>
      <c r="K2285" s="11">
        <f>IF(IFERROR(VLOOKUP(J2285,Home!$A$8:$B$1048576,1,FALSE),0)=0,0,1)</f>
        <v>0</v>
      </c>
      <c r="L2285" s="129" t="e">
        <f>IF(VLOOKUP(O2285,Home!$C$8:$R$207,6,FALSE)="","",VLOOKUP(O2285,Home!$C$8:$R$207,6,FALSE))</f>
        <v>#N/A</v>
      </c>
      <c r="M2285" s="129" t="e">
        <f t="shared" si="726"/>
        <v>#N/A</v>
      </c>
      <c r="N2285" s="11">
        <f>SUM($K$4:K2285)</f>
        <v>200</v>
      </c>
      <c r="O2285" s="11" t="str">
        <f>IF(P2285="","",IF(IFERROR(VLOOKUP(N2285,Home!$C$8:$R$1048576,1,FALSE),"")=0,"",IFERROR(VLOOKUP(N2285,Home!$C$8:$R$1048576,1,FALSE),"")))</f>
        <v/>
      </c>
      <c r="P2285" s="11" t="str">
        <f>IF(IFERROR(VLOOKUP(W2285,Home!$C$8:$R$1048576,3,FALSE),"")=0,"",IFERROR(VLOOKUP(W2285,Home!$C$8:$R$1048576,3,FALSE),""))</f>
        <v/>
      </c>
      <c r="Q2285" s="11" t="str">
        <f t="shared" si="725"/>
        <v/>
      </c>
      <c r="R2285" s="130" t="e">
        <f>VLOOKUP(Q2285,'Baggrund til lister'!$G$4:$H$15,2,FALSE)</f>
        <v>#N/A</v>
      </c>
      <c r="S2285" s="11" t="str">
        <f t="shared" si="727"/>
        <v/>
      </c>
      <c r="T2285" s="11" t="str">
        <f>IF(IFERROR(VLOOKUP(N2285,Home!$C$8:$R$1048576,11,FALSE),"")=0,"",IFERROR(VLOOKUP(N2285,Home!$C$8:$R$1048576,11,FALSE),""))</f>
        <v/>
      </c>
      <c r="U2285" s="11" t="str">
        <f>IF(IFERROR(VLOOKUP(O2285,Home!$C$8:$R$1048576,12,FALSE),"")=0,"",IFERROR(VLOOKUP(O2285,Home!$C$8:$R$1048576,12,FALSE),""))</f>
        <v/>
      </c>
      <c r="V2285" s="11" t="str">
        <f>IF(IFERROR(VLOOKUP(O2285,Home!$C$8:$R$1048576,8,FALSE),"")=0,"",IFERROR(VLOOKUP(O2285,Home!$C$8:$R$1048576,8,FALSE),""))</f>
        <v/>
      </c>
      <c r="W2285" s="11" t="str">
        <f>IF(OR(VLOOKUP(N2285,Home!$C$7:$I$207,6,FALSE)="",VLOOKUP(N2285,Home!$C$7:$I$207,7,FALSE)=""),"FEJL",SUM(Baggrundsark!$K$4:K2285))</f>
        <v>FEJL</v>
      </c>
      <c r="Y2285">
        <v>2282</v>
      </c>
      <c r="Z2285" s="1"/>
      <c r="AC2285" s="44"/>
      <c r="AD2285">
        <f t="shared" si="734"/>
        <v>0</v>
      </c>
      <c r="AE2285">
        <f>SUM($AD$4:AD2285)</f>
        <v>1</v>
      </c>
      <c r="AF2285" s="103" t="str">
        <f>IFERROR(VLOOKUP(AN2285,Home!$C$8:$E$207,3,FALSE),"")</f>
        <v/>
      </c>
      <c r="AG2285" s="103" t="str">
        <f>IFERROR(VLOOKUP(AN2285,Home!$C$8:$E$207,2,FALSE),"")</f>
        <v/>
      </c>
      <c r="AH2285" s="104" t="str">
        <f>IF(VLOOKUP(AE2285,Home!$C$8:$I$207,6,FALSE)="","",VLOOKUP(AE2285,Home!$C$8:$I$207,6,FALSE))</f>
        <v/>
      </c>
      <c r="AI2285" s="104" t="e">
        <f t="shared" si="742"/>
        <v>#VALUE!</v>
      </c>
      <c r="AJ2285" s="105" t="e">
        <f t="shared" si="735"/>
        <v>#VALUE!</v>
      </c>
      <c r="AK2285" s="103" t="e">
        <f t="shared" si="728"/>
        <v>#VALUE!</v>
      </c>
      <c r="AL2285" s="103" t="e">
        <f t="shared" si="736"/>
        <v>#VALUE!</v>
      </c>
      <c r="AN2285" t="str">
        <f>IF(OR(VLOOKUP(AE2285,Home!$C$8:$I$207,6,FALSE)="",VLOOKUP(AE2285,Home!$C$8:$I$207,7,FALSE)=""),"FEJL",Baggrundsark!AE2285)</f>
        <v>FEJL</v>
      </c>
      <c r="AO2285">
        <f>IF(VLOOKUP(AE2285,Home!$C$8:$N$207,12,FALSE)="Timelønnet",1,0)</f>
        <v>0</v>
      </c>
      <c r="AP2285">
        <f>SUM($AO$4:AO2285)*AO2285</f>
        <v>0</v>
      </c>
      <c r="AQ2285">
        <f t="shared" si="743"/>
        <v>1</v>
      </c>
      <c r="AR2285" t="str">
        <f t="shared" si="743"/>
        <v/>
      </c>
      <c r="AS2285" t="e">
        <f t="shared" si="737"/>
        <v>#VALUE!</v>
      </c>
      <c r="AT2285" s="45" t="e">
        <f t="shared" si="744"/>
        <v>#VALUE!</v>
      </c>
      <c r="AU2285">
        <f>VLOOKUP(AQ2285,Home!$C$8:$J$207,8,FALSE)</f>
        <v>0</v>
      </c>
    </row>
    <row r="2286" spans="1:47" x14ac:dyDescent="0.25">
      <c r="A2286" s="6">
        <f t="shared" si="729"/>
        <v>0</v>
      </c>
      <c r="B2286" s="6">
        <f t="shared" si="738"/>
        <v>0</v>
      </c>
      <c r="C2286" s="6" t="str">
        <f t="shared" si="730"/>
        <v/>
      </c>
      <c r="D2286" s="7">
        <f t="shared" si="731"/>
        <v>0</v>
      </c>
      <c r="E2286" s="7">
        <f t="shared" si="739"/>
        <v>0</v>
      </c>
      <c r="F2286" s="7" t="str">
        <f t="shared" si="732"/>
        <v/>
      </c>
      <c r="G2286" s="6">
        <f t="shared" si="733"/>
        <v>0</v>
      </c>
      <c r="H2286" s="6">
        <f t="shared" si="740"/>
        <v>0</v>
      </c>
      <c r="I2286" s="6" t="str">
        <f t="shared" si="741"/>
        <v/>
      </c>
      <c r="J2286" s="11">
        <v>2283</v>
      </c>
      <c r="K2286" s="11">
        <f>IF(IFERROR(VLOOKUP(J2286,Home!$A$8:$B$1048576,1,FALSE),0)=0,0,1)</f>
        <v>0</v>
      </c>
      <c r="L2286" s="129" t="e">
        <f>IF(VLOOKUP(O2286,Home!$C$8:$R$207,6,FALSE)="","",VLOOKUP(O2286,Home!$C$8:$R$207,6,FALSE))</f>
        <v>#N/A</v>
      </c>
      <c r="M2286" s="129" t="e">
        <f t="shared" si="726"/>
        <v>#N/A</v>
      </c>
      <c r="N2286" s="11">
        <f>SUM($K$4:K2286)</f>
        <v>200</v>
      </c>
      <c r="O2286" s="11" t="str">
        <f>IF(P2286="","",IF(IFERROR(VLOOKUP(N2286,Home!$C$8:$R$1048576,1,FALSE),"")=0,"",IFERROR(VLOOKUP(N2286,Home!$C$8:$R$1048576,1,FALSE),"")))</f>
        <v/>
      </c>
      <c r="P2286" s="11" t="str">
        <f>IF(IFERROR(VLOOKUP(W2286,Home!$C$8:$R$1048576,3,FALSE),"")=0,"",IFERROR(VLOOKUP(W2286,Home!$C$8:$R$1048576,3,FALSE),""))</f>
        <v/>
      </c>
      <c r="Q2286" s="11" t="str">
        <f t="shared" si="725"/>
        <v/>
      </c>
      <c r="R2286" s="130" t="e">
        <f>VLOOKUP(Q2286,'Baggrund til lister'!$G$4:$H$15,2,FALSE)</f>
        <v>#N/A</v>
      </c>
      <c r="S2286" s="11" t="str">
        <f t="shared" si="727"/>
        <v/>
      </c>
      <c r="T2286" s="11" t="str">
        <f>IF(IFERROR(VLOOKUP(N2286,Home!$C$8:$R$1048576,11,FALSE),"")=0,"",IFERROR(VLOOKUP(N2286,Home!$C$8:$R$1048576,11,FALSE),""))</f>
        <v/>
      </c>
      <c r="U2286" s="11" t="str">
        <f>IF(IFERROR(VLOOKUP(O2286,Home!$C$8:$R$1048576,12,FALSE),"")=0,"",IFERROR(VLOOKUP(O2286,Home!$C$8:$R$1048576,12,FALSE),""))</f>
        <v/>
      </c>
      <c r="V2286" s="11" t="str">
        <f>IF(IFERROR(VLOOKUP(O2286,Home!$C$8:$R$1048576,8,FALSE),"")=0,"",IFERROR(VLOOKUP(O2286,Home!$C$8:$R$1048576,8,FALSE),""))</f>
        <v/>
      </c>
      <c r="W2286" s="11" t="str">
        <f>IF(OR(VLOOKUP(N2286,Home!$C$7:$I$207,6,FALSE)="",VLOOKUP(N2286,Home!$C$7:$I$207,7,FALSE)=""),"FEJL",SUM(Baggrundsark!$K$4:K2286))</f>
        <v>FEJL</v>
      </c>
      <c r="Y2286">
        <v>2283</v>
      </c>
      <c r="Z2286" s="1"/>
      <c r="AC2286" s="44"/>
      <c r="AD2286">
        <f t="shared" si="734"/>
        <v>0</v>
      </c>
      <c r="AE2286">
        <f>SUM($AD$4:AD2286)</f>
        <v>1</v>
      </c>
      <c r="AF2286" s="103" t="str">
        <f>IFERROR(VLOOKUP(AN2286,Home!$C$8:$E$207,3,FALSE),"")</f>
        <v/>
      </c>
      <c r="AG2286" s="103" t="str">
        <f>IFERROR(VLOOKUP(AN2286,Home!$C$8:$E$207,2,FALSE),"")</f>
        <v/>
      </c>
      <c r="AH2286" s="104" t="str">
        <f>IF(VLOOKUP(AE2286,Home!$C$8:$I$207,6,FALSE)="","",VLOOKUP(AE2286,Home!$C$8:$I$207,6,FALSE))</f>
        <v/>
      </c>
      <c r="AI2286" s="104" t="e">
        <f t="shared" si="742"/>
        <v>#VALUE!</v>
      </c>
      <c r="AJ2286" s="105" t="e">
        <f t="shared" si="735"/>
        <v>#VALUE!</v>
      </c>
      <c r="AK2286" s="103" t="e">
        <f t="shared" si="728"/>
        <v>#VALUE!</v>
      </c>
      <c r="AL2286" s="103" t="e">
        <f t="shared" si="736"/>
        <v>#VALUE!</v>
      </c>
      <c r="AN2286" t="str">
        <f>IF(OR(VLOOKUP(AE2286,Home!$C$8:$I$207,6,FALSE)="",VLOOKUP(AE2286,Home!$C$8:$I$207,7,FALSE)=""),"FEJL",Baggrundsark!AE2286)</f>
        <v>FEJL</v>
      </c>
      <c r="AO2286">
        <f>IF(VLOOKUP(AE2286,Home!$C$8:$N$207,12,FALSE)="Timelønnet",1,0)</f>
        <v>0</v>
      </c>
      <c r="AP2286">
        <f>SUM($AO$4:AO2286)*AO2286</f>
        <v>0</v>
      </c>
      <c r="AQ2286">
        <f t="shared" si="743"/>
        <v>1</v>
      </c>
      <c r="AR2286" t="str">
        <f t="shared" si="743"/>
        <v/>
      </c>
      <c r="AS2286" t="e">
        <f t="shared" si="737"/>
        <v>#VALUE!</v>
      </c>
      <c r="AT2286" s="45" t="e">
        <f t="shared" si="744"/>
        <v>#VALUE!</v>
      </c>
      <c r="AU2286">
        <f>VLOOKUP(AQ2286,Home!$C$8:$J$207,8,FALSE)</f>
        <v>0</v>
      </c>
    </row>
    <row r="2287" spans="1:47" x14ac:dyDescent="0.25">
      <c r="A2287" s="6">
        <f t="shared" si="729"/>
        <v>0</v>
      </c>
      <c r="B2287" s="6">
        <f t="shared" si="738"/>
        <v>0</v>
      </c>
      <c r="C2287" s="6" t="str">
        <f t="shared" si="730"/>
        <v/>
      </c>
      <c r="D2287" s="7">
        <f t="shared" si="731"/>
        <v>0</v>
      </c>
      <c r="E2287" s="7">
        <f t="shared" si="739"/>
        <v>0</v>
      </c>
      <c r="F2287" s="7" t="str">
        <f t="shared" si="732"/>
        <v/>
      </c>
      <c r="G2287" s="6">
        <f t="shared" si="733"/>
        <v>0</v>
      </c>
      <c r="H2287" s="6">
        <f t="shared" si="740"/>
        <v>0</v>
      </c>
      <c r="I2287" s="6" t="str">
        <f t="shared" si="741"/>
        <v/>
      </c>
      <c r="J2287" s="11">
        <v>2284</v>
      </c>
      <c r="K2287" s="11">
        <f>IF(IFERROR(VLOOKUP(J2287,Home!$A$8:$B$1048576,1,FALSE),0)=0,0,1)</f>
        <v>0</v>
      </c>
      <c r="L2287" s="129" t="e">
        <f>IF(VLOOKUP(O2287,Home!$C$8:$R$207,6,FALSE)="","",VLOOKUP(O2287,Home!$C$8:$R$207,6,FALSE))</f>
        <v>#N/A</v>
      </c>
      <c r="M2287" s="129" t="e">
        <f t="shared" si="726"/>
        <v>#N/A</v>
      </c>
      <c r="N2287" s="11">
        <f>SUM($K$4:K2287)</f>
        <v>200</v>
      </c>
      <c r="O2287" s="11" t="str">
        <f>IF(P2287="","",IF(IFERROR(VLOOKUP(N2287,Home!$C$8:$R$1048576,1,FALSE),"")=0,"",IFERROR(VLOOKUP(N2287,Home!$C$8:$R$1048576,1,FALSE),"")))</f>
        <v/>
      </c>
      <c r="P2287" s="11" t="str">
        <f>IF(IFERROR(VLOOKUP(W2287,Home!$C$8:$R$1048576,3,FALSE),"")=0,"",IFERROR(VLOOKUP(W2287,Home!$C$8:$R$1048576,3,FALSE),""))</f>
        <v/>
      </c>
      <c r="Q2287" s="11" t="str">
        <f t="shared" si="725"/>
        <v/>
      </c>
      <c r="R2287" s="130" t="e">
        <f>VLOOKUP(Q2287,'Baggrund til lister'!$G$4:$H$15,2,FALSE)</f>
        <v>#N/A</v>
      </c>
      <c r="S2287" s="11" t="str">
        <f t="shared" si="727"/>
        <v/>
      </c>
      <c r="T2287" s="11" t="str">
        <f>IF(IFERROR(VLOOKUP(N2287,Home!$C$8:$R$1048576,11,FALSE),"")=0,"",IFERROR(VLOOKUP(N2287,Home!$C$8:$R$1048576,11,FALSE),""))</f>
        <v/>
      </c>
      <c r="U2287" s="11" t="str">
        <f>IF(IFERROR(VLOOKUP(O2287,Home!$C$8:$R$1048576,12,FALSE),"")=0,"",IFERROR(VLOOKUP(O2287,Home!$C$8:$R$1048576,12,FALSE),""))</f>
        <v/>
      </c>
      <c r="V2287" s="11" t="str">
        <f>IF(IFERROR(VLOOKUP(O2287,Home!$C$8:$R$1048576,8,FALSE),"")=0,"",IFERROR(VLOOKUP(O2287,Home!$C$8:$R$1048576,8,FALSE),""))</f>
        <v/>
      </c>
      <c r="W2287" s="11" t="str">
        <f>IF(OR(VLOOKUP(N2287,Home!$C$7:$I$207,6,FALSE)="",VLOOKUP(N2287,Home!$C$7:$I$207,7,FALSE)=""),"FEJL",SUM(Baggrundsark!$K$4:K2287))</f>
        <v>FEJL</v>
      </c>
      <c r="Y2287">
        <v>2284</v>
      </c>
      <c r="Z2287" s="1"/>
      <c r="AC2287" s="44"/>
      <c r="AD2287">
        <f t="shared" si="734"/>
        <v>0</v>
      </c>
      <c r="AE2287">
        <f>SUM($AD$4:AD2287)</f>
        <v>1</v>
      </c>
      <c r="AF2287" s="103" t="str">
        <f>IFERROR(VLOOKUP(AN2287,Home!$C$8:$E$207,3,FALSE),"")</f>
        <v/>
      </c>
      <c r="AG2287" s="103" t="str">
        <f>IFERROR(VLOOKUP(AN2287,Home!$C$8:$E$207,2,FALSE),"")</f>
        <v/>
      </c>
      <c r="AH2287" s="104" t="str">
        <f>IF(VLOOKUP(AE2287,Home!$C$8:$I$207,6,FALSE)="","",VLOOKUP(AE2287,Home!$C$8:$I$207,6,FALSE))</f>
        <v/>
      </c>
      <c r="AI2287" s="104" t="e">
        <f t="shared" si="742"/>
        <v>#VALUE!</v>
      </c>
      <c r="AJ2287" s="105" t="e">
        <f t="shared" si="735"/>
        <v>#VALUE!</v>
      </c>
      <c r="AK2287" s="103" t="e">
        <f t="shared" si="728"/>
        <v>#VALUE!</v>
      </c>
      <c r="AL2287" s="103" t="e">
        <f t="shared" si="736"/>
        <v>#VALUE!</v>
      </c>
      <c r="AN2287" t="str">
        <f>IF(OR(VLOOKUP(AE2287,Home!$C$8:$I$207,6,FALSE)="",VLOOKUP(AE2287,Home!$C$8:$I$207,7,FALSE)=""),"FEJL",Baggrundsark!AE2287)</f>
        <v>FEJL</v>
      </c>
      <c r="AO2287">
        <f>IF(VLOOKUP(AE2287,Home!$C$8:$N$207,12,FALSE)="Timelønnet",1,0)</f>
        <v>0</v>
      </c>
      <c r="AP2287">
        <f>SUM($AO$4:AO2287)*AO2287</f>
        <v>0</v>
      </c>
      <c r="AQ2287">
        <f t="shared" si="743"/>
        <v>1</v>
      </c>
      <c r="AR2287" t="str">
        <f t="shared" si="743"/>
        <v/>
      </c>
      <c r="AS2287" t="e">
        <f t="shared" si="737"/>
        <v>#VALUE!</v>
      </c>
      <c r="AT2287" s="45" t="e">
        <f t="shared" si="744"/>
        <v>#VALUE!</v>
      </c>
      <c r="AU2287">
        <f>VLOOKUP(AQ2287,Home!$C$8:$J$207,8,FALSE)</f>
        <v>0</v>
      </c>
    </row>
    <row r="2288" spans="1:47" x14ac:dyDescent="0.25">
      <c r="A2288" s="6">
        <f t="shared" si="729"/>
        <v>0</v>
      </c>
      <c r="B2288" s="6">
        <f t="shared" si="738"/>
        <v>0</v>
      </c>
      <c r="C2288" s="6" t="str">
        <f t="shared" si="730"/>
        <v/>
      </c>
      <c r="D2288" s="7">
        <f t="shared" si="731"/>
        <v>0</v>
      </c>
      <c r="E2288" s="7">
        <f t="shared" si="739"/>
        <v>0</v>
      </c>
      <c r="F2288" s="7" t="str">
        <f t="shared" si="732"/>
        <v/>
      </c>
      <c r="G2288" s="6">
        <f t="shared" si="733"/>
        <v>0</v>
      </c>
      <c r="H2288" s="6">
        <f t="shared" si="740"/>
        <v>0</v>
      </c>
      <c r="I2288" s="6" t="str">
        <f t="shared" si="741"/>
        <v/>
      </c>
      <c r="J2288" s="11">
        <v>2285</v>
      </c>
      <c r="K2288" s="11">
        <f>IF(IFERROR(VLOOKUP(J2288,Home!$A$8:$B$1048576,1,FALSE),0)=0,0,1)</f>
        <v>0</v>
      </c>
      <c r="L2288" s="129" t="e">
        <f>IF(VLOOKUP(O2288,Home!$C$8:$R$207,6,FALSE)="","",VLOOKUP(O2288,Home!$C$8:$R$207,6,FALSE))</f>
        <v>#N/A</v>
      </c>
      <c r="M2288" s="129" t="e">
        <f t="shared" si="726"/>
        <v>#N/A</v>
      </c>
      <c r="N2288" s="11">
        <f>SUM($K$4:K2288)</f>
        <v>200</v>
      </c>
      <c r="O2288" s="11" t="str">
        <f>IF(P2288="","",IF(IFERROR(VLOOKUP(N2288,Home!$C$8:$R$1048576,1,FALSE),"")=0,"",IFERROR(VLOOKUP(N2288,Home!$C$8:$R$1048576,1,FALSE),"")))</f>
        <v/>
      </c>
      <c r="P2288" s="11" t="str">
        <f>IF(IFERROR(VLOOKUP(W2288,Home!$C$8:$R$1048576,3,FALSE),"")=0,"",IFERROR(VLOOKUP(W2288,Home!$C$8:$R$1048576,3,FALSE),""))</f>
        <v/>
      </c>
      <c r="Q2288" s="11" t="str">
        <f t="shared" si="725"/>
        <v/>
      </c>
      <c r="R2288" s="130" t="e">
        <f>VLOOKUP(Q2288,'Baggrund til lister'!$G$4:$H$15,2,FALSE)</f>
        <v>#N/A</v>
      </c>
      <c r="S2288" s="11" t="str">
        <f t="shared" si="727"/>
        <v/>
      </c>
      <c r="T2288" s="11" t="str">
        <f>IF(IFERROR(VLOOKUP(N2288,Home!$C$8:$R$1048576,11,FALSE),"")=0,"",IFERROR(VLOOKUP(N2288,Home!$C$8:$R$1048576,11,FALSE),""))</f>
        <v/>
      </c>
      <c r="U2288" s="11" t="str">
        <f>IF(IFERROR(VLOOKUP(O2288,Home!$C$8:$R$1048576,12,FALSE),"")=0,"",IFERROR(VLOOKUP(O2288,Home!$C$8:$R$1048576,12,FALSE),""))</f>
        <v/>
      </c>
      <c r="V2288" s="11" t="str">
        <f>IF(IFERROR(VLOOKUP(O2288,Home!$C$8:$R$1048576,8,FALSE),"")=0,"",IFERROR(VLOOKUP(O2288,Home!$C$8:$R$1048576,8,FALSE),""))</f>
        <v/>
      </c>
      <c r="W2288" s="11" t="str">
        <f>IF(OR(VLOOKUP(N2288,Home!$C$7:$I$207,6,FALSE)="",VLOOKUP(N2288,Home!$C$7:$I$207,7,FALSE)=""),"FEJL",SUM(Baggrundsark!$K$4:K2288))</f>
        <v>FEJL</v>
      </c>
      <c r="Y2288">
        <v>2285</v>
      </c>
      <c r="Z2288" s="1"/>
      <c r="AC2288" s="44"/>
      <c r="AD2288">
        <f t="shared" si="734"/>
        <v>0</v>
      </c>
      <c r="AE2288">
        <f>SUM($AD$4:AD2288)</f>
        <v>1</v>
      </c>
      <c r="AF2288" s="103" t="str">
        <f>IFERROR(VLOOKUP(AN2288,Home!$C$8:$E$207,3,FALSE),"")</f>
        <v/>
      </c>
      <c r="AG2288" s="103" t="str">
        <f>IFERROR(VLOOKUP(AN2288,Home!$C$8:$E$207,2,FALSE),"")</f>
        <v/>
      </c>
      <c r="AH2288" s="104" t="str">
        <f>IF(VLOOKUP(AE2288,Home!$C$8:$I$207,6,FALSE)="","",VLOOKUP(AE2288,Home!$C$8:$I$207,6,FALSE))</f>
        <v/>
      </c>
      <c r="AI2288" s="104" t="e">
        <f t="shared" si="742"/>
        <v>#VALUE!</v>
      </c>
      <c r="AJ2288" s="105" t="e">
        <f t="shared" si="735"/>
        <v>#VALUE!</v>
      </c>
      <c r="AK2288" s="103" t="e">
        <f t="shared" si="728"/>
        <v>#VALUE!</v>
      </c>
      <c r="AL2288" s="103" t="e">
        <f t="shared" si="736"/>
        <v>#VALUE!</v>
      </c>
      <c r="AN2288" t="str">
        <f>IF(OR(VLOOKUP(AE2288,Home!$C$8:$I$207,6,FALSE)="",VLOOKUP(AE2288,Home!$C$8:$I$207,7,FALSE)=""),"FEJL",Baggrundsark!AE2288)</f>
        <v>FEJL</v>
      </c>
      <c r="AO2288">
        <f>IF(VLOOKUP(AE2288,Home!$C$8:$N$207,12,FALSE)="Timelønnet",1,0)</f>
        <v>0</v>
      </c>
      <c r="AP2288">
        <f>SUM($AO$4:AO2288)*AO2288</f>
        <v>0</v>
      </c>
      <c r="AQ2288">
        <f t="shared" si="743"/>
        <v>1</v>
      </c>
      <c r="AR2288" t="str">
        <f t="shared" si="743"/>
        <v/>
      </c>
      <c r="AS2288" t="e">
        <f t="shared" si="737"/>
        <v>#VALUE!</v>
      </c>
      <c r="AT2288" s="45" t="e">
        <f t="shared" si="744"/>
        <v>#VALUE!</v>
      </c>
      <c r="AU2288">
        <f>VLOOKUP(AQ2288,Home!$C$8:$J$207,8,FALSE)</f>
        <v>0</v>
      </c>
    </row>
    <row r="2289" spans="1:47" x14ac:dyDescent="0.25">
      <c r="A2289" s="6">
        <f t="shared" si="729"/>
        <v>0</v>
      </c>
      <c r="B2289" s="6">
        <f t="shared" si="738"/>
        <v>0</v>
      </c>
      <c r="C2289" s="6" t="str">
        <f t="shared" si="730"/>
        <v/>
      </c>
      <c r="D2289" s="7">
        <f t="shared" si="731"/>
        <v>0</v>
      </c>
      <c r="E2289" s="7">
        <f t="shared" si="739"/>
        <v>0</v>
      </c>
      <c r="F2289" s="7" t="str">
        <f t="shared" si="732"/>
        <v/>
      </c>
      <c r="G2289" s="6">
        <f t="shared" si="733"/>
        <v>0</v>
      </c>
      <c r="H2289" s="6">
        <f t="shared" si="740"/>
        <v>0</v>
      </c>
      <c r="I2289" s="6" t="str">
        <f t="shared" si="741"/>
        <v/>
      </c>
      <c r="J2289" s="11">
        <v>2286</v>
      </c>
      <c r="K2289" s="11">
        <f>IF(IFERROR(VLOOKUP(J2289,Home!$A$8:$B$1048576,1,FALSE),0)=0,0,1)</f>
        <v>0</v>
      </c>
      <c r="L2289" s="129" t="e">
        <f>IF(VLOOKUP(O2289,Home!$C$8:$R$207,6,FALSE)="","",VLOOKUP(O2289,Home!$C$8:$R$207,6,FALSE))</f>
        <v>#N/A</v>
      </c>
      <c r="M2289" s="129" t="e">
        <f t="shared" si="726"/>
        <v>#N/A</v>
      </c>
      <c r="N2289" s="11">
        <f>SUM($K$4:K2289)</f>
        <v>200</v>
      </c>
      <c r="O2289" s="11" t="str">
        <f>IF(P2289="","",IF(IFERROR(VLOOKUP(N2289,Home!$C$8:$R$1048576,1,FALSE),"")=0,"",IFERROR(VLOOKUP(N2289,Home!$C$8:$R$1048576,1,FALSE),"")))</f>
        <v/>
      </c>
      <c r="P2289" s="11" t="str">
        <f>IF(IFERROR(VLOOKUP(W2289,Home!$C$8:$R$1048576,3,FALSE),"")=0,"",IFERROR(VLOOKUP(W2289,Home!$C$8:$R$1048576,3,FALSE),""))</f>
        <v/>
      </c>
      <c r="Q2289" s="11" t="str">
        <f t="shared" si="725"/>
        <v/>
      </c>
      <c r="R2289" s="130" t="e">
        <f>VLOOKUP(Q2289,'Baggrund til lister'!$G$4:$H$15,2,FALSE)</f>
        <v>#N/A</v>
      </c>
      <c r="S2289" s="11" t="str">
        <f t="shared" si="727"/>
        <v/>
      </c>
      <c r="T2289" s="11" t="str">
        <f>IF(IFERROR(VLOOKUP(N2289,Home!$C$8:$R$1048576,11,FALSE),"")=0,"",IFERROR(VLOOKUP(N2289,Home!$C$8:$R$1048576,11,FALSE),""))</f>
        <v/>
      </c>
      <c r="U2289" s="11" t="str">
        <f>IF(IFERROR(VLOOKUP(O2289,Home!$C$8:$R$1048576,12,FALSE),"")=0,"",IFERROR(VLOOKUP(O2289,Home!$C$8:$R$1048576,12,FALSE),""))</f>
        <v/>
      </c>
      <c r="V2289" s="11" t="str">
        <f>IF(IFERROR(VLOOKUP(O2289,Home!$C$8:$R$1048576,8,FALSE),"")=0,"",IFERROR(VLOOKUP(O2289,Home!$C$8:$R$1048576,8,FALSE),""))</f>
        <v/>
      </c>
      <c r="W2289" s="11" t="str">
        <f>IF(OR(VLOOKUP(N2289,Home!$C$7:$I$207,6,FALSE)="",VLOOKUP(N2289,Home!$C$7:$I$207,7,FALSE)=""),"FEJL",SUM(Baggrundsark!$K$4:K2289))</f>
        <v>FEJL</v>
      </c>
      <c r="Y2289">
        <v>2286</v>
      </c>
      <c r="Z2289" s="1"/>
      <c r="AC2289" s="44"/>
      <c r="AD2289">
        <f t="shared" si="734"/>
        <v>0</v>
      </c>
      <c r="AE2289">
        <f>SUM($AD$4:AD2289)</f>
        <v>1</v>
      </c>
      <c r="AF2289" s="103" t="str">
        <f>IFERROR(VLOOKUP(AN2289,Home!$C$8:$E$207,3,FALSE),"")</f>
        <v/>
      </c>
      <c r="AG2289" s="103" t="str">
        <f>IFERROR(VLOOKUP(AN2289,Home!$C$8:$E$207,2,FALSE),"")</f>
        <v/>
      </c>
      <c r="AH2289" s="104" t="str">
        <f>IF(VLOOKUP(AE2289,Home!$C$8:$I$207,6,FALSE)="","",VLOOKUP(AE2289,Home!$C$8:$I$207,6,FALSE))</f>
        <v/>
      </c>
      <c r="AI2289" s="104" t="e">
        <f t="shared" si="742"/>
        <v>#VALUE!</v>
      </c>
      <c r="AJ2289" s="105" t="e">
        <f t="shared" si="735"/>
        <v>#VALUE!</v>
      </c>
      <c r="AK2289" s="103" t="e">
        <f t="shared" si="728"/>
        <v>#VALUE!</v>
      </c>
      <c r="AL2289" s="103" t="e">
        <f t="shared" si="736"/>
        <v>#VALUE!</v>
      </c>
      <c r="AN2289" t="str">
        <f>IF(OR(VLOOKUP(AE2289,Home!$C$8:$I$207,6,FALSE)="",VLOOKUP(AE2289,Home!$C$8:$I$207,7,FALSE)=""),"FEJL",Baggrundsark!AE2289)</f>
        <v>FEJL</v>
      </c>
      <c r="AO2289">
        <f>IF(VLOOKUP(AE2289,Home!$C$8:$N$207,12,FALSE)="Timelønnet",1,0)</f>
        <v>0</v>
      </c>
      <c r="AP2289">
        <f>SUM($AO$4:AO2289)*AO2289</f>
        <v>0</v>
      </c>
      <c r="AQ2289">
        <f t="shared" si="743"/>
        <v>1</v>
      </c>
      <c r="AR2289" t="str">
        <f t="shared" si="743"/>
        <v/>
      </c>
      <c r="AS2289" t="e">
        <f t="shared" si="737"/>
        <v>#VALUE!</v>
      </c>
      <c r="AT2289" s="45" t="e">
        <f t="shared" si="744"/>
        <v>#VALUE!</v>
      </c>
      <c r="AU2289">
        <f>VLOOKUP(AQ2289,Home!$C$8:$J$207,8,FALSE)</f>
        <v>0</v>
      </c>
    </row>
    <row r="2290" spans="1:47" x14ac:dyDescent="0.25">
      <c r="A2290" s="6">
        <f t="shared" si="729"/>
        <v>0</v>
      </c>
      <c r="B2290" s="6">
        <f t="shared" si="738"/>
        <v>0</v>
      </c>
      <c r="C2290" s="6" t="str">
        <f t="shared" si="730"/>
        <v/>
      </c>
      <c r="D2290" s="7">
        <f t="shared" si="731"/>
        <v>0</v>
      </c>
      <c r="E2290" s="7">
        <f t="shared" si="739"/>
        <v>0</v>
      </c>
      <c r="F2290" s="7" t="str">
        <f t="shared" si="732"/>
        <v/>
      </c>
      <c r="G2290" s="6">
        <f t="shared" si="733"/>
        <v>0</v>
      </c>
      <c r="H2290" s="6">
        <f t="shared" si="740"/>
        <v>0</v>
      </c>
      <c r="I2290" s="6" t="str">
        <f t="shared" si="741"/>
        <v/>
      </c>
      <c r="J2290" s="11">
        <v>2287</v>
      </c>
      <c r="K2290" s="11">
        <f>IF(IFERROR(VLOOKUP(J2290,Home!$A$8:$B$1048576,1,FALSE),0)=0,0,1)</f>
        <v>0</v>
      </c>
      <c r="L2290" s="129" t="e">
        <f>IF(VLOOKUP(O2290,Home!$C$8:$R$207,6,FALSE)="","",VLOOKUP(O2290,Home!$C$8:$R$207,6,FALSE))</f>
        <v>#N/A</v>
      </c>
      <c r="M2290" s="129" t="e">
        <f t="shared" si="726"/>
        <v>#N/A</v>
      </c>
      <c r="N2290" s="11">
        <f>SUM($K$4:K2290)</f>
        <v>200</v>
      </c>
      <c r="O2290" s="11" t="str">
        <f>IF(P2290="","",IF(IFERROR(VLOOKUP(N2290,Home!$C$8:$R$1048576,1,FALSE),"")=0,"",IFERROR(VLOOKUP(N2290,Home!$C$8:$R$1048576,1,FALSE),"")))</f>
        <v/>
      </c>
      <c r="P2290" s="11" t="str">
        <f>IF(IFERROR(VLOOKUP(W2290,Home!$C$8:$R$1048576,3,FALSE),"")=0,"",IFERROR(VLOOKUP(W2290,Home!$C$8:$R$1048576,3,FALSE),""))</f>
        <v/>
      </c>
      <c r="Q2290" s="11" t="str">
        <f t="shared" si="725"/>
        <v/>
      </c>
      <c r="R2290" s="130" t="e">
        <f>VLOOKUP(Q2290,'Baggrund til lister'!$G$4:$H$15,2,FALSE)</f>
        <v>#N/A</v>
      </c>
      <c r="S2290" s="11" t="str">
        <f t="shared" si="727"/>
        <v/>
      </c>
      <c r="T2290" s="11" t="str">
        <f>IF(IFERROR(VLOOKUP(N2290,Home!$C$8:$R$1048576,11,FALSE),"")=0,"",IFERROR(VLOOKUP(N2290,Home!$C$8:$R$1048576,11,FALSE),""))</f>
        <v/>
      </c>
      <c r="U2290" s="11" t="str">
        <f>IF(IFERROR(VLOOKUP(O2290,Home!$C$8:$R$1048576,12,FALSE),"")=0,"",IFERROR(VLOOKUP(O2290,Home!$C$8:$R$1048576,12,FALSE),""))</f>
        <v/>
      </c>
      <c r="V2290" s="11" t="str">
        <f>IF(IFERROR(VLOOKUP(O2290,Home!$C$8:$R$1048576,8,FALSE),"")=0,"",IFERROR(VLOOKUP(O2290,Home!$C$8:$R$1048576,8,FALSE),""))</f>
        <v/>
      </c>
      <c r="W2290" s="11" t="str">
        <f>IF(OR(VLOOKUP(N2290,Home!$C$7:$I$207,6,FALSE)="",VLOOKUP(N2290,Home!$C$7:$I$207,7,FALSE)=""),"FEJL",SUM(Baggrundsark!$K$4:K2290))</f>
        <v>FEJL</v>
      </c>
      <c r="Y2290">
        <v>2287</v>
      </c>
      <c r="Z2290" s="1"/>
      <c r="AC2290" s="44"/>
      <c r="AD2290">
        <f t="shared" si="734"/>
        <v>0</v>
      </c>
      <c r="AE2290">
        <f>SUM($AD$4:AD2290)</f>
        <v>1</v>
      </c>
      <c r="AF2290" s="103" t="str">
        <f>IFERROR(VLOOKUP(AN2290,Home!$C$8:$E$207,3,FALSE),"")</f>
        <v/>
      </c>
      <c r="AG2290" s="103" t="str">
        <f>IFERROR(VLOOKUP(AN2290,Home!$C$8:$E$207,2,FALSE),"")</f>
        <v/>
      </c>
      <c r="AH2290" s="104" t="str">
        <f>IF(VLOOKUP(AE2290,Home!$C$8:$I$207,6,FALSE)="","",VLOOKUP(AE2290,Home!$C$8:$I$207,6,FALSE))</f>
        <v/>
      </c>
      <c r="AI2290" s="104" t="e">
        <f t="shared" si="742"/>
        <v>#VALUE!</v>
      </c>
      <c r="AJ2290" s="105" t="e">
        <f t="shared" si="735"/>
        <v>#VALUE!</v>
      </c>
      <c r="AK2290" s="103" t="e">
        <f t="shared" si="728"/>
        <v>#VALUE!</v>
      </c>
      <c r="AL2290" s="103" t="e">
        <f t="shared" si="736"/>
        <v>#VALUE!</v>
      </c>
      <c r="AN2290" t="str">
        <f>IF(OR(VLOOKUP(AE2290,Home!$C$8:$I$207,6,FALSE)="",VLOOKUP(AE2290,Home!$C$8:$I$207,7,FALSE)=""),"FEJL",Baggrundsark!AE2290)</f>
        <v>FEJL</v>
      </c>
      <c r="AO2290">
        <f>IF(VLOOKUP(AE2290,Home!$C$8:$N$207,12,FALSE)="Timelønnet",1,0)</f>
        <v>0</v>
      </c>
      <c r="AP2290">
        <f>SUM($AO$4:AO2290)*AO2290</f>
        <v>0</v>
      </c>
      <c r="AQ2290">
        <f t="shared" si="743"/>
        <v>1</v>
      </c>
      <c r="AR2290" t="str">
        <f t="shared" si="743"/>
        <v/>
      </c>
      <c r="AS2290" t="e">
        <f t="shared" si="737"/>
        <v>#VALUE!</v>
      </c>
      <c r="AT2290" s="45" t="e">
        <f t="shared" si="744"/>
        <v>#VALUE!</v>
      </c>
      <c r="AU2290">
        <f>VLOOKUP(AQ2290,Home!$C$8:$J$207,8,FALSE)</f>
        <v>0</v>
      </c>
    </row>
    <row r="2291" spans="1:47" x14ac:dyDescent="0.25">
      <c r="A2291" s="6">
        <f t="shared" si="729"/>
        <v>0</v>
      </c>
      <c r="B2291" s="6">
        <f t="shared" si="738"/>
        <v>0</v>
      </c>
      <c r="C2291" s="6" t="str">
        <f t="shared" si="730"/>
        <v/>
      </c>
      <c r="D2291" s="7">
        <f t="shared" si="731"/>
        <v>0</v>
      </c>
      <c r="E2291" s="7">
        <f t="shared" si="739"/>
        <v>0</v>
      </c>
      <c r="F2291" s="7" t="str">
        <f t="shared" si="732"/>
        <v/>
      </c>
      <c r="G2291" s="6">
        <f t="shared" si="733"/>
        <v>0</v>
      </c>
      <c r="H2291" s="6">
        <f t="shared" si="740"/>
        <v>0</v>
      </c>
      <c r="I2291" s="6" t="str">
        <f t="shared" si="741"/>
        <v/>
      </c>
      <c r="J2291" s="11">
        <v>2288</v>
      </c>
      <c r="K2291" s="11">
        <f>IF(IFERROR(VLOOKUP(J2291,Home!$A$8:$B$1048576,1,FALSE),0)=0,0,1)</f>
        <v>0</v>
      </c>
      <c r="L2291" s="129" t="e">
        <f>IF(VLOOKUP(O2291,Home!$C$8:$R$207,6,FALSE)="","",VLOOKUP(O2291,Home!$C$8:$R$207,6,FALSE))</f>
        <v>#N/A</v>
      </c>
      <c r="M2291" s="129" t="e">
        <f t="shared" si="726"/>
        <v>#N/A</v>
      </c>
      <c r="N2291" s="11">
        <f>SUM($K$4:K2291)</f>
        <v>200</v>
      </c>
      <c r="O2291" s="11" t="str">
        <f>IF(P2291="","",IF(IFERROR(VLOOKUP(N2291,Home!$C$8:$R$1048576,1,FALSE),"")=0,"",IFERROR(VLOOKUP(N2291,Home!$C$8:$R$1048576,1,FALSE),"")))</f>
        <v/>
      </c>
      <c r="P2291" s="11" t="str">
        <f>IF(IFERROR(VLOOKUP(W2291,Home!$C$8:$R$1048576,3,FALSE),"")=0,"",IFERROR(VLOOKUP(W2291,Home!$C$8:$R$1048576,3,FALSE),""))</f>
        <v/>
      </c>
      <c r="Q2291" s="11" t="str">
        <f t="shared" si="725"/>
        <v/>
      </c>
      <c r="R2291" s="130" t="e">
        <f>VLOOKUP(Q2291,'Baggrund til lister'!$G$4:$H$15,2,FALSE)</f>
        <v>#N/A</v>
      </c>
      <c r="S2291" s="11" t="str">
        <f t="shared" si="727"/>
        <v/>
      </c>
      <c r="T2291" s="11" t="str">
        <f>IF(IFERROR(VLOOKUP(N2291,Home!$C$8:$R$1048576,11,FALSE),"")=0,"",IFERROR(VLOOKUP(N2291,Home!$C$8:$R$1048576,11,FALSE),""))</f>
        <v/>
      </c>
      <c r="U2291" s="11" t="str">
        <f>IF(IFERROR(VLOOKUP(O2291,Home!$C$8:$R$1048576,12,FALSE),"")=0,"",IFERROR(VLOOKUP(O2291,Home!$C$8:$R$1048576,12,FALSE),""))</f>
        <v/>
      </c>
      <c r="V2291" s="11" t="str">
        <f>IF(IFERROR(VLOOKUP(O2291,Home!$C$8:$R$1048576,8,FALSE),"")=0,"",IFERROR(VLOOKUP(O2291,Home!$C$8:$R$1048576,8,FALSE),""))</f>
        <v/>
      </c>
      <c r="W2291" s="11" t="str">
        <f>IF(OR(VLOOKUP(N2291,Home!$C$7:$I$207,6,FALSE)="",VLOOKUP(N2291,Home!$C$7:$I$207,7,FALSE)=""),"FEJL",SUM(Baggrundsark!$K$4:K2291))</f>
        <v>FEJL</v>
      </c>
      <c r="Y2291">
        <v>2288</v>
      </c>
      <c r="Z2291" s="1"/>
      <c r="AC2291" s="44"/>
      <c r="AD2291">
        <f t="shared" si="734"/>
        <v>0</v>
      </c>
      <c r="AE2291">
        <f>SUM($AD$4:AD2291)</f>
        <v>1</v>
      </c>
      <c r="AF2291" s="103" t="str">
        <f>IFERROR(VLOOKUP(AN2291,Home!$C$8:$E$207,3,FALSE),"")</f>
        <v/>
      </c>
      <c r="AG2291" s="103" t="str">
        <f>IFERROR(VLOOKUP(AN2291,Home!$C$8:$E$207,2,FALSE),"")</f>
        <v/>
      </c>
      <c r="AH2291" s="104" t="str">
        <f>IF(VLOOKUP(AE2291,Home!$C$8:$I$207,6,FALSE)="","",VLOOKUP(AE2291,Home!$C$8:$I$207,6,FALSE))</f>
        <v/>
      </c>
      <c r="AI2291" s="104" t="e">
        <f t="shared" si="742"/>
        <v>#VALUE!</v>
      </c>
      <c r="AJ2291" s="105" t="e">
        <f t="shared" si="735"/>
        <v>#VALUE!</v>
      </c>
      <c r="AK2291" s="103" t="e">
        <f t="shared" si="728"/>
        <v>#VALUE!</v>
      </c>
      <c r="AL2291" s="103" t="e">
        <f t="shared" si="736"/>
        <v>#VALUE!</v>
      </c>
      <c r="AN2291" t="str">
        <f>IF(OR(VLOOKUP(AE2291,Home!$C$8:$I$207,6,FALSE)="",VLOOKUP(AE2291,Home!$C$8:$I$207,7,FALSE)=""),"FEJL",Baggrundsark!AE2291)</f>
        <v>FEJL</v>
      </c>
      <c r="AO2291">
        <f>IF(VLOOKUP(AE2291,Home!$C$8:$N$207,12,FALSE)="Timelønnet",1,0)</f>
        <v>0</v>
      </c>
      <c r="AP2291">
        <f>SUM($AO$4:AO2291)*AO2291</f>
        <v>0</v>
      </c>
      <c r="AQ2291">
        <f t="shared" si="743"/>
        <v>1</v>
      </c>
      <c r="AR2291" t="str">
        <f t="shared" si="743"/>
        <v/>
      </c>
      <c r="AS2291" t="e">
        <f t="shared" si="737"/>
        <v>#VALUE!</v>
      </c>
      <c r="AT2291" s="45" t="e">
        <f t="shared" si="744"/>
        <v>#VALUE!</v>
      </c>
      <c r="AU2291">
        <f>VLOOKUP(AQ2291,Home!$C$8:$J$207,8,FALSE)</f>
        <v>0</v>
      </c>
    </row>
    <row r="2292" spans="1:47" x14ac:dyDescent="0.25">
      <c r="A2292" s="6">
        <f t="shared" si="729"/>
        <v>0</v>
      </c>
      <c r="B2292" s="6">
        <f t="shared" si="738"/>
        <v>0</v>
      </c>
      <c r="C2292" s="6" t="str">
        <f t="shared" si="730"/>
        <v/>
      </c>
      <c r="D2292" s="7">
        <f t="shared" si="731"/>
        <v>0</v>
      </c>
      <c r="E2292" s="7">
        <f t="shared" si="739"/>
        <v>0</v>
      </c>
      <c r="F2292" s="7" t="str">
        <f t="shared" si="732"/>
        <v/>
      </c>
      <c r="G2292" s="6">
        <f t="shared" si="733"/>
        <v>0</v>
      </c>
      <c r="H2292" s="6">
        <f t="shared" si="740"/>
        <v>0</v>
      </c>
      <c r="I2292" s="6" t="str">
        <f t="shared" si="741"/>
        <v/>
      </c>
      <c r="J2292" s="11">
        <v>2289</v>
      </c>
      <c r="K2292" s="11">
        <f>IF(IFERROR(VLOOKUP(J2292,Home!$A$8:$B$1048576,1,FALSE),0)=0,0,1)</f>
        <v>0</v>
      </c>
      <c r="L2292" s="129" t="e">
        <f>IF(VLOOKUP(O2292,Home!$C$8:$R$207,6,FALSE)="","",VLOOKUP(O2292,Home!$C$8:$R$207,6,FALSE))</f>
        <v>#N/A</v>
      </c>
      <c r="M2292" s="129" t="e">
        <f t="shared" si="726"/>
        <v>#N/A</v>
      </c>
      <c r="N2292" s="11">
        <f>SUM($K$4:K2292)</f>
        <v>200</v>
      </c>
      <c r="O2292" s="11" t="str">
        <f>IF(P2292="","",IF(IFERROR(VLOOKUP(N2292,Home!$C$8:$R$1048576,1,FALSE),"")=0,"",IFERROR(VLOOKUP(N2292,Home!$C$8:$R$1048576,1,FALSE),"")))</f>
        <v/>
      </c>
      <c r="P2292" s="11" t="str">
        <f>IF(IFERROR(VLOOKUP(W2292,Home!$C$8:$R$1048576,3,FALSE),"")=0,"",IFERROR(VLOOKUP(W2292,Home!$C$8:$R$1048576,3,FALSE),""))</f>
        <v/>
      </c>
      <c r="Q2292" s="11" t="str">
        <f t="shared" si="725"/>
        <v/>
      </c>
      <c r="R2292" s="130" t="e">
        <f>VLOOKUP(Q2292,'Baggrund til lister'!$G$4:$H$15,2,FALSE)</f>
        <v>#N/A</v>
      </c>
      <c r="S2292" s="11" t="str">
        <f t="shared" si="727"/>
        <v/>
      </c>
      <c r="T2292" s="11" t="str">
        <f>IF(IFERROR(VLOOKUP(N2292,Home!$C$8:$R$1048576,11,FALSE),"")=0,"",IFERROR(VLOOKUP(N2292,Home!$C$8:$R$1048576,11,FALSE),""))</f>
        <v/>
      </c>
      <c r="U2292" s="11" t="str">
        <f>IF(IFERROR(VLOOKUP(O2292,Home!$C$8:$R$1048576,12,FALSE),"")=0,"",IFERROR(VLOOKUP(O2292,Home!$C$8:$R$1048576,12,FALSE),""))</f>
        <v/>
      </c>
      <c r="V2292" s="11" t="str">
        <f>IF(IFERROR(VLOOKUP(O2292,Home!$C$8:$R$1048576,8,FALSE),"")=0,"",IFERROR(VLOOKUP(O2292,Home!$C$8:$R$1048576,8,FALSE),""))</f>
        <v/>
      </c>
      <c r="W2292" s="11" t="str">
        <f>IF(OR(VLOOKUP(N2292,Home!$C$7:$I$207,6,FALSE)="",VLOOKUP(N2292,Home!$C$7:$I$207,7,FALSE)=""),"FEJL",SUM(Baggrundsark!$K$4:K2292))</f>
        <v>FEJL</v>
      </c>
      <c r="Y2292">
        <v>2289</v>
      </c>
      <c r="Z2292" s="1"/>
      <c r="AC2292" s="44"/>
      <c r="AD2292">
        <f t="shared" si="734"/>
        <v>0</v>
      </c>
      <c r="AE2292">
        <f>SUM($AD$4:AD2292)</f>
        <v>1</v>
      </c>
      <c r="AF2292" s="103" t="str">
        <f>IFERROR(VLOOKUP(AN2292,Home!$C$8:$E$207,3,FALSE),"")</f>
        <v/>
      </c>
      <c r="AG2292" s="103" t="str">
        <f>IFERROR(VLOOKUP(AN2292,Home!$C$8:$E$207,2,FALSE),"")</f>
        <v/>
      </c>
      <c r="AH2292" s="104" t="str">
        <f>IF(VLOOKUP(AE2292,Home!$C$8:$I$207,6,FALSE)="","",VLOOKUP(AE2292,Home!$C$8:$I$207,6,FALSE))</f>
        <v/>
      </c>
      <c r="AI2292" s="104" t="e">
        <f t="shared" si="742"/>
        <v>#VALUE!</v>
      </c>
      <c r="AJ2292" s="105" t="e">
        <f t="shared" si="735"/>
        <v>#VALUE!</v>
      </c>
      <c r="AK2292" s="103" t="e">
        <f t="shared" si="728"/>
        <v>#VALUE!</v>
      </c>
      <c r="AL2292" s="103" t="e">
        <f t="shared" si="736"/>
        <v>#VALUE!</v>
      </c>
      <c r="AN2292" t="str">
        <f>IF(OR(VLOOKUP(AE2292,Home!$C$8:$I$207,6,FALSE)="",VLOOKUP(AE2292,Home!$C$8:$I$207,7,FALSE)=""),"FEJL",Baggrundsark!AE2292)</f>
        <v>FEJL</v>
      </c>
      <c r="AO2292">
        <f>IF(VLOOKUP(AE2292,Home!$C$8:$N$207,12,FALSE)="Timelønnet",1,0)</f>
        <v>0</v>
      </c>
      <c r="AP2292">
        <f>SUM($AO$4:AO2292)*AO2292</f>
        <v>0</v>
      </c>
      <c r="AQ2292">
        <f t="shared" si="743"/>
        <v>1</v>
      </c>
      <c r="AR2292" t="str">
        <f t="shared" si="743"/>
        <v/>
      </c>
      <c r="AS2292" t="e">
        <f t="shared" si="737"/>
        <v>#VALUE!</v>
      </c>
      <c r="AT2292" s="45" t="e">
        <f t="shared" si="744"/>
        <v>#VALUE!</v>
      </c>
      <c r="AU2292">
        <f>VLOOKUP(AQ2292,Home!$C$8:$J$207,8,FALSE)</f>
        <v>0</v>
      </c>
    </row>
    <row r="2293" spans="1:47" x14ac:dyDescent="0.25">
      <c r="A2293" s="6">
        <f t="shared" si="729"/>
        <v>0</v>
      </c>
      <c r="B2293" s="6">
        <f t="shared" si="738"/>
        <v>0</v>
      </c>
      <c r="C2293" s="6" t="str">
        <f t="shared" si="730"/>
        <v/>
      </c>
      <c r="D2293" s="7">
        <f t="shared" si="731"/>
        <v>0</v>
      </c>
      <c r="E2293" s="7">
        <f t="shared" si="739"/>
        <v>0</v>
      </c>
      <c r="F2293" s="7" t="str">
        <f t="shared" si="732"/>
        <v/>
      </c>
      <c r="G2293" s="6">
        <f t="shared" si="733"/>
        <v>0</v>
      </c>
      <c r="H2293" s="6">
        <f t="shared" si="740"/>
        <v>0</v>
      </c>
      <c r="I2293" s="6" t="str">
        <f t="shared" si="741"/>
        <v/>
      </c>
      <c r="J2293" s="11">
        <v>2290</v>
      </c>
      <c r="K2293" s="11">
        <f>IF(IFERROR(VLOOKUP(J2293,Home!$A$8:$B$1048576,1,FALSE),0)=0,0,1)</f>
        <v>0</v>
      </c>
      <c r="L2293" s="129" t="e">
        <f>IF(VLOOKUP(O2293,Home!$C$8:$R$207,6,FALSE)="","",VLOOKUP(O2293,Home!$C$8:$R$207,6,FALSE))</f>
        <v>#N/A</v>
      </c>
      <c r="M2293" s="129" t="e">
        <f t="shared" si="726"/>
        <v>#N/A</v>
      </c>
      <c r="N2293" s="11">
        <f>SUM($K$4:K2293)</f>
        <v>200</v>
      </c>
      <c r="O2293" s="11" t="str">
        <f>IF(P2293="","",IF(IFERROR(VLOOKUP(N2293,Home!$C$8:$R$1048576,1,FALSE),"")=0,"",IFERROR(VLOOKUP(N2293,Home!$C$8:$R$1048576,1,FALSE),"")))</f>
        <v/>
      </c>
      <c r="P2293" s="11" t="str">
        <f>IF(IFERROR(VLOOKUP(W2293,Home!$C$8:$R$1048576,3,FALSE),"")=0,"",IFERROR(VLOOKUP(W2293,Home!$C$8:$R$1048576,3,FALSE),""))</f>
        <v/>
      </c>
      <c r="Q2293" s="11" t="str">
        <f t="shared" si="725"/>
        <v/>
      </c>
      <c r="R2293" s="130" t="e">
        <f>VLOOKUP(Q2293,'Baggrund til lister'!$G$4:$H$15,2,FALSE)</f>
        <v>#N/A</v>
      </c>
      <c r="S2293" s="11" t="str">
        <f t="shared" si="727"/>
        <v/>
      </c>
      <c r="T2293" s="11" t="str">
        <f>IF(IFERROR(VLOOKUP(N2293,Home!$C$8:$R$1048576,11,FALSE),"")=0,"",IFERROR(VLOOKUP(N2293,Home!$C$8:$R$1048576,11,FALSE),""))</f>
        <v/>
      </c>
      <c r="U2293" s="11" t="str">
        <f>IF(IFERROR(VLOOKUP(O2293,Home!$C$8:$R$1048576,12,FALSE),"")=0,"",IFERROR(VLOOKUP(O2293,Home!$C$8:$R$1048576,12,FALSE),""))</f>
        <v/>
      </c>
      <c r="V2293" s="11" t="str">
        <f>IF(IFERROR(VLOOKUP(O2293,Home!$C$8:$R$1048576,8,FALSE),"")=0,"",IFERROR(VLOOKUP(O2293,Home!$C$8:$R$1048576,8,FALSE),""))</f>
        <v/>
      </c>
      <c r="W2293" s="11" t="str">
        <f>IF(OR(VLOOKUP(N2293,Home!$C$7:$I$207,6,FALSE)="",VLOOKUP(N2293,Home!$C$7:$I$207,7,FALSE)=""),"FEJL",SUM(Baggrundsark!$K$4:K2293))</f>
        <v>FEJL</v>
      </c>
      <c r="Y2293">
        <v>2290</v>
      </c>
      <c r="Z2293" s="1"/>
      <c r="AC2293" s="44"/>
      <c r="AD2293">
        <f t="shared" si="734"/>
        <v>0</v>
      </c>
      <c r="AE2293">
        <f>SUM($AD$4:AD2293)</f>
        <v>1</v>
      </c>
      <c r="AF2293" s="103" t="str">
        <f>IFERROR(VLOOKUP(AN2293,Home!$C$8:$E$207,3,FALSE),"")</f>
        <v/>
      </c>
      <c r="AG2293" s="103" t="str">
        <f>IFERROR(VLOOKUP(AN2293,Home!$C$8:$E$207,2,FALSE),"")</f>
        <v/>
      </c>
      <c r="AH2293" s="104" t="str">
        <f>IF(VLOOKUP(AE2293,Home!$C$8:$I$207,6,FALSE)="","",VLOOKUP(AE2293,Home!$C$8:$I$207,6,FALSE))</f>
        <v/>
      </c>
      <c r="AI2293" s="104" t="e">
        <f t="shared" si="742"/>
        <v>#VALUE!</v>
      </c>
      <c r="AJ2293" s="105" t="e">
        <f t="shared" si="735"/>
        <v>#VALUE!</v>
      </c>
      <c r="AK2293" s="103" t="e">
        <f t="shared" si="728"/>
        <v>#VALUE!</v>
      </c>
      <c r="AL2293" s="103" t="e">
        <f t="shared" si="736"/>
        <v>#VALUE!</v>
      </c>
      <c r="AN2293" t="str">
        <f>IF(OR(VLOOKUP(AE2293,Home!$C$8:$I$207,6,FALSE)="",VLOOKUP(AE2293,Home!$C$8:$I$207,7,FALSE)=""),"FEJL",Baggrundsark!AE2293)</f>
        <v>FEJL</v>
      </c>
      <c r="AO2293">
        <f>IF(VLOOKUP(AE2293,Home!$C$8:$N$207,12,FALSE)="Timelønnet",1,0)</f>
        <v>0</v>
      </c>
      <c r="AP2293">
        <f>SUM($AO$4:AO2293)*AO2293</f>
        <v>0</v>
      </c>
      <c r="AQ2293">
        <f t="shared" si="743"/>
        <v>1</v>
      </c>
      <c r="AR2293" t="str">
        <f t="shared" si="743"/>
        <v/>
      </c>
      <c r="AS2293" t="e">
        <f t="shared" si="737"/>
        <v>#VALUE!</v>
      </c>
      <c r="AT2293" s="45" t="e">
        <f t="shared" si="744"/>
        <v>#VALUE!</v>
      </c>
      <c r="AU2293">
        <f>VLOOKUP(AQ2293,Home!$C$8:$J$207,8,FALSE)</f>
        <v>0</v>
      </c>
    </row>
    <row r="2294" spans="1:47" x14ac:dyDescent="0.25">
      <c r="A2294" s="6">
        <f t="shared" si="729"/>
        <v>0</v>
      </c>
      <c r="B2294" s="6">
        <f t="shared" si="738"/>
        <v>0</v>
      </c>
      <c r="C2294" s="6" t="str">
        <f t="shared" si="730"/>
        <v/>
      </c>
      <c r="D2294" s="7">
        <f t="shared" si="731"/>
        <v>0</v>
      </c>
      <c r="E2294" s="7">
        <f t="shared" si="739"/>
        <v>0</v>
      </c>
      <c r="F2294" s="7" t="str">
        <f t="shared" si="732"/>
        <v/>
      </c>
      <c r="G2294" s="6">
        <f t="shared" si="733"/>
        <v>0</v>
      </c>
      <c r="H2294" s="6">
        <f t="shared" si="740"/>
        <v>0</v>
      </c>
      <c r="I2294" s="6" t="str">
        <f t="shared" si="741"/>
        <v/>
      </c>
      <c r="J2294" s="11">
        <v>2291</v>
      </c>
      <c r="K2294" s="11">
        <f>IF(IFERROR(VLOOKUP(J2294,Home!$A$8:$B$1048576,1,FALSE),0)=0,0,1)</f>
        <v>0</v>
      </c>
      <c r="L2294" s="129" t="e">
        <f>IF(VLOOKUP(O2294,Home!$C$8:$R$207,6,FALSE)="","",VLOOKUP(O2294,Home!$C$8:$R$207,6,FALSE))</f>
        <v>#N/A</v>
      </c>
      <c r="M2294" s="129" t="e">
        <f t="shared" si="726"/>
        <v>#N/A</v>
      </c>
      <c r="N2294" s="11">
        <f>SUM($K$4:K2294)</f>
        <v>200</v>
      </c>
      <c r="O2294" s="11" t="str">
        <f>IF(P2294="","",IF(IFERROR(VLOOKUP(N2294,Home!$C$8:$R$1048576,1,FALSE),"")=0,"",IFERROR(VLOOKUP(N2294,Home!$C$8:$R$1048576,1,FALSE),"")))</f>
        <v/>
      </c>
      <c r="P2294" s="11" t="str">
        <f>IF(IFERROR(VLOOKUP(W2294,Home!$C$8:$R$1048576,3,FALSE),"")=0,"",IFERROR(VLOOKUP(W2294,Home!$C$8:$R$1048576,3,FALSE),""))</f>
        <v/>
      </c>
      <c r="Q2294" s="11" t="str">
        <f t="shared" si="725"/>
        <v/>
      </c>
      <c r="R2294" s="130" t="e">
        <f>VLOOKUP(Q2294,'Baggrund til lister'!$G$4:$H$15,2,FALSE)</f>
        <v>#N/A</v>
      </c>
      <c r="S2294" s="11" t="str">
        <f t="shared" si="727"/>
        <v/>
      </c>
      <c r="T2294" s="11" t="str">
        <f>IF(IFERROR(VLOOKUP(N2294,Home!$C$8:$R$1048576,11,FALSE),"")=0,"",IFERROR(VLOOKUP(N2294,Home!$C$8:$R$1048576,11,FALSE),""))</f>
        <v/>
      </c>
      <c r="U2294" s="11" t="str">
        <f>IF(IFERROR(VLOOKUP(O2294,Home!$C$8:$R$1048576,12,FALSE),"")=0,"",IFERROR(VLOOKUP(O2294,Home!$C$8:$R$1048576,12,FALSE),""))</f>
        <v/>
      </c>
      <c r="V2294" s="11" t="str">
        <f>IF(IFERROR(VLOOKUP(O2294,Home!$C$8:$R$1048576,8,FALSE),"")=0,"",IFERROR(VLOOKUP(O2294,Home!$C$8:$R$1048576,8,FALSE),""))</f>
        <v/>
      </c>
      <c r="W2294" s="11" t="str">
        <f>IF(OR(VLOOKUP(N2294,Home!$C$7:$I$207,6,FALSE)="",VLOOKUP(N2294,Home!$C$7:$I$207,7,FALSE)=""),"FEJL",SUM(Baggrundsark!$K$4:K2294))</f>
        <v>FEJL</v>
      </c>
      <c r="Y2294">
        <v>2291</v>
      </c>
      <c r="Z2294" s="1"/>
      <c r="AC2294" s="44"/>
      <c r="AD2294">
        <f t="shared" si="734"/>
        <v>0</v>
      </c>
      <c r="AE2294">
        <f>SUM($AD$4:AD2294)</f>
        <v>1</v>
      </c>
      <c r="AF2294" s="103" t="str">
        <f>IFERROR(VLOOKUP(AN2294,Home!$C$8:$E$207,3,FALSE),"")</f>
        <v/>
      </c>
      <c r="AG2294" s="103" t="str">
        <f>IFERROR(VLOOKUP(AN2294,Home!$C$8:$E$207,2,FALSE),"")</f>
        <v/>
      </c>
      <c r="AH2294" s="104" t="str">
        <f>IF(VLOOKUP(AE2294,Home!$C$8:$I$207,6,FALSE)="","",VLOOKUP(AE2294,Home!$C$8:$I$207,6,FALSE))</f>
        <v/>
      </c>
      <c r="AI2294" s="104" t="e">
        <f t="shared" si="742"/>
        <v>#VALUE!</v>
      </c>
      <c r="AJ2294" s="105" t="e">
        <f t="shared" si="735"/>
        <v>#VALUE!</v>
      </c>
      <c r="AK2294" s="103" t="e">
        <f t="shared" si="728"/>
        <v>#VALUE!</v>
      </c>
      <c r="AL2294" s="103" t="e">
        <f t="shared" si="736"/>
        <v>#VALUE!</v>
      </c>
      <c r="AN2294" t="str">
        <f>IF(OR(VLOOKUP(AE2294,Home!$C$8:$I$207,6,FALSE)="",VLOOKUP(AE2294,Home!$C$8:$I$207,7,FALSE)=""),"FEJL",Baggrundsark!AE2294)</f>
        <v>FEJL</v>
      </c>
      <c r="AO2294">
        <f>IF(VLOOKUP(AE2294,Home!$C$8:$N$207,12,FALSE)="Timelønnet",1,0)</f>
        <v>0</v>
      </c>
      <c r="AP2294">
        <f>SUM($AO$4:AO2294)*AO2294</f>
        <v>0</v>
      </c>
      <c r="AQ2294">
        <f t="shared" si="743"/>
        <v>1</v>
      </c>
      <c r="AR2294" t="str">
        <f t="shared" si="743"/>
        <v/>
      </c>
      <c r="AS2294" t="e">
        <f t="shared" si="737"/>
        <v>#VALUE!</v>
      </c>
      <c r="AT2294" s="45" t="e">
        <f t="shared" si="744"/>
        <v>#VALUE!</v>
      </c>
      <c r="AU2294">
        <f>VLOOKUP(AQ2294,Home!$C$8:$J$207,8,FALSE)</f>
        <v>0</v>
      </c>
    </row>
    <row r="2295" spans="1:47" x14ac:dyDescent="0.25">
      <c r="A2295" s="6">
        <f t="shared" si="729"/>
        <v>0</v>
      </c>
      <c r="B2295" s="6">
        <f t="shared" si="738"/>
        <v>0</v>
      </c>
      <c r="C2295" s="6" t="str">
        <f t="shared" si="730"/>
        <v/>
      </c>
      <c r="D2295" s="7">
        <f t="shared" si="731"/>
        <v>0</v>
      </c>
      <c r="E2295" s="7">
        <f t="shared" si="739"/>
        <v>0</v>
      </c>
      <c r="F2295" s="7" t="str">
        <f t="shared" si="732"/>
        <v/>
      </c>
      <c r="G2295" s="6">
        <f t="shared" si="733"/>
        <v>0</v>
      </c>
      <c r="H2295" s="6">
        <f t="shared" si="740"/>
        <v>0</v>
      </c>
      <c r="I2295" s="6" t="str">
        <f t="shared" si="741"/>
        <v/>
      </c>
      <c r="J2295" s="11">
        <v>2292</v>
      </c>
      <c r="K2295" s="11">
        <f>IF(IFERROR(VLOOKUP(J2295,Home!$A$8:$B$1048576,1,FALSE),0)=0,0,1)</f>
        <v>0</v>
      </c>
      <c r="L2295" s="129" t="e">
        <f>IF(VLOOKUP(O2295,Home!$C$8:$R$207,6,FALSE)="","",VLOOKUP(O2295,Home!$C$8:$R$207,6,FALSE))</f>
        <v>#N/A</v>
      </c>
      <c r="M2295" s="129" t="e">
        <f t="shared" si="726"/>
        <v>#N/A</v>
      </c>
      <c r="N2295" s="11">
        <f>SUM($K$4:K2295)</f>
        <v>200</v>
      </c>
      <c r="O2295" s="11" t="str">
        <f>IF(P2295="","",IF(IFERROR(VLOOKUP(N2295,Home!$C$8:$R$1048576,1,FALSE),"")=0,"",IFERROR(VLOOKUP(N2295,Home!$C$8:$R$1048576,1,FALSE),"")))</f>
        <v/>
      </c>
      <c r="P2295" s="11" t="str">
        <f>IF(IFERROR(VLOOKUP(W2295,Home!$C$8:$R$1048576,3,FALSE),"")=0,"",IFERROR(VLOOKUP(W2295,Home!$C$8:$R$1048576,3,FALSE),""))</f>
        <v/>
      </c>
      <c r="Q2295" s="11" t="str">
        <f t="shared" si="725"/>
        <v/>
      </c>
      <c r="R2295" s="130" t="e">
        <f>VLOOKUP(Q2295,'Baggrund til lister'!$G$4:$H$15,2,FALSE)</f>
        <v>#N/A</v>
      </c>
      <c r="S2295" s="11" t="str">
        <f t="shared" si="727"/>
        <v/>
      </c>
      <c r="T2295" s="11" t="str">
        <f>IF(IFERROR(VLOOKUP(N2295,Home!$C$8:$R$1048576,11,FALSE),"")=0,"",IFERROR(VLOOKUP(N2295,Home!$C$8:$R$1048576,11,FALSE),""))</f>
        <v/>
      </c>
      <c r="U2295" s="11" t="str">
        <f>IF(IFERROR(VLOOKUP(O2295,Home!$C$8:$R$1048576,12,FALSE),"")=0,"",IFERROR(VLOOKUP(O2295,Home!$C$8:$R$1048576,12,FALSE),""))</f>
        <v/>
      </c>
      <c r="V2295" s="11" t="str">
        <f>IF(IFERROR(VLOOKUP(O2295,Home!$C$8:$R$1048576,8,FALSE),"")=0,"",IFERROR(VLOOKUP(O2295,Home!$C$8:$R$1048576,8,FALSE),""))</f>
        <v/>
      </c>
      <c r="W2295" s="11" t="str">
        <f>IF(OR(VLOOKUP(N2295,Home!$C$7:$I$207,6,FALSE)="",VLOOKUP(N2295,Home!$C$7:$I$207,7,FALSE)=""),"FEJL",SUM(Baggrundsark!$K$4:K2295))</f>
        <v>FEJL</v>
      </c>
      <c r="Y2295">
        <v>2292</v>
      </c>
      <c r="Z2295" s="1"/>
      <c r="AC2295" s="44"/>
      <c r="AD2295">
        <f t="shared" si="734"/>
        <v>0</v>
      </c>
      <c r="AE2295">
        <f>SUM($AD$4:AD2295)</f>
        <v>1</v>
      </c>
      <c r="AF2295" s="103" t="str">
        <f>IFERROR(VLOOKUP(AN2295,Home!$C$8:$E$207,3,FALSE),"")</f>
        <v/>
      </c>
      <c r="AG2295" s="103" t="str">
        <f>IFERROR(VLOOKUP(AN2295,Home!$C$8:$E$207,2,FALSE),"")</f>
        <v/>
      </c>
      <c r="AH2295" s="104" t="str">
        <f>IF(VLOOKUP(AE2295,Home!$C$8:$I$207,6,FALSE)="","",VLOOKUP(AE2295,Home!$C$8:$I$207,6,FALSE))</f>
        <v/>
      </c>
      <c r="AI2295" s="104" t="e">
        <f t="shared" si="742"/>
        <v>#VALUE!</v>
      </c>
      <c r="AJ2295" s="105" t="e">
        <f t="shared" si="735"/>
        <v>#VALUE!</v>
      </c>
      <c r="AK2295" s="103" t="e">
        <f t="shared" si="728"/>
        <v>#VALUE!</v>
      </c>
      <c r="AL2295" s="103" t="e">
        <f t="shared" si="736"/>
        <v>#VALUE!</v>
      </c>
      <c r="AN2295" t="str">
        <f>IF(OR(VLOOKUP(AE2295,Home!$C$8:$I$207,6,FALSE)="",VLOOKUP(AE2295,Home!$C$8:$I$207,7,FALSE)=""),"FEJL",Baggrundsark!AE2295)</f>
        <v>FEJL</v>
      </c>
      <c r="AO2295">
        <f>IF(VLOOKUP(AE2295,Home!$C$8:$N$207,12,FALSE)="Timelønnet",1,0)</f>
        <v>0</v>
      </c>
      <c r="AP2295">
        <f>SUM($AO$4:AO2295)*AO2295</f>
        <v>0</v>
      </c>
      <c r="AQ2295">
        <f t="shared" si="743"/>
        <v>1</v>
      </c>
      <c r="AR2295" t="str">
        <f t="shared" si="743"/>
        <v/>
      </c>
      <c r="AS2295" t="e">
        <f t="shared" si="737"/>
        <v>#VALUE!</v>
      </c>
      <c r="AT2295" s="45" t="e">
        <f t="shared" si="744"/>
        <v>#VALUE!</v>
      </c>
      <c r="AU2295">
        <f>VLOOKUP(AQ2295,Home!$C$8:$J$207,8,FALSE)</f>
        <v>0</v>
      </c>
    </row>
    <row r="2296" spans="1:47" x14ac:dyDescent="0.25">
      <c r="A2296" s="6">
        <f t="shared" si="729"/>
        <v>0</v>
      </c>
      <c r="B2296" s="6">
        <f t="shared" si="738"/>
        <v>0</v>
      </c>
      <c r="C2296" s="6" t="str">
        <f t="shared" si="730"/>
        <v/>
      </c>
      <c r="D2296" s="7">
        <f t="shared" si="731"/>
        <v>0</v>
      </c>
      <c r="E2296" s="7">
        <f t="shared" si="739"/>
        <v>0</v>
      </c>
      <c r="F2296" s="7" t="str">
        <f t="shared" si="732"/>
        <v/>
      </c>
      <c r="G2296" s="6">
        <f t="shared" si="733"/>
        <v>0</v>
      </c>
      <c r="H2296" s="6">
        <f t="shared" si="740"/>
        <v>0</v>
      </c>
      <c r="I2296" s="6" t="str">
        <f t="shared" si="741"/>
        <v/>
      </c>
      <c r="J2296" s="11">
        <v>2293</v>
      </c>
      <c r="K2296" s="11">
        <f>IF(IFERROR(VLOOKUP(J2296,Home!$A$8:$B$1048576,1,FALSE),0)=0,0,1)</f>
        <v>0</v>
      </c>
      <c r="L2296" s="129" t="e">
        <f>IF(VLOOKUP(O2296,Home!$C$8:$R$207,6,FALSE)="","",VLOOKUP(O2296,Home!$C$8:$R$207,6,FALSE))</f>
        <v>#N/A</v>
      </c>
      <c r="M2296" s="129" t="e">
        <f t="shared" si="726"/>
        <v>#N/A</v>
      </c>
      <c r="N2296" s="11">
        <f>SUM($K$4:K2296)</f>
        <v>200</v>
      </c>
      <c r="O2296" s="11" t="str">
        <f>IF(P2296="","",IF(IFERROR(VLOOKUP(N2296,Home!$C$8:$R$1048576,1,FALSE),"")=0,"",IFERROR(VLOOKUP(N2296,Home!$C$8:$R$1048576,1,FALSE),"")))</f>
        <v/>
      </c>
      <c r="P2296" s="11" t="str">
        <f>IF(IFERROR(VLOOKUP(W2296,Home!$C$8:$R$1048576,3,FALSE),"")=0,"",IFERROR(VLOOKUP(W2296,Home!$C$8:$R$1048576,3,FALSE),""))</f>
        <v/>
      </c>
      <c r="Q2296" s="11" t="str">
        <f t="shared" si="725"/>
        <v/>
      </c>
      <c r="R2296" s="130" t="e">
        <f>VLOOKUP(Q2296,'Baggrund til lister'!$G$4:$H$15,2,FALSE)</f>
        <v>#N/A</v>
      </c>
      <c r="S2296" s="11" t="str">
        <f t="shared" si="727"/>
        <v/>
      </c>
      <c r="T2296" s="11" t="str">
        <f>IF(IFERROR(VLOOKUP(N2296,Home!$C$8:$R$1048576,11,FALSE),"")=0,"",IFERROR(VLOOKUP(N2296,Home!$C$8:$R$1048576,11,FALSE),""))</f>
        <v/>
      </c>
      <c r="U2296" s="11" t="str">
        <f>IF(IFERROR(VLOOKUP(O2296,Home!$C$8:$R$1048576,12,FALSE),"")=0,"",IFERROR(VLOOKUP(O2296,Home!$C$8:$R$1048576,12,FALSE),""))</f>
        <v/>
      </c>
      <c r="V2296" s="11" t="str">
        <f>IF(IFERROR(VLOOKUP(O2296,Home!$C$8:$R$1048576,8,FALSE),"")=0,"",IFERROR(VLOOKUP(O2296,Home!$C$8:$R$1048576,8,FALSE),""))</f>
        <v/>
      </c>
      <c r="W2296" s="11" t="str">
        <f>IF(OR(VLOOKUP(N2296,Home!$C$7:$I$207,6,FALSE)="",VLOOKUP(N2296,Home!$C$7:$I$207,7,FALSE)=""),"FEJL",SUM(Baggrundsark!$K$4:K2296))</f>
        <v>FEJL</v>
      </c>
      <c r="Y2296">
        <v>2293</v>
      </c>
      <c r="Z2296" s="1"/>
      <c r="AC2296" s="44"/>
      <c r="AD2296">
        <f t="shared" si="734"/>
        <v>0</v>
      </c>
      <c r="AE2296">
        <f>SUM($AD$4:AD2296)</f>
        <v>1</v>
      </c>
      <c r="AF2296" s="103" t="str">
        <f>IFERROR(VLOOKUP(AN2296,Home!$C$8:$E$207,3,FALSE),"")</f>
        <v/>
      </c>
      <c r="AG2296" s="103" t="str">
        <f>IFERROR(VLOOKUP(AN2296,Home!$C$8:$E$207,2,FALSE),"")</f>
        <v/>
      </c>
      <c r="AH2296" s="104" t="str">
        <f>IF(VLOOKUP(AE2296,Home!$C$8:$I$207,6,FALSE)="","",VLOOKUP(AE2296,Home!$C$8:$I$207,6,FALSE))</f>
        <v/>
      </c>
      <c r="AI2296" s="104" t="e">
        <f t="shared" si="742"/>
        <v>#VALUE!</v>
      </c>
      <c r="AJ2296" s="105" t="e">
        <f t="shared" si="735"/>
        <v>#VALUE!</v>
      </c>
      <c r="AK2296" s="103" t="e">
        <f t="shared" si="728"/>
        <v>#VALUE!</v>
      </c>
      <c r="AL2296" s="103" t="e">
        <f t="shared" si="736"/>
        <v>#VALUE!</v>
      </c>
      <c r="AN2296" t="str">
        <f>IF(OR(VLOOKUP(AE2296,Home!$C$8:$I$207,6,FALSE)="",VLOOKUP(AE2296,Home!$C$8:$I$207,7,FALSE)=""),"FEJL",Baggrundsark!AE2296)</f>
        <v>FEJL</v>
      </c>
      <c r="AO2296">
        <f>IF(VLOOKUP(AE2296,Home!$C$8:$N$207,12,FALSE)="Timelønnet",1,0)</f>
        <v>0</v>
      </c>
      <c r="AP2296">
        <f>SUM($AO$4:AO2296)*AO2296</f>
        <v>0</v>
      </c>
      <c r="AQ2296">
        <f t="shared" si="743"/>
        <v>1</v>
      </c>
      <c r="AR2296" t="str">
        <f t="shared" si="743"/>
        <v/>
      </c>
      <c r="AS2296" t="e">
        <f t="shared" si="737"/>
        <v>#VALUE!</v>
      </c>
      <c r="AT2296" s="45" t="e">
        <f t="shared" si="744"/>
        <v>#VALUE!</v>
      </c>
      <c r="AU2296">
        <f>VLOOKUP(AQ2296,Home!$C$8:$J$207,8,FALSE)</f>
        <v>0</v>
      </c>
    </row>
    <row r="2297" spans="1:47" x14ac:dyDescent="0.25">
      <c r="A2297" s="6">
        <f t="shared" si="729"/>
        <v>0</v>
      </c>
      <c r="B2297" s="6">
        <f t="shared" si="738"/>
        <v>0</v>
      </c>
      <c r="C2297" s="6" t="str">
        <f t="shared" si="730"/>
        <v/>
      </c>
      <c r="D2297" s="7">
        <f t="shared" si="731"/>
        <v>0</v>
      </c>
      <c r="E2297" s="7">
        <f t="shared" si="739"/>
        <v>0</v>
      </c>
      <c r="F2297" s="7" t="str">
        <f t="shared" si="732"/>
        <v/>
      </c>
      <c r="G2297" s="6">
        <f t="shared" si="733"/>
        <v>0</v>
      </c>
      <c r="H2297" s="6">
        <f t="shared" si="740"/>
        <v>0</v>
      </c>
      <c r="I2297" s="6" t="str">
        <f t="shared" si="741"/>
        <v/>
      </c>
      <c r="J2297" s="11">
        <v>2294</v>
      </c>
      <c r="K2297" s="11">
        <f>IF(IFERROR(VLOOKUP(J2297,Home!$A$8:$B$1048576,1,FALSE),0)=0,0,1)</f>
        <v>0</v>
      </c>
      <c r="L2297" s="129" t="e">
        <f>IF(VLOOKUP(O2297,Home!$C$8:$R$207,6,FALSE)="","",VLOOKUP(O2297,Home!$C$8:$R$207,6,FALSE))</f>
        <v>#N/A</v>
      </c>
      <c r="M2297" s="129" t="e">
        <f t="shared" si="726"/>
        <v>#N/A</v>
      </c>
      <c r="N2297" s="11">
        <f>SUM($K$4:K2297)</f>
        <v>200</v>
      </c>
      <c r="O2297" s="11" t="str">
        <f>IF(P2297="","",IF(IFERROR(VLOOKUP(N2297,Home!$C$8:$R$1048576,1,FALSE),"")=0,"",IFERROR(VLOOKUP(N2297,Home!$C$8:$R$1048576,1,FALSE),"")))</f>
        <v/>
      </c>
      <c r="P2297" s="11" t="str">
        <f>IF(IFERROR(VLOOKUP(W2297,Home!$C$8:$R$1048576,3,FALSE),"")=0,"",IFERROR(VLOOKUP(W2297,Home!$C$8:$R$1048576,3,FALSE),""))</f>
        <v/>
      </c>
      <c r="Q2297" s="11" t="str">
        <f t="shared" ref="Q2297:Q2360" si="745">IFERROR(MONTH(M2297),"")</f>
        <v/>
      </c>
      <c r="R2297" s="130" t="e">
        <f>VLOOKUP(Q2297,'Baggrund til lister'!$G$4:$H$15,2,FALSE)</f>
        <v>#N/A</v>
      </c>
      <c r="S2297" s="11" t="str">
        <f t="shared" si="727"/>
        <v/>
      </c>
      <c r="T2297" s="11" t="str">
        <f>IF(IFERROR(VLOOKUP(N2297,Home!$C$8:$R$1048576,11,FALSE),"")=0,"",IFERROR(VLOOKUP(N2297,Home!$C$8:$R$1048576,11,FALSE),""))</f>
        <v/>
      </c>
      <c r="U2297" s="11" t="str">
        <f>IF(IFERROR(VLOOKUP(O2297,Home!$C$8:$R$1048576,12,FALSE),"")=0,"",IFERROR(VLOOKUP(O2297,Home!$C$8:$R$1048576,12,FALSE),""))</f>
        <v/>
      </c>
      <c r="V2297" s="11" t="str">
        <f>IF(IFERROR(VLOOKUP(O2297,Home!$C$8:$R$1048576,8,FALSE),"")=0,"",IFERROR(VLOOKUP(O2297,Home!$C$8:$R$1048576,8,FALSE),""))</f>
        <v/>
      </c>
      <c r="W2297" s="11" t="str">
        <f>IF(OR(VLOOKUP(N2297,Home!$C$7:$I$207,6,FALSE)="",VLOOKUP(N2297,Home!$C$7:$I$207,7,FALSE)=""),"FEJL",SUM(Baggrundsark!$K$4:K2297))</f>
        <v>FEJL</v>
      </c>
      <c r="Y2297">
        <v>2294</v>
      </c>
      <c r="Z2297" s="1"/>
      <c r="AC2297" s="44"/>
      <c r="AD2297">
        <f t="shared" si="734"/>
        <v>0</v>
      </c>
      <c r="AE2297">
        <f>SUM($AD$4:AD2297)</f>
        <v>1</v>
      </c>
      <c r="AF2297" s="103" t="str">
        <f>IFERROR(VLOOKUP(AN2297,Home!$C$8:$E$207,3,FALSE),"")</f>
        <v/>
      </c>
      <c r="AG2297" s="103" t="str">
        <f>IFERROR(VLOOKUP(AN2297,Home!$C$8:$E$207,2,FALSE),"")</f>
        <v/>
      </c>
      <c r="AH2297" s="104" t="str">
        <f>IF(VLOOKUP(AE2297,Home!$C$8:$I$207,6,FALSE)="","",VLOOKUP(AE2297,Home!$C$8:$I$207,6,FALSE))</f>
        <v/>
      </c>
      <c r="AI2297" s="104" t="e">
        <f t="shared" si="742"/>
        <v>#VALUE!</v>
      </c>
      <c r="AJ2297" s="105" t="e">
        <f t="shared" si="735"/>
        <v>#VALUE!</v>
      </c>
      <c r="AK2297" s="103" t="e">
        <f t="shared" si="728"/>
        <v>#VALUE!</v>
      </c>
      <c r="AL2297" s="103" t="e">
        <f t="shared" si="736"/>
        <v>#VALUE!</v>
      </c>
      <c r="AN2297" t="str">
        <f>IF(OR(VLOOKUP(AE2297,Home!$C$8:$I$207,6,FALSE)="",VLOOKUP(AE2297,Home!$C$8:$I$207,7,FALSE)=""),"FEJL",Baggrundsark!AE2297)</f>
        <v>FEJL</v>
      </c>
      <c r="AO2297">
        <f>IF(VLOOKUP(AE2297,Home!$C$8:$N$207,12,FALSE)="Timelønnet",1,0)</f>
        <v>0</v>
      </c>
      <c r="AP2297">
        <f>SUM($AO$4:AO2297)*AO2297</f>
        <v>0</v>
      </c>
      <c r="AQ2297">
        <f t="shared" si="743"/>
        <v>1</v>
      </c>
      <c r="AR2297" t="str">
        <f t="shared" si="743"/>
        <v/>
      </c>
      <c r="AS2297" t="e">
        <f t="shared" si="737"/>
        <v>#VALUE!</v>
      </c>
      <c r="AT2297" s="45" t="e">
        <f t="shared" si="744"/>
        <v>#VALUE!</v>
      </c>
      <c r="AU2297">
        <f>VLOOKUP(AQ2297,Home!$C$8:$J$207,8,FALSE)</f>
        <v>0</v>
      </c>
    </row>
    <row r="2298" spans="1:47" x14ac:dyDescent="0.25">
      <c r="A2298" s="6">
        <f t="shared" si="729"/>
        <v>0</v>
      </c>
      <c r="B2298" s="6">
        <f t="shared" si="738"/>
        <v>0</v>
      </c>
      <c r="C2298" s="6" t="str">
        <f t="shared" si="730"/>
        <v/>
      </c>
      <c r="D2298" s="7">
        <f t="shared" si="731"/>
        <v>0</v>
      </c>
      <c r="E2298" s="7">
        <f t="shared" si="739"/>
        <v>0</v>
      </c>
      <c r="F2298" s="7" t="str">
        <f t="shared" si="732"/>
        <v/>
      </c>
      <c r="G2298" s="6">
        <f t="shared" si="733"/>
        <v>0</v>
      </c>
      <c r="H2298" s="6">
        <f t="shared" si="740"/>
        <v>0</v>
      </c>
      <c r="I2298" s="6" t="str">
        <f t="shared" si="741"/>
        <v/>
      </c>
      <c r="J2298" s="11">
        <v>2295</v>
      </c>
      <c r="K2298" s="11">
        <f>IF(IFERROR(VLOOKUP(J2298,Home!$A$8:$B$1048576,1,FALSE),0)=0,0,1)</f>
        <v>0</v>
      </c>
      <c r="L2298" s="129" t="e">
        <f>IF(VLOOKUP(O2298,Home!$C$8:$R$207,6,FALSE)="","",VLOOKUP(O2298,Home!$C$8:$R$207,6,FALSE))</f>
        <v>#N/A</v>
      </c>
      <c r="M2298" s="129" t="e">
        <f t="shared" si="726"/>
        <v>#N/A</v>
      </c>
      <c r="N2298" s="11">
        <f>SUM($K$4:K2298)</f>
        <v>200</v>
      </c>
      <c r="O2298" s="11" t="str">
        <f>IF(P2298="","",IF(IFERROR(VLOOKUP(N2298,Home!$C$8:$R$1048576,1,FALSE),"")=0,"",IFERROR(VLOOKUP(N2298,Home!$C$8:$R$1048576,1,FALSE),"")))</f>
        <v/>
      </c>
      <c r="P2298" s="11" t="str">
        <f>IF(IFERROR(VLOOKUP(W2298,Home!$C$8:$R$1048576,3,FALSE),"")=0,"",IFERROR(VLOOKUP(W2298,Home!$C$8:$R$1048576,3,FALSE),""))</f>
        <v/>
      </c>
      <c r="Q2298" s="11" t="str">
        <f t="shared" si="745"/>
        <v/>
      </c>
      <c r="R2298" s="130" t="e">
        <f>VLOOKUP(Q2298,'Baggrund til lister'!$G$4:$H$15,2,FALSE)</f>
        <v>#N/A</v>
      </c>
      <c r="S2298" s="11" t="str">
        <f t="shared" si="727"/>
        <v/>
      </c>
      <c r="T2298" s="11" t="str">
        <f>IF(IFERROR(VLOOKUP(N2298,Home!$C$8:$R$1048576,11,FALSE),"")=0,"",IFERROR(VLOOKUP(N2298,Home!$C$8:$R$1048576,11,FALSE),""))</f>
        <v/>
      </c>
      <c r="U2298" s="11" t="str">
        <f>IF(IFERROR(VLOOKUP(O2298,Home!$C$8:$R$1048576,12,FALSE),"")=0,"",IFERROR(VLOOKUP(O2298,Home!$C$8:$R$1048576,12,FALSE),""))</f>
        <v/>
      </c>
      <c r="V2298" s="11" t="str">
        <f>IF(IFERROR(VLOOKUP(O2298,Home!$C$8:$R$1048576,8,FALSE),"")=0,"",IFERROR(VLOOKUP(O2298,Home!$C$8:$R$1048576,8,FALSE),""))</f>
        <v/>
      </c>
      <c r="W2298" s="11" t="str">
        <f>IF(OR(VLOOKUP(N2298,Home!$C$7:$I$207,6,FALSE)="",VLOOKUP(N2298,Home!$C$7:$I$207,7,FALSE)=""),"FEJL",SUM(Baggrundsark!$K$4:K2298))</f>
        <v>FEJL</v>
      </c>
      <c r="Y2298">
        <v>2295</v>
      </c>
      <c r="Z2298" s="1"/>
      <c r="AC2298" s="44"/>
      <c r="AD2298">
        <f t="shared" si="734"/>
        <v>0</v>
      </c>
      <c r="AE2298">
        <f>SUM($AD$4:AD2298)</f>
        <v>1</v>
      </c>
      <c r="AF2298" s="103" t="str">
        <f>IFERROR(VLOOKUP(AN2298,Home!$C$8:$E$207,3,FALSE),"")</f>
        <v/>
      </c>
      <c r="AG2298" s="103" t="str">
        <f>IFERROR(VLOOKUP(AN2298,Home!$C$8:$E$207,2,FALSE),"")</f>
        <v/>
      </c>
      <c r="AH2298" s="104" t="str">
        <f>IF(VLOOKUP(AE2298,Home!$C$8:$I$207,6,FALSE)="","",VLOOKUP(AE2298,Home!$C$8:$I$207,6,FALSE))</f>
        <v/>
      </c>
      <c r="AI2298" s="104" t="e">
        <f t="shared" si="742"/>
        <v>#VALUE!</v>
      </c>
      <c r="AJ2298" s="105" t="e">
        <f t="shared" si="735"/>
        <v>#VALUE!</v>
      </c>
      <c r="AK2298" s="103" t="e">
        <f t="shared" si="728"/>
        <v>#VALUE!</v>
      </c>
      <c r="AL2298" s="103" t="e">
        <f t="shared" si="736"/>
        <v>#VALUE!</v>
      </c>
      <c r="AN2298" t="str">
        <f>IF(OR(VLOOKUP(AE2298,Home!$C$8:$I$207,6,FALSE)="",VLOOKUP(AE2298,Home!$C$8:$I$207,7,FALSE)=""),"FEJL",Baggrundsark!AE2298)</f>
        <v>FEJL</v>
      </c>
      <c r="AO2298">
        <f>IF(VLOOKUP(AE2298,Home!$C$8:$N$207,12,FALSE)="Timelønnet",1,0)</f>
        <v>0</v>
      </c>
      <c r="AP2298">
        <f>SUM($AO$4:AO2298)*AO2298</f>
        <v>0</v>
      </c>
      <c r="AQ2298">
        <f t="shared" si="743"/>
        <v>1</v>
      </c>
      <c r="AR2298" t="str">
        <f t="shared" si="743"/>
        <v/>
      </c>
      <c r="AS2298" t="e">
        <f t="shared" si="737"/>
        <v>#VALUE!</v>
      </c>
      <c r="AT2298" s="45" t="e">
        <f t="shared" si="744"/>
        <v>#VALUE!</v>
      </c>
      <c r="AU2298">
        <f>VLOOKUP(AQ2298,Home!$C$8:$J$207,8,FALSE)</f>
        <v>0</v>
      </c>
    </row>
    <row r="2299" spans="1:47" x14ac:dyDescent="0.25">
      <c r="A2299" s="6">
        <f t="shared" si="729"/>
        <v>0</v>
      </c>
      <c r="B2299" s="6">
        <f t="shared" si="738"/>
        <v>0</v>
      </c>
      <c r="C2299" s="6" t="str">
        <f t="shared" si="730"/>
        <v/>
      </c>
      <c r="D2299" s="7">
        <f t="shared" si="731"/>
        <v>0</v>
      </c>
      <c r="E2299" s="7">
        <f t="shared" si="739"/>
        <v>0</v>
      </c>
      <c r="F2299" s="7" t="str">
        <f t="shared" si="732"/>
        <v/>
      </c>
      <c r="G2299" s="6">
        <f t="shared" si="733"/>
        <v>0</v>
      </c>
      <c r="H2299" s="6">
        <f t="shared" si="740"/>
        <v>0</v>
      </c>
      <c r="I2299" s="6" t="str">
        <f t="shared" si="741"/>
        <v/>
      </c>
      <c r="J2299" s="11">
        <v>2296</v>
      </c>
      <c r="K2299" s="11">
        <f>IF(IFERROR(VLOOKUP(J2299,Home!$A$8:$B$1048576,1,FALSE),0)=0,0,1)</f>
        <v>0</v>
      </c>
      <c r="L2299" s="129" t="e">
        <f>IF(VLOOKUP(O2299,Home!$C$8:$R$207,6,FALSE)="","",VLOOKUP(O2299,Home!$C$8:$R$207,6,FALSE))</f>
        <v>#N/A</v>
      </c>
      <c r="M2299" s="129" t="e">
        <f t="shared" si="726"/>
        <v>#N/A</v>
      </c>
      <c r="N2299" s="11">
        <f>SUM($K$4:K2299)</f>
        <v>200</v>
      </c>
      <c r="O2299" s="11" t="str">
        <f>IF(P2299="","",IF(IFERROR(VLOOKUP(N2299,Home!$C$8:$R$1048576,1,FALSE),"")=0,"",IFERROR(VLOOKUP(N2299,Home!$C$8:$R$1048576,1,FALSE),"")))</f>
        <v/>
      </c>
      <c r="P2299" s="11" t="str">
        <f>IF(IFERROR(VLOOKUP(W2299,Home!$C$8:$R$1048576,3,FALSE),"")=0,"",IFERROR(VLOOKUP(W2299,Home!$C$8:$R$1048576,3,FALSE),""))</f>
        <v/>
      </c>
      <c r="Q2299" s="11" t="str">
        <f t="shared" si="745"/>
        <v/>
      </c>
      <c r="R2299" s="130" t="e">
        <f>VLOOKUP(Q2299,'Baggrund til lister'!$G$4:$H$15,2,FALSE)</f>
        <v>#N/A</v>
      </c>
      <c r="S2299" s="11" t="str">
        <f t="shared" si="727"/>
        <v/>
      </c>
      <c r="T2299" s="11" t="str">
        <f>IF(IFERROR(VLOOKUP(N2299,Home!$C$8:$R$1048576,11,FALSE),"")=0,"",IFERROR(VLOOKUP(N2299,Home!$C$8:$R$1048576,11,FALSE),""))</f>
        <v/>
      </c>
      <c r="U2299" s="11" t="str">
        <f>IF(IFERROR(VLOOKUP(O2299,Home!$C$8:$R$1048576,12,FALSE),"")=0,"",IFERROR(VLOOKUP(O2299,Home!$C$8:$R$1048576,12,FALSE),""))</f>
        <v/>
      </c>
      <c r="V2299" s="11" t="str">
        <f>IF(IFERROR(VLOOKUP(O2299,Home!$C$8:$R$1048576,8,FALSE),"")=0,"",IFERROR(VLOOKUP(O2299,Home!$C$8:$R$1048576,8,FALSE),""))</f>
        <v/>
      </c>
      <c r="W2299" s="11" t="str">
        <f>IF(OR(VLOOKUP(N2299,Home!$C$7:$I$207,6,FALSE)="",VLOOKUP(N2299,Home!$C$7:$I$207,7,FALSE)=""),"FEJL",SUM(Baggrundsark!$K$4:K2299))</f>
        <v>FEJL</v>
      </c>
      <c r="Y2299">
        <v>2296</v>
      </c>
      <c r="Z2299" s="1"/>
      <c r="AC2299" s="44"/>
      <c r="AD2299">
        <f t="shared" si="734"/>
        <v>0</v>
      </c>
      <c r="AE2299">
        <f>SUM($AD$4:AD2299)</f>
        <v>1</v>
      </c>
      <c r="AF2299" s="103" t="str">
        <f>IFERROR(VLOOKUP(AN2299,Home!$C$8:$E$207,3,FALSE),"")</f>
        <v/>
      </c>
      <c r="AG2299" s="103" t="str">
        <f>IFERROR(VLOOKUP(AN2299,Home!$C$8:$E$207,2,FALSE),"")</f>
        <v/>
      </c>
      <c r="AH2299" s="104" t="str">
        <f>IF(VLOOKUP(AE2299,Home!$C$8:$I$207,6,FALSE)="","",VLOOKUP(AE2299,Home!$C$8:$I$207,6,FALSE))</f>
        <v/>
      </c>
      <c r="AI2299" s="104" t="e">
        <f t="shared" si="742"/>
        <v>#VALUE!</v>
      </c>
      <c r="AJ2299" s="105" t="e">
        <f t="shared" si="735"/>
        <v>#VALUE!</v>
      </c>
      <c r="AK2299" s="103" t="e">
        <f t="shared" si="728"/>
        <v>#VALUE!</v>
      </c>
      <c r="AL2299" s="103" t="e">
        <f t="shared" si="736"/>
        <v>#VALUE!</v>
      </c>
      <c r="AN2299" t="str">
        <f>IF(OR(VLOOKUP(AE2299,Home!$C$8:$I$207,6,FALSE)="",VLOOKUP(AE2299,Home!$C$8:$I$207,7,FALSE)=""),"FEJL",Baggrundsark!AE2299)</f>
        <v>FEJL</v>
      </c>
      <c r="AO2299">
        <f>IF(VLOOKUP(AE2299,Home!$C$8:$N$207,12,FALSE)="Timelønnet",1,0)</f>
        <v>0</v>
      </c>
      <c r="AP2299">
        <f>SUM($AO$4:AO2299)*AO2299</f>
        <v>0</v>
      </c>
      <c r="AQ2299">
        <f t="shared" si="743"/>
        <v>1</v>
      </c>
      <c r="AR2299" t="str">
        <f t="shared" si="743"/>
        <v/>
      </c>
      <c r="AS2299" t="e">
        <f t="shared" si="737"/>
        <v>#VALUE!</v>
      </c>
      <c r="AT2299" s="45" t="e">
        <f t="shared" si="744"/>
        <v>#VALUE!</v>
      </c>
      <c r="AU2299">
        <f>VLOOKUP(AQ2299,Home!$C$8:$J$207,8,FALSE)</f>
        <v>0</v>
      </c>
    </row>
    <row r="2300" spans="1:47" x14ac:dyDescent="0.25">
      <c r="A2300" s="6">
        <f t="shared" si="729"/>
        <v>0</v>
      </c>
      <c r="B2300" s="6">
        <f t="shared" si="738"/>
        <v>0</v>
      </c>
      <c r="C2300" s="6" t="str">
        <f t="shared" si="730"/>
        <v/>
      </c>
      <c r="D2300" s="7">
        <f t="shared" si="731"/>
        <v>0</v>
      </c>
      <c r="E2300" s="7">
        <f t="shared" si="739"/>
        <v>0</v>
      </c>
      <c r="F2300" s="7" t="str">
        <f t="shared" si="732"/>
        <v/>
      </c>
      <c r="G2300" s="6">
        <f t="shared" si="733"/>
        <v>0</v>
      </c>
      <c r="H2300" s="6">
        <f t="shared" si="740"/>
        <v>0</v>
      </c>
      <c r="I2300" s="6" t="str">
        <f t="shared" si="741"/>
        <v/>
      </c>
      <c r="J2300" s="11">
        <v>2297</v>
      </c>
      <c r="K2300" s="11">
        <f>IF(IFERROR(VLOOKUP(J2300,Home!$A$8:$B$1048576,1,FALSE),0)=0,0,1)</f>
        <v>0</v>
      </c>
      <c r="L2300" s="129" t="e">
        <f>IF(VLOOKUP(O2300,Home!$C$8:$R$207,6,FALSE)="","",VLOOKUP(O2300,Home!$C$8:$R$207,6,FALSE))</f>
        <v>#N/A</v>
      </c>
      <c r="M2300" s="129" t="e">
        <f t="shared" si="726"/>
        <v>#N/A</v>
      </c>
      <c r="N2300" s="11">
        <f>SUM($K$4:K2300)</f>
        <v>200</v>
      </c>
      <c r="O2300" s="11" t="str">
        <f>IF(P2300="","",IF(IFERROR(VLOOKUP(N2300,Home!$C$8:$R$1048576,1,FALSE),"")=0,"",IFERROR(VLOOKUP(N2300,Home!$C$8:$R$1048576,1,FALSE),"")))</f>
        <v/>
      </c>
      <c r="P2300" s="11" t="str">
        <f>IF(IFERROR(VLOOKUP(W2300,Home!$C$8:$R$1048576,3,FALSE),"")=0,"",IFERROR(VLOOKUP(W2300,Home!$C$8:$R$1048576,3,FALSE),""))</f>
        <v/>
      </c>
      <c r="Q2300" s="11" t="str">
        <f t="shared" si="745"/>
        <v/>
      </c>
      <c r="R2300" s="130" t="e">
        <f>VLOOKUP(Q2300,'Baggrund til lister'!$G$4:$H$15,2,FALSE)</f>
        <v>#N/A</v>
      </c>
      <c r="S2300" s="11" t="str">
        <f t="shared" si="727"/>
        <v/>
      </c>
      <c r="T2300" s="11" t="str">
        <f>IF(IFERROR(VLOOKUP(N2300,Home!$C$8:$R$1048576,11,FALSE),"")=0,"",IFERROR(VLOOKUP(N2300,Home!$C$8:$R$1048576,11,FALSE),""))</f>
        <v/>
      </c>
      <c r="U2300" s="11" t="str">
        <f>IF(IFERROR(VLOOKUP(O2300,Home!$C$8:$R$1048576,12,FALSE),"")=0,"",IFERROR(VLOOKUP(O2300,Home!$C$8:$R$1048576,12,FALSE),""))</f>
        <v/>
      </c>
      <c r="V2300" s="11" t="str">
        <f>IF(IFERROR(VLOOKUP(O2300,Home!$C$8:$R$1048576,8,FALSE),"")=0,"",IFERROR(VLOOKUP(O2300,Home!$C$8:$R$1048576,8,FALSE),""))</f>
        <v/>
      </c>
      <c r="W2300" s="11" t="str">
        <f>IF(OR(VLOOKUP(N2300,Home!$C$7:$I$207,6,FALSE)="",VLOOKUP(N2300,Home!$C$7:$I$207,7,FALSE)=""),"FEJL",SUM(Baggrundsark!$K$4:K2300))</f>
        <v>FEJL</v>
      </c>
      <c r="Y2300">
        <v>2297</v>
      </c>
      <c r="Z2300" s="1"/>
      <c r="AC2300" s="44"/>
      <c r="AD2300">
        <f t="shared" si="734"/>
        <v>0</v>
      </c>
      <c r="AE2300">
        <f>SUM($AD$4:AD2300)</f>
        <v>1</v>
      </c>
      <c r="AF2300" s="103" t="str">
        <f>IFERROR(VLOOKUP(AN2300,Home!$C$8:$E$207,3,FALSE),"")</f>
        <v/>
      </c>
      <c r="AG2300" s="103" t="str">
        <f>IFERROR(VLOOKUP(AN2300,Home!$C$8:$E$207,2,FALSE),"")</f>
        <v/>
      </c>
      <c r="AH2300" s="104" t="str">
        <f>IF(VLOOKUP(AE2300,Home!$C$8:$I$207,6,FALSE)="","",VLOOKUP(AE2300,Home!$C$8:$I$207,6,FALSE))</f>
        <v/>
      </c>
      <c r="AI2300" s="104" t="e">
        <f t="shared" si="742"/>
        <v>#VALUE!</v>
      </c>
      <c r="AJ2300" s="105" t="e">
        <f t="shared" si="735"/>
        <v>#VALUE!</v>
      </c>
      <c r="AK2300" s="103" t="e">
        <f t="shared" si="728"/>
        <v>#VALUE!</v>
      </c>
      <c r="AL2300" s="103" t="e">
        <f t="shared" si="736"/>
        <v>#VALUE!</v>
      </c>
      <c r="AN2300" t="str">
        <f>IF(OR(VLOOKUP(AE2300,Home!$C$8:$I$207,6,FALSE)="",VLOOKUP(AE2300,Home!$C$8:$I$207,7,FALSE)=""),"FEJL",Baggrundsark!AE2300)</f>
        <v>FEJL</v>
      </c>
      <c r="AO2300">
        <f>IF(VLOOKUP(AE2300,Home!$C$8:$N$207,12,FALSE)="Timelønnet",1,0)</f>
        <v>0</v>
      </c>
      <c r="AP2300">
        <f>SUM($AO$4:AO2300)*AO2300</f>
        <v>0</v>
      </c>
      <c r="AQ2300">
        <f t="shared" si="743"/>
        <v>1</v>
      </c>
      <c r="AR2300" t="str">
        <f t="shared" si="743"/>
        <v/>
      </c>
      <c r="AS2300" t="e">
        <f t="shared" si="737"/>
        <v>#VALUE!</v>
      </c>
      <c r="AT2300" s="45" t="e">
        <f t="shared" si="744"/>
        <v>#VALUE!</v>
      </c>
      <c r="AU2300">
        <f>VLOOKUP(AQ2300,Home!$C$8:$J$207,8,FALSE)</f>
        <v>0</v>
      </c>
    </row>
    <row r="2301" spans="1:47" x14ac:dyDescent="0.25">
      <c r="A2301" s="6">
        <f t="shared" si="729"/>
        <v>0</v>
      </c>
      <c r="B2301" s="6">
        <f t="shared" si="738"/>
        <v>0</v>
      </c>
      <c r="C2301" s="6" t="str">
        <f t="shared" si="730"/>
        <v/>
      </c>
      <c r="D2301" s="7">
        <f t="shared" si="731"/>
        <v>0</v>
      </c>
      <c r="E2301" s="7">
        <f t="shared" si="739"/>
        <v>0</v>
      </c>
      <c r="F2301" s="7" t="str">
        <f t="shared" si="732"/>
        <v/>
      </c>
      <c r="G2301" s="6">
        <f t="shared" si="733"/>
        <v>0</v>
      </c>
      <c r="H2301" s="6">
        <f t="shared" si="740"/>
        <v>0</v>
      </c>
      <c r="I2301" s="6" t="str">
        <f t="shared" si="741"/>
        <v/>
      </c>
      <c r="J2301" s="11">
        <v>2298</v>
      </c>
      <c r="K2301" s="11">
        <f>IF(IFERROR(VLOOKUP(J2301,Home!$A$8:$B$1048576,1,FALSE),0)=0,0,1)</f>
        <v>0</v>
      </c>
      <c r="L2301" s="129" t="e">
        <f>IF(VLOOKUP(O2301,Home!$C$8:$R$207,6,FALSE)="","",VLOOKUP(O2301,Home!$C$8:$R$207,6,FALSE))</f>
        <v>#N/A</v>
      </c>
      <c r="M2301" s="129" t="e">
        <f t="shared" si="726"/>
        <v>#N/A</v>
      </c>
      <c r="N2301" s="11">
        <f>SUM($K$4:K2301)</f>
        <v>200</v>
      </c>
      <c r="O2301" s="11" t="str">
        <f>IF(P2301="","",IF(IFERROR(VLOOKUP(N2301,Home!$C$8:$R$1048576,1,FALSE),"")=0,"",IFERROR(VLOOKUP(N2301,Home!$C$8:$R$1048576,1,FALSE),"")))</f>
        <v/>
      </c>
      <c r="P2301" s="11" t="str">
        <f>IF(IFERROR(VLOOKUP(W2301,Home!$C$8:$R$1048576,3,FALSE),"")=0,"",IFERROR(VLOOKUP(W2301,Home!$C$8:$R$1048576,3,FALSE),""))</f>
        <v/>
      </c>
      <c r="Q2301" s="11" t="str">
        <f t="shared" si="745"/>
        <v/>
      </c>
      <c r="R2301" s="130" t="e">
        <f>VLOOKUP(Q2301,'Baggrund til lister'!$G$4:$H$15,2,FALSE)</f>
        <v>#N/A</v>
      </c>
      <c r="S2301" s="11" t="str">
        <f t="shared" si="727"/>
        <v/>
      </c>
      <c r="T2301" s="11" t="str">
        <f>IF(IFERROR(VLOOKUP(N2301,Home!$C$8:$R$1048576,11,FALSE),"")=0,"",IFERROR(VLOOKUP(N2301,Home!$C$8:$R$1048576,11,FALSE),""))</f>
        <v/>
      </c>
      <c r="U2301" s="11" t="str">
        <f>IF(IFERROR(VLOOKUP(O2301,Home!$C$8:$R$1048576,12,FALSE),"")=0,"",IFERROR(VLOOKUP(O2301,Home!$C$8:$R$1048576,12,FALSE),""))</f>
        <v/>
      </c>
      <c r="V2301" s="11" t="str">
        <f>IF(IFERROR(VLOOKUP(O2301,Home!$C$8:$R$1048576,8,FALSE),"")=0,"",IFERROR(VLOOKUP(O2301,Home!$C$8:$R$1048576,8,FALSE),""))</f>
        <v/>
      </c>
      <c r="W2301" s="11" t="str">
        <f>IF(OR(VLOOKUP(N2301,Home!$C$7:$I$207,6,FALSE)="",VLOOKUP(N2301,Home!$C$7:$I$207,7,FALSE)=""),"FEJL",SUM(Baggrundsark!$K$4:K2301))</f>
        <v>FEJL</v>
      </c>
      <c r="Y2301">
        <v>2298</v>
      </c>
      <c r="Z2301" s="1"/>
      <c r="AC2301" s="44"/>
      <c r="AD2301">
        <f t="shared" si="734"/>
        <v>0</v>
      </c>
      <c r="AE2301">
        <f>SUM($AD$4:AD2301)</f>
        <v>1</v>
      </c>
      <c r="AF2301" s="103" t="str">
        <f>IFERROR(VLOOKUP(AN2301,Home!$C$8:$E$207,3,FALSE),"")</f>
        <v/>
      </c>
      <c r="AG2301" s="103" t="str">
        <f>IFERROR(VLOOKUP(AN2301,Home!$C$8:$E$207,2,FALSE),"")</f>
        <v/>
      </c>
      <c r="AH2301" s="104" t="str">
        <f>IF(VLOOKUP(AE2301,Home!$C$8:$I$207,6,FALSE)="","",VLOOKUP(AE2301,Home!$C$8:$I$207,6,FALSE))</f>
        <v/>
      </c>
      <c r="AI2301" s="104" t="e">
        <f t="shared" si="742"/>
        <v>#VALUE!</v>
      </c>
      <c r="AJ2301" s="105" t="e">
        <f t="shared" si="735"/>
        <v>#VALUE!</v>
      </c>
      <c r="AK2301" s="103" t="e">
        <f t="shared" si="728"/>
        <v>#VALUE!</v>
      </c>
      <c r="AL2301" s="103" t="e">
        <f t="shared" si="736"/>
        <v>#VALUE!</v>
      </c>
      <c r="AN2301" t="str">
        <f>IF(OR(VLOOKUP(AE2301,Home!$C$8:$I$207,6,FALSE)="",VLOOKUP(AE2301,Home!$C$8:$I$207,7,FALSE)=""),"FEJL",Baggrundsark!AE2301)</f>
        <v>FEJL</v>
      </c>
      <c r="AO2301">
        <f>IF(VLOOKUP(AE2301,Home!$C$8:$N$207,12,FALSE)="Timelønnet",1,0)</f>
        <v>0</v>
      </c>
      <c r="AP2301">
        <f>SUM($AO$4:AO2301)*AO2301</f>
        <v>0</v>
      </c>
      <c r="AQ2301">
        <f t="shared" si="743"/>
        <v>1</v>
      </c>
      <c r="AR2301" t="str">
        <f t="shared" si="743"/>
        <v/>
      </c>
      <c r="AS2301" t="e">
        <f t="shared" si="737"/>
        <v>#VALUE!</v>
      </c>
      <c r="AT2301" s="45" t="e">
        <f t="shared" si="744"/>
        <v>#VALUE!</v>
      </c>
      <c r="AU2301">
        <f>VLOOKUP(AQ2301,Home!$C$8:$J$207,8,FALSE)</f>
        <v>0</v>
      </c>
    </row>
    <row r="2302" spans="1:47" x14ac:dyDescent="0.25">
      <c r="A2302" s="6">
        <f t="shared" si="729"/>
        <v>0</v>
      </c>
      <c r="B2302" s="6">
        <f t="shared" si="738"/>
        <v>0</v>
      </c>
      <c r="C2302" s="6" t="str">
        <f t="shared" si="730"/>
        <v/>
      </c>
      <c r="D2302" s="7">
        <f t="shared" si="731"/>
        <v>0</v>
      </c>
      <c r="E2302" s="7">
        <f t="shared" si="739"/>
        <v>0</v>
      </c>
      <c r="F2302" s="7" t="str">
        <f t="shared" si="732"/>
        <v/>
      </c>
      <c r="G2302" s="6">
        <f t="shared" si="733"/>
        <v>0</v>
      </c>
      <c r="H2302" s="6">
        <f t="shared" si="740"/>
        <v>0</v>
      </c>
      <c r="I2302" s="6" t="str">
        <f t="shared" si="741"/>
        <v/>
      </c>
      <c r="J2302" s="11">
        <v>2299</v>
      </c>
      <c r="K2302" s="11">
        <f>IF(IFERROR(VLOOKUP(J2302,Home!$A$8:$B$1048576,1,FALSE),0)=0,0,1)</f>
        <v>0</v>
      </c>
      <c r="L2302" s="129" t="e">
        <f>IF(VLOOKUP(O2302,Home!$C$8:$R$207,6,FALSE)="","",VLOOKUP(O2302,Home!$C$8:$R$207,6,FALSE))</f>
        <v>#N/A</v>
      </c>
      <c r="M2302" s="129" t="e">
        <f t="shared" si="726"/>
        <v>#N/A</v>
      </c>
      <c r="N2302" s="11">
        <f>SUM($K$4:K2302)</f>
        <v>200</v>
      </c>
      <c r="O2302" s="11" t="str">
        <f>IF(P2302="","",IF(IFERROR(VLOOKUP(N2302,Home!$C$8:$R$1048576,1,FALSE),"")=0,"",IFERROR(VLOOKUP(N2302,Home!$C$8:$R$1048576,1,FALSE),"")))</f>
        <v/>
      </c>
      <c r="P2302" s="11" t="str">
        <f>IF(IFERROR(VLOOKUP(W2302,Home!$C$8:$R$1048576,3,FALSE),"")=0,"",IFERROR(VLOOKUP(W2302,Home!$C$8:$R$1048576,3,FALSE),""))</f>
        <v/>
      </c>
      <c r="Q2302" s="11" t="str">
        <f t="shared" si="745"/>
        <v/>
      </c>
      <c r="R2302" s="130" t="e">
        <f>VLOOKUP(Q2302,'Baggrund til lister'!$G$4:$H$15,2,FALSE)</f>
        <v>#N/A</v>
      </c>
      <c r="S2302" s="11" t="str">
        <f t="shared" si="727"/>
        <v/>
      </c>
      <c r="T2302" s="11" t="str">
        <f>IF(IFERROR(VLOOKUP(N2302,Home!$C$8:$R$1048576,11,FALSE),"")=0,"",IFERROR(VLOOKUP(N2302,Home!$C$8:$R$1048576,11,FALSE),""))</f>
        <v/>
      </c>
      <c r="U2302" s="11" t="str">
        <f>IF(IFERROR(VLOOKUP(O2302,Home!$C$8:$R$1048576,12,FALSE),"")=0,"",IFERROR(VLOOKUP(O2302,Home!$C$8:$R$1048576,12,FALSE),""))</f>
        <v/>
      </c>
      <c r="V2302" s="11" t="str">
        <f>IF(IFERROR(VLOOKUP(O2302,Home!$C$8:$R$1048576,8,FALSE),"")=0,"",IFERROR(VLOOKUP(O2302,Home!$C$8:$R$1048576,8,FALSE),""))</f>
        <v/>
      </c>
      <c r="W2302" s="11" t="str">
        <f>IF(OR(VLOOKUP(N2302,Home!$C$7:$I$207,6,FALSE)="",VLOOKUP(N2302,Home!$C$7:$I$207,7,FALSE)=""),"FEJL",SUM(Baggrundsark!$K$4:K2302))</f>
        <v>FEJL</v>
      </c>
      <c r="Y2302">
        <v>2299</v>
      </c>
      <c r="Z2302" s="1"/>
      <c r="AC2302" s="44"/>
      <c r="AD2302">
        <f t="shared" si="734"/>
        <v>0</v>
      </c>
      <c r="AE2302">
        <f>SUM($AD$4:AD2302)</f>
        <v>1</v>
      </c>
      <c r="AF2302" s="103" t="str">
        <f>IFERROR(VLOOKUP(AN2302,Home!$C$8:$E$207,3,FALSE),"")</f>
        <v/>
      </c>
      <c r="AG2302" s="103" t="str">
        <f>IFERROR(VLOOKUP(AN2302,Home!$C$8:$E$207,2,FALSE),"")</f>
        <v/>
      </c>
      <c r="AH2302" s="104" t="str">
        <f>IF(VLOOKUP(AE2302,Home!$C$8:$I$207,6,FALSE)="","",VLOOKUP(AE2302,Home!$C$8:$I$207,6,FALSE))</f>
        <v/>
      </c>
      <c r="AI2302" s="104" t="e">
        <f t="shared" si="742"/>
        <v>#VALUE!</v>
      </c>
      <c r="AJ2302" s="105" t="e">
        <f t="shared" si="735"/>
        <v>#VALUE!</v>
      </c>
      <c r="AK2302" s="103" t="e">
        <f t="shared" si="728"/>
        <v>#VALUE!</v>
      </c>
      <c r="AL2302" s="103" t="e">
        <f t="shared" si="736"/>
        <v>#VALUE!</v>
      </c>
      <c r="AN2302" t="str">
        <f>IF(OR(VLOOKUP(AE2302,Home!$C$8:$I$207,6,FALSE)="",VLOOKUP(AE2302,Home!$C$8:$I$207,7,FALSE)=""),"FEJL",Baggrundsark!AE2302)</f>
        <v>FEJL</v>
      </c>
      <c r="AO2302">
        <f>IF(VLOOKUP(AE2302,Home!$C$8:$N$207,12,FALSE)="Timelønnet",1,0)</f>
        <v>0</v>
      </c>
      <c r="AP2302">
        <f>SUM($AO$4:AO2302)*AO2302</f>
        <v>0</v>
      </c>
      <c r="AQ2302">
        <f t="shared" si="743"/>
        <v>1</v>
      </c>
      <c r="AR2302" t="str">
        <f t="shared" si="743"/>
        <v/>
      </c>
      <c r="AS2302" t="e">
        <f t="shared" si="737"/>
        <v>#VALUE!</v>
      </c>
      <c r="AT2302" s="45" t="e">
        <f t="shared" si="744"/>
        <v>#VALUE!</v>
      </c>
      <c r="AU2302">
        <f>VLOOKUP(AQ2302,Home!$C$8:$J$207,8,FALSE)</f>
        <v>0</v>
      </c>
    </row>
    <row r="2303" spans="1:47" x14ac:dyDescent="0.25">
      <c r="A2303" s="6">
        <f t="shared" si="729"/>
        <v>0</v>
      </c>
      <c r="B2303" s="6">
        <f t="shared" si="738"/>
        <v>0</v>
      </c>
      <c r="C2303" s="6" t="str">
        <f t="shared" si="730"/>
        <v/>
      </c>
      <c r="D2303" s="7">
        <f t="shared" si="731"/>
        <v>0</v>
      </c>
      <c r="E2303" s="7">
        <f t="shared" si="739"/>
        <v>0</v>
      </c>
      <c r="F2303" s="7" t="str">
        <f t="shared" si="732"/>
        <v/>
      </c>
      <c r="G2303" s="6">
        <f t="shared" si="733"/>
        <v>0</v>
      </c>
      <c r="H2303" s="6">
        <f t="shared" si="740"/>
        <v>0</v>
      </c>
      <c r="I2303" s="6" t="str">
        <f t="shared" si="741"/>
        <v/>
      </c>
      <c r="J2303" s="11">
        <v>2300</v>
      </c>
      <c r="K2303" s="11">
        <f>IF(IFERROR(VLOOKUP(J2303,Home!$A$8:$B$1048576,1,FALSE),0)=0,0,1)</f>
        <v>0</v>
      </c>
      <c r="L2303" s="129" t="e">
        <f>IF(VLOOKUP(O2303,Home!$C$8:$R$207,6,FALSE)="","",VLOOKUP(O2303,Home!$C$8:$R$207,6,FALSE))</f>
        <v>#N/A</v>
      </c>
      <c r="M2303" s="129" t="e">
        <f t="shared" si="726"/>
        <v>#N/A</v>
      </c>
      <c r="N2303" s="11">
        <f>SUM($K$4:K2303)</f>
        <v>200</v>
      </c>
      <c r="O2303" s="11" t="str">
        <f>IF(P2303="","",IF(IFERROR(VLOOKUP(N2303,Home!$C$8:$R$1048576,1,FALSE),"")=0,"",IFERROR(VLOOKUP(N2303,Home!$C$8:$R$1048576,1,FALSE),"")))</f>
        <v/>
      </c>
      <c r="P2303" s="11" t="str">
        <f>IF(IFERROR(VLOOKUP(W2303,Home!$C$8:$R$1048576,3,FALSE),"")=0,"",IFERROR(VLOOKUP(W2303,Home!$C$8:$R$1048576,3,FALSE),""))</f>
        <v/>
      </c>
      <c r="Q2303" s="11" t="str">
        <f t="shared" si="745"/>
        <v/>
      </c>
      <c r="R2303" s="130" t="e">
        <f>VLOOKUP(Q2303,'Baggrund til lister'!$G$4:$H$15,2,FALSE)</f>
        <v>#N/A</v>
      </c>
      <c r="S2303" s="11" t="str">
        <f t="shared" si="727"/>
        <v/>
      </c>
      <c r="T2303" s="11" t="str">
        <f>IF(IFERROR(VLOOKUP(N2303,Home!$C$8:$R$1048576,11,FALSE),"")=0,"",IFERROR(VLOOKUP(N2303,Home!$C$8:$R$1048576,11,FALSE),""))</f>
        <v/>
      </c>
      <c r="U2303" s="11" t="str">
        <f>IF(IFERROR(VLOOKUP(O2303,Home!$C$8:$R$1048576,12,FALSE),"")=0,"",IFERROR(VLOOKUP(O2303,Home!$C$8:$R$1048576,12,FALSE),""))</f>
        <v/>
      </c>
      <c r="V2303" s="11" t="str">
        <f>IF(IFERROR(VLOOKUP(O2303,Home!$C$8:$R$1048576,8,FALSE),"")=0,"",IFERROR(VLOOKUP(O2303,Home!$C$8:$R$1048576,8,FALSE),""))</f>
        <v/>
      </c>
      <c r="W2303" s="11" t="str">
        <f>IF(OR(VLOOKUP(N2303,Home!$C$7:$I$207,6,FALSE)="",VLOOKUP(N2303,Home!$C$7:$I$207,7,FALSE)=""),"FEJL",SUM(Baggrundsark!$K$4:K2303))</f>
        <v>FEJL</v>
      </c>
      <c r="Y2303">
        <v>2300</v>
      </c>
      <c r="Z2303" s="1"/>
      <c r="AC2303" s="44"/>
      <c r="AD2303">
        <f t="shared" si="734"/>
        <v>0</v>
      </c>
      <c r="AE2303">
        <f>SUM($AD$4:AD2303)</f>
        <v>1</v>
      </c>
      <c r="AF2303" s="103" t="str">
        <f>IFERROR(VLOOKUP(AN2303,Home!$C$8:$E$207,3,FALSE),"")</f>
        <v/>
      </c>
      <c r="AG2303" s="103" t="str">
        <f>IFERROR(VLOOKUP(AN2303,Home!$C$8:$E$207,2,FALSE),"")</f>
        <v/>
      </c>
      <c r="AH2303" s="104" t="str">
        <f>IF(VLOOKUP(AE2303,Home!$C$8:$I$207,6,FALSE)="","",VLOOKUP(AE2303,Home!$C$8:$I$207,6,FALSE))</f>
        <v/>
      </c>
      <c r="AI2303" s="104" t="e">
        <f t="shared" si="742"/>
        <v>#VALUE!</v>
      </c>
      <c r="AJ2303" s="105" t="e">
        <f t="shared" si="735"/>
        <v>#VALUE!</v>
      </c>
      <c r="AK2303" s="103" t="e">
        <f t="shared" si="728"/>
        <v>#VALUE!</v>
      </c>
      <c r="AL2303" s="103" t="e">
        <f t="shared" si="736"/>
        <v>#VALUE!</v>
      </c>
      <c r="AN2303" t="str">
        <f>IF(OR(VLOOKUP(AE2303,Home!$C$8:$I$207,6,FALSE)="",VLOOKUP(AE2303,Home!$C$8:$I$207,7,FALSE)=""),"FEJL",Baggrundsark!AE2303)</f>
        <v>FEJL</v>
      </c>
      <c r="AO2303">
        <f>IF(VLOOKUP(AE2303,Home!$C$8:$N$207,12,FALSE)="Timelønnet",1,0)</f>
        <v>0</v>
      </c>
      <c r="AP2303">
        <f>SUM($AO$4:AO2303)*AO2303</f>
        <v>0</v>
      </c>
      <c r="AQ2303">
        <f t="shared" si="743"/>
        <v>1</v>
      </c>
      <c r="AR2303" t="str">
        <f t="shared" si="743"/>
        <v/>
      </c>
      <c r="AS2303" t="e">
        <f t="shared" si="737"/>
        <v>#VALUE!</v>
      </c>
      <c r="AT2303" s="45" t="e">
        <f t="shared" si="744"/>
        <v>#VALUE!</v>
      </c>
      <c r="AU2303">
        <f>VLOOKUP(AQ2303,Home!$C$8:$J$207,8,FALSE)</f>
        <v>0</v>
      </c>
    </row>
    <row r="2304" spans="1:47" x14ac:dyDescent="0.25">
      <c r="A2304" s="6">
        <f t="shared" si="729"/>
        <v>0</v>
      </c>
      <c r="B2304" s="6">
        <f t="shared" si="738"/>
        <v>0</v>
      </c>
      <c r="C2304" s="6" t="str">
        <f t="shared" si="730"/>
        <v/>
      </c>
      <c r="D2304" s="7">
        <f t="shared" si="731"/>
        <v>0</v>
      </c>
      <c r="E2304" s="7">
        <f t="shared" si="739"/>
        <v>0</v>
      </c>
      <c r="F2304" s="7" t="str">
        <f t="shared" si="732"/>
        <v/>
      </c>
      <c r="G2304" s="6">
        <f t="shared" si="733"/>
        <v>0</v>
      </c>
      <c r="H2304" s="6">
        <f t="shared" si="740"/>
        <v>0</v>
      </c>
      <c r="I2304" s="6" t="str">
        <f t="shared" si="741"/>
        <v/>
      </c>
      <c r="J2304" s="11">
        <v>2301</v>
      </c>
      <c r="K2304" s="11">
        <f>IF(IFERROR(VLOOKUP(J2304,Home!$A$8:$B$1048576,1,FALSE),0)=0,0,1)</f>
        <v>0</v>
      </c>
      <c r="L2304" s="129" t="e">
        <f>IF(VLOOKUP(O2304,Home!$C$8:$R$207,6,FALSE)="","",VLOOKUP(O2304,Home!$C$8:$R$207,6,FALSE))</f>
        <v>#N/A</v>
      </c>
      <c r="M2304" s="129" t="e">
        <f t="shared" si="726"/>
        <v>#N/A</v>
      </c>
      <c r="N2304" s="11">
        <f>SUM($K$4:K2304)</f>
        <v>200</v>
      </c>
      <c r="O2304" s="11" t="str">
        <f>IF(P2304="","",IF(IFERROR(VLOOKUP(N2304,Home!$C$8:$R$1048576,1,FALSE),"")=0,"",IFERROR(VLOOKUP(N2304,Home!$C$8:$R$1048576,1,FALSE),"")))</f>
        <v/>
      </c>
      <c r="P2304" s="11" t="str">
        <f>IF(IFERROR(VLOOKUP(W2304,Home!$C$8:$R$1048576,3,FALSE),"")=0,"",IFERROR(VLOOKUP(W2304,Home!$C$8:$R$1048576,3,FALSE),""))</f>
        <v/>
      </c>
      <c r="Q2304" s="11" t="str">
        <f t="shared" si="745"/>
        <v/>
      </c>
      <c r="R2304" s="130" t="e">
        <f>VLOOKUP(Q2304,'Baggrund til lister'!$G$4:$H$15,2,FALSE)</f>
        <v>#N/A</v>
      </c>
      <c r="S2304" s="11" t="str">
        <f t="shared" si="727"/>
        <v/>
      </c>
      <c r="T2304" s="11" t="str">
        <f>IF(IFERROR(VLOOKUP(N2304,Home!$C$8:$R$1048576,11,FALSE),"")=0,"",IFERROR(VLOOKUP(N2304,Home!$C$8:$R$1048576,11,FALSE),""))</f>
        <v/>
      </c>
      <c r="U2304" s="11" t="str">
        <f>IF(IFERROR(VLOOKUP(O2304,Home!$C$8:$R$1048576,12,FALSE),"")=0,"",IFERROR(VLOOKUP(O2304,Home!$C$8:$R$1048576,12,FALSE),""))</f>
        <v/>
      </c>
      <c r="V2304" s="11" t="str">
        <f>IF(IFERROR(VLOOKUP(O2304,Home!$C$8:$R$1048576,8,FALSE),"")=0,"",IFERROR(VLOOKUP(O2304,Home!$C$8:$R$1048576,8,FALSE),""))</f>
        <v/>
      </c>
      <c r="W2304" s="11" t="str">
        <f>IF(OR(VLOOKUP(N2304,Home!$C$7:$I$207,6,FALSE)="",VLOOKUP(N2304,Home!$C$7:$I$207,7,FALSE)=""),"FEJL",SUM(Baggrundsark!$K$4:K2304))</f>
        <v>FEJL</v>
      </c>
      <c r="Y2304">
        <v>2301</v>
      </c>
      <c r="Z2304" s="1"/>
      <c r="AC2304" s="44"/>
      <c r="AD2304">
        <f t="shared" si="734"/>
        <v>0</v>
      </c>
      <c r="AE2304">
        <f>SUM($AD$4:AD2304)</f>
        <v>1</v>
      </c>
      <c r="AF2304" s="103" t="str">
        <f>IFERROR(VLOOKUP(AN2304,Home!$C$8:$E$207,3,FALSE),"")</f>
        <v/>
      </c>
      <c r="AG2304" s="103" t="str">
        <f>IFERROR(VLOOKUP(AN2304,Home!$C$8:$E$207,2,FALSE),"")</f>
        <v/>
      </c>
      <c r="AH2304" s="104" t="str">
        <f>IF(VLOOKUP(AE2304,Home!$C$8:$I$207,6,FALSE)="","",VLOOKUP(AE2304,Home!$C$8:$I$207,6,FALSE))</f>
        <v/>
      </c>
      <c r="AI2304" s="104" t="e">
        <f t="shared" si="742"/>
        <v>#VALUE!</v>
      </c>
      <c r="AJ2304" s="105" t="e">
        <f t="shared" si="735"/>
        <v>#VALUE!</v>
      </c>
      <c r="AK2304" s="103" t="e">
        <f t="shared" si="728"/>
        <v>#VALUE!</v>
      </c>
      <c r="AL2304" s="103" t="e">
        <f t="shared" si="736"/>
        <v>#VALUE!</v>
      </c>
      <c r="AN2304" t="str">
        <f>IF(OR(VLOOKUP(AE2304,Home!$C$8:$I$207,6,FALSE)="",VLOOKUP(AE2304,Home!$C$8:$I$207,7,FALSE)=""),"FEJL",Baggrundsark!AE2304)</f>
        <v>FEJL</v>
      </c>
      <c r="AO2304">
        <f>IF(VLOOKUP(AE2304,Home!$C$8:$N$207,12,FALSE)="Timelønnet",1,0)</f>
        <v>0</v>
      </c>
      <c r="AP2304">
        <f>SUM($AO$4:AO2304)*AO2304</f>
        <v>0</v>
      </c>
      <c r="AQ2304">
        <f t="shared" si="743"/>
        <v>1</v>
      </c>
      <c r="AR2304" t="str">
        <f t="shared" si="743"/>
        <v/>
      </c>
      <c r="AS2304" t="e">
        <f t="shared" si="737"/>
        <v>#VALUE!</v>
      </c>
      <c r="AT2304" s="45" t="e">
        <f t="shared" si="744"/>
        <v>#VALUE!</v>
      </c>
      <c r="AU2304">
        <f>VLOOKUP(AQ2304,Home!$C$8:$J$207,8,FALSE)</f>
        <v>0</v>
      </c>
    </row>
    <row r="2305" spans="1:47" x14ac:dyDescent="0.25">
      <c r="A2305" s="6">
        <f t="shared" si="729"/>
        <v>0</v>
      </c>
      <c r="B2305" s="6">
        <f t="shared" si="738"/>
        <v>0</v>
      </c>
      <c r="C2305" s="6" t="str">
        <f t="shared" si="730"/>
        <v/>
      </c>
      <c r="D2305" s="7">
        <f t="shared" si="731"/>
        <v>0</v>
      </c>
      <c r="E2305" s="7">
        <f t="shared" si="739"/>
        <v>0</v>
      </c>
      <c r="F2305" s="7" t="str">
        <f t="shared" si="732"/>
        <v/>
      </c>
      <c r="G2305" s="6">
        <f t="shared" si="733"/>
        <v>0</v>
      </c>
      <c r="H2305" s="6">
        <f t="shared" si="740"/>
        <v>0</v>
      </c>
      <c r="I2305" s="6" t="str">
        <f t="shared" si="741"/>
        <v/>
      </c>
      <c r="J2305" s="11">
        <v>2302</v>
      </c>
      <c r="K2305" s="11">
        <f>IF(IFERROR(VLOOKUP(J2305,Home!$A$8:$B$1048576,1,FALSE),0)=0,0,1)</f>
        <v>0</v>
      </c>
      <c r="L2305" s="129" t="e">
        <f>IF(VLOOKUP(O2305,Home!$C$8:$R$207,6,FALSE)="","",VLOOKUP(O2305,Home!$C$8:$R$207,6,FALSE))</f>
        <v>#N/A</v>
      </c>
      <c r="M2305" s="129" t="e">
        <f t="shared" si="726"/>
        <v>#N/A</v>
      </c>
      <c r="N2305" s="11">
        <f>SUM($K$4:K2305)</f>
        <v>200</v>
      </c>
      <c r="O2305" s="11" t="str">
        <f>IF(P2305="","",IF(IFERROR(VLOOKUP(N2305,Home!$C$8:$R$1048576,1,FALSE),"")=0,"",IFERROR(VLOOKUP(N2305,Home!$C$8:$R$1048576,1,FALSE),"")))</f>
        <v/>
      </c>
      <c r="P2305" s="11" t="str">
        <f>IF(IFERROR(VLOOKUP(W2305,Home!$C$8:$R$1048576,3,FALSE),"")=0,"",IFERROR(VLOOKUP(W2305,Home!$C$8:$R$1048576,3,FALSE),""))</f>
        <v/>
      </c>
      <c r="Q2305" s="11" t="str">
        <f t="shared" si="745"/>
        <v/>
      </c>
      <c r="R2305" s="130" t="e">
        <f>VLOOKUP(Q2305,'Baggrund til lister'!$G$4:$H$15,2,FALSE)</f>
        <v>#N/A</v>
      </c>
      <c r="S2305" s="11" t="str">
        <f t="shared" si="727"/>
        <v/>
      </c>
      <c r="T2305" s="11" t="str">
        <f>IF(IFERROR(VLOOKUP(N2305,Home!$C$8:$R$1048576,11,FALSE),"")=0,"",IFERROR(VLOOKUP(N2305,Home!$C$8:$R$1048576,11,FALSE),""))</f>
        <v/>
      </c>
      <c r="U2305" s="11" t="str">
        <f>IF(IFERROR(VLOOKUP(O2305,Home!$C$8:$R$1048576,12,FALSE),"")=0,"",IFERROR(VLOOKUP(O2305,Home!$C$8:$R$1048576,12,FALSE),""))</f>
        <v/>
      </c>
      <c r="V2305" s="11" t="str">
        <f>IF(IFERROR(VLOOKUP(O2305,Home!$C$8:$R$1048576,8,FALSE),"")=0,"",IFERROR(VLOOKUP(O2305,Home!$C$8:$R$1048576,8,FALSE),""))</f>
        <v/>
      </c>
      <c r="W2305" s="11" t="str">
        <f>IF(OR(VLOOKUP(N2305,Home!$C$7:$I$207,6,FALSE)="",VLOOKUP(N2305,Home!$C$7:$I$207,7,FALSE)=""),"FEJL",SUM(Baggrundsark!$K$4:K2305))</f>
        <v>FEJL</v>
      </c>
      <c r="Y2305">
        <v>2302</v>
      </c>
      <c r="Z2305" s="1"/>
      <c r="AC2305" s="44"/>
      <c r="AD2305">
        <f t="shared" si="734"/>
        <v>0</v>
      </c>
      <c r="AE2305">
        <f>SUM($AD$4:AD2305)</f>
        <v>1</v>
      </c>
      <c r="AF2305" s="103" t="str">
        <f>IFERROR(VLOOKUP(AN2305,Home!$C$8:$E$207,3,FALSE),"")</f>
        <v/>
      </c>
      <c r="AG2305" s="103" t="str">
        <f>IFERROR(VLOOKUP(AN2305,Home!$C$8:$E$207,2,FALSE),"")</f>
        <v/>
      </c>
      <c r="AH2305" s="104" t="str">
        <f>IF(VLOOKUP(AE2305,Home!$C$8:$I$207,6,FALSE)="","",VLOOKUP(AE2305,Home!$C$8:$I$207,6,FALSE))</f>
        <v/>
      </c>
      <c r="AI2305" s="104" t="e">
        <f t="shared" si="742"/>
        <v>#VALUE!</v>
      </c>
      <c r="AJ2305" s="105" t="e">
        <f t="shared" si="735"/>
        <v>#VALUE!</v>
      </c>
      <c r="AK2305" s="103" t="e">
        <f t="shared" si="728"/>
        <v>#VALUE!</v>
      </c>
      <c r="AL2305" s="103" t="e">
        <f t="shared" si="736"/>
        <v>#VALUE!</v>
      </c>
      <c r="AN2305" t="str">
        <f>IF(OR(VLOOKUP(AE2305,Home!$C$8:$I$207,6,FALSE)="",VLOOKUP(AE2305,Home!$C$8:$I$207,7,FALSE)=""),"FEJL",Baggrundsark!AE2305)</f>
        <v>FEJL</v>
      </c>
      <c r="AO2305">
        <f>IF(VLOOKUP(AE2305,Home!$C$8:$N$207,12,FALSE)="Timelønnet",1,0)</f>
        <v>0</v>
      </c>
      <c r="AP2305">
        <f>SUM($AO$4:AO2305)*AO2305</f>
        <v>0</v>
      </c>
      <c r="AQ2305">
        <f t="shared" si="743"/>
        <v>1</v>
      </c>
      <c r="AR2305" t="str">
        <f t="shared" si="743"/>
        <v/>
      </c>
      <c r="AS2305" t="e">
        <f t="shared" si="737"/>
        <v>#VALUE!</v>
      </c>
      <c r="AT2305" s="45" t="e">
        <f t="shared" si="744"/>
        <v>#VALUE!</v>
      </c>
      <c r="AU2305">
        <f>VLOOKUP(AQ2305,Home!$C$8:$J$207,8,FALSE)</f>
        <v>0</v>
      </c>
    </row>
    <row r="2306" spans="1:47" x14ac:dyDescent="0.25">
      <c r="A2306" s="6">
        <f t="shared" si="729"/>
        <v>0</v>
      </c>
      <c r="B2306" s="6">
        <f t="shared" si="738"/>
        <v>0</v>
      </c>
      <c r="C2306" s="6" t="str">
        <f t="shared" si="730"/>
        <v/>
      </c>
      <c r="D2306" s="7">
        <f t="shared" si="731"/>
        <v>0</v>
      </c>
      <c r="E2306" s="7">
        <f t="shared" si="739"/>
        <v>0</v>
      </c>
      <c r="F2306" s="7" t="str">
        <f t="shared" si="732"/>
        <v/>
      </c>
      <c r="G2306" s="6">
        <f t="shared" si="733"/>
        <v>0</v>
      </c>
      <c r="H2306" s="6">
        <f t="shared" si="740"/>
        <v>0</v>
      </c>
      <c r="I2306" s="6" t="str">
        <f t="shared" si="741"/>
        <v/>
      </c>
      <c r="J2306" s="11">
        <v>2303</v>
      </c>
      <c r="K2306" s="11">
        <f>IF(IFERROR(VLOOKUP(J2306,Home!$A$8:$B$1048576,1,FALSE),0)=0,0,1)</f>
        <v>0</v>
      </c>
      <c r="L2306" s="129" t="e">
        <f>IF(VLOOKUP(O2306,Home!$C$8:$R$207,6,FALSE)="","",VLOOKUP(O2306,Home!$C$8:$R$207,6,FALSE))</f>
        <v>#N/A</v>
      </c>
      <c r="M2306" s="129" t="e">
        <f t="shared" si="726"/>
        <v>#N/A</v>
      </c>
      <c r="N2306" s="11">
        <f>SUM($K$4:K2306)</f>
        <v>200</v>
      </c>
      <c r="O2306" s="11" t="str">
        <f>IF(P2306="","",IF(IFERROR(VLOOKUP(N2306,Home!$C$8:$R$1048576,1,FALSE),"")=0,"",IFERROR(VLOOKUP(N2306,Home!$C$8:$R$1048576,1,FALSE),"")))</f>
        <v/>
      </c>
      <c r="P2306" s="11" t="str">
        <f>IF(IFERROR(VLOOKUP(W2306,Home!$C$8:$R$1048576,3,FALSE),"")=0,"",IFERROR(VLOOKUP(W2306,Home!$C$8:$R$1048576,3,FALSE),""))</f>
        <v/>
      </c>
      <c r="Q2306" s="11" t="str">
        <f t="shared" si="745"/>
        <v/>
      </c>
      <c r="R2306" s="130" t="e">
        <f>VLOOKUP(Q2306,'Baggrund til lister'!$G$4:$H$15,2,FALSE)</f>
        <v>#N/A</v>
      </c>
      <c r="S2306" s="11" t="str">
        <f t="shared" si="727"/>
        <v/>
      </c>
      <c r="T2306" s="11" t="str">
        <f>IF(IFERROR(VLOOKUP(N2306,Home!$C$8:$R$1048576,11,FALSE),"")=0,"",IFERROR(VLOOKUP(N2306,Home!$C$8:$R$1048576,11,FALSE),""))</f>
        <v/>
      </c>
      <c r="U2306" s="11" t="str">
        <f>IF(IFERROR(VLOOKUP(O2306,Home!$C$8:$R$1048576,12,FALSE),"")=0,"",IFERROR(VLOOKUP(O2306,Home!$C$8:$R$1048576,12,FALSE),""))</f>
        <v/>
      </c>
      <c r="V2306" s="11" t="str">
        <f>IF(IFERROR(VLOOKUP(O2306,Home!$C$8:$R$1048576,8,FALSE),"")=0,"",IFERROR(VLOOKUP(O2306,Home!$C$8:$R$1048576,8,FALSE),""))</f>
        <v/>
      </c>
      <c r="W2306" s="11" t="str">
        <f>IF(OR(VLOOKUP(N2306,Home!$C$7:$I$207,6,FALSE)="",VLOOKUP(N2306,Home!$C$7:$I$207,7,FALSE)=""),"FEJL",SUM(Baggrundsark!$K$4:K2306))</f>
        <v>FEJL</v>
      </c>
      <c r="Y2306">
        <v>2303</v>
      </c>
      <c r="Z2306" s="1"/>
      <c r="AC2306" s="44"/>
      <c r="AD2306">
        <f t="shared" si="734"/>
        <v>0</v>
      </c>
      <c r="AE2306">
        <f>SUM($AD$4:AD2306)</f>
        <v>1</v>
      </c>
      <c r="AF2306" s="103" t="str">
        <f>IFERROR(VLOOKUP(AN2306,Home!$C$8:$E$207,3,FALSE),"")</f>
        <v/>
      </c>
      <c r="AG2306" s="103" t="str">
        <f>IFERROR(VLOOKUP(AN2306,Home!$C$8:$E$207,2,FALSE),"")</f>
        <v/>
      </c>
      <c r="AH2306" s="104" t="str">
        <f>IF(VLOOKUP(AE2306,Home!$C$8:$I$207,6,FALSE)="","",VLOOKUP(AE2306,Home!$C$8:$I$207,6,FALSE))</f>
        <v/>
      </c>
      <c r="AI2306" s="104" t="e">
        <f t="shared" si="742"/>
        <v>#VALUE!</v>
      </c>
      <c r="AJ2306" s="105" t="e">
        <f t="shared" si="735"/>
        <v>#VALUE!</v>
      </c>
      <c r="AK2306" s="103" t="e">
        <f t="shared" si="728"/>
        <v>#VALUE!</v>
      </c>
      <c r="AL2306" s="103" t="e">
        <f t="shared" si="736"/>
        <v>#VALUE!</v>
      </c>
      <c r="AN2306" t="str">
        <f>IF(OR(VLOOKUP(AE2306,Home!$C$8:$I$207,6,FALSE)="",VLOOKUP(AE2306,Home!$C$8:$I$207,7,FALSE)=""),"FEJL",Baggrundsark!AE2306)</f>
        <v>FEJL</v>
      </c>
      <c r="AO2306">
        <f>IF(VLOOKUP(AE2306,Home!$C$8:$N$207,12,FALSE)="Timelønnet",1,0)</f>
        <v>0</v>
      </c>
      <c r="AP2306">
        <f>SUM($AO$4:AO2306)*AO2306</f>
        <v>0</v>
      </c>
      <c r="AQ2306">
        <f t="shared" si="743"/>
        <v>1</v>
      </c>
      <c r="AR2306" t="str">
        <f t="shared" si="743"/>
        <v/>
      </c>
      <c r="AS2306" t="e">
        <f t="shared" si="737"/>
        <v>#VALUE!</v>
      </c>
      <c r="AT2306" s="45" t="e">
        <f t="shared" si="744"/>
        <v>#VALUE!</v>
      </c>
      <c r="AU2306">
        <f>VLOOKUP(AQ2306,Home!$C$8:$J$207,8,FALSE)</f>
        <v>0</v>
      </c>
    </row>
    <row r="2307" spans="1:47" x14ac:dyDescent="0.25">
      <c r="A2307" s="6">
        <f t="shared" si="729"/>
        <v>0</v>
      </c>
      <c r="B2307" s="6">
        <f t="shared" si="738"/>
        <v>0</v>
      </c>
      <c r="C2307" s="6" t="str">
        <f t="shared" si="730"/>
        <v/>
      </c>
      <c r="D2307" s="7">
        <f t="shared" si="731"/>
        <v>0</v>
      </c>
      <c r="E2307" s="7">
        <f t="shared" si="739"/>
        <v>0</v>
      </c>
      <c r="F2307" s="7" t="str">
        <f t="shared" si="732"/>
        <v/>
      </c>
      <c r="G2307" s="6">
        <f t="shared" si="733"/>
        <v>0</v>
      </c>
      <c r="H2307" s="6">
        <f t="shared" si="740"/>
        <v>0</v>
      </c>
      <c r="I2307" s="6" t="str">
        <f t="shared" si="741"/>
        <v/>
      </c>
      <c r="J2307" s="11">
        <v>2304</v>
      </c>
      <c r="K2307" s="11">
        <f>IF(IFERROR(VLOOKUP(J2307,Home!$A$8:$B$1048576,1,FALSE),0)=0,0,1)</f>
        <v>0</v>
      </c>
      <c r="L2307" s="129" t="e">
        <f>IF(VLOOKUP(O2307,Home!$C$8:$R$207,6,FALSE)="","",VLOOKUP(O2307,Home!$C$8:$R$207,6,FALSE))</f>
        <v>#N/A</v>
      </c>
      <c r="M2307" s="129" t="e">
        <f t="shared" si="726"/>
        <v>#N/A</v>
      </c>
      <c r="N2307" s="11">
        <f>SUM($K$4:K2307)</f>
        <v>200</v>
      </c>
      <c r="O2307" s="11" t="str">
        <f>IF(P2307="","",IF(IFERROR(VLOOKUP(N2307,Home!$C$8:$R$1048576,1,FALSE),"")=0,"",IFERROR(VLOOKUP(N2307,Home!$C$8:$R$1048576,1,FALSE),"")))</f>
        <v/>
      </c>
      <c r="P2307" s="11" t="str">
        <f>IF(IFERROR(VLOOKUP(W2307,Home!$C$8:$R$1048576,3,FALSE),"")=0,"",IFERROR(VLOOKUP(W2307,Home!$C$8:$R$1048576,3,FALSE),""))</f>
        <v/>
      </c>
      <c r="Q2307" s="11" t="str">
        <f t="shared" si="745"/>
        <v/>
      </c>
      <c r="R2307" s="130" t="e">
        <f>VLOOKUP(Q2307,'Baggrund til lister'!$G$4:$H$15,2,FALSE)</f>
        <v>#N/A</v>
      </c>
      <c r="S2307" s="11" t="str">
        <f t="shared" si="727"/>
        <v/>
      </c>
      <c r="T2307" s="11" t="str">
        <f>IF(IFERROR(VLOOKUP(N2307,Home!$C$8:$R$1048576,11,FALSE),"")=0,"",IFERROR(VLOOKUP(N2307,Home!$C$8:$R$1048576,11,FALSE),""))</f>
        <v/>
      </c>
      <c r="U2307" s="11" t="str">
        <f>IF(IFERROR(VLOOKUP(O2307,Home!$C$8:$R$1048576,12,FALSE),"")=0,"",IFERROR(VLOOKUP(O2307,Home!$C$8:$R$1048576,12,FALSE),""))</f>
        <v/>
      </c>
      <c r="V2307" s="11" t="str">
        <f>IF(IFERROR(VLOOKUP(O2307,Home!$C$8:$R$1048576,8,FALSE),"")=0,"",IFERROR(VLOOKUP(O2307,Home!$C$8:$R$1048576,8,FALSE),""))</f>
        <v/>
      </c>
      <c r="W2307" s="11" t="str">
        <f>IF(OR(VLOOKUP(N2307,Home!$C$7:$I$207,6,FALSE)="",VLOOKUP(N2307,Home!$C$7:$I$207,7,FALSE)=""),"FEJL",SUM(Baggrundsark!$K$4:K2307))</f>
        <v>FEJL</v>
      </c>
      <c r="Y2307">
        <v>2304</v>
      </c>
      <c r="Z2307" s="1"/>
      <c r="AC2307" s="44"/>
      <c r="AD2307">
        <f t="shared" si="734"/>
        <v>0</v>
      </c>
      <c r="AE2307">
        <f>SUM($AD$4:AD2307)</f>
        <v>1</v>
      </c>
      <c r="AF2307" s="103" t="str">
        <f>IFERROR(VLOOKUP(AN2307,Home!$C$8:$E$207,3,FALSE),"")</f>
        <v/>
      </c>
      <c r="AG2307" s="103" t="str">
        <f>IFERROR(VLOOKUP(AN2307,Home!$C$8:$E$207,2,FALSE),"")</f>
        <v/>
      </c>
      <c r="AH2307" s="104" t="str">
        <f>IF(VLOOKUP(AE2307,Home!$C$8:$I$207,6,FALSE)="","",VLOOKUP(AE2307,Home!$C$8:$I$207,6,FALSE))</f>
        <v/>
      </c>
      <c r="AI2307" s="104" t="e">
        <f t="shared" si="742"/>
        <v>#VALUE!</v>
      </c>
      <c r="AJ2307" s="105" t="e">
        <f t="shared" si="735"/>
        <v>#VALUE!</v>
      </c>
      <c r="AK2307" s="103" t="e">
        <f t="shared" si="728"/>
        <v>#VALUE!</v>
      </c>
      <c r="AL2307" s="103" t="e">
        <f t="shared" si="736"/>
        <v>#VALUE!</v>
      </c>
      <c r="AN2307" t="str">
        <f>IF(OR(VLOOKUP(AE2307,Home!$C$8:$I$207,6,FALSE)="",VLOOKUP(AE2307,Home!$C$8:$I$207,7,FALSE)=""),"FEJL",Baggrundsark!AE2307)</f>
        <v>FEJL</v>
      </c>
      <c r="AO2307">
        <f>IF(VLOOKUP(AE2307,Home!$C$8:$N$207,12,FALSE)="Timelønnet",1,0)</f>
        <v>0</v>
      </c>
      <c r="AP2307">
        <f>SUM($AO$4:AO2307)*AO2307</f>
        <v>0</v>
      </c>
      <c r="AQ2307">
        <f t="shared" si="743"/>
        <v>1</v>
      </c>
      <c r="AR2307" t="str">
        <f t="shared" si="743"/>
        <v/>
      </c>
      <c r="AS2307" t="e">
        <f t="shared" si="737"/>
        <v>#VALUE!</v>
      </c>
      <c r="AT2307" s="45" t="e">
        <f t="shared" si="744"/>
        <v>#VALUE!</v>
      </c>
      <c r="AU2307">
        <f>VLOOKUP(AQ2307,Home!$C$8:$J$207,8,FALSE)</f>
        <v>0</v>
      </c>
    </row>
    <row r="2308" spans="1:47" x14ac:dyDescent="0.25">
      <c r="A2308" s="6">
        <f t="shared" si="729"/>
        <v>0</v>
      </c>
      <c r="B2308" s="6">
        <f t="shared" si="738"/>
        <v>0</v>
      </c>
      <c r="C2308" s="6" t="str">
        <f t="shared" si="730"/>
        <v/>
      </c>
      <c r="D2308" s="7">
        <f t="shared" si="731"/>
        <v>0</v>
      </c>
      <c r="E2308" s="7">
        <f t="shared" si="739"/>
        <v>0</v>
      </c>
      <c r="F2308" s="7" t="str">
        <f t="shared" si="732"/>
        <v/>
      </c>
      <c r="G2308" s="6">
        <f t="shared" si="733"/>
        <v>0</v>
      </c>
      <c r="H2308" s="6">
        <f t="shared" si="740"/>
        <v>0</v>
      </c>
      <c r="I2308" s="6" t="str">
        <f t="shared" si="741"/>
        <v/>
      </c>
      <c r="J2308" s="11">
        <v>2305</v>
      </c>
      <c r="K2308" s="11">
        <f>IF(IFERROR(VLOOKUP(J2308,Home!$A$8:$B$1048576,1,FALSE),0)=0,0,1)</f>
        <v>0</v>
      </c>
      <c r="L2308" s="129" t="e">
        <f>IF(VLOOKUP(O2308,Home!$C$8:$R$207,6,FALSE)="","",VLOOKUP(O2308,Home!$C$8:$R$207,6,FALSE))</f>
        <v>#N/A</v>
      </c>
      <c r="M2308" s="129" t="e">
        <f t="shared" ref="M2308:M2371" si="746">IF(O2308=O2307,EDATE(M2307,1),L2308)</f>
        <v>#N/A</v>
      </c>
      <c r="N2308" s="11">
        <f>SUM($K$4:K2308)</f>
        <v>200</v>
      </c>
      <c r="O2308" s="11" t="str">
        <f>IF(P2308="","",IF(IFERROR(VLOOKUP(N2308,Home!$C$8:$R$1048576,1,FALSE),"")=0,"",IFERROR(VLOOKUP(N2308,Home!$C$8:$R$1048576,1,FALSE),"")))</f>
        <v/>
      </c>
      <c r="P2308" s="11" t="str">
        <f>IF(IFERROR(VLOOKUP(W2308,Home!$C$8:$R$1048576,3,FALSE),"")=0,"",IFERROR(VLOOKUP(W2308,Home!$C$8:$R$1048576,3,FALSE),""))</f>
        <v/>
      </c>
      <c r="Q2308" s="11" t="str">
        <f t="shared" si="745"/>
        <v/>
      </c>
      <c r="R2308" s="130" t="e">
        <f>VLOOKUP(Q2308,'Baggrund til lister'!$G$4:$H$15,2,FALSE)</f>
        <v>#N/A</v>
      </c>
      <c r="S2308" s="11" t="str">
        <f t="shared" ref="S2308:S2371" si="747">IFERROR(YEAR(M2308),"")</f>
        <v/>
      </c>
      <c r="T2308" s="11" t="str">
        <f>IF(IFERROR(VLOOKUP(N2308,Home!$C$8:$R$1048576,11,FALSE),"")=0,"",IFERROR(VLOOKUP(N2308,Home!$C$8:$R$1048576,11,FALSE),""))</f>
        <v/>
      </c>
      <c r="U2308" s="11" t="str">
        <f>IF(IFERROR(VLOOKUP(O2308,Home!$C$8:$R$1048576,12,FALSE),"")=0,"",IFERROR(VLOOKUP(O2308,Home!$C$8:$R$1048576,12,FALSE),""))</f>
        <v/>
      </c>
      <c r="V2308" s="11" t="str">
        <f>IF(IFERROR(VLOOKUP(O2308,Home!$C$8:$R$1048576,8,FALSE),"")=0,"",IFERROR(VLOOKUP(O2308,Home!$C$8:$R$1048576,8,FALSE),""))</f>
        <v/>
      </c>
      <c r="W2308" s="11" t="str">
        <f>IF(OR(VLOOKUP(N2308,Home!$C$7:$I$207,6,FALSE)="",VLOOKUP(N2308,Home!$C$7:$I$207,7,FALSE)=""),"FEJL",SUM(Baggrundsark!$K$4:K2308))</f>
        <v>FEJL</v>
      </c>
      <c r="Y2308">
        <v>2305</v>
      </c>
      <c r="Z2308" s="1"/>
      <c r="AC2308" s="44"/>
      <c r="AD2308">
        <f t="shared" si="734"/>
        <v>0</v>
      </c>
      <c r="AE2308">
        <f>SUM($AD$4:AD2308)</f>
        <v>1</v>
      </c>
      <c r="AF2308" s="103" t="str">
        <f>IFERROR(VLOOKUP(AN2308,Home!$C$8:$E$207,3,FALSE),"")</f>
        <v/>
      </c>
      <c r="AG2308" s="103" t="str">
        <f>IFERROR(VLOOKUP(AN2308,Home!$C$8:$E$207,2,FALSE),"")</f>
        <v/>
      </c>
      <c r="AH2308" s="104" t="str">
        <f>IF(VLOOKUP(AE2308,Home!$C$8:$I$207,6,FALSE)="","",VLOOKUP(AE2308,Home!$C$8:$I$207,6,FALSE))</f>
        <v/>
      </c>
      <c r="AI2308" s="104" t="e">
        <f t="shared" si="742"/>
        <v>#VALUE!</v>
      </c>
      <c r="AJ2308" s="105" t="e">
        <f t="shared" si="735"/>
        <v>#VALUE!</v>
      </c>
      <c r="AK2308" s="103" t="e">
        <f t="shared" ref="AK2308:AK2371" si="748">YEAR(AI2308)</f>
        <v>#VALUE!</v>
      </c>
      <c r="AL2308" s="103" t="e">
        <f t="shared" si="736"/>
        <v>#VALUE!</v>
      </c>
      <c r="AN2308" t="str">
        <f>IF(OR(VLOOKUP(AE2308,Home!$C$8:$I$207,6,FALSE)="",VLOOKUP(AE2308,Home!$C$8:$I$207,7,FALSE)=""),"FEJL",Baggrundsark!AE2308)</f>
        <v>FEJL</v>
      </c>
      <c r="AO2308">
        <f>IF(VLOOKUP(AE2308,Home!$C$8:$N$207,12,FALSE)="Timelønnet",1,0)</f>
        <v>0</v>
      </c>
      <c r="AP2308">
        <f>SUM($AO$4:AO2308)*AO2308</f>
        <v>0</v>
      </c>
      <c r="AQ2308">
        <f t="shared" si="743"/>
        <v>1</v>
      </c>
      <c r="AR2308" t="str">
        <f t="shared" si="743"/>
        <v/>
      </c>
      <c r="AS2308" t="e">
        <f t="shared" si="737"/>
        <v>#VALUE!</v>
      </c>
      <c r="AT2308" s="45" t="e">
        <f t="shared" si="744"/>
        <v>#VALUE!</v>
      </c>
      <c r="AU2308">
        <f>VLOOKUP(AQ2308,Home!$C$8:$J$207,8,FALSE)</f>
        <v>0</v>
      </c>
    </row>
    <row r="2309" spans="1:47" x14ac:dyDescent="0.25">
      <c r="A2309" s="6">
        <f t="shared" ref="A2309:A2372" si="749">IF(U2309="Kontraktansat",1,0)</f>
        <v>0</v>
      </c>
      <c r="B2309" s="6">
        <f t="shared" si="738"/>
        <v>0</v>
      </c>
      <c r="C2309" s="6" t="str">
        <f t="shared" ref="C2309:C2372" si="750">IF(B2309=B2308,"",B2309)</f>
        <v/>
      </c>
      <c r="D2309" s="7">
        <f t="shared" ref="D2309:D2372" si="751">IF(U2309="Månedslønnet",1,0)</f>
        <v>0</v>
      </c>
      <c r="E2309" s="7">
        <f t="shared" si="739"/>
        <v>0</v>
      </c>
      <c r="F2309" s="7" t="str">
        <f t="shared" ref="F2309:F2372" si="752">IF(E2309=E2308,"",E2309)</f>
        <v/>
      </c>
      <c r="G2309" s="6">
        <f t="shared" ref="G2309:G2372" si="753">IF(U2309="Standardsats",1,0)</f>
        <v>0</v>
      </c>
      <c r="H2309" s="6">
        <f t="shared" si="740"/>
        <v>0</v>
      </c>
      <c r="I2309" s="6" t="str">
        <f t="shared" si="741"/>
        <v/>
      </c>
      <c r="J2309" s="11">
        <v>2306</v>
      </c>
      <c r="K2309" s="11">
        <f>IF(IFERROR(VLOOKUP(J2309,Home!$A$8:$B$1048576,1,FALSE),0)=0,0,1)</f>
        <v>0</v>
      </c>
      <c r="L2309" s="129" t="e">
        <f>IF(VLOOKUP(O2309,Home!$C$8:$R$207,6,FALSE)="","",VLOOKUP(O2309,Home!$C$8:$R$207,6,FALSE))</f>
        <v>#N/A</v>
      </c>
      <c r="M2309" s="129" t="e">
        <f t="shared" si="746"/>
        <v>#N/A</v>
      </c>
      <c r="N2309" s="11">
        <f>SUM($K$4:K2309)</f>
        <v>200</v>
      </c>
      <c r="O2309" s="11" t="str">
        <f>IF(P2309="","",IF(IFERROR(VLOOKUP(N2309,Home!$C$8:$R$1048576,1,FALSE),"")=0,"",IFERROR(VLOOKUP(N2309,Home!$C$8:$R$1048576,1,FALSE),"")))</f>
        <v/>
      </c>
      <c r="P2309" s="11" t="str">
        <f>IF(IFERROR(VLOOKUP(W2309,Home!$C$8:$R$1048576,3,FALSE),"")=0,"",IFERROR(VLOOKUP(W2309,Home!$C$8:$R$1048576,3,FALSE),""))</f>
        <v/>
      </c>
      <c r="Q2309" s="11" t="str">
        <f t="shared" si="745"/>
        <v/>
      </c>
      <c r="R2309" s="130" t="e">
        <f>VLOOKUP(Q2309,'Baggrund til lister'!$G$4:$H$15,2,FALSE)</f>
        <v>#N/A</v>
      </c>
      <c r="S2309" s="11" t="str">
        <f t="shared" si="747"/>
        <v/>
      </c>
      <c r="T2309" s="11" t="str">
        <f>IF(IFERROR(VLOOKUP(N2309,Home!$C$8:$R$1048576,11,FALSE),"")=0,"",IFERROR(VLOOKUP(N2309,Home!$C$8:$R$1048576,11,FALSE),""))</f>
        <v/>
      </c>
      <c r="U2309" s="11" t="str">
        <f>IF(IFERROR(VLOOKUP(O2309,Home!$C$8:$R$1048576,12,FALSE),"")=0,"",IFERROR(VLOOKUP(O2309,Home!$C$8:$R$1048576,12,FALSE),""))</f>
        <v/>
      </c>
      <c r="V2309" s="11" t="str">
        <f>IF(IFERROR(VLOOKUP(O2309,Home!$C$8:$R$1048576,8,FALSE),"")=0,"",IFERROR(VLOOKUP(O2309,Home!$C$8:$R$1048576,8,FALSE),""))</f>
        <v/>
      </c>
      <c r="W2309" s="11" t="str">
        <f>IF(OR(VLOOKUP(N2309,Home!$C$7:$I$207,6,FALSE)="",VLOOKUP(N2309,Home!$C$7:$I$207,7,FALSE)=""),"FEJL",SUM(Baggrundsark!$K$4:K2309))</f>
        <v>FEJL</v>
      </c>
      <c r="Y2309">
        <v>2306</v>
      </c>
      <c r="Z2309" s="1"/>
      <c r="AC2309" s="44"/>
      <c r="AD2309">
        <f t="shared" ref="AD2309:AD2372" si="754">IF(IFERROR(VLOOKUP(Y2309,$AC$4:$AC$203,1,FALSE),0)=0,0,1)</f>
        <v>0</v>
      </c>
      <c r="AE2309">
        <f>SUM($AD$4:AD2309)</f>
        <v>1</v>
      </c>
      <c r="AF2309" s="103" t="str">
        <f>IFERROR(VLOOKUP(AN2309,Home!$C$8:$E$207,3,FALSE),"")</f>
        <v/>
      </c>
      <c r="AG2309" s="103" t="str">
        <f>IFERROR(VLOOKUP(AN2309,Home!$C$8:$E$207,2,FALSE),"")</f>
        <v/>
      </c>
      <c r="AH2309" s="104" t="str">
        <f>IF(VLOOKUP(AE2309,Home!$C$8:$I$207,6,FALSE)="","",VLOOKUP(AE2309,Home!$C$8:$I$207,6,FALSE))</f>
        <v/>
      </c>
      <c r="AI2309" s="104" t="e">
        <f t="shared" si="742"/>
        <v>#VALUE!</v>
      </c>
      <c r="AJ2309" s="105" t="e">
        <f t="shared" ref="AJ2309:AJ2372" si="755">1+INT((AI2309-DATE(YEAR(AI2309+4-WEEKDAY(AI2309+6)),1,5)+WEEKDAY(DATE(YEAR(AI2309+4-WEEKDAY(AI2309+6)),1,3)))/7)</f>
        <v>#VALUE!</v>
      </c>
      <c r="AK2309" s="103" t="e">
        <f t="shared" si="748"/>
        <v>#VALUE!</v>
      </c>
      <c r="AL2309" s="103" t="e">
        <f t="shared" ref="AL2309:AL2372" si="756">AK2309&amp;" "&amp;AJ2309</f>
        <v>#VALUE!</v>
      </c>
      <c r="AN2309" t="str">
        <f>IF(OR(VLOOKUP(AE2309,Home!$C$8:$I$207,6,FALSE)="",VLOOKUP(AE2309,Home!$C$8:$I$207,7,FALSE)=""),"FEJL",Baggrundsark!AE2309)</f>
        <v>FEJL</v>
      </c>
      <c r="AO2309">
        <f>IF(VLOOKUP(AE2309,Home!$C$8:$N$207,12,FALSE)="Timelønnet",1,0)</f>
        <v>0</v>
      </c>
      <c r="AP2309">
        <f>SUM($AO$4:AO2309)*AO2309</f>
        <v>0</v>
      </c>
      <c r="AQ2309">
        <f t="shared" si="743"/>
        <v>1</v>
      </c>
      <c r="AR2309" t="str">
        <f t="shared" si="743"/>
        <v/>
      </c>
      <c r="AS2309" t="e">
        <f t="shared" ref="AS2309:AS2372" si="757">VLOOKUP(AL2309,$BB$4:$BC$476,2,FALSE)</f>
        <v>#VALUE!</v>
      </c>
      <c r="AT2309" s="45" t="e">
        <f t="shared" si="744"/>
        <v>#VALUE!</v>
      </c>
      <c r="AU2309">
        <f>VLOOKUP(AQ2309,Home!$C$8:$J$207,8,FALSE)</f>
        <v>0</v>
      </c>
    </row>
    <row r="2310" spans="1:47" x14ac:dyDescent="0.25">
      <c r="A2310" s="6">
        <f t="shared" si="749"/>
        <v>0</v>
      </c>
      <c r="B2310" s="6">
        <f t="shared" ref="B2310:B2373" si="758">A2310+B2309</f>
        <v>0</v>
      </c>
      <c r="C2310" s="6" t="str">
        <f t="shared" si="750"/>
        <v/>
      </c>
      <c r="D2310" s="7">
        <f t="shared" si="751"/>
        <v>0</v>
      </c>
      <c r="E2310" s="7">
        <f t="shared" ref="E2310:E2373" si="759">D2310+E2309</f>
        <v>0</v>
      </c>
      <c r="F2310" s="7" t="str">
        <f t="shared" si="752"/>
        <v/>
      </c>
      <c r="G2310" s="6">
        <f t="shared" si="753"/>
        <v>0</v>
      </c>
      <c r="H2310" s="6">
        <f t="shared" ref="H2310:H2373" si="760">G2310+H2309</f>
        <v>0</v>
      </c>
      <c r="I2310" s="6" t="str">
        <f t="shared" ref="I2310:I2373" si="761">IF(H2310=H2309,"",H2310)</f>
        <v/>
      </c>
      <c r="J2310" s="11">
        <v>2307</v>
      </c>
      <c r="K2310" s="11">
        <f>IF(IFERROR(VLOOKUP(J2310,Home!$A$8:$B$1048576,1,FALSE),0)=0,0,1)</f>
        <v>0</v>
      </c>
      <c r="L2310" s="129" t="e">
        <f>IF(VLOOKUP(O2310,Home!$C$8:$R$207,6,FALSE)="","",VLOOKUP(O2310,Home!$C$8:$R$207,6,FALSE))</f>
        <v>#N/A</v>
      </c>
      <c r="M2310" s="129" t="e">
        <f t="shared" si="746"/>
        <v>#N/A</v>
      </c>
      <c r="N2310" s="11">
        <f>SUM($K$4:K2310)</f>
        <v>200</v>
      </c>
      <c r="O2310" s="11" t="str">
        <f>IF(P2310="","",IF(IFERROR(VLOOKUP(N2310,Home!$C$8:$R$1048576,1,FALSE),"")=0,"",IFERROR(VLOOKUP(N2310,Home!$C$8:$R$1048576,1,FALSE),"")))</f>
        <v/>
      </c>
      <c r="P2310" s="11" t="str">
        <f>IF(IFERROR(VLOOKUP(W2310,Home!$C$8:$R$1048576,3,FALSE),"")=0,"",IFERROR(VLOOKUP(W2310,Home!$C$8:$R$1048576,3,FALSE),""))</f>
        <v/>
      </c>
      <c r="Q2310" s="11" t="str">
        <f t="shared" si="745"/>
        <v/>
      </c>
      <c r="R2310" s="130" t="e">
        <f>VLOOKUP(Q2310,'Baggrund til lister'!$G$4:$H$15,2,FALSE)</f>
        <v>#N/A</v>
      </c>
      <c r="S2310" s="11" t="str">
        <f t="shared" si="747"/>
        <v/>
      </c>
      <c r="T2310" s="11" t="str">
        <f>IF(IFERROR(VLOOKUP(N2310,Home!$C$8:$R$1048576,11,FALSE),"")=0,"",IFERROR(VLOOKUP(N2310,Home!$C$8:$R$1048576,11,FALSE),""))</f>
        <v/>
      </c>
      <c r="U2310" s="11" t="str">
        <f>IF(IFERROR(VLOOKUP(O2310,Home!$C$8:$R$1048576,12,FALSE),"")=0,"",IFERROR(VLOOKUP(O2310,Home!$C$8:$R$1048576,12,FALSE),""))</f>
        <v/>
      </c>
      <c r="V2310" s="11" t="str">
        <f>IF(IFERROR(VLOOKUP(O2310,Home!$C$8:$R$1048576,8,FALSE),"")=0,"",IFERROR(VLOOKUP(O2310,Home!$C$8:$R$1048576,8,FALSE),""))</f>
        <v/>
      </c>
      <c r="W2310" s="11" t="str">
        <f>IF(OR(VLOOKUP(N2310,Home!$C$7:$I$207,6,FALSE)="",VLOOKUP(N2310,Home!$C$7:$I$207,7,FALSE)=""),"FEJL",SUM(Baggrundsark!$K$4:K2310))</f>
        <v>FEJL</v>
      </c>
      <c r="Y2310">
        <v>2307</v>
      </c>
      <c r="Z2310" s="1"/>
      <c r="AC2310" s="44"/>
      <c r="AD2310">
        <f t="shared" si="754"/>
        <v>0</v>
      </c>
      <c r="AE2310">
        <f>SUM($AD$4:AD2310)</f>
        <v>1</v>
      </c>
      <c r="AF2310" s="103" t="str">
        <f>IFERROR(VLOOKUP(AN2310,Home!$C$8:$E$207,3,FALSE),"")</f>
        <v/>
      </c>
      <c r="AG2310" s="103" t="str">
        <f>IFERROR(VLOOKUP(AN2310,Home!$C$8:$E$207,2,FALSE),"")</f>
        <v/>
      </c>
      <c r="AH2310" s="104" t="str">
        <f>IF(VLOOKUP(AE2310,Home!$C$8:$I$207,6,FALSE)="","",VLOOKUP(AE2310,Home!$C$8:$I$207,6,FALSE))</f>
        <v/>
      </c>
      <c r="AI2310" s="104" t="e">
        <f t="shared" ref="AI2310:AI2373" si="762">IF(AG2310=AG2309,AI2309+14,AH2310)</f>
        <v>#VALUE!</v>
      </c>
      <c r="AJ2310" s="105" t="e">
        <f t="shared" si="755"/>
        <v>#VALUE!</v>
      </c>
      <c r="AK2310" s="103" t="e">
        <f t="shared" si="748"/>
        <v>#VALUE!</v>
      </c>
      <c r="AL2310" s="103" t="e">
        <f t="shared" si="756"/>
        <v>#VALUE!</v>
      </c>
      <c r="AN2310" t="str">
        <f>IF(OR(VLOOKUP(AE2310,Home!$C$8:$I$207,6,FALSE)="",VLOOKUP(AE2310,Home!$C$8:$I$207,7,FALSE)=""),"FEJL",Baggrundsark!AE2310)</f>
        <v>FEJL</v>
      </c>
      <c r="AO2310">
        <f>IF(VLOOKUP(AE2310,Home!$C$8:$N$207,12,FALSE)="Timelønnet",1,0)</f>
        <v>0</v>
      </c>
      <c r="AP2310">
        <f>SUM($AO$4:AO2310)*AO2310</f>
        <v>0</v>
      </c>
      <c r="AQ2310">
        <f t="shared" si="743"/>
        <v>1</v>
      </c>
      <c r="AR2310" t="str">
        <f t="shared" si="743"/>
        <v/>
      </c>
      <c r="AS2310" t="e">
        <f t="shared" si="757"/>
        <v>#VALUE!</v>
      </c>
      <c r="AT2310" s="45" t="e">
        <f t="shared" si="744"/>
        <v>#VALUE!</v>
      </c>
      <c r="AU2310">
        <f>VLOOKUP(AQ2310,Home!$C$8:$J$207,8,FALSE)</f>
        <v>0</v>
      </c>
    </row>
    <row r="2311" spans="1:47" x14ac:dyDescent="0.25">
      <c r="A2311" s="6">
        <f t="shared" si="749"/>
        <v>0</v>
      </c>
      <c r="B2311" s="6">
        <f t="shared" si="758"/>
        <v>0</v>
      </c>
      <c r="C2311" s="6" t="str">
        <f t="shared" si="750"/>
        <v/>
      </c>
      <c r="D2311" s="7">
        <f t="shared" si="751"/>
        <v>0</v>
      </c>
      <c r="E2311" s="7">
        <f t="shared" si="759"/>
        <v>0</v>
      </c>
      <c r="F2311" s="7" t="str">
        <f t="shared" si="752"/>
        <v/>
      </c>
      <c r="G2311" s="6">
        <f t="shared" si="753"/>
        <v>0</v>
      </c>
      <c r="H2311" s="6">
        <f t="shared" si="760"/>
        <v>0</v>
      </c>
      <c r="I2311" s="6" t="str">
        <f t="shared" si="761"/>
        <v/>
      </c>
      <c r="J2311" s="11">
        <v>2308</v>
      </c>
      <c r="K2311" s="11">
        <f>IF(IFERROR(VLOOKUP(J2311,Home!$A$8:$B$1048576,1,FALSE),0)=0,0,1)</f>
        <v>0</v>
      </c>
      <c r="L2311" s="129" t="e">
        <f>IF(VLOOKUP(O2311,Home!$C$8:$R$207,6,FALSE)="","",VLOOKUP(O2311,Home!$C$8:$R$207,6,FALSE))</f>
        <v>#N/A</v>
      </c>
      <c r="M2311" s="129" t="e">
        <f t="shared" si="746"/>
        <v>#N/A</v>
      </c>
      <c r="N2311" s="11">
        <f>SUM($K$4:K2311)</f>
        <v>200</v>
      </c>
      <c r="O2311" s="11" t="str">
        <f>IF(P2311="","",IF(IFERROR(VLOOKUP(N2311,Home!$C$8:$R$1048576,1,FALSE),"")=0,"",IFERROR(VLOOKUP(N2311,Home!$C$8:$R$1048576,1,FALSE),"")))</f>
        <v/>
      </c>
      <c r="P2311" s="11" t="str">
        <f>IF(IFERROR(VLOOKUP(W2311,Home!$C$8:$R$1048576,3,FALSE),"")=0,"",IFERROR(VLOOKUP(W2311,Home!$C$8:$R$1048576,3,FALSE),""))</f>
        <v/>
      </c>
      <c r="Q2311" s="11" t="str">
        <f t="shared" si="745"/>
        <v/>
      </c>
      <c r="R2311" s="130" t="e">
        <f>VLOOKUP(Q2311,'Baggrund til lister'!$G$4:$H$15,2,FALSE)</f>
        <v>#N/A</v>
      </c>
      <c r="S2311" s="11" t="str">
        <f t="shared" si="747"/>
        <v/>
      </c>
      <c r="T2311" s="11" t="str">
        <f>IF(IFERROR(VLOOKUP(N2311,Home!$C$8:$R$1048576,11,FALSE),"")=0,"",IFERROR(VLOOKUP(N2311,Home!$C$8:$R$1048576,11,FALSE),""))</f>
        <v/>
      </c>
      <c r="U2311" s="11" t="str">
        <f>IF(IFERROR(VLOOKUP(O2311,Home!$C$8:$R$1048576,12,FALSE),"")=0,"",IFERROR(VLOOKUP(O2311,Home!$C$8:$R$1048576,12,FALSE),""))</f>
        <v/>
      </c>
      <c r="V2311" s="11" t="str">
        <f>IF(IFERROR(VLOOKUP(O2311,Home!$C$8:$R$1048576,8,FALSE),"")=0,"",IFERROR(VLOOKUP(O2311,Home!$C$8:$R$1048576,8,FALSE),""))</f>
        <v/>
      </c>
      <c r="W2311" s="11" t="str">
        <f>IF(OR(VLOOKUP(N2311,Home!$C$7:$I$207,6,FALSE)="",VLOOKUP(N2311,Home!$C$7:$I$207,7,FALSE)=""),"FEJL",SUM(Baggrundsark!$K$4:K2311))</f>
        <v>FEJL</v>
      </c>
      <c r="Y2311">
        <v>2308</v>
      </c>
      <c r="Z2311" s="1"/>
      <c r="AC2311" s="44"/>
      <c r="AD2311">
        <f t="shared" si="754"/>
        <v>0</v>
      </c>
      <c r="AE2311">
        <f>SUM($AD$4:AD2311)</f>
        <v>1</v>
      </c>
      <c r="AF2311" s="103" t="str">
        <f>IFERROR(VLOOKUP(AN2311,Home!$C$8:$E$207,3,FALSE),"")</f>
        <v/>
      </c>
      <c r="AG2311" s="103" t="str">
        <f>IFERROR(VLOOKUP(AN2311,Home!$C$8:$E$207,2,FALSE),"")</f>
        <v/>
      </c>
      <c r="AH2311" s="104" t="str">
        <f>IF(VLOOKUP(AE2311,Home!$C$8:$I$207,6,FALSE)="","",VLOOKUP(AE2311,Home!$C$8:$I$207,6,FALSE))</f>
        <v/>
      </c>
      <c r="AI2311" s="104" t="e">
        <f t="shared" si="762"/>
        <v>#VALUE!</v>
      </c>
      <c r="AJ2311" s="105" t="e">
        <f t="shared" si="755"/>
        <v>#VALUE!</v>
      </c>
      <c r="AK2311" s="103" t="e">
        <f t="shared" si="748"/>
        <v>#VALUE!</v>
      </c>
      <c r="AL2311" s="103" t="e">
        <f t="shared" si="756"/>
        <v>#VALUE!</v>
      </c>
      <c r="AN2311" t="str">
        <f>IF(OR(VLOOKUP(AE2311,Home!$C$8:$I$207,6,FALSE)="",VLOOKUP(AE2311,Home!$C$8:$I$207,7,FALSE)=""),"FEJL",Baggrundsark!AE2311)</f>
        <v>FEJL</v>
      </c>
      <c r="AO2311">
        <f>IF(VLOOKUP(AE2311,Home!$C$8:$N$207,12,FALSE)="Timelønnet",1,0)</f>
        <v>0</v>
      </c>
      <c r="AP2311">
        <f>SUM($AO$4:AO2311)*AO2311</f>
        <v>0</v>
      </c>
      <c r="AQ2311">
        <f t="shared" si="743"/>
        <v>1</v>
      </c>
      <c r="AR2311" t="str">
        <f t="shared" si="743"/>
        <v/>
      </c>
      <c r="AS2311" t="e">
        <f t="shared" si="757"/>
        <v>#VALUE!</v>
      </c>
      <c r="AT2311" s="45" t="e">
        <f t="shared" si="744"/>
        <v>#VALUE!</v>
      </c>
      <c r="AU2311">
        <f>VLOOKUP(AQ2311,Home!$C$8:$J$207,8,FALSE)</f>
        <v>0</v>
      </c>
    </row>
    <row r="2312" spans="1:47" x14ac:dyDescent="0.25">
      <c r="A2312" s="6">
        <f t="shared" si="749"/>
        <v>0</v>
      </c>
      <c r="B2312" s="6">
        <f t="shared" si="758"/>
        <v>0</v>
      </c>
      <c r="C2312" s="6" t="str">
        <f t="shared" si="750"/>
        <v/>
      </c>
      <c r="D2312" s="7">
        <f t="shared" si="751"/>
        <v>0</v>
      </c>
      <c r="E2312" s="7">
        <f t="shared" si="759"/>
        <v>0</v>
      </c>
      <c r="F2312" s="7" t="str">
        <f t="shared" si="752"/>
        <v/>
      </c>
      <c r="G2312" s="6">
        <f t="shared" si="753"/>
        <v>0</v>
      </c>
      <c r="H2312" s="6">
        <f t="shared" si="760"/>
        <v>0</v>
      </c>
      <c r="I2312" s="6" t="str">
        <f t="shared" si="761"/>
        <v/>
      </c>
      <c r="J2312" s="11">
        <v>2309</v>
      </c>
      <c r="K2312" s="11">
        <f>IF(IFERROR(VLOOKUP(J2312,Home!$A$8:$B$1048576,1,FALSE),0)=0,0,1)</f>
        <v>0</v>
      </c>
      <c r="L2312" s="129" t="e">
        <f>IF(VLOOKUP(O2312,Home!$C$8:$R$207,6,FALSE)="","",VLOOKUP(O2312,Home!$C$8:$R$207,6,FALSE))</f>
        <v>#N/A</v>
      </c>
      <c r="M2312" s="129" t="e">
        <f t="shared" si="746"/>
        <v>#N/A</v>
      </c>
      <c r="N2312" s="11">
        <f>SUM($K$4:K2312)</f>
        <v>200</v>
      </c>
      <c r="O2312" s="11" t="str">
        <f>IF(P2312="","",IF(IFERROR(VLOOKUP(N2312,Home!$C$8:$R$1048576,1,FALSE),"")=0,"",IFERROR(VLOOKUP(N2312,Home!$C$8:$R$1048576,1,FALSE),"")))</f>
        <v/>
      </c>
      <c r="P2312" s="11" t="str">
        <f>IF(IFERROR(VLOOKUP(W2312,Home!$C$8:$R$1048576,3,FALSE),"")=0,"",IFERROR(VLOOKUP(W2312,Home!$C$8:$R$1048576,3,FALSE),""))</f>
        <v/>
      </c>
      <c r="Q2312" s="11" t="str">
        <f t="shared" si="745"/>
        <v/>
      </c>
      <c r="R2312" s="130" t="e">
        <f>VLOOKUP(Q2312,'Baggrund til lister'!$G$4:$H$15,2,FALSE)</f>
        <v>#N/A</v>
      </c>
      <c r="S2312" s="11" t="str">
        <f t="shared" si="747"/>
        <v/>
      </c>
      <c r="T2312" s="11" t="str">
        <f>IF(IFERROR(VLOOKUP(N2312,Home!$C$8:$R$1048576,11,FALSE),"")=0,"",IFERROR(VLOOKUP(N2312,Home!$C$8:$R$1048576,11,FALSE),""))</f>
        <v/>
      </c>
      <c r="U2312" s="11" t="str">
        <f>IF(IFERROR(VLOOKUP(O2312,Home!$C$8:$R$1048576,12,FALSE),"")=0,"",IFERROR(VLOOKUP(O2312,Home!$C$8:$R$1048576,12,FALSE),""))</f>
        <v/>
      </c>
      <c r="V2312" s="11" t="str">
        <f>IF(IFERROR(VLOOKUP(O2312,Home!$C$8:$R$1048576,8,FALSE),"")=0,"",IFERROR(VLOOKUP(O2312,Home!$C$8:$R$1048576,8,FALSE),""))</f>
        <v/>
      </c>
      <c r="W2312" s="11" t="str">
        <f>IF(OR(VLOOKUP(N2312,Home!$C$7:$I$207,6,FALSE)="",VLOOKUP(N2312,Home!$C$7:$I$207,7,FALSE)=""),"FEJL",SUM(Baggrundsark!$K$4:K2312))</f>
        <v>FEJL</v>
      </c>
      <c r="Y2312">
        <v>2309</v>
      </c>
      <c r="Z2312" s="1"/>
      <c r="AC2312" s="44"/>
      <c r="AD2312">
        <f t="shared" si="754"/>
        <v>0</v>
      </c>
      <c r="AE2312">
        <f>SUM($AD$4:AD2312)</f>
        <v>1</v>
      </c>
      <c r="AF2312" s="103" t="str">
        <f>IFERROR(VLOOKUP(AN2312,Home!$C$8:$E$207,3,FALSE),"")</f>
        <v/>
      </c>
      <c r="AG2312" s="103" t="str">
        <f>IFERROR(VLOOKUP(AN2312,Home!$C$8:$E$207,2,FALSE),"")</f>
        <v/>
      </c>
      <c r="AH2312" s="104" t="str">
        <f>IF(VLOOKUP(AE2312,Home!$C$8:$I$207,6,FALSE)="","",VLOOKUP(AE2312,Home!$C$8:$I$207,6,FALSE))</f>
        <v/>
      </c>
      <c r="AI2312" s="104" t="e">
        <f t="shared" si="762"/>
        <v>#VALUE!</v>
      </c>
      <c r="AJ2312" s="105" t="e">
        <f t="shared" si="755"/>
        <v>#VALUE!</v>
      </c>
      <c r="AK2312" s="103" t="e">
        <f t="shared" si="748"/>
        <v>#VALUE!</v>
      </c>
      <c r="AL2312" s="103" t="e">
        <f t="shared" si="756"/>
        <v>#VALUE!</v>
      </c>
      <c r="AN2312" t="str">
        <f>IF(OR(VLOOKUP(AE2312,Home!$C$8:$I$207,6,FALSE)="",VLOOKUP(AE2312,Home!$C$8:$I$207,7,FALSE)=""),"FEJL",Baggrundsark!AE2312)</f>
        <v>FEJL</v>
      </c>
      <c r="AO2312">
        <f>IF(VLOOKUP(AE2312,Home!$C$8:$N$207,12,FALSE)="Timelønnet",1,0)</f>
        <v>0</v>
      </c>
      <c r="AP2312">
        <f>SUM($AO$4:AO2312)*AO2312</f>
        <v>0</v>
      </c>
      <c r="AQ2312">
        <f t="shared" si="743"/>
        <v>1</v>
      </c>
      <c r="AR2312" t="str">
        <f t="shared" si="743"/>
        <v/>
      </c>
      <c r="AS2312" t="e">
        <f t="shared" si="757"/>
        <v>#VALUE!</v>
      </c>
      <c r="AT2312" s="45" t="e">
        <f t="shared" si="744"/>
        <v>#VALUE!</v>
      </c>
      <c r="AU2312">
        <f>VLOOKUP(AQ2312,Home!$C$8:$J$207,8,FALSE)</f>
        <v>0</v>
      </c>
    </row>
    <row r="2313" spans="1:47" x14ac:dyDescent="0.25">
      <c r="A2313" s="6">
        <f t="shared" si="749"/>
        <v>0</v>
      </c>
      <c r="B2313" s="6">
        <f t="shared" si="758"/>
        <v>0</v>
      </c>
      <c r="C2313" s="6" t="str">
        <f t="shared" si="750"/>
        <v/>
      </c>
      <c r="D2313" s="7">
        <f t="shared" si="751"/>
        <v>0</v>
      </c>
      <c r="E2313" s="7">
        <f t="shared" si="759"/>
        <v>0</v>
      </c>
      <c r="F2313" s="7" t="str">
        <f t="shared" si="752"/>
        <v/>
      </c>
      <c r="G2313" s="6">
        <f t="shared" si="753"/>
        <v>0</v>
      </c>
      <c r="H2313" s="6">
        <f t="shared" si="760"/>
        <v>0</v>
      </c>
      <c r="I2313" s="6" t="str">
        <f t="shared" si="761"/>
        <v/>
      </c>
      <c r="J2313" s="11">
        <v>2310</v>
      </c>
      <c r="K2313" s="11">
        <f>IF(IFERROR(VLOOKUP(J2313,Home!$A$8:$B$1048576,1,FALSE),0)=0,0,1)</f>
        <v>0</v>
      </c>
      <c r="L2313" s="129" t="e">
        <f>IF(VLOOKUP(O2313,Home!$C$8:$R$207,6,FALSE)="","",VLOOKUP(O2313,Home!$C$8:$R$207,6,FALSE))</f>
        <v>#N/A</v>
      </c>
      <c r="M2313" s="129" t="e">
        <f t="shared" si="746"/>
        <v>#N/A</v>
      </c>
      <c r="N2313" s="11">
        <f>SUM($K$4:K2313)</f>
        <v>200</v>
      </c>
      <c r="O2313" s="11" t="str">
        <f>IF(P2313="","",IF(IFERROR(VLOOKUP(N2313,Home!$C$8:$R$1048576,1,FALSE),"")=0,"",IFERROR(VLOOKUP(N2313,Home!$C$8:$R$1048576,1,FALSE),"")))</f>
        <v/>
      </c>
      <c r="P2313" s="11" t="str">
        <f>IF(IFERROR(VLOOKUP(W2313,Home!$C$8:$R$1048576,3,FALSE),"")=0,"",IFERROR(VLOOKUP(W2313,Home!$C$8:$R$1048576,3,FALSE),""))</f>
        <v/>
      </c>
      <c r="Q2313" s="11" t="str">
        <f t="shared" si="745"/>
        <v/>
      </c>
      <c r="R2313" s="130" t="e">
        <f>VLOOKUP(Q2313,'Baggrund til lister'!$G$4:$H$15,2,FALSE)</f>
        <v>#N/A</v>
      </c>
      <c r="S2313" s="11" t="str">
        <f t="shared" si="747"/>
        <v/>
      </c>
      <c r="T2313" s="11" t="str">
        <f>IF(IFERROR(VLOOKUP(N2313,Home!$C$8:$R$1048576,11,FALSE),"")=0,"",IFERROR(VLOOKUP(N2313,Home!$C$8:$R$1048576,11,FALSE),""))</f>
        <v/>
      </c>
      <c r="U2313" s="11" t="str">
        <f>IF(IFERROR(VLOOKUP(O2313,Home!$C$8:$R$1048576,12,FALSE),"")=0,"",IFERROR(VLOOKUP(O2313,Home!$C$8:$R$1048576,12,FALSE),""))</f>
        <v/>
      </c>
      <c r="V2313" s="11" t="str">
        <f>IF(IFERROR(VLOOKUP(O2313,Home!$C$8:$R$1048576,8,FALSE),"")=0,"",IFERROR(VLOOKUP(O2313,Home!$C$8:$R$1048576,8,FALSE),""))</f>
        <v/>
      </c>
      <c r="W2313" s="11" t="str">
        <f>IF(OR(VLOOKUP(N2313,Home!$C$7:$I$207,6,FALSE)="",VLOOKUP(N2313,Home!$C$7:$I$207,7,FALSE)=""),"FEJL",SUM(Baggrundsark!$K$4:K2313))</f>
        <v>FEJL</v>
      </c>
      <c r="Y2313">
        <v>2310</v>
      </c>
      <c r="Z2313" s="1"/>
      <c r="AC2313" s="44"/>
      <c r="AD2313">
        <f t="shared" si="754"/>
        <v>0</v>
      </c>
      <c r="AE2313">
        <f>SUM($AD$4:AD2313)</f>
        <v>1</v>
      </c>
      <c r="AF2313" s="103" t="str">
        <f>IFERROR(VLOOKUP(AN2313,Home!$C$8:$E$207,3,FALSE),"")</f>
        <v/>
      </c>
      <c r="AG2313" s="103" t="str">
        <f>IFERROR(VLOOKUP(AN2313,Home!$C$8:$E$207,2,FALSE),"")</f>
        <v/>
      </c>
      <c r="AH2313" s="104" t="str">
        <f>IF(VLOOKUP(AE2313,Home!$C$8:$I$207,6,FALSE)="","",VLOOKUP(AE2313,Home!$C$8:$I$207,6,FALSE))</f>
        <v/>
      </c>
      <c r="AI2313" s="104" t="e">
        <f t="shared" si="762"/>
        <v>#VALUE!</v>
      </c>
      <c r="AJ2313" s="105" t="e">
        <f t="shared" si="755"/>
        <v>#VALUE!</v>
      </c>
      <c r="AK2313" s="103" t="e">
        <f t="shared" si="748"/>
        <v>#VALUE!</v>
      </c>
      <c r="AL2313" s="103" t="e">
        <f t="shared" si="756"/>
        <v>#VALUE!</v>
      </c>
      <c r="AN2313" t="str">
        <f>IF(OR(VLOOKUP(AE2313,Home!$C$8:$I$207,6,FALSE)="",VLOOKUP(AE2313,Home!$C$8:$I$207,7,FALSE)=""),"FEJL",Baggrundsark!AE2313)</f>
        <v>FEJL</v>
      </c>
      <c r="AO2313">
        <f>IF(VLOOKUP(AE2313,Home!$C$8:$N$207,12,FALSE)="Timelønnet",1,0)</f>
        <v>0</v>
      </c>
      <c r="AP2313">
        <f>SUM($AO$4:AO2313)*AO2313</f>
        <v>0</v>
      </c>
      <c r="AQ2313">
        <f t="shared" si="743"/>
        <v>1</v>
      </c>
      <c r="AR2313" t="str">
        <f t="shared" si="743"/>
        <v/>
      </c>
      <c r="AS2313" t="e">
        <f t="shared" si="757"/>
        <v>#VALUE!</v>
      </c>
      <c r="AT2313" s="45" t="e">
        <f t="shared" si="744"/>
        <v>#VALUE!</v>
      </c>
      <c r="AU2313">
        <f>VLOOKUP(AQ2313,Home!$C$8:$J$207,8,FALSE)</f>
        <v>0</v>
      </c>
    </row>
    <row r="2314" spans="1:47" x14ac:dyDescent="0.25">
      <c r="A2314" s="6">
        <f t="shared" si="749"/>
        <v>0</v>
      </c>
      <c r="B2314" s="6">
        <f t="shared" si="758"/>
        <v>0</v>
      </c>
      <c r="C2314" s="6" t="str">
        <f t="shared" si="750"/>
        <v/>
      </c>
      <c r="D2314" s="7">
        <f t="shared" si="751"/>
        <v>0</v>
      </c>
      <c r="E2314" s="7">
        <f t="shared" si="759"/>
        <v>0</v>
      </c>
      <c r="F2314" s="7" t="str">
        <f t="shared" si="752"/>
        <v/>
      </c>
      <c r="G2314" s="6">
        <f t="shared" si="753"/>
        <v>0</v>
      </c>
      <c r="H2314" s="6">
        <f t="shared" si="760"/>
        <v>0</v>
      </c>
      <c r="I2314" s="6" t="str">
        <f t="shared" si="761"/>
        <v/>
      </c>
      <c r="J2314" s="11">
        <v>2311</v>
      </c>
      <c r="K2314" s="11">
        <f>IF(IFERROR(VLOOKUP(J2314,Home!$A$8:$B$1048576,1,FALSE),0)=0,0,1)</f>
        <v>0</v>
      </c>
      <c r="L2314" s="129" t="e">
        <f>IF(VLOOKUP(O2314,Home!$C$8:$R$207,6,FALSE)="","",VLOOKUP(O2314,Home!$C$8:$R$207,6,FALSE))</f>
        <v>#N/A</v>
      </c>
      <c r="M2314" s="129" t="e">
        <f t="shared" si="746"/>
        <v>#N/A</v>
      </c>
      <c r="N2314" s="11">
        <f>SUM($K$4:K2314)</f>
        <v>200</v>
      </c>
      <c r="O2314" s="11" t="str">
        <f>IF(P2314="","",IF(IFERROR(VLOOKUP(N2314,Home!$C$8:$R$1048576,1,FALSE),"")=0,"",IFERROR(VLOOKUP(N2314,Home!$C$8:$R$1048576,1,FALSE),"")))</f>
        <v/>
      </c>
      <c r="P2314" s="11" t="str">
        <f>IF(IFERROR(VLOOKUP(W2314,Home!$C$8:$R$1048576,3,FALSE),"")=0,"",IFERROR(VLOOKUP(W2314,Home!$C$8:$R$1048576,3,FALSE),""))</f>
        <v/>
      </c>
      <c r="Q2314" s="11" t="str">
        <f t="shared" si="745"/>
        <v/>
      </c>
      <c r="R2314" s="130" t="e">
        <f>VLOOKUP(Q2314,'Baggrund til lister'!$G$4:$H$15,2,FALSE)</f>
        <v>#N/A</v>
      </c>
      <c r="S2314" s="11" t="str">
        <f t="shared" si="747"/>
        <v/>
      </c>
      <c r="T2314" s="11" t="str">
        <f>IF(IFERROR(VLOOKUP(N2314,Home!$C$8:$R$1048576,11,FALSE),"")=0,"",IFERROR(VLOOKUP(N2314,Home!$C$8:$R$1048576,11,FALSE),""))</f>
        <v/>
      </c>
      <c r="U2314" s="11" t="str">
        <f>IF(IFERROR(VLOOKUP(O2314,Home!$C$8:$R$1048576,12,FALSE),"")=0,"",IFERROR(VLOOKUP(O2314,Home!$C$8:$R$1048576,12,FALSE),""))</f>
        <v/>
      </c>
      <c r="V2314" s="11" t="str">
        <f>IF(IFERROR(VLOOKUP(O2314,Home!$C$8:$R$1048576,8,FALSE),"")=0,"",IFERROR(VLOOKUP(O2314,Home!$C$8:$R$1048576,8,FALSE),""))</f>
        <v/>
      </c>
      <c r="W2314" s="11" t="str">
        <f>IF(OR(VLOOKUP(N2314,Home!$C$7:$I$207,6,FALSE)="",VLOOKUP(N2314,Home!$C$7:$I$207,7,FALSE)=""),"FEJL",SUM(Baggrundsark!$K$4:K2314))</f>
        <v>FEJL</v>
      </c>
      <c r="Y2314">
        <v>2311</v>
      </c>
      <c r="Z2314" s="1"/>
      <c r="AC2314" s="44"/>
      <c r="AD2314">
        <f t="shared" si="754"/>
        <v>0</v>
      </c>
      <c r="AE2314">
        <f>SUM($AD$4:AD2314)</f>
        <v>1</v>
      </c>
      <c r="AF2314" s="103" t="str">
        <f>IFERROR(VLOOKUP(AN2314,Home!$C$8:$E$207,3,FALSE),"")</f>
        <v/>
      </c>
      <c r="AG2314" s="103" t="str">
        <f>IFERROR(VLOOKUP(AN2314,Home!$C$8:$E$207,2,FALSE),"")</f>
        <v/>
      </c>
      <c r="AH2314" s="104" t="str">
        <f>IF(VLOOKUP(AE2314,Home!$C$8:$I$207,6,FALSE)="","",VLOOKUP(AE2314,Home!$C$8:$I$207,6,FALSE))</f>
        <v/>
      </c>
      <c r="AI2314" s="104" t="e">
        <f t="shared" si="762"/>
        <v>#VALUE!</v>
      </c>
      <c r="AJ2314" s="105" t="e">
        <f t="shared" si="755"/>
        <v>#VALUE!</v>
      </c>
      <c r="AK2314" s="103" t="e">
        <f t="shared" si="748"/>
        <v>#VALUE!</v>
      </c>
      <c r="AL2314" s="103" t="e">
        <f t="shared" si="756"/>
        <v>#VALUE!</v>
      </c>
      <c r="AN2314" t="str">
        <f>IF(OR(VLOOKUP(AE2314,Home!$C$8:$I$207,6,FALSE)="",VLOOKUP(AE2314,Home!$C$8:$I$207,7,FALSE)=""),"FEJL",Baggrundsark!AE2314)</f>
        <v>FEJL</v>
      </c>
      <c r="AO2314">
        <f>IF(VLOOKUP(AE2314,Home!$C$8:$N$207,12,FALSE)="Timelønnet",1,0)</f>
        <v>0</v>
      </c>
      <c r="AP2314">
        <f>SUM($AO$4:AO2314)*AO2314</f>
        <v>0</v>
      </c>
      <c r="AQ2314">
        <f t="shared" si="743"/>
        <v>1</v>
      </c>
      <c r="AR2314" t="str">
        <f t="shared" si="743"/>
        <v/>
      </c>
      <c r="AS2314" t="e">
        <f t="shared" si="757"/>
        <v>#VALUE!</v>
      </c>
      <c r="AT2314" s="45" t="e">
        <f t="shared" si="744"/>
        <v>#VALUE!</v>
      </c>
      <c r="AU2314">
        <f>VLOOKUP(AQ2314,Home!$C$8:$J$207,8,FALSE)</f>
        <v>0</v>
      </c>
    </row>
    <row r="2315" spans="1:47" x14ac:dyDescent="0.25">
      <c r="A2315" s="6">
        <f t="shared" si="749"/>
        <v>0</v>
      </c>
      <c r="B2315" s="6">
        <f t="shared" si="758"/>
        <v>0</v>
      </c>
      <c r="C2315" s="6" t="str">
        <f t="shared" si="750"/>
        <v/>
      </c>
      <c r="D2315" s="7">
        <f t="shared" si="751"/>
        <v>0</v>
      </c>
      <c r="E2315" s="7">
        <f t="shared" si="759"/>
        <v>0</v>
      </c>
      <c r="F2315" s="7" t="str">
        <f t="shared" si="752"/>
        <v/>
      </c>
      <c r="G2315" s="6">
        <f t="shared" si="753"/>
        <v>0</v>
      </c>
      <c r="H2315" s="6">
        <f t="shared" si="760"/>
        <v>0</v>
      </c>
      <c r="I2315" s="6" t="str">
        <f t="shared" si="761"/>
        <v/>
      </c>
      <c r="J2315" s="11">
        <v>2312</v>
      </c>
      <c r="K2315" s="11">
        <f>IF(IFERROR(VLOOKUP(J2315,Home!$A$8:$B$1048576,1,FALSE),0)=0,0,1)</f>
        <v>0</v>
      </c>
      <c r="L2315" s="129" t="e">
        <f>IF(VLOOKUP(O2315,Home!$C$8:$R$207,6,FALSE)="","",VLOOKUP(O2315,Home!$C$8:$R$207,6,FALSE))</f>
        <v>#N/A</v>
      </c>
      <c r="M2315" s="129" t="e">
        <f t="shared" si="746"/>
        <v>#N/A</v>
      </c>
      <c r="N2315" s="11">
        <f>SUM($K$4:K2315)</f>
        <v>200</v>
      </c>
      <c r="O2315" s="11" t="str">
        <f>IF(P2315="","",IF(IFERROR(VLOOKUP(N2315,Home!$C$8:$R$1048576,1,FALSE),"")=0,"",IFERROR(VLOOKUP(N2315,Home!$C$8:$R$1048576,1,FALSE),"")))</f>
        <v/>
      </c>
      <c r="P2315" s="11" t="str">
        <f>IF(IFERROR(VLOOKUP(W2315,Home!$C$8:$R$1048576,3,FALSE),"")=0,"",IFERROR(VLOOKUP(W2315,Home!$C$8:$R$1048576,3,FALSE),""))</f>
        <v/>
      </c>
      <c r="Q2315" s="11" t="str">
        <f t="shared" si="745"/>
        <v/>
      </c>
      <c r="R2315" s="130" t="e">
        <f>VLOOKUP(Q2315,'Baggrund til lister'!$G$4:$H$15,2,FALSE)</f>
        <v>#N/A</v>
      </c>
      <c r="S2315" s="11" t="str">
        <f t="shared" si="747"/>
        <v/>
      </c>
      <c r="T2315" s="11" t="str">
        <f>IF(IFERROR(VLOOKUP(N2315,Home!$C$8:$R$1048576,11,FALSE),"")=0,"",IFERROR(VLOOKUP(N2315,Home!$C$8:$R$1048576,11,FALSE),""))</f>
        <v/>
      </c>
      <c r="U2315" s="11" t="str">
        <f>IF(IFERROR(VLOOKUP(O2315,Home!$C$8:$R$1048576,12,FALSE),"")=0,"",IFERROR(VLOOKUP(O2315,Home!$C$8:$R$1048576,12,FALSE),""))</f>
        <v/>
      </c>
      <c r="V2315" s="11" t="str">
        <f>IF(IFERROR(VLOOKUP(O2315,Home!$C$8:$R$1048576,8,FALSE),"")=0,"",IFERROR(VLOOKUP(O2315,Home!$C$8:$R$1048576,8,FALSE),""))</f>
        <v/>
      </c>
      <c r="W2315" s="11" t="str">
        <f>IF(OR(VLOOKUP(N2315,Home!$C$7:$I$207,6,FALSE)="",VLOOKUP(N2315,Home!$C$7:$I$207,7,FALSE)=""),"FEJL",SUM(Baggrundsark!$K$4:K2315))</f>
        <v>FEJL</v>
      </c>
      <c r="Y2315">
        <v>2312</v>
      </c>
      <c r="Z2315" s="1"/>
      <c r="AC2315" s="44"/>
      <c r="AD2315">
        <f t="shared" si="754"/>
        <v>0</v>
      </c>
      <c r="AE2315">
        <f>SUM($AD$4:AD2315)</f>
        <v>1</v>
      </c>
      <c r="AF2315" s="103" t="str">
        <f>IFERROR(VLOOKUP(AN2315,Home!$C$8:$E$207,3,FALSE),"")</f>
        <v/>
      </c>
      <c r="AG2315" s="103" t="str">
        <f>IFERROR(VLOOKUP(AN2315,Home!$C$8:$E$207,2,FALSE),"")</f>
        <v/>
      </c>
      <c r="AH2315" s="104" t="str">
        <f>IF(VLOOKUP(AE2315,Home!$C$8:$I$207,6,FALSE)="","",VLOOKUP(AE2315,Home!$C$8:$I$207,6,FALSE))</f>
        <v/>
      </c>
      <c r="AI2315" s="104" t="e">
        <f t="shared" si="762"/>
        <v>#VALUE!</v>
      </c>
      <c r="AJ2315" s="105" t="e">
        <f t="shared" si="755"/>
        <v>#VALUE!</v>
      </c>
      <c r="AK2315" s="103" t="e">
        <f t="shared" si="748"/>
        <v>#VALUE!</v>
      </c>
      <c r="AL2315" s="103" t="e">
        <f t="shared" si="756"/>
        <v>#VALUE!</v>
      </c>
      <c r="AN2315" t="str">
        <f>IF(OR(VLOOKUP(AE2315,Home!$C$8:$I$207,6,FALSE)="",VLOOKUP(AE2315,Home!$C$8:$I$207,7,FALSE)=""),"FEJL",Baggrundsark!AE2315)</f>
        <v>FEJL</v>
      </c>
      <c r="AO2315">
        <f>IF(VLOOKUP(AE2315,Home!$C$8:$N$207,12,FALSE)="Timelønnet",1,0)</f>
        <v>0</v>
      </c>
      <c r="AP2315">
        <f>SUM($AO$4:AO2315)*AO2315</f>
        <v>0</v>
      </c>
      <c r="AQ2315">
        <f t="shared" si="743"/>
        <v>1</v>
      </c>
      <c r="AR2315" t="str">
        <f t="shared" si="743"/>
        <v/>
      </c>
      <c r="AS2315" t="e">
        <f t="shared" si="757"/>
        <v>#VALUE!</v>
      </c>
      <c r="AT2315" s="45" t="e">
        <f t="shared" si="744"/>
        <v>#VALUE!</v>
      </c>
      <c r="AU2315">
        <f>VLOOKUP(AQ2315,Home!$C$8:$J$207,8,FALSE)</f>
        <v>0</v>
      </c>
    </row>
    <row r="2316" spans="1:47" x14ac:dyDescent="0.25">
      <c r="A2316" s="6">
        <f t="shared" si="749"/>
        <v>0</v>
      </c>
      <c r="B2316" s="6">
        <f t="shared" si="758"/>
        <v>0</v>
      </c>
      <c r="C2316" s="6" t="str">
        <f t="shared" si="750"/>
        <v/>
      </c>
      <c r="D2316" s="7">
        <f t="shared" si="751"/>
        <v>0</v>
      </c>
      <c r="E2316" s="7">
        <f t="shared" si="759"/>
        <v>0</v>
      </c>
      <c r="F2316" s="7" t="str">
        <f t="shared" si="752"/>
        <v/>
      </c>
      <c r="G2316" s="6">
        <f t="shared" si="753"/>
        <v>0</v>
      </c>
      <c r="H2316" s="6">
        <f t="shared" si="760"/>
        <v>0</v>
      </c>
      <c r="I2316" s="6" t="str">
        <f t="shared" si="761"/>
        <v/>
      </c>
      <c r="J2316" s="11">
        <v>2313</v>
      </c>
      <c r="K2316" s="11">
        <f>IF(IFERROR(VLOOKUP(J2316,Home!$A$8:$B$1048576,1,FALSE),0)=0,0,1)</f>
        <v>0</v>
      </c>
      <c r="L2316" s="129" t="e">
        <f>IF(VLOOKUP(O2316,Home!$C$8:$R$207,6,FALSE)="","",VLOOKUP(O2316,Home!$C$8:$R$207,6,FALSE))</f>
        <v>#N/A</v>
      </c>
      <c r="M2316" s="129" t="e">
        <f t="shared" si="746"/>
        <v>#N/A</v>
      </c>
      <c r="N2316" s="11">
        <f>SUM($K$4:K2316)</f>
        <v>200</v>
      </c>
      <c r="O2316" s="11" t="str">
        <f>IF(P2316="","",IF(IFERROR(VLOOKUP(N2316,Home!$C$8:$R$1048576,1,FALSE),"")=0,"",IFERROR(VLOOKUP(N2316,Home!$C$8:$R$1048576,1,FALSE),"")))</f>
        <v/>
      </c>
      <c r="P2316" s="11" t="str">
        <f>IF(IFERROR(VLOOKUP(W2316,Home!$C$8:$R$1048576,3,FALSE),"")=0,"",IFERROR(VLOOKUP(W2316,Home!$C$8:$R$1048576,3,FALSE),""))</f>
        <v/>
      </c>
      <c r="Q2316" s="11" t="str">
        <f t="shared" si="745"/>
        <v/>
      </c>
      <c r="R2316" s="130" t="e">
        <f>VLOOKUP(Q2316,'Baggrund til lister'!$G$4:$H$15,2,FALSE)</f>
        <v>#N/A</v>
      </c>
      <c r="S2316" s="11" t="str">
        <f t="shared" si="747"/>
        <v/>
      </c>
      <c r="T2316" s="11" t="str">
        <f>IF(IFERROR(VLOOKUP(N2316,Home!$C$8:$R$1048576,11,FALSE),"")=0,"",IFERROR(VLOOKUP(N2316,Home!$C$8:$R$1048576,11,FALSE),""))</f>
        <v/>
      </c>
      <c r="U2316" s="11" t="str">
        <f>IF(IFERROR(VLOOKUP(O2316,Home!$C$8:$R$1048576,12,FALSE),"")=0,"",IFERROR(VLOOKUP(O2316,Home!$C$8:$R$1048576,12,FALSE),""))</f>
        <v/>
      </c>
      <c r="V2316" s="11" t="str">
        <f>IF(IFERROR(VLOOKUP(O2316,Home!$C$8:$R$1048576,8,FALSE),"")=0,"",IFERROR(VLOOKUP(O2316,Home!$C$8:$R$1048576,8,FALSE),""))</f>
        <v/>
      </c>
      <c r="W2316" s="11" t="str">
        <f>IF(OR(VLOOKUP(N2316,Home!$C$7:$I$207,6,FALSE)="",VLOOKUP(N2316,Home!$C$7:$I$207,7,FALSE)=""),"FEJL",SUM(Baggrundsark!$K$4:K2316))</f>
        <v>FEJL</v>
      </c>
      <c r="Y2316">
        <v>2313</v>
      </c>
      <c r="Z2316" s="1"/>
      <c r="AC2316" s="44"/>
      <c r="AD2316">
        <f t="shared" si="754"/>
        <v>0</v>
      </c>
      <c r="AE2316">
        <f>SUM($AD$4:AD2316)</f>
        <v>1</v>
      </c>
      <c r="AF2316" s="103" t="str">
        <f>IFERROR(VLOOKUP(AN2316,Home!$C$8:$E$207,3,FALSE),"")</f>
        <v/>
      </c>
      <c r="AG2316" s="103" t="str">
        <f>IFERROR(VLOOKUP(AN2316,Home!$C$8:$E$207,2,FALSE),"")</f>
        <v/>
      </c>
      <c r="AH2316" s="104" t="str">
        <f>IF(VLOOKUP(AE2316,Home!$C$8:$I$207,6,FALSE)="","",VLOOKUP(AE2316,Home!$C$8:$I$207,6,FALSE))</f>
        <v/>
      </c>
      <c r="AI2316" s="104" t="e">
        <f t="shared" si="762"/>
        <v>#VALUE!</v>
      </c>
      <c r="AJ2316" s="105" t="e">
        <f t="shared" si="755"/>
        <v>#VALUE!</v>
      </c>
      <c r="AK2316" s="103" t="e">
        <f t="shared" si="748"/>
        <v>#VALUE!</v>
      </c>
      <c r="AL2316" s="103" t="e">
        <f t="shared" si="756"/>
        <v>#VALUE!</v>
      </c>
      <c r="AN2316" t="str">
        <f>IF(OR(VLOOKUP(AE2316,Home!$C$8:$I$207,6,FALSE)="",VLOOKUP(AE2316,Home!$C$8:$I$207,7,FALSE)=""),"FEJL",Baggrundsark!AE2316)</f>
        <v>FEJL</v>
      </c>
      <c r="AO2316">
        <f>IF(VLOOKUP(AE2316,Home!$C$8:$N$207,12,FALSE)="Timelønnet",1,0)</f>
        <v>0</v>
      </c>
      <c r="AP2316">
        <f>SUM($AO$4:AO2316)*AO2316</f>
        <v>0</v>
      </c>
      <c r="AQ2316">
        <f t="shared" si="743"/>
        <v>1</v>
      </c>
      <c r="AR2316" t="str">
        <f t="shared" si="743"/>
        <v/>
      </c>
      <c r="AS2316" t="e">
        <f t="shared" si="757"/>
        <v>#VALUE!</v>
      </c>
      <c r="AT2316" s="45" t="e">
        <f t="shared" si="744"/>
        <v>#VALUE!</v>
      </c>
      <c r="AU2316">
        <f>VLOOKUP(AQ2316,Home!$C$8:$J$207,8,FALSE)</f>
        <v>0</v>
      </c>
    </row>
    <row r="2317" spans="1:47" x14ac:dyDescent="0.25">
      <c r="A2317" s="6">
        <f t="shared" si="749"/>
        <v>0</v>
      </c>
      <c r="B2317" s="6">
        <f t="shared" si="758"/>
        <v>0</v>
      </c>
      <c r="C2317" s="6" t="str">
        <f t="shared" si="750"/>
        <v/>
      </c>
      <c r="D2317" s="7">
        <f t="shared" si="751"/>
        <v>0</v>
      </c>
      <c r="E2317" s="7">
        <f t="shared" si="759"/>
        <v>0</v>
      </c>
      <c r="F2317" s="7" t="str">
        <f t="shared" si="752"/>
        <v/>
      </c>
      <c r="G2317" s="6">
        <f t="shared" si="753"/>
        <v>0</v>
      </c>
      <c r="H2317" s="6">
        <f t="shared" si="760"/>
        <v>0</v>
      </c>
      <c r="I2317" s="6" t="str">
        <f t="shared" si="761"/>
        <v/>
      </c>
      <c r="J2317" s="11">
        <v>2314</v>
      </c>
      <c r="K2317" s="11">
        <f>IF(IFERROR(VLOOKUP(J2317,Home!$A$8:$B$1048576,1,FALSE),0)=0,0,1)</f>
        <v>0</v>
      </c>
      <c r="L2317" s="129" t="e">
        <f>IF(VLOOKUP(O2317,Home!$C$8:$R$207,6,FALSE)="","",VLOOKUP(O2317,Home!$C$8:$R$207,6,FALSE))</f>
        <v>#N/A</v>
      </c>
      <c r="M2317" s="129" t="e">
        <f t="shared" si="746"/>
        <v>#N/A</v>
      </c>
      <c r="N2317" s="11">
        <f>SUM($K$4:K2317)</f>
        <v>200</v>
      </c>
      <c r="O2317" s="11" t="str">
        <f>IF(P2317="","",IF(IFERROR(VLOOKUP(N2317,Home!$C$8:$R$1048576,1,FALSE),"")=0,"",IFERROR(VLOOKUP(N2317,Home!$C$8:$R$1048576,1,FALSE),"")))</f>
        <v/>
      </c>
      <c r="P2317" s="11" t="str">
        <f>IF(IFERROR(VLOOKUP(W2317,Home!$C$8:$R$1048576,3,FALSE),"")=0,"",IFERROR(VLOOKUP(W2317,Home!$C$8:$R$1048576,3,FALSE),""))</f>
        <v/>
      </c>
      <c r="Q2317" s="11" t="str">
        <f t="shared" si="745"/>
        <v/>
      </c>
      <c r="R2317" s="130" t="e">
        <f>VLOOKUP(Q2317,'Baggrund til lister'!$G$4:$H$15,2,FALSE)</f>
        <v>#N/A</v>
      </c>
      <c r="S2317" s="11" t="str">
        <f t="shared" si="747"/>
        <v/>
      </c>
      <c r="T2317" s="11" t="str">
        <f>IF(IFERROR(VLOOKUP(N2317,Home!$C$8:$R$1048576,11,FALSE),"")=0,"",IFERROR(VLOOKUP(N2317,Home!$C$8:$R$1048576,11,FALSE),""))</f>
        <v/>
      </c>
      <c r="U2317" s="11" t="str">
        <f>IF(IFERROR(VLOOKUP(O2317,Home!$C$8:$R$1048576,12,FALSE),"")=0,"",IFERROR(VLOOKUP(O2317,Home!$C$8:$R$1048576,12,FALSE),""))</f>
        <v/>
      </c>
      <c r="V2317" s="11" t="str">
        <f>IF(IFERROR(VLOOKUP(O2317,Home!$C$8:$R$1048576,8,FALSE),"")=0,"",IFERROR(VLOOKUP(O2317,Home!$C$8:$R$1048576,8,FALSE),""))</f>
        <v/>
      </c>
      <c r="W2317" s="11" t="str">
        <f>IF(OR(VLOOKUP(N2317,Home!$C$7:$I$207,6,FALSE)="",VLOOKUP(N2317,Home!$C$7:$I$207,7,FALSE)=""),"FEJL",SUM(Baggrundsark!$K$4:K2317))</f>
        <v>FEJL</v>
      </c>
      <c r="Y2317">
        <v>2314</v>
      </c>
      <c r="Z2317" s="1"/>
      <c r="AC2317" s="44"/>
      <c r="AD2317">
        <f t="shared" si="754"/>
        <v>0</v>
      </c>
      <c r="AE2317">
        <f>SUM($AD$4:AD2317)</f>
        <v>1</v>
      </c>
      <c r="AF2317" s="103" t="str">
        <f>IFERROR(VLOOKUP(AN2317,Home!$C$8:$E$207,3,FALSE),"")</f>
        <v/>
      </c>
      <c r="AG2317" s="103" t="str">
        <f>IFERROR(VLOOKUP(AN2317,Home!$C$8:$E$207,2,FALSE),"")</f>
        <v/>
      </c>
      <c r="AH2317" s="104" t="str">
        <f>IF(VLOOKUP(AE2317,Home!$C$8:$I$207,6,FALSE)="","",VLOOKUP(AE2317,Home!$C$8:$I$207,6,FALSE))</f>
        <v/>
      </c>
      <c r="AI2317" s="104" t="e">
        <f t="shared" si="762"/>
        <v>#VALUE!</v>
      </c>
      <c r="AJ2317" s="105" t="e">
        <f t="shared" si="755"/>
        <v>#VALUE!</v>
      </c>
      <c r="AK2317" s="103" t="e">
        <f t="shared" si="748"/>
        <v>#VALUE!</v>
      </c>
      <c r="AL2317" s="103" t="e">
        <f t="shared" si="756"/>
        <v>#VALUE!</v>
      </c>
      <c r="AN2317" t="str">
        <f>IF(OR(VLOOKUP(AE2317,Home!$C$8:$I$207,6,FALSE)="",VLOOKUP(AE2317,Home!$C$8:$I$207,7,FALSE)=""),"FEJL",Baggrundsark!AE2317)</f>
        <v>FEJL</v>
      </c>
      <c r="AO2317">
        <f>IF(VLOOKUP(AE2317,Home!$C$8:$N$207,12,FALSE)="Timelønnet",1,0)</f>
        <v>0</v>
      </c>
      <c r="AP2317">
        <f>SUM($AO$4:AO2317)*AO2317</f>
        <v>0</v>
      </c>
      <c r="AQ2317">
        <f t="shared" si="743"/>
        <v>1</v>
      </c>
      <c r="AR2317" t="str">
        <f t="shared" si="743"/>
        <v/>
      </c>
      <c r="AS2317" t="e">
        <f t="shared" si="757"/>
        <v>#VALUE!</v>
      </c>
      <c r="AT2317" s="45" t="e">
        <f t="shared" si="744"/>
        <v>#VALUE!</v>
      </c>
      <c r="AU2317">
        <f>VLOOKUP(AQ2317,Home!$C$8:$J$207,8,FALSE)</f>
        <v>0</v>
      </c>
    </row>
    <row r="2318" spans="1:47" x14ac:dyDescent="0.25">
      <c r="A2318" s="6">
        <f t="shared" si="749"/>
        <v>0</v>
      </c>
      <c r="B2318" s="6">
        <f t="shared" si="758"/>
        <v>0</v>
      </c>
      <c r="C2318" s="6" t="str">
        <f t="shared" si="750"/>
        <v/>
      </c>
      <c r="D2318" s="7">
        <f t="shared" si="751"/>
        <v>0</v>
      </c>
      <c r="E2318" s="7">
        <f t="shared" si="759"/>
        <v>0</v>
      </c>
      <c r="F2318" s="7" t="str">
        <f t="shared" si="752"/>
        <v/>
      </c>
      <c r="G2318" s="6">
        <f t="shared" si="753"/>
        <v>0</v>
      </c>
      <c r="H2318" s="6">
        <f t="shared" si="760"/>
        <v>0</v>
      </c>
      <c r="I2318" s="6" t="str">
        <f t="shared" si="761"/>
        <v/>
      </c>
      <c r="J2318" s="11">
        <v>2315</v>
      </c>
      <c r="K2318" s="11">
        <f>IF(IFERROR(VLOOKUP(J2318,Home!$A$8:$B$1048576,1,FALSE),0)=0,0,1)</f>
        <v>0</v>
      </c>
      <c r="L2318" s="129" t="e">
        <f>IF(VLOOKUP(O2318,Home!$C$8:$R$207,6,FALSE)="","",VLOOKUP(O2318,Home!$C$8:$R$207,6,FALSE))</f>
        <v>#N/A</v>
      </c>
      <c r="M2318" s="129" t="e">
        <f t="shared" si="746"/>
        <v>#N/A</v>
      </c>
      <c r="N2318" s="11">
        <f>SUM($K$4:K2318)</f>
        <v>200</v>
      </c>
      <c r="O2318" s="11" t="str">
        <f>IF(P2318="","",IF(IFERROR(VLOOKUP(N2318,Home!$C$8:$R$1048576,1,FALSE),"")=0,"",IFERROR(VLOOKUP(N2318,Home!$C$8:$R$1048576,1,FALSE),"")))</f>
        <v/>
      </c>
      <c r="P2318" s="11" t="str">
        <f>IF(IFERROR(VLOOKUP(W2318,Home!$C$8:$R$1048576,3,FALSE),"")=0,"",IFERROR(VLOOKUP(W2318,Home!$C$8:$R$1048576,3,FALSE),""))</f>
        <v/>
      </c>
      <c r="Q2318" s="11" t="str">
        <f t="shared" si="745"/>
        <v/>
      </c>
      <c r="R2318" s="130" t="e">
        <f>VLOOKUP(Q2318,'Baggrund til lister'!$G$4:$H$15,2,FALSE)</f>
        <v>#N/A</v>
      </c>
      <c r="S2318" s="11" t="str">
        <f t="shared" si="747"/>
        <v/>
      </c>
      <c r="T2318" s="11" t="str">
        <f>IF(IFERROR(VLOOKUP(N2318,Home!$C$8:$R$1048576,11,FALSE),"")=0,"",IFERROR(VLOOKUP(N2318,Home!$C$8:$R$1048576,11,FALSE),""))</f>
        <v/>
      </c>
      <c r="U2318" s="11" t="str">
        <f>IF(IFERROR(VLOOKUP(O2318,Home!$C$8:$R$1048576,12,FALSE),"")=0,"",IFERROR(VLOOKUP(O2318,Home!$C$8:$R$1048576,12,FALSE),""))</f>
        <v/>
      </c>
      <c r="V2318" s="11" t="str">
        <f>IF(IFERROR(VLOOKUP(O2318,Home!$C$8:$R$1048576,8,FALSE),"")=0,"",IFERROR(VLOOKUP(O2318,Home!$C$8:$R$1048576,8,FALSE),""))</f>
        <v/>
      </c>
      <c r="W2318" s="11" t="str">
        <f>IF(OR(VLOOKUP(N2318,Home!$C$7:$I$207,6,FALSE)="",VLOOKUP(N2318,Home!$C$7:$I$207,7,FALSE)=""),"FEJL",SUM(Baggrundsark!$K$4:K2318))</f>
        <v>FEJL</v>
      </c>
      <c r="Y2318">
        <v>2315</v>
      </c>
      <c r="Z2318" s="1"/>
      <c r="AC2318" s="44"/>
      <c r="AD2318">
        <f t="shared" si="754"/>
        <v>0</v>
      </c>
      <c r="AE2318">
        <f>SUM($AD$4:AD2318)</f>
        <v>1</v>
      </c>
      <c r="AF2318" s="103" t="str">
        <f>IFERROR(VLOOKUP(AN2318,Home!$C$8:$E$207,3,FALSE),"")</f>
        <v/>
      </c>
      <c r="AG2318" s="103" t="str">
        <f>IFERROR(VLOOKUP(AN2318,Home!$C$8:$E$207,2,FALSE),"")</f>
        <v/>
      </c>
      <c r="AH2318" s="104" t="str">
        <f>IF(VLOOKUP(AE2318,Home!$C$8:$I$207,6,FALSE)="","",VLOOKUP(AE2318,Home!$C$8:$I$207,6,FALSE))</f>
        <v/>
      </c>
      <c r="AI2318" s="104" t="e">
        <f t="shared" si="762"/>
        <v>#VALUE!</v>
      </c>
      <c r="AJ2318" s="105" t="e">
        <f t="shared" si="755"/>
        <v>#VALUE!</v>
      </c>
      <c r="AK2318" s="103" t="e">
        <f t="shared" si="748"/>
        <v>#VALUE!</v>
      </c>
      <c r="AL2318" s="103" t="e">
        <f t="shared" si="756"/>
        <v>#VALUE!</v>
      </c>
      <c r="AN2318" t="str">
        <f>IF(OR(VLOOKUP(AE2318,Home!$C$8:$I$207,6,FALSE)="",VLOOKUP(AE2318,Home!$C$8:$I$207,7,FALSE)=""),"FEJL",Baggrundsark!AE2318)</f>
        <v>FEJL</v>
      </c>
      <c r="AO2318">
        <f>IF(VLOOKUP(AE2318,Home!$C$8:$N$207,12,FALSE)="Timelønnet",1,0)</f>
        <v>0</v>
      </c>
      <c r="AP2318">
        <f>SUM($AO$4:AO2318)*AO2318</f>
        <v>0</v>
      </c>
      <c r="AQ2318">
        <f t="shared" si="743"/>
        <v>1</v>
      </c>
      <c r="AR2318" t="str">
        <f t="shared" si="743"/>
        <v/>
      </c>
      <c r="AS2318" t="e">
        <f t="shared" si="757"/>
        <v>#VALUE!</v>
      </c>
      <c r="AT2318" s="45" t="e">
        <f t="shared" si="744"/>
        <v>#VALUE!</v>
      </c>
      <c r="AU2318">
        <f>VLOOKUP(AQ2318,Home!$C$8:$J$207,8,FALSE)</f>
        <v>0</v>
      </c>
    </row>
    <row r="2319" spans="1:47" x14ac:dyDescent="0.25">
      <c r="A2319" s="6">
        <f t="shared" si="749"/>
        <v>0</v>
      </c>
      <c r="B2319" s="6">
        <f t="shared" si="758"/>
        <v>0</v>
      </c>
      <c r="C2319" s="6" t="str">
        <f t="shared" si="750"/>
        <v/>
      </c>
      <c r="D2319" s="7">
        <f t="shared" si="751"/>
        <v>0</v>
      </c>
      <c r="E2319" s="7">
        <f t="shared" si="759"/>
        <v>0</v>
      </c>
      <c r="F2319" s="7" t="str">
        <f t="shared" si="752"/>
        <v/>
      </c>
      <c r="G2319" s="6">
        <f t="shared" si="753"/>
        <v>0</v>
      </c>
      <c r="H2319" s="6">
        <f t="shared" si="760"/>
        <v>0</v>
      </c>
      <c r="I2319" s="6" t="str">
        <f t="shared" si="761"/>
        <v/>
      </c>
      <c r="J2319" s="11">
        <v>2316</v>
      </c>
      <c r="K2319" s="11">
        <f>IF(IFERROR(VLOOKUP(J2319,Home!$A$8:$B$1048576,1,FALSE),0)=0,0,1)</f>
        <v>0</v>
      </c>
      <c r="L2319" s="129" t="e">
        <f>IF(VLOOKUP(O2319,Home!$C$8:$R$207,6,FALSE)="","",VLOOKUP(O2319,Home!$C$8:$R$207,6,FALSE))</f>
        <v>#N/A</v>
      </c>
      <c r="M2319" s="129" t="e">
        <f t="shared" si="746"/>
        <v>#N/A</v>
      </c>
      <c r="N2319" s="11">
        <f>SUM($K$4:K2319)</f>
        <v>200</v>
      </c>
      <c r="O2319" s="11" t="str">
        <f>IF(P2319="","",IF(IFERROR(VLOOKUP(N2319,Home!$C$8:$R$1048576,1,FALSE),"")=0,"",IFERROR(VLOOKUP(N2319,Home!$C$8:$R$1048576,1,FALSE),"")))</f>
        <v/>
      </c>
      <c r="P2319" s="11" t="str">
        <f>IF(IFERROR(VLOOKUP(W2319,Home!$C$8:$R$1048576,3,FALSE),"")=0,"",IFERROR(VLOOKUP(W2319,Home!$C$8:$R$1048576,3,FALSE),""))</f>
        <v/>
      </c>
      <c r="Q2319" s="11" t="str">
        <f t="shared" si="745"/>
        <v/>
      </c>
      <c r="R2319" s="130" t="e">
        <f>VLOOKUP(Q2319,'Baggrund til lister'!$G$4:$H$15,2,FALSE)</f>
        <v>#N/A</v>
      </c>
      <c r="S2319" s="11" t="str">
        <f t="shared" si="747"/>
        <v/>
      </c>
      <c r="T2319" s="11" t="str">
        <f>IF(IFERROR(VLOOKUP(N2319,Home!$C$8:$R$1048576,11,FALSE),"")=0,"",IFERROR(VLOOKUP(N2319,Home!$C$8:$R$1048576,11,FALSE),""))</f>
        <v/>
      </c>
      <c r="U2319" s="11" t="str">
        <f>IF(IFERROR(VLOOKUP(O2319,Home!$C$8:$R$1048576,12,FALSE),"")=0,"",IFERROR(VLOOKUP(O2319,Home!$C$8:$R$1048576,12,FALSE),""))</f>
        <v/>
      </c>
      <c r="V2319" s="11" t="str">
        <f>IF(IFERROR(VLOOKUP(O2319,Home!$C$8:$R$1048576,8,FALSE),"")=0,"",IFERROR(VLOOKUP(O2319,Home!$C$8:$R$1048576,8,FALSE),""))</f>
        <v/>
      </c>
      <c r="W2319" s="11" t="str">
        <f>IF(OR(VLOOKUP(N2319,Home!$C$7:$I$207,6,FALSE)="",VLOOKUP(N2319,Home!$C$7:$I$207,7,FALSE)=""),"FEJL",SUM(Baggrundsark!$K$4:K2319))</f>
        <v>FEJL</v>
      </c>
      <c r="Y2319">
        <v>2316</v>
      </c>
      <c r="Z2319" s="1"/>
      <c r="AC2319" s="44"/>
      <c r="AD2319">
        <f t="shared" si="754"/>
        <v>0</v>
      </c>
      <c r="AE2319">
        <f>SUM($AD$4:AD2319)</f>
        <v>1</v>
      </c>
      <c r="AF2319" s="103" t="str">
        <f>IFERROR(VLOOKUP(AN2319,Home!$C$8:$E$207,3,FALSE),"")</f>
        <v/>
      </c>
      <c r="AG2319" s="103" t="str">
        <f>IFERROR(VLOOKUP(AN2319,Home!$C$8:$E$207,2,FALSE),"")</f>
        <v/>
      </c>
      <c r="AH2319" s="104" t="str">
        <f>IF(VLOOKUP(AE2319,Home!$C$8:$I$207,6,FALSE)="","",VLOOKUP(AE2319,Home!$C$8:$I$207,6,FALSE))</f>
        <v/>
      </c>
      <c r="AI2319" s="104" t="e">
        <f t="shared" si="762"/>
        <v>#VALUE!</v>
      </c>
      <c r="AJ2319" s="105" t="e">
        <f t="shared" si="755"/>
        <v>#VALUE!</v>
      </c>
      <c r="AK2319" s="103" t="e">
        <f t="shared" si="748"/>
        <v>#VALUE!</v>
      </c>
      <c r="AL2319" s="103" t="e">
        <f t="shared" si="756"/>
        <v>#VALUE!</v>
      </c>
      <c r="AN2319" t="str">
        <f>IF(OR(VLOOKUP(AE2319,Home!$C$8:$I$207,6,FALSE)="",VLOOKUP(AE2319,Home!$C$8:$I$207,7,FALSE)=""),"FEJL",Baggrundsark!AE2319)</f>
        <v>FEJL</v>
      </c>
      <c r="AO2319">
        <f>IF(VLOOKUP(AE2319,Home!$C$8:$N$207,12,FALSE)="Timelønnet",1,0)</f>
        <v>0</v>
      </c>
      <c r="AP2319">
        <f>SUM($AO$4:AO2319)*AO2319</f>
        <v>0</v>
      </c>
      <c r="AQ2319">
        <f t="shared" si="743"/>
        <v>1</v>
      </c>
      <c r="AR2319" t="str">
        <f t="shared" si="743"/>
        <v/>
      </c>
      <c r="AS2319" t="e">
        <f t="shared" si="757"/>
        <v>#VALUE!</v>
      </c>
      <c r="AT2319" s="45" t="e">
        <f t="shared" si="744"/>
        <v>#VALUE!</v>
      </c>
      <c r="AU2319">
        <f>VLOOKUP(AQ2319,Home!$C$8:$J$207,8,FALSE)</f>
        <v>0</v>
      </c>
    </row>
    <row r="2320" spans="1:47" x14ac:dyDescent="0.25">
      <c r="A2320" s="6">
        <f t="shared" si="749"/>
        <v>0</v>
      </c>
      <c r="B2320" s="6">
        <f t="shared" si="758"/>
        <v>0</v>
      </c>
      <c r="C2320" s="6" t="str">
        <f t="shared" si="750"/>
        <v/>
      </c>
      <c r="D2320" s="7">
        <f t="shared" si="751"/>
        <v>0</v>
      </c>
      <c r="E2320" s="7">
        <f t="shared" si="759"/>
        <v>0</v>
      </c>
      <c r="F2320" s="7" t="str">
        <f t="shared" si="752"/>
        <v/>
      </c>
      <c r="G2320" s="6">
        <f t="shared" si="753"/>
        <v>0</v>
      </c>
      <c r="H2320" s="6">
        <f t="shared" si="760"/>
        <v>0</v>
      </c>
      <c r="I2320" s="6" t="str">
        <f t="shared" si="761"/>
        <v/>
      </c>
      <c r="J2320" s="11">
        <v>2317</v>
      </c>
      <c r="K2320" s="11">
        <f>IF(IFERROR(VLOOKUP(J2320,Home!$A$8:$B$1048576,1,FALSE),0)=0,0,1)</f>
        <v>0</v>
      </c>
      <c r="L2320" s="129" t="e">
        <f>IF(VLOOKUP(O2320,Home!$C$8:$R$207,6,FALSE)="","",VLOOKUP(O2320,Home!$C$8:$R$207,6,FALSE))</f>
        <v>#N/A</v>
      </c>
      <c r="M2320" s="129" t="e">
        <f t="shared" si="746"/>
        <v>#N/A</v>
      </c>
      <c r="N2320" s="11">
        <f>SUM($K$4:K2320)</f>
        <v>200</v>
      </c>
      <c r="O2320" s="11" t="str">
        <f>IF(P2320="","",IF(IFERROR(VLOOKUP(N2320,Home!$C$8:$R$1048576,1,FALSE),"")=0,"",IFERROR(VLOOKUP(N2320,Home!$C$8:$R$1048576,1,FALSE),"")))</f>
        <v/>
      </c>
      <c r="P2320" s="11" t="str">
        <f>IF(IFERROR(VLOOKUP(W2320,Home!$C$8:$R$1048576,3,FALSE),"")=0,"",IFERROR(VLOOKUP(W2320,Home!$C$8:$R$1048576,3,FALSE),""))</f>
        <v/>
      </c>
      <c r="Q2320" s="11" t="str">
        <f t="shared" si="745"/>
        <v/>
      </c>
      <c r="R2320" s="130" t="e">
        <f>VLOOKUP(Q2320,'Baggrund til lister'!$G$4:$H$15,2,FALSE)</f>
        <v>#N/A</v>
      </c>
      <c r="S2320" s="11" t="str">
        <f t="shared" si="747"/>
        <v/>
      </c>
      <c r="T2320" s="11" t="str">
        <f>IF(IFERROR(VLOOKUP(N2320,Home!$C$8:$R$1048576,11,FALSE),"")=0,"",IFERROR(VLOOKUP(N2320,Home!$C$8:$R$1048576,11,FALSE),""))</f>
        <v/>
      </c>
      <c r="U2320" s="11" t="str">
        <f>IF(IFERROR(VLOOKUP(O2320,Home!$C$8:$R$1048576,12,FALSE),"")=0,"",IFERROR(VLOOKUP(O2320,Home!$C$8:$R$1048576,12,FALSE),""))</f>
        <v/>
      </c>
      <c r="V2320" s="11" t="str">
        <f>IF(IFERROR(VLOOKUP(O2320,Home!$C$8:$R$1048576,8,FALSE),"")=0,"",IFERROR(VLOOKUP(O2320,Home!$C$8:$R$1048576,8,FALSE),""))</f>
        <v/>
      </c>
      <c r="W2320" s="11" t="str">
        <f>IF(OR(VLOOKUP(N2320,Home!$C$7:$I$207,6,FALSE)="",VLOOKUP(N2320,Home!$C$7:$I$207,7,FALSE)=""),"FEJL",SUM(Baggrundsark!$K$4:K2320))</f>
        <v>FEJL</v>
      </c>
      <c r="Y2320">
        <v>2317</v>
      </c>
      <c r="Z2320" s="1"/>
      <c r="AC2320" s="44"/>
      <c r="AD2320">
        <f t="shared" si="754"/>
        <v>0</v>
      </c>
      <c r="AE2320">
        <f>SUM($AD$4:AD2320)</f>
        <v>1</v>
      </c>
      <c r="AF2320" s="103" t="str">
        <f>IFERROR(VLOOKUP(AN2320,Home!$C$8:$E$207,3,FALSE),"")</f>
        <v/>
      </c>
      <c r="AG2320" s="103" t="str">
        <f>IFERROR(VLOOKUP(AN2320,Home!$C$8:$E$207,2,FALSE),"")</f>
        <v/>
      </c>
      <c r="AH2320" s="104" t="str">
        <f>IF(VLOOKUP(AE2320,Home!$C$8:$I$207,6,FALSE)="","",VLOOKUP(AE2320,Home!$C$8:$I$207,6,FALSE))</f>
        <v/>
      </c>
      <c r="AI2320" s="104" t="e">
        <f t="shared" si="762"/>
        <v>#VALUE!</v>
      </c>
      <c r="AJ2320" s="105" t="e">
        <f t="shared" si="755"/>
        <v>#VALUE!</v>
      </c>
      <c r="AK2320" s="103" t="e">
        <f t="shared" si="748"/>
        <v>#VALUE!</v>
      </c>
      <c r="AL2320" s="103" t="e">
        <f t="shared" si="756"/>
        <v>#VALUE!</v>
      </c>
      <c r="AN2320" t="str">
        <f>IF(OR(VLOOKUP(AE2320,Home!$C$8:$I$207,6,FALSE)="",VLOOKUP(AE2320,Home!$C$8:$I$207,7,FALSE)=""),"FEJL",Baggrundsark!AE2320)</f>
        <v>FEJL</v>
      </c>
      <c r="AO2320">
        <f>IF(VLOOKUP(AE2320,Home!$C$8:$N$207,12,FALSE)="Timelønnet",1,0)</f>
        <v>0</v>
      </c>
      <c r="AP2320">
        <f>SUM($AO$4:AO2320)*AO2320</f>
        <v>0</v>
      </c>
      <c r="AQ2320">
        <f t="shared" si="743"/>
        <v>1</v>
      </c>
      <c r="AR2320" t="str">
        <f t="shared" si="743"/>
        <v/>
      </c>
      <c r="AS2320" t="e">
        <f t="shared" si="757"/>
        <v>#VALUE!</v>
      </c>
      <c r="AT2320" s="45" t="e">
        <f t="shared" si="744"/>
        <v>#VALUE!</v>
      </c>
      <c r="AU2320">
        <f>VLOOKUP(AQ2320,Home!$C$8:$J$207,8,FALSE)</f>
        <v>0</v>
      </c>
    </row>
    <row r="2321" spans="1:47" x14ac:dyDescent="0.25">
      <c r="A2321" s="6">
        <f t="shared" si="749"/>
        <v>0</v>
      </c>
      <c r="B2321" s="6">
        <f t="shared" si="758"/>
        <v>0</v>
      </c>
      <c r="C2321" s="6" t="str">
        <f t="shared" si="750"/>
        <v/>
      </c>
      <c r="D2321" s="7">
        <f t="shared" si="751"/>
        <v>0</v>
      </c>
      <c r="E2321" s="7">
        <f t="shared" si="759"/>
        <v>0</v>
      </c>
      <c r="F2321" s="7" t="str">
        <f t="shared" si="752"/>
        <v/>
      </c>
      <c r="G2321" s="6">
        <f t="shared" si="753"/>
        <v>0</v>
      </c>
      <c r="H2321" s="6">
        <f t="shared" si="760"/>
        <v>0</v>
      </c>
      <c r="I2321" s="6" t="str">
        <f t="shared" si="761"/>
        <v/>
      </c>
      <c r="J2321" s="11">
        <v>2318</v>
      </c>
      <c r="K2321" s="11">
        <f>IF(IFERROR(VLOOKUP(J2321,Home!$A$8:$B$1048576,1,FALSE),0)=0,0,1)</f>
        <v>0</v>
      </c>
      <c r="L2321" s="129" t="e">
        <f>IF(VLOOKUP(O2321,Home!$C$8:$R$207,6,FALSE)="","",VLOOKUP(O2321,Home!$C$8:$R$207,6,FALSE))</f>
        <v>#N/A</v>
      </c>
      <c r="M2321" s="129" t="e">
        <f t="shared" si="746"/>
        <v>#N/A</v>
      </c>
      <c r="N2321" s="11">
        <f>SUM($K$4:K2321)</f>
        <v>200</v>
      </c>
      <c r="O2321" s="11" t="str">
        <f>IF(P2321="","",IF(IFERROR(VLOOKUP(N2321,Home!$C$8:$R$1048576,1,FALSE),"")=0,"",IFERROR(VLOOKUP(N2321,Home!$C$8:$R$1048576,1,FALSE),"")))</f>
        <v/>
      </c>
      <c r="P2321" s="11" t="str">
        <f>IF(IFERROR(VLOOKUP(W2321,Home!$C$8:$R$1048576,3,FALSE),"")=0,"",IFERROR(VLOOKUP(W2321,Home!$C$8:$R$1048576,3,FALSE),""))</f>
        <v/>
      </c>
      <c r="Q2321" s="11" t="str">
        <f t="shared" si="745"/>
        <v/>
      </c>
      <c r="R2321" s="130" t="e">
        <f>VLOOKUP(Q2321,'Baggrund til lister'!$G$4:$H$15,2,FALSE)</f>
        <v>#N/A</v>
      </c>
      <c r="S2321" s="11" t="str">
        <f t="shared" si="747"/>
        <v/>
      </c>
      <c r="T2321" s="11" t="str">
        <f>IF(IFERROR(VLOOKUP(N2321,Home!$C$8:$R$1048576,11,FALSE),"")=0,"",IFERROR(VLOOKUP(N2321,Home!$C$8:$R$1048576,11,FALSE),""))</f>
        <v/>
      </c>
      <c r="U2321" s="11" t="str">
        <f>IF(IFERROR(VLOOKUP(O2321,Home!$C$8:$R$1048576,12,FALSE),"")=0,"",IFERROR(VLOOKUP(O2321,Home!$C$8:$R$1048576,12,FALSE),""))</f>
        <v/>
      </c>
      <c r="V2321" s="11" t="str">
        <f>IF(IFERROR(VLOOKUP(O2321,Home!$C$8:$R$1048576,8,FALSE),"")=0,"",IFERROR(VLOOKUP(O2321,Home!$C$8:$R$1048576,8,FALSE),""))</f>
        <v/>
      </c>
      <c r="W2321" s="11" t="str">
        <f>IF(OR(VLOOKUP(N2321,Home!$C$7:$I$207,6,FALSE)="",VLOOKUP(N2321,Home!$C$7:$I$207,7,FALSE)=""),"FEJL",SUM(Baggrundsark!$K$4:K2321))</f>
        <v>FEJL</v>
      </c>
      <c r="Y2321">
        <v>2318</v>
      </c>
      <c r="Z2321" s="1"/>
      <c r="AC2321" s="44"/>
      <c r="AD2321">
        <f t="shared" si="754"/>
        <v>0</v>
      </c>
      <c r="AE2321">
        <f>SUM($AD$4:AD2321)</f>
        <v>1</v>
      </c>
      <c r="AF2321" s="103" t="str">
        <f>IFERROR(VLOOKUP(AN2321,Home!$C$8:$E$207,3,FALSE),"")</f>
        <v/>
      </c>
      <c r="AG2321" s="103" t="str">
        <f>IFERROR(VLOOKUP(AN2321,Home!$C$8:$E$207,2,FALSE),"")</f>
        <v/>
      </c>
      <c r="AH2321" s="104" t="str">
        <f>IF(VLOOKUP(AE2321,Home!$C$8:$I$207,6,FALSE)="","",VLOOKUP(AE2321,Home!$C$8:$I$207,6,FALSE))</f>
        <v/>
      </c>
      <c r="AI2321" s="104" t="e">
        <f t="shared" si="762"/>
        <v>#VALUE!</v>
      </c>
      <c r="AJ2321" s="105" t="e">
        <f t="shared" si="755"/>
        <v>#VALUE!</v>
      </c>
      <c r="AK2321" s="103" t="e">
        <f t="shared" si="748"/>
        <v>#VALUE!</v>
      </c>
      <c r="AL2321" s="103" t="e">
        <f t="shared" si="756"/>
        <v>#VALUE!</v>
      </c>
      <c r="AN2321" t="str">
        <f>IF(OR(VLOOKUP(AE2321,Home!$C$8:$I$207,6,FALSE)="",VLOOKUP(AE2321,Home!$C$8:$I$207,7,FALSE)=""),"FEJL",Baggrundsark!AE2321)</f>
        <v>FEJL</v>
      </c>
      <c r="AO2321">
        <f>IF(VLOOKUP(AE2321,Home!$C$8:$N$207,12,FALSE)="Timelønnet",1,0)</f>
        <v>0</v>
      </c>
      <c r="AP2321">
        <f>SUM($AO$4:AO2321)*AO2321</f>
        <v>0</v>
      </c>
      <c r="AQ2321">
        <f t="shared" si="743"/>
        <v>1</v>
      </c>
      <c r="AR2321" t="str">
        <f t="shared" si="743"/>
        <v/>
      </c>
      <c r="AS2321" t="e">
        <f t="shared" si="757"/>
        <v>#VALUE!</v>
      </c>
      <c r="AT2321" s="45" t="e">
        <f t="shared" si="744"/>
        <v>#VALUE!</v>
      </c>
      <c r="AU2321">
        <f>VLOOKUP(AQ2321,Home!$C$8:$J$207,8,FALSE)</f>
        <v>0</v>
      </c>
    </row>
    <row r="2322" spans="1:47" x14ac:dyDescent="0.25">
      <c r="A2322" s="6">
        <f t="shared" si="749"/>
        <v>0</v>
      </c>
      <c r="B2322" s="6">
        <f t="shared" si="758"/>
        <v>0</v>
      </c>
      <c r="C2322" s="6" t="str">
        <f t="shared" si="750"/>
        <v/>
      </c>
      <c r="D2322" s="7">
        <f t="shared" si="751"/>
        <v>0</v>
      </c>
      <c r="E2322" s="7">
        <f t="shared" si="759"/>
        <v>0</v>
      </c>
      <c r="F2322" s="7" t="str">
        <f t="shared" si="752"/>
        <v/>
      </c>
      <c r="G2322" s="6">
        <f t="shared" si="753"/>
        <v>0</v>
      </c>
      <c r="H2322" s="6">
        <f t="shared" si="760"/>
        <v>0</v>
      </c>
      <c r="I2322" s="6" t="str">
        <f t="shared" si="761"/>
        <v/>
      </c>
      <c r="J2322" s="11">
        <v>2319</v>
      </c>
      <c r="K2322" s="11">
        <f>IF(IFERROR(VLOOKUP(J2322,Home!$A$8:$B$1048576,1,FALSE),0)=0,0,1)</f>
        <v>0</v>
      </c>
      <c r="L2322" s="129" t="e">
        <f>IF(VLOOKUP(O2322,Home!$C$8:$R$207,6,FALSE)="","",VLOOKUP(O2322,Home!$C$8:$R$207,6,FALSE))</f>
        <v>#N/A</v>
      </c>
      <c r="M2322" s="129" t="e">
        <f t="shared" si="746"/>
        <v>#N/A</v>
      </c>
      <c r="N2322" s="11">
        <f>SUM($K$4:K2322)</f>
        <v>200</v>
      </c>
      <c r="O2322" s="11" t="str">
        <f>IF(P2322="","",IF(IFERROR(VLOOKUP(N2322,Home!$C$8:$R$1048576,1,FALSE),"")=0,"",IFERROR(VLOOKUP(N2322,Home!$C$8:$R$1048576,1,FALSE),"")))</f>
        <v/>
      </c>
      <c r="P2322" s="11" t="str">
        <f>IF(IFERROR(VLOOKUP(W2322,Home!$C$8:$R$1048576,3,FALSE),"")=0,"",IFERROR(VLOOKUP(W2322,Home!$C$8:$R$1048576,3,FALSE),""))</f>
        <v/>
      </c>
      <c r="Q2322" s="11" t="str">
        <f t="shared" si="745"/>
        <v/>
      </c>
      <c r="R2322" s="130" t="e">
        <f>VLOOKUP(Q2322,'Baggrund til lister'!$G$4:$H$15,2,FALSE)</f>
        <v>#N/A</v>
      </c>
      <c r="S2322" s="11" t="str">
        <f t="shared" si="747"/>
        <v/>
      </c>
      <c r="T2322" s="11" t="str">
        <f>IF(IFERROR(VLOOKUP(N2322,Home!$C$8:$R$1048576,11,FALSE),"")=0,"",IFERROR(VLOOKUP(N2322,Home!$C$8:$R$1048576,11,FALSE),""))</f>
        <v/>
      </c>
      <c r="U2322" s="11" t="str">
        <f>IF(IFERROR(VLOOKUP(O2322,Home!$C$8:$R$1048576,12,FALSE),"")=0,"",IFERROR(VLOOKUP(O2322,Home!$C$8:$R$1048576,12,FALSE),""))</f>
        <v/>
      </c>
      <c r="V2322" s="11" t="str">
        <f>IF(IFERROR(VLOOKUP(O2322,Home!$C$8:$R$1048576,8,FALSE),"")=0,"",IFERROR(VLOOKUP(O2322,Home!$C$8:$R$1048576,8,FALSE),""))</f>
        <v/>
      </c>
      <c r="W2322" s="11" t="str">
        <f>IF(OR(VLOOKUP(N2322,Home!$C$7:$I$207,6,FALSE)="",VLOOKUP(N2322,Home!$C$7:$I$207,7,FALSE)=""),"FEJL",SUM(Baggrundsark!$K$4:K2322))</f>
        <v>FEJL</v>
      </c>
      <c r="Y2322">
        <v>2319</v>
      </c>
      <c r="Z2322" s="1"/>
      <c r="AC2322" s="44"/>
      <c r="AD2322">
        <f t="shared" si="754"/>
        <v>0</v>
      </c>
      <c r="AE2322">
        <f>SUM($AD$4:AD2322)</f>
        <v>1</v>
      </c>
      <c r="AF2322" s="103" t="str">
        <f>IFERROR(VLOOKUP(AN2322,Home!$C$8:$E$207,3,FALSE),"")</f>
        <v/>
      </c>
      <c r="AG2322" s="103" t="str">
        <f>IFERROR(VLOOKUP(AN2322,Home!$C$8:$E$207,2,FALSE),"")</f>
        <v/>
      </c>
      <c r="AH2322" s="104" t="str">
        <f>IF(VLOOKUP(AE2322,Home!$C$8:$I$207,6,FALSE)="","",VLOOKUP(AE2322,Home!$C$8:$I$207,6,FALSE))</f>
        <v/>
      </c>
      <c r="AI2322" s="104" t="e">
        <f t="shared" si="762"/>
        <v>#VALUE!</v>
      </c>
      <c r="AJ2322" s="105" t="e">
        <f t="shared" si="755"/>
        <v>#VALUE!</v>
      </c>
      <c r="AK2322" s="103" t="e">
        <f t="shared" si="748"/>
        <v>#VALUE!</v>
      </c>
      <c r="AL2322" s="103" t="e">
        <f t="shared" si="756"/>
        <v>#VALUE!</v>
      </c>
      <c r="AN2322" t="str">
        <f>IF(OR(VLOOKUP(AE2322,Home!$C$8:$I$207,6,FALSE)="",VLOOKUP(AE2322,Home!$C$8:$I$207,7,FALSE)=""),"FEJL",Baggrundsark!AE2322)</f>
        <v>FEJL</v>
      </c>
      <c r="AO2322">
        <f>IF(VLOOKUP(AE2322,Home!$C$8:$N$207,12,FALSE)="Timelønnet",1,0)</f>
        <v>0</v>
      </c>
      <c r="AP2322">
        <f>SUM($AO$4:AO2322)*AO2322</f>
        <v>0</v>
      </c>
      <c r="AQ2322">
        <f t="shared" si="743"/>
        <v>1</v>
      </c>
      <c r="AR2322" t="str">
        <f t="shared" si="743"/>
        <v/>
      </c>
      <c r="AS2322" t="e">
        <f t="shared" si="757"/>
        <v>#VALUE!</v>
      </c>
      <c r="AT2322" s="45" t="e">
        <f t="shared" si="744"/>
        <v>#VALUE!</v>
      </c>
      <c r="AU2322">
        <f>VLOOKUP(AQ2322,Home!$C$8:$J$207,8,FALSE)</f>
        <v>0</v>
      </c>
    </row>
    <row r="2323" spans="1:47" x14ac:dyDescent="0.25">
      <c r="A2323" s="6">
        <f t="shared" si="749"/>
        <v>0</v>
      </c>
      <c r="B2323" s="6">
        <f t="shared" si="758"/>
        <v>0</v>
      </c>
      <c r="C2323" s="6" t="str">
        <f t="shared" si="750"/>
        <v/>
      </c>
      <c r="D2323" s="7">
        <f t="shared" si="751"/>
        <v>0</v>
      </c>
      <c r="E2323" s="7">
        <f t="shared" si="759"/>
        <v>0</v>
      </c>
      <c r="F2323" s="7" t="str">
        <f t="shared" si="752"/>
        <v/>
      </c>
      <c r="G2323" s="6">
        <f t="shared" si="753"/>
        <v>0</v>
      </c>
      <c r="H2323" s="6">
        <f t="shared" si="760"/>
        <v>0</v>
      </c>
      <c r="I2323" s="6" t="str">
        <f t="shared" si="761"/>
        <v/>
      </c>
      <c r="J2323" s="11">
        <v>2320</v>
      </c>
      <c r="K2323" s="11">
        <f>IF(IFERROR(VLOOKUP(J2323,Home!$A$8:$B$1048576,1,FALSE),0)=0,0,1)</f>
        <v>0</v>
      </c>
      <c r="L2323" s="129" t="e">
        <f>IF(VLOOKUP(O2323,Home!$C$8:$R$207,6,FALSE)="","",VLOOKUP(O2323,Home!$C$8:$R$207,6,FALSE))</f>
        <v>#N/A</v>
      </c>
      <c r="M2323" s="129" t="e">
        <f t="shared" si="746"/>
        <v>#N/A</v>
      </c>
      <c r="N2323" s="11">
        <f>SUM($K$4:K2323)</f>
        <v>200</v>
      </c>
      <c r="O2323" s="11" t="str">
        <f>IF(P2323="","",IF(IFERROR(VLOOKUP(N2323,Home!$C$8:$R$1048576,1,FALSE),"")=0,"",IFERROR(VLOOKUP(N2323,Home!$C$8:$R$1048576,1,FALSE),"")))</f>
        <v/>
      </c>
      <c r="P2323" s="11" t="str">
        <f>IF(IFERROR(VLOOKUP(W2323,Home!$C$8:$R$1048576,3,FALSE),"")=0,"",IFERROR(VLOOKUP(W2323,Home!$C$8:$R$1048576,3,FALSE),""))</f>
        <v/>
      </c>
      <c r="Q2323" s="11" t="str">
        <f t="shared" si="745"/>
        <v/>
      </c>
      <c r="R2323" s="130" t="e">
        <f>VLOOKUP(Q2323,'Baggrund til lister'!$G$4:$H$15,2,FALSE)</f>
        <v>#N/A</v>
      </c>
      <c r="S2323" s="11" t="str">
        <f t="shared" si="747"/>
        <v/>
      </c>
      <c r="T2323" s="11" t="str">
        <f>IF(IFERROR(VLOOKUP(N2323,Home!$C$8:$R$1048576,11,FALSE),"")=0,"",IFERROR(VLOOKUP(N2323,Home!$C$8:$R$1048576,11,FALSE),""))</f>
        <v/>
      </c>
      <c r="U2323" s="11" t="str">
        <f>IF(IFERROR(VLOOKUP(O2323,Home!$C$8:$R$1048576,12,FALSE),"")=0,"",IFERROR(VLOOKUP(O2323,Home!$C$8:$R$1048576,12,FALSE),""))</f>
        <v/>
      </c>
      <c r="V2323" s="11" t="str">
        <f>IF(IFERROR(VLOOKUP(O2323,Home!$C$8:$R$1048576,8,FALSE),"")=0,"",IFERROR(VLOOKUP(O2323,Home!$C$8:$R$1048576,8,FALSE),""))</f>
        <v/>
      </c>
      <c r="W2323" s="11" t="str">
        <f>IF(OR(VLOOKUP(N2323,Home!$C$7:$I$207,6,FALSE)="",VLOOKUP(N2323,Home!$C$7:$I$207,7,FALSE)=""),"FEJL",SUM(Baggrundsark!$K$4:K2323))</f>
        <v>FEJL</v>
      </c>
      <c r="Y2323">
        <v>2320</v>
      </c>
      <c r="Z2323" s="1"/>
      <c r="AC2323" s="44"/>
      <c r="AD2323">
        <f t="shared" si="754"/>
        <v>0</v>
      </c>
      <c r="AE2323">
        <f>SUM($AD$4:AD2323)</f>
        <v>1</v>
      </c>
      <c r="AF2323" s="103" t="str">
        <f>IFERROR(VLOOKUP(AN2323,Home!$C$8:$E$207,3,FALSE),"")</f>
        <v/>
      </c>
      <c r="AG2323" s="103" t="str">
        <f>IFERROR(VLOOKUP(AN2323,Home!$C$8:$E$207,2,FALSE),"")</f>
        <v/>
      </c>
      <c r="AH2323" s="104" t="str">
        <f>IF(VLOOKUP(AE2323,Home!$C$8:$I$207,6,FALSE)="","",VLOOKUP(AE2323,Home!$C$8:$I$207,6,FALSE))</f>
        <v/>
      </c>
      <c r="AI2323" s="104" t="e">
        <f t="shared" si="762"/>
        <v>#VALUE!</v>
      </c>
      <c r="AJ2323" s="105" t="e">
        <f t="shared" si="755"/>
        <v>#VALUE!</v>
      </c>
      <c r="AK2323" s="103" t="e">
        <f t="shared" si="748"/>
        <v>#VALUE!</v>
      </c>
      <c r="AL2323" s="103" t="e">
        <f t="shared" si="756"/>
        <v>#VALUE!</v>
      </c>
      <c r="AN2323" t="str">
        <f>IF(OR(VLOOKUP(AE2323,Home!$C$8:$I$207,6,FALSE)="",VLOOKUP(AE2323,Home!$C$8:$I$207,7,FALSE)=""),"FEJL",Baggrundsark!AE2323)</f>
        <v>FEJL</v>
      </c>
      <c r="AO2323">
        <f>IF(VLOOKUP(AE2323,Home!$C$8:$N$207,12,FALSE)="Timelønnet",1,0)</f>
        <v>0</v>
      </c>
      <c r="AP2323">
        <f>SUM($AO$4:AO2323)*AO2323</f>
        <v>0</v>
      </c>
      <c r="AQ2323">
        <f t="shared" si="743"/>
        <v>1</v>
      </c>
      <c r="AR2323" t="str">
        <f t="shared" si="743"/>
        <v/>
      </c>
      <c r="AS2323" t="e">
        <f t="shared" si="757"/>
        <v>#VALUE!</v>
      </c>
      <c r="AT2323" s="45" t="e">
        <f t="shared" si="744"/>
        <v>#VALUE!</v>
      </c>
      <c r="AU2323">
        <f>VLOOKUP(AQ2323,Home!$C$8:$J$207,8,FALSE)</f>
        <v>0</v>
      </c>
    </row>
    <row r="2324" spans="1:47" x14ac:dyDescent="0.25">
      <c r="A2324" s="6">
        <f t="shared" si="749"/>
        <v>0</v>
      </c>
      <c r="B2324" s="6">
        <f t="shared" si="758"/>
        <v>0</v>
      </c>
      <c r="C2324" s="6" t="str">
        <f t="shared" si="750"/>
        <v/>
      </c>
      <c r="D2324" s="7">
        <f t="shared" si="751"/>
        <v>0</v>
      </c>
      <c r="E2324" s="7">
        <f t="shared" si="759"/>
        <v>0</v>
      </c>
      <c r="F2324" s="7" t="str">
        <f t="shared" si="752"/>
        <v/>
      </c>
      <c r="G2324" s="6">
        <f t="shared" si="753"/>
        <v>0</v>
      </c>
      <c r="H2324" s="6">
        <f t="shared" si="760"/>
        <v>0</v>
      </c>
      <c r="I2324" s="6" t="str">
        <f t="shared" si="761"/>
        <v/>
      </c>
      <c r="J2324" s="11">
        <v>2321</v>
      </c>
      <c r="K2324" s="11">
        <f>IF(IFERROR(VLOOKUP(J2324,Home!$A$8:$B$1048576,1,FALSE),0)=0,0,1)</f>
        <v>0</v>
      </c>
      <c r="L2324" s="129" t="e">
        <f>IF(VLOOKUP(O2324,Home!$C$8:$R$207,6,FALSE)="","",VLOOKUP(O2324,Home!$C$8:$R$207,6,FALSE))</f>
        <v>#N/A</v>
      </c>
      <c r="M2324" s="129" t="e">
        <f t="shared" si="746"/>
        <v>#N/A</v>
      </c>
      <c r="N2324" s="11">
        <f>SUM($K$4:K2324)</f>
        <v>200</v>
      </c>
      <c r="O2324" s="11" t="str">
        <f>IF(P2324="","",IF(IFERROR(VLOOKUP(N2324,Home!$C$8:$R$1048576,1,FALSE),"")=0,"",IFERROR(VLOOKUP(N2324,Home!$C$8:$R$1048576,1,FALSE),"")))</f>
        <v/>
      </c>
      <c r="P2324" s="11" t="str">
        <f>IF(IFERROR(VLOOKUP(W2324,Home!$C$8:$R$1048576,3,FALSE),"")=0,"",IFERROR(VLOOKUP(W2324,Home!$C$8:$R$1048576,3,FALSE),""))</f>
        <v/>
      </c>
      <c r="Q2324" s="11" t="str">
        <f t="shared" si="745"/>
        <v/>
      </c>
      <c r="R2324" s="130" t="e">
        <f>VLOOKUP(Q2324,'Baggrund til lister'!$G$4:$H$15,2,FALSE)</f>
        <v>#N/A</v>
      </c>
      <c r="S2324" s="11" t="str">
        <f t="shared" si="747"/>
        <v/>
      </c>
      <c r="T2324" s="11" t="str">
        <f>IF(IFERROR(VLOOKUP(N2324,Home!$C$8:$R$1048576,11,FALSE),"")=0,"",IFERROR(VLOOKUP(N2324,Home!$C$8:$R$1048576,11,FALSE),""))</f>
        <v/>
      </c>
      <c r="U2324" s="11" t="str">
        <f>IF(IFERROR(VLOOKUP(O2324,Home!$C$8:$R$1048576,12,FALSE),"")=0,"",IFERROR(VLOOKUP(O2324,Home!$C$8:$R$1048576,12,FALSE),""))</f>
        <v/>
      </c>
      <c r="V2324" s="11" t="str">
        <f>IF(IFERROR(VLOOKUP(O2324,Home!$C$8:$R$1048576,8,FALSE),"")=0,"",IFERROR(VLOOKUP(O2324,Home!$C$8:$R$1048576,8,FALSE),""))</f>
        <v/>
      </c>
      <c r="W2324" s="11" t="str">
        <f>IF(OR(VLOOKUP(N2324,Home!$C$7:$I$207,6,FALSE)="",VLOOKUP(N2324,Home!$C$7:$I$207,7,FALSE)=""),"FEJL",SUM(Baggrundsark!$K$4:K2324))</f>
        <v>FEJL</v>
      </c>
      <c r="Y2324">
        <v>2321</v>
      </c>
      <c r="Z2324" s="1"/>
      <c r="AC2324" s="44"/>
      <c r="AD2324">
        <f t="shared" si="754"/>
        <v>0</v>
      </c>
      <c r="AE2324">
        <f>SUM($AD$4:AD2324)</f>
        <v>1</v>
      </c>
      <c r="AF2324" s="103" t="str">
        <f>IFERROR(VLOOKUP(AN2324,Home!$C$8:$E$207,3,FALSE),"")</f>
        <v/>
      </c>
      <c r="AG2324" s="103" t="str">
        <f>IFERROR(VLOOKUP(AN2324,Home!$C$8:$E$207,2,FALSE),"")</f>
        <v/>
      </c>
      <c r="AH2324" s="104" t="str">
        <f>IF(VLOOKUP(AE2324,Home!$C$8:$I$207,6,FALSE)="","",VLOOKUP(AE2324,Home!$C$8:$I$207,6,FALSE))</f>
        <v/>
      </c>
      <c r="AI2324" s="104" t="e">
        <f t="shared" si="762"/>
        <v>#VALUE!</v>
      </c>
      <c r="AJ2324" s="105" t="e">
        <f t="shared" si="755"/>
        <v>#VALUE!</v>
      </c>
      <c r="AK2324" s="103" t="e">
        <f t="shared" si="748"/>
        <v>#VALUE!</v>
      </c>
      <c r="AL2324" s="103" t="e">
        <f t="shared" si="756"/>
        <v>#VALUE!</v>
      </c>
      <c r="AN2324" t="str">
        <f>IF(OR(VLOOKUP(AE2324,Home!$C$8:$I$207,6,FALSE)="",VLOOKUP(AE2324,Home!$C$8:$I$207,7,FALSE)=""),"FEJL",Baggrundsark!AE2324)</f>
        <v>FEJL</v>
      </c>
      <c r="AO2324">
        <f>IF(VLOOKUP(AE2324,Home!$C$8:$N$207,12,FALSE)="Timelønnet",1,0)</f>
        <v>0</v>
      </c>
      <c r="AP2324">
        <f>SUM($AO$4:AO2324)*AO2324</f>
        <v>0</v>
      </c>
      <c r="AQ2324">
        <f t="shared" si="743"/>
        <v>1</v>
      </c>
      <c r="AR2324" t="str">
        <f t="shared" si="743"/>
        <v/>
      </c>
      <c r="AS2324" t="e">
        <f t="shared" si="757"/>
        <v>#VALUE!</v>
      </c>
      <c r="AT2324" s="45" t="e">
        <f t="shared" si="744"/>
        <v>#VALUE!</v>
      </c>
      <c r="AU2324">
        <f>VLOOKUP(AQ2324,Home!$C$8:$J$207,8,FALSE)</f>
        <v>0</v>
      </c>
    </row>
    <row r="2325" spans="1:47" x14ac:dyDescent="0.25">
      <c r="A2325" s="6">
        <f t="shared" si="749"/>
        <v>0</v>
      </c>
      <c r="B2325" s="6">
        <f t="shared" si="758"/>
        <v>0</v>
      </c>
      <c r="C2325" s="6" t="str">
        <f t="shared" si="750"/>
        <v/>
      </c>
      <c r="D2325" s="7">
        <f t="shared" si="751"/>
        <v>0</v>
      </c>
      <c r="E2325" s="7">
        <f t="shared" si="759"/>
        <v>0</v>
      </c>
      <c r="F2325" s="7" t="str">
        <f t="shared" si="752"/>
        <v/>
      </c>
      <c r="G2325" s="6">
        <f t="shared" si="753"/>
        <v>0</v>
      </c>
      <c r="H2325" s="6">
        <f t="shared" si="760"/>
        <v>0</v>
      </c>
      <c r="I2325" s="6" t="str">
        <f t="shared" si="761"/>
        <v/>
      </c>
      <c r="J2325" s="11">
        <v>2322</v>
      </c>
      <c r="K2325" s="11">
        <f>IF(IFERROR(VLOOKUP(J2325,Home!$A$8:$B$1048576,1,FALSE),0)=0,0,1)</f>
        <v>0</v>
      </c>
      <c r="L2325" s="129" t="e">
        <f>IF(VLOOKUP(O2325,Home!$C$8:$R$207,6,FALSE)="","",VLOOKUP(O2325,Home!$C$8:$R$207,6,FALSE))</f>
        <v>#N/A</v>
      </c>
      <c r="M2325" s="129" t="e">
        <f t="shared" si="746"/>
        <v>#N/A</v>
      </c>
      <c r="N2325" s="11">
        <f>SUM($K$4:K2325)</f>
        <v>200</v>
      </c>
      <c r="O2325" s="11" t="str">
        <f>IF(P2325="","",IF(IFERROR(VLOOKUP(N2325,Home!$C$8:$R$1048576,1,FALSE),"")=0,"",IFERROR(VLOOKUP(N2325,Home!$C$8:$R$1048576,1,FALSE),"")))</f>
        <v/>
      </c>
      <c r="P2325" s="11" t="str">
        <f>IF(IFERROR(VLOOKUP(W2325,Home!$C$8:$R$1048576,3,FALSE),"")=0,"",IFERROR(VLOOKUP(W2325,Home!$C$8:$R$1048576,3,FALSE),""))</f>
        <v/>
      </c>
      <c r="Q2325" s="11" t="str">
        <f t="shared" si="745"/>
        <v/>
      </c>
      <c r="R2325" s="130" t="e">
        <f>VLOOKUP(Q2325,'Baggrund til lister'!$G$4:$H$15,2,FALSE)</f>
        <v>#N/A</v>
      </c>
      <c r="S2325" s="11" t="str">
        <f t="shared" si="747"/>
        <v/>
      </c>
      <c r="T2325" s="11" t="str">
        <f>IF(IFERROR(VLOOKUP(N2325,Home!$C$8:$R$1048576,11,FALSE),"")=0,"",IFERROR(VLOOKUP(N2325,Home!$C$8:$R$1048576,11,FALSE),""))</f>
        <v/>
      </c>
      <c r="U2325" s="11" t="str">
        <f>IF(IFERROR(VLOOKUP(O2325,Home!$C$8:$R$1048576,12,FALSE),"")=0,"",IFERROR(VLOOKUP(O2325,Home!$C$8:$R$1048576,12,FALSE),""))</f>
        <v/>
      </c>
      <c r="V2325" s="11" t="str">
        <f>IF(IFERROR(VLOOKUP(O2325,Home!$C$8:$R$1048576,8,FALSE),"")=0,"",IFERROR(VLOOKUP(O2325,Home!$C$8:$R$1048576,8,FALSE),""))</f>
        <v/>
      </c>
      <c r="W2325" s="11" t="str">
        <f>IF(OR(VLOOKUP(N2325,Home!$C$7:$I$207,6,FALSE)="",VLOOKUP(N2325,Home!$C$7:$I$207,7,FALSE)=""),"FEJL",SUM(Baggrundsark!$K$4:K2325))</f>
        <v>FEJL</v>
      </c>
      <c r="Y2325">
        <v>2322</v>
      </c>
      <c r="Z2325" s="1"/>
      <c r="AC2325" s="44"/>
      <c r="AD2325">
        <f t="shared" si="754"/>
        <v>0</v>
      </c>
      <c r="AE2325">
        <f>SUM($AD$4:AD2325)</f>
        <v>1</v>
      </c>
      <c r="AF2325" s="103" t="str">
        <f>IFERROR(VLOOKUP(AN2325,Home!$C$8:$E$207,3,FALSE),"")</f>
        <v/>
      </c>
      <c r="AG2325" s="103" t="str">
        <f>IFERROR(VLOOKUP(AN2325,Home!$C$8:$E$207,2,FALSE),"")</f>
        <v/>
      </c>
      <c r="AH2325" s="104" t="str">
        <f>IF(VLOOKUP(AE2325,Home!$C$8:$I$207,6,FALSE)="","",VLOOKUP(AE2325,Home!$C$8:$I$207,6,FALSE))</f>
        <v/>
      </c>
      <c r="AI2325" s="104" t="e">
        <f t="shared" si="762"/>
        <v>#VALUE!</v>
      </c>
      <c r="AJ2325" s="105" t="e">
        <f t="shared" si="755"/>
        <v>#VALUE!</v>
      </c>
      <c r="AK2325" s="103" t="e">
        <f t="shared" si="748"/>
        <v>#VALUE!</v>
      </c>
      <c r="AL2325" s="103" t="e">
        <f t="shared" si="756"/>
        <v>#VALUE!</v>
      </c>
      <c r="AN2325" t="str">
        <f>IF(OR(VLOOKUP(AE2325,Home!$C$8:$I$207,6,FALSE)="",VLOOKUP(AE2325,Home!$C$8:$I$207,7,FALSE)=""),"FEJL",Baggrundsark!AE2325)</f>
        <v>FEJL</v>
      </c>
      <c r="AO2325">
        <f>IF(VLOOKUP(AE2325,Home!$C$8:$N$207,12,FALSE)="Timelønnet",1,0)</f>
        <v>0</v>
      </c>
      <c r="AP2325">
        <f>SUM($AO$4:AO2325)*AO2325</f>
        <v>0</v>
      </c>
      <c r="AQ2325">
        <f t="shared" si="743"/>
        <v>1</v>
      </c>
      <c r="AR2325" t="str">
        <f t="shared" si="743"/>
        <v/>
      </c>
      <c r="AS2325" t="e">
        <f t="shared" si="757"/>
        <v>#VALUE!</v>
      </c>
      <c r="AT2325" s="45" t="e">
        <f t="shared" si="744"/>
        <v>#VALUE!</v>
      </c>
      <c r="AU2325">
        <f>VLOOKUP(AQ2325,Home!$C$8:$J$207,8,FALSE)</f>
        <v>0</v>
      </c>
    </row>
    <row r="2326" spans="1:47" x14ac:dyDescent="0.25">
      <c r="A2326" s="6">
        <f t="shared" si="749"/>
        <v>0</v>
      </c>
      <c r="B2326" s="6">
        <f t="shared" si="758"/>
        <v>0</v>
      </c>
      <c r="C2326" s="6" t="str">
        <f t="shared" si="750"/>
        <v/>
      </c>
      <c r="D2326" s="7">
        <f t="shared" si="751"/>
        <v>0</v>
      </c>
      <c r="E2326" s="7">
        <f t="shared" si="759"/>
        <v>0</v>
      </c>
      <c r="F2326" s="7" t="str">
        <f t="shared" si="752"/>
        <v/>
      </c>
      <c r="G2326" s="6">
        <f t="shared" si="753"/>
        <v>0</v>
      </c>
      <c r="H2326" s="6">
        <f t="shared" si="760"/>
        <v>0</v>
      </c>
      <c r="I2326" s="6" t="str">
        <f t="shared" si="761"/>
        <v/>
      </c>
      <c r="J2326" s="11">
        <v>2323</v>
      </c>
      <c r="K2326" s="11">
        <f>IF(IFERROR(VLOOKUP(J2326,Home!$A$8:$B$1048576,1,FALSE),0)=0,0,1)</f>
        <v>0</v>
      </c>
      <c r="L2326" s="129" t="e">
        <f>IF(VLOOKUP(O2326,Home!$C$8:$R$207,6,FALSE)="","",VLOOKUP(O2326,Home!$C$8:$R$207,6,FALSE))</f>
        <v>#N/A</v>
      </c>
      <c r="M2326" s="129" t="e">
        <f t="shared" si="746"/>
        <v>#N/A</v>
      </c>
      <c r="N2326" s="11">
        <f>SUM($K$4:K2326)</f>
        <v>200</v>
      </c>
      <c r="O2326" s="11" t="str">
        <f>IF(P2326="","",IF(IFERROR(VLOOKUP(N2326,Home!$C$8:$R$1048576,1,FALSE),"")=0,"",IFERROR(VLOOKUP(N2326,Home!$C$8:$R$1048576,1,FALSE),"")))</f>
        <v/>
      </c>
      <c r="P2326" s="11" t="str">
        <f>IF(IFERROR(VLOOKUP(W2326,Home!$C$8:$R$1048576,3,FALSE),"")=0,"",IFERROR(VLOOKUP(W2326,Home!$C$8:$R$1048576,3,FALSE),""))</f>
        <v/>
      </c>
      <c r="Q2326" s="11" t="str">
        <f t="shared" si="745"/>
        <v/>
      </c>
      <c r="R2326" s="130" t="e">
        <f>VLOOKUP(Q2326,'Baggrund til lister'!$G$4:$H$15,2,FALSE)</f>
        <v>#N/A</v>
      </c>
      <c r="S2326" s="11" t="str">
        <f t="shared" si="747"/>
        <v/>
      </c>
      <c r="T2326" s="11" t="str">
        <f>IF(IFERROR(VLOOKUP(N2326,Home!$C$8:$R$1048576,11,FALSE),"")=0,"",IFERROR(VLOOKUP(N2326,Home!$C$8:$R$1048576,11,FALSE),""))</f>
        <v/>
      </c>
      <c r="U2326" s="11" t="str">
        <f>IF(IFERROR(VLOOKUP(O2326,Home!$C$8:$R$1048576,12,FALSE),"")=0,"",IFERROR(VLOOKUP(O2326,Home!$C$8:$R$1048576,12,FALSE),""))</f>
        <v/>
      </c>
      <c r="V2326" s="11" t="str">
        <f>IF(IFERROR(VLOOKUP(O2326,Home!$C$8:$R$1048576,8,FALSE),"")=0,"",IFERROR(VLOOKUP(O2326,Home!$C$8:$R$1048576,8,FALSE),""))</f>
        <v/>
      </c>
      <c r="W2326" s="11" t="str">
        <f>IF(OR(VLOOKUP(N2326,Home!$C$7:$I$207,6,FALSE)="",VLOOKUP(N2326,Home!$C$7:$I$207,7,FALSE)=""),"FEJL",SUM(Baggrundsark!$K$4:K2326))</f>
        <v>FEJL</v>
      </c>
      <c r="Y2326">
        <v>2323</v>
      </c>
      <c r="Z2326" s="1"/>
      <c r="AC2326" s="44"/>
      <c r="AD2326">
        <f t="shared" si="754"/>
        <v>0</v>
      </c>
      <c r="AE2326">
        <f>SUM($AD$4:AD2326)</f>
        <v>1</v>
      </c>
      <c r="AF2326" s="103" t="str">
        <f>IFERROR(VLOOKUP(AN2326,Home!$C$8:$E$207,3,FALSE),"")</f>
        <v/>
      </c>
      <c r="AG2326" s="103" t="str">
        <f>IFERROR(VLOOKUP(AN2326,Home!$C$8:$E$207,2,FALSE),"")</f>
        <v/>
      </c>
      <c r="AH2326" s="104" t="str">
        <f>IF(VLOOKUP(AE2326,Home!$C$8:$I$207,6,FALSE)="","",VLOOKUP(AE2326,Home!$C$8:$I$207,6,FALSE))</f>
        <v/>
      </c>
      <c r="AI2326" s="104" t="e">
        <f t="shared" si="762"/>
        <v>#VALUE!</v>
      </c>
      <c r="AJ2326" s="105" t="e">
        <f t="shared" si="755"/>
        <v>#VALUE!</v>
      </c>
      <c r="AK2326" s="103" t="e">
        <f t="shared" si="748"/>
        <v>#VALUE!</v>
      </c>
      <c r="AL2326" s="103" t="e">
        <f t="shared" si="756"/>
        <v>#VALUE!</v>
      </c>
      <c r="AN2326" t="str">
        <f>IF(OR(VLOOKUP(AE2326,Home!$C$8:$I$207,6,FALSE)="",VLOOKUP(AE2326,Home!$C$8:$I$207,7,FALSE)=""),"FEJL",Baggrundsark!AE2326)</f>
        <v>FEJL</v>
      </c>
      <c r="AO2326">
        <f>IF(VLOOKUP(AE2326,Home!$C$8:$N$207,12,FALSE)="Timelønnet",1,0)</f>
        <v>0</v>
      </c>
      <c r="AP2326">
        <f>SUM($AO$4:AO2326)*AO2326</f>
        <v>0</v>
      </c>
      <c r="AQ2326">
        <f t="shared" si="743"/>
        <v>1</v>
      </c>
      <c r="AR2326" t="str">
        <f t="shared" si="743"/>
        <v/>
      </c>
      <c r="AS2326" t="e">
        <f t="shared" si="757"/>
        <v>#VALUE!</v>
      </c>
      <c r="AT2326" s="45" t="e">
        <f t="shared" si="744"/>
        <v>#VALUE!</v>
      </c>
      <c r="AU2326">
        <f>VLOOKUP(AQ2326,Home!$C$8:$J$207,8,FALSE)</f>
        <v>0</v>
      </c>
    </row>
    <row r="2327" spans="1:47" x14ac:dyDescent="0.25">
      <c r="A2327" s="6">
        <f t="shared" si="749"/>
        <v>0</v>
      </c>
      <c r="B2327" s="6">
        <f t="shared" si="758"/>
        <v>0</v>
      </c>
      <c r="C2327" s="6" t="str">
        <f t="shared" si="750"/>
        <v/>
      </c>
      <c r="D2327" s="7">
        <f t="shared" si="751"/>
        <v>0</v>
      </c>
      <c r="E2327" s="7">
        <f t="shared" si="759"/>
        <v>0</v>
      </c>
      <c r="F2327" s="7" t="str">
        <f t="shared" si="752"/>
        <v/>
      </c>
      <c r="G2327" s="6">
        <f t="shared" si="753"/>
        <v>0</v>
      </c>
      <c r="H2327" s="6">
        <f t="shared" si="760"/>
        <v>0</v>
      </c>
      <c r="I2327" s="6" t="str">
        <f t="shared" si="761"/>
        <v/>
      </c>
      <c r="J2327" s="11">
        <v>2324</v>
      </c>
      <c r="K2327" s="11">
        <f>IF(IFERROR(VLOOKUP(J2327,Home!$A$8:$B$1048576,1,FALSE),0)=0,0,1)</f>
        <v>0</v>
      </c>
      <c r="L2327" s="129" t="e">
        <f>IF(VLOOKUP(O2327,Home!$C$8:$R$207,6,FALSE)="","",VLOOKUP(O2327,Home!$C$8:$R$207,6,FALSE))</f>
        <v>#N/A</v>
      </c>
      <c r="M2327" s="129" t="e">
        <f t="shared" si="746"/>
        <v>#N/A</v>
      </c>
      <c r="N2327" s="11">
        <f>SUM($K$4:K2327)</f>
        <v>200</v>
      </c>
      <c r="O2327" s="11" t="str">
        <f>IF(P2327="","",IF(IFERROR(VLOOKUP(N2327,Home!$C$8:$R$1048576,1,FALSE),"")=0,"",IFERROR(VLOOKUP(N2327,Home!$C$8:$R$1048576,1,FALSE),"")))</f>
        <v/>
      </c>
      <c r="P2327" s="11" t="str">
        <f>IF(IFERROR(VLOOKUP(W2327,Home!$C$8:$R$1048576,3,FALSE),"")=0,"",IFERROR(VLOOKUP(W2327,Home!$C$8:$R$1048576,3,FALSE),""))</f>
        <v/>
      </c>
      <c r="Q2327" s="11" t="str">
        <f t="shared" si="745"/>
        <v/>
      </c>
      <c r="R2327" s="130" t="e">
        <f>VLOOKUP(Q2327,'Baggrund til lister'!$G$4:$H$15,2,FALSE)</f>
        <v>#N/A</v>
      </c>
      <c r="S2327" s="11" t="str">
        <f t="shared" si="747"/>
        <v/>
      </c>
      <c r="T2327" s="11" t="str">
        <f>IF(IFERROR(VLOOKUP(N2327,Home!$C$8:$R$1048576,11,FALSE),"")=0,"",IFERROR(VLOOKUP(N2327,Home!$C$8:$R$1048576,11,FALSE),""))</f>
        <v/>
      </c>
      <c r="U2327" s="11" t="str">
        <f>IF(IFERROR(VLOOKUP(O2327,Home!$C$8:$R$1048576,12,FALSE),"")=0,"",IFERROR(VLOOKUP(O2327,Home!$C$8:$R$1048576,12,FALSE),""))</f>
        <v/>
      </c>
      <c r="V2327" s="11" t="str">
        <f>IF(IFERROR(VLOOKUP(O2327,Home!$C$8:$R$1048576,8,FALSE),"")=0,"",IFERROR(VLOOKUP(O2327,Home!$C$8:$R$1048576,8,FALSE),""))</f>
        <v/>
      </c>
      <c r="W2327" s="11" t="str">
        <f>IF(OR(VLOOKUP(N2327,Home!$C$7:$I$207,6,FALSE)="",VLOOKUP(N2327,Home!$C$7:$I$207,7,FALSE)=""),"FEJL",SUM(Baggrundsark!$K$4:K2327))</f>
        <v>FEJL</v>
      </c>
      <c r="Y2327">
        <v>2324</v>
      </c>
      <c r="Z2327" s="1"/>
      <c r="AC2327" s="44"/>
      <c r="AD2327">
        <f t="shared" si="754"/>
        <v>0</v>
      </c>
      <c r="AE2327">
        <f>SUM($AD$4:AD2327)</f>
        <v>1</v>
      </c>
      <c r="AF2327" s="103" t="str">
        <f>IFERROR(VLOOKUP(AN2327,Home!$C$8:$E$207,3,FALSE),"")</f>
        <v/>
      </c>
      <c r="AG2327" s="103" t="str">
        <f>IFERROR(VLOOKUP(AN2327,Home!$C$8:$E$207,2,FALSE),"")</f>
        <v/>
      </c>
      <c r="AH2327" s="104" t="str">
        <f>IF(VLOOKUP(AE2327,Home!$C$8:$I$207,6,FALSE)="","",VLOOKUP(AE2327,Home!$C$8:$I$207,6,FALSE))</f>
        <v/>
      </c>
      <c r="AI2327" s="104" t="e">
        <f t="shared" si="762"/>
        <v>#VALUE!</v>
      </c>
      <c r="AJ2327" s="105" t="e">
        <f t="shared" si="755"/>
        <v>#VALUE!</v>
      </c>
      <c r="AK2327" s="103" t="e">
        <f t="shared" si="748"/>
        <v>#VALUE!</v>
      </c>
      <c r="AL2327" s="103" t="e">
        <f t="shared" si="756"/>
        <v>#VALUE!</v>
      </c>
      <c r="AN2327" t="str">
        <f>IF(OR(VLOOKUP(AE2327,Home!$C$8:$I$207,6,FALSE)="",VLOOKUP(AE2327,Home!$C$8:$I$207,7,FALSE)=""),"FEJL",Baggrundsark!AE2327)</f>
        <v>FEJL</v>
      </c>
      <c r="AO2327">
        <f>IF(VLOOKUP(AE2327,Home!$C$8:$N$207,12,FALSE)="Timelønnet",1,0)</f>
        <v>0</v>
      </c>
      <c r="AP2327">
        <f>SUM($AO$4:AO2327)*AO2327</f>
        <v>0</v>
      </c>
      <c r="AQ2327">
        <f t="shared" si="743"/>
        <v>1</v>
      </c>
      <c r="AR2327" t="str">
        <f t="shared" si="743"/>
        <v/>
      </c>
      <c r="AS2327" t="e">
        <f t="shared" si="757"/>
        <v>#VALUE!</v>
      </c>
      <c r="AT2327" s="45" t="e">
        <f t="shared" si="744"/>
        <v>#VALUE!</v>
      </c>
      <c r="AU2327">
        <f>VLOOKUP(AQ2327,Home!$C$8:$J$207,8,FALSE)</f>
        <v>0</v>
      </c>
    </row>
    <row r="2328" spans="1:47" x14ac:dyDescent="0.25">
      <c r="A2328" s="6">
        <f t="shared" si="749"/>
        <v>0</v>
      </c>
      <c r="B2328" s="6">
        <f t="shared" si="758"/>
        <v>0</v>
      </c>
      <c r="C2328" s="6" t="str">
        <f t="shared" si="750"/>
        <v/>
      </c>
      <c r="D2328" s="7">
        <f t="shared" si="751"/>
        <v>0</v>
      </c>
      <c r="E2328" s="7">
        <f t="shared" si="759"/>
        <v>0</v>
      </c>
      <c r="F2328" s="7" t="str">
        <f t="shared" si="752"/>
        <v/>
      </c>
      <c r="G2328" s="6">
        <f t="shared" si="753"/>
        <v>0</v>
      </c>
      <c r="H2328" s="6">
        <f t="shared" si="760"/>
        <v>0</v>
      </c>
      <c r="I2328" s="6" t="str">
        <f t="shared" si="761"/>
        <v/>
      </c>
      <c r="J2328" s="11">
        <v>2325</v>
      </c>
      <c r="K2328" s="11">
        <f>IF(IFERROR(VLOOKUP(J2328,Home!$A$8:$B$1048576,1,FALSE),0)=0,0,1)</f>
        <v>0</v>
      </c>
      <c r="L2328" s="129" t="e">
        <f>IF(VLOOKUP(O2328,Home!$C$8:$R$207,6,FALSE)="","",VLOOKUP(O2328,Home!$C$8:$R$207,6,FALSE))</f>
        <v>#N/A</v>
      </c>
      <c r="M2328" s="129" t="e">
        <f t="shared" si="746"/>
        <v>#N/A</v>
      </c>
      <c r="N2328" s="11">
        <f>SUM($K$4:K2328)</f>
        <v>200</v>
      </c>
      <c r="O2328" s="11" t="str">
        <f>IF(P2328="","",IF(IFERROR(VLOOKUP(N2328,Home!$C$8:$R$1048576,1,FALSE),"")=0,"",IFERROR(VLOOKUP(N2328,Home!$C$8:$R$1048576,1,FALSE),"")))</f>
        <v/>
      </c>
      <c r="P2328" s="11" t="str">
        <f>IF(IFERROR(VLOOKUP(W2328,Home!$C$8:$R$1048576,3,FALSE),"")=0,"",IFERROR(VLOOKUP(W2328,Home!$C$8:$R$1048576,3,FALSE),""))</f>
        <v/>
      </c>
      <c r="Q2328" s="11" t="str">
        <f t="shared" si="745"/>
        <v/>
      </c>
      <c r="R2328" s="130" t="e">
        <f>VLOOKUP(Q2328,'Baggrund til lister'!$G$4:$H$15,2,FALSE)</f>
        <v>#N/A</v>
      </c>
      <c r="S2328" s="11" t="str">
        <f t="shared" si="747"/>
        <v/>
      </c>
      <c r="T2328" s="11" t="str">
        <f>IF(IFERROR(VLOOKUP(N2328,Home!$C$8:$R$1048576,11,FALSE),"")=0,"",IFERROR(VLOOKUP(N2328,Home!$C$8:$R$1048576,11,FALSE),""))</f>
        <v/>
      </c>
      <c r="U2328" s="11" t="str">
        <f>IF(IFERROR(VLOOKUP(O2328,Home!$C$8:$R$1048576,12,FALSE),"")=0,"",IFERROR(VLOOKUP(O2328,Home!$C$8:$R$1048576,12,FALSE),""))</f>
        <v/>
      </c>
      <c r="V2328" s="11" t="str">
        <f>IF(IFERROR(VLOOKUP(O2328,Home!$C$8:$R$1048576,8,FALSE),"")=0,"",IFERROR(VLOOKUP(O2328,Home!$C$8:$R$1048576,8,FALSE),""))</f>
        <v/>
      </c>
      <c r="W2328" s="11" t="str">
        <f>IF(OR(VLOOKUP(N2328,Home!$C$7:$I$207,6,FALSE)="",VLOOKUP(N2328,Home!$C$7:$I$207,7,FALSE)=""),"FEJL",SUM(Baggrundsark!$K$4:K2328))</f>
        <v>FEJL</v>
      </c>
      <c r="Y2328">
        <v>2325</v>
      </c>
      <c r="Z2328" s="1"/>
      <c r="AC2328" s="44"/>
      <c r="AD2328">
        <f t="shared" si="754"/>
        <v>0</v>
      </c>
      <c r="AE2328">
        <f>SUM($AD$4:AD2328)</f>
        <v>1</v>
      </c>
      <c r="AF2328" s="103" t="str">
        <f>IFERROR(VLOOKUP(AN2328,Home!$C$8:$E$207,3,FALSE),"")</f>
        <v/>
      </c>
      <c r="AG2328" s="103" t="str">
        <f>IFERROR(VLOOKUP(AN2328,Home!$C$8:$E$207,2,FALSE),"")</f>
        <v/>
      </c>
      <c r="AH2328" s="104" t="str">
        <f>IF(VLOOKUP(AE2328,Home!$C$8:$I$207,6,FALSE)="","",VLOOKUP(AE2328,Home!$C$8:$I$207,6,FALSE))</f>
        <v/>
      </c>
      <c r="AI2328" s="104" t="e">
        <f t="shared" si="762"/>
        <v>#VALUE!</v>
      </c>
      <c r="AJ2328" s="105" t="e">
        <f t="shared" si="755"/>
        <v>#VALUE!</v>
      </c>
      <c r="AK2328" s="103" t="e">
        <f t="shared" si="748"/>
        <v>#VALUE!</v>
      </c>
      <c r="AL2328" s="103" t="e">
        <f t="shared" si="756"/>
        <v>#VALUE!</v>
      </c>
      <c r="AN2328" t="str">
        <f>IF(OR(VLOOKUP(AE2328,Home!$C$8:$I$207,6,FALSE)="",VLOOKUP(AE2328,Home!$C$8:$I$207,7,FALSE)=""),"FEJL",Baggrundsark!AE2328)</f>
        <v>FEJL</v>
      </c>
      <c r="AO2328">
        <f>IF(VLOOKUP(AE2328,Home!$C$8:$N$207,12,FALSE)="Timelønnet",1,0)</f>
        <v>0</v>
      </c>
      <c r="AP2328">
        <f>SUM($AO$4:AO2328)*AO2328</f>
        <v>0</v>
      </c>
      <c r="AQ2328">
        <f t="shared" si="743"/>
        <v>1</v>
      </c>
      <c r="AR2328" t="str">
        <f t="shared" si="743"/>
        <v/>
      </c>
      <c r="AS2328" t="e">
        <f t="shared" si="757"/>
        <v>#VALUE!</v>
      </c>
      <c r="AT2328" s="45" t="e">
        <f t="shared" si="744"/>
        <v>#VALUE!</v>
      </c>
      <c r="AU2328">
        <f>VLOOKUP(AQ2328,Home!$C$8:$J$207,8,FALSE)</f>
        <v>0</v>
      </c>
    </row>
    <row r="2329" spans="1:47" x14ac:dyDescent="0.25">
      <c r="A2329" s="6">
        <f t="shared" si="749"/>
        <v>0</v>
      </c>
      <c r="B2329" s="6">
        <f t="shared" si="758"/>
        <v>0</v>
      </c>
      <c r="C2329" s="6" t="str">
        <f t="shared" si="750"/>
        <v/>
      </c>
      <c r="D2329" s="7">
        <f t="shared" si="751"/>
        <v>0</v>
      </c>
      <c r="E2329" s="7">
        <f t="shared" si="759"/>
        <v>0</v>
      </c>
      <c r="F2329" s="7" t="str">
        <f t="shared" si="752"/>
        <v/>
      </c>
      <c r="G2329" s="6">
        <f t="shared" si="753"/>
        <v>0</v>
      </c>
      <c r="H2329" s="6">
        <f t="shared" si="760"/>
        <v>0</v>
      </c>
      <c r="I2329" s="6" t="str">
        <f t="shared" si="761"/>
        <v/>
      </c>
      <c r="J2329" s="11">
        <v>2326</v>
      </c>
      <c r="K2329" s="11">
        <f>IF(IFERROR(VLOOKUP(J2329,Home!$A$8:$B$1048576,1,FALSE),0)=0,0,1)</f>
        <v>0</v>
      </c>
      <c r="L2329" s="129" t="e">
        <f>IF(VLOOKUP(O2329,Home!$C$8:$R$207,6,FALSE)="","",VLOOKUP(O2329,Home!$C$8:$R$207,6,FALSE))</f>
        <v>#N/A</v>
      </c>
      <c r="M2329" s="129" t="e">
        <f t="shared" si="746"/>
        <v>#N/A</v>
      </c>
      <c r="N2329" s="11">
        <f>SUM($K$4:K2329)</f>
        <v>200</v>
      </c>
      <c r="O2329" s="11" t="str">
        <f>IF(P2329="","",IF(IFERROR(VLOOKUP(N2329,Home!$C$8:$R$1048576,1,FALSE),"")=0,"",IFERROR(VLOOKUP(N2329,Home!$C$8:$R$1048576,1,FALSE),"")))</f>
        <v/>
      </c>
      <c r="P2329" s="11" t="str">
        <f>IF(IFERROR(VLOOKUP(W2329,Home!$C$8:$R$1048576,3,FALSE),"")=0,"",IFERROR(VLOOKUP(W2329,Home!$C$8:$R$1048576,3,FALSE),""))</f>
        <v/>
      </c>
      <c r="Q2329" s="11" t="str">
        <f t="shared" si="745"/>
        <v/>
      </c>
      <c r="R2329" s="130" t="e">
        <f>VLOOKUP(Q2329,'Baggrund til lister'!$G$4:$H$15,2,FALSE)</f>
        <v>#N/A</v>
      </c>
      <c r="S2329" s="11" t="str">
        <f t="shared" si="747"/>
        <v/>
      </c>
      <c r="T2329" s="11" t="str">
        <f>IF(IFERROR(VLOOKUP(N2329,Home!$C$8:$R$1048576,11,FALSE),"")=0,"",IFERROR(VLOOKUP(N2329,Home!$C$8:$R$1048576,11,FALSE),""))</f>
        <v/>
      </c>
      <c r="U2329" s="11" t="str">
        <f>IF(IFERROR(VLOOKUP(O2329,Home!$C$8:$R$1048576,12,FALSE),"")=0,"",IFERROR(VLOOKUP(O2329,Home!$C$8:$R$1048576,12,FALSE),""))</f>
        <v/>
      </c>
      <c r="V2329" s="11" t="str">
        <f>IF(IFERROR(VLOOKUP(O2329,Home!$C$8:$R$1048576,8,FALSE),"")=0,"",IFERROR(VLOOKUP(O2329,Home!$C$8:$R$1048576,8,FALSE),""))</f>
        <v/>
      </c>
      <c r="W2329" s="11" t="str">
        <f>IF(OR(VLOOKUP(N2329,Home!$C$7:$I$207,6,FALSE)="",VLOOKUP(N2329,Home!$C$7:$I$207,7,FALSE)=""),"FEJL",SUM(Baggrundsark!$K$4:K2329))</f>
        <v>FEJL</v>
      </c>
      <c r="Y2329">
        <v>2326</v>
      </c>
      <c r="Z2329" s="1"/>
      <c r="AC2329" s="44"/>
      <c r="AD2329">
        <f t="shared" si="754"/>
        <v>0</v>
      </c>
      <c r="AE2329">
        <f>SUM($AD$4:AD2329)</f>
        <v>1</v>
      </c>
      <c r="AF2329" s="103" t="str">
        <f>IFERROR(VLOOKUP(AN2329,Home!$C$8:$E$207,3,FALSE),"")</f>
        <v/>
      </c>
      <c r="AG2329" s="103" t="str">
        <f>IFERROR(VLOOKUP(AN2329,Home!$C$8:$E$207,2,FALSE),"")</f>
        <v/>
      </c>
      <c r="AH2329" s="104" t="str">
        <f>IF(VLOOKUP(AE2329,Home!$C$8:$I$207,6,FALSE)="","",VLOOKUP(AE2329,Home!$C$8:$I$207,6,FALSE))</f>
        <v/>
      </c>
      <c r="AI2329" s="104" t="e">
        <f t="shared" si="762"/>
        <v>#VALUE!</v>
      </c>
      <c r="AJ2329" s="105" t="e">
        <f t="shared" si="755"/>
        <v>#VALUE!</v>
      </c>
      <c r="AK2329" s="103" t="e">
        <f t="shared" si="748"/>
        <v>#VALUE!</v>
      </c>
      <c r="AL2329" s="103" t="e">
        <f t="shared" si="756"/>
        <v>#VALUE!</v>
      </c>
      <c r="AN2329" t="str">
        <f>IF(OR(VLOOKUP(AE2329,Home!$C$8:$I$207,6,FALSE)="",VLOOKUP(AE2329,Home!$C$8:$I$207,7,FALSE)=""),"FEJL",Baggrundsark!AE2329)</f>
        <v>FEJL</v>
      </c>
      <c r="AO2329">
        <f>IF(VLOOKUP(AE2329,Home!$C$8:$N$207,12,FALSE)="Timelønnet",1,0)</f>
        <v>0</v>
      </c>
      <c r="AP2329">
        <f>SUM($AO$4:AO2329)*AO2329</f>
        <v>0</v>
      </c>
      <c r="AQ2329">
        <f t="shared" si="743"/>
        <v>1</v>
      </c>
      <c r="AR2329" t="str">
        <f t="shared" si="743"/>
        <v/>
      </c>
      <c r="AS2329" t="e">
        <f t="shared" si="757"/>
        <v>#VALUE!</v>
      </c>
      <c r="AT2329" s="45" t="e">
        <f t="shared" si="744"/>
        <v>#VALUE!</v>
      </c>
      <c r="AU2329">
        <f>VLOOKUP(AQ2329,Home!$C$8:$J$207,8,FALSE)</f>
        <v>0</v>
      </c>
    </row>
    <row r="2330" spans="1:47" x14ac:dyDescent="0.25">
      <c r="A2330" s="6">
        <f t="shared" si="749"/>
        <v>0</v>
      </c>
      <c r="B2330" s="6">
        <f t="shared" si="758"/>
        <v>0</v>
      </c>
      <c r="C2330" s="6" t="str">
        <f t="shared" si="750"/>
        <v/>
      </c>
      <c r="D2330" s="7">
        <f t="shared" si="751"/>
        <v>0</v>
      </c>
      <c r="E2330" s="7">
        <f t="shared" si="759"/>
        <v>0</v>
      </c>
      <c r="F2330" s="7" t="str">
        <f t="shared" si="752"/>
        <v/>
      </c>
      <c r="G2330" s="6">
        <f t="shared" si="753"/>
        <v>0</v>
      </c>
      <c r="H2330" s="6">
        <f t="shared" si="760"/>
        <v>0</v>
      </c>
      <c r="I2330" s="6" t="str">
        <f t="shared" si="761"/>
        <v/>
      </c>
      <c r="J2330" s="11">
        <v>2327</v>
      </c>
      <c r="K2330" s="11">
        <f>IF(IFERROR(VLOOKUP(J2330,Home!$A$8:$B$1048576,1,FALSE),0)=0,0,1)</f>
        <v>0</v>
      </c>
      <c r="L2330" s="129" t="e">
        <f>IF(VLOOKUP(O2330,Home!$C$8:$R$207,6,FALSE)="","",VLOOKUP(O2330,Home!$C$8:$R$207,6,FALSE))</f>
        <v>#N/A</v>
      </c>
      <c r="M2330" s="129" t="e">
        <f t="shared" si="746"/>
        <v>#N/A</v>
      </c>
      <c r="N2330" s="11">
        <f>SUM($K$4:K2330)</f>
        <v>200</v>
      </c>
      <c r="O2330" s="11" t="str">
        <f>IF(P2330="","",IF(IFERROR(VLOOKUP(N2330,Home!$C$8:$R$1048576,1,FALSE),"")=0,"",IFERROR(VLOOKUP(N2330,Home!$C$8:$R$1048576,1,FALSE),"")))</f>
        <v/>
      </c>
      <c r="P2330" s="11" t="str">
        <f>IF(IFERROR(VLOOKUP(W2330,Home!$C$8:$R$1048576,3,FALSE),"")=0,"",IFERROR(VLOOKUP(W2330,Home!$C$8:$R$1048576,3,FALSE),""))</f>
        <v/>
      </c>
      <c r="Q2330" s="11" t="str">
        <f t="shared" si="745"/>
        <v/>
      </c>
      <c r="R2330" s="130" t="e">
        <f>VLOOKUP(Q2330,'Baggrund til lister'!$G$4:$H$15,2,FALSE)</f>
        <v>#N/A</v>
      </c>
      <c r="S2330" s="11" t="str">
        <f t="shared" si="747"/>
        <v/>
      </c>
      <c r="T2330" s="11" t="str">
        <f>IF(IFERROR(VLOOKUP(N2330,Home!$C$8:$R$1048576,11,FALSE),"")=0,"",IFERROR(VLOOKUP(N2330,Home!$C$8:$R$1048576,11,FALSE),""))</f>
        <v/>
      </c>
      <c r="U2330" s="11" t="str">
        <f>IF(IFERROR(VLOOKUP(O2330,Home!$C$8:$R$1048576,12,FALSE),"")=0,"",IFERROR(VLOOKUP(O2330,Home!$C$8:$R$1048576,12,FALSE),""))</f>
        <v/>
      </c>
      <c r="V2330" s="11" t="str">
        <f>IF(IFERROR(VLOOKUP(O2330,Home!$C$8:$R$1048576,8,FALSE),"")=0,"",IFERROR(VLOOKUP(O2330,Home!$C$8:$R$1048576,8,FALSE),""))</f>
        <v/>
      </c>
      <c r="W2330" s="11" t="str">
        <f>IF(OR(VLOOKUP(N2330,Home!$C$7:$I$207,6,FALSE)="",VLOOKUP(N2330,Home!$C$7:$I$207,7,FALSE)=""),"FEJL",SUM(Baggrundsark!$K$4:K2330))</f>
        <v>FEJL</v>
      </c>
      <c r="Y2330">
        <v>2327</v>
      </c>
      <c r="Z2330" s="1"/>
      <c r="AC2330" s="44"/>
      <c r="AD2330">
        <f t="shared" si="754"/>
        <v>0</v>
      </c>
      <c r="AE2330">
        <f>SUM($AD$4:AD2330)</f>
        <v>1</v>
      </c>
      <c r="AF2330" s="103" t="str">
        <f>IFERROR(VLOOKUP(AN2330,Home!$C$8:$E$207,3,FALSE),"")</f>
        <v/>
      </c>
      <c r="AG2330" s="103" t="str">
        <f>IFERROR(VLOOKUP(AN2330,Home!$C$8:$E$207,2,FALSE),"")</f>
        <v/>
      </c>
      <c r="AH2330" s="104" t="str">
        <f>IF(VLOOKUP(AE2330,Home!$C$8:$I$207,6,FALSE)="","",VLOOKUP(AE2330,Home!$C$8:$I$207,6,FALSE))</f>
        <v/>
      </c>
      <c r="AI2330" s="104" t="e">
        <f t="shared" si="762"/>
        <v>#VALUE!</v>
      </c>
      <c r="AJ2330" s="105" t="e">
        <f t="shared" si="755"/>
        <v>#VALUE!</v>
      </c>
      <c r="AK2330" s="103" t="e">
        <f t="shared" si="748"/>
        <v>#VALUE!</v>
      </c>
      <c r="AL2330" s="103" t="e">
        <f t="shared" si="756"/>
        <v>#VALUE!</v>
      </c>
      <c r="AN2330" t="str">
        <f>IF(OR(VLOOKUP(AE2330,Home!$C$8:$I$207,6,FALSE)="",VLOOKUP(AE2330,Home!$C$8:$I$207,7,FALSE)=""),"FEJL",Baggrundsark!AE2330)</f>
        <v>FEJL</v>
      </c>
      <c r="AO2330">
        <f>IF(VLOOKUP(AE2330,Home!$C$8:$N$207,12,FALSE)="Timelønnet",1,0)</f>
        <v>0</v>
      </c>
      <c r="AP2330">
        <f>SUM($AO$4:AO2330)*AO2330</f>
        <v>0</v>
      </c>
      <c r="AQ2330">
        <f t="shared" si="743"/>
        <v>1</v>
      </c>
      <c r="AR2330" t="str">
        <f t="shared" si="743"/>
        <v/>
      </c>
      <c r="AS2330" t="e">
        <f t="shared" si="757"/>
        <v>#VALUE!</v>
      </c>
      <c r="AT2330" s="45" t="e">
        <f t="shared" si="744"/>
        <v>#VALUE!</v>
      </c>
      <c r="AU2330">
        <f>VLOOKUP(AQ2330,Home!$C$8:$J$207,8,FALSE)</f>
        <v>0</v>
      </c>
    </row>
    <row r="2331" spans="1:47" x14ac:dyDescent="0.25">
      <c r="A2331" s="6">
        <f t="shared" si="749"/>
        <v>0</v>
      </c>
      <c r="B2331" s="6">
        <f t="shared" si="758"/>
        <v>0</v>
      </c>
      <c r="C2331" s="6" t="str">
        <f t="shared" si="750"/>
        <v/>
      </c>
      <c r="D2331" s="7">
        <f t="shared" si="751"/>
        <v>0</v>
      </c>
      <c r="E2331" s="7">
        <f t="shared" si="759"/>
        <v>0</v>
      </c>
      <c r="F2331" s="7" t="str">
        <f t="shared" si="752"/>
        <v/>
      </c>
      <c r="G2331" s="6">
        <f t="shared" si="753"/>
        <v>0</v>
      </c>
      <c r="H2331" s="6">
        <f t="shared" si="760"/>
        <v>0</v>
      </c>
      <c r="I2331" s="6" t="str">
        <f t="shared" si="761"/>
        <v/>
      </c>
      <c r="J2331" s="11">
        <v>2328</v>
      </c>
      <c r="K2331" s="11">
        <f>IF(IFERROR(VLOOKUP(J2331,Home!$A$8:$B$1048576,1,FALSE),0)=0,0,1)</f>
        <v>0</v>
      </c>
      <c r="L2331" s="129" t="e">
        <f>IF(VLOOKUP(O2331,Home!$C$8:$R$207,6,FALSE)="","",VLOOKUP(O2331,Home!$C$8:$R$207,6,FALSE))</f>
        <v>#N/A</v>
      </c>
      <c r="M2331" s="129" t="e">
        <f t="shared" si="746"/>
        <v>#N/A</v>
      </c>
      <c r="N2331" s="11">
        <f>SUM($K$4:K2331)</f>
        <v>200</v>
      </c>
      <c r="O2331" s="11" t="str">
        <f>IF(P2331="","",IF(IFERROR(VLOOKUP(N2331,Home!$C$8:$R$1048576,1,FALSE),"")=0,"",IFERROR(VLOOKUP(N2331,Home!$C$8:$R$1048576,1,FALSE),"")))</f>
        <v/>
      </c>
      <c r="P2331" s="11" t="str">
        <f>IF(IFERROR(VLOOKUP(W2331,Home!$C$8:$R$1048576,3,FALSE),"")=0,"",IFERROR(VLOOKUP(W2331,Home!$C$8:$R$1048576,3,FALSE),""))</f>
        <v/>
      </c>
      <c r="Q2331" s="11" t="str">
        <f t="shared" si="745"/>
        <v/>
      </c>
      <c r="R2331" s="130" t="e">
        <f>VLOOKUP(Q2331,'Baggrund til lister'!$G$4:$H$15,2,FALSE)</f>
        <v>#N/A</v>
      </c>
      <c r="S2331" s="11" t="str">
        <f t="shared" si="747"/>
        <v/>
      </c>
      <c r="T2331" s="11" t="str">
        <f>IF(IFERROR(VLOOKUP(N2331,Home!$C$8:$R$1048576,11,FALSE),"")=0,"",IFERROR(VLOOKUP(N2331,Home!$C$8:$R$1048576,11,FALSE),""))</f>
        <v/>
      </c>
      <c r="U2331" s="11" t="str">
        <f>IF(IFERROR(VLOOKUP(O2331,Home!$C$8:$R$1048576,12,FALSE),"")=0,"",IFERROR(VLOOKUP(O2331,Home!$C$8:$R$1048576,12,FALSE),""))</f>
        <v/>
      </c>
      <c r="V2331" s="11" t="str">
        <f>IF(IFERROR(VLOOKUP(O2331,Home!$C$8:$R$1048576,8,FALSE),"")=0,"",IFERROR(VLOOKUP(O2331,Home!$C$8:$R$1048576,8,FALSE),""))</f>
        <v/>
      </c>
      <c r="W2331" s="11" t="str">
        <f>IF(OR(VLOOKUP(N2331,Home!$C$7:$I$207,6,FALSE)="",VLOOKUP(N2331,Home!$C$7:$I$207,7,FALSE)=""),"FEJL",SUM(Baggrundsark!$K$4:K2331))</f>
        <v>FEJL</v>
      </c>
      <c r="Y2331">
        <v>2328</v>
      </c>
      <c r="Z2331" s="1"/>
      <c r="AC2331" s="44"/>
      <c r="AD2331">
        <f t="shared" si="754"/>
        <v>0</v>
      </c>
      <c r="AE2331">
        <f>SUM($AD$4:AD2331)</f>
        <v>1</v>
      </c>
      <c r="AF2331" s="103" t="str">
        <f>IFERROR(VLOOKUP(AN2331,Home!$C$8:$E$207,3,FALSE),"")</f>
        <v/>
      </c>
      <c r="AG2331" s="103" t="str">
        <f>IFERROR(VLOOKUP(AN2331,Home!$C$8:$E$207,2,FALSE),"")</f>
        <v/>
      </c>
      <c r="AH2331" s="104" t="str">
        <f>IF(VLOOKUP(AE2331,Home!$C$8:$I$207,6,FALSE)="","",VLOOKUP(AE2331,Home!$C$8:$I$207,6,FALSE))</f>
        <v/>
      </c>
      <c r="AI2331" s="104" t="e">
        <f t="shared" si="762"/>
        <v>#VALUE!</v>
      </c>
      <c r="AJ2331" s="105" t="e">
        <f t="shared" si="755"/>
        <v>#VALUE!</v>
      </c>
      <c r="AK2331" s="103" t="e">
        <f t="shared" si="748"/>
        <v>#VALUE!</v>
      </c>
      <c r="AL2331" s="103" t="e">
        <f t="shared" si="756"/>
        <v>#VALUE!</v>
      </c>
      <c r="AN2331" t="str">
        <f>IF(OR(VLOOKUP(AE2331,Home!$C$8:$I$207,6,FALSE)="",VLOOKUP(AE2331,Home!$C$8:$I$207,7,FALSE)=""),"FEJL",Baggrundsark!AE2331)</f>
        <v>FEJL</v>
      </c>
      <c r="AO2331">
        <f>IF(VLOOKUP(AE2331,Home!$C$8:$N$207,12,FALSE)="Timelønnet",1,0)</f>
        <v>0</v>
      </c>
      <c r="AP2331">
        <f>SUM($AO$4:AO2331)*AO2331</f>
        <v>0</v>
      </c>
      <c r="AQ2331">
        <f t="shared" ref="AQ2331:AR2394" si="763">AE2331</f>
        <v>1</v>
      </c>
      <c r="AR2331" t="str">
        <f t="shared" si="763"/>
        <v/>
      </c>
      <c r="AS2331" t="e">
        <f t="shared" si="757"/>
        <v>#VALUE!</v>
      </c>
      <c r="AT2331" s="45" t="e">
        <f t="shared" ref="AT2331:AT2394" si="764">AK2331</f>
        <v>#VALUE!</v>
      </c>
      <c r="AU2331">
        <f>VLOOKUP(AQ2331,Home!$C$8:$J$207,8,FALSE)</f>
        <v>0</v>
      </c>
    </row>
    <row r="2332" spans="1:47" x14ac:dyDescent="0.25">
      <c r="A2332" s="6">
        <f t="shared" si="749"/>
        <v>0</v>
      </c>
      <c r="B2332" s="6">
        <f t="shared" si="758"/>
        <v>0</v>
      </c>
      <c r="C2332" s="6" t="str">
        <f t="shared" si="750"/>
        <v/>
      </c>
      <c r="D2332" s="7">
        <f t="shared" si="751"/>
        <v>0</v>
      </c>
      <c r="E2332" s="7">
        <f t="shared" si="759"/>
        <v>0</v>
      </c>
      <c r="F2332" s="7" t="str">
        <f t="shared" si="752"/>
        <v/>
      </c>
      <c r="G2332" s="6">
        <f t="shared" si="753"/>
        <v>0</v>
      </c>
      <c r="H2332" s="6">
        <f t="shared" si="760"/>
        <v>0</v>
      </c>
      <c r="I2332" s="6" t="str">
        <f t="shared" si="761"/>
        <v/>
      </c>
      <c r="J2332" s="11">
        <v>2329</v>
      </c>
      <c r="K2332" s="11">
        <f>IF(IFERROR(VLOOKUP(J2332,Home!$A$8:$B$1048576,1,FALSE),0)=0,0,1)</f>
        <v>0</v>
      </c>
      <c r="L2332" s="129" t="e">
        <f>IF(VLOOKUP(O2332,Home!$C$8:$R$207,6,FALSE)="","",VLOOKUP(O2332,Home!$C$8:$R$207,6,FALSE))</f>
        <v>#N/A</v>
      </c>
      <c r="M2332" s="129" t="e">
        <f t="shared" si="746"/>
        <v>#N/A</v>
      </c>
      <c r="N2332" s="11">
        <f>SUM($K$4:K2332)</f>
        <v>200</v>
      </c>
      <c r="O2332" s="11" t="str">
        <f>IF(P2332="","",IF(IFERROR(VLOOKUP(N2332,Home!$C$8:$R$1048576,1,FALSE),"")=0,"",IFERROR(VLOOKUP(N2332,Home!$C$8:$R$1048576,1,FALSE),"")))</f>
        <v/>
      </c>
      <c r="P2332" s="11" t="str">
        <f>IF(IFERROR(VLOOKUP(W2332,Home!$C$8:$R$1048576,3,FALSE),"")=0,"",IFERROR(VLOOKUP(W2332,Home!$C$8:$R$1048576,3,FALSE),""))</f>
        <v/>
      </c>
      <c r="Q2332" s="11" t="str">
        <f t="shared" si="745"/>
        <v/>
      </c>
      <c r="R2332" s="130" t="e">
        <f>VLOOKUP(Q2332,'Baggrund til lister'!$G$4:$H$15,2,FALSE)</f>
        <v>#N/A</v>
      </c>
      <c r="S2332" s="11" t="str">
        <f t="shared" si="747"/>
        <v/>
      </c>
      <c r="T2332" s="11" t="str">
        <f>IF(IFERROR(VLOOKUP(N2332,Home!$C$8:$R$1048576,11,FALSE),"")=0,"",IFERROR(VLOOKUP(N2332,Home!$C$8:$R$1048576,11,FALSE),""))</f>
        <v/>
      </c>
      <c r="U2332" s="11" t="str">
        <f>IF(IFERROR(VLOOKUP(O2332,Home!$C$8:$R$1048576,12,FALSE),"")=0,"",IFERROR(VLOOKUP(O2332,Home!$C$8:$R$1048576,12,FALSE),""))</f>
        <v/>
      </c>
      <c r="V2332" s="11" t="str">
        <f>IF(IFERROR(VLOOKUP(O2332,Home!$C$8:$R$1048576,8,FALSE),"")=0,"",IFERROR(VLOOKUP(O2332,Home!$C$8:$R$1048576,8,FALSE),""))</f>
        <v/>
      </c>
      <c r="W2332" s="11" t="str">
        <f>IF(OR(VLOOKUP(N2332,Home!$C$7:$I$207,6,FALSE)="",VLOOKUP(N2332,Home!$C$7:$I$207,7,FALSE)=""),"FEJL",SUM(Baggrundsark!$K$4:K2332))</f>
        <v>FEJL</v>
      </c>
      <c r="Y2332">
        <v>2329</v>
      </c>
      <c r="Z2332" s="1"/>
      <c r="AC2332" s="44"/>
      <c r="AD2332">
        <f t="shared" si="754"/>
        <v>0</v>
      </c>
      <c r="AE2332">
        <f>SUM($AD$4:AD2332)</f>
        <v>1</v>
      </c>
      <c r="AF2332" s="103" t="str">
        <f>IFERROR(VLOOKUP(AN2332,Home!$C$8:$E$207,3,FALSE),"")</f>
        <v/>
      </c>
      <c r="AG2332" s="103" t="str">
        <f>IFERROR(VLOOKUP(AN2332,Home!$C$8:$E$207,2,FALSE),"")</f>
        <v/>
      </c>
      <c r="AH2332" s="104" t="str">
        <f>IF(VLOOKUP(AE2332,Home!$C$8:$I$207,6,FALSE)="","",VLOOKUP(AE2332,Home!$C$8:$I$207,6,FALSE))</f>
        <v/>
      </c>
      <c r="AI2332" s="104" t="e">
        <f t="shared" si="762"/>
        <v>#VALUE!</v>
      </c>
      <c r="AJ2332" s="105" t="e">
        <f t="shared" si="755"/>
        <v>#VALUE!</v>
      </c>
      <c r="AK2332" s="103" t="e">
        <f t="shared" si="748"/>
        <v>#VALUE!</v>
      </c>
      <c r="AL2332" s="103" t="e">
        <f t="shared" si="756"/>
        <v>#VALUE!</v>
      </c>
      <c r="AN2332" t="str">
        <f>IF(OR(VLOOKUP(AE2332,Home!$C$8:$I$207,6,FALSE)="",VLOOKUP(AE2332,Home!$C$8:$I$207,7,FALSE)=""),"FEJL",Baggrundsark!AE2332)</f>
        <v>FEJL</v>
      </c>
      <c r="AO2332">
        <f>IF(VLOOKUP(AE2332,Home!$C$8:$N$207,12,FALSE)="Timelønnet",1,0)</f>
        <v>0</v>
      </c>
      <c r="AP2332">
        <f>SUM($AO$4:AO2332)*AO2332</f>
        <v>0</v>
      </c>
      <c r="AQ2332">
        <f t="shared" si="763"/>
        <v>1</v>
      </c>
      <c r="AR2332" t="str">
        <f t="shared" si="763"/>
        <v/>
      </c>
      <c r="AS2332" t="e">
        <f t="shared" si="757"/>
        <v>#VALUE!</v>
      </c>
      <c r="AT2332" s="45" t="e">
        <f t="shared" si="764"/>
        <v>#VALUE!</v>
      </c>
      <c r="AU2332">
        <f>VLOOKUP(AQ2332,Home!$C$8:$J$207,8,FALSE)</f>
        <v>0</v>
      </c>
    </row>
    <row r="2333" spans="1:47" x14ac:dyDescent="0.25">
      <c r="A2333" s="6">
        <f t="shared" si="749"/>
        <v>0</v>
      </c>
      <c r="B2333" s="6">
        <f t="shared" si="758"/>
        <v>0</v>
      </c>
      <c r="C2333" s="6" t="str">
        <f t="shared" si="750"/>
        <v/>
      </c>
      <c r="D2333" s="7">
        <f t="shared" si="751"/>
        <v>0</v>
      </c>
      <c r="E2333" s="7">
        <f t="shared" si="759"/>
        <v>0</v>
      </c>
      <c r="F2333" s="7" t="str">
        <f t="shared" si="752"/>
        <v/>
      </c>
      <c r="G2333" s="6">
        <f t="shared" si="753"/>
        <v>0</v>
      </c>
      <c r="H2333" s="6">
        <f t="shared" si="760"/>
        <v>0</v>
      </c>
      <c r="I2333" s="6" t="str">
        <f t="shared" si="761"/>
        <v/>
      </c>
      <c r="J2333" s="11">
        <v>2330</v>
      </c>
      <c r="K2333" s="11">
        <f>IF(IFERROR(VLOOKUP(J2333,Home!$A$8:$B$1048576,1,FALSE),0)=0,0,1)</f>
        <v>0</v>
      </c>
      <c r="L2333" s="129" t="e">
        <f>IF(VLOOKUP(O2333,Home!$C$8:$R$207,6,FALSE)="","",VLOOKUP(O2333,Home!$C$8:$R$207,6,FALSE))</f>
        <v>#N/A</v>
      </c>
      <c r="M2333" s="129" t="e">
        <f t="shared" si="746"/>
        <v>#N/A</v>
      </c>
      <c r="N2333" s="11">
        <f>SUM($K$4:K2333)</f>
        <v>200</v>
      </c>
      <c r="O2333" s="11" t="str">
        <f>IF(P2333="","",IF(IFERROR(VLOOKUP(N2333,Home!$C$8:$R$1048576,1,FALSE),"")=0,"",IFERROR(VLOOKUP(N2333,Home!$C$8:$R$1048576,1,FALSE),"")))</f>
        <v/>
      </c>
      <c r="P2333" s="11" t="str">
        <f>IF(IFERROR(VLOOKUP(W2333,Home!$C$8:$R$1048576,3,FALSE),"")=0,"",IFERROR(VLOOKUP(W2333,Home!$C$8:$R$1048576,3,FALSE),""))</f>
        <v/>
      </c>
      <c r="Q2333" s="11" t="str">
        <f t="shared" si="745"/>
        <v/>
      </c>
      <c r="R2333" s="130" t="e">
        <f>VLOOKUP(Q2333,'Baggrund til lister'!$G$4:$H$15,2,FALSE)</f>
        <v>#N/A</v>
      </c>
      <c r="S2333" s="11" t="str">
        <f t="shared" si="747"/>
        <v/>
      </c>
      <c r="T2333" s="11" t="str">
        <f>IF(IFERROR(VLOOKUP(N2333,Home!$C$8:$R$1048576,11,FALSE),"")=0,"",IFERROR(VLOOKUP(N2333,Home!$C$8:$R$1048576,11,FALSE),""))</f>
        <v/>
      </c>
      <c r="U2333" s="11" t="str">
        <f>IF(IFERROR(VLOOKUP(O2333,Home!$C$8:$R$1048576,12,FALSE),"")=0,"",IFERROR(VLOOKUP(O2333,Home!$C$8:$R$1048576,12,FALSE),""))</f>
        <v/>
      </c>
      <c r="V2333" s="11" t="str">
        <f>IF(IFERROR(VLOOKUP(O2333,Home!$C$8:$R$1048576,8,FALSE),"")=0,"",IFERROR(VLOOKUP(O2333,Home!$C$8:$R$1048576,8,FALSE),""))</f>
        <v/>
      </c>
      <c r="W2333" s="11" t="str">
        <f>IF(OR(VLOOKUP(N2333,Home!$C$7:$I$207,6,FALSE)="",VLOOKUP(N2333,Home!$C$7:$I$207,7,FALSE)=""),"FEJL",SUM(Baggrundsark!$K$4:K2333))</f>
        <v>FEJL</v>
      </c>
      <c r="Y2333">
        <v>2330</v>
      </c>
      <c r="Z2333" s="1"/>
      <c r="AC2333" s="44"/>
      <c r="AD2333">
        <f t="shared" si="754"/>
        <v>0</v>
      </c>
      <c r="AE2333">
        <f>SUM($AD$4:AD2333)</f>
        <v>1</v>
      </c>
      <c r="AF2333" s="103" t="str">
        <f>IFERROR(VLOOKUP(AN2333,Home!$C$8:$E$207,3,FALSE),"")</f>
        <v/>
      </c>
      <c r="AG2333" s="103" t="str">
        <f>IFERROR(VLOOKUP(AN2333,Home!$C$8:$E$207,2,FALSE),"")</f>
        <v/>
      </c>
      <c r="AH2333" s="104" t="str">
        <f>IF(VLOOKUP(AE2333,Home!$C$8:$I$207,6,FALSE)="","",VLOOKUP(AE2333,Home!$C$8:$I$207,6,FALSE))</f>
        <v/>
      </c>
      <c r="AI2333" s="104" t="e">
        <f t="shared" si="762"/>
        <v>#VALUE!</v>
      </c>
      <c r="AJ2333" s="105" t="e">
        <f t="shared" si="755"/>
        <v>#VALUE!</v>
      </c>
      <c r="AK2333" s="103" t="e">
        <f t="shared" si="748"/>
        <v>#VALUE!</v>
      </c>
      <c r="AL2333" s="103" t="e">
        <f t="shared" si="756"/>
        <v>#VALUE!</v>
      </c>
      <c r="AN2333" t="str">
        <f>IF(OR(VLOOKUP(AE2333,Home!$C$8:$I$207,6,FALSE)="",VLOOKUP(AE2333,Home!$C$8:$I$207,7,FALSE)=""),"FEJL",Baggrundsark!AE2333)</f>
        <v>FEJL</v>
      </c>
      <c r="AO2333">
        <f>IF(VLOOKUP(AE2333,Home!$C$8:$N$207,12,FALSE)="Timelønnet",1,0)</f>
        <v>0</v>
      </c>
      <c r="AP2333">
        <f>SUM($AO$4:AO2333)*AO2333</f>
        <v>0</v>
      </c>
      <c r="AQ2333">
        <f t="shared" si="763"/>
        <v>1</v>
      </c>
      <c r="AR2333" t="str">
        <f t="shared" si="763"/>
        <v/>
      </c>
      <c r="AS2333" t="e">
        <f t="shared" si="757"/>
        <v>#VALUE!</v>
      </c>
      <c r="AT2333" s="45" t="e">
        <f t="shared" si="764"/>
        <v>#VALUE!</v>
      </c>
      <c r="AU2333">
        <f>VLOOKUP(AQ2333,Home!$C$8:$J$207,8,FALSE)</f>
        <v>0</v>
      </c>
    </row>
    <row r="2334" spans="1:47" x14ac:dyDescent="0.25">
      <c r="A2334" s="6">
        <f t="shared" si="749"/>
        <v>0</v>
      </c>
      <c r="B2334" s="6">
        <f t="shared" si="758"/>
        <v>0</v>
      </c>
      <c r="C2334" s="6" t="str">
        <f t="shared" si="750"/>
        <v/>
      </c>
      <c r="D2334" s="7">
        <f t="shared" si="751"/>
        <v>0</v>
      </c>
      <c r="E2334" s="7">
        <f t="shared" si="759"/>
        <v>0</v>
      </c>
      <c r="F2334" s="7" t="str">
        <f t="shared" si="752"/>
        <v/>
      </c>
      <c r="G2334" s="6">
        <f t="shared" si="753"/>
        <v>0</v>
      </c>
      <c r="H2334" s="6">
        <f t="shared" si="760"/>
        <v>0</v>
      </c>
      <c r="I2334" s="6" t="str">
        <f t="shared" si="761"/>
        <v/>
      </c>
      <c r="J2334" s="11">
        <v>2331</v>
      </c>
      <c r="K2334" s="11">
        <f>IF(IFERROR(VLOOKUP(J2334,Home!$A$8:$B$1048576,1,FALSE),0)=0,0,1)</f>
        <v>0</v>
      </c>
      <c r="L2334" s="129" t="e">
        <f>IF(VLOOKUP(O2334,Home!$C$8:$R$207,6,FALSE)="","",VLOOKUP(O2334,Home!$C$8:$R$207,6,FALSE))</f>
        <v>#N/A</v>
      </c>
      <c r="M2334" s="129" t="e">
        <f t="shared" si="746"/>
        <v>#N/A</v>
      </c>
      <c r="N2334" s="11">
        <f>SUM($K$4:K2334)</f>
        <v>200</v>
      </c>
      <c r="O2334" s="11" t="str">
        <f>IF(P2334="","",IF(IFERROR(VLOOKUP(N2334,Home!$C$8:$R$1048576,1,FALSE),"")=0,"",IFERROR(VLOOKUP(N2334,Home!$C$8:$R$1048576,1,FALSE),"")))</f>
        <v/>
      </c>
      <c r="P2334" s="11" t="str">
        <f>IF(IFERROR(VLOOKUP(W2334,Home!$C$8:$R$1048576,3,FALSE),"")=0,"",IFERROR(VLOOKUP(W2334,Home!$C$8:$R$1048576,3,FALSE),""))</f>
        <v/>
      </c>
      <c r="Q2334" s="11" t="str">
        <f t="shared" si="745"/>
        <v/>
      </c>
      <c r="R2334" s="130" t="e">
        <f>VLOOKUP(Q2334,'Baggrund til lister'!$G$4:$H$15,2,FALSE)</f>
        <v>#N/A</v>
      </c>
      <c r="S2334" s="11" t="str">
        <f t="shared" si="747"/>
        <v/>
      </c>
      <c r="T2334" s="11" t="str">
        <f>IF(IFERROR(VLOOKUP(N2334,Home!$C$8:$R$1048576,11,FALSE),"")=0,"",IFERROR(VLOOKUP(N2334,Home!$C$8:$R$1048576,11,FALSE),""))</f>
        <v/>
      </c>
      <c r="U2334" s="11" t="str">
        <f>IF(IFERROR(VLOOKUP(O2334,Home!$C$8:$R$1048576,12,FALSE),"")=0,"",IFERROR(VLOOKUP(O2334,Home!$C$8:$R$1048576,12,FALSE),""))</f>
        <v/>
      </c>
      <c r="V2334" s="11" t="str">
        <f>IF(IFERROR(VLOOKUP(O2334,Home!$C$8:$R$1048576,8,FALSE),"")=0,"",IFERROR(VLOOKUP(O2334,Home!$C$8:$R$1048576,8,FALSE),""))</f>
        <v/>
      </c>
      <c r="W2334" s="11" t="str">
        <f>IF(OR(VLOOKUP(N2334,Home!$C$7:$I$207,6,FALSE)="",VLOOKUP(N2334,Home!$C$7:$I$207,7,FALSE)=""),"FEJL",SUM(Baggrundsark!$K$4:K2334))</f>
        <v>FEJL</v>
      </c>
      <c r="Y2334">
        <v>2331</v>
      </c>
      <c r="Z2334" s="1"/>
      <c r="AC2334" s="44"/>
      <c r="AD2334">
        <f t="shared" si="754"/>
        <v>0</v>
      </c>
      <c r="AE2334">
        <f>SUM($AD$4:AD2334)</f>
        <v>1</v>
      </c>
      <c r="AF2334" s="103" t="str">
        <f>IFERROR(VLOOKUP(AN2334,Home!$C$8:$E$207,3,FALSE),"")</f>
        <v/>
      </c>
      <c r="AG2334" s="103" t="str">
        <f>IFERROR(VLOOKUP(AN2334,Home!$C$8:$E$207,2,FALSE),"")</f>
        <v/>
      </c>
      <c r="AH2334" s="104" t="str">
        <f>IF(VLOOKUP(AE2334,Home!$C$8:$I$207,6,FALSE)="","",VLOOKUP(AE2334,Home!$C$8:$I$207,6,FALSE))</f>
        <v/>
      </c>
      <c r="AI2334" s="104" t="e">
        <f t="shared" si="762"/>
        <v>#VALUE!</v>
      </c>
      <c r="AJ2334" s="105" t="e">
        <f t="shared" si="755"/>
        <v>#VALUE!</v>
      </c>
      <c r="AK2334" s="103" t="e">
        <f t="shared" si="748"/>
        <v>#VALUE!</v>
      </c>
      <c r="AL2334" s="103" t="e">
        <f t="shared" si="756"/>
        <v>#VALUE!</v>
      </c>
      <c r="AN2334" t="str">
        <f>IF(OR(VLOOKUP(AE2334,Home!$C$8:$I$207,6,FALSE)="",VLOOKUP(AE2334,Home!$C$8:$I$207,7,FALSE)=""),"FEJL",Baggrundsark!AE2334)</f>
        <v>FEJL</v>
      </c>
      <c r="AO2334">
        <f>IF(VLOOKUP(AE2334,Home!$C$8:$N$207,12,FALSE)="Timelønnet",1,0)</f>
        <v>0</v>
      </c>
      <c r="AP2334">
        <f>SUM($AO$4:AO2334)*AO2334</f>
        <v>0</v>
      </c>
      <c r="AQ2334">
        <f t="shared" si="763"/>
        <v>1</v>
      </c>
      <c r="AR2334" t="str">
        <f t="shared" si="763"/>
        <v/>
      </c>
      <c r="AS2334" t="e">
        <f t="shared" si="757"/>
        <v>#VALUE!</v>
      </c>
      <c r="AT2334" s="45" t="e">
        <f t="shared" si="764"/>
        <v>#VALUE!</v>
      </c>
      <c r="AU2334">
        <f>VLOOKUP(AQ2334,Home!$C$8:$J$207,8,FALSE)</f>
        <v>0</v>
      </c>
    </row>
    <row r="2335" spans="1:47" x14ac:dyDescent="0.25">
      <c r="A2335" s="6">
        <f t="shared" si="749"/>
        <v>0</v>
      </c>
      <c r="B2335" s="6">
        <f t="shared" si="758"/>
        <v>0</v>
      </c>
      <c r="C2335" s="6" t="str">
        <f t="shared" si="750"/>
        <v/>
      </c>
      <c r="D2335" s="7">
        <f t="shared" si="751"/>
        <v>0</v>
      </c>
      <c r="E2335" s="7">
        <f t="shared" si="759"/>
        <v>0</v>
      </c>
      <c r="F2335" s="7" t="str">
        <f t="shared" si="752"/>
        <v/>
      </c>
      <c r="G2335" s="6">
        <f t="shared" si="753"/>
        <v>0</v>
      </c>
      <c r="H2335" s="6">
        <f t="shared" si="760"/>
        <v>0</v>
      </c>
      <c r="I2335" s="6" t="str">
        <f t="shared" si="761"/>
        <v/>
      </c>
      <c r="J2335" s="11">
        <v>2332</v>
      </c>
      <c r="K2335" s="11">
        <f>IF(IFERROR(VLOOKUP(J2335,Home!$A$8:$B$1048576,1,FALSE),0)=0,0,1)</f>
        <v>0</v>
      </c>
      <c r="L2335" s="129" t="e">
        <f>IF(VLOOKUP(O2335,Home!$C$8:$R$207,6,FALSE)="","",VLOOKUP(O2335,Home!$C$8:$R$207,6,FALSE))</f>
        <v>#N/A</v>
      </c>
      <c r="M2335" s="129" t="e">
        <f t="shared" si="746"/>
        <v>#N/A</v>
      </c>
      <c r="N2335" s="11">
        <f>SUM($K$4:K2335)</f>
        <v>200</v>
      </c>
      <c r="O2335" s="11" t="str">
        <f>IF(P2335="","",IF(IFERROR(VLOOKUP(N2335,Home!$C$8:$R$1048576,1,FALSE),"")=0,"",IFERROR(VLOOKUP(N2335,Home!$C$8:$R$1048576,1,FALSE),"")))</f>
        <v/>
      </c>
      <c r="P2335" s="11" t="str">
        <f>IF(IFERROR(VLOOKUP(W2335,Home!$C$8:$R$1048576,3,FALSE),"")=0,"",IFERROR(VLOOKUP(W2335,Home!$C$8:$R$1048576,3,FALSE),""))</f>
        <v/>
      </c>
      <c r="Q2335" s="11" t="str">
        <f t="shared" si="745"/>
        <v/>
      </c>
      <c r="R2335" s="130" t="e">
        <f>VLOOKUP(Q2335,'Baggrund til lister'!$G$4:$H$15,2,FALSE)</f>
        <v>#N/A</v>
      </c>
      <c r="S2335" s="11" t="str">
        <f t="shared" si="747"/>
        <v/>
      </c>
      <c r="T2335" s="11" t="str">
        <f>IF(IFERROR(VLOOKUP(N2335,Home!$C$8:$R$1048576,11,FALSE),"")=0,"",IFERROR(VLOOKUP(N2335,Home!$C$8:$R$1048576,11,FALSE),""))</f>
        <v/>
      </c>
      <c r="U2335" s="11" t="str">
        <f>IF(IFERROR(VLOOKUP(O2335,Home!$C$8:$R$1048576,12,FALSE),"")=0,"",IFERROR(VLOOKUP(O2335,Home!$C$8:$R$1048576,12,FALSE),""))</f>
        <v/>
      </c>
      <c r="V2335" s="11" t="str">
        <f>IF(IFERROR(VLOOKUP(O2335,Home!$C$8:$R$1048576,8,FALSE),"")=0,"",IFERROR(VLOOKUP(O2335,Home!$C$8:$R$1048576,8,FALSE),""))</f>
        <v/>
      </c>
      <c r="W2335" s="11" t="str">
        <f>IF(OR(VLOOKUP(N2335,Home!$C$7:$I$207,6,FALSE)="",VLOOKUP(N2335,Home!$C$7:$I$207,7,FALSE)=""),"FEJL",SUM(Baggrundsark!$K$4:K2335))</f>
        <v>FEJL</v>
      </c>
      <c r="Y2335">
        <v>2332</v>
      </c>
      <c r="Z2335" s="1"/>
      <c r="AC2335" s="44"/>
      <c r="AD2335">
        <f t="shared" si="754"/>
        <v>0</v>
      </c>
      <c r="AE2335">
        <f>SUM($AD$4:AD2335)</f>
        <v>1</v>
      </c>
      <c r="AF2335" s="103" t="str">
        <f>IFERROR(VLOOKUP(AN2335,Home!$C$8:$E$207,3,FALSE),"")</f>
        <v/>
      </c>
      <c r="AG2335" s="103" t="str">
        <f>IFERROR(VLOOKUP(AN2335,Home!$C$8:$E$207,2,FALSE),"")</f>
        <v/>
      </c>
      <c r="AH2335" s="104" t="str">
        <f>IF(VLOOKUP(AE2335,Home!$C$8:$I$207,6,FALSE)="","",VLOOKUP(AE2335,Home!$C$8:$I$207,6,FALSE))</f>
        <v/>
      </c>
      <c r="AI2335" s="104" t="e">
        <f t="shared" si="762"/>
        <v>#VALUE!</v>
      </c>
      <c r="AJ2335" s="105" t="e">
        <f t="shared" si="755"/>
        <v>#VALUE!</v>
      </c>
      <c r="AK2335" s="103" t="e">
        <f t="shared" si="748"/>
        <v>#VALUE!</v>
      </c>
      <c r="AL2335" s="103" t="e">
        <f t="shared" si="756"/>
        <v>#VALUE!</v>
      </c>
      <c r="AN2335" t="str">
        <f>IF(OR(VLOOKUP(AE2335,Home!$C$8:$I$207,6,FALSE)="",VLOOKUP(AE2335,Home!$C$8:$I$207,7,FALSE)=""),"FEJL",Baggrundsark!AE2335)</f>
        <v>FEJL</v>
      </c>
      <c r="AO2335">
        <f>IF(VLOOKUP(AE2335,Home!$C$8:$N$207,12,FALSE)="Timelønnet",1,0)</f>
        <v>0</v>
      </c>
      <c r="AP2335">
        <f>SUM($AO$4:AO2335)*AO2335</f>
        <v>0</v>
      </c>
      <c r="AQ2335">
        <f t="shared" si="763"/>
        <v>1</v>
      </c>
      <c r="AR2335" t="str">
        <f t="shared" si="763"/>
        <v/>
      </c>
      <c r="AS2335" t="e">
        <f t="shared" si="757"/>
        <v>#VALUE!</v>
      </c>
      <c r="AT2335" s="45" t="e">
        <f t="shared" si="764"/>
        <v>#VALUE!</v>
      </c>
      <c r="AU2335">
        <f>VLOOKUP(AQ2335,Home!$C$8:$J$207,8,FALSE)</f>
        <v>0</v>
      </c>
    </row>
    <row r="2336" spans="1:47" x14ac:dyDescent="0.25">
      <c r="A2336" s="6">
        <f t="shared" si="749"/>
        <v>0</v>
      </c>
      <c r="B2336" s="6">
        <f t="shared" si="758"/>
        <v>0</v>
      </c>
      <c r="C2336" s="6" t="str">
        <f t="shared" si="750"/>
        <v/>
      </c>
      <c r="D2336" s="7">
        <f t="shared" si="751"/>
        <v>0</v>
      </c>
      <c r="E2336" s="7">
        <f t="shared" si="759"/>
        <v>0</v>
      </c>
      <c r="F2336" s="7" t="str">
        <f t="shared" si="752"/>
        <v/>
      </c>
      <c r="G2336" s="6">
        <f t="shared" si="753"/>
        <v>0</v>
      </c>
      <c r="H2336" s="6">
        <f t="shared" si="760"/>
        <v>0</v>
      </c>
      <c r="I2336" s="6" t="str">
        <f t="shared" si="761"/>
        <v/>
      </c>
      <c r="J2336" s="11">
        <v>2333</v>
      </c>
      <c r="K2336" s="11">
        <f>IF(IFERROR(VLOOKUP(J2336,Home!$A$8:$B$1048576,1,FALSE),0)=0,0,1)</f>
        <v>0</v>
      </c>
      <c r="L2336" s="129" t="e">
        <f>IF(VLOOKUP(O2336,Home!$C$8:$R$207,6,FALSE)="","",VLOOKUP(O2336,Home!$C$8:$R$207,6,FALSE))</f>
        <v>#N/A</v>
      </c>
      <c r="M2336" s="129" t="e">
        <f t="shared" si="746"/>
        <v>#N/A</v>
      </c>
      <c r="N2336" s="11">
        <f>SUM($K$4:K2336)</f>
        <v>200</v>
      </c>
      <c r="O2336" s="11" t="str">
        <f>IF(P2336="","",IF(IFERROR(VLOOKUP(N2336,Home!$C$8:$R$1048576,1,FALSE),"")=0,"",IFERROR(VLOOKUP(N2336,Home!$C$8:$R$1048576,1,FALSE),"")))</f>
        <v/>
      </c>
      <c r="P2336" s="11" t="str">
        <f>IF(IFERROR(VLOOKUP(W2336,Home!$C$8:$R$1048576,3,FALSE),"")=0,"",IFERROR(VLOOKUP(W2336,Home!$C$8:$R$1048576,3,FALSE),""))</f>
        <v/>
      </c>
      <c r="Q2336" s="11" t="str">
        <f t="shared" si="745"/>
        <v/>
      </c>
      <c r="R2336" s="130" t="e">
        <f>VLOOKUP(Q2336,'Baggrund til lister'!$G$4:$H$15,2,FALSE)</f>
        <v>#N/A</v>
      </c>
      <c r="S2336" s="11" t="str">
        <f t="shared" si="747"/>
        <v/>
      </c>
      <c r="T2336" s="11" t="str">
        <f>IF(IFERROR(VLOOKUP(N2336,Home!$C$8:$R$1048576,11,FALSE),"")=0,"",IFERROR(VLOOKUP(N2336,Home!$C$8:$R$1048576,11,FALSE),""))</f>
        <v/>
      </c>
      <c r="U2336" s="11" t="str">
        <f>IF(IFERROR(VLOOKUP(O2336,Home!$C$8:$R$1048576,12,FALSE),"")=0,"",IFERROR(VLOOKUP(O2336,Home!$C$8:$R$1048576,12,FALSE),""))</f>
        <v/>
      </c>
      <c r="V2336" s="11" t="str">
        <f>IF(IFERROR(VLOOKUP(O2336,Home!$C$8:$R$1048576,8,FALSE),"")=0,"",IFERROR(VLOOKUP(O2336,Home!$C$8:$R$1048576,8,FALSE),""))</f>
        <v/>
      </c>
      <c r="W2336" s="11" t="str">
        <f>IF(OR(VLOOKUP(N2336,Home!$C$7:$I$207,6,FALSE)="",VLOOKUP(N2336,Home!$C$7:$I$207,7,FALSE)=""),"FEJL",SUM(Baggrundsark!$K$4:K2336))</f>
        <v>FEJL</v>
      </c>
      <c r="Y2336">
        <v>2333</v>
      </c>
      <c r="Z2336" s="1"/>
      <c r="AC2336" s="44"/>
      <c r="AD2336">
        <f t="shared" si="754"/>
        <v>0</v>
      </c>
      <c r="AE2336">
        <f>SUM($AD$4:AD2336)</f>
        <v>1</v>
      </c>
      <c r="AF2336" s="103" t="str">
        <f>IFERROR(VLOOKUP(AN2336,Home!$C$8:$E$207,3,FALSE),"")</f>
        <v/>
      </c>
      <c r="AG2336" s="103" t="str">
        <f>IFERROR(VLOOKUP(AN2336,Home!$C$8:$E$207,2,FALSE),"")</f>
        <v/>
      </c>
      <c r="AH2336" s="104" t="str">
        <f>IF(VLOOKUP(AE2336,Home!$C$8:$I$207,6,FALSE)="","",VLOOKUP(AE2336,Home!$C$8:$I$207,6,FALSE))</f>
        <v/>
      </c>
      <c r="AI2336" s="104" t="e">
        <f t="shared" si="762"/>
        <v>#VALUE!</v>
      </c>
      <c r="AJ2336" s="105" t="e">
        <f t="shared" si="755"/>
        <v>#VALUE!</v>
      </c>
      <c r="AK2336" s="103" t="e">
        <f t="shared" si="748"/>
        <v>#VALUE!</v>
      </c>
      <c r="AL2336" s="103" t="e">
        <f t="shared" si="756"/>
        <v>#VALUE!</v>
      </c>
      <c r="AN2336" t="str">
        <f>IF(OR(VLOOKUP(AE2336,Home!$C$8:$I$207,6,FALSE)="",VLOOKUP(AE2336,Home!$C$8:$I$207,7,FALSE)=""),"FEJL",Baggrundsark!AE2336)</f>
        <v>FEJL</v>
      </c>
      <c r="AO2336">
        <f>IF(VLOOKUP(AE2336,Home!$C$8:$N$207,12,FALSE)="Timelønnet",1,0)</f>
        <v>0</v>
      </c>
      <c r="AP2336">
        <f>SUM($AO$4:AO2336)*AO2336</f>
        <v>0</v>
      </c>
      <c r="AQ2336">
        <f t="shared" si="763"/>
        <v>1</v>
      </c>
      <c r="AR2336" t="str">
        <f t="shared" si="763"/>
        <v/>
      </c>
      <c r="AS2336" t="e">
        <f t="shared" si="757"/>
        <v>#VALUE!</v>
      </c>
      <c r="AT2336" s="45" t="e">
        <f t="shared" si="764"/>
        <v>#VALUE!</v>
      </c>
      <c r="AU2336">
        <f>VLOOKUP(AQ2336,Home!$C$8:$J$207,8,FALSE)</f>
        <v>0</v>
      </c>
    </row>
    <row r="2337" spans="1:47" x14ac:dyDescent="0.25">
      <c r="A2337" s="6">
        <f t="shared" si="749"/>
        <v>0</v>
      </c>
      <c r="B2337" s="6">
        <f t="shared" si="758"/>
        <v>0</v>
      </c>
      <c r="C2337" s="6" t="str">
        <f t="shared" si="750"/>
        <v/>
      </c>
      <c r="D2337" s="7">
        <f t="shared" si="751"/>
        <v>0</v>
      </c>
      <c r="E2337" s="7">
        <f t="shared" si="759"/>
        <v>0</v>
      </c>
      <c r="F2337" s="7" t="str">
        <f t="shared" si="752"/>
        <v/>
      </c>
      <c r="G2337" s="6">
        <f t="shared" si="753"/>
        <v>0</v>
      </c>
      <c r="H2337" s="6">
        <f t="shared" si="760"/>
        <v>0</v>
      </c>
      <c r="I2337" s="6" t="str">
        <f t="shared" si="761"/>
        <v/>
      </c>
      <c r="J2337" s="11">
        <v>2334</v>
      </c>
      <c r="K2337" s="11">
        <f>IF(IFERROR(VLOOKUP(J2337,Home!$A$8:$B$1048576,1,FALSE),0)=0,0,1)</f>
        <v>0</v>
      </c>
      <c r="L2337" s="129" t="e">
        <f>IF(VLOOKUP(O2337,Home!$C$8:$R$207,6,FALSE)="","",VLOOKUP(O2337,Home!$C$8:$R$207,6,FALSE))</f>
        <v>#N/A</v>
      </c>
      <c r="M2337" s="129" t="e">
        <f t="shared" si="746"/>
        <v>#N/A</v>
      </c>
      <c r="N2337" s="11">
        <f>SUM($K$4:K2337)</f>
        <v>200</v>
      </c>
      <c r="O2337" s="11" t="str">
        <f>IF(P2337="","",IF(IFERROR(VLOOKUP(N2337,Home!$C$8:$R$1048576,1,FALSE),"")=0,"",IFERROR(VLOOKUP(N2337,Home!$C$8:$R$1048576,1,FALSE),"")))</f>
        <v/>
      </c>
      <c r="P2337" s="11" t="str">
        <f>IF(IFERROR(VLOOKUP(W2337,Home!$C$8:$R$1048576,3,FALSE),"")=0,"",IFERROR(VLOOKUP(W2337,Home!$C$8:$R$1048576,3,FALSE),""))</f>
        <v/>
      </c>
      <c r="Q2337" s="11" t="str">
        <f t="shared" si="745"/>
        <v/>
      </c>
      <c r="R2337" s="130" t="e">
        <f>VLOOKUP(Q2337,'Baggrund til lister'!$G$4:$H$15,2,FALSE)</f>
        <v>#N/A</v>
      </c>
      <c r="S2337" s="11" t="str">
        <f t="shared" si="747"/>
        <v/>
      </c>
      <c r="T2337" s="11" t="str">
        <f>IF(IFERROR(VLOOKUP(N2337,Home!$C$8:$R$1048576,11,FALSE),"")=0,"",IFERROR(VLOOKUP(N2337,Home!$C$8:$R$1048576,11,FALSE),""))</f>
        <v/>
      </c>
      <c r="U2337" s="11" t="str">
        <f>IF(IFERROR(VLOOKUP(O2337,Home!$C$8:$R$1048576,12,FALSE),"")=0,"",IFERROR(VLOOKUP(O2337,Home!$C$8:$R$1048576,12,FALSE),""))</f>
        <v/>
      </c>
      <c r="V2337" s="11" t="str">
        <f>IF(IFERROR(VLOOKUP(O2337,Home!$C$8:$R$1048576,8,FALSE),"")=0,"",IFERROR(VLOOKUP(O2337,Home!$C$8:$R$1048576,8,FALSE),""))</f>
        <v/>
      </c>
      <c r="W2337" s="11" t="str">
        <f>IF(OR(VLOOKUP(N2337,Home!$C$7:$I$207,6,FALSE)="",VLOOKUP(N2337,Home!$C$7:$I$207,7,FALSE)=""),"FEJL",SUM(Baggrundsark!$K$4:K2337))</f>
        <v>FEJL</v>
      </c>
      <c r="Y2337">
        <v>2334</v>
      </c>
      <c r="Z2337" s="1"/>
      <c r="AC2337" s="44"/>
      <c r="AD2337">
        <f t="shared" si="754"/>
        <v>0</v>
      </c>
      <c r="AE2337">
        <f>SUM($AD$4:AD2337)</f>
        <v>1</v>
      </c>
      <c r="AF2337" s="103" t="str">
        <f>IFERROR(VLOOKUP(AN2337,Home!$C$8:$E$207,3,FALSE),"")</f>
        <v/>
      </c>
      <c r="AG2337" s="103" t="str">
        <f>IFERROR(VLOOKUP(AN2337,Home!$C$8:$E$207,2,FALSE),"")</f>
        <v/>
      </c>
      <c r="AH2337" s="104" t="str">
        <f>IF(VLOOKUP(AE2337,Home!$C$8:$I$207,6,FALSE)="","",VLOOKUP(AE2337,Home!$C$8:$I$207,6,FALSE))</f>
        <v/>
      </c>
      <c r="AI2337" s="104" t="e">
        <f t="shared" si="762"/>
        <v>#VALUE!</v>
      </c>
      <c r="AJ2337" s="105" t="e">
        <f t="shared" si="755"/>
        <v>#VALUE!</v>
      </c>
      <c r="AK2337" s="103" t="e">
        <f t="shared" si="748"/>
        <v>#VALUE!</v>
      </c>
      <c r="AL2337" s="103" t="e">
        <f t="shared" si="756"/>
        <v>#VALUE!</v>
      </c>
      <c r="AN2337" t="str">
        <f>IF(OR(VLOOKUP(AE2337,Home!$C$8:$I$207,6,FALSE)="",VLOOKUP(AE2337,Home!$C$8:$I$207,7,FALSE)=""),"FEJL",Baggrundsark!AE2337)</f>
        <v>FEJL</v>
      </c>
      <c r="AO2337">
        <f>IF(VLOOKUP(AE2337,Home!$C$8:$N$207,12,FALSE)="Timelønnet",1,0)</f>
        <v>0</v>
      </c>
      <c r="AP2337">
        <f>SUM($AO$4:AO2337)*AO2337</f>
        <v>0</v>
      </c>
      <c r="AQ2337">
        <f t="shared" si="763"/>
        <v>1</v>
      </c>
      <c r="AR2337" t="str">
        <f t="shared" si="763"/>
        <v/>
      </c>
      <c r="AS2337" t="e">
        <f t="shared" si="757"/>
        <v>#VALUE!</v>
      </c>
      <c r="AT2337" s="45" t="e">
        <f t="shared" si="764"/>
        <v>#VALUE!</v>
      </c>
      <c r="AU2337">
        <f>VLOOKUP(AQ2337,Home!$C$8:$J$207,8,FALSE)</f>
        <v>0</v>
      </c>
    </row>
    <row r="2338" spans="1:47" x14ac:dyDescent="0.25">
      <c r="A2338" s="6">
        <f t="shared" si="749"/>
        <v>0</v>
      </c>
      <c r="B2338" s="6">
        <f t="shared" si="758"/>
        <v>0</v>
      </c>
      <c r="C2338" s="6" t="str">
        <f t="shared" si="750"/>
        <v/>
      </c>
      <c r="D2338" s="7">
        <f t="shared" si="751"/>
        <v>0</v>
      </c>
      <c r="E2338" s="7">
        <f t="shared" si="759"/>
        <v>0</v>
      </c>
      <c r="F2338" s="7" t="str">
        <f t="shared" si="752"/>
        <v/>
      </c>
      <c r="G2338" s="6">
        <f t="shared" si="753"/>
        <v>0</v>
      </c>
      <c r="H2338" s="6">
        <f t="shared" si="760"/>
        <v>0</v>
      </c>
      <c r="I2338" s="6" t="str">
        <f t="shared" si="761"/>
        <v/>
      </c>
      <c r="J2338" s="11">
        <v>2335</v>
      </c>
      <c r="K2338" s="11">
        <f>IF(IFERROR(VLOOKUP(J2338,Home!$A$8:$B$1048576,1,FALSE),0)=0,0,1)</f>
        <v>0</v>
      </c>
      <c r="L2338" s="129" t="e">
        <f>IF(VLOOKUP(O2338,Home!$C$8:$R$207,6,FALSE)="","",VLOOKUP(O2338,Home!$C$8:$R$207,6,FALSE))</f>
        <v>#N/A</v>
      </c>
      <c r="M2338" s="129" t="e">
        <f t="shared" si="746"/>
        <v>#N/A</v>
      </c>
      <c r="N2338" s="11">
        <f>SUM($K$4:K2338)</f>
        <v>200</v>
      </c>
      <c r="O2338" s="11" t="str">
        <f>IF(P2338="","",IF(IFERROR(VLOOKUP(N2338,Home!$C$8:$R$1048576,1,FALSE),"")=0,"",IFERROR(VLOOKUP(N2338,Home!$C$8:$R$1048576,1,FALSE),"")))</f>
        <v/>
      </c>
      <c r="P2338" s="11" t="str">
        <f>IF(IFERROR(VLOOKUP(W2338,Home!$C$8:$R$1048576,3,FALSE),"")=0,"",IFERROR(VLOOKUP(W2338,Home!$C$8:$R$1048576,3,FALSE),""))</f>
        <v/>
      </c>
      <c r="Q2338" s="11" t="str">
        <f t="shared" si="745"/>
        <v/>
      </c>
      <c r="R2338" s="130" t="e">
        <f>VLOOKUP(Q2338,'Baggrund til lister'!$G$4:$H$15,2,FALSE)</f>
        <v>#N/A</v>
      </c>
      <c r="S2338" s="11" t="str">
        <f t="shared" si="747"/>
        <v/>
      </c>
      <c r="T2338" s="11" t="str">
        <f>IF(IFERROR(VLOOKUP(N2338,Home!$C$8:$R$1048576,11,FALSE),"")=0,"",IFERROR(VLOOKUP(N2338,Home!$C$8:$R$1048576,11,FALSE),""))</f>
        <v/>
      </c>
      <c r="U2338" s="11" t="str">
        <f>IF(IFERROR(VLOOKUP(O2338,Home!$C$8:$R$1048576,12,FALSE),"")=0,"",IFERROR(VLOOKUP(O2338,Home!$C$8:$R$1048576,12,FALSE),""))</f>
        <v/>
      </c>
      <c r="V2338" s="11" t="str">
        <f>IF(IFERROR(VLOOKUP(O2338,Home!$C$8:$R$1048576,8,FALSE),"")=0,"",IFERROR(VLOOKUP(O2338,Home!$C$8:$R$1048576,8,FALSE),""))</f>
        <v/>
      </c>
      <c r="W2338" s="11" t="str">
        <f>IF(OR(VLOOKUP(N2338,Home!$C$7:$I$207,6,FALSE)="",VLOOKUP(N2338,Home!$C$7:$I$207,7,FALSE)=""),"FEJL",SUM(Baggrundsark!$K$4:K2338))</f>
        <v>FEJL</v>
      </c>
      <c r="Y2338">
        <v>2335</v>
      </c>
      <c r="Z2338" s="1"/>
      <c r="AC2338" s="44"/>
      <c r="AD2338">
        <f t="shared" si="754"/>
        <v>0</v>
      </c>
      <c r="AE2338">
        <f>SUM($AD$4:AD2338)</f>
        <v>1</v>
      </c>
      <c r="AF2338" s="103" t="str">
        <f>IFERROR(VLOOKUP(AN2338,Home!$C$8:$E$207,3,FALSE),"")</f>
        <v/>
      </c>
      <c r="AG2338" s="103" t="str">
        <f>IFERROR(VLOOKUP(AN2338,Home!$C$8:$E$207,2,FALSE),"")</f>
        <v/>
      </c>
      <c r="AH2338" s="104" t="str">
        <f>IF(VLOOKUP(AE2338,Home!$C$8:$I$207,6,FALSE)="","",VLOOKUP(AE2338,Home!$C$8:$I$207,6,FALSE))</f>
        <v/>
      </c>
      <c r="AI2338" s="104" t="e">
        <f t="shared" si="762"/>
        <v>#VALUE!</v>
      </c>
      <c r="AJ2338" s="105" t="e">
        <f t="shared" si="755"/>
        <v>#VALUE!</v>
      </c>
      <c r="AK2338" s="103" t="e">
        <f t="shared" si="748"/>
        <v>#VALUE!</v>
      </c>
      <c r="AL2338" s="103" t="e">
        <f t="shared" si="756"/>
        <v>#VALUE!</v>
      </c>
      <c r="AN2338" t="str">
        <f>IF(OR(VLOOKUP(AE2338,Home!$C$8:$I$207,6,FALSE)="",VLOOKUP(AE2338,Home!$C$8:$I$207,7,FALSE)=""),"FEJL",Baggrundsark!AE2338)</f>
        <v>FEJL</v>
      </c>
      <c r="AO2338">
        <f>IF(VLOOKUP(AE2338,Home!$C$8:$N$207,12,FALSE)="Timelønnet",1,0)</f>
        <v>0</v>
      </c>
      <c r="AP2338">
        <f>SUM($AO$4:AO2338)*AO2338</f>
        <v>0</v>
      </c>
      <c r="AQ2338">
        <f t="shared" si="763"/>
        <v>1</v>
      </c>
      <c r="AR2338" t="str">
        <f t="shared" si="763"/>
        <v/>
      </c>
      <c r="AS2338" t="e">
        <f t="shared" si="757"/>
        <v>#VALUE!</v>
      </c>
      <c r="AT2338" s="45" t="e">
        <f t="shared" si="764"/>
        <v>#VALUE!</v>
      </c>
      <c r="AU2338">
        <f>VLOOKUP(AQ2338,Home!$C$8:$J$207,8,FALSE)</f>
        <v>0</v>
      </c>
    </row>
    <row r="2339" spans="1:47" x14ac:dyDescent="0.25">
      <c r="A2339" s="6">
        <f t="shared" si="749"/>
        <v>0</v>
      </c>
      <c r="B2339" s="6">
        <f t="shared" si="758"/>
        <v>0</v>
      </c>
      <c r="C2339" s="6" t="str">
        <f t="shared" si="750"/>
        <v/>
      </c>
      <c r="D2339" s="7">
        <f t="shared" si="751"/>
        <v>0</v>
      </c>
      <c r="E2339" s="7">
        <f t="shared" si="759"/>
        <v>0</v>
      </c>
      <c r="F2339" s="7" t="str">
        <f t="shared" si="752"/>
        <v/>
      </c>
      <c r="G2339" s="6">
        <f t="shared" si="753"/>
        <v>0</v>
      </c>
      <c r="H2339" s="6">
        <f t="shared" si="760"/>
        <v>0</v>
      </c>
      <c r="I2339" s="6" t="str">
        <f t="shared" si="761"/>
        <v/>
      </c>
      <c r="J2339" s="11">
        <v>2336</v>
      </c>
      <c r="K2339" s="11">
        <f>IF(IFERROR(VLOOKUP(J2339,Home!$A$8:$B$1048576,1,FALSE),0)=0,0,1)</f>
        <v>0</v>
      </c>
      <c r="L2339" s="129" t="e">
        <f>IF(VLOOKUP(O2339,Home!$C$8:$R$207,6,FALSE)="","",VLOOKUP(O2339,Home!$C$8:$R$207,6,FALSE))</f>
        <v>#N/A</v>
      </c>
      <c r="M2339" s="129" t="e">
        <f t="shared" si="746"/>
        <v>#N/A</v>
      </c>
      <c r="N2339" s="11">
        <f>SUM($K$4:K2339)</f>
        <v>200</v>
      </c>
      <c r="O2339" s="11" t="str">
        <f>IF(P2339="","",IF(IFERROR(VLOOKUP(N2339,Home!$C$8:$R$1048576,1,FALSE),"")=0,"",IFERROR(VLOOKUP(N2339,Home!$C$8:$R$1048576,1,FALSE),"")))</f>
        <v/>
      </c>
      <c r="P2339" s="11" t="str">
        <f>IF(IFERROR(VLOOKUP(W2339,Home!$C$8:$R$1048576,3,FALSE),"")=0,"",IFERROR(VLOOKUP(W2339,Home!$C$8:$R$1048576,3,FALSE),""))</f>
        <v/>
      </c>
      <c r="Q2339" s="11" t="str">
        <f t="shared" si="745"/>
        <v/>
      </c>
      <c r="R2339" s="130" t="e">
        <f>VLOOKUP(Q2339,'Baggrund til lister'!$G$4:$H$15,2,FALSE)</f>
        <v>#N/A</v>
      </c>
      <c r="S2339" s="11" t="str">
        <f t="shared" si="747"/>
        <v/>
      </c>
      <c r="T2339" s="11" t="str">
        <f>IF(IFERROR(VLOOKUP(N2339,Home!$C$8:$R$1048576,11,FALSE),"")=0,"",IFERROR(VLOOKUP(N2339,Home!$C$8:$R$1048576,11,FALSE),""))</f>
        <v/>
      </c>
      <c r="U2339" s="11" t="str">
        <f>IF(IFERROR(VLOOKUP(O2339,Home!$C$8:$R$1048576,12,FALSE),"")=0,"",IFERROR(VLOOKUP(O2339,Home!$C$8:$R$1048576,12,FALSE),""))</f>
        <v/>
      </c>
      <c r="V2339" s="11" t="str">
        <f>IF(IFERROR(VLOOKUP(O2339,Home!$C$8:$R$1048576,8,FALSE),"")=0,"",IFERROR(VLOOKUP(O2339,Home!$C$8:$R$1048576,8,FALSE),""))</f>
        <v/>
      </c>
      <c r="W2339" s="11" t="str">
        <f>IF(OR(VLOOKUP(N2339,Home!$C$7:$I$207,6,FALSE)="",VLOOKUP(N2339,Home!$C$7:$I$207,7,FALSE)=""),"FEJL",SUM(Baggrundsark!$K$4:K2339))</f>
        <v>FEJL</v>
      </c>
      <c r="Y2339">
        <v>2336</v>
      </c>
      <c r="Z2339" s="1"/>
      <c r="AC2339" s="44"/>
      <c r="AD2339">
        <f t="shared" si="754"/>
        <v>0</v>
      </c>
      <c r="AE2339">
        <f>SUM($AD$4:AD2339)</f>
        <v>1</v>
      </c>
      <c r="AF2339" s="103" t="str">
        <f>IFERROR(VLOOKUP(AN2339,Home!$C$8:$E$207,3,FALSE),"")</f>
        <v/>
      </c>
      <c r="AG2339" s="103" t="str">
        <f>IFERROR(VLOOKUP(AN2339,Home!$C$8:$E$207,2,FALSE),"")</f>
        <v/>
      </c>
      <c r="AH2339" s="104" t="str">
        <f>IF(VLOOKUP(AE2339,Home!$C$8:$I$207,6,FALSE)="","",VLOOKUP(AE2339,Home!$C$8:$I$207,6,FALSE))</f>
        <v/>
      </c>
      <c r="AI2339" s="104" t="e">
        <f t="shared" si="762"/>
        <v>#VALUE!</v>
      </c>
      <c r="AJ2339" s="105" t="e">
        <f t="shared" si="755"/>
        <v>#VALUE!</v>
      </c>
      <c r="AK2339" s="103" t="e">
        <f t="shared" si="748"/>
        <v>#VALUE!</v>
      </c>
      <c r="AL2339" s="103" t="e">
        <f t="shared" si="756"/>
        <v>#VALUE!</v>
      </c>
      <c r="AN2339" t="str">
        <f>IF(OR(VLOOKUP(AE2339,Home!$C$8:$I$207,6,FALSE)="",VLOOKUP(AE2339,Home!$C$8:$I$207,7,FALSE)=""),"FEJL",Baggrundsark!AE2339)</f>
        <v>FEJL</v>
      </c>
      <c r="AO2339">
        <f>IF(VLOOKUP(AE2339,Home!$C$8:$N$207,12,FALSE)="Timelønnet",1,0)</f>
        <v>0</v>
      </c>
      <c r="AP2339">
        <f>SUM($AO$4:AO2339)*AO2339</f>
        <v>0</v>
      </c>
      <c r="AQ2339">
        <f t="shared" si="763"/>
        <v>1</v>
      </c>
      <c r="AR2339" t="str">
        <f t="shared" si="763"/>
        <v/>
      </c>
      <c r="AS2339" t="e">
        <f t="shared" si="757"/>
        <v>#VALUE!</v>
      </c>
      <c r="AT2339" s="45" t="e">
        <f t="shared" si="764"/>
        <v>#VALUE!</v>
      </c>
      <c r="AU2339">
        <f>VLOOKUP(AQ2339,Home!$C$8:$J$207,8,FALSE)</f>
        <v>0</v>
      </c>
    </row>
    <row r="2340" spans="1:47" x14ac:dyDescent="0.25">
      <c r="A2340" s="6">
        <f t="shared" si="749"/>
        <v>0</v>
      </c>
      <c r="B2340" s="6">
        <f t="shared" si="758"/>
        <v>0</v>
      </c>
      <c r="C2340" s="6" t="str">
        <f t="shared" si="750"/>
        <v/>
      </c>
      <c r="D2340" s="7">
        <f t="shared" si="751"/>
        <v>0</v>
      </c>
      <c r="E2340" s="7">
        <f t="shared" si="759"/>
        <v>0</v>
      </c>
      <c r="F2340" s="7" t="str">
        <f t="shared" si="752"/>
        <v/>
      </c>
      <c r="G2340" s="6">
        <f t="shared" si="753"/>
        <v>0</v>
      </c>
      <c r="H2340" s="6">
        <f t="shared" si="760"/>
        <v>0</v>
      </c>
      <c r="I2340" s="6" t="str">
        <f t="shared" si="761"/>
        <v/>
      </c>
      <c r="J2340" s="11">
        <v>2337</v>
      </c>
      <c r="K2340" s="11">
        <f>IF(IFERROR(VLOOKUP(J2340,Home!$A$8:$B$1048576,1,FALSE),0)=0,0,1)</f>
        <v>0</v>
      </c>
      <c r="L2340" s="129" t="e">
        <f>IF(VLOOKUP(O2340,Home!$C$8:$R$207,6,FALSE)="","",VLOOKUP(O2340,Home!$C$8:$R$207,6,FALSE))</f>
        <v>#N/A</v>
      </c>
      <c r="M2340" s="129" t="e">
        <f t="shared" si="746"/>
        <v>#N/A</v>
      </c>
      <c r="N2340" s="11">
        <f>SUM($K$4:K2340)</f>
        <v>200</v>
      </c>
      <c r="O2340" s="11" t="str">
        <f>IF(P2340="","",IF(IFERROR(VLOOKUP(N2340,Home!$C$8:$R$1048576,1,FALSE),"")=0,"",IFERROR(VLOOKUP(N2340,Home!$C$8:$R$1048576,1,FALSE),"")))</f>
        <v/>
      </c>
      <c r="P2340" s="11" t="str">
        <f>IF(IFERROR(VLOOKUP(W2340,Home!$C$8:$R$1048576,3,FALSE),"")=0,"",IFERROR(VLOOKUP(W2340,Home!$C$8:$R$1048576,3,FALSE),""))</f>
        <v/>
      </c>
      <c r="Q2340" s="11" t="str">
        <f t="shared" si="745"/>
        <v/>
      </c>
      <c r="R2340" s="130" t="e">
        <f>VLOOKUP(Q2340,'Baggrund til lister'!$G$4:$H$15,2,FALSE)</f>
        <v>#N/A</v>
      </c>
      <c r="S2340" s="11" t="str">
        <f t="shared" si="747"/>
        <v/>
      </c>
      <c r="T2340" s="11" t="str">
        <f>IF(IFERROR(VLOOKUP(N2340,Home!$C$8:$R$1048576,11,FALSE),"")=0,"",IFERROR(VLOOKUP(N2340,Home!$C$8:$R$1048576,11,FALSE),""))</f>
        <v/>
      </c>
      <c r="U2340" s="11" t="str">
        <f>IF(IFERROR(VLOOKUP(O2340,Home!$C$8:$R$1048576,12,FALSE),"")=0,"",IFERROR(VLOOKUP(O2340,Home!$C$8:$R$1048576,12,FALSE),""))</f>
        <v/>
      </c>
      <c r="V2340" s="11" t="str">
        <f>IF(IFERROR(VLOOKUP(O2340,Home!$C$8:$R$1048576,8,FALSE),"")=0,"",IFERROR(VLOOKUP(O2340,Home!$C$8:$R$1048576,8,FALSE),""))</f>
        <v/>
      </c>
      <c r="W2340" s="11" t="str">
        <f>IF(OR(VLOOKUP(N2340,Home!$C$7:$I$207,6,FALSE)="",VLOOKUP(N2340,Home!$C$7:$I$207,7,FALSE)=""),"FEJL",SUM(Baggrundsark!$K$4:K2340))</f>
        <v>FEJL</v>
      </c>
      <c r="Y2340">
        <v>2337</v>
      </c>
      <c r="Z2340" s="1"/>
      <c r="AC2340" s="44"/>
      <c r="AD2340">
        <f t="shared" si="754"/>
        <v>0</v>
      </c>
      <c r="AE2340">
        <f>SUM($AD$4:AD2340)</f>
        <v>1</v>
      </c>
      <c r="AF2340" s="103" t="str">
        <f>IFERROR(VLOOKUP(AN2340,Home!$C$8:$E$207,3,FALSE),"")</f>
        <v/>
      </c>
      <c r="AG2340" s="103" t="str">
        <f>IFERROR(VLOOKUP(AN2340,Home!$C$8:$E$207,2,FALSE),"")</f>
        <v/>
      </c>
      <c r="AH2340" s="104" t="str">
        <f>IF(VLOOKUP(AE2340,Home!$C$8:$I$207,6,FALSE)="","",VLOOKUP(AE2340,Home!$C$8:$I$207,6,FALSE))</f>
        <v/>
      </c>
      <c r="AI2340" s="104" t="e">
        <f t="shared" si="762"/>
        <v>#VALUE!</v>
      </c>
      <c r="AJ2340" s="105" t="e">
        <f t="shared" si="755"/>
        <v>#VALUE!</v>
      </c>
      <c r="AK2340" s="103" t="e">
        <f t="shared" si="748"/>
        <v>#VALUE!</v>
      </c>
      <c r="AL2340" s="103" t="e">
        <f t="shared" si="756"/>
        <v>#VALUE!</v>
      </c>
      <c r="AN2340" t="str">
        <f>IF(OR(VLOOKUP(AE2340,Home!$C$8:$I$207,6,FALSE)="",VLOOKUP(AE2340,Home!$C$8:$I$207,7,FALSE)=""),"FEJL",Baggrundsark!AE2340)</f>
        <v>FEJL</v>
      </c>
      <c r="AO2340">
        <f>IF(VLOOKUP(AE2340,Home!$C$8:$N$207,12,FALSE)="Timelønnet",1,0)</f>
        <v>0</v>
      </c>
      <c r="AP2340">
        <f>SUM($AO$4:AO2340)*AO2340</f>
        <v>0</v>
      </c>
      <c r="AQ2340">
        <f t="shared" si="763"/>
        <v>1</v>
      </c>
      <c r="AR2340" t="str">
        <f t="shared" si="763"/>
        <v/>
      </c>
      <c r="AS2340" t="e">
        <f t="shared" si="757"/>
        <v>#VALUE!</v>
      </c>
      <c r="AT2340" s="45" t="e">
        <f t="shared" si="764"/>
        <v>#VALUE!</v>
      </c>
      <c r="AU2340">
        <f>VLOOKUP(AQ2340,Home!$C$8:$J$207,8,FALSE)</f>
        <v>0</v>
      </c>
    </row>
    <row r="2341" spans="1:47" x14ac:dyDescent="0.25">
      <c r="A2341" s="6">
        <f t="shared" si="749"/>
        <v>0</v>
      </c>
      <c r="B2341" s="6">
        <f t="shared" si="758"/>
        <v>0</v>
      </c>
      <c r="C2341" s="6" t="str">
        <f t="shared" si="750"/>
        <v/>
      </c>
      <c r="D2341" s="7">
        <f t="shared" si="751"/>
        <v>0</v>
      </c>
      <c r="E2341" s="7">
        <f t="shared" si="759"/>
        <v>0</v>
      </c>
      <c r="F2341" s="7" t="str">
        <f t="shared" si="752"/>
        <v/>
      </c>
      <c r="G2341" s="6">
        <f t="shared" si="753"/>
        <v>0</v>
      </c>
      <c r="H2341" s="6">
        <f t="shared" si="760"/>
        <v>0</v>
      </c>
      <c r="I2341" s="6" t="str">
        <f t="shared" si="761"/>
        <v/>
      </c>
      <c r="J2341" s="11">
        <v>2338</v>
      </c>
      <c r="K2341" s="11">
        <f>IF(IFERROR(VLOOKUP(J2341,Home!$A$8:$B$1048576,1,FALSE),0)=0,0,1)</f>
        <v>0</v>
      </c>
      <c r="L2341" s="129" t="e">
        <f>IF(VLOOKUP(O2341,Home!$C$8:$R$207,6,FALSE)="","",VLOOKUP(O2341,Home!$C$8:$R$207,6,FALSE))</f>
        <v>#N/A</v>
      </c>
      <c r="M2341" s="129" t="e">
        <f t="shared" si="746"/>
        <v>#N/A</v>
      </c>
      <c r="N2341" s="11">
        <f>SUM($K$4:K2341)</f>
        <v>200</v>
      </c>
      <c r="O2341" s="11" t="str">
        <f>IF(P2341="","",IF(IFERROR(VLOOKUP(N2341,Home!$C$8:$R$1048576,1,FALSE),"")=0,"",IFERROR(VLOOKUP(N2341,Home!$C$8:$R$1048576,1,FALSE),"")))</f>
        <v/>
      </c>
      <c r="P2341" s="11" t="str">
        <f>IF(IFERROR(VLOOKUP(W2341,Home!$C$8:$R$1048576,3,FALSE),"")=0,"",IFERROR(VLOOKUP(W2341,Home!$C$8:$R$1048576,3,FALSE),""))</f>
        <v/>
      </c>
      <c r="Q2341" s="11" t="str">
        <f t="shared" si="745"/>
        <v/>
      </c>
      <c r="R2341" s="130" t="e">
        <f>VLOOKUP(Q2341,'Baggrund til lister'!$G$4:$H$15,2,FALSE)</f>
        <v>#N/A</v>
      </c>
      <c r="S2341" s="11" t="str">
        <f t="shared" si="747"/>
        <v/>
      </c>
      <c r="T2341" s="11" t="str">
        <f>IF(IFERROR(VLOOKUP(N2341,Home!$C$8:$R$1048576,11,FALSE),"")=0,"",IFERROR(VLOOKUP(N2341,Home!$C$8:$R$1048576,11,FALSE),""))</f>
        <v/>
      </c>
      <c r="U2341" s="11" t="str">
        <f>IF(IFERROR(VLOOKUP(O2341,Home!$C$8:$R$1048576,12,FALSE),"")=0,"",IFERROR(VLOOKUP(O2341,Home!$C$8:$R$1048576,12,FALSE),""))</f>
        <v/>
      </c>
      <c r="V2341" s="11" t="str">
        <f>IF(IFERROR(VLOOKUP(O2341,Home!$C$8:$R$1048576,8,FALSE),"")=0,"",IFERROR(VLOOKUP(O2341,Home!$C$8:$R$1048576,8,FALSE),""))</f>
        <v/>
      </c>
      <c r="W2341" s="11" t="str">
        <f>IF(OR(VLOOKUP(N2341,Home!$C$7:$I$207,6,FALSE)="",VLOOKUP(N2341,Home!$C$7:$I$207,7,FALSE)=""),"FEJL",SUM(Baggrundsark!$K$4:K2341))</f>
        <v>FEJL</v>
      </c>
      <c r="Y2341">
        <v>2338</v>
      </c>
      <c r="Z2341" s="1"/>
      <c r="AC2341" s="44"/>
      <c r="AD2341">
        <f t="shared" si="754"/>
        <v>0</v>
      </c>
      <c r="AE2341">
        <f>SUM($AD$4:AD2341)</f>
        <v>1</v>
      </c>
      <c r="AF2341" s="103" t="str">
        <f>IFERROR(VLOOKUP(AN2341,Home!$C$8:$E$207,3,FALSE),"")</f>
        <v/>
      </c>
      <c r="AG2341" s="103" t="str">
        <f>IFERROR(VLOOKUP(AN2341,Home!$C$8:$E$207,2,FALSE),"")</f>
        <v/>
      </c>
      <c r="AH2341" s="104" t="str">
        <f>IF(VLOOKUP(AE2341,Home!$C$8:$I$207,6,FALSE)="","",VLOOKUP(AE2341,Home!$C$8:$I$207,6,FALSE))</f>
        <v/>
      </c>
      <c r="AI2341" s="104" t="e">
        <f t="shared" si="762"/>
        <v>#VALUE!</v>
      </c>
      <c r="AJ2341" s="105" t="e">
        <f t="shared" si="755"/>
        <v>#VALUE!</v>
      </c>
      <c r="AK2341" s="103" t="e">
        <f t="shared" si="748"/>
        <v>#VALUE!</v>
      </c>
      <c r="AL2341" s="103" t="e">
        <f t="shared" si="756"/>
        <v>#VALUE!</v>
      </c>
      <c r="AN2341" t="str">
        <f>IF(OR(VLOOKUP(AE2341,Home!$C$8:$I$207,6,FALSE)="",VLOOKUP(AE2341,Home!$C$8:$I$207,7,FALSE)=""),"FEJL",Baggrundsark!AE2341)</f>
        <v>FEJL</v>
      </c>
      <c r="AO2341">
        <f>IF(VLOOKUP(AE2341,Home!$C$8:$N$207,12,FALSE)="Timelønnet",1,0)</f>
        <v>0</v>
      </c>
      <c r="AP2341">
        <f>SUM($AO$4:AO2341)*AO2341</f>
        <v>0</v>
      </c>
      <c r="AQ2341">
        <f t="shared" si="763"/>
        <v>1</v>
      </c>
      <c r="AR2341" t="str">
        <f t="shared" si="763"/>
        <v/>
      </c>
      <c r="AS2341" t="e">
        <f t="shared" si="757"/>
        <v>#VALUE!</v>
      </c>
      <c r="AT2341" s="45" t="e">
        <f t="shared" si="764"/>
        <v>#VALUE!</v>
      </c>
      <c r="AU2341">
        <f>VLOOKUP(AQ2341,Home!$C$8:$J$207,8,FALSE)</f>
        <v>0</v>
      </c>
    </row>
    <row r="2342" spans="1:47" x14ac:dyDescent="0.25">
      <c r="A2342" s="6">
        <f t="shared" si="749"/>
        <v>0</v>
      </c>
      <c r="B2342" s="6">
        <f t="shared" si="758"/>
        <v>0</v>
      </c>
      <c r="C2342" s="6" t="str">
        <f t="shared" si="750"/>
        <v/>
      </c>
      <c r="D2342" s="7">
        <f t="shared" si="751"/>
        <v>0</v>
      </c>
      <c r="E2342" s="7">
        <f t="shared" si="759"/>
        <v>0</v>
      </c>
      <c r="F2342" s="7" t="str">
        <f t="shared" si="752"/>
        <v/>
      </c>
      <c r="G2342" s="6">
        <f t="shared" si="753"/>
        <v>0</v>
      </c>
      <c r="H2342" s="6">
        <f t="shared" si="760"/>
        <v>0</v>
      </c>
      <c r="I2342" s="6" t="str">
        <f t="shared" si="761"/>
        <v/>
      </c>
      <c r="J2342" s="11">
        <v>2339</v>
      </c>
      <c r="K2342" s="11">
        <f>IF(IFERROR(VLOOKUP(J2342,Home!$A$8:$B$1048576,1,FALSE),0)=0,0,1)</f>
        <v>0</v>
      </c>
      <c r="L2342" s="129" t="e">
        <f>IF(VLOOKUP(O2342,Home!$C$8:$R$207,6,FALSE)="","",VLOOKUP(O2342,Home!$C$8:$R$207,6,FALSE))</f>
        <v>#N/A</v>
      </c>
      <c r="M2342" s="129" t="e">
        <f t="shared" si="746"/>
        <v>#N/A</v>
      </c>
      <c r="N2342" s="11">
        <f>SUM($K$4:K2342)</f>
        <v>200</v>
      </c>
      <c r="O2342" s="11" t="str">
        <f>IF(P2342="","",IF(IFERROR(VLOOKUP(N2342,Home!$C$8:$R$1048576,1,FALSE),"")=0,"",IFERROR(VLOOKUP(N2342,Home!$C$8:$R$1048576,1,FALSE),"")))</f>
        <v/>
      </c>
      <c r="P2342" s="11" t="str">
        <f>IF(IFERROR(VLOOKUP(W2342,Home!$C$8:$R$1048576,3,FALSE),"")=0,"",IFERROR(VLOOKUP(W2342,Home!$C$8:$R$1048576,3,FALSE),""))</f>
        <v/>
      </c>
      <c r="Q2342" s="11" t="str">
        <f t="shared" si="745"/>
        <v/>
      </c>
      <c r="R2342" s="130" t="e">
        <f>VLOOKUP(Q2342,'Baggrund til lister'!$G$4:$H$15,2,FALSE)</f>
        <v>#N/A</v>
      </c>
      <c r="S2342" s="11" t="str">
        <f t="shared" si="747"/>
        <v/>
      </c>
      <c r="T2342" s="11" t="str">
        <f>IF(IFERROR(VLOOKUP(N2342,Home!$C$8:$R$1048576,11,FALSE),"")=0,"",IFERROR(VLOOKUP(N2342,Home!$C$8:$R$1048576,11,FALSE),""))</f>
        <v/>
      </c>
      <c r="U2342" s="11" t="str">
        <f>IF(IFERROR(VLOOKUP(O2342,Home!$C$8:$R$1048576,12,FALSE),"")=0,"",IFERROR(VLOOKUP(O2342,Home!$C$8:$R$1048576,12,FALSE),""))</f>
        <v/>
      </c>
      <c r="V2342" s="11" t="str">
        <f>IF(IFERROR(VLOOKUP(O2342,Home!$C$8:$R$1048576,8,FALSE),"")=0,"",IFERROR(VLOOKUP(O2342,Home!$C$8:$R$1048576,8,FALSE),""))</f>
        <v/>
      </c>
      <c r="W2342" s="11" t="str">
        <f>IF(OR(VLOOKUP(N2342,Home!$C$7:$I$207,6,FALSE)="",VLOOKUP(N2342,Home!$C$7:$I$207,7,FALSE)=""),"FEJL",SUM(Baggrundsark!$K$4:K2342))</f>
        <v>FEJL</v>
      </c>
      <c r="Y2342">
        <v>2339</v>
      </c>
      <c r="Z2342" s="1"/>
      <c r="AC2342" s="44"/>
      <c r="AD2342">
        <f t="shared" si="754"/>
        <v>0</v>
      </c>
      <c r="AE2342">
        <f>SUM($AD$4:AD2342)</f>
        <v>1</v>
      </c>
      <c r="AF2342" s="103" t="str">
        <f>IFERROR(VLOOKUP(AN2342,Home!$C$8:$E$207,3,FALSE),"")</f>
        <v/>
      </c>
      <c r="AG2342" s="103" t="str">
        <f>IFERROR(VLOOKUP(AN2342,Home!$C$8:$E$207,2,FALSE),"")</f>
        <v/>
      </c>
      <c r="AH2342" s="104" t="str">
        <f>IF(VLOOKUP(AE2342,Home!$C$8:$I$207,6,FALSE)="","",VLOOKUP(AE2342,Home!$C$8:$I$207,6,FALSE))</f>
        <v/>
      </c>
      <c r="AI2342" s="104" t="e">
        <f t="shared" si="762"/>
        <v>#VALUE!</v>
      </c>
      <c r="AJ2342" s="105" t="e">
        <f t="shared" si="755"/>
        <v>#VALUE!</v>
      </c>
      <c r="AK2342" s="103" t="e">
        <f t="shared" si="748"/>
        <v>#VALUE!</v>
      </c>
      <c r="AL2342" s="103" t="e">
        <f t="shared" si="756"/>
        <v>#VALUE!</v>
      </c>
      <c r="AN2342" t="str">
        <f>IF(OR(VLOOKUP(AE2342,Home!$C$8:$I$207,6,FALSE)="",VLOOKUP(AE2342,Home!$C$8:$I$207,7,FALSE)=""),"FEJL",Baggrundsark!AE2342)</f>
        <v>FEJL</v>
      </c>
      <c r="AO2342">
        <f>IF(VLOOKUP(AE2342,Home!$C$8:$N$207,12,FALSE)="Timelønnet",1,0)</f>
        <v>0</v>
      </c>
      <c r="AP2342">
        <f>SUM($AO$4:AO2342)*AO2342</f>
        <v>0</v>
      </c>
      <c r="AQ2342">
        <f t="shared" si="763"/>
        <v>1</v>
      </c>
      <c r="AR2342" t="str">
        <f t="shared" si="763"/>
        <v/>
      </c>
      <c r="AS2342" t="e">
        <f t="shared" si="757"/>
        <v>#VALUE!</v>
      </c>
      <c r="AT2342" s="45" t="e">
        <f t="shared" si="764"/>
        <v>#VALUE!</v>
      </c>
      <c r="AU2342">
        <f>VLOOKUP(AQ2342,Home!$C$8:$J$207,8,FALSE)</f>
        <v>0</v>
      </c>
    </row>
    <row r="2343" spans="1:47" x14ac:dyDescent="0.25">
      <c r="A2343" s="6">
        <f t="shared" si="749"/>
        <v>0</v>
      </c>
      <c r="B2343" s="6">
        <f t="shared" si="758"/>
        <v>0</v>
      </c>
      <c r="C2343" s="6" t="str">
        <f t="shared" si="750"/>
        <v/>
      </c>
      <c r="D2343" s="7">
        <f t="shared" si="751"/>
        <v>0</v>
      </c>
      <c r="E2343" s="7">
        <f t="shared" si="759"/>
        <v>0</v>
      </c>
      <c r="F2343" s="7" t="str">
        <f t="shared" si="752"/>
        <v/>
      </c>
      <c r="G2343" s="6">
        <f t="shared" si="753"/>
        <v>0</v>
      </c>
      <c r="H2343" s="6">
        <f t="shared" si="760"/>
        <v>0</v>
      </c>
      <c r="I2343" s="6" t="str">
        <f t="shared" si="761"/>
        <v/>
      </c>
      <c r="J2343" s="11">
        <v>2340</v>
      </c>
      <c r="K2343" s="11">
        <f>IF(IFERROR(VLOOKUP(J2343,Home!$A$8:$B$1048576,1,FALSE),0)=0,0,1)</f>
        <v>0</v>
      </c>
      <c r="L2343" s="129" t="e">
        <f>IF(VLOOKUP(O2343,Home!$C$8:$R$207,6,FALSE)="","",VLOOKUP(O2343,Home!$C$8:$R$207,6,FALSE))</f>
        <v>#N/A</v>
      </c>
      <c r="M2343" s="129" t="e">
        <f t="shared" si="746"/>
        <v>#N/A</v>
      </c>
      <c r="N2343" s="11">
        <f>SUM($K$4:K2343)</f>
        <v>200</v>
      </c>
      <c r="O2343" s="11" t="str">
        <f>IF(P2343="","",IF(IFERROR(VLOOKUP(N2343,Home!$C$8:$R$1048576,1,FALSE),"")=0,"",IFERROR(VLOOKUP(N2343,Home!$C$8:$R$1048576,1,FALSE),"")))</f>
        <v/>
      </c>
      <c r="P2343" s="11" t="str">
        <f>IF(IFERROR(VLOOKUP(W2343,Home!$C$8:$R$1048576,3,FALSE),"")=0,"",IFERROR(VLOOKUP(W2343,Home!$C$8:$R$1048576,3,FALSE),""))</f>
        <v/>
      </c>
      <c r="Q2343" s="11" t="str">
        <f t="shared" si="745"/>
        <v/>
      </c>
      <c r="R2343" s="130" t="e">
        <f>VLOOKUP(Q2343,'Baggrund til lister'!$G$4:$H$15,2,FALSE)</f>
        <v>#N/A</v>
      </c>
      <c r="S2343" s="11" t="str">
        <f t="shared" si="747"/>
        <v/>
      </c>
      <c r="T2343" s="11" t="str">
        <f>IF(IFERROR(VLOOKUP(N2343,Home!$C$8:$R$1048576,11,FALSE),"")=0,"",IFERROR(VLOOKUP(N2343,Home!$C$8:$R$1048576,11,FALSE),""))</f>
        <v/>
      </c>
      <c r="U2343" s="11" t="str">
        <f>IF(IFERROR(VLOOKUP(O2343,Home!$C$8:$R$1048576,12,FALSE),"")=0,"",IFERROR(VLOOKUP(O2343,Home!$C$8:$R$1048576,12,FALSE),""))</f>
        <v/>
      </c>
      <c r="V2343" s="11" t="str">
        <f>IF(IFERROR(VLOOKUP(O2343,Home!$C$8:$R$1048576,8,FALSE),"")=0,"",IFERROR(VLOOKUP(O2343,Home!$C$8:$R$1048576,8,FALSE),""))</f>
        <v/>
      </c>
      <c r="W2343" s="11" t="str">
        <f>IF(OR(VLOOKUP(N2343,Home!$C$7:$I$207,6,FALSE)="",VLOOKUP(N2343,Home!$C$7:$I$207,7,FALSE)=""),"FEJL",SUM(Baggrundsark!$K$4:K2343))</f>
        <v>FEJL</v>
      </c>
      <c r="Y2343">
        <v>2340</v>
      </c>
      <c r="Z2343" s="1"/>
      <c r="AC2343" s="44"/>
      <c r="AD2343">
        <f t="shared" si="754"/>
        <v>0</v>
      </c>
      <c r="AE2343">
        <f>SUM($AD$4:AD2343)</f>
        <v>1</v>
      </c>
      <c r="AF2343" s="103" t="str">
        <f>IFERROR(VLOOKUP(AN2343,Home!$C$8:$E$207,3,FALSE),"")</f>
        <v/>
      </c>
      <c r="AG2343" s="103" t="str">
        <f>IFERROR(VLOOKUP(AN2343,Home!$C$8:$E$207,2,FALSE),"")</f>
        <v/>
      </c>
      <c r="AH2343" s="104" t="str">
        <f>IF(VLOOKUP(AE2343,Home!$C$8:$I$207,6,FALSE)="","",VLOOKUP(AE2343,Home!$C$8:$I$207,6,FALSE))</f>
        <v/>
      </c>
      <c r="AI2343" s="104" t="e">
        <f t="shared" si="762"/>
        <v>#VALUE!</v>
      </c>
      <c r="AJ2343" s="105" t="e">
        <f t="shared" si="755"/>
        <v>#VALUE!</v>
      </c>
      <c r="AK2343" s="103" t="e">
        <f t="shared" si="748"/>
        <v>#VALUE!</v>
      </c>
      <c r="AL2343" s="103" t="e">
        <f t="shared" si="756"/>
        <v>#VALUE!</v>
      </c>
      <c r="AN2343" t="str">
        <f>IF(OR(VLOOKUP(AE2343,Home!$C$8:$I$207,6,FALSE)="",VLOOKUP(AE2343,Home!$C$8:$I$207,7,FALSE)=""),"FEJL",Baggrundsark!AE2343)</f>
        <v>FEJL</v>
      </c>
      <c r="AO2343">
        <f>IF(VLOOKUP(AE2343,Home!$C$8:$N$207,12,FALSE)="Timelønnet",1,0)</f>
        <v>0</v>
      </c>
      <c r="AP2343">
        <f>SUM($AO$4:AO2343)*AO2343</f>
        <v>0</v>
      </c>
      <c r="AQ2343">
        <f t="shared" si="763"/>
        <v>1</v>
      </c>
      <c r="AR2343" t="str">
        <f t="shared" si="763"/>
        <v/>
      </c>
      <c r="AS2343" t="e">
        <f t="shared" si="757"/>
        <v>#VALUE!</v>
      </c>
      <c r="AT2343" s="45" t="e">
        <f t="shared" si="764"/>
        <v>#VALUE!</v>
      </c>
      <c r="AU2343">
        <f>VLOOKUP(AQ2343,Home!$C$8:$J$207,8,FALSE)</f>
        <v>0</v>
      </c>
    </row>
    <row r="2344" spans="1:47" x14ac:dyDescent="0.25">
      <c r="A2344" s="6">
        <f t="shared" si="749"/>
        <v>0</v>
      </c>
      <c r="B2344" s="6">
        <f t="shared" si="758"/>
        <v>0</v>
      </c>
      <c r="C2344" s="6" t="str">
        <f t="shared" si="750"/>
        <v/>
      </c>
      <c r="D2344" s="7">
        <f t="shared" si="751"/>
        <v>0</v>
      </c>
      <c r="E2344" s="7">
        <f t="shared" si="759"/>
        <v>0</v>
      </c>
      <c r="F2344" s="7" t="str">
        <f t="shared" si="752"/>
        <v/>
      </c>
      <c r="G2344" s="6">
        <f t="shared" si="753"/>
        <v>0</v>
      </c>
      <c r="H2344" s="6">
        <f t="shared" si="760"/>
        <v>0</v>
      </c>
      <c r="I2344" s="6" t="str">
        <f t="shared" si="761"/>
        <v/>
      </c>
      <c r="J2344" s="11">
        <v>2341</v>
      </c>
      <c r="K2344" s="11">
        <f>IF(IFERROR(VLOOKUP(J2344,Home!$A$8:$B$1048576,1,FALSE),0)=0,0,1)</f>
        <v>0</v>
      </c>
      <c r="L2344" s="129" t="e">
        <f>IF(VLOOKUP(O2344,Home!$C$8:$R$207,6,FALSE)="","",VLOOKUP(O2344,Home!$C$8:$R$207,6,FALSE))</f>
        <v>#N/A</v>
      </c>
      <c r="M2344" s="129" t="e">
        <f t="shared" si="746"/>
        <v>#N/A</v>
      </c>
      <c r="N2344" s="11">
        <f>SUM($K$4:K2344)</f>
        <v>200</v>
      </c>
      <c r="O2344" s="11" t="str">
        <f>IF(P2344="","",IF(IFERROR(VLOOKUP(N2344,Home!$C$8:$R$1048576,1,FALSE),"")=0,"",IFERROR(VLOOKUP(N2344,Home!$C$8:$R$1048576,1,FALSE),"")))</f>
        <v/>
      </c>
      <c r="P2344" s="11" t="str">
        <f>IF(IFERROR(VLOOKUP(W2344,Home!$C$8:$R$1048576,3,FALSE),"")=0,"",IFERROR(VLOOKUP(W2344,Home!$C$8:$R$1048576,3,FALSE),""))</f>
        <v/>
      </c>
      <c r="Q2344" s="11" t="str">
        <f t="shared" si="745"/>
        <v/>
      </c>
      <c r="R2344" s="130" t="e">
        <f>VLOOKUP(Q2344,'Baggrund til lister'!$G$4:$H$15,2,FALSE)</f>
        <v>#N/A</v>
      </c>
      <c r="S2344" s="11" t="str">
        <f t="shared" si="747"/>
        <v/>
      </c>
      <c r="T2344" s="11" t="str">
        <f>IF(IFERROR(VLOOKUP(N2344,Home!$C$8:$R$1048576,11,FALSE),"")=0,"",IFERROR(VLOOKUP(N2344,Home!$C$8:$R$1048576,11,FALSE),""))</f>
        <v/>
      </c>
      <c r="U2344" s="11" t="str">
        <f>IF(IFERROR(VLOOKUP(O2344,Home!$C$8:$R$1048576,12,FALSE),"")=0,"",IFERROR(VLOOKUP(O2344,Home!$C$8:$R$1048576,12,FALSE),""))</f>
        <v/>
      </c>
      <c r="V2344" s="11" t="str">
        <f>IF(IFERROR(VLOOKUP(O2344,Home!$C$8:$R$1048576,8,FALSE),"")=0,"",IFERROR(VLOOKUP(O2344,Home!$C$8:$R$1048576,8,FALSE),""))</f>
        <v/>
      </c>
      <c r="W2344" s="11" t="str">
        <f>IF(OR(VLOOKUP(N2344,Home!$C$7:$I$207,6,FALSE)="",VLOOKUP(N2344,Home!$C$7:$I$207,7,FALSE)=""),"FEJL",SUM(Baggrundsark!$K$4:K2344))</f>
        <v>FEJL</v>
      </c>
      <c r="Y2344">
        <v>2341</v>
      </c>
      <c r="Z2344" s="1"/>
      <c r="AC2344" s="44"/>
      <c r="AD2344">
        <f t="shared" si="754"/>
        <v>0</v>
      </c>
      <c r="AE2344">
        <f>SUM($AD$4:AD2344)</f>
        <v>1</v>
      </c>
      <c r="AF2344" s="103" t="str">
        <f>IFERROR(VLOOKUP(AN2344,Home!$C$8:$E$207,3,FALSE),"")</f>
        <v/>
      </c>
      <c r="AG2344" s="103" t="str">
        <f>IFERROR(VLOOKUP(AN2344,Home!$C$8:$E$207,2,FALSE),"")</f>
        <v/>
      </c>
      <c r="AH2344" s="104" t="str">
        <f>IF(VLOOKUP(AE2344,Home!$C$8:$I$207,6,FALSE)="","",VLOOKUP(AE2344,Home!$C$8:$I$207,6,FALSE))</f>
        <v/>
      </c>
      <c r="AI2344" s="104" t="e">
        <f t="shared" si="762"/>
        <v>#VALUE!</v>
      </c>
      <c r="AJ2344" s="105" t="e">
        <f t="shared" si="755"/>
        <v>#VALUE!</v>
      </c>
      <c r="AK2344" s="103" t="e">
        <f t="shared" si="748"/>
        <v>#VALUE!</v>
      </c>
      <c r="AL2344" s="103" t="e">
        <f t="shared" si="756"/>
        <v>#VALUE!</v>
      </c>
      <c r="AN2344" t="str">
        <f>IF(OR(VLOOKUP(AE2344,Home!$C$8:$I$207,6,FALSE)="",VLOOKUP(AE2344,Home!$C$8:$I$207,7,FALSE)=""),"FEJL",Baggrundsark!AE2344)</f>
        <v>FEJL</v>
      </c>
      <c r="AO2344">
        <f>IF(VLOOKUP(AE2344,Home!$C$8:$N$207,12,FALSE)="Timelønnet",1,0)</f>
        <v>0</v>
      </c>
      <c r="AP2344">
        <f>SUM($AO$4:AO2344)*AO2344</f>
        <v>0</v>
      </c>
      <c r="AQ2344">
        <f t="shared" si="763"/>
        <v>1</v>
      </c>
      <c r="AR2344" t="str">
        <f t="shared" si="763"/>
        <v/>
      </c>
      <c r="AS2344" t="e">
        <f t="shared" si="757"/>
        <v>#VALUE!</v>
      </c>
      <c r="AT2344" s="45" t="e">
        <f t="shared" si="764"/>
        <v>#VALUE!</v>
      </c>
      <c r="AU2344">
        <f>VLOOKUP(AQ2344,Home!$C$8:$J$207,8,FALSE)</f>
        <v>0</v>
      </c>
    </row>
    <row r="2345" spans="1:47" x14ac:dyDescent="0.25">
      <c r="A2345" s="6">
        <f t="shared" si="749"/>
        <v>0</v>
      </c>
      <c r="B2345" s="6">
        <f t="shared" si="758"/>
        <v>0</v>
      </c>
      <c r="C2345" s="6" t="str">
        <f t="shared" si="750"/>
        <v/>
      </c>
      <c r="D2345" s="7">
        <f t="shared" si="751"/>
        <v>0</v>
      </c>
      <c r="E2345" s="7">
        <f t="shared" si="759"/>
        <v>0</v>
      </c>
      <c r="F2345" s="7" t="str">
        <f t="shared" si="752"/>
        <v/>
      </c>
      <c r="G2345" s="6">
        <f t="shared" si="753"/>
        <v>0</v>
      </c>
      <c r="H2345" s="6">
        <f t="shared" si="760"/>
        <v>0</v>
      </c>
      <c r="I2345" s="6" t="str">
        <f t="shared" si="761"/>
        <v/>
      </c>
      <c r="J2345" s="11">
        <v>2342</v>
      </c>
      <c r="K2345" s="11">
        <f>IF(IFERROR(VLOOKUP(J2345,Home!$A$8:$B$1048576,1,FALSE),0)=0,0,1)</f>
        <v>0</v>
      </c>
      <c r="L2345" s="129" t="e">
        <f>IF(VLOOKUP(O2345,Home!$C$8:$R$207,6,FALSE)="","",VLOOKUP(O2345,Home!$C$8:$R$207,6,FALSE))</f>
        <v>#N/A</v>
      </c>
      <c r="M2345" s="129" t="e">
        <f t="shared" si="746"/>
        <v>#N/A</v>
      </c>
      <c r="N2345" s="11">
        <f>SUM($K$4:K2345)</f>
        <v>200</v>
      </c>
      <c r="O2345" s="11" t="str">
        <f>IF(P2345="","",IF(IFERROR(VLOOKUP(N2345,Home!$C$8:$R$1048576,1,FALSE),"")=0,"",IFERROR(VLOOKUP(N2345,Home!$C$8:$R$1048576,1,FALSE),"")))</f>
        <v/>
      </c>
      <c r="P2345" s="11" t="str">
        <f>IF(IFERROR(VLOOKUP(W2345,Home!$C$8:$R$1048576,3,FALSE),"")=0,"",IFERROR(VLOOKUP(W2345,Home!$C$8:$R$1048576,3,FALSE),""))</f>
        <v/>
      </c>
      <c r="Q2345" s="11" t="str">
        <f t="shared" si="745"/>
        <v/>
      </c>
      <c r="R2345" s="130" t="e">
        <f>VLOOKUP(Q2345,'Baggrund til lister'!$G$4:$H$15,2,FALSE)</f>
        <v>#N/A</v>
      </c>
      <c r="S2345" s="11" t="str">
        <f t="shared" si="747"/>
        <v/>
      </c>
      <c r="T2345" s="11" t="str">
        <f>IF(IFERROR(VLOOKUP(N2345,Home!$C$8:$R$1048576,11,FALSE),"")=0,"",IFERROR(VLOOKUP(N2345,Home!$C$8:$R$1048576,11,FALSE),""))</f>
        <v/>
      </c>
      <c r="U2345" s="11" t="str">
        <f>IF(IFERROR(VLOOKUP(O2345,Home!$C$8:$R$1048576,12,FALSE),"")=0,"",IFERROR(VLOOKUP(O2345,Home!$C$8:$R$1048576,12,FALSE),""))</f>
        <v/>
      </c>
      <c r="V2345" s="11" t="str">
        <f>IF(IFERROR(VLOOKUP(O2345,Home!$C$8:$R$1048576,8,FALSE),"")=0,"",IFERROR(VLOOKUP(O2345,Home!$C$8:$R$1048576,8,FALSE),""))</f>
        <v/>
      </c>
      <c r="W2345" s="11" t="str">
        <f>IF(OR(VLOOKUP(N2345,Home!$C$7:$I$207,6,FALSE)="",VLOOKUP(N2345,Home!$C$7:$I$207,7,FALSE)=""),"FEJL",SUM(Baggrundsark!$K$4:K2345))</f>
        <v>FEJL</v>
      </c>
      <c r="Y2345">
        <v>2342</v>
      </c>
      <c r="Z2345" s="1"/>
      <c r="AC2345" s="44"/>
      <c r="AD2345">
        <f t="shared" si="754"/>
        <v>0</v>
      </c>
      <c r="AE2345">
        <f>SUM($AD$4:AD2345)</f>
        <v>1</v>
      </c>
      <c r="AF2345" s="103" t="str">
        <f>IFERROR(VLOOKUP(AN2345,Home!$C$8:$E$207,3,FALSE),"")</f>
        <v/>
      </c>
      <c r="AG2345" s="103" t="str">
        <f>IFERROR(VLOOKUP(AN2345,Home!$C$8:$E$207,2,FALSE),"")</f>
        <v/>
      </c>
      <c r="AH2345" s="104" t="str">
        <f>IF(VLOOKUP(AE2345,Home!$C$8:$I$207,6,FALSE)="","",VLOOKUP(AE2345,Home!$C$8:$I$207,6,FALSE))</f>
        <v/>
      </c>
      <c r="AI2345" s="104" t="e">
        <f t="shared" si="762"/>
        <v>#VALUE!</v>
      </c>
      <c r="AJ2345" s="105" t="e">
        <f t="shared" si="755"/>
        <v>#VALUE!</v>
      </c>
      <c r="AK2345" s="103" t="e">
        <f t="shared" si="748"/>
        <v>#VALUE!</v>
      </c>
      <c r="AL2345" s="103" t="e">
        <f t="shared" si="756"/>
        <v>#VALUE!</v>
      </c>
      <c r="AN2345" t="str">
        <f>IF(OR(VLOOKUP(AE2345,Home!$C$8:$I$207,6,FALSE)="",VLOOKUP(AE2345,Home!$C$8:$I$207,7,FALSE)=""),"FEJL",Baggrundsark!AE2345)</f>
        <v>FEJL</v>
      </c>
      <c r="AO2345">
        <f>IF(VLOOKUP(AE2345,Home!$C$8:$N$207,12,FALSE)="Timelønnet",1,0)</f>
        <v>0</v>
      </c>
      <c r="AP2345">
        <f>SUM($AO$4:AO2345)*AO2345</f>
        <v>0</v>
      </c>
      <c r="AQ2345">
        <f t="shared" si="763"/>
        <v>1</v>
      </c>
      <c r="AR2345" t="str">
        <f t="shared" si="763"/>
        <v/>
      </c>
      <c r="AS2345" t="e">
        <f t="shared" si="757"/>
        <v>#VALUE!</v>
      </c>
      <c r="AT2345" s="45" t="e">
        <f t="shared" si="764"/>
        <v>#VALUE!</v>
      </c>
      <c r="AU2345">
        <f>VLOOKUP(AQ2345,Home!$C$8:$J$207,8,FALSE)</f>
        <v>0</v>
      </c>
    </row>
    <row r="2346" spans="1:47" x14ac:dyDescent="0.25">
      <c r="A2346" s="6">
        <f t="shared" si="749"/>
        <v>0</v>
      </c>
      <c r="B2346" s="6">
        <f t="shared" si="758"/>
        <v>0</v>
      </c>
      <c r="C2346" s="6" t="str">
        <f t="shared" si="750"/>
        <v/>
      </c>
      <c r="D2346" s="7">
        <f t="shared" si="751"/>
        <v>0</v>
      </c>
      <c r="E2346" s="7">
        <f t="shared" si="759"/>
        <v>0</v>
      </c>
      <c r="F2346" s="7" t="str">
        <f t="shared" si="752"/>
        <v/>
      </c>
      <c r="G2346" s="6">
        <f t="shared" si="753"/>
        <v>0</v>
      </c>
      <c r="H2346" s="6">
        <f t="shared" si="760"/>
        <v>0</v>
      </c>
      <c r="I2346" s="6" t="str">
        <f t="shared" si="761"/>
        <v/>
      </c>
      <c r="J2346" s="11">
        <v>2343</v>
      </c>
      <c r="K2346" s="11">
        <f>IF(IFERROR(VLOOKUP(J2346,Home!$A$8:$B$1048576,1,FALSE),0)=0,0,1)</f>
        <v>0</v>
      </c>
      <c r="L2346" s="129" t="e">
        <f>IF(VLOOKUP(O2346,Home!$C$8:$R$207,6,FALSE)="","",VLOOKUP(O2346,Home!$C$8:$R$207,6,FALSE))</f>
        <v>#N/A</v>
      </c>
      <c r="M2346" s="129" t="e">
        <f t="shared" si="746"/>
        <v>#N/A</v>
      </c>
      <c r="N2346" s="11">
        <f>SUM($K$4:K2346)</f>
        <v>200</v>
      </c>
      <c r="O2346" s="11" t="str">
        <f>IF(P2346="","",IF(IFERROR(VLOOKUP(N2346,Home!$C$8:$R$1048576,1,FALSE),"")=0,"",IFERROR(VLOOKUP(N2346,Home!$C$8:$R$1048576,1,FALSE),"")))</f>
        <v/>
      </c>
      <c r="P2346" s="11" t="str">
        <f>IF(IFERROR(VLOOKUP(W2346,Home!$C$8:$R$1048576,3,FALSE),"")=0,"",IFERROR(VLOOKUP(W2346,Home!$C$8:$R$1048576,3,FALSE),""))</f>
        <v/>
      </c>
      <c r="Q2346" s="11" t="str">
        <f t="shared" si="745"/>
        <v/>
      </c>
      <c r="R2346" s="130" t="e">
        <f>VLOOKUP(Q2346,'Baggrund til lister'!$G$4:$H$15,2,FALSE)</f>
        <v>#N/A</v>
      </c>
      <c r="S2346" s="11" t="str">
        <f t="shared" si="747"/>
        <v/>
      </c>
      <c r="T2346" s="11" t="str">
        <f>IF(IFERROR(VLOOKUP(N2346,Home!$C$8:$R$1048576,11,FALSE),"")=0,"",IFERROR(VLOOKUP(N2346,Home!$C$8:$R$1048576,11,FALSE),""))</f>
        <v/>
      </c>
      <c r="U2346" s="11" t="str">
        <f>IF(IFERROR(VLOOKUP(O2346,Home!$C$8:$R$1048576,12,FALSE),"")=0,"",IFERROR(VLOOKUP(O2346,Home!$C$8:$R$1048576,12,FALSE),""))</f>
        <v/>
      </c>
      <c r="V2346" s="11" t="str">
        <f>IF(IFERROR(VLOOKUP(O2346,Home!$C$8:$R$1048576,8,FALSE),"")=0,"",IFERROR(VLOOKUP(O2346,Home!$C$8:$R$1048576,8,FALSE),""))</f>
        <v/>
      </c>
      <c r="W2346" s="11" t="str">
        <f>IF(OR(VLOOKUP(N2346,Home!$C$7:$I$207,6,FALSE)="",VLOOKUP(N2346,Home!$C$7:$I$207,7,FALSE)=""),"FEJL",SUM(Baggrundsark!$K$4:K2346))</f>
        <v>FEJL</v>
      </c>
      <c r="Y2346">
        <v>2343</v>
      </c>
      <c r="Z2346" s="1"/>
      <c r="AC2346" s="44"/>
      <c r="AD2346">
        <f t="shared" si="754"/>
        <v>0</v>
      </c>
      <c r="AE2346">
        <f>SUM($AD$4:AD2346)</f>
        <v>1</v>
      </c>
      <c r="AF2346" s="103" t="str">
        <f>IFERROR(VLOOKUP(AN2346,Home!$C$8:$E$207,3,FALSE),"")</f>
        <v/>
      </c>
      <c r="AG2346" s="103" t="str">
        <f>IFERROR(VLOOKUP(AN2346,Home!$C$8:$E$207,2,FALSE),"")</f>
        <v/>
      </c>
      <c r="AH2346" s="104" t="str">
        <f>IF(VLOOKUP(AE2346,Home!$C$8:$I$207,6,FALSE)="","",VLOOKUP(AE2346,Home!$C$8:$I$207,6,FALSE))</f>
        <v/>
      </c>
      <c r="AI2346" s="104" t="e">
        <f t="shared" si="762"/>
        <v>#VALUE!</v>
      </c>
      <c r="AJ2346" s="105" t="e">
        <f t="shared" si="755"/>
        <v>#VALUE!</v>
      </c>
      <c r="AK2346" s="103" t="e">
        <f t="shared" si="748"/>
        <v>#VALUE!</v>
      </c>
      <c r="AL2346" s="103" t="e">
        <f t="shared" si="756"/>
        <v>#VALUE!</v>
      </c>
      <c r="AN2346" t="str">
        <f>IF(OR(VLOOKUP(AE2346,Home!$C$8:$I$207,6,FALSE)="",VLOOKUP(AE2346,Home!$C$8:$I$207,7,FALSE)=""),"FEJL",Baggrundsark!AE2346)</f>
        <v>FEJL</v>
      </c>
      <c r="AO2346">
        <f>IF(VLOOKUP(AE2346,Home!$C$8:$N$207,12,FALSE)="Timelønnet",1,0)</f>
        <v>0</v>
      </c>
      <c r="AP2346">
        <f>SUM($AO$4:AO2346)*AO2346</f>
        <v>0</v>
      </c>
      <c r="AQ2346">
        <f t="shared" si="763"/>
        <v>1</v>
      </c>
      <c r="AR2346" t="str">
        <f t="shared" si="763"/>
        <v/>
      </c>
      <c r="AS2346" t="e">
        <f t="shared" si="757"/>
        <v>#VALUE!</v>
      </c>
      <c r="AT2346" s="45" t="e">
        <f t="shared" si="764"/>
        <v>#VALUE!</v>
      </c>
      <c r="AU2346">
        <f>VLOOKUP(AQ2346,Home!$C$8:$J$207,8,FALSE)</f>
        <v>0</v>
      </c>
    </row>
    <row r="2347" spans="1:47" x14ac:dyDescent="0.25">
      <c r="A2347" s="6">
        <f t="shared" si="749"/>
        <v>0</v>
      </c>
      <c r="B2347" s="6">
        <f t="shared" si="758"/>
        <v>0</v>
      </c>
      <c r="C2347" s="6" t="str">
        <f t="shared" si="750"/>
        <v/>
      </c>
      <c r="D2347" s="7">
        <f t="shared" si="751"/>
        <v>0</v>
      </c>
      <c r="E2347" s="7">
        <f t="shared" si="759"/>
        <v>0</v>
      </c>
      <c r="F2347" s="7" t="str">
        <f t="shared" si="752"/>
        <v/>
      </c>
      <c r="G2347" s="6">
        <f t="shared" si="753"/>
        <v>0</v>
      </c>
      <c r="H2347" s="6">
        <f t="shared" si="760"/>
        <v>0</v>
      </c>
      <c r="I2347" s="6" t="str">
        <f t="shared" si="761"/>
        <v/>
      </c>
      <c r="J2347" s="11">
        <v>2344</v>
      </c>
      <c r="K2347" s="11">
        <f>IF(IFERROR(VLOOKUP(J2347,Home!$A$8:$B$1048576,1,FALSE),0)=0,0,1)</f>
        <v>0</v>
      </c>
      <c r="L2347" s="129" t="e">
        <f>IF(VLOOKUP(O2347,Home!$C$8:$R$207,6,FALSE)="","",VLOOKUP(O2347,Home!$C$8:$R$207,6,FALSE))</f>
        <v>#N/A</v>
      </c>
      <c r="M2347" s="129" t="e">
        <f t="shared" si="746"/>
        <v>#N/A</v>
      </c>
      <c r="N2347" s="11">
        <f>SUM($K$4:K2347)</f>
        <v>200</v>
      </c>
      <c r="O2347" s="11" t="str">
        <f>IF(P2347="","",IF(IFERROR(VLOOKUP(N2347,Home!$C$8:$R$1048576,1,FALSE),"")=0,"",IFERROR(VLOOKUP(N2347,Home!$C$8:$R$1048576,1,FALSE),"")))</f>
        <v/>
      </c>
      <c r="P2347" s="11" t="str">
        <f>IF(IFERROR(VLOOKUP(W2347,Home!$C$8:$R$1048576,3,FALSE),"")=0,"",IFERROR(VLOOKUP(W2347,Home!$C$8:$R$1048576,3,FALSE),""))</f>
        <v/>
      </c>
      <c r="Q2347" s="11" t="str">
        <f t="shared" si="745"/>
        <v/>
      </c>
      <c r="R2347" s="130" t="e">
        <f>VLOOKUP(Q2347,'Baggrund til lister'!$G$4:$H$15,2,FALSE)</f>
        <v>#N/A</v>
      </c>
      <c r="S2347" s="11" t="str">
        <f t="shared" si="747"/>
        <v/>
      </c>
      <c r="T2347" s="11" t="str">
        <f>IF(IFERROR(VLOOKUP(N2347,Home!$C$8:$R$1048576,11,FALSE),"")=0,"",IFERROR(VLOOKUP(N2347,Home!$C$8:$R$1048576,11,FALSE),""))</f>
        <v/>
      </c>
      <c r="U2347" s="11" t="str">
        <f>IF(IFERROR(VLOOKUP(O2347,Home!$C$8:$R$1048576,12,FALSE),"")=0,"",IFERROR(VLOOKUP(O2347,Home!$C$8:$R$1048576,12,FALSE),""))</f>
        <v/>
      </c>
      <c r="V2347" s="11" t="str">
        <f>IF(IFERROR(VLOOKUP(O2347,Home!$C$8:$R$1048576,8,FALSE),"")=0,"",IFERROR(VLOOKUP(O2347,Home!$C$8:$R$1048576,8,FALSE),""))</f>
        <v/>
      </c>
      <c r="W2347" s="11" t="str">
        <f>IF(OR(VLOOKUP(N2347,Home!$C$7:$I$207,6,FALSE)="",VLOOKUP(N2347,Home!$C$7:$I$207,7,FALSE)=""),"FEJL",SUM(Baggrundsark!$K$4:K2347))</f>
        <v>FEJL</v>
      </c>
      <c r="Y2347">
        <v>2344</v>
      </c>
      <c r="Z2347" s="1"/>
      <c r="AC2347" s="44"/>
      <c r="AD2347">
        <f t="shared" si="754"/>
        <v>0</v>
      </c>
      <c r="AE2347">
        <f>SUM($AD$4:AD2347)</f>
        <v>1</v>
      </c>
      <c r="AF2347" s="103" t="str">
        <f>IFERROR(VLOOKUP(AN2347,Home!$C$8:$E$207,3,FALSE),"")</f>
        <v/>
      </c>
      <c r="AG2347" s="103" t="str">
        <f>IFERROR(VLOOKUP(AN2347,Home!$C$8:$E$207,2,FALSE),"")</f>
        <v/>
      </c>
      <c r="AH2347" s="104" t="str">
        <f>IF(VLOOKUP(AE2347,Home!$C$8:$I$207,6,FALSE)="","",VLOOKUP(AE2347,Home!$C$8:$I$207,6,FALSE))</f>
        <v/>
      </c>
      <c r="AI2347" s="104" t="e">
        <f t="shared" si="762"/>
        <v>#VALUE!</v>
      </c>
      <c r="AJ2347" s="105" t="e">
        <f t="shared" si="755"/>
        <v>#VALUE!</v>
      </c>
      <c r="AK2347" s="103" t="e">
        <f t="shared" si="748"/>
        <v>#VALUE!</v>
      </c>
      <c r="AL2347" s="103" t="e">
        <f t="shared" si="756"/>
        <v>#VALUE!</v>
      </c>
      <c r="AN2347" t="str">
        <f>IF(OR(VLOOKUP(AE2347,Home!$C$8:$I$207,6,FALSE)="",VLOOKUP(AE2347,Home!$C$8:$I$207,7,FALSE)=""),"FEJL",Baggrundsark!AE2347)</f>
        <v>FEJL</v>
      </c>
      <c r="AO2347">
        <f>IF(VLOOKUP(AE2347,Home!$C$8:$N$207,12,FALSE)="Timelønnet",1,0)</f>
        <v>0</v>
      </c>
      <c r="AP2347">
        <f>SUM($AO$4:AO2347)*AO2347</f>
        <v>0</v>
      </c>
      <c r="AQ2347">
        <f t="shared" si="763"/>
        <v>1</v>
      </c>
      <c r="AR2347" t="str">
        <f t="shared" si="763"/>
        <v/>
      </c>
      <c r="AS2347" t="e">
        <f t="shared" si="757"/>
        <v>#VALUE!</v>
      </c>
      <c r="AT2347" s="45" t="e">
        <f t="shared" si="764"/>
        <v>#VALUE!</v>
      </c>
      <c r="AU2347">
        <f>VLOOKUP(AQ2347,Home!$C$8:$J$207,8,FALSE)</f>
        <v>0</v>
      </c>
    </row>
    <row r="2348" spans="1:47" x14ac:dyDescent="0.25">
      <c r="A2348" s="6">
        <f t="shared" si="749"/>
        <v>0</v>
      </c>
      <c r="B2348" s="6">
        <f t="shared" si="758"/>
        <v>0</v>
      </c>
      <c r="C2348" s="6" t="str">
        <f t="shared" si="750"/>
        <v/>
      </c>
      <c r="D2348" s="7">
        <f t="shared" si="751"/>
        <v>0</v>
      </c>
      <c r="E2348" s="7">
        <f t="shared" si="759"/>
        <v>0</v>
      </c>
      <c r="F2348" s="7" t="str">
        <f t="shared" si="752"/>
        <v/>
      </c>
      <c r="G2348" s="6">
        <f t="shared" si="753"/>
        <v>0</v>
      </c>
      <c r="H2348" s="6">
        <f t="shared" si="760"/>
        <v>0</v>
      </c>
      <c r="I2348" s="6" t="str">
        <f t="shared" si="761"/>
        <v/>
      </c>
      <c r="J2348" s="11">
        <v>2345</v>
      </c>
      <c r="K2348" s="11">
        <f>IF(IFERROR(VLOOKUP(J2348,Home!$A$8:$B$1048576,1,FALSE),0)=0,0,1)</f>
        <v>0</v>
      </c>
      <c r="L2348" s="129" t="e">
        <f>IF(VLOOKUP(O2348,Home!$C$8:$R$207,6,FALSE)="","",VLOOKUP(O2348,Home!$C$8:$R$207,6,FALSE))</f>
        <v>#N/A</v>
      </c>
      <c r="M2348" s="129" t="e">
        <f t="shared" si="746"/>
        <v>#N/A</v>
      </c>
      <c r="N2348" s="11">
        <f>SUM($K$4:K2348)</f>
        <v>200</v>
      </c>
      <c r="O2348" s="11" t="str">
        <f>IF(P2348="","",IF(IFERROR(VLOOKUP(N2348,Home!$C$8:$R$1048576,1,FALSE),"")=0,"",IFERROR(VLOOKUP(N2348,Home!$C$8:$R$1048576,1,FALSE),"")))</f>
        <v/>
      </c>
      <c r="P2348" s="11" t="str">
        <f>IF(IFERROR(VLOOKUP(W2348,Home!$C$8:$R$1048576,3,FALSE),"")=0,"",IFERROR(VLOOKUP(W2348,Home!$C$8:$R$1048576,3,FALSE),""))</f>
        <v/>
      </c>
      <c r="Q2348" s="11" t="str">
        <f t="shared" si="745"/>
        <v/>
      </c>
      <c r="R2348" s="130" t="e">
        <f>VLOOKUP(Q2348,'Baggrund til lister'!$G$4:$H$15,2,FALSE)</f>
        <v>#N/A</v>
      </c>
      <c r="S2348" s="11" t="str">
        <f t="shared" si="747"/>
        <v/>
      </c>
      <c r="T2348" s="11" t="str">
        <f>IF(IFERROR(VLOOKUP(N2348,Home!$C$8:$R$1048576,11,FALSE),"")=0,"",IFERROR(VLOOKUP(N2348,Home!$C$8:$R$1048576,11,FALSE),""))</f>
        <v/>
      </c>
      <c r="U2348" s="11" t="str">
        <f>IF(IFERROR(VLOOKUP(O2348,Home!$C$8:$R$1048576,12,FALSE),"")=0,"",IFERROR(VLOOKUP(O2348,Home!$C$8:$R$1048576,12,FALSE),""))</f>
        <v/>
      </c>
      <c r="V2348" s="11" t="str">
        <f>IF(IFERROR(VLOOKUP(O2348,Home!$C$8:$R$1048576,8,FALSE),"")=0,"",IFERROR(VLOOKUP(O2348,Home!$C$8:$R$1048576,8,FALSE),""))</f>
        <v/>
      </c>
      <c r="W2348" s="11" t="str">
        <f>IF(OR(VLOOKUP(N2348,Home!$C$7:$I$207,6,FALSE)="",VLOOKUP(N2348,Home!$C$7:$I$207,7,FALSE)=""),"FEJL",SUM(Baggrundsark!$K$4:K2348))</f>
        <v>FEJL</v>
      </c>
      <c r="Y2348">
        <v>2345</v>
      </c>
      <c r="Z2348" s="1"/>
      <c r="AC2348" s="44"/>
      <c r="AD2348">
        <f t="shared" si="754"/>
        <v>0</v>
      </c>
      <c r="AE2348">
        <f>SUM($AD$4:AD2348)</f>
        <v>1</v>
      </c>
      <c r="AF2348" s="103" t="str">
        <f>IFERROR(VLOOKUP(AN2348,Home!$C$8:$E$207,3,FALSE),"")</f>
        <v/>
      </c>
      <c r="AG2348" s="103" t="str">
        <f>IFERROR(VLOOKUP(AN2348,Home!$C$8:$E$207,2,FALSE),"")</f>
        <v/>
      </c>
      <c r="AH2348" s="104" t="str">
        <f>IF(VLOOKUP(AE2348,Home!$C$8:$I$207,6,FALSE)="","",VLOOKUP(AE2348,Home!$C$8:$I$207,6,FALSE))</f>
        <v/>
      </c>
      <c r="AI2348" s="104" t="e">
        <f t="shared" si="762"/>
        <v>#VALUE!</v>
      </c>
      <c r="AJ2348" s="105" t="e">
        <f t="shared" si="755"/>
        <v>#VALUE!</v>
      </c>
      <c r="AK2348" s="103" t="e">
        <f t="shared" si="748"/>
        <v>#VALUE!</v>
      </c>
      <c r="AL2348" s="103" t="e">
        <f t="shared" si="756"/>
        <v>#VALUE!</v>
      </c>
      <c r="AN2348" t="str">
        <f>IF(OR(VLOOKUP(AE2348,Home!$C$8:$I$207,6,FALSE)="",VLOOKUP(AE2348,Home!$C$8:$I$207,7,FALSE)=""),"FEJL",Baggrundsark!AE2348)</f>
        <v>FEJL</v>
      </c>
      <c r="AO2348">
        <f>IF(VLOOKUP(AE2348,Home!$C$8:$N$207,12,FALSE)="Timelønnet",1,0)</f>
        <v>0</v>
      </c>
      <c r="AP2348">
        <f>SUM($AO$4:AO2348)*AO2348</f>
        <v>0</v>
      </c>
      <c r="AQ2348">
        <f t="shared" si="763"/>
        <v>1</v>
      </c>
      <c r="AR2348" t="str">
        <f t="shared" si="763"/>
        <v/>
      </c>
      <c r="AS2348" t="e">
        <f t="shared" si="757"/>
        <v>#VALUE!</v>
      </c>
      <c r="AT2348" s="45" t="e">
        <f t="shared" si="764"/>
        <v>#VALUE!</v>
      </c>
      <c r="AU2348">
        <f>VLOOKUP(AQ2348,Home!$C$8:$J$207,8,FALSE)</f>
        <v>0</v>
      </c>
    </row>
    <row r="2349" spans="1:47" x14ac:dyDescent="0.25">
      <c r="A2349" s="6">
        <f t="shared" si="749"/>
        <v>0</v>
      </c>
      <c r="B2349" s="6">
        <f t="shared" si="758"/>
        <v>0</v>
      </c>
      <c r="C2349" s="6" t="str">
        <f t="shared" si="750"/>
        <v/>
      </c>
      <c r="D2349" s="7">
        <f t="shared" si="751"/>
        <v>0</v>
      </c>
      <c r="E2349" s="7">
        <f t="shared" si="759"/>
        <v>0</v>
      </c>
      <c r="F2349" s="7" t="str">
        <f t="shared" si="752"/>
        <v/>
      </c>
      <c r="G2349" s="6">
        <f t="shared" si="753"/>
        <v>0</v>
      </c>
      <c r="H2349" s="6">
        <f t="shared" si="760"/>
        <v>0</v>
      </c>
      <c r="I2349" s="6" t="str">
        <f t="shared" si="761"/>
        <v/>
      </c>
      <c r="J2349" s="11">
        <v>2346</v>
      </c>
      <c r="K2349" s="11">
        <f>IF(IFERROR(VLOOKUP(J2349,Home!$A$8:$B$1048576,1,FALSE),0)=0,0,1)</f>
        <v>0</v>
      </c>
      <c r="L2349" s="129" t="e">
        <f>IF(VLOOKUP(O2349,Home!$C$8:$R$207,6,FALSE)="","",VLOOKUP(O2349,Home!$C$8:$R$207,6,FALSE))</f>
        <v>#N/A</v>
      </c>
      <c r="M2349" s="129" t="e">
        <f t="shared" si="746"/>
        <v>#N/A</v>
      </c>
      <c r="N2349" s="11">
        <f>SUM($K$4:K2349)</f>
        <v>200</v>
      </c>
      <c r="O2349" s="11" t="str">
        <f>IF(P2349="","",IF(IFERROR(VLOOKUP(N2349,Home!$C$8:$R$1048576,1,FALSE),"")=0,"",IFERROR(VLOOKUP(N2349,Home!$C$8:$R$1048576,1,FALSE),"")))</f>
        <v/>
      </c>
      <c r="P2349" s="11" t="str">
        <f>IF(IFERROR(VLOOKUP(W2349,Home!$C$8:$R$1048576,3,FALSE),"")=0,"",IFERROR(VLOOKUP(W2349,Home!$C$8:$R$1048576,3,FALSE),""))</f>
        <v/>
      </c>
      <c r="Q2349" s="11" t="str">
        <f t="shared" si="745"/>
        <v/>
      </c>
      <c r="R2349" s="130" t="e">
        <f>VLOOKUP(Q2349,'Baggrund til lister'!$G$4:$H$15,2,FALSE)</f>
        <v>#N/A</v>
      </c>
      <c r="S2349" s="11" t="str">
        <f t="shared" si="747"/>
        <v/>
      </c>
      <c r="T2349" s="11" t="str">
        <f>IF(IFERROR(VLOOKUP(N2349,Home!$C$8:$R$1048576,11,FALSE),"")=0,"",IFERROR(VLOOKUP(N2349,Home!$C$8:$R$1048576,11,FALSE),""))</f>
        <v/>
      </c>
      <c r="U2349" s="11" t="str">
        <f>IF(IFERROR(VLOOKUP(O2349,Home!$C$8:$R$1048576,12,FALSE),"")=0,"",IFERROR(VLOOKUP(O2349,Home!$C$8:$R$1048576,12,FALSE),""))</f>
        <v/>
      </c>
      <c r="V2349" s="11" t="str">
        <f>IF(IFERROR(VLOOKUP(O2349,Home!$C$8:$R$1048576,8,FALSE),"")=0,"",IFERROR(VLOOKUP(O2349,Home!$C$8:$R$1048576,8,FALSE),""))</f>
        <v/>
      </c>
      <c r="W2349" s="11" t="str">
        <f>IF(OR(VLOOKUP(N2349,Home!$C$7:$I$207,6,FALSE)="",VLOOKUP(N2349,Home!$C$7:$I$207,7,FALSE)=""),"FEJL",SUM(Baggrundsark!$K$4:K2349))</f>
        <v>FEJL</v>
      </c>
      <c r="Y2349">
        <v>2346</v>
      </c>
      <c r="Z2349" s="1"/>
      <c r="AC2349" s="44"/>
      <c r="AD2349">
        <f t="shared" si="754"/>
        <v>0</v>
      </c>
      <c r="AE2349">
        <f>SUM($AD$4:AD2349)</f>
        <v>1</v>
      </c>
      <c r="AF2349" s="103" t="str">
        <f>IFERROR(VLOOKUP(AN2349,Home!$C$8:$E$207,3,FALSE),"")</f>
        <v/>
      </c>
      <c r="AG2349" s="103" t="str">
        <f>IFERROR(VLOOKUP(AN2349,Home!$C$8:$E$207,2,FALSE),"")</f>
        <v/>
      </c>
      <c r="AH2349" s="104" t="str">
        <f>IF(VLOOKUP(AE2349,Home!$C$8:$I$207,6,FALSE)="","",VLOOKUP(AE2349,Home!$C$8:$I$207,6,FALSE))</f>
        <v/>
      </c>
      <c r="AI2349" s="104" t="e">
        <f t="shared" si="762"/>
        <v>#VALUE!</v>
      </c>
      <c r="AJ2349" s="105" t="e">
        <f t="shared" si="755"/>
        <v>#VALUE!</v>
      </c>
      <c r="AK2349" s="103" t="e">
        <f t="shared" si="748"/>
        <v>#VALUE!</v>
      </c>
      <c r="AL2349" s="103" t="e">
        <f t="shared" si="756"/>
        <v>#VALUE!</v>
      </c>
      <c r="AN2349" t="str">
        <f>IF(OR(VLOOKUP(AE2349,Home!$C$8:$I$207,6,FALSE)="",VLOOKUP(AE2349,Home!$C$8:$I$207,7,FALSE)=""),"FEJL",Baggrundsark!AE2349)</f>
        <v>FEJL</v>
      </c>
      <c r="AO2349">
        <f>IF(VLOOKUP(AE2349,Home!$C$8:$N$207,12,FALSE)="Timelønnet",1,0)</f>
        <v>0</v>
      </c>
      <c r="AP2349">
        <f>SUM($AO$4:AO2349)*AO2349</f>
        <v>0</v>
      </c>
      <c r="AQ2349">
        <f t="shared" si="763"/>
        <v>1</v>
      </c>
      <c r="AR2349" t="str">
        <f t="shared" si="763"/>
        <v/>
      </c>
      <c r="AS2349" t="e">
        <f t="shared" si="757"/>
        <v>#VALUE!</v>
      </c>
      <c r="AT2349" s="45" t="e">
        <f t="shared" si="764"/>
        <v>#VALUE!</v>
      </c>
      <c r="AU2349">
        <f>VLOOKUP(AQ2349,Home!$C$8:$J$207,8,FALSE)</f>
        <v>0</v>
      </c>
    </row>
    <row r="2350" spans="1:47" x14ac:dyDescent="0.25">
      <c r="A2350" s="6">
        <f t="shared" si="749"/>
        <v>0</v>
      </c>
      <c r="B2350" s="6">
        <f t="shared" si="758"/>
        <v>0</v>
      </c>
      <c r="C2350" s="6" t="str">
        <f t="shared" si="750"/>
        <v/>
      </c>
      <c r="D2350" s="7">
        <f t="shared" si="751"/>
        <v>0</v>
      </c>
      <c r="E2350" s="7">
        <f t="shared" si="759"/>
        <v>0</v>
      </c>
      <c r="F2350" s="7" t="str">
        <f t="shared" si="752"/>
        <v/>
      </c>
      <c r="G2350" s="6">
        <f t="shared" si="753"/>
        <v>0</v>
      </c>
      <c r="H2350" s="6">
        <f t="shared" si="760"/>
        <v>0</v>
      </c>
      <c r="I2350" s="6" t="str">
        <f t="shared" si="761"/>
        <v/>
      </c>
      <c r="J2350" s="11">
        <v>2347</v>
      </c>
      <c r="K2350" s="11">
        <f>IF(IFERROR(VLOOKUP(J2350,Home!$A$8:$B$1048576,1,FALSE),0)=0,0,1)</f>
        <v>0</v>
      </c>
      <c r="L2350" s="129" t="e">
        <f>IF(VLOOKUP(O2350,Home!$C$8:$R$207,6,FALSE)="","",VLOOKUP(O2350,Home!$C$8:$R$207,6,FALSE))</f>
        <v>#N/A</v>
      </c>
      <c r="M2350" s="129" t="e">
        <f t="shared" si="746"/>
        <v>#N/A</v>
      </c>
      <c r="N2350" s="11">
        <f>SUM($K$4:K2350)</f>
        <v>200</v>
      </c>
      <c r="O2350" s="11" t="str">
        <f>IF(P2350="","",IF(IFERROR(VLOOKUP(N2350,Home!$C$8:$R$1048576,1,FALSE),"")=0,"",IFERROR(VLOOKUP(N2350,Home!$C$8:$R$1048576,1,FALSE),"")))</f>
        <v/>
      </c>
      <c r="P2350" s="11" t="str">
        <f>IF(IFERROR(VLOOKUP(W2350,Home!$C$8:$R$1048576,3,FALSE),"")=0,"",IFERROR(VLOOKUP(W2350,Home!$C$8:$R$1048576,3,FALSE),""))</f>
        <v/>
      </c>
      <c r="Q2350" s="11" t="str">
        <f t="shared" si="745"/>
        <v/>
      </c>
      <c r="R2350" s="130" t="e">
        <f>VLOOKUP(Q2350,'Baggrund til lister'!$G$4:$H$15,2,FALSE)</f>
        <v>#N/A</v>
      </c>
      <c r="S2350" s="11" t="str">
        <f t="shared" si="747"/>
        <v/>
      </c>
      <c r="T2350" s="11" t="str">
        <f>IF(IFERROR(VLOOKUP(N2350,Home!$C$8:$R$1048576,11,FALSE),"")=0,"",IFERROR(VLOOKUP(N2350,Home!$C$8:$R$1048576,11,FALSE),""))</f>
        <v/>
      </c>
      <c r="U2350" s="11" t="str">
        <f>IF(IFERROR(VLOOKUP(O2350,Home!$C$8:$R$1048576,12,FALSE),"")=0,"",IFERROR(VLOOKUP(O2350,Home!$C$8:$R$1048576,12,FALSE),""))</f>
        <v/>
      </c>
      <c r="V2350" s="11" t="str">
        <f>IF(IFERROR(VLOOKUP(O2350,Home!$C$8:$R$1048576,8,FALSE),"")=0,"",IFERROR(VLOOKUP(O2350,Home!$C$8:$R$1048576,8,FALSE),""))</f>
        <v/>
      </c>
      <c r="W2350" s="11" t="str">
        <f>IF(OR(VLOOKUP(N2350,Home!$C$7:$I$207,6,FALSE)="",VLOOKUP(N2350,Home!$C$7:$I$207,7,FALSE)=""),"FEJL",SUM(Baggrundsark!$K$4:K2350))</f>
        <v>FEJL</v>
      </c>
      <c r="Y2350">
        <v>2347</v>
      </c>
      <c r="Z2350" s="1"/>
      <c r="AC2350" s="44"/>
      <c r="AD2350">
        <f t="shared" si="754"/>
        <v>0</v>
      </c>
      <c r="AE2350">
        <f>SUM($AD$4:AD2350)</f>
        <v>1</v>
      </c>
      <c r="AF2350" s="103" t="str">
        <f>IFERROR(VLOOKUP(AN2350,Home!$C$8:$E$207,3,FALSE),"")</f>
        <v/>
      </c>
      <c r="AG2350" s="103" t="str">
        <f>IFERROR(VLOOKUP(AN2350,Home!$C$8:$E$207,2,FALSE),"")</f>
        <v/>
      </c>
      <c r="AH2350" s="104" t="str">
        <f>IF(VLOOKUP(AE2350,Home!$C$8:$I$207,6,FALSE)="","",VLOOKUP(AE2350,Home!$C$8:$I$207,6,FALSE))</f>
        <v/>
      </c>
      <c r="AI2350" s="104" t="e">
        <f t="shared" si="762"/>
        <v>#VALUE!</v>
      </c>
      <c r="AJ2350" s="105" t="e">
        <f t="shared" si="755"/>
        <v>#VALUE!</v>
      </c>
      <c r="AK2350" s="103" t="e">
        <f t="shared" si="748"/>
        <v>#VALUE!</v>
      </c>
      <c r="AL2350" s="103" t="e">
        <f t="shared" si="756"/>
        <v>#VALUE!</v>
      </c>
      <c r="AN2350" t="str">
        <f>IF(OR(VLOOKUP(AE2350,Home!$C$8:$I$207,6,FALSE)="",VLOOKUP(AE2350,Home!$C$8:$I$207,7,FALSE)=""),"FEJL",Baggrundsark!AE2350)</f>
        <v>FEJL</v>
      </c>
      <c r="AO2350">
        <f>IF(VLOOKUP(AE2350,Home!$C$8:$N$207,12,FALSE)="Timelønnet",1,0)</f>
        <v>0</v>
      </c>
      <c r="AP2350">
        <f>SUM($AO$4:AO2350)*AO2350</f>
        <v>0</v>
      </c>
      <c r="AQ2350">
        <f t="shared" si="763"/>
        <v>1</v>
      </c>
      <c r="AR2350" t="str">
        <f t="shared" si="763"/>
        <v/>
      </c>
      <c r="AS2350" t="e">
        <f t="shared" si="757"/>
        <v>#VALUE!</v>
      </c>
      <c r="AT2350" s="45" t="e">
        <f t="shared" si="764"/>
        <v>#VALUE!</v>
      </c>
      <c r="AU2350">
        <f>VLOOKUP(AQ2350,Home!$C$8:$J$207,8,FALSE)</f>
        <v>0</v>
      </c>
    </row>
    <row r="2351" spans="1:47" x14ac:dyDescent="0.25">
      <c r="A2351" s="6">
        <f t="shared" si="749"/>
        <v>0</v>
      </c>
      <c r="B2351" s="6">
        <f t="shared" si="758"/>
        <v>0</v>
      </c>
      <c r="C2351" s="6" t="str">
        <f t="shared" si="750"/>
        <v/>
      </c>
      <c r="D2351" s="7">
        <f t="shared" si="751"/>
        <v>0</v>
      </c>
      <c r="E2351" s="7">
        <f t="shared" si="759"/>
        <v>0</v>
      </c>
      <c r="F2351" s="7" t="str">
        <f t="shared" si="752"/>
        <v/>
      </c>
      <c r="G2351" s="6">
        <f t="shared" si="753"/>
        <v>0</v>
      </c>
      <c r="H2351" s="6">
        <f t="shared" si="760"/>
        <v>0</v>
      </c>
      <c r="I2351" s="6" t="str">
        <f t="shared" si="761"/>
        <v/>
      </c>
      <c r="J2351" s="11">
        <v>2348</v>
      </c>
      <c r="K2351" s="11">
        <f>IF(IFERROR(VLOOKUP(J2351,Home!$A$8:$B$1048576,1,FALSE),0)=0,0,1)</f>
        <v>0</v>
      </c>
      <c r="L2351" s="129" t="e">
        <f>IF(VLOOKUP(O2351,Home!$C$8:$R$207,6,FALSE)="","",VLOOKUP(O2351,Home!$C$8:$R$207,6,FALSE))</f>
        <v>#N/A</v>
      </c>
      <c r="M2351" s="129" t="e">
        <f t="shared" si="746"/>
        <v>#N/A</v>
      </c>
      <c r="N2351" s="11">
        <f>SUM($K$4:K2351)</f>
        <v>200</v>
      </c>
      <c r="O2351" s="11" t="str">
        <f>IF(P2351="","",IF(IFERROR(VLOOKUP(N2351,Home!$C$8:$R$1048576,1,FALSE),"")=0,"",IFERROR(VLOOKUP(N2351,Home!$C$8:$R$1048576,1,FALSE),"")))</f>
        <v/>
      </c>
      <c r="P2351" s="11" t="str">
        <f>IF(IFERROR(VLOOKUP(W2351,Home!$C$8:$R$1048576,3,FALSE),"")=0,"",IFERROR(VLOOKUP(W2351,Home!$C$8:$R$1048576,3,FALSE),""))</f>
        <v/>
      </c>
      <c r="Q2351" s="11" t="str">
        <f t="shared" si="745"/>
        <v/>
      </c>
      <c r="R2351" s="130" t="e">
        <f>VLOOKUP(Q2351,'Baggrund til lister'!$G$4:$H$15,2,FALSE)</f>
        <v>#N/A</v>
      </c>
      <c r="S2351" s="11" t="str">
        <f t="shared" si="747"/>
        <v/>
      </c>
      <c r="T2351" s="11" t="str">
        <f>IF(IFERROR(VLOOKUP(N2351,Home!$C$8:$R$1048576,11,FALSE),"")=0,"",IFERROR(VLOOKUP(N2351,Home!$C$8:$R$1048576,11,FALSE),""))</f>
        <v/>
      </c>
      <c r="U2351" s="11" t="str">
        <f>IF(IFERROR(VLOOKUP(O2351,Home!$C$8:$R$1048576,12,FALSE),"")=0,"",IFERROR(VLOOKUP(O2351,Home!$C$8:$R$1048576,12,FALSE),""))</f>
        <v/>
      </c>
      <c r="V2351" s="11" t="str">
        <f>IF(IFERROR(VLOOKUP(O2351,Home!$C$8:$R$1048576,8,FALSE),"")=0,"",IFERROR(VLOOKUP(O2351,Home!$C$8:$R$1048576,8,FALSE),""))</f>
        <v/>
      </c>
      <c r="W2351" s="11" t="str">
        <f>IF(OR(VLOOKUP(N2351,Home!$C$7:$I$207,6,FALSE)="",VLOOKUP(N2351,Home!$C$7:$I$207,7,FALSE)=""),"FEJL",SUM(Baggrundsark!$K$4:K2351))</f>
        <v>FEJL</v>
      </c>
      <c r="Y2351">
        <v>2348</v>
      </c>
      <c r="Z2351" s="1"/>
      <c r="AC2351" s="44"/>
      <c r="AD2351">
        <f t="shared" si="754"/>
        <v>0</v>
      </c>
      <c r="AE2351">
        <f>SUM($AD$4:AD2351)</f>
        <v>1</v>
      </c>
      <c r="AF2351" s="103" t="str">
        <f>IFERROR(VLOOKUP(AN2351,Home!$C$8:$E$207,3,FALSE),"")</f>
        <v/>
      </c>
      <c r="AG2351" s="103" t="str">
        <f>IFERROR(VLOOKUP(AN2351,Home!$C$8:$E$207,2,FALSE),"")</f>
        <v/>
      </c>
      <c r="AH2351" s="104" t="str">
        <f>IF(VLOOKUP(AE2351,Home!$C$8:$I$207,6,FALSE)="","",VLOOKUP(AE2351,Home!$C$8:$I$207,6,FALSE))</f>
        <v/>
      </c>
      <c r="AI2351" s="104" t="e">
        <f t="shared" si="762"/>
        <v>#VALUE!</v>
      </c>
      <c r="AJ2351" s="105" t="e">
        <f t="shared" si="755"/>
        <v>#VALUE!</v>
      </c>
      <c r="AK2351" s="103" t="e">
        <f t="shared" si="748"/>
        <v>#VALUE!</v>
      </c>
      <c r="AL2351" s="103" t="e">
        <f t="shared" si="756"/>
        <v>#VALUE!</v>
      </c>
      <c r="AN2351" t="str">
        <f>IF(OR(VLOOKUP(AE2351,Home!$C$8:$I$207,6,FALSE)="",VLOOKUP(AE2351,Home!$C$8:$I$207,7,FALSE)=""),"FEJL",Baggrundsark!AE2351)</f>
        <v>FEJL</v>
      </c>
      <c r="AO2351">
        <f>IF(VLOOKUP(AE2351,Home!$C$8:$N$207,12,FALSE)="Timelønnet",1,0)</f>
        <v>0</v>
      </c>
      <c r="AP2351">
        <f>SUM($AO$4:AO2351)*AO2351</f>
        <v>0</v>
      </c>
      <c r="AQ2351">
        <f t="shared" si="763"/>
        <v>1</v>
      </c>
      <c r="AR2351" t="str">
        <f t="shared" si="763"/>
        <v/>
      </c>
      <c r="AS2351" t="e">
        <f t="shared" si="757"/>
        <v>#VALUE!</v>
      </c>
      <c r="AT2351" s="45" t="e">
        <f t="shared" si="764"/>
        <v>#VALUE!</v>
      </c>
      <c r="AU2351">
        <f>VLOOKUP(AQ2351,Home!$C$8:$J$207,8,FALSE)</f>
        <v>0</v>
      </c>
    </row>
    <row r="2352" spans="1:47" x14ac:dyDescent="0.25">
      <c r="A2352" s="6">
        <f t="shared" si="749"/>
        <v>0</v>
      </c>
      <c r="B2352" s="6">
        <f t="shared" si="758"/>
        <v>0</v>
      </c>
      <c r="C2352" s="6" t="str">
        <f t="shared" si="750"/>
        <v/>
      </c>
      <c r="D2352" s="7">
        <f t="shared" si="751"/>
        <v>0</v>
      </c>
      <c r="E2352" s="7">
        <f t="shared" si="759"/>
        <v>0</v>
      </c>
      <c r="F2352" s="7" t="str">
        <f t="shared" si="752"/>
        <v/>
      </c>
      <c r="G2352" s="6">
        <f t="shared" si="753"/>
        <v>0</v>
      </c>
      <c r="H2352" s="6">
        <f t="shared" si="760"/>
        <v>0</v>
      </c>
      <c r="I2352" s="6" t="str">
        <f t="shared" si="761"/>
        <v/>
      </c>
      <c r="J2352" s="11">
        <v>2349</v>
      </c>
      <c r="K2352" s="11">
        <f>IF(IFERROR(VLOOKUP(J2352,Home!$A$8:$B$1048576,1,FALSE),0)=0,0,1)</f>
        <v>0</v>
      </c>
      <c r="L2352" s="129" t="e">
        <f>IF(VLOOKUP(O2352,Home!$C$8:$R$207,6,FALSE)="","",VLOOKUP(O2352,Home!$C$8:$R$207,6,FALSE))</f>
        <v>#N/A</v>
      </c>
      <c r="M2352" s="129" t="e">
        <f t="shared" si="746"/>
        <v>#N/A</v>
      </c>
      <c r="N2352" s="11">
        <f>SUM($K$4:K2352)</f>
        <v>200</v>
      </c>
      <c r="O2352" s="11" t="str">
        <f>IF(P2352="","",IF(IFERROR(VLOOKUP(N2352,Home!$C$8:$R$1048576,1,FALSE),"")=0,"",IFERROR(VLOOKUP(N2352,Home!$C$8:$R$1048576,1,FALSE),"")))</f>
        <v/>
      </c>
      <c r="P2352" s="11" t="str">
        <f>IF(IFERROR(VLOOKUP(W2352,Home!$C$8:$R$1048576,3,FALSE),"")=0,"",IFERROR(VLOOKUP(W2352,Home!$C$8:$R$1048576,3,FALSE),""))</f>
        <v/>
      </c>
      <c r="Q2352" s="11" t="str">
        <f t="shared" si="745"/>
        <v/>
      </c>
      <c r="R2352" s="130" t="e">
        <f>VLOOKUP(Q2352,'Baggrund til lister'!$G$4:$H$15,2,FALSE)</f>
        <v>#N/A</v>
      </c>
      <c r="S2352" s="11" t="str">
        <f t="shared" si="747"/>
        <v/>
      </c>
      <c r="T2352" s="11" t="str">
        <f>IF(IFERROR(VLOOKUP(N2352,Home!$C$8:$R$1048576,11,FALSE),"")=0,"",IFERROR(VLOOKUP(N2352,Home!$C$8:$R$1048576,11,FALSE),""))</f>
        <v/>
      </c>
      <c r="U2352" s="11" t="str">
        <f>IF(IFERROR(VLOOKUP(O2352,Home!$C$8:$R$1048576,12,FALSE),"")=0,"",IFERROR(VLOOKUP(O2352,Home!$C$8:$R$1048576,12,FALSE),""))</f>
        <v/>
      </c>
      <c r="V2352" s="11" t="str">
        <f>IF(IFERROR(VLOOKUP(O2352,Home!$C$8:$R$1048576,8,FALSE),"")=0,"",IFERROR(VLOOKUP(O2352,Home!$C$8:$R$1048576,8,FALSE),""))</f>
        <v/>
      </c>
      <c r="W2352" s="11" t="str">
        <f>IF(OR(VLOOKUP(N2352,Home!$C$7:$I$207,6,FALSE)="",VLOOKUP(N2352,Home!$C$7:$I$207,7,FALSE)=""),"FEJL",SUM(Baggrundsark!$K$4:K2352))</f>
        <v>FEJL</v>
      </c>
      <c r="Y2352">
        <v>2349</v>
      </c>
      <c r="Z2352" s="1"/>
      <c r="AC2352" s="44"/>
      <c r="AD2352">
        <f t="shared" si="754"/>
        <v>0</v>
      </c>
      <c r="AE2352">
        <f>SUM($AD$4:AD2352)</f>
        <v>1</v>
      </c>
      <c r="AF2352" s="103" t="str">
        <f>IFERROR(VLOOKUP(AN2352,Home!$C$8:$E$207,3,FALSE),"")</f>
        <v/>
      </c>
      <c r="AG2352" s="103" t="str">
        <f>IFERROR(VLOOKUP(AN2352,Home!$C$8:$E$207,2,FALSE),"")</f>
        <v/>
      </c>
      <c r="AH2352" s="104" t="str">
        <f>IF(VLOOKUP(AE2352,Home!$C$8:$I$207,6,FALSE)="","",VLOOKUP(AE2352,Home!$C$8:$I$207,6,FALSE))</f>
        <v/>
      </c>
      <c r="AI2352" s="104" t="e">
        <f t="shared" si="762"/>
        <v>#VALUE!</v>
      </c>
      <c r="AJ2352" s="105" t="e">
        <f t="shared" si="755"/>
        <v>#VALUE!</v>
      </c>
      <c r="AK2352" s="103" t="e">
        <f t="shared" si="748"/>
        <v>#VALUE!</v>
      </c>
      <c r="AL2352" s="103" t="e">
        <f t="shared" si="756"/>
        <v>#VALUE!</v>
      </c>
      <c r="AN2352" t="str">
        <f>IF(OR(VLOOKUP(AE2352,Home!$C$8:$I$207,6,FALSE)="",VLOOKUP(AE2352,Home!$C$8:$I$207,7,FALSE)=""),"FEJL",Baggrundsark!AE2352)</f>
        <v>FEJL</v>
      </c>
      <c r="AO2352">
        <f>IF(VLOOKUP(AE2352,Home!$C$8:$N$207,12,FALSE)="Timelønnet",1,0)</f>
        <v>0</v>
      </c>
      <c r="AP2352">
        <f>SUM($AO$4:AO2352)*AO2352</f>
        <v>0</v>
      </c>
      <c r="AQ2352">
        <f t="shared" si="763"/>
        <v>1</v>
      </c>
      <c r="AR2352" t="str">
        <f t="shared" si="763"/>
        <v/>
      </c>
      <c r="AS2352" t="e">
        <f t="shared" si="757"/>
        <v>#VALUE!</v>
      </c>
      <c r="AT2352" s="45" t="e">
        <f t="shared" si="764"/>
        <v>#VALUE!</v>
      </c>
      <c r="AU2352">
        <f>VLOOKUP(AQ2352,Home!$C$8:$J$207,8,FALSE)</f>
        <v>0</v>
      </c>
    </row>
    <row r="2353" spans="1:47" x14ac:dyDescent="0.25">
      <c r="A2353" s="6">
        <f t="shared" si="749"/>
        <v>0</v>
      </c>
      <c r="B2353" s="6">
        <f t="shared" si="758"/>
        <v>0</v>
      </c>
      <c r="C2353" s="6" t="str">
        <f t="shared" si="750"/>
        <v/>
      </c>
      <c r="D2353" s="7">
        <f t="shared" si="751"/>
        <v>0</v>
      </c>
      <c r="E2353" s="7">
        <f t="shared" si="759"/>
        <v>0</v>
      </c>
      <c r="F2353" s="7" t="str">
        <f t="shared" si="752"/>
        <v/>
      </c>
      <c r="G2353" s="6">
        <f t="shared" si="753"/>
        <v>0</v>
      </c>
      <c r="H2353" s="6">
        <f t="shared" si="760"/>
        <v>0</v>
      </c>
      <c r="I2353" s="6" t="str">
        <f t="shared" si="761"/>
        <v/>
      </c>
      <c r="J2353" s="11">
        <v>2350</v>
      </c>
      <c r="K2353" s="11">
        <f>IF(IFERROR(VLOOKUP(J2353,Home!$A$8:$B$1048576,1,FALSE),0)=0,0,1)</f>
        <v>0</v>
      </c>
      <c r="L2353" s="129" t="e">
        <f>IF(VLOOKUP(O2353,Home!$C$8:$R$207,6,FALSE)="","",VLOOKUP(O2353,Home!$C$8:$R$207,6,FALSE))</f>
        <v>#N/A</v>
      </c>
      <c r="M2353" s="129" t="e">
        <f t="shared" si="746"/>
        <v>#N/A</v>
      </c>
      <c r="N2353" s="11">
        <f>SUM($K$4:K2353)</f>
        <v>200</v>
      </c>
      <c r="O2353" s="11" t="str">
        <f>IF(P2353="","",IF(IFERROR(VLOOKUP(N2353,Home!$C$8:$R$1048576,1,FALSE),"")=0,"",IFERROR(VLOOKUP(N2353,Home!$C$8:$R$1048576,1,FALSE),"")))</f>
        <v/>
      </c>
      <c r="P2353" s="11" t="str">
        <f>IF(IFERROR(VLOOKUP(W2353,Home!$C$8:$R$1048576,3,FALSE),"")=0,"",IFERROR(VLOOKUP(W2353,Home!$C$8:$R$1048576,3,FALSE),""))</f>
        <v/>
      </c>
      <c r="Q2353" s="11" t="str">
        <f t="shared" si="745"/>
        <v/>
      </c>
      <c r="R2353" s="130" t="e">
        <f>VLOOKUP(Q2353,'Baggrund til lister'!$G$4:$H$15,2,FALSE)</f>
        <v>#N/A</v>
      </c>
      <c r="S2353" s="11" t="str">
        <f t="shared" si="747"/>
        <v/>
      </c>
      <c r="T2353" s="11" t="str">
        <f>IF(IFERROR(VLOOKUP(N2353,Home!$C$8:$R$1048576,11,FALSE),"")=0,"",IFERROR(VLOOKUP(N2353,Home!$C$8:$R$1048576,11,FALSE),""))</f>
        <v/>
      </c>
      <c r="U2353" s="11" t="str">
        <f>IF(IFERROR(VLOOKUP(O2353,Home!$C$8:$R$1048576,12,FALSE),"")=0,"",IFERROR(VLOOKUP(O2353,Home!$C$8:$R$1048576,12,FALSE),""))</f>
        <v/>
      </c>
      <c r="V2353" s="11" t="str">
        <f>IF(IFERROR(VLOOKUP(O2353,Home!$C$8:$R$1048576,8,FALSE),"")=0,"",IFERROR(VLOOKUP(O2353,Home!$C$8:$R$1048576,8,FALSE),""))</f>
        <v/>
      </c>
      <c r="W2353" s="11" t="str">
        <f>IF(OR(VLOOKUP(N2353,Home!$C$7:$I$207,6,FALSE)="",VLOOKUP(N2353,Home!$C$7:$I$207,7,FALSE)=""),"FEJL",SUM(Baggrundsark!$K$4:K2353))</f>
        <v>FEJL</v>
      </c>
      <c r="Y2353">
        <v>2350</v>
      </c>
      <c r="Z2353" s="1"/>
      <c r="AC2353" s="44"/>
      <c r="AD2353">
        <f t="shared" si="754"/>
        <v>0</v>
      </c>
      <c r="AE2353">
        <f>SUM($AD$4:AD2353)</f>
        <v>1</v>
      </c>
      <c r="AF2353" s="103" t="str">
        <f>IFERROR(VLOOKUP(AN2353,Home!$C$8:$E$207,3,FALSE),"")</f>
        <v/>
      </c>
      <c r="AG2353" s="103" t="str">
        <f>IFERROR(VLOOKUP(AN2353,Home!$C$8:$E$207,2,FALSE),"")</f>
        <v/>
      </c>
      <c r="AH2353" s="104" t="str">
        <f>IF(VLOOKUP(AE2353,Home!$C$8:$I$207,6,FALSE)="","",VLOOKUP(AE2353,Home!$C$8:$I$207,6,FALSE))</f>
        <v/>
      </c>
      <c r="AI2353" s="104" t="e">
        <f t="shared" si="762"/>
        <v>#VALUE!</v>
      </c>
      <c r="AJ2353" s="105" t="e">
        <f t="shared" si="755"/>
        <v>#VALUE!</v>
      </c>
      <c r="AK2353" s="103" t="e">
        <f t="shared" si="748"/>
        <v>#VALUE!</v>
      </c>
      <c r="AL2353" s="103" t="e">
        <f t="shared" si="756"/>
        <v>#VALUE!</v>
      </c>
      <c r="AN2353" t="str">
        <f>IF(OR(VLOOKUP(AE2353,Home!$C$8:$I$207,6,FALSE)="",VLOOKUP(AE2353,Home!$C$8:$I$207,7,FALSE)=""),"FEJL",Baggrundsark!AE2353)</f>
        <v>FEJL</v>
      </c>
      <c r="AO2353">
        <f>IF(VLOOKUP(AE2353,Home!$C$8:$N$207,12,FALSE)="Timelønnet",1,0)</f>
        <v>0</v>
      </c>
      <c r="AP2353">
        <f>SUM($AO$4:AO2353)*AO2353</f>
        <v>0</v>
      </c>
      <c r="AQ2353">
        <f t="shared" si="763"/>
        <v>1</v>
      </c>
      <c r="AR2353" t="str">
        <f t="shared" si="763"/>
        <v/>
      </c>
      <c r="AS2353" t="e">
        <f t="shared" si="757"/>
        <v>#VALUE!</v>
      </c>
      <c r="AT2353" s="45" t="e">
        <f t="shared" si="764"/>
        <v>#VALUE!</v>
      </c>
      <c r="AU2353">
        <f>VLOOKUP(AQ2353,Home!$C$8:$J$207,8,FALSE)</f>
        <v>0</v>
      </c>
    </row>
    <row r="2354" spans="1:47" x14ac:dyDescent="0.25">
      <c r="A2354" s="6">
        <f t="shared" si="749"/>
        <v>0</v>
      </c>
      <c r="B2354" s="6">
        <f t="shared" si="758"/>
        <v>0</v>
      </c>
      <c r="C2354" s="6" t="str">
        <f t="shared" si="750"/>
        <v/>
      </c>
      <c r="D2354" s="7">
        <f t="shared" si="751"/>
        <v>0</v>
      </c>
      <c r="E2354" s="7">
        <f t="shared" si="759"/>
        <v>0</v>
      </c>
      <c r="F2354" s="7" t="str">
        <f t="shared" si="752"/>
        <v/>
      </c>
      <c r="G2354" s="6">
        <f t="shared" si="753"/>
        <v>0</v>
      </c>
      <c r="H2354" s="6">
        <f t="shared" si="760"/>
        <v>0</v>
      </c>
      <c r="I2354" s="6" t="str">
        <f t="shared" si="761"/>
        <v/>
      </c>
      <c r="J2354" s="11">
        <v>2351</v>
      </c>
      <c r="K2354" s="11">
        <f>IF(IFERROR(VLOOKUP(J2354,Home!$A$8:$B$1048576,1,FALSE),0)=0,0,1)</f>
        <v>0</v>
      </c>
      <c r="L2354" s="129" t="e">
        <f>IF(VLOOKUP(O2354,Home!$C$8:$R$207,6,FALSE)="","",VLOOKUP(O2354,Home!$C$8:$R$207,6,FALSE))</f>
        <v>#N/A</v>
      </c>
      <c r="M2354" s="129" t="e">
        <f t="shared" si="746"/>
        <v>#N/A</v>
      </c>
      <c r="N2354" s="11">
        <f>SUM($K$4:K2354)</f>
        <v>200</v>
      </c>
      <c r="O2354" s="11" t="str">
        <f>IF(P2354="","",IF(IFERROR(VLOOKUP(N2354,Home!$C$8:$R$1048576,1,FALSE),"")=0,"",IFERROR(VLOOKUP(N2354,Home!$C$8:$R$1048576,1,FALSE),"")))</f>
        <v/>
      </c>
      <c r="P2354" s="11" t="str">
        <f>IF(IFERROR(VLOOKUP(W2354,Home!$C$8:$R$1048576,3,FALSE),"")=0,"",IFERROR(VLOOKUP(W2354,Home!$C$8:$R$1048576,3,FALSE),""))</f>
        <v/>
      </c>
      <c r="Q2354" s="11" t="str">
        <f t="shared" si="745"/>
        <v/>
      </c>
      <c r="R2354" s="130" t="e">
        <f>VLOOKUP(Q2354,'Baggrund til lister'!$G$4:$H$15,2,FALSE)</f>
        <v>#N/A</v>
      </c>
      <c r="S2354" s="11" t="str">
        <f t="shared" si="747"/>
        <v/>
      </c>
      <c r="T2354" s="11" t="str">
        <f>IF(IFERROR(VLOOKUP(N2354,Home!$C$8:$R$1048576,11,FALSE),"")=0,"",IFERROR(VLOOKUP(N2354,Home!$C$8:$R$1048576,11,FALSE),""))</f>
        <v/>
      </c>
      <c r="U2354" s="11" t="str">
        <f>IF(IFERROR(VLOOKUP(O2354,Home!$C$8:$R$1048576,12,FALSE),"")=0,"",IFERROR(VLOOKUP(O2354,Home!$C$8:$R$1048576,12,FALSE),""))</f>
        <v/>
      </c>
      <c r="V2354" s="11" t="str">
        <f>IF(IFERROR(VLOOKUP(O2354,Home!$C$8:$R$1048576,8,FALSE),"")=0,"",IFERROR(VLOOKUP(O2354,Home!$C$8:$R$1048576,8,FALSE),""))</f>
        <v/>
      </c>
      <c r="W2354" s="11" t="str">
        <f>IF(OR(VLOOKUP(N2354,Home!$C$7:$I$207,6,FALSE)="",VLOOKUP(N2354,Home!$C$7:$I$207,7,FALSE)=""),"FEJL",SUM(Baggrundsark!$K$4:K2354))</f>
        <v>FEJL</v>
      </c>
      <c r="Y2354">
        <v>2351</v>
      </c>
      <c r="Z2354" s="1"/>
      <c r="AC2354" s="44"/>
      <c r="AD2354">
        <f t="shared" si="754"/>
        <v>0</v>
      </c>
      <c r="AE2354">
        <f>SUM($AD$4:AD2354)</f>
        <v>1</v>
      </c>
      <c r="AF2354" s="103" t="str">
        <f>IFERROR(VLOOKUP(AN2354,Home!$C$8:$E$207,3,FALSE),"")</f>
        <v/>
      </c>
      <c r="AG2354" s="103" t="str">
        <f>IFERROR(VLOOKUP(AN2354,Home!$C$8:$E$207,2,FALSE),"")</f>
        <v/>
      </c>
      <c r="AH2354" s="104" t="str">
        <f>IF(VLOOKUP(AE2354,Home!$C$8:$I$207,6,FALSE)="","",VLOOKUP(AE2354,Home!$C$8:$I$207,6,FALSE))</f>
        <v/>
      </c>
      <c r="AI2354" s="104" t="e">
        <f t="shared" si="762"/>
        <v>#VALUE!</v>
      </c>
      <c r="AJ2354" s="105" t="e">
        <f t="shared" si="755"/>
        <v>#VALUE!</v>
      </c>
      <c r="AK2354" s="103" t="e">
        <f t="shared" si="748"/>
        <v>#VALUE!</v>
      </c>
      <c r="AL2354" s="103" t="e">
        <f t="shared" si="756"/>
        <v>#VALUE!</v>
      </c>
      <c r="AN2354" t="str">
        <f>IF(OR(VLOOKUP(AE2354,Home!$C$8:$I$207,6,FALSE)="",VLOOKUP(AE2354,Home!$C$8:$I$207,7,FALSE)=""),"FEJL",Baggrundsark!AE2354)</f>
        <v>FEJL</v>
      </c>
      <c r="AO2354">
        <f>IF(VLOOKUP(AE2354,Home!$C$8:$N$207,12,FALSE)="Timelønnet",1,0)</f>
        <v>0</v>
      </c>
      <c r="AP2354">
        <f>SUM($AO$4:AO2354)*AO2354</f>
        <v>0</v>
      </c>
      <c r="AQ2354">
        <f t="shared" si="763"/>
        <v>1</v>
      </c>
      <c r="AR2354" t="str">
        <f t="shared" si="763"/>
        <v/>
      </c>
      <c r="AS2354" t="e">
        <f t="shared" si="757"/>
        <v>#VALUE!</v>
      </c>
      <c r="AT2354" s="45" t="e">
        <f t="shared" si="764"/>
        <v>#VALUE!</v>
      </c>
      <c r="AU2354">
        <f>VLOOKUP(AQ2354,Home!$C$8:$J$207,8,FALSE)</f>
        <v>0</v>
      </c>
    </row>
    <row r="2355" spans="1:47" x14ac:dyDescent="0.25">
      <c r="A2355" s="6">
        <f t="shared" si="749"/>
        <v>0</v>
      </c>
      <c r="B2355" s="6">
        <f t="shared" si="758"/>
        <v>0</v>
      </c>
      <c r="C2355" s="6" t="str">
        <f t="shared" si="750"/>
        <v/>
      </c>
      <c r="D2355" s="7">
        <f t="shared" si="751"/>
        <v>0</v>
      </c>
      <c r="E2355" s="7">
        <f t="shared" si="759"/>
        <v>0</v>
      </c>
      <c r="F2355" s="7" t="str">
        <f t="shared" si="752"/>
        <v/>
      </c>
      <c r="G2355" s="6">
        <f t="shared" si="753"/>
        <v>0</v>
      </c>
      <c r="H2355" s="6">
        <f t="shared" si="760"/>
        <v>0</v>
      </c>
      <c r="I2355" s="6" t="str">
        <f t="shared" si="761"/>
        <v/>
      </c>
      <c r="J2355" s="11">
        <v>2352</v>
      </c>
      <c r="K2355" s="11">
        <f>IF(IFERROR(VLOOKUP(J2355,Home!$A$8:$B$1048576,1,FALSE),0)=0,0,1)</f>
        <v>0</v>
      </c>
      <c r="L2355" s="129" t="e">
        <f>IF(VLOOKUP(O2355,Home!$C$8:$R$207,6,FALSE)="","",VLOOKUP(O2355,Home!$C$8:$R$207,6,FALSE))</f>
        <v>#N/A</v>
      </c>
      <c r="M2355" s="129" t="e">
        <f t="shared" si="746"/>
        <v>#N/A</v>
      </c>
      <c r="N2355" s="11">
        <f>SUM($K$4:K2355)</f>
        <v>200</v>
      </c>
      <c r="O2355" s="11" t="str">
        <f>IF(P2355="","",IF(IFERROR(VLOOKUP(N2355,Home!$C$8:$R$1048576,1,FALSE),"")=0,"",IFERROR(VLOOKUP(N2355,Home!$C$8:$R$1048576,1,FALSE),"")))</f>
        <v/>
      </c>
      <c r="P2355" s="11" t="str">
        <f>IF(IFERROR(VLOOKUP(W2355,Home!$C$8:$R$1048576,3,FALSE),"")=0,"",IFERROR(VLOOKUP(W2355,Home!$C$8:$R$1048576,3,FALSE),""))</f>
        <v/>
      </c>
      <c r="Q2355" s="11" t="str">
        <f t="shared" si="745"/>
        <v/>
      </c>
      <c r="R2355" s="130" t="e">
        <f>VLOOKUP(Q2355,'Baggrund til lister'!$G$4:$H$15,2,FALSE)</f>
        <v>#N/A</v>
      </c>
      <c r="S2355" s="11" t="str">
        <f t="shared" si="747"/>
        <v/>
      </c>
      <c r="T2355" s="11" t="str">
        <f>IF(IFERROR(VLOOKUP(N2355,Home!$C$8:$R$1048576,11,FALSE),"")=0,"",IFERROR(VLOOKUP(N2355,Home!$C$8:$R$1048576,11,FALSE),""))</f>
        <v/>
      </c>
      <c r="U2355" s="11" t="str">
        <f>IF(IFERROR(VLOOKUP(O2355,Home!$C$8:$R$1048576,12,FALSE),"")=0,"",IFERROR(VLOOKUP(O2355,Home!$C$8:$R$1048576,12,FALSE),""))</f>
        <v/>
      </c>
      <c r="V2355" s="11" t="str">
        <f>IF(IFERROR(VLOOKUP(O2355,Home!$C$8:$R$1048576,8,FALSE),"")=0,"",IFERROR(VLOOKUP(O2355,Home!$C$8:$R$1048576,8,FALSE),""))</f>
        <v/>
      </c>
      <c r="W2355" s="11" t="str">
        <f>IF(OR(VLOOKUP(N2355,Home!$C$7:$I$207,6,FALSE)="",VLOOKUP(N2355,Home!$C$7:$I$207,7,FALSE)=""),"FEJL",SUM(Baggrundsark!$K$4:K2355))</f>
        <v>FEJL</v>
      </c>
      <c r="Y2355">
        <v>2352</v>
      </c>
      <c r="Z2355" s="1"/>
      <c r="AC2355" s="44"/>
      <c r="AD2355">
        <f t="shared" si="754"/>
        <v>0</v>
      </c>
      <c r="AE2355">
        <f>SUM($AD$4:AD2355)</f>
        <v>1</v>
      </c>
      <c r="AF2355" s="103" t="str">
        <f>IFERROR(VLOOKUP(AN2355,Home!$C$8:$E$207,3,FALSE),"")</f>
        <v/>
      </c>
      <c r="AG2355" s="103" t="str">
        <f>IFERROR(VLOOKUP(AN2355,Home!$C$8:$E$207,2,FALSE),"")</f>
        <v/>
      </c>
      <c r="AH2355" s="104" t="str">
        <f>IF(VLOOKUP(AE2355,Home!$C$8:$I$207,6,FALSE)="","",VLOOKUP(AE2355,Home!$C$8:$I$207,6,FALSE))</f>
        <v/>
      </c>
      <c r="AI2355" s="104" t="e">
        <f t="shared" si="762"/>
        <v>#VALUE!</v>
      </c>
      <c r="AJ2355" s="105" t="e">
        <f t="shared" si="755"/>
        <v>#VALUE!</v>
      </c>
      <c r="AK2355" s="103" t="e">
        <f t="shared" si="748"/>
        <v>#VALUE!</v>
      </c>
      <c r="AL2355" s="103" t="e">
        <f t="shared" si="756"/>
        <v>#VALUE!</v>
      </c>
      <c r="AN2355" t="str">
        <f>IF(OR(VLOOKUP(AE2355,Home!$C$8:$I$207,6,FALSE)="",VLOOKUP(AE2355,Home!$C$8:$I$207,7,FALSE)=""),"FEJL",Baggrundsark!AE2355)</f>
        <v>FEJL</v>
      </c>
      <c r="AO2355">
        <f>IF(VLOOKUP(AE2355,Home!$C$8:$N$207,12,FALSE)="Timelønnet",1,0)</f>
        <v>0</v>
      </c>
      <c r="AP2355">
        <f>SUM($AO$4:AO2355)*AO2355</f>
        <v>0</v>
      </c>
      <c r="AQ2355">
        <f t="shared" si="763"/>
        <v>1</v>
      </c>
      <c r="AR2355" t="str">
        <f t="shared" si="763"/>
        <v/>
      </c>
      <c r="AS2355" t="e">
        <f t="shared" si="757"/>
        <v>#VALUE!</v>
      </c>
      <c r="AT2355" s="45" t="e">
        <f t="shared" si="764"/>
        <v>#VALUE!</v>
      </c>
      <c r="AU2355">
        <f>VLOOKUP(AQ2355,Home!$C$8:$J$207,8,FALSE)</f>
        <v>0</v>
      </c>
    </row>
    <row r="2356" spans="1:47" x14ac:dyDescent="0.25">
      <c r="A2356" s="6">
        <f t="shared" si="749"/>
        <v>0</v>
      </c>
      <c r="B2356" s="6">
        <f t="shared" si="758"/>
        <v>0</v>
      </c>
      <c r="C2356" s="6" t="str">
        <f t="shared" si="750"/>
        <v/>
      </c>
      <c r="D2356" s="7">
        <f t="shared" si="751"/>
        <v>0</v>
      </c>
      <c r="E2356" s="7">
        <f t="shared" si="759"/>
        <v>0</v>
      </c>
      <c r="F2356" s="7" t="str">
        <f t="shared" si="752"/>
        <v/>
      </c>
      <c r="G2356" s="6">
        <f t="shared" si="753"/>
        <v>0</v>
      </c>
      <c r="H2356" s="6">
        <f t="shared" si="760"/>
        <v>0</v>
      </c>
      <c r="I2356" s="6" t="str">
        <f t="shared" si="761"/>
        <v/>
      </c>
      <c r="J2356" s="11">
        <v>2353</v>
      </c>
      <c r="K2356" s="11">
        <f>IF(IFERROR(VLOOKUP(J2356,Home!$A$8:$B$1048576,1,FALSE),0)=0,0,1)</f>
        <v>0</v>
      </c>
      <c r="L2356" s="129" t="e">
        <f>IF(VLOOKUP(O2356,Home!$C$8:$R$207,6,FALSE)="","",VLOOKUP(O2356,Home!$C$8:$R$207,6,FALSE))</f>
        <v>#N/A</v>
      </c>
      <c r="M2356" s="129" t="e">
        <f t="shared" si="746"/>
        <v>#N/A</v>
      </c>
      <c r="N2356" s="11">
        <f>SUM($K$4:K2356)</f>
        <v>200</v>
      </c>
      <c r="O2356" s="11" t="str">
        <f>IF(P2356="","",IF(IFERROR(VLOOKUP(N2356,Home!$C$8:$R$1048576,1,FALSE),"")=0,"",IFERROR(VLOOKUP(N2356,Home!$C$8:$R$1048576,1,FALSE),"")))</f>
        <v/>
      </c>
      <c r="P2356" s="11" t="str">
        <f>IF(IFERROR(VLOOKUP(W2356,Home!$C$8:$R$1048576,3,FALSE),"")=0,"",IFERROR(VLOOKUP(W2356,Home!$C$8:$R$1048576,3,FALSE),""))</f>
        <v/>
      </c>
      <c r="Q2356" s="11" t="str">
        <f t="shared" si="745"/>
        <v/>
      </c>
      <c r="R2356" s="130" t="e">
        <f>VLOOKUP(Q2356,'Baggrund til lister'!$G$4:$H$15,2,FALSE)</f>
        <v>#N/A</v>
      </c>
      <c r="S2356" s="11" t="str">
        <f t="shared" si="747"/>
        <v/>
      </c>
      <c r="T2356" s="11" t="str">
        <f>IF(IFERROR(VLOOKUP(N2356,Home!$C$8:$R$1048576,11,FALSE),"")=0,"",IFERROR(VLOOKUP(N2356,Home!$C$8:$R$1048576,11,FALSE),""))</f>
        <v/>
      </c>
      <c r="U2356" s="11" t="str">
        <f>IF(IFERROR(VLOOKUP(O2356,Home!$C$8:$R$1048576,12,FALSE),"")=0,"",IFERROR(VLOOKUP(O2356,Home!$C$8:$R$1048576,12,FALSE),""))</f>
        <v/>
      </c>
      <c r="V2356" s="11" t="str">
        <f>IF(IFERROR(VLOOKUP(O2356,Home!$C$8:$R$1048576,8,FALSE),"")=0,"",IFERROR(VLOOKUP(O2356,Home!$C$8:$R$1048576,8,FALSE),""))</f>
        <v/>
      </c>
      <c r="W2356" s="11" t="str">
        <f>IF(OR(VLOOKUP(N2356,Home!$C$7:$I$207,6,FALSE)="",VLOOKUP(N2356,Home!$C$7:$I$207,7,FALSE)=""),"FEJL",SUM(Baggrundsark!$K$4:K2356))</f>
        <v>FEJL</v>
      </c>
      <c r="Y2356">
        <v>2353</v>
      </c>
      <c r="Z2356" s="1"/>
      <c r="AC2356" s="44"/>
      <c r="AD2356">
        <f t="shared" si="754"/>
        <v>0</v>
      </c>
      <c r="AE2356">
        <f>SUM($AD$4:AD2356)</f>
        <v>1</v>
      </c>
      <c r="AF2356" s="103" t="str">
        <f>IFERROR(VLOOKUP(AN2356,Home!$C$8:$E$207,3,FALSE),"")</f>
        <v/>
      </c>
      <c r="AG2356" s="103" t="str">
        <f>IFERROR(VLOOKUP(AN2356,Home!$C$8:$E$207,2,FALSE),"")</f>
        <v/>
      </c>
      <c r="AH2356" s="104" t="str">
        <f>IF(VLOOKUP(AE2356,Home!$C$8:$I$207,6,FALSE)="","",VLOOKUP(AE2356,Home!$C$8:$I$207,6,FALSE))</f>
        <v/>
      </c>
      <c r="AI2356" s="104" t="e">
        <f t="shared" si="762"/>
        <v>#VALUE!</v>
      </c>
      <c r="AJ2356" s="105" t="e">
        <f t="shared" si="755"/>
        <v>#VALUE!</v>
      </c>
      <c r="AK2356" s="103" t="e">
        <f t="shared" si="748"/>
        <v>#VALUE!</v>
      </c>
      <c r="AL2356" s="103" t="e">
        <f t="shared" si="756"/>
        <v>#VALUE!</v>
      </c>
      <c r="AN2356" t="str">
        <f>IF(OR(VLOOKUP(AE2356,Home!$C$8:$I$207,6,FALSE)="",VLOOKUP(AE2356,Home!$C$8:$I$207,7,FALSE)=""),"FEJL",Baggrundsark!AE2356)</f>
        <v>FEJL</v>
      </c>
      <c r="AO2356">
        <f>IF(VLOOKUP(AE2356,Home!$C$8:$N$207,12,FALSE)="Timelønnet",1,0)</f>
        <v>0</v>
      </c>
      <c r="AP2356">
        <f>SUM($AO$4:AO2356)*AO2356</f>
        <v>0</v>
      </c>
      <c r="AQ2356">
        <f t="shared" si="763"/>
        <v>1</v>
      </c>
      <c r="AR2356" t="str">
        <f t="shared" si="763"/>
        <v/>
      </c>
      <c r="AS2356" t="e">
        <f t="shared" si="757"/>
        <v>#VALUE!</v>
      </c>
      <c r="AT2356" s="45" t="e">
        <f t="shared" si="764"/>
        <v>#VALUE!</v>
      </c>
      <c r="AU2356">
        <f>VLOOKUP(AQ2356,Home!$C$8:$J$207,8,FALSE)</f>
        <v>0</v>
      </c>
    </row>
    <row r="2357" spans="1:47" x14ac:dyDescent="0.25">
      <c r="A2357" s="6">
        <f t="shared" si="749"/>
        <v>0</v>
      </c>
      <c r="B2357" s="6">
        <f t="shared" si="758"/>
        <v>0</v>
      </c>
      <c r="C2357" s="6" t="str">
        <f t="shared" si="750"/>
        <v/>
      </c>
      <c r="D2357" s="7">
        <f t="shared" si="751"/>
        <v>0</v>
      </c>
      <c r="E2357" s="7">
        <f t="shared" si="759"/>
        <v>0</v>
      </c>
      <c r="F2357" s="7" t="str">
        <f t="shared" si="752"/>
        <v/>
      </c>
      <c r="G2357" s="6">
        <f t="shared" si="753"/>
        <v>0</v>
      </c>
      <c r="H2357" s="6">
        <f t="shared" si="760"/>
        <v>0</v>
      </c>
      <c r="I2357" s="6" t="str">
        <f t="shared" si="761"/>
        <v/>
      </c>
      <c r="J2357" s="11">
        <v>2354</v>
      </c>
      <c r="K2357" s="11">
        <f>IF(IFERROR(VLOOKUP(J2357,Home!$A$8:$B$1048576,1,FALSE),0)=0,0,1)</f>
        <v>0</v>
      </c>
      <c r="L2357" s="129" t="e">
        <f>IF(VLOOKUP(O2357,Home!$C$8:$R$207,6,FALSE)="","",VLOOKUP(O2357,Home!$C$8:$R$207,6,FALSE))</f>
        <v>#N/A</v>
      </c>
      <c r="M2357" s="129" t="e">
        <f t="shared" si="746"/>
        <v>#N/A</v>
      </c>
      <c r="N2357" s="11">
        <f>SUM($K$4:K2357)</f>
        <v>200</v>
      </c>
      <c r="O2357" s="11" t="str">
        <f>IF(P2357="","",IF(IFERROR(VLOOKUP(N2357,Home!$C$8:$R$1048576,1,FALSE),"")=0,"",IFERROR(VLOOKUP(N2357,Home!$C$8:$R$1048576,1,FALSE),"")))</f>
        <v/>
      </c>
      <c r="P2357" s="11" t="str">
        <f>IF(IFERROR(VLOOKUP(W2357,Home!$C$8:$R$1048576,3,FALSE),"")=0,"",IFERROR(VLOOKUP(W2357,Home!$C$8:$R$1048576,3,FALSE),""))</f>
        <v/>
      </c>
      <c r="Q2357" s="11" t="str">
        <f t="shared" si="745"/>
        <v/>
      </c>
      <c r="R2357" s="130" t="e">
        <f>VLOOKUP(Q2357,'Baggrund til lister'!$G$4:$H$15,2,FALSE)</f>
        <v>#N/A</v>
      </c>
      <c r="S2357" s="11" t="str">
        <f t="shared" si="747"/>
        <v/>
      </c>
      <c r="T2357" s="11" t="str">
        <f>IF(IFERROR(VLOOKUP(N2357,Home!$C$8:$R$1048576,11,FALSE),"")=0,"",IFERROR(VLOOKUP(N2357,Home!$C$8:$R$1048576,11,FALSE),""))</f>
        <v/>
      </c>
      <c r="U2357" s="11" t="str">
        <f>IF(IFERROR(VLOOKUP(O2357,Home!$C$8:$R$1048576,12,FALSE),"")=0,"",IFERROR(VLOOKUP(O2357,Home!$C$8:$R$1048576,12,FALSE),""))</f>
        <v/>
      </c>
      <c r="V2357" s="11" t="str">
        <f>IF(IFERROR(VLOOKUP(O2357,Home!$C$8:$R$1048576,8,FALSE),"")=0,"",IFERROR(VLOOKUP(O2357,Home!$C$8:$R$1048576,8,FALSE),""))</f>
        <v/>
      </c>
      <c r="W2357" s="11" t="str">
        <f>IF(OR(VLOOKUP(N2357,Home!$C$7:$I$207,6,FALSE)="",VLOOKUP(N2357,Home!$C$7:$I$207,7,FALSE)=""),"FEJL",SUM(Baggrundsark!$K$4:K2357))</f>
        <v>FEJL</v>
      </c>
      <c r="Y2357">
        <v>2354</v>
      </c>
      <c r="Z2357" s="1"/>
      <c r="AC2357" s="44"/>
      <c r="AD2357">
        <f t="shared" si="754"/>
        <v>0</v>
      </c>
      <c r="AE2357">
        <f>SUM($AD$4:AD2357)</f>
        <v>1</v>
      </c>
      <c r="AF2357" s="103" t="str">
        <f>IFERROR(VLOOKUP(AN2357,Home!$C$8:$E$207,3,FALSE),"")</f>
        <v/>
      </c>
      <c r="AG2357" s="103" t="str">
        <f>IFERROR(VLOOKUP(AN2357,Home!$C$8:$E$207,2,FALSE),"")</f>
        <v/>
      </c>
      <c r="AH2357" s="104" t="str">
        <f>IF(VLOOKUP(AE2357,Home!$C$8:$I$207,6,FALSE)="","",VLOOKUP(AE2357,Home!$C$8:$I$207,6,FALSE))</f>
        <v/>
      </c>
      <c r="AI2357" s="104" t="e">
        <f t="shared" si="762"/>
        <v>#VALUE!</v>
      </c>
      <c r="AJ2357" s="105" t="e">
        <f t="shared" si="755"/>
        <v>#VALUE!</v>
      </c>
      <c r="AK2357" s="103" t="e">
        <f t="shared" si="748"/>
        <v>#VALUE!</v>
      </c>
      <c r="AL2357" s="103" t="e">
        <f t="shared" si="756"/>
        <v>#VALUE!</v>
      </c>
      <c r="AN2357" t="str">
        <f>IF(OR(VLOOKUP(AE2357,Home!$C$8:$I$207,6,FALSE)="",VLOOKUP(AE2357,Home!$C$8:$I$207,7,FALSE)=""),"FEJL",Baggrundsark!AE2357)</f>
        <v>FEJL</v>
      </c>
      <c r="AO2357">
        <f>IF(VLOOKUP(AE2357,Home!$C$8:$N$207,12,FALSE)="Timelønnet",1,0)</f>
        <v>0</v>
      </c>
      <c r="AP2357">
        <f>SUM($AO$4:AO2357)*AO2357</f>
        <v>0</v>
      </c>
      <c r="AQ2357">
        <f t="shared" si="763"/>
        <v>1</v>
      </c>
      <c r="AR2357" t="str">
        <f t="shared" si="763"/>
        <v/>
      </c>
      <c r="AS2357" t="e">
        <f t="shared" si="757"/>
        <v>#VALUE!</v>
      </c>
      <c r="AT2357" s="45" t="e">
        <f t="shared" si="764"/>
        <v>#VALUE!</v>
      </c>
      <c r="AU2357">
        <f>VLOOKUP(AQ2357,Home!$C$8:$J$207,8,FALSE)</f>
        <v>0</v>
      </c>
    </row>
    <row r="2358" spans="1:47" x14ac:dyDescent="0.25">
      <c r="A2358" s="6">
        <f t="shared" si="749"/>
        <v>0</v>
      </c>
      <c r="B2358" s="6">
        <f t="shared" si="758"/>
        <v>0</v>
      </c>
      <c r="C2358" s="6" t="str">
        <f t="shared" si="750"/>
        <v/>
      </c>
      <c r="D2358" s="7">
        <f t="shared" si="751"/>
        <v>0</v>
      </c>
      <c r="E2358" s="7">
        <f t="shared" si="759"/>
        <v>0</v>
      </c>
      <c r="F2358" s="7" t="str">
        <f t="shared" si="752"/>
        <v/>
      </c>
      <c r="G2358" s="6">
        <f t="shared" si="753"/>
        <v>0</v>
      </c>
      <c r="H2358" s="6">
        <f t="shared" si="760"/>
        <v>0</v>
      </c>
      <c r="I2358" s="6" t="str">
        <f t="shared" si="761"/>
        <v/>
      </c>
      <c r="J2358" s="11">
        <v>2355</v>
      </c>
      <c r="K2358" s="11">
        <f>IF(IFERROR(VLOOKUP(J2358,Home!$A$8:$B$1048576,1,FALSE),0)=0,0,1)</f>
        <v>0</v>
      </c>
      <c r="L2358" s="129" t="e">
        <f>IF(VLOOKUP(O2358,Home!$C$8:$R$207,6,FALSE)="","",VLOOKUP(O2358,Home!$C$8:$R$207,6,FALSE))</f>
        <v>#N/A</v>
      </c>
      <c r="M2358" s="129" t="e">
        <f t="shared" si="746"/>
        <v>#N/A</v>
      </c>
      <c r="N2358" s="11">
        <f>SUM($K$4:K2358)</f>
        <v>200</v>
      </c>
      <c r="O2358" s="11" t="str">
        <f>IF(P2358="","",IF(IFERROR(VLOOKUP(N2358,Home!$C$8:$R$1048576,1,FALSE),"")=0,"",IFERROR(VLOOKUP(N2358,Home!$C$8:$R$1048576,1,FALSE),"")))</f>
        <v/>
      </c>
      <c r="P2358" s="11" t="str">
        <f>IF(IFERROR(VLOOKUP(W2358,Home!$C$8:$R$1048576,3,FALSE),"")=0,"",IFERROR(VLOOKUP(W2358,Home!$C$8:$R$1048576,3,FALSE),""))</f>
        <v/>
      </c>
      <c r="Q2358" s="11" t="str">
        <f t="shared" si="745"/>
        <v/>
      </c>
      <c r="R2358" s="130" t="e">
        <f>VLOOKUP(Q2358,'Baggrund til lister'!$G$4:$H$15,2,FALSE)</f>
        <v>#N/A</v>
      </c>
      <c r="S2358" s="11" t="str">
        <f t="shared" si="747"/>
        <v/>
      </c>
      <c r="T2358" s="11" t="str">
        <f>IF(IFERROR(VLOOKUP(N2358,Home!$C$8:$R$1048576,11,FALSE),"")=0,"",IFERROR(VLOOKUP(N2358,Home!$C$8:$R$1048576,11,FALSE),""))</f>
        <v/>
      </c>
      <c r="U2358" s="11" t="str">
        <f>IF(IFERROR(VLOOKUP(O2358,Home!$C$8:$R$1048576,12,FALSE),"")=0,"",IFERROR(VLOOKUP(O2358,Home!$C$8:$R$1048576,12,FALSE),""))</f>
        <v/>
      </c>
      <c r="V2358" s="11" t="str">
        <f>IF(IFERROR(VLOOKUP(O2358,Home!$C$8:$R$1048576,8,FALSE),"")=0,"",IFERROR(VLOOKUP(O2358,Home!$C$8:$R$1048576,8,FALSE),""))</f>
        <v/>
      </c>
      <c r="W2358" s="11" t="str">
        <f>IF(OR(VLOOKUP(N2358,Home!$C$7:$I$207,6,FALSE)="",VLOOKUP(N2358,Home!$C$7:$I$207,7,FALSE)=""),"FEJL",SUM(Baggrundsark!$K$4:K2358))</f>
        <v>FEJL</v>
      </c>
      <c r="Y2358">
        <v>2355</v>
      </c>
      <c r="Z2358" s="1"/>
      <c r="AC2358" s="44"/>
      <c r="AD2358">
        <f t="shared" si="754"/>
        <v>0</v>
      </c>
      <c r="AE2358">
        <f>SUM($AD$4:AD2358)</f>
        <v>1</v>
      </c>
      <c r="AF2358" s="103" t="str">
        <f>IFERROR(VLOOKUP(AN2358,Home!$C$8:$E$207,3,FALSE),"")</f>
        <v/>
      </c>
      <c r="AG2358" s="103" t="str">
        <f>IFERROR(VLOOKUP(AN2358,Home!$C$8:$E$207,2,FALSE),"")</f>
        <v/>
      </c>
      <c r="AH2358" s="104" t="str">
        <f>IF(VLOOKUP(AE2358,Home!$C$8:$I$207,6,FALSE)="","",VLOOKUP(AE2358,Home!$C$8:$I$207,6,FALSE))</f>
        <v/>
      </c>
      <c r="AI2358" s="104" t="e">
        <f t="shared" si="762"/>
        <v>#VALUE!</v>
      </c>
      <c r="AJ2358" s="105" t="e">
        <f t="shared" si="755"/>
        <v>#VALUE!</v>
      </c>
      <c r="AK2358" s="103" t="e">
        <f t="shared" si="748"/>
        <v>#VALUE!</v>
      </c>
      <c r="AL2358" s="103" t="e">
        <f t="shared" si="756"/>
        <v>#VALUE!</v>
      </c>
      <c r="AN2358" t="str">
        <f>IF(OR(VLOOKUP(AE2358,Home!$C$8:$I$207,6,FALSE)="",VLOOKUP(AE2358,Home!$C$8:$I$207,7,FALSE)=""),"FEJL",Baggrundsark!AE2358)</f>
        <v>FEJL</v>
      </c>
      <c r="AO2358">
        <f>IF(VLOOKUP(AE2358,Home!$C$8:$N$207,12,FALSE)="Timelønnet",1,0)</f>
        <v>0</v>
      </c>
      <c r="AP2358">
        <f>SUM($AO$4:AO2358)*AO2358</f>
        <v>0</v>
      </c>
      <c r="AQ2358">
        <f t="shared" si="763"/>
        <v>1</v>
      </c>
      <c r="AR2358" t="str">
        <f t="shared" si="763"/>
        <v/>
      </c>
      <c r="AS2358" t="e">
        <f t="shared" si="757"/>
        <v>#VALUE!</v>
      </c>
      <c r="AT2358" s="45" t="e">
        <f t="shared" si="764"/>
        <v>#VALUE!</v>
      </c>
      <c r="AU2358">
        <f>VLOOKUP(AQ2358,Home!$C$8:$J$207,8,FALSE)</f>
        <v>0</v>
      </c>
    </row>
    <row r="2359" spans="1:47" x14ac:dyDescent="0.25">
      <c r="A2359" s="6">
        <f t="shared" si="749"/>
        <v>0</v>
      </c>
      <c r="B2359" s="6">
        <f t="shared" si="758"/>
        <v>0</v>
      </c>
      <c r="C2359" s="6" t="str">
        <f t="shared" si="750"/>
        <v/>
      </c>
      <c r="D2359" s="7">
        <f t="shared" si="751"/>
        <v>0</v>
      </c>
      <c r="E2359" s="7">
        <f t="shared" si="759"/>
        <v>0</v>
      </c>
      <c r="F2359" s="7" t="str">
        <f t="shared" si="752"/>
        <v/>
      </c>
      <c r="G2359" s="6">
        <f t="shared" si="753"/>
        <v>0</v>
      </c>
      <c r="H2359" s="6">
        <f t="shared" si="760"/>
        <v>0</v>
      </c>
      <c r="I2359" s="6" t="str">
        <f t="shared" si="761"/>
        <v/>
      </c>
      <c r="J2359" s="11">
        <v>2356</v>
      </c>
      <c r="K2359" s="11">
        <f>IF(IFERROR(VLOOKUP(J2359,Home!$A$8:$B$1048576,1,FALSE),0)=0,0,1)</f>
        <v>0</v>
      </c>
      <c r="L2359" s="129" t="e">
        <f>IF(VLOOKUP(O2359,Home!$C$8:$R$207,6,FALSE)="","",VLOOKUP(O2359,Home!$C$8:$R$207,6,FALSE))</f>
        <v>#N/A</v>
      </c>
      <c r="M2359" s="129" t="e">
        <f t="shared" si="746"/>
        <v>#N/A</v>
      </c>
      <c r="N2359" s="11">
        <f>SUM($K$4:K2359)</f>
        <v>200</v>
      </c>
      <c r="O2359" s="11" t="str">
        <f>IF(P2359="","",IF(IFERROR(VLOOKUP(N2359,Home!$C$8:$R$1048576,1,FALSE),"")=0,"",IFERROR(VLOOKUP(N2359,Home!$C$8:$R$1048576,1,FALSE),"")))</f>
        <v/>
      </c>
      <c r="P2359" s="11" t="str">
        <f>IF(IFERROR(VLOOKUP(W2359,Home!$C$8:$R$1048576,3,FALSE),"")=0,"",IFERROR(VLOOKUP(W2359,Home!$C$8:$R$1048576,3,FALSE),""))</f>
        <v/>
      </c>
      <c r="Q2359" s="11" t="str">
        <f t="shared" si="745"/>
        <v/>
      </c>
      <c r="R2359" s="130" t="e">
        <f>VLOOKUP(Q2359,'Baggrund til lister'!$G$4:$H$15,2,FALSE)</f>
        <v>#N/A</v>
      </c>
      <c r="S2359" s="11" t="str">
        <f t="shared" si="747"/>
        <v/>
      </c>
      <c r="T2359" s="11" t="str">
        <f>IF(IFERROR(VLOOKUP(N2359,Home!$C$8:$R$1048576,11,FALSE),"")=0,"",IFERROR(VLOOKUP(N2359,Home!$C$8:$R$1048576,11,FALSE),""))</f>
        <v/>
      </c>
      <c r="U2359" s="11" t="str">
        <f>IF(IFERROR(VLOOKUP(O2359,Home!$C$8:$R$1048576,12,FALSE),"")=0,"",IFERROR(VLOOKUP(O2359,Home!$C$8:$R$1048576,12,FALSE),""))</f>
        <v/>
      </c>
      <c r="V2359" s="11" t="str">
        <f>IF(IFERROR(VLOOKUP(O2359,Home!$C$8:$R$1048576,8,FALSE),"")=0,"",IFERROR(VLOOKUP(O2359,Home!$C$8:$R$1048576,8,FALSE),""))</f>
        <v/>
      </c>
      <c r="W2359" s="11" t="str">
        <f>IF(OR(VLOOKUP(N2359,Home!$C$7:$I$207,6,FALSE)="",VLOOKUP(N2359,Home!$C$7:$I$207,7,FALSE)=""),"FEJL",SUM(Baggrundsark!$K$4:K2359))</f>
        <v>FEJL</v>
      </c>
      <c r="Y2359">
        <v>2356</v>
      </c>
      <c r="Z2359" s="1"/>
      <c r="AC2359" s="44"/>
      <c r="AD2359">
        <f t="shared" si="754"/>
        <v>0</v>
      </c>
      <c r="AE2359">
        <f>SUM($AD$4:AD2359)</f>
        <v>1</v>
      </c>
      <c r="AF2359" s="103" t="str">
        <f>IFERROR(VLOOKUP(AN2359,Home!$C$8:$E$207,3,FALSE),"")</f>
        <v/>
      </c>
      <c r="AG2359" s="103" t="str">
        <f>IFERROR(VLOOKUP(AN2359,Home!$C$8:$E$207,2,FALSE),"")</f>
        <v/>
      </c>
      <c r="AH2359" s="104" t="str">
        <f>IF(VLOOKUP(AE2359,Home!$C$8:$I$207,6,FALSE)="","",VLOOKUP(AE2359,Home!$C$8:$I$207,6,FALSE))</f>
        <v/>
      </c>
      <c r="AI2359" s="104" t="e">
        <f t="shared" si="762"/>
        <v>#VALUE!</v>
      </c>
      <c r="AJ2359" s="105" t="e">
        <f t="shared" si="755"/>
        <v>#VALUE!</v>
      </c>
      <c r="AK2359" s="103" t="e">
        <f t="shared" si="748"/>
        <v>#VALUE!</v>
      </c>
      <c r="AL2359" s="103" t="e">
        <f t="shared" si="756"/>
        <v>#VALUE!</v>
      </c>
      <c r="AN2359" t="str">
        <f>IF(OR(VLOOKUP(AE2359,Home!$C$8:$I$207,6,FALSE)="",VLOOKUP(AE2359,Home!$C$8:$I$207,7,FALSE)=""),"FEJL",Baggrundsark!AE2359)</f>
        <v>FEJL</v>
      </c>
      <c r="AO2359">
        <f>IF(VLOOKUP(AE2359,Home!$C$8:$N$207,12,FALSE)="Timelønnet",1,0)</f>
        <v>0</v>
      </c>
      <c r="AP2359">
        <f>SUM($AO$4:AO2359)*AO2359</f>
        <v>0</v>
      </c>
      <c r="AQ2359">
        <f t="shared" si="763"/>
        <v>1</v>
      </c>
      <c r="AR2359" t="str">
        <f t="shared" si="763"/>
        <v/>
      </c>
      <c r="AS2359" t="e">
        <f t="shared" si="757"/>
        <v>#VALUE!</v>
      </c>
      <c r="AT2359" s="45" t="e">
        <f t="shared" si="764"/>
        <v>#VALUE!</v>
      </c>
      <c r="AU2359">
        <f>VLOOKUP(AQ2359,Home!$C$8:$J$207,8,FALSE)</f>
        <v>0</v>
      </c>
    </row>
    <row r="2360" spans="1:47" x14ac:dyDescent="0.25">
      <c r="A2360" s="6">
        <f t="shared" si="749"/>
        <v>0</v>
      </c>
      <c r="B2360" s="6">
        <f t="shared" si="758"/>
        <v>0</v>
      </c>
      <c r="C2360" s="6" t="str">
        <f t="shared" si="750"/>
        <v/>
      </c>
      <c r="D2360" s="7">
        <f t="shared" si="751"/>
        <v>0</v>
      </c>
      <c r="E2360" s="7">
        <f t="shared" si="759"/>
        <v>0</v>
      </c>
      <c r="F2360" s="7" t="str">
        <f t="shared" si="752"/>
        <v/>
      </c>
      <c r="G2360" s="6">
        <f t="shared" si="753"/>
        <v>0</v>
      </c>
      <c r="H2360" s="6">
        <f t="shared" si="760"/>
        <v>0</v>
      </c>
      <c r="I2360" s="6" t="str">
        <f t="shared" si="761"/>
        <v/>
      </c>
      <c r="J2360" s="11">
        <v>2357</v>
      </c>
      <c r="K2360" s="11">
        <f>IF(IFERROR(VLOOKUP(J2360,Home!$A$8:$B$1048576,1,FALSE),0)=0,0,1)</f>
        <v>0</v>
      </c>
      <c r="L2360" s="129" t="e">
        <f>IF(VLOOKUP(O2360,Home!$C$8:$R$207,6,FALSE)="","",VLOOKUP(O2360,Home!$C$8:$R$207,6,FALSE))</f>
        <v>#N/A</v>
      </c>
      <c r="M2360" s="129" t="e">
        <f t="shared" si="746"/>
        <v>#N/A</v>
      </c>
      <c r="N2360" s="11">
        <f>SUM($K$4:K2360)</f>
        <v>200</v>
      </c>
      <c r="O2360" s="11" t="str">
        <f>IF(P2360="","",IF(IFERROR(VLOOKUP(N2360,Home!$C$8:$R$1048576,1,FALSE),"")=0,"",IFERROR(VLOOKUP(N2360,Home!$C$8:$R$1048576,1,FALSE),"")))</f>
        <v/>
      </c>
      <c r="P2360" s="11" t="str">
        <f>IF(IFERROR(VLOOKUP(W2360,Home!$C$8:$R$1048576,3,FALSE),"")=0,"",IFERROR(VLOOKUP(W2360,Home!$C$8:$R$1048576,3,FALSE),""))</f>
        <v/>
      </c>
      <c r="Q2360" s="11" t="str">
        <f t="shared" si="745"/>
        <v/>
      </c>
      <c r="R2360" s="130" t="e">
        <f>VLOOKUP(Q2360,'Baggrund til lister'!$G$4:$H$15,2,FALSE)</f>
        <v>#N/A</v>
      </c>
      <c r="S2360" s="11" t="str">
        <f t="shared" si="747"/>
        <v/>
      </c>
      <c r="T2360" s="11" t="str">
        <f>IF(IFERROR(VLOOKUP(N2360,Home!$C$8:$R$1048576,11,FALSE),"")=0,"",IFERROR(VLOOKUP(N2360,Home!$C$8:$R$1048576,11,FALSE),""))</f>
        <v/>
      </c>
      <c r="U2360" s="11" t="str">
        <f>IF(IFERROR(VLOOKUP(O2360,Home!$C$8:$R$1048576,12,FALSE),"")=0,"",IFERROR(VLOOKUP(O2360,Home!$C$8:$R$1048576,12,FALSE),""))</f>
        <v/>
      </c>
      <c r="V2360" s="11" t="str">
        <f>IF(IFERROR(VLOOKUP(O2360,Home!$C$8:$R$1048576,8,FALSE),"")=0,"",IFERROR(VLOOKUP(O2360,Home!$C$8:$R$1048576,8,FALSE),""))</f>
        <v/>
      </c>
      <c r="W2360" s="11" t="str">
        <f>IF(OR(VLOOKUP(N2360,Home!$C$7:$I$207,6,FALSE)="",VLOOKUP(N2360,Home!$C$7:$I$207,7,FALSE)=""),"FEJL",SUM(Baggrundsark!$K$4:K2360))</f>
        <v>FEJL</v>
      </c>
      <c r="Y2360">
        <v>2357</v>
      </c>
      <c r="Z2360" s="1"/>
      <c r="AC2360" s="44"/>
      <c r="AD2360">
        <f t="shared" si="754"/>
        <v>0</v>
      </c>
      <c r="AE2360">
        <f>SUM($AD$4:AD2360)</f>
        <v>1</v>
      </c>
      <c r="AF2360" s="103" t="str">
        <f>IFERROR(VLOOKUP(AN2360,Home!$C$8:$E$207,3,FALSE),"")</f>
        <v/>
      </c>
      <c r="AG2360" s="103" t="str">
        <f>IFERROR(VLOOKUP(AN2360,Home!$C$8:$E$207,2,FALSE),"")</f>
        <v/>
      </c>
      <c r="AH2360" s="104" t="str">
        <f>IF(VLOOKUP(AE2360,Home!$C$8:$I$207,6,FALSE)="","",VLOOKUP(AE2360,Home!$C$8:$I$207,6,FALSE))</f>
        <v/>
      </c>
      <c r="AI2360" s="104" t="e">
        <f t="shared" si="762"/>
        <v>#VALUE!</v>
      </c>
      <c r="AJ2360" s="105" t="e">
        <f t="shared" si="755"/>
        <v>#VALUE!</v>
      </c>
      <c r="AK2360" s="103" t="e">
        <f t="shared" si="748"/>
        <v>#VALUE!</v>
      </c>
      <c r="AL2360" s="103" t="e">
        <f t="shared" si="756"/>
        <v>#VALUE!</v>
      </c>
      <c r="AN2360" t="str">
        <f>IF(OR(VLOOKUP(AE2360,Home!$C$8:$I$207,6,FALSE)="",VLOOKUP(AE2360,Home!$C$8:$I$207,7,FALSE)=""),"FEJL",Baggrundsark!AE2360)</f>
        <v>FEJL</v>
      </c>
      <c r="AO2360">
        <f>IF(VLOOKUP(AE2360,Home!$C$8:$N$207,12,FALSE)="Timelønnet",1,0)</f>
        <v>0</v>
      </c>
      <c r="AP2360">
        <f>SUM($AO$4:AO2360)*AO2360</f>
        <v>0</v>
      </c>
      <c r="AQ2360">
        <f t="shared" si="763"/>
        <v>1</v>
      </c>
      <c r="AR2360" t="str">
        <f t="shared" si="763"/>
        <v/>
      </c>
      <c r="AS2360" t="e">
        <f t="shared" si="757"/>
        <v>#VALUE!</v>
      </c>
      <c r="AT2360" s="45" t="e">
        <f t="shared" si="764"/>
        <v>#VALUE!</v>
      </c>
      <c r="AU2360">
        <f>VLOOKUP(AQ2360,Home!$C$8:$J$207,8,FALSE)</f>
        <v>0</v>
      </c>
    </row>
    <row r="2361" spans="1:47" x14ac:dyDescent="0.25">
      <c r="A2361" s="6">
        <f t="shared" si="749"/>
        <v>0</v>
      </c>
      <c r="B2361" s="6">
        <f t="shared" si="758"/>
        <v>0</v>
      </c>
      <c r="C2361" s="6" t="str">
        <f t="shared" si="750"/>
        <v/>
      </c>
      <c r="D2361" s="7">
        <f t="shared" si="751"/>
        <v>0</v>
      </c>
      <c r="E2361" s="7">
        <f t="shared" si="759"/>
        <v>0</v>
      </c>
      <c r="F2361" s="7" t="str">
        <f t="shared" si="752"/>
        <v/>
      </c>
      <c r="G2361" s="6">
        <f t="shared" si="753"/>
        <v>0</v>
      </c>
      <c r="H2361" s="6">
        <f t="shared" si="760"/>
        <v>0</v>
      </c>
      <c r="I2361" s="6" t="str">
        <f t="shared" si="761"/>
        <v/>
      </c>
      <c r="J2361" s="11">
        <v>2358</v>
      </c>
      <c r="K2361" s="11">
        <f>IF(IFERROR(VLOOKUP(J2361,Home!$A$8:$B$1048576,1,FALSE),0)=0,0,1)</f>
        <v>0</v>
      </c>
      <c r="L2361" s="129" t="e">
        <f>IF(VLOOKUP(O2361,Home!$C$8:$R$207,6,FALSE)="","",VLOOKUP(O2361,Home!$C$8:$R$207,6,FALSE))</f>
        <v>#N/A</v>
      </c>
      <c r="M2361" s="129" t="e">
        <f t="shared" si="746"/>
        <v>#N/A</v>
      </c>
      <c r="N2361" s="11">
        <f>SUM($K$4:K2361)</f>
        <v>200</v>
      </c>
      <c r="O2361" s="11" t="str">
        <f>IF(P2361="","",IF(IFERROR(VLOOKUP(N2361,Home!$C$8:$R$1048576,1,FALSE),"")=0,"",IFERROR(VLOOKUP(N2361,Home!$C$8:$R$1048576,1,FALSE),"")))</f>
        <v/>
      </c>
      <c r="P2361" s="11" t="str">
        <f>IF(IFERROR(VLOOKUP(W2361,Home!$C$8:$R$1048576,3,FALSE),"")=0,"",IFERROR(VLOOKUP(W2361,Home!$C$8:$R$1048576,3,FALSE),""))</f>
        <v/>
      </c>
      <c r="Q2361" s="11" t="str">
        <f t="shared" ref="Q2361:Q2424" si="765">IFERROR(MONTH(M2361),"")</f>
        <v/>
      </c>
      <c r="R2361" s="130" t="e">
        <f>VLOOKUP(Q2361,'Baggrund til lister'!$G$4:$H$15,2,FALSE)</f>
        <v>#N/A</v>
      </c>
      <c r="S2361" s="11" t="str">
        <f t="shared" si="747"/>
        <v/>
      </c>
      <c r="T2361" s="11" t="str">
        <f>IF(IFERROR(VLOOKUP(N2361,Home!$C$8:$R$1048576,11,FALSE),"")=0,"",IFERROR(VLOOKUP(N2361,Home!$C$8:$R$1048576,11,FALSE),""))</f>
        <v/>
      </c>
      <c r="U2361" s="11" t="str">
        <f>IF(IFERROR(VLOOKUP(O2361,Home!$C$8:$R$1048576,12,FALSE),"")=0,"",IFERROR(VLOOKUP(O2361,Home!$C$8:$R$1048576,12,FALSE),""))</f>
        <v/>
      </c>
      <c r="V2361" s="11" t="str">
        <f>IF(IFERROR(VLOOKUP(O2361,Home!$C$8:$R$1048576,8,FALSE),"")=0,"",IFERROR(VLOOKUP(O2361,Home!$C$8:$R$1048576,8,FALSE),""))</f>
        <v/>
      </c>
      <c r="W2361" s="11" t="str">
        <f>IF(OR(VLOOKUP(N2361,Home!$C$7:$I$207,6,FALSE)="",VLOOKUP(N2361,Home!$C$7:$I$207,7,FALSE)=""),"FEJL",SUM(Baggrundsark!$K$4:K2361))</f>
        <v>FEJL</v>
      </c>
      <c r="Y2361">
        <v>2358</v>
      </c>
      <c r="Z2361" s="1"/>
      <c r="AC2361" s="44"/>
      <c r="AD2361">
        <f t="shared" si="754"/>
        <v>0</v>
      </c>
      <c r="AE2361">
        <f>SUM($AD$4:AD2361)</f>
        <v>1</v>
      </c>
      <c r="AF2361" s="103" t="str">
        <f>IFERROR(VLOOKUP(AN2361,Home!$C$8:$E$207,3,FALSE),"")</f>
        <v/>
      </c>
      <c r="AG2361" s="103" t="str">
        <f>IFERROR(VLOOKUP(AN2361,Home!$C$8:$E$207,2,FALSE),"")</f>
        <v/>
      </c>
      <c r="AH2361" s="104" t="str">
        <f>IF(VLOOKUP(AE2361,Home!$C$8:$I$207,6,FALSE)="","",VLOOKUP(AE2361,Home!$C$8:$I$207,6,FALSE))</f>
        <v/>
      </c>
      <c r="AI2361" s="104" t="e">
        <f t="shared" si="762"/>
        <v>#VALUE!</v>
      </c>
      <c r="AJ2361" s="105" t="e">
        <f t="shared" si="755"/>
        <v>#VALUE!</v>
      </c>
      <c r="AK2361" s="103" t="e">
        <f t="shared" si="748"/>
        <v>#VALUE!</v>
      </c>
      <c r="AL2361" s="103" t="e">
        <f t="shared" si="756"/>
        <v>#VALUE!</v>
      </c>
      <c r="AN2361" t="str">
        <f>IF(OR(VLOOKUP(AE2361,Home!$C$8:$I$207,6,FALSE)="",VLOOKUP(AE2361,Home!$C$8:$I$207,7,FALSE)=""),"FEJL",Baggrundsark!AE2361)</f>
        <v>FEJL</v>
      </c>
      <c r="AO2361">
        <f>IF(VLOOKUP(AE2361,Home!$C$8:$N$207,12,FALSE)="Timelønnet",1,0)</f>
        <v>0</v>
      </c>
      <c r="AP2361">
        <f>SUM($AO$4:AO2361)*AO2361</f>
        <v>0</v>
      </c>
      <c r="AQ2361">
        <f t="shared" si="763"/>
        <v>1</v>
      </c>
      <c r="AR2361" t="str">
        <f t="shared" si="763"/>
        <v/>
      </c>
      <c r="AS2361" t="e">
        <f t="shared" si="757"/>
        <v>#VALUE!</v>
      </c>
      <c r="AT2361" s="45" t="e">
        <f t="shared" si="764"/>
        <v>#VALUE!</v>
      </c>
      <c r="AU2361">
        <f>VLOOKUP(AQ2361,Home!$C$8:$J$207,8,FALSE)</f>
        <v>0</v>
      </c>
    </row>
    <row r="2362" spans="1:47" x14ac:dyDescent="0.25">
      <c r="A2362" s="6">
        <f t="shared" si="749"/>
        <v>0</v>
      </c>
      <c r="B2362" s="6">
        <f t="shared" si="758"/>
        <v>0</v>
      </c>
      <c r="C2362" s="6" t="str">
        <f t="shared" si="750"/>
        <v/>
      </c>
      <c r="D2362" s="7">
        <f t="shared" si="751"/>
        <v>0</v>
      </c>
      <c r="E2362" s="7">
        <f t="shared" si="759"/>
        <v>0</v>
      </c>
      <c r="F2362" s="7" t="str">
        <f t="shared" si="752"/>
        <v/>
      </c>
      <c r="G2362" s="6">
        <f t="shared" si="753"/>
        <v>0</v>
      </c>
      <c r="H2362" s="6">
        <f t="shared" si="760"/>
        <v>0</v>
      </c>
      <c r="I2362" s="6" t="str">
        <f t="shared" si="761"/>
        <v/>
      </c>
      <c r="J2362" s="11">
        <v>2359</v>
      </c>
      <c r="K2362" s="11">
        <f>IF(IFERROR(VLOOKUP(J2362,Home!$A$8:$B$1048576,1,FALSE),0)=0,0,1)</f>
        <v>0</v>
      </c>
      <c r="L2362" s="129" t="e">
        <f>IF(VLOOKUP(O2362,Home!$C$8:$R$207,6,FALSE)="","",VLOOKUP(O2362,Home!$C$8:$R$207,6,FALSE))</f>
        <v>#N/A</v>
      </c>
      <c r="M2362" s="129" t="e">
        <f t="shared" si="746"/>
        <v>#N/A</v>
      </c>
      <c r="N2362" s="11">
        <f>SUM($K$4:K2362)</f>
        <v>200</v>
      </c>
      <c r="O2362" s="11" t="str">
        <f>IF(P2362="","",IF(IFERROR(VLOOKUP(N2362,Home!$C$8:$R$1048576,1,FALSE),"")=0,"",IFERROR(VLOOKUP(N2362,Home!$C$8:$R$1048576,1,FALSE),"")))</f>
        <v/>
      </c>
      <c r="P2362" s="11" t="str">
        <f>IF(IFERROR(VLOOKUP(W2362,Home!$C$8:$R$1048576,3,FALSE),"")=0,"",IFERROR(VLOOKUP(W2362,Home!$C$8:$R$1048576,3,FALSE),""))</f>
        <v/>
      </c>
      <c r="Q2362" s="11" t="str">
        <f t="shared" si="765"/>
        <v/>
      </c>
      <c r="R2362" s="130" t="e">
        <f>VLOOKUP(Q2362,'Baggrund til lister'!$G$4:$H$15,2,FALSE)</f>
        <v>#N/A</v>
      </c>
      <c r="S2362" s="11" t="str">
        <f t="shared" si="747"/>
        <v/>
      </c>
      <c r="T2362" s="11" t="str">
        <f>IF(IFERROR(VLOOKUP(N2362,Home!$C$8:$R$1048576,11,FALSE),"")=0,"",IFERROR(VLOOKUP(N2362,Home!$C$8:$R$1048576,11,FALSE),""))</f>
        <v/>
      </c>
      <c r="U2362" s="11" t="str">
        <f>IF(IFERROR(VLOOKUP(O2362,Home!$C$8:$R$1048576,12,FALSE),"")=0,"",IFERROR(VLOOKUP(O2362,Home!$C$8:$R$1048576,12,FALSE),""))</f>
        <v/>
      </c>
      <c r="V2362" s="11" t="str">
        <f>IF(IFERROR(VLOOKUP(O2362,Home!$C$8:$R$1048576,8,FALSE),"")=0,"",IFERROR(VLOOKUP(O2362,Home!$C$8:$R$1048576,8,FALSE),""))</f>
        <v/>
      </c>
      <c r="W2362" s="11" t="str">
        <f>IF(OR(VLOOKUP(N2362,Home!$C$7:$I$207,6,FALSE)="",VLOOKUP(N2362,Home!$C$7:$I$207,7,FALSE)=""),"FEJL",SUM(Baggrundsark!$K$4:K2362))</f>
        <v>FEJL</v>
      </c>
      <c r="Y2362">
        <v>2359</v>
      </c>
      <c r="Z2362" s="1"/>
      <c r="AC2362" s="44"/>
      <c r="AD2362">
        <f t="shared" si="754"/>
        <v>0</v>
      </c>
      <c r="AE2362">
        <f>SUM($AD$4:AD2362)</f>
        <v>1</v>
      </c>
      <c r="AF2362" s="103" t="str">
        <f>IFERROR(VLOOKUP(AN2362,Home!$C$8:$E$207,3,FALSE),"")</f>
        <v/>
      </c>
      <c r="AG2362" s="103" t="str">
        <f>IFERROR(VLOOKUP(AN2362,Home!$C$8:$E$207,2,FALSE),"")</f>
        <v/>
      </c>
      <c r="AH2362" s="104" t="str">
        <f>IF(VLOOKUP(AE2362,Home!$C$8:$I$207,6,FALSE)="","",VLOOKUP(AE2362,Home!$C$8:$I$207,6,FALSE))</f>
        <v/>
      </c>
      <c r="AI2362" s="104" t="e">
        <f t="shared" si="762"/>
        <v>#VALUE!</v>
      </c>
      <c r="AJ2362" s="105" t="e">
        <f t="shared" si="755"/>
        <v>#VALUE!</v>
      </c>
      <c r="AK2362" s="103" t="e">
        <f t="shared" si="748"/>
        <v>#VALUE!</v>
      </c>
      <c r="AL2362" s="103" t="e">
        <f t="shared" si="756"/>
        <v>#VALUE!</v>
      </c>
      <c r="AN2362" t="str">
        <f>IF(OR(VLOOKUP(AE2362,Home!$C$8:$I$207,6,FALSE)="",VLOOKUP(AE2362,Home!$C$8:$I$207,7,FALSE)=""),"FEJL",Baggrundsark!AE2362)</f>
        <v>FEJL</v>
      </c>
      <c r="AO2362">
        <f>IF(VLOOKUP(AE2362,Home!$C$8:$N$207,12,FALSE)="Timelønnet",1,0)</f>
        <v>0</v>
      </c>
      <c r="AP2362">
        <f>SUM($AO$4:AO2362)*AO2362</f>
        <v>0</v>
      </c>
      <c r="AQ2362">
        <f t="shared" si="763"/>
        <v>1</v>
      </c>
      <c r="AR2362" t="str">
        <f t="shared" si="763"/>
        <v/>
      </c>
      <c r="AS2362" t="e">
        <f t="shared" si="757"/>
        <v>#VALUE!</v>
      </c>
      <c r="AT2362" s="45" t="e">
        <f t="shared" si="764"/>
        <v>#VALUE!</v>
      </c>
      <c r="AU2362">
        <f>VLOOKUP(AQ2362,Home!$C$8:$J$207,8,FALSE)</f>
        <v>0</v>
      </c>
    </row>
    <row r="2363" spans="1:47" x14ac:dyDescent="0.25">
      <c r="A2363" s="6">
        <f t="shared" si="749"/>
        <v>0</v>
      </c>
      <c r="B2363" s="6">
        <f t="shared" si="758"/>
        <v>0</v>
      </c>
      <c r="C2363" s="6" t="str">
        <f t="shared" si="750"/>
        <v/>
      </c>
      <c r="D2363" s="7">
        <f t="shared" si="751"/>
        <v>0</v>
      </c>
      <c r="E2363" s="7">
        <f t="shared" si="759"/>
        <v>0</v>
      </c>
      <c r="F2363" s="7" t="str">
        <f t="shared" si="752"/>
        <v/>
      </c>
      <c r="G2363" s="6">
        <f t="shared" si="753"/>
        <v>0</v>
      </c>
      <c r="H2363" s="6">
        <f t="shared" si="760"/>
        <v>0</v>
      </c>
      <c r="I2363" s="6" t="str">
        <f t="shared" si="761"/>
        <v/>
      </c>
      <c r="J2363" s="11">
        <v>2360</v>
      </c>
      <c r="K2363" s="11">
        <f>IF(IFERROR(VLOOKUP(J2363,Home!$A$8:$B$1048576,1,FALSE),0)=0,0,1)</f>
        <v>0</v>
      </c>
      <c r="L2363" s="129" t="e">
        <f>IF(VLOOKUP(O2363,Home!$C$8:$R$207,6,FALSE)="","",VLOOKUP(O2363,Home!$C$8:$R$207,6,FALSE))</f>
        <v>#N/A</v>
      </c>
      <c r="M2363" s="129" t="e">
        <f t="shared" si="746"/>
        <v>#N/A</v>
      </c>
      <c r="N2363" s="11">
        <f>SUM($K$4:K2363)</f>
        <v>200</v>
      </c>
      <c r="O2363" s="11" t="str">
        <f>IF(P2363="","",IF(IFERROR(VLOOKUP(N2363,Home!$C$8:$R$1048576,1,FALSE),"")=0,"",IFERROR(VLOOKUP(N2363,Home!$C$8:$R$1048576,1,FALSE),"")))</f>
        <v/>
      </c>
      <c r="P2363" s="11" t="str">
        <f>IF(IFERROR(VLOOKUP(W2363,Home!$C$8:$R$1048576,3,FALSE),"")=0,"",IFERROR(VLOOKUP(W2363,Home!$C$8:$R$1048576,3,FALSE),""))</f>
        <v/>
      </c>
      <c r="Q2363" s="11" t="str">
        <f t="shared" si="765"/>
        <v/>
      </c>
      <c r="R2363" s="130" t="e">
        <f>VLOOKUP(Q2363,'Baggrund til lister'!$G$4:$H$15,2,FALSE)</f>
        <v>#N/A</v>
      </c>
      <c r="S2363" s="11" t="str">
        <f t="shared" si="747"/>
        <v/>
      </c>
      <c r="T2363" s="11" t="str">
        <f>IF(IFERROR(VLOOKUP(N2363,Home!$C$8:$R$1048576,11,FALSE),"")=0,"",IFERROR(VLOOKUP(N2363,Home!$C$8:$R$1048576,11,FALSE),""))</f>
        <v/>
      </c>
      <c r="U2363" s="11" t="str">
        <f>IF(IFERROR(VLOOKUP(O2363,Home!$C$8:$R$1048576,12,FALSE),"")=0,"",IFERROR(VLOOKUP(O2363,Home!$C$8:$R$1048576,12,FALSE),""))</f>
        <v/>
      </c>
      <c r="V2363" s="11" t="str">
        <f>IF(IFERROR(VLOOKUP(O2363,Home!$C$8:$R$1048576,8,FALSE),"")=0,"",IFERROR(VLOOKUP(O2363,Home!$C$8:$R$1048576,8,FALSE),""))</f>
        <v/>
      </c>
      <c r="W2363" s="11" t="str">
        <f>IF(OR(VLOOKUP(N2363,Home!$C$7:$I$207,6,FALSE)="",VLOOKUP(N2363,Home!$C$7:$I$207,7,FALSE)=""),"FEJL",SUM(Baggrundsark!$K$4:K2363))</f>
        <v>FEJL</v>
      </c>
      <c r="Y2363">
        <v>2360</v>
      </c>
      <c r="Z2363" s="1"/>
      <c r="AC2363" s="44"/>
      <c r="AD2363">
        <f t="shared" si="754"/>
        <v>0</v>
      </c>
      <c r="AE2363">
        <f>SUM($AD$4:AD2363)</f>
        <v>1</v>
      </c>
      <c r="AF2363" s="103" t="str">
        <f>IFERROR(VLOOKUP(AN2363,Home!$C$8:$E$207,3,FALSE),"")</f>
        <v/>
      </c>
      <c r="AG2363" s="103" t="str">
        <f>IFERROR(VLOOKUP(AN2363,Home!$C$8:$E$207,2,FALSE),"")</f>
        <v/>
      </c>
      <c r="AH2363" s="104" t="str">
        <f>IF(VLOOKUP(AE2363,Home!$C$8:$I$207,6,FALSE)="","",VLOOKUP(AE2363,Home!$C$8:$I$207,6,FALSE))</f>
        <v/>
      </c>
      <c r="AI2363" s="104" t="e">
        <f t="shared" si="762"/>
        <v>#VALUE!</v>
      </c>
      <c r="AJ2363" s="105" t="e">
        <f t="shared" si="755"/>
        <v>#VALUE!</v>
      </c>
      <c r="AK2363" s="103" t="e">
        <f t="shared" si="748"/>
        <v>#VALUE!</v>
      </c>
      <c r="AL2363" s="103" t="e">
        <f t="shared" si="756"/>
        <v>#VALUE!</v>
      </c>
      <c r="AN2363" t="str">
        <f>IF(OR(VLOOKUP(AE2363,Home!$C$8:$I$207,6,FALSE)="",VLOOKUP(AE2363,Home!$C$8:$I$207,7,FALSE)=""),"FEJL",Baggrundsark!AE2363)</f>
        <v>FEJL</v>
      </c>
      <c r="AO2363">
        <f>IF(VLOOKUP(AE2363,Home!$C$8:$N$207,12,FALSE)="Timelønnet",1,0)</f>
        <v>0</v>
      </c>
      <c r="AP2363">
        <f>SUM($AO$4:AO2363)*AO2363</f>
        <v>0</v>
      </c>
      <c r="AQ2363">
        <f t="shared" si="763"/>
        <v>1</v>
      </c>
      <c r="AR2363" t="str">
        <f t="shared" si="763"/>
        <v/>
      </c>
      <c r="AS2363" t="e">
        <f t="shared" si="757"/>
        <v>#VALUE!</v>
      </c>
      <c r="AT2363" s="45" t="e">
        <f t="shared" si="764"/>
        <v>#VALUE!</v>
      </c>
      <c r="AU2363">
        <f>VLOOKUP(AQ2363,Home!$C$8:$J$207,8,FALSE)</f>
        <v>0</v>
      </c>
    </row>
    <row r="2364" spans="1:47" x14ac:dyDescent="0.25">
      <c r="A2364" s="6">
        <f t="shared" si="749"/>
        <v>0</v>
      </c>
      <c r="B2364" s="6">
        <f t="shared" si="758"/>
        <v>0</v>
      </c>
      <c r="C2364" s="6" t="str">
        <f t="shared" si="750"/>
        <v/>
      </c>
      <c r="D2364" s="7">
        <f t="shared" si="751"/>
        <v>0</v>
      </c>
      <c r="E2364" s="7">
        <f t="shared" si="759"/>
        <v>0</v>
      </c>
      <c r="F2364" s="7" t="str">
        <f t="shared" si="752"/>
        <v/>
      </c>
      <c r="G2364" s="6">
        <f t="shared" si="753"/>
        <v>0</v>
      </c>
      <c r="H2364" s="6">
        <f t="shared" si="760"/>
        <v>0</v>
      </c>
      <c r="I2364" s="6" t="str">
        <f t="shared" si="761"/>
        <v/>
      </c>
      <c r="J2364" s="11">
        <v>2361</v>
      </c>
      <c r="K2364" s="11">
        <f>IF(IFERROR(VLOOKUP(J2364,Home!$A$8:$B$1048576,1,FALSE),0)=0,0,1)</f>
        <v>0</v>
      </c>
      <c r="L2364" s="129" t="e">
        <f>IF(VLOOKUP(O2364,Home!$C$8:$R$207,6,FALSE)="","",VLOOKUP(O2364,Home!$C$8:$R$207,6,FALSE))</f>
        <v>#N/A</v>
      </c>
      <c r="M2364" s="129" t="e">
        <f t="shared" si="746"/>
        <v>#N/A</v>
      </c>
      <c r="N2364" s="11">
        <f>SUM($K$4:K2364)</f>
        <v>200</v>
      </c>
      <c r="O2364" s="11" t="str">
        <f>IF(P2364="","",IF(IFERROR(VLOOKUP(N2364,Home!$C$8:$R$1048576,1,FALSE),"")=0,"",IFERROR(VLOOKUP(N2364,Home!$C$8:$R$1048576,1,FALSE),"")))</f>
        <v/>
      </c>
      <c r="P2364" s="11" t="str">
        <f>IF(IFERROR(VLOOKUP(W2364,Home!$C$8:$R$1048576,3,FALSE),"")=0,"",IFERROR(VLOOKUP(W2364,Home!$C$8:$R$1048576,3,FALSE),""))</f>
        <v/>
      </c>
      <c r="Q2364" s="11" t="str">
        <f t="shared" si="765"/>
        <v/>
      </c>
      <c r="R2364" s="130" t="e">
        <f>VLOOKUP(Q2364,'Baggrund til lister'!$G$4:$H$15,2,FALSE)</f>
        <v>#N/A</v>
      </c>
      <c r="S2364" s="11" t="str">
        <f t="shared" si="747"/>
        <v/>
      </c>
      <c r="T2364" s="11" t="str">
        <f>IF(IFERROR(VLOOKUP(N2364,Home!$C$8:$R$1048576,11,FALSE),"")=0,"",IFERROR(VLOOKUP(N2364,Home!$C$8:$R$1048576,11,FALSE),""))</f>
        <v/>
      </c>
      <c r="U2364" s="11" t="str">
        <f>IF(IFERROR(VLOOKUP(O2364,Home!$C$8:$R$1048576,12,FALSE),"")=0,"",IFERROR(VLOOKUP(O2364,Home!$C$8:$R$1048576,12,FALSE),""))</f>
        <v/>
      </c>
      <c r="V2364" s="11" t="str">
        <f>IF(IFERROR(VLOOKUP(O2364,Home!$C$8:$R$1048576,8,FALSE),"")=0,"",IFERROR(VLOOKUP(O2364,Home!$C$8:$R$1048576,8,FALSE),""))</f>
        <v/>
      </c>
      <c r="W2364" s="11" t="str">
        <f>IF(OR(VLOOKUP(N2364,Home!$C$7:$I$207,6,FALSE)="",VLOOKUP(N2364,Home!$C$7:$I$207,7,FALSE)=""),"FEJL",SUM(Baggrundsark!$K$4:K2364))</f>
        <v>FEJL</v>
      </c>
      <c r="Y2364">
        <v>2361</v>
      </c>
      <c r="Z2364" s="1"/>
      <c r="AC2364" s="44"/>
      <c r="AD2364">
        <f t="shared" si="754"/>
        <v>0</v>
      </c>
      <c r="AE2364">
        <f>SUM($AD$4:AD2364)</f>
        <v>1</v>
      </c>
      <c r="AF2364" s="103" t="str">
        <f>IFERROR(VLOOKUP(AN2364,Home!$C$8:$E$207,3,FALSE),"")</f>
        <v/>
      </c>
      <c r="AG2364" s="103" t="str">
        <f>IFERROR(VLOOKUP(AN2364,Home!$C$8:$E$207,2,FALSE),"")</f>
        <v/>
      </c>
      <c r="AH2364" s="104" t="str">
        <f>IF(VLOOKUP(AE2364,Home!$C$8:$I$207,6,FALSE)="","",VLOOKUP(AE2364,Home!$C$8:$I$207,6,FALSE))</f>
        <v/>
      </c>
      <c r="AI2364" s="104" t="e">
        <f t="shared" si="762"/>
        <v>#VALUE!</v>
      </c>
      <c r="AJ2364" s="105" t="e">
        <f t="shared" si="755"/>
        <v>#VALUE!</v>
      </c>
      <c r="AK2364" s="103" t="e">
        <f t="shared" si="748"/>
        <v>#VALUE!</v>
      </c>
      <c r="AL2364" s="103" t="e">
        <f t="shared" si="756"/>
        <v>#VALUE!</v>
      </c>
      <c r="AN2364" t="str">
        <f>IF(OR(VLOOKUP(AE2364,Home!$C$8:$I$207,6,FALSE)="",VLOOKUP(AE2364,Home!$C$8:$I$207,7,FALSE)=""),"FEJL",Baggrundsark!AE2364)</f>
        <v>FEJL</v>
      </c>
      <c r="AO2364">
        <f>IF(VLOOKUP(AE2364,Home!$C$8:$N$207,12,FALSE)="Timelønnet",1,0)</f>
        <v>0</v>
      </c>
      <c r="AP2364">
        <f>SUM($AO$4:AO2364)*AO2364</f>
        <v>0</v>
      </c>
      <c r="AQ2364">
        <f t="shared" si="763"/>
        <v>1</v>
      </c>
      <c r="AR2364" t="str">
        <f t="shared" si="763"/>
        <v/>
      </c>
      <c r="AS2364" t="e">
        <f t="shared" si="757"/>
        <v>#VALUE!</v>
      </c>
      <c r="AT2364" s="45" t="e">
        <f t="shared" si="764"/>
        <v>#VALUE!</v>
      </c>
      <c r="AU2364">
        <f>VLOOKUP(AQ2364,Home!$C$8:$J$207,8,FALSE)</f>
        <v>0</v>
      </c>
    </row>
    <row r="2365" spans="1:47" x14ac:dyDescent="0.25">
      <c r="A2365" s="6">
        <f t="shared" si="749"/>
        <v>0</v>
      </c>
      <c r="B2365" s="6">
        <f t="shared" si="758"/>
        <v>0</v>
      </c>
      <c r="C2365" s="6" t="str">
        <f t="shared" si="750"/>
        <v/>
      </c>
      <c r="D2365" s="7">
        <f t="shared" si="751"/>
        <v>0</v>
      </c>
      <c r="E2365" s="7">
        <f t="shared" si="759"/>
        <v>0</v>
      </c>
      <c r="F2365" s="7" t="str">
        <f t="shared" si="752"/>
        <v/>
      </c>
      <c r="G2365" s="6">
        <f t="shared" si="753"/>
        <v>0</v>
      </c>
      <c r="H2365" s="6">
        <f t="shared" si="760"/>
        <v>0</v>
      </c>
      <c r="I2365" s="6" t="str">
        <f t="shared" si="761"/>
        <v/>
      </c>
      <c r="J2365" s="11">
        <v>2362</v>
      </c>
      <c r="K2365" s="11">
        <f>IF(IFERROR(VLOOKUP(J2365,Home!$A$8:$B$1048576,1,FALSE),0)=0,0,1)</f>
        <v>0</v>
      </c>
      <c r="L2365" s="129" t="e">
        <f>IF(VLOOKUP(O2365,Home!$C$8:$R$207,6,FALSE)="","",VLOOKUP(O2365,Home!$C$8:$R$207,6,FALSE))</f>
        <v>#N/A</v>
      </c>
      <c r="M2365" s="129" t="e">
        <f t="shared" si="746"/>
        <v>#N/A</v>
      </c>
      <c r="N2365" s="11">
        <f>SUM($K$4:K2365)</f>
        <v>200</v>
      </c>
      <c r="O2365" s="11" t="str">
        <f>IF(P2365="","",IF(IFERROR(VLOOKUP(N2365,Home!$C$8:$R$1048576,1,FALSE),"")=0,"",IFERROR(VLOOKUP(N2365,Home!$C$8:$R$1048576,1,FALSE),"")))</f>
        <v/>
      </c>
      <c r="P2365" s="11" t="str">
        <f>IF(IFERROR(VLOOKUP(W2365,Home!$C$8:$R$1048576,3,FALSE),"")=0,"",IFERROR(VLOOKUP(W2365,Home!$C$8:$R$1048576,3,FALSE),""))</f>
        <v/>
      </c>
      <c r="Q2365" s="11" t="str">
        <f t="shared" si="765"/>
        <v/>
      </c>
      <c r="R2365" s="130" t="e">
        <f>VLOOKUP(Q2365,'Baggrund til lister'!$G$4:$H$15,2,FALSE)</f>
        <v>#N/A</v>
      </c>
      <c r="S2365" s="11" t="str">
        <f t="shared" si="747"/>
        <v/>
      </c>
      <c r="T2365" s="11" t="str">
        <f>IF(IFERROR(VLOOKUP(N2365,Home!$C$8:$R$1048576,11,FALSE),"")=0,"",IFERROR(VLOOKUP(N2365,Home!$C$8:$R$1048576,11,FALSE),""))</f>
        <v/>
      </c>
      <c r="U2365" s="11" t="str">
        <f>IF(IFERROR(VLOOKUP(O2365,Home!$C$8:$R$1048576,12,FALSE),"")=0,"",IFERROR(VLOOKUP(O2365,Home!$C$8:$R$1048576,12,FALSE),""))</f>
        <v/>
      </c>
      <c r="V2365" s="11" t="str">
        <f>IF(IFERROR(VLOOKUP(O2365,Home!$C$8:$R$1048576,8,FALSE),"")=0,"",IFERROR(VLOOKUP(O2365,Home!$C$8:$R$1048576,8,FALSE),""))</f>
        <v/>
      </c>
      <c r="W2365" s="11" t="str">
        <f>IF(OR(VLOOKUP(N2365,Home!$C$7:$I$207,6,FALSE)="",VLOOKUP(N2365,Home!$C$7:$I$207,7,FALSE)=""),"FEJL",SUM(Baggrundsark!$K$4:K2365))</f>
        <v>FEJL</v>
      </c>
      <c r="Y2365">
        <v>2362</v>
      </c>
      <c r="Z2365" s="1"/>
      <c r="AC2365" s="44"/>
      <c r="AD2365">
        <f t="shared" si="754"/>
        <v>0</v>
      </c>
      <c r="AE2365">
        <f>SUM($AD$4:AD2365)</f>
        <v>1</v>
      </c>
      <c r="AF2365" s="103" t="str">
        <f>IFERROR(VLOOKUP(AN2365,Home!$C$8:$E$207,3,FALSE),"")</f>
        <v/>
      </c>
      <c r="AG2365" s="103" t="str">
        <f>IFERROR(VLOOKUP(AN2365,Home!$C$8:$E$207,2,FALSE),"")</f>
        <v/>
      </c>
      <c r="AH2365" s="104" t="str">
        <f>IF(VLOOKUP(AE2365,Home!$C$8:$I$207,6,FALSE)="","",VLOOKUP(AE2365,Home!$C$8:$I$207,6,FALSE))</f>
        <v/>
      </c>
      <c r="AI2365" s="104" t="e">
        <f t="shared" si="762"/>
        <v>#VALUE!</v>
      </c>
      <c r="AJ2365" s="105" t="e">
        <f t="shared" si="755"/>
        <v>#VALUE!</v>
      </c>
      <c r="AK2365" s="103" t="e">
        <f t="shared" si="748"/>
        <v>#VALUE!</v>
      </c>
      <c r="AL2365" s="103" t="e">
        <f t="shared" si="756"/>
        <v>#VALUE!</v>
      </c>
      <c r="AN2365" t="str">
        <f>IF(OR(VLOOKUP(AE2365,Home!$C$8:$I$207,6,FALSE)="",VLOOKUP(AE2365,Home!$C$8:$I$207,7,FALSE)=""),"FEJL",Baggrundsark!AE2365)</f>
        <v>FEJL</v>
      </c>
      <c r="AO2365">
        <f>IF(VLOOKUP(AE2365,Home!$C$8:$N$207,12,FALSE)="Timelønnet",1,0)</f>
        <v>0</v>
      </c>
      <c r="AP2365">
        <f>SUM($AO$4:AO2365)*AO2365</f>
        <v>0</v>
      </c>
      <c r="AQ2365">
        <f t="shared" si="763"/>
        <v>1</v>
      </c>
      <c r="AR2365" t="str">
        <f t="shared" si="763"/>
        <v/>
      </c>
      <c r="AS2365" t="e">
        <f t="shared" si="757"/>
        <v>#VALUE!</v>
      </c>
      <c r="AT2365" s="45" t="e">
        <f t="shared" si="764"/>
        <v>#VALUE!</v>
      </c>
      <c r="AU2365">
        <f>VLOOKUP(AQ2365,Home!$C$8:$J$207,8,FALSE)</f>
        <v>0</v>
      </c>
    </row>
    <row r="2366" spans="1:47" x14ac:dyDescent="0.25">
      <c r="A2366" s="6">
        <f t="shared" si="749"/>
        <v>0</v>
      </c>
      <c r="B2366" s="6">
        <f t="shared" si="758"/>
        <v>0</v>
      </c>
      <c r="C2366" s="6" t="str">
        <f t="shared" si="750"/>
        <v/>
      </c>
      <c r="D2366" s="7">
        <f t="shared" si="751"/>
        <v>0</v>
      </c>
      <c r="E2366" s="7">
        <f t="shared" si="759"/>
        <v>0</v>
      </c>
      <c r="F2366" s="7" t="str">
        <f t="shared" si="752"/>
        <v/>
      </c>
      <c r="G2366" s="6">
        <f t="shared" si="753"/>
        <v>0</v>
      </c>
      <c r="H2366" s="6">
        <f t="shared" si="760"/>
        <v>0</v>
      </c>
      <c r="I2366" s="6" t="str">
        <f t="shared" si="761"/>
        <v/>
      </c>
      <c r="J2366" s="11">
        <v>2363</v>
      </c>
      <c r="K2366" s="11">
        <f>IF(IFERROR(VLOOKUP(J2366,Home!$A$8:$B$1048576,1,FALSE),0)=0,0,1)</f>
        <v>0</v>
      </c>
      <c r="L2366" s="129" t="e">
        <f>IF(VLOOKUP(O2366,Home!$C$8:$R$207,6,FALSE)="","",VLOOKUP(O2366,Home!$C$8:$R$207,6,FALSE))</f>
        <v>#N/A</v>
      </c>
      <c r="M2366" s="129" t="e">
        <f t="shared" si="746"/>
        <v>#N/A</v>
      </c>
      <c r="N2366" s="11">
        <f>SUM($K$4:K2366)</f>
        <v>200</v>
      </c>
      <c r="O2366" s="11" t="str">
        <f>IF(P2366="","",IF(IFERROR(VLOOKUP(N2366,Home!$C$8:$R$1048576,1,FALSE),"")=0,"",IFERROR(VLOOKUP(N2366,Home!$C$8:$R$1048576,1,FALSE),"")))</f>
        <v/>
      </c>
      <c r="P2366" s="11" t="str">
        <f>IF(IFERROR(VLOOKUP(W2366,Home!$C$8:$R$1048576,3,FALSE),"")=0,"",IFERROR(VLOOKUP(W2366,Home!$C$8:$R$1048576,3,FALSE),""))</f>
        <v/>
      </c>
      <c r="Q2366" s="11" t="str">
        <f t="shared" si="765"/>
        <v/>
      </c>
      <c r="R2366" s="130" t="e">
        <f>VLOOKUP(Q2366,'Baggrund til lister'!$G$4:$H$15,2,FALSE)</f>
        <v>#N/A</v>
      </c>
      <c r="S2366" s="11" t="str">
        <f t="shared" si="747"/>
        <v/>
      </c>
      <c r="T2366" s="11" t="str">
        <f>IF(IFERROR(VLOOKUP(N2366,Home!$C$8:$R$1048576,11,FALSE),"")=0,"",IFERROR(VLOOKUP(N2366,Home!$C$8:$R$1048576,11,FALSE),""))</f>
        <v/>
      </c>
      <c r="U2366" s="11" t="str">
        <f>IF(IFERROR(VLOOKUP(O2366,Home!$C$8:$R$1048576,12,FALSE),"")=0,"",IFERROR(VLOOKUP(O2366,Home!$C$8:$R$1048576,12,FALSE),""))</f>
        <v/>
      </c>
      <c r="V2366" s="11" t="str">
        <f>IF(IFERROR(VLOOKUP(O2366,Home!$C$8:$R$1048576,8,FALSE),"")=0,"",IFERROR(VLOOKUP(O2366,Home!$C$8:$R$1048576,8,FALSE),""))</f>
        <v/>
      </c>
      <c r="W2366" s="11" t="str">
        <f>IF(OR(VLOOKUP(N2366,Home!$C$7:$I$207,6,FALSE)="",VLOOKUP(N2366,Home!$C$7:$I$207,7,FALSE)=""),"FEJL",SUM(Baggrundsark!$K$4:K2366))</f>
        <v>FEJL</v>
      </c>
      <c r="Y2366">
        <v>2363</v>
      </c>
      <c r="Z2366" s="1"/>
      <c r="AC2366" s="44"/>
      <c r="AD2366">
        <f t="shared" si="754"/>
        <v>0</v>
      </c>
      <c r="AE2366">
        <f>SUM($AD$4:AD2366)</f>
        <v>1</v>
      </c>
      <c r="AF2366" s="103" t="str">
        <f>IFERROR(VLOOKUP(AN2366,Home!$C$8:$E$207,3,FALSE),"")</f>
        <v/>
      </c>
      <c r="AG2366" s="103" t="str">
        <f>IFERROR(VLOOKUP(AN2366,Home!$C$8:$E$207,2,FALSE),"")</f>
        <v/>
      </c>
      <c r="AH2366" s="104" t="str">
        <f>IF(VLOOKUP(AE2366,Home!$C$8:$I$207,6,FALSE)="","",VLOOKUP(AE2366,Home!$C$8:$I$207,6,FALSE))</f>
        <v/>
      </c>
      <c r="AI2366" s="104" t="e">
        <f t="shared" si="762"/>
        <v>#VALUE!</v>
      </c>
      <c r="AJ2366" s="105" t="e">
        <f t="shared" si="755"/>
        <v>#VALUE!</v>
      </c>
      <c r="AK2366" s="103" t="e">
        <f t="shared" si="748"/>
        <v>#VALUE!</v>
      </c>
      <c r="AL2366" s="103" t="e">
        <f t="shared" si="756"/>
        <v>#VALUE!</v>
      </c>
      <c r="AN2366" t="str">
        <f>IF(OR(VLOOKUP(AE2366,Home!$C$8:$I$207,6,FALSE)="",VLOOKUP(AE2366,Home!$C$8:$I$207,7,FALSE)=""),"FEJL",Baggrundsark!AE2366)</f>
        <v>FEJL</v>
      </c>
      <c r="AO2366">
        <f>IF(VLOOKUP(AE2366,Home!$C$8:$N$207,12,FALSE)="Timelønnet",1,0)</f>
        <v>0</v>
      </c>
      <c r="AP2366">
        <f>SUM($AO$4:AO2366)*AO2366</f>
        <v>0</v>
      </c>
      <c r="AQ2366">
        <f t="shared" si="763"/>
        <v>1</v>
      </c>
      <c r="AR2366" t="str">
        <f t="shared" si="763"/>
        <v/>
      </c>
      <c r="AS2366" t="e">
        <f t="shared" si="757"/>
        <v>#VALUE!</v>
      </c>
      <c r="AT2366" s="45" t="e">
        <f t="shared" si="764"/>
        <v>#VALUE!</v>
      </c>
      <c r="AU2366">
        <f>VLOOKUP(AQ2366,Home!$C$8:$J$207,8,FALSE)</f>
        <v>0</v>
      </c>
    </row>
    <row r="2367" spans="1:47" x14ac:dyDescent="0.25">
      <c r="A2367" s="6">
        <f t="shared" si="749"/>
        <v>0</v>
      </c>
      <c r="B2367" s="6">
        <f t="shared" si="758"/>
        <v>0</v>
      </c>
      <c r="C2367" s="6" t="str">
        <f t="shared" si="750"/>
        <v/>
      </c>
      <c r="D2367" s="7">
        <f t="shared" si="751"/>
        <v>0</v>
      </c>
      <c r="E2367" s="7">
        <f t="shared" si="759"/>
        <v>0</v>
      </c>
      <c r="F2367" s="7" t="str">
        <f t="shared" si="752"/>
        <v/>
      </c>
      <c r="G2367" s="6">
        <f t="shared" si="753"/>
        <v>0</v>
      </c>
      <c r="H2367" s="6">
        <f t="shared" si="760"/>
        <v>0</v>
      </c>
      <c r="I2367" s="6" t="str">
        <f t="shared" si="761"/>
        <v/>
      </c>
      <c r="J2367" s="11">
        <v>2364</v>
      </c>
      <c r="K2367" s="11">
        <f>IF(IFERROR(VLOOKUP(J2367,Home!$A$8:$B$1048576,1,FALSE),0)=0,0,1)</f>
        <v>0</v>
      </c>
      <c r="L2367" s="129" t="e">
        <f>IF(VLOOKUP(O2367,Home!$C$8:$R$207,6,FALSE)="","",VLOOKUP(O2367,Home!$C$8:$R$207,6,FALSE))</f>
        <v>#N/A</v>
      </c>
      <c r="M2367" s="129" t="e">
        <f t="shared" si="746"/>
        <v>#N/A</v>
      </c>
      <c r="N2367" s="11">
        <f>SUM($K$4:K2367)</f>
        <v>200</v>
      </c>
      <c r="O2367" s="11" t="str">
        <f>IF(P2367="","",IF(IFERROR(VLOOKUP(N2367,Home!$C$8:$R$1048576,1,FALSE),"")=0,"",IFERROR(VLOOKUP(N2367,Home!$C$8:$R$1048576,1,FALSE),"")))</f>
        <v/>
      </c>
      <c r="P2367" s="11" t="str">
        <f>IF(IFERROR(VLOOKUP(W2367,Home!$C$8:$R$1048576,3,FALSE),"")=0,"",IFERROR(VLOOKUP(W2367,Home!$C$8:$R$1048576,3,FALSE),""))</f>
        <v/>
      </c>
      <c r="Q2367" s="11" t="str">
        <f t="shared" si="765"/>
        <v/>
      </c>
      <c r="R2367" s="130" t="e">
        <f>VLOOKUP(Q2367,'Baggrund til lister'!$G$4:$H$15,2,FALSE)</f>
        <v>#N/A</v>
      </c>
      <c r="S2367" s="11" t="str">
        <f t="shared" si="747"/>
        <v/>
      </c>
      <c r="T2367" s="11" t="str">
        <f>IF(IFERROR(VLOOKUP(N2367,Home!$C$8:$R$1048576,11,FALSE),"")=0,"",IFERROR(VLOOKUP(N2367,Home!$C$8:$R$1048576,11,FALSE),""))</f>
        <v/>
      </c>
      <c r="U2367" s="11" t="str">
        <f>IF(IFERROR(VLOOKUP(O2367,Home!$C$8:$R$1048576,12,FALSE),"")=0,"",IFERROR(VLOOKUP(O2367,Home!$C$8:$R$1048576,12,FALSE),""))</f>
        <v/>
      </c>
      <c r="V2367" s="11" t="str">
        <f>IF(IFERROR(VLOOKUP(O2367,Home!$C$8:$R$1048576,8,FALSE),"")=0,"",IFERROR(VLOOKUP(O2367,Home!$C$8:$R$1048576,8,FALSE),""))</f>
        <v/>
      </c>
      <c r="W2367" s="11" t="str">
        <f>IF(OR(VLOOKUP(N2367,Home!$C$7:$I$207,6,FALSE)="",VLOOKUP(N2367,Home!$C$7:$I$207,7,FALSE)=""),"FEJL",SUM(Baggrundsark!$K$4:K2367))</f>
        <v>FEJL</v>
      </c>
      <c r="Y2367">
        <v>2364</v>
      </c>
      <c r="Z2367" s="1"/>
      <c r="AC2367" s="44"/>
      <c r="AD2367">
        <f t="shared" si="754"/>
        <v>0</v>
      </c>
      <c r="AE2367">
        <f>SUM($AD$4:AD2367)</f>
        <v>1</v>
      </c>
      <c r="AF2367" s="103" t="str">
        <f>IFERROR(VLOOKUP(AN2367,Home!$C$8:$E$207,3,FALSE),"")</f>
        <v/>
      </c>
      <c r="AG2367" s="103" t="str">
        <f>IFERROR(VLOOKUP(AN2367,Home!$C$8:$E$207,2,FALSE),"")</f>
        <v/>
      </c>
      <c r="AH2367" s="104" t="str">
        <f>IF(VLOOKUP(AE2367,Home!$C$8:$I$207,6,FALSE)="","",VLOOKUP(AE2367,Home!$C$8:$I$207,6,FALSE))</f>
        <v/>
      </c>
      <c r="AI2367" s="104" t="e">
        <f t="shared" si="762"/>
        <v>#VALUE!</v>
      </c>
      <c r="AJ2367" s="105" t="e">
        <f t="shared" si="755"/>
        <v>#VALUE!</v>
      </c>
      <c r="AK2367" s="103" t="e">
        <f t="shared" si="748"/>
        <v>#VALUE!</v>
      </c>
      <c r="AL2367" s="103" t="e">
        <f t="shared" si="756"/>
        <v>#VALUE!</v>
      </c>
      <c r="AN2367" t="str">
        <f>IF(OR(VLOOKUP(AE2367,Home!$C$8:$I$207,6,FALSE)="",VLOOKUP(AE2367,Home!$C$8:$I$207,7,FALSE)=""),"FEJL",Baggrundsark!AE2367)</f>
        <v>FEJL</v>
      </c>
      <c r="AO2367">
        <f>IF(VLOOKUP(AE2367,Home!$C$8:$N$207,12,FALSE)="Timelønnet",1,0)</f>
        <v>0</v>
      </c>
      <c r="AP2367">
        <f>SUM($AO$4:AO2367)*AO2367</f>
        <v>0</v>
      </c>
      <c r="AQ2367">
        <f t="shared" si="763"/>
        <v>1</v>
      </c>
      <c r="AR2367" t="str">
        <f t="shared" si="763"/>
        <v/>
      </c>
      <c r="AS2367" t="e">
        <f t="shared" si="757"/>
        <v>#VALUE!</v>
      </c>
      <c r="AT2367" s="45" t="e">
        <f t="shared" si="764"/>
        <v>#VALUE!</v>
      </c>
      <c r="AU2367">
        <f>VLOOKUP(AQ2367,Home!$C$8:$J$207,8,FALSE)</f>
        <v>0</v>
      </c>
    </row>
    <row r="2368" spans="1:47" x14ac:dyDescent="0.25">
      <c r="A2368" s="6">
        <f t="shared" si="749"/>
        <v>0</v>
      </c>
      <c r="B2368" s="6">
        <f t="shared" si="758"/>
        <v>0</v>
      </c>
      <c r="C2368" s="6" t="str">
        <f t="shared" si="750"/>
        <v/>
      </c>
      <c r="D2368" s="7">
        <f t="shared" si="751"/>
        <v>0</v>
      </c>
      <c r="E2368" s="7">
        <f t="shared" si="759"/>
        <v>0</v>
      </c>
      <c r="F2368" s="7" t="str">
        <f t="shared" si="752"/>
        <v/>
      </c>
      <c r="G2368" s="6">
        <f t="shared" si="753"/>
        <v>0</v>
      </c>
      <c r="H2368" s="6">
        <f t="shared" si="760"/>
        <v>0</v>
      </c>
      <c r="I2368" s="6" t="str">
        <f t="shared" si="761"/>
        <v/>
      </c>
      <c r="J2368" s="11">
        <v>2365</v>
      </c>
      <c r="K2368" s="11">
        <f>IF(IFERROR(VLOOKUP(J2368,Home!$A$8:$B$1048576,1,FALSE),0)=0,0,1)</f>
        <v>0</v>
      </c>
      <c r="L2368" s="129" t="e">
        <f>IF(VLOOKUP(O2368,Home!$C$8:$R$207,6,FALSE)="","",VLOOKUP(O2368,Home!$C$8:$R$207,6,FALSE))</f>
        <v>#N/A</v>
      </c>
      <c r="M2368" s="129" t="e">
        <f t="shared" si="746"/>
        <v>#N/A</v>
      </c>
      <c r="N2368" s="11">
        <f>SUM($K$4:K2368)</f>
        <v>200</v>
      </c>
      <c r="O2368" s="11" t="str">
        <f>IF(P2368="","",IF(IFERROR(VLOOKUP(N2368,Home!$C$8:$R$1048576,1,FALSE),"")=0,"",IFERROR(VLOOKUP(N2368,Home!$C$8:$R$1048576,1,FALSE),"")))</f>
        <v/>
      </c>
      <c r="P2368" s="11" t="str">
        <f>IF(IFERROR(VLOOKUP(W2368,Home!$C$8:$R$1048576,3,FALSE),"")=0,"",IFERROR(VLOOKUP(W2368,Home!$C$8:$R$1048576,3,FALSE),""))</f>
        <v/>
      </c>
      <c r="Q2368" s="11" t="str">
        <f t="shared" si="765"/>
        <v/>
      </c>
      <c r="R2368" s="130" t="e">
        <f>VLOOKUP(Q2368,'Baggrund til lister'!$G$4:$H$15,2,FALSE)</f>
        <v>#N/A</v>
      </c>
      <c r="S2368" s="11" t="str">
        <f t="shared" si="747"/>
        <v/>
      </c>
      <c r="T2368" s="11" t="str">
        <f>IF(IFERROR(VLOOKUP(N2368,Home!$C$8:$R$1048576,11,FALSE),"")=0,"",IFERROR(VLOOKUP(N2368,Home!$C$8:$R$1048576,11,FALSE),""))</f>
        <v/>
      </c>
      <c r="U2368" s="11" t="str">
        <f>IF(IFERROR(VLOOKUP(O2368,Home!$C$8:$R$1048576,12,FALSE),"")=0,"",IFERROR(VLOOKUP(O2368,Home!$C$8:$R$1048576,12,FALSE),""))</f>
        <v/>
      </c>
      <c r="V2368" s="11" t="str">
        <f>IF(IFERROR(VLOOKUP(O2368,Home!$C$8:$R$1048576,8,FALSE),"")=0,"",IFERROR(VLOOKUP(O2368,Home!$C$8:$R$1048576,8,FALSE),""))</f>
        <v/>
      </c>
      <c r="W2368" s="11" t="str">
        <f>IF(OR(VLOOKUP(N2368,Home!$C$7:$I$207,6,FALSE)="",VLOOKUP(N2368,Home!$C$7:$I$207,7,FALSE)=""),"FEJL",SUM(Baggrundsark!$K$4:K2368))</f>
        <v>FEJL</v>
      </c>
      <c r="Y2368">
        <v>2365</v>
      </c>
      <c r="Z2368" s="1"/>
      <c r="AC2368" s="44"/>
      <c r="AD2368">
        <f t="shared" si="754"/>
        <v>0</v>
      </c>
      <c r="AE2368">
        <f>SUM($AD$4:AD2368)</f>
        <v>1</v>
      </c>
      <c r="AF2368" s="103" t="str">
        <f>IFERROR(VLOOKUP(AN2368,Home!$C$8:$E$207,3,FALSE),"")</f>
        <v/>
      </c>
      <c r="AG2368" s="103" t="str">
        <f>IFERROR(VLOOKUP(AN2368,Home!$C$8:$E$207,2,FALSE),"")</f>
        <v/>
      </c>
      <c r="AH2368" s="104" t="str">
        <f>IF(VLOOKUP(AE2368,Home!$C$8:$I$207,6,FALSE)="","",VLOOKUP(AE2368,Home!$C$8:$I$207,6,FALSE))</f>
        <v/>
      </c>
      <c r="AI2368" s="104" t="e">
        <f t="shared" si="762"/>
        <v>#VALUE!</v>
      </c>
      <c r="AJ2368" s="105" t="e">
        <f t="shared" si="755"/>
        <v>#VALUE!</v>
      </c>
      <c r="AK2368" s="103" t="e">
        <f t="shared" si="748"/>
        <v>#VALUE!</v>
      </c>
      <c r="AL2368" s="103" t="e">
        <f t="shared" si="756"/>
        <v>#VALUE!</v>
      </c>
      <c r="AN2368" t="str">
        <f>IF(OR(VLOOKUP(AE2368,Home!$C$8:$I$207,6,FALSE)="",VLOOKUP(AE2368,Home!$C$8:$I$207,7,FALSE)=""),"FEJL",Baggrundsark!AE2368)</f>
        <v>FEJL</v>
      </c>
      <c r="AO2368">
        <f>IF(VLOOKUP(AE2368,Home!$C$8:$N$207,12,FALSE)="Timelønnet",1,0)</f>
        <v>0</v>
      </c>
      <c r="AP2368">
        <f>SUM($AO$4:AO2368)*AO2368</f>
        <v>0</v>
      </c>
      <c r="AQ2368">
        <f t="shared" si="763"/>
        <v>1</v>
      </c>
      <c r="AR2368" t="str">
        <f t="shared" si="763"/>
        <v/>
      </c>
      <c r="AS2368" t="e">
        <f t="shared" si="757"/>
        <v>#VALUE!</v>
      </c>
      <c r="AT2368" s="45" t="e">
        <f t="shared" si="764"/>
        <v>#VALUE!</v>
      </c>
      <c r="AU2368">
        <f>VLOOKUP(AQ2368,Home!$C$8:$J$207,8,FALSE)</f>
        <v>0</v>
      </c>
    </row>
    <row r="2369" spans="1:47" x14ac:dyDescent="0.25">
      <c r="A2369" s="6">
        <f t="shared" si="749"/>
        <v>0</v>
      </c>
      <c r="B2369" s="6">
        <f t="shared" si="758"/>
        <v>0</v>
      </c>
      <c r="C2369" s="6" t="str">
        <f t="shared" si="750"/>
        <v/>
      </c>
      <c r="D2369" s="7">
        <f t="shared" si="751"/>
        <v>0</v>
      </c>
      <c r="E2369" s="7">
        <f t="shared" si="759"/>
        <v>0</v>
      </c>
      <c r="F2369" s="7" t="str">
        <f t="shared" si="752"/>
        <v/>
      </c>
      <c r="G2369" s="6">
        <f t="shared" si="753"/>
        <v>0</v>
      </c>
      <c r="H2369" s="6">
        <f t="shared" si="760"/>
        <v>0</v>
      </c>
      <c r="I2369" s="6" t="str">
        <f t="shared" si="761"/>
        <v/>
      </c>
      <c r="J2369" s="11">
        <v>2366</v>
      </c>
      <c r="K2369" s="11">
        <f>IF(IFERROR(VLOOKUP(J2369,Home!$A$8:$B$1048576,1,FALSE),0)=0,0,1)</f>
        <v>0</v>
      </c>
      <c r="L2369" s="129" t="e">
        <f>IF(VLOOKUP(O2369,Home!$C$8:$R$207,6,FALSE)="","",VLOOKUP(O2369,Home!$C$8:$R$207,6,FALSE))</f>
        <v>#N/A</v>
      </c>
      <c r="M2369" s="129" t="e">
        <f t="shared" si="746"/>
        <v>#N/A</v>
      </c>
      <c r="N2369" s="11">
        <f>SUM($K$4:K2369)</f>
        <v>200</v>
      </c>
      <c r="O2369" s="11" t="str">
        <f>IF(P2369="","",IF(IFERROR(VLOOKUP(N2369,Home!$C$8:$R$1048576,1,FALSE),"")=0,"",IFERROR(VLOOKUP(N2369,Home!$C$8:$R$1048576,1,FALSE),"")))</f>
        <v/>
      </c>
      <c r="P2369" s="11" t="str">
        <f>IF(IFERROR(VLOOKUP(W2369,Home!$C$8:$R$1048576,3,FALSE),"")=0,"",IFERROR(VLOOKUP(W2369,Home!$C$8:$R$1048576,3,FALSE),""))</f>
        <v/>
      </c>
      <c r="Q2369" s="11" t="str">
        <f t="shared" si="765"/>
        <v/>
      </c>
      <c r="R2369" s="130" t="e">
        <f>VLOOKUP(Q2369,'Baggrund til lister'!$G$4:$H$15,2,FALSE)</f>
        <v>#N/A</v>
      </c>
      <c r="S2369" s="11" t="str">
        <f t="shared" si="747"/>
        <v/>
      </c>
      <c r="T2369" s="11" t="str">
        <f>IF(IFERROR(VLOOKUP(N2369,Home!$C$8:$R$1048576,11,FALSE),"")=0,"",IFERROR(VLOOKUP(N2369,Home!$C$8:$R$1048576,11,FALSE),""))</f>
        <v/>
      </c>
      <c r="U2369" s="11" t="str">
        <f>IF(IFERROR(VLOOKUP(O2369,Home!$C$8:$R$1048576,12,FALSE),"")=0,"",IFERROR(VLOOKUP(O2369,Home!$C$8:$R$1048576,12,FALSE),""))</f>
        <v/>
      </c>
      <c r="V2369" s="11" t="str">
        <f>IF(IFERROR(VLOOKUP(O2369,Home!$C$8:$R$1048576,8,FALSE),"")=0,"",IFERROR(VLOOKUP(O2369,Home!$C$8:$R$1048576,8,FALSE),""))</f>
        <v/>
      </c>
      <c r="W2369" s="11" t="str">
        <f>IF(OR(VLOOKUP(N2369,Home!$C$7:$I$207,6,FALSE)="",VLOOKUP(N2369,Home!$C$7:$I$207,7,FALSE)=""),"FEJL",SUM(Baggrundsark!$K$4:K2369))</f>
        <v>FEJL</v>
      </c>
      <c r="Y2369">
        <v>2366</v>
      </c>
      <c r="Z2369" s="1"/>
      <c r="AC2369" s="44"/>
      <c r="AD2369">
        <f t="shared" si="754"/>
        <v>0</v>
      </c>
      <c r="AE2369">
        <f>SUM($AD$4:AD2369)</f>
        <v>1</v>
      </c>
      <c r="AF2369" s="103" t="str">
        <f>IFERROR(VLOOKUP(AN2369,Home!$C$8:$E$207,3,FALSE),"")</f>
        <v/>
      </c>
      <c r="AG2369" s="103" t="str">
        <f>IFERROR(VLOOKUP(AN2369,Home!$C$8:$E$207,2,FALSE),"")</f>
        <v/>
      </c>
      <c r="AH2369" s="104" t="str">
        <f>IF(VLOOKUP(AE2369,Home!$C$8:$I$207,6,FALSE)="","",VLOOKUP(AE2369,Home!$C$8:$I$207,6,FALSE))</f>
        <v/>
      </c>
      <c r="AI2369" s="104" t="e">
        <f t="shared" si="762"/>
        <v>#VALUE!</v>
      </c>
      <c r="AJ2369" s="105" t="e">
        <f t="shared" si="755"/>
        <v>#VALUE!</v>
      </c>
      <c r="AK2369" s="103" t="e">
        <f t="shared" si="748"/>
        <v>#VALUE!</v>
      </c>
      <c r="AL2369" s="103" t="e">
        <f t="shared" si="756"/>
        <v>#VALUE!</v>
      </c>
      <c r="AN2369" t="str">
        <f>IF(OR(VLOOKUP(AE2369,Home!$C$8:$I$207,6,FALSE)="",VLOOKUP(AE2369,Home!$C$8:$I$207,7,FALSE)=""),"FEJL",Baggrundsark!AE2369)</f>
        <v>FEJL</v>
      </c>
      <c r="AO2369">
        <f>IF(VLOOKUP(AE2369,Home!$C$8:$N$207,12,FALSE)="Timelønnet",1,0)</f>
        <v>0</v>
      </c>
      <c r="AP2369">
        <f>SUM($AO$4:AO2369)*AO2369</f>
        <v>0</v>
      </c>
      <c r="AQ2369">
        <f t="shared" si="763"/>
        <v>1</v>
      </c>
      <c r="AR2369" t="str">
        <f t="shared" si="763"/>
        <v/>
      </c>
      <c r="AS2369" t="e">
        <f t="shared" si="757"/>
        <v>#VALUE!</v>
      </c>
      <c r="AT2369" s="45" t="e">
        <f t="shared" si="764"/>
        <v>#VALUE!</v>
      </c>
      <c r="AU2369">
        <f>VLOOKUP(AQ2369,Home!$C$8:$J$207,8,FALSE)</f>
        <v>0</v>
      </c>
    </row>
    <row r="2370" spans="1:47" x14ac:dyDescent="0.25">
      <c r="A2370" s="6">
        <f t="shared" si="749"/>
        <v>0</v>
      </c>
      <c r="B2370" s="6">
        <f t="shared" si="758"/>
        <v>0</v>
      </c>
      <c r="C2370" s="6" t="str">
        <f t="shared" si="750"/>
        <v/>
      </c>
      <c r="D2370" s="7">
        <f t="shared" si="751"/>
        <v>0</v>
      </c>
      <c r="E2370" s="7">
        <f t="shared" si="759"/>
        <v>0</v>
      </c>
      <c r="F2370" s="7" t="str">
        <f t="shared" si="752"/>
        <v/>
      </c>
      <c r="G2370" s="6">
        <f t="shared" si="753"/>
        <v>0</v>
      </c>
      <c r="H2370" s="6">
        <f t="shared" si="760"/>
        <v>0</v>
      </c>
      <c r="I2370" s="6" t="str">
        <f t="shared" si="761"/>
        <v/>
      </c>
      <c r="J2370" s="11">
        <v>2367</v>
      </c>
      <c r="K2370" s="11">
        <f>IF(IFERROR(VLOOKUP(J2370,Home!$A$8:$B$1048576,1,FALSE),0)=0,0,1)</f>
        <v>0</v>
      </c>
      <c r="L2370" s="129" t="e">
        <f>IF(VLOOKUP(O2370,Home!$C$8:$R$207,6,FALSE)="","",VLOOKUP(O2370,Home!$C$8:$R$207,6,FALSE))</f>
        <v>#N/A</v>
      </c>
      <c r="M2370" s="129" t="e">
        <f t="shared" si="746"/>
        <v>#N/A</v>
      </c>
      <c r="N2370" s="11">
        <f>SUM($K$4:K2370)</f>
        <v>200</v>
      </c>
      <c r="O2370" s="11" t="str">
        <f>IF(P2370="","",IF(IFERROR(VLOOKUP(N2370,Home!$C$8:$R$1048576,1,FALSE),"")=0,"",IFERROR(VLOOKUP(N2370,Home!$C$8:$R$1048576,1,FALSE),"")))</f>
        <v/>
      </c>
      <c r="P2370" s="11" t="str">
        <f>IF(IFERROR(VLOOKUP(W2370,Home!$C$8:$R$1048576,3,FALSE),"")=0,"",IFERROR(VLOOKUP(W2370,Home!$C$8:$R$1048576,3,FALSE),""))</f>
        <v/>
      </c>
      <c r="Q2370" s="11" t="str">
        <f t="shared" si="765"/>
        <v/>
      </c>
      <c r="R2370" s="130" t="e">
        <f>VLOOKUP(Q2370,'Baggrund til lister'!$G$4:$H$15,2,FALSE)</f>
        <v>#N/A</v>
      </c>
      <c r="S2370" s="11" t="str">
        <f t="shared" si="747"/>
        <v/>
      </c>
      <c r="T2370" s="11" t="str">
        <f>IF(IFERROR(VLOOKUP(N2370,Home!$C$8:$R$1048576,11,FALSE),"")=0,"",IFERROR(VLOOKUP(N2370,Home!$C$8:$R$1048576,11,FALSE),""))</f>
        <v/>
      </c>
      <c r="U2370" s="11" t="str">
        <f>IF(IFERROR(VLOOKUP(O2370,Home!$C$8:$R$1048576,12,FALSE),"")=0,"",IFERROR(VLOOKUP(O2370,Home!$C$8:$R$1048576,12,FALSE),""))</f>
        <v/>
      </c>
      <c r="V2370" s="11" t="str">
        <f>IF(IFERROR(VLOOKUP(O2370,Home!$C$8:$R$1048576,8,FALSE),"")=0,"",IFERROR(VLOOKUP(O2370,Home!$C$8:$R$1048576,8,FALSE),""))</f>
        <v/>
      </c>
      <c r="W2370" s="11" t="str">
        <f>IF(OR(VLOOKUP(N2370,Home!$C$7:$I$207,6,FALSE)="",VLOOKUP(N2370,Home!$C$7:$I$207,7,FALSE)=""),"FEJL",SUM(Baggrundsark!$K$4:K2370))</f>
        <v>FEJL</v>
      </c>
      <c r="Y2370">
        <v>2367</v>
      </c>
      <c r="Z2370" s="1"/>
      <c r="AC2370" s="44"/>
      <c r="AD2370">
        <f t="shared" si="754"/>
        <v>0</v>
      </c>
      <c r="AE2370">
        <f>SUM($AD$4:AD2370)</f>
        <v>1</v>
      </c>
      <c r="AF2370" s="103" t="str">
        <f>IFERROR(VLOOKUP(AN2370,Home!$C$8:$E$207,3,FALSE),"")</f>
        <v/>
      </c>
      <c r="AG2370" s="103" t="str">
        <f>IFERROR(VLOOKUP(AN2370,Home!$C$8:$E$207,2,FALSE),"")</f>
        <v/>
      </c>
      <c r="AH2370" s="104" t="str">
        <f>IF(VLOOKUP(AE2370,Home!$C$8:$I$207,6,FALSE)="","",VLOOKUP(AE2370,Home!$C$8:$I$207,6,FALSE))</f>
        <v/>
      </c>
      <c r="AI2370" s="104" t="e">
        <f t="shared" si="762"/>
        <v>#VALUE!</v>
      </c>
      <c r="AJ2370" s="105" t="e">
        <f t="shared" si="755"/>
        <v>#VALUE!</v>
      </c>
      <c r="AK2370" s="103" t="e">
        <f t="shared" si="748"/>
        <v>#VALUE!</v>
      </c>
      <c r="AL2370" s="103" t="e">
        <f t="shared" si="756"/>
        <v>#VALUE!</v>
      </c>
      <c r="AN2370" t="str">
        <f>IF(OR(VLOOKUP(AE2370,Home!$C$8:$I$207,6,FALSE)="",VLOOKUP(AE2370,Home!$C$8:$I$207,7,FALSE)=""),"FEJL",Baggrundsark!AE2370)</f>
        <v>FEJL</v>
      </c>
      <c r="AO2370">
        <f>IF(VLOOKUP(AE2370,Home!$C$8:$N$207,12,FALSE)="Timelønnet",1,0)</f>
        <v>0</v>
      </c>
      <c r="AP2370">
        <f>SUM($AO$4:AO2370)*AO2370</f>
        <v>0</v>
      </c>
      <c r="AQ2370">
        <f t="shared" si="763"/>
        <v>1</v>
      </c>
      <c r="AR2370" t="str">
        <f t="shared" si="763"/>
        <v/>
      </c>
      <c r="AS2370" t="e">
        <f t="shared" si="757"/>
        <v>#VALUE!</v>
      </c>
      <c r="AT2370" s="45" t="e">
        <f t="shared" si="764"/>
        <v>#VALUE!</v>
      </c>
      <c r="AU2370">
        <f>VLOOKUP(AQ2370,Home!$C$8:$J$207,8,FALSE)</f>
        <v>0</v>
      </c>
    </row>
    <row r="2371" spans="1:47" x14ac:dyDescent="0.25">
      <c r="A2371" s="6">
        <f t="shared" si="749"/>
        <v>0</v>
      </c>
      <c r="B2371" s="6">
        <f t="shared" si="758"/>
        <v>0</v>
      </c>
      <c r="C2371" s="6" t="str">
        <f t="shared" si="750"/>
        <v/>
      </c>
      <c r="D2371" s="7">
        <f t="shared" si="751"/>
        <v>0</v>
      </c>
      <c r="E2371" s="7">
        <f t="shared" si="759"/>
        <v>0</v>
      </c>
      <c r="F2371" s="7" t="str">
        <f t="shared" si="752"/>
        <v/>
      </c>
      <c r="G2371" s="6">
        <f t="shared" si="753"/>
        <v>0</v>
      </c>
      <c r="H2371" s="6">
        <f t="shared" si="760"/>
        <v>0</v>
      </c>
      <c r="I2371" s="6" t="str">
        <f t="shared" si="761"/>
        <v/>
      </c>
      <c r="J2371" s="11">
        <v>2368</v>
      </c>
      <c r="K2371" s="11">
        <f>IF(IFERROR(VLOOKUP(J2371,Home!$A$8:$B$1048576,1,FALSE),0)=0,0,1)</f>
        <v>0</v>
      </c>
      <c r="L2371" s="129" t="e">
        <f>IF(VLOOKUP(O2371,Home!$C$8:$R$207,6,FALSE)="","",VLOOKUP(O2371,Home!$C$8:$R$207,6,FALSE))</f>
        <v>#N/A</v>
      </c>
      <c r="M2371" s="129" t="e">
        <f t="shared" si="746"/>
        <v>#N/A</v>
      </c>
      <c r="N2371" s="11">
        <f>SUM($K$4:K2371)</f>
        <v>200</v>
      </c>
      <c r="O2371" s="11" t="str">
        <f>IF(P2371="","",IF(IFERROR(VLOOKUP(N2371,Home!$C$8:$R$1048576,1,FALSE),"")=0,"",IFERROR(VLOOKUP(N2371,Home!$C$8:$R$1048576,1,FALSE),"")))</f>
        <v/>
      </c>
      <c r="P2371" s="11" t="str">
        <f>IF(IFERROR(VLOOKUP(W2371,Home!$C$8:$R$1048576,3,FALSE),"")=0,"",IFERROR(VLOOKUP(W2371,Home!$C$8:$R$1048576,3,FALSE),""))</f>
        <v/>
      </c>
      <c r="Q2371" s="11" t="str">
        <f t="shared" si="765"/>
        <v/>
      </c>
      <c r="R2371" s="130" t="e">
        <f>VLOOKUP(Q2371,'Baggrund til lister'!$G$4:$H$15,2,FALSE)</f>
        <v>#N/A</v>
      </c>
      <c r="S2371" s="11" t="str">
        <f t="shared" si="747"/>
        <v/>
      </c>
      <c r="T2371" s="11" t="str">
        <f>IF(IFERROR(VLOOKUP(N2371,Home!$C$8:$R$1048576,11,FALSE),"")=0,"",IFERROR(VLOOKUP(N2371,Home!$C$8:$R$1048576,11,FALSE),""))</f>
        <v/>
      </c>
      <c r="U2371" s="11" t="str">
        <f>IF(IFERROR(VLOOKUP(O2371,Home!$C$8:$R$1048576,12,FALSE),"")=0,"",IFERROR(VLOOKUP(O2371,Home!$C$8:$R$1048576,12,FALSE),""))</f>
        <v/>
      </c>
      <c r="V2371" s="11" t="str">
        <f>IF(IFERROR(VLOOKUP(O2371,Home!$C$8:$R$1048576,8,FALSE),"")=0,"",IFERROR(VLOOKUP(O2371,Home!$C$8:$R$1048576,8,FALSE),""))</f>
        <v/>
      </c>
      <c r="W2371" s="11" t="str">
        <f>IF(OR(VLOOKUP(N2371,Home!$C$7:$I$207,6,FALSE)="",VLOOKUP(N2371,Home!$C$7:$I$207,7,FALSE)=""),"FEJL",SUM(Baggrundsark!$K$4:K2371))</f>
        <v>FEJL</v>
      </c>
      <c r="Y2371">
        <v>2368</v>
      </c>
      <c r="Z2371" s="1"/>
      <c r="AC2371" s="44"/>
      <c r="AD2371">
        <f t="shared" si="754"/>
        <v>0</v>
      </c>
      <c r="AE2371">
        <f>SUM($AD$4:AD2371)</f>
        <v>1</v>
      </c>
      <c r="AF2371" s="103" t="str">
        <f>IFERROR(VLOOKUP(AN2371,Home!$C$8:$E$207,3,FALSE),"")</f>
        <v/>
      </c>
      <c r="AG2371" s="103" t="str">
        <f>IFERROR(VLOOKUP(AN2371,Home!$C$8:$E$207,2,FALSE),"")</f>
        <v/>
      </c>
      <c r="AH2371" s="104" t="str">
        <f>IF(VLOOKUP(AE2371,Home!$C$8:$I$207,6,FALSE)="","",VLOOKUP(AE2371,Home!$C$8:$I$207,6,FALSE))</f>
        <v/>
      </c>
      <c r="AI2371" s="104" t="e">
        <f t="shared" si="762"/>
        <v>#VALUE!</v>
      </c>
      <c r="AJ2371" s="105" t="e">
        <f t="shared" si="755"/>
        <v>#VALUE!</v>
      </c>
      <c r="AK2371" s="103" t="e">
        <f t="shared" si="748"/>
        <v>#VALUE!</v>
      </c>
      <c r="AL2371" s="103" t="e">
        <f t="shared" si="756"/>
        <v>#VALUE!</v>
      </c>
      <c r="AN2371" t="str">
        <f>IF(OR(VLOOKUP(AE2371,Home!$C$8:$I$207,6,FALSE)="",VLOOKUP(AE2371,Home!$C$8:$I$207,7,FALSE)=""),"FEJL",Baggrundsark!AE2371)</f>
        <v>FEJL</v>
      </c>
      <c r="AO2371">
        <f>IF(VLOOKUP(AE2371,Home!$C$8:$N$207,12,FALSE)="Timelønnet",1,0)</f>
        <v>0</v>
      </c>
      <c r="AP2371">
        <f>SUM($AO$4:AO2371)*AO2371</f>
        <v>0</v>
      </c>
      <c r="AQ2371">
        <f t="shared" si="763"/>
        <v>1</v>
      </c>
      <c r="AR2371" t="str">
        <f t="shared" si="763"/>
        <v/>
      </c>
      <c r="AS2371" t="e">
        <f t="shared" si="757"/>
        <v>#VALUE!</v>
      </c>
      <c r="AT2371" s="45" t="e">
        <f t="shared" si="764"/>
        <v>#VALUE!</v>
      </c>
      <c r="AU2371">
        <f>VLOOKUP(AQ2371,Home!$C$8:$J$207,8,FALSE)</f>
        <v>0</v>
      </c>
    </row>
    <row r="2372" spans="1:47" x14ac:dyDescent="0.25">
      <c r="A2372" s="6">
        <f t="shared" si="749"/>
        <v>0</v>
      </c>
      <c r="B2372" s="6">
        <f t="shared" si="758"/>
        <v>0</v>
      </c>
      <c r="C2372" s="6" t="str">
        <f t="shared" si="750"/>
        <v/>
      </c>
      <c r="D2372" s="7">
        <f t="shared" si="751"/>
        <v>0</v>
      </c>
      <c r="E2372" s="7">
        <f t="shared" si="759"/>
        <v>0</v>
      </c>
      <c r="F2372" s="7" t="str">
        <f t="shared" si="752"/>
        <v/>
      </c>
      <c r="G2372" s="6">
        <f t="shared" si="753"/>
        <v>0</v>
      </c>
      <c r="H2372" s="6">
        <f t="shared" si="760"/>
        <v>0</v>
      </c>
      <c r="I2372" s="6" t="str">
        <f t="shared" si="761"/>
        <v/>
      </c>
      <c r="J2372" s="11">
        <v>2369</v>
      </c>
      <c r="K2372" s="11">
        <f>IF(IFERROR(VLOOKUP(J2372,Home!$A$8:$B$1048576,1,FALSE),0)=0,0,1)</f>
        <v>0</v>
      </c>
      <c r="L2372" s="129" t="e">
        <f>IF(VLOOKUP(O2372,Home!$C$8:$R$207,6,FALSE)="","",VLOOKUP(O2372,Home!$C$8:$R$207,6,FALSE))</f>
        <v>#N/A</v>
      </c>
      <c r="M2372" s="129" t="e">
        <f t="shared" ref="M2372:M2435" si="766">IF(O2372=O2371,EDATE(M2371,1),L2372)</f>
        <v>#N/A</v>
      </c>
      <c r="N2372" s="11">
        <f>SUM($K$4:K2372)</f>
        <v>200</v>
      </c>
      <c r="O2372" s="11" t="str">
        <f>IF(P2372="","",IF(IFERROR(VLOOKUP(N2372,Home!$C$8:$R$1048576,1,FALSE),"")=0,"",IFERROR(VLOOKUP(N2372,Home!$C$8:$R$1048576,1,FALSE),"")))</f>
        <v/>
      </c>
      <c r="P2372" s="11" t="str">
        <f>IF(IFERROR(VLOOKUP(W2372,Home!$C$8:$R$1048576,3,FALSE),"")=0,"",IFERROR(VLOOKUP(W2372,Home!$C$8:$R$1048576,3,FALSE),""))</f>
        <v/>
      </c>
      <c r="Q2372" s="11" t="str">
        <f t="shared" si="765"/>
        <v/>
      </c>
      <c r="R2372" s="130" t="e">
        <f>VLOOKUP(Q2372,'Baggrund til lister'!$G$4:$H$15,2,FALSE)</f>
        <v>#N/A</v>
      </c>
      <c r="S2372" s="11" t="str">
        <f t="shared" ref="S2372:S2435" si="767">IFERROR(YEAR(M2372),"")</f>
        <v/>
      </c>
      <c r="T2372" s="11" t="str">
        <f>IF(IFERROR(VLOOKUP(N2372,Home!$C$8:$R$1048576,11,FALSE),"")=0,"",IFERROR(VLOOKUP(N2372,Home!$C$8:$R$1048576,11,FALSE),""))</f>
        <v/>
      </c>
      <c r="U2372" s="11" t="str">
        <f>IF(IFERROR(VLOOKUP(O2372,Home!$C$8:$R$1048576,12,FALSE),"")=0,"",IFERROR(VLOOKUP(O2372,Home!$C$8:$R$1048576,12,FALSE),""))</f>
        <v/>
      </c>
      <c r="V2372" s="11" t="str">
        <f>IF(IFERROR(VLOOKUP(O2372,Home!$C$8:$R$1048576,8,FALSE),"")=0,"",IFERROR(VLOOKUP(O2372,Home!$C$8:$R$1048576,8,FALSE),""))</f>
        <v/>
      </c>
      <c r="W2372" s="11" t="str">
        <f>IF(OR(VLOOKUP(N2372,Home!$C$7:$I$207,6,FALSE)="",VLOOKUP(N2372,Home!$C$7:$I$207,7,FALSE)=""),"FEJL",SUM(Baggrundsark!$K$4:K2372))</f>
        <v>FEJL</v>
      </c>
      <c r="Y2372">
        <v>2369</v>
      </c>
      <c r="Z2372" s="1"/>
      <c r="AC2372" s="44"/>
      <c r="AD2372">
        <f t="shared" si="754"/>
        <v>0</v>
      </c>
      <c r="AE2372">
        <f>SUM($AD$4:AD2372)</f>
        <v>1</v>
      </c>
      <c r="AF2372" s="103" t="str">
        <f>IFERROR(VLOOKUP(AN2372,Home!$C$8:$E$207,3,FALSE),"")</f>
        <v/>
      </c>
      <c r="AG2372" s="103" t="str">
        <f>IFERROR(VLOOKUP(AN2372,Home!$C$8:$E$207,2,FALSE),"")</f>
        <v/>
      </c>
      <c r="AH2372" s="104" t="str">
        <f>IF(VLOOKUP(AE2372,Home!$C$8:$I$207,6,FALSE)="","",VLOOKUP(AE2372,Home!$C$8:$I$207,6,FALSE))</f>
        <v/>
      </c>
      <c r="AI2372" s="104" t="e">
        <f t="shared" si="762"/>
        <v>#VALUE!</v>
      </c>
      <c r="AJ2372" s="105" t="e">
        <f t="shared" si="755"/>
        <v>#VALUE!</v>
      </c>
      <c r="AK2372" s="103" t="e">
        <f t="shared" ref="AK2372:AK2435" si="768">YEAR(AI2372)</f>
        <v>#VALUE!</v>
      </c>
      <c r="AL2372" s="103" t="e">
        <f t="shared" si="756"/>
        <v>#VALUE!</v>
      </c>
      <c r="AN2372" t="str">
        <f>IF(OR(VLOOKUP(AE2372,Home!$C$8:$I$207,6,FALSE)="",VLOOKUP(AE2372,Home!$C$8:$I$207,7,FALSE)=""),"FEJL",Baggrundsark!AE2372)</f>
        <v>FEJL</v>
      </c>
      <c r="AO2372">
        <f>IF(VLOOKUP(AE2372,Home!$C$8:$N$207,12,FALSE)="Timelønnet",1,0)</f>
        <v>0</v>
      </c>
      <c r="AP2372">
        <f>SUM($AO$4:AO2372)*AO2372</f>
        <v>0</v>
      </c>
      <c r="AQ2372">
        <f t="shared" si="763"/>
        <v>1</v>
      </c>
      <c r="AR2372" t="str">
        <f t="shared" si="763"/>
        <v/>
      </c>
      <c r="AS2372" t="e">
        <f t="shared" si="757"/>
        <v>#VALUE!</v>
      </c>
      <c r="AT2372" s="45" t="e">
        <f t="shared" si="764"/>
        <v>#VALUE!</v>
      </c>
      <c r="AU2372">
        <f>VLOOKUP(AQ2372,Home!$C$8:$J$207,8,FALSE)</f>
        <v>0</v>
      </c>
    </row>
    <row r="2373" spans="1:47" x14ac:dyDescent="0.25">
      <c r="A2373" s="6">
        <f t="shared" ref="A2373:A2436" si="769">IF(U2373="Kontraktansat",1,0)</f>
        <v>0</v>
      </c>
      <c r="B2373" s="6">
        <f t="shared" si="758"/>
        <v>0</v>
      </c>
      <c r="C2373" s="6" t="str">
        <f t="shared" ref="C2373:C2436" si="770">IF(B2373=B2372,"",B2373)</f>
        <v/>
      </c>
      <c r="D2373" s="7">
        <f t="shared" ref="D2373:D2436" si="771">IF(U2373="Månedslønnet",1,0)</f>
        <v>0</v>
      </c>
      <c r="E2373" s="7">
        <f t="shared" si="759"/>
        <v>0</v>
      </c>
      <c r="F2373" s="7" t="str">
        <f t="shared" ref="F2373:F2436" si="772">IF(E2373=E2372,"",E2373)</f>
        <v/>
      </c>
      <c r="G2373" s="6">
        <f t="shared" ref="G2373:G2436" si="773">IF(U2373="Standardsats",1,0)</f>
        <v>0</v>
      </c>
      <c r="H2373" s="6">
        <f t="shared" si="760"/>
        <v>0</v>
      </c>
      <c r="I2373" s="6" t="str">
        <f t="shared" si="761"/>
        <v/>
      </c>
      <c r="J2373" s="11">
        <v>2370</v>
      </c>
      <c r="K2373" s="11">
        <f>IF(IFERROR(VLOOKUP(J2373,Home!$A$8:$B$1048576,1,FALSE),0)=0,0,1)</f>
        <v>0</v>
      </c>
      <c r="L2373" s="129" t="e">
        <f>IF(VLOOKUP(O2373,Home!$C$8:$R$207,6,FALSE)="","",VLOOKUP(O2373,Home!$C$8:$R$207,6,FALSE))</f>
        <v>#N/A</v>
      </c>
      <c r="M2373" s="129" t="e">
        <f t="shared" si="766"/>
        <v>#N/A</v>
      </c>
      <c r="N2373" s="11">
        <f>SUM($K$4:K2373)</f>
        <v>200</v>
      </c>
      <c r="O2373" s="11" t="str">
        <f>IF(P2373="","",IF(IFERROR(VLOOKUP(N2373,Home!$C$8:$R$1048576,1,FALSE),"")=0,"",IFERROR(VLOOKUP(N2373,Home!$C$8:$R$1048576,1,FALSE),"")))</f>
        <v/>
      </c>
      <c r="P2373" s="11" t="str">
        <f>IF(IFERROR(VLOOKUP(W2373,Home!$C$8:$R$1048576,3,FALSE),"")=0,"",IFERROR(VLOOKUP(W2373,Home!$C$8:$R$1048576,3,FALSE),""))</f>
        <v/>
      </c>
      <c r="Q2373" s="11" t="str">
        <f t="shared" si="765"/>
        <v/>
      </c>
      <c r="R2373" s="130" t="e">
        <f>VLOOKUP(Q2373,'Baggrund til lister'!$G$4:$H$15,2,FALSE)</f>
        <v>#N/A</v>
      </c>
      <c r="S2373" s="11" t="str">
        <f t="shared" si="767"/>
        <v/>
      </c>
      <c r="T2373" s="11" t="str">
        <f>IF(IFERROR(VLOOKUP(N2373,Home!$C$8:$R$1048576,11,FALSE),"")=0,"",IFERROR(VLOOKUP(N2373,Home!$C$8:$R$1048576,11,FALSE),""))</f>
        <v/>
      </c>
      <c r="U2373" s="11" t="str">
        <f>IF(IFERROR(VLOOKUP(O2373,Home!$C$8:$R$1048576,12,FALSE),"")=0,"",IFERROR(VLOOKUP(O2373,Home!$C$8:$R$1048576,12,FALSE),""))</f>
        <v/>
      </c>
      <c r="V2373" s="11" t="str">
        <f>IF(IFERROR(VLOOKUP(O2373,Home!$C$8:$R$1048576,8,FALSE),"")=0,"",IFERROR(VLOOKUP(O2373,Home!$C$8:$R$1048576,8,FALSE),""))</f>
        <v/>
      </c>
      <c r="W2373" s="11" t="str">
        <f>IF(OR(VLOOKUP(N2373,Home!$C$7:$I$207,6,FALSE)="",VLOOKUP(N2373,Home!$C$7:$I$207,7,FALSE)=""),"FEJL",SUM(Baggrundsark!$K$4:K2373))</f>
        <v>FEJL</v>
      </c>
      <c r="Y2373">
        <v>2370</v>
      </c>
      <c r="Z2373" s="1"/>
      <c r="AC2373" s="44"/>
      <c r="AD2373">
        <f t="shared" ref="AD2373:AD2436" si="774">IF(IFERROR(VLOOKUP(Y2373,$AC$4:$AC$203,1,FALSE),0)=0,0,1)</f>
        <v>0</v>
      </c>
      <c r="AE2373">
        <f>SUM($AD$4:AD2373)</f>
        <v>1</v>
      </c>
      <c r="AF2373" s="103" t="str">
        <f>IFERROR(VLOOKUP(AN2373,Home!$C$8:$E$207,3,FALSE),"")</f>
        <v/>
      </c>
      <c r="AG2373" s="103" t="str">
        <f>IFERROR(VLOOKUP(AN2373,Home!$C$8:$E$207,2,FALSE),"")</f>
        <v/>
      </c>
      <c r="AH2373" s="104" t="str">
        <f>IF(VLOOKUP(AE2373,Home!$C$8:$I$207,6,FALSE)="","",VLOOKUP(AE2373,Home!$C$8:$I$207,6,FALSE))</f>
        <v/>
      </c>
      <c r="AI2373" s="104" t="e">
        <f t="shared" si="762"/>
        <v>#VALUE!</v>
      </c>
      <c r="AJ2373" s="105" t="e">
        <f t="shared" ref="AJ2373:AJ2436" si="775">1+INT((AI2373-DATE(YEAR(AI2373+4-WEEKDAY(AI2373+6)),1,5)+WEEKDAY(DATE(YEAR(AI2373+4-WEEKDAY(AI2373+6)),1,3)))/7)</f>
        <v>#VALUE!</v>
      </c>
      <c r="AK2373" s="103" t="e">
        <f t="shared" si="768"/>
        <v>#VALUE!</v>
      </c>
      <c r="AL2373" s="103" t="e">
        <f t="shared" ref="AL2373:AL2436" si="776">AK2373&amp;" "&amp;AJ2373</f>
        <v>#VALUE!</v>
      </c>
      <c r="AN2373" t="str">
        <f>IF(OR(VLOOKUP(AE2373,Home!$C$8:$I$207,6,FALSE)="",VLOOKUP(AE2373,Home!$C$8:$I$207,7,FALSE)=""),"FEJL",Baggrundsark!AE2373)</f>
        <v>FEJL</v>
      </c>
      <c r="AO2373">
        <f>IF(VLOOKUP(AE2373,Home!$C$8:$N$207,12,FALSE)="Timelønnet",1,0)</f>
        <v>0</v>
      </c>
      <c r="AP2373">
        <f>SUM($AO$4:AO2373)*AO2373</f>
        <v>0</v>
      </c>
      <c r="AQ2373">
        <f t="shared" si="763"/>
        <v>1</v>
      </c>
      <c r="AR2373" t="str">
        <f t="shared" si="763"/>
        <v/>
      </c>
      <c r="AS2373" t="e">
        <f t="shared" ref="AS2373:AS2436" si="777">VLOOKUP(AL2373,$BB$4:$BC$476,2,FALSE)</f>
        <v>#VALUE!</v>
      </c>
      <c r="AT2373" s="45" t="e">
        <f t="shared" si="764"/>
        <v>#VALUE!</v>
      </c>
      <c r="AU2373">
        <f>VLOOKUP(AQ2373,Home!$C$8:$J$207,8,FALSE)</f>
        <v>0</v>
      </c>
    </row>
    <row r="2374" spans="1:47" x14ac:dyDescent="0.25">
      <c r="A2374" s="6">
        <f t="shared" si="769"/>
        <v>0</v>
      </c>
      <c r="B2374" s="6">
        <f t="shared" ref="B2374:B2437" si="778">A2374+B2373</f>
        <v>0</v>
      </c>
      <c r="C2374" s="6" t="str">
        <f t="shared" si="770"/>
        <v/>
      </c>
      <c r="D2374" s="7">
        <f t="shared" si="771"/>
        <v>0</v>
      </c>
      <c r="E2374" s="7">
        <f t="shared" ref="E2374:E2437" si="779">D2374+E2373</f>
        <v>0</v>
      </c>
      <c r="F2374" s="7" t="str">
        <f t="shared" si="772"/>
        <v/>
      </c>
      <c r="G2374" s="6">
        <f t="shared" si="773"/>
        <v>0</v>
      </c>
      <c r="H2374" s="6">
        <f t="shared" ref="H2374:H2437" si="780">G2374+H2373</f>
        <v>0</v>
      </c>
      <c r="I2374" s="6" t="str">
        <f t="shared" ref="I2374:I2437" si="781">IF(H2374=H2373,"",H2374)</f>
        <v/>
      </c>
      <c r="J2374" s="11">
        <v>2371</v>
      </c>
      <c r="K2374" s="11">
        <f>IF(IFERROR(VLOOKUP(J2374,Home!$A$8:$B$1048576,1,FALSE),0)=0,0,1)</f>
        <v>0</v>
      </c>
      <c r="L2374" s="129" t="e">
        <f>IF(VLOOKUP(O2374,Home!$C$8:$R$207,6,FALSE)="","",VLOOKUP(O2374,Home!$C$8:$R$207,6,FALSE))</f>
        <v>#N/A</v>
      </c>
      <c r="M2374" s="129" t="e">
        <f t="shared" si="766"/>
        <v>#N/A</v>
      </c>
      <c r="N2374" s="11">
        <f>SUM($K$4:K2374)</f>
        <v>200</v>
      </c>
      <c r="O2374" s="11" t="str">
        <f>IF(P2374="","",IF(IFERROR(VLOOKUP(N2374,Home!$C$8:$R$1048576,1,FALSE),"")=0,"",IFERROR(VLOOKUP(N2374,Home!$C$8:$R$1048576,1,FALSE),"")))</f>
        <v/>
      </c>
      <c r="P2374" s="11" t="str">
        <f>IF(IFERROR(VLOOKUP(W2374,Home!$C$8:$R$1048576,3,FALSE),"")=0,"",IFERROR(VLOOKUP(W2374,Home!$C$8:$R$1048576,3,FALSE),""))</f>
        <v/>
      </c>
      <c r="Q2374" s="11" t="str">
        <f t="shared" si="765"/>
        <v/>
      </c>
      <c r="R2374" s="130" t="e">
        <f>VLOOKUP(Q2374,'Baggrund til lister'!$G$4:$H$15,2,FALSE)</f>
        <v>#N/A</v>
      </c>
      <c r="S2374" s="11" t="str">
        <f t="shared" si="767"/>
        <v/>
      </c>
      <c r="T2374" s="11" t="str">
        <f>IF(IFERROR(VLOOKUP(N2374,Home!$C$8:$R$1048576,11,FALSE),"")=0,"",IFERROR(VLOOKUP(N2374,Home!$C$8:$R$1048576,11,FALSE),""))</f>
        <v/>
      </c>
      <c r="U2374" s="11" t="str">
        <f>IF(IFERROR(VLOOKUP(O2374,Home!$C$8:$R$1048576,12,FALSE),"")=0,"",IFERROR(VLOOKUP(O2374,Home!$C$8:$R$1048576,12,FALSE),""))</f>
        <v/>
      </c>
      <c r="V2374" s="11" t="str">
        <f>IF(IFERROR(VLOOKUP(O2374,Home!$C$8:$R$1048576,8,FALSE),"")=0,"",IFERROR(VLOOKUP(O2374,Home!$C$8:$R$1048576,8,FALSE),""))</f>
        <v/>
      </c>
      <c r="W2374" s="11" t="str">
        <f>IF(OR(VLOOKUP(N2374,Home!$C$7:$I$207,6,FALSE)="",VLOOKUP(N2374,Home!$C$7:$I$207,7,FALSE)=""),"FEJL",SUM(Baggrundsark!$K$4:K2374))</f>
        <v>FEJL</v>
      </c>
      <c r="Y2374">
        <v>2371</v>
      </c>
      <c r="Z2374" s="1"/>
      <c r="AC2374" s="44"/>
      <c r="AD2374">
        <f t="shared" si="774"/>
        <v>0</v>
      </c>
      <c r="AE2374">
        <f>SUM($AD$4:AD2374)</f>
        <v>1</v>
      </c>
      <c r="AF2374" s="103" t="str">
        <f>IFERROR(VLOOKUP(AN2374,Home!$C$8:$E$207,3,FALSE),"")</f>
        <v/>
      </c>
      <c r="AG2374" s="103" t="str">
        <f>IFERROR(VLOOKUP(AN2374,Home!$C$8:$E$207,2,FALSE),"")</f>
        <v/>
      </c>
      <c r="AH2374" s="104" t="str">
        <f>IF(VLOOKUP(AE2374,Home!$C$8:$I$207,6,FALSE)="","",VLOOKUP(AE2374,Home!$C$8:$I$207,6,FALSE))</f>
        <v/>
      </c>
      <c r="AI2374" s="104" t="e">
        <f t="shared" ref="AI2374:AI2437" si="782">IF(AG2374=AG2373,AI2373+14,AH2374)</f>
        <v>#VALUE!</v>
      </c>
      <c r="AJ2374" s="105" t="e">
        <f t="shared" si="775"/>
        <v>#VALUE!</v>
      </c>
      <c r="AK2374" s="103" t="e">
        <f t="shared" si="768"/>
        <v>#VALUE!</v>
      </c>
      <c r="AL2374" s="103" t="e">
        <f t="shared" si="776"/>
        <v>#VALUE!</v>
      </c>
      <c r="AN2374" t="str">
        <f>IF(OR(VLOOKUP(AE2374,Home!$C$8:$I$207,6,FALSE)="",VLOOKUP(AE2374,Home!$C$8:$I$207,7,FALSE)=""),"FEJL",Baggrundsark!AE2374)</f>
        <v>FEJL</v>
      </c>
      <c r="AO2374">
        <f>IF(VLOOKUP(AE2374,Home!$C$8:$N$207,12,FALSE)="Timelønnet",1,0)</f>
        <v>0</v>
      </c>
      <c r="AP2374">
        <f>SUM($AO$4:AO2374)*AO2374</f>
        <v>0</v>
      </c>
      <c r="AQ2374">
        <f t="shared" si="763"/>
        <v>1</v>
      </c>
      <c r="AR2374" t="str">
        <f t="shared" si="763"/>
        <v/>
      </c>
      <c r="AS2374" t="e">
        <f t="shared" si="777"/>
        <v>#VALUE!</v>
      </c>
      <c r="AT2374" s="45" t="e">
        <f t="shared" si="764"/>
        <v>#VALUE!</v>
      </c>
      <c r="AU2374">
        <f>VLOOKUP(AQ2374,Home!$C$8:$J$207,8,FALSE)</f>
        <v>0</v>
      </c>
    </row>
    <row r="2375" spans="1:47" x14ac:dyDescent="0.25">
      <c r="A2375" s="6">
        <f t="shared" si="769"/>
        <v>0</v>
      </c>
      <c r="B2375" s="6">
        <f t="shared" si="778"/>
        <v>0</v>
      </c>
      <c r="C2375" s="6" t="str">
        <f t="shared" si="770"/>
        <v/>
      </c>
      <c r="D2375" s="7">
        <f t="shared" si="771"/>
        <v>0</v>
      </c>
      <c r="E2375" s="7">
        <f t="shared" si="779"/>
        <v>0</v>
      </c>
      <c r="F2375" s="7" t="str">
        <f t="shared" si="772"/>
        <v/>
      </c>
      <c r="G2375" s="6">
        <f t="shared" si="773"/>
        <v>0</v>
      </c>
      <c r="H2375" s="6">
        <f t="shared" si="780"/>
        <v>0</v>
      </c>
      <c r="I2375" s="6" t="str">
        <f t="shared" si="781"/>
        <v/>
      </c>
      <c r="J2375" s="11">
        <v>2372</v>
      </c>
      <c r="K2375" s="11">
        <f>IF(IFERROR(VLOOKUP(J2375,Home!$A$8:$B$1048576,1,FALSE),0)=0,0,1)</f>
        <v>0</v>
      </c>
      <c r="L2375" s="129" t="e">
        <f>IF(VLOOKUP(O2375,Home!$C$8:$R$207,6,FALSE)="","",VLOOKUP(O2375,Home!$C$8:$R$207,6,FALSE))</f>
        <v>#N/A</v>
      </c>
      <c r="M2375" s="129" t="e">
        <f t="shared" si="766"/>
        <v>#N/A</v>
      </c>
      <c r="N2375" s="11">
        <f>SUM($K$4:K2375)</f>
        <v>200</v>
      </c>
      <c r="O2375" s="11" t="str">
        <f>IF(P2375="","",IF(IFERROR(VLOOKUP(N2375,Home!$C$8:$R$1048576,1,FALSE),"")=0,"",IFERROR(VLOOKUP(N2375,Home!$C$8:$R$1048576,1,FALSE),"")))</f>
        <v/>
      </c>
      <c r="P2375" s="11" t="str">
        <f>IF(IFERROR(VLOOKUP(W2375,Home!$C$8:$R$1048576,3,FALSE),"")=0,"",IFERROR(VLOOKUP(W2375,Home!$C$8:$R$1048576,3,FALSE),""))</f>
        <v/>
      </c>
      <c r="Q2375" s="11" t="str">
        <f t="shared" si="765"/>
        <v/>
      </c>
      <c r="R2375" s="130" t="e">
        <f>VLOOKUP(Q2375,'Baggrund til lister'!$G$4:$H$15,2,FALSE)</f>
        <v>#N/A</v>
      </c>
      <c r="S2375" s="11" t="str">
        <f t="shared" si="767"/>
        <v/>
      </c>
      <c r="T2375" s="11" t="str">
        <f>IF(IFERROR(VLOOKUP(N2375,Home!$C$8:$R$1048576,11,FALSE),"")=0,"",IFERROR(VLOOKUP(N2375,Home!$C$8:$R$1048576,11,FALSE),""))</f>
        <v/>
      </c>
      <c r="U2375" s="11" t="str">
        <f>IF(IFERROR(VLOOKUP(O2375,Home!$C$8:$R$1048576,12,FALSE),"")=0,"",IFERROR(VLOOKUP(O2375,Home!$C$8:$R$1048576,12,FALSE),""))</f>
        <v/>
      </c>
      <c r="V2375" s="11" t="str">
        <f>IF(IFERROR(VLOOKUP(O2375,Home!$C$8:$R$1048576,8,FALSE),"")=0,"",IFERROR(VLOOKUP(O2375,Home!$C$8:$R$1048576,8,FALSE),""))</f>
        <v/>
      </c>
      <c r="W2375" s="11" t="str">
        <f>IF(OR(VLOOKUP(N2375,Home!$C$7:$I$207,6,FALSE)="",VLOOKUP(N2375,Home!$C$7:$I$207,7,FALSE)=""),"FEJL",SUM(Baggrundsark!$K$4:K2375))</f>
        <v>FEJL</v>
      </c>
      <c r="Y2375">
        <v>2372</v>
      </c>
      <c r="Z2375" s="1"/>
      <c r="AC2375" s="44"/>
      <c r="AD2375">
        <f t="shared" si="774"/>
        <v>0</v>
      </c>
      <c r="AE2375">
        <f>SUM($AD$4:AD2375)</f>
        <v>1</v>
      </c>
      <c r="AF2375" s="103" t="str">
        <f>IFERROR(VLOOKUP(AN2375,Home!$C$8:$E$207,3,FALSE),"")</f>
        <v/>
      </c>
      <c r="AG2375" s="103" t="str">
        <f>IFERROR(VLOOKUP(AN2375,Home!$C$8:$E$207,2,FALSE),"")</f>
        <v/>
      </c>
      <c r="AH2375" s="104" t="str">
        <f>IF(VLOOKUP(AE2375,Home!$C$8:$I$207,6,FALSE)="","",VLOOKUP(AE2375,Home!$C$8:$I$207,6,FALSE))</f>
        <v/>
      </c>
      <c r="AI2375" s="104" t="e">
        <f t="shared" si="782"/>
        <v>#VALUE!</v>
      </c>
      <c r="AJ2375" s="105" t="e">
        <f t="shared" si="775"/>
        <v>#VALUE!</v>
      </c>
      <c r="AK2375" s="103" t="e">
        <f t="shared" si="768"/>
        <v>#VALUE!</v>
      </c>
      <c r="AL2375" s="103" t="e">
        <f t="shared" si="776"/>
        <v>#VALUE!</v>
      </c>
      <c r="AN2375" t="str">
        <f>IF(OR(VLOOKUP(AE2375,Home!$C$8:$I$207,6,FALSE)="",VLOOKUP(AE2375,Home!$C$8:$I$207,7,FALSE)=""),"FEJL",Baggrundsark!AE2375)</f>
        <v>FEJL</v>
      </c>
      <c r="AO2375">
        <f>IF(VLOOKUP(AE2375,Home!$C$8:$N$207,12,FALSE)="Timelønnet",1,0)</f>
        <v>0</v>
      </c>
      <c r="AP2375">
        <f>SUM($AO$4:AO2375)*AO2375</f>
        <v>0</v>
      </c>
      <c r="AQ2375">
        <f t="shared" si="763"/>
        <v>1</v>
      </c>
      <c r="AR2375" t="str">
        <f t="shared" si="763"/>
        <v/>
      </c>
      <c r="AS2375" t="e">
        <f t="shared" si="777"/>
        <v>#VALUE!</v>
      </c>
      <c r="AT2375" s="45" t="e">
        <f t="shared" si="764"/>
        <v>#VALUE!</v>
      </c>
      <c r="AU2375">
        <f>VLOOKUP(AQ2375,Home!$C$8:$J$207,8,FALSE)</f>
        <v>0</v>
      </c>
    </row>
    <row r="2376" spans="1:47" x14ac:dyDescent="0.25">
      <c r="A2376" s="6">
        <f t="shared" si="769"/>
        <v>0</v>
      </c>
      <c r="B2376" s="6">
        <f t="shared" si="778"/>
        <v>0</v>
      </c>
      <c r="C2376" s="6" t="str">
        <f t="shared" si="770"/>
        <v/>
      </c>
      <c r="D2376" s="7">
        <f t="shared" si="771"/>
        <v>0</v>
      </c>
      <c r="E2376" s="7">
        <f t="shared" si="779"/>
        <v>0</v>
      </c>
      <c r="F2376" s="7" t="str">
        <f t="shared" si="772"/>
        <v/>
      </c>
      <c r="G2376" s="6">
        <f t="shared" si="773"/>
        <v>0</v>
      </c>
      <c r="H2376" s="6">
        <f t="shared" si="780"/>
        <v>0</v>
      </c>
      <c r="I2376" s="6" t="str">
        <f t="shared" si="781"/>
        <v/>
      </c>
      <c r="J2376" s="11">
        <v>2373</v>
      </c>
      <c r="K2376" s="11">
        <f>IF(IFERROR(VLOOKUP(J2376,Home!$A$8:$B$1048576,1,FALSE),0)=0,0,1)</f>
        <v>0</v>
      </c>
      <c r="L2376" s="129" t="e">
        <f>IF(VLOOKUP(O2376,Home!$C$8:$R$207,6,FALSE)="","",VLOOKUP(O2376,Home!$C$8:$R$207,6,FALSE))</f>
        <v>#N/A</v>
      </c>
      <c r="M2376" s="129" t="e">
        <f t="shared" si="766"/>
        <v>#N/A</v>
      </c>
      <c r="N2376" s="11">
        <f>SUM($K$4:K2376)</f>
        <v>200</v>
      </c>
      <c r="O2376" s="11" t="str">
        <f>IF(P2376="","",IF(IFERROR(VLOOKUP(N2376,Home!$C$8:$R$1048576,1,FALSE),"")=0,"",IFERROR(VLOOKUP(N2376,Home!$C$8:$R$1048576,1,FALSE),"")))</f>
        <v/>
      </c>
      <c r="P2376" s="11" t="str">
        <f>IF(IFERROR(VLOOKUP(W2376,Home!$C$8:$R$1048576,3,FALSE),"")=0,"",IFERROR(VLOOKUP(W2376,Home!$C$8:$R$1048576,3,FALSE),""))</f>
        <v/>
      </c>
      <c r="Q2376" s="11" t="str">
        <f t="shared" si="765"/>
        <v/>
      </c>
      <c r="R2376" s="130" t="e">
        <f>VLOOKUP(Q2376,'Baggrund til lister'!$G$4:$H$15,2,FALSE)</f>
        <v>#N/A</v>
      </c>
      <c r="S2376" s="11" t="str">
        <f t="shared" si="767"/>
        <v/>
      </c>
      <c r="T2376" s="11" t="str">
        <f>IF(IFERROR(VLOOKUP(N2376,Home!$C$8:$R$1048576,11,FALSE),"")=0,"",IFERROR(VLOOKUP(N2376,Home!$C$8:$R$1048576,11,FALSE),""))</f>
        <v/>
      </c>
      <c r="U2376" s="11" t="str">
        <f>IF(IFERROR(VLOOKUP(O2376,Home!$C$8:$R$1048576,12,FALSE),"")=0,"",IFERROR(VLOOKUP(O2376,Home!$C$8:$R$1048576,12,FALSE),""))</f>
        <v/>
      </c>
      <c r="V2376" s="11" t="str">
        <f>IF(IFERROR(VLOOKUP(O2376,Home!$C$8:$R$1048576,8,FALSE),"")=0,"",IFERROR(VLOOKUP(O2376,Home!$C$8:$R$1048576,8,FALSE),""))</f>
        <v/>
      </c>
      <c r="W2376" s="11" t="str">
        <f>IF(OR(VLOOKUP(N2376,Home!$C$7:$I$207,6,FALSE)="",VLOOKUP(N2376,Home!$C$7:$I$207,7,FALSE)=""),"FEJL",SUM(Baggrundsark!$K$4:K2376))</f>
        <v>FEJL</v>
      </c>
      <c r="Y2376">
        <v>2373</v>
      </c>
      <c r="Z2376" s="1"/>
      <c r="AC2376" s="44"/>
      <c r="AD2376">
        <f t="shared" si="774"/>
        <v>0</v>
      </c>
      <c r="AE2376">
        <f>SUM($AD$4:AD2376)</f>
        <v>1</v>
      </c>
      <c r="AF2376" s="103" t="str">
        <f>IFERROR(VLOOKUP(AN2376,Home!$C$8:$E$207,3,FALSE),"")</f>
        <v/>
      </c>
      <c r="AG2376" s="103" t="str">
        <f>IFERROR(VLOOKUP(AN2376,Home!$C$8:$E$207,2,FALSE),"")</f>
        <v/>
      </c>
      <c r="AH2376" s="104" t="str">
        <f>IF(VLOOKUP(AE2376,Home!$C$8:$I$207,6,FALSE)="","",VLOOKUP(AE2376,Home!$C$8:$I$207,6,FALSE))</f>
        <v/>
      </c>
      <c r="AI2376" s="104" t="e">
        <f t="shared" si="782"/>
        <v>#VALUE!</v>
      </c>
      <c r="AJ2376" s="105" t="e">
        <f t="shared" si="775"/>
        <v>#VALUE!</v>
      </c>
      <c r="AK2376" s="103" t="e">
        <f t="shared" si="768"/>
        <v>#VALUE!</v>
      </c>
      <c r="AL2376" s="103" t="e">
        <f t="shared" si="776"/>
        <v>#VALUE!</v>
      </c>
      <c r="AN2376" t="str">
        <f>IF(OR(VLOOKUP(AE2376,Home!$C$8:$I$207,6,FALSE)="",VLOOKUP(AE2376,Home!$C$8:$I$207,7,FALSE)=""),"FEJL",Baggrundsark!AE2376)</f>
        <v>FEJL</v>
      </c>
      <c r="AO2376">
        <f>IF(VLOOKUP(AE2376,Home!$C$8:$N$207,12,FALSE)="Timelønnet",1,0)</f>
        <v>0</v>
      </c>
      <c r="AP2376">
        <f>SUM($AO$4:AO2376)*AO2376</f>
        <v>0</v>
      </c>
      <c r="AQ2376">
        <f t="shared" si="763"/>
        <v>1</v>
      </c>
      <c r="AR2376" t="str">
        <f t="shared" si="763"/>
        <v/>
      </c>
      <c r="AS2376" t="e">
        <f t="shared" si="777"/>
        <v>#VALUE!</v>
      </c>
      <c r="AT2376" s="45" t="e">
        <f t="shared" si="764"/>
        <v>#VALUE!</v>
      </c>
      <c r="AU2376">
        <f>VLOOKUP(AQ2376,Home!$C$8:$J$207,8,FALSE)</f>
        <v>0</v>
      </c>
    </row>
    <row r="2377" spans="1:47" x14ac:dyDescent="0.25">
      <c r="A2377" s="6">
        <f t="shared" si="769"/>
        <v>0</v>
      </c>
      <c r="B2377" s="6">
        <f t="shared" si="778"/>
        <v>0</v>
      </c>
      <c r="C2377" s="6" t="str">
        <f t="shared" si="770"/>
        <v/>
      </c>
      <c r="D2377" s="7">
        <f t="shared" si="771"/>
        <v>0</v>
      </c>
      <c r="E2377" s="7">
        <f t="shared" si="779"/>
        <v>0</v>
      </c>
      <c r="F2377" s="7" t="str">
        <f t="shared" si="772"/>
        <v/>
      </c>
      <c r="G2377" s="6">
        <f t="shared" si="773"/>
        <v>0</v>
      </c>
      <c r="H2377" s="6">
        <f t="shared" si="780"/>
        <v>0</v>
      </c>
      <c r="I2377" s="6" t="str">
        <f t="shared" si="781"/>
        <v/>
      </c>
      <c r="J2377" s="11">
        <v>2374</v>
      </c>
      <c r="K2377" s="11">
        <f>IF(IFERROR(VLOOKUP(J2377,Home!$A$8:$B$1048576,1,FALSE),0)=0,0,1)</f>
        <v>0</v>
      </c>
      <c r="L2377" s="129" t="e">
        <f>IF(VLOOKUP(O2377,Home!$C$8:$R$207,6,FALSE)="","",VLOOKUP(O2377,Home!$C$8:$R$207,6,FALSE))</f>
        <v>#N/A</v>
      </c>
      <c r="M2377" s="129" t="e">
        <f t="shared" si="766"/>
        <v>#N/A</v>
      </c>
      <c r="N2377" s="11">
        <f>SUM($K$4:K2377)</f>
        <v>200</v>
      </c>
      <c r="O2377" s="11" t="str">
        <f>IF(P2377="","",IF(IFERROR(VLOOKUP(N2377,Home!$C$8:$R$1048576,1,FALSE),"")=0,"",IFERROR(VLOOKUP(N2377,Home!$C$8:$R$1048576,1,FALSE),"")))</f>
        <v/>
      </c>
      <c r="P2377" s="11" t="str">
        <f>IF(IFERROR(VLOOKUP(W2377,Home!$C$8:$R$1048576,3,FALSE),"")=0,"",IFERROR(VLOOKUP(W2377,Home!$C$8:$R$1048576,3,FALSE),""))</f>
        <v/>
      </c>
      <c r="Q2377" s="11" t="str">
        <f t="shared" si="765"/>
        <v/>
      </c>
      <c r="R2377" s="130" t="e">
        <f>VLOOKUP(Q2377,'Baggrund til lister'!$G$4:$H$15,2,FALSE)</f>
        <v>#N/A</v>
      </c>
      <c r="S2377" s="11" t="str">
        <f t="shared" si="767"/>
        <v/>
      </c>
      <c r="T2377" s="11" t="str">
        <f>IF(IFERROR(VLOOKUP(N2377,Home!$C$8:$R$1048576,11,FALSE),"")=0,"",IFERROR(VLOOKUP(N2377,Home!$C$8:$R$1048576,11,FALSE),""))</f>
        <v/>
      </c>
      <c r="U2377" s="11" t="str">
        <f>IF(IFERROR(VLOOKUP(O2377,Home!$C$8:$R$1048576,12,FALSE),"")=0,"",IFERROR(VLOOKUP(O2377,Home!$C$8:$R$1048576,12,FALSE),""))</f>
        <v/>
      </c>
      <c r="V2377" s="11" t="str">
        <f>IF(IFERROR(VLOOKUP(O2377,Home!$C$8:$R$1048576,8,FALSE),"")=0,"",IFERROR(VLOOKUP(O2377,Home!$C$8:$R$1048576,8,FALSE),""))</f>
        <v/>
      </c>
      <c r="W2377" s="11" t="str">
        <f>IF(OR(VLOOKUP(N2377,Home!$C$7:$I$207,6,FALSE)="",VLOOKUP(N2377,Home!$C$7:$I$207,7,FALSE)=""),"FEJL",SUM(Baggrundsark!$K$4:K2377))</f>
        <v>FEJL</v>
      </c>
      <c r="Y2377">
        <v>2374</v>
      </c>
      <c r="Z2377" s="1"/>
      <c r="AC2377" s="44"/>
      <c r="AD2377">
        <f t="shared" si="774"/>
        <v>0</v>
      </c>
      <c r="AE2377">
        <f>SUM($AD$4:AD2377)</f>
        <v>1</v>
      </c>
      <c r="AF2377" s="103" t="str">
        <f>IFERROR(VLOOKUP(AN2377,Home!$C$8:$E$207,3,FALSE),"")</f>
        <v/>
      </c>
      <c r="AG2377" s="103" t="str">
        <f>IFERROR(VLOOKUP(AN2377,Home!$C$8:$E$207,2,FALSE),"")</f>
        <v/>
      </c>
      <c r="AH2377" s="104" t="str">
        <f>IF(VLOOKUP(AE2377,Home!$C$8:$I$207,6,FALSE)="","",VLOOKUP(AE2377,Home!$C$8:$I$207,6,FALSE))</f>
        <v/>
      </c>
      <c r="AI2377" s="104" t="e">
        <f t="shared" si="782"/>
        <v>#VALUE!</v>
      </c>
      <c r="AJ2377" s="105" t="e">
        <f t="shared" si="775"/>
        <v>#VALUE!</v>
      </c>
      <c r="AK2377" s="103" t="e">
        <f t="shared" si="768"/>
        <v>#VALUE!</v>
      </c>
      <c r="AL2377" s="103" t="e">
        <f t="shared" si="776"/>
        <v>#VALUE!</v>
      </c>
      <c r="AN2377" t="str">
        <f>IF(OR(VLOOKUP(AE2377,Home!$C$8:$I$207,6,FALSE)="",VLOOKUP(AE2377,Home!$C$8:$I$207,7,FALSE)=""),"FEJL",Baggrundsark!AE2377)</f>
        <v>FEJL</v>
      </c>
      <c r="AO2377">
        <f>IF(VLOOKUP(AE2377,Home!$C$8:$N$207,12,FALSE)="Timelønnet",1,0)</f>
        <v>0</v>
      </c>
      <c r="AP2377">
        <f>SUM($AO$4:AO2377)*AO2377</f>
        <v>0</v>
      </c>
      <c r="AQ2377">
        <f t="shared" si="763"/>
        <v>1</v>
      </c>
      <c r="AR2377" t="str">
        <f t="shared" si="763"/>
        <v/>
      </c>
      <c r="AS2377" t="e">
        <f t="shared" si="777"/>
        <v>#VALUE!</v>
      </c>
      <c r="AT2377" s="45" t="e">
        <f t="shared" si="764"/>
        <v>#VALUE!</v>
      </c>
      <c r="AU2377">
        <f>VLOOKUP(AQ2377,Home!$C$8:$J$207,8,FALSE)</f>
        <v>0</v>
      </c>
    </row>
    <row r="2378" spans="1:47" x14ac:dyDescent="0.25">
      <c r="A2378" s="6">
        <f t="shared" si="769"/>
        <v>0</v>
      </c>
      <c r="B2378" s="6">
        <f t="shared" si="778"/>
        <v>0</v>
      </c>
      <c r="C2378" s="6" t="str">
        <f t="shared" si="770"/>
        <v/>
      </c>
      <c r="D2378" s="7">
        <f t="shared" si="771"/>
        <v>0</v>
      </c>
      <c r="E2378" s="7">
        <f t="shared" si="779"/>
        <v>0</v>
      </c>
      <c r="F2378" s="7" t="str">
        <f t="shared" si="772"/>
        <v/>
      </c>
      <c r="G2378" s="6">
        <f t="shared" si="773"/>
        <v>0</v>
      </c>
      <c r="H2378" s="6">
        <f t="shared" si="780"/>
        <v>0</v>
      </c>
      <c r="I2378" s="6" t="str">
        <f t="shared" si="781"/>
        <v/>
      </c>
      <c r="J2378" s="11">
        <v>2375</v>
      </c>
      <c r="K2378" s="11">
        <f>IF(IFERROR(VLOOKUP(J2378,Home!$A$8:$B$1048576,1,FALSE),0)=0,0,1)</f>
        <v>0</v>
      </c>
      <c r="L2378" s="129" t="e">
        <f>IF(VLOOKUP(O2378,Home!$C$8:$R$207,6,FALSE)="","",VLOOKUP(O2378,Home!$C$8:$R$207,6,FALSE))</f>
        <v>#N/A</v>
      </c>
      <c r="M2378" s="129" t="e">
        <f t="shared" si="766"/>
        <v>#N/A</v>
      </c>
      <c r="N2378" s="11">
        <f>SUM($K$4:K2378)</f>
        <v>200</v>
      </c>
      <c r="O2378" s="11" t="str">
        <f>IF(P2378="","",IF(IFERROR(VLOOKUP(N2378,Home!$C$8:$R$1048576,1,FALSE),"")=0,"",IFERROR(VLOOKUP(N2378,Home!$C$8:$R$1048576,1,FALSE),"")))</f>
        <v/>
      </c>
      <c r="P2378" s="11" t="str">
        <f>IF(IFERROR(VLOOKUP(W2378,Home!$C$8:$R$1048576,3,FALSE),"")=0,"",IFERROR(VLOOKUP(W2378,Home!$C$8:$R$1048576,3,FALSE),""))</f>
        <v/>
      </c>
      <c r="Q2378" s="11" t="str">
        <f t="shared" si="765"/>
        <v/>
      </c>
      <c r="R2378" s="130" t="e">
        <f>VLOOKUP(Q2378,'Baggrund til lister'!$G$4:$H$15,2,FALSE)</f>
        <v>#N/A</v>
      </c>
      <c r="S2378" s="11" t="str">
        <f t="shared" si="767"/>
        <v/>
      </c>
      <c r="T2378" s="11" t="str">
        <f>IF(IFERROR(VLOOKUP(N2378,Home!$C$8:$R$1048576,11,FALSE),"")=0,"",IFERROR(VLOOKUP(N2378,Home!$C$8:$R$1048576,11,FALSE),""))</f>
        <v/>
      </c>
      <c r="U2378" s="11" t="str">
        <f>IF(IFERROR(VLOOKUP(O2378,Home!$C$8:$R$1048576,12,FALSE),"")=0,"",IFERROR(VLOOKUP(O2378,Home!$C$8:$R$1048576,12,FALSE),""))</f>
        <v/>
      </c>
      <c r="V2378" s="11" t="str">
        <f>IF(IFERROR(VLOOKUP(O2378,Home!$C$8:$R$1048576,8,FALSE),"")=0,"",IFERROR(VLOOKUP(O2378,Home!$C$8:$R$1048576,8,FALSE),""))</f>
        <v/>
      </c>
      <c r="W2378" s="11" t="str">
        <f>IF(OR(VLOOKUP(N2378,Home!$C$7:$I$207,6,FALSE)="",VLOOKUP(N2378,Home!$C$7:$I$207,7,FALSE)=""),"FEJL",SUM(Baggrundsark!$K$4:K2378))</f>
        <v>FEJL</v>
      </c>
      <c r="Y2378">
        <v>2375</v>
      </c>
      <c r="Z2378" s="1"/>
      <c r="AC2378" s="44"/>
      <c r="AD2378">
        <f t="shared" si="774"/>
        <v>0</v>
      </c>
      <c r="AE2378">
        <f>SUM($AD$4:AD2378)</f>
        <v>1</v>
      </c>
      <c r="AF2378" s="103" t="str">
        <f>IFERROR(VLOOKUP(AN2378,Home!$C$8:$E$207,3,FALSE),"")</f>
        <v/>
      </c>
      <c r="AG2378" s="103" t="str">
        <f>IFERROR(VLOOKUP(AN2378,Home!$C$8:$E$207,2,FALSE),"")</f>
        <v/>
      </c>
      <c r="AH2378" s="104" t="str">
        <f>IF(VLOOKUP(AE2378,Home!$C$8:$I$207,6,FALSE)="","",VLOOKUP(AE2378,Home!$C$8:$I$207,6,FALSE))</f>
        <v/>
      </c>
      <c r="AI2378" s="104" t="e">
        <f t="shared" si="782"/>
        <v>#VALUE!</v>
      </c>
      <c r="AJ2378" s="105" t="e">
        <f t="shared" si="775"/>
        <v>#VALUE!</v>
      </c>
      <c r="AK2378" s="103" t="e">
        <f t="shared" si="768"/>
        <v>#VALUE!</v>
      </c>
      <c r="AL2378" s="103" t="e">
        <f t="shared" si="776"/>
        <v>#VALUE!</v>
      </c>
      <c r="AN2378" t="str">
        <f>IF(OR(VLOOKUP(AE2378,Home!$C$8:$I$207,6,FALSE)="",VLOOKUP(AE2378,Home!$C$8:$I$207,7,FALSE)=""),"FEJL",Baggrundsark!AE2378)</f>
        <v>FEJL</v>
      </c>
      <c r="AO2378">
        <f>IF(VLOOKUP(AE2378,Home!$C$8:$N$207,12,FALSE)="Timelønnet",1,0)</f>
        <v>0</v>
      </c>
      <c r="AP2378">
        <f>SUM($AO$4:AO2378)*AO2378</f>
        <v>0</v>
      </c>
      <c r="AQ2378">
        <f t="shared" si="763"/>
        <v>1</v>
      </c>
      <c r="AR2378" t="str">
        <f t="shared" si="763"/>
        <v/>
      </c>
      <c r="AS2378" t="e">
        <f t="shared" si="777"/>
        <v>#VALUE!</v>
      </c>
      <c r="AT2378" s="45" t="e">
        <f t="shared" si="764"/>
        <v>#VALUE!</v>
      </c>
      <c r="AU2378">
        <f>VLOOKUP(AQ2378,Home!$C$8:$J$207,8,FALSE)</f>
        <v>0</v>
      </c>
    </row>
    <row r="2379" spans="1:47" x14ac:dyDescent="0.25">
      <c r="A2379" s="6">
        <f t="shared" si="769"/>
        <v>0</v>
      </c>
      <c r="B2379" s="6">
        <f t="shared" si="778"/>
        <v>0</v>
      </c>
      <c r="C2379" s="6" t="str">
        <f t="shared" si="770"/>
        <v/>
      </c>
      <c r="D2379" s="7">
        <f t="shared" si="771"/>
        <v>0</v>
      </c>
      <c r="E2379" s="7">
        <f t="shared" si="779"/>
        <v>0</v>
      </c>
      <c r="F2379" s="7" t="str">
        <f t="shared" si="772"/>
        <v/>
      </c>
      <c r="G2379" s="6">
        <f t="shared" si="773"/>
        <v>0</v>
      </c>
      <c r="H2379" s="6">
        <f t="shared" si="780"/>
        <v>0</v>
      </c>
      <c r="I2379" s="6" t="str">
        <f t="shared" si="781"/>
        <v/>
      </c>
      <c r="J2379" s="11">
        <v>2376</v>
      </c>
      <c r="K2379" s="11">
        <f>IF(IFERROR(VLOOKUP(J2379,Home!$A$8:$B$1048576,1,FALSE),0)=0,0,1)</f>
        <v>0</v>
      </c>
      <c r="L2379" s="129" t="e">
        <f>IF(VLOOKUP(O2379,Home!$C$8:$R$207,6,FALSE)="","",VLOOKUP(O2379,Home!$C$8:$R$207,6,FALSE))</f>
        <v>#N/A</v>
      </c>
      <c r="M2379" s="129" t="e">
        <f t="shared" si="766"/>
        <v>#N/A</v>
      </c>
      <c r="N2379" s="11">
        <f>SUM($K$4:K2379)</f>
        <v>200</v>
      </c>
      <c r="O2379" s="11" t="str">
        <f>IF(P2379="","",IF(IFERROR(VLOOKUP(N2379,Home!$C$8:$R$1048576,1,FALSE),"")=0,"",IFERROR(VLOOKUP(N2379,Home!$C$8:$R$1048576,1,FALSE),"")))</f>
        <v/>
      </c>
      <c r="P2379" s="11" t="str">
        <f>IF(IFERROR(VLOOKUP(W2379,Home!$C$8:$R$1048576,3,FALSE),"")=0,"",IFERROR(VLOOKUP(W2379,Home!$C$8:$R$1048576,3,FALSE),""))</f>
        <v/>
      </c>
      <c r="Q2379" s="11" t="str">
        <f t="shared" si="765"/>
        <v/>
      </c>
      <c r="R2379" s="130" t="e">
        <f>VLOOKUP(Q2379,'Baggrund til lister'!$G$4:$H$15,2,FALSE)</f>
        <v>#N/A</v>
      </c>
      <c r="S2379" s="11" t="str">
        <f t="shared" si="767"/>
        <v/>
      </c>
      <c r="T2379" s="11" t="str">
        <f>IF(IFERROR(VLOOKUP(N2379,Home!$C$8:$R$1048576,11,FALSE),"")=0,"",IFERROR(VLOOKUP(N2379,Home!$C$8:$R$1048576,11,FALSE),""))</f>
        <v/>
      </c>
      <c r="U2379" s="11" t="str">
        <f>IF(IFERROR(VLOOKUP(O2379,Home!$C$8:$R$1048576,12,FALSE),"")=0,"",IFERROR(VLOOKUP(O2379,Home!$C$8:$R$1048576,12,FALSE),""))</f>
        <v/>
      </c>
      <c r="V2379" s="11" t="str">
        <f>IF(IFERROR(VLOOKUP(O2379,Home!$C$8:$R$1048576,8,FALSE),"")=0,"",IFERROR(VLOOKUP(O2379,Home!$C$8:$R$1048576,8,FALSE),""))</f>
        <v/>
      </c>
      <c r="W2379" s="11" t="str">
        <f>IF(OR(VLOOKUP(N2379,Home!$C$7:$I$207,6,FALSE)="",VLOOKUP(N2379,Home!$C$7:$I$207,7,FALSE)=""),"FEJL",SUM(Baggrundsark!$K$4:K2379))</f>
        <v>FEJL</v>
      </c>
      <c r="Y2379">
        <v>2376</v>
      </c>
      <c r="Z2379" s="1"/>
      <c r="AC2379" s="44"/>
      <c r="AD2379">
        <f t="shared" si="774"/>
        <v>0</v>
      </c>
      <c r="AE2379">
        <f>SUM($AD$4:AD2379)</f>
        <v>1</v>
      </c>
      <c r="AF2379" s="103" t="str">
        <f>IFERROR(VLOOKUP(AN2379,Home!$C$8:$E$207,3,FALSE),"")</f>
        <v/>
      </c>
      <c r="AG2379" s="103" t="str">
        <f>IFERROR(VLOOKUP(AN2379,Home!$C$8:$E$207,2,FALSE),"")</f>
        <v/>
      </c>
      <c r="AH2379" s="104" t="str">
        <f>IF(VLOOKUP(AE2379,Home!$C$8:$I$207,6,FALSE)="","",VLOOKUP(AE2379,Home!$C$8:$I$207,6,FALSE))</f>
        <v/>
      </c>
      <c r="AI2379" s="104" t="e">
        <f t="shared" si="782"/>
        <v>#VALUE!</v>
      </c>
      <c r="AJ2379" s="105" t="e">
        <f t="shared" si="775"/>
        <v>#VALUE!</v>
      </c>
      <c r="AK2379" s="103" t="e">
        <f t="shared" si="768"/>
        <v>#VALUE!</v>
      </c>
      <c r="AL2379" s="103" t="e">
        <f t="shared" si="776"/>
        <v>#VALUE!</v>
      </c>
      <c r="AN2379" t="str">
        <f>IF(OR(VLOOKUP(AE2379,Home!$C$8:$I$207,6,FALSE)="",VLOOKUP(AE2379,Home!$C$8:$I$207,7,FALSE)=""),"FEJL",Baggrundsark!AE2379)</f>
        <v>FEJL</v>
      </c>
      <c r="AO2379">
        <f>IF(VLOOKUP(AE2379,Home!$C$8:$N$207,12,FALSE)="Timelønnet",1,0)</f>
        <v>0</v>
      </c>
      <c r="AP2379">
        <f>SUM($AO$4:AO2379)*AO2379</f>
        <v>0</v>
      </c>
      <c r="AQ2379">
        <f t="shared" si="763"/>
        <v>1</v>
      </c>
      <c r="AR2379" t="str">
        <f t="shared" si="763"/>
        <v/>
      </c>
      <c r="AS2379" t="e">
        <f t="shared" si="777"/>
        <v>#VALUE!</v>
      </c>
      <c r="AT2379" s="45" t="e">
        <f t="shared" si="764"/>
        <v>#VALUE!</v>
      </c>
      <c r="AU2379">
        <f>VLOOKUP(AQ2379,Home!$C$8:$J$207,8,FALSE)</f>
        <v>0</v>
      </c>
    </row>
    <row r="2380" spans="1:47" x14ac:dyDescent="0.25">
      <c r="A2380" s="6">
        <f t="shared" si="769"/>
        <v>0</v>
      </c>
      <c r="B2380" s="6">
        <f t="shared" si="778"/>
        <v>0</v>
      </c>
      <c r="C2380" s="6" t="str">
        <f t="shared" si="770"/>
        <v/>
      </c>
      <c r="D2380" s="7">
        <f t="shared" si="771"/>
        <v>0</v>
      </c>
      <c r="E2380" s="7">
        <f t="shared" si="779"/>
        <v>0</v>
      </c>
      <c r="F2380" s="7" t="str">
        <f t="shared" si="772"/>
        <v/>
      </c>
      <c r="G2380" s="6">
        <f t="shared" si="773"/>
        <v>0</v>
      </c>
      <c r="H2380" s="6">
        <f t="shared" si="780"/>
        <v>0</v>
      </c>
      <c r="I2380" s="6" t="str">
        <f t="shared" si="781"/>
        <v/>
      </c>
      <c r="J2380" s="11">
        <v>2377</v>
      </c>
      <c r="K2380" s="11">
        <f>IF(IFERROR(VLOOKUP(J2380,Home!$A$8:$B$1048576,1,FALSE),0)=0,0,1)</f>
        <v>0</v>
      </c>
      <c r="L2380" s="129" t="e">
        <f>IF(VLOOKUP(O2380,Home!$C$8:$R$207,6,FALSE)="","",VLOOKUP(O2380,Home!$C$8:$R$207,6,FALSE))</f>
        <v>#N/A</v>
      </c>
      <c r="M2380" s="129" t="e">
        <f t="shared" si="766"/>
        <v>#N/A</v>
      </c>
      <c r="N2380" s="11">
        <f>SUM($K$4:K2380)</f>
        <v>200</v>
      </c>
      <c r="O2380" s="11" t="str">
        <f>IF(P2380="","",IF(IFERROR(VLOOKUP(N2380,Home!$C$8:$R$1048576,1,FALSE),"")=0,"",IFERROR(VLOOKUP(N2380,Home!$C$8:$R$1048576,1,FALSE),"")))</f>
        <v/>
      </c>
      <c r="P2380" s="11" t="str">
        <f>IF(IFERROR(VLOOKUP(W2380,Home!$C$8:$R$1048576,3,FALSE),"")=0,"",IFERROR(VLOOKUP(W2380,Home!$C$8:$R$1048576,3,FALSE),""))</f>
        <v/>
      </c>
      <c r="Q2380" s="11" t="str">
        <f t="shared" si="765"/>
        <v/>
      </c>
      <c r="R2380" s="130" t="e">
        <f>VLOOKUP(Q2380,'Baggrund til lister'!$G$4:$H$15,2,FALSE)</f>
        <v>#N/A</v>
      </c>
      <c r="S2380" s="11" t="str">
        <f t="shared" si="767"/>
        <v/>
      </c>
      <c r="T2380" s="11" t="str">
        <f>IF(IFERROR(VLOOKUP(N2380,Home!$C$8:$R$1048576,11,FALSE),"")=0,"",IFERROR(VLOOKUP(N2380,Home!$C$8:$R$1048576,11,FALSE),""))</f>
        <v/>
      </c>
      <c r="U2380" s="11" t="str">
        <f>IF(IFERROR(VLOOKUP(O2380,Home!$C$8:$R$1048576,12,FALSE),"")=0,"",IFERROR(VLOOKUP(O2380,Home!$C$8:$R$1048576,12,FALSE),""))</f>
        <v/>
      </c>
      <c r="V2380" s="11" t="str">
        <f>IF(IFERROR(VLOOKUP(O2380,Home!$C$8:$R$1048576,8,FALSE),"")=0,"",IFERROR(VLOOKUP(O2380,Home!$C$8:$R$1048576,8,FALSE),""))</f>
        <v/>
      </c>
      <c r="W2380" s="11" t="str">
        <f>IF(OR(VLOOKUP(N2380,Home!$C$7:$I$207,6,FALSE)="",VLOOKUP(N2380,Home!$C$7:$I$207,7,FALSE)=""),"FEJL",SUM(Baggrundsark!$K$4:K2380))</f>
        <v>FEJL</v>
      </c>
      <c r="Y2380">
        <v>2377</v>
      </c>
      <c r="Z2380" s="1"/>
      <c r="AC2380" s="44"/>
      <c r="AD2380">
        <f t="shared" si="774"/>
        <v>0</v>
      </c>
      <c r="AE2380">
        <f>SUM($AD$4:AD2380)</f>
        <v>1</v>
      </c>
      <c r="AF2380" s="103" t="str">
        <f>IFERROR(VLOOKUP(AN2380,Home!$C$8:$E$207,3,FALSE),"")</f>
        <v/>
      </c>
      <c r="AG2380" s="103" t="str">
        <f>IFERROR(VLOOKUP(AN2380,Home!$C$8:$E$207,2,FALSE),"")</f>
        <v/>
      </c>
      <c r="AH2380" s="104" t="str">
        <f>IF(VLOOKUP(AE2380,Home!$C$8:$I$207,6,FALSE)="","",VLOOKUP(AE2380,Home!$C$8:$I$207,6,FALSE))</f>
        <v/>
      </c>
      <c r="AI2380" s="104" t="e">
        <f t="shared" si="782"/>
        <v>#VALUE!</v>
      </c>
      <c r="AJ2380" s="105" t="e">
        <f t="shared" si="775"/>
        <v>#VALUE!</v>
      </c>
      <c r="AK2380" s="103" t="e">
        <f t="shared" si="768"/>
        <v>#VALUE!</v>
      </c>
      <c r="AL2380" s="103" t="e">
        <f t="shared" si="776"/>
        <v>#VALUE!</v>
      </c>
      <c r="AN2380" t="str">
        <f>IF(OR(VLOOKUP(AE2380,Home!$C$8:$I$207,6,FALSE)="",VLOOKUP(AE2380,Home!$C$8:$I$207,7,FALSE)=""),"FEJL",Baggrundsark!AE2380)</f>
        <v>FEJL</v>
      </c>
      <c r="AO2380">
        <f>IF(VLOOKUP(AE2380,Home!$C$8:$N$207,12,FALSE)="Timelønnet",1,0)</f>
        <v>0</v>
      </c>
      <c r="AP2380">
        <f>SUM($AO$4:AO2380)*AO2380</f>
        <v>0</v>
      </c>
      <c r="AQ2380">
        <f t="shared" si="763"/>
        <v>1</v>
      </c>
      <c r="AR2380" t="str">
        <f t="shared" si="763"/>
        <v/>
      </c>
      <c r="AS2380" t="e">
        <f t="shared" si="777"/>
        <v>#VALUE!</v>
      </c>
      <c r="AT2380" s="45" t="e">
        <f t="shared" si="764"/>
        <v>#VALUE!</v>
      </c>
      <c r="AU2380">
        <f>VLOOKUP(AQ2380,Home!$C$8:$J$207,8,FALSE)</f>
        <v>0</v>
      </c>
    </row>
    <row r="2381" spans="1:47" x14ac:dyDescent="0.25">
      <c r="A2381" s="6">
        <f t="shared" si="769"/>
        <v>0</v>
      </c>
      <c r="B2381" s="6">
        <f t="shared" si="778"/>
        <v>0</v>
      </c>
      <c r="C2381" s="6" t="str">
        <f t="shared" si="770"/>
        <v/>
      </c>
      <c r="D2381" s="7">
        <f t="shared" si="771"/>
        <v>0</v>
      </c>
      <c r="E2381" s="7">
        <f t="shared" si="779"/>
        <v>0</v>
      </c>
      <c r="F2381" s="7" t="str">
        <f t="shared" si="772"/>
        <v/>
      </c>
      <c r="G2381" s="6">
        <f t="shared" si="773"/>
        <v>0</v>
      </c>
      <c r="H2381" s="6">
        <f t="shared" si="780"/>
        <v>0</v>
      </c>
      <c r="I2381" s="6" t="str">
        <f t="shared" si="781"/>
        <v/>
      </c>
      <c r="J2381" s="11">
        <v>2378</v>
      </c>
      <c r="K2381" s="11">
        <f>IF(IFERROR(VLOOKUP(J2381,Home!$A$8:$B$1048576,1,FALSE),0)=0,0,1)</f>
        <v>0</v>
      </c>
      <c r="L2381" s="129" t="e">
        <f>IF(VLOOKUP(O2381,Home!$C$8:$R$207,6,FALSE)="","",VLOOKUP(O2381,Home!$C$8:$R$207,6,FALSE))</f>
        <v>#N/A</v>
      </c>
      <c r="M2381" s="129" t="e">
        <f t="shared" si="766"/>
        <v>#N/A</v>
      </c>
      <c r="N2381" s="11">
        <f>SUM($K$4:K2381)</f>
        <v>200</v>
      </c>
      <c r="O2381" s="11" t="str">
        <f>IF(P2381="","",IF(IFERROR(VLOOKUP(N2381,Home!$C$8:$R$1048576,1,FALSE),"")=0,"",IFERROR(VLOOKUP(N2381,Home!$C$8:$R$1048576,1,FALSE),"")))</f>
        <v/>
      </c>
      <c r="P2381" s="11" t="str">
        <f>IF(IFERROR(VLOOKUP(W2381,Home!$C$8:$R$1048576,3,FALSE),"")=0,"",IFERROR(VLOOKUP(W2381,Home!$C$8:$R$1048576,3,FALSE),""))</f>
        <v/>
      </c>
      <c r="Q2381" s="11" t="str">
        <f t="shared" si="765"/>
        <v/>
      </c>
      <c r="R2381" s="130" t="e">
        <f>VLOOKUP(Q2381,'Baggrund til lister'!$G$4:$H$15,2,FALSE)</f>
        <v>#N/A</v>
      </c>
      <c r="S2381" s="11" t="str">
        <f t="shared" si="767"/>
        <v/>
      </c>
      <c r="T2381" s="11" t="str">
        <f>IF(IFERROR(VLOOKUP(N2381,Home!$C$8:$R$1048576,11,FALSE),"")=0,"",IFERROR(VLOOKUP(N2381,Home!$C$8:$R$1048576,11,FALSE),""))</f>
        <v/>
      </c>
      <c r="U2381" s="11" t="str">
        <f>IF(IFERROR(VLOOKUP(O2381,Home!$C$8:$R$1048576,12,FALSE),"")=0,"",IFERROR(VLOOKUP(O2381,Home!$C$8:$R$1048576,12,FALSE),""))</f>
        <v/>
      </c>
      <c r="V2381" s="11" t="str">
        <f>IF(IFERROR(VLOOKUP(O2381,Home!$C$8:$R$1048576,8,FALSE),"")=0,"",IFERROR(VLOOKUP(O2381,Home!$C$8:$R$1048576,8,FALSE),""))</f>
        <v/>
      </c>
      <c r="W2381" s="11" t="str">
        <f>IF(OR(VLOOKUP(N2381,Home!$C$7:$I$207,6,FALSE)="",VLOOKUP(N2381,Home!$C$7:$I$207,7,FALSE)=""),"FEJL",SUM(Baggrundsark!$K$4:K2381))</f>
        <v>FEJL</v>
      </c>
      <c r="Y2381">
        <v>2378</v>
      </c>
      <c r="Z2381" s="1"/>
      <c r="AC2381" s="44"/>
      <c r="AD2381">
        <f t="shared" si="774"/>
        <v>0</v>
      </c>
      <c r="AE2381">
        <f>SUM($AD$4:AD2381)</f>
        <v>1</v>
      </c>
      <c r="AF2381" s="103" t="str">
        <f>IFERROR(VLOOKUP(AN2381,Home!$C$8:$E$207,3,FALSE),"")</f>
        <v/>
      </c>
      <c r="AG2381" s="103" t="str">
        <f>IFERROR(VLOOKUP(AN2381,Home!$C$8:$E$207,2,FALSE),"")</f>
        <v/>
      </c>
      <c r="AH2381" s="104" t="str">
        <f>IF(VLOOKUP(AE2381,Home!$C$8:$I$207,6,FALSE)="","",VLOOKUP(AE2381,Home!$C$8:$I$207,6,FALSE))</f>
        <v/>
      </c>
      <c r="AI2381" s="104" t="e">
        <f t="shared" si="782"/>
        <v>#VALUE!</v>
      </c>
      <c r="AJ2381" s="105" t="e">
        <f t="shared" si="775"/>
        <v>#VALUE!</v>
      </c>
      <c r="AK2381" s="103" t="e">
        <f t="shared" si="768"/>
        <v>#VALUE!</v>
      </c>
      <c r="AL2381" s="103" t="e">
        <f t="shared" si="776"/>
        <v>#VALUE!</v>
      </c>
      <c r="AN2381" t="str">
        <f>IF(OR(VLOOKUP(AE2381,Home!$C$8:$I$207,6,FALSE)="",VLOOKUP(AE2381,Home!$C$8:$I$207,7,FALSE)=""),"FEJL",Baggrundsark!AE2381)</f>
        <v>FEJL</v>
      </c>
      <c r="AO2381">
        <f>IF(VLOOKUP(AE2381,Home!$C$8:$N$207,12,FALSE)="Timelønnet",1,0)</f>
        <v>0</v>
      </c>
      <c r="AP2381">
        <f>SUM($AO$4:AO2381)*AO2381</f>
        <v>0</v>
      </c>
      <c r="AQ2381">
        <f t="shared" si="763"/>
        <v>1</v>
      </c>
      <c r="AR2381" t="str">
        <f t="shared" si="763"/>
        <v/>
      </c>
      <c r="AS2381" t="e">
        <f t="shared" si="777"/>
        <v>#VALUE!</v>
      </c>
      <c r="AT2381" s="45" t="e">
        <f t="shared" si="764"/>
        <v>#VALUE!</v>
      </c>
      <c r="AU2381">
        <f>VLOOKUP(AQ2381,Home!$C$8:$J$207,8,FALSE)</f>
        <v>0</v>
      </c>
    </row>
    <row r="2382" spans="1:47" x14ac:dyDescent="0.25">
      <c r="A2382" s="6">
        <f t="shared" si="769"/>
        <v>0</v>
      </c>
      <c r="B2382" s="6">
        <f t="shared" si="778"/>
        <v>0</v>
      </c>
      <c r="C2382" s="6" t="str">
        <f t="shared" si="770"/>
        <v/>
      </c>
      <c r="D2382" s="7">
        <f t="shared" si="771"/>
        <v>0</v>
      </c>
      <c r="E2382" s="7">
        <f t="shared" si="779"/>
        <v>0</v>
      </c>
      <c r="F2382" s="7" t="str">
        <f t="shared" si="772"/>
        <v/>
      </c>
      <c r="G2382" s="6">
        <f t="shared" si="773"/>
        <v>0</v>
      </c>
      <c r="H2382" s="6">
        <f t="shared" si="780"/>
        <v>0</v>
      </c>
      <c r="I2382" s="6" t="str">
        <f t="shared" si="781"/>
        <v/>
      </c>
      <c r="J2382" s="11">
        <v>2379</v>
      </c>
      <c r="K2382" s="11">
        <f>IF(IFERROR(VLOOKUP(J2382,Home!$A$8:$B$1048576,1,FALSE),0)=0,0,1)</f>
        <v>0</v>
      </c>
      <c r="L2382" s="129" t="e">
        <f>IF(VLOOKUP(O2382,Home!$C$8:$R$207,6,FALSE)="","",VLOOKUP(O2382,Home!$C$8:$R$207,6,FALSE))</f>
        <v>#N/A</v>
      </c>
      <c r="M2382" s="129" t="e">
        <f t="shared" si="766"/>
        <v>#N/A</v>
      </c>
      <c r="N2382" s="11">
        <f>SUM($K$4:K2382)</f>
        <v>200</v>
      </c>
      <c r="O2382" s="11" t="str">
        <f>IF(P2382="","",IF(IFERROR(VLOOKUP(N2382,Home!$C$8:$R$1048576,1,FALSE),"")=0,"",IFERROR(VLOOKUP(N2382,Home!$C$8:$R$1048576,1,FALSE),"")))</f>
        <v/>
      </c>
      <c r="P2382" s="11" t="str">
        <f>IF(IFERROR(VLOOKUP(W2382,Home!$C$8:$R$1048576,3,FALSE),"")=0,"",IFERROR(VLOOKUP(W2382,Home!$C$8:$R$1048576,3,FALSE),""))</f>
        <v/>
      </c>
      <c r="Q2382" s="11" t="str">
        <f t="shared" si="765"/>
        <v/>
      </c>
      <c r="R2382" s="130" t="e">
        <f>VLOOKUP(Q2382,'Baggrund til lister'!$G$4:$H$15,2,FALSE)</f>
        <v>#N/A</v>
      </c>
      <c r="S2382" s="11" t="str">
        <f t="shared" si="767"/>
        <v/>
      </c>
      <c r="T2382" s="11" t="str">
        <f>IF(IFERROR(VLOOKUP(N2382,Home!$C$8:$R$1048576,11,FALSE),"")=0,"",IFERROR(VLOOKUP(N2382,Home!$C$8:$R$1048576,11,FALSE),""))</f>
        <v/>
      </c>
      <c r="U2382" s="11" t="str">
        <f>IF(IFERROR(VLOOKUP(O2382,Home!$C$8:$R$1048576,12,FALSE),"")=0,"",IFERROR(VLOOKUP(O2382,Home!$C$8:$R$1048576,12,FALSE),""))</f>
        <v/>
      </c>
      <c r="V2382" s="11" t="str">
        <f>IF(IFERROR(VLOOKUP(O2382,Home!$C$8:$R$1048576,8,FALSE),"")=0,"",IFERROR(VLOOKUP(O2382,Home!$C$8:$R$1048576,8,FALSE),""))</f>
        <v/>
      </c>
      <c r="W2382" s="11" t="str">
        <f>IF(OR(VLOOKUP(N2382,Home!$C$7:$I$207,6,FALSE)="",VLOOKUP(N2382,Home!$C$7:$I$207,7,FALSE)=""),"FEJL",SUM(Baggrundsark!$K$4:K2382))</f>
        <v>FEJL</v>
      </c>
      <c r="Y2382">
        <v>2379</v>
      </c>
      <c r="Z2382" s="1"/>
      <c r="AC2382" s="44"/>
      <c r="AD2382">
        <f t="shared" si="774"/>
        <v>0</v>
      </c>
      <c r="AE2382">
        <f>SUM($AD$4:AD2382)</f>
        <v>1</v>
      </c>
      <c r="AF2382" s="103" t="str">
        <f>IFERROR(VLOOKUP(AN2382,Home!$C$8:$E$207,3,FALSE),"")</f>
        <v/>
      </c>
      <c r="AG2382" s="103" t="str">
        <f>IFERROR(VLOOKUP(AN2382,Home!$C$8:$E$207,2,FALSE),"")</f>
        <v/>
      </c>
      <c r="AH2382" s="104" t="str">
        <f>IF(VLOOKUP(AE2382,Home!$C$8:$I$207,6,FALSE)="","",VLOOKUP(AE2382,Home!$C$8:$I$207,6,FALSE))</f>
        <v/>
      </c>
      <c r="AI2382" s="104" t="e">
        <f t="shared" si="782"/>
        <v>#VALUE!</v>
      </c>
      <c r="AJ2382" s="105" t="e">
        <f t="shared" si="775"/>
        <v>#VALUE!</v>
      </c>
      <c r="AK2382" s="103" t="e">
        <f t="shared" si="768"/>
        <v>#VALUE!</v>
      </c>
      <c r="AL2382" s="103" t="e">
        <f t="shared" si="776"/>
        <v>#VALUE!</v>
      </c>
      <c r="AN2382" t="str">
        <f>IF(OR(VLOOKUP(AE2382,Home!$C$8:$I$207,6,FALSE)="",VLOOKUP(AE2382,Home!$C$8:$I$207,7,FALSE)=""),"FEJL",Baggrundsark!AE2382)</f>
        <v>FEJL</v>
      </c>
      <c r="AO2382">
        <f>IF(VLOOKUP(AE2382,Home!$C$8:$N$207,12,FALSE)="Timelønnet",1,0)</f>
        <v>0</v>
      </c>
      <c r="AP2382">
        <f>SUM($AO$4:AO2382)*AO2382</f>
        <v>0</v>
      </c>
      <c r="AQ2382">
        <f t="shared" si="763"/>
        <v>1</v>
      </c>
      <c r="AR2382" t="str">
        <f t="shared" si="763"/>
        <v/>
      </c>
      <c r="AS2382" t="e">
        <f t="shared" si="777"/>
        <v>#VALUE!</v>
      </c>
      <c r="AT2382" s="45" t="e">
        <f t="shared" si="764"/>
        <v>#VALUE!</v>
      </c>
      <c r="AU2382">
        <f>VLOOKUP(AQ2382,Home!$C$8:$J$207,8,FALSE)</f>
        <v>0</v>
      </c>
    </row>
    <row r="2383" spans="1:47" x14ac:dyDescent="0.25">
      <c r="A2383" s="6">
        <f t="shared" si="769"/>
        <v>0</v>
      </c>
      <c r="B2383" s="6">
        <f t="shared" si="778"/>
        <v>0</v>
      </c>
      <c r="C2383" s="6" t="str">
        <f t="shared" si="770"/>
        <v/>
      </c>
      <c r="D2383" s="7">
        <f t="shared" si="771"/>
        <v>0</v>
      </c>
      <c r="E2383" s="7">
        <f t="shared" si="779"/>
        <v>0</v>
      </c>
      <c r="F2383" s="7" t="str">
        <f t="shared" si="772"/>
        <v/>
      </c>
      <c r="G2383" s="6">
        <f t="shared" si="773"/>
        <v>0</v>
      </c>
      <c r="H2383" s="6">
        <f t="shared" si="780"/>
        <v>0</v>
      </c>
      <c r="I2383" s="6" t="str">
        <f t="shared" si="781"/>
        <v/>
      </c>
      <c r="J2383" s="11">
        <v>2380</v>
      </c>
      <c r="K2383" s="11">
        <f>IF(IFERROR(VLOOKUP(J2383,Home!$A$8:$B$1048576,1,FALSE),0)=0,0,1)</f>
        <v>0</v>
      </c>
      <c r="L2383" s="129" t="e">
        <f>IF(VLOOKUP(O2383,Home!$C$8:$R$207,6,FALSE)="","",VLOOKUP(O2383,Home!$C$8:$R$207,6,FALSE))</f>
        <v>#N/A</v>
      </c>
      <c r="M2383" s="129" t="e">
        <f t="shared" si="766"/>
        <v>#N/A</v>
      </c>
      <c r="N2383" s="11">
        <f>SUM($K$4:K2383)</f>
        <v>200</v>
      </c>
      <c r="O2383" s="11" t="str">
        <f>IF(P2383="","",IF(IFERROR(VLOOKUP(N2383,Home!$C$8:$R$1048576,1,FALSE),"")=0,"",IFERROR(VLOOKUP(N2383,Home!$C$8:$R$1048576,1,FALSE),"")))</f>
        <v/>
      </c>
      <c r="P2383" s="11" t="str">
        <f>IF(IFERROR(VLOOKUP(W2383,Home!$C$8:$R$1048576,3,FALSE),"")=0,"",IFERROR(VLOOKUP(W2383,Home!$C$8:$R$1048576,3,FALSE),""))</f>
        <v/>
      </c>
      <c r="Q2383" s="11" t="str">
        <f t="shared" si="765"/>
        <v/>
      </c>
      <c r="R2383" s="130" t="e">
        <f>VLOOKUP(Q2383,'Baggrund til lister'!$G$4:$H$15,2,FALSE)</f>
        <v>#N/A</v>
      </c>
      <c r="S2383" s="11" t="str">
        <f t="shared" si="767"/>
        <v/>
      </c>
      <c r="T2383" s="11" t="str">
        <f>IF(IFERROR(VLOOKUP(N2383,Home!$C$8:$R$1048576,11,FALSE),"")=0,"",IFERROR(VLOOKUP(N2383,Home!$C$8:$R$1048576,11,FALSE),""))</f>
        <v/>
      </c>
      <c r="U2383" s="11" t="str">
        <f>IF(IFERROR(VLOOKUP(O2383,Home!$C$8:$R$1048576,12,FALSE),"")=0,"",IFERROR(VLOOKUP(O2383,Home!$C$8:$R$1048576,12,FALSE),""))</f>
        <v/>
      </c>
      <c r="V2383" s="11" t="str">
        <f>IF(IFERROR(VLOOKUP(O2383,Home!$C$8:$R$1048576,8,FALSE),"")=0,"",IFERROR(VLOOKUP(O2383,Home!$C$8:$R$1048576,8,FALSE),""))</f>
        <v/>
      </c>
      <c r="W2383" s="11" t="str">
        <f>IF(OR(VLOOKUP(N2383,Home!$C$7:$I$207,6,FALSE)="",VLOOKUP(N2383,Home!$C$7:$I$207,7,FALSE)=""),"FEJL",SUM(Baggrundsark!$K$4:K2383))</f>
        <v>FEJL</v>
      </c>
      <c r="Y2383">
        <v>2380</v>
      </c>
      <c r="Z2383" s="1"/>
      <c r="AC2383" s="44"/>
      <c r="AD2383">
        <f t="shared" si="774"/>
        <v>0</v>
      </c>
      <c r="AE2383">
        <f>SUM($AD$4:AD2383)</f>
        <v>1</v>
      </c>
      <c r="AF2383" s="103" t="str">
        <f>IFERROR(VLOOKUP(AN2383,Home!$C$8:$E$207,3,FALSE),"")</f>
        <v/>
      </c>
      <c r="AG2383" s="103" t="str">
        <f>IFERROR(VLOOKUP(AN2383,Home!$C$8:$E$207,2,FALSE),"")</f>
        <v/>
      </c>
      <c r="AH2383" s="104" t="str">
        <f>IF(VLOOKUP(AE2383,Home!$C$8:$I$207,6,FALSE)="","",VLOOKUP(AE2383,Home!$C$8:$I$207,6,FALSE))</f>
        <v/>
      </c>
      <c r="AI2383" s="104" t="e">
        <f t="shared" si="782"/>
        <v>#VALUE!</v>
      </c>
      <c r="AJ2383" s="105" t="e">
        <f t="shared" si="775"/>
        <v>#VALUE!</v>
      </c>
      <c r="AK2383" s="103" t="e">
        <f t="shared" si="768"/>
        <v>#VALUE!</v>
      </c>
      <c r="AL2383" s="103" t="e">
        <f t="shared" si="776"/>
        <v>#VALUE!</v>
      </c>
      <c r="AN2383" t="str">
        <f>IF(OR(VLOOKUP(AE2383,Home!$C$8:$I$207,6,FALSE)="",VLOOKUP(AE2383,Home!$C$8:$I$207,7,FALSE)=""),"FEJL",Baggrundsark!AE2383)</f>
        <v>FEJL</v>
      </c>
      <c r="AO2383">
        <f>IF(VLOOKUP(AE2383,Home!$C$8:$N$207,12,FALSE)="Timelønnet",1,0)</f>
        <v>0</v>
      </c>
      <c r="AP2383">
        <f>SUM($AO$4:AO2383)*AO2383</f>
        <v>0</v>
      </c>
      <c r="AQ2383">
        <f t="shared" si="763"/>
        <v>1</v>
      </c>
      <c r="AR2383" t="str">
        <f t="shared" si="763"/>
        <v/>
      </c>
      <c r="AS2383" t="e">
        <f t="shared" si="777"/>
        <v>#VALUE!</v>
      </c>
      <c r="AT2383" s="45" t="e">
        <f t="shared" si="764"/>
        <v>#VALUE!</v>
      </c>
      <c r="AU2383">
        <f>VLOOKUP(AQ2383,Home!$C$8:$J$207,8,FALSE)</f>
        <v>0</v>
      </c>
    </row>
    <row r="2384" spans="1:47" x14ac:dyDescent="0.25">
      <c r="A2384" s="6">
        <f t="shared" si="769"/>
        <v>0</v>
      </c>
      <c r="B2384" s="6">
        <f t="shared" si="778"/>
        <v>0</v>
      </c>
      <c r="C2384" s="6" t="str">
        <f t="shared" si="770"/>
        <v/>
      </c>
      <c r="D2384" s="7">
        <f t="shared" si="771"/>
        <v>0</v>
      </c>
      <c r="E2384" s="7">
        <f t="shared" si="779"/>
        <v>0</v>
      </c>
      <c r="F2384" s="7" t="str">
        <f t="shared" si="772"/>
        <v/>
      </c>
      <c r="G2384" s="6">
        <f t="shared" si="773"/>
        <v>0</v>
      </c>
      <c r="H2384" s="6">
        <f t="shared" si="780"/>
        <v>0</v>
      </c>
      <c r="I2384" s="6" t="str">
        <f t="shared" si="781"/>
        <v/>
      </c>
      <c r="J2384" s="11">
        <v>2381</v>
      </c>
      <c r="K2384" s="11">
        <f>IF(IFERROR(VLOOKUP(J2384,Home!$A$8:$B$1048576,1,FALSE),0)=0,0,1)</f>
        <v>0</v>
      </c>
      <c r="L2384" s="129" t="e">
        <f>IF(VLOOKUP(O2384,Home!$C$8:$R$207,6,FALSE)="","",VLOOKUP(O2384,Home!$C$8:$R$207,6,FALSE))</f>
        <v>#N/A</v>
      </c>
      <c r="M2384" s="129" t="e">
        <f t="shared" si="766"/>
        <v>#N/A</v>
      </c>
      <c r="N2384" s="11">
        <f>SUM($K$4:K2384)</f>
        <v>200</v>
      </c>
      <c r="O2384" s="11" t="str">
        <f>IF(P2384="","",IF(IFERROR(VLOOKUP(N2384,Home!$C$8:$R$1048576,1,FALSE),"")=0,"",IFERROR(VLOOKUP(N2384,Home!$C$8:$R$1048576,1,FALSE),"")))</f>
        <v/>
      </c>
      <c r="P2384" s="11" t="str">
        <f>IF(IFERROR(VLOOKUP(W2384,Home!$C$8:$R$1048576,3,FALSE),"")=0,"",IFERROR(VLOOKUP(W2384,Home!$C$8:$R$1048576,3,FALSE),""))</f>
        <v/>
      </c>
      <c r="Q2384" s="11" t="str">
        <f t="shared" si="765"/>
        <v/>
      </c>
      <c r="R2384" s="130" t="e">
        <f>VLOOKUP(Q2384,'Baggrund til lister'!$G$4:$H$15,2,FALSE)</f>
        <v>#N/A</v>
      </c>
      <c r="S2384" s="11" t="str">
        <f t="shared" si="767"/>
        <v/>
      </c>
      <c r="T2384" s="11" t="str">
        <f>IF(IFERROR(VLOOKUP(N2384,Home!$C$8:$R$1048576,11,FALSE),"")=0,"",IFERROR(VLOOKUP(N2384,Home!$C$8:$R$1048576,11,FALSE),""))</f>
        <v/>
      </c>
      <c r="U2384" s="11" t="str">
        <f>IF(IFERROR(VLOOKUP(O2384,Home!$C$8:$R$1048576,12,FALSE),"")=0,"",IFERROR(VLOOKUP(O2384,Home!$C$8:$R$1048576,12,FALSE),""))</f>
        <v/>
      </c>
      <c r="V2384" s="11" t="str">
        <f>IF(IFERROR(VLOOKUP(O2384,Home!$C$8:$R$1048576,8,FALSE),"")=0,"",IFERROR(VLOOKUP(O2384,Home!$C$8:$R$1048576,8,FALSE),""))</f>
        <v/>
      </c>
      <c r="W2384" s="11" t="str">
        <f>IF(OR(VLOOKUP(N2384,Home!$C$7:$I$207,6,FALSE)="",VLOOKUP(N2384,Home!$C$7:$I$207,7,FALSE)=""),"FEJL",SUM(Baggrundsark!$K$4:K2384))</f>
        <v>FEJL</v>
      </c>
      <c r="Y2384">
        <v>2381</v>
      </c>
      <c r="Z2384" s="1"/>
      <c r="AC2384" s="44"/>
      <c r="AD2384">
        <f t="shared" si="774"/>
        <v>0</v>
      </c>
      <c r="AE2384">
        <f>SUM($AD$4:AD2384)</f>
        <v>1</v>
      </c>
      <c r="AF2384" s="103" t="str">
        <f>IFERROR(VLOOKUP(AN2384,Home!$C$8:$E$207,3,FALSE),"")</f>
        <v/>
      </c>
      <c r="AG2384" s="103" t="str">
        <f>IFERROR(VLOOKUP(AN2384,Home!$C$8:$E$207,2,FALSE),"")</f>
        <v/>
      </c>
      <c r="AH2384" s="104" t="str">
        <f>IF(VLOOKUP(AE2384,Home!$C$8:$I$207,6,FALSE)="","",VLOOKUP(AE2384,Home!$C$8:$I$207,6,FALSE))</f>
        <v/>
      </c>
      <c r="AI2384" s="104" t="e">
        <f t="shared" si="782"/>
        <v>#VALUE!</v>
      </c>
      <c r="AJ2384" s="105" t="e">
        <f t="shared" si="775"/>
        <v>#VALUE!</v>
      </c>
      <c r="AK2384" s="103" t="e">
        <f t="shared" si="768"/>
        <v>#VALUE!</v>
      </c>
      <c r="AL2384" s="103" t="e">
        <f t="shared" si="776"/>
        <v>#VALUE!</v>
      </c>
      <c r="AN2384" t="str">
        <f>IF(OR(VLOOKUP(AE2384,Home!$C$8:$I$207,6,FALSE)="",VLOOKUP(AE2384,Home!$C$8:$I$207,7,FALSE)=""),"FEJL",Baggrundsark!AE2384)</f>
        <v>FEJL</v>
      </c>
      <c r="AO2384">
        <f>IF(VLOOKUP(AE2384,Home!$C$8:$N$207,12,FALSE)="Timelønnet",1,0)</f>
        <v>0</v>
      </c>
      <c r="AP2384">
        <f>SUM($AO$4:AO2384)*AO2384</f>
        <v>0</v>
      </c>
      <c r="AQ2384">
        <f t="shared" si="763"/>
        <v>1</v>
      </c>
      <c r="AR2384" t="str">
        <f t="shared" si="763"/>
        <v/>
      </c>
      <c r="AS2384" t="e">
        <f t="shared" si="777"/>
        <v>#VALUE!</v>
      </c>
      <c r="AT2384" s="45" t="e">
        <f t="shared" si="764"/>
        <v>#VALUE!</v>
      </c>
      <c r="AU2384">
        <f>VLOOKUP(AQ2384,Home!$C$8:$J$207,8,FALSE)</f>
        <v>0</v>
      </c>
    </row>
    <row r="2385" spans="1:47" x14ac:dyDescent="0.25">
      <c r="A2385" s="6">
        <f t="shared" si="769"/>
        <v>0</v>
      </c>
      <c r="B2385" s="6">
        <f t="shared" si="778"/>
        <v>0</v>
      </c>
      <c r="C2385" s="6" t="str">
        <f t="shared" si="770"/>
        <v/>
      </c>
      <c r="D2385" s="7">
        <f t="shared" si="771"/>
        <v>0</v>
      </c>
      <c r="E2385" s="7">
        <f t="shared" si="779"/>
        <v>0</v>
      </c>
      <c r="F2385" s="7" t="str">
        <f t="shared" si="772"/>
        <v/>
      </c>
      <c r="G2385" s="6">
        <f t="shared" si="773"/>
        <v>0</v>
      </c>
      <c r="H2385" s="6">
        <f t="shared" si="780"/>
        <v>0</v>
      </c>
      <c r="I2385" s="6" t="str">
        <f t="shared" si="781"/>
        <v/>
      </c>
      <c r="J2385" s="11">
        <v>2382</v>
      </c>
      <c r="K2385" s="11">
        <f>IF(IFERROR(VLOOKUP(J2385,Home!$A$8:$B$1048576,1,FALSE),0)=0,0,1)</f>
        <v>0</v>
      </c>
      <c r="L2385" s="129" t="e">
        <f>IF(VLOOKUP(O2385,Home!$C$8:$R$207,6,FALSE)="","",VLOOKUP(O2385,Home!$C$8:$R$207,6,FALSE))</f>
        <v>#N/A</v>
      </c>
      <c r="M2385" s="129" t="e">
        <f t="shared" si="766"/>
        <v>#N/A</v>
      </c>
      <c r="N2385" s="11">
        <f>SUM($K$4:K2385)</f>
        <v>200</v>
      </c>
      <c r="O2385" s="11" t="str">
        <f>IF(P2385="","",IF(IFERROR(VLOOKUP(N2385,Home!$C$8:$R$1048576,1,FALSE),"")=0,"",IFERROR(VLOOKUP(N2385,Home!$C$8:$R$1048576,1,FALSE),"")))</f>
        <v/>
      </c>
      <c r="P2385" s="11" t="str">
        <f>IF(IFERROR(VLOOKUP(W2385,Home!$C$8:$R$1048576,3,FALSE),"")=0,"",IFERROR(VLOOKUP(W2385,Home!$C$8:$R$1048576,3,FALSE),""))</f>
        <v/>
      </c>
      <c r="Q2385" s="11" t="str">
        <f t="shared" si="765"/>
        <v/>
      </c>
      <c r="R2385" s="130" t="e">
        <f>VLOOKUP(Q2385,'Baggrund til lister'!$G$4:$H$15,2,FALSE)</f>
        <v>#N/A</v>
      </c>
      <c r="S2385" s="11" t="str">
        <f t="shared" si="767"/>
        <v/>
      </c>
      <c r="T2385" s="11" t="str">
        <f>IF(IFERROR(VLOOKUP(N2385,Home!$C$8:$R$1048576,11,FALSE),"")=0,"",IFERROR(VLOOKUP(N2385,Home!$C$8:$R$1048576,11,FALSE),""))</f>
        <v/>
      </c>
      <c r="U2385" s="11" t="str">
        <f>IF(IFERROR(VLOOKUP(O2385,Home!$C$8:$R$1048576,12,FALSE),"")=0,"",IFERROR(VLOOKUP(O2385,Home!$C$8:$R$1048576,12,FALSE),""))</f>
        <v/>
      </c>
      <c r="V2385" s="11" t="str">
        <f>IF(IFERROR(VLOOKUP(O2385,Home!$C$8:$R$1048576,8,FALSE),"")=0,"",IFERROR(VLOOKUP(O2385,Home!$C$8:$R$1048576,8,FALSE),""))</f>
        <v/>
      </c>
      <c r="W2385" s="11" t="str">
        <f>IF(OR(VLOOKUP(N2385,Home!$C$7:$I$207,6,FALSE)="",VLOOKUP(N2385,Home!$C$7:$I$207,7,FALSE)=""),"FEJL",SUM(Baggrundsark!$K$4:K2385))</f>
        <v>FEJL</v>
      </c>
      <c r="Y2385">
        <v>2382</v>
      </c>
      <c r="Z2385" s="1"/>
      <c r="AC2385" s="44"/>
      <c r="AD2385">
        <f t="shared" si="774"/>
        <v>0</v>
      </c>
      <c r="AE2385">
        <f>SUM($AD$4:AD2385)</f>
        <v>1</v>
      </c>
      <c r="AF2385" s="103" t="str">
        <f>IFERROR(VLOOKUP(AN2385,Home!$C$8:$E$207,3,FALSE),"")</f>
        <v/>
      </c>
      <c r="AG2385" s="103" t="str">
        <f>IFERROR(VLOOKUP(AN2385,Home!$C$8:$E$207,2,FALSE),"")</f>
        <v/>
      </c>
      <c r="AH2385" s="104" t="str">
        <f>IF(VLOOKUP(AE2385,Home!$C$8:$I$207,6,FALSE)="","",VLOOKUP(AE2385,Home!$C$8:$I$207,6,FALSE))</f>
        <v/>
      </c>
      <c r="AI2385" s="104" t="e">
        <f t="shared" si="782"/>
        <v>#VALUE!</v>
      </c>
      <c r="AJ2385" s="105" t="e">
        <f t="shared" si="775"/>
        <v>#VALUE!</v>
      </c>
      <c r="AK2385" s="103" t="e">
        <f t="shared" si="768"/>
        <v>#VALUE!</v>
      </c>
      <c r="AL2385" s="103" t="e">
        <f t="shared" si="776"/>
        <v>#VALUE!</v>
      </c>
      <c r="AN2385" t="str">
        <f>IF(OR(VLOOKUP(AE2385,Home!$C$8:$I$207,6,FALSE)="",VLOOKUP(AE2385,Home!$C$8:$I$207,7,FALSE)=""),"FEJL",Baggrundsark!AE2385)</f>
        <v>FEJL</v>
      </c>
      <c r="AO2385">
        <f>IF(VLOOKUP(AE2385,Home!$C$8:$N$207,12,FALSE)="Timelønnet",1,0)</f>
        <v>0</v>
      </c>
      <c r="AP2385">
        <f>SUM($AO$4:AO2385)*AO2385</f>
        <v>0</v>
      </c>
      <c r="AQ2385">
        <f t="shared" si="763"/>
        <v>1</v>
      </c>
      <c r="AR2385" t="str">
        <f t="shared" si="763"/>
        <v/>
      </c>
      <c r="AS2385" t="e">
        <f t="shared" si="777"/>
        <v>#VALUE!</v>
      </c>
      <c r="AT2385" s="45" t="e">
        <f t="shared" si="764"/>
        <v>#VALUE!</v>
      </c>
      <c r="AU2385">
        <f>VLOOKUP(AQ2385,Home!$C$8:$J$207,8,FALSE)</f>
        <v>0</v>
      </c>
    </row>
    <row r="2386" spans="1:47" x14ac:dyDescent="0.25">
      <c r="A2386" s="6">
        <f t="shared" si="769"/>
        <v>0</v>
      </c>
      <c r="B2386" s="6">
        <f t="shared" si="778"/>
        <v>0</v>
      </c>
      <c r="C2386" s="6" t="str">
        <f t="shared" si="770"/>
        <v/>
      </c>
      <c r="D2386" s="7">
        <f t="shared" si="771"/>
        <v>0</v>
      </c>
      <c r="E2386" s="7">
        <f t="shared" si="779"/>
        <v>0</v>
      </c>
      <c r="F2386" s="7" t="str">
        <f t="shared" si="772"/>
        <v/>
      </c>
      <c r="G2386" s="6">
        <f t="shared" si="773"/>
        <v>0</v>
      </c>
      <c r="H2386" s="6">
        <f t="shared" si="780"/>
        <v>0</v>
      </c>
      <c r="I2386" s="6" t="str">
        <f t="shared" si="781"/>
        <v/>
      </c>
      <c r="J2386" s="11">
        <v>2383</v>
      </c>
      <c r="K2386" s="11">
        <f>IF(IFERROR(VLOOKUP(J2386,Home!$A$8:$B$1048576,1,FALSE),0)=0,0,1)</f>
        <v>0</v>
      </c>
      <c r="L2386" s="129" t="e">
        <f>IF(VLOOKUP(O2386,Home!$C$8:$R$207,6,FALSE)="","",VLOOKUP(O2386,Home!$C$8:$R$207,6,FALSE))</f>
        <v>#N/A</v>
      </c>
      <c r="M2386" s="129" t="e">
        <f t="shared" si="766"/>
        <v>#N/A</v>
      </c>
      <c r="N2386" s="11">
        <f>SUM($K$4:K2386)</f>
        <v>200</v>
      </c>
      <c r="O2386" s="11" t="str">
        <f>IF(P2386="","",IF(IFERROR(VLOOKUP(N2386,Home!$C$8:$R$1048576,1,FALSE),"")=0,"",IFERROR(VLOOKUP(N2386,Home!$C$8:$R$1048576,1,FALSE),"")))</f>
        <v/>
      </c>
      <c r="P2386" s="11" t="str">
        <f>IF(IFERROR(VLOOKUP(W2386,Home!$C$8:$R$1048576,3,FALSE),"")=0,"",IFERROR(VLOOKUP(W2386,Home!$C$8:$R$1048576,3,FALSE),""))</f>
        <v/>
      </c>
      <c r="Q2386" s="11" t="str">
        <f t="shared" si="765"/>
        <v/>
      </c>
      <c r="R2386" s="130" t="e">
        <f>VLOOKUP(Q2386,'Baggrund til lister'!$G$4:$H$15,2,FALSE)</f>
        <v>#N/A</v>
      </c>
      <c r="S2386" s="11" t="str">
        <f t="shared" si="767"/>
        <v/>
      </c>
      <c r="T2386" s="11" t="str">
        <f>IF(IFERROR(VLOOKUP(N2386,Home!$C$8:$R$1048576,11,FALSE),"")=0,"",IFERROR(VLOOKUP(N2386,Home!$C$8:$R$1048576,11,FALSE),""))</f>
        <v/>
      </c>
      <c r="U2386" s="11" t="str">
        <f>IF(IFERROR(VLOOKUP(O2386,Home!$C$8:$R$1048576,12,FALSE),"")=0,"",IFERROR(VLOOKUP(O2386,Home!$C$8:$R$1048576,12,FALSE),""))</f>
        <v/>
      </c>
      <c r="V2386" s="11" t="str">
        <f>IF(IFERROR(VLOOKUP(O2386,Home!$C$8:$R$1048576,8,FALSE),"")=0,"",IFERROR(VLOOKUP(O2386,Home!$C$8:$R$1048576,8,FALSE),""))</f>
        <v/>
      </c>
      <c r="W2386" s="11" t="str">
        <f>IF(OR(VLOOKUP(N2386,Home!$C$7:$I$207,6,FALSE)="",VLOOKUP(N2386,Home!$C$7:$I$207,7,FALSE)=""),"FEJL",SUM(Baggrundsark!$K$4:K2386))</f>
        <v>FEJL</v>
      </c>
      <c r="Y2386">
        <v>2383</v>
      </c>
      <c r="Z2386" s="1"/>
      <c r="AC2386" s="44"/>
      <c r="AD2386">
        <f t="shared" si="774"/>
        <v>0</v>
      </c>
      <c r="AE2386">
        <f>SUM($AD$4:AD2386)</f>
        <v>1</v>
      </c>
      <c r="AF2386" s="103" t="str">
        <f>IFERROR(VLOOKUP(AN2386,Home!$C$8:$E$207,3,FALSE),"")</f>
        <v/>
      </c>
      <c r="AG2386" s="103" t="str">
        <f>IFERROR(VLOOKUP(AN2386,Home!$C$8:$E$207,2,FALSE),"")</f>
        <v/>
      </c>
      <c r="AH2386" s="104" t="str">
        <f>IF(VLOOKUP(AE2386,Home!$C$8:$I$207,6,FALSE)="","",VLOOKUP(AE2386,Home!$C$8:$I$207,6,FALSE))</f>
        <v/>
      </c>
      <c r="AI2386" s="104" t="e">
        <f t="shared" si="782"/>
        <v>#VALUE!</v>
      </c>
      <c r="AJ2386" s="105" t="e">
        <f t="shared" si="775"/>
        <v>#VALUE!</v>
      </c>
      <c r="AK2386" s="103" t="e">
        <f t="shared" si="768"/>
        <v>#VALUE!</v>
      </c>
      <c r="AL2386" s="103" t="e">
        <f t="shared" si="776"/>
        <v>#VALUE!</v>
      </c>
      <c r="AN2386" t="str">
        <f>IF(OR(VLOOKUP(AE2386,Home!$C$8:$I$207,6,FALSE)="",VLOOKUP(AE2386,Home!$C$8:$I$207,7,FALSE)=""),"FEJL",Baggrundsark!AE2386)</f>
        <v>FEJL</v>
      </c>
      <c r="AO2386">
        <f>IF(VLOOKUP(AE2386,Home!$C$8:$N$207,12,FALSE)="Timelønnet",1,0)</f>
        <v>0</v>
      </c>
      <c r="AP2386">
        <f>SUM($AO$4:AO2386)*AO2386</f>
        <v>0</v>
      </c>
      <c r="AQ2386">
        <f t="shared" si="763"/>
        <v>1</v>
      </c>
      <c r="AR2386" t="str">
        <f t="shared" si="763"/>
        <v/>
      </c>
      <c r="AS2386" t="e">
        <f t="shared" si="777"/>
        <v>#VALUE!</v>
      </c>
      <c r="AT2386" s="45" t="e">
        <f t="shared" si="764"/>
        <v>#VALUE!</v>
      </c>
      <c r="AU2386">
        <f>VLOOKUP(AQ2386,Home!$C$8:$J$207,8,FALSE)</f>
        <v>0</v>
      </c>
    </row>
    <row r="2387" spans="1:47" x14ac:dyDescent="0.25">
      <c r="A2387" s="6">
        <f t="shared" si="769"/>
        <v>0</v>
      </c>
      <c r="B2387" s="6">
        <f t="shared" si="778"/>
        <v>0</v>
      </c>
      <c r="C2387" s="6" t="str">
        <f t="shared" si="770"/>
        <v/>
      </c>
      <c r="D2387" s="7">
        <f t="shared" si="771"/>
        <v>0</v>
      </c>
      <c r="E2387" s="7">
        <f t="shared" si="779"/>
        <v>0</v>
      </c>
      <c r="F2387" s="7" t="str">
        <f t="shared" si="772"/>
        <v/>
      </c>
      <c r="G2387" s="6">
        <f t="shared" si="773"/>
        <v>0</v>
      </c>
      <c r="H2387" s="6">
        <f t="shared" si="780"/>
        <v>0</v>
      </c>
      <c r="I2387" s="6" t="str">
        <f t="shared" si="781"/>
        <v/>
      </c>
      <c r="J2387" s="11">
        <v>2384</v>
      </c>
      <c r="K2387" s="11">
        <f>IF(IFERROR(VLOOKUP(J2387,Home!$A$8:$B$1048576,1,FALSE),0)=0,0,1)</f>
        <v>0</v>
      </c>
      <c r="L2387" s="129" t="e">
        <f>IF(VLOOKUP(O2387,Home!$C$8:$R$207,6,FALSE)="","",VLOOKUP(O2387,Home!$C$8:$R$207,6,FALSE))</f>
        <v>#N/A</v>
      </c>
      <c r="M2387" s="129" t="e">
        <f t="shared" si="766"/>
        <v>#N/A</v>
      </c>
      <c r="N2387" s="11">
        <f>SUM($K$4:K2387)</f>
        <v>200</v>
      </c>
      <c r="O2387" s="11" t="str">
        <f>IF(P2387="","",IF(IFERROR(VLOOKUP(N2387,Home!$C$8:$R$1048576,1,FALSE),"")=0,"",IFERROR(VLOOKUP(N2387,Home!$C$8:$R$1048576,1,FALSE),"")))</f>
        <v/>
      </c>
      <c r="P2387" s="11" t="str">
        <f>IF(IFERROR(VLOOKUP(W2387,Home!$C$8:$R$1048576,3,FALSE),"")=0,"",IFERROR(VLOOKUP(W2387,Home!$C$8:$R$1048576,3,FALSE),""))</f>
        <v/>
      </c>
      <c r="Q2387" s="11" t="str">
        <f t="shared" si="765"/>
        <v/>
      </c>
      <c r="R2387" s="130" t="e">
        <f>VLOOKUP(Q2387,'Baggrund til lister'!$G$4:$H$15,2,FALSE)</f>
        <v>#N/A</v>
      </c>
      <c r="S2387" s="11" t="str">
        <f t="shared" si="767"/>
        <v/>
      </c>
      <c r="T2387" s="11" t="str">
        <f>IF(IFERROR(VLOOKUP(N2387,Home!$C$8:$R$1048576,11,FALSE),"")=0,"",IFERROR(VLOOKUP(N2387,Home!$C$8:$R$1048576,11,FALSE),""))</f>
        <v/>
      </c>
      <c r="U2387" s="11" t="str">
        <f>IF(IFERROR(VLOOKUP(O2387,Home!$C$8:$R$1048576,12,FALSE),"")=0,"",IFERROR(VLOOKUP(O2387,Home!$C$8:$R$1048576,12,FALSE),""))</f>
        <v/>
      </c>
      <c r="V2387" s="11" t="str">
        <f>IF(IFERROR(VLOOKUP(O2387,Home!$C$8:$R$1048576,8,FALSE),"")=0,"",IFERROR(VLOOKUP(O2387,Home!$C$8:$R$1048576,8,FALSE),""))</f>
        <v/>
      </c>
      <c r="W2387" s="11" t="str">
        <f>IF(OR(VLOOKUP(N2387,Home!$C$7:$I$207,6,FALSE)="",VLOOKUP(N2387,Home!$C$7:$I$207,7,FALSE)=""),"FEJL",SUM(Baggrundsark!$K$4:K2387))</f>
        <v>FEJL</v>
      </c>
      <c r="Y2387">
        <v>2384</v>
      </c>
      <c r="Z2387" s="1"/>
      <c r="AC2387" s="44"/>
      <c r="AD2387">
        <f t="shared" si="774"/>
        <v>0</v>
      </c>
      <c r="AE2387">
        <f>SUM($AD$4:AD2387)</f>
        <v>1</v>
      </c>
      <c r="AF2387" s="103" t="str">
        <f>IFERROR(VLOOKUP(AN2387,Home!$C$8:$E$207,3,FALSE),"")</f>
        <v/>
      </c>
      <c r="AG2387" s="103" t="str">
        <f>IFERROR(VLOOKUP(AN2387,Home!$C$8:$E$207,2,FALSE),"")</f>
        <v/>
      </c>
      <c r="AH2387" s="104" t="str">
        <f>IF(VLOOKUP(AE2387,Home!$C$8:$I$207,6,FALSE)="","",VLOOKUP(AE2387,Home!$C$8:$I$207,6,FALSE))</f>
        <v/>
      </c>
      <c r="AI2387" s="104" t="e">
        <f t="shared" si="782"/>
        <v>#VALUE!</v>
      </c>
      <c r="AJ2387" s="105" t="e">
        <f t="shared" si="775"/>
        <v>#VALUE!</v>
      </c>
      <c r="AK2387" s="103" t="e">
        <f t="shared" si="768"/>
        <v>#VALUE!</v>
      </c>
      <c r="AL2387" s="103" t="e">
        <f t="shared" si="776"/>
        <v>#VALUE!</v>
      </c>
      <c r="AN2387" t="str">
        <f>IF(OR(VLOOKUP(AE2387,Home!$C$8:$I$207,6,FALSE)="",VLOOKUP(AE2387,Home!$C$8:$I$207,7,FALSE)=""),"FEJL",Baggrundsark!AE2387)</f>
        <v>FEJL</v>
      </c>
      <c r="AO2387">
        <f>IF(VLOOKUP(AE2387,Home!$C$8:$N$207,12,FALSE)="Timelønnet",1,0)</f>
        <v>0</v>
      </c>
      <c r="AP2387">
        <f>SUM($AO$4:AO2387)*AO2387</f>
        <v>0</v>
      </c>
      <c r="AQ2387">
        <f t="shared" si="763"/>
        <v>1</v>
      </c>
      <c r="AR2387" t="str">
        <f t="shared" si="763"/>
        <v/>
      </c>
      <c r="AS2387" t="e">
        <f t="shared" si="777"/>
        <v>#VALUE!</v>
      </c>
      <c r="AT2387" s="45" t="e">
        <f t="shared" si="764"/>
        <v>#VALUE!</v>
      </c>
      <c r="AU2387">
        <f>VLOOKUP(AQ2387,Home!$C$8:$J$207,8,FALSE)</f>
        <v>0</v>
      </c>
    </row>
    <row r="2388" spans="1:47" x14ac:dyDescent="0.25">
      <c r="A2388" s="6">
        <f t="shared" si="769"/>
        <v>0</v>
      </c>
      <c r="B2388" s="6">
        <f t="shared" si="778"/>
        <v>0</v>
      </c>
      <c r="C2388" s="6" t="str">
        <f t="shared" si="770"/>
        <v/>
      </c>
      <c r="D2388" s="7">
        <f t="shared" si="771"/>
        <v>0</v>
      </c>
      <c r="E2388" s="7">
        <f t="shared" si="779"/>
        <v>0</v>
      </c>
      <c r="F2388" s="7" t="str">
        <f t="shared" si="772"/>
        <v/>
      </c>
      <c r="G2388" s="6">
        <f t="shared" si="773"/>
        <v>0</v>
      </c>
      <c r="H2388" s="6">
        <f t="shared" si="780"/>
        <v>0</v>
      </c>
      <c r="I2388" s="6" t="str">
        <f t="shared" si="781"/>
        <v/>
      </c>
      <c r="J2388" s="11">
        <v>2385</v>
      </c>
      <c r="K2388" s="11">
        <f>IF(IFERROR(VLOOKUP(J2388,Home!$A$8:$B$1048576,1,FALSE),0)=0,0,1)</f>
        <v>0</v>
      </c>
      <c r="L2388" s="129" t="e">
        <f>IF(VLOOKUP(O2388,Home!$C$8:$R$207,6,FALSE)="","",VLOOKUP(O2388,Home!$C$8:$R$207,6,FALSE))</f>
        <v>#N/A</v>
      </c>
      <c r="M2388" s="129" t="e">
        <f t="shared" si="766"/>
        <v>#N/A</v>
      </c>
      <c r="N2388" s="11">
        <f>SUM($K$4:K2388)</f>
        <v>200</v>
      </c>
      <c r="O2388" s="11" t="str">
        <f>IF(P2388="","",IF(IFERROR(VLOOKUP(N2388,Home!$C$8:$R$1048576,1,FALSE),"")=0,"",IFERROR(VLOOKUP(N2388,Home!$C$8:$R$1048576,1,FALSE),"")))</f>
        <v/>
      </c>
      <c r="P2388" s="11" t="str">
        <f>IF(IFERROR(VLOOKUP(W2388,Home!$C$8:$R$1048576,3,FALSE),"")=0,"",IFERROR(VLOOKUP(W2388,Home!$C$8:$R$1048576,3,FALSE),""))</f>
        <v/>
      </c>
      <c r="Q2388" s="11" t="str">
        <f t="shared" si="765"/>
        <v/>
      </c>
      <c r="R2388" s="130" t="e">
        <f>VLOOKUP(Q2388,'Baggrund til lister'!$G$4:$H$15,2,FALSE)</f>
        <v>#N/A</v>
      </c>
      <c r="S2388" s="11" t="str">
        <f t="shared" si="767"/>
        <v/>
      </c>
      <c r="T2388" s="11" t="str">
        <f>IF(IFERROR(VLOOKUP(N2388,Home!$C$8:$R$1048576,11,FALSE),"")=0,"",IFERROR(VLOOKUP(N2388,Home!$C$8:$R$1048576,11,FALSE),""))</f>
        <v/>
      </c>
      <c r="U2388" s="11" t="str">
        <f>IF(IFERROR(VLOOKUP(O2388,Home!$C$8:$R$1048576,12,FALSE),"")=0,"",IFERROR(VLOOKUP(O2388,Home!$C$8:$R$1048576,12,FALSE),""))</f>
        <v/>
      </c>
      <c r="V2388" s="11" t="str">
        <f>IF(IFERROR(VLOOKUP(O2388,Home!$C$8:$R$1048576,8,FALSE),"")=0,"",IFERROR(VLOOKUP(O2388,Home!$C$8:$R$1048576,8,FALSE),""))</f>
        <v/>
      </c>
      <c r="W2388" s="11" t="str">
        <f>IF(OR(VLOOKUP(N2388,Home!$C$7:$I$207,6,FALSE)="",VLOOKUP(N2388,Home!$C$7:$I$207,7,FALSE)=""),"FEJL",SUM(Baggrundsark!$K$4:K2388))</f>
        <v>FEJL</v>
      </c>
      <c r="Y2388">
        <v>2385</v>
      </c>
      <c r="Z2388" s="1"/>
      <c r="AC2388" s="44"/>
      <c r="AD2388">
        <f t="shared" si="774"/>
        <v>0</v>
      </c>
      <c r="AE2388">
        <f>SUM($AD$4:AD2388)</f>
        <v>1</v>
      </c>
      <c r="AF2388" s="103" t="str">
        <f>IFERROR(VLOOKUP(AN2388,Home!$C$8:$E$207,3,FALSE),"")</f>
        <v/>
      </c>
      <c r="AG2388" s="103" t="str">
        <f>IFERROR(VLOOKUP(AN2388,Home!$C$8:$E$207,2,FALSE),"")</f>
        <v/>
      </c>
      <c r="AH2388" s="104" t="str">
        <f>IF(VLOOKUP(AE2388,Home!$C$8:$I$207,6,FALSE)="","",VLOOKUP(AE2388,Home!$C$8:$I$207,6,FALSE))</f>
        <v/>
      </c>
      <c r="AI2388" s="104" t="e">
        <f t="shared" si="782"/>
        <v>#VALUE!</v>
      </c>
      <c r="AJ2388" s="105" t="e">
        <f t="shared" si="775"/>
        <v>#VALUE!</v>
      </c>
      <c r="AK2388" s="103" t="e">
        <f t="shared" si="768"/>
        <v>#VALUE!</v>
      </c>
      <c r="AL2388" s="103" t="e">
        <f t="shared" si="776"/>
        <v>#VALUE!</v>
      </c>
      <c r="AN2388" t="str">
        <f>IF(OR(VLOOKUP(AE2388,Home!$C$8:$I$207,6,FALSE)="",VLOOKUP(AE2388,Home!$C$8:$I$207,7,FALSE)=""),"FEJL",Baggrundsark!AE2388)</f>
        <v>FEJL</v>
      </c>
      <c r="AO2388">
        <f>IF(VLOOKUP(AE2388,Home!$C$8:$N$207,12,FALSE)="Timelønnet",1,0)</f>
        <v>0</v>
      </c>
      <c r="AP2388">
        <f>SUM($AO$4:AO2388)*AO2388</f>
        <v>0</v>
      </c>
      <c r="AQ2388">
        <f t="shared" si="763"/>
        <v>1</v>
      </c>
      <c r="AR2388" t="str">
        <f t="shared" si="763"/>
        <v/>
      </c>
      <c r="AS2388" t="e">
        <f t="shared" si="777"/>
        <v>#VALUE!</v>
      </c>
      <c r="AT2388" s="45" t="e">
        <f t="shared" si="764"/>
        <v>#VALUE!</v>
      </c>
      <c r="AU2388">
        <f>VLOOKUP(AQ2388,Home!$C$8:$J$207,8,FALSE)</f>
        <v>0</v>
      </c>
    </row>
    <row r="2389" spans="1:47" x14ac:dyDescent="0.25">
      <c r="A2389" s="6">
        <f t="shared" si="769"/>
        <v>0</v>
      </c>
      <c r="B2389" s="6">
        <f t="shared" si="778"/>
        <v>0</v>
      </c>
      <c r="C2389" s="6" t="str">
        <f t="shared" si="770"/>
        <v/>
      </c>
      <c r="D2389" s="7">
        <f t="shared" si="771"/>
        <v>0</v>
      </c>
      <c r="E2389" s="7">
        <f t="shared" si="779"/>
        <v>0</v>
      </c>
      <c r="F2389" s="7" t="str">
        <f t="shared" si="772"/>
        <v/>
      </c>
      <c r="G2389" s="6">
        <f t="shared" si="773"/>
        <v>0</v>
      </c>
      <c r="H2389" s="6">
        <f t="shared" si="780"/>
        <v>0</v>
      </c>
      <c r="I2389" s="6" t="str">
        <f t="shared" si="781"/>
        <v/>
      </c>
      <c r="J2389" s="11">
        <v>2386</v>
      </c>
      <c r="K2389" s="11">
        <f>IF(IFERROR(VLOOKUP(J2389,Home!$A$8:$B$1048576,1,FALSE),0)=0,0,1)</f>
        <v>0</v>
      </c>
      <c r="L2389" s="129" t="e">
        <f>IF(VLOOKUP(O2389,Home!$C$8:$R$207,6,FALSE)="","",VLOOKUP(O2389,Home!$C$8:$R$207,6,FALSE))</f>
        <v>#N/A</v>
      </c>
      <c r="M2389" s="129" t="e">
        <f t="shared" si="766"/>
        <v>#N/A</v>
      </c>
      <c r="N2389" s="11">
        <f>SUM($K$4:K2389)</f>
        <v>200</v>
      </c>
      <c r="O2389" s="11" t="str">
        <f>IF(P2389="","",IF(IFERROR(VLOOKUP(N2389,Home!$C$8:$R$1048576,1,FALSE),"")=0,"",IFERROR(VLOOKUP(N2389,Home!$C$8:$R$1048576,1,FALSE),"")))</f>
        <v/>
      </c>
      <c r="P2389" s="11" t="str">
        <f>IF(IFERROR(VLOOKUP(W2389,Home!$C$8:$R$1048576,3,FALSE),"")=0,"",IFERROR(VLOOKUP(W2389,Home!$C$8:$R$1048576,3,FALSE),""))</f>
        <v/>
      </c>
      <c r="Q2389" s="11" t="str">
        <f t="shared" si="765"/>
        <v/>
      </c>
      <c r="R2389" s="130" t="e">
        <f>VLOOKUP(Q2389,'Baggrund til lister'!$G$4:$H$15,2,FALSE)</f>
        <v>#N/A</v>
      </c>
      <c r="S2389" s="11" t="str">
        <f t="shared" si="767"/>
        <v/>
      </c>
      <c r="T2389" s="11" t="str">
        <f>IF(IFERROR(VLOOKUP(N2389,Home!$C$8:$R$1048576,11,FALSE),"")=0,"",IFERROR(VLOOKUP(N2389,Home!$C$8:$R$1048576,11,FALSE),""))</f>
        <v/>
      </c>
      <c r="U2389" s="11" t="str">
        <f>IF(IFERROR(VLOOKUP(O2389,Home!$C$8:$R$1048576,12,FALSE),"")=0,"",IFERROR(VLOOKUP(O2389,Home!$C$8:$R$1048576,12,FALSE),""))</f>
        <v/>
      </c>
      <c r="V2389" s="11" t="str">
        <f>IF(IFERROR(VLOOKUP(O2389,Home!$C$8:$R$1048576,8,FALSE),"")=0,"",IFERROR(VLOOKUP(O2389,Home!$C$8:$R$1048576,8,FALSE),""))</f>
        <v/>
      </c>
      <c r="W2389" s="11" t="str">
        <f>IF(OR(VLOOKUP(N2389,Home!$C$7:$I$207,6,FALSE)="",VLOOKUP(N2389,Home!$C$7:$I$207,7,FALSE)=""),"FEJL",SUM(Baggrundsark!$K$4:K2389))</f>
        <v>FEJL</v>
      </c>
      <c r="Y2389">
        <v>2386</v>
      </c>
      <c r="Z2389" s="1"/>
      <c r="AC2389" s="44"/>
      <c r="AD2389">
        <f t="shared" si="774"/>
        <v>0</v>
      </c>
      <c r="AE2389">
        <f>SUM($AD$4:AD2389)</f>
        <v>1</v>
      </c>
      <c r="AF2389" s="103" t="str">
        <f>IFERROR(VLOOKUP(AN2389,Home!$C$8:$E$207,3,FALSE),"")</f>
        <v/>
      </c>
      <c r="AG2389" s="103" t="str">
        <f>IFERROR(VLOOKUP(AN2389,Home!$C$8:$E$207,2,FALSE),"")</f>
        <v/>
      </c>
      <c r="AH2389" s="104" t="str">
        <f>IF(VLOOKUP(AE2389,Home!$C$8:$I$207,6,FALSE)="","",VLOOKUP(AE2389,Home!$C$8:$I$207,6,FALSE))</f>
        <v/>
      </c>
      <c r="AI2389" s="104" t="e">
        <f t="shared" si="782"/>
        <v>#VALUE!</v>
      </c>
      <c r="AJ2389" s="105" t="e">
        <f t="shared" si="775"/>
        <v>#VALUE!</v>
      </c>
      <c r="AK2389" s="103" t="e">
        <f t="shared" si="768"/>
        <v>#VALUE!</v>
      </c>
      <c r="AL2389" s="103" t="e">
        <f t="shared" si="776"/>
        <v>#VALUE!</v>
      </c>
      <c r="AN2389" t="str">
        <f>IF(OR(VLOOKUP(AE2389,Home!$C$8:$I$207,6,FALSE)="",VLOOKUP(AE2389,Home!$C$8:$I$207,7,FALSE)=""),"FEJL",Baggrundsark!AE2389)</f>
        <v>FEJL</v>
      </c>
      <c r="AO2389">
        <f>IF(VLOOKUP(AE2389,Home!$C$8:$N$207,12,FALSE)="Timelønnet",1,0)</f>
        <v>0</v>
      </c>
      <c r="AP2389">
        <f>SUM($AO$4:AO2389)*AO2389</f>
        <v>0</v>
      </c>
      <c r="AQ2389">
        <f t="shared" si="763"/>
        <v>1</v>
      </c>
      <c r="AR2389" t="str">
        <f t="shared" si="763"/>
        <v/>
      </c>
      <c r="AS2389" t="e">
        <f t="shared" si="777"/>
        <v>#VALUE!</v>
      </c>
      <c r="AT2389" s="45" t="e">
        <f t="shared" si="764"/>
        <v>#VALUE!</v>
      </c>
      <c r="AU2389">
        <f>VLOOKUP(AQ2389,Home!$C$8:$J$207,8,FALSE)</f>
        <v>0</v>
      </c>
    </row>
    <row r="2390" spans="1:47" x14ac:dyDescent="0.25">
      <c r="A2390" s="6">
        <f t="shared" si="769"/>
        <v>0</v>
      </c>
      <c r="B2390" s="6">
        <f t="shared" si="778"/>
        <v>0</v>
      </c>
      <c r="C2390" s="6" t="str">
        <f t="shared" si="770"/>
        <v/>
      </c>
      <c r="D2390" s="7">
        <f t="shared" si="771"/>
        <v>0</v>
      </c>
      <c r="E2390" s="7">
        <f t="shared" si="779"/>
        <v>0</v>
      </c>
      <c r="F2390" s="7" t="str">
        <f t="shared" si="772"/>
        <v/>
      </c>
      <c r="G2390" s="6">
        <f t="shared" si="773"/>
        <v>0</v>
      </c>
      <c r="H2390" s="6">
        <f t="shared" si="780"/>
        <v>0</v>
      </c>
      <c r="I2390" s="6" t="str">
        <f t="shared" si="781"/>
        <v/>
      </c>
      <c r="J2390" s="11">
        <v>2387</v>
      </c>
      <c r="K2390" s="11">
        <f>IF(IFERROR(VLOOKUP(J2390,Home!$A$8:$B$1048576,1,FALSE),0)=0,0,1)</f>
        <v>0</v>
      </c>
      <c r="L2390" s="129" t="e">
        <f>IF(VLOOKUP(O2390,Home!$C$8:$R$207,6,FALSE)="","",VLOOKUP(O2390,Home!$C$8:$R$207,6,FALSE))</f>
        <v>#N/A</v>
      </c>
      <c r="M2390" s="129" t="e">
        <f t="shared" si="766"/>
        <v>#N/A</v>
      </c>
      <c r="N2390" s="11">
        <f>SUM($K$4:K2390)</f>
        <v>200</v>
      </c>
      <c r="O2390" s="11" t="str">
        <f>IF(P2390="","",IF(IFERROR(VLOOKUP(N2390,Home!$C$8:$R$1048576,1,FALSE),"")=0,"",IFERROR(VLOOKUP(N2390,Home!$C$8:$R$1048576,1,FALSE),"")))</f>
        <v/>
      </c>
      <c r="P2390" s="11" t="str">
        <f>IF(IFERROR(VLOOKUP(W2390,Home!$C$8:$R$1048576,3,FALSE),"")=0,"",IFERROR(VLOOKUP(W2390,Home!$C$8:$R$1048576,3,FALSE),""))</f>
        <v/>
      </c>
      <c r="Q2390" s="11" t="str">
        <f t="shared" si="765"/>
        <v/>
      </c>
      <c r="R2390" s="130" t="e">
        <f>VLOOKUP(Q2390,'Baggrund til lister'!$G$4:$H$15,2,FALSE)</f>
        <v>#N/A</v>
      </c>
      <c r="S2390" s="11" t="str">
        <f t="shared" si="767"/>
        <v/>
      </c>
      <c r="T2390" s="11" t="str">
        <f>IF(IFERROR(VLOOKUP(N2390,Home!$C$8:$R$1048576,11,FALSE),"")=0,"",IFERROR(VLOOKUP(N2390,Home!$C$8:$R$1048576,11,FALSE),""))</f>
        <v/>
      </c>
      <c r="U2390" s="11" t="str">
        <f>IF(IFERROR(VLOOKUP(O2390,Home!$C$8:$R$1048576,12,FALSE),"")=0,"",IFERROR(VLOOKUP(O2390,Home!$C$8:$R$1048576,12,FALSE),""))</f>
        <v/>
      </c>
      <c r="V2390" s="11" t="str">
        <f>IF(IFERROR(VLOOKUP(O2390,Home!$C$8:$R$1048576,8,FALSE),"")=0,"",IFERROR(VLOOKUP(O2390,Home!$C$8:$R$1048576,8,FALSE),""))</f>
        <v/>
      </c>
      <c r="W2390" s="11" t="str">
        <f>IF(OR(VLOOKUP(N2390,Home!$C$7:$I$207,6,FALSE)="",VLOOKUP(N2390,Home!$C$7:$I$207,7,FALSE)=""),"FEJL",SUM(Baggrundsark!$K$4:K2390))</f>
        <v>FEJL</v>
      </c>
      <c r="Y2390">
        <v>2387</v>
      </c>
      <c r="Z2390" s="1"/>
      <c r="AC2390" s="44"/>
      <c r="AD2390">
        <f t="shared" si="774"/>
        <v>0</v>
      </c>
      <c r="AE2390">
        <f>SUM($AD$4:AD2390)</f>
        <v>1</v>
      </c>
      <c r="AF2390" s="103" t="str">
        <f>IFERROR(VLOOKUP(AN2390,Home!$C$8:$E$207,3,FALSE),"")</f>
        <v/>
      </c>
      <c r="AG2390" s="103" t="str">
        <f>IFERROR(VLOOKUP(AN2390,Home!$C$8:$E$207,2,FALSE),"")</f>
        <v/>
      </c>
      <c r="AH2390" s="104" t="str">
        <f>IF(VLOOKUP(AE2390,Home!$C$8:$I$207,6,FALSE)="","",VLOOKUP(AE2390,Home!$C$8:$I$207,6,FALSE))</f>
        <v/>
      </c>
      <c r="AI2390" s="104" t="e">
        <f t="shared" si="782"/>
        <v>#VALUE!</v>
      </c>
      <c r="AJ2390" s="105" t="e">
        <f t="shared" si="775"/>
        <v>#VALUE!</v>
      </c>
      <c r="AK2390" s="103" t="e">
        <f t="shared" si="768"/>
        <v>#VALUE!</v>
      </c>
      <c r="AL2390" s="103" t="e">
        <f t="shared" si="776"/>
        <v>#VALUE!</v>
      </c>
      <c r="AN2390" t="str">
        <f>IF(OR(VLOOKUP(AE2390,Home!$C$8:$I$207,6,FALSE)="",VLOOKUP(AE2390,Home!$C$8:$I$207,7,FALSE)=""),"FEJL",Baggrundsark!AE2390)</f>
        <v>FEJL</v>
      </c>
      <c r="AO2390">
        <f>IF(VLOOKUP(AE2390,Home!$C$8:$N$207,12,FALSE)="Timelønnet",1,0)</f>
        <v>0</v>
      </c>
      <c r="AP2390">
        <f>SUM($AO$4:AO2390)*AO2390</f>
        <v>0</v>
      </c>
      <c r="AQ2390">
        <f t="shared" si="763"/>
        <v>1</v>
      </c>
      <c r="AR2390" t="str">
        <f t="shared" si="763"/>
        <v/>
      </c>
      <c r="AS2390" t="e">
        <f t="shared" si="777"/>
        <v>#VALUE!</v>
      </c>
      <c r="AT2390" s="45" t="e">
        <f t="shared" si="764"/>
        <v>#VALUE!</v>
      </c>
      <c r="AU2390">
        <f>VLOOKUP(AQ2390,Home!$C$8:$J$207,8,FALSE)</f>
        <v>0</v>
      </c>
    </row>
    <row r="2391" spans="1:47" x14ac:dyDescent="0.25">
      <c r="A2391" s="6">
        <f t="shared" si="769"/>
        <v>0</v>
      </c>
      <c r="B2391" s="6">
        <f t="shared" si="778"/>
        <v>0</v>
      </c>
      <c r="C2391" s="6" t="str">
        <f t="shared" si="770"/>
        <v/>
      </c>
      <c r="D2391" s="7">
        <f t="shared" si="771"/>
        <v>0</v>
      </c>
      <c r="E2391" s="7">
        <f t="shared" si="779"/>
        <v>0</v>
      </c>
      <c r="F2391" s="7" t="str">
        <f t="shared" si="772"/>
        <v/>
      </c>
      <c r="G2391" s="6">
        <f t="shared" si="773"/>
        <v>0</v>
      </c>
      <c r="H2391" s="6">
        <f t="shared" si="780"/>
        <v>0</v>
      </c>
      <c r="I2391" s="6" t="str">
        <f t="shared" si="781"/>
        <v/>
      </c>
      <c r="J2391" s="11">
        <v>2388</v>
      </c>
      <c r="K2391" s="11">
        <f>IF(IFERROR(VLOOKUP(J2391,Home!$A$8:$B$1048576,1,FALSE),0)=0,0,1)</f>
        <v>0</v>
      </c>
      <c r="L2391" s="129" t="e">
        <f>IF(VLOOKUP(O2391,Home!$C$8:$R$207,6,FALSE)="","",VLOOKUP(O2391,Home!$C$8:$R$207,6,FALSE))</f>
        <v>#N/A</v>
      </c>
      <c r="M2391" s="129" t="e">
        <f t="shared" si="766"/>
        <v>#N/A</v>
      </c>
      <c r="N2391" s="11">
        <f>SUM($K$4:K2391)</f>
        <v>200</v>
      </c>
      <c r="O2391" s="11" t="str">
        <f>IF(P2391="","",IF(IFERROR(VLOOKUP(N2391,Home!$C$8:$R$1048576,1,FALSE),"")=0,"",IFERROR(VLOOKUP(N2391,Home!$C$8:$R$1048576,1,FALSE),"")))</f>
        <v/>
      </c>
      <c r="P2391" s="11" t="str">
        <f>IF(IFERROR(VLOOKUP(W2391,Home!$C$8:$R$1048576,3,FALSE),"")=0,"",IFERROR(VLOOKUP(W2391,Home!$C$8:$R$1048576,3,FALSE),""))</f>
        <v/>
      </c>
      <c r="Q2391" s="11" t="str">
        <f t="shared" si="765"/>
        <v/>
      </c>
      <c r="R2391" s="130" t="e">
        <f>VLOOKUP(Q2391,'Baggrund til lister'!$G$4:$H$15,2,FALSE)</f>
        <v>#N/A</v>
      </c>
      <c r="S2391" s="11" t="str">
        <f t="shared" si="767"/>
        <v/>
      </c>
      <c r="T2391" s="11" t="str">
        <f>IF(IFERROR(VLOOKUP(N2391,Home!$C$8:$R$1048576,11,FALSE),"")=0,"",IFERROR(VLOOKUP(N2391,Home!$C$8:$R$1048576,11,FALSE),""))</f>
        <v/>
      </c>
      <c r="U2391" s="11" t="str">
        <f>IF(IFERROR(VLOOKUP(O2391,Home!$C$8:$R$1048576,12,FALSE),"")=0,"",IFERROR(VLOOKUP(O2391,Home!$C$8:$R$1048576,12,FALSE),""))</f>
        <v/>
      </c>
      <c r="V2391" s="11" t="str">
        <f>IF(IFERROR(VLOOKUP(O2391,Home!$C$8:$R$1048576,8,FALSE),"")=0,"",IFERROR(VLOOKUP(O2391,Home!$C$8:$R$1048576,8,FALSE),""))</f>
        <v/>
      </c>
      <c r="W2391" s="11" t="str">
        <f>IF(OR(VLOOKUP(N2391,Home!$C$7:$I$207,6,FALSE)="",VLOOKUP(N2391,Home!$C$7:$I$207,7,FALSE)=""),"FEJL",SUM(Baggrundsark!$K$4:K2391))</f>
        <v>FEJL</v>
      </c>
      <c r="Y2391">
        <v>2388</v>
      </c>
      <c r="Z2391" s="1"/>
      <c r="AC2391" s="44"/>
      <c r="AD2391">
        <f t="shared" si="774"/>
        <v>0</v>
      </c>
      <c r="AE2391">
        <f>SUM($AD$4:AD2391)</f>
        <v>1</v>
      </c>
      <c r="AF2391" s="103" t="str">
        <f>IFERROR(VLOOKUP(AN2391,Home!$C$8:$E$207,3,FALSE),"")</f>
        <v/>
      </c>
      <c r="AG2391" s="103" t="str">
        <f>IFERROR(VLOOKUP(AN2391,Home!$C$8:$E$207,2,FALSE),"")</f>
        <v/>
      </c>
      <c r="AH2391" s="104" t="str">
        <f>IF(VLOOKUP(AE2391,Home!$C$8:$I$207,6,FALSE)="","",VLOOKUP(AE2391,Home!$C$8:$I$207,6,FALSE))</f>
        <v/>
      </c>
      <c r="AI2391" s="104" t="e">
        <f t="shared" si="782"/>
        <v>#VALUE!</v>
      </c>
      <c r="AJ2391" s="105" t="e">
        <f t="shared" si="775"/>
        <v>#VALUE!</v>
      </c>
      <c r="AK2391" s="103" t="e">
        <f t="shared" si="768"/>
        <v>#VALUE!</v>
      </c>
      <c r="AL2391" s="103" t="e">
        <f t="shared" si="776"/>
        <v>#VALUE!</v>
      </c>
      <c r="AN2391" t="str">
        <f>IF(OR(VLOOKUP(AE2391,Home!$C$8:$I$207,6,FALSE)="",VLOOKUP(AE2391,Home!$C$8:$I$207,7,FALSE)=""),"FEJL",Baggrundsark!AE2391)</f>
        <v>FEJL</v>
      </c>
      <c r="AO2391">
        <f>IF(VLOOKUP(AE2391,Home!$C$8:$N$207,12,FALSE)="Timelønnet",1,0)</f>
        <v>0</v>
      </c>
      <c r="AP2391">
        <f>SUM($AO$4:AO2391)*AO2391</f>
        <v>0</v>
      </c>
      <c r="AQ2391">
        <f t="shared" si="763"/>
        <v>1</v>
      </c>
      <c r="AR2391" t="str">
        <f t="shared" si="763"/>
        <v/>
      </c>
      <c r="AS2391" t="e">
        <f t="shared" si="777"/>
        <v>#VALUE!</v>
      </c>
      <c r="AT2391" s="45" t="e">
        <f t="shared" si="764"/>
        <v>#VALUE!</v>
      </c>
      <c r="AU2391">
        <f>VLOOKUP(AQ2391,Home!$C$8:$J$207,8,FALSE)</f>
        <v>0</v>
      </c>
    </row>
    <row r="2392" spans="1:47" x14ac:dyDescent="0.25">
      <c r="A2392" s="6">
        <f t="shared" si="769"/>
        <v>0</v>
      </c>
      <c r="B2392" s="6">
        <f t="shared" si="778"/>
        <v>0</v>
      </c>
      <c r="C2392" s="6" t="str">
        <f t="shared" si="770"/>
        <v/>
      </c>
      <c r="D2392" s="7">
        <f t="shared" si="771"/>
        <v>0</v>
      </c>
      <c r="E2392" s="7">
        <f t="shared" si="779"/>
        <v>0</v>
      </c>
      <c r="F2392" s="7" t="str">
        <f t="shared" si="772"/>
        <v/>
      </c>
      <c r="G2392" s="6">
        <f t="shared" si="773"/>
        <v>0</v>
      </c>
      <c r="H2392" s="6">
        <f t="shared" si="780"/>
        <v>0</v>
      </c>
      <c r="I2392" s="6" t="str">
        <f t="shared" si="781"/>
        <v/>
      </c>
      <c r="J2392" s="11">
        <v>2389</v>
      </c>
      <c r="K2392" s="11">
        <f>IF(IFERROR(VLOOKUP(J2392,Home!$A$8:$B$1048576,1,FALSE),0)=0,0,1)</f>
        <v>0</v>
      </c>
      <c r="L2392" s="129" t="e">
        <f>IF(VLOOKUP(O2392,Home!$C$8:$R$207,6,FALSE)="","",VLOOKUP(O2392,Home!$C$8:$R$207,6,FALSE))</f>
        <v>#N/A</v>
      </c>
      <c r="M2392" s="129" t="e">
        <f t="shared" si="766"/>
        <v>#N/A</v>
      </c>
      <c r="N2392" s="11">
        <f>SUM($K$4:K2392)</f>
        <v>200</v>
      </c>
      <c r="O2392" s="11" t="str">
        <f>IF(P2392="","",IF(IFERROR(VLOOKUP(N2392,Home!$C$8:$R$1048576,1,FALSE),"")=0,"",IFERROR(VLOOKUP(N2392,Home!$C$8:$R$1048576,1,FALSE),"")))</f>
        <v/>
      </c>
      <c r="P2392" s="11" t="str">
        <f>IF(IFERROR(VLOOKUP(W2392,Home!$C$8:$R$1048576,3,FALSE),"")=0,"",IFERROR(VLOOKUP(W2392,Home!$C$8:$R$1048576,3,FALSE),""))</f>
        <v/>
      </c>
      <c r="Q2392" s="11" t="str">
        <f t="shared" si="765"/>
        <v/>
      </c>
      <c r="R2392" s="130" t="e">
        <f>VLOOKUP(Q2392,'Baggrund til lister'!$G$4:$H$15,2,FALSE)</f>
        <v>#N/A</v>
      </c>
      <c r="S2392" s="11" t="str">
        <f t="shared" si="767"/>
        <v/>
      </c>
      <c r="T2392" s="11" t="str">
        <f>IF(IFERROR(VLOOKUP(N2392,Home!$C$8:$R$1048576,11,FALSE),"")=0,"",IFERROR(VLOOKUP(N2392,Home!$C$8:$R$1048576,11,FALSE),""))</f>
        <v/>
      </c>
      <c r="U2392" s="11" t="str">
        <f>IF(IFERROR(VLOOKUP(O2392,Home!$C$8:$R$1048576,12,FALSE),"")=0,"",IFERROR(VLOOKUP(O2392,Home!$C$8:$R$1048576,12,FALSE),""))</f>
        <v/>
      </c>
      <c r="V2392" s="11" t="str">
        <f>IF(IFERROR(VLOOKUP(O2392,Home!$C$8:$R$1048576,8,FALSE),"")=0,"",IFERROR(VLOOKUP(O2392,Home!$C$8:$R$1048576,8,FALSE),""))</f>
        <v/>
      </c>
      <c r="W2392" s="11" t="str">
        <f>IF(OR(VLOOKUP(N2392,Home!$C$7:$I$207,6,FALSE)="",VLOOKUP(N2392,Home!$C$7:$I$207,7,FALSE)=""),"FEJL",SUM(Baggrundsark!$K$4:K2392))</f>
        <v>FEJL</v>
      </c>
      <c r="Y2392">
        <v>2389</v>
      </c>
      <c r="Z2392" s="1"/>
      <c r="AC2392" s="44"/>
      <c r="AD2392">
        <f t="shared" si="774"/>
        <v>0</v>
      </c>
      <c r="AE2392">
        <f>SUM($AD$4:AD2392)</f>
        <v>1</v>
      </c>
      <c r="AF2392" s="103" t="str">
        <f>IFERROR(VLOOKUP(AN2392,Home!$C$8:$E$207,3,FALSE),"")</f>
        <v/>
      </c>
      <c r="AG2392" s="103" t="str">
        <f>IFERROR(VLOOKUP(AN2392,Home!$C$8:$E$207,2,FALSE),"")</f>
        <v/>
      </c>
      <c r="AH2392" s="104" t="str">
        <f>IF(VLOOKUP(AE2392,Home!$C$8:$I$207,6,FALSE)="","",VLOOKUP(AE2392,Home!$C$8:$I$207,6,FALSE))</f>
        <v/>
      </c>
      <c r="AI2392" s="104" t="e">
        <f t="shared" si="782"/>
        <v>#VALUE!</v>
      </c>
      <c r="AJ2392" s="105" t="e">
        <f t="shared" si="775"/>
        <v>#VALUE!</v>
      </c>
      <c r="AK2392" s="103" t="e">
        <f t="shared" si="768"/>
        <v>#VALUE!</v>
      </c>
      <c r="AL2392" s="103" t="e">
        <f t="shared" si="776"/>
        <v>#VALUE!</v>
      </c>
      <c r="AN2392" t="str">
        <f>IF(OR(VLOOKUP(AE2392,Home!$C$8:$I$207,6,FALSE)="",VLOOKUP(AE2392,Home!$C$8:$I$207,7,FALSE)=""),"FEJL",Baggrundsark!AE2392)</f>
        <v>FEJL</v>
      </c>
      <c r="AO2392">
        <f>IF(VLOOKUP(AE2392,Home!$C$8:$N$207,12,FALSE)="Timelønnet",1,0)</f>
        <v>0</v>
      </c>
      <c r="AP2392">
        <f>SUM($AO$4:AO2392)*AO2392</f>
        <v>0</v>
      </c>
      <c r="AQ2392">
        <f t="shared" si="763"/>
        <v>1</v>
      </c>
      <c r="AR2392" t="str">
        <f t="shared" si="763"/>
        <v/>
      </c>
      <c r="AS2392" t="e">
        <f t="shared" si="777"/>
        <v>#VALUE!</v>
      </c>
      <c r="AT2392" s="45" t="e">
        <f t="shared" si="764"/>
        <v>#VALUE!</v>
      </c>
      <c r="AU2392">
        <f>VLOOKUP(AQ2392,Home!$C$8:$J$207,8,FALSE)</f>
        <v>0</v>
      </c>
    </row>
    <row r="2393" spans="1:47" x14ac:dyDescent="0.25">
      <c r="A2393" s="6">
        <f t="shared" si="769"/>
        <v>0</v>
      </c>
      <c r="B2393" s="6">
        <f t="shared" si="778"/>
        <v>0</v>
      </c>
      <c r="C2393" s="6" t="str">
        <f t="shared" si="770"/>
        <v/>
      </c>
      <c r="D2393" s="7">
        <f t="shared" si="771"/>
        <v>0</v>
      </c>
      <c r="E2393" s="7">
        <f t="shared" si="779"/>
        <v>0</v>
      </c>
      <c r="F2393" s="7" t="str">
        <f t="shared" si="772"/>
        <v/>
      </c>
      <c r="G2393" s="6">
        <f t="shared" si="773"/>
        <v>0</v>
      </c>
      <c r="H2393" s="6">
        <f t="shared" si="780"/>
        <v>0</v>
      </c>
      <c r="I2393" s="6" t="str">
        <f t="shared" si="781"/>
        <v/>
      </c>
      <c r="J2393" s="11">
        <v>2390</v>
      </c>
      <c r="K2393" s="11">
        <f>IF(IFERROR(VLOOKUP(J2393,Home!$A$8:$B$1048576,1,FALSE),0)=0,0,1)</f>
        <v>0</v>
      </c>
      <c r="L2393" s="129" t="e">
        <f>IF(VLOOKUP(O2393,Home!$C$8:$R$207,6,FALSE)="","",VLOOKUP(O2393,Home!$C$8:$R$207,6,FALSE))</f>
        <v>#N/A</v>
      </c>
      <c r="M2393" s="129" t="e">
        <f t="shared" si="766"/>
        <v>#N/A</v>
      </c>
      <c r="N2393" s="11">
        <f>SUM($K$4:K2393)</f>
        <v>200</v>
      </c>
      <c r="O2393" s="11" t="str">
        <f>IF(P2393="","",IF(IFERROR(VLOOKUP(N2393,Home!$C$8:$R$1048576,1,FALSE),"")=0,"",IFERROR(VLOOKUP(N2393,Home!$C$8:$R$1048576,1,FALSE),"")))</f>
        <v/>
      </c>
      <c r="P2393" s="11" t="str">
        <f>IF(IFERROR(VLOOKUP(W2393,Home!$C$8:$R$1048576,3,FALSE),"")=0,"",IFERROR(VLOOKUP(W2393,Home!$C$8:$R$1048576,3,FALSE),""))</f>
        <v/>
      </c>
      <c r="Q2393" s="11" t="str">
        <f t="shared" si="765"/>
        <v/>
      </c>
      <c r="R2393" s="130" t="e">
        <f>VLOOKUP(Q2393,'Baggrund til lister'!$G$4:$H$15,2,FALSE)</f>
        <v>#N/A</v>
      </c>
      <c r="S2393" s="11" t="str">
        <f t="shared" si="767"/>
        <v/>
      </c>
      <c r="T2393" s="11" t="str">
        <f>IF(IFERROR(VLOOKUP(N2393,Home!$C$8:$R$1048576,11,FALSE),"")=0,"",IFERROR(VLOOKUP(N2393,Home!$C$8:$R$1048576,11,FALSE),""))</f>
        <v/>
      </c>
      <c r="U2393" s="11" t="str">
        <f>IF(IFERROR(VLOOKUP(O2393,Home!$C$8:$R$1048576,12,FALSE),"")=0,"",IFERROR(VLOOKUP(O2393,Home!$C$8:$R$1048576,12,FALSE),""))</f>
        <v/>
      </c>
      <c r="V2393" s="11" t="str">
        <f>IF(IFERROR(VLOOKUP(O2393,Home!$C$8:$R$1048576,8,FALSE),"")=0,"",IFERROR(VLOOKUP(O2393,Home!$C$8:$R$1048576,8,FALSE),""))</f>
        <v/>
      </c>
      <c r="W2393" s="11" t="str">
        <f>IF(OR(VLOOKUP(N2393,Home!$C$7:$I$207,6,FALSE)="",VLOOKUP(N2393,Home!$C$7:$I$207,7,FALSE)=""),"FEJL",SUM(Baggrundsark!$K$4:K2393))</f>
        <v>FEJL</v>
      </c>
      <c r="Y2393">
        <v>2390</v>
      </c>
      <c r="Z2393" s="1"/>
      <c r="AC2393" s="44"/>
      <c r="AD2393">
        <f t="shared" si="774"/>
        <v>0</v>
      </c>
      <c r="AE2393">
        <f>SUM($AD$4:AD2393)</f>
        <v>1</v>
      </c>
      <c r="AF2393" s="103" t="str">
        <f>IFERROR(VLOOKUP(AN2393,Home!$C$8:$E$207,3,FALSE),"")</f>
        <v/>
      </c>
      <c r="AG2393" s="103" t="str">
        <f>IFERROR(VLOOKUP(AN2393,Home!$C$8:$E$207,2,FALSE),"")</f>
        <v/>
      </c>
      <c r="AH2393" s="104" t="str">
        <f>IF(VLOOKUP(AE2393,Home!$C$8:$I$207,6,FALSE)="","",VLOOKUP(AE2393,Home!$C$8:$I$207,6,FALSE))</f>
        <v/>
      </c>
      <c r="AI2393" s="104" t="e">
        <f t="shared" si="782"/>
        <v>#VALUE!</v>
      </c>
      <c r="AJ2393" s="105" t="e">
        <f t="shared" si="775"/>
        <v>#VALUE!</v>
      </c>
      <c r="AK2393" s="103" t="e">
        <f t="shared" si="768"/>
        <v>#VALUE!</v>
      </c>
      <c r="AL2393" s="103" t="e">
        <f t="shared" si="776"/>
        <v>#VALUE!</v>
      </c>
      <c r="AN2393" t="str">
        <f>IF(OR(VLOOKUP(AE2393,Home!$C$8:$I$207,6,FALSE)="",VLOOKUP(AE2393,Home!$C$8:$I$207,7,FALSE)=""),"FEJL",Baggrundsark!AE2393)</f>
        <v>FEJL</v>
      </c>
      <c r="AO2393">
        <f>IF(VLOOKUP(AE2393,Home!$C$8:$N$207,12,FALSE)="Timelønnet",1,0)</f>
        <v>0</v>
      </c>
      <c r="AP2393">
        <f>SUM($AO$4:AO2393)*AO2393</f>
        <v>0</v>
      </c>
      <c r="AQ2393">
        <f t="shared" si="763"/>
        <v>1</v>
      </c>
      <c r="AR2393" t="str">
        <f t="shared" si="763"/>
        <v/>
      </c>
      <c r="AS2393" t="e">
        <f t="shared" si="777"/>
        <v>#VALUE!</v>
      </c>
      <c r="AT2393" s="45" t="e">
        <f t="shared" si="764"/>
        <v>#VALUE!</v>
      </c>
      <c r="AU2393">
        <f>VLOOKUP(AQ2393,Home!$C$8:$J$207,8,FALSE)</f>
        <v>0</v>
      </c>
    </row>
    <row r="2394" spans="1:47" x14ac:dyDescent="0.25">
      <c r="A2394" s="6">
        <f t="shared" si="769"/>
        <v>0</v>
      </c>
      <c r="B2394" s="6">
        <f t="shared" si="778"/>
        <v>0</v>
      </c>
      <c r="C2394" s="6" t="str">
        <f t="shared" si="770"/>
        <v/>
      </c>
      <c r="D2394" s="7">
        <f t="shared" si="771"/>
        <v>0</v>
      </c>
      <c r="E2394" s="7">
        <f t="shared" si="779"/>
        <v>0</v>
      </c>
      <c r="F2394" s="7" t="str">
        <f t="shared" si="772"/>
        <v/>
      </c>
      <c r="G2394" s="6">
        <f t="shared" si="773"/>
        <v>0</v>
      </c>
      <c r="H2394" s="6">
        <f t="shared" si="780"/>
        <v>0</v>
      </c>
      <c r="I2394" s="6" t="str">
        <f t="shared" si="781"/>
        <v/>
      </c>
      <c r="J2394" s="11">
        <v>2391</v>
      </c>
      <c r="K2394" s="11">
        <f>IF(IFERROR(VLOOKUP(J2394,Home!$A$8:$B$1048576,1,FALSE),0)=0,0,1)</f>
        <v>0</v>
      </c>
      <c r="L2394" s="129" t="e">
        <f>IF(VLOOKUP(O2394,Home!$C$8:$R$207,6,FALSE)="","",VLOOKUP(O2394,Home!$C$8:$R$207,6,FALSE))</f>
        <v>#N/A</v>
      </c>
      <c r="M2394" s="129" t="e">
        <f t="shared" si="766"/>
        <v>#N/A</v>
      </c>
      <c r="N2394" s="11">
        <f>SUM($K$4:K2394)</f>
        <v>200</v>
      </c>
      <c r="O2394" s="11" t="str">
        <f>IF(P2394="","",IF(IFERROR(VLOOKUP(N2394,Home!$C$8:$R$1048576,1,FALSE),"")=0,"",IFERROR(VLOOKUP(N2394,Home!$C$8:$R$1048576,1,FALSE),"")))</f>
        <v/>
      </c>
      <c r="P2394" s="11" t="str">
        <f>IF(IFERROR(VLOOKUP(W2394,Home!$C$8:$R$1048576,3,FALSE),"")=0,"",IFERROR(VLOOKUP(W2394,Home!$C$8:$R$1048576,3,FALSE),""))</f>
        <v/>
      </c>
      <c r="Q2394" s="11" t="str">
        <f t="shared" si="765"/>
        <v/>
      </c>
      <c r="R2394" s="130" t="e">
        <f>VLOOKUP(Q2394,'Baggrund til lister'!$G$4:$H$15,2,FALSE)</f>
        <v>#N/A</v>
      </c>
      <c r="S2394" s="11" t="str">
        <f t="shared" si="767"/>
        <v/>
      </c>
      <c r="T2394" s="11" t="str">
        <f>IF(IFERROR(VLOOKUP(N2394,Home!$C$8:$R$1048576,11,FALSE),"")=0,"",IFERROR(VLOOKUP(N2394,Home!$C$8:$R$1048576,11,FALSE),""))</f>
        <v/>
      </c>
      <c r="U2394" s="11" t="str">
        <f>IF(IFERROR(VLOOKUP(O2394,Home!$C$8:$R$1048576,12,FALSE),"")=0,"",IFERROR(VLOOKUP(O2394,Home!$C$8:$R$1048576,12,FALSE),""))</f>
        <v/>
      </c>
      <c r="V2394" s="11" t="str">
        <f>IF(IFERROR(VLOOKUP(O2394,Home!$C$8:$R$1048576,8,FALSE),"")=0,"",IFERROR(VLOOKUP(O2394,Home!$C$8:$R$1048576,8,FALSE),""))</f>
        <v/>
      </c>
      <c r="W2394" s="11" t="str">
        <f>IF(OR(VLOOKUP(N2394,Home!$C$7:$I$207,6,FALSE)="",VLOOKUP(N2394,Home!$C$7:$I$207,7,FALSE)=""),"FEJL",SUM(Baggrundsark!$K$4:K2394))</f>
        <v>FEJL</v>
      </c>
      <c r="Y2394">
        <v>2391</v>
      </c>
      <c r="Z2394" s="1"/>
      <c r="AC2394" s="44"/>
      <c r="AD2394">
        <f t="shared" si="774"/>
        <v>0</v>
      </c>
      <c r="AE2394">
        <f>SUM($AD$4:AD2394)</f>
        <v>1</v>
      </c>
      <c r="AF2394" s="103" t="str">
        <f>IFERROR(VLOOKUP(AN2394,Home!$C$8:$E$207,3,FALSE),"")</f>
        <v/>
      </c>
      <c r="AG2394" s="103" t="str">
        <f>IFERROR(VLOOKUP(AN2394,Home!$C$8:$E$207,2,FALSE),"")</f>
        <v/>
      </c>
      <c r="AH2394" s="104" t="str">
        <f>IF(VLOOKUP(AE2394,Home!$C$8:$I$207,6,FALSE)="","",VLOOKUP(AE2394,Home!$C$8:$I$207,6,FALSE))</f>
        <v/>
      </c>
      <c r="AI2394" s="104" t="e">
        <f t="shared" si="782"/>
        <v>#VALUE!</v>
      </c>
      <c r="AJ2394" s="105" t="e">
        <f t="shared" si="775"/>
        <v>#VALUE!</v>
      </c>
      <c r="AK2394" s="103" t="e">
        <f t="shared" si="768"/>
        <v>#VALUE!</v>
      </c>
      <c r="AL2394" s="103" t="e">
        <f t="shared" si="776"/>
        <v>#VALUE!</v>
      </c>
      <c r="AN2394" t="str">
        <f>IF(OR(VLOOKUP(AE2394,Home!$C$8:$I$207,6,FALSE)="",VLOOKUP(AE2394,Home!$C$8:$I$207,7,FALSE)=""),"FEJL",Baggrundsark!AE2394)</f>
        <v>FEJL</v>
      </c>
      <c r="AO2394">
        <f>IF(VLOOKUP(AE2394,Home!$C$8:$N$207,12,FALSE)="Timelønnet",1,0)</f>
        <v>0</v>
      </c>
      <c r="AP2394">
        <f>SUM($AO$4:AO2394)*AO2394</f>
        <v>0</v>
      </c>
      <c r="AQ2394">
        <f t="shared" si="763"/>
        <v>1</v>
      </c>
      <c r="AR2394" t="str">
        <f t="shared" si="763"/>
        <v/>
      </c>
      <c r="AS2394" t="e">
        <f t="shared" si="777"/>
        <v>#VALUE!</v>
      </c>
      <c r="AT2394" s="45" t="e">
        <f t="shared" si="764"/>
        <v>#VALUE!</v>
      </c>
      <c r="AU2394">
        <f>VLOOKUP(AQ2394,Home!$C$8:$J$207,8,FALSE)</f>
        <v>0</v>
      </c>
    </row>
    <row r="2395" spans="1:47" x14ac:dyDescent="0.25">
      <c r="A2395" s="6">
        <f t="shared" si="769"/>
        <v>0</v>
      </c>
      <c r="B2395" s="6">
        <f t="shared" si="778"/>
        <v>0</v>
      </c>
      <c r="C2395" s="6" t="str">
        <f t="shared" si="770"/>
        <v/>
      </c>
      <c r="D2395" s="7">
        <f t="shared" si="771"/>
        <v>0</v>
      </c>
      <c r="E2395" s="7">
        <f t="shared" si="779"/>
        <v>0</v>
      </c>
      <c r="F2395" s="7" t="str">
        <f t="shared" si="772"/>
        <v/>
      </c>
      <c r="G2395" s="6">
        <f t="shared" si="773"/>
        <v>0</v>
      </c>
      <c r="H2395" s="6">
        <f t="shared" si="780"/>
        <v>0</v>
      </c>
      <c r="I2395" s="6" t="str">
        <f t="shared" si="781"/>
        <v/>
      </c>
      <c r="J2395" s="11">
        <v>2392</v>
      </c>
      <c r="K2395" s="11">
        <f>IF(IFERROR(VLOOKUP(J2395,Home!$A$8:$B$1048576,1,FALSE),0)=0,0,1)</f>
        <v>0</v>
      </c>
      <c r="L2395" s="129" t="e">
        <f>IF(VLOOKUP(O2395,Home!$C$8:$R$207,6,FALSE)="","",VLOOKUP(O2395,Home!$C$8:$R$207,6,FALSE))</f>
        <v>#N/A</v>
      </c>
      <c r="M2395" s="129" t="e">
        <f t="shared" si="766"/>
        <v>#N/A</v>
      </c>
      <c r="N2395" s="11">
        <f>SUM($K$4:K2395)</f>
        <v>200</v>
      </c>
      <c r="O2395" s="11" t="str">
        <f>IF(P2395="","",IF(IFERROR(VLOOKUP(N2395,Home!$C$8:$R$1048576,1,FALSE),"")=0,"",IFERROR(VLOOKUP(N2395,Home!$C$8:$R$1048576,1,FALSE),"")))</f>
        <v/>
      </c>
      <c r="P2395" s="11" t="str">
        <f>IF(IFERROR(VLOOKUP(W2395,Home!$C$8:$R$1048576,3,FALSE),"")=0,"",IFERROR(VLOOKUP(W2395,Home!$C$8:$R$1048576,3,FALSE),""))</f>
        <v/>
      </c>
      <c r="Q2395" s="11" t="str">
        <f t="shared" si="765"/>
        <v/>
      </c>
      <c r="R2395" s="130" t="e">
        <f>VLOOKUP(Q2395,'Baggrund til lister'!$G$4:$H$15,2,FALSE)</f>
        <v>#N/A</v>
      </c>
      <c r="S2395" s="11" t="str">
        <f t="shared" si="767"/>
        <v/>
      </c>
      <c r="T2395" s="11" t="str">
        <f>IF(IFERROR(VLOOKUP(N2395,Home!$C$8:$R$1048576,11,FALSE),"")=0,"",IFERROR(VLOOKUP(N2395,Home!$C$8:$R$1048576,11,FALSE),""))</f>
        <v/>
      </c>
      <c r="U2395" s="11" t="str">
        <f>IF(IFERROR(VLOOKUP(O2395,Home!$C$8:$R$1048576,12,FALSE),"")=0,"",IFERROR(VLOOKUP(O2395,Home!$C$8:$R$1048576,12,FALSE),""))</f>
        <v/>
      </c>
      <c r="V2395" s="11" t="str">
        <f>IF(IFERROR(VLOOKUP(O2395,Home!$C$8:$R$1048576,8,FALSE),"")=0,"",IFERROR(VLOOKUP(O2395,Home!$C$8:$R$1048576,8,FALSE),""))</f>
        <v/>
      </c>
      <c r="W2395" s="11" t="str">
        <f>IF(OR(VLOOKUP(N2395,Home!$C$7:$I$207,6,FALSE)="",VLOOKUP(N2395,Home!$C$7:$I$207,7,FALSE)=""),"FEJL",SUM(Baggrundsark!$K$4:K2395))</f>
        <v>FEJL</v>
      </c>
      <c r="Y2395">
        <v>2392</v>
      </c>
      <c r="Z2395" s="1"/>
      <c r="AC2395" s="44"/>
      <c r="AD2395">
        <f t="shared" si="774"/>
        <v>0</v>
      </c>
      <c r="AE2395">
        <f>SUM($AD$4:AD2395)</f>
        <v>1</v>
      </c>
      <c r="AF2395" s="103" t="str">
        <f>IFERROR(VLOOKUP(AN2395,Home!$C$8:$E$207,3,FALSE),"")</f>
        <v/>
      </c>
      <c r="AG2395" s="103" t="str">
        <f>IFERROR(VLOOKUP(AN2395,Home!$C$8:$E$207,2,FALSE),"")</f>
        <v/>
      </c>
      <c r="AH2395" s="104" t="str">
        <f>IF(VLOOKUP(AE2395,Home!$C$8:$I$207,6,FALSE)="","",VLOOKUP(AE2395,Home!$C$8:$I$207,6,FALSE))</f>
        <v/>
      </c>
      <c r="AI2395" s="104" t="e">
        <f t="shared" si="782"/>
        <v>#VALUE!</v>
      </c>
      <c r="AJ2395" s="105" t="e">
        <f t="shared" si="775"/>
        <v>#VALUE!</v>
      </c>
      <c r="AK2395" s="103" t="e">
        <f t="shared" si="768"/>
        <v>#VALUE!</v>
      </c>
      <c r="AL2395" s="103" t="e">
        <f t="shared" si="776"/>
        <v>#VALUE!</v>
      </c>
      <c r="AN2395" t="str">
        <f>IF(OR(VLOOKUP(AE2395,Home!$C$8:$I$207,6,FALSE)="",VLOOKUP(AE2395,Home!$C$8:$I$207,7,FALSE)=""),"FEJL",Baggrundsark!AE2395)</f>
        <v>FEJL</v>
      </c>
      <c r="AO2395">
        <f>IF(VLOOKUP(AE2395,Home!$C$8:$N$207,12,FALSE)="Timelønnet",1,0)</f>
        <v>0</v>
      </c>
      <c r="AP2395">
        <f>SUM($AO$4:AO2395)*AO2395</f>
        <v>0</v>
      </c>
      <c r="AQ2395">
        <f t="shared" ref="AQ2395:AR2458" si="783">AE2395</f>
        <v>1</v>
      </c>
      <c r="AR2395" t="str">
        <f t="shared" si="783"/>
        <v/>
      </c>
      <c r="AS2395" t="e">
        <f t="shared" si="777"/>
        <v>#VALUE!</v>
      </c>
      <c r="AT2395" s="45" t="e">
        <f t="shared" ref="AT2395:AT2458" si="784">AK2395</f>
        <v>#VALUE!</v>
      </c>
      <c r="AU2395">
        <f>VLOOKUP(AQ2395,Home!$C$8:$J$207,8,FALSE)</f>
        <v>0</v>
      </c>
    </row>
    <row r="2396" spans="1:47" x14ac:dyDescent="0.25">
      <c r="A2396" s="6">
        <f t="shared" si="769"/>
        <v>0</v>
      </c>
      <c r="B2396" s="6">
        <f t="shared" si="778"/>
        <v>0</v>
      </c>
      <c r="C2396" s="6" t="str">
        <f t="shared" si="770"/>
        <v/>
      </c>
      <c r="D2396" s="7">
        <f t="shared" si="771"/>
        <v>0</v>
      </c>
      <c r="E2396" s="7">
        <f t="shared" si="779"/>
        <v>0</v>
      </c>
      <c r="F2396" s="7" t="str">
        <f t="shared" si="772"/>
        <v/>
      </c>
      <c r="G2396" s="6">
        <f t="shared" si="773"/>
        <v>0</v>
      </c>
      <c r="H2396" s="6">
        <f t="shared" si="780"/>
        <v>0</v>
      </c>
      <c r="I2396" s="6" t="str">
        <f t="shared" si="781"/>
        <v/>
      </c>
      <c r="J2396" s="11">
        <v>2393</v>
      </c>
      <c r="K2396" s="11">
        <f>IF(IFERROR(VLOOKUP(J2396,Home!$A$8:$B$1048576,1,FALSE),0)=0,0,1)</f>
        <v>0</v>
      </c>
      <c r="L2396" s="129" t="e">
        <f>IF(VLOOKUP(O2396,Home!$C$8:$R$207,6,FALSE)="","",VLOOKUP(O2396,Home!$C$8:$R$207,6,FALSE))</f>
        <v>#N/A</v>
      </c>
      <c r="M2396" s="129" t="e">
        <f t="shared" si="766"/>
        <v>#N/A</v>
      </c>
      <c r="N2396" s="11">
        <f>SUM($K$4:K2396)</f>
        <v>200</v>
      </c>
      <c r="O2396" s="11" t="str">
        <f>IF(P2396="","",IF(IFERROR(VLOOKUP(N2396,Home!$C$8:$R$1048576,1,FALSE),"")=0,"",IFERROR(VLOOKUP(N2396,Home!$C$8:$R$1048576,1,FALSE),"")))</f>
        <v/>
      </c>
      <c r="P2396" s="11" t="str">
        <f>IF(IFERROR(VLOOKUP(W2396,Home!$C$8:$R$1048576,3,FALSE),"")=0,"",IFERROR(VLOOKUP(W2396,Home!$C$8:$R$1048576,3,FALSE),""))</f>
        <v/>
      </c>
      <c r="Q2396" s="11" t="str">
        <f t="shared" si="765"/>
        <v/>
      </c>
      <c r="R2396" s="130" t="e">
        <f>VLOOKUP(Q2396,'Baggrund til lister'!$G$4:$H$15,2,FALSE)</f>
        <v>#N/A</v>
      </c>
      <c r="S2396" s="11" t="str">
        <f t="shared" si="767"/>
        <v/>
      </c>
      <c r="T2396" s="11" t="str">
        <f>IF(IFERROR(VLOOKUP(N2396,Home!$C$8:$R$1048576,11,FALSE),"")=0,"",IFERROR(VLOOKUP(N2396,Home!$C$8:$R$1048576,11,FALSE),""))</f>
        <v/>
      </c>
      <c r="U2396" s="11" t="str">
        <f>IF(IFERROR(VLOOKUP(O2396,Home!$C$8:$R$1048576,12,FALSE),"")=0,"",IFERROR(VLOOKUP(O2396,Home!$C$8:$R$1048576,12,FALSE),""))</f>
        <v/>
      </c>
      <c r="V2396" s="11" t="str">
        <f>IF(IFERROR(VLOOKUP(O2396,Home!$C$8:$R$1048576,8,FALSE),"")=0,"",IFERROR(VLOOKUP(O2396,Home!$C$8:$R$1048576,8,FALSE),""))</f>
        <v/>
      </c>
      <c r="W2396" s="11" t="str">
        <f>IF(OR(VLOOKUP(N2396,Home!$C$7:$I$207,6,FALSE)="",VLOOKUP(N2396,Home!$C$7:$I$207,7,FALSE)=""),"FEJL",SUM(Baggrundsark!$K$4:K2396))</f>
        <v>FEJL</v>
      </c>
      <c r="Y2396">
        <v>2393</v>
      </c>
      <c r="Z2396" s="1"/>
      <c r="AC2396" s="44"/>
      <c r="AD2396">
        <f t="shared" si="774"/>
        <v>0</v>
      </c>
      <c r="AE2396">
        <f>SUM($AD$4:AD2396)</f>
        <v>1</v>
      </c>
      <c r="AF2396" s="103" t="str">
        <f>IFERROR(VLOOKUP(AN2396,Home!$C$8:$E$207,3,FALSE),"")</f>
        <v/>
      </c>
      <c r="AG2396" s="103" t="str">
        <f>IFERROR(VLOOKUP(AN2396,Home!$C$8:$E$207,2,FALSE),"")</f>
        <v/>
      </c>
      <c r="AH2396" s="104" t="str">
        <f>IF(VLOOKUP(AE2396,Home!$C$8:$I$207,6,FALSE)="","",VLOOKUP(AE2396,Home!$C$8:$I$207,6,FALSE))</f>
        <v/>
      </c>
      <c r="AI2396" s="104" t="e">
        <f t="shared" si="782"/>
        <v>#VALUE!</v>
      </c>
      <c r="AJ2396" s="105" t="e">
        <f t="shared" si="775"/>
        <v>#VALUE!</v>
      </c>
      <c r="AK2396" s="103" t="e">
        <f t="shared" si="768"/>
        <v>#VALUE!</v>
      </c>
      <c r="AL2396" s="103" t="e">
        <f t="shared" si="776"/>
        <v>#VALUE!</v>
      </c>
      <c r="AN2396" t="str">
        <f>IF(OR(VLOOKUP(AE2396,Home!$C$8:$I$207,6,FALSE)="",VLOOKUP(AE2396,Home!$C$8:$I$207,7,FALSE)=""),"FEJL",Baggrundsark!AE2396)</f>
        <v>FEJL</v>
      </c>
      <c r="AO2396">
        <f>IF(VLOOKUP(AE2396,Home!$C$8:$N$207,12,FALSE)="Timelønnet",1,0)</f>
        <v>0</v>
      </c>
      <c r="AP2396">
        <f>SUM($AO$4:AO2396)*AO2396</f>
        <v>0</v>
      </c>
      <c r="AQ2396">
        <f t="shared" si="783"/>
        <v>1</v>
      </c>
      <c r="AR2396" t="str">
        <f t="shared" si="783"/>
        <v/>
      </c>
      <c r="AS2396" t="e">
        <f t="shared" si="777"/>
        <v>#VALUE!</v>
      </c>
      <c r="AT2396" s="45" t="e">
        <f t="shared" si="784"/>
        <v>#VALUE!</v>
      </c>
      <c r="AU2396">
        <f>VLOOKUP(AQ2396,Home!$C$8:$J$207,8,FALSE)</f>
        <v>0</v>
      </c>
    </row>
    <row r="2397" spans="1:47" x14ac:dyDescent="0.25">
      <c r="A2397" s="6">
        <f t="shared" si="769"/>
        <v>0</v>
      </c>
      <c r="B2397" s="6">
        <f t="shared" si="778"/>
        <v>0</v>
      </c>
      <c r="C2397" s="6" t="str">
        <f t="shared" si="770"/>
        <v/>
      </c>
      <c r="D2397" s="7">
        <f t="shared" si="771"/>
        <v>0</v>
      </c>
      <c r="E2397" s="7">
        <f t="shared" si="779"/>
        <v>0</v>
      </c>
      <c r="F2397" s="7" t="str">
        <f t="shared" si="772"/>
        <v/>
      </c>
      <c r="G2397" s="6">
        <f t="shared" si="773"/>
        <v>0</v>
      </c>
      <c r="H2397" s="6">
        <f t="shared" si="780"/>
        <v>0</v>
      </c>
      <c r="I2397" s="6" t="str">
        <f t="shared" si="781"/>
        <v/>
      </c>
      <c r="J2397" s="11">
        <v>2394</v>
      </c>
      <c r="K2397" s="11">
        <f>IF(IFERROR(VLOOKUP(J2397,Home!$A$8:$B$1048576,1,FALSE),0)=0,0,1)</f>
        <v>0</v>
      </c>
      <c r="L2397" s="129" t="e">
        <f>IF(VLOOKUP(O2397,Home!$C$8:$R$207,6,FALSE)="","",VLOOKUP(O2397,Home!$C$8:$R$207,6,FALSE))</f>
        <v>#N/A</v>
      </c>
      <c r="M2397" s="129" t="e">
        <f t="shared" si="766"/>
        <v>#N/A</v>
      </c>
      <c r="N2397" s="11">
        <f>SUM($K$4:K2397)</f>
        <v>200</v>
      </c>
      <c r="O2397" s="11" t="str">
        <f>IF(P2397="","",IF(IFERROR(VLOOKUP(N2397,Home!$C$8:$R$1048576,1,FALSE),"")=0,"",IFERROR(VLOOKUP(N2397,Home!$C$8:$R$1048576,1,FALSE),"")))</f>
        <v/>
      </c>
      <c r="P2397" s="11" t="str">
        <f>IF(IFERROR(VLOOKUP(W2397,Home!$C$8:$R$1048576,3,FALSE),"")=0,"",IFERROR(VLOOKUP(W2397,Home!$C$8:$R$1048576,3,FALSE),""))</f>
        <v/>
      </c>
      <c r="Q2397" s="11" t="str">
        <f t="shared" si="765"/>
        <v/>
      </c>
      <c r="R2397" s="130" t="e">
        <f>VLOOKUP(Q2397,'Baggrund til lister'!$G$4:$H$15,2,FALSE)</f>
        <v>#N/A</v>
      </c>
      <c r="S2397" s="11" t="str">
        <f t="shared" si="767"/>
        <v/>
      </c>
      <c r="T2397" s="11" t="str">
        <f>IF(IFERROR(VLOOKUP(N2397,Home!$C$8:$R$1048576,11,FALSE),"")=0,"",IFERROR(VLOOKUP(N2397,Home!$C$8:$R$1048576,11,FALSE),""))</f>
        <v/>
      </c>
      <c r="U2397" s="11" t="str">
        <f>IF(IFERROR(VLOOKUP(O2397,Home!$C$8:$R$1048576,12,FALSE),"")=0,"",IFERROR(VLOOKUP(O2397,Home!$C$8:$R$1048576,12,FALSE),""))</f>
        <v/>
      </c>
      <c r="V2397" s="11" t="str">
        <f>IF(IFERROR(VLOOKUP(O2397,Home!$C$8:$R$1048576,8,FALSE),"")=0,"",IFERROR(VLOOKUP(O2397,Home!$C$8:$R$1048576,8,FALSE),""))</f>
        <v/>
      </c>
      <c r="W2397" s="11" t="str">
        <f>IF(OR(VLOOKUP(N2397,Home!$C$7:$I$207,6,FALSE)="",VLOOKUP(N2397,Home!$C$7:$I$207,7,FALSE)=""),"FEJL",SUM(Baggrundsark!$K$4:K2397))</f>
        <v>FEJL</v>
      </c>
      <c r="Y2397">
        <v>2394</v>
      </c>
      <c r="Z2397" s="1"/>
      <c r="AC2397" s="44"/>
      <c r="AD2397">
        <f t="shared" si="774"/>
        <v>0</v>
      </c>
      <c r="AE2397">
        <f>SUM($AD$4:AD2397)</f>
        <v>1</v>
      </c>
      <c r="AF2397" s="103" t="str">
        <f>IFERROR(VLOOKUP(AN2397,Home!$C$8:$E$207,3,FALSE),"")</f>
        <v/>
      </c>
      <c r="AG2397" s="103" t="str">
        <f>IFERROR(VLOOKUP(AN2397,Home!$C$8:$E$207,2,FALSE),"")</f>
        <v/>
      </c>
      <c r="AH2397" s="104" t="str">
        <f>IF(VLOOKUP(AE2397,Home!$C$8:$I$207,6,FALSE)="","",VLOOKUP(AE2397,Home!$C$8:$I$207,6,FALSE))</f>
        <v/>
      </c>
      <c r="AI2397" s="104" t="e">
        <f t="shared" si="782"/>
        <v>#VALUE!</v>
      </c>
      <c r="AJ2397" s="105" t="e">
        <f t="shared" si="775"/>
        <v>#VALUE!</v>
      </c>
      <c r="AK2397" s="103" t="e">
        <f t="shared" si="768"/>
        <v>#VALUE!</v>
      </c>
      <c r="AL2397" s="103" t="e">
        <f t="shared" si="776"/>
        <v>#VALUE!</v>
      </c>
      <c r="AN2397" t="str">
        <f>IF(OR(VLOOKUP(AE2397,Home!$C$8:$I$207,6,FALSE)="",VLOOKUP(AE2397,Home!$C$8:$I$207,7,FALSE)=""),"FEJL",Baggrundsark!AE2397)</f>
        <v>FEJL</v>
      </c>
      <c r="AO2397">
        <f>IF(VLOOKUP(AE2397,Home!$C$8:$N$207,12,FALSE)="Timelønnet",1,0)</f>
        <v>0</v>
      </c>
      <c r="AP2397">
        <f>SUM($AO$4:AO2397)*AO2397</f>
        <v>0</v>
      </c>
      <c r="AQ2397">
        <f t="shared" si="783"/>
        <v>1</v>
      </c>
      <c r="AR2397" t="str">
        <f t="shared" si="783"/>
        <v/>
      </c>
      <c r="AS2397" t="e">
        <f t="shared" si="777"/>
        <v>#VALUE!</v>
      </c>
      <c r="AT2397" s="45" t="e">
        <f t="shared" si="784"/>
        <v>#VALUE!</v>
      </c>
      <c r="AU2397">
        <f>VLOOKUP(AQ2397,Home!$C$8:$J$207,8,FALSE)</f>
        <v>0</v>
      </c>
    </row>
    <row r="2398" spans="1:47" x14ac:dyDescent="0.25">
      <c r="A2398" s="6">
        <f t="shared" si="769"/>
        <v>0</v>
      </c>
      <c r="B2398" s="6">
        <f t="shared" si="778"/>
        <v>0</v>
      </c>
      <c r="C2398" s="6" t="str">
        <f t="shared" si="770"/>
        <v/>
      </c>
      <c r="D2398" s="7">
        <f t="shared" si="771"/>
        <v>0</v>
      </c>
      <c r="E2398" s="7">
        <f t="shared" si="779"/>
        <v>0</v>
      </c>
      <c r="F2398" s="7" t="str">
        <f t="shared" si="772"/>
        <v/>
      </c>
      <c r="G2398" s="6">
        <f t="shared" si="773"/>
        <v>0</v>
      </c>
      <c r="H2398" s="6">
        <f t="shared" si="780"/>
        <v>0</v>
      </c>
      <c r="I2398" s="6" t="str">
        <f t="shared" si="781"/>
        <v/>
      </c>
      <c r="J2398" s="11">
        <v>2395</v>
      </c>
      <c r="K2398" s="11">
        <f>IF(IFERROR(VLOOKUP(J2398,Home!$A$8:$B$1048576,1,FALSE),0)=0,0,1)</f>
        <v>0</v>
      </c>
      <c r="L2398" s="129" t="e">
        <f>IF(VLOOKUP(O2398,Home!$C$8:$R$207,6,FALSE)="","",VLOOKUP(O2398,Home!$C$8:$R$207,6,FALSE))</f>
        <v>#N/A</v>
      </c>
      <c r="M2398" s="129" t="e">
        <f t="shared" si="766"/>
        <v>#N/A</v>
      </c>
      <c r="N2398" s="11">
        <f>SUM($K$4:K2398)</f>
        <v>200</v>
      </c>
      <c r="O2398" s="11" t="str">
        <f>IF(P2398="","",IF(IFERROR(VLOOKUP(N2398,Home!$C$8:$R$1048576,1,FALSE),"")=0,"",IFERROR(VLOOKUP(N2398,Home!$C$8:$R$1048576,1,FALSE),"")))</f>
        <v/>
      </c>
      <c r="P2398" s="11" t="str">
        <f>IF(IFERROR(VLOOKUP(W2398,Home!$C$8:$R$1048576,3,FALSE),"")=0,"",IFERROR(VLOOKUP(W2398,Home!$C$8:$R$1048576,3,FALSE),""))</f>
        <v/>
      </c>
      <c r="Q2398" s="11" t="str">
        <f t="shared" si="765"/>
        <v/>
      </c>
      <c r="R2398" s="130" t="e">
        <f>VLOOKUP(Q2398,'Baggrund til lister'!$G$4:$H$15,2,FALSE)</f>
        <v>#N/A</v>
      </c>
      <c r="S2398" s="11" t="str">
        <f t="shared" si="767"/>
        <v/>
      </c>
      <c r="T2398" s="11" t="str">
        <f>IF(IFERROR(VLOOKUP(N2398,Home!$C$8:$R$1048576,11,FALSE),"")=0,"",IFERROR(VLOOKUP(N2398,Home!$C$8:$R$1048576,11,FALSE),""))</f>
        <v/>
      </c>
      <c r="U2398" s="11" t="str">
        <f>IF(IFERROR(VLOOKUP(O2398,Home!$C$8:$R$1048576,12,FALSE),"")=0,"",IFERROR(VLOOKUP(O2398,Home!$C$8:$R$1048576,12,FALSE),""))</f>
        <v/>
      </c>
      <c r="V2398" s="11" t="str">
        <f>IF(IFERROR(VLOOKUP(O2398,Home!$C$8:$R$1048576,8,FALSE),"")=0,"",IFERROR(VLOOKUP(O2398,Home!$C$8:$R$1048576,8,FALSE),""))</f>
        <v/>
      </c>
      <c r="W2398" s="11" t="str">
        <f>IF(OR(VLOOKUP(N2398,Home!$C$7:$I$207,6,FALSE)="",VLOOKUP(N2398,Home!$C$7:$I$207,7,FALSE)=""),"FEJL",SUM(Baggrundsark!$K$4:K2398))</f>
        <v>FEJL</v>
      </c>
      <c r="Y2398">
        <v>2395</v>
      </c>
      <c r="Z2398" s="1"/>
      <c r="AC2398" s="44"/>
      <c r="AD2398">
        <f t="shared" si="774"/>
        <v>0</v>
      </c>
      <c r="AE2398">
        <f>SUM($AD$4:AD2398)</f>
        <v>1</v>
      </c>
      <c r="AF2398" s="103" t="str">
        <f>IFERROR(VLOOKUP(AN2398,Home!$C$8:$E$207,3,FALSE),"")</f>
        <v/>
      </c>
      <c r="AG2398" s="103" t="str">
        <f>IFERROR(VLOOKUP(AN2398,Home!$C$8:$E$207,2,FALSE),"")</f>
        <v/>
      </c>
      <c r="AH2398" s="104" t="str">
        <f>IF(VLOOKUP(AE2398,Home!$C$8:$I$207,6,FALSE)="","",VLOOKUP(AE2398,Home!$C$8:$I$207,6,FALSE))</f>
        <v/>
      </c>
      <c r="AI2398" s="104" t="e">
        <f t="shared" si="782"/>
        <v>#VALUE!</v>
      </c>
      <c r="AJ2398" s="105" t="e">
        <f t="shared" si="775"/>
        <v>#VALUE!</v>
      </c>
      <c r="AK2398" s="103" t="e">
        <f t="shared" si="768"/>
        <v>#VALUE!</v>
      </c>
      <c r="AL2398" s="103" t="e">
        <f t="shared" si="776"/>
        <v>#VALUE!</v>
      </c>
      <c r="AN2398" t="str">
        <f>IF(OR(VLOOKUP(AE2398,Home!$C$8:$I$207,6,FALSE)="",VLOOKUP(AE2398,Home!$C$8:$I$207,7,FALSE)=""),"FEJL",Baggrundsark!AE2398)</f>
        <v>FEJL</v>
      </c>
      <c r="AO2398">
        <f>IF(VLOOKUP(AE2398,Home!$C$8:$N$207,12,FALSE)="Timelønnet",1,0)</f>
        <v>0</v>
      </c>
      <c r="AP2398">
        <f>SUM($AO$4:AO2398)*AO2398</f>
        <v>0</v>
      </c>
      <c r="AQ2398">
        <f t="shared" si="783"/>
        <v>1</v>
      </c>
      <c r="AR2398" t="str">
        <f t="shared" si="783"/>
        <v/>
      </c>
      <c r="AS2398" t="e">
        <f t="shared" si="777"/>
        <v>#VALUE!</v>
      </c>
      <c r="AT2398" s="45" t="e">
        <f t="shared" si="784"/>
        <v>#VALUE!</v>
      </c>
      <c r="AU2398">
        <f>VLOOKUP(AQ2398,Home!$C$8:$J$207,8,FALSE)</f>
        <v>0</v>
      </c>
    </row>
    <row r="2399" spans="1:47" x14ac:dyDescent="0.25">
      <c r="A2399" s="6">
        <f t="shared" si="769"/>
        <v>0</v>
      </c>
      <c r="B2399" s="6">
        <f t="shared" si="778"/>
        <v>0</v>
      </c>
      <c r="C2399" s="6" t="str">
        <f t="shared" si="770"/>
        <v/>
      </c>
      <c r="D2399" s="7">
        <f t="shared" si="771"/>
        <v>0</v>
      </c>
      <c r="E2399" s="7">
        <f t="shared" si="779"/>
        <v>0</v>
      </c>
      <c r="F2399" s="7" t="str">
        <f t="shared" si="772"/>
        <v/>
      </c>
      <c r="G2399" s="6">
        <f t="shared" si="773"/>
        <v>0</v>
      </c>
      <c r="H2399" s="6">
        <f t="shared" si="780"/>
        <v>0</v>
      </c>
      <c r="I2399" s="6" t="str">
        <f t="shared" si="781"/>
        <v/>
      </c>
      <c r="J2399" s="11">
        <v>2396</v>
      </c>
      <c r="K2399" s="11">
        <f>IF(IFERROR(VLOOKUP(J2399,Home!$A$8:$B$1048576,1,FALSE),0)=0,0,1)</f>
        <v>0</v>
      </c>
      <c r="L2399" s="129" t="e">
        <f>IF(VLOOKUP(O2399,Home!$C$8:$R$207,6,FALSE)="","",VLOOKUP(O2399,Home!$C$8:$R$207,6,FALSE))</f>
        <v>#N/A</v>
      </c>
      <c r="M2399" s="129" t="e">
        <f t="shared" si="766"/>
        <v>#N/A</v>
      </c>
      <c r="N2399" s="11">
        <f>SUM($K$4:K2399)</f>
        <v>200</v>
      </c>
      <c r="O2399" s="11" t="str">
        <f>IF(P2399="","",IF(IFERROR(VLOOKUP(N2399,Home!$C$8:$R$1048576,1,FALSE),"")=0,"",IFERROR(VLOOKUP(N2399,Home!$C$8:$R$1048576,1,FALSE),"")))</f>
        <v/>
      </c>
      <c r="P2399" s="11" t="str">
        <f>IF(IFERROR(VLOOKUP(W2399,Home!$C$8:$R$1048576,3,FALSE),"")=0,"",IFERROR(VLOOKUP(W2399,Home!$C$8:$R$1048576,3,FALSE),""))</f>
        <v/>
      </c>
      <c r="Q2399" s="11" t="str">
        <f t="shared" si="765"/>
        <v/>
      </c>
      <c r="R2399" s="130" t="e">
        <f>VLOOKUP(Q2399,'Baggrund til lister'!$G$4:$H$15,2,FALSE)</f>
        <v>#N/A</v>
      </c>
      <c r="S2399" s="11" t="str">
        <f t="shared" si="767"/>
        <v/>
      </c>
      <c r="T2399" s="11" t="str">
        <f>IF(IFERROR(VLOOKUP(N2399,Home!$C$8:$R$1048576,11,FALSE),"")=0,"",IFERROR(VLOOKUP(N2399,Home!$C$8:$R$1048576,11,FALSE),""))</f>
        <v/>
      </c>
      <c r="U2399" s="11" t="str">
        <f>IF(IFERROR(VLOOKUP(O2399,Home!$C$8:$R$1048576,12,FALSE),"")=0,"",IFERROR(VLOOKUP(O2399,Home!$C$8:$R$1048576,12,FALSE),""))</f>
        <v/>
      </c>
      <c r="V2399" s="11" t="str">
        <f>IF(IFERROR(VLOOKUP(O2399,Home!$C$8:$R$1048576,8,FALSE),"")=0,"",IFERROR(VLOOKUP(O2399,Home!$C$8:$R$1048576,8,FALSE),""))</f>
        <v/>
      </c>
      <c r="W2399" s="11" t="str">
        <f>IF(OR(VLOOKUP(N2399,Home!$C$7:$I$207,6,FALSE)="",VLOOKUP(N2399,Home!$C$7:$I$207,7,FALSE)=""),"FEJL",SUM(Baggrundsark!$K$4:K2399))</f>
        <v>FEJL</v>
      </c>
      <c r="Y2399">
        <v>2396</v>
      </c>
      <c r="Z2399" s="1"/>
      <c r="AC2399" s="44"/>
      <c r="AD2399">
        <f t="shared" si="774"/>
        <v>0</v>
      </c>
      <c r="AE2399">
        <f>SUM($AD$4:AD2399)</f>
        <v>1</v>
      </c>
      <c r="AF2399" s="103" t="str">
        <f>IFERROR(VLOOKUP(AN2399,Home!$C$8:$E$207,3,FALSE),"")</f>
        <v/>
      </c>
      <c r="AG2399" s="103" t="str">
        <f>IFERROR(VLOOKUP(AN2399,Home!$C$8:$E$207,2,FALSE),"")</f>
        <v/>
      </c>
      <c r="AH2399" s="104" t="str">
        <f>IF(VLOOKUP(AE2399,Home!$C$8:$I$207,6,FALSE)="","",VLOOKUP(AE2399,Home!$C$8:$I$207,6,FALSE))</f>
        <v/>
      </c>
      <c r="AI2399" s="104" t="e">
        <f t="shared" si="782"/>
        <v>#VALUE!</v>
      </c>
      <c r="AJ2399" s="105" t="e">
        <f t="shared" si="775"/>
        <v>#VALUE!</v>
      </c>
      <c r="AK2399" s="103" t="e">
        <f t="shared" si="768"/>
        <v>#VALUE!</v>
      </c>
      <c r="AL2399" s="103" t="e">
        <f t="shared" si="776"/>
        <v>#VALUE!</v>
      </c>
      <c r="AN2399" t="str">
        <f>IF(OR(VLOOKUP(AE2399,Home!$C$8:$I$207,6,FALSE)="",VLOOKUP(AE2399,Home!$C$8:$I$207,7,FALSE)=""),"FEJL",Baggrundsark!AE2399)</f>
        <v>FEJL</v>
      </c>
      <c r="AO2399">
        <f>IF(VLOOKUP(AE2399,Home!$C$8:$N$207,12,FALSE)="Timelønnet",1,0)</f>
        <v>0</v>
      </c>
      <c r="AP2399">
        <f>SUM($AO$4:AO2399)*AO2399</f>
        <v>0</v>
      </c>
      <c r="AQ2399">
        <f t="shared" si="783"/>
        <v>1</v>
      </c>
      <c r="AR2399" t="str">
        <f t="shared" si="783"/>
        <v/>
      </c>
      <c r="AS2399" t="e">
        <f t="shared" si="777"/>
        <v>#VALUE!</v>
      </c>
      <c r="AT2399" s="45" t="e">
        <f t="shared" si="784"/>
        <v>#VALUE!</v>
      </c>
      <c r="AU2399">
        <f>VLOOKUP(AQ2399,Home!$C$8:$J$207,8,FALSE)</f>
        <v>0</v>
      </c>
    </row>
    <row r="2400" spans="1:47" x14ac:dyDescent="0.25">
      <c r="A2400" s="6">
        <f t="shared" si="769"/>
        <v>0</v>
      </c>
      <c r="B2400" s="6">
        <f t="shared" si="778"/>
        <v>0</v>
      </c>
      <c r="C2400" s="6" t="str">
        <f t="shared" si="770"/>
        <v/>
      </c>
      <c r="D2400" s="7">
        <f t="shared" si="771"/>
        <v>0</v>
      </c>
      <c r="E2400" s="7">
        <f t="shared" si="779"/>
        <v>0</v>
      </c>
      <c r="F2400" s="7" t="str">
        <f t="shared" si="772"/>
        <v/>
      </c>
      <c r="G2400" s="6">
        <f t="shared" si="773"/>
        <v>0</v>
      </c>
      <c r="H2400" s="6">
        <f t="shared" si="780"/>
        <v>0</v>
      </c>
      <c r="I2400" s="6" t="str">
        <f t="shared" si="781"/>
        <v/>
      </c>
      <c r="J2400" s="11">
        <v>2397</v>
      </c>
      <c r="K2400" s="11">
        <f>IF(IFERROR(VLOOKUP(J2400,Home!$A$8:$B$1048576,1,FALSE),0)=0,0,1)</f>
        <v>0</v>
      </c>
      <c r="L2400" s="129" t="e">
        <f>IF(VLOOKUP(O2400,Home!$C$8:$R$207,6,FALSE)="","",VLOOKUP(O2400,Home!$C$8:$R$207,6,FALSE))</f>
        <v>#N/A</v>
      </c>
      <c r="M2400" s="129" t="e">
        <f t="shared" si="766"/>
        <v>#N/A</v>
      </c>
      <c r="N2400" s="11">
        <f>SUM($K$4:K2400)</f>
        <v>200</v>
      </c>
      <c r="O2400" s="11" t="str">
        <f>IF(P2400="","",IF(IFERROR(VLOOKUP(N2400,Home!$C$8:$R$1048576,1,FALSE),"")=0,"",IFERROR(VLOOKUP(N2400,Home!$C$8:$R$1048576,1,FALSE),"")))</f>
        <v/>
      </c>
      <c r="P2400" s="11" t="str">
        <f>IF(IFERROR(VLOOKUP(W2400,Home!$C$8:$R$1048576,3,FALSE),"")=0,"",IFERROR(VLOOKUP(W2400,Home!$C$8:$R$1048576,3,FALSE),""))</f>
        <v/>
      </c>
      <c r="Q2400" s="11" t="str">
        <f t="shared" si="765"/>
        <v/>
      </c>
      <c r="R2400" s="130" t="e">
        <f>VLOOKUP(Q2400,'Baggrund til lister'!$G$4:$H$15,2,FALSE)</f>
        <v>#N/A</v>
      </c>
      <c r="S2400" s="11" t="str">
        <f t="shared" si="767"/>
        <v/>
      </c>
      <c r="T2400" s="11" t="str">
        <f>IF(IFERROR(VLOOKUP(N2400,Home!$C$8:$R$1048576,11,FALSE),"")=0,"",IFERROR(VLOOKUP(N2400,Home!$C$8:$R$1048576,11,FALSE),""))</f>
        <v/>
      </c>
      <c r="U2400" s="11" t="str">
        <f>IF(IFERROR(VLOOKUP(O2400,Home!$C$8:$R$1048576,12,FALSE),"")=0,"",IFERROR(VLOOKUP(O2400,Home!$C$8:$R$1048576,12,FALSE),""))</f>
        <v/>
      </c>
      <c r="V2400" s="11" t="str">
        <f>IF(IFERROR(VLOOKUP(O2400,Home!$C$8:$R$1048576,8,FALSE),"")=0,"",IFERROR(VLOOKUP(O2400,Home!$C$8:$R$1048576,8,FALSE),""))</f>
        <v/>
      </c>
      <c r="W2400" s="11" t="str">
        <f>IF(OR(VLOOKUP(N2400,Home!$C$7:$I$207,6,FALSE)="",VLOOKUP(N2400,Home!$C$7:$I$207,7,FALSE)=""),"FEJL",SUM(Baggrundsark!$K$4:K2400))</f>
        <v>FEJL</v>
      </c>
      <c r="Y2400">
        <v>2397</v>
      </c>
      <c r="Z2400" s="1"/>
      <c r="AC2400" s="44"/>
      <c r="AD2400">
        <f t="shared" si="774"/>
        <v>0</v>
      </c>
      <c r="AE2400">
        <f>SUM($AD$4:AD2400)</f>
        <v>1</v>
      </c>
      <c r="AF2400" s="103" t="str">
        <f>IFERROR(VLOOKUP(AN2400,Home!$C$8:$E$207,3,FALSE),"")</f>
        <v/>
      </c>
      <c r="AG2400" s="103" t="str">
        <f>IFERROR(VLOOKUP(AN2400,Home!$C$8:$E$207,2,FALSE),"")</f>
        <v/>
      </c>
      <c r="AH2400" s="104" t="str">
        <f>IF(VLOOKUP(AE2400,Home!$C$8:$I$207,6,FALSE)="","",VLOOKUP(AE2400,Home!$C$8:$I$207,6,FALSE))</f>
        <v/>
      </c>
      <c r="AI2400" s="104" t="e">
        <f t="shared" si="782"/>
        <v>#VALUE!</v>
      </c>
      <c r="AJ2400" s="105" t="e">
        <f t="shared" si="775"/>
        <v>#VALUE!</v>
      </c>
      <c r="AK2400" s="103" t="e">
        <f t="shared" si="768"/>
        <v>#VALUE!</v>
      </c>
      <c r="AL2400" s="103" t="e">
        <f t="shared" si="776"/>
        <v>#VALUE!</v>
      </c>
      <c r="AN2400" t="str">
        <f>IF(OR(VLOOKUP(AE2400,Home!$C$8:$I$207,6,FALSE)="",VLOOKUP(AE2400,Home!$C$8:$I$207,7,FALSE)=""),"FEJL",Baggrundsark!AE2400)</f>
        <v>FEJL</v>
      </c>
      <c r="AO2400">
        <f>IF(VLOOKUP(AE2400,Home!$C$8:$N$207,12,FALSE)="Timelønnet",1,0)</f>
        <v>0</v>
      </c>
      <c r="AP2400">
        <f>SUM($AO$4:AO2400)*AO2400</f>
        <v>0</v>
      </c>
      <c r="AQ2400">
        <f t="shared" si="783"/>
        <v>1</v>
      </c>
      <c r="AR2400" t="str">
        <f t="shared" si="783"/>
        <v/>
      </c>
      <c r="AS2400" t="e">
        <f t="shared" si="777"/>
        <v>#VALUE!</v>
      </c>
      <c r="AT2400" s="45" t="e">
        <f t="shared" si="784"/>
        <v>#VALUE!</v>
      </c>
      <c r="AU2400">
        <f>VLOOKUP(AQ2400,Home!$C$8:$J$207,8,FALSE)</f>
        <v>0</v>
      </c>
    </row>
    <row r="2401" spans="1:47" x14ac:dyDescent="0.25">
      <c r="A2401" s="6">
        <f t="shared" si="769"/>
        <v>0</v>
      </c>
      <c r="B2401" s="6">
        <f t="shared" si="778"/>
        <v>0</v>
      </c>
      <c r="C2401" s="6" t="str">
        <f t="shared" si="770"/>
        <v/>
      </c>
      <c r="D2401" s="7">
        <f t="shared" si="771"/>
        <v>0</v>
      </c>
      <c r="E2401" s="7">
        <f t="shared" si="779"/>
        <v>0</v>
      </c>
      <c r="F2401" s="7" t="str">
        <f t="shared" si="772"/>
        <v/>
      </c>
      <c r="G2401" s="6">
        <f t="shared" si="773"/>
        <v>0</v>
      </c>
      <c r="H2401" s="6">
        <f t="shared" si="780"/>
        <v>0</v>
      </c>
      <c r="I2401" s="6" t="str">
        <f t="shared" si="781"/>
        <v/>
      </c>
      <c r="J2401" s="11">
        <v>2398</v>
      </c>
      <c r="K2401" s="11">
        <f>IF(IFERROR(VLOOKUP(J2401,Home!$A$8:$B$1048576,1,FALSE),0)=0,0,1)</f>
        <v>0</v>
      </c>
      <c r="L2401" s="129" t="e">
        <f>IF(VLOOKUP(O2401,Home!$C$8:$R$207,6,FALSE)="","",VLOOKUP(O2401,Home!$C$8:$R$207,6,FALSE))</f>
        <v>#N/A</v>
      </c>
      <c r="M2401" s="129" t="e">
        <f t="shared" si="766"/>
        <v>#N/A</v>
      </c>
      <c r="N2401" s="11">
        <f>SUM($K$4:K2401)</f>
        <v>200</v>
      </c>
      <c r="O2401" s="11" t="str">
        <f>IF(P2401="","",IF(IFERROR(VLOOKUP(N2401,Home!$C$8:$R$1048576,1,FALSE),"")=0,"",IFERROR(VLOOKUP(N2401,Home!$C$8:$R$1048576,1,FALSE),"")))</f>
        <v/>
      </c>
      <c r="P2401" s="11" t="str">
        <f>IF(IFERROR(VLOOKUP(W2401,Home!$C$8:$R$1048576,3,FALSE),"")=0,"",IFERROR(VLOOKUP(W2401,Home!$C$8:$R$1048576,3,FALSE),""))</f>
        <v/>
      </c>
      <c r="Q2401" s="11" t="str">
        <f t="shared" si="765"/>
        <v/>
      </c>
      <c r="R2401" s="130" t="e">
        <f>VLOOKUP(Q2401,'Baggrund til lister'!$G$4:$H$15,2,FALSE)</f>
        <v>#N/A</v>
      </c>
      <c r="S2401" s="11" t="str">
        <f t="shared" si="767"/>
        <v/>
      </c>
      <c r="T2401" s="11" t="str">
        <f>IF(IFERROR(VLOOKUP(N2401,Home!$C$8:$R$1048576,11,FALSE),"")=0,"",IFERROR(VLOOKUP(N2401,Home!$C$8:$R$1048576,11,FALSE),""))</f>
        <v/>
      </c>
      <c r="U2401" s="11" t="str">
        <f>IF(IFERROR(VLOOKUP(O2401,Home!$C$8:$R$1048576,12,FALSE),"")=0,"",IFERROR(VLOOKUP(O2401,Home!$C$8:$R$1048576,12,FALSE),""))</f>
        <v/>
      </c>
      <c r="V2401" s="11" t="str">
        <f>IF(IFERROR(VLOOKUP(O2401,Home!$C$8:$R$1048576,8,FALSE),"")=0,"",IFERROR(VLOOKUP(O2401,Home!$C$8:$R$1048576,8,FALSE),""))</f>
        <v/>
      </c>
      <c r="W2401" s="11" t="str">
        <f>IF(OR(VLOOKUP(N2401,Home!$C$7:$I$207,6,FALSE)="",VLOOKUP(N2401,Home!$C$7:$I$207,7,FALSE)=""),"FEJL",SUM(Baggrundsark!$K$4:K2401))</f>
        <v>FEJL</v>
      </c>
      <c r="Y2401">
        <v>2398</v>
      </c>
      <c r="Z2401" s="1"/>
      <c r="AC2401" s="44"/>
      <c r="AD2401">
        <f t="shared" si="774"/>
        <v>0</v>
      </c>
      <c r="AE2401">
        <f>SUM($AD$4:AD2401)</f>
        <v>1</v>
      </c>
      <c r="AF2401" s="103" t="str">
        <f>IFERROR(VLOOKUP(AN2401,Home!$C$8:$E$207,3,FALSE),"")</f>
        <v/>
      </c>
      <c r="AG2401" s="103" t="str">
        <f>IFERROR(VLOOKUP(AN2401,Home!$C$8:$E$207,2,FALSE),"")</f>
        <v/>
      </c>
      <c r="AH2401" s="104" t="str">
        <f>IF(VLOOKUP(AE2401,Home!$C$8:$I$207,6,FALSE)="","",VLOOKUP(AE2401,Home!$C$8:$I$207,6,FALSE))</f>
        <v/>
      </c>
      <c r="AI2401" s="104" t="e">
        <f t="shared" si="782"/>
        <v>#VALUE!</v>
      </c>
      <c r="AJ2401" s="105" t="e">
        <f t="shared" si="775"/>
        <v>#VALUE!</v>
      </c>
      <c r="AK2401" s="103" t="e">
        <f t="shared" si="768"/>
        <v>#VALUE!</v>
      </c>
      <c r="AL2401" s="103" t="e">
        <f t="shared" si="776"/>
        <v>#VALUE!</v>
      </c>
      <c r="AN2401" t="str">
        <f>IF(OR(VLOOKUP(AE2401,Home!$C$8:$I$207,6,FALSE)="",VLOOKUP(AE2401,Home!$C$8:$I$207,7,FALSE)=""),"FEJL",Baggrundsark!AE2401)</f>
        <v>FEJL</v>
      </c>
      <c r="AO2401">
        <f>IF(VLOOKUP(AE2401,Home!$C$8:$N$207,12,FALSE)="Timelønnet",1,0)</f>
        <v>0</v>
      </c>
      <c r="AP2401">
        <f>SUM($AO$4:AO2401)*AO2401</f>
        <v>0</v>
      </c>
      <c r="AQ2401">
        <f t="shared" si="783"/>
        <v>1</v>
      </c>
      <c r="AR2401" t="str">
        <f t="shared" si="783"/>
        <v/>
      </c>
      <c r="AS2401" t="e">
        <f t="shared" si="777"/>
        <v>#VALUE!</v>
      </c>
      <c r="AT2401" s="45" t="e">
        <f t="shared" si="784"/>
        <v>#VALUE!</v>
      </c>
      <c r="AU2401">
        <f>VLOOKUP(AQ2401,Home!$C$8:$J$207,8,FALSE)</f>
        <v>0</v>
      </c>
    </row>
    <row r="2402" spans="1:47" x14ac:dyDescent="0.25">
      <c r="A2402" s="6">
        <f t="shared" si="769"/>
        <v>0</v>
      </c>
      <c r="B2402" s="6">
        <f t="shared" si="778"/>
        <v>0</v>
      </c>
      <c r="C2402" s="6" t="str">
        <f t="shared" si="770"/>
        <v/>
      </c>
      <c r="D2402" s="7">
        <f t="shared" si="771"/>
        <v>0</v>
      </c>
      <c r="E2402" s="7">
        <f t="shared" si="779"/>
        <v>0</v>
      </c>
      <c r="F2402" s="7" t="str">
        <f t="shared" si="772"/>
        <v/>
      </c>
      <c r="G2402" s="6">
        <f t="shared" si="773"/>
        <v>0</v>
      </c>
      <c r="H2402" s="6">
        <f t="shared" si="780"/>
        <v>0</v>
      </c>
      <c r="I2402" s="6" t="str">
        <f t="shared" si="781"/>
        <v/>
      </c>
      <c r="J2402" s="11">
        <v>2399</v>
      </c>
      <c r="K2402" s="11">
        <f>IF(IFERROR(VLOOKUP(J2402,Home!$A$8:$B$1048576,1,FALSE),0)=0,0,1)</f>
        <v>0</v>
      </c>
      <c r="L2402" s="129" t="e">
        <f>IF(VLOOKUP(O2402,Home!$C$8:$R$207,6,FALSE)="","",VLOOKUP(O2402,Home!$C$8:$R$207,6,FALSE))</f>
        <v>#N/A</v>
      </c>
      <c r="M2402" s="129" t="e">
        <f t="shared" si="766"/>
        <v>#N/A</v>
      </c>
      <c r="N2402" s="11">
        <f>SUM($K$4:K2402)</f>
        <v>200</v>
      </c>
      <c r="O2402" s="11" t="str">
        <f>IF(P2402="","",IF(IFERROR(VLOOKUP(N2402,Home!$C$8:$R$1048576,1,FALSE),"")=0,"",IFERROR(VLOOKUP(N2402,Home!$C$8:$R$1048576,1,FALSE),"")))</f>
        <v/>
      </c>
      <c r="P2402" s="11" t="str">
        <f>IF(IFERROR(VLOOKUP(W2402,Home!$C$8:$R$1048576,3,FALSE),"")=0,"",IFERROR(VLOOKUP(W2402,Home!$C$8:$R$1048576,3,FALSE),""))</f>
        <v/>
      </c>
      <c r="Q2402" s="11" t="str">
        <f t="shared" si="765"/>
        <v/>
      </c>
      <c r="R2402" s="130" t="e">
        <f>VLOOKUP(Q2402,'Baggrund til lister'!$G$4:$H$15,2,FALSE)</f>
        <v>#N/A</v>
      </c>
      <c r="S2402" s="11" t="str">
        <f t="shared" si="767"/>
        <v/>
      </c>
      <c r="T2402" s="11" t="str">
        <f>IF(IFERROR(VLOOKUP(N2402,Home!$C$8:$R$1048576,11,FALSE),"")=0,"",IFERROR(VLOOKUP(N2402,Home!$C$8:$R$1048576,11,FALSE),""))</f>
        <v/>
      </c>
      <c r="U2402" s="11" t="str">
        <f>IF(IFERROR(VLOOKUP(O2402,Home!$C$8:$R$1048576,12,FALSE),"")=0,"",IFERROR(VLOOKUP(O2402,Home!$C$8:$R$1048576,12,FALSE),""))</f>
        <v/>
      </c>
      <c r="V2402" s="11" t="str">
        <f>IF(IFERROR(VLOOKUP(O2402,Home!$C$8:$R$1048576,8,FALSE),"")=0,"",IFERROR(VLOOKUP(O2402,Home!$C$8:$R$1048576,8,FALSE),""))</f>
        <v/>
      </c>
      <c r="W2402" s="11" t="str">
        <f>IF(OR(VLOOKUP(N2402,Home!$C$7:$I$207,6,FALSE)="",VLOOKUP(N2402,Home!$C$7:$I$207,7,FALSE)=""),"FEJL",SUM(Baggrundsark!$K$4:K2402))</f>
        <v>FEJL</v>
      </c>
      <c r="Y2402">
        <v>2399</v>
      </c>
      <c r="Z2402" s="1"/>
      <c r="AC2402" s="44"/>
      <c r="AD2402">
        <f t="shared" si="774"/>
        <v>0</v>
      </c>
      <c r="AE2402">
        <f>SUM($AD$4:AD2402)</f>
        <v>1</v>
      </c>
      <c r="AF2402" s="103" t="str">
        <f>IFERROR(VLOOKUP(AN2402,Home!$C$8:$E$207,3,FALSE),"")</f>
        <v/>
      </c>
      <c r="AG2402" s="103" t="str">
        <f>IFERROR(VLOOKUP(AN2402,Home!$C$8:$E$207,2,FALSE),"")</f>
        <v/>
      </c>
      <c r="AH2402" s="104" t="str">
        <f>IF(VLOOKUP(AE2402,Home!$C$8:$I$207,6,FALSE)="","",VLOOKUP(AE2402,Home!$C$8:$I$207,6,FALSE))</f>
        <v/>
      </c>
      <c r="AI2402" s="104" t="e">
        <f t="shared" si="782"/>
        <v>#VALUE!</v>
      </c>
      <c r="AJ2402" s="105" t="e">
        <f t="shared" si="775"/>
        <v>#VALUE!</v>
      </c>
      <c r="AK2402" s="103" t="e">
        <f t="shared" si="768"/>
        <v>#VALUE!</v>
      </c>
      <c r="AL2402" s="103" t="e">
        <f t="shared" si="776"/>
        <v>#VALUE!</v>
      </c>
      <c r="AN2402" t="str">
        <f>IF(OR(VLOOKUP(AE2402,Home!$C$8:$I$207,6,FALSE)="",VLOOKUP(AE2402,Home!$C$8:$I$207,7,FALSE)=""),"FEJL",Baggrundsark!AE2402)</f>
        <v>FEJL</v>
      </c>
      <c r="AO2402">
        <f>IF(VLOOKUP(AE2402,Home!$C$8:$N$207,12,FALSE)="Timelønnet",1,0)</f>
        <v>0</v>
      </c>
      <c r="AP2402">
        <f>SUM($AO$4:AO2402)*AO2402</f>
        <v>0</v>
      </c>
      <c r="AQ2402">
        <f t="shared" si="783"/>
        <v>1</v>
      </c>
      <c r="AR2402" t="str">
        <f t="shared" si="783"/>
        <v/>
      </c>
      <c r="AS2402" t="e">
        <f t="shared" si="777"/>
        <v>#VALUE!</v>
      </c>
      <c r="AT2402" s="45" t="e">
        <f t="shared" si="784"/>
        <v>#VALUE!</v>
      </c>
      <c r="AU2402">
        <f>VLOOKUP(AQ2402,Home!$C$8:$J$207,8,FALSE)</f>
        <v>0</v>
      </c>
    </row>
    <row r="2403" spans="1:47" x14ac:dyDescent="0.25">
      <c r="A2403" s="6">
        <f t="shared" si="769"/>
        <v>0</v>
      </c>
      <c r="B2403" s="6">
        <f t="shared" si="778"/>
        <v>0</v>
      </c>
      <c r="C2403" s="6" t="str">
        <f t="shared" si="770"/>
        <v/>
      </c>
      <c r="D2403" s="7">
        <f t="shared" si="771"/>
        <v>0</v>
      </c>
      <c r="E2403" s="7">
        <f t="shared" si="779"/>
        <v>0</v>
      </c>
      <c r="F2403" s="7" t="str">
        <f t="shared" si="772"/>
        <v/>
      </c>
      <c r="G2403" s="6">
        <f t="shared" si="773"/>
        <v>0</v>
      </c>
      <c r="H2403" s="6">
        <f t="shared" si="780"/>
        <v>0</v>
      </c>
      <c r="I2403" s="6" t="str">
        <f t="shared" si="781"/>
        <v/>
      </c>
      <c r="J2403" s="11">
        <v>2400</v>
      </c>
      <c r="K2403" s="11">
        <f>IF(IFERROR(VLOOKUP(J2403,Home!$A$8:$B$1048576,1,FALSE),0)=0,0,1)</f>
        <v>0</v>
      </c>
      <c r="L2403" s="129" t="e">
        <f>IF(VLOOKUP(O2403,Home!$C$8:$R$207,6,FALSE)="","",VLOOKUP(O2403,Home!$C$8:$R$207,6,FALSE))</f>
        <v>#N/A</v>
      </c>
      <c r="M2403" s="129" t="e">
        <f t="shared" si="766"/>
        <v>#N/A</v>
      </c>
      <c r="N2403" s="11">
        <f>SUM($K$4:K2403)</f>
        <v>200</v>
      </c>
      <c r="O2403" s="11" t="str">
        <f>IF(P2403="","",IF(IFERROR(VLOOKUP(N2403,Home!$C$8:$R$1048576,1,FALSE),"")=0,"",IFERROR(VLOOKUP(N2403,Home!$C$8:$R$1048576,1,FALSE),"")))</f>
        <v/>
      </c>
      <c r="P2403" s="11" t="str">
        <f>IF(IFERROR(VLOOKUP(W2403,Home!$C$8:$R$1048576,3,FALSE),"")=0,"",IFERROR(VLOOKUP(W2403,Home!$C$8:$R$1048576,3,FALSE),""))</f>
        <v/>
      </c>
      <c r="Q2403" s="11" t="str">
        <f t="shared" si="765"/>
        <v/>
      </c>
      <c r="R2403" s="130" t="e">
        <f>VLOOKUP(Q2403,'Baggrund til lister'!$G$4:$H$15,2,FALSE)</f>
        <v>#N/A</v>
      </c>
      <c r="S2403" s="11" t="str">
        <f t="shared" si="767"/>
        <v/>
      </c>
      <c r="T2403" s="11" t="str">
        <f>IF(IFERROR(VLOOKUP(N2403,Home!$C$8:$R$1048576,11,FALSE),"")=0,"",IFERROR(VLOOKUP(N2403,Home!$C$8:$R$1048576,11,FALSE),""))</f>
        <v/>
      </c>
      <c r="U2403" s="11" t="str">
        <f>IF(IFERROR(VLOOKUP(O2403,Home!$C$8:$R$1048576,12,FALSE),"")=0,"",IFERROR(VLOOKUP(O2403,Home!$C$8:$R$1048576,12,FALSE),""))</f>
        <v/>
      </c>
      <c r="V2403" s="11" t="str">
        <f>IF(IFERROR(VLOOKUP(O2403,Home!$C$8:$R$1048576,8,FALSE),"")=0,"",IFERROR(VLOOKUP(O2403,Home!$C$8:$R$1048576,8,FALSE),""))</f>
        <v/>
      </c>
      <c r="W2403" s="11" t="str">
        <f>IF(OR(VLOOKUP(N2403,Home!$C$7:$I$207,6,FALSE)="",VLOOKUP(N2403,Home!$C$7:$I$207,7,FALSE)=""),"FEJL",SUM(Baggrundsark!$K$4:K2403))</f>
        <v>FEJL</v>
      </c>
      <c r="Y2403">
        <v>2400</v>
      </c>
      <c r="Z2403" s="1"/>
      <c r="AC2403" s="44"/>
      <c r="AD2403">
        <f t="shared" si="774"/>
        <v>0</v>
      </c>
      <c r="AE2403">
        <f>SUM($AD$4:AD2403)</f>
        <v>1</v>
      </c>
      <c r="AF2403" s="103" t="str">
        <f>IFERROR(VLOOKUP(AN2403,Home!$C$8:$E$207,3,FALSE),"")</f>
        <v/>
      </c>
      <c r="AG2403" s="103" t="str">
        <f>IFERROR(VLOOKUP(AN2403,Home!$C$8:$E$207,2,FALSE),"")</f>
        <v/>
      </c>
      <c r="AH2403" s="104" t="str">
        <f>IF(VLOOKUP(AE2403,Home!$C$8:$I$207,6,FALSE)="","",VLOOKUP(AE2403,Home!$C$8:$I$207,6,FALSE))</f>
        <v/>
      </c>
      <c r="AI2403" s="104" t="e">
        <f t="shared" si="782"/>
        <v>#VALUE!</v>
      </c>
      <c r="AJ2403" s="105" t="e">
        <f t="shared" si="775"/>
        <v>#VALUE!</v>
      </c>
      <c r="AK2403" s="103" t="e">
        <f t="shared" si="768"/>
        <v>#VALUE!</v>
      </c>
      <c r="AL2403" s="103" t="e">
        <f t="shared" si="776"/>
        <v>#VALUE!</v>
      </c>
      <c r="AN2403" t="str">
        <f>IF(OR(VLOOKUP(AE2403,Home!$C$8:$I$207,6,FALSE)="",VLOOKUP(AE2403,Home!$C$8:$I$207,7,FALSE)=""),"FEJL",Baggrundsark!AE2403)</f>
        <v>FEJL</v>
      </c>
      <c r="AO2403">
        <f>IF(VLOOKUP(AE2403,Home!$C$8:$N$207,12,FALSE)="Timelønnet",1,0)</f>
        <v>0</v>
      </c>
      <c r="AP2403">
        <f>SUM($AO$4:AO2403)*AO2403</f>
        <v>0</v>
      </c>
      <c r="AQ2403">
        <f t="shared" si="783"/>
        <v>1</v>
      </c>
      <c r="AR2403" t="str">
        <f t="shared" si="783"/>
        <v/>
      </c>
      <c r="AS2403" t="e">
        <f t="shared" si="777"/>
        <v>#VALUE!</v>
      </c>
      <c r="AT2403" s="45" t="e">
        <f t="shared" si="784"/>
        <v>#VALUE!</v>
      </c>
      <c r="AU2403">
        <f>VLOOKUP(AQ2403,Home!$C$8:$J$207,8,FALSE)</f>
        <v>0</v>
      </c>
    </row>
    <row r="2404" spans="1:47" x14ac:dyDescent="0.25">
      <c r="A2404" s="6">
        <f t="shared" si="769"/>
        <v>0</v>
      </c>
      <c r="B2404" s="6">
        <f t="shared" si="778"/>
        <v>0</v>
      </c>
      <c r="C2404" s="6" t="str">
        <f t="shared" si="770"/>
        <v/>
      </c>
      <c r="D2404" s="7">
        <f t="shared" si="771"/>
        <v>0</v>
      </c>
      <c r="E2404" s="7">
        <f t="shared" si="779"/>
        <v>0</v>
      </c>
      <c r="F2404" s="7" t="str">
        <f t="shared" si="772"/>
        <v/>
      </c>
      <c r="G2404" s="6">
        <f t="shared" si="773"/>
        <v>0</v>
      </c>
      <c r="H2404" s="6">
        <f t="shared" si="780"/>
        <v>0</v>
      </c>
      <c r="I2404" s="6" t="str">
        <f t="shared" si="781"/>
        <v/>
      </c>
      <c r="J2404" s="11">
        <v>2401</v>
      </c>
      <c r="K2404" s="11">
        <f>IF(IFERROR(VLOOKUP(J2404,Home!$A$8:$B$1048576,1,FALSE),0)=0,0,1)</f>
        <v>0</v>
      </c>
      <c r="L2404" s="129" t="e">
        <f>IF(VLOOKUP(O2404,Home!$C$8:$R$207,6,FALSE)="","",VLOOKUP(O2404,Home!$C$8:$R$207,6,FALSE))</f>
        <v>#N/A</v>
      </c>
      <c r="M2404" s="129" t="e">
        <f t="shared" si="766"/>
        <v>#N/A</v>
      </c>
      <c r="N2404" s="11">
        <f>SUM($K$4:K2404)</f>
        <v>200</v>
      </c>
      <c r="O2404" s="11" t="str">
        <f>IF(P2404="","",IF(IFERROR(VLOOKUP(N2404,Home!$C$8:$R$1048576,1,FALSE),"")=0,"",IFERROR(VLOOKUP(N2404,Home!$C$8:$R$1048576,1,FALSE),"")))</f>
        <v/>
      </c>
      <c r="P2404" s="11" t="str">
        <f>IF(IFERROR(VLOOKUP(W2404,Home!$C$8:$R$1048576,3,FALSE),"")=0,"",IFERROR(VLOOKUP(W2404,Home!$C$8:$R$1048576,3,FALSE),""))</f>
        <v/>
      </c>
      <c r="Q2404" s="11" t="str">
        <f t="shared" si="765"/>
        <v/>
      </c>
      <c r="R2404" s="130" t="e">
        <f>VLOOKUP(Q2404,'Baggrund til lister'!$G$4:$H$15,2,FALSE)</f>
        <v>#N/A</v>
      </c>
      <c r="S2404" s="11" t="str">
        <f t="shared" si="767"/>
        <v/>
      </c>
      <c r="T2404" s="11" t="str">
        <f>IF(IFERROR(VLOOKUP(N2404,Home!$C$8:$R$1048576,11,FALSE),"")=0,"",IFERROR(VLOOKUP(N2404,Home!$C$8:$R$1048576,11,FALSE),""))</f>
        <v/>
      </c>
      <c r="U2404" s="11" t="str">
        <f>IF(IFERROR(VLOOKUP(O2404,Home!$C$8:$R$1048576,12,FALSE),"")=0,"",IFERROR(VLOOKUP(O2404,Home!$C$8:$R$1048576,12,FALSE),""))</f>
        <v/>
      </c>
      <c r="V2404" s="11" t="str">
        <f>IF(IFERROR(VLOOKUP(O2404,Home!$C$8:$R$1048576,8,FALSE),"")=0,"",IFERROR(VLOOKUP(O2404,Home!$C$8:$R$1048576,8,FALSE),""))</f>
        <v/>
      </c>
      <c r="W2404" s="11" t="str">
        <f>IF(OR(VLOOKUP(N2404,Home!$C$7:$I$207,6,FALSE)="",VLOOKUP(N2404,Home!$C$7:$I$207,7,FALSE)=""),"FEJL",SUM(Baggrundsark!$K$4:K2404))</f>
        <v>FEJL</v>
      </c>
      <c r="Y2404">
        <v>2401</v>
      </c>
      <c r="Z2404" s="1"/>
      <c r="AC2404" s="44"/>
      <c r="AD2404">
        <f t="shared" si="774"/>
        <v>0</v>
      </c>
      <c r="AE2404">
        <f>SUM($AD$4:AD2404)</f>
        <v>1</v>
      </c>
      <c r="AF2404" s="103" t="str">
        <f>IFERROR(VLOOKUP(AN2404,Home!$C$8:$E$207,3,FALSE),"")</f>
        <v/>
      </c>
      <c r="AG2404" s="103" t="str">
        <f>IFERROR(VLOOKUP(AN2404,Home!$C$8:$E$207,2,FALSE),"")</f>
        <v/>
      </c>
      <c r="AH2404" s="104" t="str">
        <f>IF(VLOOKUP(AE2404,Home!$C$8:$I$207,6,FALSE)="","",VLOOKUP(AE2404,Home!$C$8:$I$207,6,FALSE))</f>
        <v/>
      </c>
      <c r="AI2404" s="104" t="e">
        <f t="shared" si="782"/>
        <v>#VALUE!</v>
      </c>
      <c r="AJ2404" s="105" t="e">
        <f t="shared" si="775"/>
        <v>#VALUE!</v>
      </c>
      <c r="AK2404" s="103" t="e">
        <f t="shared" si="768"/>
        <v>#VALUE!</v>
      </c>
      <c r="AL2404" s="103" t="e">
        <f t="shared" si="776"/>
        <v>#VALUE!</v>
      </c>
      <c r="AN2404" t="str">
        <f>IF(OR(VLOOKUP(AE2404,Home!$C$8:$I$207,6,FALSE)="",VLOOKUP(AE2404,Home!$C$8:$I$207,7,FALSE)=""),"FEJL",Baggrundsark!AE2404)</f>
        <v>FEJL</v>
      </c>
      <c r="AO2404">
        <f>IF(VLOOKUP(AE2404,Home!$C$8:$N$207,12,FALSE)="Timelønnet",1,0)</f>
        <v>0</v>
      </c>
      <c r="AP2404">
        <f>SUM($AO$4:AO2404)*AO2404</f>
        <v>0</v>
      </c>
      <c r="AQ2404">
        <f t="shared" si="783"/>
        <v>1</v>
      </c>
      <c r="AR2404" t="str">
        <f t="shared" si="783"/>
        <v/>
      </c>
      <c r="AS2404" t="e">
        <f t="shared" si="777"/>
        <v>#VALUE!</v>
      </c>
      <c r="AT2404" s="45" t="e">
        <f t="shared" si="784"/>
        <v>#VALUE!</v>
      </c>
      <c r="AU2404">
        <f>VLOOKUP(AQ2404,Home!$C$8:$J$207,8,FALSE)</f>
        <v>0</v>
      </c>
    </row>
    <row r="2405" spans="1:47" x14ac:dyDescent="0.25">
      <c r="A2405" s="6">
        <f t="shared" si="769"/>
        <v>0</v>
      </c>
      <c r="B2405" s="6">
        <f t="shared" si="778"/>
        <v>0</v>
      </c>
      <c r="C2405" s="6" t="str">
        <f t="shared" si="770"/>
        <v/>
      </c>
      <c r="D2405" s="7">
        <f t="shared" si="771"/>
        <v>0</v>
      </c>
      <c r="E2405" s="7">
        <f t="shared" si="779"/>
        <v>0</v>
      </c>
      <c r="F2405" s="7" t="str">
        <f t="shared" si="772"/>
        <v/>
      </c>
      <c r="G2405" s="6">
        <f t="shared" si="773"/>
        <v>0</v>
      </c>
      <c r="H2405" s="6">
        <f t="shared" si="780"/>
        <v>0</v>
      </c>
      <c r="I2405" s="6" t="str">
        <f t="shared" si="781"/>
        <v/>
      </c>
      <c r="J2405" s="11">
        <v>2402</v>
      </c>
      <c r="K2405" s="11">
        <f>IF(IFERROR(VLOOKUP(J2405,Home!$A$8:$B$1048576,1,FALSE),0)=0,0,1)</f>
        <v>0</v>
      </c>
      <c r="L2405" s="129" t="e">
        <f>IF(VLOOKUP(O2405,Home!$C$8:$R$207,6,FALSE)="","",VLOOKUP(O2405,Home!$C$8:$R$207,6,FALSE))</f>
        <v>#N/A</v>
      </c>
      <c r="M2405" s="129" t="e">
        <f t="shared" si="766"/>
        <v>#N/A</v>
      </c>
      <c r="N2405" s="11">
        <f>SUM($K$4:K2405)</f>
        <v>200</v>
      </c>
      <c r="O2405" s="11" t="str">
        <f>IF(P2405="","",IF(IFERROR(VLOOKUP(N2405,Home!$C$8:$R$1048576,1,FALSE),"")=0,"",IFERROR(VLOOKUP(N2405,Home!$C$8:$R$1048576,1,FALSE),"")))</f>
        <v/>
      </c>
      <c r="P2405" s="11" t="str">
        <f>IF(IFERROR(VLOOKUP(W2405,Home!$C$8:$R$1048576,3,FALSE),"")=0,"",IFERROR(VLOOKUP(W2405,Home!$C$8:$R$1048576,3,FALSE),""))</f>
        <v/>
      </c>
      <c r="Q2405" s="11" t="str">
        <f t="shared" si="765"/>
        <v/>
      </c>
      <c r="R2405" s="130" t="e">
        <f>VLOOKUP(Q2405,'Baggrund til lister'!$G$4:$H$15,2,FALSE)</f>
        <v>#N/A</v>
      </c>
      <c r="S2405" s="11" t="str">
        <f t="shared" si="767"/>
        <v/>
      </c>
      <c r="T2405" s="11" t="str">
        <f>IF(IFERROR(VLOOKUP(N2405,Home!$C$8:$R$1048576,11,FALSE),"")=0,"",IFERROR(VLOOKUP(N2405,Home!$C$8:$R$1048576,11,FALSE),""))</f>
        <v/>
      </c>
      <c r="U2405" s="11" t="str">
        <f>IF(IFERROR(VLOOKUP(O2405,Home!$C$8:$R$1048576,12,FALSE),"")=0,"",IFERROR(VLOOKUP(O2405,Home!$C$8:$R$1048576,12,FALSE),""))</f>
        <v/>
      </c>
      <c r="V2405" s="11" t="str">
        <f>IF(IFERROR(VLOOKUP(O2405,Home!$C$8:$R$1048576,8,FALSE),"")=0,"",IFERROR(VLOOKUP(O2405,Home!$C$8:$R$1048576,8,FALSE),""))</f>
        <v/>
      </c>
      <c r="W2405" s="11" t="str">
        <f>IF(OR(VLOOKUP(N2405,Home!$C$7:$I$207,6,FALSE)="",VLOOKUP(N2405,Home!$C$7:$I$207,7,FALSE)=""),"FEJL",SUM(Baggrundsark!$K$4:K2405))</f>
        <v>FEJL</v>
      </c>
      <c r="Y2405">
        <v>2402</v>
      </c>
      <c r="Z2405" s="1"/>
      <c r="AC2405" s="44"/>
      <c r="AD2405">
        <f t="shared" si="774"/>
        <v>0</v>
      </c>
      <c r="AE2405">
        <f>SUM($AD$4:AD2405)</f>
        <v>1</v>
      </c>
      <c r="AF2405" s="103" t="str">
        <f>IFERROR(VLOOKUP(AN2405,Home!$C$8:$E$207,3,FALSE),"")</f>
        <v/>
      </c>
      <c r="AG2405" s="103" t="str">
        <f>IFERROR(VLOOKUP(AN2405,Home!$C$8:$E$207,2,FALSE),"")</f>
        <v/>
      </c>
      <c r="AH2405" s="104" t="str">
        <f>IF(VLOOKUP(AE2405,Home!$C$8:$I$207,6,FALSE)="","",VLOOKUP(AE2405,Home!$C$8:$I$207,6,FALSE))</f>
        <v/>
      </c>
      <c r="AI2405" s="104" t="e">
        <f t="shared" si="782"/>
        <v>#VALUE!</v>
      </c>
      <c r="AJ2405" s="105" t="e">
        <f t="shared" si="775"/>
        <v>#VALUE!</v>
      </c>
      <c r="AK2405" s="103" t="e">
        <f t="shared" si="768"/>
        <v>#VALUE!</v>
      </c>
      <c r="AL2405" s="103" t="e">
        <f t="shared" si="776"/>
        <v>#VALUE!</v>
      </c>
      <c r="AN2405" t="str">
        <f>IF(OR(VLOOKUP(AE2405,Home!$C$8:$I$207,6,FALSE)="",VLOOKUP(AE2405,Home!$C$8:$I$207,7,FALSE)=""),"FEJL",Baggrundsark!AE2405)</f>
        <v>FEJL</v>
      </c>
      <c r="AO2405">
        <f>IF(VLOOKUP(AE2405,Home!$C$8:$N$207,12,FALSE)="Timelønnet",1,0)</f>
        <v>0</v>
      </c>
      <c r="AP2405">
        <f>SUM($AO$4:AO2405)*AO2405</f>
        <v>0</v>
      </c>
      <c r="AQ2405">
        <f t="shared" si="783"/>
        <v>1</v>
      </c>
      <c r="AR2405" t="str">
        <f t="shared" si="783"/>
        <v/>
      </c>
      <c r="AS2405" t="e">
        <f t="shared" si="777"/>
        <v>#VALUE!</v>
      </c>
      <c r="AT2405" s="45" t="e">
        <f t="shared" si="784"/>
        <v>#VALUE!</v>
      </c>
      <c r="AU2405">
        <f>VLOOKUP(AQ2405,Home!$C$8:$J$207,8,FALSE)</f>
        <v>0</v>
      </c>
    </row>
    <row r="2406" spans="1:47" x14ac:dyDescent="0.25">
      <c r="A2406" s="6">
        <f t="shared" si="769"/>
        <v>0</v>
      </c>
      <c r="B2406" s="6">
        <f t="shared" si="778"/>
        <v>0</v>
      </c>
      <c r="C2406" s="6" t="str">
        <f t="shared" si="770"/>
        <v/>
      </c>
      <c r="D2406" s="7">
        <f t="shared" si="771"/>
        <v>0</v>
      </c>
      <c r="E2406" s="7">
        <f t="shared" si="779"/>
        <v>0</v>
      </c>
      <c r="F2406" s="7" t="str">
        <f t="shared" si="772"/>
        <v/>
      </c>
      <c r="G2406" s="6">
        <f t="shared" si="773"/>
        <v>0</v>
      </c>
      <c r="H2406" s="6">
        <f t="shared" si="780"/>
        <v>0</v>
      </c>
      <c r="I2406" s="6" t="str">
        <f t="shared" si="781"/>
        <v/>
      </c>
      <c r="J2406" s="11">
        <v>2403</v>
      </c>
      <c r="K2406" s="11">
        <f>IF(IFERROR(VLOOKUP(J2406,Home!$A$8:$B$1048576,1,FALSE),0)=0,0,1)</f>
        <v>0</v>
      </c>
      <c r="L2406" s="129" t="e">
        <f>IF(VLOOKUP(O2406,Home!$C$8:$R$207,6,FALSE)="","",VLOOKUP(O2406,Home!$C$8:$R$207,6,FALSE))</f>
        <v>#N/A</v>
      </c>
      <c r="M2406" s="129" t="e">
        <f t="shared" si="766"/>
        <v>#N/A</v>
      </c>
      <c r="N2406" s="11">
        <f>SUM($K$4:K2406)</f>
        <v>200</v>
      </c>
      <c r="O2406" s="11" t="str">
        <f>IF(P2406="","",IF(IFERROR(VLOOKUP(N2406,Home!$C$8:$R$1048576,1,FALSE),"")=0,"",IFERROR(VLOOKUP(N2406,Home!$C$8:$R$1048576,1,FALSE),"")))</f>
        <v/>
      </c>
      <c r="P2406" s="11" t="str">
        <f>IF(IFERROR(VLOOKUP(W2406,Home!$C$8:$R$1048576,3,FALSE),"")=0,"",IFERROR(VLOOKUP(W2406,Home!$C$8:$R$1048576,3,FALSE),""))</f>
        <v/>
      </c>
      <c r="Q2406" s="11" t="str">
        <f t="shared" si="765"/>
        <v/>
      </c>
      <c r="R2406" s="130" t="e">
        <f>VLOOKUP(Q2406,'Baggrund til lister'!$G$4:$H$15,2,FALSE)</f>
        <v>#N/A</v>
      </c>
      <c r="S2406" s="11" t="str">
        <f t="shared" si="767"/>
        <v/>
      </c>
      <c r="T2406" s="11" t="str">
        <f>IF(IFERROR(VLOOKUP(N2406,Home!$C$8:$R$1048576,11,FALSE),"")=0,"",IFERROR(VLOOKUP(N2406,Home!$C$8:$R$1048576,11,FALSE),""))</f>
        <v/>
      </c>
      <c r="U2406" s="11" t="str">
        <f>IF(IFERROR(VLOOKUP(O2406,Home!$C$8:$R$1048576,12,FALSE),"")=0,"",IFERROR(VLOOKUP(O2406,Home!$C$8:$R$1048576,12,FALSE),""))</f>
        <v/>
      </c>
      <c r="V2406" s="11" t="str">
        <f>IF(IFERROR(VLOOKUP(O2406,Home!$C$8:$R$1048576,8,FALSE),"")=0,"",IFERROR(VLOOKUP(O2406,Home!$C$8:$R$1048576,8,FALSE),""))</f>
        <v/>
      </c>
      <c r="W2406" s="11" t="str">
        <f>IF(OR(VLOOKUP(N2406,Home!$C$7:$I$207,6,FALSE)="",VLOOKUP(N2406,Home!$C$7:$I$207,7,FALSE)=""),"FEJL",SUM(Baggrundsark!$K$4:K2406))</f>
        <v>FEJL</v>
      </c>
      <c r="Y2406">
        <v>2403</v>
      </c>
      <c r="Z2406" s="1"/>
      <c r="AC2406" s="44"/>
      <c r="AD2406">
        <f t="shared" si="774"/>
        <v>0</v>
      </c>
      <c r="AE2406">
        <f>SUM($AD$4:AD2406)</f>
        <v>1</v>
      </c>
      <c r="AF2406" s="103" t="str">
        <f>IFERROR(VLOOKUP(AN2406,Home!$C$8:$E$207,3,FALSE),"")</f>
        <v/>
      </c>
      <c r="AG2406" s="103" t="str">
        <f>IFERROR(VLOOKUP(AN2406,Home!$C$8:$E$207,2,FALSE),"")</f>
        <v/>
      </c>
      <c r="AH2406" s="104" t="str">
        <f>IF(VLOOKUP(AE2406,Home!$C$8:$I$207,6,FALSE)="","",VLOOKUP(AE2406,Home!$C$8:$I$207,6,FALSE))</f>
        <v/>
      </c>
      <c r="AI2406" s="104" t="e">
        <f t="shared" si="782"/>
        <v>#VALUE!</v>
      </c>
      <c r="AJ2406" s="105" t="e">
        <f t="shared" si="775"/>
        <v>#VALUE!</v>
      </c>
      <c r="AK2406" s="103" t="e">
        <f t="shared" si="768"/>
        <v>#VALUE!</v>
      </c>
      <c r="AL2406" s="103" t="e">
        <f t="shared" si="776"/>
        <v>#VALUE!</v>
      </c>
      <c r="AN2406" t="str">
        <f>IF(OR(VLOOKUP(AE2406,Home!$C$8:$I$207,6,FALSE)="",VLOOKUP(AE2406,Home!$C$8:$I$207,7,FALSE)=""),"FEJL",Baggrundsark!AE2406)</f>
        <v>FEJL</v>
      </c>
      <c r="AO2406">
        <f>IF(VLOOKUP(AE2406,Home!$C$8:$N$207,12,FALSE)="Timelønnet",1,0)</f>
        <v>0</v>
      </c>
      <c r="AP2406">
        <f>SUM($AO$4:AO2406)*AO2406</f>
        <v>0</v>
      </c>
      <c r="AQ2406">
        <f t="shared" si="783"/>
        <v>1</v>
      </c>
      <c r="AR2406" t="str">
        <f t="shared" si="783"/>
        <v/>
      </c>
      <c r="AS2406" t="e">
        <f t="shared" si="777"/>
        <v>#VALUE!</v>
      </c>
      <c r="AT2406" s="45" t="e">
        <f t="shared" si="784"/>
        <v>#VALUE!</v>
      </c>
      <c r="AU2406">
        <f>VLOOKUP(AQ2406,Home!$C$8:$J$207,8,FALSE)</f>
        <v>0</v>
      </c>
    </row>
    <row r="2407" spans="1:47" x14ac:dyDescent="0.25">
      <c r="A2407" s="6">
        <f t="shared" si="769"/>
        <v>0</v>
      </c>
      <c r="B2407" s="6">
        <f t="shared" si="778"/>
        <v>0</v>
      </c>
      <c r="C2407" s="6" t="str">
        <f t="shared" si="770"/>
        <v/>
      </c>
      <c r="D2407" s="7">
        <f t="shared" si="771"/>
        <v>0</v>
      </c>
      <c r="E2407" s="7">
        <f t="shared" si="779"/>
        <v>0</v>
      </c>
      <c r="F2407" s="7" t="str">
        <f t="shared" si="772"/>
        <v/>
      </c>
      <c r="G2407" s="6">
        <f t="shared" si="773"/>
        <v>0</v>
      </c>
      <c r="H2407" s="6">
        <f t="shared" si="780"/>
        <v>0</v>
      </c>
      <c r="I2407" s="6" t="str">
        <f t="shared" si="781"/>
        <v/>
      </c>
      <c r="J2407" s="11">
        <v>2404</v>
      </c>
      <c r="K2407" s="11">
        <f>IF(IFERROR(VLOOKUP(J2407,Home!$A$8:$B$1048576,1,FALSE),0)=0,0,1)</f>
        <v>0</v>
      </c>
      <c r="L2407" s="129" t="e">
        <f>IF(VLOOKUP(O2407,Home!$C$8:$R$207,6,FALSE)="","",VLOOKUP(O2407,Home!$C$8:$R$207,6,FALSE))</f>
        <v>#N/A</v>
      </c>
      <c r="M2407" s="129" t="e">
        <f t="shared" si="766"/>
        <v>#N/A</v>
      </c>
      <c r="N2407" s="11">
        <f>SUM($K$4:K2407)</f>
        <v>200</v>
      </c>
      <c r="O2407" s="11" t="str">
        <f>IF(P2407="","",IF(IFERROR(VLOOKUP(N2407,Home!$C$8:$R$1048576,1,FALSE),"")=0,"",IFERROR(VLOOKUP(N2407,Home!$C$8:$R$1048576,1,FALSE),"")))</f>
        <v/>
      </c>
      <c r="P2407" s="11" t="str">
        <f>IF(IFERROR(VLOOKUP(W2407,Home!$C$8:$R$1048576,3,FALSE),"")=0,"",IFERROR(VLOOKUP(W2407,Home!$C$8:$R$1048576,3,FALSE),""))</f>
        <v/>
      </c>
      <c r="Q2407" s="11" t="str">
        <f t="shared" si="765"/>
        <v/>
      </c>
      <c r="R2407" s="130" t="e">
        <f>VLOOKUP(Q2407,'Baggrund til lister'!$G$4:$H$15,2,FALSE)</f>
        <v>#N/A</v>
      </c>
      <c r="S2407" s="11" t="str">
        <f t="shared" si="767"/>
        <v/>
      </c>
      <c r="T2407" s="11" t="str">
        <f>IF(IFERROR(VLOOKUP(N2407,Home!$C$8:$R$1048576,11,FALSE),"")=0,"",IFERROR(VLOOKUP(N2407,Home!$C$8:$R$1048576,11,FALSE),""))</f>
        <v/>
      </c>
      <c r="U2407" s="11" t="str">
        <f>IF(IFERROR(VLOOKUP(O2407,Home!$C$8:$R$1048576,12,FALSE),"")=0,"",IFERROR(VLOOKUP(O2407,Home!$C$8:$R$1048576,12,FALSE),""))</f>
        <v/>
      </c>
      <c r="V2407" s="11" t="str">
        <f>IF(IFERROR(VLOOKUP(O2407,Home!$C$8:$R$1048576,8,FALSE),"")=0,"",IFERROR(VLOOKUP(O2407,Home!$C$8:$R$1048576,8,FALSE),""))</f>
        <v/>
      </c>
      <c r="W2407" s="11" t="str">
        <f>IF(OR(VLOOKUP(N2407,Home!$C$7:$I$207,6,FALSE)="",VLOOKUP(N2407,Home!$C$7:$I$207,7,FALSE)=""),"FEJL",SUM(Baggrundsark!$K$4:K2407))</f>
        <v>FEJL</v>
      </c>
      <c r="Y2407">
        <v>2404</v>
      </c>
      <c r="Z2407" s="1"/>
      <c r="AC2407" s="44"/>
      <c r="AD2407">
        <f t="shared" si="774"/>
        <v>0</v>
      </c>
      <c r="AE2407">
        <f>SUM($AD$4:AD2407)</f>
        <v>1</v>
      </c>
      <c r="AF2407" s="103" t="str">
        <f>IFERROR(VLOOKUP(AN2407,Home!$C$8:$E$207,3,FALSE),"")</f>
        <v/>
      </c>
      <c r="AG2407" s="103" t="str">
        <f>IFERROR(VLOOKUP(AN2407,Home!$C$8:$E$207,2,FALSE),"")</f>
        <v/>
      </c>
      <c r="AH2407" s="104" t="str">
        <f>IF(VLOOKUP(AE2407,Home!$C$8:$I$207,6,FALSE)="","",VLOOKUP(AE2407,Home!$C$8:$I$207,6,FALSE))</f>
        <v/>
      </c>
      <c r="AI2407" s="104" t="e">
        <f t="shared" si="782"/>
        <v>#VALUE!</v>
      </c>
      <c r="AJ2407" s="105" t="e">
        <f t="shared" si="775"/>
        <v>#VALUE!</v>
      </c>
      <c r="AK2407" s="103" t="e">
        <f t="shared" si="768"/>
        <v>#VALUE!</v>
      </c>
      <c r="AL2407" s="103" t="e">
        <f t="shared" si="776"/>
        <v>#VALUE!</v>
      </c>
      <c r="AN2407" t="str">
        <f>IF(OR(VLOOKUP(AE2407,Home!$C$8:$I$207,6,FALSE)="",VLOOKUP(AE2407,Home!$C$8:$I$207,7,FALSE)=""),"FEJL",Baggrundsark!AE2407)</f>
        <v>FEJL</v>
      </c>
      <c r="AO2407">
        <f>IF(VLOOKUP(AE2407,Home!$C$8:$N$207,12,FALSE)="Timelønnet",1,0)</f>
        <v>0</v>
      </c>
      <c r="AP2407">
        <f>SUM($AO$4:AO2407)*AO2407</f>
        <v>0</v>
      </c>
      <c r="AQ2407">
        <f t="shared" si="783"/>
        <v>1</v>
      </c>
      <c r="AR2407" t="str">
        <f t="shared" si="783"/>
        <v/>
      </c>
      <c r="AS2407" t="e">
        <f t="shared" si="777"/>
        <v>#VALUE!</v>
      </c>
      <c r="AT2407" s="45" t="e">
        <f t="shared" si="784"/>
        <v>#VALUE!</v>
      </c>
      <c r="AU2407">
        <f>VLOOKUP(AQ2407,Home!$C$8:$J$207,8,FALSE)</f>
        <v>0</v>
      </c>
    </row>
    <row r="2408" spans="1:47" x14ac:dyDescent="0.25">
      <c r="A2408" s="6">
        <f t="shared" si="769"/>
        <v>0</v>
      </c>
      <c r="B2408" s="6">
        <f t="shared" si="778"/>
        <v>0</v>
      </c>
      <c r="C2408" s="6" t="str">
        <f t="shared" si="770"/>
        <v/>
      </c>
      <c r="D2408" s="7">
        <f t="shared" si="771"/>
        <v>0</v>
      </c>
      <c r="E2408" s="7">
        <f t="shared" si="779"/>
        <v>0</v>
      </c>
      <c r="F2408" s="7" t="str">
        <f t="shared" si="772"/>
        <v/>
      </c>
      <c r="G2408" s="6">
        <f t="shared" si="773"/>
        <v>0</v>
      </c>
      <c r="H2408" s="6">
        <f t="shared" si="780"/>
        <v>0</v>
      </c>
      <c r="I2408" s="6" t="str">
        <f t="shared" si="781"/>
        <v/>
      </c>
      <c r="J2408" s="11">
        <v>2405</v>
      </c>
      <c r="K2408" s="11">
        <f>IF(IFERROR(VLOOKUP(J2408,Home!$A$8:$B$1048576,1,FALSE),0)=0,0,1)</f>
        <v>0</v>
      </c>
      <c r="L2408" s="129" t="e">
        <f>IF(VLOOKUP(O2408,Home!$C$8:$R$207,6,FALSE)="","",VLOOKUP(O2408,Home!$C$8:$R$207,6,FALSE))</f>
        <v>#N/A</v>
      </c>
      <c r="M2408" s="129" t="e">
        <f t="shared" si="766"/>
        <v>#N/A</v>
      </c>
      <c r="N2408" s="11">
        <f>SUM($K$4:K2408)</f>
        <v>200</v>
      </c>
      <c r="O2408" s="11" t="str">
        <f>IF(P2408="","",IF(IFERROR(VLOOKUP(N2408,Home!$C$8:$R$1048576,1,FALSE),"")=0,"",IFERROR(VLOOKUP(N2408,Home!$C$8:$R$1048576,1,FALSE),"")))</f>
        <v/>
      </c>
      <c r="P2408" s="11" t="str">
        <f>IF(IFERROR(VLOOKUP(W2408,Home!$C$8:$R$1048576,3,FALSE),"")=0,"",IFERROR(VLOOKUP(W2408,Home!$C$8:$R$1048576,3,FALSE),""))</f>
        <v/>
      </c>
      <c r="Q2408" s="11" t="str">
        <f t="shared" si="765"/>
        <v/>
      </c>
      <c r="R2408" s="130" t="e">
        <f>VLOOKUP(Q2408,'Baggrund til lister'!$G$4:$H$15,2,FALSE)</f>
        <v>#N/A</v>
      </c>
      <c r="S2408" s="11" t="str">
        <f t="shared" si="767"/>
        <v/>
      </c>
      <c r="T2408" s="11" t="str">
        <f>IF(IFERROR(VLOOKUP(N2408,Home!$C$8:$R$1048576,11,FALSE),"")=0,"",IFERROR(VLOOKUP(N2408,Home!$C$8:$R$1048576,11,FALSE),""))</f>
        <v/>
      </c>
      <c r="U2408" s="11" t="str">
        <f>IF(IFERROR(VLOOKUP(O2408,Home!$C$8:$R$1048576,12,FALSE),"")=0,"",IFERROR(VLOOKUP(O2408,Home!$C$8:$R$1048576,12,FALSE),""))</f>
        <v/>
      </c>
      <c r="V2408" s="11" t="str">
        <f>IF(IFERROR(VLOOKUP(O2408,Home!$C$8:$R$1048576,8,FALSE),"")=0,"",IFERROR(VLOOKUP(O2408,Home!$C$8:$R$1048576,8,FALSE),""))</f>
        <v/>
      </c>
      <c r="W2408" s="11" t="str">
        <f>IF(OR(VLOOKUP(N2408,Home!$C$7:$I$207,6,FALSE)="",VLOOKUP(N2408,Home!$C$7:$I$207,7,FALSE)=""),"FEJL",SUM(Baggrundsark!$K$4:K2408))</f>
        <v>FEJL</v>
      </c>
      <c r="Y2408">
        <v>2405</v>
      </c>
      <c r="Z2408" s="1"/>
      <c r="AC2408" s="44"/>
      <c r="AD2408">
        <f t="shared" si="774"/>
        <v>0</v>
      </c>
      <c r="AE2408">
        <f>SUM($AD$4:AD2408)</f>
        <v>1</v>
      </c>
      <c r="AF2408" s="103" t="str">
        <f>IFERROR(VLOOKUP(AN2408,Home!$C$8:$E$207,3,FALSE),"")</f>
        <v/>
      </c>
      <c r="AG2408" s="103" t="str">
        <f>IFERROR(VLOOKUP(AN2408,Home!$C$8:$E$207,2,FALSE),"")</f>
        <v/>
      </c>
      <c r="AH2408" s="104" t="str">
        <f>IF(VLOOKUP(AE2408,Home!$C$8:$I$207,6,FALSE)="","",VLOOKUP(AE2408,Home!$C$8:$I$207,6,FALSE))</f>
        <v/>
      </c>
      <c r="AI2408" s="104" t="e">
        <f t="shared" si="782"/>
        <v>#VALUE!</v>
      </c>
      <c r="AJ2408" s="105" t="e">
        <f t="shared" si="775"/>
        <v>#VALUE!</v>
      </c>
      <c r="AK2408" s="103" t="e">
        <f t="shared" si="768"/>
        <v>#VALUE!</v>
      </c>
      <c r="AL2408" s="103" t="e">
        <f t="shared" si="776"/>
        <v>#VALUE!</v>
      </c>
      <c r="AN2408" t="str">
        <f>IF(OR(VLOOKUP(AE2408,Home!$C$8:$I$207,6,FALSE)="",VLOOKUP(AE2408,Home!$C$8:$I$207,7,FALSE)=""),"FEJL",Baggrundsark!AE2408)</f>
        <v>FEJL</v>
      </c>
      <c r="AO2408">
        <f>IF(VLOOKUP(AE2408,Home!$C$8:$N$207,12,FALSE)="Timelønnet",1,0)</f>
        <v>0</v>
      </c>
      <c r="AP2408">
        <f>SUM($AO$4:AO2408)*AO2408</f>
        <v>0</v>
      </c>
      <c r="AQ2408">
        <f t="shared" si="783"/>
        <v>1</v>
      </c>
      <c r="AR2408" t="str">
        <f t="shared" si="783"/>
        <v/>
      </c>
      <c r="AS2408" t="e">
        <f t="shared" si="777"/>
        <v>#VALUE!</v>
      </c>
      <c r="AT2408" s="45" t="e">
        <f t="shared" si="784"/>
        <v>#VALUE!</v>
      </c>
      <c r="AU2408">
        <f>VLOOKUP(AQ2408,Home!$C$8:$J$207,8,FALSE)</f>
        <v>0</v>
      </c>
    </row>
    <row r="2409" spans="1:47" x14ac:dyDescent="0.25">
      <c r="A2409" s="6">
        <f t="shared" si="769"/>
        <v>0</v>
      </c>
      <c r="B2409" s="6">
        <f t="shared" si="778"/>
        <v>0</v>
      </c>
      <c r="C2409" s="6" t="str">
        <f t="shared" si="770"/>
        <v/>
      </c>
      <c r="D2409" s="7">
        <f t="shared" si="771"/>
        <v>0</v>
      </c>
      <c r="E2409" s="7">
        <f t="shared" si="779"/>
        <v>0</v>
      </c>
      <c r="F2409" s="7" t="str">
        <f t="shared" si="772"/>
        <v/>
      </c>
      <c r="G2409" s="6">
        <f t="shared" si="773"/>
        <v>0</v>
      </c>
      <c r="H2409" s="6">
        <f t="shared" si="780"/>
        <v>0</v>
      </c>
      <c r="I2409" s="6" t="str">
        <f t="shared" si="781"/>
        <v/>
      </c>
      <c r="J2409" s="11">
        <v>2406</v>
      </c>
      <c r="K2409" s="11">
        <f>IF(IFERROR(VLOOKUP(J2409,Home!$A$8:$B$1048576,1,FALSE),0)=0,0,1)</f>
        <v>0</v>
      </c>
      <c r="L2409" s="129" t="e">
        <f>IF(VLOOKUP(O2409,Home!$C$8:$R$207,6,FALSE)="","",VLOOKUP(O2409,Home!$C$8:$R$207,6,FALSE))</f>
        <v>#N/A</v>
      </c>
      <c r="M2409" s="129" t="e">
        <f t="shared" si="766"/>
        <v>#N/A</v>
      </c>
      <c r="N2409" s="11">
        <f>SUM($K$4:K2409)</f>
        <v>200</v>
      </c>
      <c r="O2409" s="11" t="str">
        <f>IF(P2409="","",IF(IFERROR(VLOOKUP(N2409,Home!$C$8:$R$1048576,1,FALSE),"")=0,"",IFERROR(VLOOKUP(N2409,Home!$C$8:$R$1048576,1,FALSE),"")))</f>
        <v/>
      </c>
      <c r="P2409" s="11" t="str">
        <f>IF(IFERROR(VLOOKUP(W2409,Home!$C$8:$R$1048576,3,FALSE),"")=0,"",IFERROR(VLOOKUP(W2409,Home!$C$8:$R$1048576,3,FALSE),""))</f>
        <v/>
      </c>
      <c r="Q2409" s="11" t="str">
        <f t="shared" si="765"/>
        <v/>
      </c>
      <c r="R2409" s="130" t="e">
        <f>VLOOKUP(Q2409,'Baggrund til lister'!$G$4:$H$15,2,FALSE)</f>
        <v>#N/A</v>
      </c>
      <c r="S2409" s="11" t="str">
        <f t="shared" si="767"/>
        <v/>
      </c>
      <c r="T2409" s="11" t="str">
        <f>IF(IFERROR(VLOOKUP(N2409,Home!$C$8:$R$1048576,11,FALSE),"")=0,"",IFERROR(VLOOKUP(N2409,Home!$C$8:$R$1048576,11,FALSE),""))</f>
        <v/>
      </c>
      <c r="U2409" s="11" t="str">
        <f>IF(IFERROR(VLOOKUP(O2409,Home!$C$8:$R$1048576,12,FALSE),"")=0,"",IFERROR(VLOOKUP(O2409,Home!$C$8:$R$1048576,12,FALSE),""))</f>
        <v/>
      </c>
      <c r="V2409" s="11" t="str">
        <f>IF(IFERROR(VLOOKUP(O2409,Home!$C$8:$R$1048576,8,FALSE),"")=0,"",IFERROR(VLOOKUP(O2409,Home!$C$8:$R$1048576,8,FALSE),""))</f>
        <v/>
      </c>
      <c r="W2409" s="11" t="str">
        <f>IF(OR(VLOOKUP(N2409,Home!$C$7:$I$207,6,FALSE)="",VLOOKUP(N2409,Home!$C$7:$I$207,7,FALSE)=""),"FEJL",SUM(Baggrundsark!$K$4:K2409))</f>
        <v>FEJL</v>
      </c>
      <c r="Y2409">
        <v>2406</v>
      </c>
      <c r="Z2409" s="1"/>
      <c r="AC2409" s="44"/>
      <c r="AD2409">
        <f t="shared" si="774"/>
        <v>0</v>
      </c>
      <c r="AE2409">
        <f>SUM($AD$4:AD2409)</f>
        <v>1</v>
      </c>
      <c r="AF2409" s="103" t="str">
        <f>IFERROR(VLOOKUP(AN2409,Home!$C$8:$E$207,3,FALSE),"")</f>
        <v/>
      </c>
      <c r="AG2409" s="103" t="str">
        <f>IFERROR(VLOOKUP(AN2409,Home!$C$8:$E$207,2,FALSE),"")</f>
        <v/>
      </c>
      <c r="AH2409" s="104" t="str">
        <f>IF(VLOOKUP(AE2409,Home!$C$8:$I$207,6,FALSE)="","",VLOOKUP(AE2409,Home!$C$8:$I$207,6,FALSE))</f>
        <v/>
      </c>
      <c r="AI2409" s="104" t="e">
        <f t="shared" si="782"/>
        <v>#VALUE!</v>
      </c>
      <c r="AJ2409" s="105" t="e">
        <f t="shared" si="775"/>
        <v>#VALUE!</v>
      </c>
      <c r="AK2409" s="103" t="e">
        <f t="shared" si="768"/>
        <v>#VALUE!</v>
      </c>
      <c r="AL2409" s="103" t="e">
        <f t="shared" si="776"/>
        <v>#VALUE!</v>
      </c>
      <c r="AN2409" t="str">
        <f>IF(OR(VLOOKUP(AE2409,Home!$C$8:$I$207,6,FALSE)="",VLOOKUP(AE2409,Home!$C$8:$I$207,7,FALSE)=""),"FEJL",Baggrundsark!AE2409)</f>
        <v>FEJL</v>
      </c>
      <c r="AO2409">
        <f>IF(VLOOKUP(AE2409,Home!$C$8:$N$207,12,FALSE)="Timelønnet",1,0)</f>
        <v>0</v>
      </c>
      <c r="AP2409">
        <f>SUM($AO$4:AO2409)*AO2409</f>
        <v>0</v>
      </c>
      <c r="AQ2409">
        <f t="shared" si="783"/>
        <v>1</v>
      </c>
      <c r="AR2409" t="str">
        <f t="shared" si="783"/>
        <v/>
      </c>
      <c r="AS2409" t="e">
        <f t="shared" si="777"/>
        <v>#VALUE!</v>
      </c>
      <c r="AT2409" s="45" t="e">
        <f t="shared" si="784"/>
        <v>#VALUE!</v>
      </c>
      <c r="AU2409">
        <f>VLOOKUP(AQ2409,Home!$C$8:$J$207,8,FALSE)</f>
        <v>0</v>
      </c>
    </row>
    <row r="2410" spans="1:47" x14ac:dyDescent="0.25">
      <c r="A2410" s="6">
        <f t="shared" si="769"/>
        <v>0</v>
      </c>
      <c r="B2410" s="6">
        <f t="shared" si="778"/>
        <v>0</v>
      </c>
      <c r="C2410" s="6" t="str">
        <f t="shared" si="770"/>
        <v/>
      </c>
      <c r="D2410" s="7">
        <f t="shared" si="771"/>
        <v>0</v>
      </c>
      <c r="E2410" s="7">
        <f t="shared" si="779"/>
        <v>0</v>
      </c>
      <c r="F2410" s="7" t="str">
        <f t="shared" si="772"/>
        <v/>
      </c>
      <c r="G2410" s="6">
        <f t="shared" si="773"/>
        <v>0</v>
      </c>
      <c r="H2410" s="6">
        <f t="shared" si="780"/>
        <v>0</v>
      </c>
      <c r="I2410" s="6" t="str">
        <f t="shared" si="781"/>
        <v/>
      </c>
      <c r="J2410" s="11">
        <v>2407</v>
      </c>
      <c r="K2410" s="11">
        <f>IF(IFERROR(VLOOKUP(J2410,Home!$A$8:$B$1048576,1,FALSE),0)=0,0,1)</f>
        <v>0</v>
      </c>
      <c r="L2410" s="129" t="e">
        <f>IF(VLOOKUP(O2410,Home!$C$8:$R$207,6,FALSE)="","",VLOOKUP(O2410,Home!$C$8:$R$207,6,FALSE))</f>
        <v>#N/A</v>
      </c>
      <c r="M2410" s="129" t="e">
        <f t="shared" si="766"/>
        <v>#N/A</v>
      </c>
      <c r="N2410" s="11">
        <f>SUM($K$4:K2410)</f>
        <v>200</v>
      </c>
      <c r="O2410" s="11" t="str">
        <f>IF(P2410="","",IF(IFERROR(VLOOKUP(N2410,Home!$C$8:$R$1048576,1,FALSE),"")=0,"",IFERROR(VLOOKUP(N2410,Home!$C$8:$R$1048576,1,FALSE),"")))</f>
        <v/>
      </c>
      <c r="P2410" s="11" t="str">
        <f>IF(IFERROR(VLOOKUP(W2410,Home!$C$8:$R$1048576,3,FALSE),"")=0,"",IFERROR(VLOOKUP(W2410,Home!$C$8:$R$1048576,3,FALSE),""))</f>
        <v/>
      </c>
      <c r="Q2410" s="11" t="str">
        <f t="shared" si="765"/>
        <v/>
      </c>
      <c r="R2410" s="130" t="e">
        <f>VLOOKUP(Q2410,'Baggrund til lister'!$G$4:$H$15,2,FALSE)</f>
        <v>#N/A</v>
      </c>
      <c r="S2410" s="11" t="str">
        <f t="shared" si="767"/>
        <v/>
      </c>
      <c r="T2410" s="11" t="str">
        <f>IF(IFERROR(VLOOKUP(N2410,Home!$C$8:$R$1048576,11,FALSE),"")=0,"",IFERROR(VLOOKUP(N2410,Home!$C$8:$R$1048576,11,FALSE),""))</f>
        <v/>
      </c>
      <c r="U2410" s="11" t="str">
        <f>IF(IFERROR(VLOOKUP(O2410,Home!$C$8:$R$1048576,12,FALSE),"")=0,"",IFERROR(VLOOKUP(O2410,Home!$C$8:$R$1048576,12,FALSE),""))</f>
        <v/>
      </c>
      <c r="V2410" s="11" t="str">
        <f>IF(IFERROR(VLOOKUP(O2410,Home!$C$8:$R$1048576,8,FALSE),"")=0,"",IFERROR(VLOOKUP(O2410,Home!$C$8:$R$1048576,8,FALSE),""))</f>
        <v/>
      </c>
      <c r="W2410" s="11" t="str">
        <f>IF(OR(VLOOKUP(N2410,Home!$C$7:$I$207,6,FALSE)="",VLOOKUP(N2410,Home!$C$7:$I$207,7,FALSE)=""),"FEJL",SUM(Baggrundsark!$K$4:K2410))</f>
        <v>FEJL</v>
      </c>
      <c r="Y2410">
        <v>2407</v>
      </c>
      <c r="Z2410" s="1"/>
      <c r="AC2410" s="44"/>
      <c r="AD2410">
        <f t="shared" si="774"/>
        <v>0</v>
      </c>
      <c r="AE2410">
        <f>SUM($AD$4:AD2410)</f>
        <v>1</v>
      </c>
      <c r="AF2410" s="103" t="str">
        <f>IFERROR(VLOOKUP(AN2410,Home!$C$8:$E$207,3,FALSE),"")</f>
        <v/>
      </c>
      <c r="AG2410" s="103" t="str">
        <f>IFERROR(VLOOKUP(AN2410,Home!$C$8:$E$207,2,FALSE),"")</f>
        <v/>
      </c>
      <c r="AH2410" s="104" t="str">
        <f>IF(VLOOKUP(AE2410,Home!$C$8:$I$207,6,FALSE)="","",VLOOKUP(AE2410,Home!$C$8:$I$207,6,FALSE))</f>
        <v/>
      </c>
      <c r="AI2410" s="104" t="e">
        <f t="shared" si="782"/>
        <v>#VALUE!</v>
      </c>
      <c r="AJ2410" s="105" t="e">
        <f t="shared" si="775"/>
        <v>#VALUE!</v>
      </c>
      <c r="AK2410" s="103" t="e">
        <f t="shared" si="768"/>
        <v>#VALUE!</v>
      </c>
      <c r="AL2410" s="103" t="e">
        <f t="shared" si="776"/>
        <v>#VALUE!</v>
      </c>
      <c r="AN2410" t="str">
        <f>IF(OR(VLOOKUP(AE2410,Home!$C$8:$I$207,6,FALSE)="",VLOOKUP(AE2410,Home!$C$8:$I$207,7,FALSE)=""),"FEJL",Baggrundsark!AE2410)</f>
        <v>FEJL</v>
      </c>
      <c r="AO2410">
        <f>IF(VLOOKUP(AE2410,Home!$C$8:$N$207,12,FALSE)="Timelønnet",1,0)</f>
        <v>0</v>
      </c>
      <c r="AP2410">
        <f>SUM($AO$4:AO2410)*AO2410</f>
        <v>0</v>
      </c>
      <c r="AQ2410">
        <f t="shared" si="783"/>
        <v>1</v>
      </c>
      <c r="AR2410" t="str">
        <f t="shared" si="783"/>
        <v/>
      </c>
      <c r="AS2410" t="e">
        <f t="shared" si="777"/>
        <v>#VALUE!</v>
      </c>
      <c r="AT2410" s="45" t="e">
        <f t="shared" si="784"/>
        <v>#VALUE!</v>
      </c>
      <c r="AU2410">
        <f>VLOOKUP(AQ2410,Home!$C$8:$J$207,8,FALSE)</f>
        <v>0</v>
      </c>
    </row>
    <row r="2411" spans="1:47" x14ac:dyDescent="0.25">
      <c r="A2411" s="6">
        <f t="shared" si="769"/>
        <v>0</v>
      </c>
      <c r="B2411" s="6">
        <f t="shared" si="778"/>
        <v>0</v>
      </c>
      <c r="C2411" s="6" t="str">
        <f t="shared" si="770"/>
        <v/>
      </c>
      <c r="D2411" s="7">
        <f t="shared" si="771"/>
        <v>0</v>
      </c>
      <c r="E2411" s="7">
        <f t="shared" si="779"/>
        <v>0</v>
      </c>
      <c r="F2411" s="7" t="str">
        <f t="shared" si="772"/>
        <v/>
      </c>
      <c r="G2411" s="6">
        <f t="shared" si="773"/>
        <v>0</v>
      </c>
      <c r="H2411" s="6">
        <f t="shared" si="780"/>
        <v>0</v>
      </c>
      <c r="I2411" s="6" t="str">
        <f t="shared" si="781"/>
        <v/>
      </c>
      <c r="J2411" s="11">
        <v>2408</v>
      </c>
      <c r="K2411" s="11">
        <f>IF(IFERROR(VLOOKUP(J2411,Home!$A$8:$B$1048576,1,FALSE),0)=0,0,1)</f>
        <v>0</v>
      </c>
      <c r="L2411" s="129" t="e">
        <f>IF(VLOOKUP(O2411,Home!$C$8:$R$207,6,FALSE)="","",VLOOKUP(O2411,Home!$C$8:$R$207,6,FALSE))</f>
        <v>#N/A</v>
      </c>
      <c r="M2411" s="129" t="e">
        <f t="shared" si="766"/>
        <v>#N/A</v>
      </c>
      <c r="N2411" s="11">
        <f>SUM($K$4:K2411)</f>
        <v>200</v>
      </c>
      <c r="O2411" s="11" t="str">
        <f>IF(P2411="","",IF(IFERROR(VLOOKUP(N2411,Home!$C$8:$R$1048576,1,FALSE),"")=0,"",IFERROR(VLOOKUP(N2411,Home!$C$8:$R$1048576,1,FALSE),"")))</f>
        <v/>
      </c>
      <c r="P2411" s="11" t="str">
        <f>IF(IFERROR(VLOOKUP(W2411,Home!$C$8:$R$1048576,3,FALSE),"")=0,"",IFERROR(VLOOKUP(W2411,Home!$C$8:$R$1048576,3,FALSE),""))</f>
        <v/>
      </c>
      <c r="Q2411" s="11" t="str">
        <f t="shared" si="765"/>
        <v/>
      </c>
      <c r="R2411" s="130" t="e">
        <f>VLOOKUP(Q2411,'Baggrund til lister'!$G$4:$H$15,2,FALSE)</f>
        <v>#N/A</v>
      </c>
      <c r="S2411" s="11" t="str">
        <f t="shared" si="767"/>
        <v/>
      </c>
      <c r="T2411" s="11" t="str">
        <f>IF(IFERROR(VLOOKUP(N2411,Home!$C$8:$R$1048576,11,FALSE),"")=0,"",IFERROR(VLOOKUP(N2411,Home!$C$8:$R$1048576,11,FALSE),""))</f>
        <v/>
      </c>
      <c r="U2411" s="11" t="str">
        <f>IF(IFERROR(VLOOKUP(O2411,Home!$C$8:$R$1048576,12,FALSE),"")=0,"",IFERROR(VLOOKUP(O2411,Home!$C$8:$R$1048576,12,FALSE),""))</f>
        <v/>
      </c>
      <c r="V2411" s="11" t="str">
        <f>IF(IFERROR(VLOOKUP(O2411,Home!$C$8:$R$1048576,8,FALSE),"")=0,"",IFERROR(VLOOKUP(O2411,Home!$C$8:$R$1048576,8,FALSE),""))</f>
        <v/>
      </c>
      <c r="W2411" s="11" t="str">
        <f>IF(OR(VLOOKUP(N2411,Home!$C$7:$I$207,6,FALSE)="",VLOOKUP(N2411,Home!$C$7:$I$207,7,FALSE)=""),"FEJL",SUM(Baggrundsark!$K$4:K2411))</f>
        <v>FEJL</v>
      </c>
      <c r="Y2411">
        <v>2408</v>
      </c>
      <c r="Z2411" s="1"/>
      <c r="AC2411" s="44"/>
      <c r="AD2411">
        <f t="shared" si="774"/>
        <v>0</v>
      </c>
      <c r="AE2411">
        <f>SUM($AD$4:AD2411)</f>
        <v>1</v>
      </c>
      <c r="AF2411" s="103" t="str">
        <f>IFERROR(VLOOKUP(AN2411,Home!$C$8:$E$207,3,FALSE),"")</f>
        <v/>
      </c>
      <c r="AG2411" s="103" t="str">
        <f>IFERROR(VLOOKUP(AN2411,Home!$C$8:$E$207,2,FALSE),"")</f>
        <v/>
      </c>
      <c r="AH2411" s="104" t="str">
        <f>IF(VLOOKUP(AE2411,Home!$C$8:$I$207,6,FALSE)="","",VLOOKUP(AE2411,Home!$C$8:$I$207,6,FALSE))</f>
        <v/>
      </c>
      <c r="AI2411" s="104" t="e">
        <f t="shared" si="782"/>
        <v>#VALUE!</v>
      </c>
      <c r="AJ2411" s="105" t="e">
        <f t="shared" si="775"/>
        <v>#VALUE!</v>
      </c>
      <c r="AK2411" s="103" t="e">
        <f t="shared" si="768"/>
        <v>#VALUE!</v>
      </c>
      <c r="AL2411" s="103" t="e">
        <f t="shared" si="776"/>
        <v>#VALUE!</v>
      </c>
      <c r="AN2411" t="str">
        <f>IF(OR(VLOOKUP(AE2411,Home!$C$8:$I$207,6,FALSE)="",VLOOKUP(AE2411,Home!$C$8:$I$207,7,FALSE)=""),"FEJL",Baggrundsark!AE2411)</f>
        <v>FEJL</v>
      </c>
      <c r="AO2411">
        <f>IF(VLOOKUP(AE2411,Home!$C$8:$N$207,12,FALSE)="Timelønnet",1,0)</f>
        <v>0</v>
      </c>
      <c r="AP2411">
        <f>SUM($AO$4:AO2411)*AO2411</f>
        <v>0</v>
      </c>
      <c r="AQ2411">
        <f t="shared" si="783"/>
        <v>1</v>
      </c>
      <c r="AR2411" t="str">
        <f t="shared" si="783"/>
        <v/>
      </c>
      <c r="AS2411" t="e">
        <f t="shared" si="777"/>
        <v>#VALUE!</v>
      </c>
      <c r="AT2411" s="45" t="e">
        <f t="shared" si="784"/>
        <v>#VALUE!</v>
      </c>
      <c r="AU2411">
        <f>VLOOKUP(AQ2411,Home!$C$8:$J$207,8,FALSE)</f>
        <v>0</v>
      </c>
    </row>
    <row r="2412" spans="1:47" x14ac:dyDescent="0.25">
      <c r="A2412" s="6">
        <f t="shared" si="769"/>
        <v>0</v>
      </c>
      <c r="B2412" s="6">
        <f t="shared" si="778"/>
        <v>0</v>
      </c>
      <c r="C2412" s="6" t="str">
        <f t="shared" si="770"/>
        <v/>
      </c>
      <c r="D2412" s="7">
        <f t="shared" si="771"/>
        <v>0</v>
      </c>
      <c r="E2412" s="7">
        <f t="shared" si="779"/>
        <v>0</v>
      </c>
      <c r="F2412" s="7" t="str">
        <f t="shared" si="772"/>
        <v/>
      </c>
      <c r="G2412" s="6">
        <f t="shared" si="773"/>
        <v>0</v>
      </c>
      <c r="H2412" s="6">
        <f t="shared" si="780"/>
        <v>0</v>
      </c>
      <c r="I2412" s="6" t="str">
        <f t="shared" si="781"/>
        <v/>
      </c>
      <c r="J2412" s="11">
        <v>2409</v>
      </c>
      <c r="K2412" s="11">
        <f>IF(IFERROR(VLOOKUP(J2412,Home!$A$8:$B$1048576,1,FALSE),0)=0,0,1)</f>
        <v>0</v>
      </c>
      <c r="L2412" s="129" t="e">
        <f>IF(VLOOKUP(O2412,Home!$C$8:$R$207,6,FALSE)="","",VLOOKUP(O2412,Home!$C$8:$R$207,6,FALSE))</f>
        <v>#N/A</v>
      </c>
      <c r="M2412" s="129" t="e">
        <f t="shared" si="766"/>
        <v>#N/A</v>
      </c>
      <c r="N2412" s="11">
        <f>SUM($K$4:K2412)</f>
        <v>200</v>
      </c>
      <c r="O2412" s="11" t="str">
        <f>IF(P2412="","",IF(IFERROR(VLOOKUP(N2412,Home!$C$8:$R$1048576,1,FALSE),"")=0,"",IFERROR(VLOOKUP(N2412,Home!$C$8:$R$1048576,1,FALSE),"")))</f>
        <v/>
      </c>
      <c r="P2412" s="11" t="str">
        <f>IF(IFERROR(VLOOKUP(W2412,Home!$C$8:$R$1048576,3,FALSE),"")=0,"",IFERROR(VLOOKUP(W2412,Home!$C$8:$R$1048576,3,FALSE),""))</f>
        <v/>
      </c>
      <c r="Q2412" s="11" t="str">
        <f t="shared" si="765"/>
        <v/>
      </c>
      <c r="R2412" s="130" t="e">
        <f>VLOOKUP(Q2412,'Baggrund til lister'!$G$4:$H$15,2,FALSE)</f>
        <v>#N/A</v>
      </c>
      <c r="S2412" s="11" t="str">
        <f t="shared" si="767"/>
        <v/>
      </c>
      <c r="T2412" s="11" t="str">
        <f>IF(IFERROR(VLOOKUP(N2412,Home!$C$8:$R$1048576,11,FALSE),"")=0,"",IFERROR(VLOOKUP(N2412,Home!$C$8:$R$1048576,11,FALSE),""))</f>
        <v/>
      </c>
      <c r="U2412" s="11" t="str">
        <f>IF(IFERROR(VLOOKUP(O2412,Home!$C$8:$R$1048576,12,FALSE),"")=0,"",IFERROR(VLOOKUP(O2412,Home!$C$8:$R$1048576,12,FALSE),""))</f>
        <v/>
      </c>
      <c r="V2412" s="11" t="str">
        <f>IF(IFERROR(VLOOKUP(O2412,Home!$C$8:$R$1048576,8,FALSE),"")=0,"",IFERROR(VLOOKUP(O2412,Home!$C$8:$R$1048576,8,FALSE),""))</f>
        <v/>
      </c>
      <c r="W2412" s="11" t="str">
        <f>IF(OR(VLOOKUP(N2412,Home!$C$7:$I$207,6,FALSE)="",VLOOKUP(N2412,Home!$C$7:$I$207,7,FALSE)=""),"FEJL",SUM(Baggrundsark!$K$4:K2412))</f>
        <v>FEJL</v>
      </c>
      <c r="Y2412">
        <v>2409</v>
      </c>
      <c r="Z2412" s="1"/>
      <c r="AC2412" s="44"/>
      <c r="AD2412">
        <f t="shared" si="774"/>
        <v>0</v>
      </c>
      <c r="AE2412">
        <f>SUM($AD$4:AD2412)</f>
        <v>1</v>
      </c>
      <c r="AF2412" s="103" t="str">
        <f>IFERROR(VLOOKUP(AN2412,Home!$C$8:$E$207,3,FALSE),"")</f>
        <v/>
      </c>
      <c r="AG2412" s="103" t="str">
        <f>IFERROR(VLOOKUP(AN2412,Home!$C$8:$E$207,2,FALSE),"")</f>
        <v/>
      </c>
      <c r="AH2412" s="104" t="str">
        <f>IF(VLOOKUP(AE2412,Home!$C$8:$I$207,6,FALSE)="","",VLOOKUP(AE2412,Home!$C$8:$I$207,6,FALSE))</f>
        <v/>
      </c>
      <c r="AI2412" s="104" t="e">
        <f t="shared" si="782"/>
        <v>#VALUE!</v>
      </c>
      <c r="AJ2412" s="105" t="e">
        <f t="shared" si="775"/>
        <v>#VALUE!</v>
      </c>
      <c r="AK2412" s="103" t="e">
        <f t="shared" si="768"/>
        <v>#VALUE!</v>
      </c>
      <c r="AL2412" s="103" t="e">
        <f t="shared" si="776"/>
        <v>#VALUE!</v>
      </c>
      <c r="AN2412" t="str">
        <f>IF(OR(VLOOKUP(AE2412,Home!$C$8:$I$207,6,FALSE)="",VLOOKUP(AE2412,Home!$C$8:$I$207,7,FALSE)=""),"FEJL",Baggrundsark!AE2412)</f>
        <v>FEJL</v>
      </c>
      <c r="AO2412">
        <f>IF(VLOOKUP(AE2412,Home!$C$8:$N$207,12,FALSE)="Timelønnet",1,0)</f>
        <v>0</v>
      </c>
      <c r="AP2412">
        <f>SUM($AO$4:AO2412)*AO2412</f>
        <v>0</v>
      </c>
      <c r="AQ2412">
        <f t="shared" si="783"/>
        <v>1</v>
      </c>
      <c r="AR2412" t="str">
        <f t="shared" si="783"/>
        <v/>
      </c>
      <c r="AS2412" t="e">
        <f t="shared" si="777"/>
        <v>#VALUE!</v>
      </c>
      <c r="AT2412" s="45" t="e">
        <f t="shared" si="784"/>
        <v>#VALUE!</v>
      </c>
      <c r="AU2412">
        <f>VLOOKUP(AQ2412,Home!$C$8:$J$207,8,FALSE)</f>
        <v>0</v>
      </c>
    </row>
    <row r="2413" spans="1:47" x14ac:dyDescent="0.25">
      <c r="A2413" s="6">
        <f t="shared" si="769"/>
        <v>0</v>
      </c>
      <c r="B2413" s="6">
        <f t="shared" si="778"/>
        <v>0</v>
      </c>
      <c r="C2413" s="6" t="str">
        <f t="shared" si="770"/>
        <v/>
      </c>
      <c r="D2413" s="7">
        <f t="shared" si="771"/>
        <v>0</v>
      </c>
      <c r="E2413" s="7">
        <f t="shared" si="779"/>
        <v>0</v>
      </c>
      <c r="F2413" s="7" t="str">
        <f t="shared" si="772"/>
        <v/>
      </c>
      <c r="G2413" s="6">
        <f t="shared" si="773"/>
        <v>0</v>
      </c>
      <c r="H2413" s="6">
        <f t="shared" si="780"/>
        <v>0</v>
      </c>
      <c r="I2413" s="6" t="str">
        <f t="shared" si="781"/>
        <v/>
      </c>
      <c r="J2413" s="11">
        <v>2410</v>
      </c>
      <c r="K2413" s="11">
        <f>IF(IFERROR(VLOOKUP(J2413,Home!$A$8:$B$1048576,1,FALSE),0)=0,0,1)</f>
        <v>0</v>
      </c>
      <c r="L2413" s="129" t="e">
        <f>IF(VLOOKUP(O2413,Home!$C$8:$R$207,6,FALSE)="","",VLOOKUP(O2413,Home!$C$8:$R$207,6,FALSE))</f>
        <v>#N/A</v>
      </c>
      <c r="M2413" s="129" t="e">
        <f t="shared" si="766"/>
        <v>#N/A</v>
      </c>
      <c r="N2413" s="11">
        <f>SUM($K$4:K2413)</f>
        <v>200</v>
      </c>
      <c r="O2413" s="11" t="str">
        <f>IF(P2413="","",IF(IFERROR(VLOOKUP(N2413,Home!$C$8:$R$1048576,1,FALSE),"")=0,"",IFERROR(VLOOKUP(N2413,Home!$C$8:$R$1048576,1,FALSE),"")))</f>
        <v/>
      </c>
      <c r="P2413" s="11" t="str">
        <f>IF(IFERROR(VLOOKUP(W2413,Home!$C$8:$R$1048576,3,FALSE),"")=0,"",IFERROR(VLOOKUP(W2413,Home!$C$8:$R$1048576,3,FALSE),""))</f>
        <v/>
      </c>
      <c r="Q2413" s="11" t="str">
        <f t="shared" si="765"/>
        <v/>
      </c>
      <c r="R2413" s="130" t="e">
        <f>VLOOKUP(Q2413,'Baggrund til lister'!$G$4:$H$15,2,FALSE)</f>
        <v>#N/A</v>
      </c>
      <c r="S2413" s="11" t="str">
        <f t="shared" si="767"/>
        <v/>
      </c>
      <c r="T2413" s="11" t="str">
        <f>IF(IFERROR(VLOOKUP(N2413,Home!$C$8:$R$1048576,11,FALSE),"")=0,"",IFERROR(VLOOKUP(N2413,Home!$C$8:$R$1048576,11,FALSE),""))</f>
        <v/>
      </c>
      <c r="U2413" s="11" t="str">
        <f>IF(IFERROR(VLOOKUP(O2413,Home!$C$8:$R$1048576,12,FALSE),"")=0,"",IFERROR(VLOOKUP(O2413,Home!$C$8:$R$1048576,12,FALSE),""))</f>
        <v/>
      </c>
      <c r="V2413" s="11" t="str">
        <f>IF(IFERROR(VLOOKUP(O2413,Home!$C$8:$R$1048576,8,FALSE),"")=0,"",IFERROR(VLOOKUP(O2413,Home!$C$8:$R$1048576,8,FALSE),""))</f>
        <v/>
      </c>
      <c r="W2413" s="11" t="str">
        <f>IF(OR(VLOOKUP(N2413,Home!$C$7:$I$207,6,FALSE)="",VLOOKUP(N2413,Home!$C$7:$I$207,7,FALSE)=""),"FEJL",SUM(Baggrundsark!$K$4:K2413))</f>
        <v>FEJL</v>
      </c>
      <c r="Y2413">
        <v>2410</v>
      </c>
      <c r="Z2413" s="1"/>
      <c r="AC2413" s="44"/>
      <c r="AD2413">
        <f t="shared" si="774"/>
        <v>0</v>
      </c>
      <c r="AE2413">
        <f>SUM($AD$4:AD2413)</f>
        <v>1</v>
      </c>
      <c r="AF2413" s="103" t="str">
        <f>IFERROR(VLOOKUP(AN2413,Home!$C$8:$E$207,3,FALSE),"")</f>
        <v/>
      </c>
      <c r="AG2413" s="103" t="str">
        <f>IFERROR(VLOOKUP(AN2413,Home!$C$8:$E$207,2,FALSE),"")</f>
        <v/>
      </c>
      <c r="AH2413" s="104" t="str">
        <f>IF(VLOOKUP(AE2413,Home!$C$8:$I$207,6,FALSE)="","",VLOOKUP(AE2413,Home!$C$8:$I$207,6,FALSE))</f>
        <v/>
      </c>
      <c r="AI2413" s="104" t="e">
        <f t="shared" si="782"/>
        <v>#VALUE!</v>
      </c>
      <c r="AJ2413" s="105" t="e">
        <f t="shared" si="775"/>
        <v>#VALUE!</v>
      </c>
      <c r="AK2413" s="103" t="e">
        <f t="shared" si="768"/>
        <v>#VALUE!</v>
      </c>
      <c r="AL2413" s="103" t="e">
        <f t="shared" si="776"/>
        <v>#VALUE!</v>
      </c>
      <c r="AN2413" t="str">
        <f>IF(OR(VLOOKUP(AE2413,Home!$C$8:$I$207,6,FALSE)="",VLOOKUP(AE2413,Home!$C$8:$I$207,7,FALSE)=""),"FEJL",Baggrundsark!AE2413)</f>
        <v>FEJL</v>
      </c>
      <c r="AO2413">
        <f>IF(VLOOKUP(AE2413,Home!$C$8:$N$207,12,FALSE)="Timelønnet",1,0)</f>
        <v>0</v>
      </c>
      <c r="AP2413">
        <f>SUM($AO$4:AO2413)*AO2413</f>
        <v>0</v>
      </c>
      <c r="AQ2413">
        <f t="shared" si="783"/>
        <v>1</v>
      </c>
      <c r="AR2413" t="str">
        <f t="shared" si="783"/>
        <v/>
      </c>
      <c r="AS2413" t="e">
        <f t="shared" si="777"/>
        <v>#VALUE!</v>
      </c>
      <c r="AT2413" s="45" t="e">
        <f t="shared" si="784"/>
        <v>#VALUE!</v>
      </c>
      <c r="AU2413">
        <f>VLOOKUP(AQ2413,Home!$C$8:$J$207,8,FALSE)</f>
        <v>0</v>
      </c>
    </row>
    <row r="2414" spans="1:47" x14ac:dyDescent="0.25">
      <c r="A2414" s="6">
        <f t="shared" si="769"/>
        <v>0</v>
      </c>
      <c r="B2414" s="6">
        <f t="shared" si="778"/>
        <v>0</v>
      </c>
      <c r="C2414" s="6" t="str">
        <f t="shared" si="770"/>
        <v/>
      </c>
      <c r="D2414" s="7">
        <f t="shared" si="771"/>
        <v>0</v>
      </c>
      <c r="E2414" s="7">
        <f t="shared" si="779"/>
        <v>0</v>
      </c>
      <c r="F2414" s="7" t="str">
        <f t="shared" si="772"/>
        <v/>
      </c>
      <c r="G2414" s="6">
        <f t="shared" si="773"/>
        <v>0</v>
      </c>
      <c r="H2414" s="6">
        <f t="shared" si="780"/>
        <v>0</v>
      </c>
      <c r="I2414" s="6" t="str">
        <f t="shared" si="781"/>
        <v/>
      </c>
      <c r="J2414" s="11">
        <v>2411</v>
      </c>
      <c r="K2414" s="11">
        <f>IF(IFERROR(VLOOKUP(J2414,Home!$A$8:$B$1048576,1,FALSE),0)=0,0,1)</f>
        <v>0</v>
      </c>
      <c r="L2414" s="129" t="e">
        <f>IF(VLOOKUP(O2414,Home!$C$8:$R$207,6,FALSE)="","",VLOOKUP(O2414,Home!$C$8:$R$207,6,FALSE))</f>
        <v>#N/A</v>
      </c>
      <c r="M2414" s="129" t="e">
        <f t="shared" si="766"/>
        <v>#N/A</v>
      </c>
      <c r="N2414" s="11">
        <f>SUM($K$4:K2414)</f>
        <v>200</v>
      </c>
      <c r="O2414" s="11" t="str">
        <f>IF(P2414="","",IF(IFERROR(VLOOKUP(N2414,Home!$C$8:$R$1048576,1,FALSE),"")=0,"",IFERROR(VLOOKUP(N2414,Home!$C$8:$R$1048576,1,FALSE),"")))</f>
        <v/>
      </c>
      <c r="P2414" s="11" t="str">
        <f>IF(IFERROR(VLOOKUP(W2414,Home!$C$8:$R$1048576,3,FALSE),"")=0,"",IFERROR(VLOOKUP(W2414,Home!$C$8:$R$1048576,3,FALSE),""))</f>
        <v/>
      </c>
      <c r="Q2414" s="11" t="str">
        <f t="shared" si="765"/>
        <v/>
      </c>
      <c r="R2414" s="130" t="e">
        <f>VLOOKUP(Q2414,'Baggrund til lister'!$G$4:$H$15,2,FALSE)</f>
        <v>#N/A</v>
      </c>
      <c r="S2414" s="11" t="str">
        <f t="shared" si="767"/>
        <v/>
      </c>
      <c r="T2414" s="11" t="str">
        <f>IF(IFERROR(VLOOKUP(N2414,Home!$C$8:$R$1048576,11,FALSE),"")=0,"",IFERROR(VLOOKUP(N2414,Home!$C$8:$R$1048576,11,FALSE),""))</f>
        <v/>
      </c>
      <c r="U2414" s="11" t="str">
        <f>IF(IFERROR(VLOOKUP(O2414,Home!$C$8:$R$1048576,12,FALSE),"")=0,"",IFERROR(VLOOKUP(O2414,Home!$C$8:$R$1048576,12,FALSE),""))</f>
        <v/>
      </c>
      <c r="V2414" s="11" t="str">
        <f>IF(IFERROR(VLOOKUP(O2414,Home!$C$8:$R$1048576,8,FALSE),"")=0,"",IFERROR(VLOOKUP(O2414,Home!$C$8:$R$1048576,8,FALSE),""))</f>
        <v/>
      </c>
      <c r="W2414" s="11" t="str">
        <f>IF(OR(VLOOKUP(N2414,Home!$C$7:$I$207,6,FALSE)="",VLOOKUP(N2414,Home!$C$7:$I$207,7,FALSE)=""),"FEJL",SUM(Baggrundsark!$K$4:K2414))</f>
        <v>FEJL</v>
      </c>
      <c r="Y2414">
        <v>2411</v>
      </c>
      <c r="Z2414" s="1"/>
      <c r="AC2414" s="44"/>
      <c r="AD2414">
        <f t="shared" si="774"/>
        <v>0</v>
      </c>
      <c r="AE2414">
        <f>SUM($AD$4:AD2414)</f>
        <v>1</v>
      </c>
      <c r="AF2414" s="103" t="str">
        <f>IFERROR(VLOOKUP(AN2414,Home!$C$8:$E$207,3,FALSE),"")</f>
        <v/>
      </c>
      <c r="AG2414" s="103" t="str">
        <f>IFERROR(VLOOKUP(AN2414,Home!$C$8:$E$207,2,FALSE),"")</f>
        <v/>
      </c>
      <c r="AH2414" s="104" t="str">
        <f>IF(VLOOKUP(AE2414,Home!$C$8:$I$207,6,FALSE)="","",VLOOKUP(AE2414,Home!$C$8:$I$207,6,FALSE))</f>
        <v/>
      </c>
      <c r="AI2414" s="104" t="e">
        <f t="shared" si="782"/>
        <v>#VALUE!</v>
      </c>
      <c r="AJ2414" s="105" t="e">
        <f t="shared" si="775"/>
        <v>#VALUE!</v>
      </c>
      <c r="AK2414" s="103" t="e">
        <f t="shared" si="768"/>
        <v>#VALUE!</v>
      </c>
      <c r="AL2414" s="103" t="e">
        <f t="shared" si="776"/>
        <v>#VALUE!</v>
      </c>
      <c r="AN2414" t="str">
        <f>IF(OR(VLOOKUP(AE2414,Home!$C$8:$I$207,6,FALSE)="",VLOOKUP(AE2414,Home!$C$8:$I$207,7,FALSE)=""),"FEJL",Baggrundsark!AE2414)</f>
        <v>FEJL</v>
      </c>
      <c r="AO2414">
        <f>IF(VLOOKUP(AE2414,Home!$C$8:$N$207,12,FALSE)="Timelønnet",1,0)</f>
        <v>0</v>
      </c>
      <c r="AP2414">
        <f>SUM($AO$4:AO2414)*AO2414</f>
        <v>0</v>
      </c>
      <c r="AQ2414">
        <f t="shared" si="783"/>
        <v>1</v>
      </c>
      <c r="AR2414" t="str">
        <f t="shared" si="783"/>
        <v/>
      </c>
      <c r="AS2414" t="e">
        <f t="shared" si="777"/>
        <v>#VALUE!</v>
      </c>
      <c r="AT2414" s="45" t="e">
        <f t="shared" si="784"/>
        <v>#VALUE!</v>
      </c>
      <c r="AU2414">
        <f>VLOOKUP(AQ2414,Home!$C$8:$J$207,8,FALSE)</f>
        <v>0</v>
      </c>
    </row>
    <row r="2415" spans="1:47" x14ac:dyDescent="0.25">
      <c r="A2415" s="6">
        <f t="shared" si="769"/>
        <v>0</v>
      </c>
      <c r="B2415" s="6">
        <f t="shared" si="778"/>
        <v>0</v>
      </c>
      <c r="C2415" s="6" t="str">
        <f t="shared" si="770"/>
        <v/>
      </c>
      <c r="D2415" s="7">
        <f t="shared" si="771"/>
        <v>0</v>
      </c>
      <c r="E2415" s="7">
        <f t="shared" si="779"/>
        <v>0</v>
      </c>
      <c r="F2415" s="7" t="str">
        <f t="shared" si="772"/>
        <v/>
      </c>
      <c r="G2415" s="6">
        <f t="shared" si="773"/>
        <v>0</v>
      </c>
      <c r="H2415" s="6">
        <f t="shared" si="780"/>
        <v>0</v>
      </c>
      <c r="I2415" s="6" t="str">
        <f t="shared" si="781"/>
        <v/>
      </c>
      <c r="J2415" s="11">
        <v>2412</v>
      </c>
      <c r="K2415" s="11">
        <f>IF(IFERROR(VLOOKUP(J2415,Home!$A$8:$B$1048576,1,FALSE),0)=0,0,1)</f>
        <v>0</v>
      </c>
      <c r="L2415" s="129" t="e">
        <f>IF(VLOOKUP(O2415,Home!$C$8:$R$207,6,FALSE)="","",VLOOKUP(O2415,Home!$C$8:$R$207,6,FALSE))</f>
        <v>#N/A</v>
      </c>
      <c r="M2415" s="129" t="e">
        <f t="shared" si="766"/>
        <v>#N/A</v>
      </c>
      <c r="N2415" s="11">
        <f>SUM($K$4:K2415)</f>
        <v>200</v>
      </c>
      <c r="O2415" s="11" t="str">
        <f>IF(P2415="","",IF(IFERROR(VLOOKUP(N2415,Home!$C$8:$R$1048576,1,FALSE),"")=0,"",IFERROR(VLOOKUP(N2415,Home!$C$8:$R$1048576,1,FALSE),"")))</f>
        <v/>
      </c>
      <c r="P2415" s="11" t="str">
        <f>IF(IFERROR(VLOOKUP(W2415,Home!$C$8:$R$1048576,3,FALSE),"")=0,"",IFERROR(VLOOKUP(W2415,Home!$C$8:$R$1048576,3,FALSE),""))</f>
        <v/>
      </c>
      <c r="Q2415" s="11" t="str">
        <f t="shared" si="765"/>
        <v/>
      </c>
      <c r="R2415" s="130" t="e">
        <f>VLOOKUP(Q2415,'Baggrund til lister'!$G$4:$H$15,2,FALSE)</f>
        <v>#N/A</v>
      </c>
      <c r="S2415" s="11" t="str">
        <f t="shared" si="767"/>
        <v/>
      </c>
      <c r="T2415" s="11" t="str">
        <f>IF(IFERROR(VLOOKUP(N2415,Home!$C$8:$R$1048576,11,FALSE),"")=0,"",IFERROR(VLOOKUP(N2415,Home!$C$8:$R$1048576,11,FALSE),""))</f>
        <v/>
      </c>
      <c r="U2415" s="11" t="str">
        <f>IF(IFERROR(VLOOKUP(O2415,Home!$C$8:$R$1048576,12,FALSE),"")=0,"",IFERROR(VLOOKUP(O2415,Home!$C$8:$R$1048576,12,FALSE),""))</f>
        <v/>
      </c>
      <c r="V2415" s="11" t="str">
        <f>IF(IFERROR(VLOOKUP(O2415,Home!$C$8:$R$1048576,8,FALSE),"")=0,"",IFERROR(VLOOKUP(O2415,Home!$C$8:$R$1048576,8,FALSE),""))</f>
        <v/>
      </c>
      <c r="W2415" s="11" t="str">
        <f>IF(OR(VLOOKUP(N2415,Home!$C$7:$I$207,6,FALSE)="",VLOOKUP(N2415,Home!$C$7:$I$207,7,FALSE)=""),"FEJL",SUM(Baggrundsark!$K$4:K2415))</f>
        <v>FEJL</v>
      </c>
      <c r="Y2415">
        <v>2412</v>
      </c>
      <c r="Z2415" s="1"/>
      <c r="AC2415" s="44"/>
      <c r="AD2415">
        <f t="shared" si="774"/>
        <v>0</v>
      </c>
      <c r="AE2415">
        <f>SUM($AD$4:AD2415)</f>
        <v>1</v>
      </c>
      <c r="AF2415" s="103" t="str">
        <f>IFERROR(VLOOKUP(AN2415,Home!$C$8:$E$207,3,FALSE),"")</f>
        <v/>
      </c>
      <c r="AG2415" s="103" t="str">
        <f>IFERROR(VLOOKUP(AN2415,Home!$C$8:$E$207,2,FALSE),"")</f>
        <v/>
      </c>
      <c r="AH2415" s="104" t="str">
        <f>IF(VLOOKUP(AE2415,Home!$C$8:$I$207,6,FALSE)="","",VLOOKUP(AE2415,Home!$C$8:$I$207,6,FALSE))</f>
        <v/>
      </c>
      <c r="AI2415" s="104" t="e">
        <f t="shared" si="782"/>
        <v>#VALUE!</v>
      </c>
      <c r="AJ2415" s="105" t="e">
        <f t="shared" si="775"/>
        <v>#VALUE!</v>
      </c>
      <c r="AK2415" s="103" t="e">
        <f t="shared" si="768"/>
        <v>#VALUE!</v>
      </c>
      <c r="AL2415" s="103" t="e">
        <f t="shared" si="776"/>
        <v>#VALUE!</v>
      </c>
      <c r="AN2415" t="str">
        <f>IF(OR(VLOOKUP(AE2415,Home!$C$8:$I$207,6,FALSE)="",VLOOKUP(AE2415,Home!$C$8:$I$207,7,FALSE)=""),"FEJL",Baggrundsark!AE2415)</f>
        <v>FEJL</v>
      </c>
      <c r="AO2415">
        <f>IF(VLOOKUP(AE2415,Home!$C$8:$N$207,12,FALSE)="Timelønnet",1,0)</f>
        <v>0</v>
      </c>
      <c r="AP2415">
        <f>SUM($AO$4:AO2415)*AO2415</f>
        <v>0</v>
      </c>
      <c r="AQ2415">
        <f t="shared" si="783"/>
        <v>1</v>
      </c>
      <c r="AR2415" t="str">
        <f t="shared" si="783"/>
        <v/>
      </c>
      <c r="AS2415" t="e">
        <f t="shared" si="777"/>
        <v>#VALUE!</v>
      </c>
      <c r="AT2415" s="45" t="e">
        <f t="shared" si="784"/>
        <v>#VALUE!</v>
      </c>
      <c r="AU2415">
        <f>VLOOKUP(AQ2415,Home!$C$8:$J$207,8,FALSE)</f>
        <v>0</v>
      </c>
    </row>
    <row r="2416" spans="1:47" x14ac:dyDescent="0.25">
      <c r="A2416" s="6">
        <f t="shared" si="769"/>
        <v>0</v>
      </c>
      <c r="B2416" s="6">
        <f t="shared" si="778"/>
        <v>0</v>
      </c>
      <c r="C2416" s="6" t="str">
        <f t="shared" si="770"/>
        <v/>
      </c>
      <c r="D2416" s="7">
        <f t="shared" si="771"/>
        <v>0</v>
      </c>
      <c r="E2416" s="7">
        <f t="shared" si="779"/>
        <v>0</v>
      </c>
      <c r="F2416" s="7" t="str">
        <f t="shared" si="772"/>
        <v/>
      </c>
      <c r="G2416" s="6">
        <f t="shared" si="773"/>
        <v>0</v>
      </c>
      <c r="H2416" s="6">
        <f t="shared" si="780"/>
        <v>0</v>
      </c>
      <c r="I2416" s="6" t="str">
        <f t="shared" si="781"/>
        <v/>
      </c>
      <c r="J2416" s="11">
        <v>2413</v>
      </c>
      <c r="K2416" s="11">
        <f>IF(IFERROR(VLOOKUP(J2416,Home!$A$8:$B$1048576,1,FALSE),0)=0,0,1)</f>
        <v>0</v>
      </c>
      <c r="L2416" s="129" t="e">
        <f>IF(VLOOKUP(O2416,Home!$C$8:$R$207,6,FALSE)="","",VLOOKUP(O2416,Home!$C$8:$R$207,6,FALSE))</f>
        <v>#N/A</v>
      </c>
      <c r="M2416" s="129" t="e">
        <f t="shared" si="766"/>
        <v>#N/A</v>
      </c>
      <c r="N2416" s="11">
        <f>SUM($K$4:K2416)</f>
        <v>200</v>
      </c>
      <c r="O2416" s="11" t="str">
        <f>IF(P2416="","",IF(IFERROR(VLOOKUP(N2416,Home!$C$8:$R$1048576,1,FALSE),"")=0,"",IFERROR(VLOOKUP(N2416,Home!$C$8:$R$1048576,1,FALSE),"")))</f>
        <v/>
      </c>
      <c r="P2416" s="11" t="str">
        <f>IF(IFERROR(VLOOKUP(W2416,Home!$C$8:$R$1048576,3,FALSE),"")=0,"",IFERROR(VLOOKUP(W2416,Home!$C$8:$R$1048576,3,FALSE),""))</f>
        <v/>
      </c>
      <c r="Q2416" s="11" t="str">
        <f t="shared" si="765"/>
        <v/>
      </c>
      <c r="R2416" s="130" t="e">
        <f>VLOOKUP(Q2416,'Baggrund til lister'!$G$4:$H$15,2,FALSE)</f>
        <v>#N/A</v>
      </c>
      <c r="S2416" s="11" t="str">
        <f t="shared" si="767"/>
        <v/>
      </c>
      <c r="T2416" s="11" t="str">
        <f>IF(IFERROR(VLOOKUP(N2416,Home!$C$8:$R$1048576,11,FALSE),"")=0,"",IFERROR(VLOOKUP(N2416,Home!$C$8:$R$1048576,11,FALSE),""))</f>
        <v/>
      </c>
      <c r="U2416" s="11" t="str">
        <f>IF(IFERROR(VLOOKUP(O2416,Home!$C$8:$R$1048576,12,FALSE),"")=0,"",IFERROR(VLOOKUP(O2416,Home!$C$8:$R$1048576,12,FALSE),""))</f>
        <v/>
      </c>
      <c r="V2416" s="11" t="str">
        <f>IF(IFERROR(VLOOKUP(O2416,Home!$C$8:$R$1048576,8,FALSE),"")=0,"",IFERROR(VLOOKUP(O2416,Home!$C$8:$R$1048576,8,FALSE),""))</f>
        <v/>
      </c>
      <c r="W2416" s="11" t="str">
        <f>IF(OR(VLOOKUP(N2416,Home!$C$7:$I$207,6,FALSE)="",VLOOKUP(N2416,Home!$C$7:$I$207,7,FALSE)=""),"FEJL",SUM(Baggrundsark!$K$4:K2416))</f>
        <v>FEJL</v>
      </c>
      <c r="Y2416">
        <v>2413</v>
      </c>
      <c r="Z2416" s="1"/>
      <c r="AC2416" s="44"/>
      <c r="AD2416">
        <f t="shared" si="774"/>
        <v>0</v>
      </c>
      <c r="AE2416">
        <f>SUM($AD$4:AD2416)</f>
        <v>1</v>
      </c>
      <c r="AF2416" s="103" t="str">
        <f>IFERROR(VLOOKUP(AN2416,Home!$C$8:$E$207,3,FALSE),"")</f>
        <v/>
      </c>
      <c r="AG2416" s="103" t="str">
        <f>IFERROR(VLOOKUP(AN2416,Home!$C$8:$E$207,2,FALSE),"")</f>
        <v/>
      </c>
      <c r="AH2416" s="104" t="str">
        <f>IF(VLOOKUP(AE2416,Home!$C$8:$I$207,6,FALSE)="","",VLOOKUP(AE2416,Home!$C$8:$I$207,6,FALSE))</f>
        <v/>
      </c>
      <c r="AI2416" s="104" t="e">
        <f t="shared" si="782"/>
        <v>#VALUE!</v>
      </c>
      <c r="AJ2416" s="105" t="e">
        <f t="shared" si="775"/>
        <v>#VALUE!</v>
      </c>
      <c r="AK2416" s="103" t="e">
        <f t="shared" si="768"/>
        <v>#VALUE!</v>
      </c>
      <c r="AL2416" s="103" t="e">
        <f t="shared" si="776"/>
        <v>#VALUE!</v>
      </c>
      <c r="AN2416" t="str">
        <f>IF(OR(VLOOKUP(AE2416,Home!$C$8:$I$207,6,FALSE)="",VLOOKUP(AE2416,Home!$C$8:$I$207,7,FALSE)=""),"FEJL",Baggrundsark!AE2416)</f>
        <v>FEJL</v>
      </c>
      <c r="AO2416">
        <f>IF(VLOOKUP(AE2416,Home!$C$8:$N$207,12,FALSE)="Timelønnet",1,0)</f>
        <v>0</v>
      </c>
      <c r="AP2416">
        <f>SUM($AO$4:AO2416)*AO2416</f>
        <v>0</v>
      </c>
      <c r="AQ2416">
        <f t="shared" si="783"/>
        <v>1</v>
      </c>
      <c r="AR2416" t="str">
        <f t="shared" si="783"/>
        <v/>
      </c>
      <c r="AS2416" t="e">
        <f t="shared" si="777"/>
        <v>#VALUE!</v>
      </c>
      <c r="AT2416" s="45" t="e">
        <f t="shared" si="784"/>
        <v>#VALUE!</v>
      </c>
      <c r="AU2416">
        <f>VLOOKUP(AQ2416,Home!$C$8:$J$207,8,FALSE)</f>
        <v>0</v>
      </c>
    </row>
    <row r="2417" spans="1:47" x14ac:dyDescent="0.25">
      <c r="A2417" s="6">
        <f t="shared" si="769"/>
        <v>0</v>
      </c>
      <c r="B2417" s="6">
        <f t="shared" si="778"/>
        <v>0</v>
      </c>
      <c r="C2417" s="6" t="str">
        <f t="shared" si="770"/>
        <v/>
      </c>
      <c r="D2417" s="7">
        <f t="shared" si="771"/>
        <v>0</v>
      </c>
      <c r="E2417" s="7">
        <f t="shared" si="779"/>
        <v>0</v>
      </c>
      <c r="F2417" s="7" t="str">
        <f t="shared" si="772"/>
        <v/>
      </c>
      <c r="G2417" s="6">
        <f t="shared" si="773"/>
        <v>0</v>
      </c>
      <c r="H2417" s="6">
        <f t="shared" si="780"/>
        <v>0</v>
      </c>
      <c r="I2417" s="6" t="str">
        <f t="shared" si="781"/>
        <v/>
      </c>
      <c r="J2417" s="11">
        <v>2414</v>
      </c>
      <c r="K2417" s="11">
        <f>IF(IFERROR(VLOOKUP(J2417,Home!$A$8:$B$1048576,1,FALSE),0)=0,0,1)</f>
        <v>0</v>
      </c>
      <c r="L2417" s="129" t="e">
        <f>IF(VLOOKUP(O2417,Home!$C$8:$R$207,6,FALSE)="","",VLOOKUP(O2417,Home!$C$8:$R$207,6,FALSE))</f>
        <v>#N/A</v>
      </c>
      <c r="M2417" s="129" t="e">
        <f t="shared" si="766"/>
        <v>#N/A</v>
      </c>
      <c r="N2417" s="11">
        <f>SUM($K$4:K2417)</f>
        <v>200</v>
      </c>
      <c r="O2417" s="11" t="str">
        <f>IF(P2417="","",IF(IFERROR(VLOOKUP(N2417,Home!$C$8:$R$1048576,1,FALSE),"")=0,"",IFERROR(VLOOKUP(N2417,Home!$C$8:$R$1048576,1,FALSE),"")))</f>
        <v/>
      </c>
      <c r="P2417" s="11" t="str">
        <f>IF(IFERROR(VLOOKUP(W2417,Home!$C$8:$R$1048576,3,FALSE),"")=0,"",IFERROR(VLOOKUP(W2417,Home!$C$8:$R$1048576,3,FALSE),""))</f>
        <v/>
      </c>
      <c r="Q2417" s="11" t="str">
        <f t="shared" si="765"/>
        <v/>
      </c>
      <c r="R2417" s="130" t="e">
        <f>VLOOKUP(Q2417,'Baggrund til lister'!$G$4:$H$15,2,FALSE)</f>
        <v>#N/A</v>
      </c>
      <c r="S2417" s="11" t="str">
        <f t="shared" si="767"/>
        <v/>
      </c>
      <c r="T2417" s="11" t="str">
        <f>IF(IFERROR(VLOOKUP(N2417,Home!$C$8:$R$1048576,11,FALSE),"")=0,"",IFERROR(VLOOKUP(N2417,Home!$C$8:$R$1048576,11,FALSE),""))</f>
        <v/>
      </c>
      <c r="U2417" s="11" t="str">
        <f>IF(IFERROR(VLOOKUP(O2417,Home!$C$8:$R$1048576,12,FALSE),"")=0,"",IFERROR(VLOOKUP(O2417,Home!$C$8:$R$1048576,12,FALSE),""))</f>
        <v/>
      </c>
      <c r="V2417" s="11" t="str">
        <f>IF(IFERROR(VLOOKUP(O2417,Home!$C$8:$R$1048576,8,FALSE),"")=0,"",IFERROR(VLOOKUP(O2417,Home!$C$8:$R$1048576,8,FALSE),""))</f>
        <v/>
      </c>
      <c r="W2417" s="11" t="str">
        <f>IF(OR(VLOOKUP(N2417,Home!$C$7:$I$207,6,FALSE)="",VLOOKUP(N2417,Home!$C$7:$I$207,7,FALSE)=""),"FEJL",SUM(Baggrundsark!$K$4:K2417))</f>
        <v>FEJL</v>
      </c>
      <c r="Y2417">
        <v>2414</v>
      </c>
      <c r="Z2417" s="1"/>
      <c r="AC2417" s="44"/>
      <c r="AD2417">
        <f t="shared" si="774"/>
        <v>0</v>
      </c>
      <c r="AE2417">
        <f>SUM($AD$4:AD2417)</f>
        <v>1</v>
      </c>
      <c r="AF2417" s="103" t="str">
        <f>IFERROR(VLOOKUP(AN2417,Home!$C$8:$E$207,3,FALSE),"")</f>
        <v/>
      </c>
      <c r="AG2417" s="103" t="str">
        <f>IFERROR(VLOOKUP(AN2417,Home!$C$8:$E$207,2,FALSE),"")</f>
        <v/>
      </c>
      <c r="AH2417" s="104" t="str">
        <f>IF(VLOOKUP(AE2417,Home!$C$8:$I$207,6,FALSE)="","",VLOOKUP(AE2417,Home!$C$8:$I$207,6,FALSE))</f>
        <v/>
      </c>
      <c r="AI2417" s="104" t="e">
        <f t="shared" si="782"/>
        <v>#VALUE!</v>
      </c>
      <c r="AJ2417" s="105" t="e">
        <f t="shared" si="775"/>
        <v>#VALUE!</v>
      </c>
      <c r="AK2417" s="103" t="e">
        <f t="shared" si="768"/>
        <v>#VALUE!</v>
      </c>
      <c r="AL2417" s="103" t="e">
        <f t="shared" si="776"/>
        <v>#VALUE!</v>
      </c>
      <c r="AN2417" t="str">
        <f>IF(OR(VLOOKUP(AE2417,Home!$C$8:$I$207,6,FALSE)="",VLOOKUP(AE2417,Home!$C$8:$I$207,7,FALSE)=""),"FEJL",Baggrundsark!AE2417)</f>
        <v>FEJL</v>
      </c>
      <c r="AO2417">
        <f>IF(VLOOKUP(AE2417,Home!$C$8:$N$207,12,FALSE)="Timelønnet",1,0)</f>
        <v>0</v>
      </c>
      <c r="AP2417">
        <f>SUM($AO$4:AO2417)*AO2417</f>
        <v>0</v>
      </c>
      <c r="AQ2417">
        <f t="shared" si="783"/>
        <v>1</v>
      </c>
      <c r="AR2417" t="str">
        <f t="shared" si="783"/>
        <v/>
      </c>
      <c r="AS2417" t="e">
        <f t="shared" si="777"/>
        <v>#VALUE!</v>
      </c>
      <c r="AT2417" s="45" t="e">
        <f t="shared" si="784"/>
        <v>#VALUE!</v>
      </c>
      <c r="AU2417">
        <f>VLOOKUP(AQ2417,Home!$C$8:$J$207,8,FALSE)</f>
        <v>0</v>
      </c>
    </row>
    <row r="2418" spans="1:47" x14ac:dyDescent="0.25">
      <c r="A2418" s="6">
        <f t="shared" si="769"/>
        <v>0</v>
      </c>
      <c r="B2418" s="6">
        <f t="shared" si="778"/>
        <v>0</v>
      </c>
      <c r="C2418" s="6" t="str">
        <f t="shared" si="770"/>
        <v/>
      </c>
      <c r="D2418" s="7">
        <f t="shared" si="771"/>
        <v>0</v>
      </c>
      <c r="E2418" s="7">
        <f t="shared" si="779"/>
        <v>0</v>
      </c>
      <c r="F2418" s="7" t="str">
        <f t="shared" si="772"/>
        <v/>
      </c>
      <c r="G2418" s="6">
        <f t="shared" si="773"/>
        <v>0</v>
      </c>
      <c r="H2418" s="6">
        <f t="shared" si="780"/>
        <v>0</v>
      </c>
      <c r="I2418" s="6" t="str">
        <f t="shared" si="781"/>
        <v/>
      </c>
      <c r="J2418" s="11">
        <v>2415</v>
      </c>
      <c r="K2418" s="11">
        <f>IF(IFERROR(VLOOKUP(J2418,Home!$A$8:$B$1048576,1,FALSE),0)=0,0,1)</f>
        <v>0</v>
      </c>
      <c r="L2418" s="129" t="e">
        <f>IF(VLOOKUP(O2418,Home!$C$8:$R$207,6,FALSE)="","",VLOOKUP(O2418,Home!$C$8:$R$207,6,FALSE))</f>
        <v>#N/A</v>
      </c>
      <c r="M2418" s="129" t="e">
        <f t="shared" si="766"/>
        <v>#N/A</v>
      </c>
      <c r="N2418" s="11">
        <f>SUM($K$4:K2418)</f>
        <v>200</v>
      </c>
      <c r="O2418" s="11" t="str">
        <f>IF(P2418="","",IF(IFERROR(VLOOKUP(N2418,Home!$C$8:$R$1048576,1,FALSE),"")=0,"",IFERROR(VLOOKUP(N2418,Home!$C$8:$R$1048576,1,FALSE),"")))</f>
        <v/>
      </c>
      <c r="P2418" s="11" t="str">
        <f>IF(IFERROR(VLOOKUP(W2418,Home!$C$8:$R$1048576,3,FALSE),"")=0,"",IFERROR(VLOOKUP(W2418,Home!$C$8:$R$1048576,3,FALSE),""))</f>
        <v/>
      </c>
      <c r="Q2418" s="11" t="str">
        <f t="shared" si="765"/>
        <v/>
      </c>
      <c r="R2418" s="130" t="e">
        <f>VLOOKUP(Q2418,'Baggrund til lister'!$G$4:$H$15,2,FALSE)</f>
        <v>#N/A</v>
      </c>
      <c r="S2418" s="11" t="str">
        <f t="shared" si="767"/>
        <v/>
      </c>
      <c r="T2418" s="11" t="str">
        <f>IF(IFERROR(VLOOKUP(N2418,Home!$C$8:$R$1048576,11,FALSE),"")=0,"",IFERROR(VLOOKUP(N2418,Home!$C$8:$R$1048576,11,FALSE),""))</f>
        <v/>
      </c>
      <c r="U2418" s="11" t="str">
        <f>IF(IFERROR(VLOOKUP(O2418,Home!$C$8:$R$1048576,12,FALSE),"")=0,"",IFERROR(VLOOKUP(O2418,Home!$C$8:$R$1048576,12,FALSE),""))</f>
        <v/>
      </c>
      <c r="V2418" s="11" t="str">
        <f>IF(IFERROR(VLOOKUP(O2418,Home!$C$8:$R$1048576,8,FALSE),"")=0,"",IFERROR(VLOOKUP(O2418,Home!$C$8:$R$1048576,8,FALSE),""))</f>
        <v/>
      </c>
      <c r="W2418" s="11" t="str">
        <f>IF(OR(VLOOKUP(N2418,Home!$C$7:$I$207,6,FALSE)="",VLOOKUP(N2418,Home!$C$7:$I$207,7,FALSE)=""),"FEJL",SUM(Baggrundsark!$K$4:K2418))</f>
        <v>FEJL</v>
      </c>
      <c r="Y2418">
        <v>2415</v>
      </c>
      <c r="Z2418" s="1"/>
      <c r="AC2418" s="44"/>
      <c r="AD2418">
        <f t="shared" si="774"/>
        <v>0</v>
      </c>
      <c r="AE2418">
        <f>SUM($AD$4:AD2418)</f>
        <v>1</v>
      </c>
      <c r="AF2418" s="103" t="str">
        <f>IFERROR(VLOOKUP(AN2418,Home!$C$8:$E$207,3,FALSE),"")</f>
        <v/>
      </c>
      <c r="AG2418" s="103" t="str">
        <f>IFERROR(VLOOKUP(AN2418,Home!$C$8:$E$207,2,FALSE),"")</f>
        <v/>
      </c>
      <c r="AH2418" s="104" t="str">
        <f>IF(VLOOKUP(AE2418,Home!$C$8:$I$207,6,FALSE)="","",VLOOKUP(AE2418,Home!$C$8:$I$207,6,FALSE))</f>
        <v/>
      </c>
      <c r="AI2418" s="104" t="e">
        <f t="shared" si="782"/>
        <v>#VALUE!</v>
      </c>
      <c r="AJ2418" s="105" t="e">
        <f t="shared" si="775"/>
        <v>#VALUE!</v>
      </c>
      <c r="AK2418" s="103" t="e">
        <f t="shared" si="768"/>
        <v>#VALUE!</v>
      </c>
      <c r="AL2418" s="103" t="e">
        <f t="shared" si="776"/>
        <v>#VALUE!</v>
      </c>
      <c r="AN2418" t="str">
        <f>IF(OR(VLOOKUP(AE2418,Home!$C$8:$I$207,6,FALSE)="",VLOOKUP(AE2418,Home!$C$8:$I$207,7,FALSE)=""),"FEJL",Baggrundsark!AE2418)</f>
        <v>FEJL</v>
      </c>
      <c r="AO2418">
        <f>IF(VLOOKUP(AE2418,Home!$C$8:$N$207,12,FALSE)="Timelønnet",1,0)</f>
        <v>0</v>
      </c>
      <c r="AP2418">
        <f>SUM($AO$4:AO2418)*AO2418</f>
        <v>0</v>
      </c>
      <c r="AQ2418">
        <f t="shared" si="783"/>
        <v>1</v>
      </c>
      <c r="AR2418" t="str">
        <f t="shared" si="783"/>
        <v/>
      </c>
      <c r="AS2418" t="e">
        <f t="shared" si="777"/>
        <v>#VALUE!</v>
      </c>
      <c r="AT2418" s="45" t="e">
        <f t="shared" si="784"/>
        <v>#VALUE!</v>
      </c>
      <c r="AU2418">
        <f>VLOOKUP(AQ2418,Home!$C$8:$J$207,8,FALSE)</f>
        <v>0</v>
      </c>
    </row>
    <row r="2419" spans="1:47" x14ac:dyDescent="0.25">
      <c r="A2419" s="6">
        <f t="shared" si="769"/>
        <v>0</v>
      </c>
      <c r="B2419" s="6">
        <f t="shared" si="778"/>
        <v>0</v>
      </c>
      <c r="C2419" s="6" t="str">
        <f t="shared" si="770"/>
        <v/>
      </c>
      <c r="D2419" s="7">
        <f t="shared" si="771"/>
        <v>0</v>
      </c>
      <c r="E2419" s="7">
        <f t="shared" si="779"/>
        <v>0</v>
      </c>
      <c r="F2419" s="7" t="str">
        <f t="shared" si="772"/>
        <v/>
      </c>
      <c r="G2419" s="6">
        <f t="shared" si="773"/>
        <v>0</v>
      </c>
      <c r="H2419" s="6">
        <f t="shared" si="780"/>
        <v>0</v>
      </c>
      <c r="I2419" s="6" t="str">
        <f t="shared" si="781"/>
        <v/>
      </c>
      <c r="J2419" s="11">
        <v>2416</v>
      </c>
      <c r="K2419" s="11">
        <f>IF(IFERROR(VLOOKUP(J2419,Home!$A$8:$B$1048576,1,FALSE),0)=0,0,1)</f>
        <v>0</v>
      </c>
      <c r="L2419" s="129" t="e">
        <f>IF(VLOOKUP(O2419,Home!$C$8:$R$207,6,FALSE)="","",VLOOKUP(O2419,Home!$C$8:$R$207,6,FALSE))</f>
        <v>#N/A</v>
      </c>
      <c r="M2419" s="129" t="e">
        <f t="shared" si="766"/>
        <v>#N/A</v>
      </c>
      <c r="N2419" s="11">
        <f>SUM($K$4:K2419)</f>
        <v>200</v>
      </c>
      <c r="O2419" s="11" t="str">
        <f>IF(P2419="","",IF(IFERROR(VLOOKUP(N2419,Home!$C$8:$R$1048576,1,FALSE),"")=0,"",IFERROR(VLOOKUP(N2419,Home!$C$8:$R$1048576,1,FALSE),"")))</f>
        <v/>
      </c>
      <c r="P2419" s="11" t="str">
        <f>IF(IFERROR(VLOOKUP(W2419,Home!$C$8:$R$1048576,3,FALSE),"")=0,"",IFERROR(VLOOKUP(W2419,Home!$C$8:$R$1048576,3,FALSE),""))</f>
        <v/>
      </c>
      <c r="Q2419" s="11" t="str">
        <f t="shared" si="765"/>
        <v/>
      </c>
      <c r="R2419" s="130" t="e">
        <f>VLOOKUP(Q2419,'Baggrund til lister'!$G$4:$H$15,2,FALSE)</f>
        <v>#N/A</v>
      </c>
      <c r="S2419" s="11" t="str">
        <f t="shared" si="767"/>
        <v/>
      </c>
      <c r="T2419" s="11" t="str">
        <f>IF(IFERROR(VLOOKUP(N2419,Home!$C$8:$R$1048576,11,FALSE),"")=0,"",IFERROR(VLOOKUP(N2419,Home!$C$8:$R$1048576,11,FALSE),""))</f>
        <v/>
      </c>
      <c r="U2419" s="11" t="str">
        <f>IF(IFERROR(VLOOKUP(O2419,Home!$C$8:$R$1048576,12,FALSE),"")=0,"",IFERROR(VLOOKUP(O2419,Home!$C$8:$R$1048576,12,FALSE),""))</f>
        <v/>
      </c>
      <c r="V2419" s="11" t="str">
        <f>IF(IFERROR(VLOOKUP(O2419,Home!$C$8:$R$1048576,8,FALSE),"")=0,"",IFERROR(VLOOKUP(O2419,Home!$C$8:$R$1048576,8,FALSE),""))</f>
        <v/>
      </c>
      <c r="W2419" s="11" t="str">
        <f>IF(OR(VLOOKUP(N2419,Home!$C$7:$I$207,6,FALSE)="",VLOOKUP(N2419,Home!$C$7:$I$207,7,FALSE)=""),"FEJL",SUM(Baggrundsark!$K$4:K2419))</f>
        <v>FEJL</v>
      </c>
      <c r="Y2419">
        <v>2416</v>
      </c>
      <c r="Z2419" s="1"/>
      <c r="AC2419" s="44"/>
      <c r="AD2419">
        <f t="shared" si="774"/>
        <v>0</v>
      </c>
      <c r="AE2419">
        <f>SUM($AD$4:AD2419)</f>
        <v>1</v>
      </c>
      <c r="AF2419" s="103" t="str">
        <f>IFERROR(VLOOKUP(AN2419,Home!$C$8:$E$207,3,FALSE),"")</f>
        <v/>
      </c>
      <c r="AG2419" s="103" t="str">
        <f>IFERROR(VLOOKUP(AN2419,Home!$C$8:$E$207,2,FALSE),"")</f>
        <v/>
      </c>
      <c r="AH2419" s="104" t="str">
        <f>IF(VLOOKUP(AE2419,Home!$C$8:$I$207,6,FALSE)="","",VLOOKUP(AE2419,Home!$C$8:$I$207,6,FALSE))</f>
        <v/>
      </c>
      <c r="AI2419" s="104" t="e">
        <f t="shared" si="782"/>
        <v>#VALUE!</v>
      </c>
      <c r="AJ2419" s="105" t="e">
        <f t="shared" si="775"/>
        <v>#VALUE!</v>
      </c>
      <c r="AK2419" s="103" t="e">
        <f t="shared" si="768"/>
        <v>#VALUE!</v>
      </c>
      <c r="AL2419" s="103" t="e">
        <f t="shared" si="776"/>
        <v>#VALUE!</v>
      </c>
      <c r="AN2419" t="str">
        <f>IF(OR(VLOOKUP(AE2419,Home!$C$8:$I$207,6,FALSE)="",VLOOKUP(AE2419,Home!$C$8:$I$207,7,FALSE)=""),"FEJL",Baggrundsark!AE2419)</f>
        <v>FEJL</v>
      </c>
      <c r="AO2419">
        <f>IF(VLOOKUP(AE2419,Home!$C$8:$N$207,12,FALSE)="Timelønnet",1,0)</f>
        <v>0</v>
      </c>
      <c r="AP2419">
        <f>SUM($AO$4:AO2419)*AO2419</f>
        <v>0</v>
      </c>
      <c r="AQ2419">
        <f t="shared" si="783"/>
        <v>1</v>
      </c>
      <c r="AR2419" t="str">
        <f t="shared" si="783"/>
        <v/>
      </c>
      <c r="AS2419" t="e">
        <f t="shared" si="777"/>
        <v>#VALUE!</v>
      </c>
      <c r="AT2419" s="45" t="e">
        <f t="shared" si="784"/>
        <v>#VALUE!</v>
      </c>
      <c r="AU2419">
        <f>VLOOKUP(AQ2419,Home!$C$8:$J$207,8,FALSE)</f>
        <v>0</v>
      </c>
    </row>
    <row r="2420" spans="1:47" x14ac:dyDescent="0.25">
      <c r="A2420" s="6">
        <f t="shared" si="769"/>
        <v>0</v>
      </c>
      <c r="B2420" s="6">
        <f t="shared" si="778"/>
        <v>0</v>
      </c>
      <c r="C2420" s="6" t="str">
        <f t="shared" si="770"/>
        <v/>
      </c>
      <c r="D2420" s="7">
        <f t="shared" si="771"/>
        <v>0</v>
      </c>
      <c r="E2420" s="7">
        <f t="shared" si="779"/>
        <v>0</v>
      </c>
      <c r="F2420" s="7" t="str">
        <f t="shared" si="772"/>
        <v/>
      </c>
      <c r="G2420" s="6">
        <f t="shared" si="773"/>
        <v>0</v>
      </c>
      <c r="H2420" s="6">
        <f t="shared" si="780"/>
        <v>0</v>
      </c>
      <c r="I2420" s="6" t="str">
        <f t="shared" si="781"/>
        <v/>
      </c>
      <c r="J2420" s="11">
        <v>2417</v>
      </c>
      <c r="K2420" s="11">
        <f>IF(IFERROR(VLOOKUP(J2420,Home!$A$8:$B$1048576,1,FALSE),0)=0,0,1)</f>
        <v>0</v>
      </c>
      <c r="L2420" s="129" t="e">
        <f>IF(VLOOKUP(O2420,Home!$C$8:$R$207,6,FALSE)="","",VLOOKUP(O2420,Home!$C$8:$R$207,6,FALSE))</f>
        <v>#N/A</v>
      </c>
      <c r="M2420" s="129" t="e">
        <f t="shared" si="766"/>
        <v>#N/A</v>
      </c>
      <c r="N2420" s="11">
        <f>SUM($K$4:K2420)</f>
        <v>200</v>
      </c>
      <c r="O2420" s="11" t="str">
        <f>IF(P2420="","",IF(IFERROR(VLOOKUP(N2420,Home!$C$8:$R$1048576,1,FALSE),"")=0,"",IFERROR(VLOOKUP(N2420,Home!$C$8:$R$1048576,1,FALSE),"")))</f>
        <v/>
      </c>
      <c r="P2420" s="11" t="str">
        <f>IF(IFERROR(VLOOKUP(W2420,Home!$C$8:$R$1048576,3,FALSE),"")=0,"",IFERROR(VLOOKUP(W2420,Home!$C$8:$R$1048576,3,FALSE),""))</f>
        <v/>
      </c>
      <c r="Q2420" s="11" t="str">
        <f t="shared" si="765"/>
        <v/>
      </c>
      <c r="R2420" s="130" t="e">
        <f>VLOOKUP(Q2420,'Baggrund til lister'!$G$4:$H$15,2,FALSE)</f>
        <v>#N/A</v>
      </c>
      <c r="S2420" s="11" t="str">
        <f t="shared" si="767"/>
        <v/>
      </c>
      <c r="T2420" s="11" t="str">
        <f>IF(IFERROR(VLOOKUP(N2420,Home!$C$8:$R$1048576,11,FALSE),"")=0,"",IFERROR(VLOOKUP(N2420,Home!$C$8:$R$1048576,11,FALSE),""))</f>
        <v/>
      </c>
      <c r="U2420" s="11" t="str">
        <f>IF(IFERROR(VLOOKUP(O2420,Home!$C$8:$R$1048576,12,FALSE),"")=0,"",IFERROR(VLOOKUP(O2420,Home!$C$8:$R$1048576,12,FALSE),""))</f>
        <v/>
      </c>
      <c r="V2420" s="11" t="str">
        <f>IF(IFERROR(VLOOKUP(O2420,Home!$C$8:$R$1048576,8,FALSE),"")=0,"",IFERROR(VLOOKUP(O2420,Home!$C$8:$R$1048576,8,FALSE),""))</f>
        <v/>
      </c>
      <c r="W2420" s="11" t="str">
        <f>IF(OR(VLOOKUP(N2420,Home!$C$7:$I$207,6,FALSE)="",VLOOKUP(N2420,Home!$C$7:$I$207,7,FALSE)=""),"FEJL",SUM(Baggrundsark!$K$4:K2420))</f>
        <v>FEJL</v>
      </c>
      <c r="Y2420">
        <v>2417</v>
      </c>
      <c r="Z2420" s="1"/>
      <c r="AC2420" s="44"/>
      <c r="AD2420">
        <f t="shared" si="774"/>
        <v>0</v>
      </c>
      <c r="AE2420">
        <f>SUM($AD$4:AD2420)</f>
        <v>1</v>
      </c>
      <c r="AF2420" s="103" t="str">
        <f>IFERROR(VLOOKUP(AN2420,Home!$C$8:$E$207,3,FALSE),"")</f>
        <v/>
      </c>
      <c r="AG2420" s="103" t="str">
        <f>IFERROR(VLOOKUP(AN2420,Home!$C$8:$E$207,2,FALSE),"")</f>
        <v/>
      </c>
      <c r="AH2420" s="104" t="str">
        <f>IF(VLOOKUP(AE2420,Home!$C$8:$I$207,6,FALSE)="","",VLOOKUP(AE2420,Home!$C$8:$I$207,6,FALSE))</f>
        <v/>
      </c>
      <c r="AI2420" s="104" t="e">
        <f t="shared" si="782"/>
        <v>#VALUE!</v>
      </c>
      <c r="AJ2420" s="105" t="e">
        <f t="shared" si="775"/>
        <v>#VALUE!</v>
      </c>
      <c r="AK2420" s="103" t="e">
        <f t="shared" si="768"/>
        <v>#VALUE!</v>
      </c>
      <c r="AL2420" s="103" t="e">
        <f t="shared" si="776"/>
        <v>#VALUE!</v>
      </c>
      <c r="AN2420" t="str">
        <f>IF(OR(VLOOKUP(AE2420,Home!$C$8:$I$207,6,FALSE)="",VLOOKUP(AE2420,Home!$C$8:$I$207,7,FALSE)=""),"FEJL",Baggrundsark!AE2420)</f>
        <v>FEJL</v>
      </c>
      <c r="AO2420">
        <f>IF(VLOOKUP(AE2420,Home!$C$8:$N$207,12,FALSE)="Timelønnet",1,0)</f>
        <v>0</v>
      </c>
      <c r="AP2420">
        <f>SUM($AO$4:AO2420)*AO2420</f>
        <v>0</v>
      </c>
      <c r="AQ2420">
        <f t="shared" si="783"/>
        <v>1</v>
      </c>
      <c r="AR2420" t="str">
        <f t="shared" si="783"/>
        <v/>
      </c>
      <c r="AS2420" t="e">
        <f t="shared" si="777"/>
        <v>#VALUE!</v>
      </c>
      <c r="AT2420" s="45" t="e">
        <f t="shared" si="784"/>
        <v>#VALUE!</v>
      </c>
      <c r="AU2420">
        <f>VLOOKUP(AQ2420,Home!$C$8:$J$207,8,FALSE)</f>
        <v>0</v>
      </c>
    </row>
    <row r="2421" spans="1:47" x14ac:dyDescent="0.25">
      <c r="A2421" s="6">
        <f t="shared" si="769"/>
        <v>0</v>
      </c>
      <c r="B2421" s="6">
        <f t="shared" si="778"/>
        <v>0</v>
      </c>
      <c r="C2421" s="6" t="str">
        <f t="shared" si="770"/>
        <v/>
      </c>
      <c r="D2421" s="7">
        <f t="shared" si="771"/>
        <v>0</v>
      </c>
      <c r="E2421" s="7">
        <f t="shared" si="779"/>
        <v>0</v>
      </c>
      <c r="F2421" s="7" t="str">
        <f t="shared" si="772"/>
        <v/>
      </c>
      <c r="G2421" s="6">
        <f t="shared" si="773"/>
        <v>0</v>
      </c>
      <c r="H2421" s="6">
        <f t="shared" si="780"/>
        <v>0</v>
      </c>
      <c r="I2421" s="6" t="str">
        <f t="shared" si="781"/>
        <v/>
      </c>
      <c r="J2421" s="11">
        <v>2418</v>
      </c>
      <c r="K2421" s="11">
        <f>IF(IFERROR(VLOOKUP(J2421,Home!$A$8:$B$1048576,1,FALSE),0)=0,0,1)</f>
        <v>0</v>
      </c>
      <c r="L2421" s="129" t="e">
        <f>IF(VLOOKUP(O2421,Home!$C$8:$R$207,6,FALSE)="","",VLOOKUP(O2421,Home!$C$8:$R$207,6,FALSE))</f>
        <v>#N/A</v>
      </c>
      <c r="M2421" s="129" t="e">
        <f t="shared" si="766"/>
        <v>#N/A</v>
      </c>
      <c r="N2421" s="11">
        <f>SUM($K$4:K2421)</f>
        <v>200</v>
      </c>
      <c r="O2421" s="11" t="str">
        <f>IF(P2421="","",IF(IFERROR(VLOOKUP(N2421,Home!$C$8:$R$1048576,1,FALSE),"")=0,"",IFERROR(VLOOKUP(N2421,Home!$C$8:$R$1048576,1,FALSE),"")))</f>
        <v/>
      </c>
      <c r="P2421" s="11" t="str">
        <f>IF(IFERROR(VLOOKUP(W2421,Home!$C$8:$R$1048576,3,FALSE),"")=0,"",IFERROR(VLOOKUP(W2421,Home!$C$8:$R$1048576,3,FALSE),""))</f>
        <v/>
      </c>
      <c r="Q2421" s="11" t="str">
        <f t="shared" si="765"/>
        <v/>
      </c>
      <c r="R2421" s="130" t="e">
        <f>VLOOKUP(Q2421,'Baggrund til lister'!$G$4:$H$15,2,FALSE)</f>
        <v>#N/A</v>
      </c>
      <c r="S2421" s="11" t="str">
        <f t="shared" si="767"/>
        <v/>
      </c>
      <c r="T2421" s="11" t="str">
        <f>IF(IFERROR(VLOOKUP(N2421,Home!$C$8:$R$1048576,11,FALSE),"")=0,"",IFERROR(VLOOKUP(N2421,Home!$C$8:$R$1048576,11,FALSE),""))</f>
        <v/>
      </c>
      <c r="U2421" s="11" t="str">
        <f>IF(IFERROR(VLOOKUP(O2421,Home!$C$8:$R$1048576,12,FALSE),"")=0,"",IFERROR(VLOOKUP(O2421,Home!$C$8:$R$1048576,12,FALSE),""))</f>
        <v/>
      </c>
      <c r="V2421" s="11" t="str">
        <f>IF(IFERROR(VLOOKUP(O2421,Home!$C$8:$R$1048576,8,FALSE),"")=0,"",IFERROR(VLOOKUP(O2421,Home!$C$8:$R$1048576,8,FALSE),""))</f>
        <v/>
      </c>
      <c r="W2421" s="11" t="str">
        <f>IF(OR(VLOOKUP(N2421,Home!$C$7:$I$207,6,FALSE)="",VLOOKUP(N2421,Home!$C$7:$I$207,7,FALSE)=""),"FEJL",SUM(Baggrundsark!$K$4:K2421))</f>
        <v>FEJL</v>
      </c>
      <c r="Y2421">
        <v>2418</v>
      </c>
      <c r="Z2421" s="1"/>
      <c r="AC2421" s="44"/>
      <c r="AD2421">
        <f t="shared" si="774"/>
        <v>0</v>
      </c>
      <c r="AE2421">
        <f>SUM($AD$4:AD2421)</f>
        <v>1</v>
      </c>
      <c r="AF2421" s="103" t="str">
        <f>IFERROR(VLOOKUP(AN2421,Home!$C$8:$E$207,3,FALSE),"")</f>
        <v/>
      </c>
      <c r="AG2421" s="103" t="str">
        <f>IFERROR(VLOOKUP(AN2421,Home!$C$8:$E$207,2,FALSE),"")</f>
        <v/>
      </c>
      <c r="AH2421" s="104" t="str">
        <f>IF(VLOOKUP(AE2421,Home!$C$8:$I$207,6,FALSE)="","",VLOOKUP(AE2421,Home!$C$8:$I$207,6,FALSE))</f>
        <v/>
      </c>
      <c r="AI2421" s="104" t="e">
        <f t="shared" si="782"/>
        <v>#VALUE!</v>
      </c>
      <c r="AJ2421" s="105" t="e">
        <f t="shared" si="775"/>
        <v>#VALUE!</v>
      </c>
      <c r="AK2421" s="103" t="e">
        <f t="shared" si="768"/>
        <v>#VALUE!</v>
      </c>
      <c r="AL2421" s="103" t="e">
        <f t="shared" si="776"/>
        <v>#VALUE!</v>
      </c>
      <c r="AN2421" t="str">
        <f>IF(OR(VLOOKUP(AE2421,Home!$C$8:$I$207,6,FALSE)="",VLOOKUP(AE2421,Home!$C$8:$I$207,7,FALSE)=""),"FEJL",Baggrundsark!AE2421)</f>
        <v>FEJL</v>
      </c>
      <c r="AO2421">
        <f>IF(VLOOKUP(AE2421,Home!$C$8:$N$207,12,FALSE)="Timelønnet",1,0)</f>
        <v>0</v>
      </c>
      <c r="AP2421">
        <f>SUM($AO$4:AO2421)*AO2421</f>
        <v>0</v>
      </c>
      <c r="AQ2421">
        <f t="shared" si="783"/>
        <v>1</v>
      </c>
      <c r="AR2421" t="str">
        <f t="shared" si="783"/>
        <v/>
      </c>
      <c r="AS2421" t="e">
        <f t="shared" si="777"/>
        <v>#VALUE!</v>
      </c>
      <c r="AT2421" s="45" t="e">
        <f t="shared" si="784"/>
        <v>#VALUE!</v>
      </c>
      <c r="AU2421">
        <f>VLOOKUP(AQ2421,Home!$C$8:$J$207,8,FALSE)</f>
        <v>0</v>
      </c>
    </row>
    <row r="2422" spans="1:47" x14ac:dyDescent="0.25">
      <c r="A2422" s="6">
        <f t="shared" si="769"/>
        <v>0</v>
      </c>
      <c r="B2422" s="6">
        <f t="shared" si="778"/>
        <v>0</v>
      </c>
      <c r="C2422" s="6" t="str">
        <f t="shared" si="770"/>
        <v/>
      </c>
      <c r="D2422" s="7">
        <f t="shared" si="771"/>
        <v>0</v>
      </c>
      <c r="E2422" s="7">
        <f t="shared" si="779"/>
        <v>0</v>
      </c>
      <c r="F2422" s="7" t="str">
        <f t="shared" si="772"/>
        <v/>
      </c>
      <c r="G2422" s="6">
        <f t="shared" si="773"/>
        <v>0</v>
      </c>
      <c r="H2422" s="6">
        <f t="shared" si="780"/>
        <v>0</v>
      </c>
      <c r="I2422" s="6" t="str">
        <f t="shared" si="781"/>
        <v/>
      </c>
      <c r="J2422" s="11">
        <v>2419</v>
      </c>
      <c r="K2422" s="11">
        <f>IF(IFERROR(VLOOKUP(J2422,Home!$A$8:$B$1048576,1,FALSE),0)=0,0,1)</f>
        <v>0</v>
      </c>
      <c r="L2422" s="129" t="e">
        <f>IF(VLOOKUP(O2422,Home!$C$8:$R$207,6,FALSE)="","",VLOOKUP(O2422,Home!$C$8:$R$207,6,FALSE))</f>
        <v>#N/A</v>
      </c>
      <c r="M2422" s="129" t="e">
        <f t="shared" si="766"/>
        <v>#N/A</v>
      </c>
      <c r="N2422" s="11">
        <f>SUM($K$4:K2422)</f>
        <v>200</v>
      </c>
      <c r="O2422" s="11" t="str">
        <f>IF(P2422="","",IF(IFERROR(VLOOKUP(N2422,Home!$C$8:$R$1048576,1,FALSE),"")=0,"",IFERROR(VLOOKUP(N2422,Home!$C$8:$R$1048576,1,FALSE),"")))</f>
        <v/>
      </c>
      <c r="P2422" s="11" t="str">
        <f>IF(IFERROR(VLOOKUP(W2422,Home!$C$8:$R$1048576,3,FALSE),"")=0,"",IFERROR(VLOOKUP(W2422,Home!$C$8:$R$1048576,3,FALSE),""))</f>
        <v/>
      </c>
      <c r="Q2422" s="11" t="str">
        <f t="shared" si="765"/>
        <v/>
      </c>
      <c r="R2422" s="130" t="e">
        <f>VLOOKUP(Q2422,'Baggrund til lister'!$G$4:$H$15,2,FALSE)</f>
        <v>#N/A</v>
      </c>
      <c r="S2422" s="11" t="str">
        <f t="shared" si="767"/>
        <v/>
      </c>
      <c r="T2422" s="11" t="str">
        <f>IF(IFERROR(VLOOKUP(N2422,Home!$C$8:$R$1048576,11,FALSE),"")=0,"",IFERROR(VLOOKUP(N2422,Home!$C$8:$R$1048576,11,FALSE),""))</f>
        <v/>
      </c>
      <c r="U2422" s="11" t="str">
        <f>IF(IFERROR(VLOOKUP(O2422,Home!$C$8:$R$1048576,12,FALSE),"")=0,"",IFERROR(VLOOKUP(O2422,Home!$C$8:$R$1048576,12,FALSE),""))</f>
        <v/>
      </c>
      <c r="V2422" s="11" t="str">
        <f>IF(IFERROR(VLOOKUP(O2422,Home!$C$8:$R$1048576,8,FALSE),"")=0,"",IFERROR(VLOOKUP(O2422,Home!$C$8:$R$1048576,8,FALSE),""))</f>
        <v/>
      </c>
      <c r="W2422" s="11" t="str">
        <f>IF(OR(VLOOKUP(N2422,Home!$C$7:$I$207,6,FALSE)="",VLOOKUP(N2422,Home!$C$7:$I$207,7,FALSE)=""),"FEJL",SUM(Baggrundsark!$K$4:K2422))</f>
        <v>FEJL</v>
      </c>
      <c r="Y2422">
        <v>2419</v>
      </c>
      <c r="Z2422" s="1"/>
      <c r="AC2422" s="44"/>
      <c r="AD2422">
        <f t="shared" si="774"/>
        <v>0</v>
      </c>
      <c r="AE2422">
        <f>SUM($AD$4:AD2422)</f>
        <v>1</v>
      </c>
      <c r="AF2422" s="103" t="str">
        <f>IFERROR(VLOOKUP(AN2422,Home!$C$8:$E$207,3,FALSE),"")</f>
        <v/>
      </c>
      <c r="AG2422" s="103" t="str">
        <f>IFERROR(VLOOKUP(AN2422,Home!$C$8:$E$207,2,FALSE),"")</f>
        <v/>
      </c>
      <c r="AH2422" s="104" t="str">
        <f>IF(VLOOKUP(AE2422,Home!$C$8:$I$207,6,FALSE)="","",VLOOKUP(AE2422,Home!$C$8:$I$207,6,FALSE))</f>
        <v/>
      </c>
      <c r="AI2422" s="104" t="e">
        <f t="shared" si="782"/>
        <v>#VALUE!</v>
      </c>
      <c r="AJ2422" s="105" t="e">
        <f t="shared" si="775"/>
        <v>#VALUE!</v>
      </c>
      <c r="AK2422" s="103" t="e">
        <f t="shared" si="768"/>
        <v>#VALUE!</v>
      </c>
      <c r="AL2422" s="103" t="e">
        <f t="shared" si="776"/>
        <v>#VALUE!</v>
      </c>
      <c r="AN2422" t="str">
        <f>IF(OR(VLOOKUP(AE2422,Home!$C$8:$I$207,6,FALSE)="",VLOOKUP(AE2422,Home!$C$8:$I$207,7,FALSE)=""),"FEJL",Baggrundsark!AE2422)</f>
        <v>FEJL</v>
      </c>
      <c r="AO2422">
        <f>IF(VLOOKUP(AE2422,Home!$C$8:$N$207,12,FALSE)="Timelønnet",1,0)</f>
        <v>0</v>
      </c>
      <c r="AP2422">
        <f>SUM($AO$4:AO2422)*AO2422</f>
        <v>0</v>
      </c>
      <c r="AQ2422">
        <f t="shared" si="783"/>
        <v>1</v>
      </c>
      <c r="AR2422" t="str">
        <f t="shared" si="783"/>
        <v/>
      </c>
      <c r="AS2422" t="e">
        <f t="shared" si="777"/>
        <v>#VALUE!</v>
      </c>
      <c r="AT2422" s="45" t="e">
        <f t="shared" si="784"/>
        <v>#VALUE!</v>
      </c>
      <c r="AU2422">
        <f>VLOOKUP(AQ2422,Home!$C$8:$J$207,8,FALSE)</f>
        <v>0</v>
      </c>
    </row>
    <row r="2423" spans="1:47" x14ac:dyDescent="0.25">
      <c r="A2423" s="6">
        <f t="shared" si="769"/>
        <v>0</v>
      </c>
      <c r="B2423" s="6">
        <f t="shared" si="778"/>
        <v>0</v>
      </c>
      <c r="C2423" s="6" t="str">
        <f t="shared" si="770"/>
        <v/>
      </c>
      <c r="D2423" s="7">
        <f t="shared" si="771"/>
        <v>0</v>
      </c>
      <c r="E2423" s="7">
        <f t="shared" si="779"/>
        <v>0</v>
      </c>
      <c r="F2423" s="7" t="str">
        <f t="shared" si="772"/>
        <v/>
      </c>
      <c r="G2423" s="6">
        <f t="shared" si="773"/>
        <v>0</v>
      </c>
      <c r="H2423" s="6">
        <f t="shared" si="780"/>
        <v>0</v>
      </c>
      <c r="I2423" s="6" t="str">
        <f t="shared" si="781"/>
        <v/>
      </c>
      <c r="J2423" s="11">
        <v>2420</v>
      </c>
      <c r="K2423" s="11">
        <f>IF(IFERROR(VLOOKUP(J2423,Home!$A$8:$B$1048576,1,FALSE),0)=0,0,1)</f>
        <v>0</v>
      </c>
      <c r="L2423" s="129" t="e">
        <f>IF(VLOOKUP(O2423,Home!$C$8:$R$207,6,FALSE)="","",VLOOKUP(O2423,Home!$C$8:$R$207,6,FALSE))</f>
        <v>#N/A</v>
      </c>
      <c r="M2423" s="129" t="e">
        <f t="shared" si="766"/>
        <v>#N/A</v>
      </c>
      <c r="N2423" s="11">
        <f>SUM($K$4:K2423)</f>
        <v>200</v>
      </c>
      <c r="O2423" s="11" t="str">
        <f>IF(P2423="","",IF(IFERROR(VLOOKUP(N2423,Home!$C$8:$R$1048576,1,FALSE),"")=0,"",IFERROR(VLOOKUP(N2423,Home!$C$8:$R$1048576,1,FALSE),"")))</f>
        <v/>
      </c>
      <c r="P2423" s="11" t="str">
        <f>IF(IFERROR(VLOOKUP(W2423,Home!$C$8:$R$1048576,3,FALSE),"")=0,"",IFERROR(VLOOKUP(W2423,Home!$C$8:$R$1048576,3,FALSE),""))</f>
        <v/>
      </c>
      <c r="Q2423" s="11" t="str">
        <f t="shared" si="765"/>
        <v/>
      </c>
      <c r="R2423" s="130" t="e">
        <f>VLOOKUP(Q2423,'Baggrund til lister'!$G$4:$H$15,2,FALSE)</f>
        <v>#N/A</v>
      </c>
      <c r="S2423" s="11" t="str">
        <f t="shared" si="767"/>
        <v/>
      </c>
      <c r="T2423" s="11" t="str">
        <f>IF(IFERROR(VLOOKUP(N2423,Home!$C$8:$R$1048576,11,FALSE),"")=0,"",IFERROR(VLOOKUP(N2423,Home!$C$8:$R$1048576,11,FALSE),""))</f>
        <v/>
      </c>
      <c r="U2423" s="11" t="str">
        <f>IF(IFERROR(VLOOKUP(O2423,Home!$C$8:$R$1048576,12,FALSE),"")=0,"",IFERROR(VLOOKUP(O2423,Home!$C$8:$R$1048576,12,FALSE),""))</f>
        <v/>
      </c>
      <c r="V2423" s="11" t="str">
        <f>IF(IFERROR(VLOOKUP(O2423,Home!$C$8:$R$1048576,8,FALSE),"")=0,"",IFERROR(VLOOKUP(O2423,Home!$C$8:$R$1048576,8,FALSE),""))</f>
        <v/>
      </c>
      <c r="W2423" s="11" t="str">
        <f>IF(OR(VLOOKUP(N2423,Home!$C$7:$I$207,6,FALSE)="",VLOOKUP(N2423,Home!$C$7:$I$207,7,FALSE)=""),"FEJL",SUM(Baggrundsark!$K$4:K2423))</f>
        <v>FEJL</v>
      </c>
      <c r="Y2423">
        <v>2420</v>
      </c>
      <c r="Z2423" s="1"/>
      <c r="AC2423" s="44"/>
      <c r="AD2423">
        <f t="shared" si="774"/>
        <v>0</v>
      </c>
      <c r="AE2423">
        <f>SUM($AD$4:AD2423)</f>
        <v>1</v>
      </c>
      <c r="AF2423" s="103" t="str">
        <f>IFERROR(VLOOKUP(AN2423,Home!$C$8:$E$207,3,FALSE),"")</f>
        <v/>
      </c>
      <c r="AG2423" s="103" t="str">
        <f>IFERROR(VLOOKUP(AN2423,Home!$C$8:$E$207,2,FALSE),"")</f>
        <v/>
      </c>
      <c r="AH2423" s="104" t="str">
        <f>IF(VLOOKUP(AE2423,Home!$C$8:$I$207,6,FALSE)="","",VLOOKUP(AE2423,Home!$C$8:$I$207,6,FALSE))</f>
        <v/>
      </c>
      <c r="AI2423" s="104" t="e">
        <f t="shared" si="782"/>
        <v>#VALUE!</v>
      </c>
      <c r="AJ2423" s="105" t="e">
        <f t="shared" si="775"/>
        <v>#VALUE!</v>
      </c>
      <c r="AK2423" s="103" t="e">
        <f t="shared" si="768"/>
        <v>#VALUE!</v>
      </c>
      <c r="AL2423" s="103" t="e">
        <f t="shared" si="776"/>
        <v>#VALUE!</v>
      </c>
      <c r="AN2423" t="str">
        <f>IF(OR(VLOOKUP(AE2423,Home!$C$8:$I$207,6,FALSE)="",VLOOKUP(AE2423,Home!$C$8:$I$207,7,FALSE)=""),"FEJL",Baggrundsark!AE2423)</f>
        <v>FEJL</v>
      </c>
      <c r="AO2423">
        <f>IF(VLOOKUP(AE2423,Home!$C$8:$N$207,12,FALSE)="Timelønnet",1,0)</f>
        <v>0</v>
      </c>
      <c r="AP2423">
        <f>SUM($AO$4:AO2423)*AO2423</f>
        <v>0</v>
      </c>
      <c r="AQ2423">
        <f t="shared" si="783"/>
        <v>1</v>
      </c>
      <c r="AR2423" t="str">
        <f t="shared" si="783"/>
        <v/>
      </c>
      <c r="AS2423" t="e">
        <f t="shared" si="777"/>
        <v>#VALUE!</v>
      </c>
      <c r="AT2423" s="45" t="e">
        <f t="shared" si="784"/>
        <v>#VALUE!</v>
      </c>
      <c r="AU2423">
        <f>VLOOKUP(AQ2423,Home!$C$8:$J$207,8,FALSE)</f>
        <v>0</v>
      </c>
    </row>
    <row r="2424" spans="1:47" x14ac:dyDescent="0.25">
      <c r="A2424" s="6">
        <f t="shared" si="769"/>
        <v>0</v>
      </c>
      <c r="B2424" s="6">
        <f t="shared" si="778"/>
        <v>0</v>
      </c>
      <c r="C2424" s="6" t="str">
        <f t="shared" si="770"/>
        <v/>
      </c>
      <c r="D2424" s="7">
        <f t="shared" si="771"/>
        <v>0</v>
      </c>
      <c r="E2424" s="7">
        <f t="shared" si="779"/>
        <v>0</v>
      </c>
      <c r="F2424" s="7" t="str">
        <f t="shared" si="772"/>
        <v/>
      </c>
      <c r="G2424" s="6">
        <f t="shared" si="773"/>
        <v>0</v>
      </c>
      <c r="H2424" s="6">
        <f t="shared" si="780"/>
        <v>0</v>
      </c>
      <c r="I2424" s="6" t="str">
        <f t="shared" si="781"/>
        <v/>
      </c>
      <c r="J2424" s="11">
        <v>2421</v>
      </c>
      <c r="K2424" s="11">
        <f>IF(IFERROR(VLOOKUP(J2424,Home!$A$8:$B$1048576,1,FALSE),0)=0,0,1)</f>
        <v>0</v>
      </c>
      <c r="L2424" s="129" t="e">
        <f>IF(VLOOKUP(O2424,Home!$C$8:$R$207,6,FALSE)="","",VLOOKUP(O2424,Home!$C$8:$R$207,6,FALSE))</f>
        <v>#N/A</v>
      </c>
      <c r="M2424" s="129" t="e">
        <f t="shared" si="766"/>
        <v>#N/A</v>
      </c>
      <c r="N2424" s="11">
        <f>SUM($K$4:K2424)</f>
        <v>200</v>
      </c>
      <c r="O2424" s="11" t="str">
        <f>IF(P2424="","",IF(IFERROR(VLOOKUP(N2424,Home!$C$8:$R$1048576,1,FALSE),"")=0,"",IFERROR(VLOOKUP(N2424,Home!$C$8:$R$1048576,1,FALSE),"")))</f>
        <v/>
      </c>
      <c r="P2424" s="11" t="str">
        <f>IF(IFERROR(VLOOKUP(W2424,Home!$C$8:$R$1048576,3,FALSE),"")=0,"",IFERROR(VLOOKUP(W2424,Home!$C$8:$R$1048576,3,FALSE),""))</f>
        <v/>
      </c>
      <c r="Q2424" s="11" t="str">
        <f t="shared" si="765"/>
        <v/>
      </c>
      <c r="R2424" s="130" t="e">
        <f>VLOOKUP(Q2424,'Baggrund til lister'!$G$4:$H$15,2,FALSE)</f>
        <v>#N/A</v>
      </c>
      <c r="S2424" s="11" t="str">
        <f t="shared" si="767"/>
        <v/>
      </c>
      <c r="T2424" s="11" t="str">
        <f>IF(IFERROR(VLOOKUP(N2424,Home!$C$8:$R$1048576,11,FALSE),"")=0,"",IFERROR(VLOOKUP(N2424,Home!$C$8:$R$1048576,11,FALSE),""))</f>
        <v/>
      </c>
      <c r="U2424" s="11" t="str">
        <f>IF(IFERROR(VLOOKUP(O2424,Home!$C$8:$R$1048576,12,FALSE),"")=0,"",IFERROR(VLOOKUP(O2424,Home!$C$8:$R$1048576,12,FALSE),""))</f>
        <v/>
      </c>
      <c r="V2424" s="11" t="str">
        <f>IF(IFERROR(VLOOKUP(O2424,Home!$C$8:$R$1048576,8,FALSE),"")=0,"",IFERROR(VLOOKUP(O2424,Home!$C$8:$R$1048576,8,FALSE),""))</f>
        <v/>
      </c>
      <c r="W2424" s="11" t="str">
        <f>IF(OR(VLOOKUP(N2424,Home!$C$7:$I$207,6,FALSE)="",VLOOKUP(N2424,Home!$C$7:$I$207,7,FALSE)=""),"FEJL",SUM(Baggrundsark!$K$4:K2424))</f>
        <v>FEJL</v>
      </c>
      <c r="Y2424">
        <v>2421</v>
      </c>
      <c r="Z2424" s="1"/>
      <c r="AC2424" s="44"/>
      <c r="AD2424">
        <f t="shared" si="774"/>
        <v>0</v>
      </c>
      <c r="AE2424">
        <f>SUM($AD$4:AD2424)</f>
        <v>1</v>
      </c>
      <c r="AF2424" s="103" t="str">
        <f>IFERROR(VLOOKUP(AN2424,Home!$C$8:$E$207,3,FALSE),"")</f>
        <v/>
      </c>
      <c r="AG2424" s="103" t="str">
        <f>IFERROR(VLOOKUP(AN2424,Home!$C$8:$E$207,2,FALSE),"")</f>
        <v/>
      </c>
      <c r="AH2424" s="104" t="str">
        <f>IF(VLOOKUP(AE2424,Home!$C$8:$I$207,6,FALSE)="","",VLOOKUP(AE2424,Home!$C$8:$I$207,6,FALSE))</f>
        <v/>
      </c>
      <c r="AI2424" s="104" t="e">
        <f t="shared" si="782"/>
        <v>#VALUE!</v>
      </c>
      <c r="AJ2424" s="105" t="e">
        <f t="shared" si="775"/>
        <v>#VALUE!</v>
      </c>
      <c r="AK2424" s="103" t="e">
        <f t="shared" si="768"/>
        <v>#VALUE!</v>
      </c>
      <c r="AL2424" s="103" t="e">
        <f t="shared" si="776"/>
        <v>#VALUE!</v>
      </c>
      <c r="AN2424" t="str">
        <f>IF(OR(VLOOKUP(AE2424,Home!$C$8:$I$207,6,FALSE)="",VLOOKUP(AE2424,Home!$C$8:$I$207,7,FALSE)=""),"FEJL",Baggrundsark!AE2424)</f>
        <v>FEJL</v>
      </c>
      <c r="AO2424">
        <f>IF(VLOOKUP(AE2424,Home!$C$8:$N$207,12,FALSE)="Timelønnet",1,0)</f>
        <v>0</v>
      </c>
      <c r="AP2424">
        <f>SUM($AO$4:AO2424)*AO2424</f>
        <v>0</v>
      </c>
      <c r="AQ2424">
        <f t="shared" si="783"/>
        <v>1</v>
      </c>
      <c r="AR2424" t="str">
        <f t="shared" si="783"/>
        <v/>
      </c>
      <c r="AS2424" t="e">
        <f t="shared" si="777"/>
        <v>#VALUE!</v>
      </c>
      <c r="AT2424" s="45" t="e">
        <f t="shared" si="784"/>
        <v>#VALUE!</v>
      </c>
      <c r="AU2424">
        <f>VLOOKUP(AQ2424,Home!$C$8:$J$207,8,FALSE)</f>
        <v>0</v>
      </c>
    </row>
    <row r="2425" spans="1:47" x14ac:dyDescent="0.25">
      <c r="A2425" s="6">
        <f t="shared" si="769"/>
        <v>0</v>
      </c>
      <c r="B2425" s="6">
        <f t="shared" si="778"/>
        <v>0</v>
      </c>
      <c r="C2425" s="6" t="str">
        <f t="shared" si="770"/>
        <v/>
      </c>
      <c r="D2425" s="7">
        <f t="shared" si="771"/>
        <v>0</v>
      </c>
      <c r="E2425" s="7">
        <f t="shared" si="779"/>
        <v>0</v>
      </c>
      <c r="F2425" s="7" t="str">
        <f t="shared" si="772"/>
        <v/>
      </c>
      <c r="G2425" s="6">
        <f t="shared" si="773"/>
        <v>0</v>
      </c>
      <c r="H2425" s="6">
        <f t="shared" si="780"/>
        <v>0</v>
      </c>
      <c r="I2425" s="6" t="str">
        <f t="shared" si="781"/>
        <v/>
      </c>
      <c r="J2425" s="11">
        <v>2422</v>
      </c>
      <c r="K2425" s="11">
        <f>IF(IFERROR(VLOOKUP(J2425,Home!$A$8:$B$1048576,1,FALSE),0)=0,0,1)</f>
        <v>0</v>
      </c>
      <c r="L2425" s="129" t="e">
        <f>IF(VLOOKUP(O2425,Home!$C$8:$R$207,6,FALSE)="","",VLOOKUP(O2425,Home!$C$8:$R$207,6,FALSE))</f>
        <v>#N/A</v>
      </c>
      <c r="M2425" s="129" t="e">
        <f t="shared" si="766"/>
        <v>#N/A</v>
      </c>
      <c r="N2425" s="11">
        <f>SUM($K$4:K2425)</f>
        <v>200</v>
      </c>
      <c r="O2425" s="11" t="str">
        <f>IF(P2425="","",IF(IFERROR(VLOOKUP(N2425,Home!$C$8:$R$1048576,1,FALSE),"")=0,"",IFERROR(VLOOKUP(N2425,Home!$C$8:$R$1048576,1,FALSE),"")))</f>
        <v/>
      </c>
      <c r="P2425" s="11" t="str">
        <f>IF(IFERROR(VLOOKUP(W2425,Home!$C$8:$R$1048576,3,FALSE),"")=0,"",IFERROR(VLOOKUP(W2425,Home!$C$8:$R$1048576,3,FALSE),""))</f>
        <v/>
      </c>
      <c r="Q2425" s="11" t="str">
        <f t="shared" ref="Q2425:Q2488" si="785">IFERROR(MONTH(M2425),"")</f>
        <v/>
      </c>
      <c r="R2425" s="130" t="e">
        <f>VLOOKUP(Q2425,'Baggrund til lister'!$G$4:$H$15,2,FALSE)</f>
        <v>#N/A</v>
      </c>
      <c r="S2425" s="11" t="str">
        <f t="shared" si="767"/>
        <v/>
      </c>
      <c r="T2425" s="11" t="str">
        <f>IF(IFERROR(VLOOKUP(N2425,Home!$C$8:$R$1048576,11,FALSE),"")=0,"",IFERROR(VLOOKUP(N2425,Home!$C$8:$R$1048576,11,FALSE),""))</f>
        <v/>
      </c>
      <c r="U2425" s="11" t="str">
        <f>IF(IFERROR(VLOOKUP(O2425,Home!$C$8:$R$1048576,12,FALSE),"")=0,"",IFERROR(VLOOKUP(O2425,Home!$C$8:$R$1048576,12,FALSE),""))</f>
        <v/>
      </c>
      <c r="V2425" s="11" t="str">
        <f>IF(IFERROR(VLOOKUP(O2425,Home!$C$8:$R$1048576,8,FALSE),"")=0,"",IFERROR(VLOOKUP(O2425,Home!$C$8:$R$1048576,8,FALSE),""))</f>
        <v/>
      </c>
      <c r="W2425" s="11" t="str">
        <f>IF(OR(VLOOKUP(N2425,Home!$C$7:$I$207,6,FALSE)="",VLOOKUP(N2425,Home!$C$7:$I$207,7,FALSE)=""),"FEJL",SUM(Baggrundsark!$K$4:K2425))</f>
        <v>FEJL</v>
      </c>
      <c r="Y2425">
        <v>2422</v>
      </c>
      <c r="Z2425" s="1"/>
      <c r="AC2425" s="44"/>
      <c r="AD2425">
        <f t="shared" si="774"/>
        <v>0</v>
      </c>
      <c r="AE2425">
        <f>SUM($AD$4:AD2425)</f>
        <v>1</v>
      </c>
      <c r="AF2425" s="103" t="str">
        <f>IFERROR(VLOOKUP(AN2425,Home!$C$8:$E$207,3,FALSE),"")</f>
        <v/>
      </c>
      <c r="AG2425" s="103" t="str">
        <f>IFERROR(VLOOKUP(AN2425,Home!$C$8:$E$207,2,FALSE),"")</f>
        <v/>
      </c>
      <c r="AH2425" s="104" t="str">
        <f>IF(VLOOKUP(AE2425,Home!$C$8:$I$207,6,FALSE)="","",VLOOKUP(AE2425,Home!$C$8:$I$207,6,FALSE))</f>
        <v/>
      </c>
      <c r="AI2425" s="104" t="e">
        <f t="shared" si="782"/>
        <v>#VALUE!</v>
      </c>
      <c r="AJ2425" s="105" t="e">
        <f t="shared" si="775"/>
        <v>#VALUE!</v>
      </c>
      <c r="AK2425" s="103" t="e">
        <f t="shared" si="768"/>
        <v>#VALUE!</v>
      </c>
      <c r="AL2425" s="103" t="e">
        <f t="shared" si="776"/>
        <v>#VALUE!</v>
      </c>
      <c r="AN2425" t="str">
        <f>IF(OR(VLOOKUP(AE2425,Home!$C$8:$I$207,6,FALSE)="",VLOOKUP(AE2425,Home!$C$8:$I$207,7,FALSE)=""),"FEJL",Baggrundsark!AE2425)</f>
        <v>FEJL</v>
      </c>
      <c r="AO2425">
        <f>IF(VLOOKUP(AE2425,Home!$C$8:$N$207,12,FALSE)="Timelønnet",1,0)</f>
        <v>0</v>
      </c>
      <c r="AP2425">
        <f>SUM($AO$4:AO2425)*AO2425</f>
        <v>0</v>
      </c>
      <c r="AQ2425">
        <f t="shared" si="783"/>
        <v>1</v>
      </c>
      <c r="AR2425" t="str">
        <f t="shared" si="783"/>
        <v/>
      </c>
      <c r="AS2425" t="e">
        <f t="shared" si="777"/>
        <v>#VALUE!</v>
      </c>
      <c r="AT2425" s="45" t="e">
        <f t="shared" si="784"/>
        <v>#VALUE!</v>
      </c>
      <c r="AU2425">
        <f>VLOOKUP(AQ2425,Home!$C$8:$J$207,8,FALSE)</f>
        <v>0</v>
      </c>
    </row>
    <row r="2426" spans="1:47" x14ac:dyDescent="0.25">
      <c r="A2426" s="6">
        <f t="shared" si="769"/>
        <v>0</v>
      </c>
      <c r="B2426" s="6">
        <f t="shared" si="778"/>
        <v>0</v>
      </c>
      <c r="C2426" s="6" t="str">
        <f t="shared" si="770"/>
        <v/>
      </c>
      <c r="D2426" s="7">
        <f t="shared" si="771"/>
        <v>0</v>
      </c>
      <c r="E2426" s="7">
        <f t="shared" si="779"/>
        <v>0</v>
      </c>
      <c r="F2426" s="7" t="str">
        <f t="shared" si="772"/>
        <v/>
      </c>
      <c r="G2426" s="6">
        <f t="shared" si="773"/>
        <v>0</v>
      </c>
      <c r="H2426" s="6">
        <f t="shared" si="780"/>
        <v>0</v>
      </c>
      <c r="I2426" s="6" t="str">
        <f t="shared" si="781"/>
        <v/>
      </c>
      <c r="J2426" s="11">
        <v>2423</v>
      </c>
      <c r="K2426" s="11">
        <f>IF(IFERROR(VLOOKUP(J2426,Home!$A$8:$B$1048576,1,FALSE),0)=0,0,1)</f>
        <v>0</v>
      </c>
      <c r="L2426" s="129" t="e">
        <f>IF(VLOOKUP(O2426,Home!$C$8:$R$207,6,FALSE)="","",VLOOKUP(O2426,Home!$C$8:$R$207,6,FALSE))</f>
        <v>#N/A</v>
      </c>
      <c r="M2426" s="129" t="e">
        <f t="shared" si="766"/>
        <v>#N/A</v>
      </c>
      <c r="N2426" s="11">
        <f>SUM($K$4:K2426)</f>
        <v>200</v>
      </c>
      <c r="O2426" s="11" t="str">
        <f>IF(P2426="","",IF(IFERROR(VLOOKUP(N2426,Home!$C$8:$R$1048576,1,FALSE),"")=0,"",IFERROR(VLOOKUP(N2426,Home!$C$8:$R$1048576,1,FALSE),"")))</f>
        <v/>
      </c>
      <c r="P2426" s="11" t="str">
        <f>IF(IFERROR(VLOOKUP(W2426,Home!$C$8:$R$1048576,3,FALSE),"")=0,"",IFERROR(VLOOKUP(W2426,Home!$C$8:$R$1048576,3,FALSE),""))</f>
        <v/>
      </c>
      <c r="Q2426" s="11" t="str">
        <f t="shared" si="785"/>
        <v/>
      </c>
      <c r="R2426" s="130" t="e">
        <f>VLOOKUP(Q2426,'Baggrund til lister'!$G$4:$H$15,2,FALSE)</f>
        <v>#N/A</v>
      </c>
      <c r="S2426" s="11" t="str">
        <f t="shared" si="767"/>
        <v/>
      </c>
      <c r="T2426" s="11" t="str">
        <f>IF(IFERROR(VLOOKUP(N2426,Home!$C$8:$R$1048576,11,FALSE),"")=0,"",IFERROR(VLOOKUP(N2426,Home!$C$8:$R$1048576,11,FALSE),""))</f>
        <v/>
      </c>
      <c r="U2426" s="11" t="str">
        <f>IF(IFERROR(VLOOKUP(O2426,Home!$C$8:$R$1048576,12,FALSE),"")=0,"",IFERROR(VLOOKUP(O2426,Home!$C$8:$R$1048576,12,FALSE),""))</f>
        <v/>
      </c>
      <c r="V2426" s="11" t="str">
        <f>IF(IFERROR(VLOOKUP(O2426,Home!$C$8:$R$1048576,8,FALSE),"")=0,"",IFERROR(VLOOKUP(O2426,Home!$C$8:$R$1048576,8,FALSE),""))</f>
        <v/>
      </c>
      <c r="W2426" s="11" t="str">
        <f>IF(OR(VLOOKUP(N2426,Home!$C$7:$I$207,6,FALSE)="",VLOOKUP(N2426,Home!$C$7:$I$207,7,FALSE)=""),"FEJL",SUM(Baggrundsark!$K$4:K2426))</f>
        <v>FEJL</v>
      </c>
      <c r="Y2426">
        <v>2423</v>
      </c>
      <c r="Z2426" s="1"/>
      <c r="AC2426" s="44"/>
      <c r="AD2426">
        <f t="shared" si="774"/>
        <v>0</v>
      </c>
      <c r="AE2426">
        <f>SUM($AD$4:AD2426)</f>
        <v>1</v>
      </c>
      <c r="AF2426" s="103" t="str">
        <f>IFERROR(VLOOKUP(AN2426,Home!$C$8:$E$207,3,FALSE),"")</f>
        <v/>
      </c>
      <c r="AG2426" s="103" t="str">
        <f>IFERROR(VLOOKUP(AN2426,Home!$C$8:$E$207,2,FALSE),"")</f>
        <v/>
      </c>
      <c r="AH2426" s="104" t="str">
        <f>IF(VLOOKUP(AE2426,Home!$C$8:$I$207,6,FALSE)="","",VLOOKUP(AE2426,Home!$C$8:$I$207,6,FALSE))</f>
        <v/>
      </c>
      <c r="AI2426" s="104" t="e">
        <f t="shared" si="782"/>
        <v>#VALUE!</v>
      </c>
      <c r="AJ2426" s="105" t="e">
        <f t="shared" si="775"/>
        <v>#VALUE!</v>
      </c>
      <c r="AK2426" s="103" t="e">
        <f t="shared" si="768"/>
        <v>#VALUE!</v>
      </c>
      <c r="AL2426" s="103" t="e">
        <f t="shared" si="776"/>
        <v>#VALUE!</v>
      </c>
      <c r="AN2426" t="str">
        <f>IF(OR(VLOOKUP(AE2426,Home!$C$8:$I$207,6,FALSE)="",VLOOKUP(AE2426,Home!$C$8:$I$207,7,FALSE)=""),"FEJL",Baggrundsark!AE2426)</f>
        <v>FEJL</v>
      </c>
      <c r="AO2426">
        <f>IF(VLOOKUP(AE2426,Home!$C$8:$N$207,12,FALSE)="Timelønnet",1,0)</f>
        <v>0</v>
      </c>
      <c r="AP2426">
        <f>SUM($AO$4:AO2426)*AO2426</f>
        <v>0</v>
      </c>
      <c r="AQ2426">
        <f t="shared" si="783"/>
        <v>1</v>
      </c>
      <c r="AR2426" t="str">
        <f t="shared" si="783"/>
        <v/>
      </c>
      <c r="AS2426" t="e">
        <f t="shared" si="777"/>
        <v>#VALUE!</v>
      </c>
      <c r="AT2426" s="45" t="e">
        <f t="shared" si="784"/>
        <v>#VALUE!</v>
      </c>
      <c r="AU2426">
        <f>VLOOKUP(AQ2426,Home!$C$8:$J$207,8,FALSE)</f>
        <v>0</v>
      </c>
    </row>
    <row r="2427" spans="1:47" x14ac:dyDescent="0.25">
      <c r="A2427" s="6">
        <f t="shared" si="769"/>
        <v>0</v>
      </c>
      <c r="B2427" s="6">
        <f t="shared" si="778"/>
        <v>0</v>
      </c>
      <c r="C2427" s="6" t="str">
        <f t="shared" si="770"/>
        <v/>
      </c>
      <c r="D2427" s="7">
        <f t="shared" si="771"/>
        <v>0</v>
      </c>
      <c r="E2427" s="7">
        <f t="shared" si="779"/>
        <v>0</v>
      </c>
      <c r="F2427" s="7" t="str">
        <f t="shared" si="772"/>
        <v/>
      </c>
      <c r="G2427" s="6">
        <f t="shared" si="773"/>
        <v>0</v>
      </c>
      <c r="H2427" s="6">
        <f t="shared" si="780"/>
        <v>0</v>
      </c>
      <c r="I2427" s="6" t="str">
        <f t="shared" si="781"/>
        <v/>
      </c>
      <c r="J2427" s="11">
        <v>2424</v>
      </c>
      <c r="K2427" s="11">
        <f>IF(IFERROR(VLOOKUP(J2427,Home!$A$8:$B$1048576,1,FALSE),0)=0,0,1)</f>
        <v>0</v>
      </c>
      <c r="L2427" s="129" t="e">
        <f>IF(VLOOKUP(O2427,Home!$C$8:$R$207,6,FALSE)="","",VLOOKUP(O2427,Home!$C$8:$R$207,6,FALSE))</f>
        <v>#N/A</v>
      </c>
      <c r="M2427" s="129" t="e">
        <f t="shared" si="766"/>
        <v>#N/A</v>
      </c>
      <c r="N2427" s="11">
        <f>SUM($K$4:K2427)</f>
        <v>200</v>
      </c>
      <c r="O2427" s="11" t="str">
        <f>IF(P2427="","",IF(IFERROR(VLOOKUP(N2427,Home!$C$8:$R$1048576,1,FALSE),"")=0,"",IFERROR(VLOOKUP(N2427,Home!$C$8:$R$1048576,1,FALSE),"")))</f>
        <v/>
      </c>
      <c r="P2427" s="11" t="str">
        <f>IF(IFERROR(VLOOKUP(W2427,Home!$C$8:$R$1048576,3,FALSE),"")=0,"",IFERROR(VLOOKUP(W2427,Home!$C$8:$R$1048576,3,FALSE),""))</f>
        <v/>
      </c>
      <c r="Q2427" s="11" t="str">
        <f t="shared" si="785"/>
        <v/>
      </c>
      <c r="R2427" s="130" t="e">
        <f>VLOOKUP(Q2427,'Baggrund til lister'!$G$4:$H$15,2,FALSE)</f>
        <v>#N/A</v>
      </c>
      <c r="S2427" s="11" t="str">
        <f t="shared" si="767"/>
        <v/>
      </c>
      <c r="T2427" s="11" t="str">
        <f>IF(IFERROR(VLOOKUP(N2427,Home!$C$8:$R$1048576,11,FALSE),"")=0,"",IFERROR(VLOOKUP(N2427,Home!$C$8:$R$1048576,11,FALSE),""))</f>
        <v/>
      </c>
      <c r="U2427" s="11" t="str">
        <f>IF(IFERROR(VLOOKUP(O2427,Home!$C$8:$R$1048576,12,FALSE),"")=0,"",IFERROR(VLOOKUP(O2427,Home!$C$8:$R$1048576,12,FALSE),""))</f>
        <v/>
      </c>
      <c r="V2427" s="11" t="str">
        <f>IF(IFERROR(VLOOKUP(O2427,Home!$C$8:$R$1048576,8,FALSE),"")=0,"",IFERROR(VLOOKUP(O2427,Home!$C$8:$R$1048576,8,FALSE),""))</f>
        <v/>
      </c>
      <c r="W2427" s="11" t="str">
        <f>IF(OR(VLOOKUP(N2427,Home!$C$7:$I$207,6,FALSE)="",VLOOKUP(N2427,Home!$C$7:$I$207,7,FALSE)=""),"FEJL",SUM(Baggrundsark!$K$4:K2427))</f>
        <v>FEJL</v>
      </c>
      <c r="Y2427">
        <v>2424</v>
      </c>
      <c r="Z2427" s="1"/>
      <c r="AC2427" s="44"/>
      <c r="AD2427">
        <f t="shared" si="774"/>
        <v>0</v>
      </c>
      <c r="AE2427">
        <f>SUM($AD$4:AD2427)</f>
        <v>1</v>
      </c>
      <c r="AF2427" s="103" t="str">
        <f>IFERROR(VLOOKUP(AN2427,Home!$C$8:$E$207,3,FALSE),"")</f>
        <v/>
      </c>
      <c r="AG2427" s="103" t="str">
        <f>IFERROR(VLOOKUP(AN2427,Home!$C$8:$E$207,2,FALSE),"")</f>
        <v/>
      </c>
      <c r="AH2427" s="104" t="str">
        <f>IF(VLOOKUP(AE2427,Home!$C$8:$I$207,6,FALSE)="","",VLOOKUP(AE2427,Home!$C$8:$I$207,6,FALSE))</f>
        <v/>
      </c>
      <c r="AI2427" s="104" t="e">
        <f t="shared" si="782"/>
        <v>#VALUE!</v>
      </c>
      <c r="AJ2427" s="105" t="e">
        <f t="shared" si="775"/>
        <v>#VALUE!</v>
      </c>
      <c r="AK2427" s="103" t="e">
        <f t="shared" si="768"/>
        <v>#VALUE!</v>
      </c>
      <c r="AL2427" s="103" t="e">
        <f t="shared" si="776"/>
        <v>#VALUE!</v>
      </c>
      <c r="AN2427" t="str">
        <f>IF(OR(VLOOKUP(AE2427,Home!$C$8:$I$207,6,FALSE)="",VLOOKUP(AE2427,Home!$C$8:$I$207,7,FALSE)=""),"FEJL",Baggrundsark!AE2427)</f>
        <v>FEJL</v>
      </c>
      <c r="AO2427">
        <f>IF(VLOOKUP(AE2427,Home!$C$8:$N$207,12,FALSE)="Timelønnet",1,0)</f>
        <v>0</v>
      </c>
      <c r="AP2427">
        <f>SUM($AO$4:AO2427)*AO2427</f>
        <v>0</v>
      </c>
      <c r="AQ2427">
        <f t="shared" si="783"/>
        <v>1</v>
      </c>
      <c r="AR2427" t="str">
        <f t="shared" si="783"/>
        <v/>
      </c>
      <c r="AS2427" t="e">
        <f t="shared" si="777"/>
        <v>#VALUE!</v>
      </c>
      <c r="AT2427" s="45" t="e">
        <f t="shared" si="784"/>
        <v>#VALUE!</v>
      </c>
      <c r="AU2427">
        <f>VLOOKUP(AQ2427,Home!$C$8:$J$207,8,FALSE)</f>
        <v>0</v>
      </c>
    </row>
    <row r="2428" spans="1:47" x14ac:dyDescent="0.25">
      <c r="A2428" s="6">
        <f t="shared" si="769"/>
        <v>0</v>
      </c>
      <c r="B2428" s="6">
        <f t="shared" si="778"/>
        <v>0</v>
      </c>
      <c r="C2428" s="6" t="str">
        <f t="shared" si="770"/>
        <v/>
      </c>
      <c r="D2428" s="7">
        <f t="shared" si="771"/>
        <v>0</v>
      </c>
      <c r="E2428" s="7">
        <f t="shared" si="779"/>
        <v>0</v>
      </c>
      <c r="F2428" s="7" t="str">
        <f t="shared" si="772"/>
        <v/>
      </c>
      <c r="G2428" s="6">
        <f t="shared" si="773"/>
        <v>0</v>
      </c>
      <c r="H2428" s="6">
        <f t="shared" si="780"/>
        <v>0</v>
      </c>
      <c r="I2428" s="6" t="str">
        <f t="shared" si="781"/>
        <v/>
      </c>
      <c r="J2428" s="11">
        <v>2425</v>
      </c>
      <c r="K2428" s="11">
        <f>IF(IFERROR(VLOOKUP(J2428,Home!$A$8:$B$1048576,1,FALSE),0)=0,0,1)</f>
        <v>0</v>
      </c>
      <c r="L2428" s="129" t="e">
        <f>IF(VLOOKUP(O2428,Home!$C$8:$R$207,6,FALSE)="","",VLOOKUP(O2428,Home!$C$8:$R$207,6,FALSE))</f>
        <v>#N/A</v>
      </c>
      <c r="M2428" s="129" t="e">
        <f t="shared" si="766"/>
        <v>#N/A</v>
      </c>
      <c r="N2428" s="11">
        <f>SUM($K$4:K2428)</f>
        <v>200</v>
      </c>
      <c r="O2428" s="11" t="str">
        <f>IF(P2428="","",IF(IFERROR(VLOOKUP(N2428,Home!$C$8:$R$1048576,1,FALSE),"")=0,"",IFERROR(VLOOKUP(N2428,Home!$C$8:$R$1048576,1,FALSE),"")))</f>
        <v/>
      </c>
      <c r="P2428" s="11" t="str">
        <f>IF(IFERROR(VLOOKUP(W2428,Home!$C$8:$R$1048576,3,FALSE),"")=0,"",IFERROR(VLOOKUP(W2428,Home!$C$8:$R$1048576,3,FALSE),""))</f>
        <v/>
      </c>
      <c r="Q2428" s="11" t="str">
        <f t="shared" si="785"/>
        <v/>
      </c>
      <c r="R2428" s="130" t="e">
        <f>VLOOKUP(Q2428,'Baggrund til lister'!$G$4:$H$15,2,FALSE)</f>
        <v>#N/A</v>
      </c>
      <c r="S2428" s="11" t="str">
        <f t="shared" si="767"/>
        <v/>
      </c>
      <c r="T2428" s="11" t="str">
        <f>IF(IFERROR(VLOOKUP(N2428,Home!$C$8:$R$1048576,11,FALSE),"")=0,"",IFERROR(VLOOKUP(N2428,Home!$C$8:$R$1048576,11,FALSE),""))</f>
        <v/>
      </c>
      <c r="U2428" s="11" t="str">
        <f>IF(IFERROR(VLOOKUP(O2428,Home!$C$8:$R$1048576,12,FALSE),"")=0,"",IFERROR(VLOOKUP(O2428,Home!$C$8:$R$1048576,12,FALSE),""))</f>
        <v/>
      </c>
      <c r="V2428" s="11" t="str">
        <f>IF(IFERROR(VLOOKUP(O2428,Home!$C$8:$R$1048576,8,FALSE),"")=0,"",IFERROR(VLOOKUP(O2428,Home!$C$8:$R$1048576,8,FALSE),""))</f>
        <v/>
      </c>
      <c r="W2428" s="11" t="str">
        <f>IF(OR(VLOOKUP(N2428,Home!$C$7:$I$207,6,FALSE)="",VLOOKUP(N2428,Home!$C$7:$I$207,7,FALSE)=""),"FEJL",SUM(Baggrundsark!$K$4:K2428))</f>
        <v>FEJL</v>
      </c>
      <c r="Y2428">
        <v>2425</v>
      </c>
      <c r="Z2428" s="1"/>
      <c r="AC2428" s="44"/>
      <c r="AD2428">
        <f t="shared" si="774"/>
        <v>0</v>
      </c>
      <c r="AE2428">
        <f>SUM($AD$4:AD2428)</f>
        <v>1</v>
      </c>
      <c r="AF2428" s="103" t="str">
        <f>IFERROR(VLOOKUP(AN2428,Home!$C$8:$E$207,3,FALSE),"")</f>
        <v/>
      </c>
      <c r="AG2428" s="103" t="str">
        <f>IFERROR(VLOOKUP(AN2428,Home!$C$8:$E$207,2,FALSE),"")</f>
        <v/>
      </c>
      <c r="AH2428" s="104" t="str">
        <f>IF(VLOOKUP(AE2428,Home!$C$8:$I$207,6,FALSE)="","",VLOOKUP(AE2428,Home!$C$8:$I$207,6,FALSE))</f>
        <v/>
      </c>
      <c r="AI2428" s="104" t="e">
        <f t="shared" si="782"/>
        <v>#VALUE!</v>
      </c>
      <c r="AJ2428" s="105" t="e">
        <f t="shared" si="775"/>
        <v>#VALUE!</v>
      </c>
      <c r="AK2428" s="103" t="e">
        <f t="shared" si="768"/>
        <v>#VALUE!</v>
      </c>
      <c r="AL2428" s="103" t="e">
        <f t="shared" si="776"/>
        <v>#VALUE!</v>
      </c>
      <c r="AN2428" t="str">
        <f>IF(OR(VLOOKUP(AE2428,Home!$C$8:$I$207,6,FALSE)="",VLOOKUP(AE2428,Home!$C$8:$I$207,7,FALSE)=""),"FEJL",Baggrundsark!AE2428)</f>
        <v>FEJL</v>
      </c>
      <c r="AO2428">
        <f>IF(VLOOKUP(AE2428,Home!$C$8:$N$207,12,FALSE)="Timelønnet",1,0)</f>
        <v>0</v>
      </c>
      <c r="AP2428">
        <f>SUM($AO$4:AO2428)*AO2428</f>
        <v>0</v>
      </c>
      <c r="AQ2428">
        <f t="shared" si="783"/>
        <v>1</v>
      </c>
      <c r="AR2428" t="str">
        <f t="shared" si="783"/>
        <v/>
      </c>
      <c r="AS2428" t="e">
        <f t="shared" si="777"/>
        <v>#VALUE!</v>
      </c>
      <c r="AT2428" s="45" t="e">
        <f t="shared" si="784"/>
        <v>#VALUE!</v>
      </c>
      <c r="AU2428">
        <f>VLOOKUP(AQ2428,Home!$C$8:$J$207,8,FALSE)</f>
        <v>0</v>
      </c>
    </row>
    <row r="2429" spans="1:47" x14ac:dyDescent="0.25">
      <c r="A2429" s="6">
        <f t="shared" si="769"/>
        <v>0</v>
      </c>
      <c r="B2429" s="6">
        <f t="shared" si="778"/>
        <v>0</v>
      </c>
      <c r="C2429" s="6" t="str">
        <f t="shared" si="770"/>
        <v/>
      </c>
      <c r="D2429" s="7">
        <f t="shared" si="771"/>
        <v>0</v>
      </c>
      <c r="E2429" s="7">
        <f t="shared" si="779"/>
        <v>0</v>
      </c>
      <c r="F2429" s="7" t="str">
        <f t="shared" si="772"/>
        <v/>
      </c>
      <c r="G2429" s="6">
        <f t="shared" si="773"/>
        <v>0</v>
      </c>
      <c r="H2429" s="6">
        <f t="shared" si="780"/>
        <v>0</v>
      </c>
      <c r="I2429" s="6" t="str">
        <f t="shared" si="781"/>
        <v/>
      </c>
      <c r="J2429" s="11">
        <v>2426</v>
      </c>
      <c r="K2429" s="11">
        <f>IF(IFERROR(VLOOKUP(J2429,Home!$A$8:$B$1048576,1,FALSE),0)=0,0,1)</f>
        <v>0</v>
      </c>
      <c r="L2429" s="129" t="e">
        <f>IF(VLOOKUP(O2429,Home!$C$8:$R$207,6,FALSE)="","",VLOOKUP(O2429,Home!$C$8:$R$207,6,FALSE))</f>
        <v>#N/A</v>
      </c>
      <c r="M2429" s="129" t="e">
        <f t="shared" si="766"/>
        <v>#N/A</v>
      </c>
      <c r="N2429" s="11">
        <f>SUM($K$4:K2429)</f>
        <v>200</v>
      </c>
      <c r="O2429" s="11" t="str">
        <f>IF(P2429="","",IF(IFERROR(VLOOKUP(N2429,Home!$C$8:$R$1048576,1,FALSE),"")=0,"",IFERROR(VLOOKUP(N2429,Home!$C$8:$R$1048576,1,FALSE),"")))</f>
        <v/>
      </c>
      <c r="P2429" s="11" t="str">
        <f>IF(IFERROR(VLOOKUP(W2429,Home!$C$8:$R$1048576,3,FALSE),"")=0,"",IFERROR(VLOOKUP(W2429,Home!$C$8:$R$1048576,3,FALSE),""))</f>
        <v/>
      </c>
      <c r="Q2429" s="11" t="str">
        <f t="shared" si="785"/>
        <v/>
      </c>
      <c r="R2429" s="130" t="e">
        <f>VLOOKUP(Q2429,'Baggrund til lister'!$G$4:$H$15,2,FALSE)</f>
        <v>#N/A</v>
      </c>
      <c r="S2429" s="11" t="str">
        <f t="shared" si="767"/>
        <v/>
      </c>
      <c r="T2429" s="11" t="str">
        <f>IF(IFERROR(VLOOKUP(N2429,Home!$C$8:$R$1048576,11,FALSE),"")=0,"",IFERROR(VLOOKUP(N2429,Home!$C$8:$R$1048576,11,FALSE),""))</f>
        <v/>
      </c>
      <c r="U2429" s="11" t="str">
        <f>IF(IFERROR(VLOOKUP(O2429,Home!$C$8:$R$1048576,12,FALSE),"")=0,"",IFERROR(VLOOKUP(O2429,Home!$C$8:$R$1048576,12,FALSE),""))</f>
        <v/>
      </c>
      <c r="V2429" s="11" t="str">
        <f>IF(IFERROR(VLOOKUP(O2429,Home!$C$8:$R$1048576,8,FALSE),"")=0,"",IFERROR(VLOOKUP(O2429,Home!$C$8:$R$1048576,8,FALSE),""))</f>
        <v/>
      </c>
      <c r="W2429" s="11" t="str">
        <f>IF(OR(VLOOKUP(N2429,Home!$C$7:$I$207,6,FALSE)="",VLOOKUP(N2429,Home!$C$7:$I$207,7,FALSE)=""),"FEJL",SUM(Baggrundsark!$K$4:K2429))</f>
        <v>FEJL</v>
      </c>
      <c r="Y2429">
        <v>2426</v>
      </c>
      <c r="Z2429" s="1"/>
      <c r="AC2429" s="44"/>
      <c r="AD2429">
        <f t="shared" si="774"/>
        <v>0</v>
      </c>
      <c r="AE2429">
        <f>SUM($AD$4:AD2429)</f>
        <v>1</v>
      </c>
      <c r="AF2429" s="103" t="str">
        <f>IFERROR(VLOOKUP(AN2429,Home!$C$8:$E$207,3,FALSE),"")</f>
        <v/>
      </c>
      <c r="AG2429" s="103" t="str">
        <f>IFERROR(VLOOKUP(AN2429,Home!$C$8:$E$207,2,FALSE),"")</f>
        <v/>
      </c>
      <c r="AH2429" s="104" t="str">
        <f>IF(VLOOKUP(AE2429,Home!$C$8:$I$207,6,FALSE)="","",VLOOKUP(AE2429,Home!$C$8:$I$207,6,FALSE))</f>
        <v/>
      </c>
      <c r="AI2429" s="104" t="e">
        <f t="shared" si="782"/>
        <v>#VALUE!</v>
      </c>
      <c r="AJ2429" s="105" t="e">
        <f t="shared" si="775"/>
        <v>#VALUE!</v>
      </c>
      <c r="AK2429" s="103" t="e">
        <f t="shared" si="768"/>
        <v>#VALUE!</v>
      </c>
      <c r="AL2429" s="103" t="e">
        <f t="shared" si="776"/>
        <v>#VALUE!</v>
      </c>
      <c r="AN2429" t="str">
        <f>IF(OR(VLOOKUP(AE2429,Home!$C$8:$I$207,6,FALSE)="",VLOOKUP(AE2429,Home!$C$8:$I$207,7,FALSE)=""),"FEJL",Baggrundsark!AE2429)</f>
        <v>FEJL</v>
      </c>
      <c r="AO2429">
        <f>IF(VLOOKUP(AE2429,Home!$C$8:$N$207,12,FALSE)="Timelønnet",1,0)</f>
        <v>0</v>
      </c>
      <c r="AP2429">
        <f>SUM($AO$4:AO2429)*AO2429</f>
        <v>0</v>
      </c>
      <c r="AQ2429">
        <f t="shared" si="783"/>
        <v>1</v>
      </c>
      <c r="AR2429" t="str">
        <f t="shared" si="783"/>
        <v/>
      </c>
      <c r="AS2429" t="e">
        <f t="shared" si="777"/>
        <v>#VALUE!</v>
      </c>
      <c r="AT2429" s="45" t="e">
        <f t="shared" si="784"/>
        <v>#VALUE!</v>
      </c>
      <c r="AU2429">
        <f>VLOOKUP(AQ2429,Home!$C$8:$J$207,8,FALSE)</f>
        <v>0</v>
      </c>
    </row>
    <row r="2430" spans="1:47" x14ac:dyDescent="0.25">
      <c r="A2430" s="6">
        <f t="shared" si="769"/>
        <v>0</v>
      </c>
      <c r="B2430" s="6">
        <f t="shared" si="778"/>
        <v>0</v>
      </c>
      <c r="C2430" s="6" t="str">
        <f t="shared" si="770"/>
        <v/>
      </c>
      <c r="D2430" s="7">
        <f t="shared" si="771"/>
        <v>0</v>
      </c>
      <c r="E2430" s="7">
        <f t="shared" si="779"/>
        <v>0</v>
      </c>
      <c r="F2430" s="7" t="str">
        <f t="shared" si="772"/>
        <v/>
      </c>
      <c r="G2430" s="6">
        <f t="shared" si="773"/>
        <v>0</v>
      </c>
      <c r="H2430" s="6">
        <f t="shared" si="780"/>
        <v>0</v>
      </c>
      <c r="I2430" s="6" t="str">
        <f t="shared" si="781"/>
        <v/>
      </c>
      <c r="J2430" s="11">
        <v>2427</v>
      </c>
      <c r="K2430" s="11">
        <f>IF(IFERROR(VLOOKUP(J2430,Home!$A$8:$B$1048576,1,FALSE),0)=0,0,1)</f>
        <v>0</v>
      </c>
      <c r="L2430" s="129" t="e">
        <f>IF(VLOOKUP(O2430,Home!$C$8:$R$207,6,FALSE)="","",VLOOKUP(O2430,Home!$C$8:$R$207,6,FALSE))</f>
        <v>#N/A</v>
      </c>
      <c r="M2430" s="129" t="e">
        <f t="shared" si="766"/>
        <v>#N/A</v>
      </c>
      <c r="N2430" s="11">
        <f>SUM($K$4:K2430)</f>
        <v>200</v>
      </c>
      <c r="O2430" s="11" t="str">
        <f>IF(P2430="","",IF(IFERROR(VLOOKUP(N2430,Home!$C$8:$R$1048576,1,FALSE),"")=0,"",IFERROR(VLOOKUP(N2430,Home!$C$8:$R$1048576,1,FALSE),"")))</f>
        <v/>
      </c>
      <c r="P2430" s="11" t="str">
        <f>IF(IFERROR(VLOOKUP(W2430,Home!$C$8:$R$1048576,3,FALSE),"")=0,"",IFERROR(VLOOKUP(W2430,Home!$C$8:$R$1048576,3,FALSE),""))</f>
        <v/>
      </c>
      <c r="Q2430" s="11" t="str">
        <f t="shared" si="785"/>
        <v/>
      </c>
      <c r="R2430" s="130" t="e">
        <f>VLOOKUP(Q2430,'Baggrund til lister'!$G$4:$H$15,2,FALSE)</f>
        <v>#N/A</v>
      </c>
      <c r="S2430" s="11" t="str">
        <f t="shared" si="767"/>
        <v/>
      </c>
      <c r="T2430" s="11" t="str">
        <f>IF(IFERROR(VLOOKUP(N2430,Home!$C$8:$R$1048576,11,FALSE),"")=0,"",IFERROR(VLOOKUP(N2430,Home!$C$8:$R$1048576,11,FALSE),""))</f>
        <v/>
      </c>
      <c r="U2430" s="11" t="str">
        <f>IF(IFERROR(VLOOKUP(O2430,Home!$C$8:$R$1048576,12,FALSE),"")=0,"",IFERROR(VLOOKUP(O2430,Home!$C$8:$R$1048576,12,FALSE),""))</f>
        <v/>
      </c>
      <c r="V2430" s="11" t="str">
        <f>IF(IFERROR(VLOOKUP(O2430,Home!$C$8:$R$1048576,8,FALSE),"")=0,"",IFERROR(VLOOKUP(O2430,Home!$C$8:$R$1048576,8,FALSE),""))</f>
        <v/>
      </c>
      <c r="W2430" s="11" t="str">
        <f>IF(OR(VLOOKUP(N2430,Home!$C$7:$I$207,6,FALSE)="",VLOOKUP(N2430,Home!$C$7:$I$207,7,FALSE)=""),"FEJL",SUM(Baggrundsark!$K$4:K2430))</f>
        <v>FEJL</v>
      </c>
      <c r="Y2430">
        <v>2427</v>
      </c>
      <c r="Z2430" s="1"/>
      <c r="AC2430" s="44"/>
      <c r="AD2430">
        <f t="shared" si="774"/>
        <v>0</v>
      </c>
      <c r="AE2430">
        <f>SUM($AD$4:AD2430)</f>
        <v>1</v>
      </c>
      <c r="AF2430" s="103" t="str">
        <f>IFERROR(VLOOKUP(AN2430,Home!$C$8:$E$207,3,FALSE),"")</f>
        <v/>
      </c>
      <c r="AG2430" s="103" t="str">
        <f>IFERROR(VLOOKUP(AN2430,Home!$C$8:$E$207,2,FALSE),"")</f>
        <v/>
      </c>
      <c r="AH2430" s="104" t="str">
        <f>IF(VLOOKUP(AE2430,Home!$C$8:$I$207,6,FALSE)="","",VLOOKUP(AE2430,Home!$C$8:$I$207,6,FALSE))</f>
        <v/>
      </c>
      <c r="AI2430" s="104" t="e">
        <f t="shared" si="782"/>
        <v>#VALUE!</v>
      </c>
      <c r="AJ2430" s="105" t="e">
        <f t="shared" si="775"/>
        <v>#VALUE!</v>
      </c>
      <c r="AK2430" s="103" t="e">
        <f t="shared" si="768"/>
        <v>#VALUE!</v>
      </c>
      <c r="AL2430" s="103" t="e">
        <f t="shared" si="776"/>
        <v>#VALUE!</v>
      </c>
      <c r="AN2430" t="str">
        <f>IF(OR(VLOOKUP(AE2430,Home!$C$8:$I$207,6,FALSE)="",VLOOKUP(AE2430,Home!$C$8:$I$207,7,FALSE)=""),"FEJL",Baggrundsark!AE2430)</f>
        <v>FEJL</v>
      </c>
      <c r="AO2430">
        <f>IF(VLOOKUP(AE2430,Home!$C$8:$N$207,12,FALSE)="Timelønnet",1,0)</f>
        <v>0</v>
      </c>
      <c r="AP2430">
        <f>SUM($AO$4:AO2430)*AO2430</f>
        <v>0</v>
      </c>
      <c r="AQ2430">
        <f t="shared" si="783"/>
        <v>1</v>
      </c>
      <c r="AR2430" t="str">
        <f t="shared" si="783"/>
        <v/>
      </c>
      <c r="AS2430" t="e">
        <f t="shared" si="777"/>
        <v>#VALUE!</v>
      </c>
      <c r="AT2430" s="45" t="e">
        <f t="shared" si="784"/>
        <v>#VALUE!</v>
      </c>
      <c r="AU2430">
        <f>VLOOKUP(AQ2430,Home!$C$8:$J$207,8,FALSE)</f>
        <v>0</v>
      </c>
    </row>
    <row r="2431" spans="1:47" x14ac:dyDescent="0.25">
      <c r="A2431" s="6">
        <f t="shared" si="769"/>
        <v>0</v>
      </c>
      <c r="B2431" s="6">
        <f t="shared" si="778"/>
        <v>0</v>
      </c>
      <c r="C2431" s="6" t="str">
        <f t="shared" si="770"/>
        <v/>
      </c>
      <c r="D2431" s="7">
        <f t="shared" si="771"/>
        <v>0</v>
      </c>
      <c r="E2431" s="7">
        <f t="shared" si="779"/>
        <v>0</v>
      </c>
      <c r="F2431" s="7" t="str">
        <f t="shared" si="772"/>
        <v/>
      </c>
      <c r="G2431" s="6">
        <f t="shared" si="773"/>
        <v>0</v>
      </c>
      <c r="H2431" s="6">
        <f t="shared" si="780"/>
        <v>0</v>
      </c>
      <c r="I2431" s="6" t="str">
        <f t="shared" si="781"/>
        <v/>
      </c>
      <c r="J2431" s="11">
        <v>2428</v>
      </c>
      <c r="K2431" s="11">
        <f>IF(IFERROR(VLOOKUP(J2431,Home!$A$8:$B$1048576,1,FALSE),0)=0,0,1)</f>
        <v>0</v>
      </c>
      <c r="L2431" s="129" t="e">
        <f>IF(VLOOKUP(O2431,Home!$C$8:$R$207,6,FALSE)="","",VLOOKUP(O2431,Home!$C$8:$R$207,6,FALSE))</f>
        <v>#N/A</v>
      </c>
      <c r="M2431" s="129" t="e">
        <f t="shared" si="766"/>
        <v>#N/A</v>
      </c>
      <c r="N2431" s="11">
        <f>SUM($K$4:K2431)</f>
        <v>200</v>
      </c>
      <c r="O2431" s="11" t="str">
        <f>IF(P2431="","",IF(IFERROR(VLOOKUP(N2431,Home!$C$8:$R$1048576,1,FALSE),"")=0,"",IFERROR(VLOOKUP(N2431,Home!$C$8:$R$1048576,1,FALSE),"")))</f>
        <v/>
      </c>
      <c r="P2431" s="11" t="str">
        <f>IF(IFERROR(VLOOKUP(W2431,Home!$C$8:$R$1048576,3,FALSE),"")=0,"",IFERROR(VLOOKUP(W2431,Home!$C$8:$R$1048576,3,FALSE),""))</f>
        <v/>
      </c>
      <c r="Q2431" s="11" t="str">
        <f t="shared" si="785"/>
        <v/>
      </c>
      <c r="R2431" s="130" t="e">
        <f>VLOOKUP(Q2431,'Baggrund til lister'!$G$4:$H$15,2,FALSE)</f>
        <v>#N/A</v>
      </c>
      <c r="S2431" s="11" t="str">
        <f t="shared" si="767"/>
        <v/>
      </c>
      <c r="T2431" s="11" t="str">
        <f>IF(IFERROR(VLOOKUP(N2431,Home!$C$8:$R$1048576,11,FALSE),"")=0,"",IFERROR(VLOOKUP(N2431,Home!$C$8:$R$1048576,11,FALSE),""))</f>
        <v/>
      </c>
      <c r="U2431" s="11" t="str">
        <f>IF(IFERROR(VLOOKUP(O2431,Home!$C$8:$R$1048576,12,FALSE),"")=0,"",IFERROR(VLOOKUP(O2431,Home!$C$8:$R$1048576,12,FALSE),""))</f>
        <v/>
      </c>
      <c r="V2431" s="11" t="str">
        <f>IF(IFERROR(VLOOKUP(O2431,Home!$C$8:$R$1048576,8,FALSE),"")=0,"",IFERROR(VLOOKUP(O2431,Home!$C$8:$R$1048576,8,FALSE),""))</f>
        <v/>
      </c>
      <c r="W2431" s="11" t="str">
        <f>IF(OR(VLOOKUP(N2431,Home!$C$7:$I$207,6,FALSE)="",VLOOKUP(N2431,Home!$C$7:$I$207,7,FALSE)=""),"FEJL",SUM(Baggrundsark!$K$4:K2431))</f>
        <v>FEJL</v>
      </c>
      <c r="Y2431">
        <v>2428</v>
      </c>
      <c r="Z2431" s="1"/>
      <c r="AC2431" s="44"/>
      <c r="AD2431">
        <f t="shared" si="774"/>
        <v>0</v>
      </c>
      <c r="AE2431">
        <f>SUM($AD$4:AD2431)</f>
        <v>1</v>
      </c>
      <c r="AF2431" s="103" t="str">
        <f>IFERROR(VLOOKUP(AN2431,Home!$C$8:$E$207,3,FALSE),"")</f>
        <v/>
      </c>
      <c r="AG2431" s="103" t="str">
        <f>IFERROR(VLOOKUP(AN2431,Home!$C$8:$E$207,2,FALSE),"")</f>
        <v/>
      </c>
      <c r="AH2431" s="104" t="str">
        <f>IF(VLOOKUP(AE2431,Home!$C$8:$I$207,6,FALSE)="","",VLOOKUP(AE2431,Home!$C$8:$I$207,6,FALSE))</f>
        <v/>
      </c>
      <c r="AI2431" s="104" t="e">
        <f t="shared" si="782"/>
        <v>#VALUE!</v>
      </c>
      <c r="AJ2431" s="105" t="e">
        <f t="shared" si="775"/>
        <v>#VALUE!</v>
      </c>
      <c r="AK2431" s="103" t="e">
        <f t="shared" si="768"/>
        <v>#VALUE!</v>
      </c>
      <c r="AL2431" s="103" t="e">
        <f t="shared" si="776"/>
        <v>#VALUE!</v>
      </c>
      <c r="AN2431" t="str">
        <f>IF(OR(VLOOKUP(AE2431,Home!$C$8:$I$207,6,FALSE)="",VLOOKUP(AE2431,Home!$C$8:$I$207,7,FALSE)=""),"FEJL",Baggrundsark!AE2431)</f>
        <v>FEJL</v>
      </c>
      <c r="AO2431">
        <f>IF(VLOOKUP(AE2431,Home!$C$8:$N$207,12,FALSE)="Timelønnet",1,0)</f>
        <v>0</v>
      </c>
      <c r="AP2431">
        <f>SUM($AO$4:AO2431)*AO2431</f>
        <v>0</v>
      </c>
      <c r="AQ2431">
        <f t="shared" si="783"/>
        <v>1</v>
      </c>
      <c r="AR2431" t="str">
        <f t="shared" si="783"/>
        <v/>
      </c>
      <c r="AS2431" t="e">
        <f t="shared" si="777"/>
        <v>#VALUE!</v>
      </c>
      <c r="AT2431" s="45" t="e">
        <f t="shared" si="784"/>
        <v>#VALUE!</v>
      </c>
      <c r="AU2431">
        <f>VLOOKUP(AQ2431,Home!$C$8:$J$207,8,FALSE)</f>
        <v>0</v>
      </c>
    </row>
    <row r="2432" spans="1:47" x14ac:dyDescent="0.25">
      <c r="A2432" s="6">
        <f t="shared" si="769"/>
        <v>0</v>
      </c>
      <c r="B2432" s="6">
        <f t="shared" si="778"/>
        <v>0</v>
      </c>
      <c r="C2432" s="6" t="str">
        <f t="shared" si="770"/>
        <v/>
      </c>
      <c r="D2432" s="7">
        <f t="shared" si="771"/>
        <v>0</v>
      </c>
      <c r="E2432" s="7">
        <f t="shared" si="779"/>
        <v>0</v>
      </c>
      <c r="F2432" s="7" t="str">
        <f t="shared" si="772"/>
        <v/>
      </c>
      <c r="G2432" s="6">
        <f t="shared" si="773"/>
        <v>0</v>
      </c>
      <c r="H2432" s="6">
        <f t="shared" si="780"/>
        <v>0</v>
      </c>
      <c r="I2432" s="6" t="str">
        <f t="shared" si="781"/>
        <v/>
      </c>
      <c r="J2432" s="11">
        <v>2429</v>
      </c>
      <c r="K2432" s="11">
        <f>IF(IFERROR(VLOOKUP(J2432,Home!$A$8:$B$1048576,1,FALSE),0)=0,0,1)</f>
        <v>0</v>
      </c>
      <c r="L2432" s="129" t="e">
        <f>IF(VLOOKUP(O2432,Home!$C$8:$R$207,6,FALSE)="","",VLOOKUP(O2432,Home!$C$8:$R$207,6,FALSE))</f>
        <v>#N/A</v>
      </c>
      <c r="M2432" s="129" t="e">
        <f t="shared" si="766"/>
        <v>#N/A</v>
      </c>
      <c r="N2432" s="11">
        <f>SUM($K$4:K2432)</f>
        <v>200</v>
      </c>
      <c r="O2432" s="11" t="str">
        <f>IF(P2432="","",IF(IFERROR(VLOOKUP(N2432,Home!$C$8:$R$1048576,1,FALSE),"")=0,"",IFERROR(VLOOKUP(N2432,Home!$C$8:$R$1048576,1,FALSE),"")))</f>
        <v/>
      </c>
      <c r="P2432" s="11" t="str">
        <f>IF(IFERROR(VLOOKUP(W2432,Home!$C$8:$R$1048576,3,FALSE),"")=0,"",IFERROR(VLOOKUP(W2432,Home!$C$8:$R$1048576,3,FALSE),""))</f>
        <v/>
      </c>
      <c r="Q2432" s="11" t="str">
        <f t="shared" si="785"/>
        <v/>
      </c>
      <c r="R2432" s="130" t="e">
        <f>VLOOKUP(Q2432,'Baggrund til lister'!$G$4:$H$15,2,FALSE)</f>
        <v>#N/A</v>
      </c>
      <c r="S2432" s="11" t="str">
        <f t="shared" si="767"/>
        <v/>
      </c>
      <c r="T2432" s="11" t="str">
        <f>IF(IFERROR(VLOOKUP(N2432,Home!$C$8:$R$1048576,11,FALSE),"")=0,"",IFERROR(VLOOKUP(N2432,Home!$C$8:$R$1048576,11,FALSE),""))</f>
        <v/>
      </c>
      <c r="U2432" s="11" t="str">
        <f>IF(IFERROR(VLOOKUP(O2432,Home!$C$8:$R$1048576,12,FALSE),"")=0,"",IFERROR(VLOOKUP(O2432,Home!$C$8:$R$1048576,12,FALSE),""))</f>
        <v/>
      </c>
      <c r="V2432" s="11" t="str">
        <f>IF(IFERROR(VLOOKUP(O2432,Home!$C$8:$R$1048576,8,FALSE),"")=0,"",IFERROR(VLOOKUP(O2432,Home!$C$8:$R$1048576,8,FALSE),""))</f>
        <v/>
      </c>
      <c r="W2432" s="11" t="str">
        <f>IF(OR(VLOOKUP(N2432,Home!$C$7:$I$207,6,FALSE)="",VLOOKUP(N2432,Home!$C$7:$I$207,7,FALSE)=""),"FEJL",SUM(Baggrundsark!$K$4:K2432))</f>
        <v>FEJL</v>
      </c>
      <c r="Y2432">
        <v>2429</v>
      </c>
      <c r="Z2432" s="1"/>
      <c r="AC2432" s="44"/>
      <c r="AD2432">
        <f t="shared" si="774"/>
        <v>0</v>
      </c>
      <c r="AE2432">
        <f>SUM($AD$4:AD2432)</f>
        <v>1</v>
      </c>
      <c r="AF2432" s="103" t="str">
        <f>IFERROR(VLOOKUP(AN2432,Home!$C$8:$E$207,3,FALSE),"")</f>
        <v/>
      </c>
      <c r="AG2432" s="103" t="str">
        <f>IFERROR(VLOOKUP(AN2432,Home!$C$8:$E$207,2,FALSE),"")</f>
        <v/>
      </c>
      <c r="AH2432" s="104" t="str">
        <f>IF(VLOOKUP(AE2432,Home!$C$8:$I$207,6,FALSE)="","",VLOOKUP(AE2432,Home!$C$8:$I$207,6,FALSE))</f>
        <v/>
      </c>
      <c r="AI2432" s="104" t="e">
        <f t="shared" si="782"/>
        <v>#VALUE!</v>
      </c>
      <c r="AJ2432" s="105" t="e">
        <f t="shared" si="775"/>
        <v>#VALUE!</v>
      </c>
      <c r="AK2432" s="103" t="e">
        <f t="shared" si="768"/>
        <v>#VALUE!</v>
      </c>
      <c r="AL2432" s="103" t="e">
        <f t="shared" si="776"/>
        <v>#VALUE!</v>
      </c>
      <c r="AN2432" t="str">
        <f>IF(OR(VLOOKUP(AE2432,Home!$C$8:$I$207,6,FALSE)="",VLOOKUP(AE2432,Home!$C$8:$I$207,7,FALSE)=""),"FEJL",Baggrundsark!AE2432)</f>
        <v>FEJL</v>
      </c>
      <c r="AO2432">
        <f>IF(VLOOKUP(AE2432,Home!$C$8:$N$207,12,FALSE)="Timelønnet",1,0)</f>
        <v>0</v>
      </c>
      <c r="AP2432">
        <f>SUM($AO$4:AO2432)*AO2432</f>
        <v>0</v>
      </c>
      <c r="AQ2432">
        <f t="shared" si="783"/>
        <v>1</v>
      </c>
      <c r="AR2432" t="str">
        <f t="shared" si="783"/>
        <v/>
      </c>
      <c r="AS2432" t="e">
        <f t="shared" si="777"/>
        <v>#VALUE!</v>
      </c>
      <c r="AT2432" s="45" t="e">
        <f t="shared" si="784"/>
        <v>#VALUE!</v>
      </c>
      <c r="AU2432">
        <f>VLOOKUP(AQ2432,Home!$C$8:$J$207,8,FALSE)</f>
        <v>0</v>
      </c>
    </row>
    <row r="2433" spans="1:47" x14ac:dyDescent="0.25">
      <c r="A2433" s="6">
        <f t="shared" si="769"/>
        <v>0</v>
      </c>
      <c r="B2433" s="6">
        <f t="shared" si="778"/>
        <v>0</v>
      </c>
      <c r="C2433" s="6" t="str">
        <f t="shared" si="770"/>
        <v/>
      </c>
      <c r="D2433" s="7">
        <f t="shared" si="771"/>
        <v>0</v>
      </c>
      <c r="E2433" s="7">
        <f t="shared" si="779"/>
        <v>0</v>
      </c>
      <c r="F2433" s="7" t="str">
        <f t="shared" si="772"/>
        <v/>
      </c>
      <c r="G2433" s="6">
        <f t="shared" si="773"/>
        <v>0</v>
      </c>
      <c r="H2433" s="6">
        <f t="shared" si="780"/>
        <v>0</v>
      </c>
      <c r="I2433" s="6" t="str">
        <f t="shared" si="781"/>
        <v/>
      </c>
      <c r="J2433" s="11">
        <v>2430</v>
      </c>
      <c r="K2433" s="11">
        <f>IF(IFERROR(VLOOKUP(J2433,Home!$A$8:$B$1048576,1,FALSE),0)=0,0,1)</f>
        <v>0</v>
      </c>
      <c r="L2433" s="129" t="e">
        <f>IF(VLOOKUP(O2433,Home!$C$8:$R$207,6,FALSE)="","",VLOOKUP(O2433,Home!$C$8:$R$207,6,FALSE))</f>
        <v>#N/A</v>
      </c>
      <c r="M2433" s="129" t="e">
        <f t="shared" si="766"/>
        <v>#N/A</v>
      </c>
      <c r="N2433" s="11">
        <f>SUM($K$4:K2433)</f>
        <v>200</v>
      </c>
      <c r="O2433" s="11" t="str">
        <f>IF(P2433="","",IF(IFERROR(VLOOKUP(N2433,Home!$C$8:$R$1048576,1,FALSE),"")=0,"",IFERROR(VLOOKUP(N2433,Home!$C$8:$R$1048576,1,FALSE),"")))</f>
        <v/>
      </c>
      <c r="P2433" s="11" t="str">
        <f>IF(IFERROR(VLOOKUP(W2433,Home!$C$8:$R$1048576,3,FALSE),"")=0,"",IFERROR(VLOOKUP(W2433,Home!$C$8:$R$1048576,3,FALSE),""))</f>
        <v/>
      </c>
      <c r="Q2433" s="11" t="str">
        <f t="shared" si="785"/>
        <v/>
      </c>
      <c r="R2433" s="130" t="e">
        <f>VLOOKUP(Q2433,'Baggrund til lister'!$G$4:$H$15,2,FALSE)</f>
        <v>#N/A</v>
      </c>
      <c r="S2433" s="11" t="str">
        <f t="shared" si="767"/>
        <v/>
      </c>
      <c r="T2433" s="11" t="str">
        <f>IF(IFERROR(VLOOKUP(N2433,Home!$C$8:$R$1048576,11,FALSE),"")=0,"",IFERROR(VLOOKUP(N2433,Home!$C$8:$R$1048576,11,FALSE),""))</f>
        <v/>
      </c>
      <c r="U2433" s="11" t="str">
        <f>IF(IFERROR(VLOOKUP(O2433,Home!$C$8:$R$1048576,12,FALSE),"")=0,"",IFERROR(VLOOKUP(O2433,Home!$C$8:$R$1048576,12,FALSE),""))</f>
        <v/>
      </c>
      <c r="V2433" s="11" t="str">
        <f>IF(IFERROR(VLOOKUP(O2433,Home!$C$8:$R$1048576,8,FALSE),"")=0,"",IFERROR(VLOOKUP(O2433,Home!$C$8:$R$1048576,8,FALSE),""))</f>
        <v/>
      </c>
      <c r="W2433" s="11" t="str">
        <f>IF(OR(VLOOKUP(N2433,Home!$C$7:$I$207,6,FALSE)="",VLOOKUP(N2433,Home!$C$7:$I$207,7,FALSE)=""),"FEJL",SUM(Baggrundsark!$K$4:K2433))</f>
        <v>FEJL</v>
      </c>
      <c r="Y2433">
        <v>2430</v>
      </c>
      <c r="Z2433" s="1"/>
      <c r="AC2433" s="44"/>
      <c r="AD2433">
        <f t="shared" si="774"/>
        <v>0</v>
      </c>
      <c r="AE2433">
        <f>SUM($AD$4:AD2433)</f>
        <v>1</v>
      </c>
      <c r="AF2433" s="103" t="str">
        <f>IFERROR(VLOOKUP(AN2433,Home!$C$8:$E$207,3,FALSE),"")</f>
        <v/>
      </c>
      <c r="AG2433" s="103" t="str">
        <f>IFERROR(VLOOKUP(AN2433,Home!$C$8:$E$207,2,FALSE),"")</f>
        <v/>
      </c>
      <c r="AH2433" s="104" t="str">
        <f>IF(VLOOKUP(AE2433,Home!$C$8:$I$207,6,FALSE)="","",VLOOKUP(AE2433,Home!$C$8:$I$207,6,FALSE))</f>
        <v/>
      </c>
      <c r="AI2433" s="104" t="e">
        <f t="shared" si="782"/>
        <v>#VALUE!</v>
      </c>
      <c r="AJ2433" s="105" t="e">
        <f t="shared" si="775"/>
        <v>#VALUE!</v>
      </c>
      <c r="AK2433" s="103" t="e">
        <f t="shared" si="768"/>
        <v>#VALUE!</v>
      </c>
      <c r="AL2433" s="103" t="e">
        <f t="shared" si="776"/>
        <v>#VALUE!</v>
      </c>
      <c r="AN2433" t="str">
        <f>IF(OR(VLOOKUP(AE2433,Home!$C$8:$I$207,6,FALSE)="",VLOOKUP(AE2433,Home!$C$8:$I$207,7,FALSE)=""),"FEJL",Baggrundsark!AE2433)</f>
        <v>FEJL</v>
      </c>
      <c r="AO2433">
        <f>IF(VLOOKUP(AE2433,Home!$C$8:$N$207,12,FALSE)="Timelønnet",1,0)</f>
        <v>0</v>
      </c>
      <c r="AP2433">
        <f>SUM($AO$4:AO2433)*AO2433</f>
        <v>0</v>
      </c>
      <c r="AQ2433">
        <f t="shared" si="783"/>
        <v>1</v>
      </c>
      <c r="AR2433" t="str">
        <f t="shared" si="783"/>
        <v/>
      </c>
      <c r="AS2433" t="e">
        <f t="shared" si="777"/>
        <v>#VALUE!</v>
      </c>
      <c r="AT2433" s="45" t="e">
        <f t="shared" si="784"/>
        <v>#VALUE!</v>
      </c>
      <c r="AU2433">
        <f>VLOOKUP(AQ2433,Home!$C$8:$J$207,8,FALSE)</f>
        <v>0</v>
      </c>
    </row>
    <row r="2434" spans="1:47" x14ac:dyDescent="0.25">
      <c r="A2434" s="6">
        <f t="shared" si="769"/>
        <v>0</v>
      </c>
      <c r="B2434" s="6">
        <f t="shared" si="778"/>
        <v>0</v>
      </c>
      <c r="C2434" s="6" t="str">
        <f t="shared" si="770"/>
        <v/>
      </c>
      <c r="D2434" s="7">
        <f t="shared" si="771"/>
        <v>0</v>
      </c>
      <c r="E2434" s="7">
        <f t="shared" si="779"/>
        <v>0</v>
      </c>
      <c r="F2434" s="7" t="str">
        <f t="shared" si="772"/>
        <v/>
      </c>
      <c r="G2434" s="6">
        <f t="shared" si="773"/>
        <v>0</v>
      </c>
      <c r="H2434" s="6">
        <f t="shared" si="780"/>
        <v>0</v>
      </c>
      <c r="I2434" s="6" t="str">
        <f t="shared" si="781"/>
        <v/>
      </c>
      <c r="J2434" s="11">
        <v>2431</v>
      </c>
      <c r="K2434" s="11">
        <f>IF(IFERROR(VLOOKUP(J2434,Home!$A$8:$B$1048576,1,FALSE),0)=0,0,1)</f>
        <v>0</v>
      </c>
      <c r="L2434" s="129" t="e">
        <f>IF(VLOOKUP(O2434,Home!$C$8:$R$207,6,FALSE)="","",VLOOKUP(O2434,Home!$C$8:$R$207,6,FALSE))</f>
        <v>#N/A</v>
      </c>
      <c r="M2434" s="129" t="e">
        <f t="shared" si="766"/>
        <v>#N/A</v>
      </c>
      <c r="N2434" s="11">
        <f>SUM($K$4:K2434)</f>
        <v>200</v>
      </c>
      <c r="O2434" s="11" t="str">
        <f>IF(P2434="","",IF(IFERROR(VLOOKUP(N2434,Home!$C$8:$R$1048576,1,FALSE),"")=0,"",IFERROR(VLOOKUP(N2434,Home!$C$8:$R$1048576,1,FALSE),"")))</f>
        <v/>
      </c>
      <c r="P2434" s="11" t="str">
        <f>IF(IFERROR(VLOOKUP(W2434,Home!$C$8:$R$1048576,3,FALSE),"")=0,"",IFERROR(VLOOKUP(W2434,Home!$C$8:$R$1048576,3,FALSE),""))</f>
        <v/>
      </c>
      <c r="Q2434" s="11" t="str">
        <f t="shared" si="785"/>
        <v/>
      </c>
      <c r="R2434" s="130" t="e">
        <f>VLOOKUP(Q2434,'Baggrund til lister'!$G$4:$H$15,2,FALSE)</f>
        <v>#N/A</v>
      </c>
      <c r="S2434" s="11" t="str">
        <f t="shared" si="767"/>
        <v/>
      </c>
      <c r="T2434" s="11" t="str">
        <f>IF(IFERROR(VLOOKUP(N2434,Home!$C$8:$R$1048576,11,FALSE),"")=0,"",IFERROR(VLOOKUP(N2434,Home!$C$8:$R$1048576,11,FALSE),""))</f>
        <v/>
      </c>
      <c r="U2434" s="11" t="str">
        <f>IF(IFERROR(VLOOKUP(O2434,Home!$C$8:$R$1048576,12,FALSE),"")=0,"",IFERROR(VLOOKUP(O2434,Home!$C$8:$R$1048576,12,FALSE),""))</f>
        <v/>
      </c>
      <c r="V2434" s="11" t="str">
        <f>IF(IFERROR(VLOOKUP(O2434,Home!$C$8:$R$1048576,8,FALSE),"")=0,"",IFERROR(VLOOKUP(O2434,Home!$C$8:$R$1048576,8,FALSE),""))</f>
        <v/>
      </c>
      <c r="W2434" s="11" t="str">
        <f>IF(OR(VLOOKUP(N2434,Home!$C$7:$I$207,6,FALSE)="",VLOOKUP(N2434,Home!$C$7:$I$207,7,FALSE)=""),"FEJL",SUM(Baggrundsark!$K$4:K2434))</f>
        <v>FEJL</v>
      </c>
      <c r="Y2434">
        <v>2431</v>
      </c>
      <c r="Z2434" s="1"/>
      <c r="AC2434" s="44"/>
      <c r="AD2434">
        <f t="shared" si="774"/>
        <v>0</v>
      </c>
      <c r="AE2434">
        <f>SUM($AD$4:AD2434)</f>
        <v>1</v>
      </c>
      <c r="AF2434" s="103" t="str">
        <f>IFERROR(VLOOKUP(AN2434,Home!$C$8:$E$207,3,FALSE),"")</f>
        <v/>
      </c>
      <c r="AG2434" s="103" t="str">
        <f>IFERROR(VLOOKUP(AN2434,Home!$C$8:$E$207,2,FALSE),"")</f>
        <v/>
      </c>
      <c r="AH2434" s="104" t="str">
        <f>IF(VLOOKUP(AE2434,Home!$C$8:$I$207,6,FALSE)="","",VLOOKUP(AE2434,Home!$C$8:$I$207,6,FALSE))</f>
        <v/>
      </c>
      <c r="AI2434" s="104" t="e">
        <f t="shared" si="782"/>
        <v>#VALUE!</v>
      </c>
      <c r="AJ2434" s="105" t="e">
        <f t="shared" si="775"/>
        <v>#VALUE!</v>
      </c>
      <c r="AK2434" s="103" t="e">
        <f t="shared" si="768"/>
        <v>#VALUE!</v>
      </c>
      <c r="AL2434" s="103" t="e">
        <f t="shared" si="776"/>
        <v>#VALUE!</v>
      </c>
      <c r="AN2434" t="str">
        <f>IF(OR(VLOOKUP(AE2434,Home!$C$8:$I$207,6,FALSE)="",VLOOKUP(AE2434,Home!$C$8:$I$207,7,FALSE)=""),"FEJL",Baggrundsark!AE2434)</f>
        <v>FEJL</v>
      </c>
      <c r="AO2434">
        <f>IF(VLOOKUP(AE2434,Home!$C$8:$N$207,12,FALSE)="Timelønnet",1,0)</f>
        <v>0</v>
      </c>
      <c r="AP2434">
        <f>SUM($AO$4:AO2434)*AO2434</f>
        <v>0</v>
      </c>
      <c r="AQ2434">
        <f t="shared" si="783"/>
        <v>1</v>
      </c>
      <c r="AR2434" t="str">
        <f t="shared" si="783"/>
        <v/>
      </c>
      <c r="AS2434" t="e">
        <f t="shared" si="777"/>
        <v>#VALUE!</v>
      </c>
      <c r="AT2434" s="45" t="e">
        <f t="shared" si="784"/>
        <v>#VALUE!</v>
      </c>
      <c r="AU2434">
        <f>VLOOKUP(AQ2434,Home!$C$8:$J$207,8,FALSE)</f>
        <v>0</v>
      </c>
    </row>
    <row r="2435" spans="1:47" x14ac:dyDescent="0.25">
      <c r="A2435" s="6">
        <f t="shared" si="769"/>
        <v>0</v>
      </c>
      <c r="B2435" s="6">
        <f t="shared" si="778"/>
        <v>0</v>
      </c>
      <c r="C2435" s="6" t="str">
        <f t="shared" si="770"/>
        <v/>
      </c>
      <c r="D2435" s="7">
        <f t="shared" si="771"/>
        <v>0</v>
      </c>
      <c r="E2435" s="7">
        <f t="shared" si="779"/>
        <v>0</v>
      </c>
      <c r="F2435" s="7" t="str">
        <f t="shared" si="772"/>
        <v/>
      </c>
      <c r="G2435" s="6">
        <f t="shared" si="773"/>
        <v>0</v>
      </c>
      <c r="H2435" s="6">
        <f t="shared" si="780"/>
        <v>0</v>
      </c>
      <c r="I2435" s="6" t="str">
        <f t="shared" si="781"/>
        <v/>
      </c>
      <c r="J2435" s="11">
        <v>2432</v>
      </c>
      <c r="K2435" s="11">
        <f>IF(IFERROR(VLOOKUP(J2435,Home!$A$8:$B$1048576,1,FALSE),0)=0,0,1)</f>
        <v>0</v>
      </c>
      <c r="L2435" s="129" t="e">
        <f>IF(VLOOKUP(O2435,Home!$C$8:$R$207,6,FALSE)="","",VLOOKUP(O2435,Home!$C$8:$R$207,6,FALSE))</f>
        <v>#N/A</v>
      </c>
      <c r="M2435" s="129" t="e">
        <f t="shared" si="766"/>
        <v>#N/A</v>
      </c>
      <c r="N2435" s="11">
        <f>SUM($K$4:K2435)</f>
        <v>200</v>
      </c>
      <c r="O2435" s="11" t="str">
        <f>IF(P2435="","",IF(IFERROR(VLOOKUP(N2435,Home!$C$8:$R$1048576,1,FALSE),"")=0,"",IFERROR(VLOOKUP(N2435,Home!$C$8:$R$1048576,1,FALSE),"")))</f>
        <v/>
      </c>
      <c r="P2435" s="11" t="str">
        <f>IF(IFERROR(VLOOKUP(W2435,Home!$C$8:$R$1048576,3,FALSE),"")=0,"",IFERROR(VLOOKUP(W2435,Home!$C$8:$R$1048576,3,FALSE),""))</f>
        <v/>
      </c>
      <c r="Q2435" s="11" t="str">
        <f t="shared" si="785"/>
        <v/>
      </c>
      <c r="R2435" s="130" t="e">
        <f>VLOOKUP(Q2435,'Baggrund til lister'!$G$4:$H$15,2,FALSE)</f>
        <v>#N/A</v>
      </c>
      <c r="S2435" s="11" t="str">
        <f t="shared" si="767"/>
        <v/>
      </c>
      <c r="T2435" s="11" t="str">
        <f>IF(IFERROR(VLOOKUP(N2435,Home!$C$8:$R$1048576,11,FALSE),"")=0,"",IFERROR(VLOOKUP(N2435,Home!$C$8:$R$1048576,11,FALSE),""))</f>
        <v/>
      </c>
      <c r="U2435" s="11" t="str">
        <f>IF(IFERROR(VLOOKUP(O2435,Home!$C$8:$R$1048576,12,FALSE),"")=0,"",IFERROR(VLOOKUP(O2435,Home!$C$8:$R$1048576,12,FALSE),""))</f>
        <v/>
      </c>
      <c r="V2435" s="11" t="str">
        <f>IF(IFERROR(VLOOKUP(O2435,Home!$C$8:$R$1048576,8,FALSE),"")=0,"",IFERROR(VLOOKUP(O2435,Home!$C$8:$R$1048576,8,FALSE),""))</f>
        <v/>
      </c>
      <c r="W2435" s="11" t="str">
        <f>IF(OR(VLOOKUP(N2435,Home!$C$7:$I$207,6,FALSE)="",VLOOKUP(N2435,Home!$C$7:$I$207,7,FALSE)=""),"FEJL",SUM(Baggrundsark!$K$4:K2435))</f>
        <v>FEJL</v>
      </c>
      <c r="Y2435">
        <v>2432</v>
      </c>
      <c r="Z2435" s="1"/>
      <c r="AC2435" s="44"/>
      <c r="AD2435">
        <f t="shared" si="774"/>
        <v>0</v>
      </c>
      <c r="AE2435">
        <f>SUM($AD$4:AD2435)</f>
        <v>1</v>
      </c>
      <c r="AF2435" s="103" t="str">
        <f>IFERROR(VLOOKUP(AN2435,Home!$C$8:$E$207,3,FALSE),"")</f>
        <v/>
      </c>
      <c r="AG2435" s="103" t="str">
        <f>IFERROR(VLOOKUP(AN2435,Home!$C$8:$E$207,2,FALSE),"")</f>
        <v/>
      </c>
      <c r="AH2435" s="104" t="str">
        <f>IF(VLOOKUP(AE2435,Home!$C$8:$I$207,6,FALSE)="","",VLOOKUP(AE2435,Home!$C$8:$I$207,6,FALSE))</f>
        <v/>
      </c>
      <c r="AI2435" s="104" t="e">
        <f t="shared" si="782"/>
        <v>#VALUE!</v>
      </c>
      <c r="AJ2435" s="105" t="e">
        <f t="shared" si="775"/>
        <v>#VALUE!</v>
      </c>
      <c r="AK2435" s="103" t="e">
        <f t="shared" si="768"/>
        <v>#VALUE!</v>
      </c>
      <c r="AL2435" s="103" t="e">
        <f t="shared" si="776"/>
        <v>#VALUE!</v>
      </c>
      <c r="AN2435" t="str">
        <f>IF(OR(VLOOKUP(AE2435,Home!$C$8:$I$207,6,FALSE)="",VLOOKUP(AE2435,Home!$C$8:$I$207,7,FALSE)=""),"FEJL",Baggrundsark!AE2435)</f>
        <v>FEJL</v>
      </c>
      <c r="AO2435">
        <f>IF(VLOOKUP(AE2435,Home!$C$8:$N$207,12,FALSE)="Timelønnet",1,0)</f>
        <v>0</v>
      </c>
      <c r="AP2435">
        <f>SUM($AO$4:AO2435)*AO2435</f>
        <v>0</v>
      </c>
      <c r="AQ2435">
        <f t="shared" si="783"/>
        <v>1</v>
      </c>
      <c r="AR2435" t="str">
        <f t="shared" si="783"/>
        <v/>
      </c>
      <c r="AS2435" t="e">
        <f t="shared" si="777"/>
        <v>#VALUE!</v>
      </c>
      <c r="AT2435" s="45" t="e">
        <f t="shared" si="784"/>
        <v>#VALUE!</v>
      </c>
      <c r="AU2435">
        <f>VLOOKUP(AQ2435,Home!$C$8:$J$207,8,FALSE)</f>
        <v>0</v>
      </c>
    </row>
    <row r="2436" spans="1:47" x14ac:dyDescent="0.25">
      <c r="A2436" s="6">
        <f t="shared" si="769"/>
        <v>0</v>
      </c>
      <c r="B2436" s="6">
        <f t="shared" si="778"/>
        <v>0</v>
      </c>
      <c r="C2436" s="6" t="str">
        <f t="shared" si="770"/>
        <v/>
      </c>
      <c r="D2436" s="7">
        <f t="shared" si="771"/>
        <v>0</v>
      </c>
      <c r="E2436" s="7">
        <f t="shared" si="779"/>
        <v>0</v>
      </c>
      <c r="F2436" s="7" t="str">
        <f t="shared" si="772"/>
        <v/>
      </c>
      <c r="G2436" s="6">
        <f t="shared" si="773"/>
        <v>0</v>
      </c>
      <c r="H2436" s="6">
        <f t="shared" si="780"/>
        <v>0</v>
      </c>
      <c r="I2436" s="6" t="str">
        <f t="shared" si="781"/>
        <v/>
      </c>
      <c r="J2436" s="11">
        <v>2433</v>
      </c>
      <c r="K2436" s="11">
        <f>IF(IFERROR(VLOOKUP(J2436,Home!$A$8:$B$1048576,1,FALSE),0)=0,0,1)</f>
        <v>0</v>
      </c>
      <c r="L2436" s="129" t="e">
        <f>IF(VLOOKUP(O2436,Home!$C$8:$R$207,6,FALSE)="","",VLOOKUP(O2436,Home!$C$8:$R$207,6,FALSE))</f>
        <v>#N/A</v>
      </c>
      <c r="M2436" s="129" t="e">
        <f t="shared" ref="M2436:M2499" si="786">IF(O2436=O2435,EDATE(M2435,1),L2436)</f>
        <v>#N/A</v>
      </c>
      <c r="N2436" s="11">
        <f>SUM($K$4:K2436)</f>
        <v>200</v>
      </c>
      <c r="O2436" s="11" t="str">
        <f>IF(P2436="","",IF(IFERROR(VLOOKUP(N2436,Home!$C$8:$R$1048576,1,FALSE),"")=0,"",IFERROR(VLOOKUP(N2436,Home!$C$8:$R$1048576,1,FALSE),"")))</f>
        <v/>
      </c>
      <c r="P2436" s="11" t="str">
        <f>IF(IFERROR(VLOOKUP(W2436,Home!$C$8:$R$1048576,3,FALSE),"")=0,"",IFERROR(VLOOKUP(W2436,Home!$C$8:$R$1048576,3,FALSE),""))</f>
        <v/>
      </c>
      <c r="Q2436" s="11" t="str">
        <f t="shared" si="785"/>
        <v/>
      </c>
      <c r="R2436" s="130" t="e">
        <f>VLOOKUP(Q2436,'Baggrund til lister'!$G$4:$H$15,2,FALSE)</f>
        <v>#N/A</v>
      </c>
      <c r="S2436" s="11" t="str">
        <f t="shared" ref="S2436:S2499" si="787">IFERROR(YEAR(M2436),"")</f>
        <v/>
      </c>
      <c r="T2436" s="11" t="str">
        <f>IF(IFERROR(VLOOKUP(N2436,Home!$C$8:$R$1048576,11,FALSE),"")=0,"",IFERROR(VLOOKUP(N2436,Home!$C$8:$R$1048576,11,FALSE),""))</f>
        <v/>
      </c>
      <c r="U2436" s="11" t="str">
        <f>IF(IFERROR(VLOOKUP(O2436,Home!$C$8:$R$1048576,12,FALSE),"")=0,"",IFERROR(VLOOKUP(O2436,Home!$C$8:$R$1048576,12,FALSE),""))</f>
        <v/>
      </c>
      <c r="V2436" s="11" t="str">
        <f>IF(IFERROR(VLOOKUP(O2436,Home!$C$8:$R$1048576,8,FALSE),"")=0,"",IFERROR(VLOOKUP(O2436,Home!$C$8:$R$1048576,8,FALSE),""))</f>
        <v/>
      </c>
      <c r="W2436" s="11" t="str">
        <f>IF(OR(VLOOKUP(N2436,Home!$C$7:$I$207,6,FALSE)="",VLOOKUP(N2436,Home!$C$7:$I$207,7,FALSE)=""),"FEJL",SUM(Baggrundsark!$K$4:K2436))</f>
        <v>FEJL</v>
      </c>
      <c r="Y2436">
        <v>2433</v>
      </c>
      <c r="Z2436" s="1"/>
      <c r="AC2436" s="44"/>
      <c r="AD2436">
        <f t="shared" si="774"/>
        <v>0</v>
      </c>
      <c r="AE2436">
        <f>SUM($AD$4:AD2436)</f>
        <v>1</v>
      </c>
      <c r="AF2436" s="103" t="str">
        <f>IFERROR(VLOOKUP(AN2436,Home!$C$8:$E$207,3,FALSE),"")</f>
        <v/>
      </c>
      <c r="AG2436" s="103" t="str">
        <f>IFERROR(VLOOKUP(AN2436,Home!$C$8:$E$207,2,FALSE),"")</f>
        <v/>
      </c>
      <c r="AH2436" s="104" t="str">
        <f>IF(VLOOKUP(AE2436,Home!$C$8:$I$207,6,FALSE)="","",VLOOKUP(AE2436,Home!$C$8:$I$207,6,FALSE))</f>
        <v/>
      </c>
      <c r="AI2436" s="104" t="e">
        <f t="shared" si="782"/>
        <v>#VALUE!</v>
      </c>
      <c r="AJ2436" s="105" t="e">
        <f t="shared" si="775"/>
        <v>#VALUE!</v>
      </c>
      <c r="AK2436" s="103" t="e">
        <f t="shared" ref="AK2436:AK2499" si="788">YEAR(AI2436)</f>
        <v>#VALUE!</v>
      </c>
      <c r="AL2436" s="103" t="e">
        <f t="shared" si="776"/>
        <v>#VALUE!</v>
      </c>
      <c r="AN2436" t="str">
        <f>IF(OR(VLOOKUP(AE2436,Home!$C$8:$I$207,6,FALSE)="",VLOOKUP(AE2436,Home!$C$8:$I$207,7,FALSE)=""),"FEJL",Baggrundsark!AE2436)</f>
        <v>FEJL</v>
      </c>
      <c r="AO2436">
        <f>IF(VLOOKUP(AE2436,Home!$C$8:$N$207,12,FALSE)="Timelønnet",1,0)</f>
        <v>0</v>
      </c>
      <c r="AP2436">
        <f>SUM($AO$4:AO2436)*AO2436</f>
        <v>0</v>
      </c>
      <c r="AQ2436">
        <f t="shared" si="783"/>
        <v>1</v>
      </c>
      <c r="AR2436" t="str">
        <f t="shared" si="783"/>
        <v/>
      </c>
      <c r="AS2436" t="e">
        <f t="shared" si="777"/>
        <v>#VALUE!</v>
      </c>
      <c r="AT2436" s="45" t="e">
        <f t="shared" si="784"/>
        <v>#VALUE!</v>
      </c>
      <c r="AU2436">
        <f>VLOOKUP(AQ2436,Home!$C$8:$J$207,8,FALSE)</f>
        <v>0</v>
      </c>
    </row>
    <row r="2437" spans="1:47" x14ac:dyDescent="0.25">
      <c r="A2437" s="6">
        <f t="shared" ref="A2437:A2500" si="789">IF(U2437="Kontraktansat",1,0)</f>
        <v>0</v>
      </c>
      <c r="B2437" s="6">
        <f t="shared" si="778"/>
        <v>0</v>
      </c>
      <c r="C2437" s="6" t="str">
        <f t="shared" ref="C2437:C2500" si="790">IF(B2437=B2436,"",B2437)</f>
        <v/>
      </c>
      <c r="D2437" s="7">
        <f t="shared" ref="D2437:D2500" si="791">IF(U2437="Månedslønnet",1,0)</f>
        <v>0</v>
      </c>
      <c r="E2437" s="7">
        <f t="shared" si="779"/>
        <v>0</v>
      </c>
      <c r="F2437" s="7" t="str">
        <f t="shared" ref="F2437:F2500" si="792">IF(E2437=E2436,"",E2437)</f>
        <v/>
      </c>
      <c r="G2437" s="6">
        <f t="shared" ref="G2437:G2500" si="793">IF(U2437="Standardsats",1,0)</f>
        <v>0</v>
      </c>
      <c r="H2437" s="6">
        <f t="shared" si="780"/>
        <v>0</v>
      </c>
      <c r="I2437" s="6" t="str">
        <f t="shared" si="781"/>
        <v/>
      </c>
      <c r="J2437" s="11">
        <v>2434</v>
      </c>
      <c r="K2437" s="11">
        <f>IF(IFERROR(VLOOKUP(J2437,Home!$A$8:$B$1048576,1,FALSE),0)=0,0,1)</f>
        <v>0</v>
      </c>
      <c r="L2437" s="129" t="e">
        <f>IF(VLOOKUP(O2437,Home!$C$8:$R$207,6,FALSE)="","",VLOOKUP(O2437,Home!$C$8:$R$207,6,FALSE))</f>
        <v>#N/A</v>
      </c>
      <c r="M2437" s="129" t="e">
        <f t="shared" si="786"/>
        <v>#N/A</v>
      </c>
      <c r="N2437" s="11">
        <f>SUM($K$4:K2437)</f>
        <v>200</v>
      </c>
      <c r="O2437" s="11" t="str">
        <f>IF(P2437="","",IF(IFERROR(VLOOKUP(N2437,Home!$C$8:$R$1048576,1,FALSE),"")=0,"",IFERROR(VLOOKUP(N2437,Home!$C$8:$R$1048576,1,FALSE),"")))</f>
        <v/>
      </c>
      <c r="P2437" s="11" t="str">
        <f>IF(IFERROR(VLOOKUP(W2437,Home!$C$8:$R$1048576,3,FALSE),"")=0,"",IFERROR(VLOOKUP(W2437,Home!$C$8:$R$1048576,3,FALSE),""))</f>
        <v/>
      </c>
      <c r="Q2437" s="11" t="str">
        <f t="shared" si="785"/>
        <v/>
      </c>
      <c r="R2437" s="130" t="e">
        <f>VLOOKUP(Q2437,'Baggrund til lister'!$G$4:$H$15,2,FALSE)</f>
        <v>#N/A</v>
      </c>
      <c r="S2437" s="11" t="str">
        <f t="shared" si="787"/>
        <v/>
      </c>
      <c r="T2437" s="11" t="str">
        <f>IF(IFERROR(VLOOKUP(N2437,Home!$C$8:$R$1048576,11,FALSE),"")=0,"",IFERROR(VLOOKUP(N2437,Home!$C$8:$R$1048576,11,FALSE),""))</f>
        <v/>
      </c>
      <c r="U2437" s="11" t="str">
        <f>IF(IFERROR(VLOOKUP(O2437,Home!$C$8:$R$1048576,12,FALSE),"")=0,"",IFERROR(VLOOKUP(O2437,Home!$C$8:$R$1048576,12,FALSE),""))</f>
        <v/>
      </c>
      <c r="V2437" s="11" t="str">
        <f>IF(IFERROR(VLOOKUP(O2437,Home!$C$8:$R$1048576,8,FALSE),"")=0,"",IFERROR(VLOOKUP(O2437,Home!$C$8:$R$1048576,8,FALSE),""))</f>
        <v/>
      </c>
      <c r="W2437" s="11" t="str">
        <f>IF(OR(VLOOKUP(N2437,Home!$C$7:$I$207,6,FALSE)="",VLOOKUP(N2437,Home!$C$7:$I$207,7,FALSE)=""),"FEJL",SUM(Baggrundsark!$K$4:K2437))</f>
        <v>FEJL</v>
      </c>
      <c r="Y2437">
        <v>2434</v>
      </c>
      <c r="Z2437" s="1"/>
      <c r="AC2437" s="44"/>
      <c r="AD2437">
        <f t="shared" ref="AD2437:AD2500" si="794">IF(IFERROR(VLOOKUP(Y2437,$AC$4:$AC$203,1,FALSE),0)=0,0,1)</f>
        <v>0</v>
      </c>
      <c r="AE2437">
        <f>SUM($AD$4:AD2437)</f>
        <v>1</v>
      </c>
      <c r="AF2437" s="103" t="str">
        <f>IFERROR(VLOOKUP(AN2437,Home!$C$8:$E$207,3,FALSE),"")</f>
        <v/>
      </c>
      <c r="AG2437" s="103" t="str">
        <f>IFERROR(VLOOKUP(AN2437,Home!$C$8:$E$207,2,FALSE),"")</f>
        <v/>
      </c>
      <c r="AH2437" s="104" t="str">
        <f>IF(VLOOKUP(AE2437,Home!$C$8:$I$207,6,FALSE)="","",VLOOKUP(AE2437,Home!$C$8:$I$207,6,FALSE))</f>
        <v/>
      </c>
      <c r="AI2437" s="104" t="e">
        <f t="shared" si="782"/>
        <v>#VALUE!</v>
      </c>
      <c r="AJ2437" s="105" t="e">
        <f t="shared" ref="AJ2437:AJ2500" si="795">1+INT((AI2437-DATE(YEAR(AI2437+4-WEEKDAY(AI2437+6)),1,5)+WEEKDAY(DATE(YEAR(AI2437+4-WEEKDAY(AI2437+6)),1,3)))/7)</f>
        <v>#VALUE!</v>
      </c>
      <c r="AK2437" s="103" t="e">
        <f t="shared" si="788"/>
        <v>#VALUE!</v>
      </c>
      <c r="AL2437" s="103" t="e">
        <f t="shared" ref="AL2437:AL2500" si="796">AK2437&amp;" "&amp;AJ2437</f>
        <v>#VALUE!</v>
      </c>
      <c r="AN2437" t="str">
        <f>IF(OR(VLOOKUP(AE2437,Home!$C$8:$I$207,6,FALSE)="",VLOOKUP(AE2437,Home!$C$8:$I$207,7,FALSE)=""),"FEJL",Baggrundsark!AE2437)</f>
        <v>FEJL</v>
      </c>
      <c r="AO2437">
        <f>IF(VLOOKUP(AE2437,Home!$C$8:$N$207,12,FALSE)="Timelønnet",1,0)</f>
        <v>0</v>
      </c>
      <c r="AP2437">
        <f>SUM($AO$4:AO2437)*AO2437</f>
        <v>0</v>
      </c>
      <c r="AQ2437">
        <f t="shared" si="783"/>
        <v>1</v>
      </c>
      <c r="AR2437" t="str">
        <f t="shared" si="783"/>
        <v/>
      </c>
      <c r="AS2437" t="e">
        <f t="shared" ref="AS2437:AS2500" si="797">VLOOKUP(AL2437,$BB$4:$BC$476,2,FALSE)</f>
        <v>#VALUE!</v>
      </c>
      <c r="AT2437" s="45" t="e">
        <f t="shared" si="784"/>
        <v>#VALUE!</v>
      </c>
      <c r="AU2437">
        <f>VLOOKUP(AQ2437,Home!$C$8:$J$207,8,FALSE)</f>
        <v>0</v>
      </c>
    </row>
    <row r="2438" spans="1:47" x14ac:dyDescent="0.25">
      <c r="A2438" s="6">
        <f t="shared" si="789"/>
        <v>0</v>
      </c>
      <c r="B2438" s="6">
        <f t="shared" ref="B2438:B2501" si="798">A2438+B2437</f>
        <v>0</v>
      </c>
      <c r="C2438" s="6" t="str">
        <f t="shared" si="790"/>
        <v/>
      </c>
      <c r="D2438" s="7">
        <f t="shared" si="791"/>
        <v>0</v>
      </c>
      <c r="E2438" s="7">
        <f t="shared" ref="E2438:E2501" si="799">D2438+E2437</f>
        <v>0</v>
      </c>
      <c r="F2438" s="7" t="str">
        <f t="shared" si="792"/>
        <v/>
      </c>
      <c r="G2438" s="6">
        <f t="shared" si="793"/>
        <v>0</v>
      </c>
      <c r="H2438" s="6">
        <f t="shared" ref="H2438:H2501" si="800">G2438+H2437</f>
        <v>0</v>
      </c>
      <c r="I2438" s="6" t="str">
        <f t="shared" ref="I2438:I2501" si="801">IF(H2438=H2437,"",H2438)</f>
        <v/>
      </c>
      <c r="J2438" s="11">
        <v>2435</v>
      </c>
      <c r="K2438" s="11">
        <f>IF(IFERROR(VLOOKUP(J2438,Home!$A$8:$B$1048576,1,FALSE),0)=0,0,1)</f>
        <v>0</v>
      </c>
      <c r="L2438" s="129" t="e">
        <f>IF(VLOOKUP(O2438,Home!$C$8:$R$207,6,FALSE)="","",VLOOKUP(O2438,Home!$C$8:$R$207,6,FALSE))</f>
        <v>#N/A</v>
      </c>
      <c r="M2438" s="129" t="e">
        <f t="shared" si="786"/>
        <v>#N/A</v>
      </c>
      <c r="N2438" s="11">
        <f>SUM($K$4:K2438)</f>
        <v>200</v>
      </c>
      <c r="O2438" s="11" t="str">
        <f>IF(P2438="","",IF(IFERROR(VLOOKUP(N2438,Home!$C$8:$R$1048576,1,FALSE),"")=0,"",IFERROR(VLOOKUP(N2438,Home!$C$8:$R$1048576,1,FALSE),"")))</f>
        <v/>
      </c>
      <c r="P2438" s="11" t="str">
        <f>IF(IFERROR(VLOOKUP(W2438,Home!$C$8:$R$1048576,3,FALSE),"")=0,"",IFERROR(VLOOKUP(W2438,Home!$C$8:$R$1048576,3,FALSE),""))</f>
        <v/>
      </c>
      <c r="Q2438" s="11" t="str">
        <f t="shared" si="785"/>
        <v/>
      </c>
      <c r="R2438" s="130" t="e">
        <f>VLOOKUP(Q2438,'Baggrund til lister'!$G$4:$H$15,2,FALSE)</f>
        <v>#N/A</v>
      </c>
      <c r="S2438" s="11" t="str">
        <f t="shared" si="787"/>
        <v/>
      </c>
      <c r="T2438" s="11" t="str">
        <f>IF(IFERROR(VLOOKUP(N2438,Home!$C$8:$R$1048576,11,FALSE),"")=0,"",IFERROR(VLOOKUP(N2438,Home!$C$8:$R$1048576,11,FALSE),""))</f>
        <v/>
      </c>
      <c r="U2438" s="11" t="str">
        <f>IF(IFERROR(VLOOKUP(O2438,Home!$C$8:$R$1048576,12,FALSE),"")=0,"",IFERROR(VLOOKUP(O2438,Home!$C$8:$R$1048576,12,FALSE),""))</f>
        <v/>
      </c>
      <c r="V2438" s="11" t="str">
        <f>IF(IFERROR(VLOOKUP(O2438,Home!$C$8:$R$1048576,8,FALSE),"")=0,"",IFERROR(VLOOKUP(O2438,Home!$C$8:$R$1048576,8,FALSE),""))</f>
        <v/>
      </c>
      <c r="W2438" s="11" t="str">
        <f>IF(OR(VLOOKUP(N2438,Home!$C$7:$I$207,6,FALSE)="",VLOOKUP(N2438,Home!$C$7:$I$207,7,FALSE)=""),"FEJL",SUM(Baggrundsark!$K$4:K2438))</f>
        <v>FEJL</v>
      </c>
      <c r="Y2438">
        <v>2435</v>
      </c>
      <c r="Z2438" s="1"/>
      <c r="AC2438" s="44"/>
      <c r="AD2438">
        <f t="shared" si="794"/>
        <v>0</v>
      </c>
      <c r="AE2438">
        <f>SUM($AD$4:AD2438)</f>
        <v>1</v>
      </c>
      <c r="AF2438" s="103" t="str">
        <f>IFERROR(VLOOKUP(AN2438,Home!$C$8:$E$207,3,FALSE),"")</f>
        <v/>
      </c>
      <c r="AG2438" s="103" t="str">
        <f>IFERROR(VLOOKUP(AN2438,Home!$C$8:$E$207,2,FALSE),"")</f>
        <v/>
      </c>
      <c r="AH2438" s="104" t="str">
        <f>IF(VLOOKUP(AE2438,Home!$C$8:$I$207,6,FALSE)="","",VLOOKUP(AE2438,Home!$C$8:$I$207,6,FALSE))</f>
        <v/>
      </c>
      <c r="AI2438" s="104" t="e">
        <f t="shared" ref="AI2438:AI2501" si="802">IF(AG2438=AG2437,AI2437+14,AH2438)</f>
        <v>#VALUE!</v>
      </c>
      <c r="AJ2438" s="105" t="e">
        <f t="shared" si="795"/>
        <v>#VALUE!</v>
      </c>
      <c r="AK2438" s="103" t="e">
        <f t="shared" si="788"/>
        <v>#VALUE!</v>
      </c>
      <c r="AL2438" s="103" t="e">
        <f t="shared" si="796"/>
        <v>#VALUE!</v>
      </c>
      <c r="AN2438" t="str">
        <f>IF(OR(VLOOKUP(AE2438,Home!$C$8:$I$207,6,FALSE)="",VLOOKUP(AE2438,Home!$C$8:$I$207,7,FALSE)=""),"FEJL",Baggrundsark!AE2438)</f>
        <v>FEJL</v>
      </c>
      <c r="AO2438">
        <f>IF(VLOOKUP(AE2438,Home!$C$8:$N$207,12,FALSE)="Timelønnet",1,0)</f>
        <v>0</v>
      </c>
      <c r="AP2438">
        <f>SUM($AO$4:AO2438)*AO2438</f>
        <v>0</v>
      </c>
      <c r="AQ2438">
        <f t="shared" si="783"/>
        <v>1</v>
      </c>
      <c r="AR2438" t="str">
        <f t="shared" si="783"/>
        <v/>
      </c>
      <c r="AS2438" t="e">
        <f t="shared" si="797"/>
        <v>#VALUE!</v>
      </c>
      <c r="AT2438" s="45" t="e">
        <f t="shared" si="784"/>
        <v>#VALUE!</v>
      </c>
      <c r="AU2438">
        <f>VLOOKUP(AQ2438,Home!$C$8:$J$207,8,FALSE)</f>
        <v>0</v>
      </c>
    </row>
    <row r="2439" spans="1:47" x14ac:dyDescent="0.25">
      <c r="A2439" s="6">
        <f t="shared" si="789"/>
        <v>0</v>
      </c>
      <c r="B2439" s="6">
        <f t="shared" si="798"/>
        <v>0</v>
      </c>
      <c r="C2439" s="6" t="str">
        <f t="shared" si="790"/>
        <v/>
      </c>
      <c r="D2439" s="7">
        <f t="shared" si="791"/>
        <v>0</v>
      </c>
      <c r="E2439" s="7">
        <f t="shared" si="799"/>
        <v>0</v>
      </c>
      <c r="F2439" s="7" t="str">
        <f t="shared" si="792"/>
        <v/>
      </c>
      <c r="G2439" s="6">
        <f t="shared" si="793"/>
        <v>0</v>
      </c>
      <c r="H2439" s="6">
        <f t="shared" si="800"/>
        <v>0</v>
      </c>
      <c r="I2439" s="6" t="str">
        <f t="shared" si="801"/>
        <v/>
      </c>
      <c r="J2439" s="11">
        <v>2436</v>
      </c>
      <c r="K2439" s="11">
        <f>IF(IFERROR(VLOOKUP(J2439,Home!$A$8:$B$1048576,1,FALSE),0)=0,0,1)</f>
        <v>0</v>
      </c>
      <c r="L2439" s="129" t="e">
        <f>IF(VLOOKUP(O2439,Home!$C$8:$R$207,6,FALSE)="","",VLOOKUP(O2439,Home!$C$8:$R$207,6,FALSE))</f>
        <v>#N/A</v>
      </c>
      <c r="M2439" s="129" t="e">
        <f t="shared" si="786"/>
        <v>#N/A</v>
      </c>
      <c r="N2439" s="11">
        <f>SUM($K$4:K2439)</f>
        <v>200</v>
      </c>
      <c r="O2439" s="11" t="str">
        <f>IF(P2439="","",IF(IFERROR(VLOOKUP(N2439,Home!$C$8:$R$1048576,1,FALSE),"")=0,"",IFERROR(VLOOKUP(N2439,Home!$C$8:$R$1048576,1,FALSE),"")))</f>
        <v/>
      </c>
      <c r="P2439" s="11" t="str">
        <f>IF(IFERROR(VLOOKUP(W2439,Home!$C$8:$R$1048576,3,FALSE),"")=0,"",IFERROR(VLOOKUP(W2439,Home!$C$8:$R$1048576,3,FALSE),""))</f>
        <v/>
      </c>
      <c r="Q2439" s="11" t="str">
        <f t="shared" si="785"/>
        <v/>
      </c>
      <c r="R2439" s="130" t="e">
        <f>VLOOKUP(Q2439,'Baggrund til lister'!$G$4:$H$15,2,FALSE)</f>
        <v>#N/A</v>
      </c>
      <c r="S2439" s="11" t="str">
        <f t="shared" si="787"/>
        <v/>
      </c>
      <c r="T2439" s="11" t="str">
        <f>IF(IFERROR(VLOOKUP(N2439,Home!$C$8:$R$1048576,11,FALSE),"")=0,"",IFERROR(VLOOKUP(N2439,Home!$C$8:$R$1048576,11,FALSE),""))</f>
        <v/>
      </c>
      <c r="U2439" s="11" t="str">
        <f>IF(IFERROR(VLOOKUP(O2439,Home!$C$8:$R$1048576,12,FALSE),"")=0,"",IFERROR(VLOOKUP(O2439,Home!$C$8:$R$1048576,12,FALSE),""))</f>
        <v/>
      </c>
      <c r="V2439" s="11" t="str">
        <f>IF(IFERROR(VLOOKUP(O2439,Home!$C$8:$R$1048576,8,FALSE),"")=0,"",IFERROR(VLOOKUP(O2439,Home!$C$8:$R$1048576,8,FALSE),""))</f>
        <v/>
      </c>
      <c r="W2439" s="11" t="str">
        <f>IF(OR(VLOOKUP(N2439,Home!$C$7:$I$207,6,FALSE)="",VLOOKUP(N2439,Home!$C$7:$I$207,7,FALSE)=""),"FEJL",SUM(Baggrundsark!$K$4:K2439))</f>
        <v>FEJL</v>
      </c>
      <c r="Y2439">
        <v>2436</v>
      </c>
      <c r="Z2439" s="1"/>
      <c r="AC2439" s="44"/>
      <c r="AD2439">
        <f t="shared" si="794"/>
        <v>0</v>
      </c>
      <c r="AE2439">
        <f>SUM($AD$4:AD2439)</f>
        <v>1</v>
      </c>
      <c r="AF2439" s="103" t="str">
        <f>IFERROR(VLOOKUP(AN2439,Home!$C$8:$E$207,3,FALSE),"")</f>
        <v/>
      </c>
      <c r="AG2439" s="103" t="str">
        <f>IFERROR(VLOOKUP(AN2439,Home!$C$8:$E$207,2,FALSE),"")</f>
        <v/>
      </c>
      <c r="AH2439" s="104" t="str">
        <f>IF(VLOOKUP(AE2439,Home!$C$8:$I$207,6,FALSE)="","",VLOOKUP(AE2439,Home!$C$8:$I$207,6,FALSE))</f>
        <v/>
      </c>
      <c r="AI2439" s="104" t="e">
        <f t="shared" si="802"/>
        <v>#VALUE!</v>
      </c>
      <c r="AJ2439" s="105" t="e">
        <f t="shared" si="795"/>
        <v>#VALUE!</v>
      </c>
      <c r="AK2439" s="103" t="e">
        <f t="shared" si="788"/>
        <v>#VALUE!</v>
      </c>
      <c r="AL2439" s="103" t="e">
        <f t="shared" si="796"/>
        <v>#VALUE!</v>
      </c>
      <c r="AN2439" t="str">
        <f>IF(OR(VLOOKUP(AE2439,Home!$C$8:$I$207,6,FALSE)="",VLOOKUP(AE2439,Home!$C$8:$I$207,7,FALSE)=""),"FEJL",Baggrundsark!AE2439)</f>
        <v>FEJL</v>
      </c>
      <c r="AO2439">
        <f>IF(VLOOKUP(AE2439,Home!$C$8:$N$207,12,FALSE)="Timelønnet",1,0)</f>
        <v>0</v>
      </c>
      <c r="AP2439">
        <f>SUM($AO$4:AO2439)*AO2439</f>
        <v>0</v>
      </c>
      <c r="AQ2439">
        <f t="shared" si="783"/>
        <v>1</v>
      </c>
      <c r="AR2439" t="str">
        <f t="shared" si="783"/>
        <v/>
      </c>
      <c r="AS2439" t="e">
        <f t="shared" si="797"/>
        <v>#VALUE!</v>
      </c>
      <c r="AT2439" s="45" t="e">
        <f t="shared" si="784"/>
        <v>#VALUE!</v>
      </c>
      <c r="AU2439">
        <f>VLOOKUP(AQ2439,Home!$C$8:$J$207,8,FALSE)</f>
        <v>0</v>
      </c>
    </row>
    <row r="2440" spans="1:47" x14ac:dyDescent="0.25">
      <c r="A2440" s="6">
        <f t="shared" si="789"/>
        <v>0</v>
      </c>
      <c r="B2440" s="6">
        <f t="shared" si="798"/>
        <v>0</v>
      </c>
      <c r="C2440" s="6" t="str">
        <f t="shared" si="790"/>
        <v/>
      </c>
      <c r="D2440" s="7">
        <f t="shared" si="791"/>
        <v>0</v>
      </c>
      <c r="E2440" s="7">
        <f t="shared" si="799"/>
        <v>0</v>
      </c>
      <c r="F2440" s="7" t="str">
        <f t="shared" si="792"/>
        <v/>
      </c>
      <c r="G2440" s="6">
        <f t="shared" si="793"/>
        <v>0</v>
      </c>
      <c r="H2440" s="6">
        <f t="shared" si="800"/>
        <v>0</v>
      </c>
      <c r="I2440" s="6" t="str">
        <f t="shared" si="801"/>
        <v/>
      </c>
      <c r="J2440" s="11">
        <v>2437</v>
      </c>
      <c r="K2440" s="11">
        <f>IF(IFERROR(VLOOKUP(J2440,Home!$A$8:$B$1048576,1,FALSE),0)=0,0,1)</f>
        <v>0</v>
      </c>
      <c r="L2440" s="129" t="e">
        <f>IF(VLOOKUP(O2440,Home!$C$8:$R$207,6,FALSE)="","",VLOOKUP(O2440,Home!$C$8:$R$207,6,FALSE))</f>
        <v>#N/A</v>
      </c>
      <c r="M2440" s="129" t="e">
        <f t="shared" si="786"/>
        <v>#N/A</v>
      </c>
      <c r="N2440" s="11">
        <f>SUM($K$4:K2440)</f>
        <v>200</v>
      </c>
      <c r="O2440" s="11" t="str">
        <f>IF(P2440="","",IF(IFERROR(VLOOKUP(N2440,Home!$C$8:$R$1048576,1,FALSE),"")=0,"",IFERROR(VLOOKUP(N2440,Home!$C$8:$R$1048576,1,FALSE),"")))</f>
        <v/>
      </c>
      <c r="P2440" s="11" t="str">
        <f>IF(IFERROR(VLOOKUP(W2440,Home!$C$8:$R$1048576,3,FALSE),"")=0,"",IFERROR(VLOOKUP(W2440,Home!$C$8:$R$1048576,3,FALSE),""))</f>
        <v/>
      </c>
      <c r="Q2440" s="11" t="str">
        <f t="shared" si="785"/>
        <v/>
      </c>
      <c r="R2440" s="130" t="e">
        <f>VLOOKUP(Q2440,'Baggrund til lister'!$G$4:$H$15,2,FALSE)</f>
        <v>#N/A</v>
      </c>
      <c r="S2440" s="11" t="str">
        <f t="shared" si="787"/>
        <v/>
      </c>
      <c r="T2440" s="11" t="str">
        <f>IF(IFERROR(VLOOKUP(N2440,Home!$C$8:$R$1048576,11,FALSE),"")=0,"",IFERROR(VLOOKUP(N2440,Home!$C$8:$R$1048576,11,FALSE),""))</f>
        <v/>
      </c>
      <c r="U2440" s="11" t="str">
        <f>IF(IFERROR(VLOOKUP(O2440,Home!$C$8:$R$1048576,12,FALSE),"")=0,"",IFERROR(VLOOKUP(O2440,Home!$C$8:$R$1048576,12,FALSE),""))</f>
        <v/>
      </c>
      <c r="V2440" s="11" t="str">
        <f>IF(IFERROR(VLOOKUP(O2440,Home!$C$8:$R$1048576,8,FALSE),"")=0,"",IFERROR(VLOOKUP(O2440,Home!$C$8:$R$1048576,8,FALSE),""))</f>
        <v/>
      </c>
      <c r="W2440" s="11" t="str">
        <f>IF(OR(VLOOKUP(N2440,Home!$C$7:$I$207,6,FALSE)="",VLOOKUP(N2440,Home!$C$7:$I$207,7,FALSE)=""),"FEJL",SUM(Baggrundsark!$K$4:K2440))</f>
        <v>FEJL</v>
      </c>
      <c r="Y2440">
        <v>2437</v>
      </c>
      <c r="Z2440" s="1"/>
      <c r="AC2440" s="44"/>
      <c r="AD2440">
        <f t="shared" si="794"/>
        <v>0</v>
      </c>
      <c r="AE2440">
        <f>SUM($AD$4:AD2440)</f>
        <v>1</v>
      </c>
      <c r="AF2440" s="103" t="str">
        <f>IFERROR(VLOOKUP(AN2440,Home!$C$8:$E$207,3,FALSE),"")</f>
        <v/>
      </c>
      <c r="AG2440" s="103" t="str">
        <f>IFERROR(VLOOKUP(AN2440,Home!$C$8:$E$207,2,FALSE),"")</f>
        <v/>
      </c>
      <c r="AH2440" s="104" t="str">
        <f>IF(VLOOKUP(AE2440,Home!$C$8:$I$207,6,FALSE)="","",VLOOKUP(AE2440,Home!$C$8:$I$207,6,FALSE))</f>
        <v/>
      </c>
      <c r="AI2440" s="104" t="e">
        <f t="shared" si="802"/>
        <v>#VALUE!</v>
      </c>
      <c r="AJ2440" s="105" t="e">
        <f t="shared" si="795"/>
        <v>#VALUE!</v>
      </c>
      <c r="AK2440" s="103" t="e">
        <f t="shared" si="788"/>
        <v>#VALUE!</v>
      </c>
      <c r="AL2440" s="103" t="e">
        <f t="shared" si="796"/>
        <v>#VALUE!</v>
      </c>
      <c r="AN2440" t="str">
        <f>IF(OR(VLOOKUP(AE2440,Home!$C$8:$I$207,6,FALSE)="",VLOOKUP(AE2440,Home!$C$8:$I$207,7,FALSE)=""),"FEJL",Baggrundsark!AE2440)</f>
        <v>FEJL</v>
      </c>
      <c r="AO2440">
        <f>IF(VLOOKUP(AE2440,Home!$C$8:$N$207,12,FALSE)="Timelønnet",1,0)</f>
        <v>0</v>
      </c>
      <c r="AP2440">
        <f>SUM($AO$4:AO2440)*AO2440</f>
        <v>0</v>
      </c>
      <c r="AQ2440">
        <f t="shared" si="783"/>
        <v>1</v>
      </c>
      <c r="AR2440" t="str">
        <f t="shared" si="783"/>
        <v/>
      </c>
      <c r="AS2440" t="e">
        <f t="shared" si="797"/>
        <v>#VALUE!</v>
      </c>
      <c r="AT2440" s="45" t="e">
        <f t="shared" si="784"/>
        <v>#VALUE!</v>
      </c>
      <c r="AU2440">
        <f>VLOOKUP(AQ2440,Home!$C$8:$J$207,8,FALSE)</f>
        <v>0</v>
      </c>
    </row>
    <row r="2441" spans="1:47" x14ac:dyDescent="0.25">
      <c r="A2441" s="6">
        <f t="shared" si="789"/>
        <v>0</v>
      </c>
      <c r="B2441" s="6">
        <f t="shared" si="798"/>
        <v>0</v>
      </c>
      <c r="C2441" s="6" t="str">
        <f t="shared" si="790"/>
        <v/>
      </c>
      <c r="D2441" s="7">
        <f t="shared" si="791"/>
        <v>0</v>
      </c>
      <c r="E2441" s="7">
        <f t="shared" si="799"/>
        <v>0</v>
      </c>
      <c r="F2441" s="7" t="str">
        <f t="shared" si="792"/>
        <v/>
      </c>
      <c r="G2441" s="6">
        <f t="shared" si="793"/>
        <v>0</v>
      </c>
      <c r="H2441" s="6">
        <f t="shared" si="800"/>
        <v>0</v>
      </c>
      <c r="I2441" s="6" t="str">
        <f t="shared" si="801"/>
        <v/>
      </c>
      <c r="J2441" s="11">
        <v>2438</v>
      </c>
      <c r="K2441" s="11">
        <f>IF(IFERROR(VLOOKUP(J2441,Home!$A$8:$B$1048576,1,FALSE),0)=0,0,1)</f>
        <v>0</v>
      </c>
      <c r="L2441" s="129" t="e">
        <f>IF(VLOOKUP(O2441,Home!$C$8:$R$207,6,FALSE)="","",VLOOKUP(O2441,Home!$C$8:$R$207,6,FALSE))</f>
        <v>#N/A</v>
      </c>
      <c r="M2441" s="129" t="e">
        <f t="shared" si="786"/>
        <v>#N/A</v>
      </c>
      <c r="N2441" s="11">
        <f>SUM($K$4:K2441)</f>
        <v>200</v>
      </c>
      <c r="O2441" s="11" t="str">
        <f>IF(P2441="","",IF(IFERROR(VLOOKUP(N2441,Home!$C$8:$R$1048576,1,FALSE),"")=0,"",IFERROR(VLOOKUP(N2441,Home!$C$8:$R$1048576,1,FALSE),"")))</f>
        <v/>
      </c>
      <c r="P2441" s="11" t="str">
        <f>IF(IFERROR(VLOOKUP(W2441,Home!$C$8:$R$1048576,3,FALSE),"")=0,"",IFERROR(VLOOKUP(W2441,Home!$C$8:$R$1048576,3,FALSE),""))</f>
        <v/>
      </c>
      <c r="Q2441" s="11" t="str">
        <f t="shared" si="785"/>
        <v/>
      </c>
      <c r="R2441" s="130" t="e">
        <f>VLOOKUP(Q2441,'Baggrund til lister'!$G$4:$H$15,2,FALSE)</f>
        <v>#N/A</v>
      </c>
      <c r="S2441" s="11" t="str">
        <f t="shared" si="787"/>
        <v/>
      </c>
      <c r="T2441" s="11" t="str">
        <f>IF(IFERROR(VLOOKUP(N2441,Home!$C$8:$R$1048576,11,FALSE),"")=0,"",IFERROR(VLOOKUP(N2441,Home!$C$8:$R$1048576,11,FALSE),""))</f>
        <v/>
      </c>
      <c r="U2441" s="11" t="str">
        <f>IF(IFERROR(VLOOKUP(O2441,Home!$C$8:$R$1048576,12,FALSE),"")=0,"",IFERROR(VLOOKUP(O2441,Home!$C$8:$R$1048576,12,FALSE),""))</f>
        <v/>
      </c>
      <c r="V2441" s="11" t="str">
        <f>IF(IFERROR(VLOOKUP(O2441,Home!$C$8:$R$1048576,8,FALSE),"")=0,"",IFERROR(VLOOKUP(O2441,Home!$C$8:$R$1048576,8,FALSE),""))</f>
        <v/>
      </c>
      <c r="W2441" s="11" t="str">
        <f>IF(OR(VLOOKUP(N2441,Home!$C$7:$I$207,6,FALSE)="",VLOOKUP(N2441,Home!$C$7:$I$207,7,FALSE)=""),"FEJL",SUM(Baggrundsark!$K$4:K2441))</f>
        <v>FEJL</v>
      </c>
      <c r="Y2441">
        <v>2438</v>
      </c>
      <c r="Z2441" s="1"/>
      <c r="AC2441" s="44"/>
      <c r="AD2441">
        <f t="shared" si="794"/>
        <v>0</v>
      </c>
      <c r="AE2441">
        <f>SUM($AD$4:AD2441)</f>
        <v>1</v>
      </c>
      <c r="AF2441" s="103" t="str">
        <f>IFERROR(VLOOKUP(AN2441,Home!$C$8:$E$207,3,FALSE),"")</f>
        <v/>
      </c>
      <c r="AG2441" s="103" t="str">
        <f>IFERROR(VLOOKUP(AN2441,Home!$C$8:$E$207,2,FALSE),"")</f>
        <v/>
      </c>
      <c r="AH2441" s="104" t="str">
        <f>IF(VLOOKUP(AE2441,Home!$C$8:$I$207,6,FALSE)="","",VLOOKUP(AE2441,Home!$C$8:$I$207,6,FALSE))</f>
        <v/>
      </c>
      <c r="AI2441" s="104" t="e">
        <f t="shared" si="802"/>
        <v>#VALUE!</v>
      </c>
      <c r="AJ2441" s="105" t="e">
        <f t="shared" si="795"/>
        <v>#VALUE!</v>
      </c>
      <c r="AK2441" s="103" t="e">
        <f t="shared" si="788"/>
        <v>#VALUE!</v>
      </c>
      <c r="AL2441" s="103" t="e">
        <f t="shared" si="796"/>
        <v>#VALUE!</v>
      </c>
      <c r="AN2441" t="str">
        <f>IF(OR(VLOOKUP(AE2441,Home!$C$8:$I$207,6,FALSE)="",VLOOKUP(AE2441,Home!$C$8:$I$207,7,FALSE)=""),"FEJL",Baggrundsark!AE2441)</f>
        <v>FEJL</v>
      </c>
      <c r="AO2441">
        <f>IF(VLOOKUP(AE2441,Home!$C$8:$N$207,12,FALSE)="Timelønnet",1,0)</f>
        <v>0</v>
      </c>
      <c r="AP2441">
        <f>SUM($AO$4:AO2441)*AO2441</f>
        <v>0</v>
      </c>
      <c r="AQ2441">
        <f t="shared" si="783"/>
        <v>1</v>
      </c>
      <c r="AR2441" t="str">
        <f t="shared" si="783"/>
        <v/>
      </c>
      <c r="AS2441" t="e">
        <f t="shared" si="797"/>
        <v>#VALUE!</v>
      </c>
      <c r="AT2441" s="45" t="e">
        <f t="shared" si="784"/>
        <v>#VALUE!</v>
      </c>
      <c r="AU2441">
        <f>VLOOKUP(AQ2441,Home!$C$8:$J$207,8,FALSE)</f>
        <v>0</v>
      </c>
    </row>
    <row r="2442" spans="1:47" x14ac:dyDescent="0.25">
      <c r="A2442" s="6">
        <f t="shared" si="789"/>
        <v>0</v>
      </c>
      <c r="B2442" s="6">
        <f t="shared" si="798"/>
        <v>0</v>
      </c>
      <c r="C2442" s="6" t="str">
        <f t="shared" si="790"/>
        <v/>
      </c>
      <c r="D2442" s="7">
        <f t="shared" si="791"/>
        <v>0</v>
      </c>
      <c r="E2442" s="7">
        <f t="shared" si="799"/>
        <v>0</v>
      </c>
      <c r="F2442" s="7" t="str">
        <f t="shared" si="792"/>
        <v/>
      </c>
      <c r="G2442" s="6">
        <f t="shared" si="793"/>
        <v>0</v>
      </c>
      <c r="H2442" s="6">
        <f t="shared" si="800"/>
        <v>0</v>
      </c>
      <c r="I2442" s="6" t="str">
        <f t="shared" si="801"/>
        <v/>
      </c>
      <c r="J2442" s="11">
        <v>2439</v>
      </c>
      <c r="K2442" s="11">
        <f>IF(IFERROR(VLOOKUP(J2442,Home!$A$8:$B$1048576,1,FALSE),0)=0,0,1)</f>
        <v>0</v>
      </c>
      <c r="L2442" s="129" t="e">
        <f>IF(VLOOKUP(O2442,Home!$C$8:$R$207,6,FALSE)="","",VLOOKUP(O2442,Home!$C$8:$R$207,6,FALSE))</f>
        <v>#N/A</v>
      </c>
      <c r="M2442" s="129" t="e">
        <f t="shared" si="786"/>
        <v>#N/A</v>
      </c>
      <c r="N2442" s="11">
        <f>SUM($K$4:K2442)</f>
        <v>200</v>
      </c>
      <c r="O2442" s="11" t="str">
        <f>IF(P2442="","",IF(IFERROR(VLOOKUP(N2442,Home!$C$8:$R$1048576,1,FALSE),"")=0,"",IFERROR(VLOOKUP(N2442,Home!$C$8:$R$1048576,1,FALSE),"")))</f>
        <v/>
      </c>
      <c r="P2442" s="11" t="str">
        <f>IF(IFERROR(VLOOKUP(W2442,Home!$C$8:$R$1048576,3,FALSE),"")=0,"",IFERROR(VLOOKUP(W2442,Home!$C$8:$R$1048576,3,FALSE),""))</f>
        <v/>
      </c>
      <c r="Q2442" s="11" t="str">
        <f t="shared" si="785"/>
        <v/>
      </c>
      <c r="R2442" s="130" t="e">
        <f>VLOOKUP(Q2442,'Baggrund til lister'!$G$4:$H$15,2,FALSE)</f>
        <v>#N/A</v>
      </c>
      <c r="S2442" s="11" t="str">
        <f t="shared" si="787"/>
        <v/>
      </c>
      <c r="T2442" s="11" t="str">
        <f>IF(IFERROR(VLOOKUP(N2442,Home!$C$8:$R$1048576,11,FALSE),"")=0,"",IFERROR(VLOOKUP(N2442,Home!$C$8:$R$1048576,11,FALSE),""))</f>
        <v/>
      </c>
      <c r="U2442" s="11" t="str">
        <f>IF(IFERROR(VLOOKUP(O2442,Home!$C$8:$R$1048576,12,FALSE),"")=0,"",IFERROR(VLOOKUP(O2442,Home!$C$8:$R$1048576,12,FALSE),""))</f>
        <v/>
      </c>
      <c r="V2442" s="11" t="str">
        <f>IF(IFERROR(VLOOKUP(O2442,Home!$C$8:$R$1048576,8,FALSE),"")=0,"",IFERROR(VLOOKUP(O2442,Home!$C$8:$R$1048576,8,FALSE),""))</f>
        <v/>
      </c>
      <c r="W2442" s="11" t="str">
        <f>IF(OR(VLOOKUP(N2442,Home!$C$7:$I$207,6,FALSE)="",VLOOKUP(N2442,Home!$C$7:$I$207,7,FALSE)=""),"FEJL",SUM(Baggrundsark!$K$4:K2442))</f>
        <v>FEJL</v>
      </c>
      <c r="Y2442">
        <v>2439</v>
      </c>
      <c r="Z2442" s="1"/>
      <c r="AC2442" s="44"/>
      <c r="AD2442">
        <f t="shared" si="794"/>
        <v>0</v>
      </c>
      <c r="AE2442">
        <f>SUM($AD$4:AD2442)</f>
        <v>1</v>
      </c>
      <c r="AF2442" s="103" t="str">
        <f>IFERROR(VLOOKUP(AN2442,Home!$C$8:$E$207,3,FALSE),"")</f>
        <v/>
      </c>
      <c r="AG2442" s="103" t="str">
        <f>IFERROR(VLOOKUP(AN2442,Home!$C$8:$E$207,2,FALSE),"")</f>
        <v/>
      </c>
      <c r="AH2442" s="104" t="str">
        <f>IF(VLOOKUP(AE2442,Home!$C$8:$I$207,6,FALSE)="","",VLOOKUP(AE2442,Home!$C$8:$I$207,6,FALSE))</f>
        <v/>
      </c>
      <c r="AI2442" s="104" t="e">
        <f t="shared" si="802"/>
        <v>#VALUE!</v>
      </c>
      <c r="AJ2442" s="105" t="e">
        <f t="shared" si="795"/>
        <v>#VALUE!</v>
      </c>
      <c r="AK2442" s="103" t="e">
        <f t="shared" si="788"/>
        <v>#VALUE!</v>
      </c>
      <c r="AL2442" s="103" t="e">
        <f t="shared" si="796"/>
        <v>#VALUE!</v>
      </c>
      <c r="AN2442" t="str">
        <f>IF(OR(VLOOKUP(AE2442,Home!$C$8:$I$207,6,FALSE)="",VLOOKUP(AE2442,Home!$C$8:$I$207,7,FALSE)=""),"FEJL",Baggrundsark!AE2442)</f>
        <v>FEJL</v>
      </c>
      <c r="AO2442">
        <f>IF(VLOOKUP(AE2442,Home!$C$8:$N$207,12,FALSE)="Timelønnet",1,0)</f>
        <v>0</v>
      </c>
      <c r="AP2442">
        <f>SUM($AO$4:AO2442)*AO2442</f>
        <v>0</v>
      </c>
      <c r="AQ2442">
        <f t="shared" si="783"/>
        <v>1</v>
      </c>
      <c r="AR2442" t="str">
        <f t="shared" si="783"/>
        <v/>
      </c>
      <c r="AS2442" t="e">
        <f t="shared" si="797"/>
        <v>#VALUE!</v>
      </c>
      <c r="AT2442" s="45" t="e">
        <f t="shared" si="784"/>
        <v>#VALUE!</v>
      </c>
      <c r="AU2442">
        <f>VLOOKUP(AQ2442,Home!$C$8:$J$207,8,FALSE)</f>
        <v>0</v>
      </c>
    </row>
    <row r="2443" spans="1:47" x14ac:dyDescent="0.25">
      <c r="A2443" s="6">
        <f t="shared" si="789"/>
        <v>0</v>
      </c>
      <c r="B2443" s="6">
        <f t="shared" si="798"/>
        <v>0</v>
      </c>
      <c r="C2443" s="6" t="str">
        <f t="shared" si="790"/>
        <v/>
      </c>
      <c r="D2443" s="7">
        <f t="shared" si="791"/>
        <v>0</v>
      </c>
      <c r="E2443" s="7">
        <f t="shared" si="799"/>
        <v>0</v>
      </c>
      <c r="F2443" s="7" t="str">
        <f t="shared" si="792"/>
        <v/>
      </c>
      <c r="G2443" s="6">
        <f t="shared" si="793"/>
        <v>0</v>
      </c>
      <c r="H2443" s="6">
        <f t="shared" si="800"/>
        <v>0</v>
      </c>
      <c r="I2443" s="6" t="str">
        <f t="shared" si="801"/>
        <v/>
      </c>
      <c r="J2443" s="11">
        <v>2440</v>
      </c>
      <c r="K2443" s="11">
        <f>IF(IFERROR(VLOOKUP(J2443,Home!$A$8:$B$1048576,1,FALSE),0)=0,0,1)</f>
        <v>0</v>
      </c>
      <c r="L2443" s="129" t="e">
        <f>IF(VLOOKUP(O2443,Home!$C$8:$R$207,6,FALSE)="","",VLOOKUP(O2443,Home!$C$8:$R$207,6,FALSE))</f>
        <v>#N/A</v>
      </c>
      <c r="M2443" s="129" t="e">
        <f t="shared" si="786"/>
        <v>#N/A</v>
      </c>
      <c r="N2443" s="11">
        <f>SUM($K$4:K2443)</f>
        <v>200</v>
      </c>
      <c r="O2443" s="11" t="str">
        <f>IF(P2443="","",IF(IFERROR(VLOOKUP(N2443,Home!$C$8:$R$1048576,1,FALSE),"")=0,"",IFERROR(VLOOKUP(N2443,Home!$C$8:$R$1048576,1,FALSE),"")))</f>
        <v/>
      </c>
      <c r="P2443" s="11" t="str">
        <f>IF(IFERROR(VLOOKUP(W2443,Home!$C$8:$R$1048576,3,FALSE),"")=0,"",IFERROR(VLOOKUP(W2443,Home!$C$8:$R$1048576,3,FALSE),""))</f>
        <v/>
      </c>
      <c r="Q2443" s="11" t="str">
        <f t="shared" si="785"/>
        <v/>
      </c>
      <c r="R2443" s="130" t="e">
        <f>VLOOKUP(Q2443,'Baggrund til lister'!$G$4:$H$15,2,FALSE)</f>
        <v>#N/A</v>
      </c>
      <c r="S2443" s="11" t="str">
        <f t="shared" si="787"/>
        <v/>
      </c>
      <c r="T2443" s="11" t="str">
        <f>IF(IFERROR(VLOOKUP(N2443,Home!$C$8:$R$1048576,11,FALSE),"")=0,"",IFERROR(VLOOKUP(N2443,Home!$C$8:$R$1048576,11,FALSE),""))</f>
        <v/>
      </c>
      <c r="U2443" s="11" t="str">
        <f>IF(IFERROR(VLOOKUP(O2443,Home!$C$8:$R$1048576,12,FALSE),"")=0,"",IFERROR(VLOOKUP(O2443,Home!$C$8:$R$1048576,12,FALSE),""))</f>
        <v/>
      </c>
      <c r="V2443" s="11" t="str">
        <f>IF(IFERROR(VLOOKUP(O2443,Home!$C$8:$R$1048576,8,FALSE),"")=0,"",IFERROR(VLOOKUP(O2443,Home!$C$8:$R$1048576,8,FALSE),""))</f>
        <v/>
      </c>
      <c r="W2443" s="11" t="str">
        <f>IF(OR(VLOOKUP(N2443,Home!$C$7:$I$207,6,FALSE)="",VLOOKUP(N2443,Home!$C$7:$I$207,7,FALSE)=""),"FEJL",SUM(Baggrundsark!$K$4:K2443))</f>
        <v>FEJL</v>
      </c>
      <c r="Y2443">
        <v>2440</v>
      </c>
      <c r="Z2443" s="1"/>
      <c r="AC2443" s="44"/>
      <c r="AD2443">
        <f t="shared" si="794"/>
        <v>0</v>
      </c>
      <c r="AE2443">
        <f>SUM($AD$4:AD2443)</f>
        <v>1</v>
      </c>
      <c r="AF2443" s="103" t="str">
        <f>IFERROR(VLOOKUP(AN2443,Home!$C$8:$E$207,3,FALSE),"")</f>
        <v/>
      </c>
      <c r="AG2443" s="103" t="str">
        <f>IFERROR(VLOOKUP(AN2443,Home!$C$8:$E$207,2,FALSE),"")</f>
        <v/>
      </c>
      <c r="AH2443" s="104" t="str">
        <f>IF(VLOOKUP(AE2443,Home!$C$8:$I$207,6,FALSE)="","",VLOOKUP(AE2443,Home!$C$8:$I$207,6,FALSE))</f>
        <v/>
      </c>
      <c r="AI2443" s="104" t="e">
        <f t="shared" si="802"/>
        <v>#VALUE!</v>
      </c>
      <c r="AJ2443" s="105" t="e">
        <f t="shared" si="795"/>
        <v>#VALUE!</v>
      </c>
      <c r="AK2443" s="103" t="e">
        <f t="shared" si="788"/>
        <v>#VALUE!</v>
      </c>
      <c r="AL2443" s="103" t="e">
        <f t="shared" si="796"/>
        <v>#VALUE!</v>
      </c>
      <c r="AN2443" t="str">
        <f>IF(OR(VLOOKUP(AE2443,Home!$C$8:$I$207,6,FALSE)="",VLOOKUP(AE2443,Home!$C$8:$I$207,7,FALSE)=""),"FEJL",Baggrundsark!AE2443)</f>
        <v>FEJL</v>
      </c>
      <c r="AO2443">
        <f>IF(VLOOKUP(AE2443,Home!$C$8:$N$207,12,FALSE)="Timelønnet",1,0)</f>
        <v>0</v>
      </c>
      <c r="AP2443">
        <f>SUM($AO$4:AO2443)*AO2443</f>
        <v>0</v>
      </c>
      <c r="AQ2443">
        <f t="shared" si="783"/>
        <v>1</v>
      </c>
      <c r="AR2443" t="str">
        <f t="shared" si="783"/>
        <v/>
      </c>
      <c r="AS2443" t="e">
        <f t="shared" si="797"/>
        <v>#VALUE!</v>
      </c>
      <c r="AT2443" s="45" t="e">
        <f t="shared" si="784"/>
        <v>#VALUE!</v>
      </c>
      <c r="AU2443">
        <f>VLOOKUP(AQ2443,Home!$C$8:$J$207,8,FALSE)</f>
        <v>0</v>
      </c>
    </row>
    <row r="2444" spans="1:47" x14ac:dyDescent="0.25">
      <c r="A2444" s="6">
        <f t="shared" si="789"/>
        <v>0</v>
      </c>
      <c r="B2444" s="6">
        <f t="shared" si="798"/>
        <v>0</v>
      </c>
      <c r="C2444" s="6" t="str">
        <f t="shared" si="790"/>
        <v/>
      </c>
      <c r="D2444" s="7">
        <f t="shared" si="791"/>
        <v>0</v>
      </c>
      <c r="E2444" s="7">
        <f t="shared" si="799"/>
        <v>0</v>
      </c>
      <c r="F2444" s="7" t="str">
        <f t="shared" si="792"/>
        <v/>
      </c>
      <c r="G2444" s="6">
        <f t="shared" si="793"/>
        <v>0</v>
      </c>
      <c r="H2444" s="6">
        <f t="shared" si="800"/>
        <v>0</v>
      </c>
      <c r="I2444" s="6" t="str">
        <f t="shared" si="801"/>
        <v/>
      </c>
      <c r="J2444" s="11">
        <v>2441</v>
      </c>
      <c r="K2444" s="11">
        <f>IF(IFERROR(VLOOKUP(J2444,Home!$A$8:$B$1048576,1,FALSE),0)=0,0,1)</f>
        <v>0</v>
      </c>
      <c r="L2444" s="129" t="e">
        <f>IF(VLOOKUP(O2444,Home!$C$8:$R$207,6,FALSE)="","",VLOOKUP(O2444,Home!$C$8:$R$207,6,FALSE))</f>
        <v>#N/A</v>
      </c>
      <c r="M2444" s="129" t="e">
        <f t="shared" si="786"/>
        <v>#N/A</v>
      </c>
      <c r="N2444" s="11">
        <f>SUM($K$4:K2444)</f>
        <v>200</v>
      </c>
      <c r="O2444" s="11" t="str">
        <f>IF(P2444="","",IF(IFERROR(VLOOKUP(N2444,Home!$C$8:$R$1048576,1,FALSE),"")=0,"",IFERROR(VLOOKUP(N2444,Home!$C$8:$R$1048576,1,FALSE),"")))</f>
        <v/>
      </c>
      <c r="P2444" s="11" t="str">
        <f>IF(IFERROR(VLOOKUP(W2444,Home!$C$8:$R$1048576,3,FALSE),"")=0,"",IFERROR(VLOOKUP(W2444,Home!$C$8:$R$1048576,3,FALSE),""))</f>
        <v/>
      </c>
      <c r="Q2444" s="11" t="str">
        <f t="shared" si="785"/>
        <v/>
      </c>
      <c r="R2444" s="130" t="e">
        <f>VLOOKUP(Q2444,'Baggrund til lister'!$G$4:$H$15,2,FALSE)</f>
        <v>#N/A</v>
      </c>
      <c r="S2444" s="11" t="str">
        <f t="shared" si="787"/>
        <v/>
      </c>
      <c r="T2444" s="11" t="str">
        <f>IF(IFERROR(VLOOKUP(N2444,Home!$C$8:$R$1048576,11,FALSE),"")=0,"",IFERROR(VLOOKUP(N2444,Home!$C$8:$R$1048576,11,FALSE),""))</f>
        <v/>
      </c>
      <c r="U2444" s="11" t="str">
        <f>IF(IFERROR(VLOOKUP(O2444,Home!$C$8:$R$1048576,12,FALSE),"")=0,"",IFERROR(VLOOKUP(O2444,Home!$C$8:$R$1048576,12,FALSE),""))</f>
        <v/>
      </c>
      <c r="V2444" s="11" t="str">
        <f>IF(IFERROR(VLOOKUP(O2444,Home!$C$8:$R$1048576,8,FALSE),"")=0,"",IFERROR(VLOOKUP(O2444,Home!$C$8:$R$1048576,8,FALSE),""))</f>
        <v/>
      </c>
      <c r="W2444" s="11" t="str">
        <f>IF(OR(VLOOKUP(N2444,Home!$C$7:$I$207,6,FALSE)="",VLOOKUP(N2444,Home!$C$7:$I$207,7,FALSE)=""),"FEJL",SUM(Baggrundsark!$K$4:K2444))</f>
        <v>FEJL</v>
      </c>
      <c r="Y2444">
        <v>2441</v>
      </c>
      <c r="Z2444" s="1"/>
      <c r="AC2444" s="44"/>
      <c r="AD2444">
        <f t="shared" si="794"/>
        <v>0</v>
      </c>
      <c r="AE2444">
        <f>SUM($AD$4:AD2444)</f>
        <v>1</v>
      </c>
      <c r="AF2444" s="103" t="str">
        <f>IFERROR(VLOOKUP(AN2444,Home!$C$8:$E$207,3,FALSE),"")</f>
        <v/>
      </c>
      <c r="AG2444" s="103" t="str">
        <f>IFERROR(VLOOKUP(AN2444,Home!$C$8:$E$207,2,FALSE),"")</f>
        <v/>
      </c>
      <c r="AH2444" s="104" t="str">
        <f>IF(VLOOKUP(AE2444,Home!$C$8:$I$207,6,FALSE)="","",VLOOKUP(AE2444,Home!$C$8:$I$207,6,FALSE))</f>
        <v/>
      </c>
      <c r="AI2444" s="104" t="e">
        <f t="shared" si="802"/>
        <v>#VALUE!</v>
      </c>
      <c r="AJ2444" s="105" t="e">
        <f t="shared" si="795"/>
        <v>#VALUE!</v>
      </c>
      <c r="AK2444" s="103" t="e">
        <f t="shared" si="788"/>
        <v>#VALUE!</v>
      </c>
      <c r="AL2444" s="103" t="e">
        <f t="shared" si="796"/>
        <v>#VALUE!</v>
      </c>
      <c r="AN2444" t="str">
        <f>IF(OR(VLOOKUP(AE2444,Home!$C$8:$I$207,6,FALSE)="",VLOOKUP(AE2444,Home!$C$8:$I$207,7,FALSE)=""),"FEJL",Baggrundsark!AE2444)</f>
        <v>FEJL</v>
      </c>
      <c r="AO2444">
        <f>IF(VLOOKUP(AE2444,Home!$C$8:$N$207,12,FALSE)="Timelønnet",1,0)</f>
        <v>0</v>
      </c>
      <c r="AP2444">
        <f>SUM($AO$4:AO2444)*AO2444</f>
        <v>0</v>
      </c>
      <c r="AQ2444">
        <f t="shared" si="783"/>
        <v>1</v>
      </c>
      <c r="AR2444" t="str">
        <f t="shared" si="783"/>
        <v/>
      </c>
      <c r="AS2444" t="e">
        <f t="shared" si="797"/>
        <v>#VALUE!</v>
      </c>
      <c r="AT2444" s="45" t="e">
        <f t="shared" si="784"/>
        <v>#VALUE!</v>
      </c>
      <c r="AU2444">
        <f>VLOOKUP(AQ2444,Home!$C$8:$J$207,8,FALSE)</f>
        <v>0</v>
      </c>
    </row>
    <row r="2445" spans="1:47" x14ac:dyDescent="0.25">
      <c r="A2445" s="6">
        <f t="shared" si="789"/>
        <v>0</v>
      </c>
      <c r="B2445" s="6">
        <f t="shared" si="798"/>
        <v>0</v>
      </c>
      <c r="C2445" s="6" t="str">
        <f t="shared" si="790"/>
        <v/>
      </c>
      <c r="D2445" s="7">
        <f t="shared" si="791"/>
        <v>0</v>
      </c>
      <c r="E2445" s="7">
        <f t="shared" si="799"/>
        <v>0</v>
      </c>
      <c r="F2445" s="7" t="str">
        <f t="shared" si="792"/>
        <v/>
      </c>
      <c r="G2445" s="6">
        <f t="shared" si="793"/>
        <v>0</v>
      </c>
      <c r="H2445" s="6">
        <f t="shared" si="800"/>
        <v>0</v>
      </c>
      <c r="I2445" s="6" t="str">
        <f t="shared" si="801"/>
        <v/>
      </c>
      <c r="J2445" s="11">
        <v>2442</v>
      </c>
      <c r="K2445" s="11">
        <f>IF(IFERROR(VLOOKUP(J2445,Home!$A$8:$B$1048576,1,FALSE),0)=0,0,1)</f>
        <v>0</v>
      </c>
      <c r="L2445" s="129" t="e">
        <f>IF(VLOOKUP(O2445,Home!$C$8:$R$207,6,FALSE)="","",VLOOKUP(O2445,Home!$C$8:$R$207,6,FALSE))</f>
        <v>#N/A</v>
      </c>
      <c r="M2445" s="129" t="e">
        <f t="shared" si="786"/>
        <v>#N/A</v>
      </c>
      <c r="N2445" s="11">
        <f>SUM($K$4:K2445)</f>
        <v>200</v>
      </c>
      <c r="O2445" s="11" t="str">
        <f>IF(P2445="","",IF(IFERROR(VLOOKUP(N2445,Home!$C$8:$R$1048576,1,FALSE),"")=0,"",IFERROR(VLOOKUP(N2445,Home!$C$8:$R$1048576,1,FALSE),"")))</f>
        <v/>
      </c>
      <c r="P2445" s="11" t="str">
        <f>IF(IFERROR(VLOOKUP(W2445,Home!$C$8:$R$1048576,3,FALSE),"")=0,"",IFERROR(VLOOKUP(W2445,Home!$C$8:$R$1048576,3,FALSE),""))</f>
        <v/>
      </c>
      <c r="Q2445" s="11" t="str">
        <f t="shared" si="785"/>
        <v/>
      </c>
      <c r="R2445" s="130" t="e">
        <f>VLOOKUP(Q2445,'Baggrund til lister'!$G$4:$H$15,2,FALSE)</f>
        <v>#N/A</v>
      </c>
      <c r="S2445" s="11" t="str">
        <f t="shared" si="787"/>
        <v/>
      </c>
      <c r="T2445" s="11" t="str">
        <f>IF(IFERROR(VLOOKUP(N2445,Home!$C$8:$R$1048576,11,FALSE),"")=0,"",IFERROR(VLOOKUP(N2445,Home!$C$8:$R$1048576,11,FALSE),""))</f>
        <v/>
      </c>
      <c r="U2445" s="11" t="str">
        <f>IF(IFERROR(VLOOKUP(O2445,Home!$C$8:$R$1048576,12,FALSE),"")=0,"",IFERROR(VLOOKUP(O2445,Home!$C$8:$R$1048576,12,FALSE),""))</f>
        <v/>
      </c>
      <c r="V2445" s="11" t="str">
        <f>IF(IFERROR(VLOOKUP(O2445,Home!$C$8:$R$1048576,8,FALSE),"")=0,"",IFERROR(VLOOKUP(O2445,Home!$C$8:$R$1048576,8,FALSE),""))</f>
        <v/>
      </c>
      <c r="W2445" s="11" t="str">
        <f>IF(OR(VLOOKUP(N2445,Home!$C$7:$I$207,6,FALSE)="",VLOOKUP(N2445,Home!$C$7:$I$207,7,FALSE)=""),"FEJL",SUM(Baggrundsark!$K$4:K2445))</f>
        <v>FEJL</v>
      </c>
      <c r="Y2445">
        <v>2442</v>
      </c>
      <c r="Z2445" s="1"/>
      <c r="AC2445" s="44"/>
      <c r="AD2445">
        <f t="shared" si="794"/>
        <v>0</v>
      </c>
      <c r="AE2445">
        <f>SUM($AD$4:AD2445)</f>
        <v>1</v>
      </c>
      <c r="AF2445" s="103" t="str">
        <f>IFERROR(VLOOKUP(AN2445,Home!$C$8:$E$207,3,FALSE),"")</f>
        <v/>
      </c>
      <c r="AG2445" s="103" t="str">
        <f>IFERROR(VLOOKUP(AN2445,Home!$C$8:$E$207,2,FALSE),"")</f>
        <v/>
      </c>
      <c r="AH2445" s="104" t="str">
        <f>IF(VLOOKUP(AE2445,Home!$C$8:$I$207,6,FALSE)="","",VLOOKUP(AE2445,Home!$C$8:$I$207,6,FALSE))</f>
        <v/>
      </c>
      <c r="AI2445" s="104" t="e">
        <f t="shared" si="802"/>
        <v>#VALUE!</v>
      </c>
      <c r="AJ2445" s="105" t="e">
        <f t="shared" si="795"/>
        <v>#VALUE!</v>
      </c>
      <c r="AK2445" s="103" t="e">
        <f t="shared" si="788"/>
        <v>#VALUE!</v>
      </c>
      <c r="AL2445" s="103" t="e">
        <f t="shared" si="796"/>
        <v>#VALUE!</v>
      </c>
      <c r="AN2445" t="str">
        <f>IF(OR(VLOOKUP(AE2445,Home!$C$8:$I$207,6,FALSE)="",VLOOKUP(AE2445,Home!$C$8:$I$207,7,FALSE)=""),"FEJL",Baggrundsark!AE2445)</f>
        <v>FEJL</v>
      </c>
      <c r="AO2445">
        <f>IF(VLOOKUP(AE2445,Home!$C$8:$N$207,12,FALSE)="Timelønnet",1,0)</f>
        <v>0</v>
      </c>
      <c r="AP2445">
        <f>SUM($AO$4:AO2445)*AO2445</f>
        <v>0</v>
      </c>
      <c r="AQ2445">
        <f t="shared" si="783"/>
        <v>1</v>
      </c>
      <c r="AR2445" t="str">
        <f t="shared" si="783"/>
        <v/>
      </c>
      <c r="AS2445" t="e">
        <f t="shared" si="797"/>
        <v>#VALUE!</v>
      </c>
      <c r="AT2445" s="45" t="e">
        <f t="shared" si="784"/>
        <v>#VALUE!</v>
      </c>
      <c r="AU2445">
        <f>VLOOKUP(AQ2445,Home!$C$8:$J$207,8,FALSE)</f>
        <v>0</v>
      </c>
    </row>
    <row r="2446" spans="1:47" x14ac:dyDescent="0.25">
      <c r="A2446" s="6">
        <f t="shared" si="789"/>
        <v>0</v>
      </c>
      <c r="B2446" s="6">
        <f t="shared" si="798"/>
        <v>0</v>
      </c>
      <c r="C2446" s="6" t="str">
        <f t="shared" si="790"/>
        <v/>
      </c>
      <c r="D2446" s="7">
        <f t="shared" si="791"/>
        <v>0</v>
      </c>
      <c r="E2446" s="7">
        <f t="shared" si="799"/>
        <v>0</v>
      </c>
      <c r="F2446" s="7" t="str">
        <f t="shared" si="792"/>
        <v/>
      </c>
      <c r="G2446" s="6">
        <f t="shared" si="793"/>
        <v>0</v>
      </c>
      <c r="H2446" s="6">
        <f t="shared" si="800"/>
        <v>0</v>
      </c>
      <c r="I2446" s="6" t="str">
        <f t="shared" si="801"/>
        <v/>
      </c>
      <c r="J2446" s="11">
        <v>2443</v>
      </c>
      <c r="K2446" s="11">
        <f>IF(IFERROR(VLOOKUP(J2446,Home!$A$8:$B$1048576,1,FALSE),0)=0,0,1)</f>
        <v>0</v>
      </c>
      <c r="L2446" s="129" t="e">
        <f>IF(VLOOKUP(O2446,Home!$C$8:$R$207,6,FALSE)="","",VLOOKUP(O2446,Home!$C$8:$R$207,6,FALSE))</f>
        <v>#N/A</v>
      </c>
      <c r="M2446" s="129" t="e">
        <f t="shared" si="786"/>
        <v>#N/A</v>
      </c>
      <c r="N2446" s="11">
        <f>SUM($K$4:K2446)</f>
        <v>200</v>
      </c>
      <c r="O2446" s="11" t="str">
        <f>IF(P2446="","",IF(IFERROR(VLOOKUP(N2446,Home!$C$8:$R$1048576,1,FALSE),"")=0,"",IFERROR(VLOOKUP(N2446,Home!$C$8:$R$1048576,1,FALSE),"")))</f>
        <v/>
      </c>
      <c r="P2446" s="11" t="str">
        <f>IF(IFERROR(VLOOKUP(W2446,Home!$C$8:$R$1048576,3,FALSE),"")=0,"",IFERROR(VLOOKUP(W2446,Home!$C$8:$R$1048576,3,FALSE),""))</f>
        <v/>
      </c>
      <c r="Q2446" s="11" t="str">
        <f t="shared" si="785"/>
        <v/>
      </c>
      <c r="R2446" s="130" t="e">
        <f>VLOOKUP(Q2446,'Baggrund til lister'!$G$4:$H$15,2,FALSE)</f>
        <v>#N/A</v>
      </c>
      <c r="S2446" s="11" t="str">
        <f t="shared" si="787"/>
        <v/>
      </c>
      <c r="T2446" s="11" t="str">
        <f>IF(IFERROR(VLOOKUP(N2446,Home!$C$8:$R$1048576,11,FALSE),"")=0,"",IFERROR(VLOOKUP(N2446,Home!$C$8:$R$1048576,11,FALSE),""))</f>
        <v/>
      </c>
      <c r="U2446" s="11" t="str">
        <f>IF(IFERROR(VLOOKUP(O2446,Home!$C$8:$R$1048576,12,FALSE),"")=0,"",IFERROR(VLOOKUP(O2446,Home!$C$8:$R$1048576,12,FALSE),""))</f>
        <v/>
      </c>
      <c r="V2446" s="11" t="str">
        <f>IF(IFERROR(VLOOKUP(O2446,Home!$C$8:$R$1048576,8,FALSE),"")=0,"",IFERROR(VLOOKUP(O2446,Home!$C$8:$R$1048576,8,FALSE),""))</f>
        <v/>
      </c>
      <c r="W2446" s="11" t="str">
        <f>IF(OR(VLOOKUP(N2446,Home!$C$7:$I$207,6,FALSE)="",VLOOKUP(N2446,Home!$C$7:$I$207,7,FALSE)=""),"FEJL",SUM(Baggrundsark!$K$4:K2446))</f>
        <v>FEJL</v>
      </c>
      <c r="Y2446">
        <v>2443</v>
      </c>
      <c r="Z2446" s="1"/>
      <c r="AC2446" s="44"/>
      <c r="AD2446">
        <f t="shared" si="794"/>
        <v>0</v>
      </c>
      <c r="AE2446">
        <f>SUM($AD$4:AD2446)</f>
        <v>1</v>
      </c>
      <c r="AF2446" s="103" t="str">
        <f>IFERROR(VLOOKUP(AN2446,Home!$C$8:$E$207,3,FALSE),"")</f>
        <v/>
      </c>
      <c r="AG2446" s="103" t="str">
        <f>IFERROR(VLOOKUP(AN2446,Home!$C$8:$E$207,2,FALSE),"")</f>
        <v/>
      </c>
      <c r="AH2446" s="104" t="str">
        <f>IF(VLOOKUP(AE2446,Home!$C$8:$I$207,6,FALSE)="","",VLOOKUP(AE2446,Home!$C$8:$I$207,6,FALSE))</f>
        <v/>
      </c>
      <c r="AI2446" s="104" t="e">
        <f t="shared" si="802"/>
        <v>#VALUE!</v>
      </c>
      <c r="AJ2446" s="105" t="e">
        <f t="shared" si="795"/>
        <v>#VALUE!</v>
      </c>
      <c r="AK2446" s="103" t="e">
        <f t="shared" si="788"/>
        <v>#VALUE!</v>
      </c>
      <c r="AL2446" s="103" t="e">
        <f t="shared" si="796"/>
        <v>#VALUE!</v>
      </c>
      <c r="AN2446" t="str">
        <f>IF(OR(VLOOKUP(AE2446,Home!$C$8:$I$207,6,FALSE)="",VLOOKUP(AE2446,Home!$C$8:$I$207,7,FALSE)=""),"FEJL",Baggrundsark!AE2446)</f>
        <v>FEJL</v>
      </c>
      <c r="AO2446">
        <f>IF(VLOOKUP(AE2446,Home!$C$8:$N$207,12,FALSE)="Timelønnet",1,0)</f>
        <v>0</v>
      </c>
      <c r="AP2446">
        <f>SUM($AO$4:AO2446)*AO2446</f>
        <v>0</v>
      </c>
      <c r="AQ2446">
        <f t="shared" si="783"/>
        <v>1</v>
      </c>
      <c r="AR2446" t="str">
        <f t="shared" si="783"/>
        <v/>
      </c>
      <c r="AS2446" t="e">
        <f t="shared" si="797"/>
        <v>#VALUE!</v>
      </c>
      <c r="AT2446" s="45" t="e">
        <f t="shared" si="784"/>
        <v>#VALUE!</v>
      </c>
      <c r="AU2446">
        <f>VLOOKUP(AQ2446,Home!$C$8:$J$207,8,FALSE)</f>
        <v>0</v>
      </c>
    </row>
    <row r="2447" spans="1:47" x14ac:dyDescent="0.25">
      <c r="A2447" s="6">
        <f t="shared" si="789"/>
        <v>0</v>
      </c>
      <c r="B2447" s="6">
        <f t="shared" si="798"/>
        <v>0</v>
      </c>
      <c r="C2447" s="6" t="str">
        <f t="shared" si="790"/>
        <v/>
      </c>
      <c r="D2447" s="7">
        <f t="shared" si="791"/>
        <v>0</v>
      </c>
      <c r="E2447" s="7">
        <f t="shared" si="799"/>
        <v>0</v>
      </c>
      <c r="F2447" s="7" t="str">
        <f t="shared" si="792"/>
        <v/>
      </c>
      <c r="G2447" s="6">
        <f t="shared" si="793"/>
        <v>0</v>
      </c>
      <c r="H2447" s="6">
        <f t="shared" si="800"/>
        <v>0</v>
      </c>
      <c r="I2447" s="6" t="str">
        <f t="shared" si="801"/>
        <v/>
      </c>
      <c r="J2447" s="11">
        <v>2444</v>
      </c>
      <c r="K2447" s="11">
        <f>IF(IFERROR(VLOOKUP(J2447,Home!$A$8:$B$1048576,1,FALSE),0)=0,0,1)</f>
        <v>0</v>
      </c>
      <c r="L2447" s="129" t="e">
        <f>IF(VLOOKUP(O2447,Home!$C$8:$R$207,6,FALSE)="","",VLOOKUP(O2447,Home!$C$8:$R$207,6,FALSE))</f>
        <v>#N/A</v>
      </c>
      <c r="M2447" s="129" t="e">
        <f t="shared" si="786"/>
        <v>#N/A</v>
      </c>
      <c r="N2447" s="11">
        <f>SUM($K$4:K2447)</f>
        <v>200</v>
      </c>
      <c r="O2447" s="11" t="str">
        <f>IF(P2447="","",IF(IFERROR(VLOOKUP(N2447,Home!$C$8:$R$1048576,1,FALSE),"")=0,"",IFERROR(VLOOKUP(N2447,Home!$C$8:$R$1048576,1,FALSE),"")))</f>
        <v/>
      </c>
      <c r="P2447" s="11" t="str">
        <f>IF(IFERROR(VLOOKUP(W2447,Home!$C$8:$R$1048576,3,FALSE),"")=0,"",IFERROR(VLOOKUP(W2447,Home!$C$8:$R$1048576,3,FALSE),""))</f>
        <v/>
      </c>
      <c r="Q2447" s="11" t="str">
        <f t="shared" si="785"/>
        <v/>
      </c>
      <c r="R2447" s="130" t="e">
        <f>VLOOKUP(Q2447,'Baggrund til lister'!$G$4:$H$15,2,FALSE)</f>
        <v>#N/A</v>
      </c>
      <c r="S2447" s="11" t="str">
        <f t="shared" si="787"/>
        <v/>
      </c>
      <c r="T2447" s="11" t="str">
        <f>IF(IFERROR(VLOOKUP(N2447,Home!$C$8:$R$1048576,11,FALSE),"")=0,"",IFERROR(VLOOKUP(N2447,Home!$C$8:$R$1048576,11,FALSE),""))</f>
        <v/>
      </c>
      <c r="U2447" s="11" t="str">
        <f>IF(IFERROR(VLOOKUP(O2447,Home!$C$8:$R$1048576,12,FALSE),"")=0,"",IFERROR(VLOOKUP(O2447,Home!$C$8:$R$1048576,12,FALSE),""))</f>
        <v/>
      </c>
      <c r="V2447" s="11" t="str">
        <f>IF(IFERROR(VLOOKUP(O2447,Home!$C$8:$R$1048576,8,FALSE),"")=0,"",IFERROR(VLOOKUP(O2447,Home!$C$8:$R$1048576,8,FALSE),""))</f>
        <v/>
      </c>
      <c r="W2447" s="11" t="str">
        <f>IF(OR(VLOOKUP(N2447,Home!$C$7:$I$207,6,FALSE)="",VLOOKUP(N2447,Home!$C$7:$I$207,7,FALSE)=""),"FEJL",SUM(Baggrundsark!$K$4:K2447))</f>
        <v>FEJL</v>
      </c>
      <c r="Y2447">
        <v>2444</v>
      </c>
      <c r="Z2447" s="1"/>
      <c r="AC2447" s="44"/>
      <c r="AD2447">
        <f t="shared" si="794"/>
        <v>0</v>
      </c>
      <c r="AE2447">
        <f>SUM($AD$4:AD2447)</f>
        <v>1</v>
      </c>
      <c r="AF2447" s="103" t="str">
        <f>IFERROR(VLOOKUP(AN2447,Home!$C$8:$E$207,3,FALSE),"")</f>
        <v/>
      </c>
      <c r="AG2447" s="103" t="str">
        <f>IFERROR(VLOOKUP(AN2447,Home!$C$8:$E$207,2,FALSE),"")</f>
        <v/>
      </c>
      <c r="AH2447" s="104" t="str">
        <f>IF(VLOOKUP(AE2447,Home!$C$8:$I$207,6,FALSE)="","",VLOOKUP(AE2447,Home!$C$8:$I$207,6,FALSE))</f>
        <v/>
      </c>
      <c r="AI2447" s="104" t="e">
        <f t="shared" si="802"/>
        <v>#VALUE!</v>
      </c>
      <c r="AJ2447" s="105" t="e">
        <f t="shared" si="795"/>
        <v>#VALUE!</v>
      </c>
      <c r="AK2447" s="103" t="e">
        <f t="shared" si="788"/>
        <v>#VALUE!</v>
      </c>
      <c r="AL2447" s="103" t="e">
        <f t="shared" si="796"/>
        <v>#VALUE!</v>
      </c>
      <c r="AN2447" t="str">
        <f>IF(OR(VLOOKUP(AE2447,Home!$C$8:$I$207,6,FALSE)="",VLOOKUP(AE2447,Home!$C$8:$I$207,7,FALSE)=""),"FEJL",Baggrundsark!AE2447)</f>
        <v>FEJL</v>
      </c>
      <c r="AO2447">
        <f>IF(VLOOKUP(AE2447,Home!$C$8:$N$207,12,FALSE)="Timelønnet",1,0)</f>
        <v>0</v>
      </c>
      <c r="AP2447">
        <f>SUM($AO$4:AO2447)*AO2447</f>
        <v>0</v>
      </c>
      <c r="AQ2447">
        <f t="shared" si="783"/>
        <v>1</v>
      </c>
      <c r="AR2447" t="str">
        <f t="shared" si="783"/>
        <v/>
      </c>
      <c r="AS2447" t="e">
        <f t="shared" si="797"/>
        <v>#VALUE!</v>
      </c>
      <c r="AT2447" s="45" t="e">
        <f t="shared" si="784"/>
        <v>#VALUE!</v>
      </c>
      <c r="AU2447">
        <f>VLOOKUP(AQ2447,Home!$C$8:$J$207,8,FALSE)</f>
        <v>0</v>
      </c>
    </row>
    <row r="2448" spans="1:47" x14ac:dyDescent="0.25">
      <c r="A2448" s="6">
        <f t="shared" si="789"/>
        <v>0</v>
      </c>
      <c r="B2448" s="6">
        <f t="shared" si="798"/>
        <v>0</v>
      </c>
      <c r="C2448" s="6" t="str">
        <f t="shared" si="790"/>
        <v/>
      </c>
      <c r="D2448" s="7">
        <f t="shared" si="791"/>
        <v>0</v>
      </c>
      <c r="E2448" s="7">
        <f t="shared" si="799"/>
        <v>0</v>
      </c>
      <c r="F2448" s="7" t="str">
        <f t="shared" si="792"/>
        <v/>
      </c>
      <c r="G2448" s="6">
        <f t="shared" si="793"/>
        <v>0</v>
      </c>
      <c r="H2448" s="6">
        <f t="shared" si="800"/>
        <v>0</v>
      </c>
      <c r="I2448" s="6" t="str">
        <f t="shared" si="801"/>
        <v/>
      </c>
      <c r="J2448" s="11">
        <v>2445</v>
      </c>
      <c r="K2448" s="11">
        <f>IF(IFERROR(VLOOKUP(J2448,Home!$A$8:$B$1048576,1,FALSE),0)=0,0,1)</f>
        <v>0</v>
      </c>
      <c r="L2448" s="129" t="e">
        <f>IF(VLOOKUP(O2448,Home!$C$8:$R$207,6,FALSE)="","",VLOOKUP(O2448,Home!$C$8:$R$207,6,FALSE))</f>
        <v>#N/A</v>
      </c>
      <c r="M2448" s="129" t="e">
        <f t="shared" si="786"/>
        <v>#N/A</v>
      </c>
      <c r="N2448" s="11">
        <f>SUM($K$4:K2448)</f>
        <v>200</v>
      </c>
      <c r="O2448" s="11" t="str">
        <f>IF(P2448="","",IF(IFERROR(VLOOKUP(N2448,Home!$C$8:$R$1048576,1,FALSE),"")=0,"",IFERROR(VLOOKUP(N2448,Home!$C$8:$R$1048576,1,FALSE),"")))</f>
        <v/>
      </c>
      <c r="P2448" s="11" t="str">
        <f>IF(IFERROR(VLOOKUP(W2448,Home!$C$8:$R$1048576,3,FALSE),"")=0,"",IFERROR(VLOOKUP(W2448,Home!$C$8:$R$1048576,3,FALSE),""))</f>
        <v/>
      </c>
      <c r="Q2448" s="11" t="str">
        <f t="shared" si="785"/>
        <v/>
      </c>
      <c r="R2448" s="130" t="e">
        <f>VLOOKUP(Q2448,'Baggrund til lister'!$G$4:$H$15,2,FALSE)</f>
        <v>#N/A</v>
      </c>
      <c r="S2448" s="11" t="str">
        <f t="shared" si="787"/>
        <v/>
      </c>
      <c r="T2448" s="11" t="str">
        <f>IF(IFERROR(VLOOKUP(N2448,Home!$C$8:$R$1048576,11,FALSE),"")=0,"",IFERROR(VLOOKUP(N2448,Home!$C$8:$R$1048576,11,FALSE),""))</f>
        <v/>
      </c>
      <c r="U2448" s="11" t="str">
        <f>IF(IFERROR(VLOOKUP(O2448,Home!$C$8:$R$1048576,12,FALSE),"")=0,"",IFERROR(VLOOKUP(O2448,Home!$C$8:$R$1048576,12,FALSE),""))</f>
        <v/>
      </c>
      <c r="V2448" s="11" t="str">
        <f>IF(IFERROR(VLOOKUP(O2448,Home!$C$8:$R$1048576,8,FALSE),"")=0,"",IFERROR(VLOOKUP(O2448,Home!$C$8:$R$1048576,8,FALSE),""))</f>
        <v/>
      </c>
      <c r="W2448" s="11" t="str">
        <f>IF(OR(VLOOKUP(N2448,Home!$C$7:$I$207,6,FALSE)="",VLOOKUP(N2448,Home!$C$7:$I$207,7,FALSE)=""),"FEJL",SUM(Baggrundsark!$K$4:K2448))</f>
        <v>FEJL</v>
      </c>
      <c r="Y2448">
        <v>2445</v>
      </c>
      <c r="Z2448" s="1"/>
      <c r="AC2448" s="44"/>
      <c r="AD2448">
        <f t="shared" si="794"/>
        <v>0</v>
      </c>
      <c r="AE2448">
        <f>SUM($AD$4:AD2448)</f>
        <v>1</v>
      </c>
      <c r="AF2448" s="103" t="str">
        <f>IFERROR(VLOOKUP(AN2448,Home!$C$8:$E$207,3,FALSE),"")</f>
        <v/>
      </c>
      <c r="AG2448" s="103" t="str">
        <f>IFERROR(VLOOKUP(AN2448,Home!$C$8:$E$207,2,FALSE),"")</f>
        <v/>
      </c>
      <c r="AH2448" s="104" t="str">
        <f>IF(VLOOKUP(AE2448,Home!$C$8:$I$207,6,FALSE)="","",VLOOKUP(AE2448,Home!$C$8:$I$207,6,FALSE))</f>
        <v/>
      </c>
      <c r="AI2448" s="104" t="e">
        <f t="shared" si="802"/>
        <v>#VALUE!</v>
      </c>
      <c r="AJ2448" s="105" t="e">
        <f t="shared" si="795"/>
        <v>#VALUE!</v>
      </c>
      <c r="AK2448" s="103" t="e">
        <f t="shared" si="788"/>
        <v>#VALUE!</v>
      </c>
      <c r="AL2448" s="103" t="e">
        <f t="shared" si="796"/>
        <v>#VALUE!</v>
      </c>
      <c r="AN2448" t="str">
        <f>IF(OR(VLOOKUP(AE2448,Home!$C$8:$I$207,6,FALSE)="",VLOOKUP(AE2448,Home!$C$8:$I$207,7,FALSE)=""),"FEJL",Baggrundsark!AE2448)</f>
        <v>FEJL</v>
      </c>
      <c r="AO2448">
        <f>IF(VLOOKUP(AE2448,Home!$C$8:$N$207,12,FALSE)="Timelønnet",1,0)</f>
        <v>0</v>
      </c>
      <c r="AP2448">
        <f>SUM($AO$4:AO2448)*AO2448</f>
        <v>0</v>
      </c>
      <c r="AQ2448">
        <f t="shared" si="783"/>
        <v>1</v>
      </c>
      <c r="AR2448" t="str">
        <f t="shared" si="783"/>
        <v/>
      </c>
      <c r="AS2448" t="e">
        <f t="shared" si="797"/>
        <v>#VALUE!</v>
      </c>
      <c r="AT2448" s="45" t="e">
        <f t="shared" si="784"/>
        <v>#VALUE!</v>
      </c>
      <c r="AU2448">
        <f>VLOOKUP(AQ2448,Home!$C$8:$J$207,8,FALSE)</f>
        <v>0</v>
      </c>
    </row>
    <row r="2449" spans="1:47" x14ac:dyDescent="0.25">
      <c r="A2449" s="6">
        <f t="shared" si="789"/>
        <v>0</v>
      </c>
      <c r="B2449" s="6">
        <f t="shared" si="798"/>
        <v>0</v>
      </c>
      <c r="C2449" s="6" t="str">
        <f t="shared" si="790"/>
        <v/>
      </c>
      <c r="D2449" s="7">
        <f t="shared" si="791"/>
        <v>0</v>
      </c>
      <c r="E2449" s="7">
        <f t="shared" si="799"/>
        <v>0</v>
      </c>
      <c r="F2449" s="7" t="str">
        <f t="shared" si="792"/>
        <v/>
      </c>
      <c r="G2449" s="6">
        <f t="shared" si="793"/>
        <v>0</v>
      </c>
      <c r="H2449" s="6">
        <f t="shared" si="800"/>
        <v>0</v>
      </c>
      <c r="I2449" s="6" t="str">
        <f t="shared" si="801"/>
        <v/>
      </c>
      <c r="J2449" s="11">
        <v>2446</v>
      </c>
      <c r="K2449" s="11">
        <f>IF(IFERROR(VLOOKUP(J2449,Home!$A$8:$B$1048576,1,FALSE),0)=0,0,1)</f>
        <v>0</v>
      </c>
      <c r="L2449" s="129" t="e">
        <f>IF(VLOOKUP(O2449,Home!$C$8:$R$207,6,FALSE)="","",VLOOKUP(O2449,Home!$C$8:$R$207,6,FALSE))</f>
        <v>#N/A</v>
      </c>
      <c r="M2449" s="129" t="e">
        <f t="shared" si="786"/>
        <v>#N/A</v>
      </c>
      <c r="N2449" s="11">
        <f>SUM($K$4:K2449)</f>
        <v>200</v>
      </c>
      <c r="O2449" s="11" t="str">
        <f>IF(P2449="","",IF(IFERROR(VLOOKUP(N2449,Home!$C$8:$R$1048576,1,FALSE),"")=0,"",IFERROR(VLOOKUP(N2449,Home!$C$8:$R$1048576,1,FALSE),"")))</f>
        <v/>
      </c>
      <c r="P2449" s="11" t="str">
        <f>IF(IFERROR(VLOOKUP(W2449,Home!$C$8:$R$1048576,3,FALSE),"")=0,"",IFERROR(VLOOKUP(W2449,Home!$C$8:$R$1048576,3,FALSE),""))</f>
        <v/>
      </c>
      <c r="Q2449" s="11" t="str">
        <f t="shared" si="785"/>
        <v/>
      </c>
      <c r="R2449" s="130" t="e">
        <f>VLOOKUP(Q2449,'Baggrund til lister'!$G$4:$H$15,2,FALSE)</f>
        <v>#N/A</v>
      </c>
      <c r="S2449" s="11" t="str">
        <f t="shared" si="787"/>
        <v/>
      </c>
      <c r="T2449" s="11" t="str">
        <f>IF(IFERROR(VLOOKUP(N2449,Home!$C$8:$R$1048576,11,FALSE),"")=0,"",IFERROR(VLOOKUP(N2449,Home!$C$8:$R$1048576,11,FALSE),""))</f>
        <v/>
      </c>
      <c r="U2449" s="11" t="str">
        <f>IF(IFERROR(VLOOKUP(O2449,Home!$C$8:$R$1048576,12,FALSE),"")=0,"",IFERROR(VLOOKUP(O2449,Home!$C$8:$R$1048576,12,FALSE),""))</f>
        <v/>
      </c>
      <c r="V2449" s="11" t="str">
        <f>IF(IFERROR(VLOOKUP(O2449,Home!$C$8:$R$1048576,8,FALSE),"")=0,"",IFERROR(VLOOKUP(O2449,Home!$C$8:$R$1048576,8,FALSE),""))</f>
        <v/>
      </c>
      <c r="W2449" s="11" t="str">
        <f>IF(OR(VLOOKUP(N2449,Home!$C$7:$I$207,6,FALSE)="",VLOOKUP(N2449,Home!$C$7:$I$207,7,FALSE)=""),"FEJL",SUM(Baggrundsark!$K$4:K2449))</f>
        <v>FEJL</v>
      </c>
      <c r="Y2449">
        <v>2446</v>
      </c>
      <c r="Z2449" s="1"/>
      <c r="AC2449" s="44"/>
      <c r="AD2449">
        <f t="shared" si="794"/>
        <v>0</v>
      </c>
      <c r="AE2449">
        <f>SUM($AD$4:AD2449)</f>
        <v>1</v>
      </c>
      <c r="AF2449" s="103" t="str">
        <f>IFERROR(VLOOKUP(AN2449,Home!$C$8:$E$207,3,FALSE),"")</f>
        <v/>
      </c>
      <c r="AG2449" s="103" t="str">
        <f>IFERROR(VLOOKUP(AN2449,Home!$C$8:$E$207,2,FALSE),"")</f>
        <v/>
      </c>
      <c r="AH2449" s="104" t="str">
        <f>IF(VLOOKUP(AE2449,Home!$C$8:$I$207,6,FALSE)="","",VLOOKUP(AE2449,Home!$C$8:$I$207,6,FALSE))</f>
        <v/>
      </c>
      <c r="AI2449" s="104" t="e">
        <f t="shared" si="802"/>
        <v>#VALUE!</v>
      </c>
      <c r="AJ2449" s="105" t="e">
        <f t="shared" si="795"/>
        <v>#VALUE!</v>
      </c>
      <c r="AK2449" s="103" t="e">
        <f t="shared" si="788"/>
        <v>#VALUE!</v>
      </c>
      <c r="AL2449" s="103" t="e">
        <f t="shared" si="796"/>
        <v>#VALUE!</v>
      </c>
      <c r="AN2449" t="str">
        <f>IF(OR(VLOOKUP(AE2449,Home!$C$8:$I$207,6,FALSE)="",VLOOKUP(AE2449,Home!$C$8:$I$207,7,FALSE)=""),"FEJL",Baggrundsark!AE2449)</f>
        <v>FEJL</v>
      </c>
      <c r="AO2449">
        <f>IF(VLOOKUP(AE2449,Home!$C$8:$N$207,12,FALSE)="Timelønnet",1,0)</f>
        <v>0</v>
      </c>
      <c r="AP2449">
        <f>SUM($AO$4:AO2449)*AO2449</f>
        <v>0</v>
      </c>
      <c r="AQ2449">
        <f t="shared" si="783"/>
        <v>1</v>
      </c>
      <c r="AR2449" t="str">
        <f t="shared" si="783"/>
        <v/>
      </c>
      <c r="AS2449" t="e">
        <f t="shared" si="797"/>
        <v>#VALUE!</v>
      </c>
      <c r="AT2449" s="45" t="e">
        <f t="shared" si="784"/>
        <v>#VALUE!</v>
      </c>
      <c r="AU2449">
        <f>VLOOKUP(AQ2449,Home!$C$8:$J$207,8,FALSE)</f>
        <v>0</v>
      </c>
    </row>
    <row r="2450" spans="1:47" x14ac:dyDescent="0.25">
      <c r="A2450" s="6">
        <f t="shared" si="789"/>
        <v>0</v>
      </c>
      <c r="B2450" s="6">
        <f t="shared" si="798"/>
        <v>0</v>
      </c>
      <c r="C2450" s="6" t="str">
        <f t="shared" si="790"/>
        <v/>
      </c>
      <c r="D2450" s="7">
        <f t="shared" si="791"/>
        <v>0</v>
      </c>
      <c r="E2450" s="7">
        <f t="shared" si="799"/>
        <v>0</v>
      </c>
      <c r="F2450" s="7" t="str">
        <f t="shared" si="792"/>
        <v/>
      </c>
      <c r="G2450" s="6">
        <f t="shared" si="793"/>
        <v>0</v>
      </c>
      <c r="H2450" s="6">
        <f t="shared" si="800"/>
        <v>0</v>
      </c>
      <c r="I2450" s="6" t="str">
        <f t="shared" si="801"/>
        <v/>
      </c>
      <c r="J2450" s="11">
        <v>2447</v>
      </c>
      <c r="K2450" s="11">
        <f>IF(IFERROR(VLOOKUP(J2450,Home!$A$8:$B$1048576,1,FALSE),0)=0,0,1)</f>
        <v>0</v>
      </c>
      <c r="L2450" s="129" t="e">
        <f>IF(VLOOKUP(O2450,Home!$C$8:$R$207,6,FALSE)="","",VLOOKUP(O2450,Home!$C$8:$R$207,6,FALSE))</f>
        <v>#N/A</v>
      </c>
      <c r="M2450" s="129" t="e">
        <f t="shared" si="786"/>
        <v>#N/A</v>
      </c>
      <c r="N2450" s="11">
        <f>SUM($K$4:K2450)</f>
        <v>200</v>
      </c>
      <c r="O2450" s="11" t="str">
        <f>IF(P2450="","",IF(IFERROR(VLOOKUP(N2450,Home!$C$8:$R$1048576,1,FALSE),"")=0,"",IFERROR(VLOOKUP(N2450,Home!$C$8:$R$1048576,1,FALSE),"")))</f>
        <v/>
      </c>
      <c r="P2450" s="11" t="str">
        <f>IF(IFERROR(VLOOKUP(W2450,Home!$C$8:$R$1048576,3,FALSE),"")=0,"",IFERROR(VLOOKUP(W2450,Home!$C$8:$R$1048576,3,FALSE),""))</f>
        <v/>
      </c>
      <c r="Q2450" s="11" t="str">
        <f t="shared" si="785"/>
        <v/>
      </c>
      <c r="R2450" s="130" t="e">
        <f>VLOOKUP(Q2450,'Baggrund til lister'!$G$4:$H$15,2,FALSE)</f>
        <v>#N/A</v>
      </c>
      <c r="S2450" s="11" t="str">
        <f t="shared" si="787"/>
        <v/>
      </c>
      <c r="T2450" s="11" t="str">
        <f>IF(IFERROR(VLOOKUP(N2450,Home!$C$8:$R$1048576,11,FALSE),"")=0,"",IFERROR(VLOOKUP(N2450,Home!$C$8:$R$1048576,11,FALSE),""))</f>
        <v/>
      </c>
      <c r="U2450" s="11" t="str">
        <f>IF(IFERROR(VLOOKUP(O2450,Home!$C$8:$R$1048576,12,FALSE),"")=0,"",IFERROR(VLOOKUP(O2450,Home!$C$8:$R$1048576,12,FALSE),""))</f>
        <v/>
      </c>
      <c r="V2450" s="11" t="str">
        <f>IF(IFERROR(VLOOKUP(O2450,Home!$C$8:$R$1048576,8,FALSE),"")=0,"",IFERROR(VLOOKUP(O2450,Home!$C$8:$R$1048576,8,FALSE),""))</f>
        <v/>
      </c>
      <c r="W2450" s="11" t="str">
        <f>IF(OR(VLOOKUP(N2450,Home!$C$7:$I$207,6,FALSE)="",VLOOKUP(N2450,Home!$C$7:$I$207,7,FALSE)=""),"FEJL",SUM(Baggrundsark!$K$4:K2450))</f>
        <v>FEJL</v>
      </c>
      <c r="Y2450">
        <v>2447</v>
      </c>
      <c r="Z2450" s="1"/>
      <c r="AC2450" s="44"/>
      <c r="AD2450">
        <f t="shared" si="794"/>
        <v>0</v>
      </c>
      <c r="AE2450">
        <f>SUM($AD$4:AD2450)</f>
        <v>1</v>
      </c>
      <c r="AF2450" s="103" t="str">
        <f>IFERROR(VLOOKUP(AN2450,Home!$C$8:$E$207,3,FALSE),"")</f>
        <v/>
      </c>
      <c r="AG2450" s="103" t="str">
        <f>IFERROR(VLOOKUP(AN2450,Home!$C$8:$E$207,2,FALSE),"")</f>
        <v/>
      </c>
      <c r="AH2450" s="104" t="str">
        <f>IF(VLOOKUP(AE2450,Home!$C$8:$I$207,6,FALSE)="","",VLOOKUP(AE2450,Home!$C$8:$I$207,6,FALSE))</f>
        <v/>
      </c>
      <c r="AI2450" s="104" t="e">
        <f t="shared" si="802"/>
        <v>#VALUE!</v>
      </c>
      <c r="AJ2450" s="105" t="e">
        <f t="shared" si="795"/>
        <v>#VALUE!</v>
      </c>
      <c r="AK2450" s="103" t="e">
        <f t="shared" si="788"/>
        <v>#VALUE!</v>
      </c>
      <c r="AL2450" s="103" t="e">
        <f t="shared" si="796"/>
        <v>#VALUE!</v>
      </c>
      <c r="AN2450" t="str">
        <f>IF(OR(VLOOKUP(AE2450,Home!$C$8:$I$207,6,FALSE)="",VLOOKUP(AE2450,Home!$C$8:$I$207,7,FALSE)=""),"FEJL",Baggrundsark!AE2450)</f>
        <v>FEJL</v>
      </c>
      <c r="AO2450">
        <f>IF(VLOOKUP(AE2450,Home!$C$8:$N$207,12,FALSE)="Timelønnet",1,0)</f>
        <v>0</v>
      </c>
      <c r="AP2450">
        <f>SUM($AO$4:AO2450)*AO2450</f>
        <v>0</v>
      </c>
      <c r="AQ2450">
        <f t="shared" si="783"/>
        <v>1</v>
      </c>
      <c r="AR2450" t="str">
        <f t="shared" si="783"/>
        <v/>
      </c>
      <c r="AS2450" t="e">
        <f t="shared" si="797"/>
        <v>#VALUE!</v>
      </c>
      <c r="AT2450" s="45" t="e">
        <f t="shared" si="784"/>
        <v>#VALUE!</v>
      </c>
      <c r="AU2450">
        <f>VLOOKUP(AQ2450,Home!$C$8:$J$207,8,FALSE)</f>
        <v>0</v>
      </c>
    </row>
    <row r="2451" spans="1:47" x14ac:dyDescent="0.25">
      <c r="A2451" s="6">
        <f t="shared" si="789"/>
        <v>0</v>
      </c>
      <c r="B2451" s="6">
        <f t="shared" si="798"/>
        <v>0</v>
      </c>
      <c r="C2451" s="6" t="str">
        <f t="shared" si="790"/>
        <v/>
      </c>
      <c r="D2451" s="7">
        <f t="shared" si="791"/>
        <v>0</v>
      </c>
      <c r="E2451" s="7">
        <f t="shared" si="799"/>
        <v>0</v>
      </c>
      <c r="F2451" s="7" t="str">
        <f t="shared" si="792"/>
        <v/>
      </c>
      <c r="G2451" s="6">
        <f t="shared" si="793"/>
        <v>0</v>
      </c>
      <c r="H2451" s="6">
        <f t="shared" si="800"/>
        <v>0</v>
      </c>
      <c r="I2451" s="6" t="str">
        <f t="shared" si="801"/>
        <v/>
      </c>
      <c r="J2451" s="11">
        <v>2448</v>
      </c>
      <c r="K2451" s="11">
        <f>IF(IFERROR(VLOOKUP(J2451,Home!$A$8:$B$1048576,1,FALSE),0)=0,0,1)</f>
        <v>0</v>
      </c>
      <c r="L2451" s="129" t="e">
        <f>IF(VLOOKUP(O2451,Home!$C$8:$R$207,6,FALSE)="","",VLOOKUP(O2451,Home!$C$8:$R$207,6,FALSE))</f>
        <v>#N/A</v>
      </c>
      <c r="M2451" s="129" t="e">
        <f t="shared" si="786"/>
        <v>#N/A</v>
      </c>
      <c r="N2451" s="11">
        <f>SUM($K$4:K2451)</f>
        <v>200</v>
      </c>
      <c r="O2451" s="11" t="str">
        <f>IF(P2451="","",IF(IFERROR(VLOOKUP(N2451,Home!$C$8:$R$1048576,1,FALSE),"")=0,"",IFERROR(VLOOKUP(N2451,Home!$C$8:$R$1048576,1,FALSE),"")))</f>
        <v/>
      </c>
      <c r="P2451" s="11" t="str">
        <f>IF(IFERROR(VLOOKUP(W2451,Home!$C$8:$R$1048576,3,FALSE),"")=0,"",IFERROR(VLOOKUP(W2451,Home!$C$8:$R$1048576,3,FALSE),""))</f>
        <v/>
      </c>
      <c r="Q2451" s="11" t="str">
        <f t="shared" si="785"/>
        <v/>
      </c>
      <c r="R2451" s="130" t="e">
        <f>VLOOKUP(Q2451,'Baggrund til lister'!$G$4:$H$15,2,FALSE)</f>
        <v>#N/A</v>
      </c>
      <c r="S2451" s="11" t="str">
        <f t="shared" si="787"/>
        <v/>
      </c>
      <c r="T2451" s="11" t="str">
        <f>IF(IFERROR(VLOOKUP(N2451,Home!$C$8:$R$1048576,11,FALSE),"")=0,"",IFERROR(VLOOKUP(N2451,Home!$C$8:$R$1048576,11,FALSE),""))</f>
        <v/>
      </c>
      <c r="U2451" s="11" t="str">
        <f>IF(IFERROR(VLOOKUP(O2451,Home!$C$8:$R$1048576,12,FALSE),"")=0,"",IFERROR(VLOOKUP(O2451,Home!$C$8:$R$1048576,12,FALSE),""))</f>
        <v/>
      </c>
      <c r="V2451" s="11" t="str">
        <f>IF(IFERROR(VLOOKUP(O2451,Home!$C$8:$R$1048576,8,FALSE),"")=0,"",IFERROR(VLOOKUP(O2451,Home!$C$8:$R$1048576,8,FALSE),""))</f>
        <v/>
      </c>
      <c r="W2451" s="11" t="str">
        <f>IF(OR(VLOOKUP(N2451,Home!$C$7:$I$207,6,FALSE)="",VLOOKUP(N2451,Home!$C$7:$I$207,7,FALSE)=""),"FEJL",SUM(Baggrundsark!$K$4:K2451))</f>
        <v>FEJL</v>
      </c>
      <c r="Y2451">
        <v>2448</v>
      </c>
      <c r="Z2451" s="1"/>
      <c r="AC2451" s="44"/>
      <c r="AD2451">
        <f t="shared" si="794"/>
        <v>0</v>
      </c>
      <c r="AE2451">
        <f>SUM($AD$4:AD2451)</f>
        <v>1</v>
      </c>
      <c r="AF2451" s="103" t="str">
        <f>IFERROR(VLOOKUP(AN2451,Home!$C$8:$E$207,3,FALSE),"")</f>
        <v/>
      </c>
      <c r="AG2451" s="103" t="str">
        <f>IFERROR(VLOOKUP(AN2451,Home!$C$8:$E$207,2,FALSE),"")</f>
        <v/>
      </c>
      <c r="AH2451" s="104" t="str">
        <f>IF(VLOOKUP(AE2451,Home!$C$8:$I$207,6,FALSE)="","",VLOOKUP(AE2451,Home!$C$8:$I$207,6,FALSE))</f>
        <v/>
      </c>
      <c r="AI2451" s="104" t="e">
        <f t="shared" si="802"/>
        <v>#VALUE!</v>
      </c>
      <c r="AJ2451" s="105" t="e">
        <f t="shared" si="795"/>
        <v>#VALUE!</v>
      </c>
      <c r="AK2451" s="103" t="e">
        <f t="shared" si="788"/>
        <v>#VALUE!</v>
      </c>
      <c r="AL2451" s="103" t="e">
        <f t="shared" si="796"/>
        <v>#VALUE!</v>
      </c>
      <c r="AN2451" t="str">
        <f>IF(OR(VLOOKUP(AE2451,Home!$C$8:$I$207,6,FALSE)="",VLOOKUP(AE2451,Home!$C$8:$I$207,7,FALSE)=""),"FEJL",Baggrundsark!AE2451)</f>
        <v>FEJL</v>
      </c>
      <c r="AO2451">
        <f>IF(VLOOKUP(AE2451,Home!$C$8:$N$207,12,FALSE)="Timelønnet",1,0)</f>
        <v>0</v>
      </c>
      <c r="AP2451">
        <f>SUM($AO$4:AO2451)*AO2451</f>
        <v>0</v>
      </c>
      <c r="AQ2451">
        <f t="shared" si="783"/>
        <v>1</v>
      </c>
      <c r="AR2451" t="str">
        <f t="shared" si="783"/>
        <v/>
      </c>
      <c r="AS2451" t="e">
        <f t="shared" si="797"/>
        <v>#VALUE!</v>
      </c>
      <c r="AT2451" s="45" t="e">
        <f t="shared" si="784"/>
        <v>#VALUE!</v>
      </c>
      <c r="AU2451">
        <f>VLOOKUP(AQ2451,Home!$C$8:$J$207,8,FALSE)</f>
        <v>0</v>
      </c>
    </row>
    <row r="2452" spans="1:47" x14ac:dyDescent="0.25">
      <c r="A2452" s="6">
        <f t="shared" si="789"/>
        <v>0</v>
      </c>
      <c r="B2452" s="6">
        <f t="shared" si="798"/>
        <v>0</v>
      </c>
      <c r="C2452" s="6" t="str">
        <f t="shared" si="790"/>
        <v/>
      </c>
      <c r="D2452" s="7">
        <f t="shared" si="791"/>
        <v>0</v>
      </c>
      <c r="E2452" s="7">
        <f t="shared" si="799"/>
        <v>0</v>
      </c>
      <c r="F2452" s="7" t="str">
        <f t="shared" si="792"/>
        <v/>
      </c>
      <c r="G2452" s="6">
        <f t="shared" si="793"/>
        <v>0</v>
      </c>
      <c r="H2452" s="6">
        <f t="shared" si="800"/>
        <v>0</v>
      </c>
      <c r="I2452" s="6" t="str">
        <f t="shared" si="801"/>
        <v/>
      </c>
      <c r="J2452" s="11">
        <v>2449</v>
      </c>
      <c r="K2452" s="11">
        <f>IF(IFERROR(VLOOKUP(J2452,Home!$A$8:$B$1048576,1,FALSE),0)=0,0,1)</f>
        <v>0</v>
      </c>
      <c r="L2452" s="129" t="e">
        <f>IF(VLOOKUP(O2452,Home!$C$8:$R$207,6,FALSE)="","",VLOOKUP(O2452,Home!$C$8:$R$207,6,FALSE))</f>
        <v>#N/A</v>
      </c>
      <c r="M2452" s="129" t="e">
        <f t="shared" si="786"/>
        <v>#N/A</v>
      </c>
      <c r="N2452" s="11">
        <f>SUM($K$4:K2452)</f>
        <v>200</v>
      </c>
      <c r="O2452" s="11" t="str">
        <f>IF(P2452="","",IF(IFERROR(VLOOKUP(N2452,Home!$C$8:$R$1048576,1,FALSE),"")=0,"",IFERROR(VLOOKUP(N2452,Home!$C$8:$R$1048576,1,FALSE),"")))</f>
        <v/>
      </c>
      <c r="P2452" s="11" t="str">
        <f>IF(IFERROR(VLOOKUP(W2452,Home!$C$8:$R$1048576,3,FALSE),"")=0,"",IFERROR(VLOOKUP(W2452,Home!$C$8:$R$1048576,3,FALSE),""))</f>
        <v/>
      </c>
      <c r="Q2452" s="11" t="str">
        <f t="shared" si="785"/>
        <v/>
      </c>
      <c r="R2452" s="130" t="e">
        <f>VLOOKUP(Q2452,'Baggrund til lister'!$G$4:$H$15,2,FALSE)</f>
        <v>#N/A</v>
      </c>
      <c r="S2452" s="11" t="str">
        <f t="shared" si="787"/>
        <v/>
      </c>
      <c r="T2452" s="11" t="str">
        <f>IF(IFERROR(VLOOKUP(N2452,Home!$C$8:$R$1048576,11,FALSE),"")=0,"",IFERROR(VLOOKUP(N2452,Home!$C$8:$R$1048576,11,FALSE),""))</f>
        <v/>
      </c>
      <c r="U2452" s="11" t="str">
        <f>IF(IFERROR(VLOOKUP(O2452,Home!$C$8:$R$1048576,12,FALSE),"")=0,"",IFERROR(VLOOKUP(O2452,Home!$C$8:$R$1048576,12,FALSE),""))</f>
        <v/>
      </c>
      <c r="V2452" s="11" t="str">
        <f>IF(IFERROR(VLOOKUP(O2452,Home!$C$8:$R$1048576,8,FALSE),"")=0,"",IFERROR(VLOOKUP(O2452,Home!$C$8:$R$1048576,8,FALSE),""))</f>
        <v/>
      </c>
      <c r="W2452" s="11" t="str">
        <f>IF(OR(VLOOKUP(N2452,Home!$C$7:$I$207,6,FALSE)="",VLOOKUP(N2452,Home!$C$7:$I$207,7,FALSE)=""),"FEJL",SUM(Baggrundsark!$K$4:K2452))</f>
        <v>FEJL</v>
      </c>
      <c r="Y2452">
        <v>2449</v>
      </c>
      <c r="Z2452" s="1"/>
      <c r="AC2452" s="44"/>
      <c r="AD2452">
        <f t="shared" si="794"/>
        <v>0</v>
      </c>
      <c r="AE2452">
        <f>SUM($AD$4:AD2452)</f>
        <v>1</v>
      </c>
      <c r="AF2452" s="103" t="str">
        <f>IFERROR(VLOOKUP(AN2452,Home!$C$8:$E$207,3,FALSE),"")</f>
        <v/>
      </c>
      <c r="AG2452" s="103" t="str">
        <f>IFERROR(VLOOKUP(AN2452,Home!$C$8:$E$207,2,FALSE),"")</f>
        <v/>
      </c>
      <c r="AH2452" s="104" t="str">
        <f>IF(VLOOKUP(AE2452,Home!$C$8:$I$207,6,FALSE)="","",VLOOKUP(AE2452,Home!$C$8:$I$207,6,FALSE))</f>
        <v/>
      </c>
      <c r="AI2452" s="104" t="e">
        <f t="shared" si="802"/>
        <v>#VALUE!</v>
      </c>
      <c r="AJ2452" s="105" t="e">
        <f t="shared" si="795"/>
        <v>#VALUE!</v>
      </c>
      <c r="AK2452" s="103" t="e">
        <f t="shared" si="788"/>
        <v>#VALUE!</v>
      </c>
      <c r="AL2452" s="103" t="e">
        <f t="shared" si="796"/>
        <v>#VALUE!</v>
      </c>
      <c r="AN2452" t="str">
        <f>IF(OR(VLOOKUP(AE2452,Home!$C$8:$I$207,6,FALSE)="",VLOOKUP(AE2452,Home!$C$8:$I$207,7,FALSE)=""),"FEJL",Baggrundsark!AE2452)</f>
        <v>FEJL</v>
      </c>
      <c r="AO2452">
        <f>IF(VLOOKUP(AE2452,Home!$C$8:$N$207,12,FALSE)="Timelønnet",1,0)</f>
        <v>0</v>
      </c>
      <c r="AP2452">
        <f>SUM($AO$4:AO2452)*AO2452</f>
        <v>0</v>
      </c>
      <c r="AQ2452">
        <f t="shared" si="783"/>
        <v>1</v>
      </c>
      <c r="AR2452" t="str">
        <f t="shared" si="783"/>
        <v/>
      </c>
      <c r="AS2452" t="e">
        <f t="shared" si="797"/>
        <v>#VALUE!</v>
      </c>
      <c r="AT2452" s="45" t="e">
        <f t="shared" si="784"/>
        <v>#VALUE!</v>
      </c>
      <c r="AU2452">
        <f>VLOOKUP(AQ2452,Home!$C$8:$J$207,8,FALSE)</f>
        <v>0</v>
      </c>
    </row>
    <row r="2453" spans="1:47" x14ac:dyDescent="0.25">
      <c r="A2453" s="6">
        <f t="shared" si="789"/>
        <v>0</v>
      </c>
      <c r="B2453" s="6">
        <f t="shared" si="798"/>
        <v>0</v>
      </c>
      <c r="C2453" s="6" t="str">
        <f t="shared" si="790"/>
        <v/>
      </c>
      <c r="D2453" s="7">
        <f t="shared" si="791"/>
        <v>0</v>
      </c>
      <c r="E2453" s="7">
        <f t="shared" si="799"/>
        <v>0</v>
      </c>
      <c r="F2453" s="7" t="str">
        <f t="shared" si="792"/>
        <v/>
      </c>
      <c r="G2453" s="6">
        <f t="shared" si="793"/>
        <v>0</v>
      </c>
      <c r="H2453" s="6">
        <f t="shared" si="800"/>
        <v>0</v>
      </c>
      <c r="I2453" s="6" t="str">
        <f t="shared" si="801"/>
        <v/>
      </c>
      <c r="J2453" s="11">
        <v>2450</v>
      </c>
      <c r="K2453" s="11">
        <f>IF(IFERROR(VLOOKUP(J2453,Home!$A$8:$B$1048576,1,FALSE),0)=0,0,1)</f>
        <v>0</v>
      </c>
      <c r="L2453" s="129" t="e">
        <f>IF(VLOOKUP(O2453,Home!$C$8:$R$207,6,FALSE)="","",VLOOKUP(O2453,Home!$C$8:$R$207,6,FALSE))</f>
        <v>#N/A</v>
      </c>
      <c r="M2453" s="129" t="e">
        <f t="shared" si="786"/>
        <v>#N/A</v>
      </c>
      <c r="N2453" s="11">
        <f>SUM($K$4:K2453)</f>
        <v>200</v>
      </c>
      <c r="O2453" s="11" t="str">
        <f>IF(P2453="","",IF(IFERROR(VLOOKUP(N2453,Home!$C$8:$R$1048576,1,FALSE),"")=0,"",IFERROR(VLOOKUP(N2453,Home!$C$8:$R$1048576,1,FALSE),"")))</f>
        <v/>
      </c>
      <c r="P2453" s="11" t="str">
        <f>IF(IFERROR(VLOOKUP(W2453,Home!$C$8:$R$1048576,3,FALSE),"")=0,"",IFERROR(VLOOKUP(W2453,Home!$C$8:$R$1048576,3,FALSE),""))</f>
        <v/>
      </c>
      <c r="Q2453" s="11" t="str">
        <f t="shared" si="785"/>
        <v/>
      </c>
      <c r="R2453" s="130" t="e">
        <f>VLOOKUP(Q2453,'Baggrund til lister'!$G$4:$H$15,2,FALSE)</f>
        <v>#N/A</v>
      </c>
      <c r="S2453" s="11" t="str">
        <f t="shared" si="787"/>
        <v/>
      </c>
      <c r="T2453" s="11" t="str">
        <f>IF(IFERROR(VLOOKUP(N2453,Home!$C$8:$R$1048576,11,FALSE),"")=0,"",IFERROR(VLOOKUP(N2453,Home!$C$8:$R$1048576,11,FALSE),""))</f>
        <v/>
      </c>
      <c r="U2453" s="11" t="str">
        <f>IF(IFERROR(VLOOKUP(O2453,Home!$C$8:$R$1048576,12,FALSE),"")=0,"",IFERROR(VLOOKUP(O2453,Home!$C$8:$R$1048576,12,FALSE),""))</f>
        <v/>
      </c>
      <c r="V2453" s="11" t="str">
        <f>IF(IFERROR(VLOOKUP(O2453,Home!$C$8:$R$1048576,8,FALSE),"")=0,"",IFERROR(VLOOKUP(O2453,Home!$C$8:$R$1048576,8,FALSE),""))</f>
        <v/>
      </c>
      <c r="W2453" s="11" t="str">
        <f>IF(OR(VLOOKUP(N2453,Home!$C$7:$I$207,6,FALSE)="",VLOOKUP(N2453,Home!$C$7:$I$207,7,FALSE)=""),"FEJL",SUM(Baggrundsark!$K$4:K2453))</f>
        <v>FEJL</v>
      </c>
      <c r="Y2453">
        <v>2450</v>
      </c>
      <c r="Z2453" s="1"/>
      <c r="AC2453" s="44"/>
      <c r="AD2453">
        <f t="shared" si="794"/>
        <v>0</v>
      </c>
      <c r="AE2453">
        <f>SUM($AD$4:AD2453)</f>
        <v>1</v>
      </c>
      <c r="AF2453" s="103" t="str">
        <f>IFERROR(VLOOKUP(AN2453,Home!$C$8:$E$207,3,FALSE),"")</f>
        <v/>
      </c>
      <c r="AG2453" s="103" t="str">
        <f>IFERROR(VLOOKUP(AN2453,Home!$C$8:$E$207,2,FALSE),"")</f>
        <v/>
      </c>
      <c r="AH2453" s="104" t="str">
        <f>IF(VLOOKUP(AE2453,Home!$C$8:$I$207,6,FALSE)="","",VLOOKUP(AE2453,Home!$C$8:$I$207,6,FALSE))</f>
        <v/>
      </c>
      <c r="AI2453" s="104" t="e">
        <f t="shared" si="802"/>
        <v>#VALUE!</v>
      </c>
      <c r="AJ2453" s="105" t="e">
        <f t="shared" si="795"/>
        <v>#VALUE!</v>
      </c>
      <c r="AK2453" s="103" t="e">
        <f t="shared" si="788"/>
        <v>#VALUE!</v>
      </c>
      <c r="AL2453" s="103" t="e">
        <f t="shared" si="796"/>
        <v>#VALUE!</v>
      </c>
      <c r="AN2453" t="str">
        <f>IF(OR(VLOOKUP(AE2453,Home!$C$8:$I$207,6,FALSE)="",VLOOKUP(AE2453,Home!$C$8:$I$207,7,FALSE)=""),"FEJL",Baggrundsark!AE2453)</f>
        <v>FEJL</v>
      </c>
      <c r="AO2453">
        <f>IF(VLOOKUP(AE2453,Home!$C$8:$N$207,12,FALSE)="Timelønnet",1,0)</f>
        <v>0</v>
      </c>
      <c r="AP2453">
        <f>SUM($AO$4:AO2453)*AO2453</f>
        <v>0</v>
      </c>
      <c r="AQ2453">
        <f t="shared" si="783"/>
        <v>1</v>
      </c>
      <c r="AR2453" t="str">
        <f t="shared" si="783"/>
        <v/>
      </c>
      <c r="AS2453" t="e">
        <f t="shared" si="797"/>
        <v>#VALUE!</v>
      </c>
      <c r="AT2453" s="45" t="e">
        <f t="shared" si="784"/>
        <v>#VALUE!</v>
      </c>
      <c r="AU2453">
        <f>VLOOKUP(AQ2453,Home!$C$8:$J$207,8,FALSE)</f>
        <v>0</v>
      </c>
    </row>
    <row r="2454" spans="1:47" x14ac:dyDescent="0.25">
      <c r="A2454" s="6">
        <f t="shared" si="789"/>
        <v>0</v>
      </c>
      <c r="B2454" s="6">
        <f t="shared" si="798"/>
        <v>0</v>
      </c>
      <c r="C2454" s="6" t="str">
        <f t="shared" si="790"/>
        <v/>
      </c>
      <c r="D2454" s="7">
        <f t="shared" si="791"/>
        <v>0</v>
      </c>
      <c r="E2454" s="7">
        <f t="shared" si="799"/>
        <v>0</v>
      </c>
      <c r="F2454" s="7" t="str">
        <f t="shared" si="792"/>
        <v/>
      </c>
      <c r="G2454" s="6">
        <f t="shared" si="793"/>
        <v>0</v>
      </c>
      <c r="H2454" s="6">
        <f t="shared" si="800"/>
        <v>0</v>
      </c>
      <c r="I2454" s="6" t="str">
        <f t="shared" si="801"/>
        <v/>
      </c>
      <c r="J2454" s="11">
        <v>2451</v>
      </c>
      <c r="K2454" s="11">
        <f>IF(IFERROR(VLOOKUP(J2454,Home!$A$8:$B$1048576,1,FALSE),0)=0,0,1)</f>
        <v>0</v>
      </c>
      <c r="L2454" s="129" t="e">
        <f>IF(VLOOKUP(O2454,Home!$C$8:$R$207,6,FALSE)="","",VLOOKUP(O2454,Home!$C$8:$R$207,6,FALSE))</f>
        <v>#N/A</v>
      </c>
      <c r="M2454" s="129" t="e">
        <f t="shared" si="786"/>
        <v>#N/A</v>
      </c>
      <c r="N2454" s="11">
        <f>SUM($K$4:K2454)</f>
        <v>200</v>
      </c>
      <c r="O2454" s="11" t="str">
        <f>IF(P2454="","",IF(IFERROR(VLOOKUP(N2454,Home!$C$8:$R$1048576,1,FALSE),"")=0,"",IFERROR(VLOOKUP(N2454,Home!$C$8:$R$1048576,1,FALSE),"")))</f>
        <v/>
      </c>
      <c r="P2454" s="11" t="str">
        <f>IF(IFERROR(VLOOKUP(W2454,Home!$C$8:$R$1048576,3,FALSE),"")=0,"",IFERROR(VLOOKUP(W2454,Home!$C$8:$R$1048576,3,FALSE),""))</f>
        <v/>
      </c>
      <c r="Q2454" s="11" t="str">
        <f t="shared" si="785"/>
        <v/>
      </c>
      <c r="R2454" s="130" t="e">
        <f>VLOOKUP(Q2454,'Baggrund til lister'!$G$4:$H$15,2,FALSE)</f>
        <v>#N/A</v>
      </c>
      <c r="S2454" s="11" t="str">
        <f t="shared" si="787"/>
        <v/>
      </c>
      <c r="T2454" s="11" t="str">
        <f>IF(IFERROR(VLOOKUP(N2454,Home!$C$8:$R$1048576,11,FALSE),"")=0,"",IFERROR(VLOOKUP(N2454,Home!$C$8:$R$1048576,11,FALSE),""))</f>
        <v/>
      </c>
      <c r="U2454" s="11" t="str">
        <f>IF(IFERROR(VLOOKUP(O2454,Home!$C$8:$R$1048576,12,FALSE),"")=0,"",IFERROR(VLOOKUP(O2454,Home!$C$8:$R$1048576,12,FALSE),""))</f>
        <v/>
      </c>
      <c r="V2454" s="11" t="str">
        <f>IF(IFERROR(VLOOKUP(O2454,Home!$C$8:$R$1048576,8,FALSE),"")=0,"",IFERROR(VLOOKUP(O2454,Home!$C$8:$R$1048576,8,FALSE),""))</f>
        <v/>
      </c>
      <c r="W2454" s="11" t="str">
        <f>IF(OR(VLOOKUP(N2454,Home!$C$7:$I$207,6,FALSE)="",VLOOKUP(N2454,Home!$C$7:$I$207,7,FALSE)=""),"FEJL",SUM(Baggrundsark!$K$4:K2454))</f>
        <v>FEJL</v>
      </c>
      <c r="Y2454">
        <v>2451</v>
      </c>
      <c r="Z2454" s="1"/>
      <c r="AC2454" s="44"/>
      <c r="AD2454">
        <f t="shared" si="794"/>
        <v>0</v>
      </c>
      <c r="AE2454">
        <f>SUM($AD$4:AD2454)</f>
        <v>1</v>
      </c>
      <c r="AF2454" s="103" t="str">
        <f>IFERROR(VLOOKUP(AN2454,Home!$C$8:$E$207,3,FALSE),"")</f>
        <v/>
      </c>
      <c r="AG2454" s="103" t="str">
        <f>IFERROR(VLOOKUP(AN2454,Home!$C$8:$E$207,2,FALSE),"")</f>
        <v/>
      </c>
      <c r="AH2454" s="104" t="str">
        <f>IF(VLOOKUP(AE2454,Home!$C$8:$I$207,6,FALSE)="","",VLOOKUP(AE2454,Home!$C$8:$I$207,6,FALSE))</f>
        <v/>
      </c>
      <c r="AI2454" s="104" t="e">
        <f t="shared" si="802"/>
        <v>#VALUE!</v>
      </c>
      <c r="AJ2454" s="105" t="e">
        <f t="shared" si="795"/>
        <v>#VALUE!</v>
      </c>
      <c r="AK2454" s="103" t="e">
        <f t="shared" si="788"/>
        <v>#VALUE!</v>
      </c>
      <c r="AL2454" s="103" t="e">
        <f t="shared" si="796"/>
        <v>#VALUE!</v>
      </c>
      <c r="AN2454" t="str">
        <f>IF(OR(VLOOKUP(AE2454,Home!$C$8:$I$207,6,FALSE)="",VLOOKUP(AE2454,Home!$C$8:$I$207,7,FALSE)=""),"FEJL",Baggrundsark!AE2454)</f>
        <v>FEJL</v>
      </c>
      <c r="AO2454">
        <f>IF(VLOOKUP(AE2454,Home!$C$8:$N$207,12,FALSE)="Timelønnet",1,0)</f>
        <v>0</v>
      </c>
      <c r="AP2454">
        <f>SUM($AO$4:AO2454)*AO2454</f>
        <v>0</v>
      </c>
      <c r="AQ2454">
        <f t="shared" si="783"/>
        <v>1</v>
      </c>
      <c r="AR2454" t="str">
        <f t="shared" si="783"/>
        <v/>
      </c>
      <c r="AS2454" t="e">
        <f t="shared" si="797"/>
        <v>#VALUE!</v>
      </c>
      <c r="AT2454" s="45" t="e">
        <f t="shared" si="784"/>
        <v>#VALUE!</v>
      </c>
      <c r="AU2454">
        <f>VLOOKUP(AQ2454,Home!$C$8:$J$207,8,FALSE)</f>
        <v>0</v>
      </c>
    </row>
    <row r="2455" spans="1:47" x14ac:dyDescent="0.25">
      <c r="A2455" s="6">
        <f t="shared" si="789"/>
        <v>0</v>
      </c>
      <c r="B2455" s="6">
        <f t="shared" si="798"/>
        <v>0</v>
      </c>
      <c r="C2455" s="6" t="str">
        <f t="shared" si="790"/>
        <v/>
      </c>
      <c r="D2455" s="7">
        <f t="shared" si="791"/>
        <v>0</v>
      </c>
      <c r="E2455" s="7">
        <f t="shared" si="799"/>
        <v>0</v>
      </c>
      <c r="F2455" s="7" t="str">
        <f t="shared" si="792"/>
        <v/>
      </c>
      <c r="G2455" s="6">
        <f t="shared" si="793"/>
        <v>0</v>
      </c>
      <c r="H2455" s="6">
        <f t="shared" si="800"/>
        <v>0</v>
      </c>
      <c r="I2455" s="6" t="str">
        <f t="shared" si="801"/>
        <v/>
      </c>
      <c r="J2455" s="11">
        <v>2452</v>
      </c>
      <c r="K2455" s="11">
        <f>IF(IFERROR(VLOOKUP(J2455,Home!$A$8:$B$1048576,1,FALSE),0)=0,0,1)</f>
        <v>0</v>
      </c>
      <c r="L2455" s="129" t="e">
        <f>IF(VLOOKUP(O2455,Home!$C$8:$R$207,6,FALSE)="","",VLOOKUP(O2455,Home!$C$8:$R$207,6,FALSE))</f>
        <v>#N/A</v>
      </c>
      <c r="M2455" s="129" t="e">
        <f t="shared" si="786"/>
        <v>#N/A</v>
      </c>
      <c r="N2455" s="11">
        <f>SUM($K$4:K2455)</f>
        <v>200</v>
      </c>
      <c r="O2455" s="11" t="str">
        <f>IF(P2455="","",IF(IFERROR(VLOOKUP(N2455,Home!$C$8:$R$1048576,1,FALSE),"")=0,"",IFERROR(VLOOKUP(N2455,Home!$C$8:$R$1048576,1,FALSE),"")))</f>
        <v/>
      </c>
      <c r="P2455" s="11" t="str">
        <f>IF(IFERROR(VLOOKUP(W2455,Home!$C$8:$R$1048576,3,FALSE),"")=0,"",IFERROR(VLOOKUP(W2455,Home!$C$8:$R$1048576,3,FALSE),""))</f>
        <v/>
      </c>
      <c r="Q2455" s="11" t="str">
        <f t="shared" si="785"/>
        <v/>
      </c>
      <c r="R2455" s="130" t="e">
        <f>VLOOKUP(Q2455,'Baggrund til lister'!$G$4:$H$15,2,FALSE)</f>
        <v>#N/A</v>
      </c>
      <c r="S2455" s="11" t="str">
        <f t="shared" si="787"/>
        <v/>
      </c>
      <c r="T2455" s="11" t="str">
        <f>IF(IFERROR(VLOOKUP(N2455,Home!$C$8:$R$1048576,11,FALSE),"")=0,"",IFERROR(VLOOKUP(N2455,Home!$C$8:$R$1048576,11,FALSE),""))</f>
        <v/>
      </c>
      <c r="U2455" s="11" t="str">
        <f>IF(IFERROR(VLOOKUP(O2455,Home!$C$8:$R$1048576,12,FALSE),"")=0,"",IFERROR(VLOOKUP(O2455,Home!$C$8:$R$1048576,12,FALSE),""))</f>
        <v/>
      </c>
      <c r="V2455" s="11" t="str">
        <f>IF(IFERROR(VLOOKUP(O2455,Home!$C$8:$R$1048576,8,FALSE),"")=0,"",IFERROR(VLOOKUP(O2455,Home!$C$8:$R$1048576,8,FALSE),""))</f>
        <v/>
      </c>
      <c r="W2455" s="11" t="str">
        <f>IF(OR(VLOOKUP(N2455,Home!$C$7:$I$207,6,FALSE)="",VLOOKUP(N2455,Home!$C$7:$I$207,7,FALSE)=""),"FEJL",SUM(Baggrundsark!$K$4:K2455))</f>
        <v>FEJL</v>
      </c>
      <c r="Y2455">
        <v>2452</v>
      </c>
      <c r="Z2455" s="1"/>
      <c r="AC2455" s="44"/>
      <c r="AD2455">
        <f t="shared" si="794"/>
        <v>0</v>
      </c>
      <c r="AE2455">
        <f>SUM($AD$4:AD2455)</f>
        <v>1</v>
      </c>
      <c r="AF2455" s="103" t="str">
        <f>IFERROR(VLOOKUP(AN2455,Home!$C$8:$E$207,3,FALSE),"")</f>
        <v/>
      </c>
      <c r="AG2455" s="103" t="str">
        <f>IFERROR(VLOOKUP(AN2455,Home!$C$8:$E$207,2,FALSE),"")</f>
        <v/>
      </c>
      <c r="AH2455" s="104" t="str">
        <f>IF(VLOOKUP(AE2455,Home!$C$8:$I$207,6,FALSE)="","",VLOOKUP(AE2455,Home!$C$8:$I$207,6,FALSE))</f>
        <v/>
      </c>
      <c r="AI2455" s="104" t="e">
        <f t="shared" si="802"/>
        <v>#VALUE!</v>
      </c>
      <c r="AJ2455" s="105" t="e">
        <f t="shared" si="795"/>
        <v>#VALUE!</v>
      </c>
      <c r="AK2455" s="103" t="e">
        <f t="shared" si="788"/>
        <v>#VALUE!</v>
      </c>
      <c r="AL2455" s="103" t="e">
        <f t="shared" si="796"/>
        <v>#VALUE!</v>
      </c>
      <c r="AN2455" t="str">
        <f>IF(OR(VLOOKUP(AE2455,Home!$C$8:$I$207,6,FALSE)="",VLOOKUP(AE2455,Home!$C$8:$I$207,7,FALSE)=""),"FEJL",Baggrundsark!AE2455)</f>
        <v>FEJL</v>
      </c>
      <c r="AO2455">
        <f>IF(VLOOKUP(AE2455,Home!$C$8:$N$207,12,FALSE)="Timelønnet",1,0)</f>
        <v>0</v>
      </c>
      <c r="AP2455">
        <f>SUM($AO$4:AO2455)*AO2455</f>
        <v>0</v>
      </c>
      <c r="AQ2455">
        <f t="shared" si="783"/>
        <v>1</v>
      </c>
      <c r="AR2455" t="str">
        <f t="shared" si="783"/>
        <v/>
      </c>
      <c r="AS2455" t="e">
        <f t="shared" si="797"/>
        <v>#VALUE!</v>
      </c>
      <c r="AT2455" s="45" t="e">
        <f t="shared" si="784"/>
        <v>#VALUE!</v>
      </c>
      <c r="AU2455">
        <f>VLOOKUP(AQ2455,Home!$C$8:$J$207,8,FALSE)</f>
        <v>0</v>
      </c>
    </row>
    <row r="2456" spans="1:47" x14ac:dyDescent="0.25">
      <c r="A2456" s="6">
        <f t="shared" si="789"/>
        <v>0</v>
      </c>
      <c r="B2456" s="6">
        <f t="shared" si="798"/>
        <v>0</v>
      </c>
      <c r="C2456" s="6" t="str">
        <f t="shared" si="790"/>
        <v/>
      </c>
      <c r="D2456" s="7">
        <f t="shared" si="791"/>
        <v>0</v>
      </c>
      <c r="E2456" s="7">
        <f t="shared" si="799"/>
        <v>0</v>
      </c>
      <c r="F2456" s="7" t="str">
        <f t="shared" si="792"/>
        <v/>
      </c>
      <c r="G2456" s="6">
        <f t="shared" si="793"/>
        <v>0</v>
      </c>
      <c r="H2456" s="6">
        <f t="shared" si="800"/>
        <v>0</v>
      </c>
      <c r="I2456" s="6" t="str">
        <f t="shared" si="801"/>
        <v/>
      </c>
      <c r="J2456" s="11">
        <v>2453</v>
      </c>
      <c r="K2456" s="11">
        <f>IF(IFERROR(VLOOKUP(J2456,Home!$A$8:$B$1048576,1,FALSE),0)=0,0,1)</f>
        <v>0</v>
      </c>
      <c r="L2456" s="129" t="e">
        <f>IF(VLOOKUP(O2456,Home!$C$8:$R$207,6,FALSE)="","",VLOOKUP(O2456,Home!$C$8:$R$207,6,FALSE))</f>
        <v>#N/A</v>
      </c>
      <c r="M2456" s="129" t="e">
        <f t="shared" si="786"/>
        <v>#N/A</v>
      </c>
      <c r="N2456" s="11">
        <f>SUM($K$4:K2456)</f>
        <v>200</v>
      </c>
      <c r="O2456" s="11" t="str">
        <f>IF(P2456="","",IF(IFERROR(VLOOKUP(N2456,Home!$C$8:$R$1048576,1,FALSE),"")=0,"",IFERROR(VLOOKUP(N2456,Home!$C$8:$R$1048576,1,FALSE),"")))</f>
        <v/>
      </c>
      <c r="P2456" s="11" t="str">
        <f>IF(IFERROR(VLOOKUP(W2456,Home!$C$8:$R$1048576,3,FALSE),"")=0,"",IFERROR(VLOOKUP(W2456,Home!$C$8:$R$1048576,3,FALSE),""))</f>
        <v/>
      </c>
      <c r="Q2456" s="11" t="str">
        <f t="shared" si="785"/>
        <v/>
      </c>
      <c r="R2456" s="130" t="e">
        <f>VLOOKUP(Q2456,'Baggrund til lister'!$G$4:$H$15,2,FALSE)</f>
        <v>#N/A</v>
      </c>
      <c r="S2456" s="11" t="str">
        <f t="shared" si="787"/>
        <v/>
      </c>
      <c r="T2456" s="11" t="str">
        <f>IF(IFERROR(VLOOKUP(N2456,Home!$C$8:$R$1048576,11,FALSE),"")=0,"",IFERROR(VLOOKUP(N2456,Home!$C$8:$R$1048576,11,FALSE),""))</f>
        <v/>
      </c>
      <c r="U2456" s="11" t="str">
        <f>IF(IFERROR(VLOOKUP(O2456,Home!$C$8:$R$1048576,12,FALSE),"")=0,"",IFERROR(VLOOKUP(O2456,Home!$C$8:$R$1048576,12,FALSE),""))</f>
        <v/>
      </c>
      <c r="V2456" s="11" t="str">
        <f>IF(IFERROR(VLOOKUP(O2456,Home!$C$8:$R$1048576,8,FALSE),"")=0,"",IFERROR(VLOOKUP(O2456,Home!$C$8:$R$1048576,8,FALSE),""))</f>
        <v/>
      </c>
      <c r="W2456" s="11" t="str">
        <f>IF(OR(VLOOKUP(N2456,Home!$C$7:$I$207,6,FALSE)="",VLOOKUP(N2456,Home!$C$7:$I$207,7,FALSE)=""),"FEJL",SUM(Baggrundsark!$K$4:K2456))</f>
        <v>FEJL</v>
      </c>
      <c r="Y2456">
        <v>2453</v>
      </c>
      <c r="Z2456" s="1"/>
      <c r="AC2456" s="44"/>
      <c r="AD2456">
        <f t="shared" si="794"/>
        <v>0</v>
      </c>
      <c r="AE2456">
        <f>SUM($AD$4:AD2456)</f>
        <v>1</v>
      </c>
      <c r="AF2456" s="103" t="str">
        <f>IFERROR(VLOOKUP(AN2456,Home!$C$8:$E$207,3,FALSE),"")</f>
        <v/>
      </c>
      <c r="AG2456" s="103" t="str">
        <f>IFERROR(VLOOKUP(AN2456,Home!$C$8:$E$207,2,FALSE),"")</f>
        <v/>
      </c>
      <c r="AH2456" s="104" t="str">
        <f>IF(VLOOKUP(AE2456,Home!$C$8:$I$207,6,FALSE)="","",VLOOKUP(AE2456,Home!$C$8:$I$207,6,FALSE))</f>
        <v/>
      </c>
      <c r="AI2456" s="104" t="e">
        <f t="shared" si="802"/>
        <v>#VALUE!</v>
      </c>
      <c r="AJ2456" s="105" t="e">
        <f t="shared" si="795"/>
        <v>#VALUE!</v>
      </c>
      <c r="AK2456" s="103" t="e">
        <f t="shared" si="788"/>
        <v>#VALUE!</v>
      </c>
      <c r="AL2456" s="103" t="e">
        <f t="shared" si="796"/>
        <v>#VALUE!</v>
      </c>
      <c r="AN2456" t="str">
        <f>IF(OR(VLOOKUP(AE2456,Home!$C$8:$I$207,6,FALSE)="",VLOOKUP(AE2456,Home!$C$8:$I$207,7,FALSE)=""),"FEJL",Baggrundsark!AE2456)</f>
        <v>FEJL</v>
      </c>
      <c r="AO2456">
        <f>IF(VLOOKUP(AE2456,Home!$C$8:$N$207,12,FALSE)="Timelønnet",1,0)</f>
        <v>0</v>
      </c>
      <c r="AP2456">
        <f>SUM($AO$4:AO2456)*AO2456</f>
        <v>0</v>
      </c>
      <c r="AQ2456">
        <f t="shared" si="783"/>
        <v>1</v>
      </c>
      <c r="AR2456" t="str">
        <f t="shared" si="783"/>
        <v/>
      </c>
      <c r="AS2456" t="e">
        <f t="shared" si="797"/>
        <v>#VALUE!</v>
      </c>
      <c r="AT2456" s="45" t="e">
        <f t="shared" si="784"/>
        <v>#VALUE!</v>
      </c>
      <c r="AU2456">
        <f>VLOOKUP(AQ2456,Home!$C$8:$J$207,8,FALSE)</f>
        <v>0</v>
      </c>
    </row>
    <row r="2457" spans="1:47" x14ac:dyDescent="0.25">
      <c r="A2457" s="6">
        <f t="shared" si="789"/>
        <v>0</v>
      </c>
      <c r="B2457" s="6">
        <f t="shared" si="798"/>
        <v>0</v>
      </c>
      <c r="C2457" s="6" t="str">
        <f t="shared" si="790"/>
        <v/>
      </c>
      <c r="D2457" s="7">
        <f t="shared" si="791"/>
        <v>0</v>
      </c>
      <c r="E2457" s="7">
        <f t="shared" si="799"/>
        <v>0</v>
      </c>
      <c r="F2457" s="7" t="str">
        <f t="shared" si="792"/>
        <v/>
      </c>
      <c r="G2457" s="6">
        <f t="shared" si="793"/>
        <v>0</v>
      </c>
      <c r="H2457" s="6">
        <f t="shared" si="800"/>
        <v>0</v>
      </c>
      <c r="I2457" s="6" t="str">
        <f t="shared" si="801"/>
        <v/>
      </c>
      <c r="J2457" s="11">
        <v>2454</v>
      </c>
      <c r="K2457" s="11">
        <f>IF(IFERROR(VLOOKUP(J2457,Home!$A$8:$B$1048576,1,FALSE),0)=0,0,1)</f>
        <v>0</v>
      </c>
      <c r="L2457" s="129" t="e">
        <f>IF(VLOOKUP(O2457,Home!$C$8:$R$207,6,FALSE)="","",VLOOKUP(O2457,Home!$C$8:$R$207,6,FALSE))</f>
        <v>#N/A</v>
      </c>
      <c r="M2457" s="129" t="e">
        <f t="shared" si="786"/>
        <v>#N/A</v>
      </c>
      <c r="N2457" s="11">
        <f>SUM($K$4:K2457)</f>
        <v>200</v>
      </c>
      <c r="O2457" s="11" t="str">
        <f>IF(P2457="","",IF(IFERROR(VLOOKUP(N2457,Home!$C$8:$R$1048576,1,FALSE),"")=0,"",IFERROR(VLOOKUP(N2457,Home!$C$8:$R$1048576,1,FALSE),"")))</f>
        <v/>
      </c>
      <c r="P2457" s="11" t="str">
        <f>IF(IFERROR(VLOOKUP(W2457,Home!$C$8:$R$1048576,3,FALSE),"")=0,"",IFERROR(VLOOKUP(W2457,Home!$C$8:$R$1048576,3,FALSE),""))</f>
        <v/>
      </c>
      <c r="Q2457" s="11" t="str">
        <f t="shared" si="785"/>
        <v/>
      </c>
      <c r="R2457" s="130" t="e">
        <f>VLOOKUP(Q2457,'Baggrund til lister'!$G$4:$H$15,2,FALSE)</f>
        <v>#N/A</v>
      </c>
      <c r="S2457" s="11" t="str">
        <f t="shared" si="787"/>
        <v/>
      </c>
      <c r="T2457" s="11" t="str">
        <f>IF(IFERROR(VLOOKUP(N2457,Home!$C$8:$R$1048576,11,FALSE),"")=0,"",IFERROR(VLOOKUP(N2457,Home!$C$8:$R$1048576,11,FALSE),""))</f>
        <v/>
      </c>
      <c r="U2457" s="11" t="str">
        <f>IF(IFERROR(VLOOKUP(O2457,Home!$C$8:$R$1048576,12,FALSE),"")=0,"",IFERROR(VLOOKUP(O2457,Home!$C$8:$R$1048576,12,FALSE),""))</f>
        <v/>
      </c>
      <c r="V2457" s="11" t="str">
        <f>IF(IFERROR(VLOOKUP(O2457,Home!$C$8:$R$1048576,8,FALSE),"")=0,"",IFERROR(VLOOKUP(O2457,Home!$C$8:$R$1048576,8,FALSE),""))</f>
        <v/>
      </c>
      <c r="W2457" s="11" t="str">
        <f>IF(OR(VLOOKUP(N2457,Home!$C$7:$I$207,6,FALSE)="",VLOOKUP(N2457,Home!$C$7:$I$207,7,FALSE)=""),"FEJL",SUM(Baggrundsark!$K$4:K2457))</f>
        <v>FEJL</v>
      </c>
      <c r="Y2457">
        <v>2454</v>
      </c>
      <c r="Z2457" s="1"/>
      <c r="AC2457" s="44"/>
      <c r="AD2457">
        <f t="shared" si="794"/>
        <v>0</v>
      </c>
      <c r="AE2457">
        <f>SUM($AD$4:AD2457)</f>
        <v>1</v>
      </c>
      <c r="AF2457" s="103" t="str">
        <f>IFERROR(VLOOKUP(AN2457,Home!$C$8:$E$207,3,FALSE),"")</f>
        <v/>
      </c>
      <c r="AG2457" s="103" t="str">
        <f>IFERROR(VLOOKUP(AN2457,Home!$C$8:$E$207,2,FALSE),"")</f>
        <v/>
      </c>
      <c r="AH2457" s="104" t="str">
        <f>IF(VLOOKUP(AE2457,Home!$C$8:$I$207,6,FALSE)="","",VLOOKUP(AE2457,Home!$C$8:$I$207,6,FALSE))</f>
        <v/>
      </c>
      <c r="AI2457" s="104" t="e">
        <f t="shared" si="802"/>
        <v>#VALUE!</v>
      </c>
      <c r="AJ2457" s="105" t="e">
        <f t="shared" si="795"/>
        <v>#VALUE!</v>
      </c>
      <c r="AK2457" s="103" t="e">
        <f t="shared" si="788"/>
        <v>#VALUE!</v>
      </c>
      <c r="AL2457" s="103" t="e">
        <f t="shared" si="796"/>
        <v>#VALUE!</v>
      </c>
      <c r="AN2457" t="str">
        <f>IF(OR(VLOOKUP(AE2457,Home!$C$8:$I$207,6,FALSE)="",VLOOKUP(AE2457,Home!$C$8:$I$207,7,FALSE)=""),"FEJL",Baggrundsark!AE2457)</f>
        <v>FEJL</v>
      </c>
      <c r="AO2457">
        <f>IF(VLOOKUP(AE2457,Home!$C$8:$N$207,12,FALSE)="Timelønnet",1,0)</f>
        <v>0</v>
      </c>
      <c r="AP2457">
        <f>SUM($AO$4:AO2457)*AO2457</f>
        <v>0</v>
      </c>
      <c r="AQ2457">
        <f t="shared" si="783"/>
        <v>1</v>
      </c>
      <c r="AR2457" t="str">
        <f t="shared" si="783"/>
        <v/>
      </c>
      <c r="AS2457" t="e">
        <f t="shared" si="797"/>
        <v>#VALUE!</v>
      </c>
      <c r="AT2457" s="45" t="e">
        <f t="shared" si="784"/>
        <v>#VALUE!</v>
      </c>
      <c r="AU2457">
        <f>VLOOKUP(AQ2457,Home!$C$8:$J$207,8,FALSE)</f>
        <v>0</v>
      </c>
    </row>
    <row r="2458" spans="1:47" x14ac:dyDescent="0.25">
      <c r="A2458" s="6">
        <f t="shared" si="789"/>
        <v>0</v>
      </c>
      <c r="B2458" s="6">
        <f t="shared" si="798"/>
        <v>0</v>
      </c>
      <c r="C2458" s="6" t="str">
        <f t="shared" si="790"/>
        <v/>
      </c>
      <c r="D2458" s="7">
        <f t="shared" si="791"/>
        <v>0</v>
      </c>
      <c r="E2458" s="7">
        <f t="shared" si="799"/>
        <v>0</v>
      </c>
      <c r="F2458" s="7" t="str">
        <f t="shared" si="792"/>
        <v/>
      </c>
      <c r="G2458" s="6">
        <f t="shared" si="793"/>
        <v>0</v>
      </c>
      <c r="H2458" s="6">
        <f t="shared" si="800"/>
        <v>0</v>
      </c>
      <c r="I2458" s="6" t="str">
        <f t="shared" si="801"/>
        <v/>
      </c>
      <c r="J2458" s="11">
        <v>2455</v>
      </c>
      <c r="K2458" s="11">
        <f>IF(IFERROR(VLOOKUP(J2458,Home!$A$8:$B$1048576,1,FALSE),0)=0,0,1)</f>
        <v>0</v>
      </c>
      <c r="L2458" s="129" t="e">
        <f>IF(VLOOKUP(O2458,Home!$C$8:$R$207,6,FALSE)="","",VLOOKUP(O2458,Home!$C$8:$R$207,6,FALSE))</f>
        <v>#N/A</v>
      </c>
      <c r="M2458" s="129" t="e">
        <f t="shared" si="786"/>
        <v>#N/A</v>
      </c>
      <c r="N2458" s="11">
        <f>SUM($K$4:K2458)</f>
        <v>200</v>
      </c>
      <c r="O2458" s="11" t="str">
        <f>IF(P2458="","",IF(IFERROR(VLOOKUP(N2458,Home!$C$8:$R$1048576,1,FALSE),"")=0,"",IFERROR(VLOOKUP(N2458,Home!$C$8:$R$1048576,1,FALSE),"")))</f>
        <v/>
      </c>
      <c r="P2458" s="11" t="str">
        <f>IF(IFERROR(VLOOKUP(W2458,Home!$C$8:$R$1048576,3,FALSE),"")=0,"",IFERROR(VLOOKUP(W2458,Home!$C$8:$R$1048576,3,FALSE),""))</f>
        <v/>
      </c>
      <c r="Q2458" s="11" t="str">
        <f t="shared" si="785"/>
        <v/>
      </c>
      <c r="R2458" s="130" t="e">
        <f>VLOOKUP(Q2458,'Baggrund til lister'!$G$4:$H$15,2,FALSE)</f>
        <v>#N/A</v>
      </c>
      <c r="S2458" s="11" t="str">
        <f t="shared" si="787"/>
        <v/>
      </c>
      <c r="T2458" s="11" t="str">
        <f>IF(IFERROR(VLOOKUP(N2458,Home!$C$8:$R$1048576,11,FALSE),"")=0,"",IFERROR(VLOOKUP(N2458,Home!$C$8:$R$1048576,11,FALSE),""))</f>
        <v/>
      </c>
      <c r="U2458" s="11" t="str">
        <f>IF(IFERROR(VLOOKUP(O2458,Home!$C$8:$R$1048576,12,FALSE),"")=0,"",IFERROR(VLOOKUP(O2458,Home!$C$8:$R$1048576,12,FALSE),""))</f>
        <v/>
      </c>
      <c r="V2458" s="11" t="str">
        <f>IF(IFERROR(VLOOKUP(O2458,Home!$C$8:$R$1048576,8,FALSE),"")=0,"",IFERROR(VLOOKUP(O2458,Home!$C$8:$R$1048576,8,FALSE),""))</f>
        <v/>
      </c>
      <c r="W2458" s="11" t="str">
        <f>IF(OR(VLOOKUP(N2458,Home!$C$7:$I$207,6,FALSE)="",VLOOKUP(N2458,Home!$C$7:$I$207,7,FALSE)=""),"FEJL",SUM(Baggrundsark!$K$4:K2458))</f>
        <v>FEJL</v>
      </c>
      <c r="Y2458">
        <v>2455</v>
      </c>
      <c r="Z2458" s="1"/>
      <c r="AC2458" s="44"/>
      <c r="AD2458">
        <f t="shared" si="794"/>
        <v>0</v>
      </c>
      <c r="AE2458">
        <f>SUM($AD$4:AD2458)</f>
        <v>1</v>
      </c>
      <c r="AF2458" s="103" t="str">
        <f>IFERROR(VLOOKUP(AN2458,Home!$C$8:$E$207,3,FALSE),"")</f>
        <v/>
      </c>
      <c r="AG2458" s="103" t="str">
        <f>IFERROR(VLOOKUP(AN2458,Home!$C$8:$E$207,2,FALSE),"")</f>
        <v/>
      </c>
      <c r="AH2458" s="104" t="str">
        <f>IF(VLOOKUP(AE2458,Home!$C$8:$I$207,6,FALSE)="","",VLOOKUP(AE2458,Home!$C$8:$I$207,6,FALSE))</f>
        <v/>
      </c>
      <c r="AI2458" s="104" t="e">
        <f t="shared" si="802"/>
        <v>#VALUE!</v>
      </c>
      <c r="AJ2458" s="105" t="e">
        <f t="shared" si="795"/>
        <v>#VALUE!</v>
      </c>
      <c r="AK2458" s="103" t="e">
        <f t="shared" si="788"/>
        <v>#VALUE!</v>
      </c>
      <c r="AL2458" s="103" t="e">
        <f t="shared" si="796"/>
        <v>#VALUE!</v>
      </c>
      <c r="AN2458" t="str">
        <f>IF(OR(VLOOKUP(AE2458,Home!$C$8:$I$207,6,FALSE)="",VLOOKUP(AE2458,Home!$C$8:$I$207,7,FALSE)=""),"FEJL",Baggrundsark!AE2458)</f>
        <v>FEJL</v>
      </c>
      <c r="AO2458">
        <f>IF(VLOOKUP(AE2458,Home!$C$8:$N$207,12,FALSE)="Timelønnet",1,0)</f>
        <v>0</v>
      </c>
      <c r="AP2458">
        <f>SUM($AO$4:AO2458)*AO2458</f>
        <v>0</v>
      </c>
      <c r="AQ2458">
        <f t="shared" si="783"/>
        <v>1</v>
      </c>
      <c r="AR2458" t="str">
        <f t="shared" si="783"/>
        <v/>
      </c>
      <c r="AS2458" t="e">
        <f t="shared" si="797"/>
        <v>#VALUE!</v>
      </c>
      <c r="AT2458" s="45" t="e">
        <f t="shared" si="784"/>
        <v>#VALUE!</v>
      </c>
      <c r="AU2458">
        <f>VLOOKUP(AQ2458,Home!$C$8:$J$207,8,FALSE)</f>
        <v>0</v>
      </c>
    </row>
    <row r="2459" spans="1:47" x14ac:dyDescent="0.25">
      <c r="A2459" s="6">
        <f t="shared" si="789"/>
        <v>0</v>
      </c>
      <c r="B2459" s="6">
        <f t="shared" si="798"/>
        <v>0</v>
      </c>
      <c r="C2459" s="6" t="str">
        <f t="shared" si="790"/>
        <v/>
      </c>
      <c r="D2459" s="7">
        <f t="shared" si="791"/>
        <v>0</v>
      </c>
      <c r="E2459" s="7">
        <f t="shared" si="799"/>
        <v>0</v>
      </c>
      <c r="F2459" s="7" t="str">
        <f t="shared" si="792"/>
        <v/>
      </c>
      <c r="G2459" s="6">
        <f t="shared" si="793"/>
        <v>0</v>
      </c>
      <c r="H2459" s="6">
        <f t="shared" si="800"/>
        <v>0</v>
      </c>
      <c r="I2459" s="6" t="str">
        <f t="shared" si="801"/>
        <v/>
      </c>
      <c r="J2459" s="11">
        <v>2456</v>
      </c>
      <c r="K2459" s="11">
        <f>IF(IFERROR(VLOOKUP(J2459,Home!$A$8:$B$1048576,1,FALSE),0)=0,0,1)</f>
        <v>0</v>
      </c>
      <c r="L2459" s="129" t="e">
        <f>IF(VLOOKUP(O2459,Home!$C$8:$R$207,6,FALSE)="","",VLOOKUP(O2459,Home!$C$8:$R$207,6,FALSE))</f>
        <v>#N/A</v>
      </c>
      <c r="M2459" s="129" t="e">
        <f t="shared" si="786"/>
        <v>#N/A</v>
      </c>
      <c r="N2459" s="11">
        <f>SUM($K$4:K2459)</f>
        <v>200</v>
      </c>
      <c r="O2459" s="11" t="str">
        <f>IF(P2459="","",IF(IFERROR(VLOOKUP(N2459,Home!$C$8:$R$1048576,1,FALSE),"")=0,"",IFERROR(VLOOKUP(N2459,Home!$C$8:$R$1048576,1,FALSE),"")))</f>
        <v/>
      </c>
      <c r="P2459" s="11" t="str">
        <f>IF(IFERROR(VLOOKUP(W2459,Home!$C$8:$R$1048576,3,FALSE),"")=0,"",IFERROR(VLOOKUP(W2459,Home!$C$8:$R$1048576,3,FALSE),""))</f>
        <v/>
      </c>
      <c r="Q2459" s="11" t="str">
        <f t="shared" si="785"/>
        <v/>
      </c>
      <c r="R2459" s="130" t="e">
        <f>VLOOKUP(Q2459,'Baggrund til lister'!$G$4:$H$15,2,FALSE)</f>
        <v>#N/A</v>
      </c>
      <c r="S2459" s="11" t="str">
        <f t="shared" si="787"/>
        <v/>
      </c>
      <c r="T2459" s="11" t="str">
        <f>IF(IFERROR(VLOOKUP(N2459,Home!$C$8:$R$1048576,11,FALSE),"")=0,"",IFERROR(VLOOKUP(N2459,Home!$C$8:$R$1048576,11,FALSE),""))</f>
        <v/>
      </c>
      <c r="U2459" s="11" t="str">
        <f>IF(IFERROR(VLOOKUP(O2459,Home!$C$8:$R$1048576,12,FALSE),"")=0,"",IFERROR(VLOOKUP(O2459,Home!$C$8:$R$1048576,12,FALSE),""))</f>
        <v/>
      </c>
      <c r="V2459" s="11" t="str">
        <f>IF(IFERROR(VLOOKUP(O2459,Home!$C$8:$R$1048576,8,FALSE),"")=0,"",IFERROR(VLOOKUP(O2459,Home!$C$8:$R$1048576,8,FALSE),""))</f>
        <v/>
      </c>
      <c r="W2459" s="11" t="str">
        <f>IF(OR(VLOOKUP(N2459,Home!$C$7:$I$207,6,FALSE)="",VLOOKUP(N2459,Home!$C$7:$I$207,7,FALSE)=""),"FEJL",SUM(Baggrundsark!$K$4:K2459))</f>
        <v>FEJL</v>
      </c>
      <c r="Y2459">
        <v>2456</v>
      </c>
      <c r="Z2459" s="1"/>
      <c r="AC2459" s="44"/>
      <c r="AD2459">
        <f t="shared" si="794"/>
        <v>0</v>
      </c>
      <c r="AE2459">
        <f>SUM($AD$4:AD2459)</f>
        <v>1</v>
      </c>
      <c r="AF2459" s="103" t="str">
        <f>IFERROR(VLOOKUP(AN2459,Home!$C$8:$E$207,3,FALSE),"")</f>
        <v/>
      </c>
      <c r="AG2459" s="103" t="str">
        <f>IFERROR(VLOOKUP(AN2459,Home!$C$8:$E$207,2,FALSE),"")</f>
        <v/>
      </c>
      <c r="AH2459" s="104" t="str">
        <f>IF(VLOOKUP(AE2459,Home!$C$8:$I$207,6,FALSE)="","",VLOOKUP(AE2459,Home!$C$8:$I$207,6,FALSE))</f>
        <v/>
      </c>
      <c r="AI2459" s="104" t="e">
        <f t="shared" si="802"/>
        <v>#VALUE!</v>
      </c>
      <c r="AJ2459" s="105" t="e">
        <f t="shared" si="795"/>
        <v>#VALUE!</v>
      </c>
      <c r="AK2459" s="103" t="e">
        <f t="shared" si="788"/>
        <v>#VALUE!</v>
      </c>
      <c r="AL2459" s="103" t="e">
        <f t="shared" si="796"/>
        <v>#VALUE!</v>
      </c>
      <c r="AN2459" t="str">
        <f>IF(OR(VLOOKUP(AE2459,Home!$C$8:$I$207,6,FALSE)="",VLOOKUP(AE2459,Home!$C$8:$I$207,7,FALSE)=""),"FEJL",Baggrundsark!AE2459)</f>
        <v>FEJL</v>
      </c>
      <c r="AO2459">
        <f>IF(VLOOKUP(AE2459,Home!$C$8:$N$207,12,FALSE)="Timelønnet",1,0)</f>
        <v>0</v>
      </c>
      <c r="AP2459">
        <f>SUM($AO$4:AO2459)*AO2459</f>
        <v>0</v>
      </c>
      <c r="AQ2459">
        <f t="shared" ref="AQ2459:AR2502" si="803">AE2459</f>
        <v>1</v>
      </c>
      <c r="AR2459" t="str">
        <f t="shared" si="803"/>
        <v/>
      </c>
      <c r="AS2459" t="e">
        <f t="shared" si="797"/>
        <v>#VALUE!</v>
      </c>
      <c r="AT2459" s="45" t="e">
        <f t="shared" ref="AT2459:AT2502" si="804">AK2459</f>
        <v>#VALUE!</v>
      </c>
      <c r="AU2459">
        <f>VLOOKUP(AQ2459,Home!$C$8:$J$207,8,FALSE)</f>
        <v>0</v>
      </c>
    </row>
    <row r="2460" spans="1:47" x14ac:dyDescent="0.25">
      <c r="A2460" s="6">
        <f t="shared" si="789"/>
        <v>0</v>
      </c>
      <c r="B2460" s="6">
        <f t="shared" si="798"/>
        <v>0</v>
      </c>
      <c r="C2460" s="6" t="str">
        <f t="shared" si="790"/>
        <v/>
      </c>
      <c r="D2460" s="7">
        <f t="shared" si="791"/>
        <v>0</v>
      </c>
      <c r="E2460" s="7">
        <f t="shared" si="799"/>
        <v>0</v>
      </c>
      <c r="F2460" s="7" t="str">
        <f t="shared" si="792"/>
        <v/>
      </c>
      <c r="G2460" s="6">
        <f t="shared" si="793"/>
        <v>0</v>
      </c>
      <c r="H2460" s="6">
        <f t="shared" si="800"/>
        <v>0</v>
      </c>
      <c r="I2460" s="6" t="str">
        <f t="shared" si="801"/>
        <v/>
      </c>
      <c r="J2460" s="11">
        <v>2457</v>
      </c>
      <c r="K2460" s="11">
        <f>IF(IFERROR(VLOOKUP(J2460,Home!$A$8:$B$1048576,1,FALSE),0)=0,0,1)</f>
        <v>0</v>
      </c>
      <c r="L2460" s="129" t="e">
        <f>IF(VLOOKUP(O2460,Home!$C$8:$R$207,6,FALSE)="","",VLOOKUP(O2460,Home!$C$8:$R$207,6,FALSE))</f>
        <v>#N/A</v>
      </c>
      <c r="M2460" s="129" t="e">
        <f t="shared" si="786"/>
        <v>#N/A</v>
      </c>
      <c r="N2460" s="11">
        <f>SUM($K$4:K2460)</f>
        <v>200</v>
      </c>
      <c r="O2460" s="11" t="str">
        <f>IF(P2460="","",IF(IFERROR(VLOOKUP(N2460,Home!$C$8:$R$1048576,1,FALSE),"")=0,"",IFERROR(VLOOKUP(N2460,Home!$C$8:$R$1048576,1,FALSE),"")))</f>
        <v/>
      </c>
      <c r="P2460" s="11" t="str">
        <f>IF(IFERROR(VLOOKUP(W2460,Home!$C$8:$R$1048576,3,FALSE),"")=0,"",IFERROR(VLOOKUP(W2460,Home!$C$8:$R$1048576,3,FALSE),""))</f>
        <v/>
      </c>
      <c r="Q2460" s="11" t="str">
        <f t="shared" si="785"/>
        <v/>
      </c>
      <c r="R2460" s="130" t="e">
        <f>VLOOKUP(Q2460,'Baggrund til lister'!$G$4:$H$15,2,FALSE)</f>
        <v>#N/A</v>
      </c>
      <c r="S2460" s="11" t="str">
        <f t="shared" si="787"/>
        <v/>
      </c>
      <c r="T2460" s="11" t="str">
        <f>IF(IFERROR(VLOOKUP(N2460,Home!$C$8:$R$1048576,11,FALSE),"")=0,"",IFERROR(VLOOKUP(N2460,Home!$C$8:$R$1048576,11,FALSE),""))</f>
        <v/>
      </c>
      <c r="U2460" s="11" t="str">
        <f>IF(IFERROR(VLOOKUP(O2460,Home!$C$8:$R$1048576,12,FALSE),"")=0,"",IFERROR(VLOOKUP(O2460,Home!$C$8:$R$1048576,12,FALSE),""))</f>
        <v/>
      </c>
      <c r="V2460" s="11" t="str">
        <f>IF(IFERROR(VLOOKUP(O2460,Home!$C$8:$R$1048576,8,FALSE),"")=0,"",IFERROR(VLOOKUP(O2460,Home!$C$8:$R$1048576,8,FALSE),""))</f>
        <v/>
      </c>
      <c r="W2460" s="11" t="str">
        <f>IF(OR(VLOOKUP(N2460,Home!$C$7:$I$207,6,FALSE)="",VLOOKUP(N2460,Home!$C$7:$I$207,7,FALSE)=""),"FEJL",SUM(Baggrundsark!$K$4:K2460))</f>
        <v>FEJL</v>
      </c>
      <c r="Y2460">
        <v>2457</v>
      </c>
      <c r="Z2460" s="1"/>
      <c r="AC2460" s="44"/>
      <c r="AD2460">
        <f t="shared" si="794"/>
        <v>0</v>
      </c>
      <c r="AE2460">
        <f>SUM($AD$4:AD2460)</f>
        <v>1</v>
      </c>
      <c r="AF2460" s="103" t="str">
        <f>IFERROR(VLOOKUP(AN2460,Home!$C$8:$E$207,3,FALSE),"")</f>
        <v/>
      </c>
      <c r="AG2460" s="103" t="str">
        <f>IFERROR(VLOOKUP(AN2460,Home!$C$8:$E$207,2,FALSE),"")</f>
        <v/>
      </c>
      <c r="AH2460" s="104" t="str">
        <f>IF(VLOOKUP(AE2460,Home!$C$8:$I$207,6,FALSE)="","",VLOOKUP(AE2460,Home!$C$8:$I$207,6,FALSE))</f>
        <v/>
      </c>
      <c r="AI2460" s="104" t="e">
        <f t="shared" si="802"/>
        <v>#VALUE!</v>
      </c>
      <c r="AJ2460" s="105" t="e">
        <f t="shared" si="795"/>
        <v>#VALUE!</v>
      </c>
      <c r="AK2460" s="103" t="e">
        <f t="shared" si="788"/>
        <v>#VALUE!</v>
      </c>
      <c r="AL2460" s="103" t="e">
        <f t="shared" si="796"/>
        <v>#VALUE!</v>
      </c>
      <c r="AN2460" t="str">
        <f>IF(OR(VLOOKUP(AE2460,Home!$C$8:$I$207,6,FALSE)="",VLOOKUP(AE2460,Home!$C$8:$I$207,7,FALSE)=""),"FEJL",Baggrundsark!AE2460)</f>
        <v>FEJL</v>
      </c>
      <c r="AO2460">
        <f>IF(VLOOKUP(AE2460,Home!$C$8:$N$207,12,FALSE)="Timelønnet",1,0)</f>
        <v>0</v>
      </c>
      <c r="AP2460">
        <f>SUM($AO$4:AO2460)*AO2460</f>
        <v>0</v>
      </c>
      <c r="AQ2460">
        <f t="shared" si="803"/>
        <v>1</v>
      </c>
      <c r="AR2460" t="str">
        <f t="shared" si="803"/>
        <v/>
      </c>
      <c r="AS2460" t="e">
        <f t="shared" si="797"/>
        <v>#VALUE!</v>
      </c>
      <c r="AT2460" s="45" t="e">
        <f t="shared" si="804"/>
        <v>#VALUE!</v>
      </c>
      <c r="AU2460">
        <f>VLOOKUP(AQ2460,Home!$C$8:$J$207,8,FALSE)</f>
        <v>0</v>
      </c>
    </row>
    <row r="2461" spans="1:47" x14ac:dyDescent="0.25">
      <c r="A2461" s="6">
        <f t="shared" si="789"/>
        <v>0</v>
      </c>
      <c r="B2461" s="6">
        <f t="shared" si="798"/>
        <v>0</v>
      </c>
      <c r="C2461" s="6" t="str">
        <f t="shared" si="790"/>
        <v/>
      </c>
      <c r="D2461" s="7">
        <f t="shared" si="791"/>
        <v>0</v>
      </c>
      <c r="E2461" s="7">
        <f t="shared" si="799"/>
        <v>0</v>
      </c>
      <c r="F2461" s="7" t="str">
        <f t="shared" si="792"/>
        <v/>
      </c>
      <c r="G2461" s="6">
        <f t="shared" si="793"/>
        <v>0</v>
      </c>
      <c r="H2461" s="6">
        <f t="shared" si="800"/>
        <v>0</v>
      </c>
      <c r="I2461" s="6" t="str">
        <f t="shared" si="801"/>
        <v/>
      </c>
      <c r="J2461" s="11">
        <v>2458</v>
      </c>
      <c r="K2461" s="11">
        <f>IF(IFERROR(VLOOKUP(J2461,Home!$A$8:$B$1048576,1,FALSE),0)=0,0,1)</f>
        <v>0</v>
      </c>
      <c r="L2461" s="129" t="e">
        <f>IF(VLOOKUP(O2461,Home!$C$8:$R$207,6,FALSE)="","",VLOOKUP(O2461,Home!$C$8:$R$207,6,FALSE))</f>
        <v>#N/A</v>
      </c>
      <c r="M2461" s="129" t="e">
        <f t="shared" si="786"/>
        <v>#N/A</v>
      </c>
      <c r="N2461" s="11">
        <f>SUM($K$4:K2461)</f>
        <v>200</v>
      </c>
      <c r="O2461" s="11" t="str">
        <f>IF(P2461="","",IF(IFERROR(VLOOKUP(N2461,Home!$C$8:$R$1048576,1,FALSE),"")=0,"",IFERROR(VLOOKUP(N2461,Home!$C$8:$R$1048576,1,FALSE),"")))</f>
        <v/>
      </c>
      <c r="P2461" s="11" t="str">
        <f>IF(IFERROR(VLOOKUP(W2461,Home!$C$8:$R$1048576,3,FALSE),"")=0,"",IFERROR(VLOOKUP(W2461,Home!$C$8:$R$1048576,3,FALSE),""))</f>
        <v/>
      </c>
      <c r="Q2461" s="11" t="str">
        <f t="shared" si="785"/>
        <v/>
      </c>
      <c r="R2461" s="130" t="e">
        <f>VLOOKUP(Q2461,'Baggrund til lister'!$G$4:$H$15,2,FALSE)</f>
        <v>#N/A</v>
      </c>
      <c r="S2461" s="11" t="str">
        <f t="shared" si="787"/>
        <v/>
      </c>
      <c r="T2461" s="11" t="str">
        <f>IF(IFERROR(VLOOKUP(N2461,Home!$C$8:$R$1048576,11,FALSE),"")=0,"",IFERROR(VLOOKUP(N2461,Home!$C$8:$R$1048576,11,FALSE),""))</f>
        <v/>
      </c>
      <c r="U2461" s="11" t="str">
        <f>IF(IFERROR(VLOOKUP(O2461,Home!$C$8:$R$1048576,12,FALSE),"")=0,"",IFERROR(VLOOKUP(O2461,Home!$C$8:$R$1048576,12,FALSE),""))</f>
        <v/>
      </c>
      <c r="V2461" s="11" t="str">
        <f>IF(IFERROR(VLOOKUP(O2461,Home!$C$8:$R$1048576,8,FALSE),"")=0,"",IFERROR(VLOOKUP(O2461,Home!$C$8:$R$1048576,8,FALSE),""))</f>
        <v/>
      </c>
      <c r="W2461" s="11" t="str">
        <f>IF(OR(VLOOKUP(N2461,Home!$C$7:$I$207,6,FALSE)="",VLOOKUP(N2461,Home!$C$7:$I$207,7,FALSE)=""),"FEJL",SUM(Baggrundsark!$K$4:K2461))</f>
        <v>FEJL</v>
      </c>
      <c r="Y2461">
        <v>2458</v>
      </c>
      <c r="Z2461" s="1"/>
      <c r="AC2461" s="44"/>
      <c r="AD2461">
        <f t="shared" si="794"/>
        <v>0</v>
      </c>
      <c r="AE2461">
        <f>SUM($AD$4:AD2461)</f>
        <v>1</v>
      </c>
      <c r="AF2461" s="103" t="str">
        <f>IFERROR(VLOOKUP(AN2461,Home!$C$8:$E$207,3,FALSE),"")</f>
        <v/>
      </c>
      <c r="AG2461" s="103" t="str">
        <f>IFERROR(VLOOKUP(AN2461,Home!$C$8:$E$207,2,FALSE),"")</f>
        <v/>
      </c>
      <c r="AH2461" s="104" t="str">
        <f>IF(VLOOKUP(AE2461,Home!$C$8:$I$207,6,FALSE)="","",VLOOKUP(AE2461,Home!$C$8:$I$207,6,FALSE))</f>
        <v/>
      </c>
      <c r="AI2461" s="104" t="e">
        <f t="shared" si="802"/>
        <v>#VALUE!</v>
      </c>
      <c r="AJ2461" s="105" t="e">
        <f t="shared" si="795"/>
        <v>#VALUE!</v>
      </c>
      <c r="AK2461" s="103" t="e">
        <f t="shared" si="788"/>
        <v>#VALUE!</v>
      </c>
      <c r="AL2461" s="103" t="e">
        <f t="shared" si="796"/>
        <v>#VALUE!</v>
      </c>
      <c r="AN2461" t="str">
        <f>IF(OR(VLOOKUP(AE2461,Home!$C$8:$I$207,6,FALSE)="",VLOOKUP(AE2461,Home!$C$8:$I$207,7,FALSE)=""),"FEJL",Baggrundsark!AE2461)</f>
        <v>FEJL</v>
      </c>
      <c r="AO2461">
        <f>IF(VLOOKUP(AE2461,Home!$C$8:$N$207,12,FALSE)="Timelønnet",1,0)</f>
        <v>0</v>
      </c>
      <c r="AP2461">
        <f>SUM($AO$4:AO2461)*AO2461</f>
        <v>0</v>
      </c>
      <c r="AQ2461">
        <f t="shared" si="803"/>
        <v>1</v>
      </c>
      <c r="AR2461" t="str">
        <f t="shared" si="803"/>
        <v/>
      </c>
      <c r="AS2461" t="e">
        <f t="shared" si="797"/>
        <v>#VALUE!</v>
      </c>
      <c r="AT2461" s="45" t="e">
        <f t="shared" si="804"/>
        <v>#VALUE!</v>
      </c>
      <c r="AU2461">
        <f>VLOOKUP(AQ2461,Home!$C$8:$J$207,8,FALSE)</f>
        <v>0</v>
      </c>
    </row>
    <row r="2462" spans="1:47" x14ac:dyDescent="0.25">
      <c r="A2462" s="6">
        <f t="shared" si="789"/>
        <v>0</v>
      </c>
      <c r="B2462" s="6">
        <f t="shared" si="798"/>
        <v>0</v>
      </c>
      <c r="C2462" s="6" t="str">
        <f t="shared" si="790"/>
        <v/>
      </c>
      <c r="D2462" s="7">
        <f t="shared" si="791"/>
        <v>0</v>
      </c>
      <c r="E2462" s="7">
        <f t="shared" si="799"/>
        <v>0</v>
      </c>
      <c r="F2462" s="7" t="str">
        <f t="shared" si="792"/>
        <v/>
      </c>
      <c r="G2462" s="6">
        <f t="shared" si="793"/>
        <v>0</v>
      </c>
      <c r="H2462" s="6">
        <f t="shared" si="800"/>
        <v>0</v>
      </c>
      <c r="I2462" s="6" t="str">
        <f t="shared" si="801"/>
        <v/>
      </c>
      <c r="J2462" s="11">
        <v>2459</v>
      </c>
      <c r="K2462" s="11">
        <f>IF(IFERROR(VLOOKUP(J2462,Home!$A$8:$B$1048576,1,FALSE),0)=0,0,1)</f>
        <v>0</v>
      </c>
      <c r="L2462" s="129" t="e">
        <f>IF(VLOOKUP(O2462,Home!$C$8:$R$207,6,FALSE)="","",VLOOKUP(O2462,Home!$C$8:$R$207,6,FALSE))</f>
        <v>#N/A</v>
      </c>
      <c r="M2462" s="129" t="e">
        <f t="shared" si="786"/>
        <v>#N/A</v>
      </c>
      <c r="N2462" s="11">
        <f>SUM($K$4:K2462)</f>
        <v>200</v>
      </c>
      <c r="O2462" s="11" t="str">
        <f>IF(P2462="","",IF(IFERROR(VLOOKUP(N2462,Home!$C$8:$R$1048576,1,FALSE),"")=0,"",IFERROR(VLOOKUP(N2462,Home!$C$8:$R$1048576,1,FALSE),"")))</f>
        <v/>
      </c>
      <c r="P2462" s="11" t="str">
        <f>IF(IFERROR(VLOOKUP(W2462,Home!$C$8:$R$1048576,3,FALSE),"")=0,"",IFERROR(VLOOKUP(W2462,Home!$C$8:$R$1048576,3,FALSE),""))</f>
        <v/>
      </c>
      <c r="Q2462" s="11" t="str">
        <f t="shared" si="785"/>
        <v/>
      </c>
      <c r="R2462" s="130" t="e">
        <f>VLOOKUP(Q2462,'Baggrund til lister'!$G$4:$H$15,2,FALSE)</f>
        <v>#N/A</v>
      </c>
      <c r="S2462" s="11" t="str">
        <f t="shared" si="787"/>
        <v/>
      </c>
      <c r="T2462" s="11" t="str">
        <f>IF(IFERROR(VLOOKUP(N2462,Home!$C$8:$R$1048576,11,FALSE),"")=0,"",IFERROR(VLOOKUP(N2462,Home!$C$8:$R$1048576,11,FALSE),""))</f>
        <v/>
      </c>
      <c r="U2462" s="11" t="str">
        <f>IF(IFERROR(VLOOKUP(O2462,Home!$C$8:$R$1048576,12,FALSE),"")=0,"",IFERROR(VLOOKUP(O2462,Home!$C$8:$R$1048576,12,FALSE),""))</f>
        <v/>
      </c>
      <c r="V2462" s="11" t="str">
        <f>IF(IFERROR(VLOOKUP(O2462,Home!$C$8:$R$1048576,8,FALSE),"")=0,"",IFERROR(VLOOKUP(O2462,Home!$C$8:$R$1048576,8,FALSE),""))</f>
        <v/>
      </c>
      <c r="W2462" s="11" t="str">
        <f>IF(OR(VLOOKUP(N2462,Home!$C$7:$I$207,6,FALSE)="",VLOOKUP(N2462,Home!$C$7:$I$207,7,FALSE)=""),"FEJL",SUM(Baggrundsark!$K$4:K2462))</f>
        <v>FEJL</v>
      </c>
      <c r="Y2462">
        <v>2459</v>
      </c>
      <c r="Z2462" s="1"/>
      <c r="AC2462" s="44"/>
      <c r="AD2462">
        <f t="shared" si="794"/>
        <v>0</v>
      </c>
      <c r="AE2462">
        <f>SUM($AD$4:AD2462)</f>
        <v>1</v>
      </c>
      <c r="AF2462" s="103" t="str">
        <f>IFERROR(VLOOKUP(AN2462,Home!$C$8:$E$207,3,FALSE),"")</f>
        <v/>
      </c>
      <c r="AG2462" s="103" t="str">
        <f>IFERROR(VLOOKUP(AN2462,Home!$C$8:$E$207,2,FALSE),"")</f>
        <v/>
      </c>
      <c r="AH2462" s="104" t="str">
        <f>IF(VLOOKUP(AE2462,Home!$C$8:$I$207,6,FALSE)="","",VLOOKUP(AE2462,Home!$C$8:$I$207,6,FALSE))</f>
        <v/>
      </c>
      <c r="AI2462" s="104" t="e">
        <f t="shared" si="802"/>
        <v>#VALUE!</v>
      </c>
      <c r="AJ2462" s="105" t="e">
        <f t="shared" si="795"/>
        <v>#VALUE!</v>
      </c>
      <c r="AK2462" s="103" t="e">
        <f t="shared" si="788"/>
        <v>#VALUE!</v>
      </c>
      <c r="AL2462" s="103" t="e">
        <f t="shared" si="796"/>
        <v>#VALUE!</v>
      </c>
      <c r="AN2462" t="str">
        <f>IF(OR(VLOOKUP(AE2462,Home!$C$8:$I$207,6,FALSE)="",VLOOKUP(AE2462,Home!$C$8:$I$207,7,FALSE)=""),"FEJL",Baggrundsark!AE2462)</f>
        <v>FEJL</v>
      </c>
      <c r="AO2462">
        <f>IF(VLOOKUP(AE2462,Home!$C$8:$N$207,12,FALSE)="Timelønnet",1,0)</f>
        <v>0</v>
      </c>
      <c r="AP2462">
        <f>SUM($AO$4:AO2462)*AO2462</f>
        <v>0</v>
      </c>
      <c r="AQ2462">
        <f t="shared" si="803"/>
        <v>1</v>
      </c>
      <c r="AR2462" t="str">
        <f t="shared" si="803"/>
        <v/>
      </c>
      <c r="AS2462" t="e">
        <f t="shared" si="797"/>
        <v>#VALUE!</v>
      </c>
      <c r="AT2462" s="45" t="e">
        <f t="shared" si="804"/>
        <v>#VALUE!</v>
      </c>
      <c r="AU2462">
        <f>VLOOKUP(AQ2462,Home!$C$8:$J$207,8,FALSE)</f>
        <v>0</v>
      </c>
    </row>
    <row r="2463" spans="1:47" x14ac:dyDescent="0.25">
      <c r="A2463" s="6">
        <f t="shared" si="789"/>
        <v>0</v>
      </c>
      <c r="B2463" s="6">
        <f t="shared" si="798"/>
        <v>0</v>
      </c>
      <c r="C2463" s="6" t="str">
        <f t="shared" si="790"/>
        <v/>
      </c>
      <c r="D2463" s="7">
        <f t="shared" si="791"/>
        <v>0</v>
      </c>
      <c r="E2463" s="7">
        <f t="shared" si="799"/>
        <v>0</v>
      </c>
      <c r="F2463" s="7" t="str">
        <f t="shared" si="792"/>
        <v/>
      </c>
      <c r="G2463" s="6">
        <f t="shared" si="793"/>
        <v>0</v>
      </c>
      <c r="H2463" s="6">
        <f t="shared" si="800"/>
        <v>0</v>
      </c>
      <c r="I2463" s="6" t="str">
        <f t="shared" si="801"/>
        <v/>
      </c>
      <c r="J2463" s="11">
        <v>2460</v>
      </c>
      <c r="K2463" s="11">
        <f>IF(IFERROR(VLOOKUP(J2463,Home!$A$8:$B$1048576,1,FALSE),0)=0,0,1)</f>
        <v>0</v>
      </c>
      <c r="L2463" s="129" t="e">
        <f>IF(VLOOKUP(O2463,Home!$C$8:$R$207,6,FALSE)="","",VLOOKUP(O2463,Home!$C$8:$R$207,6,FALSE))</f>
        <v>#N/A</v>
      </c>
      <c r="M2463" s="129" t="e">
        <f t="shared" si="786"/>
        <v>#N/A</v>
      </c>
      <c r="N2463" s="11">
        <f>SUM($K$4:K2463)</f>
        <v>200</v>
      </c>
      <c r="O2463" s="11" t="str">
        <f>IF(P2463="","",IF(IFERROR(VLOOKUP(N2463,Home!$C$8:$R$1048576,1,FALSE),"")=0,"",IFERROR(VLOOKUP(N2463,Home!$C$8:$R$1048576,1,FALSE),"")))</f>
        <v/>
      </c>
      <c r="P2463" s="11" t="str">
        <f>IF(IFERROR(VLOOKUP(W2463,Home!$C$8:$R$1048576,3,FALSE),"")=0,"",IFERROR(VLOOKUP(W2463,Home!$C$8:$R$1048576,3,FALSE),""))</f>
        <v/>
      </c>
      <c r="Q2463" s="11" t="str">
        <f t="shared" si="785"/>
        <v/>
      </c>
      <c r="R2463" s="130" t="e">
        <f>VLOOKUP(Q2463,'Baggrund til lister'!$G$4:$H$15,2,FALSE)</f>
        <v>#N/A</v>
      </c>
      <c r="S2463" s="11" t="str">
        <f t="shared" si="787"/>
        <v/>
      </c>
      <c r="T2463" s="11" t="str">
        <f>IF(IFERROR(VLOOKUP(N2463,Home!$C$8:$R$1048576,11,FALSE),"")=0,"",IFERROR(VLOOKUP(N2463,Home!$C$8:$R$1048576,11,FALSE),""))</f>
        <v/>
      </c>
      <c r="U2463" s="11" t="str">
        <f>IF(IFERROR(VLOOKUP(O2463,Home!$C$8:$R$1048576,12,FALSE),"")=0,"",IFERROR(VLOOKUP(O2463,Home!$C$8:$R$1048576,12,FALSE),""))</f>
        <v/>
      </c>
      <c r="V2463" s="11" t="str">
        <f>IF(IFERROR(VLOOKUP(O2463,Home!$C$8:$R$1048576,8,FALSE),"")=0,"",IFERROR(VLOOKUP(O2463,Home!$C$8:$R$1048576,8,FALSE),""))</f>
        <v/>
      </c>
      <c r="W2463" s="11" t="str">
        <f>IF(OR(VLOOKUP(N2463,Home!$C$7:$I$207,6,FALSE)="",VLOOKUP(N2463,Home!$C$7:$I$207,7,FALSE)=""),"FEJL",SUM(Baggrundsark!$K$4:K2463))</f>
        <v>FEJL</v>
      </c>
      <c r="Y2463">
        <v>2460</v>
      </c>
      <c r="Z2463" s="1"/>
      <c r="AC2463" s="44"/>
      <c r="AD2463">
        <f t="shared" si="794"/>
        <v>0</v>
      </c>
      <c r="AE2463">
        <f>SUM($AD$4:AD2463)</f>
        <v>1</v>
      </c>
      <c r="AF2463" s="103" t="str">
        <f>IFERROR(VLOOKUP(AN2463,Home!$C$8:$E$207,3,FALSE),"")</f>
        <v/>
      </c>
      <c r="AG2463" s="103" t="str">
        <f>IFERROR(VLOOKUP(AN2463,Home!$C$8:$E$207,2,FALSE),"")</f>
        <v/>
      </c>
      <c r="AH2463" s="104" t="str">
        <f>IF(VLOOKUP(AE2463,Home!$C$8:$I$207,6,FALSE)="","",VLOOKUP(AE2463,Home!$C$8:$I$207,6,FALSE))</f>
        <v/>
      </c>
      <c r="AI2463" s="104" t="e">
        <f t="shared" si="802"/>
        <v>#VALUE!</v>
      </c>
      <c r="AJ2463" s="105" t="e">
        <f t="shared" si="795"/>
        <v>#VALUE!</v>
      </c>
      <c r="AK2463" s="103" t="e">
        <f t="shared" si="788"/>
        <v>#VALUE!</v>
      </c>
      <c r="AL2463" s="103" t="e">
        <f t="shared" si="796"/>
        <v>#VALUE!</v>
      </c>
      <c r="AN2463" t="str">
        <f>IF(OR(VLOOKUP(AE2463,Home!$C$8:$I$207,6,FALSE)="",VLOOKUP(AE2463,Home!$C$8:$I$207,7,FALSE)=""),"FEJL",Baggrundsark!AE2463)</f>
        <v>FEJL</v>
      </c>
      <c r="AO2463">
        <f>IF(VLOOKUP(AE2463,Home!$C$8:$N$207,12,FALSE)="Timelønnet",1,0)</f>
        <v>0</v>
      </c>
      <c r="AP2463">
        <f>SUM($AO$4:AO2463)*AO2463</f>
        <v>0</v>
      </c>
      <c r="AQ2463">
        <f t="shared" si="803"/>
        <v>1</v>
      </c>
      <c r="AR2463" t="str">
        <f t="shared" si="803"/>
        <v/>
      </c>
      <c r="AS2463" t="e">
        <f t="shared" si="797"/>
        <v>#VALUE!</v>
      </c>
      <c r="AT2463" s="45" t="e">
        <f t="shared" si="804"/>
        <v>#VALUE!</v>
      </c>
      <c r="AU2463">
        <f>VLOOKUP(AQ2463,Home!$C$8:$J$207,8,FALSE)</f>
        <v>0</v>
      </c>
    </row>
    <row r="2464" spans="1:47" x14ac:dyDescent="0.25">
      <c r="A2464" s="6">
        <f t="shared" si="789"/>
        <v>0</v>
      </c>
      <c r="B2464" s="6">
        <f t="shared" si="798"/>
        <v>0</v>
      </c>
      <c r="C2464" s="6" t="str">
        <f t="shared" si="790"/>
        <v/>
      </c>
      <c r="D2464" s="7">
        <f t="shared" si="791"/>
        <v>0</v>
      </c>
      <c r="E2464" s="7">
        <f t="shared" si="799"/>
        <v>0</v>
      </c>
      <c r="F2464" s="7" t="str">
        <f t="shared" si="792"/>
        <v/>
      </c>
      <c r="G2464" s="6">
        <f t="shared" si="793"/>
        <v>0</v>
      </c>
      <c r="H2464" s="6">
        <f t="shared" si="800"/>
        <v>0</v>
      </c>
      <c r="I2464" s="6" t="str">
        <f t="shared" si="801"/>
        <v/>
      </c>
      <c r="J2464" s="11">
        <v>2461</v>
      </c>
      <c r="K2464" s="11">
        <f>IF(IFERROR(VLOOKUP(J2464,Home!$A$8:$B$1048576,1,FALSE),0)=0,0,1)</f>
        <v>0</v>
      </c>
      <c r="L2464" s="129" t="e">
        <f>IF(VLOOKUP(O2464,Home!$C$8:$R$207,6,FALSE)="","",VLOOKUP(O2464,Home!$C$8:$R$207,6,FALSE))</f>
        <v>#N/A</v>
      </c>
      <c r="M2464" s="129" t="e">
        <f t="shared" si="786"/>
        <v>#N/A</v>
      </c>
      <c r="N2464" s="11">
        <f>SUM($K$4:K2464)</f>
        <v>200</v>
      </c>
      <c r="O2464" s="11" t="str">
        <f>IF(P2464="","",IF(IFERROR(VLOOKUP(N2464,Home!$C$8:$R$1048576,1,FALSE),"")=0,"",IFERROR(VLOOKUP(N2464,Home!$C$8:$R$1048576,1,FALSE),"")))</f>
        <v/>
      </c>
      <c r="P2464" s="11" t="str">
        <f>IF(IFERROR(VLOOKUP(W2464,Home!$C$8:$R$1048576,3,FALSE),"")=0,"",IFERROR(VLOOKUP(W2464,Home!$C$8:$R$1048576,3,FALSE),""))</f>
        <v/>
      </c>
      <c r="Q2464" s="11" t="str">
        <f t="shared" si="785"/>
        <v/>
      </c>
      <c r="R2464" s="130" t="e">
        <f>VLOOKUP(Q2464,'Baggrund til lister'!$G$4:$H$15,2,FALSE)</f>
        <v>#N/A</v>
      </c>
      <c r="S2464" s="11" t="str">
        <f t="shared" si="787"/>
        <v/>
      </c>
      <c r="T2464" s="11" t="str">
        <f>IF(IFERROR(VLOOKUP(N2464,Home!$C$8:$R$1048576,11,FALSE),"")=0,"",IFERROR(VLOOKUP(N2464,Home!$C$8:$R$1048576,11,FALSE),""))</f>
        <v/>
      </c>
      <c r="U2464" s="11" t="str">
        <f>IF(IFERROR(VLOOKUP(O2464,Home!$C$8:$R$1048576,12,FALSE),"")=0,"",IFERROR(VLOOKUP(O2464,Home!$C$8:$R$1048576,12,FALSE),""))</f>
        <v/>
      </c>
      <c r="V2464" s="11" t="str">
        <f>IF(IFERROR(VLOOKUP(O2464,Home!$C$8:$R$1048576,8,FALSE),"")=0,"",IFERROR(VLOOKUP(O2464,Home!$C$8:$R$1048576,8,FALSE),""))</f>
        <v/>
      </c>
      <c r="W2464" s="11" t="str">
        <f>IF(OR(VLOOKUP(N2464,Home!$C$7:$I$207,6,FALSE)="",VLOOKUP(N2464,Home!$C$7:$I$207,7,FALSE)=""),"FEJL",SUM(Baggrundsark!$K$4:K2464))</f>
        <v>FEJL</v>
      </c>
      <c r="Y2464">
        <v>2461</v>
      </c>
      <c r="Z2464" s="1"/>
      <c r="AC2464" s="44"/>
      <c r="AD2464">
        <f t="shared" si="794"/>
        <v>0</v>
      </c>
      <c r="AE2464">
        <f>SUM($AD$4:AD2464)</f>
        <v>1</v>
      </c>
      <c r="AF2464" s="103" t="str">
        <f>IFERROR(VLOOKUP(AN2464,Home!$C$8:$E$207,3,FALSE),"")</f>
        <v/>
      </c>
      <c r="AG2464" s="103" t="str">
        <f>IFERROR(VLOOKUP(AN2464,Home!$C$8:$E$207,2,FALSE),"")</f>
        <v/>
      </c>
      <c r="AH2464" s="104" t="str">
        <f>IF(VLOOKUP(AE2464,Home!$C$8:$I$207,6,FALSE)="","",VLOOKUP(AE2464,Home!$C$8:$I$207,6,FALSE))</f>
        <v/>
      </c>
      <c r="AI2464" s="104" t="e">
        <f t="shared" si="802"/>
        <v>#VALUE!</v>
      </c>
      <c r="AJ2464" s="105" t="e">
        <f t="shared" si="795"/>
        <v>#VALUE!</v>
      </c>
      <c r="AK2464" s="103" t="e">
        <f t="shared" si="788"/>
        <v>#VALUE!</v>
      </c>
      <c r="AL2464" s="103" t="e">
        <f t="shared" si="796"/>
        <v>#VALUE!</v>
      </c>
      <c r="AN2464" t="str">
        <f>IF(OR(VLOOKUP(AE2464,Home!$C$8:$I$207,6,FALSE)="",VLOOKUP(AE2464,Home!$C$8:$I$207,7,FALSE)=""),"FEJL",Baggrundsark!AE2464)</f>
        <v>FEJL</v>
      </c>
      <c r="AO2464">
        <f>IF(VLOOKUP(AE2464,Home!$C$8:$N$207,12,FALSE)="Timelønnet",1,0)</f>
        <v>0</v>
      </c>
      <c r="AP2464">
        <f>SUM($AO$4:AO2464)*AO2464</f>
        <v>0</v>
      </c>
      <c r="AQ2464">
        <f t="shared" si="803"/>
        <v>1</v>
      </c>
      <c r="AR2464" t="str">
        <f t="shared" si="803"/>
        <v/>
      </c>
      <c r="AS2464" t="e">
        <f t="shared" si="797"/>
        <v>#VALUE!</v>
      </c>
      <c r="AT2464" s="45" t="e">
        <f t="shared" si="804"/>
        <v>#VALUE!</v>
      </c>
      <c r="AU2464">
        <f>VLOOKUP(AQ2464,Home!$C$8:$J$207,8,FALSE)</f>
        <v>0</v>
      </c>
    </row>
    <row r="2465" spans="1:47" x14ac:dyDescent="0.25">
      <c r="A2465" s="6">
        <f t="shared" si="789"/>
        <v>0</v>
      </c>
      <c r="B2465" s="6">
        <f t="shared" si="798"/>
        <v>0</v>
      </c>
      <c r="C2465" s="6" t="str">
        <f t="shared" si="790"/>
        <v/>
      </c>
      <c r="D2465" s="7">
        <f t="shared" si="791"/>
        <v>0</v>
      </c>
      <c r="E2465" s="7">
        <f t="shared" si="799"/>
        <v>0</v>
      </c>
      <c r="F2465" s="7" t="str">
        <f t="shared" si="792"/>
        <v/>
      </c>
      <c r="G2465" s="6">
        <f t="shared" si="793"/>
        <v>0</v>
      </c>
      <c r="H2465" s="6">
        <f t="shared" si="800"/>
        <v>0</v>
      </c>
      <c r="I2465" s="6" t="str">
        <f t="shared" si="801"/>
        <v/>
      </c>
      <c r="J2465" s="11">
        <v>2462</v>
      </c>
      <c r="K2465" s="11">
        <f>IF(IFERROR(VLOOKUP(J2465,Home!$A$8:$B$1048576,1,FALSE),0)=0,0,1)</f>
        <v>0</v>
      </c>
      <c r="L2465" s="129" t="e">
        <f>IF(VLOOKUP(O2465,Home!$C$8:$R$207,6,FALSE)="","",VLOOKUP(O2465,Home!$C$8:$R$207,6,FALSE))</f>
        <v>#N/A</v>
      </c>
      <c r="M2465" s="129" t="e">
        <f t="shared" si="786"/>
        <v>#N/A</v>
      </c>
      <c r="N2465" s="11">
        <f>SUM($K$4:K2465)</f>
        <v>200</v>
      </c>
      <c r="O2465" s="11" t="str">
        <f>IF(P2465="","",IF(IFERROR(VLOOKUP(N2465,Home!$C$8:$R$1048576,1,FALSE),"")=0,"",IFERROR(VLOOKUP(N2465,Home!$C$8:$R$1048576,1,FALSE),"")))</f>
        <v/>
      </c>
      <c r="P2465" s="11" t="str">
        <f>IF(IFERROR(VLOOKUP(W2465,Home!$C$8:$R$1048576,3,FALSE),"")=0,"",IFERROR(VLOOKUP(W2465,Home!$C$8:$R$1048576,3,FALSE),""))</f>
        <v/>
      </c>
      <c r="Q2465" s="11" t="str">
        <f t="shared" si="785"/>
        <v/>
      </c>
      <c r="R2465" s="130" t="e">
        <f>VLOOKUP(Q2465,'Baggrund til lister'!$G$4:$H$15,2,FALSE)</f>
        <v>#N/A</v>
      </c>
      <c r="S2465" s="11" t="str">
        <f t="shared" si="787"/>
        <v/>
      </c>
      <c r="T2465" s="11" t="str">
        <f>IF(IFERROR(VLOOKUP(N2465,Home!$C$8:$R$1048576,11,FALSE),"")=0,"",IFERROR(VLOOKUP(N2465,Home!$C$8:$R$1048576,11,FALSE),""))</f>
        <v/>
      </c>
      <c r="U2465" s="11" t="str">
        <f>IF(IFERROR(VLOOKUP(O2465,Home!$C$8:$R$1048576,12,FALSE),"")=0,"",IFERROR(VLOOKUP(O2465,Home!$C$8:$R$1048576,12,FALSE),""))</f>
        <v/>
      </c>
      <c r="V2465" s="11" t="str">
        <f>IF(IFERROR(VLOOKUP(O2465,Home!$C$8:$R$1048576,8,FALSE),"")=0,"",IFERROR(VLOOKUP(O2465,Home!$C$8:$R$1048576,8,FALSE),""))</f>
        <v/>
      </c>
      <c r="W2465" s="11" t="str">
        <f>IF(OR(VLOOKUP(N2465,Home!$C$7:$I$207,6,FALSE)="",VLOOKUP(N2465,Home!$C$7:$I$207,7,FALSE)=""),"FEJL",SUM(Baggrundsark!$K$4:K2465))</f>
        <v>FEJL</v>
      </c>
      <c r="Y2465">
        <v>2462</v>
      </c>
      <c r="Z2465" s="1"/>
      <c r="AC2465" s="44"/>
      <c r="AD2465">
        <f t="shared" si="794"/>
        <v>0</v>
      </c>
      <c r="AE2465">
        <f>SUM($AD$4:AD2465)</f>
        <v>1</v>
      </c>
      <c r="AF2465" s="103" t="str">
        <f>IFERROR(VLOOKUP(AN2465,Home!$C$8:$E$207,3,FALSE),"")</f>
        <v/>
      </c>
      <c r="AG2465" s="103" t="str">
        <f>IFERROR(VLOOKUP(AN2465,Home!$C$8:$E$207,2,FALSE),"")</f>
        <v/>
      </c>
      <c r="AH2465" s="104" t="str">
        <f>IF(VLOOKUP(AE2465,Home!$C$8:$I$207,6,FALSE)="","",VLOOKUP(AE2465,Home!$C$8:$I$207,6,FALSE))</f>
        <v/>
      </c>
      <c r="AI2465" s="104" t="e">
        <f t="shared" si="802"/>
        <v>#VALUE!</v>
      </c>
      <c r="AJ2465" s="105" t="e">
        <f t="shared" si="795"/>
        <v>#VALUE!</v>
      </c>
      <c r="AK2465" s="103" t="e">
        <f t="shared" si="788"/>
        <v>#VALUE!</v>
      </c>
      <c r="AL2465" s="103" t="e">
        <f t="shared" si="796"/>
        <v>#VALUE!</v>
      </c>
      <c r="AN2465" t="str">
        <f>IF(OR(VLOOKUP(AE2465,Home!$C$8:$I$207,6,FALSE)="",VLOOKUP(AE2465,Home!$C$8:$I$207,7,FALSE)=""),"FEJL",Baggrundsark!AE2465)</f>
        <v>FEJL</v>
      </c>
      <c r="AO2465">
        <f>IF(VLOOKUP(AE2465,Home!$C$8:$N$207,12,FALSE)="Timelønnet",1,0)</f>
        <v>0</v>
      </c>
      <c r="AP2465">
        <f>SUM($AO$4:AO2465)*AO2465</f>
        <v>0</v>
      </c>
      <c r="AQ2465">
        <f t="shared" si="803"/>
        <v>1</v>
      </c>
      <c r="AR2465" t="str">
        <f t="shared" si="803"/>
        <v/>
      </c>
      <c r="AS2465" t="e">
        <f t="shared" si="797"/>
        <v>#VALUE!</v>
      </c>
      <c r="AT2465" s="45" t="e">
        <f t="shared" si="804"/>
        <v>#VALUE!</v>
      </c>
      <c r="AU2465">
        <f>VLOOKUP(AQ2465,Home!$C$8:$J$207,8,FALSE)</f>
        <v>0</v>
      </c>
    </row>
    <row r="2466" spans="1:47" x14ac:dyDescent="0.25">
      <c r="A2466" s="6">
        <f t="shared" si="789"/>
        <v>0</v>
      </c>
      <c r="B2466" s="6">
        <f t="shared" si="798"/>
        <v>0</v>
      </c>
      <c r="C2466" s="6" t="str">
        <f t="shared" si="790"/>
        <v/>
      </c>
      <c r="D2466" s="7">
        <f t="shared" si="791"/>
        <v>0</v>
      </c>
      <c r="E2466" s="7">
        <f t="shared" si="799"/>
        <v>0</v>
      </c>
      <c r="F2466" s="7" t="str">
        <f t="shared" si="792"/>
        <v/>
      </c>
      <c r="G2466" s="6">
        <f t="shared" si="793"/>
        <v>0</v>
      </c>
      <c r="H2466" s="6">
        <f t="shared" si="800"/>
        <v>0</v>
      </c>
      <c r="I2466" s="6" t="str">
        <f t="shared" si="801"/>
        <v/>
      </c>
      <c r="J2466" s="11">
        <v>2463</v>
      </c>
      <c r="K2466" s="11">
        <f>IF(IFERROR(VLOOKUP(J2466,Home!$A$8:$B$1048576,1,FALSE),0)=0,0,1)</f>
        <v>0</v>
      </c>
      <c r="L2466" s="129" t="e">
        <f>IF(VLOOKUP(O2466,Home!$C$8:$R$207,6,FALSE)="","",VLOOKUP(O2466,Home!$C$8:$R$207,6,FALSE))</f>
        <v>#N/A</v>
      </c>
      <c r="M2466" s="129" t="e">
        <f t="shared" si="786"/>
        <v>#N/A</v>
      </c>
      <c r="N2466" s="11">
        <f>SUM($K$4:K2466)</f>
        <v>200</v>
      </c>
      <c r="O2466" s="11" t="str">
        <f>IF(P2466="","",IF(IFERROR(VLOOKUP(N2466,Home!$C$8:$R$1048576,1,FALSE),"")=0,"",IFERROR(VLOOKUP(N2466,Home!$C$8:$R$1048576,1,FALSE),"")))</f>
        <v/>
      </c>
      <c r="P2466" s="11" t="str">
        <f>IF(IFERROR(VLOOKUP(W2466,Home!$C$8:$R$1048576,3,FALSE),"")=0,"",IFERROR(VLOOKUP(W2466,Home!$C$8:$R$1048576,3,FALSE),""))</f>
        <v/>
      </c>
      <c r="Q2466" s="11" t="str">
        <f t="shared" si="785"/>
        <v/>
      </c>
      <c r="R2466" s="130" t="e">
        <f>VLOOKUP(Q2466,'Baggrund til lister'!$G$4:$H$15,2,FALSE)</f>
        <v>#N/A</v>
      </c>
      <c r="S2466" s="11" t="str">
        <f t="shared" si="787"/>
        <v/>
      </c>
      <c r="T2466" s="11" t="str">
        <f>IF(IFERROR(VLOOKUP(N2466,Home!$C$8:$R$1048576,11,FALSE),"")=0,"",IFERROR(VLOOKUP(N2466,Home!$C$8:$R$1048576,11,FALSE),""))</f>
        <v/>
      </c>
      <c r="U2466" s="11" t="str">
        <f>IF(IFERROR(VLOOKUP(O2466,Home!$C$8:$R$1048576,12,FALSE),"")=0,"",IFERROR(VLOOKUP(O2466,Home!$C$8:$R$1048576,12,FALSE),""))</f>
        <v/>
      </c>
      <c r="V2466" s="11" t="str">
        <f>IF(IFERROR(VLOOKUP(O2466,Home!$C$8:$R$1048576,8,FALSE),"")=0,"",IFERROR(VLOOKUP(O2466,Home!$C$8:$R$1048576,8,FALSE),""))</f>
        <v/>
      </c>
      <c r="W2466" s="11" t="str">
        <f>IF(OR(VLOOKUP(N2466,Home!$C$7:$I$207,6,FALSE)="",VLOOKUP(N2466,Home!$C$7:$I$207,7,FALSE)=""),"FEJL",SUM(Baggrundsark!$K$4:K2466))</f>
        <v>FEJL</v>
      </c>
      <c r="Y2466">
        <v>2463</v>
      </c>
      <c r="Z2466" s="1"/>
      <c r="AC2466" s="44"/>
      <c r="AD2466">
        <f t="shared" si="794"/>
        <v>0</v>
      </c>
      <c r="AE2466">
        <f>SUM($AD$4:AD2466)</f>
        <v>1</v>
      </c>
      <c r="AF2466" s="103" t="str">
        <f>IFERROR(VLOOKUP(AN2466,Home!$C$8:$E$207,3,FALSE),"")</f>
        <v/>
      </c>
      <c r="AG2466" s="103" t="str">
        <f>IFERROR(VLOOKUP(AN2466,Home!$C$8:$E$207,2,FALSE),"")</f>
        <v/>
      </c>
      <c r="AH2466" s="104" t="str">
        <f>IF(VLOOKUP(AE2466,Home!$C$8:$I$207,6,FALSE)="","",VLOOKUP(AE2466,Home!$C$8:$I$207,6,FALSE))</f>
        <v/>
      </c>
      <c r="AI2466" s="104" t="e">
        <f t="shared" si="802"/>
        <v>#VALUE!</v>
      </c>
      <c r="AJ2466" s="105" t="e">
        <f t="shared" si="795"/>
        <v>#VALUE!</v>
      </c>
      <c r="AK2466" s="103" t="e">
        <f t="shared" si="788"/>
        <v>#VALUE!</v>
      </c>
      <c r="AL2466" s="103" t="e">
        <f t="shared" si="796"/>
        <v>#VALUE!</v>
      </c>
      <c r="AN2466" t="str">
        <f>IF(OR(VLOOKUP(AE2466,Home!$C$8:$I$207,6,FALSE)="",VLOOKUP(AE2466,Home!$C$8:$I$207,7,FALSE)=""),"FEJL",Baggrundsark!AE2466)</f>
        <v>FEJL</v>
      </c>
      <c r="AO2466">
        <f>IF(VLOOKUP(AE2466,Home!$C$8:$N$207,12,FALSE)="Timelønnet",1,0)</f>
        <v>0</v>
      </c>
      <c r="AP2466">
        <f>SUM($AO$4:AO2466)*AO2466</f>
        <v>0</v>
      </c>
      <c r="AQ2466">
        <f t="shared" si="803"/>
        <v>1</v>
      </c>
      <c r="AR2466" t="str">
        <f t="shared" si="803"/>
        <v/>
      </c>
      <c r="AS2466" t="e">
        <f t="shared" si="797"/>
        <v>#VALUE!</v>
      </c>
      <c r="AT2466" s="45" t="e">
        <f t="shared" si="804"/>
        <v>#VALUE!</v>
      </c>
      <c r="AU2466">
        <f>VLOOKUP(AQ2466,Home!$C$8:$J$207,8,FALSE)</f>
        <v>0</v>
      </c>
    </row>
    <row r="2467" spans="1:47" x14ac:dyDescent="0.25">
      <c r="A2467" s="6">
        <f t="shared" si="789"/>
        <v>0</v>
      </c>
      <c r="B2467" s="6">
        <f t="shared" si="798"/>
        <v>0</v>
      </c>
      <c r="C2467" s="6" t="str">
        <f t="shared" si="790"/>
        <v/>
      </c>
      <c r="D2467" s="7">
        <f t="shared" si="791"/>
        <v>0</v>
      </c>
      <c r="E2467" s="7">
        <f t="shared" si="799"/>
        <v>0</v>
      </c>
      <c r="F2467" s="7" t="str">
        <f t="shared" si="792"/>
        <v/>
      </c>
      <c r="G2467" s="6">
        <f t="shared" si="793"/>
        <v>0</v>
      </c>
      <c r="H2467" s="6">
        <f t="shared" si="800"/>
        <v>0</v>
      </c>
      <c r="I2467" s="6" t="str">
        <f t="shared" si="801"/>
        <v/>
      </c>
      <c r="J2467" s="11">
        <v>2464</v>
      </c>
      <c r="K2467" s="11">
        <f>IF(IFERROR(VLOOKUP(J2467,Home!$A$8:$B$1048576,1,FALSE),0)=0,0,1)</f>
        <v>0</v>
      </c>
      <c r="L2467" s="129" t="e">
        <f>IF(VLOOKUP(O2467,Home!$C$8:$R$207,6,FALSE)="","",VLOOKUP(O2467,Home!$C$8:$R$207,6,FALSE))</f>
        <v>#N/A</v>
      </c>
      <c r="M2467" s="129" t="e">
        <f t="shared" si="786"/>
        <v>#N/A</v>
      </c>
      <c r="N2467" s="11">
        <f>SUM($K$4:K2467)</f>
        <v>200</v>
      </c>
      <c r="O2467" s="11" t="str">
        <f>IF(P2467="","",IF(IFERROR(VLOOKUP(N2467,Home!$C$8:$R$1048576,1,FALSE),"")=0,"",IFERROR(VLOOKUP(N2467,Home!$C$8:$R$1048576,1,FALSE),"")))</f>
        <v/>
      </c>
      <c r="P2467" s="11" t="str">
        <f>IF(IFERROR(VLOOKUP(W2467,Home!$C$8:$R$1048576,3,FALSE),"")=0,"",IFERROR(VLOOKUP(W2467,Home!$C$8:$R$1048576,3,FALSE),""))</f>
        <v/>
      </c>
      <c r="Q2467" s="11" t="str">
        <f t="shared" si="785"/>
        <v/>
      </c>
      <c r="R2467" s="130" t="e">
        <f>VLOOKUP(Q2467,'Baggrund til lister'!$G$4:$H$15,2,FALSE)</f>
        <v>#N/A</v>
      </c>
      <c r="S2467" s="11" t="str">
        <f t="shared" si="787"/>
        <v/>
      </c>
      <c r="T2467" s="11" t="str">
        <f>IF(IFERROR(VLOOKUP(N2467,Home!$C$8:$R$1048576,11,FALSE),"")=0,"",IFERROR(VLOOKUP(N2467,Home!$C$8:$R$1048576,11,FALSE),""))</f>
        <v/>
      </c>
      <c r="U2467" s="11" t="str">
        <f>IF(IFERROR(VLOOKUP(O2467,Home!$C$8:$R$1048576,12,FALSE),"")=0,"",IFERROR(VLOOKUP(O2467,Home!$C$8:$R$1048576,12,FALSE),""))</f>
        <v/>
      </c>
      <c r="V2467" s="11" t="str">
        <f>IF(IFERROR(VLOOKUP(O2467,Home!$C$8:$R$1048576,8,FALSE),"")=0,"",IFERROR(VLOOKUP(O2467,Home!$C$8:$R$1048576,8,FALSE),""))</f>
        <v/>
      </c>
      <c r="W2467" s="11" t="str">
        <f>IF(OR(VLOOKUP(N2467,Home!$C$7:$I$207,6,FALSE)="",VLOOKUP(N2467,Home!$C$7:$I$207,7,FALSE)=""),"FEJL",SUM(Baggrundsark!$K$4:K2467))</f>
        <v>FEJL</v>
      </c>
      <c r="Y2467">
        <v>2464</v>
      </c>
      <c r="Z2467" s="1"/>
      <c r="AC2467" s="44"/>
      <c r="AD2467">
        <f t="shared" si="794"/>
        <v>0</v>
      </c>
      <c r="AE2467">
        <f>SUM($AD$4:AD2467)</f>
        <v>1</v>
      </c>
      <c r="AF2467" s="103" t="str">
        <f>IFERROR(VLOOKUP(AN2467,Home!$C$8:$E$207,3,FALSE),"")</f>
        <v/>
      </c>
      <c r="AG2467" s="103" t="str">
        <f>IFERROR(VLOOKUP(AN2467,Home!$C$8:$E$207,2,FALSE),"")</f>
        <v/>
      </c>
      <c r="AH2467" s="104" t="str">
        <f>IF(VLOOKUP(AE2467,Home!$C$8:$I$207,6,FALSE)="","",VLOOKUP(AE2467,Home!$C$8:$I$207,6,FALSE))</f>
        <v/>
      </c>
      <c r="AI2467" s="104" t="e">
        <f t="shared" si="802"/>
        <v>#VALUE!</v>
      </c>
      <c r="AJ2467" s="105" t="e">
        <f t="shared" si="795"/>
        <v>#VALUE!</v>
      </c>
      <c r="AK2467" s="103" t="e">
        <f t="shared" si="788"/>
        <v>#VALUE!</v>
      </c>
      <c r="AL2467" s="103" t="e">
        <f t="shared" si="796"/>
        <v>#VALUE!</v>
      </c>
      <c r="AN2467" t="str">
        <f>IF(OR(VLOOKUP(AE2467,Home!$C$8:$I$207,6,FALSE)="",VLOOKUP(AE2467,Home!$C$8:$I$207,7,FALSE)=""),"FEJL",Baggrundsark!AE2467)</f>
        <v>FEJL</v>
      </c>
      <c r="AO2467">
        <f>IF(VLOOKUP(AE2467,Home!$C$8:$N$207,12,FALSE)="Timelønnet",1,0)</f>
        <v>0</v>
      </c>
      <c r="AP2467">
        <f>SUM($AO$4:AO2467)*AO2467</f>
        <v>0</v>
      </c>
      <c r="AQ2467">
        <f t="shared" si="803"/>
        <v>1</v>
      </c>
      <c r="AR2467" t="str">
        <f t="shared" si="803"/>
        <v/>
      </c>
      <c r="AS2467" t="e">
        <f t="shared" si="797"/>
        <v>#VALUE!</v>
      </c>
      <c r="AT2467" s="45" t="e">
        <f t="shared" si="804"/>
        <v>#VALUE!</v>
      </c>
      <c r="AU2467">
        <f>VLOOKUP(AQ2467,Home!$C$8:$J$207,8,FALSE)</f>
        <v>0</v>
      </c>
    </row>
    <row r="2468" spans="1:47" x14ac:dyDescent="0.25">
      <c r="A2468" s="6">
        <f t="shared" si="789"/>
        <v>0</v>
      </c>
      <c r="B2468" s="6">
        <f t="shared" si="798"/>
        <v>0</v>
      </c>
      <c r="C2468" s="6" t="str">
        <f t="shared" si="790"/>
        <v/>
      </c>
      <c r="D2468" s="7">
        <f t="shared" si="791"/>
        <v>0</v>
      </c>
      <c r="E2468" s="7">
        <f t="shared" si="799"/>
        <v>0</v>
      </c>
      <c r="F2468" s="7" t="str">
        <f t="shared" si="792"/>
        <v/>
      </c>
      <c r="G2468" s="6">
        <f t="shared" si="793"/>
        <v>0</v>
      </c>
      <c r="H2468" s="6">
        <f t="shared" si="800"/>
        <v>0</v>
      </c>
      <c r="I2468" s="6" t="str">
        <f t="shared" si="801"/>
        <v/>
      </c>
      <c r="J2468" s="11">
        <v>2465</v>
      </c>
      <c r="K2468" s="11">
        <f>IF(IFERROR(VLOOKUP(J2468,Home!$A$8:$B$1048576,1,FALSE),0)=0,0,1)</f>
        <v>0</v>
      </c>
      <c r="L2468" s="129" t="e">
        <f>IF(VLOOKUP(O2468,Home!$C$8:$R$207,6,FALSE)="","",VLOOKUP(O2468,Home!$C$8:$R$207,6,FALSE))</f>
        <v>#N/A</v>
      </c>
      <c r="M2468" s="129" t="e">
        <f t="shared" si="786"/>
        <v>#N/A</v>
      </c>
      <c r="N2468" s="11">
        <f>SUM($K$4:K2468)</f>
        <v>200</v>
      </c>
      <c r="O2468" s="11" t="str">
        <f>IF(P2468="","",IF(IFERROR(VLOOKUP(N2468,Home!$C$8:$R$1048576,1,FALSE),"")=0,"",IFERROR(VLOOKUP(N2468,Home!$C$8:$R$1048576,1,FALSE),"")))</f>
        <v/>
      </c>
      <c r="P2468" s="11" t="str">
        <f>IF(IFERROR(VLOOKUP(W2468,Home!$C$8:$R$1048576,3,FALSE),"")=0,"",IFERROR(VLOOKUP(W2468,Home!$C$8:$R$1048576,3,FALSE),""))</f>
        <v/>
      </c>
      <c r="Q2468" s="11" t="str">
        <f t="shared" si="785"/>
        <v/>
      </c>
      <c r="R2468" s="130" t="e">
        <f>VLOOKUP(Q2468,'Baggrund til lister'!$G$4:$H$15,2,FALSE)</f>
        <v>#N/A</v>
      </c>
      <c r="S2468" s="11" t="str">
        <f t="shared" si="787"/>
        <v/>
      </c>
      <c r="T2468" s="11" t="str">
        <f>IF(IFERROR(VLOOKUP(N2468,Home!$C$8:$R$1048576,11,FALSE),"")=0,"",IFERROR(VLOOKUP(N2468,Home!$C$8:$R$1048576,11,FALSE),""))</f>
        <v/>
      </c>
      <c r="U2468" s="11" t="str">
        <f>IF(IFERROR(VLOOKUP(O2468,Home!$C$8:$R$1048576,12,FALSE),"")=0,"",IFERROR(VLOOKUP(O2468,Home!$C$8:$R$1048576,12,FALSE),""))</f>
        <v/>
      </c>
      <c r="V2468" s="11" t="str">
        <f>IF(IFERROR(VLOOKUP(O2468,Home!$C$8:$R$1048576,8,FALSE),"")=0,"",IFERROR(VLOOKUP(O2468,Home!$C$8:$R$1048576,8,FALSE),""))</f>
        <v/>
      </c>
      <c r="W2468" s="11" t="str">
        <f>IF(OR(VLOOKUP(N2468,Home!$C$7:$I$207,6,FALSE)="",VLOOKUP(N2468,Home!$C$7:$I$207,7,FALSE)=""),"FEJL",SUM(Baggrundsark!$K$4:K2468))</f>
        <v>FEJL</v>
      </c>
      <c r="Y2468">
        <v>2465</v>
      </c>
      <c r="Z2468" s="1"/>
      <c r="AC2468" s="44"/>
      <c r="AD2468">
        <f t="shared" si="794"/>
        <v>0</v>
      </c>
      <c r="AE2468">
        <f>SUM($AD$4:AD2468)</f>
        <v>1</v>
      </c>
      <c r="AF2468" s="103" t="str">
        <f>IFERROR(VLOOKUP(AN2468,Home!$C$8:$E$207,3,FALSE),"")</f>
        <v/>
      </c>
      <c r="AG2468" s="103" t="str">
        <f>IFERROR(VLOOKUP(AN2468,Home!$C$8:$E$207,2,FALSE),"")</f>
        <v/>
      </c>
      <c r="AH2468" s="104" t="str">
        <f>IF(VLOOKUP(AE2468,Home!$C$8:$I$207,6,FALSE)="","",VLOOKUP(AE2468,Home!$C$8:$I$207,6,FALSE))</f>
        <v/>
      </c>
      <c r="AI2468" s="104" t="e">
        <f t="shared" si="802"/>
        <v>#VALUE!</v>
      </c>
      <c r="AJ2468" s="105" t="e">
        <f t="shared" si="795"/>
        <v>#VALUE!</v>
      </c>
      <c r="AK2468" s="103" t="e">
        <f t="shared" si="788"/>
        <v>#VALUE!</v>
      </c>
      <c r="AL2468" s="103" t="e">
        <f t="shared" si="796"/>
        <v>#VALUE!</v>
      </c>
      <c r="AN2468" t="str">
        <f>IF(OR(VLOOKUP(AE2468,Home!$C$8:$I$207,6,FALSE)="",VLOOKUP(AE2468,Home!$C$8:$I$207,7,FALSE)=""),"FEJL",Baggrundsark!AE2468)</f>
        <v>FEJL</v>
      </c>
      <c r="AO2468">
        <f>IF(VLOOKUP(AE2468,Home!$C$8:$N$207,12,FALSE)="Timelønnet",1,0)</f>
        <v>0</v>
      </c>
      <c r="AP2468">
        <f>SUM($AO$4:AO2468)*AO2468</f>
        <v>0</v>
      </c>
      <c r="AQ2468">
        <f t="shared" si="803"/>
        <v>1</v>
      </c>
      <c r="AR2468" t="str">
        <f t="shared" si="803"/>
        <v/>
      </c>
      <c r="AS2468" t="e">
        <f t="shared" si="797"/>
        <v>#VALUE!</v>
      </c>
      <c r="AT2468" s="45" t="e">
        <f t="shared" si="804"/>
        <v>#VALUE!</v>
      </c>
      <c r="AU2468">
        <f>VLOOKUP(AQ2468,Home!$C$8:$J$207,8,FALSE)</f>
        <v>0</v>
      </c>
    </row>
    <row r="2469" spans="1:47" x14ac:dyDescent="0.25">
      <c r="A2469" s="6">
        <f t="shared" si="789"/>
        <v>0</v>
      </c>
      <c r="B2469" s="6">
        <f t="shared" si="798"/>
        <v>0</v>
      </c>
      <c r="C2469" s="6" t="str">
        <f t="shared" si="790"/>
        <v/>
      </c>
      <c r="D2469" s="7">
        <f t="shared" si="791"/>
        <v>0</v>
      </c>
      <c r="E2469" s="7">
        <f t="shared" si="799"/>
        <v>0</v>
      </c>
      <c r="F2469" s="7" t="str">
        <f t="shared" si="792"/>
        <v/>
      </c>
      <c r="G2469" s="6">
        <f t="shared" si="793"/>
        <v>0</v>
      </c>
      <c r="H2469" s="6">
        <f t="shared" si="800"/>
        <v>0</v>
      </c>
      <c r="I2469" s="6" t="str">
        <f t="shared" si="801"/>
        <v/>
      </c>
      <c r="J2469" s="11">
        <v>2466</v>
      </c>
      <c r="K2469" s="11">
        <f>IF(IFERROR(VLOOKUP(J2469,Home!$A$8:$B$1048576,1,FALSE),0)=0,0,1)</f>
        <v>0</v>
      </c>
      <c r="L2469" s="129" t="e">
        <f>IF(VLOOKUP(O2469,Home!$C$8:$R$207,6,FALSE)="","",VLOOKUP(O2469,Home!$C$8:$R$207,6,FALSE))</f>
        <v>#N/A</v>
      </c>
      <c r="M2469" s="129" t="e">
        <f t="shared" si="786"/>
        <v>#N/A</v>
      </c>
      <c r="N2469" s="11">
        <f>SUM($K$4:K2469)</f>
        <v>200</v>
      </c>
      <c r="O2469" s="11" t="str">
        <f>IF(P2469="","",IF(IFERROR(VLOOKUP(N2469,Home!$C$8:$R$1048576,1,FALSE),"")=0,"",IFERROR(VLOOKUP(N2469,Home!$C$8:$R$1048576,1,FALSE),"")))</f>
        <v/>
      </c>
      <c r="P2469" s="11" t="str">
        <f>IF(IFERROR(VLOOKUP(W2469,Home!$C$8:$R$1048576,3,FALSE),"")=0,"",IFERROR(VLOOKUP(W2469,Home!$C$8:$R$1048576,3,FALSE),""))</f>
        <v/>
      </c>
      <c r="Q2469" s="11" t="str">
        <f t="shared" si="785"/>
        <v/>
      </c>
      <c r="R2469" s="130" t="e">
        <f>VLOOKUP(Q2469,'Baggrund til lister'!$G$4:$H$15,2,FALSE)</f>
        <v>#N/A</v>
      </c>
      <c r="S2469" s="11" t="str">
        <f t="shared" si="787"/>
        <v/>
      </c>
      <c r="T2469" s="11" t="str">
        <f>IF(IFERROR(VLOOKUP(N2469,Home!$C$8:$R$1048576,11,FALSE),"")=0,"",IFERROR(VLOOKUP(N2469,Home!$C$8:$R$1048576,11,FALSE),""))</f>
        <v/>
      </c>
      <c r="U2469" s="11" t="str">
        <f>IF(IFERROR(VLOOKUP(O2469,Home!$C$8:$R$1048576,12,FALSE),"")=0,"",IFERROR(VLOOKUP(O2469,Home!$C$8:$R$1048576,12,FALSE),""))</f>
        <v/>
      </c>
      <c r="V2469" s="11" t="str">
        <f>IF(IFERROR(VLOOKUP(O2469,Home!$C$8:$R$1048576,8,FALSE),"")=0,"",IFERROR(VLOOKUP(O2469,Home!$C$8:$R$1048576,8,FALSE),""))</f>
        <v/>
      </c>
      <c r="W2469" s="11" t="str">
        <f>IF(OR(VLOOKUP(N2469,Home!$C$7:$I$207,6,FALSE)="",VLOOKUP(N2469,Home!$C$7:$I$207,7,FALSE)=""),"FEJL",SUM(Baggrundsark!$K$4:K2469))</f>
        <v>FEJL</v>
      </c>
      <c r="Y2469">
        <v>2466</v>
      </c>
      <c r="Z2469" s="1"/>
      <c r="AC2469" s="44"/>
      <c r="AD2469">
        <f t="shared" si="794"/>
        <v>0</v>
      </c>
      <c r="AE2469">
        <f>SUM($AD$4:AD2469)</f>
        <v>1</v>
      </c>
      <c r="AF2469" s="103" t="str">
        <f>IFERROR(VLOOKUP(AN2469,Home!$C$8:$E$207,3,FALSE),"")</f>
        <v/>
      </c>
      <c r="AG2469" s="103" t="str">
        <f>IFERROR(VLOOKUP(AN2469,Home!$C$8:$E$207,2,FALSE),"")</f>
        <v/>
      </c>
      <c r="AH2469" s="104" t="str">
        <f>IF(VLOOKUP(AE2469,Home!$C$8:$I$207,6,FALSE)="","",VLOOKUP(AE2469,Home!$C$8:$I$207,6,FALSE))</f>
        <v/>
      </c>
      <c r="AI2469" s="104" t="e">
        <f t="shared" si="802"/>
        <v>#VALUE!</v>
      </c>
      <c r="AJ2469" s="105" t="e">
        <f t="shared" si="795"/>
        <v>#VALUE!</v>
      </c>
      <c r="AK2469" s="103" t="e">
        <f t="shared" si="788"/>
        <v>#VALUE!</v>
      </c>
      <c r="AL2469" s="103" t="e">
        <f t="shared" si="796"/>
        <v>#VALUE!</v>
      </c>
      <c r="AN2469" t="str">
        <f>IF(OR(VLOOKUP(AE2469,Home!$C$8:$I$207,6,FALSE)="",VLOOKUP(AE2469,Home!$C$8:$I$207,7,FALSE)=""),"FEJL",Baggrundsark!AE2469)</f>
        <v>FEJL</v>
      </c>
      <c r="AO2469">
        <f>IF(VLOOKUP(AE2469,Home!$C$8:$N$207,12,FALSE)="Timelønnet",1,0)</f>
        <v>0</v>
      </c>
      <c r="AP2469">
        <f>SUM($AO$4:AO2469)*AO2469</f>
        <v>0</v>
      </c>
      <c r="AQ2469">
        <f t="shared" si="803"/>
        <v>1</v>
      </c>
      <c r="AR2469" t="str">
        <f t="shared" si="803"/>
        <v/>
      </c>
      <c r="AS2469" t="e">
        <f t="shared" si="797"/>
        <v>#VALUE!</v>
      </c>
      <c r="AT2469" s="45" t="e">
        <f t="shared" si="804"/>
        <v>#VALUE!</v>
      </c>
      <c r="AU2469">
        <f>VLOOKUP(AQ2469,Home!$C$8:$J$207,8,FALSE)</f>
        <v>0</v>
      </c>
    </row>
    <row r="2470" spans="1:47" x14ac:dyDescent="0.25">
      <c r="A2470" s="6">
        <f t="shared" si="789"/>
        <v>0</v>
      </c>
      <c r="B2470" s="6">
        <f t="shared" si="798"/>
        <v>0</v>
      </c>
      <c r="C2470" s="6" t="str">
        <f t="shared" si="790"/>
        <v/>
      </c>
      <c r="D2470" s="7">
        <f t="shared" si="791"/>
        <v>0</v>
      </c>
      <c r="E2470" s="7">
        <f t="shared" si="799"/>
        <v>0</v>
      </c>
      <c r="F2470" s="7" t="str">
        <f t="shared" si="792"/>
        <v/>
      </c>
      <c r="G2470" s="6">
        <f t="shared" si="793"/>
        <v>0</v>
      </c>
      <c r="H2470" s="6">
        <f t="shared" si="800"/>
        <v>0</v>
      </c>
      <c r="I2470" s="6" t="str">
        <f t="shared" si="801"/>
        <v/>
      </c>
      <c r="J2470" s="11">
        <v>2467</v>
      </c>
      <c r="K2470" s="11">
        <f>IF(IFERROR(VLOOKUP(J2470,Home!$A$8:$B$1048576,1,FALSE),0)=0,0,1)</f>
        <v>0</v>
      </c>
      <c r="L2470" s="129" t="e">
        <f>IF(VLOOKUP(O2470,Home!$C$8:$R$207,6,FALSE)="","",VLOOKUP(O2470,Home!$C$8:$R$207,6,FALSE))</f>
        <v>#N/A</v>
      </c>
      <c r="M2470" s="129" t="e">
        <f t="shared" si="786"/>
        <v>#N/A</v>
      </c>
      <c r="N2470" s="11">
        <f>SUM($K$4:K2470)</f>
        <v>200</v>
      </c>
      <c r="O2470" s="11" t="str">
        <f>IF(P2470="","",IF(IFERROR(VLOOKUP(N2470,Home!$C$8:$R$1048576,1,FALSE),"")=0,"",IFERROR(VLOOKUP(N2470,Home!$C$8:$R$1048576,1,FALSE),"")))</f>
        <v/>
      </c>
      <c r="P2470" s="11" t="str">
        <f>IF(IFERROR(VLOOKUP(W2470,Home!$C$8:$R$1048576,3,FALSE),"")=0,"",IFERROR(VLOOKUP(W2470,Home!$C$8:$R$1048576,3,FALSE),""))</f>
        <v/>
      </c>
      <c r="Q2470" s="11" t="str">
        <f t="shared" si="785"/>
        <v/>
      </c>
      <c r="R2470" s="130" t="e">
        <f>VLOOKUP(Q2470,'Baggrund til lister'!$G$4:$H$15,2,FALSE)</f>
        <v>#N/A</v>
      </c>
      <c r="S2470" s="11" t="str">
        <f t="shared" si="787"/>
        <v/>
      </c>
      <c r="T2470" s="11" t="str">
        <f>IF(IFERROR(VLOOKUP(N2470,Home!$C$8:$R$1048576,11,FALSE),"")=0,"",IFERROR(VLOOKUP(N2470,Home!$C$8:$R$1048576,11,FALSE),""))</f>
        <v/>
      </c>
      <c r="U2470" s="11" t="str">
        <f>IF(IFERROR(VLOOKUP(O2470,Home!$C$8:$R$1048576,12,FALSE),"")=0,"",IFERROR(VLOOKUP(O2470,Home!$C$8:$R$1048576,12,FALSE),""))</f>
        <v/>
      </c>
      <c r="V2470" s="11" t="str">
        <f>IF(IFERROR(VLOOKUP(O2470,Home!$C$8:$R$1048576,8,FALSE),"")=0,"",IFERROR(VLOOKUP(O2470,Home!$C$8:$R$1048576,8,FALSE),""))</f>
        <v/>
      </c>
      <c r="W2470" s="11" t="str">
        <f>IF(OR(VLOOKUP(N2470,Home!$C$7:$I$207,6,FALSE)="",VLOOKUP(N2470,Home!$C$7:$I$207,7,FALSE)=""),"FEJL",SUM(Baggrundsark!$K$4:K2470))</f>
        <v>FEJL</v>
      </c>
      <c r="Y2470">
        <v>2467</v>
      </c>
      <c r="Z2470" s="1"/>
      <c r="AC2470" s="44"/>
      <c r="AD2470">
        <f t="shared" si="794"/>
        <v>0</v>
      </c>
      <c r="AE2470">
        <f>SUM($AD$4:AD2470)</f>
        <v>1</v>
      </c>
      <c r="AF2470" s="103" t="str">
        <f>IFERROR(VLOOKUP(AN2470,Home!$C$8:$E$207,3,FALSE),"")</f>
        <v/>
      </c>
      <c r="AG2470" s="103" t="str">
        <f>IFERROR(VLOOKUP(AN2470,Home!$C$8:$E$207,2,FALSE),"")</f>
        <v/>
      </c>
      <c r="AH2470" s="104" t="str">
        <f>IF(VLOOKUP(AE2470,Home!$C$8:$I$207,6,FALSE)="","",VLOOKUP(AE2470,Home!$C$8:$I$207,6,FALSE))</f>
        <v/>
      </c>
      <c r="AI2470" s="104" t="e">
        <f t="shared" si="802"/>
        <v>#VALUE!</v>
      </c>
      <c r="AJ2470" s="105" t="e">
        <f t="shared" si="795"/>
        <v>#VALUE!</v>
      </c>
      <c r="AK2470" s="103" t="e">
        <f t="shared" si="788"/>
        <v>#VALUE!</v>
      </c>
      <c r="AL2470" s="103" t="e">
        <f t="shared" si="796"/>
        <v>#VALUE!</v>
      </c>
      <c r="AN2470" t="str">
        <f>IF(OR(VLOOKUP(AE2470,Home!$C$8:$I$207,6,FALSE)="",VLOOKUP(AE2470,Home!$C$8:$I$207,7,FALSE)=""),"FEJL",Baggrundsark!AE2470)</f>
        <v>FEJL</v>
      </c>
      <c r="AO2470">
        <f>IF(VLOOKUP(AE2470,Home!$C$8:$N$207,12,FALSE)="Timelønnet",1,0)</f>
        <v>0</v>
      </c>
      <c r="AP2470">
        <f>SUM($AO$4:AO2470)*AO2470</f>
        <v>0</v>
      </c>
      <c r="AQ2470">
        <f t="shared" si="803"/>
        <v>1</v>
      </c>
      <c r="AR2470" t="str">
        <f t="shared" si="803"/>
        <v/>
      </c>
      <c r="AS2470" t="e">
        <f t="shared" si="797"/>
        <v>#VALUE!</v>
      </c>
      <c r="AT2470" s="45" t="e">
        <f t="shared" si="804"/>
        <v>#VALUE!</v>
      </c>
      <c r="AU2470">
        <f>VLOOKUP(AQ2470,Home!$C$8:$J$207,8,FALSE)</f>
        <v>0</v>
      </c>
    </row>
    <row r="2471" spans="1:47" x14ac:dyDescent="0.25">
      <c r="A2471" s="6">
        <f t="shared" si="789"/>
        <v>0</v>
      </c>
      <c r="B2471" s="6">
        <f t="shared" si="798"/>
        <v>0</v>
      </c>
      <c r="C2471" s="6" t="str">
        <f t="shared" si="790"/>
        <v/>
      </c>
      <c r="D2471" s="7">
        <f t="shared" si="791"/>
        <v>0</v>
      </c>
      <c r="E2471" s="7">
        <f t="shared" si="799"/>
        <v>0</v>
      </c>
      <c r="F2471" s="7" t="str">
        <f t="shared" si="792"/>
        <v/>
      </c>
      <c r="G2471" s="6">
        <f t="shared" si="793"/>
        <v>0</v>
      </c>
      <c r="H2471" s="6">
        <f t="shared" si="800"/>
        <v>0</v>
      </c>
      <c r="I2471" s="6" t="str">
        <f t="shared" si="801"/>
        <v/>
      </c>
      <c r="J2471" s="11">
        <v>2468</v>
      </c>
      <c r="K2471" s="11">
        <f>IF(IFERROR(VLOOKUP(J2471,Home!$A$8:$B$1048576,1,FALSE),0)=0,0,1)</f>
        <v>0</v>
      </c>
      <c r="L2471" s="129" t="e">
        <f>IF(VLOOKUP(O2471,Home!$C$8:$R$207,6,FALSE)="","",VLOOKUP(O2471,Home!$C$8:$R$207,6,FALSE))</f>
        <v>#N/A</v>
      </c>
      <c r="M2471" s="129" t="e">
        <f t="shared" si="786"/>
        <v>#N/A</v>
      </c>
      <c r="N2471" s="11">
        <f>SUM($K$4:K2471)</f>
        <v>200</v>
      </c>
      <c r="O2471" s="11" t="str">
        <f>IF(P2471="","",IF(IFERROR(VLOOKUP(N2471,Home!$C$8:$R$1048576,1,FALSE),"")=0,"",IFERROR(VLOOKUP(N2471,Home!$C$8:$R$1048576,1,FALSE),"")))</f>
        <v/>
      </c>
      <c r="P2471" s="11" t="str">
        <f>IF(IFERROR(VLOOKUP(W2471,Home!$C$8:$R$1048576,3,FALSE),"")=0,"",IFERROR(VLOOKUP(W2471,Home!$C$8:$R$1048576,3,FALSE),""))</f>
        <v/>
      </c>
      <c r="Q2471" s="11" t="str">
        <f t="shared" si="785"/>
        <v/>
      </c>
      <c r="R2471" s="130" t="e">
        <f>VLOOKUP(Q2471,'Baggrund til lister'!$G$4:$H$15,2,FALSE)</f>
        <v>#N/A</v>
      </c>
      <c r="S2471" s="11" t="str">
        <f t="shared" si="787"/>
        <v/>
      </c>
      <c r="T2471" s="11" t="str">
        <f>IF(IFERROR(VLOOKUP(N2471,Home!$C$8:$R$1048576,11,FALSE),"")=0,"",IFERROR(VLOOKUP(N2471,Home!$C$8:$R$1048576,11,FALSE),""))</f>
        <v/>
      </c>
      <c r="U2471" s="11" t="str">
        <f>IF(IFERROR(VLOOKUP(O2471,Home!$C$8:$R$1048576,12,FALSE),"")=0,"",IFERROR(VLOOKUP(O2471,Home!$C$8:$R$1048576,12,FALSE),""))</f>
        <v/>
      </c>
      <c r="V2471" s="11" t="str">
        <f>IF(IFERROR(VLOOKUP(O2471,Home!$C$8:$R$1048576,8,FALSE),"")=0,"",IFERROR(VLOOKUP(O2471,Home!$C$8:$R$1048576,8,FALSE),""))</f>
        <v/>
      </c>
      <c r="W2471" s="11" t="str">
        <f>IF(OR(VLOOKUP(N2471,Home!$C$7:$I$207,6,FALSE)="",VLOOKUP(N2471,Home!$C$7:$I$207,7,FALSE)=""),"FEJL",SUM(Baggrundsark!$K$4:K2471))</f>
        <v>FEJL</v>
      </c>
      <c r="Y2471">
        <v>2468</v>
      </c>
      <c r="Z2471" s="1"/>
      <c r="AC2471" s="44"/>
      <c r="AD2471">
        <f t="shared" si="794"/>
        <v>0</v>
      </c>
      <c r="AE2471">
        <f>SUM($AD$4:AD2471)</f>
        <v>1</v>
      </c>
      <c r="AF2471" s="103" t="str">
        <f>IFERROR(VLOOKUP(AN2471,Home!$C$8:$E$207,3,FALSE),"")</f>
        <v/>
      </c>
      <c r="AG2471" s="103" t="str">
        <f>IFERROR(VLOOKUP(AN2471,Home!$C$8:$E$207,2,FALSE),"")</f>
        <v/>
      </c>
      <c r="AH2471" s="104" t="str">
        <f>IF(VLOOKUP(AE2471,Home!$C$8:$I$207,6,FALSE)="","",VLOOKUP(AE2471,Home!$C$8:$I$207,6,FALSE))</f>
        <v/>
      </c>
      <c r="AI2471" s="104" t="e">
        <f t="shared" si="802"/>
        <v>#VALUE!</v>
      </c>
      <c r="AJ2471" s="105" t="e">
        <f t="shared" si="795"/>
        <v>#VALUE!</v>
      </c>
      <c r="AK2471" s="103" t="e">
        <f t="shared" si="788"/>
        <v>#VALUE!</v>
      </c>
      <c r="AL2471" s="103" t="e">
        <f t="shared" si="796"/>
        <v>#VALUE!</v>
      </c>
      <c r="AN2471" t="str">
        <f>IF(OR(VLOOKUP(AE2471,Home!$C$8:$I$207,6,FALSE)="",VLOOKUP(AE2471,Home!$C$8:$I$207,7,FALSE)=""),"FEJL",Baggrundsark!AE2471)</f>
        <v>FEJL</v>
      </c>
      <c r="AO2471">
        <f>IF(VLOOKUP(AE2471,Home!$C$8:$N$207,12,FALSE)="Timelønnet",1,0)</f>
        <v>0</v>
      </c>
      <c r="AP2471">
        <f>SUM($AO$4:AO2471)*AO2471</f>
        <v>0</v>
      </c>
      <c r="AQ2471">
        <f t="shared" si="803"/>
        <v>1</v>
      </c>
      <c r="AR2471" t="str">
        <f t="shared" si="803"/>
        <v/>
      </c>
      <c r="AS2471" t="e">
        <f t="shared" si="797"/>
        <v>#VALUE!</v>
      </c>
      <c r="AT2471" s="45" t="e">
        <f t="shared" si="804"/>
        <v>#VALUE!</v>
      </c>
      <c r="AU2471">
        <f>VLOOKUP(AQ2471,Home!$C$8:$J$207,8,FALSE)</f>
        <v>0</v>
      </c>
    </row>
    <row r="2472" spans="1:47" x14ac:dyDescent="0.25">
      <c r="A2472" s="6">
        <f t="shared" si="789"/>
        <v>0</v>
      </c>
      <c r="B2472" s="6">
        <f t="shared" si="798"/>
        <v>0</v>
      </c>
      <c r="C2472" s="6" t="str">
        <f t="shared" si="790"/>
        <v/>
      </c>
      <c r="D2472" s="7">
        <f t="shared" si="791"/>
        <v>0</v>
      </c>
      <c r="E2472" s="7">
        <f t="shared" si="799"/>
        <v>0</v>
      </c>
      <c r="F2472" s="7" t="str">
        <f t="shared" si="792"/>
        <v/>
      </c>
      <c r="G2472" s="6">
        <f t="shared" si="793"/>
        <v>0</v>
      </c>
      <c r="H2472" s="6">
        <f t="shared" si="800"/>
        <v>0</v>
      </c>
      <c r="I2472" s="6" t="str">
        <f t="shared" si="801"/>
        <v/>
      </c>
      <c r="J2472" s="11">
        <v>2469</v>
      </c>
      <c r="K2472" s="11">
        <f>IF(IFERROR(VLOOKUP(J2472,Home!$A$8:$B$1048576,1,FALSE),0)=0,0,1)</f>
        <v>0</v>
      </c>
      <c r="L2472" s="129" t="e">
        <f>IF(VLOOKUP(O2472,Home!$C$8:$R$207,6,FALSE)="","",VLOOKUP(O2472,Home!$C$8:$R$207,6,FALSE))</f>
        <v>#N/A</v>
      </c>
      <c r="M2472" s="129" t="e">
        <f t="shared" si="786"/>
        <v>#N/A</v>
      </c>
      <c r="N2472" s="11">
        <f>SUM($K$4:K2472)</f>
        <v>200</v>
      </c>
      <c r="O2472" s="11" t="str">
        <f>IF(P2472="","",IF(IFERROR(VLOOKUP(N2472,Home!$C$8:$R$1048576,1,FALSE),"")=0,"",IFERROR(VLOOKUP(N2472,Home!$C$8:$R$1048576,1,FALSE),"")))</f>
        <v/>
      </c>
      <c r="P2472" s="11" t="str">
        <f>IF(IFERROR(VLOOKUP(W2472,Home!$C$8:$R$1048576,3,FALSE),"")=0,"",IFERROR(VLOOKUP(W2472,Home!$C$8:$R$1048576,3,FALSE),""))</f>
        <v/>
      </c>
      <c r="Q2472" s="11" t="str">
        <f t="shared" si="785"/>
        <v/>
      </c>
      <c r="R2472" s="130" t="e">
        <f>VLOOKUP(Q2472,'Baggrund til lister'!$G$4:$H$15,2,FALSE)</f>
        <v>#N/A</v>
      </c>
      <c r="S2472" s="11" t="str">
        <f t="shared" si="787"/>
        <v/>
      </c>
      <c r="T2472" s="11" t="str">
        <f>IF(IFERROR(VLOOKUP(N2472,Home!$C$8:$R$1048576,11,FALSE),"")=0,"",IFERROR(VLOOKUP(N2472,Home!$C$8:$R$1048576,11,FALSE),""))</f>
        <v/>
      </c>
      <c r="U2472" s="11" t="str">
        <f>IF(IFERROR(VLOOKUP(O2472,Home!$C$8:$R$1048576,12,FALSE),"")=0,"",IFERROR(VLOOKUP(O2472,Home!$C$8:$R$1048576,12,FALSE),""))</f>
        <v/>
      </c>
      <c r="V2472" s="11" t="str">
        <f>IF(IFERROR(VLOOKUP(O2472,Home!$C$8:$R$1048576,8,FALSE),"")=0,"",IFERROR(VLOOKUP(O2472,Home!$C$8:$R$1048576,8,FALSE),""))</f>
        <v/>
      </c>
      <c r="W2472" s="11" t="str">
        <f>IF(OR(VLOOKUP(N2472,Home!$C$7:$I$207,6,FALSE)="",VLOOKUP(N2472,Home!$C$7:$I$207,7,FALSE)=""),"FEJL",SUM(Baggrundsark!$K$4:K2472))</f>
        <v>FEJL</v>
      </c>
      <c r="Y2472">
        <v>2469</v>
      </c>
      <c r="Z2472" s="1"/>
      <c r="AC2472" s="44"/>
      <c r="AD2472">
        <f t="shared" si="794"/>
        <v>0</v>
      </c>
      <c r="AE2472">
        <f>SUM($AD$4:AD2472)</f>
        <v>1</v>
      </c>
      <c r="AF2472" s="103" t="str">
        <f>IFERROR(VLOOKUP(AN2472,Home!$C$8:$E$207,3,FALSE),"")</f>
        <v/>
      </c>
      <c r="AG2472" s="103" t="str">
        <f>IFERROR(VLOOKUP(AN2472,Home!$C$8:$E$207,2,FALSE),"")</f>
        <v/>
      </c>
      <c r="AH2472" s="104" t="str">
        <f>IF(VLOOKUP(AE2472,Home!$C$8:$I$207,6,FALSE)="","",VLOOKUP(AE2472,Home!$C$8:$I$207,6,FALSE))</f>
        <v/>
      </c>
      <c r="AI2472" s="104" t="e">
        <f t="shared" si="802"/>
        <v>#VALUE!</v>
      </c>
      <c r="AJ2472" s="105" t="e">
        <f t="shared" si="795"/>
        <v>#VALUE!</v>
      </c>
      <c r="AK2472" s="103" t="e">
        <f t="shared" si="788"/>
        <v>#VALUE!</v>
      </c>
      <c r="AL2472" s="103" t="e">
        <f t="shared" si="796"/>
        <v>#VALUE!</v>
      </c>
      <c r="AN2472" t="str">
        <f>IF(OR(VLOOKUP(AE2472,Home!$C$8:$I$207,6,FALSE)="",VLOOKUP(AE2472,Home!$C$8:$I$207,7,FALSE)=""),"FEJL",Baggrundsark!AE2472)</f>
        <v>FEJL</v>
      </c>
      <c r="AO2472">
        <f>IF(VLOOKUP(AE2472,Home!$C$8:$N$207,12,FALSE)="Timelønnet",1,0)</f>
        <v>0</v>
      </c>
      <c r="AP2472">
        <f>SUM($AO$4:AO2472)*AO2472</f>
        <v>0</v>
      </c>
      <c r="AQ2472">
        <f t="shared" si="803"/>
        <v>1</v>
      </c>
      <c r="AR2472" t="str">
        <f t="shared" si="803"/>
        <v/>
      </c>
      <c r="AS2472" t="e">
        <f t="shared" si="797"/>
        <v>#VALUE!</v>
      </c>
      <c r="AT2472" s="45" t="e">
        <f t="shared" si="804"/>
        <v>#VALUE!</v>
      </c>
      <c r="AU2472">
        <f>VLOOKUP(AQ2472,Home!$C$8:$J$207,8,FALSE)</f>
        <v>0</v>
      </c>
    </row>
    <row r="2473" spans="1:47" x14ac:dyDescent="0.25">
      <c r="A2473" s="6">
        <f t="shared" si="789"/>
        <v>0</v>
      </c>
      <c r="B2473" s="6">
        <f t="shared" si="798"/>
        <v>0</v>
      </c>
      <c r="C2473" s="6" t="str">
        <f t="shared" si="790"/>
        <v/>
      </c>
      <c r="D2473" s="7">
        <f t="shared" si="791"/>
        <v>0</v>
      </c>
      <c r="E2473" s="7">
        <f t="shared" si="799"/>
        <v>0</v>
      </c>
      <c r="F2473" s="7" t="str">
        <f t="shared" si="792"/>
        <v/>
      </c>
      <c r="G2473" s="6">
        <f t="shared" si="793"/>
        <v>0</v>
      </c>
      <c r="H2473" s="6">
        <f t="shared" si="800"/>
        <v>0</v>
      </c>
      <c r="I2473" s="6" t="str">
        <f t="shared" si="801"/>
        <v/>
      </c>
      <c r="J2473" s="11">
        <v>2470</v>
      </c>
      <c r="K2473" s="11">
        <f>IF(IFERROR(VLOOKUP(J2473,Home!$A$8:$B$1048576,1,FALSE),0)=0,0,1)</f>
        <v>0</v>
      </c>
      <c r="L2473" s="129" t="e">
        <f>IF(VLOOKUP(O2473,Home!$C$8:$R$207,6,FALSE)="","",VLOOKUP(O2473,Home!$C$8:$R$207,6,FALSE))</f>
        <v>#N/A</v>
      </c>
      <c r="M2473" s="129" t="e">
        <f t="shared" si="786"/>
        <v>#N/A</v>
      </c>
      <c r="N2473" s="11">
        <f>SUM($K$4:K2473)</f>
        <v>200</v>
      </c>
      <c r="O2473" s="11" t="str">
        <f>IF(P2473="","",IF(IFERROR(VLOOKUP(N2473,Home!$C$8:$R$1048576,1,FALSE),"")=0,"",IFERROR(VLOOKUP(N2473,Home!$C$8:$R$1048576,1,FALSE),"")))</f>
        <v/>
      </c>
      <c r="P2473" s="11" t="str">
        <f>IF(IFERROR(VLOOKUP(W2473,Home!$C$8:$R$1048576,3,FALSE),"")=0,"",IFERROR(VLOOKUP(W2473,Home!$C$8:$R$1048576,3,FALSE),""))</f>
        <v/>
      </c>
      <c r="Q2473" s="11" t="str">
        <f t="shared" si="785"/>
        <v/>
      </c>
      <c r="R2473" s="130" t="e">
        <f>VLOOKUP(Q2473,'Baggrund til lister'!$G$4:$H$15,2,FALSE)</f>
        <v>#N/A</v>
      </c>
      <c r="S2473" s="11" t="str">
        <f t="shared" si="787"/>
        <v/>
      </c>
      <c r="T2473" s="11" t="str">
        <f>IF(IFERROR(VLOOKUP(N2473,Home!$C$8:$R$1048576,11,FALSE),"")=0,"",IFERROR(VLOOKUP(N2473,Home!$C$8:$R$1048576,11,FALSE),""))</f>
        <v/>
      </c>
      <c r="U2473" s="11" t="str">
        <f>IF(IFERROR(VLOOKUP(O2473,Home!$C$8:$R$1048576,12,FALSE),"")=0,"",IFERROR(VLOOKUP(O2473,Home!$C$8:$R$1048576,12,FALSE),""))</f>
        <v/>
      </c>
      <c r="V2473" s="11" t="str">
        <f>IF(IFERROR(VLOOKUP(O2473,Home!$C$8:$R$1048576,8,FALSE),"")=0,"",IFERROR(VLOOKUP(O2473,Home!$C$8:$R$1048576,8,FALSE),""))</f>
        <v/>
      </c>
      <c r="W2473" s="11" t="str">
        <f>IF(OR(VLOOKUP(N2473,Home!$C$7:$I$207,6,FALSE)="",VLOOKUP(N2473,Home!$C$7:$I$207,7,FALSE)=""),"FEJL",SUM(Baggrundsark!$K$4:K2473))</f>
        <v>FEJL</v>
      </c>
      <c r="Y2473">
        <v>2470</v>
      </c>
      <c r="Z2473" s="1"/>
      <c r="AC2473" s="44"/>
      <c r="AD2473">
        <f t="shared" si="794"/>
        <v>0</v>
      </c>
      <c r="AE2473">
        <f>SUM($AD$4:AD2473)</f>
        <v>1</v>
      </c>
      <c r="AF2473" s="103" t="str">
        <f>IFERROR(VLOOKUP(AN2473,Home!$C$8:$E$207,3,FALSE),"")</f>
        <v/>
      </c>
      <c r="AG2473" s="103" t="str">
        <f>IFERROR(VLOOKUP(AN2473,Home!$C$8:$E$207,2,FALSE),"")</f>
        <v/>
      </c>
      <c r="AH2473" s="104" t="str">
        <f>IF(VLOOKUP(AE2473,Home!$C$8:$I$207,6,FALSE)="","",VLOOKUP(AE2473,Home!$C$8:$I$207,6,FALSE))</f>
        <v/>
      </c>
      <c r="AI2473" s="104" t="e">
        <f t="shared" si="802"/>
        <v>#VALUE!</v>
      </c>
      <c r="AJ2473" s="105" t="e">
        <f t="shared" si="795"/>
        <v>#VALUE!</v>
      </c>
      <c r="AK2473" s="103" t="e">
        <f t="shared" si="788"/>
        <v>#VALUE!</v>
      </c>
      <c r="AL2473" s="103" t="e">
        <f t="shared" si="796"/>
        <v>#VALUE!</v>
      </c>
      <c r="AN2473" t="str">
        <f>IF(OR(VLOOKUP(AE2473,Home!$C$8:$I$207,6,FALSE)="",VLOOKUP(AE2473,Home!$C$8:$I$207,7,FALSE)=""),"FEJL",Baggrundsark!AE2473)</f>
        <v>FEJL</v>
      </c>
      <c r="AO2473">
        <f>IF(VLOOKUP(AE2473,Home!$C$8:$N$207,12,FALSE)="Timelønnet",1,0)</f>
        <v>0</v>
      </c>
      <c r="AP2473">
        <f>SUM($AO$4:AO2473)*AO2473</f>
        <v>0</v>
      </c>
      <c r="AQ2473">
        <f t="shared" si="803"/>
        <v>1</v>
      </c>
      <c r="AR2473" t="str">
        <f t="shared" si="803"/>
        <v/>
      </c>
      <c r="AS2473" t="e">
        <f t="shared" si="797"/>
        <v>#VALUE!</v>
      </c>
      <c r="AT2473" s="45" t="e">
        <f t="shared" si="804"/>
        <v>#VALUE!</v>
      </c>
      <c r="AU2473">
        <f>VLOOKUP(AQ2473,Home!$C$8:$J$207,8,FALSE)</f>
        <v>0</v>
      </c>
    </row>
    <row r="2474" spans="1:47" x14ac:dyDescent="0.25">
      <c r="A2474" s="6">
        <f t="shared" si="789"/>
        <v>0</v>
      </c>
      <c r="B2474" s="6">
        <f t="shared" si="798"/>
        <v>0</v>
      </c>
      <c r="C2474" s="6" t="str">
        <f t="shared" si="790"/>
        <v/>
      </c>
      <c r="D2474" s="7">
        <f t="shared" si="791"/>
        <v>0</v>
      </c>
      <c r="E2474" s="7">
        <f t="shared" si="799"/>
        <v>0</v>
      </c>
      <c r="F2474" s="7" t="str">
        <f t="shared" si="792"/>
        <v/>
      </c>
      <c r="G2474" s="6">
        <f t="shared" si="793"/>
        <v>0</v>
      </c>
      <c r="H2474" s="6">
        <f t="shared" si="800"/>
        <v>0</v>
      </c>
      <c r="I2474" s="6" t="str">
        <f t="shared" si="801"/>
        <v/>
      </c>
      <c r="J2474" s="11">
        <v>2471</v>
      </c>
      <c r="K2474" s="11">
        <f>IF(IFERROR(VLOOKUP(J2474,Home!$A$8:$B$1048576,1,FALSE),0)=0,0,1)</f>
        <v>0</v>
      </c>
      <c r="L2474" s="129" t="e">
        <f>IF(VLOOKUP(O2474,Home!$C$8:$R$207,6,FALSE)="","",VLOOKUP(O2474,Home!$C$8:$R$207,6,FALSE))</f>
        <v>#N/A</v>
      </c>
      <c r="M2474" s="129" t="e">
        <f t="shared" si="786"/>
        <v>#N/A</v>
      </c>
      <c r="N2474" s="11">
        <f>SUM($K$4:K2474)</f>
        <v>200</v>
      </c>
      <c r="O2474" s="11" t="str">
        <f>IF(P2474="","",IF(IFERROR(VLOOKUP(N2474,Home!$C$8:$R$1048576,1,FALSE),"")=0,"",IFERROR(VLOOKUP(N2474,Home!$C$8:$R$1048576,1,FALSE),"")))</f>
        <v/>
      </c>
      <c r="P2474" s="11" t="str">
        <f>IF(IFERROR(VLOOKUP(W2474,Home!$C$8:$R$1048576,3,FALSE),"")=0,"",IFERROR(VLOOKUP(W2474,Home!$C$8:$R$1048576,3,FALSE),""))</f>
        <v/>
      </c>
      <c r="Q2474" s="11" t="str">
        <f t="shared" si="785"/>
        <v/>
      </c>
      <c r="R2474" s="130" t="e">
        <f>VLOOKUP(Q2474,'Baggrund til lister'!$G$4:$H$15,2,FALSE)</f>
        <v>#N/A</v>
      </c>
      <c r="S2474" s="11" t="str">
        <f t="shared" si="787"/>
        <v/>
      </c>
      <c r="T2474" s="11" t="str">
        <f>IF(IFERROR(VLOOKUP(N2474,Home!$C$8:$R$1048576,11,FALSE),"")=0,"",IFERROR(VLOOKUP(N2474,Home!$C$8:$R$1048576,11,FALSE),""))</f>
        <v/>
      </c>
      <c r="U2474" s="11" t="str">
        <f>IF(IFERROR(VLOOKUP(O2474,Home!$C$8:$R$1048576,12,FALSE),"")=0,"",IFERROR(VLOOKUP(O2474,Home!$C$8:$R$1048576,12,FALSE),""))</f>
        <v/>
      </c>
      <c r="V2474" s="11" t="str">
        <f>IF(IFERROR(VLOOKUP(O2474,Home!$C$8:$R$1048576,8,FALSE),"")=0,"",IFERROR(VLOOKUP(O2474,Home!$C$8:$R$1048576,8,FALSE),""))</f>
        <v/>
      </c>
      <c r="W2474" s="11" t="str">
        <f>IF(OR(VLOOKUP(N2474,Home!$C$7:$I$207,6,FALSE)="",VLOOKUP(N2474,Home!$C$7:$I$207,7,FALSE)=""),"FEJL",SUM(Baggrundsark!$K$4:K2474))</f>
        <v>FEJL</v>
      </c>
      <c r="Y2474">
        <v>2471</v>
      </c>
      <c r="Z2474" s="1"/>
      <c r="AC2474" s="44"/>
      <c r="AD2474">
        <f t="shared" si="794"/>
        <v>0</v>
      </c>
      <c r="AE2474">
        <f>SUM($AD$4:AD2474)</f>
        <v>1</v>
      </c>
      <c r="AF2474" s="103" t="str">
        <f>IFERROR(VLOOKUP(AN2474,Home!$C$8:$E$207,3,FALSE),"")</f>
        <v/>
      </c>
      <c r="AG2474" s="103" t="str">
        <f>IFERROR(VLOOKUP(AN2474,Home!$C$8:$E$207,2,FALSE),"")</f>
        <v/>
      </c>
      <c r="AH2474" s="104" t="str">
        <f>IF(VLOOKUP(AE2474,Home!$C$8:$I$207,6,FALSE)="","",VLOOKUP(AE2474,Home!$C$8:$I$207,6,FALSE))</f>
        <v/>
      </c>
      <c r="AI2474" s="104" t="e">
        <f t="shared" si="802"/>
        <v>#VALUE!</v>
      </c>
      <c r="AJ2474" s="105" t="e">
        <f t="shared" si="795"/>
        <v>#VALUE!</v>
      </c>
      <c r="AK2474" s="103" t="e">
        <f t="shared" si="788"/>
        <v>#VALUE!</v>
      </c>
      <c r="AL2474" s="103" t="e">
        <f t="shared" si="796"/>
        <v>#VALUE!</v>
      </c>
      <c r="AN2474" t="str">
        <f>IF(OR(VLOOKUP(AE2474,Home!$C$8:$I$207,6,FALSE)="",VLOOKUP(AE2474,Home!$C$8:$I$207,7,FALSE)=""),"FEJL",Baggrundsark!AE2474)</f>
        <v>FEJL</v>
      </c>
      <c r="AO2474">
        <f>IF(VLOOKUP(AE2474,Home!$C$8:$N$207,12,FALSE)="Timelønnet",1,0)</f>
        <v>0</v>
      </c>
      <c r="AP2474">
        <f>SUM($AO$4:AO2474)*AO2474</f>
        <v>0</v>
      </c>
      <c r="AQ2474">
        <f t="shared" si="803"/>
        <v>1</v>
      </c>
      <c r="AR2474" t="str">
        <f t="shared" si="803"/>
        <v/>
      </c>
      <c r="AS2474" t="e">
        <f t="shared" si="797"/>
        <v>#VALUE!</v>
      </c>
      <c r="AT2474" s="45" t="e">
        <f t="shared" si="804"/>
        <v>#VALUE!</v>
      </c>
      <c r="AU2474">
        <f>VLOOKUP(AQ2474,Home!$C$8:$J$207,8,FALSE)</f>
        <v>0</v>
      </c>
    </row>
    <row r="2475" spans="1:47" x14ac:dyDescent="0.25">
      <c r="A2475" s="6">
        <f t="shared" si="789"/>
        <v>0</v>
      </c>
      <c r="B2475" s="6">
        <f t="shared" si="798"/>
        <v>0</v>
      </c>
      <c r="C2475" s="6" t="str">
        <f t="shared" si="790"/>
        <v/>
      </c>
      <c r="D2475" s="7">
        <f t="shared" si="791"/>
        <v>0</v>
      </c>
      <c r="E2475" s="7">
        <f t="shared" si="799"/>
        <v>0</v>
      </c>
      <c r="F2475" s="7" t="str">
        <f t="shared" si="792"/>
        <v/>
      </c>
      <c r="G2475" s="6">
        <f t="shared" si="793"/>
        <v>0</v>
      </c>
      <c r="H2475" s="6">
        <f t="shared" si="800"/>
        <v>0</v>
      </c>
      <c r="I2475" s="6" t="str">
        <f t="shared" si="801"/>
        <v/>
      </c>
      <c r="J2475" s="11">
        <v>2472</v>
      </c>
      <c r="K2475" s="11">
        <f>IF(IFERROR(VLOOKUP(J2475,Home!$A$8:$B$1048576,1,FALSE),0)=0,0,1)</f>
        <v>0</v>
      </c>
      <c r="L2475" s="129" t="e">
        <f>IF(VLOOKUP(O2475,Home!$C$8:$R$207,6,FALSE)="","",VLOOKUP(O2475,Home!$C$8:$R$207,6,FALSE))</f>
        <v>#N/A</v>
      </c>
      <c r="M2475" s="129" t="e">
        <f t="shared" si="786"/>
        <v>#N/A</v>
      </c>
      <c r="N2475" s="11">
        <f>SUM($K$4:K2475)</f>
        <v>200</v>
      </c>
      <c r="O2475" s="11" t="str">
        <f>IF(P2475="","",IF(IFERROR(VLOOKUP(N2475,Home!$C$8:$R$1048576,1,FALSE),"")=0,"",IFERROR(VLOOKUP(N2475,Home!$C$8:$R$1048576,1,FALSE),"")))</f>
        <v/>
      </c>
      <c r="P2475" s="11" t="str">
        <f>IF(IFERROR(VLOOKUP(W2475,Home!$C$8:$R$1048576,3,FALSE),"")=0,"",IFERROR(VLOOKUP(W2475,Home!$C$8:$R$1048576,3,FALSE),""))</f>
        <v/>
      </c>
      <c r="Q2475" s="11" t="str">
        <f t="shared" si="785"/>
        <v/>
      </c>
      <c r="R2475" s="130" t="e">
        <f>VLOOKUP(Q2475,'Baggrund til lister'!$G$4:$H$15,2,FALSE)</f>
        <v>#N/A</v>
      </c>
      <c r="S2475" s="11" t="str">
        <f t="shared" si="787"/>
        <v/>
      </c>
      <c r="T2475" s="11" t="str">
        <f>IF(IFERROR(VLOOKUP(N2475,Home!$C$8:$R$1048576,11,FALSE),"")=0,"",IFERROR(VLOOKUP(N2475,Home!$C$8:$R$1048576,11,FALSE),""))</f>
        <v/>
      </c>
      <c r="U2475" s="11" t="str">
        <f>IF(IFERROR(VLOOKUP(O2475,Home!$C$8:$R$1048576,12,FALSE),"")=0,"",IFERROR(VLOOKUP(O2475,Home!$C$8:$R$1048576,12,FALSE),""))</f>
        <v/>
      </c>
      <c r="V2475" s="11" t="str">
        <f>IF(IFERROR(VLOOKUP(O2475,Home!$C$8:$R$1048576,8,FALSE),"")=0,"",IFERROR(VLOOKUP(O2475,Home!$C$8:$R$1048576,8,FALSE),""))</f>
        <v/>
      </c>
      <c r="W2475" s="11" t="str">
        <f>IF(OR(VLOOKUP(N2475,Home!$C$7:$I$207,6,FALSE)="",VLOOKUP(N2475,Home!$C$7:$I$207,7,FALSE)=""),"FEJL",SUM(Baggrundsark!$K$4:K2475))</f>
        <v>FEJL</v>
      </c>
      <c r="Y2475">
        <v>2472</v>
      </c>
      <c r="Z2475" s="1"/>
      <c r="AC2475" s="44"/>
      <c r="AD2475">
        <f t="shared" si="794"/>
        <v>0</v>
      </c>
      <c r="AE2475">
        <f>SUM($AD$4:AD2475)</f>
        <v>1</v>
      </c>
      <c r="AF2475" s="103" t="str">
        <f>IFERROR(VLOOKUP(AN2475,Home!$C$8:$E$207,3,FALSE),"")</f>
        <v/>
      </c>
      <c r="AG2475" s="103" t="str">
        <f>IFERROR(VLOOKUP(AN2475,Home!$C$8:$E$207,2,FALSE),"")</f>
        <v/>
      </c>
      <c r="AH2475" s="104" t="str">
        <f>IF(VLOOKUP(AE2475,Home!$C$8:$I$207,6,FALSE)="","",VLOOKUP(AE2475,Home!$C$8:$I$207,6,FALSE))</f>
        <v/>
      </c>
      <c r="AI2475" s="104" t="e">
        <f t="shared" si="802"/>
        <v>#VALUE!</v>
      </c>
      <c r="AJ2475" s="105" t="e">
        <f t="shared" si="795"/>
        <v>#VALUE!</v>
      </c>
      <c r="AK2475" s="103" t="e">
        <f t="shared" si="788"/>
        <v>#VALUE!</v>
      </c>
      <c r="AL2475" s="103" t="e">
        <f t="shared" si="796"/>
        <v>#VALUE!</v>
      </c>
      <c r="AN2475" t="str">
        <f>IF(OR(VLOOKUP(AE2475,Home!$C$8:$I$207,6,FALSE)="",VLOOKUP(AE2475,Home!$C$8:$I$207,7,FALSE)=""),"FEJL",Baggrundsark!AE2475)</f>
        <v>FEJL</v>
      </c>
      <c r="AO2475">
        <f>IF(VLOOKUP(AE2475,Home!$C$8:$N$207,12,FALSE)="Timelønnet",1,0)</f>
        <v>0</v>
      </c>
      <c r="AP2475">
        <f>SUM($AO$4:AO2475)*AO2475</f>
        <v>0</v>
      </c>
      <c r="AQ2475">
        <f t="shared" si="803"/>
        <v>1</v>
      </c>
      <c r="AR2475" t="str">
        <f t="shared" si="803"/>
        <v/>
      </c>
      <c r="AS2475" t="e">
        <f t="shared" si="797"/>
        <v>#VALUE!</v>
      </c>
      <c r="AT2475" s="45" t="e">
        <f t="shared" si="804"/>
        <v>#VALUE!</v>
      </c>
      <c r="AU2475">
        <f>VLOOKUP(AQ2475,Home!$C$8:$J$207,8,FALSE)</f>
        <v>0</v>
      </c>
    </row>
    <row r="2476" spans="1:47" x14ac:dyDescent="0.25">
      <c r="A2476" s="6">
        <f t="shared" si="789"/>
        <v>0</v>
      </c>
      <c r="B2476" s="6">
        <f t="shared" si="798"/>
        <v>0</v>
      </c>
      <c r="C2476" s="6" t="str">
        <f t="shared" si="790"/>
        <v/>
      </c>
      <c r="D2476" s="7">
        <f t="shared" si="791"/>
        <v>0</v>
      </c>
      <c r="E2476" s="7">
        <f t="shared" si="799"/>
        <v>0</v>
      </c>
      <c r="F2476" s="7" t="str">
        <f t="shared" si="792"/>
        <v/>
      </c>
      <c r="G2476" s="6">
        <f t="shared" si="793"/>
        <v>0</v>
      </c>
      <c r="H2476" s="6">
        <f t="shared" si="800"/>
        <v>0</v>
      </c>
      <c r="I2476" s="6" t="str">
        <f t="shared" si="801"/>
        <v/>
      </c>
      <c r="J2476" s="11">
        <v>2473</v>
      </c>
      <c r="K2476" s="11">
        <f>IF(IFERROR(VLOOKUP(J2476,Home!$A$8:$B$1048576,1,FALSE),0)=0,0,1)</f>
        <v>0</v>
      </c>
      <c r="L2476" s="129" t="e">
        <f>IF(VLOOKUP(O2476,Home!$C$8:$R$207,6,FALSE)="","",VLOOKUP(O2476,Home!$C$8:$R$207,6,FALSE))</f>
        <v>#N/A</v>
      </c>
      <c r="M2476" s="129" t="e">
        <f t="shared" si="786"/>
        <v>#N/A</v>
      </c>
      <c r="N2476" s="11">
        <f>SUM($K$4:K2476)</f>
        <v>200</v>
      </c>
      <c r="O2476" s="11" t="str">
        <f>IF(P2476="","",IF(IFERROR(VLOOKUP(N2476,Home!$C$8:$R$1048576,1,FALSE),"")=0,"",IFERROR(VLOOKUP(N2476,Home!$C$8:$R$1048576,1,FALSE),"")))</f>
        <v/>
      </c>
      <c r="P2476" s="11" t="str">
        <f>IF(IFERROR(VLOOKUP(W2476,Home!$C$8:$R$1048576,3,FALSE),"")=0,"",IFERROR(VLOOKUP(W2476,Home!$C$8:$R$1048576,3,FALSE),""))</f>
        <v/>
      </c>
      <c r="Q2476" s="11" t="str">
        <f t="shared" si="785"/>
        <v/>
      </c>
      <c r="R2476" s="130" t="e">
        <f>VLOOKUP(Q2476,'Baggrund til lister'!$G$4:$H$15,2,FALSE)</f>
        <v>#N/A</v>
      </c>
      <c r="S2476" s="11" t="str">
        <f t="shared" si="787"/>
        <v/>
      </c>
      <c r="T2476" s="11" t="str">
        <f>IF(IFERROR(VLOOKUP(N2476,Home!$C$8:$R$1048576,11,FALSE),"")=0,"",IFERROR(VLOOKUP(N2476,Home!$C$8:$R$1048576,11,FALSE),""))</f>
        <v/>
      </c>
      <c r="U2476" s="11" t="str">
        <f>IF(IFERROR(VLOOKUP(O2476,Home!$C$8:$R$1048576,12,FALSE),"")=0,"",IFERROR(VLOOKUP(O2476,Home!$C$8:$R$1048576,12,FALSE),""))</f>
        <v/>
      </c>
      <c r="V2476" s="11" t="str">
        <f>IF(IFERROR(VLOOKUP(O2476,Home!$C$8:$R$1048576,8,FALSE),"")=0,"",IFERROR(VLOOKUP(O2476,Home!$C$8:$R$1048576,8,FALSE),""))</f>
        <v/>
      </c>
      <c r="W2476" s="11" t="str">
        <f>IF(OR(VLOOKUP(N2476,Home!$C$7:$I$207,6,FALSE)="",VLOOKUP(N2476,Home!$C$7:$I$207,7,FALSE)=""),"FEJL",SUM(Baggrundsark!$K$4:K2476))</f>
        <v>FEJL</v>
      </c>
      <c r="Y2476">
        <v>2473</v>
      </c>
      <c r="Z2476" s="1"/>
      <c r="AC2476" s="44"/>
      <c r="AD2476">
        <f t="shared" si="794"/>
        <v>0</v>
      </c>
      <c r="AE2476">
        <f>SUM($AD$4:AD2476)</f>
        <v>1</v>
      </c>
      <c r="AF2476" s="103" t="str">
        <f>IFERROR(VLOOKUP(AN2476,Home!$C$8:$E$207,3,FALSE),"")</f>
        <v/>
      </c>
      <c r="AG2476" s="103" t="str">
        <f>IFERROR(VLOOKUP(AN2476,Home!$C$8:$E$207,2,FALSE),"")</f>
        <v/>
      </c>
      <c r="AH2476" s="104" t="str">
        <f>IF(VLOOKUP(AE2476,Home!$C$8:$I$207,6,FALSE)="","",VLOOKUP(AE2476,Home!$C$8:$I$207,6,FALSE))</f>
        <v/>
      </c>
      <c r="AI2476" s="104" t="e">
        <f t="shared" si="802"/>
        <v>#VALUE!</v>
      </c>
      <c r="AJ2476" s="105" t="e">
        <f t="shared" si="795"/>
        <v>#VALUE!</v>
      </c>
      <c r="AK2476" s="103" t="e">
        <f t="shared" si="788"/>
        <v>#VALUE!</v>
      </c>
      <c r="AL2476" s="103" t="e">
        <f t="shared" si="796"/>
        <v>#VALUE!</v>
      </c>
      <c r="AN2476" t="str">
        <f>IF(OR(VLOOKUP(AE2476,Home!$C$8:$I$207,6,FALSE)="",VLOOKUP(AE2476,Home!$C$8:$I$207,7,FALSE)=""),"FEJL",Baggrundsark!AE2476)</f>
        <v>FEJL</v>
      </c>
      <c r="AO2476">
        <f>IF(VLOOKUP(AE2476,Home!$C$8:$N$207,12,FALSE)="Timelønnet",1,0)</f>
        <v>0</v>
      </c>
      <c r="AP2476">
        <f>SUM($AO$4:AO2476)*AO2476</f>
        <v>0</v>
      </c>
      <c r="AQ2476">
        <f t="shared" si="803"/>
        <v>1</v>
      </c>
      <c r="AR2476" t="str">
        <f t="shared" si="803"/>
        <v/>
      </c>
      <c r="AS2476" t="e">
        <f t="shared" si="797"/>
        <v>#VALUE!</v>
      </c>
      <c r="AT2476" s="45" t="e">
        <f t="shared" si="804"/>
        <v>#VALUE!</v>
      </c>
      <c r="AU2476">
        <f>VLOOKUP(AQ2476,Home!$C$8:$J$207,8,FALSE)</f>
        <v>0</v>
      </c>
    </row>
    <row r="2477" spans="1:47" x14ac:dyDescent="0.25">
      <c r="A2477" s="6">
        <f t="shared" si="789"/>
        <v>0</v>
      </c>
      <c r="B2477" s="6">
        <f t="shared" si="798"/>
        <v>0</v>
      </c>
      <c r="C2477" s="6" t="str">
        <f t="shared" si="790"/>
        <v/>
      </c>
      <c r="D2477" s="7">
        <f t="shared" si="791"/>
        <v>0</v>
      </c>
      <c r="E2477" s="7">
        <f t="shared" si="799"/>
        <v>0</v>
      </c>
      <c r="F2477" s="7" t="str">
        <f t="shared" si="792"/>
        <v/>
      </c>
      <c r="G2477" s="6">
        <f t="shared" si="793"/>
        <v>0</v>
      </c>
      <c r="H2477" s="6">
        <f t="shared" si="800"/>
        <v>0</v>
      </c>
      <c r="I2477" s="6" t="str">
        <f t="shared" si="801"/>
        <v/>
      </c>
      <c r="J2477" s="11">
        <v>2474</v>
      </c>
      <c r="K2477" s="11">
        <f>IF(IFERROR(VLOOKUP(J2477,Home!$A$8:$B$1048576,1,FALSE),0)=0,0,1)</f>
        <v>0</v>
      </c>
      <c r="L2477" s="129" t="e">
        <f>IF(VLOOKUP(O2477,Home!$C$8:$R$207,6,FALSE)="","",VLOOKUP(O2477,Home!$C$8:$R$207,6,FALSE))</f>
        <v>#N/A</v>
      </c>
      <c r="M2477" s="129" t="e">
        <f t="shared" si="786"/>
        <v>#N/A</v>
      </c>
      <c r="N2477" s="11">
        <f>SUM($K$4:K2477)</f>
        <v>200</v>
      </c>
      <c r="O2477" s="11" t="str">
        <f>IF(P2477="","",IF(IFERROR(VLOOKUP(N2477,Home!$C$8:$R$1048576,1,FALSE),"")=0,"",IFERROR(VLOOKUP(N2477,Home!$C$8:$R$1048576,1,FALSE),"")))</f>
        <v/>
      </c>
      <c r="P2477" s="11" t="str">
        <f>IF(IFERROR(VLOOKUP(W2477,Home!$C$8:$R$1048576,3,FALSE),"")=0,"",IFERROR(VLOOKUP(W2477,Home!$C$8:$R$1048576,3,FALSE),""))</f>
        <v/>
      </c>
      <c r="Q2477" s="11" t="str">
        <f t="shared" si="785"/>
        <v/>
      </c>
      <c r="R2477" s="130" t="e">
        <f>VLOOKUP(Q2477,'Baggrund til lister'!$G$4:$H$15,2,FALSE)</f>
        <v>#N/A</v>
      </c>
      <c r="S2477" s="11" t="str">
        <f t="shared" si="787"/>
        <v/>
      </c>
      <c r="T2477" s="11" t="str">
        <f>IF(IFERROR(VLOOKUP(N2477,Home!$C$8:$R$1048576,11,FALSE),"")=0,"",IFERROR(VLOOKUP(N2477,Home!$C$8:$R$1048576,11,FALSE),""))</f>
        <v/>
      </c>
      <c r="U2477" s="11" t="str">
        <f>IF(IFERROR(VLOOKUP(O2477,Home!$C$8:$R$1048576,12,FALSE),"")=0,"",IFERROR(VLOOKUP(O2477,Home!$C$8:$R$1048576,12,FALSE),""))</f>
        <v/>
      </c>
      <c r="V2477" s="11" t="str">
        <f>IF(IFERROR(VLOOKUP(O2477,Home!$C$8:$R$1048576,8,FALSE),"")=0,"",IFERROR(VLOOKUP(O2477,Home!$C$8:$R$1048576,8,FALSE),""))</f>
        <v/>
      </c>
      <c r="W2477" s="11" t="str">
        <f>IF(OR(VLOOKUP(N2477,Home!$C$7:$I$207,6,FALSE)="",VLOOKUP(N2477,Home!$C$7:$I$207,7,FALSE)=""),"FEJL",SUM(Baggrundsark!$K$4:K2477))</f>
        <v>FEJL</v>
      </c>
      <c r="Y2477">
        <v>2474</v>
      </c>
      <c r="Z2477" s="1"/>
      <c r="AC2477" s="44"/>
      <c r="AD2477">
        <f t="shared" si="794"/>
        <v>0</v>
      </c>
      <c r="AE2477">
        <f>SUM($AD$4:AD2477)</f>
        <v>1</v>
      </c>
      <c r="AF2477" s="103" t="str">
        <f>IFERROR(VLOOKUP(AN2477,Home!$C$8:$E$207,3,FALSE),"")</f>
        <v/>
      </c>
      <c r="AG2477" s="103" t="str">
        <f>IFERROR(VLOOKUP(AN2477,Home!$C$8:$E$207,2,FALSE),"")</f>
        <v/>
      </c>
      <c r="AH2477" s="104" t="str">
        <f>IF(VLOOKUP(AE2477,Home!$C$8:$I$207,6,FALSE)="","",VLOOKUP(AE2477,Home!$C$8:$I$207,6,FALSE))</f>
        <v/>
      </c>
      <c r="AI2477" s="104" t="e">
        <f t="shared" si="802"/>
        <v>#VALUE!</v>
      </c>
      <c r="AJ2477" s="105" t="e">
        <f t="shared" si="795"/>
        <v>#VALUE!</v>
      </c>
      <c r="AK2477" s="103" t="e">
        <f t="shared" si="788"/>
        <v>#VALUE!</v>
      </c>
      <c r="AL2477" s="103" t="e">
        <f t="shared" si="796"/>
        <v>#VALUE!</v>
      </c>
      <c r="AN2477" t="str">
        <f>IF(OR(VLOOKUP(AE2477,Home!$C$8:$I$207,6,FALSE)="",VLOOKUP(AE2477,Home!$C$8:$I$207,7,FALSE)=""),"FEJL",Baggrundsark!AE2477)</f>
        <v>FEJL</v>
      </c>
      <c r="AO2477">
        <f>IF(VLOOKUP(AE2477,Home!$C$8:$N$207,12,FALSE)="Timelønnet",1,0)</f>
        <v>0</v>
      </c>
      <c r="AP2477">
        <f>SUM($AO$4:AO2477)*AO2477</f>
        <v>0</v>
      </c>
      <c r="AQ2477">
        <f t="shared" si="803"/>
        <v>1</v>
      </c>
      <c r="AR2477" t="str">
        <f t="shared" si="803"/>
        <v/>
      </c>
      <c r="AS2477" t="e">
        <f t="shared" si="797"/>
        <v>#VALUE!</v>
      </c>
      <c r="AT2477" s="45" t="e">
        <f t="shared" si="804"/>
        <v>#VALUE!</v>
      </c>
      <c r="AU2477">
        <f>VLOOKUP(AQ2477,Home!$C$8:$J$207,8,FALSE)</f>
        <v>0</v>
      </c>
    </row>
    <row r="2478" spans="1:47" x14ac:dyDescent="0.25">
      <c r="A2478" s="6">
        <f t="shared" si="789"/>
        <v>0</v>
      </c>
      <c r="B2478" s="6">
        <f t="shared" si="798"/>
        <v>0</v>
      </c>
      <c r="C2478" s="6" t="str">
        <f t="shared" si="790"/>
        <v/>
      </c>
      <c r="D2478" s="7">
        <f t="shared" si="791"/>
        <v>0</v>
      </c>
      <c r="E2478" s="7">
        <f t="shared" si="799"/>
        <v>0</v>
      </c>
      <c r="F2478" s="7" t="str">
        <f t="shared" si="792"/>
        <v/>
      </c>
      <c r="G2478" s="6">
        <f t="shared" si="793"/>
        <v>0</v>
      </c>
      <c r="H2478" s="6">
        <f t="shared" si="800"/>
        <v>0</v>
      </c>
      <c r="I2478" s="6" t="str">
        <f t="shared" si="801"/>
        <v/>
      </c>
      <c r="J2478" s="11">
        <v>2475</v>
      </c>
      <c r="K2478" s="11">
        <f>IF(IFERROR(VLOOKUP(J2478,Home!$A$8:$B$1048576,1,FALSE),0)=0,0,1)</f>
        <v>0</v>
      </c>
      <c r="L2478" s="129" t="e">
        <f>IF(VLOOKUP(O2478,Home!$C$8:$R$207,6,FALSE)="","",VLOOKUP(O2478,Home!$C$8:$R$207,6,FALSE))</f>
        <v>#N/A</v>
      </c>
      <c r="M2478" s="129" t="e">
        <f t="shared" si="786"/>
        <v>#N/A</v>
      </c>
      <c r="N2478" s="11">
        <f>SUM($K$4:K2478)</f>
        <v>200</v>
      </c>
      <c r="O2478" s="11" t="str">
        <f>IF(P2478="","",IF(IFERROR(VLOOKUP(N2478,Home!$C$8:$R$1048576,1,FALSE),"")=0,"",IFERROR(VLOOKUP(N2478,Home!$C$8:$R$1048576,1,FALSE),"")))</f>
        <v/>
      </c>
      <c r="P2478" s="11" t="str">
        <f>IF(IFERROR(VLOOKUP(W2478,Home!$C$8:$R$1048576,3,FALSE),"")=0,"",IFERROR(VLOOKUP(W2478,Home!$C$8:$R$1048576,3,FALSE),""))</f>
        <v/>
      </c>
      <c r="Q2478" s="11" t="str">
        <f t="shared" si="785"/>
        <v/>
      </c>
      <c r="R2478" s="130" t="e">
        <f>VLOOKUP(Q2478,'Baggrund til lister'!$G$4:$H$15,2,FALSE)</f>
        <v>#N/A</v>
      </c>
      <c r="S2478" s="11" t="str">
        <f t="shared" si="787"/>
        <v/>
      </c>
      <c r="T2478" s="11" t="str">
        <f>IF(IFERROR(VLOOKUP(N2478,Home!$C$8:$R$1048576,11,FALSE),"")=0,"",IFERROR(VLOOKUP(N2478,Home!$C$8:$R$1048576,11,FALSE),""))</f>
        <v/>
      </c>
      <c r="U2478" s="11" t="str">
        <f>IF(IFERROR(VLOOKUP(O2478,Home!$C$8:$R$1048576,12,FALSE),"")=0,"",IFERROR(VLOOKUP(O2478,Home!$C$8:$R$1048576,12,FALSE),""))</f>
        <v/>
      </c>
      <c r="V2478" s="11" t="str">
        <f>IF(IFERROR(VLOOKUP(O2478,Home!$C$8:$R$1048576,8,FALSE),"")=0,"",IFERROR(VLOOKUP(O2478,Home!$C$8:$R$1048576,8,FALSE),""))</f>
        <v/>
      </c>
      <c r="W2478" s="11" t="str">
        <f>IF(OR(VLOOKUP(N2478,Home!$C$7:$I$207,6,FALSE)="",VLOOKUP(N2478,Home!$C$7:$I$207,7,FALSE)=""),"FEJL",SUM(Baggrundsark!$K$4:K2478))</f>
        <v>FEJL</v>
      </c>
      <c r="Y2478">
        <v>2475</v>
      </c>
      <c r="Z2478" s="1"/>
      <c r="AC2478" s="44"/>
      <c r="AD2478">
        <f t="shared" si="794"/>
        <v>0</v>
      </c>
      <c r="AE2478">
        <f>SUM($AD$4:AD2478)</f>
        <v>1</v>
      </c>
      <c r="AF2478" s="103" t="str">
        <f>IFERROR(VLOOKUP(AN2478,Home!$C$8:$E$207,3,FALSE),"")</f>
        <v/>
      </c>
      <c r="AG2478" s="103" t="str">
        <f>IFERROR(VLOOKUP(AN2478,Home!$C$8:$E$207,2,FALSE),"")</f>
        <v/>
      </c>
      <c r="AH2478" s="104" t="str">
        <f>IF(VLOOKUP(AE2478,Home!$C$8:$I$207,6,FALSE)="","",VLOOKUP(AE2478,Home!$C$8:$I$207,6,FALSE))</f>
        <v/>
      </c>
      <c r="AI2478" s="104" t="e">
        <f t="shared" si="802"/>
        <v>#VALUE!</v>
      </c>
      <c r="AJ2478" s="105" t="e">
        <f t="shared" si="795"/>
        <v>#VALUE!</v>
      </c>
      <c r="AK2478" s="103" t="e">
        <f t="shared" si="788"/>
        <v>#VALUE!</v>
      </c>
      <c r="AL2478" s="103" t="e">
        <f t="shared" si="796"/>
        <v>#VALUE!</v>
      </c>
      <c r="AN2478" t="str">
        <f>IF(OR(VLOOKUP(AE2478,Home!$C$8:$I$207,6,FALSE)="",VLOOKUP(AE2478,Home!$C$8:$I$207,7,FALSE)=""),"FEJL",Baggrundsark!AE2478)</f>
        <v>FEJL</v>
      </c>
      <c r="AO2478">
        <f>IF(VLOOKUP(AE2478,Home!$C$8:$N$207,12,FALSE)="Timelønnet",1,0)</f>
        <v>0</v>
      </c>
      <c r="AP2478">
        <f>SUM($AO$4:AO2478)*AO2478</f>
        <v>0</v>
      </c>
      <c r="AQ2478">
        <f t="shared" si="803"/>
        <v>1</v>
      </c>
      <c r="AR2478" t="str">
        <f t="shared" si="803"/>
        <v/>
      </c>
      <c r="AS2478" t="e">
        <f t="shared" si="797"/>
        <v>#VALUE!</v>
      </c>
      <c r="AT2478" s="45" t="e">
        <f t="shared" si="804"/>
        <v>#VALUE!</v>
      </c>
      <c r="AU2478">
        <f>VLOOKUP(AQ2478,Home!$C$8:$J$207,8,FALSE)</f>
        <v>0</v>
      </c>
    </row>
    <row r="2479" spans="1:47" x14ac:dyDescent="0.25">
      <c r="A2479" s="6">
        <f t="shared" si="789"/>
        <v>0</v>
      </c>
      <c r="B2479" s="6">
        <f t="shared" si="798"/>
        <v>0</v>
      </c>
      <c r="C2479" s="6" t="str">
        <f t="shared" si="790"/>
        <v/>
      </c>
      <c r="D2479" s="7">
        <f t="shared" si="791"/>
        <v>0</v>
      </c>
      <c r="E2479" s="7">
        <f t="shared" si="799"/>
        <v>0</v>
      </c>
      <c r="F2479" s="7" t="str">
        <f t="shared" si="792"/>
        <v/>
      </c>
      <c r="G2479" s="6">
        <f t="shared" si="793"/>
        <v>0</v>
      </c>
      <c r="H2479" s="6">
        <f t="shared" si="800"/>
        <v>0</v>
      </c>
      <c r="I2479" s="6" t="str">
        <f t="shared" si="801"/>
        <v/>
      </c>
      <c r="J2479" s="11">
        <v>2476</v>
      </c>
      <c r="K2479" s="11">
        <f>IF(IFERROR(VLOOKUP(J2479,Home!$A$8:$B$1048576,1,FALSE),0)=0,0,1)</f>
        <v>0</v>
      </c>
      <c r="L2479" s="129" t="e">
        <f>IF(VLOOKUP(O2479,Home!$C$8:$R$207,6,FALSE)="","",VLOOKUP(O2479,Home!$C$8:$R$207,6,FALSE))</f>
        <v>#N/A</v>
      </c>
      <c r="M2479" s="129" t="e">
        <f t="shared" si="786"/>
        <v>#N/A</v>
      </c>
      <c r="N2479" s="11">
        <f>SUM($K$4:K2479)</f>
        <v>200</v>
      </c>
      <c r="O2479" s="11" t="str">
        <f>IF(P2479="","",IF(IFERROR(VLOOKUP(N2479,Home!$C$8:$R$1048576,1,FALSE),"")=0,"",IFERROR(VLOOKUP(N2479,Home!$C$8:$R$1048576,1,FALSE),"")))</f>
        <v/>
      </c>
      <c r="P2479" s="11" t="str">
        <f>IF(IFERROR(VLOOKUP(W2479,Home!$C$8:$R$1048576,3,FALSE),"")=0,"",IFERROR(VLOOKUP(W2479,Home!$C$8:$R$1048576,3,FALSE),""))</f>
        <v/>
      </c>
      <c r="Q2479" s="11" t="str">
        <f t="shared" si="785"/>
        <v/>
      </c>
      <c r="R2479" s="130" t="e">
        <f>VLOOKUP(Q2479,'Baggrund til lister'!$G$4:$H$15,2,FALSE)</f>
        <v>#N/A</v>
      </c>
      <c r="S2479" s="11" t="str">
        <f t="shared" si="787"/>
        <v/>
      </c>
      <c r="T2479" s="11" t="str">
        <f>IF(IFERROR(VLOOKUP(N2479,Home!$C$8:$R$1048576,11,FALSE),"")=0,"",IFERROR(VLOOKUP(N2479,Home!$C$8:$R$1048576,11,FALSE),""))</f>
        <v/>
      </c>
      <c r="U2479" s="11" t="str">
        <f>IF(IFERROR(VLOOKUP(O2479,Home!$C$8:$R$1048576,12,FALSE),"")=0,"",IFERROR(VLOOKUP(O2479,Home!$C$8:$R$1048576,12,FALSE),""))</f>
        <v/>
      </c>
      <c r="V2479" s="11" t="str">
        <f>IF(IFERROR(VLOOKUP(O2479,Home!$C$8:$R$1048576,8,FALSE),"")=0,"",IFERROR(VLOOKUP(O2479,Home!$C$8:$R$1048576,8,FALSE),""))</f>
        <v/>
      </c>
      <c r="W2479" s="11" t="str">
        <f>IF(OR(VLOOKUP(N2479,Home!$C$7:$I$207,6,FALSE)="",VLOOKUP(N2479,Home!$C$7:$I$207,7,FALSE)=""),"FEJL",SUM(Baggrundsark!$K$4:K2479))</f>
        <v>FEJL</v>
      </c>
      <c r="Y2479">
        <v>2476</v>
      </c>
      <c r="Z2479" s="1"/>
      <c r="AC2479" s="44"/>
      <c r="AD2479">
        <f t="shared" si="794"/>
        <v>0</v>
      </c>
      <c r="AE2479">
        <f>SUM($AD$4:AD2479)</f>
        <v>1</v>
      </c>
      <c r="AF2479" s="103" t="str">
        <f>IFERROR(VLOOKUP(AN2479,Home!$C$8:$E$207,3,FALSE),"")</f>
        <v/>
      </c>
      <c r="AG2479" s="103" t="str">
        <f>IFERROR(VLOOKUP(AN2479,Home!$C$8:$E$207,2,FALSE),"")</f>
        <v/>
      </c>
      <c r="AH2479" s="104" t="str">
        <f>IF(VLOOKUP(AE2479,Home!$C$8:$I$207,6,FALSE)="","",VLOOKUP(AE2479,Home!$C$8:$I$207,6,FALSE))</f>
        <v/>
      </c>
      <c r="AI2479" s="104" t="e">
        <f t="shared" si="802"/>
        <v>#VALUE!</v>
      </c>
      <c r="AJ2479" s="105" t="e">
        <f t="shared" si="795"/>
        <v>#VALUE!</v>
      </c>
      <c r="AK2479" s="103" t="e">
        <f t="shared" si="788"/>
        <v>#VALUE!</v>
      </c>
      <c r="AL2479" s="103" t="e">
        <f t="shared" si="796"/>
        <v>#VALUE!</v>
      </c>
      <c r="AN2479" t="str">
        <f>IF(OR(VLOOKUP(AE2479,Home!$C$8:$I$207,6,FALSE)="",VLOOKUP(AE2479,Home!$C$8:$I$207,7,FALSE)=""),"FEJL",Baggrundsark!AE2479)</f>
        <v>FEJL</v>
      </c>
      <c r="AO2479">
        <f>IF(VLOOKUP(AE2479,Home!$C$8:$N$207,12,FALSE)="Timelønnet",1,0)</f>
        <v>0</v>
      </c>
      <c r="AP2479">
        <f>SUM($AO$4:AO2479)*AO2479</f>
        <v>0</v>
      </c>
      <c r="AQ2479">
        <f t="shared" si="803"/>
        <v>1</v>
      </c>
      <c r="AR2479" t="str">
        <f t="shared" si="803"/>
        <v/>
      </c>
      <c r="AS2479" t="e">
        <f t="shared" si="797"/>
        <v>#VALUE!</v>
      </c>
      <c r="AT2479" s="45" t="e">
        <f t="shared" si="804"/>
        <v>#VALUE!</v>
      </c>
      <c r="AU2479">
        <f>VLOOKUP(AQ2479,Home!$C$8:$J$207,8,FALSE)</f>
        <v>0</v>
      </c>
    </row>
    <row r="2480" spans="1:47" x14ac:dyDescent="0.25">
      <c r="A2480" s="6">
        <f t="shared" si="789"/>
        <v>0</v>
      </c>
      <c r="B2480" s="6">
        <f t="shared" si="798"/>
        <v>0</v>
      </c>
      <c r="C2480" s="6" t="str">
        <f t="shared" si="790"/>
        <v/>
      </c>
      <c r="D2480" s="7">
        <f t="shared" si="791"/>
        <v>0</v>
      </c>
      <c r="E2480" s="7">
        <f t="shared" si="799"/>
        <v>0</v>
      </c>
      <c r="F2480" s="7" t="str">
        <f t="shared" si="792"/>
        <v/>
      </c>
      <c r="G2480" s="6">
        <f t="shared" si="793"/>
        <v>0</v>
      </c>
      <c r="H2480" s="6">
        <f t="shared" si="800"/>
        <v>0</v>
      </c>
      <c r="I2480" s="6" t="str">
        <f t="shared" si="801"/>
        <v/>
      </c>
      <c r="J2480" s="11">
        <v>2477</v>
      </c>
      <c r="K2480" s="11">
        <f>IF(IFERROR(VLOOKUP(J2480,Home!$A$8:$B$1048576,1,FALSE),0)=0,0,1)</f>
        <v>0</v>
      </c>
      <c r="L2480" s="129" t="e">
        <f>IF(VLOOKUP(O2480,Home!$C$8:$R$207,6,FALSE)="","",VLOOKUP(O2480,Home!$C$8:$R$207,6,FALSE))</f>
        <v>#N/A</v>
      </c>
      <c r="M2480" s="129" t="e">
        <f t="shared" si="786"/>
        <v>#N/A</v>
      </c>
      <c r="N2480" s="11">
        <f>SUM($K$4:K2480)</f>
        <v>200</v>
      </c>
      <c r="O2480" s="11" t="str">
        <f>IF(P2480="","",IF(IFERROR(VLOOKUP(N2480,Home!$C$8:$R$1048576,1,FALSE),"")=0,"",IFERROR(VLOOKUP(N2480,Home!$C$8:$R$1048576,1,FALSE),"")))</f>
        <v/>
      </c>
      <c r="P2480" s="11" t="str">
        <f>IF(IFERROR(VLOOKUP(W2480,Home!$C$8:$R$1048576,3,FALSE),"")=0,"",IFERROR(VLOOKUP(W2480,Home!$C$8:$R$1048576,3,FALSE),""))</f>
        <v/>
      </c>
      <c r="Q2480" s="11" t="str">
        <f t="shared" si="785"/>
        <v/>
      </c>
      <c r="R2480" s="130" t="e">
        <f>VLOOKUP(Q2480,'Baggrund til lister'!$G$4:$H$15,2,FALSE)</f>
        <v>#N/A</v>
      </c>
      <c r="S2480" s="11" t="str">
        <f t="shared" si="787"/>
        <v/>
      </c>
      <c r="T2480" s="11" t="str">
        <f>IF(IFERROR(VLOOKUP(N2480,Home!$C$8:$R$1048576,11,FALSE),"")=0,"",IFERROR(VLOOKUP(N2480,Home!$C$8:$R$1048576,11,FALSE),""))</f>
        <v/>
      </c>
      <c r="U2480" s="11" t="str">
        <f>IF(IFERROR(VLOOKUP(O2480,Home!$C$8:$R$1048576,12,FALSE),"")=0,"",IFERROR(VLOOKUP(O2480,Home!$C$8:$R$1048576,12,FALSE),""))</f>
        <v/>
      </c>
      <c r="V2480" s="11" t="str">
        <f>IF(IFERROR(VLOOKUP(O2480,Home!$C$8:$R$1048576,8,FALSE),"")=0,"",IFERROR(VLOOKUP(O2480,Home!$C$8:$R$1048576,8,FALSE),""))</f>
        <v/>
      </c>
      <c r="W2480" s="11" t="str">
        <f>IF(OR(VLOOKUP(N2480,Home!$C$7:$I$207,6,FALSE)="",VLOOKUP(N2480,Home!$C$7:$I$207,7,FALSE)=""),"FEJL",SUM(Baggrundsark!$K$4:K2480))</f>
        <v>FEJL</v>
      </c>
      <c r="Y2480">
        <v>2477</v>
      </c>
      <c r="Z2480" s="1"/>
      <c r="AC2480" s="44"/>
      <c r="AD2480">
        <f t="shared" si="794"/>
        <v>0</v>
      </c>
      <c r="AE2480">
        <f>SUM($AD$4:AD2480)</f>
        <v>1</v>
      </c>
      <c r="AF2480" s="103" t="str">
        <f>IFERROR(VLOOKUP(AN2480,Home!$C$8:$E$207,3,FALSE),"")</f>
        <v/>
      </c>
      <c r="AG2480" s="103" t="str">
        <f>IFERROR(VLOOKUP(AN2480,Home!$C$8:$E$207,2,FALSE),"")</f>
        <v/>
      </c>
      <c r="AH2480" s="104" t="str">
        <f>IF(VLOOKUP(AE2480,Home!$C$8:$I$207,6,FALSE)="","",VLOOKUP(AE2480,Home!$C$8:$I$207,6,FALSE))</f>
        <v/>
      </c>
      <c r="AI2480" s="104" t="e">
        <f t="shared" si="802"/>
        <v>#VALUE!</v>
      </c>
      <c r="AJ2480" s="105" t="e">
        <f t="shared" si="795"/>
        <v>#VALUE!</v>
      </c>
      <c r="AK2480" s="103" t="e">
        <f t="shared" si="788"/>
        <v>#VALUE!</v>
      </c>
      <c r="AL2480" s="103" t="e">
        <f t="shared" si="796"/>
        <v>#VALUE!</v>
      </c>
      <c r="AN2480" t="str">
        <f>IF(OR(VLOOKUP(AE2480,Home!$C$8:$I$207,6,FALSE)="",VLOOKUP(AE2480,Home!$C$8:$I$207,7,FALSE)=""),"FEJL",Baggrundsark!AE2480)</f>
        <v>FEJL</v>
      </c>
      <c r="AO2480">
        <f>IF(VLOOKUP(AE2480,Home!$C$8:$N$207,12,FALSE)="Timelønnet",1,0)</f>
        <v>0</v>
      </c>
      <c r="AP2480">
        <f>SUM($AO$4:AO2480)*AO2480</f>
        <v>0</v>
      </c>
      <c r="AQ2480">
        <f t="shared" si="803"/>
        <v>1</v>
      </c>
      <c r="AR2480" t="str">
        <f t="shared" si="803"/>
        <v/>
      </c>
      <c r="AS2480" t="e">
        <f t="shared" si="797"/>
        <v>#VALUE!</v>
      </c>
      <c r="AT2480" s="45" t="e">
        <f t="shared" si="804"/>
        <v>#VALUE!</v>
      </c>
      <c r="AU2480">
        <f>VLOOKUP(AQ2480,Home!$C$8:$J$207,8,FALSE)</f>
        <v>0</v>
      </c>
    </row>
    <row r="2481" spans="1:47" x14ac:dyDescent="0.25">
      <c r="A2481" s="6">
        <f t="shared" si="789"/>
        <v>0</v>
      </c>
      <c r="B2481" s="6">
        <f t="shared" si="798"/>
        <v>0</v>
      </c>
      <c r="C2481" s="6" t="str">
        <f t="shared" si="790"/>
        <v/>
      </c>
      <c r="D2481" s="7">
        <f t="shared" si="791"/>
        <v>0</v>
      </c>
      <c r="E2481" s="7">
        <f t="shared" si="799"/>
        <v>0</v>
      </c>
      <c r="F2481" s="7" t="str">
        <f t="shared" si="792"/>
        <v/>
      </c>
      <c r="G2481" s="6">
        <f t="shared" si="793"/>
        <v>0</v>
      </c>
      <c r="H2481" s="6">
        <f t="shared" si="800"/>
        <v>0</v>
      </c>
      <c r="I2481" s="6" t="str">
        <f t="shared" si="801"/>
        <v/>
      </c>
      <c r="J2481" s="11">
        <v>2478</v>
      </c>
      <c r="K2481" s="11">
        <f>IF(IFERROR(VLOOKUP(J2481,Home!$A$8:$B$1048576,1,FALSE),0)=0,0,1)</f>
        <v>0</v>
      </c>
      <c r="L2481" s="129" t="e">
        <f>IF(VLOOKUP(O2481,Home!$C$8:$R$207,6,FALSE)="","",VLOOKUP(O2481,Home!$C$8:$R$207,6,FALSE))</f>
        <v>#N/A</v>
      </c>
      <c r="M2481" s="129" t="e">
        <f t="shared" si="786"/>
        <v>#N/A</v>
      </c>
      <c r="N2481" s="11">
        <f>SUM($K$4:K2481)</f>
        <v>200</v>
      </c>
      <c r="O2481" s="11" t="str">
        <f>IF(P2481="","",IF(IFERROR(VLOOKUP(N2481,Home!$C$8:$R$1048576,1,FALSE),"")=0,"",IFERROR(VLOOKUP(N2481,Home!$C$8:$R$1048576,1,FALSE),"")))</f>
        <v/>
      </c>
      <c r="P2481" s="11" t="str">
        <f>IF(IFERROR(VLOOKUP(W2481,Home!$C$8:$R$1048576,3,FALSE),"")=0,"",IFERROR(VLOOKUP(W2481,Home!$C$8:$R$1048576,3,FALSE),""))</f>
        <v/>
      </c>
      <c r="Q2481" s="11" t="str">
        <f t="shared" si="785"/>
        <v/>
      </c>
      <c r="R2481" s="130" t="e">
        <f>VLOOKUP(Q2481,'Baggrund til lister'!$G$4:$H$15,2,FALSE)</f>
        <v>#N/A</v>
      </c>
      <c r="S2481" s="11" t="str">
        <f t="shared" si="787"/>
        <v/>
      </c>
      <c r="T2481" s="11" t="str">
        <f>IF(IFERROR(VLOOKUP(N2481,Home!$C$8:$R$1048576,11,FALSE),"")=0,"",IFERROR(VLOOKUP(N2481,Home!$C$8:$R$1048576,11,FALSE),""))</f>
        <v/>
      </c>
      <c r="U2481" s="11" t="str">
        <f>IF(IFERROR(VLOOKUP(O2481,Home!$C$8:$R$1048576,12,FALSE),"")=0,"",IFERROR(VLOOKUP(O2481,Home!$C$8:$R$1048576,12,FALSE),""))</f>
        <v/>
      </c>
      <c r="V2481" s="11" t="str">
        <f>IF(IFERROR(VLOOKUP(O2481,Home!$C$8:$R$1048576,8,FALSE),"")=0,"",IFERROR(VLOOKUP(O2481,Home!$C$8:$R$1048576,8,FALSE),""))</f>
        <v/>
      </c>
      <c r="W2481" s="11" t="str">
        <f>IF(OR(VLOOKUP(N2481,Home!$C$7:$I$207,6,FALSE)="",VLOOKUP(N2481,Home!$C$7:$I$207,7,FALSE)=""),"FEJL",SUM(Baggrundsark!$K$4:K2481))</f>
        <v>FEJL</v>
      </c>
      <c r="Y2481">
        <v>2478</v>
      </c>
      <c r="Z2481" s="1"/>
      <c r="AC2481" s="44"/>
      <c r="AD2481">
        <f t="shared" si="794"/>
        <v>0</v>
      </c>
      <c r="AE2481">
        <f>SUM($AD$4:AD2481)</f>
        <v>1</v>
      </c>
      <c r="AF2481" s="103" t="str">
        <f>IFERROR(VLOOKUP(AN2481,Home!$C$8:$E$207,3,FALSE),"")</f>
        <v/>
      </c>
      <c r="AG2481" s="103" t="str">
        <f>IFERROR(VLOOKUP(AN2481,Home!$C$8:$E$207,2,FALSE),"")</f>
        <v/>
      </c>
      <c r="AH2481" s="104" t="str">
        <f>IF(VLOOKUP(AE2481,Home!$C$8:$I$207,6,FALSE)="","",VLOOKUP(AE2481,Home!$C$8:$I$207,6,FALSE))</f>
        <v/>
      </c>
      <c r="AI2481" s="104" t="e">
        <f t="shared" si="802"/>
        <v>#VALUE!</v>
      </c>
      <c r="AJ2481" s="105" t="e">
        <f t="shared" si="795"/>
        <v>#VALUE!</v>
      </c>
      <c r="AK2481" s="103" t="e">
        <f t="shared" si="788"/>
        <v>#VALUE!</v>
      </c>
      <c r="AL2481" s="103" t="e">
        <f t="shared" si="796"/>
        <v>#VALUE!</v>
      </c>
      <c r="AN2481" t="str">
        <f>IF(OR(VLOOKUP(AE2481,Home!$C$8:$I$207,6,FALSE)="",VLOOKUP(AE2481,Home!$C$8:$I$207,7,FALSE)=""),"FEJL",Baggrundsark!AE2481)</f>
        <v>FEJL</v>
      </c>
      <c r="AO2481">
        <f>IF(VLOOKUP(AE2481,Home!$C$8:$N$207,12,FALSE)="Timelønnet",1,0)</f>
        <v>0</v>
      </c>
      <c r="AP2481">
        <f>SUM($AO$4:AO2481)*AO2481</f>
        <v>0</v>
      </c>
      <c r="AQ2481">
        <f t="shared" si="803"/>
        <v>1</v>
      </c>
      <c r="AR2481" t="str">
        <f t="shared" si="803"/>
        <v/>
      </c>
      <c r="AS2481" t="e">
        <f t="shared" si="797"/>
        <v>#VALUE!</v>
      </c>
      <c r="AT2481" s="45" t="e">
        <f t="shared" si="804"/>
        <v>#VALUE!</v>
      </c>
      <c r="AU2481">
        <f>VLOOKUP(AQ2481,Home!$C$8:$J$207,8,FALSE)</f>
        <v>0</v>
      </c>
    </row>
    <row r="2482" spans="1:47" x14ac:dyDescent="0.25">
      <c r="A2482" s="6">
        <f t="shared" si="789"/>
        <v>0</v>
      </c>
      <c r="B2482" s="6">
        <f t="shared" si="798"/>
        <v>0</v>
      </c>
      <c r="C2482" s="6" t="str">
        <f t="shared" si="790"/>
        <v/>
      </c>
      <c r="D2482" s="7">
        <f t="shared" si="791"/>
        <v>0</v>
      </c>
      <c r="E2482" s="7">
        <f t="shared" si="799"/>
        <v>0</v>
      </c>
      <c r="F2482" s="7" t="str">
        <f t="shared" si="792"/>
        <v/>
      </c>
      <c r="G2482" s="6">
        <f t="shared" si="793"/>
        <v>0</v>
      </c>
      <c r="H2482" s="6">
        <f t="shared" si="800"/>
        <v>0</v>
      </c>
      <c r="I2482" s="6" t="str">
        <f t="shared" si="801"/>
        <v/>
      </c>
      <c r="J2482" s="11">
        <v>2479</v>
      </c>
      <c r="K2482" s="11">
        <f>IF(IFERROR(VLOOKUP(J2482,Home!$A$8:$B$1048576,1,FALSE),0)=0,0,1)</f>
        <v>0</v>
      </c>
      <c r="L2482" s="129" t="e">
        <f>IF(VLOOKUP(O2482,Home!$C$8:$R$207,6,FALSE)="","",VLOOKUP(O2482,Home!$C$8:$R$207,6,FALSE))</f>
        <v>#N/A</v>
      </c>
      <c r="M2482" s="129" t="e">
        <f t="shared" si="786"/>
        <v>#N/A</v>
      </c>
      <c r="N2482" s="11">
        <f>SUM($K$4:K2482)</f>
        <v>200</v>
      </c>
      <c r="O2482" s="11" t="str">
        <f>IF(P2482="","",IF(IFERROR(VLOOKUP(N2482,Home!$C$8:$R$1048576,1,FALSE),"")=0,"",IFERROR(VLOOKUP(N2482,Home!$C$8:$R$1048576,1,FALSE),"")))</f>
        <v/>
      </c>
      <c r="P2482" s="11" t="str">
        <f>IF(IFERROR(VLOOKUP(W2482,Home!$C$8:$R$1048576,3,FALSE),"")=0,"",IFERROR(VLOOKUP(W2482,Home!$C$8:$R$1048576,3,FALSE),""))</f>
        <v/>
      </c>
      <c r="Q2482" s="11" t="str">
        <f t="shared" si="785"/>
        <v/>
      </c>
      <c r="R2482" s="130" t="e">
        <f>VLOOKUP(Q2482,'Baggrund til lister'!$G$4:$H$15,2,FALSE)</f>
        <v>#N/A</v>
      </c>
      <c r="S2482" s="11" t="str">
        <f t="shared" si="787"/>
        <v/>
      </c>
      <c r="T2482" s="11" t="str">
        <f>IF(IFERROR(VLOOKUP(N2482,Home!$C$8:$R$1048576,11,FALSE),"")=0,"",IFERROR(VLOOKUP(N2482,Home!$C$8:$R$1048576,11,FALSE),""))</f>
        <v/>
      </c>
      <c r="U2482" s="11" t="str">
        <f>IF(IFERROR(VLOOKUP(O2482,Home!$C$8:$R$1048576,12,FALSE),"")=0,"",IFERROR(VLOOKUP(O2482,Home!$C$8:$R$1048576,12,FALSE),""))</f>
        <v/>
      </c>
      <c r="V2482" s="11" t="str">
        <f>IF(IFERROR(VLOOKUP(O2482,Home!$C$8:$R$1048576,8,FALSE),"")=0,"",IFERROR(VLOOKUP(O2482,Home!$C$8:$R$1048576,8,FALSE),""))</f>
        <v/>
      </c>
      <c r="W2482" s="11" t="str">
        <f>IF(OR(VLOOKUP(N2482,Home!$C$7:$I$207,6,FALSE)="",VLOOKUP(N2482,Home!$C$7:$I$207,7,FALSE)=""),"FEJL",SUM(Baggrundsark!$K$4:K2482))</f>
        <v>FEJL</v>
      </c>
      <c r="Y2482">
        <v>2479</v>
      </c>
      <c r="Z2482" s="1"/>
      <c r="AC2482" s="44"/>
      <c r="AD2482">
        <f t="shared" si="794"/>
        <v>0</v>
      </c>
      <c r="AE2482">
        <f>SUM($AD$4:AD2482)</f>
        <v>1</v>
      </c>
      <c r="AF2482" s="103" t="str">
        <f>IFERROR(VLOOKUP(AN2482,Home!$C$8:$E$207,3,FALSE),"")</f>
        <v/>
      </c>
      <c r="AG2482" s="103" t="str">
        <f>IFERROR(VLOOKUP(AN2482,Home!$C$8:$E$207,2,FALSE),"")</f>
        <v/>
      </c>
      <c r="AH2482" s="104" t="str">
        <f>IF(VLOOKUP(AE2482,Home!$C$8:$I$207,6,FALSE)="","",VLOOKUP(AE2482,Home!$C$8:$I$207,6,FALSE))</f>
        <v/>
      </c>
      <c r="AI2482" s="104" t="e">
        <f t="shared" si="802"/>
        <v>#VALUE!</v>
      </c>
      <c r="AJ2482" s="105" t="e">
        <f t="shared" si="795"/>
        <v>#VALUE!</v>
      </c>
      <c r="AK2482" s="103" t="e">
        <f t="shared" si="788"/>
        <v>#VALUE!</v>
      </c>
      <c r="AL2482" s="103" t="e">
        <f t="shared" si="796"/>
        <v>#VALUE!</v>
      </c>
      <c r="AN2482" t="str">
        <f>IF(OR(VLOOKUP(AE2482,Home!$C$8:$I$207,6,FALSE)="",VLOOKUP(AE2482,Home!$C$8:$I$207,7,FALSE)=""),"FEJL",Baggrundsark!AE2482)</f>
        <v>FEJL</v>
      </c>
      <c r="AO2482">
        <f>IF(VLOOKUP(AE2482,Home!$C$8:$N$207,12,FALSE)="Timelønnet",1,0)</f>
        <v>0</v>
      </c>
      <c r="AP2482">
        <f>SUM($AO$4:AO2482)*AO2482</f>
        <v>0</v>
      </c>
      <c r="AQ2482">
        <f t="shared" si="803"/>
        <v>1</v>
      </c>
      <c r="AR2482" t="str">
        <f t="shared" si="803"/>
        <v/>
      </c>
      <c r="AS2482" t="e">
        <f t="shared" si="797"/>
        <v>#VALUE!</v>
      </c>
      <c r="AT2482" s="45" t="e">
        <f t="shared" si="804"/>
        <v>#VALUE!</v>
      </c>
      <c r="AU2482">
        <f>VLOOKUP(AQ2482,Home!$C$8:$J$207,8,FALSE)</f>
        <v>0</v>
      </c>
    </row>
    <row r="2483" spans="1:47" x14ac:dyDescent="0.25">
      <c r="A2483" s="6">
        <f t="shared" si="789"/>
        <v>0</v>
      </c>
      <c r="B2483" s="6">
        <f t="shared" si="798"/>
        <v>0</v>
      </c>
      <c r="C2483" s="6" t="str">
        <f t="shared" si="790"/>
        <v/>
      </c>
      <c r="D2483" s="7">
        <f t="shared" si="791"/>
        <v>0</v>
      </c>
      <c r="E2483" s="7">
        <f t="shared" si="799"/>
        <v>0</v>
      </c>
      <c r="F2483" s="7" t="str">
        <f t="shared" si="792"/>
        <v/>
      </c>
      <c r="G2483" s="6">
        <f t="shared" si="793"/>
        <v>0</v>
      </c>
      <c r="H2483" s="6">
        <f t="shared" si="800"/>
        <v>0</v>
      </c>
      <c r="I2483" s="6" t="str">
        <f t="shared" si="801"/>
        <v/>
      </c>
      <c r="J2483" s="11">
        <v>2480</v>
      </c>
      <c r="K2483" s="11">
        <f>IF(IFERROR(VLOOKUP(J2483,Home!$A$8:$B$1048576,1,FALSE),0)=0,0,1)</f>
        <v>0</v>
      </c>
      <c r="L2483" s="129" t="e">
        <f>IF(VLOOKUP(O2483,Home!$C$8:$R$207,6,FALSE)="","",VLOOKUP(O2483,Home!$C$8:$R$207,6,FALSE))</f>
        <v>#N/A</v>
      </c>
      <c r="M2483" s="129" t="e">
        <f t="shared" si="786"/>
        <v>#N/A</v>
      </c>
      <c r="N2483" s="11">
        <f>SUM($K$4:K2483)</f>
        <v>200</v>
      </c>
      <c r="O2483" s="11" t="str">
        <f>IF(P2483="","",IF(IFERROR(VLOOKUP(N2483,Home!$C$8:$R$1048576,1,FALSE),"")=0,"",IFERROR(VLOOKUP(N2483,Home!$C$8:$R$1048576,1,FALSE),"")))</f>
        <v/>
      </c>
      <c r="P2483" s="11" t="str">
        <f>IF(IFERROR(VLOOKUP(W2483,Home!$C$8:$R$1048576,3,FALSE),"")=0,"",IFERROR(VLOOKUP(W2483,Home!$C$8:$R$1048576,3,FALSE),""))</f>
        <v/>
      </c>
      <c r="Q2483" s="11" t="str">
        <f t="shared" si="785"/>
        <v/>
      </c>
      <c r="R2483" s="130" t="e">
        <f>VLOOKUP(Q2483,'Baggrund til lister'!$G$4:$H$15,2,FALSE)</f>
        <v>#N/A</v>
      </c>
      <c r="S2483" s="11" t="str">
        <f t="shared" si="787"/>
        <v/>
      </c>
      <c r="T2483" s="11" t="str">
        <f>IF(IFERROR(VLOOKUP(N2483,Home!$C$8:$R$1048576,11,FALSE),"")=0,"",IFERROR(VLOOKUP(N2483,Home!$C$8:$R$1048576,11,FALSE),""))</f>
        <v/>
      </c>
      <c r="U2483" s="11" t="str">
        <f>IF(IFERROR(VLOOKUP(O2483,Home!$C$8:$R$1048576,12,FALSE),"")=0,"",IFERROR(VLOOKUP(O2483,Home!$C$8:$R$1048576,12,FALSE),""))</f>
        <v/>
      </c>
      <c r="V2483" s="11" t="str">
        <f>IF(IFERROR(VLOOKUP(O2483,Home!$C$8:$R$1048576,8,FALSE),"")=0,"",IFERROR(VLOOKUP(O2483,Home!$C$8:$R$1048576,8,FALSE),""))</f>
        <v/>
      </c>
      <c r="W2483" s="11" t="str">
        <f>IF(OR(VLOOKUP(N2483,Home!$C$7:$I$207,6,FALSE)="",VLOOKUP(N2483,Home!$C$7:$I$207,7,FALSE)=""),"FEJL",SUM(Baggrundsark!$K$4:K2483))</f>
        <v>FEJL</v>
      </c>
      <c r="Y2483">
        <v>2480</v>
      </c>
      <c r="Z2483" s="1"/>
      <c r="AC2483" s="44"/>
      <c r="AD2483">
        <f t="shared" si="794"/>
        <v>0</v>
      </c>
      <c r="AE2483">
        <f>SUM($AD$4:AD2483)</f>
        <v>1</v>
      </c>
      <c r="AF2483" s="103" t="str">
        <f>IFERROR(VLOOKUP(AN2483,Home!$C$8:$E$207,3,FALSE),"")</f>
        <v/>
      </c>
      <c r="AG2483" s="103" t="str">
        <f>IFERROR(VLOOKUP(AN2483,Home!$C$8:$E$207,2,FALSE),"")</f>
        <v/>
      </c>
      <c r="AH2483" s="104" t="str">
        <f>IF(VLOOKUP(AE2483,Home!$C$8:$I$207,6,FALSE)="","",VLOOKUP(AE2483,Home!$C$8:$I$207,6,FALSE))</f>
        <v/>
      </c>
      <c r="AI2483" s="104" t="e">
        <f t="shared" si="802"/>
        <v>#VALUE!</v>
      </c>
      <c r="AJ2483" s="105" t="e">
        <f t="shared" si="795"/>
        <v>#VALUE!</v>
      </c>
      <c r="AK2483" s="103" t="e">
        <f t="shared" si="788"/>
        <v>#VALUE!</v>
      </c>
      <c r="AL2483" s="103" t="e">
        <f t="shared" si="796"/>
        <v>#VALUE!</v>
      </c>
      <c r="AN2483" t="str">
        <f>IF(OR(VLOOKUP(AE2483,Home!$C$8:$I$207,6,FALSE)="",VLOOKUP(AE2483,Home!$C$8:$I$207,7,FALSE)=""),"FEJL",Baggrundsark!AE2483)</f>
        <v>FEJL</v>
      </c>
      <c r="AO2483">
        <f>IF(VLOOKUP(AE2483,Home!$C$8:$N$207,12,FALSE)="Timelønnet",1,0)</f>
        <v>0</v>
      </c>
      <c r="AP2483">
        <f>SUM($AO$4:AO2483)*AO2483</f>
        <v>0</v>
      </c>
      <c r="AQ2483">
        <f t="shared" si="803"/>
        <v>1</v>
      </c>
      <c r="AR2483" t="str">
        <f t="shared" si="803"/>
        <v/>
      </c>
      <c r="AS2483" t="e">
        <f t="shared" si="797"/>
        <v>#VALUE!</v>
      </c>
      <c r="AT2483" s="45" t="e">
        <f t="shared" si="804"/>
        <v>#VALUE!</v>
      </c>
      <c r="AU2483">
        <f>VLOOKUP(AQ2483,Home!$C$8:$J$207,8,FALSE)</f>
        <v>0</v>
      </c>
    </row>
    <row r="2484" spans="1:47" x14ac:dyDescent="0.25">
      <c r="A2484" s="6">
        <f t="shared" si="789"/>
        <v>0</v>
      </c>
      <c r="B2484" s="6">
        <f t="shared" si="798"/>
        <v>0</v>
      </c>
      <c r="C2484" s="6" t="str">
        <f t="shared" si="790"/>
        <v/>
      </c>
      <c r="D2484" s="7">
        <f t="shared" si="791"/>
        <v>0</v>
      </c>
      <c r="E2484" s="7">
        <f t="shared" si="799"/>
        <v>0</v>
      </c>
      <c r="F2484" s="7" t="str">
        <f t="shared" si="792"/>
        <v/>
      </c>
      <c r="G2484" s="6">
        <f t="shared" si="793"/>
        <v>0</v>
      </c>
      <c r="H2484" s="6">
        <f t="shared" si="800"/>
        <v>0</v>
      </c>
      <c r="I2484" s="6" t="str">
        <f t="shared" si="801"/>
        <v/>
      </c>
      <c r="J2484" s="11">
        <v>2481</v>
      </c>
      <c r="K2484" s="11">
        <f>IF(IFERROR(VLOOKUP(J2484,Home!$A$8:$B$1048576,1,FALSE),0)=0,0,1)</f>
        <v>0</v>
      </c>
      <c r="L2484" s="129" t="e">
        <f>IF(VLOOKUP(O2484,Home!$C$8:$R$207,6,FALSE)="","",VLOOKUP(O2484,Home!$C$8:$R$207,6,FALSE))</f>
        <v>#N/A</v>
      </c>
      <c r="M2484" s="129" t="e">
        <f t="shared" si="786"/>
        <v>#N/A</v>
      </c>
      <c r="N2484" s="11">
        <f>SUM($K$4:K2484)</f>
        <v>200</v>
      </c>
      <c r="O2484" s="11" t="str">
        <f>IF(P2484="","",IF(IFERROR(VLOOKUP(N2484,Home!$C$8:$R$1048576,1,FALSE),"")=0,"",IFERROR(VLOOKUP(N2484,Home!$C$8:$R$1048576,1,FALSE),"")))</f>
        <v/>
      </c>
      <c r="P2484" s="11" t="str">
        <f>IF(IFERROR(VLOOKUP(W2484,Home!$C$8:$R$1048576,3,FALSE),"")=0,"",IFERROR(VLOOKUP(W2484,Home!$C$8:$R$1048576,3,FALSE),""))</f>
        <v/>
      </c>
      <c r="Q2484" s="11" t="str">
        <f t="shared" si="785"/>
        <v/>
      </c>
      <c r="R2484" s="130" t="e">
        <f>VLOOKUP(Q2484,'Baggrund til lister'!$G$4:$H$15,2,FALSE)</f>
        <v>#N/A</v>
      </c>
      <c r="S2484" s="11" t="str">
        <f t="shared" si="787"/>
        <v/>
      </c>
      <c r="T2484" s="11" t="str">
        <f>IF(IFERROR(VLOOKUP(N2484,Home!$C$8:$R$1048576,11,FALSE),"")=0,"",IFERROR(VLOOKUP(N2484,Home!$C$8:$R$1048576,11,FALSE),""))</f>
        <v/>
      </c>
      <c r="U2484" s="11" t="str">
        <f>IF(IFERROR(VLOOKUP(O2484,Home!$C$8:$R$1048576,12,FALSE),"")=0,"",IFERROR(VLOOKUP(O2484,Home!$C$8:$R$1048576,12,FALSE),""))</f>
        <v/>
      </c>
      <c r="V2484" s="11" t="str">
        <f>IF(IFERROR(VLOOKUP(O2484,Home!$C$8:$R$1048576,8,FALSE),"")=0,"",IFERROR(VLOOKUP(O2484,Home!$C$8:$R$1048576,8,FALSE),""))</f>
        <v/>
      </c>
      <c r="W2484" s="11" t="str">
        <f>IF(OR(VLOOKUP(N2484,Home!$C$7:$I$207,6,FALSE)="",VLOOKUP(N2484,Home!$C$7:$I$207,7,FALSE)=""),"FEJL",SUM(Baggrundsark!$K$4:K2484))</f>
        <v>FEJL</v>
      </c>
      <c r="Y2484">
        <v>2481</v>
      </c>
      <c r="Z2484" s="1"/>
      <c r="AC2484" s="44"/>
      <c r="AD2484">
        <f t="shared" si="794"/>
        <v>0</v>
      </c>
      <c r="AE2484">
        <f>SUM($AD$4:AD2484)</f>
        <v>1</v>
      </c>
      <c r="AF2484" s="103" t="str">
        <f>IFERROR(VLOOKUP(AN2484,Home!$C$8:$E$207,3,FALSE),"")</f>
        <v/>
      </c>
      <c r="AG2484" s="103" t="str">
        <f>IFERROR(VLOOKUP(AN2484,Home!$C$8:$E$207,2,FALSE),"")</f>
        <v/>
      </c>
      <c r="AH2484" s="104" t="str">
        <f>IF(VLOOKUP(AE2484,Home!$C$8:$I$207,6,FALSE)="","",VLOOKUP(AE2484,Home!$C$8:$I$207,6,FALSE))</f>
        <v/>
      </c>
      <c r="AI2484" s="104" t="e">
        <f t="shared" si="802"/>
        <v>#VALUE!</v>
      </c>
      <c r="AJ2484" s="105" t="e">
        <f t="shared" si="795"/>
        <v>#VALUE!</v>
      </c>
      <c r="AK2484" s="103" t="e">
        <f t="shared" si="788"/>
        <v>#VALUE!</v>
      </c>
      <c r="AL2484" s="103" t="e">
        <f t="shared" si="796"/>
        <v>#VALUE!</v>
      </c>
      <c r="AN2484" t="str">
        <f>IF(OR(VLOOKUP(AE2484,Home!$C$8:$I$207,6,FALSE)="",VLOOKUP(AE2484,Home!$C$8:$I$207,7,FALSE)=""),"FEJL",Baggrundsark!AE2484)</f>
        <v>FEJL</v>
      </c>
      <c r="AO2484">
        <f>IF(VLOOKUP(AE2484,Home!$C$8:$N$207,12,FALSE)="Timelønnet",1,0)</f>
        <v>0</v>
      </c>
      <c r="AP2484">
        <f>SUM($AO$4:AO2484)*AO2484</f>
        <v>0</v>
      </c>
      <c r="AQ2484">
        <f t="shared" si="803"/>
        <v>1</v>
      </c>
      <c r="AR2484" t="str">
        <f t="shared" si="803"/>
        <v/>
      </c>
      <c r="AS2484" t="e">
        <f t="shared" si="797"/>
        <v>#VALUE!</v>
      </c>
      <c r="AT2484" s="45" t="e">
        <f t="shared" si="804"/>
        <v>#VALUE!</v>
      </c>
      <c r="AU2484">
        <f>VLOOKUP(AQ2484,Home!$C$8:$J$207,8,FALSE)</f>
        <v>0</v>
      </c>
    </row>
    <row r="2485" spans="1:47" x14ac:dyDescent="0.25">
      <c r="A2485" s="6">
        <f t="shared" si="789"/>
        <v>0</v>
      </c>
      <c r="B2485" s="6">
        <f t="shared" si="798"/>
        <v>0</v>
      </c>
      <c r="C2485" s="6" t="str">
        <f t="shared" si="790"/>
        <v/>
      </c>
      <c r="D2485" s="7">
        <f t="shared" si="791"/>
        <v>0</v>
      </c>
      <c r="E2485" s="7">
        <f t="shared" si="799"/>
        <v>0</v>
      </c>
      <c r="F2485" s="7" t="str">
        <f t="shared" si="792"/>
        <v/>
      </c>
      <c r="G2485" s="6">
        <f t="shared" si="793"/>
        <v>0</v>
      </c>
      <c r="H2485" s="6">
        <f t="shared" si="800"/>
        <v>0</v>
      </c>
      <c r="I2485" s="6" t="str">
        <f t="shared" si="801"/>
        <v/>
      </c>
      <c r="J2485" s="11">
        <v>2482</v>
      </c>
      <c r="K2485" s="11">
        <f>IF(IFERROR(VLOOKUP(J2485,Home!$A$8:$B$1048576,1,FALSE),0)=0,0,1)</f>
        <v>0</v>
      </c>
      <c r="L2485" s="129" t="e">
        <f>IF(VLOOKUP(O2485,Home!$C$8:$R$207,6,FALSE)="","",VLOOKUP(O2485,Home!$C$8:$R$207,6,FALSE))</f>
        <v>#N/A</v>
      </c>
      <c r="M2485" s="129" t="e">
        <f t="shared" si="786"/>
        <v>#N/A</v>
      </c>
      <c r="N2485" s="11">
        <f>SUM($K$4:K2485)</f>
        <v>200</v>
      </c>
      <c r="O2485" s="11" t="str">
        <f>IF(P2485="","",IF(IFERROR(VLOOKUP(N2485,Home!$C$8:$R$1048576,1,FALSE),"")=0,"",IFERROR(VLOOKUP(N2485,Home!$C$8:$R$1048576,1,FALSE),"")))</f>
        <v/>
      </c>
      <c r="P2485" s="11" t="str">
        <f>IF(IFERROR(VLOOKUP(W2485,Home!$C$8:$R$1048576,3,FALSE),"")=0,"",IFERROR(VLOOKUP(W2485,Home!$C$8:$R$1048576,3,FALSE),""))</f>
        <v/>
      </c>
      <c r="Q2485" s="11" t="str">
        <f t="shared" si="785"/>
        <v/>
      </c>
      <c r="R2485" s="130" t="e">
        <f>VLOOKUP(Q2485,'Baggrund til lister'!$G$4:$H$15,2,FALSE)</f>
        <v>#N/A</v>
      </c>
      <c r="S2485" s="11" t="str">
        <f t="shared" si="787"/>
        <v/>
      </c>
      <c r="T2485" s="11" t="str">
        <f>IF(IFERROR(VLOOKUP(N2485,Home!$C$8:$R$1048576,11,FALSE),"")=0,"",IFERROR(VLOOKUP(N2485,Home!$C$8:$R$1048576,11,FALSE),""))</f>
        <v/>
      </c>
      <c r="U2485" s="11" t="str">
        <f>IF(IFERROR(VLOOKUP(O2485,Home!$C$8:$R$1048576,12,FALSE),"")=0,"",IFERROR(VLOOKUP(O2485,Home!$C$8:$R$1048576,12,FALSE),""))</f>
        <v/>
      </c>
      <c r="V2485" s="11" t="str">
        <f>IF(IFERROR(VLOOKUP(O2485,Home!$C$8:$R$1048576,8,FALSE),"")=0,"",IFERROR(VLOOKUP(O2485,Home!$C$8:$R$1048576,8,FALSE),""))</f>
        <v/>
      </c>
      <c r="W2485" s="11" t="str">
        <f>IF(OR(VLOOKUP(N2485,Home!$C$7:$I$207,6,FALSE)="",VLOOKUP(N2485,Home!$C$7:$I$207,7,FALSE)=""),"FEJL",SUM(Baggrundsark!$K$4:K2485))</f>
        <v>FEJL</v>
      </c>
      <c r="Y2485">
        <v>2482</v>
      </c>
      <c r="Z2485" s="1"/>
      <c r="AC2485" s="44"/>
      <c r="AD2485">
        <f t="shared" si="794"/>
        <v>0</v>
      </c>
      <c r="AE2485">
        <f>SUM($AD$4:AD2485)</f>
        <v>1</v>
      </c>
      <c r="AF2485" s="103" t="str">
        <f>IFERROR(VLOOKUP(AN2485,Home!$C$8:$E$207,3,FALSE),"")</f>
        <v/>
      </c>
      <c r="AG2485" s="103" t="str">
        <f>IFERROR(VLOOKUP(AN2485,Home!$C$8:$E$207,2,FALSE),"")</f>
        <v/>
      </c>
      <c r="AH2485" s="104" t="str">
        <f>IF(VLOOKUP(AE2485,Home!$C$8:$I$207,6,FALSE)="","",VLOOKUP(AE2485,Home!$C$8:$I$207,6,FALSE))</f>
        <v/>
      </c>
      <c r="AI2485" s="104" t="e">
        <f t="shared" si="802"/>
        <v>#VALUE!</v>
      </c>
      <c r="AJ2485" s="105" t="e">
        <f t="shared" si="795"/>
        <v>#VALUE!</v>
      </c>
      <c r="AK2485" s="103" t="e">
        <f t="shared" si="788"/>
        <v>#VALUE!</v>
      </c>
      <c r="AL2485" s="103" t="e">
        <f t="shared" si="796"/>
        <v>#VALUE!</v>
      </c>
      <c r="AN2485" t="str">
        <f>IF(OR(VLOOKUP(AE2485,Home!$C$8:$I$207,6,FALSE)="",VLOOKUP(AE2485,Home!$C$8:$I$207,7,FALSE)=""),"FEJL",Baggrundsark!AE2485)</f>
        <v>FEJL</v>
      </c>
      <c r="AO2485">
        <f>IF(VLOOKUP(AE2485,Home!$C$8:$N$207,12,FALSE)="Timelønnet",1,0)</f>
        <v>0</v>
      </c>
      <c r="AP2485">
        <f>SUM($AO$4:AO2485)*AO2485</f>
        <v>0</v>
      </c>
      <c r="AQ2485">
        <f t="shared" si="803"/>
        <v>1</v>
      </c>
      <c r="AR2485" t="str">
        <f t="shared" si="803"/>
        <v/>
      </c>
      <c r="AS2485" t="e">
        <f t="shared" si="797"/>
        <v>#VALUE!</v>
      </c>
      <c r="AT2485" s="45" t="e">
        <f t="shared" si="804"/>
        <v>#VALUE!</v>
      </c>
      <c r="AU2485">
        <f>VLOOKUP(AQ2485,Home!$C$8:$J$207,8,FALSE)</f>
        <v>0</v>
      </c>
    </row>
    <row r="2486" spans="1:47" x14ac:dyDescent="0.25">
      <c r="A2486" s="6">
        <f t="shared" si="789"/>
        <v>0</v>
      </c>
      <c r="B2486" s="6">
        <f t="shared" si="798"/>
        <v>0</v>
      </c>
      <c r="C2486" s="6" t="str">
        <f t="shared" si="790"/>
        <v/>
      </c>
      <c r="D2486" s="7">
        <f t="shared" si="791"/>
        <v>0</v>
      </c>
      <c r="E2486" s="7">
        <f t="shared" si="799"/>
        <v>0</v>
      </c>
      <c r="F2486" s="7" t="str">
        <f t="shared" si="792"/>
        <v/>
      </c>
      <c r="G2486" s="6">
        <f t="shared" si="793"/>
        <v>0</v>
      </c>
      <c r="H2486" s="6">
        <f t="shared" si="800"/>
        <v>0</v>
      </c>
      <c r="I2486" s="6" t="str">
        <f t="shared" si="801"/>
        <v/>
      </c>
      <c r="J2486" s="11">
        <v>2483</v>
      </c>
      <c r="K2486" s="11">
        <f>IF(IFERROR(VLOOKUP(J2486,Home!$A$8:$B$1048576,1,FALSE),0)=0,0,1)</f>
        <v>0</v>
      </c>
      <c r="L2486" s="129" t="e">
        <f>IF(VLOOKUP(O2486,Home!$C$8:$R$207,6,FALSE)="","",VLOOKUP(O2486,Home!$C$8:$R$207,6,FALSE))</f>
        <v>#N/A</v>
      </c>
      <c r="M2486" s="129" t="e">
        <f t="shared" si="786"/>
        <v>#N/A</v>
      </c>
      <c r="N2486" s="11">
        <f>SUM($K$4:K2486)</f>
        <v>200</v>
      </c>
      <c r="O2486" s="11" t="str">
        <f>IF(P2486="","",IF(IFERROR(VLOOKUP(N2486,Home!$C$8:$R$1048576,1,FALSE),"")=0,"",IFERROR(VLOOKUP(N2486,Home!$C$8:$R$1048576,1,FALSE),"")))</f>
        <v/>
      </c>
      <c r="P2486" s="11" t="str">
        <f>IF(IFERROR(VLOOKUP(W2486,Home!$C$8:$R$1048576,3,FALSE),"")=0,"",IFERROR(VLOOKUP(W2486,Home!$C$8:$R$1048576,3,FALSE),""))</f>
        <v/>
      </c>
      <c r="Q2486" s="11" t="str">
        <f t="shared" si="785"/>
        <v/>
      </c>
      <c r="R2486" s="130" t="e">
        <f>VLOOKUP(Q2486,'Baggrund til lister'!$G$4:$H$15,2,FALSE)</f>
        <v>#N/A</v>
      </c>
      <c r="S2486" s="11" t="str">
        <f t="shared" si="787"/>
        <v/>
      </c>
      <c r="T2486" s="11" t="str">
        <f>IF(IFERROR(VLOOKUP(N2486,Home!$C$8:$R$1048576,11,FALSE),"")=0,"",IFERROR(VLOOKUP(N2486,Home!$C$8:$R$1048576,11,FALSE),""))</f>
        <v/>
      </c>
      <c r="U2486" s="11" t="str">
        <f>IF(IFERROR(VLOOKUP(O2486,Home!$C$8:$R$1048576,12,FALSE),"")=0,"",IFERROR(VLOOKUP(O2486,Home!$C$8:$R$1048576,12,FALSE),""))</f>
        <v/>
      </c>
      <c r="V2486" s="11" t="str">
        <f>IF(IFERROR(VLOOKUP(O2486,Home!$C$8:$R$1048576,8,FALSE),"")=0,"",IFERROR(VLOOKUP(O2486,Home!$C$8:$R$1048576,8,FALSE),""))</f>
        <v/>
      </c>
      <c r="W2486" s="11" t="str">
        <f>IF(OR(VLOOKUP(N2486,Home!$C$7:$I$207,6,FALSE)="",VLOOKUP(N2486,Home!$C$7:$I$207,7,FALSE)=""),"FEJL",SUM(Baggrundsark!$K$4:K2486))</f>
        <v>FEJL</v>
      </c>
      <c r="Y2486">
        <v>2483</v>
      </c>
      <c r="Z2486" s="1"/>
      <c r="AC2486" s="44"/>
      <c r="AD2486">
        <f t="shared" si="794"/>
        <v>0</v>
      </c>
      <c r="AE2486">
        <f>SUM($AD$4:AD2486)</f>
        <v>1</v>
      </c>
      <c r="AF2486" s="103" t="str">
        <f>IFERROR(VLOOKUP(AN2486,Home!$C$8:$E$207,3,FALSE),"")</f>
        <v/>
      </c>
      <c r="AG2486" s="103" t="str">
        <f>IFERROR(VLOOKUP(AN2486,Home!$C$8:$E$207,2,FALSE),"")</f>
        <v/>
      </c>
      <c r="AH2486" s="104" t="str">
        <f>IF(VLOOKUP(AE2486,Home!$C$8:$I$207,6,FALSE)="","",VLOOKUP(AE2486,Home!$C$8:$I$207,6,FALSE))</f>
        <v/>
      </c>
      <c r="AI2486" s="104" t="e">
        <f t="shared" si="802"/>
        <v>#VALUE!</v>
      </c>
      <c r="AJ2486" s="105" t="e">
        <f t="shared" si="795"/>
        <v>#VALUE!</v>
      </c>
      <c r="AK2486" s="103" t="e">
        <f t="shared" si="788"/>
        <v>#VALUE!</v>
      </c>
      <c r="AL2486" s="103" t="e">
        <f t="shared" si="796"/>
        <v>#VALUE!</v>
      </c>
      <c r="AN2486" t="str">
        <f>IF(OR(VLOOKUP(AE2486,Home!$C$8:$I$207,6,FALSE)="",VLOOKUP(AE2486,Home!$C$8:$I$207,7,FALSE)=""),"FEJL",Baggrundsark!AE2486)</f>
        <v>FEJL</v>
      </c>
      <c r="AO2486">
        <f>IF(VLOOKUP(AE2486,Home!$C$8:$N$207,12,FALSE)="Timelønnet",1,0)</f>
        <v>0</v>
      </c>
      <c r="AP2486">
        <f>SUM($AO$4:AO2486)*AO2486</f>
        <v>0</v>
      </c>
      <c r="AQ2486">
        <f t="shared" si="803"/>
        <v>1</v>
      </c>
      <c r="AR2486" t="str">
        <f t="shared" si="803"/>
        <v/>
      </c>
      <c r="AS2486" t="e">
        <f t="shared" si="797"/>
        <v>#VALUE!</v>
      </c>
      <c r="AT2486" s="45" t="e">
        <f t="shared" si="804"/>
        <v>#VALUE!</v>
      </c>
      <c r="AU2486">
        <f>VLOOKUP(AQ2486,Home!$C$8:$J$207,8,FALSE)</f>
        <v>0</v>
      </c>
    </row>
    <row r="2487" spans="1:47" x14ac:dyDescent="0.25">
      <c r="A2487" s="6">
        <f t="shared" si="789"/>
        <v>0</v>
      </c>
      <c r="B2487" s="6">
        <f t="shared" si="798"/>
        <v>0</v>
      </c>
      <c r="C2487" s="6" t="str">
        <f t="shared" si="790"/>
        <v/>
      </c>
      <c r="D2487" s="7">
        <f t="shared" si="791"/>
        <v>0</v>
      </c>
      <c r="E2487" s="7">
        <f t="shared" si="799"/>
        <v>0</v>
      </c>
      <c r="F2487" s="7" t="str">
        <f t="shared" si="792"/>
        <v/>
      </c>
      <c r="G2487" s="6">
        <f t="shared" si="793"/>
        <v>0</v>
      </c>
      <c r="H2487" s="6">
        <f t="shared" si="800"/>
        <v>0</v>
      </c>
      <c r="I2487" s="6" t="str">
        <f t="shared" si="801"/>
        <v/>
      </c>
      <c r="J2487" s="11">
        <v>2484</v>
      </c>
      <c r="K2487" s="11">
        <f>IF(IFERROR(VLOOKUP(J2487,Home!$A$8:$B$1048576,1,FALSE),0)=0,0,1)</f>
        <v>0</v>
      </c>
      <c r="L2487" s="129" t="e">
        <f>IF(VLOOKUP(O2487,Home!$C$8:$R$207,6,FALSE)="","",VLOOKUP(O2487,Home!$C$8:$R$207,6,FALSE))</f>
        <v>#N/A</v>
      </c>
      <c r="M2487" s="129" t="e">
        <f t="shared" si="786"/>
        <v>#N/A</v>
      </c>
      <c r="N2487" s="11">
        <f>SUM($K$4:K2487)</f>
        <v>200</v>
      </c>
      <c r="O2487" s="11" t="str">
        <f>IF(P2487="","",IF(IFERROR(VLOOKUP(N2487,Home!$C$8:$R$1048576,1,FALSE),"")=0,"",IFERROR(VLOOKUP(N2487,Home!$C$8:$R$1048576,1,FALSE),"")))</f>
        <v/>
      </c>
      <c r="P2487" s="11" t="str">
        <f>IF(IFERROR(VLOOKUP(W2487,Home!$C$8:$R$1048576,3,FALSE),"")=0,"",IFERROR(VLOOKUP(W2487,Home!$C$8:$R$1048576,3,FALSE),""))</f>
        <v/>
      </c>
      <c r="Q2487" s="11" t="str">
        <f t="shared" si="785"/>
        <v/>
      </c>
      <c r="R2487" s="130" t="e">
        <f>VLOOKUP(Q2487,'Baggrund til lister'!$G$4:$H$15,2,FALSE)</f>
        <v>#N/A</v>
      </c>
      <c r="S2487" s="11" t="str">
        <f t="shared" si="787"/>
        <v/>
      </c>
      <c r="T2487" s="11" t="str">
        <f>IF(IFERROR(VLOOKUP(N2487,Home!$C$8:$R$1048576,11,FALSE),"")=0,"",IFERROR(VLOOKUP(N2487,Home!$C$8:$R$1048576,11,FALSE),""))</f>
        <v/>
      </c>
      <c r="U2487" s="11" t="str">
        <f>IF(IFERROR(VLOOKUP(O2487,Home!$C$8:$R$1048576,12,FALSE),"")=0,"",IFERROR(VLOOKUP(O2487,Home!$C$8:$R$1048576,12,FALSE),""))</f>
        <v/>
      </c>
      <c r="V2487" s="11" t="str">
        <f>IF(IFERROR(VLOOKUP(O2487,Home!$C$8:$R$1048576,8,FALSE),"")=0,"",IFERROR(VLOOKUP(O2487,Home!$C$8:$R$1048576,8,FALSE),""))</f>
        <v/>
      </c>
      <c r="W2487" s="11" t="str">
        <f>IF(OR(VLOOKUP(N2487,Home!$C$7:$I$207,6,FALSE)="",VLOOKUP(N2487,Home!$C$7:$I$207,7,FALSE)=""),"FEJL",SUM(Baggrundsark!$K$4:K2487))</f>
        <v>FEJL</v>
      </c>
      <c r="Y2487">
        <v>2484</v>
      </c>
      <c r="Z2487" s="1"/>
      <c r="AC2487" s="44"/>
      <c r="AD2487">
        <f t="shared" si="794"/>
        <v>0</v>
      </c>
      <c r="AE2487">
        <f>SUM($AD$4:AD2487)</f>
        <v>1</v>
      </c>
      <c r="AF2487" s="103" t="str">
        <f>IFERROR(VLOOKUP(AN2487,Home!$C$8:$E$207,3,FALSE),"")</f>
        <v/>
      </c>
      <c r="AG2487" s="103" t="str">
        <f>IFERROR(VLOOKUP(AN2487,Home!$C$8:$E$207,2,FALSE),"")</f>
        <v/>
      </c>
      <c r="AH2487" s="104" t="str">
        <f>IF(VLOOKUP(AE2487,Home!$C$8:$I$207,6,FALSE)="","",VLOOKUP(AE2487,Home!$C$8:$I$207,6,FALSE))</f>
        <v/>
      </c>
      <c r="AI2487" s="104" t="e">
        <f t="shared" si="802"/>
        <v>#VALUE!</v>
      </c>
      <c r="AJ2487" s="105" t="e">
        <f t="shared" si="795"/>
        <v>#VALUE!</v>
      </c>
      <c r="AK2487" s="103" t="e">
        <f t="shared" si="788"/>
        <v>#VALUE!</v>
      </c>
      <c r="AL2487" s="103" t="e">
        <f t="shared" si="796"/>
        <v>#VALUE!</v>
      </c>
      <c r="AN2487" t="str">
        <f>IF(OR(VLOOKUP(AE2487,Home!$C$8:$I$207,6,FALSE)="",VLOOKUP(AE2487,Home!$C$8:$I$207,7,FALSE)=""),"FEJL",Baggrundsark!AE2487)</f>
        <v>FEJL</v>
      </c>
      <c r="AO2487">
        <f>IF(VLOOKUP(AE2487,Home!$C$8:$N$207,12,FALSE)="Timelønnet",1,0)</f>
        <v>0</v>
      </c>
      <c r="AP2487">
        <f>SUM($AO$4:AO2487)*AO2487</f>
        <v>0</v>
      </c>
      <c r="AQ2487">
        <f t="shared" si="803"/>
        <v>1</v>
      </c>
      <c r="AR2487" t="str">
        <f t="shared" si="803"/>
        <v/>
      </c>
      <c r="AS2487" t="e">
        <f t="shared" si="797"/>
        <v>#VALUE!</v>
      </c>
      <c r="AT2487" s="45" t="e">
        <f t="shared" si="804"/>
        <v>#VALUE!</v>
      </c>
      <c r="AU2487">
        <f>VLOOKUP(AQ2487,Home!$C$8:$J$207,8,FALSE)</f>
        <v>0</v>
      </c>
    </row>
    <row r="2488" spans="1:47" x14ac:dyDescent="0.25">
      <c r="A2488" s="6">
        <f t="shared" si="789"/>
        <v>0</v>
      </c>
      <c r="B2488" s="6">
        <f t="shared" si="798"/>
        <v>0</v>
      </c>
      <c r="C2488" s="6" t="str">
        <f t="shared" si="790"/>
        <v/>
      </c>
      <c r="D2488" s="7">
        <f t="shared" si="791"/>
        <v>0</v>
      </c>
      <c r="E2488" s="7">
        <f t="shared" si="799"/>
        <v>0</v>
      </c>
      <c r="F2488" s="7" t="str">
        <f t="shared" si="792"/>
        <v/>
      </c>
      <c r="G2488" s="6">
        <f t="shared" si="793"/>
        <v>0</v>
      </c>
      <c r="H2488" s="6">
        <f t="shared" si="800"/>
        <v>0</v>
      </c>
      <c r="I2488" s="6" t="str">
        <f t="shared" si="801"/>
        <v/>
      </c>
      <c r="J2488" s="11">
        <v>2485</v>
      </c>
      <c r="K2488" s="11">
        <f>IF(IFERROR(VLOOKUP(J2488,Home!$A$8:$B$1048576,1,FALSE),0)=0,0,1)</f>
        <v>0</v>
      </c>
      <c r="L2488" s="129" t="e">
        <f>IF(VLOOKUP(O2488,Home!$C$8:$R$207,6,FALSE)="","",VLOOKUP(O2488,Home!$C$8:$R$207,6,FALSE))</f>
        <v>#N/A</v>
      </c>
      <c r="M2488" s="129" t="e">
        <f t="shared" si="786"/>
        <v>#N/A</v>
      </c>
      <c r="N2488" s="11">
        <f>SUM($K$4:K2488)</f>
        <v>200</v>
      </c>
      <c r="O2488" s="11" t="str">
        <f>IF(P2488="","",IF(IFERROR(VLOOKUP(N2488,Home!$C$8:$R$1048576,1,FALSE),"")=0,"",IFERROR(VLOOKUP(N2488,Home!$C$8:$R$1048576,1,FALSE),"")))</f>
        <v/>
      </c>
      <c r="P2488" s="11" t="str">
        <f>IF(IFERROR(VLOOKUP(W2488,Home!$C$8:$R$1048576,3,FALSE),"")=0,"",IFERROR(VLOOKUP(W2488,Home!$C$8:$R$1048576,3,FALSE),""))</f>
        <v/>
      </c>
      <c r="Q2488" s="11" t="str">
        <f t="shared" si="785"/>
        <v/>
      </c>
      <c r="R2488" s="130" t="e">
        <f>VLOOKUP(Q2488,'Baggrund til lister'!$G$4:$H$15,2,FALSE)</f>
        <v>#N/A</v>
      </c>
      <c r="S2488" s="11" t="str">
        <f t="shared" si="787"/>
        <v/>
      </c>
      <c r="T2488" s="11" t="str">
        <f>IF(IFERROR(VLOOKUP(N2488,Home!$C$8:$R$1048576,11,FALSE),"")=0,"",IFERROR(VLOOKUP(N2488,Home!$C$8:$R$1048576,11,FALSE),""))</f>
        <v/>
      </c>
      <c r="U2488" s="11" t="str">
        <f>IF(IFERROR(VLOOKUP(O2488,Home!$C$8:$R$1048576,12,FALSE),"")=0,"",IFERROR(VLOOKUP(O2488,Home!$C$8:$R$1048576,12,FALSE),""))</f>
        <v/>
      </c>
      <c r="V2488" s="11" t="str">
        <f>IF(IFERROR(VLOOKUP(O2488,Home!$C$8:$R$1048576,8,FALSE),"")=0,"",IFERROR(VLOOKUP(O2488,Home!$C$8:$R$1048576,8,FALSE),""))</f>
        <v/>
      </c>
      <c r="W2488" s="11" t="str">
        <f>IF(OR(VLOOKUP(N2488,Home!$C$7:$I$207,6,FALSE)="",VLOOKUP(N2488,Home!$C$7:$I$207,7,FALSE)=""),"FEJL",SUM(Baggrundsark!$K$4:K2488))</f>
        <v>FEJL</v>
      </c>
      <c r="Y2488">
        <v>2485</v>
      </c>
      <c r="Z2488" s="1"/>
      <c r="AC2488" s="44"/>
      <c r="AD2488">
        <f t="shared" si="794"/>
        <v>0</v>
      </c>
      <c r="AE2488">
        <f>SUM($AD$4:AD2488)</f>
        <v>1</v>
      </c>
      <c r="AF2488" s="103" t="str">
        <f>IFERROR(VLOOKUP(AN2488,Home!$C$8:$E$207,3,FALSE),"")</f>
        <v/>
      </c>
      <c r="AG2488" s="103" t="str">
        <f>IFERROR(VLOOKUP(AN2488,Home!$C$8:$E$207,2,FALSE),"")</f>
        <v/>
      </c>
      <c r="AH2488" s="104" t="str">
        <f>IF(VLOOKUP(AE2488,Home!$C$8:$I$207,6,FALSE)="","",VLOOKUP(AE2488,Home!$C$8:$I$207,6,FALSE))</f>
        <v/>
      </c>
      <c r="AI2488" s="104" t="e">
        <f t="shared" si="802"/>
        <v>#VALUE!</v>
      </c>
      <c r="AJ2488" s="105" t="e">
        <f t="shared" si="795"/>
        <v>#VALUE!</v>
      </c>
      <c r="AK2488" s="103" t="e">
        <f t="shared" si="788"/>
        <v>#VALUE!</v>
      </c>
      <c r="AL2488" s="103" t="e">
        <f t="shared" si="796"/>
        <v>#VALUE!</v>
      </c>
      <c r="AN2488" t="str">
        <f>IF(OR(VLOOKUP(AE2488,Home!$C$8:$I$207,6,FALSE)="",VLOOKUP(AE2488,Home!$C$8:$I$207,7,FALSE)=""),"FEJL",Baggrundsark!AE2488)</f>
        <v>FEJL</v>
      </c>
      <c r="AO2488">
        <f>IF(VLOOKUP(AE2488,Home!$C$8:$N$207,12,FALSE)="Timelønnet",1,0)</f>
        <v>0</v>
      </c>
      <c r="AP2488">
        <f>SUM($AO$4:AO2488)*AO2488</f>
        <v>0</v>
      </c>
      <c r="AQ2488">
        <f t="shared" si="803"/>
        <v>1</v>
      </c>
      <c r="AR2488" t="str">
        <f t="shared" si="803"/>
        <v/>
      </c>
      <c r="AS2488" t="e">
        <f t="shared" si="797"/>
        <v>#VALUE!</v>
      </c>
      <c r="AT2488" s="45" t="e">
        <f t="shared" si="804"/>
        <v>#VALUE!</v>
      </c>
      <c r="AU2488">
        <f>VLOOKUP(AQ2488,Home!$C$8:$J$207,8,FALSE)</f>
        <v>0</v>
      </c>
    </row>
    <row r="2489" spans="1:47" x14ac:dyDescent="0.25">
      <c r="A2489" s="6">
        <f t="shared" si="789"/>
        <v>0</v>
      </c>
      <c r="B2489" s="6">
        <f t="shared" si="798"/>
        <v>0</v>
      </c>
      <c r="C2489" s="6" t="str">
        <f t="shared" si="790"/>
        <v/>
      </c>
      <c r="D2489" s="7">
        <f t="shared" si="791"/>
        <v>0</v>
      </c>
      <c r="E2489" s="7">
        <f t="shared" si="799"/>
        <v>0</v>
      </c>
      <c r="F2489" s="7" t="str">
        <f t="shared" si="792"/>
        <v/>
      </c>
      <c r="G2489" s="6">
        <f t="shared" si="793"/>
        <v>0</v>
      </c>
      <c r="H2489" s="6">
        <f t="shared" si="800"/>
        <v>0</v>
      </c>
      <c r="I2489" s="6" t="str">
        <f t="shared" si="801"/>
        <v/>
      </c>
      <c r="J2489" s="11">
        <v>2486</v>
      </c>
      <c r="K2489" s="11">
        <f>IF(IFERROR(VLOOKUP(J2489,Home!$A$8:$B$1048576,1,FALSE),0)=0,0,1)</f>
        <v>0</v>
      </c>
      <c r="L2489" s="129" t="e">
        <f>IF(VLOOKUP(O2489,Home!$C$8:$R$207,6,FALSE)="","",VLOOKUP(O2489,Home!$C$8:$R$207,6,FALSE))</f>
        <v>#N/A</v>
      </c>
      <c r="M2489" s="129" t="e">
        <f t="shared" si="786"/>
        <v>#N/A</v>
      </c>
      <c r="N2489" s="11">
        <f>SUM($K$4:K2489)</f>
        <v>200</v>
      </c>
      <c r="O2489" s="11" t="str">
        <f>IF(P2489="","",IF(IFERROR(VLOOKUP(N2489,Home!$C$8:$R$1048576,1,FALSE),"")=0,"",IFERROR(VLOOKUP(N2489,Home!$C$8:$R$1048576,1,FALSE),"")))</f>
        <v/>
      </c>
      <c r="P2489" s="11" t="str">
        <f>IF(IFERROR(VLOOKUP(W2489,Home!$C$8:$R$1048576,3,FALSE),"")=0,"",IFERROR(VLOOKUP(W2489,Home!$C$8:$R$1048576,3,FALSE),""))</f>
        <v/>
      </c>
      <c r="Q2489" s="11" t="str">
        <f t="shared" ref="Q2489:Q2502" si="805">IFERROR(MONTH(M2489),"")</f>
        <v/>
      </c>
      <c r="R2489" s="130" t="e">
        <f>VLOOKUP(Q2489,'Baggrund til lister'!$G$4:$H$15,2,FALSE)</f>
        <v>#N/A</v>
      </c>
      <c r="S2489" s="11" t="str">
        <f t="shared" si="787"/>
        <v/>
      </c>
      <c r="T2489" s="11" t="str">
        <f>IF(IFERROR(VLOOKUP(N2489,Home!$C$8:$R$1048576,11,FALSE),"")=0,"",IFERROR(VLOOKUP(N2489,Home!$C$8:$R$1048576,11,FALSE),""))</f>
        <v/>
      </c>
      <c r="U2489" s="11" t="str">
        <f>IF(IFERROR(VLOOKUP(O2489,Home!$C$8:$R$1048576,12,FALSE),"")=0,"",IFERROR(VLOOKUP(O2489,Home!$C$8:$R$1048576,12,FALSE),""))</f>
        <v/>
      </c>
      <c r="V2489" s="11" t="str">
        <f>IF(IFERROR(VLOOKUP(O2489,Home!$C$8:$R$1048576,8,FALSE),"")=0,"",IFERROR(VLOOKUP(O2489,Home!$C$8:$R$1048576,8,FALSE),""))</f>
        <v/>
      </c>
      <c r="W2489" s="11" t="str">
        <f>IF(OR(VLOOKUP(N2489,Home!$C$7:$I$207,6,FALSE)="",VLOOKUP(N2489,Home!$C$7:$I$207,7,FALSE)=""),"FEJL",SUM(Baggrundsark!$K$4:K2489))</f>
        <v>FEJL</v>
      </c>
      <c r="Y2489">
        <v>2486</v>
      </c>
      <c r="Z2489" s="1"/>
      <c r="AC2489" s="44"/>
      <c r="AD2489">
        <f t="shared" si="794"/>
        <v>0</v>
      </c>
      <c r="AE2489">
        <f>SUM($AD$4:AD2489)</f>
        <v>1</v>
      </c>
      <c r="AF2489" s="103" t="str">
        <f>IFERROR(VLOOKUP(AN2489,Home!$C$8:$E$207,3,FALSE),"")</f>
        <v/>
      </c>
      <c r="AG2489" s="103" t="str">
        <f>IFERROR(VLOOKUP(AN2489,Home!$C$8:$E$207,2,FALSE),"")</f>
        <v/>
      </c>
      <c r="AH2489" s="104" t="str">
        <f>IF(VLOOKUP(AE2489,Home!$C$8:$I$207,6,FALSE)="","",VLOOKUP(AE2489,Home!$C$8:$I$207,6,FALSE))</f>
        <v/>
      </c>
      <c r="AI2489" s="104" t="e">
        <f t="shared" si="802"/>
        <v>#VALUE!</v>
      </c>
      <c r="AJ2489" s="105" t="e">
        <f t="shared" si="795"/>
        <v>#VALUE!</v>
      </c>
      <c r="AK2489" s="103" t="e">
        <f t="shared" si="788"/>
        <v>#VALUE!</v>
      </c>
      <c r="AL2489" s="103" t="e">
        <f t="shared" si="796"/>
        <v>#VALUE!</v>
      </c>
      <c r="AN2489" t="str">
        <f>IF(OR(VLOOKUP(AE2489,Home!$C$8:$I$207,6,FALSE)="",VLOOKUP(AE2489,Home!$C$8:$I$207,7,FALSE)=""),"FEJL",Baggrundsark!AE2489)</f>
        <v>FEJL</v>
      </c>
      <c r="AO2489">
        <f>IF(VLOOKUP(AE2489,Home!$C$8:$N$207,12,FALSE)="Timelønnet",1,0)</f>
        <v>0</v>
      </c>
      <c r="AP2489">
        <f>SUM($AO$4:AO2489)*AO2489</f>
        <v>0</v>
      </c>
      <c r="AQ2489">
        <f t="shared" si="803"/>
        <v>1</v>
      </c>
      <c r="AR2489" t="str">
        <f t="shared" si="803"/>
        <v/>
      </c>
      <c r="AS2489" t="e">
        <f t="shared" si="797"/>
        <v>#VALUE!</v>
      </c>
      <c r="AT2489" s="45" t="e">
        <f t="shared" si="804"/>
        <v>#VALUE!</v>
      </c>
      <c r="AU2489">
        <f>VLOOKUP(AQ2489,Home!$C$8:$J$207,8,FALSE)</f>
        <v>0</v>
      </c>
    </row>
    <row r="2490" spans="1:47" x14ac:dyDescent="0.25">
      <c r="A2490" s="6">
        <f t="shared" si="789"/>
        <v>0</v>
      </c>
      <c r="B2490" s="6">
        <f t="shared" si="798"/>
        <v>0</v>
      </c>
      <c r="C2490" s="6" t="str">
        <f t="shared" si="790"/>
        <v/>
      </c>
      <c r="D2490" s="7">
        <f t="shared" si="791"/>
        <v>0</v>
      </c>
      <c r="E2490" s="7">
        <f t="shared" si="799"/>
        <v>0</v>
      </c>
      <c r="F2490" s="7" t="str">
        <f t="shared" si="792"/>
        <v/>
      </c>
      <c r="G2490" s="6">
        <f t="shared" si="793"/>
        <v>0</v>
      </c>
      <c r="H2490" s="6">
        <f t="shared" si="800"/>
        <v>0</v>
      </c>
      <c r="I2490" s="6" t="str">
        <f t="shared" si="801"/>
        <v/>
      </c>
      <c r="J2490" s="11">
        <v>2487</v>
      </c>
      <c r="K2490" s="11">
        <f>IF(IFERROR(VLOOKUP(J2490,Home!$A$8:$B$1048576,1,FALSE),0)=0,0,1)</f>
        <v>0</v>
      </c>
      <c r="L2490" s="129" t="e">
        <f>IF(VLOOKUP(O2490,Home!$C$8:$R$207,6,FALSE)="","",VLOOKUP(O2490,Home!$C$8:$R$207,6,FALSE))</f>
        <v>#N/A</v>
      </c>
      <c r="M2490" s="129" t="e">
        <f t="shared" si="786"/>
        <v>#N/A</v>
      </c>
      <c r="N2490" s="11">
        <f>SUM($K$4:K2490)</f>
        <v>200</v>
      </c>
      <c r="O2490" s="11" t="str">
        <f>IF(P2490="","",IF(IFERROR(VLOOKUP(N2490,Home!$C$8:$R$1048576,1,FALSE),"")=0,"",IFERROR(VLOOKUP(N2490,Home!$C$8:$R$1048576,1,FALSE),"")))</f>
        <v/>
      </c>
      <c r="P2490" s="11" t="str">
        <f>IF(IFERROR(VLOOKUP(W2490,Home!$C$8:$R$1048576,3,FALSE),"")=0,"",IFERROR(VLOOKUP(W2490,Home!$C$8:$R$1048576,3,FALSE),""))</f>
        <v/>
      </c>
      <c r="Q2490" s="11" t="str">
        <f t="shared" si="805"/>
        <v/>
      </c>
      <c r="R2490" s="130" t="e">
        <f>VLOOKUP(Q2490,'Baggrund til lister'!$G$4:$H$15,2,FALSE)</f>
        <v>#N/A</v>
      </c>
      <c r="S2490" s="11" t="str">
        <f t="shared" si="787"/>
        <v/>
      </c>
      <c r="T2490" s="11" t="str">
        <f>IF(IFERROR(VLOOKUP(N2490,Home!$C$8:$R$1048576,11,FALSE),"")=0,"",IFERROR(VLOOKUP(N2490,Home!$C$8:$R$1048576,11,FALSE),""))</f>
        <v/>
      </c>
      <c r="U2490" s="11" t="str">
        <f>IF(IFERROR(VLOOKUP(O2490,Home!$C$8:$R$1048576,12,FALSE),"")=0,"",IFERROR(VLOOKUP(O2490,Home!$C$8:$R$1048576,12,FALSE),""))</f>
        <v/>
      </c>
      <c r="V2490" s="11" t="str">
        <f>IF(IFERROR(VLOOKUP(O2490,Home!$C$8:$R$1048576,8,FALSE),"")=0,"",IFERROR(VLOOKUP(O2490,Home!$C$8:$R$1048576,8,FALSE),""))</f>
        <v/>
      </c>
      <c r="W2490" s="11" t="str">
        <f>IF(OR(VLOOKUP(N2490,Home!$C$7:$I$207,6,FALSE)="",VLOOKUP(N2490,Home!$C$7:$I$207,7,FALSE)=""),"FEJL",SUM(Baggrundsark!$K$4:K2490))</f>
        <v>FEJL</v>
      </c>
      <c r="Y2490">
        <v>2487</v>
      </c>
      <c r="Z2490" s="1"/>
      <c r="AC2490" s="44"/>
      <c r="AD2490">
        <f t="shared" si="794"/>
        <v>0</v>
      </c>
      <c r="AE2490">
        <f>SUM($AD$4:AD2490)</f>
        <v>1</v>
      </c>
      <c r="AF2490" s="103" t="str">
        <f>IFERROR(VLOOKUP(AN2490,Home!$C$8:$E$207,3,FALSE),"")</f>
        <v/>
      </c>
      <c r="AG2490" s="103" t="str">
        <f>IFERROR(VLOOKUP(AN2490,Home!$C$8:$E$207,2,FALSE),"")</f>
        <v/>
      </c>
      <c r="AH2490" s="104" t="str">
        <f>IF(VLOOKUP(AE2490,Home!$C$8:$I$207,6,FALSE)="","",VLOOKUP(AE2490,Home!$C$8:$I$207,6,FALSE))</f>
        <v/>
      </c>
      <c r="AI2490" s="104" t="e">
        <f t="shared" si="802"/>
        <v>#VALUE!</v>
      </c>
      <c r="AJ2490" s="105" t="e">
        <f t="shared" si="795"/>
        <v>#VALUE!</v>
      </c>
      <c r="AK2490" s="103" t="e">
        <f t="shared" si="788"/>
        <v>#VALUE!</v>
      </c>
      <c r="AL2490" s="103" t="e">
        <f t="shared" si="796"/>
        <v>#VALUE!</v>
      </c>
      <c r="AN2490" t="str">
        <f>IF(OR(VLOOKUP(AE2490,Home!$C$8:$I$207,6,FALSE)="",VLOOKUP(AE2490,Home!$C$8:$I$207,7,FALSE)=""),"FEJL",Baggrundsark!AE2490)</f>
        <v>FEJL</v>
      </c>
      <c r="AO2490">
        <f>IF(VLOOKUP(AE2490,Home!$C$8:$N$207,12,FALSE)="Timelønnet",1,0)</f>
        <v>0</v>
      </c>
      <c r="AP2490">
        <f>SUM($AO$4:AO2490)*AO2490</f>
        <v>0</v>
      </c>
      <c r="AQ2490">
        <f t="shared" si="803"/>
        <v>1</v>
      </c>
      <c r="AR2490" t="str">
        <f t="shared" si="803"/>
        <v/>
      </c>
      <c r="AS2490" t="e">
        <f t="shared" si="797"/>
        <v>#VALUE!</v>
      </c>
      <c r="AT2490" s="45" t="e">
        <f t="shared" si="804"/>
        <v>#VALUE!</v>
      </c>
      <c r="AU2490">
        <f>VLOOKUP(AQ2490,Home!$C$8:$J$207,8,FALSE)</f>
        <v>0</v>
      </c>
    </row>
    <row r="2491" spans="1:47" x14ac:dyDescent="0.25">
      <c r="A2491" s="6">
        <f t="shared" si="789"/>
        <v>0</v>
      </c>
      <c r="B2491" s="6">
        <f t="shared" si="798"/>
        <v>0</v>
      </c>
      <c r="C2491" s="6" t="str">
        <f t="shared" si="790"/>
        <v/>
      </c>
      <c r="D2491" s="7">
        <f t="shared" si="791"/>
        <v>0</v>
      </c>
      <c r="E2491" s="7">
        <f t="shared" si="799"/>
        <v>0</v>
      </c>
      <c r="F2491" s="7" t="str">
        <f t="shared" si="792"/>
        <v/>
      </c>
      <c r="G2491" s="6">
        <f t="shared" si="793"/>
        <v>0</v>
      </c>
      <c r="H2491" s="6">
        <f t="shared" si="800"/>
        <v>0</v>
      </c>
      <c r="I2491" s="6" t="str">
        <f t="shared" si="801"/>
        <v/>
      </c>
      <c r="J2491" s="11">
        <v>2488</v>
      </c>
      <c r="K2491" s="11">
        <f>IF(IFERROR(VLOOKUP(J2491,Home!$A$8:$B$1048576,1,FALSE),0)=0,0,1)</f>
        <v>0</v>
      </c>
      <c r="L2491" s="129" t="e">
        <f>IF(VLOOKUP(O2491,Home!$C$8:$R$207,6,FALSE)="","",VLOOKUP(O2491,Home!$C$8:$R$207,6,FALSE))</f>
        <v>#N/A</v>
      </c>
      <c r="M2491" s="129" t="e">
        <f t="shared" si="786"/>
        <v>#N/A</v>
      </c>
      <c r="N2491" s="11">
        <f>SUM($K$4:K2491)</f>
        <v>200</v>
      </c>
      <c r="O2491" s="11" t="str">
        <f>IF(P2491="","",IF(IFERROR(VLOOKUP(N2491,Home!$C$8:$R$1048576,1,FALSE),"")=0,"",IFERROR(VLOOKUP(N2491,Home!$C$8:$R$1048576,1,FALSE),"")))</f>
        <v/>
      </c>
      <c r="P2491" s="11" t="str">
        <f>IF(IFERROR(VLOOKUP(W2491,Home!$C$8:$R$1048576,3,FALSE),"")=0,"",IFERROR(VLOOKUP(W2491,Home!$C$8:$R$1048576,3,FALSE),""))</f>
        <v/>
      </c>
      <c r="Q2491" s="11" t="str">
        <f t="shared" si="805"/>
        <v/>
      </c>
      <c r="R2491" s="130" t="e">
        <f>VLOOKUP(Q2491,'Baggrund til lister'!$G$4:$H$15,2,FALSE)</f>
        <v>#N/A</v>
      </c>
      <c r="S2491" s="11" t="str">
        <f t="shared" si="787"/>
        <v/>
      </c>
      <c r="T2491" s="11" t="str">
        <f>IF(IFERROR(VLOOKUP(N2491,Home!$C$8:$R$1048576,11,FALSE),"")=0,"",IFERROR(VLOOKUP(N2491,Home!$C$8:$R$1048576,11,FALSE),""))</f>
        <v/>
      </c>
      <c r="U2491" s="11" t="str">
        <f>IF(IFERROR(VLOOKUP(O2491,Home!$C$8:$R$1048576,12,FALSE),"")=0,"",IFERROR(VLOOKUP(O2491,Home!$C$8:$R$1048576,12,FALSE),""))</f>
        <v/>
      </c>
      <c r="V2491" s="11" t="str">
        <f>IF(IFERROR(VLOOKUP(O2491,Home!$C$8:$R$1048576,8,FALSE),"")=0,"",IFERROR(VLOOKUP(O2491,Home!$C$8:$R$1048576,8,FALSE),""))</f>
        <v/>
      </c>
      <c r="W2491" s="11" t="str">
        <f>IF(OR(VLOOKUP(N2491,Home!$C$7:$I$207,6,FALSE)="",VLOOKUP(N2491,Home!$C$7:$I$207,7,FALSE)=""),"FEJL",SUM(Baggrundsark!$K$4:K2491))</f>
        <v>FEJL</v>
      </c>
      <c r="Y2491">
        <v>2488</v>
      </c>
      <c r="Z2491" s="1"/>
      <c r="AC2491" s="44"/>
      <c r="AD2491">
        <f t="shared" si="794"/>
        <v>0</v>
      </c>
      <c r="AE2491">
        <f>SUM($AD$4:AD2491)</f>
        <v>1</v>
      </c>
      <c r="AF2491" s="103" t="str">
        <f>IFERROR(VLOOKUP(AN2491,Home!$C$8:$E$207,3,FALSE),"")</f>
        <v/>
      </c>
      <c r="AG2491" s="103" t="str">
        <f>IFERROR(VLOOKUP(AN2491,Home!$C$8:$E$207,2,FALSE),"")</f>
        <v/>
      </c>
      <c r="AH2491" s="104" t="str">
        <f>IF(VLOOKUP(AE2491,Home!$C$8:$I$207,6,FALSE)="","",VLOOKUP(AE2491,Home!$C$8:$I$207,6,FALSE))</f>
        <v/>
      </c>
      <c r="AI2491" s="104" t="e">
        <f t="shared" si="802"/>
        <v>#VALUE!</v>
      </c>
      <c r="AJ2491" s="105" t="e">
        <f t="shared" si="795"/>
        <v>#VALUE!</v>
      </c>
      <c r="AK2491" s="103" t="e">
        <f t="shared" si="788"/>
        <v>#VALUE!</v>
      </c>
      <c r="AL2491" s="103" t="e">
        <f t="shared" si="796"/>
        <v>#VALUE!</v>
      </c>
      <c r="AN2491" t="str">
        <f>IF(OR(VLOOKUP(AE2491,Home!$C$8:$I$207,6,FALSE)="",VLOOKUP(AE2491,Home!$C$8:$I$207,7,FALSE)=""),"FEJL",Baggrundsark!AE2491)</f>
        <v>FEJL</v>
      </c>
      <c r="AO2491">
        <f>IF(VLOOKUP(AE2491,Home!$C$8:$N$207,12,FALSE)="Timelønnet",1,0)</f>
        <v>0</v>
      </c>
      <c r="AP2491">
        <f>SUM($AO$4:AO2491)*AO2491</f>
        <v>0</v>
      </c>
      <c r="AQ2491">
        <f t="shared" si="803"/>
        <v>1</v>
      </c>
      <c r="AR2491" t="str">
        <f t="shared" si="803"/>
        <v/>
      </c>
      <c r="AS2491" t="e">
        <f t="shared" si="797"/>
        <v>#VALUE!</v>
      </c>
      <c r="AT2491" s="45" t="e">
        <f t="shared" si="804"/>
        <v>#VALUE!</v>
      </c>
      <c r="AU2491">
        <f>VLOOKUP(AQ2491,Home!$C$8:$J$207,8,FALSE)</f>
        <v>0</v>
      </c>
    </row>
    <row r="2492" spans="1:47" x14ac:dyDescent="0.25">
      <c r="A2492" s="6">
        <f t="shared" si="789"/>
        <v>0</v>
      </c>
      <c r="B2492" s="6">
        <f t="shared" si="798"/>
        <v>0</v>
      </c>
      <c r="C2492" s="6" t="str">
        <f t="shared" si="790"/>
        <v/>
      </c>
      <c r="D2492" s="7">
        <f t="shared" si="791"/>
        <v>0</v>
      </c>
      <c r="E2492" s="7">
        <f t="shared" si="799"/>
        <v>0</v>
      </c>
      <c r="F2492" s="7" t="str">
        <f t="shared" si="792"/>
        <v/>
      </c>
      <c r="G2492" s="6">
        <f t="shared" si="793"/>
        <v>0</v>
      </c>
      <c r="H2492" s="6">
        <f t="shared" si="800"/>
        <v>0</v>
      </c>
      <c r="I2492" s="6" t="str">
        <f t="shared" si="801"/>
        <v/>
      </c>
      <c r="J2492" s="11">
        <v>2489</v>
      </c>
      <c r="K2492" s="11">
        <f>IF(IFERROR(VLOOKUP(J2492,Home!$A$8:$B$1048576,1,FALSE),0)=0,0,1)</f>
        <v>0</v>
      </c>
      <c r="L2492" s="129" t="e">
        <f>IF(VLOOKUP(O2492,Home!$C$8:$R$207,6,FALSE)="","",VLOOKUP(O2492,Home!$C$8:$R$207,6,FALSE))</f>
        <v>#N/A</v>
      </c>
      <c r="M2492" s="129" t="e">
        <f t="shared" si="786"/>
        <v>#N/A</v>
      </c>
      <c r="N2492" s="11">
        <f>SUM($K$4:K2492)</f>
        <v>200</v>
      </c>
      <c r="O2492" s="11" t="str">
        <f>IF(P2492="","",IF(IFERROR(VLOOKUP(N2492,Home!$C$8:$R$1048576,1,FALSE),"")=0,"",IFERROR(VLOOKUP(N2492,Home!$C$8:$R$1048576,1,FALSE),"")))</f>
        <v/>
      </c>
      <c r="P2492" s="11" t="str">
        <f>IF(IFERROR(VLOOKUP(W2492,Home!$C$8:$R$1048576,3,FALSE),"")=0,"",IFERROR(VLOOKUP(W2492,Home!$C$8:$R$1048576,3,FALSE),""))</f>
        <v/>
      </c>
      <c r="Q2492" s="11" t="str">
        <f t="shared" si="805"/>
        <v/>
      </c>
      <c r="R2492" s="130" t="e">
        <f>VLOOKUP(Q2492,'Baggrund til lister'!$G$4:$H$15,2,FALSE)</f>
        <v>#N/A</v>
      </c>
      <c r="S2492" s="11" t="str">
        <f t="shared" si="787"/>
        <v/>
      </c>
      <c r="T2492" s="11" t="str">
        <f>IF(IFERROR(VLOOKUP(N2492,Home!$C$8:$R$1048576,11,FALSE),"")=0,"",IFERROR(VLOOKUP(N2492,Home!$C$8:$R$1048576,11,FALSE),""))</f>
        <v/>
      </c>
      <c r="U2492" s="11" t="str">
        <f>IF(IFERROR(VLOOKUP(O2492,Home!$C$8:$R$1048576,12,FALSE),"")=0,"",IFERROR(VLOOKUP(O2492,Home!$C$8:$R$1048576,12,FALSE),""))</f>
        <v/>
      </c>
      <c r="V2492" s="11" t="str">
        <f>IF(IFERROR(VLOOKUP(O2492,Home!$C$8:$R$1048576,8,FALSE),"")=0,"",IFERROR(VLOOKUP(O2492,Home!$C$8:$R$1048576,8,FALSE),""))</f>
        <v/>
      </c>
      <c r="W2492" s="11" t="str">
        <f>IF(OR(VLOOKUP(N2492,Home!$C$7:$I$207,6,FALSE)="",VLOOKUP(N2492,Home!$C$7:$I$207,7,FALSE)=""),"FEJL",SUM(Baggrundsark!$K$4:K2492))</f>
        <v>FEJL</v>
      </c>
      <c r="Y2492">
        <v>2489</v>
      </c>
      <c r="Z2492" s="1"/>
      <c r="AC2492" s="44"/>
      <c r="AD2492">
        <f t="shared" si="794"/>
        <v>0</v>
      </c>
      <c r="AE2492">
        <f>SUM($AD$4:AD2492)</f>
        <v>1</v>
      </c>
      <c r="AF2492" s="103" t="str">
        <f>IFERROR(VLOOKUP(AN2492,Home!$C$8:$E$207,3,FALSE),"")</f>
        <v/>
      </c>
      <c r="AG2492" s="103" t="str">
        <f>IFERROR(VLOOKUP(AN2492,Home!$C$8:$E$207,2,FALSE),"")</f>
        <v/>
      </c>
      <c r="AH2492" s="104" t="str">
        <f>IF(VLOOKUP(AE2492,Home!$C$8:$I$207,6,FALSE)="","",VLOOKUP(AE2492,Home!$C$8:$I$207,6,FALSE))</f>
        <v/>
      </c>
      <c r="AI2492" s="104" t="e">
        <f t="shared" si="802"/>
        <v>#VALUE!</v>
      </c>
      <c r="AJ2492" s="105" t="e">
        <f t="shared" si="795"/>
        <v>#VALUE!</v>
      </c>
      <c r="AK2492" s="103" t="e">
        <f t="shared" si="788"/>
        <v>#VALUE!</v>
      </c>
      <c r="AL2492" s="103" t="e">
        <f t="shared" si="796"/>
        <v>#VALUE!</v>
      </c>
      <c r="AN2492" t="str">
        <f>IF(OR(VLOOKUP(AE2492,Home!$C$8:$I$207,6,FALSE)="",VLOOKUP(AE2492,Home!$C$8:$I$207,7,FALSE)=""),"FEJL",Baggrundsark!AE2492)</f>
        <v>FEJL</v>
      </c>
      <c r="AO2492">
        <f>IF(VLOOKUP(AE2492,Home!$C$8:$N$207,12,FALSE)="Timelønnet",1,0)</f>
        <v>0</v>
      </c>
      <c r="AP2492">
        <f>SUM($AO$4:AO2492)*AO2492</f>
        <v>0</v>
      </c>
      <c r="AQ2492">
        <f t="shared" si="803"/>
        <v>1</v>
      </c>
      <c r="AR2492" t="str">
        <f t="shared" si="803"/>
        <v/>
      </c>
      <c r="AS2492" t="e">
        <f t="shared" si="797"/>
        <v>#VALUE!</v>
      </c>
      <c r="AT2492" s="45" t="e">
        <f t="shared" si="804"/>
        <v>#VALUE!</v>
      </c>
      <c r="AU2492">
        <f>VLOOKUP(AQ2492,Home!$C$8:$J$207,8,FALSE)</f>
        <v>0</v>
      </c>
    </row>
    <row r="2493" spans="1:47" x14ac:dyDescent="0.25">
      <c r="A2493" s="6">
        <f t="shared" si="789"/>
        <v>0</v>
      </c>
      <c r="B2493" s="6">
        <f t="shared" si="798"/>
        <v>0</v>
      </c>
      <c r="C2493" s="6" t="str">
        <f t="shared" si="790"/>
        <v/>
      </c>
      <c r="D2493" s="7">
        <f t="shared" si="791"/>
        <v>0</v>
      </c>
      <c r="E2493" s="7">
        <f t="shared" si="799"/>
        <v>0</v>
      </c>
      <c r="F2493" s="7" t="str">
        <f t="shared" si="792"/>
        <v/>
      </c>
      <c r="G2493" s="6">
        <f t="shared" si="793"/>
        <v>0</v>
      </c>
      <c r="H2493" s="6">
        <f t="shared" si="800"/>
        <v>0</v>
      </c>
      <c r="I2493" s="6" t="str">
        <f t="shared" si="801"/>
        <v/>
      </c>
      <c r="J2493" s="11">
        <v>2490</v>
      </c>
      <c r="K2493" s="11">
        <f>IF(IFERROR(VLOOKUP(J2493,Home!$A$8:$B$1048576,1,FALSE),0)=0,0,1)</f>
        <v>0</v>
      </c>
      <c r="L2493" s="129" t="e">
        <f>IF(VLOOKUP(O2493,Home!$C$8:$R$207,6,FALSE)="","",VLOOKUP(O2493,Home!$C$8:$R$207,6,FALSE))</f>
        <v>#N/A</v>
      </c>
      <c r="M2493" s="129" t="e">
        <f t="shared" si="786"/>
        <v>#N/A</v>
      </c>
      <c r="N2493" s="11">
        <f>SUM($K$4:K2493)</f>
        <v>200</v>
      </c>
      <c r="O2493" s="11" t="str">
        <f>IF(P2493="","",IF(IFERROR(VLOOKUP(N2493,Home!$C$8:$R$1048576,1,FALSE),"")=0,"",IFERROR(VLOOKUP(N2493,Home!$C$8:$R$1048576,1,FALSE),"")))</f>
        <v/>
      </c>
      <c r="P2493" s="11" t="str">
        <f>IF(IFERROR(VLOOKUP(W2493,Home!$C$8:$R$1048576,3,FALSE),"")=0,"",IFERROR(VLOOKUP(W2493,Home!$C$8:$R$1048576,3,FALSE),""))</f>
        <v/>
      </c>
      <c r="Q2493" s="11" t="str">
        <f t="shared" si="805"/>
        <v/>
      </c>
      <c r="R2493" s="130" t="e">
        <f>VLOOKUP(Q2493,'Baggrund til lister'!$G$4:$H$15,2,FALSE)</f>
        <v>#N/A</v>
      </c>
      <c r="S2493" s="11" t="str">
        <f t="shared" si="787"/>
        <v/>
      </c>
      <c r="T2493" s="11" t="str">
        <f>IF(IFERROR(VLOOKUP(N2493,Home!$C$8:$R$1048576,11,FALSE),"")=0,"",IFERROR(VLOOKUP(N2493,Home!$C$8:$R$1048576,11,FALSE),""))</f>
        <v/>
      </c>
      <c r="U2493" s="11" t="str">
        <f>IF(IFERROR(VLOOKUP(O2493,Home!$C$8:$R$1048576,12,FALSE),"")=0,"",IFERROR(VLOOKUP(O2493,Home!$C$8:$R$1048576,12,FALSE),""))</f>
        <v/>
      </c>
      <c r="V2493" s="11" t="str">
        <f>IF(IFERROR(VLOOKUP(O2493,Home!$C$8:$R$1048576,8,FALSE),"")=0,"",IFERROR(VLOOKUP(O2493,Home!$C$8:$R$1048576,8,FALSE),""))</f>
        <v/>
      </c>
      <c r="W2493" s="11" t="str">
        <f>IF(OR(VLOOKUP(N2493,Home!$C$7:$I$207,6,FALSE)="",VLOOKUP(N2493,Home!$C$7:$I$207,7,FALSE)=""),"FEJL",SUM(Baggrundsark!$K$4:K2493))</f>
        <v>FEJL</v>
      </c>
      <c r="Y2493">
        <v>2490</v>
      </c>
      <c r="Z2493" s="1"/>
      <c r="AC2493" s="44"/>
      <c r="AD2493">
        <f t="shared" si="794"/>
        <v>0</v>
      </c>
      <c r="AE2493">
        <f>SUM($AD$4:AD2493)</f>
        <v>1</v>
      </c>
      <c r="AF2493" s="103" t="str">
        <f>IFERROR(VLOOKUP(AN2493,Home!$C$8:$E$207,3,FALSE),"")</f>
        <v/>
      </c>
      <c r="AG2493" s="103" t="str">
        <f>IFERROR(VLOOKUP(AN2493,Home!$C$8:$E$207,2,FALSE),"")</f>
        <v/>
      </c>
      <c r="AH2493" s="104" t="str">
        <f>IF(VLOOKUP(AE2493,Home!$C$8:$I$207,6,FALSE)="","",VLOOKUP(AE2493,Home!$C$8:$I$207,6,FALSE))</f>
        <v/>
      </c>
      <c r="AI2493" s="104" t="e">
        <f t="shared" si="802"/>
        <v>#VALUE!</v>
      </c>
      <c r="AJ2493" s="105" t="e">
        <f t="shared" si="795"/>
        <v>#VALUE!</v>
      </c>
      <c r="AK2493" s="103" t="e">
        <f t="shared" si="788"/>
        <v>#VALUE!</v>
      </c>
      <c r="AL2493" s="103" t="e">
        <f t="shared" si="796"/>
        <v>#VALUE!</v>
      </c>
      <c r="AN2493" t="str">
        <f>IF(OR(VLOOKUP(AE2493,Home!$C$8:$I$207,6,FALSE)="",VLOOKUP(AE2493,Home!$C$8:$I$207,7,FALSE)=""),"FEJL",Baggrundsark!AE2493)</f>
        <v>FEJL</v>
      </c>
      <c r="AO2493">
        <f>IF(VLOOKUP(AE2493,Home!$C$8:$N$207,12,FALSE)="Timelønnet",1,0)</f>
        <v>0</v>
      </c>
      <c r="AP2493">
        <f>SUM($AO$4:AO2493)*AO2493</f>
        <v>0</v>
      </c>
      <c r="AQ2493">
        <f t="shared" si="803"/>
        <v>1</v>
      </c>
      <c r="AR2493" t="str">
        <f t="shared" si="803"/>
        <v/>
      </c>
      <c r="AS2493" t="e">
        <f t="shared" si="797"/>
        <v>#VALUE!</v>
      </c>
      <c r="AT2493" s="45" t="e">
        <f t="shared" si="804"/>
        <v>#VALUE!</v>
      </c>
      <c r="AU2493">
        <f>VLOOKUP(AQ2493,Home!$C$8:$J$207,8,FALSE)</f>
        <v>0</v>
      </c>
    </row>
    <row r="2494" spans="1:47" x14ac:dyDescent="0.25">
      <c r="A2494" s="6">
        <f t="shared" si="789"/>
        <v>0</v>
      </c>
      <c r="B2494" s="6">
        <f t="shared" si="798"/>
        <v>0</v>
      </c>
      <c r="C2494" s="6" t="str">
        <f t="shared" si="790"/>
        <v/>
      </c>
      <c r="D2494" s="7">
        <f t="shared" si="791"/>
        <v>0</v>
      </c>
      <c r="E2494" s="7">
        <f t="shared" si="799"/>
        <v>0</v>
      </c>
      <c r="F2494" s="7" t="str">
        <f t="shared" si="792"/>
        <v/>
      </c>
      <c r="G2494" s="6">
        <f t="shared" si="793"/>
        <v>0</v>
      </c>
      <c r="H2494" s="6">
        <f t="shared" si="800"/>
        <v>0</v>
      </c>
      <c r="I2494" s="6" t="str">
        <f t="shared" si="801"/>
        <v/>
      </c>
      <c r="J2494" s="11">
        <v>2491</v>
      </c>
      <c r="K2494" s="11">
        <f>IF(IFERROR(VLOOKUP(J2494,Home!$A$8:$B$1048576,1,FALSE),0)=0,0,1)</f>
        <v>0</v>
      </c>
      <c r="L2494" s="129" t="e">
        <f>IF(VLOOKUP(O2494,Home!$C$8:$R$207,6,FALSE)="","",VLOOKUP(O2494,Home!$C$8:$R$207,6,FALSE))</f>
        <v>#N/A</v>
      </c>
      <c r="M2494" s="129" t="e">
        <f t="shared" si="786"/>
        <v>#N/A</v>
      </c>
      <c r="N2494" s="11">
        <f>SUM($K$4:K2494)</f>
        <v>200</v>
      </c>
      <c r="O2494" s="11" t="str">
        <f>IF(P2494="","",IF(IFERROR(VLOOKUP(N2494,Home!$C$8:$R$1048576,1,FALSE),"")=0,"",IFERROR(VLOOKUP(N2494,Home!$C$8:$R$1048576,1,FALSE),"")))</f>
        <v/>
      </c>
      <c r="P2494" s="11" t="str">
        <f>IF(IFERROR(VLOOKUP(W2494,Home!$C$8:$R$1048576,3,FALSE),"")=0,"",IFERROR(VLOOKUP(W2494,Home!$C$8:$R$1048576,3,FALSE),""))</f>
        <v/>
      </c>
      <c r="Q2494" s="11" t="str">
        <f t="shared" si="805"/>
        <v/>
      </c>
      <c r="R2494" s="130" t="e">
        <f>VLOOKUP(Q2494,'Baggrund til lister'!$G$4:$H$15,2,FALSE)</f>
        <v>#N/A</v>
      </c>
      <c r="S2494" s="11" t="str">
        <f t="shared" si="787"/>
        <v/>
      </c>
      <c r="T2494" s="11" t="str">
        <f>IF(IFERROR(VLOOKUP(N2494,Home!$C$8:$R$1048576,11,FALSE),"")=0,"",IFERROR(VLOOKUP(N2494,Home!$C$8:$R$1048576,11,FALSE),""))</f>
        <v/>
      </c>
      <c r="U2494" s="11" t="str">
        <f>IF(IFERROR(VLOOKUP(O2494,Home!$C$8:$R$1048576,12,FALSE),"")=0,"",IFERROR(VLOOKUP(O2494,Home!$C$8:$R$1048576,12,FALSE),""))</f>
        <v/>
      </c>
      <c r="V2494" s="11" t="str">
        <f>IF(IFERROR(VLOOKUP(O2494,Home!$C$8:$R$1048576,8,FALSE),"")=0,"",IFERROR(VLOOKUP(O2494,Home!$C$8:$R$1048576,8,FALSE),""))</f>
        <v/>
      </c>
      <c r="W2494" s="11" t="str">
        <f>IF(OR(VLOOKUP(N2494,Home!$C$7:$I$207,6,FALSE)="",VLOOKUP(N2494,Home!$C$7:$I$207,7,FALSE)=""),"FEJL",SUM(Baggrundsark!$K$4:K2494))</f>
        <v>FEJL</v>
      </c>
      <c r="Y2494">
        <v>2491</v>
      </c>
      <c r="Z2494" s="1"/>
      <c r="AC2494" s="44"/>
      <c r="AD2494">
        <f t="shared" si="794"/>
        <v>0</v>
      </c>
      <c r="AE2494">
        <f>SUM($AD$4:AD2494)</f>
        <v>1</v>
      </c>
      <c r="AF2494" s="103" t="str">
        <f>IFERROR(VLOOKUP(AN2494,Home!$C$8:$E$207,3,FALSE),"")</f>
        <v/>
      </c>
      <c r="AG2494" s="103" t="str">
        <f>IFERROR(VLOOKUP(AN2494,Home!$C$8:$E$207,2,FALSE),"")</f>
        <v/>
      </c>
      <c r="AH2494" s="104" t="str">
        <f>IF(VLOOKUP(AE2494,Home!$C$8:$I$207,6,FALSE)="","",VLOOKUP(AE2494,Home!$C$8:$I$207,6,FALSE))</f>
        <v/>
      </c>
      <c r="AI2494" s="104" t="e">
        <f t="shared" si="802"/>
        <v>#VALUE!</v>
      </c>
      <c r="AJ2494" s="105" t="e">
        <f t="shared" si="795"/>
        <v>#VALUE!</v>
      </c>
      <c r="AK2494" s="103" t="e">
        <f t="shared" si="788"/>
        <v>#VALUE!</v>
      </c>
      <c r="AL2494" s="103" t="e">
        <f t="shared" si="796"/>
        <v>#VALUE!</v>
      </c>
      <c r="AN2494" t="str">
        <f>IF(OR(VLOOKUP(AE2494,Home!$C$8:$I$207,6,FALSE)="",VLOOKUP(AE2494,Home!$C$8:$I$207,7,FALSE)=""),"FEJL",Baggrundsark!AE2494)</f>
        <v>FEJL</v>
      </c>
      <c r="AO2494">
        <f>IF(VLOOKUP(AE2494,Home!$C$8:$N$207,12,FALSE)="Timelønnet",1,0)</f>
        <v>0</v>
      </c>
      <c r="AP2494">
        <f>SUM($AO$4:AO2494)*AO2494</f>
        <v>0</v>
      </c>
      <c r="AQ2494">
        <f t="shared" si="803"/>
        <v>1</v>
      </c>
      <c r="AR2494" t="str">
        <f t="shared" si="803"/>
        <v/>
      </c>
      <c r="AS2494" t="e">
        <f t="shared" si="797"/>
        <v>#VALUE!</v>
      </c>
      <c r="AT2494" s="45" t="e">
        <f t="shared" si="804"/>
        <v>#VALUE!</v>
      </c>
      <c r="AU2494">
        <f>VLOOKUP(AQ2494,Home!$C$8:$J$207,8,FALSE)</f>
        <v>0</v>
      </c>
    </row>
    <row r="2495" spans="1:47" x14ac:dyDescent="0.25">
      <c r="A2495" s="6">
        <f t="shared" si="789"/>
        <v>0</v>
      </c>
      <c r="B2495" s="6">
        <f t="shared" si="798"/>
        <v>0</v>
      </c>
      <c r="C2495" s="6" t="str">
        <f t="shared" si="790"/>
        <v/>
      </c>
      <c r="D2495" s="7">
        <f t="shared" si="791"/>
        <v>0</v>
      </c>
      <c r="E2495" s="7">
        <f t="shared" si="799"/>
        <v>0</v>
      </c>
      <c r="F2495" s="7" t="str">
        <f t="shared" si="792"/>
        <v/>
      </c>
      <c r="G2495" s="6">
        <f t="shared" si="793"/>
        <v>0</v>
      </c>
      <c r="H2495" s="6">
        <f t="shared" si="800"/>
        <v>0</v>
      </c>
      <c r="I2495" s="6" t="str">
        <f t="shared" si="801"/>
        <v/>
      </c>
      <c r="J2495" s="11">
        <v>2492</v>
      </c>
      <c r="K2495" s="11">
        <f>IF(IFERROR(VLOOKUP(J2495,Home!$A$8:$B$1048576,1,FALSE),0)=0,0,1)</f>
        <v>0</v>
      </c>
      <c r="L2495" s="129" t="e">
        <f>IF(VLOOKUP(O2495,Home!$C$8:$R$207,6,FALSE)="","",VLOOKUP(O2495,Home!$C$8:$R$207,6,FALSE))</f>
        <v>#N/A</v>
      </c>
      <c r="M2495" s="129" t="e">
        <f t="shared" si="786"/>
        <v>#N/A</v>
      </c>
      <c r="N2495" s="11">
        <f>SUM($K$4:K2495)</f>
        <v>200</v>
      </c>
      <c r="O2495" s="11" t="str">
        <f>IF(P2495="","",IF(IFERROR(VLOOKUP(N2495,Home!$C$8:$R$1048576,1,FALSE),"")=0,"",IFERROR(VLOOKUP(N2495,Home!$C$8:$R$1048576,1,FALSE),"")))</f>
        <v/>
      </c>
      <c r="P2495" s="11" t="str">
        <f>IF(IFERROR(VLOOKUP(W2495,Home!$C$8:$R$1048576,3,FALSE),"")=0,"",IFERROR(VLOOKUP(W2495,Home!$C$8:$R$1048576,3,FALSE),""))</f>
        <v/>
      </c>
      <c r="Q2495" s="11" t="str">
        <f t="shared" si="805"/>
        <v/>
      </c>
      <c r="R2495" s="130" t="e">
        <f>VLOOKUP(Q2495,'Baggrund til lister'!$G$4:$H$15,2,FALSE)</f>
        <v>#N/A</v>
      </c>
      <c r="S2495" s="11" t="str">
        <f t="shared" si="787"/>
        <v/>
      </c>
      <c r="T2495" s="11" t="str">
        <f>IF(IFERROR(VLOOKUP(N2495,Home!$C$8:$R$1048576,11,FALSE),"")=0,"",IFERROR(VLOOKUP(N2495,Home!$C$8:$R$1048576,11,FALSE),""))</f>
        <v/>
      </c>
      <c r="U2495" s="11" t="str">
        <f>IF(IFERROR(VLOOKUP(O2495,Home!$C$8:$R$1048576,12,FALSE),"")=0,"",IFERROR(VLOOKUP(O2495,Home!$C$8:$R$1048576,12,FALSE),""))</f>
        <v/>
      </c>
      <c r="V2495" s="11" t="str">
        <f>IF(IFERROR(VLOOKUP(O2495,Home!$C$8:$R$1048576,8,FALSE),"")=0,"",IFERROR(VLOOKUP(O2495,Home!$C$8:$R$1048576,8,FALSE),""))</f>
        <v/>
      </c>
      <c r="W2495" s="11" t="str">
        <f>IF(OR(VLOOKUP(N2495,Home!$C$7:$I$207,6,FALSE)="",VLOOKUP(N2495,Home!$C$7:$I$207,7,FALSE)=""),"FEJL",SUM(Baggrundsark!$K$4:K2495))</f>
        <v>FEJL</v>
      </c>
      <c r="Y2495">
        <v>2492</v>
      </c>
      <c r="Z2495" s="1"/>
      <c r="AC2495" s="44"/>
      <c r="AD2495">
        <f t="shared" si="794"/>
        <v>0</v>
      </c>
      <c r="AE2495">
        <f>SUM($AD$4:AD2495)</f>
        <v>1</v>
      </c>
      <c r="AF2495" s="103" t="str">
        <f>IFERROR(VLOOKUP(AN2495,Home!$C$8:$E$207,3,FALSE),"")</f>
        <v/>
      </c>
      <c r="AG2495" s="103" t="str">
        <f>IFERROR(VLOOKUP(AN2495,Home!$C$8:$E$207,2,FALSE),"")</f>
        <v/>
      </c>
      <c r="AH2495" s="104" t="str">
        <f>IF(VLOOKUP(AE2495,Home!$C$8:$I$207,6,FALSE)="","",VLOOKUP(AE2495,Home!$C$8:$I$207,6,FALSE))</f>
        <v/>
      </c>
      <c r="AI2495" s="104" t="e">
        <f t="shared" si="802"/>
        <v>#VALUE!</v>
      </c>
      <c r="AJ2495" s="105" t="e">
        <f t="shared" si="795"/>
        <v>#VALUE!</v>
      </c>
      <c r="AK2495" s="103" t="e">
        <f t="shared" si="788"/>
        <v>#VALUE!</v>
      </c>
      <c r="AL2495" s="103" t="e">
        <f t="shared" si="796"/>
        <v>#VALUE!</v>
      </c>
      <c r="AN2495" t="str">
        <f>IF(OR(VLOOKUP(AE2495,Home!$C$8:$I$207,6,FALSE)="",VLOOKUP(AE2495,Home!$C$8:$I$207,7,FALSE)=""),"FEJL",Baggrundsark!AE2495)</f>
        <v>FEJL</v>
      </c>
      <c r="AO2495">
        <f>IF(VLOOKUP(AE2495,Home!$C$8:$N$207,12,FALSE)="Timelønnet",1,0)</f>
        <v>0</v>
      </c>
      <c r="AP2495">
        <f>SUM($AO$4:AO2495)*AO2495</f>
        <v>0</v>
      </c>
      <c r="AQ2495">
        <f t="shared" si="803"/>
        <v>1</v>
      </c>
      <c r="AR2495" t="str">
        <f t="shared" si="803"/>
        <v/>
      </c>
      <c r="AS2495" t="e">
        <f t="shared" si="797"/>
        <v>#VALUE!</v>
      </c>
      <c r="AT2495" s="45" t="e">
        <f t="shared" si="804"/>
        <v>#VALUE!</v>
      </c>
      <c r="AU2495">
        <f>VLOOKUP(AQ2495,Home!$C$8:$J$207,8,FALSE)</f>
        <v>0</v>
      </c>
    </row>
    <row r="2496" spans="1:47" x14ac:dyDescent="0.25">
      <c r="A2496" s="6">
        <f t="shared" si="789"/>
        <v>0</v>
      </c>
      <c r="B2496" s="6">
        <f t="shared" si="798"/>
        <v>0</v>
      </c>
      <c r="C2496" s="6" t="str">
        <f t="shared" si="790"/>
        <v/>
      </c>
      <c r="D2496" s="7">
        <f t="shared" si="791"/>
        <v>0</v>
      </c>
      <c r="E2496" s="7">
        <f t="shared" si="799"/>
        <v>0</v>
      </c>
      <c r="F2496" s="7" t="str">
        <f t="shared" si="792"/>
        <v/>
      </c>
      <c r="G2496" s="6">
        <f t="shared" si="793"/>
        <v>0</v>
      </c>
      <c r="H2496" s="6">
        <f t="shared" si="800"/>
        <v>0</v>
      </c>
      <c r="I2496" s="6" t="str">
        <f t="shared" si="801"/>
        <v/>
      </c>
      <c r="J2496" s="11">
        <v>2493</v>
      </c>
      <c r="K2496" s="11">
        <f>IF(IFERROR(VLOOKUP(J2496,Home!$A$8:$B$1048576,1,FALSE),0)=0,0,1)</f>
        <v>0</v>
      </c>
      <c r="L2496" s="129" t="e">
        <f>IF(VLOOKUP(O2496,Home!$C$8:$R$207,6,FALSE)="","",VLOOKUP(O2496,Home!$C$8:$R$207,6,FALSE))</f>
        <v>#N/A</v>
      </c>
      <c r="M2496" s="129" t="e">
        <f t="shared" si="786"/>
        <v>#N/A</v>
      </c>
      <c r="N2496" s="11">
        <f>SUM($K$4:K2496)</f>
        <v>200</v>
      </c>
      <c r="O2496" s="11" t="str">
        <f>IF(P2496="","",IF(IFERROR(VLOOKUP(N2496,Home!$C$8:$R$1048576,1,FALSE),"")=0,"",IFERROR(VLOOKUP(N2496,Home!$C$8:$R$1048576,1,FALSE),"")))</f>
        <v/>
      </c>
      <c r="P2496" s="11" t="str">
        <f>IF(IFERROR(VLOOKUP(W2496,Home!$C$8:$R$1048576,3,FALSE),"")=0,"",IFERROR(VLOOKUP(W2496,Home!$C$8:$R$1048576,3,FALSE),""))</f>
        <v/>
      </c>
      <c r="Q2496" s="11" t="str">
        <f t="shared" si="805"/>
        <v/>
      </c>
      <c r="R2496" s="130" t="e">
        <f>VLOOKUP(Q2496,'Baggrund til lister'!$G$4:$H$15,2,FALSE)</f>
        <v>#N/A</v>
      </c>
      <c r="S2496" s="11" t="str">
        <f t="shared" si="787"/>
        <v/>
      </c>
      <c r="T2496" s="11" t="str">
        <f>IF(IFERROR(VLOOKUP(N2496,Home!$C$8:$R$1048576,11,FALSE),"")=0,"",IFERROR(VLOOKUP(N2496,Home!$C$8:$R$1048576,11,FALSE),""))</f>
        <v/>
      </c>
      <c r="U2496" s="11" t="str">
        <f>IF(IFERROR(VLOOKUP(O2496,Home!$C$8:$R$1048576,12,FALSE),"")=0,"",IFERROR(VLOOKUP(O2496,Home!$C$8:$R$1048576,12,FALSE),""))</f>
        <v/>
      </c>
      <c r="V2496" s="11" t="str">
        <f>IF(IFERROR(VLOOKUP(O2496,Home!$C$8:$R$1048576,8,FALSE),"")=0,"",IFERROR(VLOOKUP(O2496,Home!$C$8:$R$1048576,8,FALSE),""))</f>
        <v/>
      </c>
      <c r="W2496" s="11" t="str">
        <f>IF(OR(VLOOKUP(N2496,Home!$C$7:$I$207,6,FALSE)="",VLOOKUP(N2496,Home!$C$7:$I$207,7,FALSE)=""),"FEJL",SUM(Baggrundsark!$K$4:K2496))</f>
        <v>FEJL</v>
      </c>
      <c r="Y2496">
        <v>2493</v>
      </c>
      <c r="Z2496" s="1"/>
      <c r="AC2496" s="44"/>
      <c r="AD2496">
        <f t="shared" si="794"/>
        <v>0</v>
      </c>
      <c r="AE2496">
        <f>SUM($AD$4:AD2496)</f>
        <v>1</v>
      </c>
      <c r="AF2496" s="103" t="str">
        <f>IFERROR(VLOOKUP(AN2496,Home!$C$8:$E$207,3,FALSE),"")</f>
        <v/>
      </c>
      <c r="AG2496" s="103" t="str">
        <f>IFERROR(VLOOKUP(AN2496,Home!$C$8:$E$207,2,FALSE),"")</f>
        <v/>
      </c>
      <c r="AH2496" s="104" t="str">
        <f>IF(VLOOKUP(AE2496,Home!$C$8:$I$207,6,FALSE)="","",VLOOKUP(AE2496,Home!$C$8:$I$207,6,FALSE))</f>
        <v/>
      </c>
      <c r="AI2496" s="104" t="e">
        <f t="shared" si="802"/>
        <v>#VALUE!</v>
      </c>
      <c r="AJ2496" s="105" t="e">
        <f t="shared" si="795"/>
        <v>#VALUE!</v>
      </c>
      <c r="AK2496" s="103" t="e">
        <f t="shared" si="788"/>
        <v>#VALUE!</v>
      </c>
      <c r="AL2496" s="103" t="e">
        <f t="shared" si="796"/>
        <v>#VALUE!</v>
      </c>
      <c r="AN2496" t="str">
        <f>IF(OR(VLOOKUP(AE2496,Home!$C$8:$I$207,6,FALSE)="",VLOOKUP(AE2496,Home!$C$8:$I$207,7,FALSE)=""),"FEJL",Baggrundsark!AE2496)</f>
        <v>FEJL</v>
      </c>
      <c r="AO2496">
        <f>IF(VLOOKUP(AE2496,Home!$C$8:$N$207,12,FALSE)="Timelønnet",1,0)</f>
        <v>0</v>
      </c>
      <c r="AP2496">
        <f>SUM($AO$4:AO2496)*AO2496</f>
        <v>0</v>
      </c>
      <c r="AQ2496">
        <f t="shared" si="803"/>
        <v>1</v>
      </c>
      <c r="AR2496" t="str">
        <f t="shared" si="803"/>
        <v/>
      </c>
      <c r="AS2496" t="e">
        <f t="shared" si="797"/>
        <v>#VALUE!</v>
      </c>
      <c r="AT2496" s="45" t="e">
        <f t="shared" si="804"/>
        <v>#VALUE!</v>
      </c>
      <c r="AU2496">
        <f>VLOOKUP(AQ2496,Home!$C$8:$J$207,8,FALSE)</f>
        <v>0</v>
      </c>
    </row>
    <row r="2497" spans="1:47" x14ac:dyDescent="0.25">
      <c r="A2497" s="6">
        <f t="shared" si="789"/>
        <v>0</v>
      </c>
      <c r="B2497" s="6">
        <f t="shared" si="798"/>
        <v>0</v>
      </c>
      <c r="C2497" s="6" t="str">
        <f t="shared" si="790"/>
        <v/>
      </c>
      <c r="D2497" s="7">
        <f t="shared" si="791"/>
        <v>0</v>
      </c>
      <c r="E2497" s="7">
        <f t="shared" si="799"/>
        <v>0</v>
      </c>
      <c r="F2497" s="7" t="str">
        <f t="shared" si="792"/>
        <v/>
      </c>
      <c r="G2497" s="6">
        <f t="shared" si="793"/>
        <v>0</v>
      </c>
      <c r="H2497" s="6">
        <f t="shared" si="800"/>
        <v>0</v>
      </c>
      <c r="I2497" s="6" t="str">
        <f t="shared" si="801"/>
        <v/>
      </c>
      <c r="J2497" s="11">
        <v>2494</v>
      </c>
      <c r="K2497" s="11">
        <f>IF(IFERROR(VLOOKUP(J2497,Home!$A$8:$B$1048576,1,FALSE),0)=0,0,1)</f>
        <v>0</v>
      </c>
      <c r="L2497" s="129" t="e">
        <f>IF(VLOOKUP(O2497,Home!$C$8:$R$207,6,FALSE)="","",VLOOKUP(O2497,Home!$C$8:$R$207,6,FALSE))</f>
        <v>#N/A</v>
      </c>
      <c r="M2497" s="129" t="e">
        <f t="shared" si="786"/>
        <v>#N/A</v>
      </c>
      <c r="N2497" s="11">
        <f>SUM($K$4:K2497)</f>
        <v>200</v>
      </c>
      <c r="O2497" s="11" t="str">
        <f>IF(P2497="","",IF(IFERROR(VLOOKUP(N2497,Home!$C$8:$R$1048576,1,FALSE),"")=0,"",IFERROR(VLOOKUP(N2497,Home!$C$8:$R$1048576,1,FALSE),"")))</f>
        <v/>
      </c>
      <c r="P2497" s="11" t="str">
        <f>IF(IFERROR(VLOOKUP(W2497,Home!$C$8:$R$1048576,3,FALSE),"")=0,"",IFERROR(VLOOKUP(W2497,Home!$C$8:$R$1048576,3,FALSE),""))</f>
        <v/>
      </c>
      <c r="Q2497" s="11" t="str">
        <f t="shared" si="805"/>
        <v/>
      </c>
      <c r="R2497" s="130" t="e">
        <f>VLOOKUP(Q2497,'Baggrund til lister'!$G$4:$H$15,2,FALSE)</f>
        <v>#N/A</v>
      </c>
      <c r="S2497" s="11" t="str">
        <f t="shared" si="787"/>
        <v/>
      </c>
      <c r="T2497" s="11" t="str">
        <f>IF(IFERROR(VLOOKUP(N2497,Home!$C$8:$R$1048576,11,FALSE),"")=0,"",IFERROR(VLOOKUP(N2497,Home!$C$8:$R$1048576,11,FALSE),""))</f>
        <v/>
      </c>
      <c r="U2497" s="11" t="str">
        <f>IF(IFERROR(VLOOKUP(O2497,Home!$C$8:$R$1048576,12,FALSE),"")=0,"",IFERROR(VLOOKUP(O2497,Home!$C$8:$R$1048576,12,FALSE),""))</f>
        <v/>
      </c>
      <c r="V2497" s="11" t="str">
        <f>IF(IFERROR(VLOOKUP(O2497,Home!$C$8:$R$1048576,8,FALSE),"")=0,"",IFERROR(VLOOKUP(O2497,Home!$C$8:$R$1048576,8,FALSE),""))</f>
        <v/>
      </c>
      <c r="W2497" s="11" t="str">
        <f>IF(OR(VLOOKUP(N2497,Home!$C$7:$I$207,6,FALSE)="",VLOOKUP(N2497,Home!$C$7:$I$207,7,FALSE)=""),"FEJL",SUM(Baggrundsark!$K$4:K2497))</f>
        <v>FEJL</v>
      </c>
      <c r="Y2497">
        <v>2494</v>
      </c>
      <c r="Z2497" s="1"/>
      <c r="AC2497" s="44"/>
      <c r="AD2497">
        <f t="shared" si="794"/>
        <v>0</v>
      </c>
      <c r="AE2497">
        <f>SUM($AD$4:AD2497)</f>
        <v>1</v>
      </c>
      <c r="AF2497" s="103" t="str">
        <f>IFERROR(VLOOKUP(AN2497,Home!$C$8:$E$207,3,FALSE),"")</f>
        <v/>
      </c>
      <c r="AG2497" s="103" t="str">
        <f>IFERROR(VLOOKUP(AN2497,Home!$C$8:$E$207,2,FALSE),"")</f>
        <v/>
      </c>
      <c r="AH2497" s="104" t="str">
        <f>IF(VLOOKUP(AE2497,Home!$C$8:$I$207,6,FALSE)="","",VLOOKUP(AE2497,Home!$C$8:$I$207,6,FALSE))</f>
        <v/>
      </c>
      <c r="AI2497" s="104" t="e">
        <f t="shared" si="802"/>
        <v>#VALUE!</v>
      </c>
      <c r="AJ2497" s="105" t="e">
        <f t="shared" si="795"/>
        <v>#VALUE!</v>
      </c>
      <c r="AK2497" s="103" t="e">
        <f t="shared" si="788"/>
        <v>#VALUE!</v>
      </c>
      <c r="AL2497" s="103" t="e">
        <f t="shared" si="796"/>
        <v>#VALUE!</v>
      </c>
      <c r="AN2497" t="str">
        <f>IF(OR(VLOOKUP(AE2497,Home!$C$8:$I$207,6,FALSE)="",VLOOKUP(AE2497,Home!$C$8:$I$207,7,FALSE)=""),"FEJL",Baggrundsark!AE2497)</f>
        <v>FEJL</v>
      </c>
      <c r="AO2497">
        <f>IF(VLOOKUP(AE2497,Home!$C$8:$N$207,12,FALSE)="Timelønnet",1,0)</f>
        <v>0</v>
      </c>
      <c r="AP2497">
        <f>SUM($AO$4:AO2497)*AO2497</f>
        <v>0</v>
      </c>
      <c r="AQ2497">
        <f t="shared" si="803"/>
        <v>1</v>
      </c>
      <c r="AR2497" t="str">
        <f t="shared" si="803"/>
        <v/>
      </c>
      <c r="AS2497" t="e">
        <f t="shared" si="797"/>
        <v>#VALUE!</v>
      </c>
      <c r="AT2497" s="45" t="e">
        <f t="shared" si="804"/>
        <v>#VALUE!</v>
      </c>
      <c r="AU2497">
        <f>VLOOKUP(AQ2497,Home!$C$8:$J$207,8,FALSE)</f>
        <v>0</v>
      </c>
    </row>
    <row r="2498" spans="1:47" x14ac:dyDescent="0.25">
      <c r="A2498" s="6">
        <f t="shared" si="789"/>
        <v>0</v>
      </c>
      <c r="B2498" s="6">
        <f t="shared" si="798"/>
        <v>0</v>
      </c>
      <c r="C2498" s="6" t="str">
        <f t="shared" si="790"/>
        <v/>
      </c>
      <c r="D2498" s="7">
        <f t="shared" si="791"/>
        <v>0</v>
      </c>
      <c r="E2498" s="7">
        <f t="shared" si="799"/>
        <v>0</v>
      </c>
      <c r="F2498" s="7" t="str">
        <f t="shared" si="792"/>
        <v/>
      </c>
      <c r="G2498" s="6">
        <f t="shared" si="793"/>
        <v>0</v>
      </c>
      <c r="H2498" s="6">
        <f t="shared" si="800"/>
        <v>0</v>
      </c>
      <c r="I2498" s="6" t="str">
        <f t="shared" si="801"/>
        <v/>
      </c>
      <c r="J2498" s="11">
        <v>2495</v>
      </c>
      <c r="K2498" s="11">
        <f>IF(IFERROR(VLOOKUP(J2498,Home!$A$8:$B$1048576,1,FALSE),0)=0,0,1)</f>
        <v>0</v>
      </c>
      <c r="L2498" s="129" t="e">
        <f>IF(VLOOKUP(O2498,Home!$C$8:$R$207,6,FALSE)="","",VLOOKUP(O2498,Home!$C$8:$R$207,6,FALSE))</f>
        <v>#N/A</v>
      </c>
      <c r="M2498" s="129" t="e">
        <f t="shared" si="786"/>
        <v>#N/A</v>
      </c>
      <c r="N2498" s="11">
        <f>SUM($K$4:K2498)</f>
        <v>200</v>
      </c>
      <c r="O2498" s="11" t="str">
        <f>IF(P2498="","",IF(IFERROR(VLOOKUP(N2498,Home!$C$8:$R$1048576,1,FALSE),"")=0,"",IFERROR(VLOOKUP(N2498,Home!$C$8:$R$1048576,1,FALSE),"")))</f>
        <v/>
      </c>
      <c r="P2498" s="11" t="str">
        <f>IF(IFERROR(VLOOKUP(W2498,Home!$C$8:$R$1048576,3,FALSE),"")=0,"",IFERROR(VLOOKUP(W2498,Home!$C$8:$R$1048576,3,FALSE),""))</f>
        <v/>
      </c>
      <c r="Q2498" s="11" t="str">
        <f t="shared" si="805"/>
        <v/>
      </c>
      <c r="R2498" s="130" t="e">
        <f>VLOOKUP(Q2498,'Baggrund til lister'!$G$4:$H$15,2,FALSE)</f>
        <v>#N/A</v>
      </c>
      <c r="S2498" s="11" t="str">
        <f t="shared" si="787"/>
        <v/>
      </c>
      <c r="T2498" s="11" t="str">
        <f>IF(IFERROR(VLOOKUP(N2498,Home!$C$8:$R$1048576,11,FALSE),"")=0,"",IFERROR(VLOOKUP(N2498,Home!$C$8:$R$1048576,11,FALSE),""))</f>
        <v/>
      </c>
      <c r="U2498" s="11" t="str">
        <f>IF(IFERROR(VLOOKUP(O2498,Home!$C$8:$R$1048576,12,FALSE),"")=0,"",IFERROR(VLOOKUP(O2498,Home!$C$8:$R$1048576,12,FALSE),""))</f>
        <v/>
      </c>
      <c r="V2498" s="11" t="str">
        <f>IF(IFERROR(VLOOKUP(O2498,Home!$C$8:$R$1048576,8,FALSE),"")=0,"",IFERROR(VLOOKUP(O2498,Home!$C$8:$R$1048576,8,FALSE),""))</f>
        <v/>
      </c>
      <c r="W2498" s="11" t="str">
        <f>IF(OR(VLOOKUP(N2498,Home!$C$7:$I$207,6,FALSE)="",VLOOKUP(N2498,Home!$C$7:$I$207,7,FALSE)=""),"FEJL",SUM(Baggrundsark!$K$4:K2498))</f>
        <v>FEJL</v>
      </c>
      <c r="Y2498">
        <v>2495</v>
      </c>
      <c r="Z2498" s="1"/>
      <c r="AC2498" s="44"/>
      <c r="AD2498">
        <f t="shared" si="794"/>
        <v>0</v>
      </c>
      <c r="AE2498">
        <f>SUM($AD$4:AD2498)</f>
        <v>1</v>
      </c>
      <c r="AF2498" s="103" t="str">
        <f>IFERROR(VLOOKUP(AN2498,Home!$C$8:$E$207,3,FALSE),"")</f>
        <v/>
      </c>
      <c r="AG2498" s="103" t="str">
        <f>IFERROR(VLOOKUP(AN2498,Home!$C$8:$E$207,2,FALSE),"")</f>
        <v/>
      </c>
      <c r="AH2498" s="104" t="str">
        <f>IF(VLOOKUP(AE2498,Home!$C$8:$I$207,6,FALSE)="","",VLOOKUP(AE2498,Home!$C$8:$I$207,6,FALSE))</f>
        <v/>
      </c>
      <c r="AI2498" s="104" t="e">
        <f t="shared" si="802"/>
        <v>#VALUE!</v>
      </c>
      <c r="AJ2498" s="105" t="e">
        <f t="shared" si="795"/>
        <v>#VALUE!</v>
      </c>
      <c r="AK2498" s="103" t="e">
        <f t="shared" si="788"/>
        <v>#VALUE!</v>
      </c>
      <c r="AL2498" s="103" t="e">
        <f t="shared" si="796"/>
        <v>#VALUE!</v>
      </c>
      <c r="AN2498" t="str">
        <f>IF(OR(VLOOKUP(AE2498,Home!$C$8:$I$207,6,FALSE)="",VLOOKUP(AE2498,Home!$C$8:$I$207,7,FALSE)=""),"FEJL",Baggrundsark!AE2498)</f>
        <v>FEJL</v>
      </c>
      <c r="AO2498">
        <f>IF(VLOOKUP(AE2498,Home!$C$8:$N$207,12,FALSE)="Timelønnet",1,0)</f>
        <v>0</v>
      </c>
      <c r="AP2498">
        <f>SUM($AO$4:AO2498)*AO2498</f>
        <v>0</v>
      </c>
      <c r="AQ2498">
        <f t="shared" si="803"/>
        <v>1</v>
      </c>
      <c r="AR2498" t="str">
        <f t="shared" si="803"/>
        <v/>
      </c>
      <c r="AS2498" t="e">
        <f t="shared" si="797"/>
        <v>#VALUE!</v>
      </c>
      <c r="AT2498" s="45" t="e">
        <f t="shared" si="804"/>
        <v>#VALUE!</v>
      </c>
      <c r="AU2498">
        <f>VLOOKUP(AQ2498,Home!$C$8:$J$207,8,FALSE)</f>
        <v>0</v>
      </c>
    </row>
    <row r="2499" spans="1:47" x14ac:dyDescent="0.25">
      <c r="A2499" s="6">
        <f t="shared" si="789"/>
        <v>0</v>
      </c>
      <c r="B2499" s="6">
        <f t="shared" si="798"/>
        <v>0</v>
      </c>
      <c r="C2499" s="6" t="str">
        <f t="shared" si="790"/>
        <v/>
      </c>
      <c r="D2499" s="7">
        <f t="shared" si="791"/>
        <v>0</v>
      </c>
      <c r="E2499" s="7">
        <f t="shared" si="799"/>
        <v>0</v>
      </c>
      <c r="F2499" s="7" t="str">
        <f t="shared" si="792"/>
        <v/>
      </c>
      <c r="G2499" s="6">
        <f t="shared" si="793"/>
        <v>0</v>
      </c>
      <c r="H2499" s="6">
        <f t="shared" si="800"/>
        <v>0</v>
      </c>
      <c r="I2499" s="6" t="str">
        <f t="shared" si="801"/>
        <v/>
      </c>
      <c r="J2499" s="11">
        <v>2496</v>
      </c>
      <c r="K2499" s="11">
        <f>IF(IFERROR(VLOOKUP(J2499,Home!$A$8:$B$1048576,1,FALSE),0)=0,0,1)</f>
        <v>0</v>
      </c>
      <c r="L2499" s="129" t="e">
        <f>IF(VLOOKUP(O2499,Home!$C$8:$R$207,6,FALSE)="","",VLOOKUP(O2499,Home!$C$8:$R$207,6,FALSE))</f>
        <v>#N/A</v>
      </c>
      <c r="M2499" s="129" t="e">
        <f t="shared" si="786"/>
        <v>#N/A</v>
      </c>
      <c r="N2499" s="11">
        <f>SUM($K$4:K2499)</f>
        <v>200</v>
      </c>
      <c r="O2499" s="11" t="str">
        <f>IF(P2499="","",IF(IFERROR(VLOOKUP(N2499,Home!$C$8:$R$1048576,1,FALSE),"")=0,"",IFERROR(VLOOKUP(N2499,Home!$C$8:$R$1048576,1,FALSE),"")))</f>
        <v/>
      </c>
      <c r="P2499" s="11" t="str">
        <f>IF(IFERROR(VLOOKUP(W2499,Home!$C$8:$R$1048576,3,FALSE),"")=0,"",IFERROR(VLOOKUP(W2499,Home!$C$8:$R$1048576,3,FALSE),""))</f>
        <v/>
      </c>
      <c r="Q2499" s="11" t="str">
        <f t="shared" si="805"/>
        <v/>
      </c>
      <c r="R2499" s="130" t="e">
        <f>VLOOKUP(Q2499,'Baggrund til lister'!$G$4:$H$15,2,FALSE)</f>
        <v>#N/A</v>
      </c>
      <c r="S2499" s="11" t="str">
        <f t="shared" si="787"/>
        <v/>
      </c>
      <c r="T2499" s="11" t="str">
        <f>IF(IFERROR(VLOOKUP(N2499,Home!$C$8:$R$1048576,11,FALSE),"")=0,"",IFERROR(VLOOKUP(N2499,Home!$C$8:$R$1048576,11,FALSE),""))</f>
        <v/>
      </c>
      <c r="U2499" s="11" t="str">
        <f>IF(IFERROR(VLOOKUP(O2499,Home!$C$8:$R$1048576,12,FALSE),"")=0,"",IFERROR(VLOOKUP(O2499,Home!$C$8:$R$1048576,12,FALSE),""))</f>
        <v/>
      </c>
      <c r="V2499" s="11" t="str">
        <f>IF(IFERROR(VLOOKUP(O2499,Home!$C$8:$R$1048576,8,FALSE),"")=0,"",IFERROR(VLOOKUP(O2499,Home!$C$8:$R$1048576,8,FALSE),""))</f>
        <v/>
      </c>
      <c r="W2499" s="11" t="str">
        <f>IF(OR(VLOOKUP(N2499,Home!$C$7:$I$207,6,FALSE)="",VLOOKUP(N2499,Home!$C$7:$I$207,7,FALSE)=""),"FEJL",SUM(Baggrundsark!$K$4:K2499))</f>
        <v>FEJL</v>
      </c>
      <c r="Y2499">
        <v>2496</v>
      </c>
      <c r="Z2499" s="1"/>
      <c r="AC2499" s="44"/>
      <c r="AD2499">
        <f t="shared" si="794"/>
        <v>0</v>
      </c>
      <c r="AE2499">
        <f>SUM($AD$4:AD2499)</f>
        <v>1</v>
      </c>
      <c r="AF2499" s="103" t="str">
        <f>IFERROR(VLOOKUP(AN2499,Home!$C$8:$E$207,3,FALSE),"")</f>
        <v/>
      </c>
      <c r="AG2499" s="103" t="str">
        <f>IFERROR(VLOOKUP(AN2499,Home!$C$8:$E$207,2,FALSE),"")</f>
        <v/>
      </c>
      <c r="AH2499" s="104" t="str">
        <f>IF(VLOOKUP(AE2499,Home!$C$8:$I$207,6,FALSE)="","",VLOOKUP(AE2499,Home!$C$8:$I$207,6,FALSE))</f>
        <v/>
      </c>
      <c r="AI2499" s="104" t="e">
        <f t="shared" si="802"/>
        <v>#VALUE!</v>
      </c>
      <c r="AJ2499" s="105" t="e">
        <f t="shared" si="795"/>
        <v>#VALUE!</v>
      </c>
      <c r="AK2499" s="103" t="e">
        <f t="shared" si="788"/>
        <v>#VALUE!</v>
      </c>
      <c r="AL2499" s="103" t="e">
        <f t="shared" si="796"/>
        <v>#VALUE!</v>
      </c>
      <c r="AN2499" t="str">
        <f>IF(OR(VLOOKUP(AE2499,Home!$C$8:$I$207,6,FALSE)="",VLOOKUP(AE2499,Home!$C$8:$I$207,7,FALSE)=""),"FEJL",Baggrundsark!AE2499)</f>
        <v>FEJL</v>
      </c>
      <c r="AO2499">
        <f>IF(VLOOKUP(AE2499,Home!$C$8:$N$207,12,FALSE)="Timelønnet",1,0)</f>
        <v>0</v>
      </c>
      <c r="AP2499">
        <f>SUM($AO$4:AO2499)*AO2499</f>
        <v>0</v>
      </c>
      <c r="AQ2499">
        <f t="shared" si="803"/>
        <v>1</v>
      </c>
      <c r="AR2499" t="str">
        <f t="shared" si="803"/>
        <v/>
      </c>
      <c r="AS2499" t="e">
        <f t="shared" si="797"/>
        <v>#VALUE!</v>
      </c>
      <c r="AT2499" s="45" t="e">
        <f t="shared" si="804"/>
        <v>#VALUE!</v>
      </c>
      <c r="AU2499">
        <f>VLOOKUP(AQ2499,Home!$C$8:$J$207,8,FALSE)</f>
        <v>0</v>
      </c>
    </row>
    <row r="2500" spans="1:47" x14ac:dyDescent="0.25">
      <c r="A2500" s="6">
        <f t="shared" si="789"/>
        <v>0</v>
      </c>
      <c r="B2500" s="6">
        <f t="shared" si="798"/>
        <v>0</v>
      </c>
      <c r="C2500" s="6" t="str">
        <f t="shared" si="790"/>
        <v/>
      </c>
      <c r="D2500" s="7">
        <f t="shared" si="791"/>
        <v>0</v>
      </c>
      <c r="E2500" s="7">
        <f t="shared" si="799"/>
        <v>0</v>
      </c>
      <c r="F2500" s="7" t="str">
        <f t="shared" si="792"/>
        <v/>
      </c>
      <c r="G2500" s="6">
        <f t="shared" si="793"/>
        <v>0</v>
      </c>
      <c r="H2500" s="6">
        <f t="shared" si="800"/>
        <v>0</v>
      </c>
      <c r="I2500" s="6" t="str">
        <f t="shared" si="801"/>
        <v/>
      </c>
      <c r="J2500" s="11">
        <v>2497</v>
      </c>
      <c r="K2500" s="11">
        <f>IF(IFERROR(VLOOKUP(J2500,Home!$A$8:$B$1048576,1,FALSE),0)=0,0,1)</f>
        <v>0</v>
      </c>
      <c r="L2500" s="129" t="e">
        <f>IF(VLOOKUP(O2500,Home!$C$8:$R$207,6,FALSE)="","",VLOOKUP(O2500,Home!$C$8:$R$207,6,FALSE))</f>
        <v>#N/A</v>
      </c>
      <c r="M2500" s="129" t="e">
        <f t="shared" ref="M2500:M2502" si="806">IF(O2500=O2499,EDATE(M2499,1),L2500)</f>
        <v>#N/A</v>
      </c>
      <c r="N2500" s="11">
        <f>SUM($K$4:K2500)</f>
        <v>200</v>
      </c>
      <c r="O2500" s="11" t="str">
        <f>IF(P2500="","",IF(IFERROR(VLOOKUP(N2500,Home!$C$8:$R$1048576,1,FALSE),"")=0,"",IFERROR(VLOOKUP(N2500,Home!$C$8:$R$1048576,1,FALSE),"")))</f>
        <v/>
      </c>
      <c r="P2500" s="11" t="str">
        <f>IF(IFERROR(VLOOKUP(W2500,Home!$C$8:$R$1048576,3,FALSE),"")=0,"",IFERROR(VLOOKUP(W2500,Home!$C$8:$R$1048576,3,FALSE),""))</f>
        <v/>
      </c>
      <c r="Q2500" s="11" t="str">
        <f t="shared" si="805"/>
        <v/>
      </c>
      <c r="R2500" s="130" t="e">
        <f>VLOOKUP(Q2500,'Baggrund til lister'!$G$4:$H$15,2,FALSE)</f>
        <v>#N/A</v>
      </c>
      <c r="S2500" s="11" t="str">
        <f t="shared" ref="S2500:S2502" si="807">IFERROR(YEAR(M2500),"")</f>
        <v/>
      </c>
      <c r="T2500" s="11" t="str">
        <f>IF(IFERROR(VLOOKUP(N2500,Home!$C$8:$R$1048576,11,FALSE),"")=0,"",IFERROR(VLOOKUP(N2500,Home!$C$8:$R$1048576,11,FALSE),""))</f>
        <v/>
      </c>
      <c r="U2500" s="11" t="str">
        <f>IF(IFERROR(VLOOKUP(O2500,Home!$C$8:$R$1048576,12,FALSE),"")=0,"",IFERROR(VLOOKUP(O2500,Home!$C$8:$R$1048576,12,FALSE),""))</f>
        <v/>
      </c>
      <c r="V2500" s="11" t="str">
        <f>IF(IFERROR(VLOOKUP(O2500,Home!$C$8:$R$1048576,8,FALSE),"")=0,"",IFERROR(VLOOKUP(O2500,Home!$C$8:$R$1048576,8,FALSE),""))</f>
        <v/>
      </c>
      <c r="W2500" s="11" t="str">
        <f>IF(OR(VLOOKUP(N2500,Home!$C$7:$I$207,6,FALSE)="",VLOOKUP(N2500,Home!$C$7:$I$207,7,FALSE)=""),"FEJL",SUM(Baggrundsark!$K$4:K2500))</f>
        <v>FEJL</v>
      </c>
      <c r="Y2500">
        <v>2497</v>
      </c>
      <c r="Z2500" s="1"/>
      <c r="AC2500" s="44"/>
      <c r="AD2500">
        <f t="shared" si="794"/>
        <v>0</v>
      </c>
      <c r="AE2500">
        <f>SUM($AD$4:AD2500)</f>
        <v>1</v>
      </c>
      <c r="AF2500" s="103" t="str">
        <f>IFERROR(VLOOKUP(AN2500,Home!$C$8:$E$207,3,FALSE),"")</f>
        <v/>
      </c>
      <c r="AG2500" s="103" t="str">
        <f>IFERROR(VLOOKUP(AN2500,Home!$C$8:$E$207,2,FALSE),"")</f>
        <v/>
      </c>
      <c r="AH2500" s="104" t="str">
        <f>IF(VLOOKUP(AE2500,Home!$C$8:$I$207,6,FALSE)="","",VLOOKUP(AE2500,Home!$C$8:$I$207,6,FALSE))</f>
        <v/>
      </c>
      <c r="AI2500" s="104" t="e">
        <f t="shared" si="802"/>
        <v>#VALUE!</v>
      </c>
      <c r="AJ2500" s="105" t="e">
        <f t="shared" si="795"/>
        <v>#VALUE!</v>
      </c>
      <c r="AK2500" s="103" t="e">
        <f t="shared" ref="AK2500:AK2502" si="808">YEAR(AI2500)</f>
        <v>#VALUE!</v>
      </c>
      <c r="AL2500" s="103" t="e">
        <f t="shared" si="796"/>
        <v>#VALUE!</v>
      </c>
      <c r="AN2500" t="str">
        <f>IF(OR(VLOOKUP(AE2500,Home!$C$8:$I$207,6,FALSE)="",VLOOKUP(AE2500,Home!$C$8:$I$207,7,FALSE)=""),"FEJL",Baggrundsark!AE2500)</f>
        <v>FEJL</v>
      </c>
      <c r="AO2500">
        <f>IF(VLOOKUP(AE2500,Home!$C$8:$N$207,12,FALSE)="Timelønnet",1,0)</f>
        <v>0</v>
      </c>
      <c r="AP2500">
        <f>SUM($AO$4:AO2500)*AO2500</f>
        <v>0</v>
      </c>
      <c r="AQ2500">
        <f t="shared" si="803"/>
        <v>1</v>
      </c>
      <c r="AR2500" t="str">
        <f t="shared" si="803"/>
        <v/>
      </c>
      <c r="AS2500" t="e">
        <f t="shared" si="797"/>
        <v>#VALUE!</v>
      </c>
      <c r="AT2500" s="45" t="e">
        <f t="shared" si="804"/>
        <v>#VALUE!</v>
      </c>
      <c r="AU2500">
        <f>VLOOKUP(AQ2500,Home!$C$8:$J$207,8,FALSE)</f>
        <v>0</v>
      </c>
    </row>
    <row r="2501" spans="1:47" x14ac:dyDescent="0.25">
      <c r="A2501" s="6">
        <f t="shared" ref="A2501:A2502" si="809">IF(U2501="Kontraktansat",1,0)</f>
        <v>0</v>
      </c>
      <c r="B2501" s="6">
        <f t="shared" si="798"/>
        <v>0</v>
      </c>
      <c r="C2501" s="6" t="str">
        <f t="shared" ref="C2501:C2502" si="810">IF(B2501=B2500,"",B2501)</f>
        <v/>
      </c>
      <c r="D2501" s="7">
        <f t="shared" ref="D2501:D2502" si="811">IF(U2501="Månedslønnet",1,0)</f>
        <v>0</v>
      </c>
      <c r="E2501" s="7">
        <f t="shared" si="799"/>
        <v>0</v>
      </c>
      <c r="F2501" s="7" t="str">
        <f t="shared" ref="F2501:F2502" si="812">IF(E2501=E2500,"",E2501)</f>
        <v/>
      </c>
      <c r="G2501" s="6">
        <f t="shared" ref="G2501:G2502" si="813">IF(U2501="Standardsats",1,0)</f>
        <v>0</v>
      </c>
      <c r="H2501" s="6">
        <f t="shared" si="800"/>
        <v>0</v>
      </c>
      <c r="I2501" s="6" t="str">
        <f t="shared" si="801"/>
        <v/>
      </c>
      <c r="J2501" s="11">
        <v>2498</v>
      </c>
      <c r="K2501" s="11">
        <f>IF(IFERROR(VLOOKUP(J2501,Home!$A$8:$B$1048576,1,FALSE),0)=0,0,1)</f>
        <v>0</v>
      </c>
      <c r="L2501" s="129" t="e">
        <f>IF(VLOOKUP(O2501,Home!$C$8:$R$207,6,FALSE)="","",VLOOKUP(O2501,Home!$C$8:$R$207,6,FALSE))</f>
        <v>#N/A</v>
      </c>
      <c r="M2501" s="129" t="e">
        <f t="shared" si="806"/>
        <v>#N/A</v>
      </c>
      <c r="N2501" s="11">
        <f>SUM($K$4:K2501)</f>
        <v>200</v>
      </c>
      <c r="O2501" s="11" t="str">
        <f>IF(P2501="","",IF(IFERROR(VLOOKUP(N2501,Home!$C$8:$R$1048576,1,FALSE),"")=0,"",IFERROR(VLOOKUP(N2501,Home!$C$8:$R$1048576,1,FALSE),"")))</f>
        <v/>
      </c>
      <c r="P2501" s="11" t="str">
        <f>IF(IFERROR(VLOOKUP(W2501,Home!$C$8:$R$1048576,3,FALSE),"")=0,"",IFERROR(VLOOKUP(W2501,Home!$C$8:$R$1048576,3,FALSE),""))</f>
        <v/>
      </c>
      <c r="Q2501" s="11" t="str">
        <f t="shared" si="805"/>
        <v/>
      </c>
      <c r="R2501" s="130" t="e">
        <f>VLOOKUP(Q2501,'Baggrund til lister'!$G$4:$H$15,2,FALSE)</f>
        <v>#N/A</v>
      </c>
      <c r="S2501" s="11" t="str">
        <f t="shared" si="807"/>
        <v/>
      </c>
      <c r="T2501" s="11" t="str">
        <f>IF(IFERROR(VLOOKUP(N2501,Home!$C$8:$R$1048576,11,FALSE),"")=0,"",IFERROR(VLOOKUP(N2501,Home!$C$8:$R$1048576,11,FALSE),""))</f>
        <v/>
      </c>
      <c r="U2501" s="11" t="str">
        <f>IF(IFERROR(VLOOKUP(O2501,Home!$C$8:$R$1048576,12,FALSE),"")=0,"",IFERROR(VLOOKUP(O2501,Home!$C$8:$R$1048576,12,FALSE),""))</f>
        <v/>
      </c>
      <c r="V2501" s="11" t="str">
        <f>IF(IFERROR(VLOOKUP(O2501,Home!$C$8:$R$1048576,8,FALSE),"")=0,"",IFERROR(VLOOKUP(O2501,Home!$C$8:$R$1048576,8,FALSE),""))</f>
        <v/>
      </c>
      <c r="W2501" s="11" t="str">
        <f>IF(OR(VLOOKUP(N2501,Home!$C$7:$I$207,6,FALSE)="",VLOOKUP(N2501,Home!$C$7:$I$207,7,FALSE)=""),"FEJL",SUM(Baggrundsark!$K$4:K2501))</f>
        <v>FEJL</v>
      </c>
      <c r="Y2501">
        <v>2498</v>
      </c>
      <c r="Z2501" s="1"/>
      <c r="AC2501" s="44"/>
      <c r="AD2501">
        <f t="shared" ref="AD2501:AD2502" si="814">IF(IFERROR(VLOOKUP(Y2501,$AC$4:$AC$203,1,FALSE),0)=0,0,1)</f>
        <v>0</v>
      </c>
      <c r="AE2501">
        <f>SUM($AD$4:AD2501)</f>
        <v>1</v>
      </c>
      <c r="AF2501" s="103" t="str">
        <f>IFERROR(VLOOKUP(AN2501,Home!$C$8:$E$207,3,FALSE),"")</f>
        <v/>
      </c>
      <c r="AG2501" s="103" t="str">
        <f>IFERROR(VLOOKUP(AN2501,Home!$C$8:$E$207,2,FALSE),"")</f>
        <v/>
      </c>
      <c r="AH2501" s="104" t="str">
        <f>IF(VLOOKUP(AE2501,Home!$C$8:$I$207,6,FALSE)="","",VLOOKUP(AE2501,Home!$C$8:$I$207,6,FALSE))</f>
        <v/>
      </c>
      <c r="AI2501" s="104" t="e">
        <f t="shared" si="802"/>
        <v>#VALUE!</v>
      </c>
      <c r="AJ2501" s="105" t="e">
        <f t="shared" ref="AJ2501:AJ2502" si="815">1+INT((AI2501-DATE(YEAR(AI2501+4-WEEKDAY(AI2501+6)),1,5)+WEEKDAY(DATE(YEAR(AI2501+4-WEEKDAY(AI2501+6)),1,3)))/7)</f>
        <v>#VALUE!</v>
      </c>
      <c r="AK2501" s="103" t="e">
        <f t="shared" si="808"/>
        <v>#VALUE!</v>
      </c>
      <c r="AL2501" s="103" t="e">
        <f t="shared" ref="AL2501:AL2502" si="816">AK2501&amp;" "&amp;AJ2501</f>
        <v>#VALUE!</v>
      </c>
      <c r="AN2501" t="str">
        <f>IF(OR(VLOOKUP(AE2501,Home!$C$8:$I$207,6,FALSE)="",VLOOKUP(AE2501,Home!$C$8:$I$207,7,FALSE)=""),"FEJL",Baggrundsark!AE2501)</f>
        <v>FEJL</v>
      </c>
      <c r="AO2501">
        <f>IF(VLOOKUP(AE2501,Home!$C$8:$N$207,12,FALSE)="Timelønnet",1,0)</f>
        <v>0</v>
      </c>
      <c r="AP2501">
        <f>SUM($AO$4:AO2501)*AO2501</f>
        <v>0</v>
      </c>
      <c r="AQ2501">
        <f t="shared" si="803"/>
        <v>1</v>
      </c>
      <c r="AR2501" t="str">
        <f t="shared" si="803"/>
        <v/>
      </c>
      <c r="AS2501" t="e">
        <f t="shared" ref="AS2501:AS2502" si="817">VLOOKUP(AL2501,$BB$4:$BC$476,2,FALSE)</f>
        <v>#VALUE!</v>
      </c>
      <c r="AT2501" s="45" t="e">
        <f t="shared" si="804"/>
        <v>#VALUE!</v>
      </c>
      <c r="AU2501">
        <f>VLOOKUP(AQ2501,Home!$C$8:$J$207,8,FALSE)</f>
        <v>0</v>
      </c>
    </row>
    <row r="2502" spans="1:47" x14ac:dyDescent="0.25">
      <c r="A2502" s="6">
        <f t="shared" si="809"/>
        <v>0</v>
      </c>
      <c r="B2502" s="6">
        <f t="shared" ref="B2502" si="818">A2502+B2501</f>
        <v>0</v>
      </c>
      <c r="C2502" s="6" t="str">
        <f t="shared" si="810"/>
        <v/>
      </c>
      <c r="D2502" s="7">
        <f t="shared" si="811"/>
        <v>0</v>
      </c>
      <c r="E2502" s="7">
        <f t="shared" ref="E2502" si="819">D2502+E2501</f>
        <v>0</v>
      </c>
      <c r="F2502" s="7" t="str">
        <f t="shared" si="812"/>
        <v/>
      </c>
      <c r="G2502" s="6">
        <f t="shared" si="813"/>
        <v>0</v>
      </c>
      <c r="H2502" s="6">
        <f t="shared" ref="H2502" si="820">G2502+H2501</f>
        <v>0</v>
      </c>
      <c r="I2502" s="6" t="str">
        <f t="shared" ref="I2502" si="821">IF(H2502=H2501,"",H2502)</f>
        <v/>
      </c>
      <c r="J2502" s="11">
        <v>2499</v>
      </c>
      <c r="K2502" s="11">
        <f>IF(IFERROR(VLOOKUP(J2502,Home!$A$8:$B$1048576,1,FALSE),0)=0,0,1)</f>
        <v>0</v>
      </c>
      <c r="L2502" s="129" t="e">
        <f>IF(VLOOKUP(O2502,Home!$C$8:$R$207,6,FALSE)="","",VLOOKUP(O2502,Home!$C$8:$R$207,6,FALSE))</f>
        <v>#N/A</v>
      </c>
      <c r="M2502" s="129" t="e">
        <f t="shared" si="806"/>
        <v>#N/A</v>
      </c>
      <c r="N2502" s="11">
        <f>SUM($K$4:K2502)</f>
        <v>200</v>
      </c>
      <c r="O2502" s="11" t="str">
        <f>IF(P2502="","",IF(IFERROR(VLOOKUP(N2502,Home!$C$8:$R$1048576,1,FALSE),"")=0,"",IFERROR(VLOOKUP(N2502,Home!$C$8:$R$1048576,1,FALSE),"")))</f>
        <v/>
      </c>
      <c r="P2502" s="11" t="str">
        <f>IF(IFERROR(VLOOKUP(W2502,Home!$C$8:$R$1048576,3,FALSE),"")=0,"",IFERROR(VLOOKUP(W2502,Home!$C$8:$R$1048576,3,FALSE),""))</f>
        <v/>
      </c>
      <c r="Q2502" s="11" t="str">
        <f t="shared" si="805"/>
        <v/>
      </c>
      <c r="R2502" s="130" t="e">
        <f>VLOOKUP(Q2502,'Baggrund til lister'!$G$4:$H$15,2,FALSE)</f>
        <v>#N/A</v>
      </c>
      <c r="S2502" s="11" t="str">
        <f t="shared" si="807"/>
        <v/>
      </c>
      <c r="T2502" s="11" t="str">
        <f>IF(IFERROR(VLOOKUP(N2502,Home!$C$8:$R$1048576,11,FALSE),"")=0,"",IFERROR(VLOOKUP(N2502,Home!$C$8:$R$1048576,11,FALSE),""))</f>
        <v/>
      </c>
      <c r="U2502" s="11" t="str">
        <f>IF(IFERROR(VLOOKUP(O2502,Home!$C$8:$R$1048576,12,FALSE),"")=0,"",IFERROR(VLOOKUP(O2502,Home!$C$8:$R$1048576,12,FALSE),""))</f>
        <v/>
      </c>
      <c r="V2502" s="11" t="str">
        <f>IF(IFERROR(VLOOKUP(O2502,Home!$C$8:$R$1048576,8,FALSE),"")=0,"",IFERROR(VLOOKUP(O2502,Home!$C$8:$R$1048576,8,FALSE),""))</f>
        <v/>
      </c>
      <c r="W2502" s="11" t="str">
        <f>IF(OR(VLOOKUP(N2502,Home!$C$7:$I$207,6,FALSE)="",VLOOKUP(N2502,Home!$C$7:$I$207,7,FALSE)=""),"FEJL",SUM(Baggrundsark!$K$4:K2502))</f>
        <v>FEJL</v>
      </c>
      <c r="Y2502">
        <v>2499</v>
      </c>
      <c r="Z2502" s="1"/>
      <c r="AC2502" s="44"/>
      <c r="AD2502">
        <f t="shared" si="814"/>
        <v>0</v>
      </c>
      <c r="AE2502">
        <f>SUM($AD$4:AD2502)</f>
        <v>1</v>
      </c>
      <c r="AF2502" s="103" t="str">
        <f>IFERROR(VLOOKUP(AN2502,Home!$C$8:$E$207,3,FALSE),"")</f>
        <v/>
      </c>
      <c r="AG2502" s="103" t="str">
        <f>IFERROR(VLOOKUP(AN2502,Home!$C$8:$E$207,2,FALSE),"")</f>
        <v/>
      </c>
      <c r="AH2502" s="104" t="str">
        <f>IF(VLOOKUP(AE2502,Home!$C$8:$I$207,6,FALSE)="","",VLOOKUP(AE2502,Home!$C$8:$I$207,6,FALSE))</f>
        <v/>
      </c>
      <c r="AI2502" s="104" t="e">
        <f t="shared" ref="AI2502" si="822">IF(AG2502=AG2501,AI2501+14,AH2502)</f>
        <v>#VALUE!</v>
      </c>
      <c r="AJ2502" s="105" t="e">
        <f t="shared" si="815"/>
        <v>#VALUE!</v>
      </c>
      <c r="AK2502" s="103" t="e">
        <f t="shared" si="808"/>
        <v>#VALUE!</v>
      </c>
      <c r="AL2502" s="103" t="e">
        <f t="shared" si="816"/>
        <v>#VALUE!</v>
      </c>
      <c r="AN2502" t="str">
        <f>IF(OR(VLOOKUP(AE2502,Home!$C$8:$I$207,6,FALSE)="",VLOOKUP(AE2502,Home!$C$8:$I$207,7,FALSE)=""),"FEJL",Baggrundsark!AE2502)</f>
        <v>FEJL</v>
      </c>
      <c r="AO2502">
        <f>IF(VLOOKUP(AE2502,Home!$C$8:$N$207,12,FALSE)="Timelønnet",1,0)</f>
        <v>0</v>
      </c>
      <c r="AP2502">
        <f>SUM($AO$4:AO2502)*AO2502</f>
        <v>0</v>
      </c>
      <c r="AQ2502">
        <f t="shared" si="803"/>
        <v>1</v>
      </c>
      <c r="AR2502" t="str">
        <f t="shared" si="803"/>
        <v/>
      </c>
      <c r="AS2502" t="e">
        <f t="shared" si="817"/>
        <v>#VALUE!</v>
      </c>
      <c r="AT2502" s="45" t="e">
        <f t="shared" si="804"/>
        <v>#VALUE!</v>
      </c>
      <c r="AU2502">
        <f>VLOOKUP(AQ2502,Home!$C$8:$J$207,8,FALSE)</f>
        <v>0</v>
      </c>
    </row>
  </sheetData>
  <mergeCells count="3">
    <mergeCell ref="A1:C1"/>
    <mergeCell ref="D1:F1"/>
    <mergeCell ref="G1:I1"/>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 id="{A103A20E-E58E-4C34-BEFC-745251B731ED}">
            <xm:f>Home!$I$5="FEJL I DATO"</xm:f>
            <x14:dxf>
              <fill>
                <patternFill>
                  <bgColor rgb="FFFF0000"/>
                </patternFill>
              </fill>
            </x14:dxf>
          </x14:cfRule>
          <xm:sqref>P4:S4 Q5:Q8 S5:S8 R5:R2502 P5:P2502 T4:V2502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8">
    <tabColor rgb="FF800000"/>
  </sheetPr>
  <dimension ref="A1:M508"/>
  <sheetViews>
    <sheetView showGridLines="0" topLeftCell="B1" zoomScale="85" zoomScaleNormal="85" workbookViewId="0">
      <pane xSplit="3" ySplit="3" topLeftCell="E4" activePane="bottomRight" state="frozen"/>
      <selection activeCell="B1" sqref="B1"/>
      <selection pane="topRight" activeCell="E1" sqref="E1"/>
      <selection pane="bottomLeft" activeCell="B4" sqref="B4"/>
      <selection pane="bottomRight" activeCell="G4" sqref="G4"/>
    </sheetView>
  </sheetViews>
  <sheetFormatPr defaultColWidth="9.140625" defaultRowHeight="15" x14ac:dyDescent="0.25"/>
  <cols>
    <col min="1" max="1" width="9.140625" style="106" hidden="1" customWidth="1"/>
    <col min="2" max="2" width="9.140625" style="106"/>
    <col min="3" max="3" width="61.7109375" style="106" customWidth="1"/>
    <col min="4" max="4" width="14.28515625" style="106" customWidth="1"/>
    <col min="5" max="5" width="12.7109375" style="106" customWidth="1"/>
    <col min="6" max="6" width="42.28515625" style="106" customWidth="1"/>
    <col min="7" max="7" width="22.42578125" style="106" customWidth="1"/>
    <col min="8" max="8" width="44.28515625" style="106" customWidth="1"/>
    <col min="9" max="9" width="26.7109375" style="106" customWidth="1"/>
    <col min="10" max="10" width="7.42578125" style="106" customWidth="1"/>
    <col min="11" max="11" width="8.7109375" style="106" customWidth="1"/>
    <col min="12" max="12" width="52.5703125" style="106" customWidth="1"/>
    <col min="13" max="13" width="26.85546875" style="106" bestFit="1" customWidth="1"/>
    <col min="14" max="16384" width="9.140625" style="106"/>
  </cols>
  <sheetData>
    <row r="1" spans="1:13" ht="24" thickBot="1" x14ac:dyDescent="0.3">
      <c r="A1" s="29"/>
      <c r="B1" s="116" t="s">
        <v>207</v>
      </c>
      <c r="C1" s="116"/>
      <c r="D1" s="116"/>
      <c r="L1" s="101" t="s">
        <v>53</v>
      </c>
      <c r="M1" s="102">
        <f>ROUNDDOWN(SUM(M4:M503),2)</f>
        <v>0</v>
      </c>
    </row>
    <row r="2" spans="1:13" ht="81.75" customHeight="1" thickBot="1" x14ac:dyDescent="0.3">
      <c r="A2" s="29"/>
      <c r="B2" s="119"/>
      <c r="C2" s="119"/>
      <c r="D2" s="119"/>
    </row>
    <row r="3" spans="1:13" s="123" customFormat="1" ht="27.75" customHeight="1" thickBot="1" x14ac:dyDescent="0.3">
      <c r="A3" s="57" t="s">
        <v>20</v>
      </c>
      <c r="B3" s="59" t="s">
        <v>0</v>
      </c>
      <c r="C3" s="38" t="s">
        <v>2</v>
      </c>
      <c r="D3" s="38" t="s">
        <v>11</v>
      </c>
      <c r="E3" s="70" t="s">
        <v>12</v>
      </c>
      <c r="F3" s="38" t="s">
        <v>129</v>
      </c>
      <c r="G3" s="38" t="s">
        <v>31</v>
      </c>
      <c r="H3" s="38" t="s">
        <v>127</v>
      </c>
      <c r="I3" s="61" t="s">
        <v>33</v>
      </c>
      <c r="K3" s="59" t="s">
        <v>0</v>
      </c>
      <c r="L3" s="38" t="s">
        <v>2</v>
      </c>
      <c r="M3" s="61" t="s">
        <v>33</v>
      </c>
    </row>
    <row r="4" spans="1:13" x14ac:dyDescent="0.25">
      <c r="A4" s="29">
        <v>1</v>
      </c>
      <c r="B4" s="64" t="str">
        <f>IFERROR(VLOOKUP($A4,Baggrundsark!$I$4:$V$2502,7,FALSE),"")</f>
        <v/>
      </c>
      <c r="C4" s="64" t="str">
        <f>IFERROR(VLOOKUP($A4,Baggrundsark!$I$4:$V$2502,8,FALSE),"")</f>
        <v/>
      </c>
      <c r="D4" s="64" t="str">
        <f>IFERROR(VLOOKUP($A4,Baggrundsark!$I$4:$V$2502,10,FALSE),"")</f>
        <v/>
      </c>
      <c r="E4" s="64" t="str">
        <f>IFERROR(VLOOKUP($A4,Baggrundsark!$I$4:$V$2502,11,FALSE),"")</f>
        <v/>
      </c>
      <c r="F4" s="64" t="str">
        <f>IFERROR(VLOOKUP($A4,Baggrundsark!$I$4:$V$2502,14,FALSE),"")</f>
        <v/>
      </c>
      <c r="G4" s="86" t="str">
        <f>IF(B4="","",IF(VLOOKUP(E4,'Indtastning af standardsats'!$A$3:$B$6,2,FALSE)="","",VLOOKUP(E4,'Indtastning af standardsats'!$A$3:$B$6,2,FALSE)))</f>
        <v/>
      </c>
      <c r="H4" s="89"/>
      <c r="I4" s="62" t="str">
        <f>IFERROR(IF((G4*H4)=0,"",ROUNDDOWN(G4*MIN(H4,160.33),2)),"")</f>
        <v/>
      </c>
      <c r="K4" s="66" t="str">
        <f>IF('Pivot Standardsats'!A4="","",'Pivot Standardsats'!A4)</f>
        <v/>
      </c>
      <c r="L4" s="66" t="str">
        <f>IF('Pivot Standardsats'!A4="","",'Pivot Standardsats'!B4)</f>
        <v/>
      </c>
      <c r="M4" s="67" t="str">
        <f>IF('Pivot Standardsats'!A4="","",'Pivot Standardsats'!C4)</f>
        <v/>
      </c>
    </row>
    <row r="5" spans="1:13" x14ac:dyDescent="0.25">
      <c r="A5" s="29">
        <v>2</v>
      </c>
      <c r="B5" s="32" t="str">
        <f>IFERROR(VLOOKUP($A5,Baggrundsark!$I$4:$V$2502,7,FALSE),"")</f>
        <v/>
      </c>
      <c r="C5" s="32" t="str">
        <f>IFERROR(VLOOKUP($A5,Baggrundsark!$I$4:$V$2502,8,FALSE),"")</f>
        <v/>
      </c>
      <c r="D5" s="32" t="str">
        <f>IFERROR(VLOOKUP($A5,Baggrundsark!$I$4:$V$2502,10,FALSE),"")</f>
        <v/>
      </c>
      <c r="E5" s="32" t="str">
        <f>IFERROR(VLOOKUP($A5,Baggrundsark!$I$4:$V$2502,11,FALSE),"")</f>
        <v/>
      </c>
      <c r="F5" s="32" t="str">
        <f>IFERROR(VLOOKUP($A5,Baggrundsark!$I$4:$V$2502,14,FALSE),"")</f>
        <v/>
      </c>
      <c r="G5" s="71" t="str">
        <f>IF(B5="","",IF(VLOOKUP(E5,'Indtastning af standardsats'!$A$3:$B$6,2,FALSE)="","",VLOOKUP(E5,'Indtastning af standardsats'!$A$3:$B$6,2,FALSE)))</f>
        <v/>
      </c>
      <c r="H5" s="77"/>
      <c r="I5" s="63" t="str">
        <f t="shared" ref="I5:I68" si="0">IFERROR(IF((G5*H5)=0,"",ROUNDDOWN(G5*MIN(H5,160.33),2)),"")</f>
        <v/>
      </c>
      <c r="K5" s="55" t="str">
        <f>IF('Pivot Standardsats'!A5="","",'Pivot Standardsats'!A5)</f>
        <v/>
      </c>
      <c r="L5" s="55" t="str">
        <f>IF('Pivot Standardsats'!A5="","",'Pivot Standardsats'!B5)</f>
        <v/>
      </c>
      <c r="M5" s="56" t="str">
        <f>IF('Pivot Standardsats'!A5="","",'Pivot Standardsats'!C5)</f>
        <v/>
      </c>
    </row>
    <row r="6" spans="1:13" x14ac:dyDescent="0.25">
      <c r="A6" s="29">
        <v>3</v>
      </c>
      <c r="B6" s="32" t="str">
        <f>IFERROR(VLOOKUP($A6,Baggrundsark!$I$4:$V$2502,7,FALSE),"")</f>
        <v/>
      </c>
      <c r="C6" s="32" t="str">
        <f>IFERROR(VLOOKUP($A6,Baggrundsark!$I$4:$V$2502,8,FALSE),"")</f>
        <v/>
      </c>
      <c r="D6" s="32" t="str">
        <f>IFERROR(VLOOKUP($A6,Baggrundsark!$I$4:$V$2502,10,FALSE),"")</f>
        <v/>
      </c>
      <c r="E6" s="32" t="str">
        <f>IFERROR(VLOOKUP($A6,Baggrundsark!$I$4:$V$2502,11,FALSE),"")</f>
        <v/>
      </c>
      <c r="F6" s="32" t="str">
        <f>IFERROR(VLOOKUP($A6,Baggrundsark!$I$4:$V$2502,14,FALSE),"")</f>
        <v/>
      </c>
      <c r="G6" s="71" t="str">
        <f>IF(B6="","",IF(VLOOKUP(E6,'Indtastning af standardsats'!$A$3:$B$6,2,FALSE)="","",VLOOKUP(E6,'Indtastning af standardsats'!$A$3:$B$6,2,FALSE)))</f>
        <v/>
      </c>
      <c r="H6" s="77"/>
      <c r="I6" s="63" t="str">
        <f t="shared" si="0"/>
        <v/>
      </c>
      <c r="K6" s="55" t="str">
        <f>IF('Pivot Standardsats'!A6="","",'Pivot Standardsats'!A6)</f>
        <v/>
      </c>
      <c r="L6" s="55" t="str">
        <f>IF('Pivot Standardsats'!A6="","",'Pivot Standardsats'!B6)</f>
        <v/>
      </c>
      <c r="M6" s="56" t="str">
        <f>IF('Pivot Standardsats'!A6="","",'Pivot Standardsats'!C6)</f>
        <v/>
      </c>
    </row>
    <row r="7" spans="1:13" x14ac:dyDescent="0.25">
      <c r="A7" s="29">
        <v>4</v>
      </c>
      <c r="B7" s="32" t="str">
        <f>IFERROR(VLOOKUP($A7,Baggrundsark!$I$4:$V$2502,7,FALSE),"")</f>
        <v/>
      </c>
      <c r="C7" s="32" t="str">
        <f>IFERROR(VLOOKUP($A7,Baggrundsark!$I$4:$V$2502,8,FALSE),"")</f>
        <v/>
      </c>
      <c r="D7" s="32" t="str">
        <f>IFERROR(VLOOKUP($A7,Baggrundsark!$I$4:$V$2502,10,FALSE),"")</f>
        <v/>
      </c>
      <c r="E7" s="32" t="str">
        <f>IFERROR(VLOOKUP($A7,Baggrundsark!$I$4:$V$2502,11,FALSE),"")</f>
        <v/>
      </c>
      <c r="F7" s="32" t="str">
        <f>IFERROR(VLOOKUP($A7,Baggrundsark!$I$4:$V$2502,14,FALSE),"")</f>
        <v/>
      </c>
      <c r="G7" s="71" t="str">
        <f>IF(B7="","",IF(VLOOKUP(E7,'Indtastning af standardsats'!$A$3:$B$6,2,FALSE)="","",VLOOKUP(E7,'Indtastning af standardsats'!$A$3:$B$6,2,FALSE)))</f>
        <v/>
      </c>
      <c r="H7" s="77"/>
      <c r="I7" s="63" t="str">
        <f t="shared" si="0"/>
        <v/>
      </c>
      <c r="K7" s="55" t="str">
        <f>IF('Pivot Standardsats'!A7="","",'Pivot Standardsats'!A7)</f>
        <v/>
      </c>
      <c r="L7" s="55" t="str">
        <f>IF('Pivot Standardsats'!A7="","",'Pivot Standardsats'!B7)</f>
        <v/>
      </c>
      <c r="M7" s="56" t="str">
        <f>IF('Pivot Standardsats'!A7="","",'Pivot Standardsats'!C7)</f>
        <v/>
      </c>
    </row>
    <row r="8" spans="1:13" x14ac:dyDescent="0.25">
      <c r="A8" s="29">
        <v>5</v>
      </c>
      <c r="B8" s="32" t="str">
        <f>IFERROR(VLOOKUP($A8,Baggrundsark!$I$4:$V$2502,7,FALSE),"")</f>
        <v/>
      </c>
      <c r="C8" s="32" t="str">
        <f>IFERROR(VLOOKUP($A8,Baggrundsark!$I$4:$V$2502,8,FALSE),"")</f>
        <v/>
      </c>
      <c r="D8" s="32" t="str">
        <f>IFERROR(VLOOKUP($A8,Baggrundsark!$I$4:$V$2502,10,FALSE),"")</f>
        <v/>
      </c>
      <c r="E8" s="32" t="str">
        <f>IFERROR(VLOOKUP($A8,Baggrundsark!$I$4:$V$2502,11,FALSE),"")</f>
        <v/>
      </c>
      <c r="F8" s="32" t="str">
        <f>IFERROR(VLOOKUP($A8,Baggrundsark!$I$4:$V$2502,14,FALSE),"")</f>
        <v/>
      </c>
      <c r="G8" s="71" t="str">
        <f>IF(B8="","",IF(VLOOKUP(E8,'Indtastning af standardsats'!$A$3:$B$6,2,FALSE)="","",VLOOKUP(E8,'Indtastning af standardsats'!$A$3:$B$6,2,FALSE)))</f>
        <v/>
      </c>
      <c r="H8" s="77"/>
      <c r="I8" s="63" t="str">
        <f t="shared" si="0"/>
        <v/>
      </c>
      <c r="K8" s="55" t="str">
        <f>IF('Pivot Standardsats'!A8="","",'Pivot Standardsats'!A8)</f>
        <v/>
      </c>
      <c r="L8" s="55" t="str">
        <f>IF('Pivot Standardsats'!A8="","",'Pivot Standardsats'!B8)</f>
        <v/>
      </c>
      <c r="M8" s="56" t="str">
        <f>IF('Pivot Standardsats'!A8="","",'Pivot Standardsats'!C8)</f>
        <v/>
      </c>
    </row>
    <row r="9" spans="1:13" x14ac:dyDescent="0.25">
      <c r="A9" s="29">
        <v>6</v>
      </c>
      <c r="B9" s="32" t="str">
        <f>IFERROR(VLOOKUP($A9,Baggrundsark!$I$4:$V$2502,7,FALSE),"")</f>
        <v/>
      </c>
      <c r="C9" s="32" t="str">
        <f>IFERROR(VLOOKUP($A9,Baggrundsark!$I$4:$V$2502,8,FALSE),"")</f>
        <v/>
      </c>
      <c r="D9" s="32" t="str">
        <f>IFERROR(VLOOKUP($A9,Baggrundsark!$I$4:$V$2502,10,FALSE),"")</f>
        <v/>
      </c>
      <c r="E9" s="32" t="str">
        <f>IFERROR(VLOOKUP($A9,Baggrundsark!$I$4:$V$2502,11,FALSE),"")</f>
        <v/>
      </c>
      <c r="F9" s="32" t="str">
        <f>IFERROR(VLOOKUP($A9,Baggrundsark!$I$4:$V$2502,14,FALSE),"")</f>
        <v/>
      </c>
      <c r="G9" s="71" t="str">
        <f>IF(B9="","",IF(VLOOKUP(E9,'Indtastning af standardsats'!$A$3:$B$6,2,FALSE)="","",VLOOKUP(E9,'Indtastning af standardsats'!$A$3:$B$6,2,FALSE)))</f>
        <v/>
      </c>
      <c r="H9" s="77"/>
      <c r="I9" s="63" t="str">
        <f t="shared" si="0"/>
        <v/>
      </c>
      <c r="K9" s="55" t="str">
        <f>IF('Pivot Standardsats'!A9="","",'Pivot Standardsats'!A9)</f>
        <v/>
      </c>
      <c r="L9" s="55" t="str">
        <f>IF('Pivot Standardsats'!A9="","",'Pivot Standardsats'!B9)</f>
        <v/>
      </c>
      <c r="M9" s="56" t="str">
        <f>IF('Pivot Standardsats'!A9="","",'Pivot Standardsats'!C9)</f>
        <v/>
      </c>
    </row>
    <row r="10" spans="1:13" x14ac:dyDescent="0.25">
      <c r="A10" s="29">
        <v>7</v>
      </c>
      <c r="B10" s="32" t="str">
        <f>IFERROR(VLOOKUP($A10,Baggrundsark!$I$4:$V$2502,7,FALSE),"")</f>
        <v/>
      </c>
      <c r="C10" s="32" t="str">
        <f>IFERROR(VLOOKUP($A10,Baggrundsark!$I$4:$V$2502,8,FALSE),"")</f>
        <v/>
      </c>
      <c r="D10" s="32" t="str">
        <f>IFERROR(VLOOKUP($A10,Baggrundsark!$I$4:$V$2502,10,FALSE),"")</f>
        <v/>
      </c>
      <c r="E10" s="32" t="str">
        <f>IFERROR(VLOOKUP($A10,Baggrundsark!$I$4:$V$2502,11,FALSE),"")</f>
        <v/>
      </c>
      <c r="F10" s="32" t="str">
        <f>IFERROR(VLOOKUP($A10,Baggrundsark!$I$4:$V$2502,14,FALSE),"")</f>
        <v/>
      </c>
      <c r="G10" s="71" t="str">
        <f>IF(B10="","",IF(VLOOKUP(E10,'Indtastning af standardsats'!$A$3:$B$6,2,FALSE)="","",VLOOKUP(E10,'Indtastning af standardsats'!$A$3:$B$6,2,FALSE)))</f>
        <v/>
      </c>
      <c r="H10" s="79"/>
      <c r="I10" s="63" t="str">
        <f t="shared" si="0"/>
        <v/>
      </c>
      <c r="K10" s="55" t="str">
        <f>IF('Pivot Standardsats'!A10="","",'Pivot Standardsats'!A10)</f>
        <v/>
      </c>
      <c r="L10" s="55" t="str">
        <f>IF('Pivot Standardsats'!A10="","",'Pivot Standardsats'!B10)</f>
        <v/>
      </c>
      <c r="M10" s="56" t="str">
        <f>IF('Pivot Standardsats'!A10="","",'Pivot Standardsats'!C10)</f>
        <v/>
      </c>
    </row>
    <row r="11" spans="1:13" x14ac:dyDescent="0.25">
      <c r="A11" s="29">
        <v>8</v>
      </c>
      <c r="B11" s="32" t="str">
        <f>IFERROR(VLOOKUP($A11,Baggrundsark!$I$4:$V$2502,7,FALSE),"")</f>
        <v/>
      </c>
      <c r="C11" s="32" t="str">
        <f>IFERROR(VLOOKUP($A11,Baggrundsark!$I$4:$V$2502,8,FALSE),"")</f>
        <v/>
      </c>
      <c r="D11" s="32" t="str">
        <f>IFERROR(VLOOKUP($A11,Baggrundsark!$I$4:$V$2502,10,FALSE),"")</f>
        <v/>
      </c>
      <c r="E11" s="32" t="str">
        <f>IFERROR(VLOOKUP($A11,Baggrundsark!$I$4:$V$2502,11,FALSE),"")</f>
        <v/>
      </c>
      <c r="F11" s="32" t="str">
        <f>IFERROR(VLOOKUP($A11,Baggrundsark!$I$4:$V$2502,14,FALSE),"")</f>
        <v/>
      </c>
      <c r="G11" s="71" t="str">
        <f>IF(B11="","",IF(VLOOKUP(E11,'Indtastning af standardsats'!$A$3:$B$6,2,FALSE)="","",VLOOKUP(E11,'Indtastning af standardsats'!$A$3:$B$6,2,FALSE)))</f>
        <v/>
      </c>
      <c r="H11" s="79"/>
      <c r="I11" s="63" t="str">
        <f t="shared" si="0"/>
        <v/>
      </c>
      <c r="K11" s="55" t="str">
        <f>IF('Pivot Standardsats'!A11="","",'Pivot Standardsats'!A11)</f>
        <v/>
      </c>
      <c r="L11" s="55" t="str">
        <f>IF('Pivot Standardsats'!A11="","",'Pivot Standardsats'!B11)</f>
        <v/>
      </c>
      <c r="M11" s="56" t="str">
        <f>IF('Pivot Standardsats'!A11="","",'Pivot Standardsats'!C11)</f>
        <v/>
      </c>
    </row>
    <row r="12" spans="1:13" x14ac:dyDescent="0.25">
      <c r="A12" s="29">
        <v>9</v>
      </c>
      <c r="B12" s="32" t="str">
        <f>IFERROR(VLOOKUP($A12,Baggrundsark!$I$4:$V$2502,7,FALSE),"")</f>
        <v/>
      </c>
      <c r="C12" s="32" t="str">
        <f>IFERROR(VLOOKUP($A12,Baggrundsark!$I$4:$V$2502,8,FALSE),"")</f>
        <v/>
      </c>
      <c r="D12" s="32" t="str">
        <f>IFERROR(VLOOKUP($A12,Baggrundsark!$I$4:$V$2502,10,FALSE),"")</f>
        <v/>
      </c>
      <c r="E12" s="32" t="str">
        <f>IFERROR(VLOOKUP($A12,Baggrundsark!$I$4:$V$2502,11,FALSE),"")</f>
        <v/>
      </c>
      <c r="F12" s="32" t="str">
        <f>IFERROR(VLOOKUP($A12,Baggrundsark!$I$4:$V$2502,14,FALSE),"")</f>
        <v/>
      </c>
      <c r="G12" s="71" t="str">
        <f>IF(B12="","",IF(VLOOKUP(E12,'Indtastning af standardsats'!$A$3:$B$6,2,FALSE)="","",VLOOKUP(E12,'Indtastning af standardsats'!$A$3:$B$6,2,FALSE)))</f>
        <v/>
      </c>
      <c r="H12" s="79"/>
      <c r="I12" s="63" t="str">
        <f t="shared" si="0"/>
        <v/>
      </c>
      <c r="K12" s="55" t="str">
        <f>IF('Pivot Standardsats'!A12="","",'Pivot Standardsats'!A12)</f>
        <v/>
      </c>
      <c r="L12" s="55" t="str">
        <f>IF('Pivot Standardsats'!A12="","",'Pivot Standardsats'!B12)</f>
        <v/>
      </c>
      <c r="M12" s="56" t="str">
        <f>IF('Pivot Standardsats'!A12="","",'Pivot Standardsats'!C12)</f>
        <v/>
      </c>
    </row>
    <row r="13" spans="1:13" x14ac:dyDescent="0.25">
      <c r="A13" s="29">
        <v>10</v>
      </c>
      <c r="B13" s="32" t="str">
        <f>IFERROR(VLOOKUP($A13,Baggrundsark!$I$4:$V$2502,7,FALSE),"")</f>
        <v/>
      </c>
      <c r="C13" s="32" t="str">
        <f>IFERROR(VLOOKUP($A13,Baggrundsark!$I$4:$V$2502,8,FALSE),"")</f>
        <v/>
      </c>
      <c r="D13" s="32" t="str">
        <f>IFERROR(VLOOKUP($A13,Baggrundsark!$I$4:$V$2502,10,FALSE),"")</f>
        <v/>
      </c>
      <c r="E13" s="32" t="str">
        <f>IFERROR(VLOOKUP($A13,Baggrundsark!$I$4:$V$2502,11,FALSE),"")</f>
        <v/>
      </c>
      <c r="F13" s="32" t="str">
        <f>IFERROR(VLOOKUP($A13,Baggrundsark!$I$4:$V$2502,14,FALSE),"")</f>
        <v/>
      </c>
      <c r="G13" s="71" t="str">
        <f>IF(B13="","",IF(VLOOKUP(E13,'Indtastning af standardsats'!$A$3:$B$6,2,FALSE)="","",VLOOKUP(E13,'Indtastning af standardsats'!$A$3:$B$6,2,FALSE)))</f>
        <v/>
      </c>
      <c r="H13" s="79"/>
      <c r="I13" s="63" t="str">
        <f t="shared" si="0"/>
        <v/>
      </c>
      <c r="K13" s="55" t="str">
        <f>IF('Pivot Standardsats'!A13="","",'Pivot Standardsats'!A13)</f>
        <v/>
      </c>
      <c r="L13" s="55" t="str">
        <f>IF('Pivot Standardsats'!A13="","",'Pivot Standardsats'!B13)</f>
        <v/>
      </c>
      <c r="M13" s="56" t="str">
        <f>IF('Pivot Standardsats'!A13="","",'Pivot Standardsats'!C13)</f>
        <v/>
      </c>
    </row>
    <row r="14" spans="1:13" x14ac:dyDescent="0.25">
      <c r="A14" s="29">
        <v>11</v>
      </c>
      <c r="B14" s="32" t="str">
        <f>IFERROR(VLOOKUP($A14,Baggrundsark!$I$4:$V$2502,7,FALSE),"")</f>
        <v/>
      </c>
      <c r="C14" s="32" t="str">
        <f>IFERROR(VLOOKUP($A14,Baggrundsark!$I$4:$V$2502,8,FALSE),"")</f>
        <v/>
      </c>
      <c r="D14" s="32" t="str">
        <f>IFERROR(VLOOKUP($A14,Baggrundsark!$I$4:$V$2502,10,FALSE),"")</f>
        <v/>
      </c>
      <c r="E14" s="32" t="str">
        <f>IFERROR(VLOOKUP($A14,Baggrundsark!$I$4:$V$2502,11,FALSE),"")</f>
        <v/>
      </c>
      <c r="F14" s="32" t="str">
        <f>IFERROR(VLOOKUP($A14,Baggrundsark!$I$4:$V$2502,14,FALSE),"")</f>
        <v/>
      </c>
      <c r="G14" s="71" t="str">
        <f>IF(B14="","",IF(VLOOKUP(E14,'Indtastning af standardsats'!$A$3:$B$6,2,FALSE)="","",VLOOKUP(E14,'Indtastning af standardsats'!$A$3:$B$6,2,FALSE)))</f>
        <v/>
      </c>
      <c r="H14" s="79"/>
      <c r="I14" s="63" t="str">
        <f t="shared" si="0"/>
        <v/>
      </c>
      <c r="K14" s="55" t="str">
        <f>IF('Pivot Standardsats'!A14="","",'Pivot Standardsats'!A14)</f>
        <v/>
      </c>
      <c r="L14" s="55" t="str">
        <f>IF('Pivot Standardsats'!A14="","",'Pivot Standardsats'!B14)</f>
        <v/>
      </c>
      <c r="M14" s="56" t="str">
        <f>IF('Pivot Standardsats'!A14="","",'Pivot Standardsats'!C14)</f>
        <v/>
      </c>
    </row>
    <row r="15" spans="1:13" x14ac:dyDescent="0.25">
      <c r="A15" s="29">
        <v>12</v>
      </c>
      <c r="B15" s="32" t="str">
        <f>IFERROR(VLOOKUP($A15,Baggrundsark!$I$4:$V$2502,7,FALSE),"")</f>
        <v/>
      </c>
      <c r="C15" s="32" t="str">
        <f>IFERROR(VLOOKUP($A15,Baggrundsark!$I$4:$V$2502,8,FALSE),"")</f>
        <v/>
      </c>
      <c r="D15" s="32" t="str">
        <f>IFERROR(VLOOKUP($A15,Baggrundsark!$I$4:$V$2502,10,FALSE),"")</f>
        <v/>
      </c>
      <c r="E15" s="32" t="str">
        <f>IFERROR(VLOOKUP($A15,Baggrundsark!$I$4:$V$2502,11,FALSE),"")</f>
        <v/>
      </c>
      <c r="F15" s="32" t="str">
        <f>IFERROR(VLOOKUP($A15,Baggrundsark!$I$4:$V$2502,14,FALSE),"")</f>
        <v/>
      </c>
      <c r="G15" s="71" t="str">
        <f>IF(B15="","",IF(VLOOKUP(E15,'Indtastning af standardsats'!$A$3:$B$6,2,FALSE)="","",VLOOKUP(E15,'Indtastning af standardsats'!$A$3:$B$6,2,FALSE)))</f>
        <v/>
      </c>
      <c r="H15" s="79"/>
      <c r="I15" s="63" t="str">
        <f t="shared" si="0"/>
        <v/>
      </c>
      <c r="K15" s="55" t="str">
        <f>IF('Pivot Standardsats'!A15="","",'Pivot Standardsats'!A15)</f>
        <v/>
      </c>
      <c r="L15" s="55" t="str">
        <f>IF('Pivot Standardsats'!A15="","",'Pivot Standardsats'!B15)</f>
        <v/>
      </c>
      <c r="M15" s="56" t="str">
        <f>IF('Pivot Standardsats'!A15="","",'Pivot Standardsats'!C15)</f>
        <v/>
      </c>
    </row>
    <row r="16" spans="1:13" x14ac:dyDescent="0.25">
      <c r="A16" s="29">
        <v>13</v>
      </c>
      <c r="B16" s="32" t="str">
        <f>IFERROR(VLOOKUP($A16,Baggrundsark!$I$4:$V$2502,7,FALSE),"")</f>
        <v/>
      </c>
      <c r="C16" s="32" t="str">
        <f>IFERROR(VLOOKUP($A16,Baggrundsark!$I$4:$V$2502,8,FALSE),"")</f>
        <v/>
      </c>
      <c r="D16" s="32" t="str">
        <f>IFERROR(VLOOKUP($A16,Baggrundsark!$I$4:$V$2502,10,FALSE),"")</f>
        <v/>
      </c>
      <c r="E16" s="32" t="str">
        <f>IFERROR(VLOOKUP($A16,Baggrundsark!$I$4:$V$2502,11,FALSE),"")</f>
        <v/>
      </c>
      <c r="F16" s="32" t="str">
        <f>IFERROR(VLOOKUP($A16,Baggrundsark!$I$4:$V$2502,14,FALSE),"")</f>
        <v/>
      </c>
      <c r="G16" s="71" t="str">
        <f>IF(B16="","",IF(VLOOKUP(E16,'Indtastning af standardsats'!$A$3:$B$6,2,FALSE)="","",VLOOKUP(E16,'Indtastning af standardsats'!$A$3:$B$6,2,FALSE)))</f>
        <v/>
      </c>
      <c r="H16" s="79"/>
      <c r="I16" s="63" t="str">
        <f t="shared" si="0"/>
        <v/>
      </c>
      <c r="K16" s="55" t="str">
        <f>IF('Pivot Standardsats'!A16="","",'Pivot Standardsats'!A16)</f>
        <v/>
      </c>
      <c r="L16" s="55" t="str">
        <f>IF('Pivot Standardsats'!A16="","",'Pivot Standardsats'!B16)</f>
        <v/>
      </c>
      <c r="M16" s="56" t="str">
        <f>IF('Pivot Standardsats'!A16="","",'Pivot Standardsats'!C16)</f>
        <v/>
      </c>
    </row>
    <row r="17" spans="1:13" x14ac:dyDescent="0.25">
      <c r="A17" s="29">
        <v>14</v>
      </c>
      <c r="B17" s="32" t="str">
        <f>IFERROR(VLOOKUP($A17,Baggrundsark!$I$4:$V$2502,7,FALSE),"")</f>
        <v/>
      </c>
      <c r="C17" s="32" t="str">
        <f>IFERROR(VLOOKUP($A17,Baggrundsark!$I$4:$V$2502,8,FALSE),"")</f>
        <v/>
      </c>
      <c r="D17" s="32" t="str">
        <f>IFERROR(VLOOKUP($A17,Baggrundsark!$I$4:$V$2502,10,FALSE),"")</f>
        <v/>
      </c>
      <c r="E17" s="32" t="str">
        <f>IFERROR(VLOOKUP($A17,Baggrundsark!$I$4:$V$2502,11,FALSE),"")</f>
        <v/>
      </c>
      <c r="F17" s="32" t="str">
        <f>IFERROR(VLOOKUP($A17,Baggrundsark!$I$4:$V$2502,14,FALSE),"")</f>
        <v/>
      </c>
      <c r="G17" s="71" t="str">
        <f>IF(B17="","",IF(VLOOKUP(E17,'Indtastning af standardsats'!$A$3:$B$6,2,FALSE)="","",VLOOKUP(E17,'Indtastning af standardsats'!$A$3:$B$6,2,FALSE)))</f>
        <v/>
      </c>
      <c r="H17" s="79"/>
      <c r="I17" s="63" t="str">
        <f t="shared" si="0"/>
        <v/>
      </c>
      <c r="K17" s="55" t="str">
        <f>IF('Pivot Standardsats'!A17="","",'Pivot Standardsats'!A17)</f>
        <v/>
      </c>
      <c r="L17" s="55" t="str">
        <f>IF('Pivot Standardsats'!A17="","",'Pivot Standardsats'!B17)</f>
        <v/>
      </c>
      <c r="M17" s="56" t="str">
        <f>IF('Pivot Standardsats'!A17="","",'Pivot Standardsats'!C17)</f>
        <v/>
      </c>
    </row>
    <row r="18" spans="1:13" x14ac:dyDescent="0.25">
      <c r="A18" s="29">
        <v>15</v>
      </c>
      <c r="B18" s="32" t="str">
        <f>IFERROR(VLOOKUP($A18,Baggrundsark!$I$4:$V$2502,7,FALSE),"")</f>
        <v/>
      </c>
      <c r="C18" s="32" t="str">
        <f>IFERROR(VLOOKUP($A18,Baggrundsark!$I$4:$V$2502,8,FALSE),"")</f>
        <v/>
      </c>
      <c r="D18" s="32" t="str">
        <f>IFERROR(VLOOKUP($A18,Baggrundsark!$I$4:$V$2502,10,FALSE),"")</f>
        <v/>
      </c>
      <c r="E18" s="32" t="str">
        <f>IFERROR(VLOOKUP($A18,Baggrundsark!$I$4:$V$2502,11,FALSE),"")</f>
        <v/>
      </c>
      <c r="F18" s="32" t="str">
        <f>IFERROR(VLOOKUP($A18,Baggrundsark!$I$4:$V$2502,14,FALSE),"")</f>
        <v/>
      </c>
      <c r="G18" s="71" t="str">
        <f>IF(B18="","",IF(VLOOKUP(E18,'Indtastning af standardsats'!$A$3:$B$6,2,FALSE)="","",VLOOKUP(E18,'Indtastning af standardsats'!$A$3:$B$6,2,FALSE)))</f>
        <v/>
      </c>
      <c r="H18" s="79"/>
      <c r="I18" s="63" t="str">
        <f t="shared" si="0"/>
        <v/>
      </c>
      <c r="K18" s="55" t="str">
        <f>IF('Pivot Standardsats'!A18="","",'Pivot Standardsats'!A18)</f>
        <v/>
      </c>
      <c r="L18" s="55" t="str">
        <f>IF('Pivot Standardsats'!A18="","",'Pivot Standardsats'!B18)</f>
        <v/>
      </c>
      <c r="M18" s="56" t="str">
        <f>IF('Pivot Standardsats'!A18="","",'Pivot Standardsats'!C18)</f>
        <v/>
      </c>
    </row>
    <row r="19" spans="1:13" x14ac:dyDescent="0.25">
      <c r="A19" s="29">
        <v>16</v>
      </c>
      <c r="B19" s="32" t="str">
        <f>IFERROR(VLOOKUP($A19,Baggrundsark!$I$4:$V$2502,7,FALSE),"")</f>
        <v/>
      </c>
      <c r="C19" s="32" t="str">
        <f>IFERROR(VLOOKUP($A19,Baggrundsark!$I$4:$V$2502,8,FALSE),"")</f>
        <v/>
      </c>
      <c r="D19" s="32" t="str">
        <f>IFERROR(VLOOKUP($A19,Baggrundsark!$I$4:$V$2502,10,FALSE),"")</f>
        <v/>
      </c>
      <c r="E19" s="32" t="str">
        <f>IFERROR(VLOOKUP($A19,Baggrundsark!$I$4:$V$2502,11,FALSE),"")</f>
        <v/>
      </c>
      <c r="F19" s="32" t="str">
        <f>IFERROR(VLOOKUP($A19,Baggrundsark!$I$4:$V$2502,14,FALSE),"")</f>
        <v/>
      </c>
      <c r="G19" s="71" t="str">
        <f>IF(B19="","",IF(VLOOKUP(E19,'Indtastning af standardsats'!$A$3:$B$6,2,FALSE)="","",VLOOKUP(E19,'Indtastning af standardsats'!$A$3:$B$6,2,FALSE)))</f>
        <v/>
      </c>
      <c r="H19" s="79"/>
      <c r="I19" s="63" t="str">
        <f t="shared" si="0"/>
        <v/>
      </c>
      <c r="K19" s="55" t="str">
        <f>IF('Pivot Standardsats'!A19="","",'Pivot Standardsats'!A19)</f>
        <v/>
      </c>
      <c r="L19" s="55" t="str">
        <f>IF('Pivot Standardsats'!A19="","",'Pivot Standardsats'!B19)</f>
        <v/>
      </c>
      <c r="M19" s="56" t="str">
        <f>IF('Pivot Standardsats'!A19="","",'Pivot Standardsats'!C19)</f>
        <v/>
      </c>
    </row>
    <row r="20" spans="1:13" x14ac:dyDescent="0.25">
      <c r="A20" s="29">
        <v>17</v>
      </c>
      <c r="B20" s="32" t="str">
        <f>IFERROR(VLOOKUP($A20,Baggrundsark!$I$4:$V$2502,7,FALSE),"")</f>
        <v/>
      </c>
      <c r="C20" s="32" t="str">
        <f>IFERROR(VLOOKUP($A20,Baggrundsark!$I$4:$V$2502,8,FALSE),"")</f>
        <v/>
      </c>
      <c r="D20" s="32" t="str">
        <f>IFERROR(VLOOKUP($A20,Baggrundsark!$I$4:$V$2502,10,FALSE),"")</f>
        <v/>
      </c>
      <c r="E20" s="32" t="str">
        <f>IFERROR(VLOOKUP($A20,Baggrundsark!$I$4:$V$2502,11,FALSE),"")</f>
        <v/>
      </c>
      <c r="F20" s="32" t="str">
        <f>IFERROR(VLOOKUP($A20,Baggrundsark!$I$4:$V$2502,14,FALSE),"")</f>
        <v/>
      </c>
      <c r="G20" s="71" t="str">
        <f>IF(B20="","",IF(VLOOKUP(E20,'Indtastning af standardsats'!$A$3:$B$6,2,FALSE)="","",VLOOKUP(E20,'Indtastning af standardsats'!$A$3:$B$6,2,FALSE)))</f>
        <v/>
      </c>
      <c r="H20" s="79"/>
      <c r="I20" s="63" t="str">
        <f t="shared" si="0"/>
        <v/>
      </c>
      <c r="K20" s="55" t="str">
        <f>IF('Pivot Standardsats'!A20="","",'Pivot Standardsats'!A20)</f>
        <v/>
      </c>
      <c r="L20" s="55" t="str">
        <f>IF('Pivot Standardsats'!A20="","",'Pivot Standardsats'!B20)</f>
        <v/>
      </c>
      <c r="M20" s="56" t="str">
        <f>IF('Pivot Standardsats'!A20="","",'Pivot Standardsats'!C20)</f>
        <v/>
      </c>
    </row>
    <row r="21" spans="1:13" x14ac:dyDescent="0.25">
      <c r="A21" s="29">
        <v>18</v>
      </c>
      <c r="B21" s="32" t="str">
        <f>IFERROR(VLOOKUP($A21,Baggrundsark!$I$4:$V$2502,7,FALSE),"")</f>
        <v/>
      </c>
      <c r="C21" s="32" t="str">
        <f>IFERROR(VLOOKUP($A21,Baggrundsark!$I$4:$V$2502,8,FALSE),"")</f>
        <v/>
      </c>
      <c r="D21" s="32" t="str">
        <f>IFERROR(VLOOKUP($A21,Baggrundsark!$I$4:$V$2502,10,FALSE),"")</f>
        <v/>
      </c>
      <c r="E21" s="32" t="str">
        <f>IFERROR(VLOOKUP($A21,Baggrundsark!$I$4:$V$2502,11,FALSE),"")</f>
        <v/>
      </c>
      <c r="F21" s="32" t="str">
        <f>IFERROR(VLOOKUP($A21,Baggrundsark!$I$4:$V$2502,14,FALSE),"")</f>
        <v/>
      </c>
      <c r="G21" s="71" t="str">
        <f>IF(B21="","",IF(VLOOKUP(E21,'Indtastning af standardsats'!$A$3:$B$6,2,FALSE)="","",VLOOKUP(E21,'Indtastning af standardsats'!$A$3:$B$6,2,FALSE)))</f>
        <v/>
      </c>
      <c r="H21" s="79"/>
      <c r="I21" s="63" t="str">
        <f t="shared" si="0"/>
        <v/>
      </c>
      <c r="K21" s="55" t="str">
        <f>IF('Pivot Standardsats'!A21="","",'Pivot Standardsats'!A21)</f>
        <v/>
      </c>
      <c r="L21" s="55" t="str">
        <f>IF('Pivot Standardsats'!A21="","",'Pivot Standardsats'!B21)</f>
        <v/>
      </c>
      <c r="M21" s="56" t="str">
        <f>IF('Pivot Standardsats'!A21="","",'Pivot Standardsats'!C21)</f>
        <v/>
      </c>
    </row>
    <row r="22" spans="1:13" x14ac:dyDescent="0.25">
      <c r="A22" s="29">
        <v>19</v>
      </c>
      <c r="B22" s="32" t="str">
        <f>IFERROR(VLOOKUP($A22,Baggrundsark!$I$4:$V$2502,7,FALSE),"")</f>
        <v/>
      </c>
      <c r="C22" s="32" t="str">
        <f>IFERROR(VLOOKUP($A22,Baggrundsark!$I$4:$V$2502,8,FALSE),"")</f>
        <v/>
      </c>
      <c r="D22" s="32" t="str">
        <f>IFERROR(VLOOKUP($A22,Baggrundsark!$I$4:$V$2502,10,FALSE),"")</f>
        <v/>
      </c>
      <c r="E22" s="32" t="str">
        <f>IFERROR(VLOOKUP($A22,Baggrundsark!$I$4:$V$2502,11,FALSE),"")</f>
        <v/>
      </c>
      <c r="F22" s="32" t="str">
        <f>IFERROR(VLOOKUP($A22,Baggrundsark!$I$4:$V$2502,14,FALSE),"")</f>
        <v/>
      </c>
      <c r="G22" s="71" t="str">
        <f>IF(B22="","",IF(VLOOKUP(E22,'Indtastning af standardsats'!$A$3:$B$6,2,FALSE)="","",VLOOKUP(E22,'Indtastning af standardsats'!$A$3:$B$6,2,FALSE)))</f>
        <v/>
      </c>
      <c r="H22" s="79"/>
      <c r="I22" s="63" t="str">
        <f t="shared" si="0"/>
        <v/>
      </c>
      <c r="K22" s="55" t="str">
        <f>IF('Pivot Standardsats'!A22="","",'Pivot Standardsats'!A22)</f>
        <v/>
      </c>
      <c r="L22" s="55" t="str">
        <f>IF('Pivot Standardsats'!A22="","",'Pivot Standardsats'!B22)</f>
        <v/>
      </c>
      <c r="M22" s="56" t="str">
        <f>IF('Pivot Standardsats'!A22="","",'Pivot Standardsats'!C22)</f>
        <v/>
      </c>
    </row>
    <row r="23" spans="1:13" x14ac:dyDescent="0.25">
      <c r="A23" s="29">
        <v>20</v>
      </c>
      <c r="B23" s="32" t="str">
        <f>IFERROR(VLOOKUP($A23,Baggrundsark!$I$4:$V$2502,7,FALSE),"")</f>
        <v/>
      </c>
      <c r="C23" s="32" t="str">
        <f>IFERROR(VLOOKUP($A23,Baggrundsark!$I$4:$V$2502,8,FALSE),"")</f>
        <v/>
      </c>
      <c r="D23" s="32" t="str">
        <f>IFERROR(VLOOKUP($A23,Baggrundsark!$I$4:$V$2502,10,FALSE),"")</f>
        <v/>
      </c>
      <c r="E23" s="32" t="str">
        <f>IFERROR(VLOOKUP($A23,Baggrundsark!$I$4:$V$2502,11,FALSE),"")</f>
        <v/>
      </c>
      <c r="F23" s="32" t="str">
        <f>IFERROR(VLOOKUP($A23,Baggrundsark!$I$4:$V$2502,14,FALSE),"")</f>
        <v/>
      </c>
      <c r="G23" s="71" t="str">
        <f>IF(B23="","",IF(VLOOKUP(E23,'Indtastning af standardsats'!$A$3:$B$6,2,FALSE)="","",VLOOKUP(E23,'Indtastning af standardsats'!$A$3:$B$6,2,FALSE)))</f>
        <v/>
      </c>
      <c r="H23" s="79"/>
      <c r="I23" s="63" t="str">
        <f t="shared" si="0"/>
        <v/>
      </c>
      <c r="K23" s="55" t="str">
        <f>IF('Pivot Standardsats'!A23="","",'Pivot Standardsats'!A23)</f>
        <v/>
      </c>
      <c r="L23" s="55" t="str">
        <f>IF('Pivot Standardsats'!A23="","",'Pivot Standardsats'!B23)</f>
        <v/>
      </c>
      <c r="M23" s="56" t="str">
        <f>IF('Pivot Standardsats'!A23="","",'Pivot Standardsats'!C23)</f>
        <v/>
      </c>
    </row>
    <row r="24" spans="1:13" x14ac:dyDescent="0.25">
      <c r="A24" s="29">
        <v>21</v>
      </c>
      <c r="B24" s="32" t="str">
        <f>IFERROR(VLOOKUP($A24,Baggrundsark!$I$4:$V$2502,7,FALSE),"")</f>
        <v/>
      </c>
      <c r="C24" s="32" t="str">
        <f>IFERROR(VLOOKUP($A24,Baggrundsark!$I$4:$V$2502,8,FALSE),"")</f>
        <v/>
      </c>
      <c r="D24" s="32" t="str">
        <f>IFERROR(VLOOKUP($A24,Baggrundsark!$I$4:$V$2502,10,FALSE),"")</f>
        <v/>
      </c>
      <c r="E24" s="32" t="str">
        <f>IFERROR(VLOOKUP($A24,Baggrundsark!$I$4:$V$2502,11,FALSE),"")</f>
        <v/>
      </c>
      <c r="F24" s="32" t="str">
        <f>IFERROR(VLOOKUP($A24,Baggrundsark!$I$4:$V$2502,14,FALSE),"")</f>
        <v/>
      </c>
      <c r="G24" s="71" t="str">
        <f>IF(B24="","",IF(VLOOKUP(E24,'Indtastning af standardsats'!$A$3:$B$6,2,FALSE)="","",VLOOKUP(E24,'Indtastning af standardsats'!$A$3:$B$6,2,FALSE)))</f>
        <v/>
      </c>
      <c r="H24" s="79"/>
      <c r="I24" s="63" t="str">
        <f t="shared" si="0"/>
        <v/>
      </c>
      <c r="K24" s="55" t="str">
        <f>IF('Pivot Standardsats'!A24="","",'Pivot Standardsats'!A24)</f>
        <v/>
      </c>
      <c r="L24" s="55" t="str">
        <f>IF('Pivot Standardsats'!A24="","",'Pivot Standardsats'!B24)</f>
        <v/>
      </c>
      <c r="M24" s="56" t="str">
        <f>IF('Pivot Standardsats'!A24="","",'Pivot Standardsats'!C24)</f>
        <v/>
      </c>
    </row>
    <row r="25" spans="1:13" x14ac:dyDescent="0.25">
      <c r="A25" s="29">
        <v>22</v>
      </c>
      <c r="B25" s="32" t="str">
        <f>IFERROR(VLOOKUP($A25,Baggrundsark!$I$4:$V$2502,7,FALSE),"")</f>
        <v/>
      </c>
      <c r="C25" s="32" t="str">
        <f>IFERROR(VLOOKUP($A25,Baggrundsark!$I$4:$V$2502,8,FALSE),"")</f>
        <v/>
      </c>
      <c r="D25" s="32" t="str">
        <f>IFERROR(VLOOKUP($A25,Baggrundsark!$I$4:$V$2502,10,FALSE),"")</f>
        <v/>
      </c>
      <c r="E25" s="32" t="str">
        <f>IFERROR(VLOOKUP($A25,Baggrundsark!$I$4:$V$2502,11,FALSE),"")</f>
        <v/>
      </c>
      <c r="F25" s="32" t="str">
        <f>IFERROR(VLOOKUP($A25,Baggrundsark!$I$4:$V$2502,14,FALSE),"")</f>
        <v/>
      </c>
      <c r="G25" s="71" t="str">
        <f>IF(B25="","",IF(VLOOKUP(E25,'Indtastning af standardsats'!$A$3:$B$6,2,FALSE)="","",VLOOKUP(E25,'Indtastning af standardsats'!$A$3:$B$6,2,FALSE)))</f>
        <v/>
      </c>
      <c r="H25" s="79"/>
      <c r="I25" s="63" t="str">
        <f t="shared" si="0"/>
        <v/>
      </c>
      <c r="K25" s="55" t="str">
        <f>IF('Pivot Standardsats'!A25="","",'Pivot Standardsats'!A25)</f>
        <v/>
      </c>
      <c r="L25" s="55" t="str">
        <f>IF('Pivot Standardsats'!A25="","",'Pivot Standardsats'!B25)</f>
        <v/>
      </c>
      <c r="M25" s="56" t="str">
        <f>IF('Pivot Standardsats'!A25="","",'Pivot Standardsats'!C25)</f>
        <v/>
      </c>
    </row>
    <row r="26" spans="1:13" x14ac:dyDescent="0.25">
      <c r="A26" s="29">
        <v>23</v>
      </c>
      <c r="B26" s="32" t="str">
        <f>IFERROR(VLOOKUP($A26,Baggrundsark!$I$4:$V$2502,7,FALSE),"")</f>
        <v/>
      </c>
      <c r="C26" s="32" t="str">
        <f>IFERROR(VLOOKUP($A26,Baggrundsark!$I$4:$V$2502,8,FALSE),"")</f>
        <v/>
      </c>
      <c r="D26" s="32" t="str">
        <f>IFERROR(VLOOKUP($A26,Baggrundsark!$I$4:$V$2502,10,FALSE),"")</f>
        <v/>
      </c>
      <c r="E26" s="32" t="str">
        <f>IFERROR(VLOOKUP($A26,Baggrundsark!$I$4:$V$2502,11,FALSE),"")</f>
        <v/>
      </c>
      <c r="F26" s="32" t="str">
        <f>IFERROR(VLOOKUP($A26,Baggrundsark!$I$4:$V$2502,14,FALSE),"")</f>
        <v/>
      </c>
      <c r="G26" s="71" t="str">
        <f>IF(B26="","",IF(VLOOKUP(E26,'Indtastning af standardsats'!$A$3:$B$6,2,FALSE)="","",VLOOKUP(E26,'Indtastning af standardsats'!$A$3:$B$6,2,FALSE)))</f>
        <v/>
      </c>
      <c r="H26" s="79"/>
      <c r="I26" s="63" t="str">
        <f t="shared" si="0"/>
        <v/>
      </c>
      <c r="K26" s="55" t="str">
        <f>IF('Pivot Standardsats'!A26="","",'Pivot Standardsats'!A26)</f>
        <v/>
      </c>
      <c r="L26" s="55" t="str">
        <f>IF('Pivot Standardsats'!A26="","",'Pivot Standardsats'!B26)</f>
        <v/>
      </c>
      <c r="M26" s="56" t="str">
        <f>IF('Pivot Standardsats'!A26="","",'Pivot Standardsats'!C26)</f>
        <v/>
      </c>
    </row>
    <row r="27" spans="1:13" x14ac:dyDescent="0.25">
      <c r="A27" s="29">
        <v>24</v>
      </c>
      <c r="B27" s="32" t="str">
        <f>IFERROR(VLOOKUP($A27,Baggrundsark!$I$4:$V$2502,7,FALSE),"")</f>
        <v/>
      </c>
      <c r="C27" s="32" t="str">
        <f>IFERROR(VLOOKUP($A27,Baggrundsark!$I$4:$V$2502,8,FALSE),"")</f>
        <v/>
      </c>
      <c r="D27" s="32" t="str">
        <f>IFERROR(VLOOKUP($A27,Baggrundsark!$I$4:$V$2502,10,FALSE),"")</f>
        <v/>
      </c>
      <c r="E27" s="32" t="str">
        <f>IFERROR(VLOOKUP($A27,Baggrundsark!$I$4:$V$2502,11,FALSE),"")</f>
        <v/>
      </c>
      <c r="F27" s="32" t="str">
        <f>IFERROR(VLOOKUP($A27,Baggrundsark!$I$4:$V$2502,14,FALSE),"")</f>
        <v/>
      </c>
      <c r="G27" s="71" t="str">
        <f>IF(B27="","",IF(VLOOKUP(E27,'Indtastning af standardsats'!$A$3:$B$6,2,FALSE)="","",VLOOKUP(E27,'Indtastning af standardsats'!$A$3:$B$6,2,FALSE)))</f>
        <v/>
      </c>
      <c r="H27" s="79"/>
      <c r="I27" s="63" t="str">
        <f t="shared" si="0"/>
        <v/>
      </c>
      <c r="K27" s="55" t="str">
        <f>IF('Pivot Standardsats'!A27="","",'Pivot Standardsats'!A27)</f>
        <v/>
      </c>
      <c r="L27" s="55" t="str">
        <f>IF('Pivot Standardsats'!A27="","",'Pivot Standardsats'!B27)</f>
        <v/>
      </c>
      <c r="M27" s="56" t="str">
        <f>IF('Pivot Standardsats'!A27="","",'Pivot Standardsats'!C27)</f>
        <v/>
      </c>
    </row>
    <row r="28" spans="1:13" x14ac:dyDescent="0.25">
      <c r="A28" s="29">
        <v>25</v>
      </c>
      <c r="B28" s="32" t="str">
        <f>IFERROR(VLOOKUP($A28,Baggrundsark!$I$4:$V$2502,7,FALSE),"")</f>
        <v/>
      </c>
      <c r="C28" s="32" t="str">
        <f>IFERROR(VLOOKUP($A28,Baggrundsark!$I$4:$V$2502,8,FALSE),"")</f>
        <v/>
      </c>
      <c r="D28" s="32" t="str">
        <f>IFERROR(VLOOKUP($A28,Baggrundsark!$I$4:$V$2502,10,FALSE),"")</f>
        <v/>
      </c>
      <c r="E28" s="32" t="str">
        <f>IFERROR(VLOOKUP($A28,Baggrundsark!$I$4:$V$2502,11,FALSE),"")</f>
        <v/>
      </c>
      <c r="F28" s="32" t="str">
        <f>IFERROR(VLOOKUP($A28,Baggrundsark!$I$4:$V$2502,14,FALSE),"")</f>
        <v/>
      </c>
      <c r="G28" s="71" t="str">
        <f>IF(B28="","",IF(VLOOKUP(E28,'Indtastning af standardsats'!$A$3:$B$6,2,FALSE)="","",VLOOKUP(E28,'Indtastning af standardsats'!$A$3:$B$6,2,FALSE)))</f>
        <v/>
      </c>
      <c r="H28" s="79"/>
      <c r="I28" s="63" t="str">
        <f t="shared" si="0"/>
        <v/>
      </c>
      <c r="K28" s="55" t="str">
        <f>IF('Pivot Standardsats'!A28="","",'Pivot Standardsats'!A28)</f>
        <v/>
      </c>
      <c r="L28" s="55" t="str">
        <f>IF('Pivot Standardsats'!A28="","",'Pivot Standardsats'!B28)</f>
        <v/>
      </c>
      <c r="M28" s="56" t="str">
        <f>IF('Pivot Standardsats'!A28="","",'Pivot Standardsats'!C28)</f>
        <v/>
      </c>
    </row>
    <row r="29" spans="1:13" x14ac:dyDescent="0.25">
      <c r="A29" s="29">
        <v>26</v>
      </c>
      <c r="B29" s="32" t="str">
        <f>IFERROR(VLOOKUP($A29,Baggrundsark!$I$4:$V$2502,7,FALSE),"")</f>
        <v/>
      </c>
      <c r="C29" s="32" t="str">
        <f>IFERROR(VLOOKUP($A29,Baggrundsark!$I$4:$V$2502,8,FALSE),"")</f>
        <v/>
      </c>
      <c r="D29" s="32" t="str">
        <f>IFERROR(VLOOKUP($A29,Baggrundsark!$I$4:$V$2502,10,FALSE),"")</f>
        <v/>
      </c>
      <c r="E29" s="32" t="str">
        <f>IFERROR(VLOOKUP($A29,Baggrundsark!$I$4:$V$2502,11,FALSE),"")</f>
        <v/>
      </c>
      <c r="F29" s="32" t="str">
        <f>IFERROR(VLOOKUP($A29,Baggrundsark!$I$4:$V$2502,14,FALSE),"")</f>
        <v/>
      </c>
      <c r="G29" s="71" t="str">
        <f>IF(B29="","",IF(VLOOKUP(E29,'Indtastning af standardsats'!$A$3:$B$6,2,FALSE)="","",VLOOKUP(E29,'Indtastning af standardsats'!$A$3:$B$6,2,FALSE)))</f>
        <v/>
      </c>
      <c r="H29" s="79"/>
      <c r="I29" s="63" t="str">
        <f t="shared" si="0"/>
        <v/>
      </c>
      <c r="K29" s="55" t="str">
        <f>IF('Pivot Standardsats'!A29="","",'Pivot Standardsats'!A29)</f>
        <v/>
      </c>
      <c r="L29" s="55" t="str">
        <f>IF('Pivot Standardsats'!A29="","",'Pivot Standardsats'!B29)</f>
        <v/>
      </c>
      <c r="M29" s="56" t="str">
        <f>IF('Pivot Standardsats'!A29="","",'Pivot Standardsats'!C29)</f>
        <v/>
      </c>
    </row>
    <row r="30" spans="1:13" x14ac:dyDescent="0.25">
      <c r="A30" s="29">
        <v>27</v>
      </c>
      <c r="B30" s="32" t="str">
        <f>IFERROR(VLOOKUP($A30,Baggrundsark!$I$4:$V$2502,7,FALSE),"")</f>
        <v/>
      </c>
      <c r="C30" s="32" t="str">
        <f>IFERROR(VLOOKUP($A30,Baggrundsark!$I$4:$V$2502,8,FALSE),"")</f>
        <v/>
      </c>
      <c r="D30" s="32" t="str">
        <f>IFERROR(VLOOKUP($A30,Baggrundsark!$I$4:$V$2502,10,FALSE),"")</f>
        <v/>
      </c>
      <c r="E30" s="32" t="str">
        <f>IFERROR(VLOOKUP($A30,Baggrundsark!$I$4:$V$2502,11,FALSE),"")</f>
        <v/>
      </c>
      <c r="F30" s="32" t="str">
        <f>IFERROR(VLOOKUP($A30,Baggrundsark!$I$4:$V$2502,14,FALSE),"")</f>
        <v/>
      </c>
      <c r="G30" s="71" t="str">
        <f>IF(B30="","",IF(VLOOKUP(E30,'Indtastning af standardsats'!$A$3:$B$6,2,FALSE)="","",VLOOKUP(E30,'Indtastning af standardsats'!$A$3:$B$6,2,FALSE)))</f>
        <v/>
      </c>
      <c r="H30" s="79"/>
      <c r="I30" s="63" t="str">
        <f t="shared" si="0"/>
        <v/>
      </c>
      <c r="K30" s="55" t="str">
        <f>IF('Pivot Standardsats'!A30="","",'Pivot Standardsats'!A30)</f>
        <v/>
      </c>
      <c r="L30" s="55" t="str">
        <f>IF('Pivot Standardsats'!A30="","",'Pivot Standardsats'!B30)</f>
        <v/>
      </c>
      <c r="M30" s="56" t="str">
        <f>IF('Pivot Standardsats'!A30="","",'Pivot Standardsats'!C30)</f>
        <v/>
      </c>
    </row>
    <row r="31" spans="1:13" x14ac:dyDescent="0.25">
      <c r="A31" s="29">
        <v>28</v>
      </c>
      <c r="B31" s="32" t="str">
        <f>IFERROR(VLOOKUP($A31,Baggrundsark!$I$4:$V$2502,7,FALSE),"")</f>
        <v/>
      </c>
      <c r="C31" s="32" t="str">
        <f>IFERROR(VLOOKUP($A31,Baggrundsark!$I$4:$V$2502,8,FALSE),"")</f>
        <v/>
      </c>
      <c r="D31" s="32" t="str">
        <f>IFERROR(VLOOKUP($A31,Baggrundsark!$I$4:$V$2502,10,FALSE),"")</f>
        <v/>
      </c>
      <c r="E31" s="32" t="str">
        <f>IFERROR(VLOOKUP($A31,Baggrundsark!$I$4:$V$2502,11,FALSE),"")</f>
        <v/>
      </c>
      <c r="F31" s="32" t="str">
        <f>IFERROR(VLOOKUP($A31,Baggrundsark!$I$4:$V$2502,14,FALSE),"")</f>
        <v/>
      </c>
      <c r="G31" s="71" t="str">
        <f>IF(B31="","",IF(VLOOKUP(E31,'Indtastning af standardsats'!$A$3:$B$6,2,FALSE)="","",VLOOKUP(E31,'Indtastning af standardsats'!$A$3:$B$6,2,FALSE)))</f>
        <v/>
      </c>
      <c r="H31" s="79"/>
      <c r="I31" s="63" t="str">
        <f t="shared" si="0"/>
        <v/>
      </c>
      <c r="K31" s="55" t="str">
        <f>IF('Pivot Standardsats'!A31="","",'Pivot Standardsats'!A31)</f>
        <v/>
      </c>
      <c r="L31" s="55" t="str">
        <f>IF('Pivot Standardsats'!A31="","",'Pivot Standardsats'!B31)</f>
        <v/>
      </c>
      <c r="M31" s="56" t="str">
        <f>IF('Pivot Standardsats'!A31="","",'Pivot Standardsats'!C31)</f>
        <v/>
      </c>
    </row>
    <row r="32" spans="1:13" x14ac:dyDescent="0.25">
      <c r="A32" s="29">
        <v>29</v>
      </c>
      <c r="B32" s="32" t="str">
        <f>IFERROR(VLOOKUP($A32,Baggrundsark!$I$4:$V$2502,7,FALSE),"")</f>
        <v/>
      </c>
      <c r="C32" s="32" t="str">
        <f>IFERROR(VLOOKUP($A32,Baggrundsark!$I$4:$V$2502,8,FALSE),"")</f>
        <v/>
      </c>
      <c r="D32" s="32" t="str">
        <f>IFERROR(VLOOKUP($A32,Baggrundsark!$I$4:$V$2502,10,FALSE),"")</f>
        <v/>
      </c>
      <c r="E32" s="32" t="str">
        <f>IFERROR(VLOOKUP($A32,Baggrundsark!$I$4:$V$2502,11,FALSE),"")</f>
        <v/>
      </c>
      <c r="F32" s="32" t="str">
        <f>IFERROR(VLOOKUP($A32,Baggrundsark!$I$4:$V$2502,14,FALSE),"")</f>
        <v/>
      </c>
      <c r="G32" s="71" t="str">
        <f>IF(B32="","",IF(VLOOKUP(E32,'Indtastning af standardsats'!$A$3:$B$6,2,FALSE)="","",VLOOKUP(E32,'Indtastning af standardsats'!$A$3:$B$6,2,FALSE)))</f>
        <v/>
      </c>
      <c r="H32" s="79"/>
      <c r="I32" s="63" t="str">
        <f t="shared" si="0"/>
        <v/>
      </c>
      <c r="K32" s="55" t="str">
        <f>IF('Pivot Standardsats'!A32="","",'Pivot Standardsats'!A32)</f>
        <v/>
      </c>
      <c r="L32" s="55" t="str">
        <f>IF('Pivot Standardsats'!A32="","",'Pivot Standardsats'!B32)</f>
        <v/>
      </c>
      <c r="M32" s="56" t="str">
        <f>IF('Pivot Standardsats'!A32="","",'Pivot Standardsats'!C32)</f>
        <v/>
      </c>
    </row>
    <row r="33" spans="1:13" x14ac:dyDescent="0.25">
      <c r="A33" s="29">
        <v>30</v>
      </c>
      <c r="B33" s="32" t="str">
        <f>IFERROR(VLOOKUP($A33,Baggrundsark!$I$4:$V$2502,7,FALSE),"")</f>
        <v/>
      </c>
      <c r="C33" s="32" t="str">
        <f>IFERROR(VLOOKUP($A33,Baggrundsark!$I$4:$V$2502,8,FALSE),"")</f>
        <v/>
      </c>
      <c r="D33" s="32" t="str">
        <f>IFERROR(VLOOKUP($A33,Baggrundsark!$I$4:$V$2502,10,FALSE),"")</f>
        <v/>
      </c>
      <c r="E33" s="32" t="str">
        <f>IFERROR(VLOOKUP($A33,Baggrundsark!$I$4:$V$2502,11,FALSE),"")</f>
        <v/>
      </c>
      <c r="F33" s="32" t="str">
        <f>IFERROR(VLOOKUP($A33,Baggrundsark!$I$4:$V$2502,14,FALSE),"")</f>
        <v/>
      </c>
      <c r="G33" s="71" t="str">
        <f>IF(B33="","",IF(VLOOKUP(E33,'Indtastning af standardsats'!$A$3:$B$6,2,FALSE)="","",VLOOKUP(E33,'Indtastning af standardsats'!$A$3:$B$6,2,FALSE)))</f>
        <v/>
      </c>
      <c r="H33" s="79"/>
      <c r="I33" s="63" t="str">
        <f t="shared" si="0"/>
        <v/>
      </c>
      <c r="K33" s="55" t="str">
        <f>IF('Pivot Standardsats'!A33="","",'Pivot Standardsats'!A33)</f>
        <v/>
      </c>
      <c r="L33" s="55" t="str">
        <f>IF('Pivot Standardsats'!A33="","",'Pivot Standardsats'!B33)</f>
        <v/>
      </c>
      <c r="M33" s="56" t="str">
        <f>IF('Pivot Standardsats'!A33="","",'Pivot Standardsats'!C33)</f>
        <v/>
      </c>
    </row>
    <row r="34" spans="1:13" x14ac:dyDescent="0.25">
      <c r="A34" s="29">
        <v>31</v>
      </c>
      <c r="B34" s="32" t="str">
        <f>IFERROR(VLOOKUP($A34,Baggrundsark!$I$4:$V$2502,7,FALSE),"")</f>
        <v/>
      </c>
      <c r="C34" s="32" t="str">
        <f>IFERROR(VLOOKUP($A34,Baggrundsark!$I$4:$V$2502,8,FALSE),"")</f>
        <v/>
      </c>
      <c r="D34" s="32" t="str">
        <f>IFERROR(VLOOKUP($A34,Baggrundsark!$I$4:$V$2502,10,FALSE),"")</f>
        <v/>
      </c>
      <c r="E34" s="32" t="str">
        <f>IFERROR(VLOOKUP($A34,Baggrundsark!$I$4:$V$2502,11,FALSE),"")</f>
        <v/>
      </c>
      <c r="F34" s="32" t="str">
        <f>IFERROR(VLOOKUP($A34,Baggrundsark!$I$4:$V$2502,14,FALSE),"")</f>
        <v/>
      </c>
      <c r="G34" s="71" t="str">
        <f>IF(B34="","",IF(VLOOKUP(E34,'Indtastning af standardsats'!$A$3:$B$6,2,FALSE)="","",VLOOKUP(E34,'Indtastning af standardsats'!$A$3:$B$6,2,FALSE)))</f>
        <v/>
      </c>
      <c r="H34" s="79"/>
      <c r="I34" s="63" t="str">
        <f t="shared" si="0"/>
        <v/>
      </c>
      <c r="K34" s="55" t="str">
        <f>IF('Pivot Standardsats'!A34="","",'Pivot Standardsats'!A34)</f>
        <v/>
      </c>
      <c r="L34" s="55" t="str">
        <f>IF('Pivot Standardsats'!A34="","",'Pivot Standardsats'!B34)</f>
        <v/>
      </c>
      <c r="M34" s="56" t="str">
        <f>IF('Pivot Standardsats'!A34="","",'Pivot Standardsats'!C34)</f>
        <v/>
      </c>
    </row>
    <row r="35" spans="1:13" x14ac:dyDescent="0.25">
      <c r="A35" s="29">
        <v>32</v>
      </c>
      <c r="B35" s="32" t="str">
        <f>IFERROR(VLOOKUP($A35,Baggrundsark!$I$4:$V$2502,7,FALSE),"")</f>
        <v/>
      </c>
      <c r="C35" s="32" t="str">
        <f>IFERROR(VLOOKUP($A35,Baggrundsark!$I$4:$V$2502,8,FALSE),"")</f>
        <v/>
      </c>
      <c r="D35" s="32" t="str">
        <f>IFERROR(VLOOKUP($A35,Baggrundsark!$I$4:$V$2502,10,FALSE),"")</f>
        <v/>
      </c>
      <c r="E35" s="32" t="str">
        <f>IFERROR(VLOOKUP($A35,Baggrundsark!$I$4:$V$2502,11,FALSE),"")</f>
        <v/>
      </c>
      <c r="F35" s="32" t="str">
        <f>IFERROR(VLOOKUP($A35,Baggrundsark!$I$4:$V$2502,14,FALSE),"")</f>
        <v/>
      </c>
      <c r="G35" s="71" t="str">
        <f>IF(B35="","",IF(VLOOKUP(E35,'Indtastning af standardsats'!$A$3:$B$6,2,FALSE)="","",VLOOKUP(E35,'Indtastning af standardsats'!$A$3:$B$6,2,FALSE)))</f>
        <v/>
      </c>
      <c r="H35" s="79"/>
      <c r="I35" s="63" t="str">
        <f t="shared" si="0"/>
        <v/>
      </c>
      <c r="K35" s="55" t="str">
        <f>IF('Pivot Standardsats'!A35="","",'Pivot Standardsats'!A35)</f>
        <v/>
      </c>
      <c r="L35" s="55" t="str">
        <f>IF('Pivot Standardsats'!A35="","",'Pivot Standardsats'!B35)</f>
        <v/>
      </c>
      <c r="M35" s="56" t="str">
        <f>IF('Pivot Standardsats'!A35="","",'Pivot Standardsats'!C35)</f>
        <v/>
      </c>
    </row>
    <row r="36" spans="1:13" x14ac:dyDescent="0.25">
      <c r="A36" s="29">
        <v>33</v>
      </c>
      <c r="B36" s="32" t="str">
        <f>IFERROR(VLOOKUP($A36,Baggrundsark!$I$4:$V$2502,7,FALSE),"")</f>
        <v/>
      </c>
      <c r="C36" s="32" t="str">
        <f>IFERROR(VLOOKUP($A36,Baggrundsark!$I$4:$V$2502,8,FALSE),"")</f>
        <v/>
      </c>
      <c r="D36" s="32" t="str">
        <f>IFERROR(VLOOKUP($A36,Baggrundsark!$I$4:$V$2502,10,FALSE),"")</f>
        <v/>
      </c>
      <c r="E36" s="32" t="str">
        <f>IFERROR(VLOOKUP($A36,Baggrundsark!$I$4:$V$2502,11,FALSE),"")</f>
        <v/>
      </c>
      <c r="F36" s="32" t="str">
        <f>IFERROR(VLOOKUP($A36,Baggrundsark!$I$4:$V$2502,14,FALSE),"")</f>
        <v/>
      </c>
      <c r="G36" s="71" t="str">
        <f>IF(B36="","",IF(VLOOKUP(E36,'Indtastning af standardsats'!$A$3:$B$6,2,FALSE)="","",VLOOKUP(E36,'Indtastning af standardsats'!$A$3:$B$6,2,FALSE)))</f>
        <v/>
      </c>
      <c r="H36" s="79"/>
      <c r="I36" s="63" t="str">
        <f t="shared" si="0"/>
        <v/>
      </c>
      <c r="K36" s="55" t="str">
        <f>IF('Pivot Standardsats'!A36="","",'Pivot Standardsats'!A36)</f>
        <v/>
      </c>
      <c r="L36" s="55" t="str">
        <f>IF('Pivot Standardsats'!A36="","",'Pivot Standardsats'!B36)</f>
        <v/>
      </c>
      <c r="M36" s="56" t="str">
        <f>IF('Pivot Standardsats'!A36="","",'Pivot Standardsats'!C36)</f>
        <v/>
      </c>
    </row>
    <row r="37" spans="1:13" x14ac:dyDescent="0.25">
      <c r="A37" s="29">
        <v>34</v>
      </c>
      <c r="B37" s="32" t="str">
        <f>IFERROR(VLOOKUP($A37,Baggrundsark!$I$4:$V$2502,7,FALSE),"")</f>
        <v/>
      </c>
      <c r="C37" s="32" t="str">
        <f>IFERROR(VLOOKUP($A37,Baggrundsark!$I$4:$V$2502,8,FALSE),"")</f>
        <v/>
      </c>
      <c r="D37" s="32" t="str">
        <f>IFERROR(VLOOKUP($A37,Baggrundsark!$I$4:$V$2502,10,FALSE),"")</f>
        <v/>
      </c>
      <c r="E37" s="32" t="str">
        <f>IFERROR(VLOOKUP($A37,Baggrundsark!$I$4:$V$2502,11,FALSE),"")</f>
        <v/>
      </c>
      <c r="F37" s="32" t="str">
        <f>IFERROR(VLOOKUP($A37,Baggrundsark!$I$4:$V$2502,14,FALSE),"")</f>
        <v/>
      </c>
      <c r="G37" s="71" t="str">
        <f>IF(B37="","",IF(VLOOKUP(E37,'Indtastning af standardsats'!$A$3:$B$6,2,FALSE)="","",VLOOKUP(E37,'Indtastning af standardsats'!$A$3:$B$6,2,FALSE)))</f>
        <v/>
      </c>
      <c r="H37" s="79"/>
      <c r="I37" s="63" t="str">
        <f t="shared" si="0"/>
        <v/>
      </c>
      <c r="K37" s="55" t="str">
        <f>IF('Pivot Standardsats'!A37="","",'Pivot Standardsats'!A37)</f>
        <v/>
      </c>
      <c r="L37" s="55" t="str">
        <f>IF('Pivot Standardsats'!A37="","",'Pivot Standardsats'!B37)</f>
        <v/>
      </c>
      <c r="M37" s="56" t="str">
        <f>IF('Pivot Standardsats'!A37="","",'Pivot Standardsats'!C37)</f>
        <v/>
      </c>
    </row>
    <row r="38" spans="1:13" x14ac:dyDescent="0.25">
      <c r="A38" s="29">
        <v>35</v>
      </c>
      <c r="B38" s="32" t="str">
        <f>IFERROR(VLOOKUP($A38,Baggrundsark!$I$4:$V$2502,7,FALSE),"")</f>
        <v/>
      </c>
      <c r="C38" s="32" t="str">
        <f>IFERROR(VLOOKUP($A38,Baggrundsark!$I$4:$V$2502,8,FALSE),"")</f>
        <v/>
      </c>
      <c r="D38" s="32" t="str">
        <f>IFERROR(VLOOKUP($A38,Baggrundsark!$I$4:$V$2502,10,FALSE),"")</f>
        <v/>
      </c>
      <c r="E38" s="32" t="str">
        <f>IFERROR(VLOOKUP($A38,Baggrundsark!$I$4:$V$2502,11,FALSE),"")</f>
        <v/>
      </c>
      <c r="F38" s="32" t="str">
        <f>IFERROR(VLOOKUP($A38,Baggrundsark!$I$4:$V$2502,14,FALSE),"")</f>
        <v/>
      </c>
      <c r="G38" s="71" t="str">
        <f>IF(B38="","",IF(VLOOKUP(E38,'Indtastning af standardsats'!$A$3:$B$6,2,FALSE)="","",VLOOKUP(E38,'Indtastning af standardsats'!$A$3:$B$6,2,FALSE)))</f>
        <v/>
      </c>
      <c r="H38" s="77"/>
      <c r="I38" s="63" t="str">
        <f t="shared" si="0"/>
        <v/>
      </c>
      <c r="K38" s="55" t="str">
        <f>IF('Pivot Standardsats'!A38="","",'Pivot Standardsats'!A38)</f>
        <v/>
      </c>
      <c r="L38" s="55" t="str">
        <f>IF('Pivot Standardsats'!A38="","",'Pivot Standardsats'!B38)</f>
        <v/>
      </c>
      <c r="M38" s="56" t="str">
        <f>IF('Pivot Standardsats'!A38="","",'Pivot Standardsats'!C38)</f>
        <v/>
      </c>
    </row>
    <row r="39" spans="1:13" x14ac:dyDescent="0.25">
      <c r="A39" s="29">
        <v>36</v>
      </c>
      <c r="B39" s="32" t="str">
        <f>IFERROR(VLOOKUP($A39,Baggrundsark!$I$4:$V$2502,7,FALSE),"")</f>
        <v/>
      </c>
      <c r="C39" s="32" t="str">
        <f>IFERROR(VLOOKUP($A39,Baggrundsark!$I$4:$V$2502,8,FALSE),"")</f>
        <v/>
      </c>
      <c r="D39" s="32" t="str">
        <f>IFERROR(VLOOKUP($A39,Baggrundsark!$I$4:$V$2502,10,FALSE),"")</f>
        <v/>
      </c>
      <c r="E39" s="32" t="str">
        <f>IFERROR(VLOOKUP($A39,Baggrundsark!$I$4:$V$2502,11,FALSE),"")</f>
        <v/>
      </c>
      <c r="F39" s="32" t="str">
        <f>IFERROR(VLOOKUP($A39,Baggrundsark!$I$4:$V$2502,14,FALSE),"")</f>
        <v/>
      </c>
      <c r="G39" s="71" t="str">
        <f>IF(B39="","",IF(VLOOKUP(E39,'Indtastning af standardsats'!$A$3:$B$6,2,FALSE)="","",VLOOKUP(E39,'Indtastning af standardsats'!$A$3:$B$6,2,FALSE)))</f>
        <v/>
      </c>
      <c r="H39" s="77"/>
      <c r="I39" s="63" t="str">
        <f t="shared" si="0"/>
        <v/>
      </c>
      <c r="K39" s="55" t="str">
        <f>IF('Pivot Standardsats'!A39="","",'Pivot Standardsats'!A39)</f>
        <v/>
      </c>
      <c r="L39" s="55" t="str">
        <f>IF('Pivot Standardsats'!A39="","",'Pivot Standardsats'!B39)</f>
        <v/>
      </c>
      <c r="M39" s="56" t="str">
        <f>IF('Pivot Standardsats'!A39="","",'Pivot Standardsats'!C39)</f>
        <v/>
      </c>
    </row>
    <row r="40" spans="1:13" x14ac:dyDescent="0.25">
      <c r="A40" s="29">
        <v>37</v>
      </c>
      <c r="B40" s="32" t="str">
        <f>IFERROR(VLOOKUP($A40,Baggrundsark!$I$4:$V$2502,7,FALSE),"")</f>
        <v/>
      </c>
      <c r="C40" s="32" t="str">
        <f>IFERROR(VLOOKUP($A40,Baggrundsark!$I$4:$V$2502,8,FALSE),"")</f>
        <v/>
      </c>
      <c r="D40" s="32" t="str">
        <f>IFERROR(VLOOKUP($A40,Baggrundsark!$I$4:$V$2502,10,FALSE),"")</f>
        <v/>
      </c>
      <c r="E40" s="32" t="str">
        <f>IFERROR(VLOOKUP($A40,Baggrundsark!$I$4:$V$2502,11,FALSE),"")</f>
        <v/>
      </c>
      <c r="F40" s="32" t="str">
        <f>IFERROR(VLOOKUP($A40,Baggrundsark!$I$4:$V$2502,14,FALSE),"")</f>
        <v/>
      </c>
      <c r="G40" s="71" t="str">
        <f>IF(B40="","",IF(VLOOKUP(E40,'Indtastning af standardsats'!$A$3:$B$6,2,FALSE)="","",VLOOKUP(E40,'Indtastning af standardsats'!$A$3:$B$6,2,FALSE)))</f>
        <v/>
      </c>
      <c r="H40" s="77"/>
      <c r="I40" s="63" t="str">
        <f t="shared" si="0"/>
        <v/>
      </c>
      <c r="K40" s="55" t="str">
        <f>IF('Pivot Standardsats'!A40="","",'Pivot Standardsats'!A40)</f>
        <v/>
      </c>
      <c r="L40" s="55" t="str">
        <f>IF('Pivot Standardsats'!A40="","",'Pivot Standardsats'!B40)</f>
        <v/>
      </c>
      <c r="M40" s="56" t="str">
        <f>IF('Pivot Standardsats'!A40="","",'Pivot Standardsats'!C40)</f>
        <v/>
      </c>
    </row>
    <row r="41" spans="1:13" x14ac:dyDescent="0.25">
      <c r="A41" s="29">
        <v>38</v>
      </c>
      <c r="B41" s="32" t="str">
        <f>IFERROR(VLOOKUP($A41,Baggrundsark!$I$4:$V$2502,7,FALSE),"")</f>
        <v/>
      </c>
      <c r="C41" s="32" t="str">
        <f>IFERROR(VLOOKUP($A41,Baggrundsark!$I$4:$V$2502,8,FALSE),"")</f>
        <v/>
      </c>
      <c r="D41" s="32" t="str">
        <f>IFERROR(VLOOKUP($A41,Baggrundsark!$I$4:$V$2502,10,FALSE),"")</f>
        <v/>
      </c>
      <c r="E41" s="32" t="str">
        <f>IFERROR(VLOOKUP($A41,Baggrundsark!$I$4:$V$2502,11,FALSE),"")</f>
        <v/>
      </c>
      <c r="F41" s="32" t="str">
        <f>IFERROR(VLOOKUP($A41,Baggrundsark!$I$4:$V$2502,14,FALSE),"")</f>
        <v/>
      </c>
      <c r="G41" s="71" t="str">
        <f>IF(B41="","",IF(VLOOKUP(E41,'Indtastning af standardsats'!$A$3:$B$6,2,FALSE)="","",VLOOKUP(E41,'Indtastning af standardsats'!$A$3:$B$6,2,FALSE)))</f>
        <v/>
      </c>
      <c r="H41" s="77"/>
      <c r="I41" s="63" t="str">
        <f t="shared" si="0"/>
        <v/>
      </c>
      <c r="K41" s="55" t="str">
        <f>IF('Pivot Standardsats'!A41="","",'Pivot Standardsats'!A41)</f>
        <v/>
      </c>
      <c r="L41" s="55" t="str">
        <f>IF('Pivot Standardsats'!A41="","",'Pivot Standardsats'!B41)</f>
        <v/>
      </c>
      <c r="M41" s="56" t="str">
        <f>IF('Pivot Standardsats'!A41="","",'Pivot Standardsats'!C41)</f>
        <v/>
      </c>
    </row>
    <row r="42" spans="1:13" x14ac:dyDescent="0.25">
      <c r="A42" s="29">
        <v>39</v>
      </c>
      <c r="B42" s="32" t="str">
        <f>IFERROR(VLOOKUP($A42,Baggrundsark!$I$4:$V$2502,7,FALSE),"")</f>
        <v/>
      </c>
      <c r="C42" s="32" t="str">
        <f>IFERROR(VLOOKUP($A42,Baggrundsark!$I$4:$V$2502,8,FALSE),"")</f>
        <v/>
      </c>
      <c r="D42" s="32" t="str">
        <f>IFERROR(VLOOKUP($A42,Baggrundsark!$I$4:$V$2502,10,FALSE),"")</f>
        <v/>
      </c>
      <c r="E42" s="32" t="str">
        <f>IFERROR(VLOOKUP($A42,Baggrundsark!$I$4:$V$2502,11,FALSE),"")</f>
        <v/>
      </c>
      <c r="F42" s="32" t="str">
        <f>IFERROR(VLOOKUP($A42,Baggrundsark!$I$4:$V$2502,14,FALSE),"")</f>
        <v/>
      </c>
      <c r="G42" s="71" t="str">
        <f>IF(B42="","",IF(VLOOKUP(E42,'Indtastning af standardsats'!$A$3:$B$6,2,FALSE)="","",VLOOKUP(E42,'Indtastning af standardsats'!$A$3:$B$6,2,FALSE)))</f>
        <v/>
      </c>
      <c r="H42" s="77"/>
      <c r="I42" s="63" t="str">
        <f t="shared" si="0"/>
        <v/>
      </c>
      <c r="K42" s="55" t="str">
        <f>IF('Pivot Standardsats'!A42="","",'Pivot Standardsats'!A42)</f>
        <v/>
      </c>
      <c r="L42" s="55" t="str">
        <f>IF('Pivot Standardsats'!A42="","",'Pivot Standardsats'!B42)</f>
        <v/>
      </c>
      <c r="M42" s="56" t="str">
        <f>IF('Pivot Standardsats'!A42="","",'Pivot Standardsats'!C42)</f>
        <v/>
      </c>
    </row>
    <row r="43" spans="1:13" x14ac:dyDescent="0.25">
      <c r="A43" s="29">
        <v>40</v>
      </c>
      <c r="B43" s="32" t="str">
        <f>IFERROR(VLOOKUP($A43,Baggrundsark!$I$4:$V$2502,7,FALSE),"")</f>
        <v/>
      </c>
      <c r="C43" s="32" t="str">
        <f>IFERROR(VLOOKUP($A43,Baggrundsark!$I$4:$V$2502,8,FALSE),"")</f>
        <v/>
      </c>
      <c r="D43" s="32" t="str">
        <f>IFERROR(VLOOKUP($A43,Baggrundsark!$I$4:$V$2502,10,FALSE),"")</f>
        <v/>
      </c>
      <c r="E43" s="32" t="str">
        <f>IFERROR(VLOOKUP($A43,Baggrundsark!$I$4:$V$2502,11,FALSE),"")</f>
        <v/>
      </c>
      <c r="F43" s="32" t="str">
        <f>IFERROR(VLOOKUP($A43,Baggrundsark!$I$4:$V$2502,14,FALSE),"")</f>
        <v/>
      </c>
      <c r="G43" s="71" t="str">
        <f>IF(B43="","",IF(VLOOKUP(E43,'Indtastning af standardsats'!$A$3:$B$6,2,FALSE)="","",VLOOKUP(E43,'Indtastning af standardsats'!$A$3:$B$6,2,FALSE)))</f>
        <v/>
      </c>
      <c r="H43" s="77"/>
      <c r="I43" s="63" t="str">
        <f t="shared" si="0"/>
        <v/>
      </c>
      <c r="K43" s="55" t="str">
        <f>IF('Pivot Standardsats'!A43="","",'Pivot Standardsats'!A43)</f>
        <v/>
      </c>
      <c r="L43" s="55" t="str">
        <f>IF('Pivot Standardsats'!A43="","",'Pivot Standardsats'!B43)</f>
        <v/>
      </c>
      <c r="M43" s="56" t="str">
        <f>IF('Pivot Standardsats'!A43="","",'Pivot Standardsats'!C43)</f>
        <v/>
      </c>
    </row>
    <row r="44" spans="1:13" x14ac:dyDescent="0.25">
      <c r="A44" s="29">
        <v>41</v>
      </c>
      <c r="B44" s="32" t="str">
        <f>IFERROR(VLOOKUP($A44,Baggrundsark!$I$4:$V$2502,7,FALSE),"")</f>
        <v/>
      </c>
      <c r="C44" s="32" t="str">
        <f>IFERROR(VLOOKUP($A44,Baggrundsark!$I$4:$V$2502,8,FALSE),"")</f>
        <v/>
      </c>
      <c r="D44" s="32" t="str">
        <f>IFERROR(VLOOKUP($A44,Baggrundsark!$I$4:$V$2502,10,FALSE),"")</f>
        <v/>
      </c>
      <c r="E44" s="32" t="str">
        <f>IFERROR(VLOOKUP($A44,Baggrundsark!$I$4:$V$2502,11,FALSE),"")</f>
        <v/>
      </c>
      <c r="F44" s="32" t="str">
        <f>IFERROR(VLOOKUP($A44,Baggrundsark!$I$4:$V$2502,14,FALSE),"")</f>
        <v/>
      </c>
      <c r="G44" s="71" t="str">
        <f>IF(B44="","",IF(VLOOKUP(E44,'Indtastning af standardsats'!$A$3:$B$6,2,FALSE)="","",VLOOKUP(E44,'Indtastning af standardsats'!$A$3:$B$6,2,FALSE)))</f>
        <v/>
      </c>
      <c r="H44" s="77"/>
      <c r="I44" s="63" t="str">
        <f t="shared" si="0"/>
        <v/>
      </c>
      <c r="K44" s="55" t="str">
        <f>IF('Pivot Standardsats'!A44="","",'Pivot Standardsats'!A44)</f>
        <v/>
      </c>
      <c r="L44" s="55" t="str">
        <f>IF('Pivot Standardsats'!A44="","",'Pivot Standardsats'!B44)</f>
        <v/>
      </c>
      <c r="M44" s="56" t="str">
        <f>IF('Pivot Standardsats'!A44="","",'Pivot Standardsats'!C44)</f>
        <v/>
      </c>
    </row>
    <row r="45" spans="1:13" x14ac:dyDescent="0.25">
      <c r="A45" s="29">
        <v>42</v>
      </c>
      <c r="B45" s="32" t="str">
        <f>IFERROR(VLOOKUP($A45,Baggrundsark!$I$4:$V$2502,7,FALSE),"")</f>
        <v/>
      </c>
      <c r="C45" s="32" t="str">
        <f>IFERROR(VLOOKUP($A45,Baggrundsark!$I$4:$V$2502,8,FALSE),"")</f>
        <v/>
      </c>
      <c r="D45" s="32" t="str">
        <f>IFERROR(VLOOKUP($A45,Baggrundsark!$I$4:$V$2502,10,FALSE),"")</f>
        <v/>
      </c>
      <c r="E45" s="32" t="str">
        <f>IFERROR(VLOOKUP($A45,Baggrundsark!$I$4:$V$2502,11,FALSE),"")</f>
        <v/>
      </c>
      <c r="F45" s="32" t="str">
        <f>IFERROR(VLOOKUP($A45,Baggrundsark!$I$4:$V$2502,14,FALSE),"")</f>
        <v/>
      </c>
      <c r="G45" s="71" t="str">
        <f>IF(B45="","",IF(VLOOKUP(E45,'Indtastning af standardsats'!$A$3:$B$6,2,FALSE)="","",VLOOKUP(E45,'Indtastning af standardsats'!$A$3:$B$6,2,FALSE)))</f>
        <v/>
      </c>
      <c r="H45" s="77"/>
      <c r="I45" s="63" t="str">
        <f t="shared" si="0"/>
        <v/>
      </c>
      <c r="K45" s="55" t="str">
        <f>IF('Pivot Standardsats'!A45="","",'Pivot Standardsats'!A45)</f>
        <v/>
      </c>
      <c r="L45" s="55" t="str">
        <f>IF('Pivot Standardsats'!A45="","",'Pivot Standardsats'!B45)</f>
        <v/>
      </c>
      <c r="M45" s="56" t="str">
        <f>IF('Pivot Standardsats'!A45="","",'Pivot Standardsats'!C45)</f>
        <v/>
      </c>
    </row>
    <row r="46" spans="1:13" x14ac:dyDescent="0.25">
      <c r="A46" s="29">
        <v>43</v>
      </c>
      <c r="B46" s="32" t="str">
        <f>IFERROR(VLOOKUP($A46,Baggrundsark!$I$4:$V$2502,7,FALSE),"")</f>
        <v/>
      </c>
      <c r="C46" s="32" t="str">
        <f>IFERROR(VLOOKUP($A46,Baggrundsark!$I$4:$V$2502,8,FALSE),"")</f>
        <v/>
      </c>
      <c r="D46" s="32" t="str">
        <f>IFERROR(VLOOKUP($A46,Baggrundsark!$I$4:$V$2502,10,FALSE),"")</f>
        <v/>
      </c>
      <c r="E46" s="32" t="str">
        <f>IFERROR(VLOOKUP($A46,Baggrundsark!$I$4:$V$2502,11,FALSE),"")</f>
        <v/>
      </c>
      <c r="F46" s="32" t="str">
        <f>IFERROR(VLOOKUP($A46,Baggrundsark!$I$4:$V$2502,14,FALSE),"")</f>
        <v/>
      </c>
      <c r="G46" s="71" t="str">
        <f>IF(B46="","",IF(VLOOKUP(E46,'Indtastning af standardsats'!$A$3:$B$6,2,FALSE)="","",VLOOKUP(E46,'Indtastning af standardsats'!$A$3:$B$6,2,FALSE)))</f>
        <v/>
      </c>
      <c r="H46" s="77"/>
      <c r="I46" s="63" t="str">
        <f t="shared" si="0"/>
        <v/>
      </c>
      <c r="K46" s="55" t="str">
        <f>IF('Pivot Standardsats'!A46="","",'Pivot Standardsats'!A46)</f>
        <v/>
      </c>
      <c r="L46" s="55" t="str">
        <f>IF('Pivot Standardsats'!A46="","",'Pivot Standardsats'!B46)</f>
        <v/>
      </c>
      <c r="M46" s="56" t="str">
        <f>IF('Pivot Standardsats'!A46="","",'Pivot Standardsats'!C46)</f>
        <v/>
      </c>
    </row>
    <row r="47" spans="1:13" x14ac:dyDescent="0.25">
      <c r="A47" s="29">
        <v>44</v>
      </c>
      <c r="B47" s="32" t="str">
        <f>IFERROR(VLOOKUP($A47,Baggrundsark!$I$4:$V$2502,7,FALSE),"")</f>
        <v/>
      </c>
      <c r="C47" s="32" t="str">
        <f>IFERROR(VLOOKUP($A47,Baggrundsark!$I$4:$V$2502,8,FALSE),"")</f>
        <v/>
      </c>
      <c r="D47" s="32" t="str">
        <f>IFERROR(VLOOKUP($A47,Baggrundsark!$I$4:$V$2502,10,FALSE),"")</f>
        <v/>
      </c>
      <c r="E47" s="32" t="str">
        <f>IFERROR(VLOOKUP($A47,Baggrundsark!$I$4:$V$2502,11,FALSE),"")</f>
        <v/>
      </c>
      <c r="F47" s="32" t="str">
        <f>IFERROR(VLOOKUP($A47,Baggrundsark!$I$4:$V$2502,14,FALSE),"")</f>
        <v/>
      </c>
      <c r="G47" s="71" t="str">
        <f>IF(B47="","",IF(VLOOKUP(E47,'Indtastning af standardsats'!$A$3:$B$6,2,FALSE)="","",VLOOKUP(E47,'Indtastning af standardsats'!$A$3:$B$6,2,FALSE)))</f>
        <v/>
      </c>
      <c r="H47" s="77"/>
      <c r="I47" s="63" t="str">
        <f t="shared" si="0"/>
        <v/>
      </c>
      <c r="K47" s="55" t="str">
        <f>IF('Pivot Standardsats'!A47="","",'Pivot Standardsats'!A47)</f>
        <v/>
      </c>
      <c r="L47" s="55" t="str">
        <f>IF('Pivot Standardsats'!A47="","",'Pivot Standardsats'!B47)</f>
        <v/>
      </c>
      <c r="M47" s="56" t="str">
        <f>IF('Pivot Standardsats'!A47="","",'Pivot Standardsats'!C47)</f>
        <v/>
      </c>
    </row>
    <row r="48" spans="1:13" x14ac:dyDescent="0.25">
      <c r="A48" s="29">
        <v>45</v>
      </c>
      <c r="B48" s="32" t="str">
        <f>IFERROR(VLOOKUP($A48,Baggrundsark!$I$4:$V$2502,7,FALSE),"")</f>
        <v/>
      </c>
      <c r="C48" s="32" t="str">
        <f>IFERROR(VLOOKUP($A48,Baggrundsark!$I$4:$V$2502,8,FALSE),"")</f>
        <v/>
      </c>
      <c r="D48" s="32" t="str">
        <f>IFERROR(VLOOKUP($A48,Baggrundsark!$I$4:$V$2502,10,FALSE),"")</f>
        <v/>
      </c>
      <c r="E48" s="32" t="str">
        <f>IFERROR(VLOOKUP($A48,Baggrundsark!$I$4:$V$2502,11,FALSE),"")</f>
        <v/>
      </c>
      <c r="F48" s="32" t="str">
        <f>IFERROR(VLOOKUP($A48,Baggrundsark!$I$4:$V$2502,14,FALSE),"")</f>
        <v/>
      </c>
      <c r="G48" s="71" t="str">
        <f>IF(B48="","",IF(VLOOKUP(E48,'Indtastning af standardsats'!$A$3:$B$6,2,FALSE)="","",VLOOKUP(E48,'Indtastning af standardsats'!$A$3:$B$6,2,FALSE)))</f>
        <v/>
      </c>
      <c r="H48" s="77"/>
      <c r="I48" s="63" t="str">
        <f t="shared" si="0"/>
        <v/>
      </c>
      <c r="K48" s="55" t="str">
        <f>IF('Pivot Standardsats'!A48="","",'Pivot Standardsats'!A48)</f>
        <v/>
      </c>
      <c r="L48" s="55" t="str">
        <f>IF('Pivot Standardsats'!A48="","",'Pivot Standardsats'!B48)</f>
        <v/>
      </c>
      <c r="M48" s="56" t="str">
        <f>IF('Pivot Standardsats'!A48="","",'Pivot Standardsats'!C48)</f>
        <v/>
      </c>
    </row>
    <row r="49" spans="1:13" x14ac:dyDescent="0.25">
      <c r="A49" s="29">
        <v>46</v>
      </c>
      <c r="B49" s="32" t="str">
        <f>IFERROR(VLOOKUP($A49,Baggrundsark!$I$4:$V$2502,7,FALSE),"")</f>
        <v/>
      </c>
      <c r="C49" s="32" t="str">
        <f>IFERROR(VLOOKUP($A49,Baggrundsark!$I$4:$V$2502,8,FALSE),"")</f>
        <v/>
      </c>
      <c r="D49" s="32" t="str">
        <f>IFERROR(VLOOKUP($A49,Baggrundsark!$I$4:$V$2502,10,FALSE),"")</f>
        <v/>
      </c>
      <c r="E49" s="32" t="str">
        <f>IFERROR(VLOOKUP($A49,Baggrundsark!$I$4:$V$2502,11,FALSE),"")</f>
        <v/>
      </c>
      <c r="F49" s="32" t="str">
        <f>IFERROR(VLOOKUP($A49,Baggrundsark!$I$4:$V$2502,14,FALSE),"")</f>
        <v/>
      </c>
      <c r="G49" s="71" t="str">
        <f>IF(B49="","",IF(VLOOKUP(E49,'Indtastning af standardsats'!$A$3:$B$6,2,FALSE)="","",VLOOKUP(E49,'Indtastning af standardsats'!$A$3:$B$6,2,FALSE)))</f>
        <v/>
      </c>
      <c r="H49" s="77"/>
      <c r="I49" s="63" t="str">
        <f t="shared" si="0"/>
        <v/>
      </c>
      <c r="K49" s="55" t="str">
        <f>IF('Pivot Standardsats'!A49="","",'Pivot Standardsats'!A49)</f>
        <v/>
      </c>
      <c r="L49" s="55" t="str">
        <f>IF('Pivot Standardsats'!A49="","",'Pivot Standardsats'!B49)</f>
        <v/>
      </c>
      <c r="M49" s="56" t="str">
        <f>IF('Pivot Standardsats'!A49="","",'Pivot Standardsats'!C49)</f>
        <v/>
      </c>
    </row>
    <row r="50" spans="1:13" x14ac:dyDescent="0.25">
      <c r="A50" s="29">
        <v>47</v>
      </c>
      <c r="B50" s="32" t="str">
        <f>IFERROR(VLOOKUP($A50,Baggrundsark!$I$4:$V$2502,7,FALSE),"")</f>
        <v/>
      </c>
      <c r="C50" s="32" t="str">
        <f>IFERROR(VLOOKUP($A50,Baggrundsark!$I$4:$V$2502,8,FALSE),"")</f>
        <v/>
      </c>
      <c r="D50" s="32" t="str">
        <f>IFERROR(VLOOKUP($A50,Baggrundsark!$I$4:$V$2502,10,FALSE),"")</f>
        <v/>
      </c>
      <c r="E50" s="32" t="str">
        <f>IFERROR(VLOOKUP($A50,Baggrundsark!$I$4:$V$2502,11,FALSE),"")</f>
        <v/>
      </c>
      <c r="F50" s="32" t="str">
        <f>IFERROR(VLOOKUP($A50,Baggrundsark!$I$4:$V$2502,14,FALSE),"")</f>
        <v/>
      </c>
      <c r="G50" s="71" t="str">
        <f>IF(B50="","",IF(VLOOKUP(E50,'Indtastning af standardsats'!$A$3:$B$6,2,FALSE)="","",VLOOKUP(E50,'Indtastning af standardsats'!$A$3:$B$6,2,FALSE)))</f>
        <v/>
      </c>
      <c r="H50" s="77"/>
      <c r="I50" s="63" t="str">
        <f t="shared" si="0"/>
        <v/>
      </c>
      <c r="K50" s="55" t="str">
        <f>IF('Pivot Standardsats'!A50="","",'Pivot Standardsats'!A50)</f>
        <v/>
      </c>
      <c r="L50" s="55" t="str">
        <f>IF('Pivot Standardsats'!A50="","",'Pivot Standardsats'!B50)</f>
        <v/>
      </c>
      <c r="M50" s="56" t="str">
        <f>IF('Pivot Standardsats'!A50="","",'Pivot Standardsats'!C50)</f>
        <v/>
      </c>
    </row>
    <row r="51" spans="1:13" x14ac:dyDescent="0.25">
      <c r="A51" s="29">
        <v>48</v>
      </c>
      <c r="B51" s="32" t="str">
        <f>IFERROR(VLOOKUP($A51,Baggrundsark!$I$4:$V$2502,7,FALSE),"")</f>
        <v/>
      </c>
      <c r="C51" s="32" t="str">
        <f>IFERROR(VLOOKUP($A51,Baggrundsark!$I$4:$V$2502,8,FALSE),"")</f>
        <v/>
      </c>
      <c r="D51" s="32" t="str">
        <f>IFERROR(VLOOKUP($A51,Baggrundsark!$I$4:$V$2502,10,FALSE),"")</f>
        <v/>
      </c>
      <c r="E51" s="32" t="str">
        <f>IFERROR(VLOOKUP($A51,Baggrundsark!$I$4:$V$2502,11,FALSE),"")</f>
        <v/>
      </c>
      <c r="F51" s="32" t="str">
        <f>IFERROR(VLOOKUP($A51,Baggrundsark!$I$4:$V$2502,14,FALSE),"")</f>
        <v/>
      </c>
      <c r="G51" s="71" t="str">
        <f>IF(B51="","",IF(VLOOKUP(E51,'Indtastning af standardsats'!$A$3:$B$6,2,FALSE)="","",VLOOKUP(E51,'Indtastning af standardsats'!$A$3:$B$6,2,FALSE)))</f>
        <v/>
      </c>
      <c r="H51" s="77"/>
      <c r="I51" s="63" t="str">
        <f t="shared" si="0"/>
        <v/>
      </c>
      <c r="K51" s="55" t="str">
        <f>IF('Pivot Standardsats'!A51="","",'Pivot Standardsats'!A51)</f>
        <v/>
      </c>
      <c r="L51" s="55" t="str">
        <f>IF('Pivot Standardsats'!A51="","",'Pivot Standardsats'!B51)</f>
        <v/>
      </c>
      <c r="M51" s="56" t="str">
        <f>IF('Pivot Standardsats'!A51="","",'Pivot Standardsats'!C51)</f>
        <v/>
      </c>
    </row>
    <row r="52" spans="1:13" x14ac:dyDescent="0.25">
      <c r="A52" s="29">
        <v>49</v>
      </c>
      <c r="B52" s="32" t="str">
        <f>IFERROR(VLOOKUP($A52,Baggrundsark!$I$4:$V$2502,7,FALSE),"")</f>
        <v/>
      </c>
      <c r="C52" s="32" t="str">
        <f>IFERROR(VLOOKUP($A52,Baggrundsark!$I$4:$V$2502,8,FALSE),"")</f>
        <v/>
      </c>
      <c r="D52" s="32" t="str">
        <f>IFERROR(VLOOKUP($A52,Baggrundsark!$I$4:$V$2502,10,FALSE),"")</f>
        <v/>
      </c>
      <c r="E52" s="32" t="str">
        <f>IFERROR(VLOOKUP($A52,Baggrundsark!$I$4:$V$2502,11,FALSE),"")</f>
        <v/>
      </c>
      <c r="F52" s="32" t="str">
        <f>IFERROR(VLOOKUP($A52,Baggrundsark!$I$4:$V$2502,14,FALSE),"")</f>
        <v/>
      </c>
      <c r="G52" s="71" t="str">
        <f>IF(B52="","",IF(VLOOKUP(E52,'Indtastning af standardsats'!$A$3:$B$6,2,FALSE)="","",VLOOKUP(E52,'Indtastning af standardsats'!$A$3:$B$6,2,FALSE)))</f>
        <v/>
      </c>
      <c r="H52" s="77"/>
      <c r="I52" s="63" t="str">
        <f t="shared" si="0"/>
        <v/>
      </c>
      <c r="K52" s="55" t="str">
        <f>IF('Pivot Standardsats'!A52="","",'Pivot Standardsats'!A52)</f>
        <v/>
      </c>
      <c r="L52" s="55" t="str">
        <f>IF('Pivot Standardsats'!A52="","",'Pivot Standardsats'!B52)</f>
        <v/>
      </c>
      <c r="M52" s="56" t="str">
        <f>IF('Pivot Standardsats'!A52="","",'Pivot Standardsats'!C52)</f>
        <v/>
      </c>
    </row>
    <row r="53" spans="1:13" x14ac:dyDescent="0.25">
      <c r="A53" s="29">
        <v>50</v>
      </c>
      <c r="B53" s="32" t="str">
        <f>IFERROR(VLOOKUP($A53,Baggrundsark!$I$4:$V$2502,7,FALSE),"")</f>
        <v/>
      </c>
      <c r="C53" s="32" t="str">
        <f>IFERROR(VLOOKUP($A53,Baggrundsark!$I$4:$V$2502,8,FALSE),"")</f>
        <v/>
      </c>
      <c r="D53" s="32" t="str">
        <f>IFERROR(VLOOKUP($A53,Baggrundsark!$I$4:$V$2502,10,FALSE),"")</f>
        <v/>
      </c>
      <c r="E53" s="32" t="str">
        <f>IFERROR(VLOOKUP($A53,Baggrundsark!$I$4:$V$2502,11,FALSE),"")</f>
        <v/>
      </c>
      <c r="F53" s="32" t="str">
        <f>IFERROR(VLOOKUP($A53,Baggrundsark!$I$4:$V$2502,14,FALSE),"")</f>
        <v/>
      </c>
      <c r="G53" s="71" t="str">
        <f>IF(B53="","",IF(VLOOKUP(E53,'Indtastning af standardsats'!$A$3:$B$6,2,FALSE)="","",VLOOKUP(E53,'Indtastning af standardsats'!$A$3:$B$6,2,FALSE)))</f>
        <v/>
      </c>
      <c r="H53" s="77"/>
      <c r="I53" s="63" t="str">
        <f t="shared" si="0"/>
        <v/>
      </c>
      <c r="K53" s="55" t="str">
        <f>IF('Pivot Standardsats'!A53="","",'Pivot Standardsats'!A53)</f>
        <v/>
      </c>
      <c r="L53" s="55" t="str">
        <f>IF('Pivot Standardsats'!A53="","",'Pivot Standardsats'!B53)</f>
        <v/>
      </c>
      <c r="M53" s="56" t="str">
        <f>IF('Pivot Standardsats'!A53="","",'Pivot Standardsats'!C53)</f>
        <v/>
      </c>
    </row>
    <row r="54" spans="1:13" x14ac:dyDescent="0.25">
      <c r="A54" s="29">
        <v>51</v>
      </c>
      <c r="B54" s="32" t="str">
        <f>IFERROR(VLOOKUP($A54,Baggrundsark!$I$4:$V$2502,7,FALSE),"")</f>
        <v/>
      </c>
      <c r="C54" s="32" t="str">
        <f>IFERROR(VLOOKUP($A54,Baggrundsark!$I$4:$V$2502,8,FALSE),"")</f>
        <v/>
      </c>
      <c r="D54" s="32" t="str">
        <f>IFERROR(VLOOKUP($A54,Baggrundsark!$I$4:$V$2502,10,FALSE),"")</f>
        <v/>
      </c>
      <c r="E54" s="32" t="str">
        <f>IFERROR(VLOOKUP($A54,Baggrundsark!$I$4:$V$2502,11,FALSE),"")</f>
        <v/>
      </c>
      <c r="F54" s="32" t="str">
        <f>IFERROR(VLOOKUP($A54,Baggrundsark!$I$4:$V$2502,14,FALSE),"")</f>
        <v/>
      </c>
      <c r="G54" s="71" t="str">
        <f>IF(B54="","",IF(VLOOKUP(E54,'Indtastning af standardsats'!$A$3:$B$6,2,FALSE)="","",VLOOKUP(E54,'Indtastning af standardsats'!$A$3:$B$6,2,FALSE)))</f>
        <v/>
      </c>
      <c r="H54" s="77"/>
      <c r="I54" s="63" t="str">
        <f t="shared" si="0"/>
        <v/>
      </c>
      <c r="K54" s="55" t="str">
        <f>IF('Pivot Standardsats'!A54="","",'Pivot Standardsats'!A54)</f>
        <v/>
      </c>
      <c r="L54" s="55" t="str">
        <f>IF('Pivot Standardsats'!A54="","",'Pivot Standardsats'!B54)</f>
        <v/>
      </c>
      <c r="M54" s="56" t="str">
        <f>IF('Pivot Standardsats'!A54="","",'Pivot Standardsats'!C54)</f>
        <v/>
      </c>
    </row>
    <row r="55" spans="1:13" x14ac:dyDescent="0.25">
      <c r="A55" s="29">
        <v>52</v>
      </c>
      <c r="B55" s="32" t="str">
        <f>IFERROR(VLOOKUP($A55,Baggrundsark!$I$4:$V$2502,7,FALSE),"")</f>
        <v/>
      </c>
      <c r="C55" s="32" t="str">
        <f>IFERROR(VLOOKUP($A55,Baggrundsark!$I$4:$V$2502,8,FALSE),"")</f>
        <v/>
      </c>
      <c r="D55" s="32" t="str">
        <f>IFERROR(VLOOKUP($A55,Baggrundsark!$I$4:$V$2502,10,FALSE),"")</f>
        <v/>
      </c>
      <c r="E55" s="32" t="str">
        <f>IFERROR(VLOOKUP($A55,Baggrundsark!$I$4:$V$2502,11,FALSE),"")</f>
        <v/>
      </c>
      <c r="F55" s="32" t="str">
        <f>IFERROR(VLOOKUP($A55,Baggrundsark!$I$4:$V$2502,14,FALSE),"")</f>
        <v/>
      </c>
      <c r="G55" s="71" t="str">
        <f>IF(B55="","",IF(VLOOKUP(E55,'Indtastning af standardsats'!$A$3:$B$6,2,FALSE)="","",VLOOKUP(E55,'Indtastning af standardsats'!$A$3:$B$6,2,FALSE)))</f>
        <v/>
      </c>
      <c r="H55" s="77"/>
      <c r="I55" s="63" t="str">
        <f t="shared" si="0"/>
        <v/>
      </c>
      <c r="K55" s="55" t="str">
        <f>IF('Pivot Standardsats'!A55="","",'Pivot Standardsats'!A55)</f>
        <v/>
      </c>
      <c r="L55" s="55" t="str">
        <f>IF('Pivot Standardsats'!A55="","",'Pivot Standardsats'!B55)</f>
        <v/>
      </c>
      <c r="M55" s="56" t="str">
        <f>IF('Pivot Standardsats'!A55="","",'Pivot Standardsats'!C55)</f>
        <v/>
      </c>
    </row>
    <row r="56" spans="1:13" x14ac:dyDescent="0.25">
      <c r="A56" s="29">
        <v>53</v>
      </c>
      <c r="B56" s="32" t="str">
        <f>IFERROR(VLOOKUP($A56,Baggrundsark!$I$4:$V$2502,7,FALSE),"")</f>
        <v/>
      </c>
      <c r="C56" s="32" t="str">
        <f>IFERROR(VLOOKUP($A56,Baggrundsark!$I$4:$V$2502,8,FALSE),"")</f>
        <v/>
      </c>
      <c r="D56" s="32" t="str">
        <f>IFERROR(VLOOKUP($A56,Baggrundsark!$I$4:$V$2502,10,FALSE),"")</f>
        <v/>
      </c>
      <c r="E56" s="32" t="str">
        <f>IFERROR(VLOOKUP($A56,Baggrundsark!$I$4:$V$2502,11,FALSE),"")</f>
        <v/>
      </c>
      <c r="F56" s="32" t="str">
        <f>IFERROR(VLOOKUP($A56,Baggrundsark!$I$4:$V$2502,14,FALSE),"")</f>
        <v/>
      </c>
      <c r="G56" s="71" t="str">
        <f>IF(B56="","",IF(VLOOKUP(E56,'Indtastning af standardsats'!$A$3:$B$6,2,FALSE)="","",VLOOKUP(E56,'Indtastning af standardsats'!$A$3:$B$6,2,FALSE)))</f>
        <v/>
      </c>
      <c r="H56" s="77"/>
      <c r="I56" s="63" t="str">
        <f t="shared" si="0"/>
        <v/>
      </c>
      <c r="K56" s="55" t="str">
        <f>IF('Pivot Standardsats'!A56="","",'Pivot Standardsats'!A56)</f>
        <v/>
      </c>
      <c r="L56" s="55" t="str">
        <f>IF('Pivot Standardsats'!A56="","",'Pivot Standardsats'!B56)</f>
        <v/>
      </c>
      <c r="M56" s="56" t="str">
        <f>IF('Pivot Standardsats'!A56="","",'Pivot Standardsats'!C56)</f>
        <v/>
      </c>
    </row>
    <row r="57" spans="1:13" x14ac:dyDescent="0.25">
      <c r="A57" s="29">
        <v>54</v>
      </c>
      <c r="B57" s="32" t="str">
        <f>IFERROR(VLOOKUP($A57,Baggrundsark!$I$4:$V$2502,7,FALSE),"")</f>
        <v/>
      </c>
      <c r="C57" s="32" t="str">
        <f>IFERROR(VLOOKUP($A57,Baggrundsark!$I$4:$V$2502,8,FALSE),"")</f>
        <v/>
      </c>
      <c r="D57" s="32" t="str">
        <f>IFERROR(VLOOKUP($A57,Baggrundsark!$I$4:$V$2502,10,FALSE),"")</f>
        <v/>
      </c>
      <c r="E57" s="32" t="str">
        <f>IFERROR(VLOOKUP($A57,Baggrundsark!$I$4:$V$2502,11,FALSE),"")</f>
        <v/>
      </c>
      <c r="F57" s="32" t="str">
        <f>IFERROR(VLOOKUP($A57,Baggrundsark!$I$4:$V$2502,14,FALSE),"")</f>
        <v/>
      </c>
      <c r="G57" s="71" t="str">
        <f>IF(B57="","",IF(VLOOKUP(E57,'Indtastning af standardsats'!$A$3:$B$6,2,FALSE)="","",VLOOKUP(E57,'Indtastning af standardsats'!$A$3:$B$6,2,FALSE)))</f>
        <v/>
      </c>
      <c r="H57" s="77"/>
      <c r="I57" s="63" t="str">
        <f t="shared" si="0"/>
        <v/>
      </c>
      <c r="K57" s="55" t="str">
        <f>IF('Pivot Standardsats'!A57="","",'Pivot Standardsats'!A57)</f>
        <v/>
      </c>
      <c r="L57" s="55" t="str">
        <f>IF('Pivot Standardsats'!A57="","",'Pivot Standardsats'!B57)</f>
        <v/>
      </c>
      <c r="M57" s="56" t="str">
        <f>IF('Pivot Standardsats'!A57="","",'Pivot Standardsats'!C57)</f>
        <v/>
      </c>
    </row>
    <row r="58" spans="1:13" x14ac:dyDescent="0.25">
      <c r="A58" s="29">
        <v>55</v>
      </c>
      <c r="B58" s="32" t="str">
        <f>IFERROR(VLOOKUP($A58,Baggrundsark!$I$4:$V$2502,7,FALSE),"")</f>
        <v/>
      </c>
      <c r="C58" s="32" t="str">
        <f>IFERROR(VLOOKUP($A58,Baggrundsark!$I$4:$V$2502,8,FALSE),"")</f>
        <v/>
      </c>
      <c r="D58" s="32" t="str">
        <f>IFERROR(VLOOKUP($A58,Baggrundsark!$I$4:$V$2502,10,FALSE),"")</f>
        <v/>
      </c>
      <c r="E58" s="32" t="str">
        <f>IFERROR(VLOOKUP($A58,Baggrundsark!$I$4:$V$2502,11,FALSE),"")</f>
        <v/>
      </c>
      <c r="F58" s="32" t="str">
        <f>IFERROR(VLOOKUP($A58,Baggrundsark!$I$4:$V$2502,14,FALSE),"")</f>
        <v/>
      </c>
      <c r="G58" s="71" t="str">
        <f>IF(B58="","",IF(VLOOKUP(E58,'Indtastning af standardsats'!$A$3:$B$6,2,FALSE)="","",VLOOKUP(E58,'Indtastning af standardsats'!$A$3:$B$6,2,FALSE)))</f>
        <v/>
      </c>
      <c r="H58" s="77"/>
      <c r="I58" s="63" t="str">
        <f t="shared" si="0"/>
        <v/>
      </c>
      <c r="K58" s="55" t="str">
        <f>IF('Pivot Standardsats'!A58="","",'Pivot Standardsats'!A58)</f>
        <v/>
      </c>
      <c r="L58" s="55" t="str">
        <f>IF('Pivot Standardsats'!A58="","",'Pivot Standardsats'!B58)</f>
        <v/>
      </c>
      <c r="M58" s="56" t="str">
        <f>IF('Pivot Standardsats'!A58="","",'Pivot Standardsats'!C58)</f>
        <v/>
      </c>
    </row>
    <row r="59" spans="1:13" x14ac:dyDescent="0.25">
      <c r="A59" s="29">
        <v>56</v>
      </c>
      <c r="B59" s="32" t="str">
        <f>IFERROR(VLOOKUP($A59,Baggrundsark!$I$4:$V$2502,7,FALSE),"")</f>
        <v/>
      </c>
      <c r="C59" s="32" t="str">
        <f>IFERROR(VLOOKUP($A59,Baggrundsark!$I$4:$V$2502,8,FALSE),"")</f>
        <v/>
      </c>
      <c r="D59" s="32" t="str">
        <f>IFERROR(VLOOKUP($A59,Baggrundsark!$I$4:$V$2502,10,FALSE),"")</f>
        <v/>
      </c>
      <c r="E59" s="32" t="str">
        <f>IFERROR(VLOOKUP($A59,Baggrundsark!$I$4:$V$2502,11,FALSE),"")</f>
        <v/>
      </c>
      <c r="F59" s="32" t="str">
        <f>IFERROR(VLOOKUP($A59,Baggrundsark!$I$4:$V$2502,14,FALSE),"")</f>
        <v/>
      </c>
      <c r="G59" s="71" t="str">
        <f>IF(B59="","",IF(VLOOKUP(E59,'Indtastning af standardsats'!$A$3:$B$6,2,FALSE)="","",VLOOKUP(E59,'Indtastning af standardsats'!$A$3:$B$6,2,FALSE)))</f>
        <v/>
      </c>
      <c r="H59" s="77"/>
      <c r="I59" s="63" t="str">
        <f t="shared" si="0"/>
        <v/>
      </c>
      <c r="K59" s="55" t="str">
        <f>IF('Pivot Standardsats'!A59="","",'Pivot Standardsats'!A59)</f>
        <v/>
      </c>
      <c r="L59" s="55" t="str">
        <f>IF('Pivot Standardsats'!A59="","",'Pivot Standardsats'!B59)</f>
        <v/>
      </c>
      <c r="M59" s="56" t="str">
        <f>IF('Pivot Standardsats'!A59="","",'Pivot Standardsats'!C59)</f>
        <v/>
      </c>
    </row>
    <row r="60" spans="1:13" x14ac:dyDescent="0.25">
      <c r="A60" s="29">
        <v>57</v>
      </c>
      <c r="B60" s="32" t="str">
        <f>IFERROR(VLOOKUP($A60,Baggrundsark!$I$4:$V$2502,7,FALSE),"")</f>
        <v/>
      </c>
      <c r="C60" s="32" t="str">
        <f>IFERROR(VLOOKUP($A60,Baggrundsark!$I$4:$V$2502,8,FALSE),"")</f>
        <v/>
      </c>
      <c r="D60" s="32" t="str">
        <f>IFERROR(VLOOKUP($A60,Baggrundsark!$I$4:$V$2502,10,FALSE),"")</f>
        <v/>
      </c>
      <c r="E60" s="32" t="str">
        <f>IFERROR(VLOOKUP($A60,Baggrundsark!$I$4:$V$2502,11,FALSE),"")</f>
        <v/>
      </c>
      <c r="F60" s="32" t="str">
        <f>IFERROR(VLOOKUP($A60,Baggrundsark!$I$4:$V$2502,14,FALSE),"")</f>
        <v/>
      </c>
      <c r="G60" s="71" t="str">
        <f>IF(B60="","",IF(VLOOKUP(E60,'Indtastning af standardsats'!$A$3:$B$6,2,FALSE)="","",VLOOKUP(E60,'Indtastning af standardsats'!$A$3:$B$6,2,FALSE)))</f>
        <v/>
      </c>
      <c r="H60" s="77"/>
      <c r="I60" s="63" t="str">
        <f t="shared" si="0"/>
        <v/>
      </c>
      <c r="K60" s="55" t="str">
        <f>IF('Pivot Standardsats'!A60="","",'Pivot Standardsats'!A60)</f>
        <v/>
      </c>
      <c r="L60" s="55" t="str">
        <f>IF('Pivot Standardsats'!A60="","",'Pivot Standardsats'!B60)</f>
        <v/>
      </c>
      <c r="M60" s="56" t="str">
        <f>IF('Pivot Standardsats'!A60="","",'Pivot Standardsats'!C60)</f>
        <v/>
      </c>
    </row>
    <row r="61" spans="1:13" x14ac:dyDescent="0.25">
      <c r="A61" s="29">
        <v>58</v>
      </c>
      <c r="B61" s="32" t="str">
        <f>IFERROR(VLOOKUP($A61,Baggrundsark!$I$4:$V$2502,7,FALSE),"")</f>
        <v/>
      </c>
      <c r="C61" s="32" t="str">
        <f>IFERROR(VLOOKUP($A61,Baggrundsark!$I$4:$V$2502,8,FALSE),"")</f>
        <v/>
      </c>
      <c r="D61" s="32" t="str">
        <f>IFERROR(VLOOKUP($A61,Baggrundsark!$I$4:$V$2502,10,FALSE),"")</f>
        <v/>
      </c>
      <c r="E61" s="32" t="str">
        <f>IFERROR(VLOOKUP($A61,Baggrundsark!$I$4:$V$2502,11,FALSE),"")</f>
        <v/>
      </c>
      <c r="F61" s="32" t="str">
        <f>IFERROR(VLOOKUP($A61,Baggrundsark!$I$4:$V$2502,14,FALSE),"")</f>
        <v/>
      </c>
      <c r="G61" s="71" t="str">
        <f>IF(B61="","",IF(VLOOKUP(E61,'Indtastning af standardsats'!$A$3:$B$6,2,FALSE)="","",VLOOKUP(E61,'Indtastning af standardsats'!$A$3:$B$6,2,FALSE)))</f>
        <v/>
      </c>
      <c r="H61" s="77"/>
      <c r="I61" s="63" t="str">
        <f t="shared" si="0"/>
        <v/>
      </c>
      <c r="K61" s="55" t="str">
        <f>IF('Pivot Standardsats'!A61="","",'Pivot Standardsats'!A61)</f>
        <v/>
      </c>
      <c r="L61" s="55" t="str">
        <f>IF('Pivot Standardsats'!A61="","",'Pivot Standardsats'!B61)</f>
        <v/>
      </c>
      <c r="M61" s="56" t="str">
        <f>IF('Pivot Standardsats'!A61="","",'Pivot Standardsats'!C61)</f>
        <v/>
      </c>
    </row>
    <row r="62" spans="1:13" x14ac:dyDescent="0.25">
      <c r="A62" s="29">
        <v>59</v>
      </c>
      <c r="B62" s="32" t="str">
        <f>IFERROR(VLOOKUP($A62,Baggrundsark!$I$4:$V$2502,7,FALSE),"")</f>
        <v/>
      </c>
      <c r="C62" s="32" t="str">
        <f>IFERROR(VLOOKUP($A62,Baggrundsark!$I$4:$V$2502,8,FALSE),"")</f>
        <v/>
      </c>
      <c r="D62" s="32" t="str">
        <f>IFERROR(VLOOKUP($A62,Baggrundsark!$I$4:$V$2502,10,FALSE),"")</f>
        <v/>
      </c>
      <c r="E62" s="32" t="str">
        <f>IFERROR(VLOOKUP($A62,Baggrundsark!$I$4:$V$2502,11,FALSE),"")</f>
        <v/>
      </c>
      <c r="F62" s="32" t="str">
        <f>IFERROR(VLOOKUP($A62,Baggrundsark!$I$4:$V$2502,14,FALSE),"")</f>
        <v/>
      </c>
      <c r="G62" s="71" t="str">
        <f>IF(B62="","",IF(VLOOKUP(E62,'Indtastning af standardsats'!$A$3:$B$6,2,FALSE)="","",VLOOKUP(E62,'Indtastning af standardsats'!$A$3:$B$6,2,FALSE)))</f>
        <v/>
      </c>
      <c r="H62" s="77"/>
      <c r="I62" s="63" t="str">
        <f t="shared" si="0"/>
        <v/>
      </c>
      <c r="K62" s="55" t="str">
        <f>IF('Pivot Standardsats'!A62="","",'Pivot Standardsats'!A62)</f>
        <v/>
      </c>
      <c r="L62" s="55" t="str">
        <f>IF('Pivot Standardsats'!A62="","",'Pivot Standardsats'!B62)</f>
        <v/>
      </c>
      <c r="M62" s="56" t="str">
        <f>IF('Pivot Standardsats'!A62="","",'Pivot Standardsats'!C62)</f>
        <v/>
      </c>
    </row>
    <row r="63" spans="1:13" x14ac:dyDescent="0.25">
      <c r="A63" s="29">
        <v>60</v>
      </c>
      <c r="B63" s="32" t="str">
        <f>IFERROR(VLOOKUP($A63,Baggrundsark!$I$4:$V$2502,7,FALSE),"")</f>
        <v/>
      </c>
      <c r="C63" s="32" t="str">
        <f>IFERROR(VLOOKUP($A63,Baggrundsark!$I$4:$V$2502,8,FALSE),"")</f>
        <v/>
      </c>
      <c r="D63" s="32" t="str">
        <f>IFERROR(VLOOKUP($A63,Baggrundsark!$I$4:$V$2502,10,FALSE),"")</f>
        <v/>
      </c>
      <c r="E63" s="32" t="str">
        <f>IFERROR(VLOOKUP($A63,Baggrundsark!$I$4:$V$2502,11,FALSE),"")</f>
        <v/>
      </c>
      <c r="F63" s="32" t="str">
        <f>IFERROR(VLOOKUP($A63,Baggrundsark!$I$4:$V$2502,14,FALSE),"")</f>
        <v/>
      </c>
      <c r="G63" s="71" t="str">
        <f>IF(B63="","",IF(VLOOKUP(E63,'Indtastning af standardsats'!$A$3:$B$6,2,FALSE)="","",VLOOKUP(E63,'Indtastning af standardsats'!$A$3:$B$6,2,FALSE)))</f>
        <v/>
      </c>
      <c r="H63" s="77"/>
      <c r="I63" s="63" t="str">
        <f t="shared" si="0"/>
        <v/>
      </c>
      <c r="K63" s="55" t="str">
        <f>IF('Pivot Standardsats'!A63="","",'Pivot Standardsats'!A63)</f>
        <v/>
      </c>
      <c r="L63" s="55" t="str">
        <f>IF('Pivot Standardsats'!A63="","",'Pivot Standardsats'!B63)</f>
        <v/>
      </c>
      <c r="M63" s="56" t="str">
        <f>IF('Pivot Standardsats'!A63="","",'Pivot Standardsats'!C63)</f>
        <v/>
      </c>
    </row>
    <row r="64" spans="1:13" x14ac:dyDescent="0.25">
      <c r="A64" s="29">
        <v>61</v>
      </c>
      <c r="B64" s="32" t="str">
        <f>IFERROR(VLOOKUP($A64,Baggrundsark!$I$4:$V$2502,7,FALSE),"")</f>
        <v/>
      </c>
      <c r="C64" s="32" t="str">
        <f>IFERROR(VLOOKUP($A64,Baggrundsark!$I$4:$V$2502,8,FALSE),"")</f>
        <v/>
      </c>
      <c r="D64" s="32" t="str">
        <f>IFERROR(VLOOKUP($A64,Baggrundsark!$I$4:$V$2502,10,FALSE),"")</f>
        <v/>
      </c>
      <c r="E64" s="32" t="str">
        <f>IFERROR(VLOOKUP($A64,Baggrundsark!$I$4:$V$2502,11,FALSE),"")</f>
        <v/>
      </c>
      <c r="F64" s="32" t="str">
        <f>IFERROR(VLOOKUP($A64,Baggrundsark!$I$4:$V$2502,14,FALSE),"")</f>
        <v/>
      </c>
      <c r="G64" s="71" t="str">
        <f>IF(B64="","",IF(VLOOKUP(E64,'Indtastning af standardsats'!$A$3:$B$6,2,FALSE)="","",VLOOKUP(E64,'Indtastning af standardsats'!$A$3:$B$6,2,FALSE)))</f>
        <v/>
      </c>
      <c r="H64" s="77"/>
      <c r="I64" s="63" t="str">
        <f t="shared" si="0"/>
        <v/>
      </c>
      <c r="K64" s="55" t="str">
        <f>IF('Pivot Standardsats'!A64="","",'Pivot Standardsats'!A64)</f>
        <v/>
      </c>
      <c r="L64" s="55" t="str">
        <f>IF('Pivot Standardsats'!A64="","",'Pivot Standardsats'!B64)</f>
        <v/>
      </c>
      <c r="M64" s="56" t="str">
        <f>IF('Pivot Standardsats'!A64="","",'Pivot Standardsats'!C64)</f>
        <v/>
      </c>
    </row>
    <row r="65" spans="1:13" x14ac:dyDescent="0.25">
      <c r="A65" s="29">
        <v>62</v>
      </c>
      <c r="B65" s="32" t="str">
        <f>IFERROR(VLOOKUP($A65,Baggrundsark!$I$4:$V$2502,7,FALSE),"")</f>
        <v/>
      </c>
      <c r="C65" s="32" t="str">
        <f>IFERROR(VLOOKUP($A65,Baggrundsark!$I$4:$V$2502,8,FALSE),"")</f>
        <v/>
      </c>
      <c r="D65" s="32" t="str">
        <f>IFERROR(VLOOKUP($A65,Baggrundsark!$I$4:$V$2502,10,FALSE),"")</f>
        <v/>
      </c>
      <c r="E65" s="32" t="str">
        <f>IFERROR(VLOOKUP($A65,Baggrundsark!$I$4:$V$2502,11,FALSE),"")</f>
        <v/>
      </c>
      <c r="F65" s="32" t="str">
        <f>IFERROR(VLOOKUP($A65,Baggrundsark!$I$4:$V$2502,14,FALSE),"")</f>
        <v/>
      </c>
      <c r="G65" s="71" t="str">
        <f>IF(B65="","",IF(VLOOKUP(E65,'Indtastning af standardsats'!$A$3:$B$6,2,FALSE)="","",VLOOKUP(E65,'Indtastning af standardsats'!$A$3:$B$6,2,FALSE)))</f>
        <v/>
      </c>
      <c r="H65" s="77"/>
      <c r="I65" s="63" t="str">
        <f t="shared" si="0"/>
        <v/>
      </c>
      <c r="K65" s="55" t="str">
        <f>IF('Pivot Standardsats'!A65="","",'Pivot Standardsats'!A65)</f>
        <v/>
      </c>
      <c r="L65" s="55" t="str">
        <f>IF('Pivot Standardsats'!A65="","",'Pivot Standardsats'!B65)</f>
        <v/>
      </c>
      <c r="M65" s="56" t="str">
        <f>IF('Pivot Standardsats'!A65="","",'Pivot Standardsats'!C65)</f>
        <v/>
      </c>
    </row>
    <row r="66" spans="1:13" x14ac:dyDescent="0.25">
      <c r="A66" s="29">
        <v>63</v>
      </c>
      <c r="B66" s="32" t="str">
        <f>IFERROR(VLOOKUP($A66,Baggrundsark!$I$4:$V$2502,7,FALSE),"")</f>
        <v/>
      </c>
      <c r="C66" s="32" t="str">
        <f>IFERROR(VLOOKUP($A66,Baggrundsark!$I$4:$V$2502,8,FALSE),"")</f>
        <v/>
      </c>
      <c r="D66" s="32" t="str">
        <f>IFERROR(VLOOKUP($A66,Baggrundsark!$I$4:$V$2502,10,FALSE),"")</f>
        <v/>
      </c>
      <c r="E66" s="32" t="str">
        <f>IFERROR(VLOOKUP($A66,Baggrundsark!$I$4:$V$2502,11,FALSE),"")</f>
        <v/>
      </c>
      <c r="F66" s="32" t="str">
        <f>IFERROR(VLOOKUP($A66,Baggrundsark!$I$4:$V$2502,14,FALSE),"")</f>
        <v/>
      </c>
      <c r="G66" s="71" t="str">
        <f>IF(B66="","",IF(VLOOKUP(E66,'Indtastning af standardsats'!$A$3:$B$6,2,FALSE)="","",VLOOKUP(E66,'Indtastning af standardsats'!$A$3:$B$6,2,FALSE)))</f>
        <v/>
      </c>
      <c r="H66" s="77"/>
      <c r="I66" s="63" t="str">
        <f t="shared" si="0"/>
        <v/>
      </c>
      <c r="K66" s="55" t="str">
        <f>IF('Pivot Standardsats'!A66="","",'Pivot Standardsats'!A66)</f>
        <v/>
      </c>
      <c r="L66" s="55" t="str">
        <f>IF('Pivot Standardsats'!A66="","",'Pivot Standardsats'!B66)</f>
        <v/>
      </c>
      <c r="M66" s="56" t="str">
        <f>IF('Pivot Standardsats'!A66="","",'Pivot Standardsats'!C66)</f>
        <v/>
      </c>
    </row>
    <row r="67" spans="1:13" x14ac:dyDescent="0.25">
      <c r="A67" s="29">
        <v>64</v>
      </c>
      <c r="B67" s="32" t="str">
        <f>IFERROR(VLOOKUP($A67,Baggrundsark!$I$4:$V$2502,7,FALSE),"")</f>
        <v/>
      </c>
      <c r="C67" s="32" t="str">
        <f>IFERROR(VLOOKUP($A67,Baggrundsark!$I$4:$V$2502,8,FALSE),"")</f>
        <v/>
      </c>
      <c r="D67" s="32" t="str">
        <f>IFERROR(VLOOKUP($A67,Baggrundsark!$I$4:$V$2502,10,FALSE),"")</f>
        <v/>
      </c>
      <c r="E67" s="32" t="str">
        <f>IFERROR(VLOOKUP($A67,Baggrundsark!$I$4:$V$2502,11,FALSE),"")</f>
        <v/>
      </c>
      <c r="F67" s="32" t="str">
        <f>IFERROR(VLOOKUP($A67,Baggrundsark!$I$4:$V$2502,14,FALSE),"")</f>
        <v/>
      </c>
      <c r="G67" s="71" t="str">
        <f>IF(B67="","",IF(VLOOKUP(E67,'Indtastning af standardsats'!$A$3:$B$6,2,FALSE)="","",VLOOKUP(E67,'Indtastning af standardsats'!$A$3:$B$6,2,FALSE)))</f>
        <v/>
      </c>
      <c r="H67" s="77"/>
      <c r="I67" s="63" t="str">
        <f t="shared" si="0"/>
        <v/>
      </c>
      <c r="K67" s="55" t="str">
        <f>IF('Pivot Standardsats'!A67="","",'Pivot Standardsats'!A67)</f>
        <v/>
      </c>
      <c r="L67" s="55" t="str">
        <f>IF('Pivot Standardsats'!A67="","",'Pivot Standardsats'!B67)</f>
        <v/>
      </c>
      <c r="M67" s="56" t="str">
        <f>IF('Pivot Standardsats'!A67="","",'Pivot Standardsats'!C67)</f>
        <v/>
      </c>
    </row>
    <row r="68" spans="1:13" x14ac:dyDescent="0.25">
      <c r="A68" s="29">
        <v>65</v>
      </c>
      <c r="B68" s="32" t="str">
        <f>IFERROR(VLOOKUP($A68,Baggrundsark!$I$4:$V$2502,7,FALSE),"")</f>
        <v/>
      </c>
      <c r="C68" s="32" t="str">
        <f>IFERROR(VLOOKUP($A68,Baggrundsark!$I$4:$V$2502,8,FALSE),"")</f>
        <v/>
      </c>
      <c r="D68" s="32" t="str">
        <f>IFERROR(VLOOKUP($A68,Baggrundsark!$I$4:$V$2502,10,FALSE),"")</f>
        <v/>
      </c>
      <c r="E68" s="32" t="str">
        <f>IFERROR(VLOOKUP($A68,Baggrundsark!$I$4:$V$2502,11,FALSE),"")</f>
        <v/>
      </c>
      <c r="F68" s="32" t="str">
        <f>IFERROR(VLOOKUP($A68,Baggrundsark!$I$4:$V$2502,14,FALSE),"")</f>
        <v/>
      </c>
      <c r="G68" s="71" t="str">
        <f>IF(B68="","",IF(VLOOKUP(E68,'Indtastning af standardsats'!$A$3:$B$6,2,FALSE)="","",VLOOKUP(E68,'Indtastning af standardsats'!$A$3:$B$6,2,FALSE)))</f>
        <v/>
      </c>
      <c r="H68" s="77"/>
      <c r="I68" s="63" t="str">
        <f t="shared" si="0"/>
        <v/>
      </c>
      <c r="K68" s="55" t="str">
        <f>IF('Pivot Standardsats'!A68="","",'Pivot Standardsats'!A68)</f>
        <v/>
      </c>
      <c r="L68" s="55" t="str">
        <f>IF('Pivot Standardsats'!A68="","",'Pivot Standardsats'!B68)</f>
        <v/>
      </c>
      <c r="M68" s="56" t="str">
        <f>IF('Pivot Standardsats'!A68="","",'Pivot Standardsats'!C68)</f>
        <v/>
      </c>
    </row>
    <row r="69" spans="1:13" x14ac:dyDescent="0.25">
      <c r="A69" s="29">
        <v>66</v>
      </c>
      <c r="B69" s="32" t="str">
        <f>IFERROR(VLOOKUP($A69,Baggrundsark!$I$4:$V$2502,7,FALSE),"")</f>
        <v/>
      </c>
      <c r="C69" s="32" t="str">
        <f>IFERROR(VLOOKUP($A69,Baggrundsark!$I$4:$V$2502,8,FALSE),"")</f>
        <v/>
      </c>
      <c r="D69" s="32" t="str">
        <f>IFERROR(VLOOKUP($A69,Baggrundsark!$I$4:$V$2502,10,FALSE),"")</f>
        <v/>
      </c>
      <c r="E69" s="32" t="str">
        <f>IFERROR(VLOOKUP($A69,Baggrundsark!$I$4:$V$2502,11,FALSE),"")</f>
        <v/>
      </c>
      <c r="F69" s="32" t="str">
        <f>IFERROR(VLOOKUP($A69,Baggrundsark!$I$4:$V$2502,14,FALSE),"")</f>
        <v/>
      </c>
      <c r="G69" s="71" t="str">
        <f>IF(B69="","",IF(VLOOKUP(E69,'Indtastning af standardsats'!$A$3:$B$6,2,FALSE)="","",VLOOKUP(E69,'Indtastning af standardsats'!$A$3:$B$6,2,FALSE)))</f>
        <v/>
      </c>
      <c r="H69" s="77"/>
      <c r="I69" s="63" t="str">
        <f t="shared" ref="I69:I132" si="1">IFERROR(IF((G69*H69)=0,"",ROUNDDOWN(G69*MIN(H69,160.33),2)),"")</f>
        <v/>
      </c>
      <c r="K69" s="55" t="str">
        <f>IF('Pivot Standardsats'!A69="","",'Pivot Standardsats'!A69)</f>
        <v/>
      </c>
      <c r="L69" s="55" t="str">
        <f>IF('Pivot Standardsats'!A69="","",'Pivot Standardsats'!B69)</f>
        <v/>
      </c>
      <c r="M69" s="56" t="str">
        <f>IF('Pivot Standardsats'!A69="","",'Pivot Standardsats'!C69)</f>
        <v/>
      </c>
    </row>
    <row r="70" spans="1:13" x14ac:dyDescent="0.25">
      <c r="A70" s="29">
        <v>67</v>
      </c>
      <c r="B70" s="32" t="str">
        <f>IFERROR(VLOOKUP($A70,Baggrundsark!$I$4:$V$2502,7,FALSE),"")</f>
        <v/>
      </c>
      <c r="C70" s="32" t="str">
        <f>IFERROR(VLOOKUP($A70,Baggrundsark!$I$4:$V$2502,8,FALSE),"")</f>
        <v/>
      </c>
      <c r="D70" s="32" t="str">
        <f>IFERROR(VLOOKUP($A70,Baggrundsark!$I$4:$V$2502,10,FALSE),"")</f>
        <v/>
      </c>
      <c r="E70" s="32" t="str">
        <f>IFERROR(VLOOKUP($A70,Baggrundsark!$I$4:$V$2502,11,FALSE),"")</f>
        <v/>
      </c>
      <c r="F70" s="32" t="str">
        <f>IFERROR(VLOOKUP($A70,Baggrundsark!$I$4:$V$2502,14,FALSE),"")</f>
        <v/>
      </c>
      <c r="G70" s="71" t="str">
        <f>IF(B70="","",IF(VLOOKUP(E70,'Indtastning af standardsats'!$A$3:$B$6,2,FALSE)="","",VLOOKUP(E70,'Indtastning af standardsats'!$A$3:$B$6,2,FALSE)))</f>
        <v/>
      </c>
      <c r="H70" s="77"/>
      <c r="I70" s="63" t="str">
        <f t="shared" si="1"/>
        <v/>
      </c>
      <c r="K70" s="55" t="str">
        <f>IF('Pivot Standardsats'!A70="","",'Pivot Standardsats'!A70)</f>
        <v/>
      </c>
      <c r="L70" s="55" t="str">
        <f>IF('Pivot Standardsats'!A70="","",'Pivot Standardsats'!B70)</f>
        <v/>
      </c>
      <c r="M70" s="56" t="str">
        <f>IF('Pivot Standardsats'!A70="","",'Pivot Standardsats'!C70)</f>
        <v/>
      </c>
    </row>
    <row r="71" spans="1:13" x14ac:dyDescent="0.25">
      <c r="A71" s="29">
        <v>68</v>
      </c>
      <c r="B71" s="32" t="str">
        <f>IFERROR(VLOOKUP($A71,Baggrundsark!$I$4:$V$2502,7,FALSE),"")</f>
        <v/>
      </c>
      <c r="C71" s="32" t="str">
        <f>IFERROR(VLOOKUP($A71,Baggrundsark!$I$4:$V$2502,8,FALSE),"")</f>
        <v/>
      </c>
      <c r="D71" s="32" t="str">
        <f>IFERROR(VLOOKUP($A71,Baggrundsark!$I$4:$V$2502,10,FALSE),"")</f>
        <v/>
      </c>
      <c r="E71" s="32" t="str">
        <f>IFERROR(VLOOKUP($A71,Baggrundsark!$I$4:$V$2502,11,FALSE),"")</f>
        <v/>
      </c>
      <c r="F71" s="32" t="str">
        <f>IFERROR(VLOOKUP($A71,Baggrundsark!$I$4:$V$2502,14,FALSE),"")</f>
        <v/>
      </c>
      <c r="G71" s="71" t="str">
        <f>IF(B71="","",IF(VLOOKUP(E71,'Indtastning af standardsats'!$A$3:$B$6,2,FALSE)="","",VLOOKUP(E71,'Indtastning af standardsats'!$A$3:$B$6,2,FALSE)))</f>
        <v/>
      </c>
      <c r="H71" s="77"/>
      <c r="I71" s="63" t="str">
        <f t="shared" si="1"/>
        <v/>
      </c>
      <c r="K71" s="55" t="str">
        <f>IF('Pivot Standardsats'!A71="","",'Pivot Standardsats'!A71)</f>
        <v/>
      </c>
      <c r="L71" s="55" t="str">
        <f>IF('Pivot Standardsats'!A71="","",'Pivot Standardsats'!B71)</f>
        <v/>
      </c>
      <c r="M71" s="56" t="str">
        <f>IF('Pivot Standardsats'!A71="","",'Pivot Standardsats'!C71)</f>
        <v/>
      </c>
    </row>
    <row r="72" spans="1:13" x14ac:dyDescent="0.25">
      <c r="A72" s="29">
        <v>69</v>
      </c>
      <c r="B72" s="32" t="str">
        <f>IFERROR(VLOOKUP($A72,Baggrundsark!$I$4:$V$2502,7,FALSE),"")</f>
        <v/>
      </c>
      <c r="C72" s="32" t="str">
        <f>IFERROR(VLOOKUP($A72,Baggrundsark!$I$4:$V$2502,8,FALSE),"")</f>
        <v/>
      </c>
      <c r="D72" s="32" t="str">
        <f>IFERROR(VLOOKUP($A72,Baggrundsark!$I$4:$V$2502,10,FALSE),"")</f>
        <v/>
      </c>
      <c r="E72" s="32" t="str">
        <f>IFERROR(VLOOKUP($A72,Baggrundsark!$I$4:$V$2502,11,FALSE),"")</f>
        <v/>
      </c>
      <c r="F72" s="32" t="str">
        <f>IFERROR(VLOOKUP($A72,Baggrundsark!$I$4:$V$2502,14,FALSE),"")</f>
        <v/>
      </c>
      <c r="G72" s="71" t="str">
        <f>IF(B72="","",IF(VLOOKUP(E72,'Indtastning af standardsats'!$A$3:$B$6,2,FALSE)="","",VLOOKUP(E72,'Indtastning af standardsats'!$A$3:$B$6,2,FALSE)))</f>
        <v/>
      </c>
      <c r="H72" s="77"/>
      <c r="I72" s="63" t="str">
        <f t="shared" si="1"/>
        <v/>
      </c>
      <c r="K72" s="55" t="str">
        <f>IF('Pivot Standardsats'!A72="","",'Pivot Standardsats'!A72)</f>
        <v/>
      </c>
      <c r="L72" s="55" t="str">
        <f>IF('Pivot Standardsats'!A72="","",'Pivot Standardsats'!B72)</f>
        <v/>
      </c>
      <c r="M72" s="56" t="str">
        <f>IF('Pivot Standardsats'!A72="","",'Pivot Standardsats'!C72)</f>
        <v/>
      </c>
    </row>
    <row r="73" spans="1:13" x14ac:dyDescent="0.25">
      <c r="A73" s="29">
        <v>70</v>
      </c>
      <c r="B73" s="32" t="str">
        <f>IFERROR(VLOOKUP($A73,Baggrundsark!$I$4:$V$2502,7,FALSE),"")</f>
        <v/>
      </c>
      <c r="C73" s="32" t="str">
        <f>IFERROR(VLOOKUP($A73,Baggrundsark!$I$4:$V$2502,8,FALSE),"")</f>
        <v/>
      </c>
      <c r="D73" s="32" t="str">
        <f>IFERROR(VLOOKUP($A73,Baggrundsark!$I$4:$V$2502,10,FALSE),"")</f>
        <v/>
      </c>
      <c r="E73" s="32" t="str">
        <f>IFERROR(VLOOKUP($A73,Baggrundsark!$I$4:$V$2502,11,FALSE),"")</f>
        <v/>
      </c>
      <c r="F73" s="32" t="str">
        <f>IFERROR(VLOOKUP($A73,Baggrundsark!$I$4:$V$2502,14,FALSE),"")</f>
        <v/>
      </c>
      <c r="G73" s="71" t="str">
        <f>IF(B73="","",IF(VLOOKUP(E73,'Indtastning af standardsats'!$A$3:$B$6,2,FALSE)="","",VLOOKUP(E73,'Indtastning af standardsats'!$A$3:$B$6,2,FALSE)))</f>
        <v/>
      </c>
      <c r="H73" s="77"/>
      <c r="I73" s="63" t="str">
        <f t="shared" si="1"/>
        <v/>
      </c>
      <c r="K73" s="55" t="str">
        <f>IF('Pivot Standardsats'!A73="","",'Pivot Standardsats'!A73)</f>
        <v/>
      </c>
      <c r="L73" s="55" t="str">
        <f>IF('Pivot Standardsats'!A73="","",'Pivot Standardsats'!B73)</f>
        <v/>
      </c>
      <c r="M73" s="56" t="str">
        <f>IF('Pivot Standardsats'!A73="","",'Pivot Standardsats'!C73)</f>
        <v/>
      </c>
    </row>
    <row r="74" spans="1:13" x14ac:dyDescent="0.25">
      <c r="A74" s="29">
        <v>71</v>
      </c>
      <c r="B74" s="32" t="str">
        <f>IFERROR(VLOOKUP($A74,Baggrundsark!$I$4:$V$2502,7,FALSE),"")</f>
        <v/>
      </c>
      <c r="C74" s="32" t="str">
        <f>IFERROR(VLOOKUP($A74,Baggrundsark!$I$4:$V$2502,8,FALSE),"")</f>
        <v/>
      </c>
      <c r="D74" s="32" t="str">
        <f>IFERROR(VLOOKUP($A74,Baggrundsark!$I$4:$V$2502,10,FALSE),"")</f>
        <v/>
      </c>
      <c r="E74" s="32" t="str">
        <f>IFERROR(VLOOKUP($A74,Baggrundsark!$I$4:$V$2502,11,FALSE),"")</f>
        <v/>
      </c>
      <c r="F74" s="32" t="str">
        <f>IFERROR(VLOOKUP($A74,Baggrundsark!$I$4:$V$2502,14,FALSE),"")</f>
        <v/>
      </c>
      <c r="G74" s="71" t="str">
        <f>IF(B74="","",IF(VLOOKUP(E74,'Indtastning af standardsats'!$A$3:$B$6,2,FALSE)="","",VLOOKUP(E74,'Indtastning af standardsats'!$A$3:$B$6,2,FALSE)))</f>
        <v/>
      </c>
      <c r="H74" s="77"/>
      <c r="I74" s="63" t="str">
        <f t="shared" si="1"/>
        <v/>
      </c>
      <c r="K74" s="55" t="str">
        <f>IF('Pivot Standardsats'!A74="","",'Pivot Standardsats'!A74)</f>
        <v/>
      </c>
      <c r="L74" s="55" t="str">
        <f>IF('Pivot Standardsats'!A74="","",'Pivot Standardsats'!B74)</f>
        <v/>
      </c>
      <c r="M74" s="56" t="str">
        <f>IF('Pivot Standardsats'!A74="","",'Pivot Standardsats'!C74)</f>
        <v/>
      </c>
    </row>
    <row r="75" spans="1:13" x14ac:dyDescent="0.25">
      <c r="A75" s="29">
        <v>72</v>
      </c>
      <c r="B75" s="32" t="str">
        <f>IFERROR(VLOOKUP($A75,Baggrundsark!$I$4:$V$2502,7,FALSE),"")</f>
        <v/>
      </c>
      <c r="C75" s="32" t="str">
        <f>IFERROR(VLOOKUP($A75,Baggrundsark!$I$4:$V$2502,8,FALSE),"")</f>
        <v/>
      </c>
      <c r="D75" s="32" t="str">
        <f>IFERROR(VLOOKUP($A75,Baggrundsark!$I$4:$V$2502,10,FALSE),"")</f>
        <v/>
      </c>
      <c r="E75" s="32" t="str">
        <f>IFERROR(VLOOKUP($A75,Baggrundsark!$I$4:$V$2502,11,FALSE),"")</f>
        <v/>
      </c>
      <c r="F75" s="32" t="str">
        <f>IFERROR(VLOOKUP($A75,Baggrundsark!$I$4:$V$2502,14,FALSE),"")</f>
        <v/>
      </c>
      <c r="G75" s="71" t="str">
        <f>IF(B75="","",IF(VLOOKUP(E75,'Indtastning af standardsats'!$A$3:$B$6,2,FALSE)="","",VLOOKUP(E75,'Indtastning af standardsats'!$A$3:$B$6,2,FALSE)))</f>
        <v/>
      </c>
      <c r="H75" s="77"/>
      <c r="I75" s="63" t="str">
        <f t="shared" si="1"/>
        <v/>
      </c>
      <c r="K75" s="55" t="str">
        <f>IF('Pivot Standardsats'!A75="","",'Pivot Standardsats'!A75)</f>
        <v/>
      </c>
      <c r="L75" s="55" t="str">
        <f>IF('Pivot Standardsats'!A75="","",'Pivot Standardsats'!B75)</f>
        <v/>
      </c>
      <c r="M75" s="56" t="str">
        <f>IF('Pivot Standardsats'!A75="","",'Pivot Standardsats'!C75)</f>
        <v/>
      </c>
    </row>
    <row r="76" spans="1:13" x14ac:dyDescent="0.25">
      <c r="A76" s="29">
        <v>73</v>
      </c>
      <c r="B76" s="32" t="str">
        <f>IFERROR(VLOOKUP($A76,Baggrundsark!$I$4:$V$2502,7,FALSE),"")</f>
        <v/>
      </c>
      <c r="C76" s="32" t="str">
        <f>IFERROR(VLOOKUP($A76,Baggrundsark!$I$4:$V$2502,8,FALSE),"")</f>
        <v/>
      </c>
      <c r="D76" s="32" t="str">
        <f>IFERROR(VLOOKUP($A76,Baggrundsark!$I$4:$V$2502,10,FALSE),"")</f>
        <v/>
      </c>
      <c r="E76" s="32" t="str">
        <f>IFERROR(VLOOKUP($A76,Baggrundsark!$I$4:$V$2502,11,FALSE),"")</f>
        <v/>
      </c>
      <c r="F76" s="32" t="str">
        <f>IFERROR(VLOOKUP($A76,Baggrundsark!$I$4:$V$2502,14,FALSE),"")</f>
        <v/>
      </c>
      <c r="G76" s="71" t="str">
        <f>IF(B76="","",IF(VLOOKUP(E76,'Indtastning af standardsats'!$A$3:$B$6,2,FALSE)="","",VLOOKUP(E76,'Indtastning af standardsats'!$A$3:$B$6,2,FALSE)))</f>
        <v/>
      </c>
      <c r="H76" s="77"/>
      <c r="I76" s="63" t="str">
        <f t="shared" si="1"/>
        <v/>
      </c>
      <c r="K76" s="55" t="str">
        <f>IF('Pivot Standardsats'!A76="","",'Pivot Standardsats'!A76)</f>
        <v/>
      </c>
      <c r="L76" s="55" t="str">
        <f>IF('Pivot Standardsats'!A76="","",'Pivot Standardsats'!B76)</f>
        <v/>
      </c>
      <c r="M76" s="56" t="str">
        <f>IF('Pivot Standardsats'!A76="","",'Pivot Standardsats'!C76)</f>
        <v/>
      </c>
    </row>
    <row r="77" spans="1:13" x14ac:dyDescent="0.25">
      <c r="A77" s="29">
        <v>74</v>
      </c>
      <c r="B77" s="32" t="str">
        <f>IFERROR(VLOOKUP($A77,Baggrundsark!$I$4:$V$2502,7,FALSE),"")</f>
        <v/>
      </c>
      <c r="C77" s="32" t="str">
        <f>IFERROR(VLOOKUP($A77,Baggrundsark!$I$4:$V$2502,8,FALSE),"")</f>
        <v/>
      </c>
      <c r="D77" s="32" t="str">
        <f>IFERROR(VLOOKUP($A77,Baggrundsark!$I$4:$V$2502,10,FALSE),"")</f>
        <v/>
      </c>
      <c r="E77" s="32" t="str">
        <f>IFERROR(VLOOKUP($A77,Baggrundsark!$I$4:$V$2502,11,FALSE),"")</f>
        <v/>
      </c>
      <c r="F77" s="32" t="str">
        <f>IFERROR(VLOOKUP($A77,Baggrundsark!$I$4:$V$2502,14,FALSE),"")</f>
        <v/>
      </c>
      <c r="G77" s="71" t="str">
        <f>IF(B77="","",IF(VLOOKUP(E77,'Indtastning af standardsats'!$A$3:$B$6,2,FALSE)="","",VLOOKUP(E77,'Indtastning af standardsats'!$A$3:$B$6,2,FALSE)))</f>
        <v/>
      </c>
      <c r="H77" s="77"/>
      <c r="I77" s="63" t="str">
        <f t="shared" si="1"/>
        <v/>
      </c>
      <c r="K77" s="55" t="str">
        <f>IF('Pivot Standardsats'!A77="","",'Pivot Standardsats'!A77)</f>
        <v/>
      </c>
      <c r="L77" s="55" t="str">
        <f>IF('Pivot Standardsats'!A77="","",'Pivot Standardsats'!B77)</f>
        <v/>
      </c>
      <c r="M77" s="56" t="str">
        <f>IF('Pivot Standardsats'!A77="","",'Pivot Standardsats'!C77)</f>
        <v/>
      </c>
    </row>
    <row r="78" spans="1:13" x14ac:dyDescent="0.25">
      <c r="A78" s="29">
        <v>75</v>
      </c>
      <c r="B78" s="32" t="str">
        <f>IFERROR(VLOOKUP($A78,Baggrundsark!$I$4:$V$2502,7,FALSE),"")</f>
        <v/>
      </c>
      <c r="C78" s="32" t="str">
        <f>IFERROR(VLOOKUP($A78,Baggrundsark!$I$4:$V$2502,8,FALSE),"")</f>
        <v/>
      </c>
      <c r="D78" s="32" t="str">
        <f>IFERROR(VLOOKUP($A78,Baggrundsark!$I$4:$V$2502,10,FALSE),"")</f>
        <v/>
      </c>
      <c r="E78" s="32" t="str">
        <f>IFERROR(VLOOKUP($A78,Baggrundsark!$I$4:$V$2502,11,FALSE),"")</f>
        <v/>
      </c>
      <c r="F78" s="32" t="str">
        <f>IFERROR(VLOOKUP($A78,Baggrundsark!$I$4:$V$2502,14,FALSE),"")</f>
        <v/>
      </c>
      <c r="G78" s="71" t="str">
        <f>IF(B78="","",IF(VLOOKUP(E78,'Indtastning af standardsats'!$A$3:$B$6,2,FALSE)="","",VLOOKUP(E78,'Indtastning af standardsats'!$A$3:$B$6,2,FALSE)))</f>
        <v/>
      </c>
      <c r="H78" s="77"/>
      <c r="I78" s="63" t="str">
        <f t="shared" si="1"/>
        <v/>
      </c>
      <c r="K78" s="55" t="str">
        <f>IF('Pivot Standardsats'!A78="","",'Pivot Standardsats'!A78)</f>
        <v/>
      </c>
      <c r="L78" s="55" t="str">
        <f>IF('Pivot Standardsats'!A78="","",'Pivot Standardsats'!B78)</f>
        <v/>
      </c>
      <c r="M78" s="56" t="str">
        <f>IF('Pivot Standardsats'!A78="","",'Pivot Standardsats'!C78)</f>
        <v/>
      </c>
    </row>
    <row r="79" spans="1:13" x14ac:dyDescent="0.25">
      <c r="A79" s="29">
        <v>76</v>
      </c>
      <c r="B79" s="32" t="str">
        <f>IFERROR(VLOOKUP($A79,Baggrundsark!$I$4:$V$2502,7,FALSE),"")</f>
        <v/>
      </c>
      <c r="C79" s="32" t="str">
        <f>IFERROR(VLOOKUP($A79,Baggrundsark!$I$4:$V$2502,8,FALSE),"")</f>
        <v/>
      </c>
      <c r="D79" s="32" t="str">
        <f>IFERROR(VLOOKUP($A79,Baggrundsark!$I$4:$V$2502,10,FALSE),"")</f>
        <v/>
      </c>
      <c r="E79" s="32" t="str">
        <f>IFERROR(VLOOKUP($A79,Baggrundsark!$I$4:$V$2502,11,FALSE),"")</f>
        <v/>
      </c>
      <c r="F79" s="32" t="str">
        <f>IFERROR(VLOOKUP($A79,Baggrundsark!$I$4:$V$2502,14,FALSE),"")</f>
        <v/>
      </c>
      <c r="G79" s="71" t="str">
        <f>IF(B79="","",IF(VLOOKUP(E79,'Indtastning af standardsats'!$A$3:$B$6,2,FALSE)="","",VLOOKUP(E79,'Indtastning af standardsats'!$A$3:$B$6,2,FALSE)))</f>
        <v/>
      </c>
      <c r="H79" s="79"/>
      <c r="I79" s="63" t="str">
        <f t="shared" si="1"/>
        <v/>
      </c>
      <c r="K79" s="55" t="str">
        <f>IF('Pivot Standardsats'!A79="","",'Pivot Standardsats'!A79)</f>
        <v/>
      </c>
      <c r="L79" s="55" t="str">
        <f>IF('Pivot Standardsats'!A79="","",'Pivot Standardsats'!B79)</f>
        <v/>
      </c>
      <c r="M79" s="56" t="str">
        <f>IF('Pivot Standardsats'!A79="","",'Pivot Standardsats'!C79)</f>
        <v/>
      </c>
    </row>
    <row r="80" spans="1:13" x14ac:dyDescent="0.25">
      <c r="A80" s="29">
        <v>77</v>
      </c>
      <c r="B80" s="32" t="str">
        <f>IFERROR(VLOOKUP($A80,Baggrundsark!$I$4:$V$2502,7,FALSE),"")</f>
        <v/>
      </c>
      <c r="C80" s="32" t="str">
        <f>IFERROR(VLOOKUP($A80,Baggrundsark!$I$4:$V$2502,8,FALSE),"")</f>
        <v/>
      </c>
      <c r="D80" s="32" t="str">
        <f>IFERROR(VLOOKUP($A80,Baggrundsark!$I$4:$V$2502,10,FALSE),"")</f>
        <v/>
      </c>
      <c r="E80" s="32" t="str">
        <f>IFERROR(VLOOKUP($A80,Baggrundsark!$I$4:$V$2502,11,FALSE),"")</f>
        <v/>
      </c>
      <c r="F80" s="32" t="str">
        <f>IFERROR(VLOOKUP($A80,Baggrundsark!$I$4:$V$2502,14,FALSE),"")</f>
        <v/>
      </c>
      <c r="G80" s="71" t="str">
        <f>IF(B80="","",IF(VLOOKUP(E80,'Indtastning af standardsats'!$A$3:$B$6,2,FALSE)="","",VLOOKUP(E80,'Indtastning af standardsats'!$A$3:$B$6,2,FALSE)))</f>
        <v/>
      </c>
      <c r="H80" s="79"/>
      <c r="I80" s="63" t="str">
        <f t="shared" si="1"/>
        <v/>
      </c>
      <c r="K80" s="55" t="str">
        <f>IF('Pivot Standardsats'!A80="","",'Pivot Standardsats'!A80)</f>
        <v/>
      </c>
      <c r="L80" s="55" t="str">
        <f>IF('Pivot Standardsats'!A80="","",'Pivot Standardsats'!B80)</f>
        <v/>
      </c>
      <c r="M80" s="56" t="str">
        <f>IF('Pivot Standardsats'!A80="","",'Pivot Standardsats'!C80)</f>
        <v/>
      </c>
    </row>
    <row r="81" spans="1:13" x14ac:dyDescent="0.25">
      <c r="A81" s="29">
        <v>78</v>
      </c>
      <c r="B81" s="32" t="str">
        <f>IFERROR(VLOOKUP($A81,Baggrundsark!$I$4:$V$2502,7,FALSE),"")</f>
        <v/>
      </c>
      <c r="C81" s="32" t="str">
        <f>IFERROR(VLOOKUP($A81,Baggrundsark!$I$4:$V$2502,8,FALSE),"")</f>
        <v/>
      </c>
      <c r="D81" s="32" t="str">
        <f>IFERROR(VLOOKUP($A81,Baggrundsark!$I$4:$V$2502,10,FALSE),"")</f>
        <v/>
      </c>
      <c r="E81" s="32" t="str">
        <f>IFERROR(VLOOKUP($A81,Baggrundsark!$I$4:$V$2502,11,FALSE),"")</f>
        <v/>
      </c>
      <c r="F81" s="32" t="str">
        <f>IFERROR(VLOOKUP($A81,Baggrundsark!$I$4:$V$2502,14,FALSE),"")</f>
        <v/>
      </c>
      <c r="G81" s="71" t="str">
        <f>IF(B81="","",IF(VLOOKUP(E81,'Indtastning af standardsats'!$A$3:$B$6,2,FALSE)="","",VLOOKUP(E81,'Indtastning af standardsats'!$A$3:$B$6,2,FALSE)))</f>
        <v/>
      </c>
      <c r="H81" s="79"/>
      <c r="I81" s="63" t="str">
        <f t="shared" si="1"/>
        <v/>
      </c>
      <c r="K81" s="55" t="str">
        <f>IF('Pivot Standardsats'!A81="","",'Pivot Standardsats'!A81)</f>
        <v/>
      </c>
      <c r="L81" s="55" t="str">
        <f>IF('Pivot Standardsats'!A81="","",'Pivot Standardsats'!B81)</f>
        <v/>
      </c>
      <c r="M81" s="56" t="str">
        <f>IF('Pivot Standardsats'!A81="","",'Pivot Standardsats'!C81)</f>
        <v/>
      </c>
    </row>
    <row r="82" spans="1:13" x14ac:dyDescent="0.25">
      <c r="A82" s="29">
        <v>79</v>
      </c>
      <c r="B82" s="32" t="str">
        <f>IFERROR(VLOOKUP($A82,Baggrundsark!$I$4:$V$2502,7,FALSE),"")</f>
        <v/>
      </c>
      <c r="C82" s="32" t="str">
        <f>IFERROR(VLOOKUP($A82,Baggrundsark!$I$4:$V$2502,8,FALSE),"")</f>
        <v/>
      </c>
      <c r="D82" s="32" t="str">
        <f>IFERROR(VLOOKUP($A82,Baggrundsark!$I$4:$V$2502,10,FALSE),"")</f>
        <v/>
      </c>
      <c r="E82" s="32" t="str">
        <f>IFERROR(VLOOKUP($A82,Baggrundsark!$I$4:$V$2502,11,FALSE),"")</f>
        <v/>
      </c>
      <c r="F82" s="32" t="str">
        <f>IFERROR(VLOOKUP($A82,Baggrundsark!$I$4:$V$2502,14,FALSE),"")</f>
        <v/>
      </c>
      <c r="G82" s="71" t="str">
        <f>IF(B82="","",IF(VLOOKUP(E82,'Indtastning af standardsats'!$A$3:$B$6,2,FALSE)="","",VLOOKUP(E82,'Indtastning af standardsats'!$A$3:$B$6,2,FALSE)))</f>
        <v/>
      </c>
      <c r="H82" s="79"/>
      <c r="I82" s="63" t="str">
        <f t="shared" si="1"/>
        <v/>
      </c>
      <c r="K82" s="55" t="str">
        <f>IF('Pivot Standardsats'!A82="","",'Pivot Standardsats'!A82)</f>
        <v/>
      </c>
      <c r="L82" s="55" t="str">
        <f>IF('Pivot Standardsats'!A82="","",'Pivot Standardsats'!B82)</f>
        <v/>
      </c>
      <c r="M82" s="56" t="str">
        <f>IF('Pivot Standardsats'!A82="","",'Pivot Standardsats'!C82)</f>
        <v/>
      </c>
    </row>
    <row r="83" spans="1:13" x14ac:dyDescent="0.25">
      <c r="A83" s="29">
        <v>80</v>
      </c>
      <c r="B83" s="32" t="str">
        <f>IFERROR(VLOOKUP($A83,Baggrundsark!$I$4:$V$2502,7,FALSE),"")</f>
        <v/>
      </c>
      <c r="C83" s="32" t="str">
        <f>IFERROR(VLOOKUP($A83,Baggrundsark!$I$4:$V$2502,8,FALSE),"")</f>
        <v/>
      </c>
      <c r="D83" s="32" t="str">
        <f>IFERROR(VLOOKUP($A83,Baggrundsark!$I$4:$V$2502,10,FALSE),"")</f>
        <v/>
      </c>
      <c r="E83" s="32" t="str">
        <f>IFERROR(VLOOKUP($A83,Baggrundsark!$I$4:$V$2502,11,FALSE),"")</f>
        <v/>
      </c>
      <c r="F83" s="32" t="str">
        <f>IFERROR(VLOOKUP($A83,Baggrundsark!$I$4:$V$2502,14,FALSE),"")</f>
        <v/>
      </c>
      <c r="G83" s="71" t="str">
        <f>IF(B83="","",IF(VLOOKUP(E83,'Indtastning af standardsats'!$A$3:$B$6,2,FALSE)="","",VLOOKUP(E83,'Indtastning af standardsats'!$A$3:$B$6,2,FALSE)))</f>
        <v/>
      </c>
      <c r="H83" s="79"/>
      <c r="I83" s="63" t="str">
        <f t="shared" si="1"/>
        <v/>
      </c>
      <c r="K83" s="55" t="str">
        <f>IF('Pivot Standardsats'!A83="","",'Pivot Standardsats'!A83)</f>
        <v/>
      </c>
      <c r="L83" s="55" t="str">
        <f>IF('Pivot Standardsats'!A83="","",'Pivot Standardsats'!B83)</f>
        <v/>
      </c>
      <c r="M83" s="56" t="str">
        <f>IF('Pivot Standardsats'!A83="","",'Pivot Standardsats'!C83)</f>
        <v/>
      </c>
    </row>
    <row r="84" spans="1:13" x14ac:dyDescent="0.25">
      <c r="A84" s="29">
        <v>81</v>
      </c>
      <c r="B84" s="32" t="str">
        <f>IFERROR(VLOOKUP($A84,Baggrundsark!$I$4:$V$2502,7,FALSE),"")</f>
        <v/>
      </c>
      <c r="C84" s="32" t="str">
        <f>IFERROR(VLOOKUP($A84,Baggrundsark!$I$4:$V$2502,8,FALSE),"")</f>
        <v/>
      </c>
      <c r="D84" s="32" t="str">
        <f>IFERROR(VLOOKUP($A84,Baggrundsark!$I$4:$V$2502,10,FALSE),"")</f>
        <v/>
      </c>
      <c r="E84" s="32" t="str">
        <f>IFERROR(VLOOKUP($A84,Baggrundsark!$I$4:$V$2502,11,FALSE),"")</f>
        <v/>
      </c>
      <c r="F84" s="32" t="str">
        <f>IFERROR(VLOOKUP($A84,Baggrundsark!$I$4:$V$2502,14,FALSE),"")</f>
        <v/>
      </c>
      <c r="G84" s="71" t="str">
        <f>IF(B84="","",IF(VLOOKUP(E84,'Indtastning af standardsats'!$A$3:$B$6,2,FALSE)="","",VLOOKUP(E84,'Indtastning af standardsats'!$A$3:$B$6,2,FALSE)))</f>
        <v/>
      </c>
      <c r="H84" s="79"/>
      <c r="I84" s="63" t="str">
        <f t="shared" si="1"/>
        <v/>
      </c>
      <c r="K84" s="55" t="str">
        <f>IF('Pivot Standardsats'!A84="","",'Pivot Standardsats'!A84)</f>
        <v/>
      </c>
      <c r="L84" s="55" t="str">
        <f>IF('Pivot Standardsats'!A84="","",'Pivot Standardsats'!B84)</f>
        <v/>
      </c>
      <c r="M84" s="56" t="str">
        <f>IF('Pivot Standardsats'!A84="","",'Pivot Standardsats'!C84)</f>
        <v/>
      </c>
    </row>
    <row r="85" spans="1:13" x14ac:dyDescent="0.25">
      <c r="A85" s="29">
        <v>82</v>
      </c>
      <c r="B85" s="32" t="str">
        <f>IFERROR(VLOOKUP($A85,Baggrundsark!$I$4:$V$2502,7,FALSE),"")</f>
        <v/>
      </c>
      <c r="C85" s="32" t="str">
        <f>IFERROR(VLOOKUP($A85,Baggrundsark!$I$4:$V$2502,8,FALSE),"")</f>
        <v/>
      </c>
      <c r="D85" s="32" t="str">
        <f>IFERROR(VLOOKUP($A85,Baggrundsark!$I$4:$V$2502,10,FALSE),"")</f>
        <v/>
      </c>
      <c r="E85" s="32" t="str">
        <f>IFERROR(VLOOKUP($A85,Baggrundsark!$I$4:$V$2502,11,FALSE),"")</f>
        <v/>
      </c>
      <c r="F85" s="32" t="str">
        <f>IFERROR(VLOOKUP($A85,Baggrundsark!$I$4:$V$2502,14,FALSE),"")</f>
        <v/>
      </c>
      <c r="G85" s="71" t="str">
        <f>IF(B85="","",IF(VLOOKUP(E85,'Indtastning af standardsats'!$A$3:$B$6,2,FALSE)="","",VLOOKUP(E85,'Indtastning af standardsats'!$A$3:$B$6,2,FALSE)))</f>
        <v/>
      </c>
      <c r="H85" s="79"/>
      <c r="I85" s="63" t="str">
        <f t="shared" si="1"/>
        <v/>
      </c>
      <c r="K85" s="55" t="str">
        <f>IF('Pivot Standardsats'!A85="","",'Pivot Standardsats'!A85)</f>
        <v/>
      </c>
      <c r="L85" s="55" t="str">
        <f>IF('Pivot Standardsats'!A85="","",'Pivot Standardsats'!B85)</f>
        <v/>
      </c>
      <c r="M85" s="56" t="str">
        <f>IF('Pivot Standardsats'!A85="","",'Pivot Standardsats'!C85)</f>
        <v/>
      </c>
    </row>
    <row r="86" spans="1:13" x14ac:dyDescent="0.25">
      <c r="A86" s="29">
        <v>83</v>
      </c>
      <c r="B86" s="32" t="str">
        <f>IFERROR(VLOOKUP($A86,Baggrundsark!$I$4:$V$2502,7,FALSE),"")</f>
        <v/>
      </c>
      <c r="C86" s="32" t="str">
        <f>IFERROR(VLOOKUP($A86,Baggrundsark!$I$4:$V$2502,8,FALSE),"")</f>
        <v/>
      </c>
      <c r="D86" s="32" t="str">
        <f>IFERROR(VLOOKUP($A86,Baggrundsark!$I$4:$V$2502,10,FALSE),"")</f>
        <v/>
      </c>
      <c r="E86" s="32" t="str">
        <f>IFERROR(VLOOKUP($A86,Baggrundsark!$I$4:$V$2502,11,FALSE),"")</f>
        <v/>
      </c>
      <c r="F86" s="32" t="str">
        <f>IFERROR(VLOOKUP($A86,Baggrundsark!$I$4:$V$2502,14,FALSE),"")</f>
        <v/>
      </c>
      <c r="G86" s="71" t="str">
        <f>IF(B86="","",IF(VLOOKUP(E86,'Indtastning af standardsats'!$A$3:$B$6,2,FALSE)="","",VLOOKUP(E86,'Indtastning af standardsats'!$A$3:$B$6,2,FALSE)))</f>
        <v/>
      </c>
      <c r="H86" s="79"/>
      <c r="I86" s="63" t="str">
        <f t="shared" si="1"/>
        <v/>
      </c>
      <c r="K86" s="55" t="str">
        <f>IF('Pivot Standardsats'!A86="","",'Pivot Standardsats'!A86)</f>
        <v/>
      </c>
      <c r="L86" s="55" t="str">
        <f>IF('Pivot Standardsats'!A86="","",'Pivot Standardsats'!B86)</f>
        <v/>
      </c>
      <c r="M86" s="56" t="str">
        <f>IF('Pivot Standardsats'!A86="","",'Pivot Standardsats'!C86)</f>
        <v/>
      </c>
    </row>
    <row r="87" spans="1:13" x14ac:dyDescent="0.25">
      <c r="A87" s="29">
        <v>84</v>
      </c>
      <c r="B87" s="32" t="str">
        <f>IFERROR(VLOOKUP($A87,Baggrundsark!$I$4:$V$2502,7,FALSE),"")</f>
        <v/>
      </c>
      <c r="C87" s="32" t="str">
        <f>IFERROR(VLOOKUP($A87,Baggrundsark!$I$4:$V$2502,8,FALSE),"")</f>
        <v/>
      </c>
      <c r="D87" s="32" t="str">
        <f>IFERROR(VLOOKUP($A87,Baggrundsark!$I$4:$V$2502,10,FALSE),"")</f>
        <v/>
      </c>
      <c r="E87" s="32" t="str">
        <f>IFERROR(VLOOKUP($A87,Baggrundsark!$I$4:$V$2502,11,FALSE),"")</f>
        <v/>
      </c>
      <c r="F87" s="32" t="str">
        <f>IFERROR(VLOOKUP($A87,Baggrundsark!$I$4:$V$2502,14,FALSE),"")</f>
        <v/>
      </c>
      <c r="G87" s="71" t="str">
        <f>IF(B87="","",IF(VLOOKUP(E87,'Indtastning af standardsats'!$A$3:$B$6,2,FALSE)="","",VLOOKUP(E87,'Indtastning af standardsats'!$A$3:$B$6,2,FALSE)))</f>
        <v/>
      </c>
      <c r="H87" s="79"/>
      <c r="I87" s="63" t="str">
        <f t="shared" si="1"/>
        <v/>
      </c>
      <c r="K87" s="55" t="str">
        <f>IF('Pivot Standardsats'!A87="","",'Pivot Standardsats'!A87)</f>
        <v/>
      </c>
      <c r="L87" s="55" t="str">
        <f>IF('Pivot Standardsats'!A87="","",'Pivot Standardsats'!B87)</f>
        <v/>
      </c>
      <c r="M87" s="56" t="str">
        <f>IF('Pivot Standardsats'!A87="","",'Pivot Standardsats'!C87)</f>
        <v/>
      </c>
    </row>
    <row r="88" spans="1:13" x14ac:dyDescent="0.25">
      <c r="A88" s="29">
        <v>85</v>
      </c>
      <c r="B88" s="32" t="str">
        <f>IFERROR(VLOOKUP($A88,Baggrundsark!$I$4:$V$2502,7,FALSE),"")</f>
        <v/>
      </c>
      <c r="C88" s="32" t="str">
        <f>IFERROR(VLOOKUP($A88,Baggrundsark!$I$4:$V$2502,8,FALSE),"")</f>
        <v/>
      </c>
      <c r="D88" s="32" t="str">
        <f>IFERROR(VLOOKUP($A88,Baggrundsark!$I$4:$V$2502,10,FALSE),"")</f>
        <v/>
      </c>
      <c r="E88" s="32" t="str">
        <f>IFERROR(VLOOKUP($A88,Baggrundsark!$I$4:$V$2502,11,FALSE),"")</f>
        <v/>
      </c>
      <c r="F88" s="32" t="str">
        <f>IFERROR(VLOOKUP($A88,Baggrundsark!$I$4:$V$2502,14,FALSE),"")</f>
        <v/>
      </c>
      <c r="G88" s="71" t="str">
        <f>IF(B88="","",IF(VLOOKUP(E88,'Indtastning af standardsats'!$A$3:$B$6,2,FALSE)="","",VLOOKUP(E88,'Indtastning af standardsats'!$A$3:$B$6,2,FALSE)))</f>
        <v/>
      </c>
      <c r="H88" s="79"/>
      <c r="I88" s="63" t="str">
        <f t="shared" si="1"/>
        <v/>
      </c>
      <c r="K88" s="55" t="str">
        <f>IF('Pivot Standardsats'!A88="","",'Pivot Standardsats'!A88)</f>
        <v/>
      </c>
      <c r="L88" s="55" t="str">
        <f>IF('Pivot Standardsats'!A88="","",'Pivot Standardsats'!B88)</f>
        <v/>
      </c>
      <c r="M88" s="56" t="str">
        <f>IF('Pivot Standardsats'!A88="","",'Pivot Standardsats'!C88)</f>
        <v/>
      </c>
    </row>
    <row r="89" spans="1:13" x14ac:dyDescent="0.25">
      <c r="A89" s="29">
        <v>86</v>
      </c>
      <c r="B89" s="32" t="str">
        <f>IFERROR(VLOOKUP($A89,Baggrundsark!$I$4:$V$2502,7,FALSE),"")</f>
        <v/>
      </c>
      <c r="C89" s="32" t="str">
        <f>IFERROR(VLOOKUP($A89,Baggrundsark!$I$4:$V$2502,8,FALSE),"")</f>
        <v/>
      </c>
      <c r="D89" s="32" t="str">
        <f>IFERROR(VLOOKUP($A89,Baggrundsark!$I$4:$V$2502,10,FALSE),"")</f>
        <v/>
      </c>
      <c r="E89" s="32" t="str">
        <f>IFERROR(VLOOKUP($A89,Baggrundsark!$I$4:$V$2502,11,FALSE),"")</f>
        <v/>
      </c>
      <c r="F89" s="32" t="str">
        <f>IFERROR(VLOOKUP($A89,Baggrundsark!$I$4:$V$2502,14,FALSE),"")</f>
        <v/>
      </c>
      <c r="G89" s="71" t="str">
        <f>IF(B89="","",IF(VLOOKUP(E89,'Indtastning af standardsats'!$A$3:$B$6,2,FALSE)="","",VLOOKUP(E89,'Indtastning af standardsats'!$A$3:$B$6,2,FALSE)))</f>
        <v/>
      </c>
      <c r="H89" s="79"/>
      <c r="I89" s="63" t="str">
        <f t="shared" si="1"/>
        <v/>
      </c>
      <c r="K89" s="55" t="str">
        <f>IF('Pivot Standardsats'!A89="","",'Pivot Standardsats'!A89)</f>
        <v/>
      </c>
      <c r="L89" s="55" t="str">
        <f>IF('Pivot Standardsats'!A89="","",'Pivot Standardsats'!B89)</f>
        <v/>
      </c>
      <c r="M89" s="56" t="str">
        <f>IF('Pivot Standardsats'!A89="","",'Pivot Standardsats'!C89)</f>
        <v/>
      </c>
    </row>
    <row r="90" spans="1:13" x14ac:dyDescent="0.25">
      <c r="A90" s="29">
        <v>87</v>
      </c>
      <c r="B90" s="32" t="str">
        <f>IFERROR(VLOOKUP($A90,Baggrundsark!$I$4:$V$2502,7,FALSE),"")</f>
        <v/>
      </c>
      <c r="C90" s="32" t="str">
        <f>IFERROR(VLOOKUP($A90,Baggrundsark!$I$4:$V$2502,8,FALSE),"")</f>
        <v/>
      </c>
      <c r="D90" s="32" t="str">
        <f>IFERROR(VLOOKUP($A90,Baggrundsark!$I$4:$V$2502,10,FALSE),"")</f>
        <v/>
      </c>
      <c r="E90" s="32" t="str">
        <f>IFERROR(VLOOKUP($A90,Baggrundsark!$I$4:$V$2502,11,FALSE),"")</f>
        <v/>
      </c>
      <c r="F90" s="32" t="str">
        <f>IFERROR(VLOOKUP($A90,Baggrundsark!$I$4:$V$2502,14,FALSE),"")</f>
        <v/>
      </c>
      <c r="G90" s="71" t="str">
        <f>IF(B90="","",IF(VLOOKUP(E90,'Indtastning af standardsats'!$A$3:$B$6,2,FALSE)="","",VLOOKUP(E90,'Indtastning af standardsats'!$A$3:$B$6,2,FALSE)))</f>
        <v/>
      </c>
      <c r="H90" s="79"/>
      <c r="I90" s="63" t="str">
        <f t="shared" si="1"/>
        <v/>
      </c>
      <c r="K90" s="55" t="str">
        <f>IF('Pivot Standardsats'!A90="","",'Pivot Standardsats'!A90)</f>
        <v/>
      </c>
      <c r="L90" s="55" t="str">
        <f>IF('Pivot Standardsats'!A90="","",'Pivot Standardsats'!B90)</f>
        <v/>
      </c>
      <c r="M90" s="56" t="str">
        <f>IF('Pivot Standardsats'!A90="","",'Pivot Standardsats'!C90)</f>
        <v/>
      </c>
    </row>
    <row r="91" spans="1:13" x14ac:dyDescent="0.25">
      <c r="A91" s="29">
        <v>88</v>
      </c>
      <c r="B91" s="32" t="str">
        <f>IFERROR(VLOOKUP($A91,Baggrundsark!$I$4:$V$2502,7,FALSE),"")</f>
        <v/>
      </c>
      <c r="C91" s="32" t="str">
        <f>IFERROR(VLOOKUP($A91,Baggrundsark!$I$4:$V$2502,8,FALSE),"")</f>
        <v/>
      </c>
      <c r="D91" s="32" t="str">
        <f>IFERROR(VLOOKUP($A91,Baggrundsark!$I$4:$V$2502,10,FALSE),"")</f>
        <v/>
      </c>
      <c r="E91" s="32" t="str">
        <f>IFERROR(VLOOKUP($A91,Baggrundsark!$I$4:$V$2502,11,FALSE),"")</f>
        <v/>
      </c>
      <c r="F91" s="32" t="str">
        <f>IFERROR(VLOOKUP($A91,Baggrundsark!$I$4:$V$2502,14,FALSE),"")</f>
        <v/>
      </c>
      <c r="G91" s="71" t="str">
        <f>IF(B91="","",IF(VLOOKUP(E91,'Indtastning af standardsats'!$A$3:$B$6,2,FALSE)="","",VLOOKUP(E91,'Indtastning af standardsats'!$A$3:$B$6,2,FALSE)))</f>
        <v/>
      </c>
      <c r="H91" s="79"/>
      <c r="I91" s="63" t="str">
        <f t="shared" si="1"/>
        <v/>
      </c>
      <c r="K91" s="55" t="str">
        <f>IF('Pivot Standardsats'!A91="","",'Pivot Standardsats'!A91)</f>
        <v/>
      </c>
      <c r="L91" s="55" t="str">
        <f>IF('Pivot Standardsats'!A91="","",'Pivot Standardsats'!B91)</f>
        <v/>
      </c>
      <c r="M91" s="56" t="str">
        <f>IF('Pivot Standardsats'!A91="","",'Pivot Standardsats'!C91)</f>
        <v/>
      </c>
    </row>
    <row r="92" spans="1:13" x14ac:dyDescent="0.25">
      <c r="A92" s="29">
        <v>89</v>
      </c>
      <c r="B92" s="32" t="str">
        <f>IFERROR(VLOOKUP($A92,Baggrundsark!$I$4:$V$2502,7,FALSE),"")</f>
        <v/>
      </c>
      <c r="C92" s="32" t="str">
        <f>IFERROR(VLOOKUP($A92,Baggrundsark!$I$4:$V$2502,8,FALSE),"")</f>
        <v/>
      </c>
      <c r="D92" s="32" t="str">
        <f>IFERROR(VLOOKUP($A92,Baggrundsark!$I$4:$V$2502,10,FALSE),"")</f>
        <v/>
      </c>
      <c r="E92" s="32" t="str">
        <f>IFERROR(VLOOKUP($A92,Baggrundsark!$I$4:$V$2502,11,FALSE),"")</f>
        <v/>
      </c>
      <c r="F92" s="32" t="str">
        <f>IFERROR(VLOOKUP($A92,Baggrundsark!$I$4:$V$2502,14,FALSE),"")</f>
        <v/>
      </c>
      <c r="G92" s="71" t="str">
        <f>IF(B92="","",IF(VLOOKUP(E92,'Indtastning af standardsats'!$A$3:$B$6,2,FALSE)="","",VLOOKUP(E92,'Indtastning af standardsats'!$A$3:$B$6,2,FALSE)))</f>
        <v/>
      </c>
      <c r="H92" s="77"/>
      <c r="I92" s="63" t="str">
        <f t="shared" si="1"/>
        <v/>
      </c>
      <c r="K92" s="55" t="str">
        <f>IF('Pivot Standardsats'!A92="","",'Pivot Standardsats'!A92)</f>
        <v/>
      </c>
      <c r="L92" s="55" t="str">
        <f>IF('Pivot Standardsats'!A92="","",'Pivot Standardsats'!B92)</f>
        <v/>
      </c>
      <c r="M92" s="56" t="str">
        <f>IF('Pivot Standardsats'!A92="","",'Pivot Standardsats'!C92)</f>
        <v/>
      </c>
    </row>
    <row r="93" spans="1:13" x14ac:dyDescent="0.25">
      <c r="A93" s="29">
        <v>90</v>
      </c>
      <c r="B93" s="32" t="str">
        <f>IFERROR(VLOOKUP($A93,Baggrundsark!$I$4:$V$2502,7,FALSE),"")</f>
        <v/>
      </c>
      <c r="C93" s="32" t="str">
        <f>IFERROR(VLOOKUP($A93,Baggrundsark!$I$4:$V$2502,8,FALSE),"")</f>
        <v/>
      </c>
      <c r="D93" s="32" t="str">
        <f>IFERROR(VLOOKUP($A93,Baggrundsark!$I$4:$V$2502,10,FALSE),"")</f>
        <v/>
      </c>
      <c r="E93" s="32" t="str">
        <f>IFERROR(VLOOKUP($A93,Baggrundsark!$I$4:$V$2502,11,FALSE),"")</f>
        <v/>
      </c>
      <c r="F93" s="32" t="str">
        <f>IFERROR(VLOOKUP($A93,Baggrundsark!$I$4:$V$2502,14,FALSE),"")</f>
        <v/>
      </c>
      <c r="G93" s="71" t="str">
        <f>IF(B93="","",IF(VLOOKUP(E93,'Indtastning af standardsats'!$A$3:$B$6,2,FALSE)="","",VLOOKUP(E93,'Indtastning af standardsats'!$A$3:$B$6,2,FALSE)))</f>
        <v/>
      </c>
      <c r="H93" s="77"/>
      <c r="I93" s="63" t="str">
        <f t="shared" si="1"/>
        <v/>
      </c>
      <c r="K93" s="55" t="str">
        <f>IF('Pivot Standardsats'!A93="","",'Pivot Standardsats'!A93)</f>
        <v/>
      </c>
      <c r="L93" s="55" t="str">
        <f>IF('Pivot Standardsats'!A93="","",'Pivot Standardsats'!B93)</f>
        <v/>
      </c>
      <c r="M93" s="56" t="str">
        <f>IF('Pivot Standardsats'!A93="","",'Pivot Standardsats'!C93)</f>
        <v/>
      </c>
    </row>
    <row r="94" spans="1:13" x14ac:dyDescent="0.25">
      <c r="A94" s="29">
        <v>91</v>
      </c>
      <c r="B94" s="32" t="str">
        <f>IFERROR(VLOOKUP($A94,Baggrundsark!$I$4:$V$2502,7,FALSE),"")</f>
        <v/>
      </c>
      <c r="C94" s="32" t="str">
        <f>IFERROR(VLOOKUP($A94,Baggrundsark!$I$4:$V$2502,8,FALSE),"")</f>
        <v/>
      </c>
      <c r="D94" s="32" t="str">
        <f>IFERROR(VLOOKUP($A94,Baggrundsark!$I$4:$V$2502,10,FALSE),"")</f>
        <v/>
      </c>
      <c r="E94" s="32" t="str">
        <f>IFERROR(VLOOKUP($A94,Baggrundsark!$I$4:$V$2502,11,FALSE),"")</f>
        <v/>
      </c>
      <c r="F94" s="32" t="str">
        <f>IFERROR(VLOOKUP($A94,Baggrundsark!$I$4:$V$2502,14,FALSE),"")</f>
        <v/>
      </c>
      <c r="G94" s="71" t="str">
        <f>IF(B94="","",IF(VLOOKUP(E94,'Indtastning af standardsats'!$A$3:$B$6,2,FALSE)="","",VLOOKUP(E94,'Indtastning af standardsats'!$A$3:$B$6,2,FALSE)))</f>
        <v/>
      </c>
      <c r="H94" s="77"/>
      <c r="I94" s="63" t="str">
        <f t="shared" si="1"/>
        <v/>
      </c>
      <c r="K94" s="55" t="str">
        <f>IF('Pivot Standardsats'!A94="","",'Pivot Standardsats'!A94)</f>
        <v/>
      </c>
      <c r="L94" s="55" t="str">
        <f>IF('Pivot Standardsats'!A94="","",'Pivot Standardsats'!B94)</f>
        <v/>
      </c>
      <c r="M94" s="56" t="str">
        <f>IF('Pivot Standardsats'!A94="","",'Pivot Standardsats'!C94)</f>
        <v/>
      </c>
    </row>
    <row r="95" spans="1:13" x14ac:dyDescent="0.25">
      <c r="A95" s="29">
        <v>92</v>
      </c>
      <c r="B95" s="32" t="str">
        <f>IFERROR(VLOOKUP($A95,Baggrundsark!$I$4:$V$2502,7,FALSE),"")</f>
        <v/>
      </c>
      <c r="C95" s="32" t="str">
        <f>IFERROR(VLOOKUP($A95,Baggrundsark!$I$4:$V$2502,8,FALSE),"")</f>
        <v/>
      </c>
      <c r="D95" s="32" t="str">
        <f>IFERROR(VLOOKUP($A95,Baggrundsark!$I$4:$V$2502,10,FALSE),"")</f>
        <v/>
      </c>
      <c r="E95" s="32" t="str">
        <f>IFERROR(VLOOKUP($A95,Baggrundsark!$I$4:$V$2502,11,FALSE),"")</f>
        <v/>
      </c>
      <c r="F95" s="32" t="str">
        <f>IFERROR(VLOOKUP($A95,Baggrundsark!$I$4:$V$2502,14,FALSE),"")</f>
        <v/>
      </c>
      <c r="G95" s="71" t="str">
        <f>IF(B95="","",IF(VLOOKUP(E95,'Indtastning af standardsats'!$A$3:$B$6,2,FALSE)="","",VLOOKUP(E95,'Indtastning af standardsats'!$A$3:$B$6,2,FALSE)))</f>
        <v/>
      </c>
      <c r="H95" s="77"/>
      <c r="I95" s="63" t="str">
        <f t="shared" si="1"/>
        <v/>
      </c>
      <c r="K95" s="55" t="str">
        <f>IF('Pivot Standardsats'!A95="","",'Pivot Standardsats'!A95)</f>
        <v/>
      </c>
      <c r="L95" s="55" t="str">
        <f>IF('Pivot Standardsats'!A95="","",'Pivot Standardsats'!B95)</f>
        <v/>
      </c>
      <c r="M95" s="56" t="str">
        <f>IF('Pivot Standardsats'!A95="","",'Pivot Standardsats'!C95)</f>
        <v/>
      </c>
    </row>
    <row r="96" spans="1:13" x14ac:dyDescent="0.25">
      <c r="A96" s="29">
        <v>93</v>
      </c>
      <c r="B96" s="32" t="str">
        <f>IFERROR(VLOOKUP($A96,Baggrundsark!$I$4:$V$2502,7,FALSE),"")</f>
        <v/>
      </c>
      <c r="C96" s="32" t="str">
        <f>IFERROR(VLOOKUP($A96,Baggrundsark!$I$4:$V$2502,8,FALSE),"")</f>
        <v/>
      </c>
      <c r="D96" s="32" t="str">
        <f>IFERROR(VLOOKUP($A96,Baggrundsark!$I$4:$V$2502,10,FALSE),"")</f>
        <v/>
      </c>
      <c r="E96" s="32" t="str">
        <f>IFERROR(VLOOKUP($A96,Baggrundsark!$I$4:$V$2502,11,FALSE),"")</f>
        <v/>
      </c>
      <c r="F96" s="32" t="str">
        <f>IFERROR(VLOOKUP($A96,Baggrundsark!$I$4:$V$2502,14,FALSE),"")</f>
        <v/>
      </c>
      <c r="G96" s="71" t="str">
        <f>IF(B96="","",IF(VLOOKUP(E96,'Indtastning af standardsats'!$A$3:$B$6,2,FALSE)="","",VLOOKUP(E96,'Indtastning af standardsats'!$A$3:$B$6,2,FALSE)))</f>
        <v/>
      </c>
      <c r="H96" s="77"/>
      <c r="I96" s="63" t="str">
        <f t="shared" si="1"/>
        <v/>
      </c>
      <c r="K96" s="55" t="str">
        <f>IF('Pivot Standardsats'!A96="","",'Pivot Standardsats'!A96)</f>
        <v/>
      </c>
      <c r="L96" s="55" t="str">
        <f>IF('Pivot Standardsats'!A96="","",'Pivot Standardsats'!B96)</f>
        <v/>
      </c>
      <c r="M96" s="56" t="str">
        <f>IF('Pivot Standardsats'!A96="","",'Pivot Standardsats'!C96)</f>
        <v/>
      </c>
    </row>
    <row r="97" spans="1:13" x14ac:dyDescent="0.25">
      <c r="A97" s="29">
        <v>94</v>
      </c>
      <c r="B97" s="32" t="str">
        <f>IFERROR(VLOOKUP($A97,Baggrundsark!$I$4:$V$2502,7,FALSE),"")</f>
        <v/>
      </c>
      <c r="C97" s="32" t="str">
        <f>IFERROR(VLOOKUP($A97,Baggrundsark!$I$4:$V$2502,8,FALSE),"")</f>
        <v/>
      </c>
      <c r="D97" s="32" t="str">
        <f>IFERROR(VLOOKUP($A97,Baggrundsark!$I$4:$V$2502,10,FALSE),"")</f>
        <v/>
      </c>
      <c r="E97" s="32" t="str">
        <f>IFERROR(VLOOKUP($A97,Baggrundsark!$I$4:$V$2502,11,FALSE),"")</f>
        <v/>
      </c>
      <c r="F97" s="32" t="str">
        <f>IFERROR(VLOOKUP($A97,Baggrundsark!$I$4:$V$2502,14,FALSE),"")</f>
        <v/>
      </c>
      <c r="G97" s="71" t="str">
        <f>IF(B97="","",IF(VLOOKUP(E97,'Indtastning af standardsats'!$A$3:$B$6,2,FALSE)="","",VLOOKUP(E97,'Indtastning af standardsats'!$A$3:$B$6,2,FALSE)))</f>
        <v/>
      </c>
      <c r="H97" s="77"/>
      <c r="I97" s="63" t="str">
        <f t="shared" si="1"/>
        <v/>
      </c>
      <c r="K97" s="55" t="str">
        <f>IF('Pivot Standardsats'!A97="","",'Pivot Standardsats'!A97)</f>
        <v/>
      </c>
      <c r="L97" s="55" t="str">
        <f>IF('Pivot Standardsats'!A97="","",'Pivot Standardsats'!B97)</f>
        <v/>
      </c>
      <c r="M97" s="56" t="str">
        <f>IF('Pivot Standardsats'!A97="","",'Pivot Standardsats'!C97)</f>
        <v/>
      </c>
    </row>
    <row r="98" spans="1:13" x14ac:dyDescent="0.25">
      <c r="A98" s="29">
        <v>95</v>
      </c>
      <c r="B98" s="32" t="str">
        <f>IFERROR(VLOOKUP($A98,Baggrundsark!$I$4:$V$2502,7,FALSE),"")</f>
        <v/>
      </c>
      <c r="C98" s="32" t="str">
        <f>IFERROR(VLOOKUP($A98,Baggrundsark!$I$4:$V$2502,8,FALSE),"")</f>
        <v/>
      </c>
      <c r="D98" s="32" t="str">
        <f>IFERROR(VLOOKUP($A98,Baggrundsark!$I$4:$V$2502,10,FALSE),"")</f>
        <v/>
      </c>
      <c r="E98" s="32" t="str">
        <f>IFERROR(VLOOKUP($A98,Baggrundsark!$I$4:$V$2502,11,FALSE),"")</f>
        <v/>
      </c>
      <c r="F98" s="32" t="str">
        <f>IFERROR(VLOOKUP($A98,Baggrundsark!$I$4:$V$2502,14,FALSE),"")</f>
        <v/>
      </c>
      <c r="G98" s="71" t="str">
        <f>IF(B98="","",IF(VLOOKUP(E98,'Indtastning af standardsats'!$A$3:$B$6,2,FALSE)="","",VLOOKUP(E98,'Indtastning af standardsats'!$A$3:$B$6,2,FALSE)))</f>
        <v/>
      </c>
      <c r="H98" s="77"/>
      <c r="I98" s="63" t="str">
        <f t="shared" si="1"/>
        <v/>
      </c>
      <c r="K98" s="55" t="str">
        <f>IF('Pivot Standardsats'!A98="","",'Pivot Standardsats'!A98)</f>
        <v/>
      </c>
      <c r="L98" s="55" t="str">
        <f>IF('Pivot Standardsats'!A98="","",'Pivot Standardsats'!B98)</f>
        <v/>
      </c>
      <c r="M98" s="56" t="str">
        <f>IF('Pivot Standardsats'!A98="","",'Pivot Standardsats'!C98)</f>
        <v/>
      </c>
    </row>
    <row r="99" spans="1:13" x14ac:dyDescent="0.25">
      <c r="A99" s="29">
        <v>96</v>
      </c>
      <c r="B99" s="32" t="str">
        <f>IFERROR(VLOOKUP($A99,Baggrundsark!$I$4:$V$2502,7,FALSE),"")</f>
        <v/>
      </c>
      <c r="C99" s="32" t="str">
        <f>IFERROR(VLOOKUP($A99,Baggrundsark!$I$4:$V$2502,8,FALSE),"")</f>
        <v/>
      </c>
      <c r="D99" s="32" t="str">
        <f>IFERROR(VLOOKUP($A99,Baggrundsark!$I$4:$V$2502,10,FALSE),"")</f>
        <v/>
      </c>
      <c r="E99" s="32" t="str">
        <f>IFERROR(VLOOKUP($A99,Baggrundsark!$I$4:$V$2502,11,FALSE),"")</f>
        <v/>
      </c>
      <c r="F99" s="32" t="str">
        <f>IFERROR(VLOOKUP($A99,Baggrundsark!$I$4:$V$2502,14,FALSE),"")</f>
        <v/>
      </c>
      <c r="G99" s="71" t="str">
        <f>IF(B99="","",IF(VLOOKUP(E99,'Indtastning af standardsats'!$A$3:$B$6,2,FALSE)="","",VLOOKUP(E99,'Indtastning af standardsats'!$A$3:$B$6,2,FALSE)))</f>
        <v/>
      </c>
      <c r="H99" s="77"/>
      <c r="I99" s="63" t="str">
        <f t="shared" si="1"/>
        <v/>
      </c>
      <c r="K99" s="55" t="str">
        <f>IF('Pivot Standardsats'!A99="","",'Pivot Standardsats'!A99)</f>
        <v/>
      </c>
      <c r="L99" s="55" t="str">
        <f>IF('Pivot Standardsats'!A99="","",'Pivot Standardsats'!B99)</f>
        <v/>
      </c>
      <c r="M99" s="56" t="str">
        <f>IF('Pivot Standardsats'!A99="","",'Pivot Standardsats'!C99)</f>
        <v/>
      </c>
    </row>
    <row r="100" spans="1:13" x14ac:dyDescent="0.25">
      <c r="A100" s="29">
        <v>97</v>
      </c>
      <c r="B100" s="32" t="str">
        <f>IFERROR(VLOOKUP($A100,Baggrundsark!$I$4:$V$2502,7,FALSE),"")</f>
        <v/>
      </c>
      <c r="C100" s="32" t="str">
        <f>IFERROR(VLOOKUP($A100,Baggrundsark!$I$4:$V$2502,8,FALSE),"")</f>
        <v/>
      </c>
      <c r="D100" s="32" t="str">
        <f>IFERROR(VLOOKUP($A100,Baggrundsark!$I$4:$V$2502,10,FALSE),"")</f>
        <v/>
      </c>
      <c r="E100" s="32" t="str">
        <f>IFERROR(VLOOKUP($A100,Baggrundsark!$I$4:$V$2502,11,FALSE),"")</f>
        <v/>
      </c>
      <c r="F100" s="32" t="str">
        <f>IFERROR(VLOOKUP($A100,Baggrundsark!$I$4:$V$2502,14,FALSE),"")</f>
        <v/>
      </c>
      <c r="G100" s="71" t="str">
        <f>IF(B100="","",IF(VLOOKUP(E100,'Indtastning af standardsats'!$A$3:$B$6,2,FALSE)="","",VLOOKUP(E100,'Indtastning af standardsats'!$A$3:$B$6,2,FALSE)))</f>
        <v/>
      </c>
      <c r="H100" s="77"/>
      <c r="I100" s="63" t="str">
        <f t="shared" si="1"/>
        <v/>
      </c>
      <c r="K100" s="55" t="str">
        <f>IF('Pivot Standardsats'!A100="","",'Pivot Standardsats'!A100)</f>
        <v/>
      </c>
      <c r="L100" s="55" t="str">
        <f>IF('Pivot Standardsats'!A100="","",'Pivot Standardsats'!B100)</f>
        <v/>
      </c>
      <c r="M100" s="56" t="str">
        <f>IF('Pivot Standardsats'!A100="","",'Pivot Standardsats'!C100)</f>
        <v/>
      </c>
    </row>
    <row r="101" spans="1:13" x14ac:dyDescent="0.25">
      <c r="A101" s="29">
        <v>98</v>
      </c>
      <c r="B101" s="32" t="str">
        <f>IFERROR(VLOOKUP($A101,Baggrundsark!$I$4:$V$2502,7,FALSE),"")</f>
        <v/>
      </c>
      <c r="C101" s="32" t="str">
        <f>IFERROR(VLOOKUP($A101,Baggrundsark!$I$4:$V$2502,8,FALSE),"")</f>
        <v/>
      </c>
      <c r="D101" s="32" t="str">
        <f>IFERROR(VLOOKUP($A101,Baggrundsark!$I$4:$V$2502,10,FALSE),"")</f>
        <v/>
      </c>
      <c r="E101" s="32" t="str">
        <f>IFERROR(VLOOKUP($A101,Baggrundsark!$I$4:$V$2502,11,FALSE),"")</f>
        <v/>
      </c>
      <c r="F101" s="32" t="str">
        <f>IFERROR(VLOOKUP($A101,Baggrundsark!$I$4:$V$2502,14,FALSE),"")</f>
        <v/>
      </c>
      <c r="G101" s="71" t="str">
        <f>IF(B101="","",IF(VLOOKUP(E101,'Indtastning af standardsats'!$A$3:$B$6,2,FALSE)="","",VLOOKUP(E101,'Indtastning af standardsats'!$A$3:$B$6,2,FALSE)))</f>
        <v/>
      </c>
      <c r="H101" s="77"/>
      <c r="I101" s="63" t="str">
        <f t="shared" si="1"/>
        <v/>
      </c>
      <c r="K101" s="55" t="str">
        <f>IF('Pivot Standardsats'!A101="","",'Pivot Standardsats'!A101)</f>
        <v/>
      </c>
      <c r="L101" s="55" t="str">
        <f>IF('Pivot Standardsats'!A101="","",'Pivot Standardsats'!B101)</f>
        <v/>
      </c>
      <c r="M101" s="56" t="str">
        <f>IF('Pivot Standardsats'!A101="","",'Pivot Standardsats'!C101)</f>
        <v/>
      </c>
    </row>
    <row r="102" spans="1:13" x14ac:dyDescent="0.25">
      <c r="A102" s="29">
        <v>99</v>
      </c>
      <c r="B102" s="32" t="str">
        <f>IFERROR(VLOOKUP($A102,Baggrundsark!$I$4:$V$2502,7,FALSE),"")</f>
        <v/>
      </c>
      <c r="C102" s="32" t="str">
        <f>IFERROR(VLOOKUP($A102,Baggrundsark!$I$4:$V$2502,8,FALSE),"")</f>
        <v/>
      </c>
      <c r="D102" s="32" t="str">
        <f>IFERROR(VLOOKUP($A102,Baggrundsark!$I$4:$V$2502,10,FALSE),"")</f>
        <v/>
      </c>
      <c r="E102" s="32" t="str">
        <f>IFERROR(VLOOKUP($A102,Baggrundsark!$I$4:$V$2502,11,FALSE),"")</f>
        <v/>
      </c>
      <c r="F102" s="32" t="str">
        <f>IFERROR(VLOOKUP($A102,Baggrundsark!$I$4:$V$2502,14,FALSE),"")</f>
        <v/>
      </c>
      <c r="G102" s="71" t="str">
        <f>IF(B102="","",IF(VLOOKUP(E102,'Indtastning af standardsats'!$A$3:$B$6,2,FALSE)="","",VLOOKUP(E102,'Indtastning af standardsats'!$A$3:$B$6,2,FALSE)))</f>
        <v/>
      </c>
      <c r="H102" s="77"/>
      <c r="I102" s="63" t="str">
        <f t="shared" si="1"/>
        <v/>
      </c>
      <c r="K102" s="55" t="str">
        <f>IF('Pivot Standardsats'!A102="","",'Pivot Standardsats'!A102)</f>
        <v/>
      </c>
      <c r="L102" s="55" t="str">
        <f>IF('Pivot Standardsats'!A102="","",'Pivot Standardsats'!B102)</f>
        <v/>
      </c>
      <c r="M102" s="56" t="str">
        <f>IF('Pivot Standardsats'!A102="","",'Pivot Standardsats'!C102)</f>
        <v/>
      </c>
    </row>
    <row r="103" spans="1:13" x14ac:dyDescent="0.25">
      <c r="A103" s="29">
        <v>100</v>
      </c>
      <c r="B103" s="32" t="str">
        <f>IFERROR(VLOOKUP($A103,Baggrundsark!$I$4:$V$2502,7,FALSE),"")</f>
        <v/>
      </c>
      <c r="C103" s="32" t="str">
        <f>IFERROR(VLOOKUP($A103,Baggrundsark!$I$4:$V$2502,8,FALSE),"")</f>
        <v/>
      </c>
      <c r="D103" s="32" t="str">
        <f>IFERROR(VLOOKUP($A103,Baggrundsark!$I$4:$V$2502,10,FALSE),"")</f>
        <v/>
      </c>
      <c r="E103" s="32" t="str">
        <f>IFERROR(VLOOKUP($A103,Baggrundsark!$I$4:$V$2502,11,FALSE),"")</f>
        <v/>
      </c>
      <c r="F103" s="32" t="str">
        <f>IFERROR(VLOOKUP($A103,Baggrundsark!$I$4:$V$2502,14,FALSE),"")</f>
        <v/>
      </c>
      <c r="G103" s="71" t="str">
        <f>IF(B103="","",IF(VLOOKUP(E103,'Indtastning af standardsats'!$A$3:$B$6,2,FALSE)="","",VLOOKUP(E103,'Indtastning af standardsats'!$A$3:$B$6,2,FALSE)))</f>
        <v/>
      </c>
      <c r="H103" s="77"/>
      <c r="I103" s="63" t="str">
        <f t="shared" si="1"/>
        <v/>
      </c>
      <c r="K103" s="55" t="str">
        <f>IF('Pivot Standardsats'!A103="","",'Pivot Standardsats'!A103)</f>
        <v/>
      </c>
      <c r="L103" s="55" t="str">
        <f>IF('Pivot Standardsats'!A103="","",'Pivot Standardsats'!B103)</f>
        <v/>
      </c>
      <c r="M103" s="56" t="str">
        <f>IF('Pivot Standardsats'!A103="","",'Pivot Standardsats'!C103)</f>
        <v/>
      </c>
    </row>
    <row r="104" spans="1:13" x14ac:dyDescent="0.25">
      <c r="A104" s="29">
        <v>101</v>
      </c>
      <c r="B104" s="32" t="str">
        <f>IFERROR(VLOOKUP($A104,Baggrundsark!$I$4:$V$2502,7,FALSE),"")</f>
        <v/>
      </c>
      <c r="C104" s="32" t="str">
        <f>IFERROR(VLOOKUP($A104,Baggrundsark!$I$4:$V$2502,8,FALSE),"")</f>
        <v/>
      </c>
      <c r="D104" s="32" t="str">
        <f>IFERROR(VLOOKUP($A104,Baggrundsark!$I$4:$V$2502,10,FALSE),"")</f>
        <v/>
      </c>
      <c r="E104" s="32" t="str">
        <f>IFERROR(VLOOKUP($A104,Baggrundsark!$I$4:$V$2502,11,FALSE),"")</f>
        <v/>
      </c>
      <c r="F104" s="32" t="str">
        <f>IFERROR(VLOOKUP($A104,Baggrundsark!$I$4:$V$2502,14,FALSE),"")</f>
        <v/>
      </c>
      <c r="G104" s="71" t="str">
        <f>IF(B104="","",IF(VLOOKUP(E104,'Indtastning af standardsats'!$A$3:$B$6,2,FALSE)="","",VLOOKUP(E104,'Indtastning af standardsats'!$A$3:$B$6,2,FALSE)))</f>
        <v/>
      </c>
      <c r="H104" s="77"/>
      <c r="I104" s="63" t="str">
        <f t="shared" si="1"/>
        <v/>
      </c>
      <c r="K104" s="55" t="str">
        <f>IF('Pivot Standardsats'!A104="","",'Pivot Standardsats'!A104)</f>
        <v/>
      </c>
      <c r="L104" s="55" t="str">
        <f>IF('Pivot Standardsats'!A104="","",'Pivot Standardsats'!B104)</f>
        <v/>
      </c>
      <c r="M104" s="56" t="str">
        <f>IF('Pivot Standardsats'!A104="","",'Pivot Standardsats'!C104)</f>
        <v/>
      </c>
    </row>
    <row r="105" spans="1:13" x14ac:dyDescent="0.25">
      <c r="A105" s="29">
        <v>102</v>
      </c>
      <c r="B105" s="32" t="str">
        <f>IFERROR(VLOOKUP($A105,Baggrundsark!$I$4:$V$2502,7,FALSE),"")</f>
        <v/>
      </c>
      <c r="C105" s="32" t="str">
        <f>IFERROR(VLOOKUP($A105,Baggrundsark!$I$4:$V$2502,8,FALSE),"")</f>
        <v/>
      </c>
      <c r="D105" s="32" t="str">
        <f>IFERROR(VLOOKUP($A105,Baggrundsark!$I$4:$V$2502,10,FALSE),"")</f>
        <v/>
      </c>
      <c r="E105" s="32" t="str">
        <f>IFERROR(VLOOKUP($A105,Baggrundsark!$I$4:$V$2502,11,FALSE),"")</f>
        <v/>
      </c>
      <c r="F105" s="32" t="str">
        <f>IFERROR(VLOOKUP($A105,Baggrundsark!$I$4:$V$2502,14,FALSE),"")</f>
        <v/>
      </c>
      <c r="G105" s="71" t="str">
        <f>IF(B105="","",IF(VLOOKUP(E105,'Indtastning af standardsats'!$A$3:$B$6,2,FALSE)="","",VLOOKUP(E105,'Indtastning af standardsats'!$A$3:$B$6,2,FALSE)))</f>
        <v/>
      </c>
      <c r="H105" s="77"/>
      <c r="I105" s="63" t="str">
        <f t="shared" si="1"/>
        <v/>
      </c>
      <c r="K105" s="55" t="str">
        <f>IF('Pivot Standardsats'!A105="","",'Pivot Standardsats'!A105)</f>
        <v/>
      </c>
      <c r="L105" s="55" t="str">
        <f>IF('Pivot Standardsats'!A105="","",'Pivot Standardsats'!B105)</f>
        <v/>
      </c>
      <c r="M105" s="56" t="str">
        <f>IF('Pivot Standardsats'!A105="","",'Pivot Standardsats'!C105)</f>
        <v/>
      </c>
    </row>
    <row r="106" spans="1:13" x14ac:dyDescent="0.25">
      <c r="A106" s="29">
        <v>103</v>
      </c>
      <c r="B106" s="32" t="str">
        <f>IFERROR(VLOOKUP($A106,Baggrundsark!$I$4:$V$2502,7,FALSE),"")</f>
        <v/>
      </c>
      <c r="C106" s="32" t="str">
        <f>IFERROR(VLOOKUP($A106,Baggrundsark!$I$4:$V$2502,8,FALSE),"")</f>
        <v/>
      </c>
      <c r="D106" s="32" t="str">
        <f>IFERROR(VLOOKUP($A106,Baggrundsark!$I$4:$V$2502,10,FALSE),"")</f>
        <v/>
      </c>
      <c r="E106" s="32" t="str">
        <f>IFERROR(VLOOKUP($A106,Baggrundsark!$I$4:$V$2502,11,FALSE),"")</f>
        <v/>
      </c>
      <c r="F106" s="32" t="str">
        <f>IFERROR(VLOOKUP($A106,Baggrundsark!$I$4:$V$2502,14,FALSE),"")</f>
        <v/>
      </c>
      <c r="G106" s="71" t="str">
        <f>IF(B106="","",IF(VLOOKUP(E106,'Indtastning af standardsats'!$A$3:$B$6,2,FALSE)="","",VLOOKUP(E106,'Indtastning af standardsats'!$A$3:$B$6,2,FALSE)))</f>
        <v/>
      </c>
      <c r="H106" s="77"/>
      <c r="I106" s="63" t="str">
        <f t="shared" si="1"/>
        <v/>
      </c>
      <c r="K106" s="55" t="str">
        <f>IF('Pivot Standardsats'!A106="","",'Pivot Standardsats'!A106)</f>
        <v/>
      </c>
      <c r="L106" s="55" t="str">
        <f>IF('Pivot Standardsats'!A106="","",'Pivot Standardsats'!B106)</f>
        <v/>
      </c>
      <c r="M106" s="56" t="str">
        <f>IF('Pivot Standardsats'!A106="","",'Pivot Standardsats'!C106)</f>
        <v/>
      </c>
    </row>
    <row r="107" spans="1:13" x14ac:dyDescent="0.25">
      <c r="A107" s="29">
        <v>104</v>
      </c>
      <c r="B107" s="32" t="str">
        <f>IFERROR(VLOOKUP($A107,Baggrundsark!$I$4:$V$2502,7,FALSE),"")</f>
        <v/>
      </c>
      <c r="C107" s="32" t="str">
        <f>IFERROR(VLOOKUP($A107,Baggrundsark!$I$4:$V$2502,8,FALSE),"")</f>
        <v/>
      </c>
      <c r="D107" s="32" t="str">
        <f>IFERROR(VLOOKUP($A107,Baggrundsark!$I$4:$V$2502,10,FALSE),"")</f>
        <v/>
      </c>
      <c r="E107" s="32" t="str">
        <f>IFERROR(VLOOKUP($A107,Baggrundsark!$I$4:$V$2502,11,FALSE),"")</f>
        <v/>
      </c>
      <c r="F107" s="32" t="str">
        <f>IFERROR(VLOOKUP($A107,Baggrundsark!$I$4:$V$2502,14,FALSE),"")</f>
        <v/>
      </c>
      <c r="G107" s="71" t="str">
        <f>IF(B107="","",IF(VLOOKUP(E107,'Indtastning af standardsats'!$A$3:$B$6,2,FALSE)="","",VLOOKUP(E107,'Indtastning af standardsats'!$A$3:$B$6,2,FALSE)))</f>
        <v/>
      </c>
      <c r="H107" s="77"/>
      <c r="I107" s="63" t="str">
        <f t="shared" si="1"/>
        <v/>
      </c>
      <c r="K107" s="55" t="str">
        <f>IF('Pivot Standardsats'!A107="","",'Pivot Standardsats'!A107)</f>
        <v/>
      </c>
      <c r="L107" s="55" t="str">
        <f>IF('Pivot Standardsats'!A107="","",'Pivot Standardsats'!B107)</f>
        <v/>
      </c>
      <c r="M107" s="56" t="str">
        <f>IF('Pivot Standardsats'!A107="","",'Pivot Standardsats'!C107)</f>
        <v/>
      </c>
    </row>
    <row r="108" spans="1:13" x14ac:dyDescent="0.25">
      <c r="A108" s="29">
        <v>105</v>
      </c>
      <c r="B108" s="32" t="str">
        <f>IFERROR(VLOOKUP($A108,Baggrundsark!$I$4:$V$2502,7,FALSE),"")</f>
        <v/>
      </c>
      <c r="C108" s="32" t="str">
        <f>IFERROR(VLOOKUP($A108,Baggrundsark!$I$4:$V$2502,8,FALSE),"")</f>
        <v/>
      </c>
      <c r="D108" s="32" t="str">
        <f>IFERROR(VLOOKUP($A108,Baggrundsark!$I$4:$V$2502,10,FALSE),"")</f>
        <v/>
      </c>
      <c r="E108" s="32" t="str">
        <f>IFERROR(VLOOKUP($A108,Baggrundsark!$I$4:$V$2502,11,FALSE),"")</f>
        <v/>
      </c>
      <c r="F108" s="32" t="str">
        <f>IFERROR(VLOOKUP($A108,Baggrundsark!$I$4:$V$2502,14,FALSE),"")</f>
        <v/>
      </c>
      <c r="G108" s="71" t="str">
        <f>IF(B108="","",IF(VLOOKUP(E108,'Indtastning af standardsats'!$A$3:$B$6,2,FALSE)="","",VLOOKUP(E108,'Indtastning af standardsats'!$A$3:$B$6,2,FALSE)))</f>
        <v/>
      </c>
      <c r="H108" s="77"/>
      <c r="I108" s="63" t="str">
        <f t="shared" si="1"/>
        <v/>
      </c>
      <c r="K108" s="55" t="str">
        <f>IF('Pivot Standardsats'!A108="","",'Pivot Standardsats'!A108)</f>
        <v/>
      </c>
      <c r="L108" s="55" t="str">
        <f>IF('Pivot Standardsats'!A108="","",'Pivot Standardsats'!B108)</f>
        <v/>
      </c>
      <c r="M108" s="56" t="str">
        <f>IF('Pivot Standardsats'!A108="","",'Pivot Standardsats'!C108)</f>
        <v/>
      </c>
    </row>
    <row r="109" spans="1:13" x14ac:dyDescent="0.25">
      <c r="A109" s="29">
        <v>106</v>
      </c>
      <c r="B109" s="32" t="str">
        <f>IFERROR(VLOOKUP($A109,Baggrundsark!$I$4:$V$2502,7,FALSE),"")</f>
        <v/>
      </c>
      <c r="C109" s="32" t="str">
        <f>IFERROR(VLOOKUP($A109,Baggrundsark!$I$4:$V$2502,8,FALSE),"")</f>
        <v/>
      </c>
      <c r="D109" s="32" t="str">
        <f>IFERROR(VLOOKUP($A109,Baggrundsark!$I$4:$V$2502,10,FALSE),"")</f>
        <v/>
      </c>
      <c r="E109" s="32" t="str">
        <f>IFERROR(VLOOKUP($A109,Baggrundsark!$I$4:$V$2502,11,FALSE),"")</f>
        <v/>
      </c>
      <c r="F109" s="32" t="str">
        <f>IFERROR(VLOOKUP($A109,Baggrundsark!$I$4:$V$2502,14,FALSE),"")</f>
        <v/>
      </c>
      <c r="G109" s="71" t="str">
        <f>IF(B109="","",IF(VLOOKUP(E109,'Indtastning af standardsats'!$A$3:$B$6,2,FALSE)="","",VLOOKUP(E109,'Indtastning af standardsats'!$A$3:$B$6,2,FALSE)))</f>
        <v/>
      </c>
      <c r="H109" s="79"/>
      <c r="I109" s="63" t="str">
        <f t="shared" si="1"/>
        <v/>
      </c>
      <c r="K109" s="55" t="str">
        <f>IF('Pivot Standardsats'!A109="","",'Pivot Standardsats'!A109)</f>
        <v/>
      </c>
      <c r="L109" s="55" t="str">
        <f>IF('Pivot Standardsats'!A109="","",'Pivot Standardsats'!B109)</f>
        <v/>
      </c>
      <c r="M109" s="56" t="str">
        <f>IF('Pivot Standardsats'!A109="","",'Pivot Standardsats'!C109)</f>
        <v/>
      </c>
    </row>
    <row r="110" spans="1:13" x14ac:dyDescent="0.25">
      <c r="A110" s="29">
        <v>107</v>
      </c>
      <c r="B110" s="32" t="str">
        <f>IFERROR(VLOOKUP($A110,Baggrundsark!$I$4:$V$2502,7,FALSE),"")</f>
        <v/>
      </c>
      <c r="C110" s="32" t="str">
        <f>IFERROR(VLOOKUP($A110,Baggrundsark!$I$4:$V$2502,8,FALSE),"")</f>
        <v/>
      </c>
      <c r="D110" s="32" t="str">
        <f>IFERROR(VLOOKUP($A110,Baggrundsark!$I$4:$V$2502,10,FALSE),"")</f>
        <v/>
      </c>
      <c r="E110" s="32" t="str">
        <f>IFERROR(VLOOKUP($A110,Baggrundsark!$I$4:$V$2502,11,FALSE),"")</f>
        <v/>
      </c>
      <c r="F110" s="32" t="str">
        <f>IFERROR(VLOOKUP($A110,Baggrundsark!$I$4:$V$2502,14,FALSE),"")</f>
        <v/>
      </c>
      <c r="G110" s="71" t="str">
        <f>IF(B110="","",IF(VLOOKUP(E110,'Indtastning af standardsats'!$A$3:$B$6,2,FALSE)="","",VLOOKUP(E110,'Indtastning af standardsats'!$A$3:$B$6,2,FALSE)))</f>
        <v/>
      </c>
      <c r="H110" s="79"/>
      <c r="I110" s="63" t="str">
        <f t="shared" si="1"/>
        <v/>
      </c>
      <c r="K110" s="55" t="str">
        <f>IF('Pivot Standardsats'!A110="","",'Pivot Standardsats'!A110)</f>
        <v/>
      </c>
      <c r="L110" s="55" t="str">
        <f>IF('Pivot Standardsats'!A110="","",'Pivot Standardsats'!B110)</f>
        <v/>
      </c>
      <c r="M110" s="56" t="str">
        <f>IF('Pivot Standardsats'!A110="","",'Pivot Standardsats'!C110)</f>
        <v/>
      </c>
    </row>
    <row r="111" spans="1:13" x14ac:dyDescent="0.25">
      <c r="A111" s="29">
        <v>108</v>
      </c>
      <c r="B111" s="32" t="str">
        <f>IFERROR(VLOOKUP($A111,Baggrundsark!$I$4:$V$2502,7,FALSE),"")</f>
        <v/>
      </c>
      <c r="C111" s="32" t="str">
        <f>IFERROR(VLOOKUP($A111,Baggrundsark!$I$4:$V$2502,8,FALSE),"")</f>
        <v/>
      </c>
      <c r="D111" s="32" t="str">
        <f>IFERROR(VLOOKUP($A111,Baggrundsark!$I$4:$V$2502,10,FALSE),"")</f>
        <v/>
      </c>
      <c r="E111" s="32" t="str">
        <f>IFERROR(VLOOKUP($A111,Baggrundsark!$I$4:$V$2502,11,FALSE),"")</f>
        <v/>
      </c>
      <c r="F111" s="32" t="str">
        <f>IFERROR(VLOOKUP($A111,Baggrundsark!$I$4:$V$2502,14,FALSE),"")</f>
        <v/>
      </c>
      <c r="G111" s="71" t="str">
        <f>IF(B111="","",IF(VLOOKUP(E111,'Indtastning af standardsats'!$A$3:$B$6,2,FALSE)="","",VLOOKUP(E111,'Indtastning af standardsats'!$A$3:$B$6,2,FALSE)))</f>
        <v/>
      </c>
      <c r="H111" s="79"/>
      <c r="I111" s="63" t="str">
        <f t="shared" si="1"/>
        <v/>
      </c>
      <c r="K111" s="55" t="str">
        <f>IF('Pivot Standardsats'!A111="","",'Pivot Standardsats'!A111)</f>
        <v/>
      </c>
      <c r="L111" s="55" t="str">
        <f>IF('Pivot Standardsats'!A111="","",'Pivot Standardsats'!B111)</f>
        <v/>
      </c>
      <c r="M111" s="56" t="str">
        <f>IF('Pivot Standardsats'!A111="","",'Pivot Standardsats'!C111)</f>
        <v/>
      </c>
    </row>
    <row r="112" spans="1:13" x14ac:dyDescent="0.25">
      <c r="A112" s="29">
        <v>109</v>
      </c>
      <c r="B112" s="32" t="str">
        <f>IFERROR(VLOOKUP($A112,Baggrundsark!$I$4:$V$2502,7,FALSE),"")</f>
        <v/>
      </c>
      <c r="C112" s="32" t="str">
        <f>IFERROR(VLOOKUP($A112,Baggrundsark!$I$4:$V$2502,8,FALSE),"")</f>
        <v/>
      </c>
      <c r="D112" s="32" t="str">
        <f>IFERROR(VLOOKUP($A112,Baggrundsark!$I$4:$V$2502,10,FALSE),"")</f>
        <v/>
      </c>
      <c r="E112" s="32" t="str">
        <f>IFERROR(VLOOKUP($A112,Baggrundsark!$I$4:$V$2502,11,FALSE),"")</f>
        <v/>
      </c>
      <c r="F112" s="32" t="str">
        <f>IFERROR(VLOOKUP($A112,Baggrundsark!$I$4:$V$2502,14,FALSE),"")</f>
        <v/>
      </c>
      <c r="G112" s="71" t="str">
        <f>IF(B112="","",IF(VLOOKUP(E112,'Indtastning af standardsats'!$A$3:$B$6,2,FALSE)="","",VLOOKUP(E112,'Indtastning af standardsats'!$A$3:$B$6,2,FALSE)))</f>
        <v/>
      </c>
      <c r="H112" s="79"/>
      <c r="I112" s="63" t="str">
        <f t="shared" si="1"/>
        <v/>
      </c>
      <c r="K112" s="55" t="str">
        <f>IF('Pivot Standardsats'!A112="","",'Pivot Standardsats'!A112)</f>
        <v/>
      </c>
      <c r="L112" s="55" t="str">
        <f>IF('Pivot Standardsats'!A112="","",'Pivot Standardsats'!B112)</f>
        <v/>
      </c>
      <c r="M112" s="56" t="str">
        <f>IF('Pivot Standardsats'!A112="","",'Pivot Standardsats'!C112)</f>
        <v/>
      </c>
    </row>
    <row r="113" spans="1:13" x14ac:dyDescent="0.25">
      <c r="A113" s="29">
        <v>110</v>
      </c>
      <c r="B113" s="32" t="str">
        <f>IFERROR(VLOOKUP($A113,Baggrundsark!$I$4:$V$2502,7,FALSE),"")</f>
        <v/>
      </c>
      <c r="C113" s="32" t="str">
        <f>IFERROR(VLOOKUP($A113,Baggrundsark!$I$4:$V$2502,8,FALSE),"")</f>
        <v/>
      </c>
      <c r="D113" s="32" t="str">
        <f>IFERROR(VLOOKUP($A113,Baggrundsark!$I$4:$V$2502,10,FALSE),"")</f>
        <v/>
      </c>
      <c r="E113" s="32" t="str">
        <f>IFERROR(VLOOKUP($A113,Baggrundsark!$I$4:$V$2502,11,FALSE),"")</f>
        <v/>
      </c>
      <c r="F113" s="32" t="str">
        <f>IFERROR(VLOOKUP($A113,Baggrundsark!$I$4:$V$2502,14,FALSE),"")</f>
        <v/>
      </c>
      <c r="G113" s="71" t="str">
        <f>IF(B113="","",IF(VLOOKUP(E113,'Indtastning af standardsats'!$A$3:$B$6,2,FALSE)="","",VLOOKUP(E113,'Indtastning af standardsats'!$A$3:$B$6,2,FALSE)))</f>
        <v/>
      </c>
      <c r="H113" s="79"/>
      <c r="I113" s="63" t="str">
        <f t="shared" si="1"/>
        <v/>
      </c>
      <c r="K113" s="55" t="str">
        <f>IF('Pivot Standardsats'!A113="","",'Pivot Standardsats'!A113)</f>
        <v/>
      </c>
      <c r="L113" s="55" t="str">
        <f>IF('Pivot Standardsats'!A113="","",'Pivot Standardsats'!B113)</f>
        <v/>
      </c>
      <c r="M113" s="56" t="str">
        <f>IF('Pivot Standardsats'!A113="","",'Pivot Standardsats'!C113)</f>
        <v/>
      </c>
    </row>
    <row r="114" spans="1:13" x14ac:dyDescent="0.25">
      <c r="A114" s="29">
        <v>111</v>
      </c>
      <c r="B114" s="32" t="str">
        <f>IFERROR(VLOOKUP($A114,Baggrundsark!$I$4:$V$2502,7,FALSE),"")</f>
        <v/>
      </c>
      <c r="C114" s="32" t="str">
        <f>IFERROR(VLOOKUP($A114,Baggrundsark!$I$4:$V$2502,8,FALSE),"")</f>
        <v/>
      </c>
      <c r="D114" s="32" t="str">
        <f>IFERROR(VLOOKUP($A114,Baggrundsark!$I$4:$V$2502,10,FALSE),"")</f>
        <v/>
      </c>
      <c r="E114" s="32" t="str">
        <f>IFERROR(VLOOKUP($A114,Baggrundsark!$I$4:$V$2502,11,FALSE),"")</f>
        <v/>
      </c>
      <c r="F114" s="32" t="str">
        <f>IFERROR(VLOOKUP($A114,Baggrundsark!$I$4:$V$2502,14,FALSE),"")</f>
        <v/>
      </c>
      <c r="G114" s="71" t="str">
        <f>IF(B114="","",IF(VLOOKUP(E114,'Indtastning af standardsats'!$A$3:$B$6,2,FALSE)="","",VLOOKUP(E114,'Indtastning af standardsats'!$A$3:$B$6,2,FALSE)))</f>
        <v/>
      </c>
      <c r="H114" s="79"/>
      <c r="I114" s="63" t="str">
        <f t="shared" si="1"/>
        <v/>
      </c>
      <c r="K114" s="55" t="str">
        <f>IF('Pivot Standardsats'!A114="","",'Pivot Standardsats'!A114)</f>
        <v/>
      </c>
      <c r="L114" s="55" t="str">
        <f>IF('Pivot Standardsats'!A114="","",'Pivot Standardsats'!B114)</f>
        <v/>
      </c>
      <c r="M114" s="56" t="str">
        <f>IF('Pivot Standardsats'!A114="","",'Pivot Standardsats'!C114)</f>
        <v/>
      </c>
    </row>
    <row r="115" spans="1:13" x14ac:dyDescent="0.25">
      <c r="A115" s="29">
        <v>112</v>
      </c>
      <c r="B115" s="32" t="str">
        <f>IFERROR(VLOOKUP($A115,Baggrundsark!$I$4:$V$2502,7,FALSE),"")</f>
        <v/>
      </c>
      <c r="C115" s="32" t="str">
        <f>IFERROR(VLOOKUP($A115,Baggrundsark!$I$4:$V$2502,8,FALSE),"")</f>
        <v/>
      </c>
      <c r="D115" s="32" t="str">
        <f>IFERROR(VLOOKUP($A115,Baggrundsark!$I$4:$V$2502,10,FALSE),"")</f>
        <v/>
      </c>
      <c r="E115" s="32" t="str">
        <f>IFERROR(VLOOKUP($A115,Baggrundsark!$I$4:$V$2502,11,FALSE),"")</f>
        <v/>
      </c>
      <c r="F115" s="32" t="str">
        <f>IFERROR(VLOOKUP($A115,Baggrundsark!$I$4:$V$2502,14,FALSE),"")</f>
        <v/>
      </c>
      <c r="G115" s="71" t="str">
        <f>IF(B115="","",IF(VLOOKUP(E115,'Indtastning af standardsats'!$A$3:$B$6,2,FALSE)="","",VLOOKUP(E115,'Indtastning af standardsats'!$A$3:$B$6,2,FALSE)))</f>
        <v/>
      </c>
      <c r="H115" s="79"/>
      <c r="I115" s="63" t="str">
        <f t="shared" si="1"/>
        <v/>
      </c>
      <c r="K115" s="55" t="str">
        <f>IF('Pivot Standardsats'!A115="","",'Pivot Standardsats'!A115)</f>
        <v/>
      </c>
      <c r="L115" s="55" t="str">
        <f>IF('Pivot Standardsats'!A115="","",'Pivot Standardsats'!B115)</f>
        <v/>
      </c>
      <c r="M115" s="56" t="str">
        <f>IF('Pivot Standardsats'!A115="","",'Pivot Standardsats'!C115)</f>
        <v/>
      </c>
    </row>
    <row r="116" spans="1:13" x14ac:dyDescent="0.25">
      <c r="A116" s="29">
        <v>113</v>
      </c>
      <c r="B116" s="32" t="str">
        <f>IFERROR(VLOOKUP($A116,Baggrundsark!$I$4:$V$2502,7,FALSE),"")</f>
        <v/>
      </c>
      <c r="C116" s="32" t="str">
        <f>IFERROR(VLOOKUP($A116,Baggrundsark!$I$4:$V$2502,8,FALSE),"")</f>
        <v/>
      </c>
      <c r="D116" s="32" t="str">
        <f>IFERROR(VLOOKUP($A116,Baggrundsark!$I$4:$V$2502,10,FALSE),"")</f>
        <v/>
      </c>
      <c r="E116" s="32" t="str">
        <f>IFERROR(VLOOKUP($A116,Baggrundsark!$I$4:$V$2502,11,FALSE),"")</f>
        <v/>
      </c>
      <c r="F116" s="32" t="str">
        <f>IFERROR(VLOOKUP($A116,Baggrundsark!$I$4:$V$2502,14,FALSE),"")</f>
        <v/>
      </c>
      <c r="G116" s="71" t="str">
        <f>IF(B116="","",IF(VLOOKUP(E116,'Indtastning af standardsats'!$A$3:$B$6,2,FALSE)="","",VLOOKUP(E116,'Indtastning af standardsats'!$A$3:$B$6,2,FALSE)))</f>
        <v/>
      </c>
      <c r="H116" s="79"/>
      <c r="I116" s="63" t="str">
        <f t="shared" si="1"/>
        <v/>
      </c>
      <c r="K116" s="55" t="str">
        <f>IF('Pivot Standardsats'!A116="","",'Pivot Standardsats'!A116)</f>
        <v/>
      </c>
      <c r="L116" s="55" t="str">
        <f>IF('Pivot Standardsats'!A116="","",'Pivot Standardsats'!B116)</f>
        <v/>
      </c>
      <c r="M116" s="56" t="str">
        <f>IF('Pivot Standardsats'!A116="","",'Pivot Standardsats'!C116)</f>
        <v/>
      </c>
    </row>
    <row r="117" spans="1:13" x14ac:dyDescent="0.25">
      <c r="A117" s="29">
        <v>114</v>
      </c>
      <c r="B117" s="32" t="str">
        <f>IFERROR(VLOOKUP($A117,Baggrundsark!$I$4:$V$2502,7,FALSE),"")</f>
        <v/>
      </c>
      <c r="C117" s="32" t="str">
        <f>IFERROR(VLOOKUP($A117,Baggrundsark!$I$4:$V$2502,8,FALSE),"")</f>
        <v/>
      </c>
      <c r="D117" s="32" t="str">
        <f>IFERROR(VLOOKUP($A117,Baggrundsark!$I$4:$V$2502,10,FALSE),"")</f>
        <v/>
      </c>
      <c r="E117" s="32" t="str">
        <f>IFERROR(VLOOKUP($A117,Baggrundsark!$I$4:$V$2502,11,FALSE),"")</f>
        <v/>
      </c>
      <c r="F117" s="32" t="str">
        <f>IFERROR(VLOOKUP($A117,Baggrundsark!$I$4:$V$2502,14,FALSE),"")</f>
        <v/>
      </c>
      <c r="G117" s="71" t="str">
        <f>IF(B117="","",IF(VLOOKUP(E117,'Indtastning af standardsats'!$A$3:$B$6,2,FALSE)="","",VLOOKUP(E117,'Indtastning af standardsats'!$A$3:$B$6,2,FALSE)))</f>
        <v/>
      </c>
      <c r="H117" s="79"/>
      <c r="I117" s="63" t="str">
        <f t="shared" si="1"/>
        <v/>
      </c>
      <c r="K117" s="55" t="str">
        <f>IF('Pivot Standardsats'!A117="","",'Pivot Standardsats'!A117)</f>
        <v/>
      </c>
      <c r="L117" s="55" t="str">
        <f>IF('Pivot Standardsats'!A117="","",'Pivot Standardsats'!B117)</f>
        <v/>
      </c>
      <c r="M117" s="56" t="str">
        <f>IF('Pivot Standardsats'!A117="","",'Pivot Standardsats'!C117)</f>
        <v/>
      </c>
    </row>
    <row r="118" spans="1:13" x14ac:dyDescent="0.25">
      <c r="A118" s="29">
        <v>115</v>
      </c>
      <c r="B118" s="32" t="str">
        <f>IFERROR(VLOOKUP($A118,Baggrundsark!$I$4:$V$2502,7,FALSE),"")</f>
        <v/>
      </c>
      <c r="C118" s="32" t="str">
        <f>IFERROR(VLOOKUP($A118,Baggrundsark!$I$4:$V$2502,8,FALSE),"")</f>
        <v/>
      </c>
      <c r="D118" s="32" t="str">
        <f>IFERROR(VLOOKUP($A118,Baggrundsark!$I$4:$V$2502,10,FALSE),"")</f>
        <v/>
      </c>
      <c r="E118" s="32" t="str">
        <f>IFERROR(VLOOKUP($A118,Baggrundsark!$I$4:$V$2502,11,FALSE),"")</f>
        <v/>
      </c>
      <c r="F118" s="32" t="str">
        <f>IFERROR(VLOOKUP($A118,Baggrundsark!$I$4:$V$2502,14,FALSE),"")</f>
        <v/>
      </c>
      <c r="G118" s="71" t="str">
        <f>IF(B118="","",IF(VLOOKUP(E118,'Indtastning af standardsats'!$A$3:$B$6,2,FALSE)="","",VLOOKUP(E118,'Indtastning af standardsats'!$A$3:$B$6,2,FALSE)))</f>
        <v/>
      </c>
      <c r="H118" s="79"/>
      <c r="I118" s="63" t="str">
        <f t="shared" si="1"/>
        <v/>
      </c>
      <c r="K118" s="55" t="str">
        <f>IF('Pivot Standardsats'!A118="","",'Pivot Standardsats'!A118)</f>
        <v/>
      </c>
      <c r="L118" s="55" t="str">
        <f>IF('Pivot Standardsats'!A118="","",'Pivot Standardsats'!B118)</f>
        <v/>
      </c>
      <c r="M118" s="56" t="str">
        <f>IF('Pivot Standardsats'!A118="","",'Pivot Standardsats'!C118)</f>
        <v/>
      </c>
    </row>
    <row r="119" spans="1:13" x14ac:dyDescent="0.25">
      <c r="A119" s="29">
        <v>116</v>
      </c>
      <c r="B119" s="32" t="str">
        <f>IFERROR(VLOOKUP($A119,Baggrundsark!$I$4:$V$2502,7,FALSE),"")</f>
        <v/>
      </c>
      <c r="C119" s="32" t="str">
        <f>IFERROR(VLOOKUP($A119,Baggrundsark!$I$4:$V$2502,8,FALSE),"")</f>
        <v/>
      </c>
      <c r="D119" s="32" t="str">
        <f>IFERROR(VLOOKUP($A119,Baggrundsark!$I$4:$V$2502,10,FALSE),"")</f>
        <v/>
      </c>
      <c r="E119" s="32" t="str">
        <f>IFERROR(VLOOKUP($A119,Baggrundsark!$I$4:$V$2502,11,FALSE),"")</f>
        <v/>
      </c>
      <c r="F119" s="32" t="str">
        <f>IFERROR(VLOOKUP($A119,Baggrundsark!$I$4:$V$2502,14,FALSE),"")</f>
        <v/>
      </c>
      <c r="G119" s="71" t="str">
        <f>IF(B119="","",IF(VLOOKUP(E119,'Indtastning af standardsats'!$A$3:$B$6,2,FALSE)="","",VLOOKUP(E119,'Indtastning af standardsats'!$A$3:$B$6,2,FALSE)))</f>
        <v/>
      </c>
      <c r="H119" s="79"/>
      <c r="I119" s="63" t="str">
        <f t="shared" si="1"/>
        <v/>
      </c>
      <c r="K119" s="55" t="str">
        <f>IF('Pivot Standardsats'!A119="","",'Pivot Standardsats'!A119)</f>
        <v/>
      </c>
      <c r="L119" s="55" t="str">
        <f>IF('Pivot Standardsats'!A119="","",'Pivot Standardsats'!B119)</f>
        <v/>
      </c>
      <c r="M119" s="56" t="str">
        <f>IF('Pivot Standardsats'!A119="","",'Pivot Standardsats'!C119)</f>
        <v/>
      </c>
    </row>
    <row r="120" spans="1:13" x14ac:dyDescent="0.25">
      <c r="A120" s="29">
        <v>117</v>
      </c>
      <c r="B120" s="32" t="str">
        <f>IFERROR(VLOOKUP($A120,Baggrundsark!$I$4:$V$2502,7,FALSE),"")</f>
        <v/>
      </c>
      <c r="C120" s="32" t="str">
        <f>IFERROR(VLOOKUP($A120,Baggrundsark!$I$4:$V$2502,8,FALSE),"")</f>
        <v/>
      </c>
      <c r="D120" s="32" t="str">
        <f>IFERROR(VLOOKUP($A120,Baggrundsark!$I$4:$V$2502,10,FALSE),"")</f>
        <v/>
      </c>
      <c r="E120" s="32" t="str">
        <f>IFERROR(VLOOKUP($A120,Baggrundsark!$I$4:$V$2502,11,FALSE),"")</f>
        <v/>
      </c>
      <c r="F120" s="32" t="str">
        <f>IFERROR(VLOOKUP($A120,Baggrundsark!$I$4:$V$2502,14,FALSE),"")</f>
        <v/>
      </c>
      <c r="G120" s="71" t="str">
        <f>IF(B120="","",IF(VLOOKUP(E120,'Indtastning af standardsats'!$A$3:$B$6,2,FALSE)="","",VLOOKUP(E120,'Indtastning af standardsats'!$A$3:$B$6,2,FALSE)))</f>
        <v/>
      </c>
      <c r="H120" s="79"/>
      <c r="I120" s="63" t="str">
        <f t="shared" si="1"/>
        <v/>
      </c>
      <c r="K120" s="55" t="str">
        <f>IF('Pivot Standardsats'!A120="","",'Pivot Standardsats'!A120)</f>
        <v/>
      </c>
      <c r="L120" s="55" t="str">
        <f>IF('Pivot Standardsats'!A120="","",'Pivot Standardsats'!B120)</f>
        <v/>
      </c>
      <c r="M120" s="56" t="str">
        <f>IF('Pivot Standardsats'!A120="","",'Pivot Standardsats'!C120)</f>
        <v/>
      </c>
    </row>
    <row r="121" spans="1:13" x14ac:dyDescent="0.25">
      <c r="A121" s="29">
        <v>118</v>
      </c>
      <c r="B121" s="32" t="str">
        <f>IFERROR(VLOOKUP($A121,Baggrundsark!$I$4:$V$2502,7,FALSE),"")</f>
        <v/>
      </c>
      <c r="C121" s="32" t="str">
        <f>IFERROR(VLOOKUP($A121,Baggrundsark!$I$4:$V$2502,8,FALSE),"")</f>
        <v/>
      </c>
      <c r="D121" s="32" t="str">
        <f>IFERROR(VLOOKUP($A121,Baggrundsark!$I$4:$V$2502,10,FALSE),"")</f>
        <v/>
      </c>
      <c r="E121" s="32" t="str">
        <f>IFERROR(VLOOKUP($A121,Baggrundsark!$I$4:$V$2502,11,FALSE),"")</f>
        <v/>
      </c>
      <c r="F121" s="32" t="str">
        <f>IFERROR(VLOOKUP($A121,Baggrundsark!$I$4:$V$2502,14,FALSE),"")</f>
        <v/>
      </c>
      <c r="G121" s="71" t="str">
        <f>IF(B121="","",IF(VLOOKUP(E121,'Indtastning af standardsats'!$A$3:$B$6,2,FALSE)="","",VLOOKUP(E121,'Indtastning af standardsats'!$A$3:$B$6,2,FALSE)))</f>
        <v/>
      </c>
      <c r="H121" s="79"/>
      <c r="I121" s="63" t="str">
        <f t="shared" si="1"/>
        <v/>
      </c>
      <c r="K121" s="55" t="str">
        <f>IF('Pivot Standardsats'!A121="","",'Pivot Standardsats'!A121)</f>
        <v/>
      </c>
      <c r="L121" s="55" t="str">
        <f>IF('Pivot Standardsats'!A121="","",'Pivot Standardsats'!B121)</f>
        <v/>
      </c>
      <c r="M121" s="56" t="str">
        <f>IF('Pivot Standardsats'!A121="","",'Pivot Standardsats'!C121)</f>
        <v/>
      </c>
    </row>
    <row r="122" spans="1:13" x14ac:dyDescent="0.25">
      <c r="A122" s="29">
        <v>119</v>
      </c>
      <c r="B122" s="32" t="str">
        <f>IFERROR(VLOOKUP($A122,Baggrundsark!$I$4:$V$2502,7,FALSE),"")</f>
        <v/>
      </c>
      <c r="C122" s="32" t="str">
        <f>IFERROR(VLOOKUP($A122,Baggrundsark!$I$4:$V$2502,8,FALSE),"")</f>
        <v/>
      </c>
      <c r="D122" s="32" t="str">
        <f>IFERROR(VLOOKUP($A122,Baggrundsark!$I$4:$V$2502,10,FALSE),"")</f>
        <v/>
      </c>
      <c r="E122" s="32" t="str">
        <f>IFERROR(VLOOKUP($A122,Baggrundsark!$I$4:$V$2502,11,FALSE),"")</f>
        <v/>
      </c>
      <c r="F122" s="32" t="str">
        <f>IFERROR(VLOOKUP($A122,Baggrundsark!$I$4:$V$2502,14,FALSE),"")</f>
        <v/>
      </c>
      <c r="G122" s="71" t="str">
        <f>IF(B122="","",IF(VLOOKUP(E122,'Indtastning af standardsats'!$A$3:$B$6,2,FALSE)="","",VLOOKUP(E122,'Indtastning af standardsats'!$A$3:$B$6,2,FALSE)))</f>
        <v/>
      </c>
      <c r="H122" s="79"/>
      <c r="I122" s="63" t="str">
        <f t="shared" si="1"/>
        <v/>
      </c>
      <c r="K122" s="55" t="str">
        <f>IF('Pivot Standardsats'!A122="","",'Pivot Standardsats'!A122)</f>
        <v/>
      </c>
      <c r="L122" s="55" t="str">
        <f>IF('Pivot Standardsats'!A122="","",'Pivot Standardsats'!B122)</f>
        <v/>
      </c>
      <c r="M122" s="56" t="str">
        <f>IF('Pivot Standardsats'!A122="","",'Pivot Standardsats'!C122)</f>
        <v/>
      </c>
    </row>
    <row r="123" spans="1:13" x14ac:dyDescent="0.25">
      <c r="A123" s="29">
        <v>120</v>
      </c>
      <c r="B123" s="32" t="str">
        <f>IFERROR(VLOOKUP($A123,Baggrundsark!$I$4:$V$2502,7,FALSE),"")</f>
        <v/>
      </c>
      <c r="C123" s="32" t="str">
        <f>IFERROR(VLOOKUP($A123,Baggrundsark!$I$4:$V$2502,8,FALSE),"")</f>
        <v/>
      </c>
      <c r="D123" s="32" t="str">
        <f>IFERROR(VLOOKUP($A123,Baggrundsark!$I$4:$V$2502,10,FALSE),"")</f>
        <v/>
      </c>
      <c r="E123" s="32" t="str">
        <f>IFERROR(VLOOKUP($A123,Baggrundsark!$I$4:$V$2502,11,FALSE),"")</f>
        <v/>
      </c>
      <c r="F123" s="32" t="str">
        <f>IFERROR(VLOOKUP($A123,Baggrundsark!$I$4:$V$2502,14,FALSE),"")</f>
        <v/>
      </c>
      <c r="G123" s="71" t="str">
        <f>IF(B123="","",IF(VLOOKUP(E123,'Indtastning af standardsats'!$A$3:$B$6,2,FALSE)="","",VLOOKUP(E123,'Indtastning af standardsats'!$A$3:$B$6,2,FALSE)))</f>
        <v/>
      </c>
      <c r="H123" s="79"/>
      <c r="I123" s="63" t="str">
        <f t="shared" si="1"/>
        <v/>
      </c>
      <c r="K123" s="55" t="str">
        <f>IF('Pivot Standardsats'!A123="","",'Pivot Standardsats'!A123)</f>
        <v/>
      </c>
      <c r="L123" s="55" t="str">
        <f>IF('Pivot Standardsats'!A123="","",'Pivot Standardsats'!B123)</f>
        <v/>
      </c>
      <c r="M123" s="56" t="str">
        <f>IF('Pivot Standardsats'!A123="","",'Pivot Standardsats'!C123)</f>
        <v/>
      </c>
    </row>
    <row r="124" spans="1:13" x14ac:dyDescent="0.25">
      <c r="A124" s="29">
        <v>121</v>
      </c>
      <c r="B124" s="32" t="str">
        <f>IFERROR(VLOOKUP($A124,Baggrundsark!$I$4:$V$2502,7,FALSE),"")</f>
        <v/>
      </c>
      <c r="C124" s="32" t="str">
        <f>IFERROR(VLOOKUP($A124,Baggrundsark!$I$4:$V$2502,8,FALSE),"")</f>
        <v/>
      </c>
      <c r="D124" s="32" t="str">
        <f>IFERROR(VLOOKUP($A124,Baggrundsark!$I$4:$V$2502,10,FALSE),"")</f>
        <v/>
      </c>
      <c r="E124" s="32" t="str">
        <f>IFERROR(VLOOKUP($A124,Baggrundsark!$I$4:$V$2502,11,FALSE),"")</f>
        <v/>
      </c>
      <c r="F124" s="32" t="str">
        <f>IFERROR(VLOOKUP($A124,Baggrundsark!$I$4:$V$2502,14,FALSE),"")</f>
        <v/>
      </c>
      <c r="G124" s="71" t="str">
        <f>IF(B124="","",IF(VLOOKUP(E124,'Indtastning af standardsats'!$A$3:$B$6,2,FALSE)="","",VLOOKUP(E124,'Indtastning af standardsats'!$A$3:$B$6,2,FALSE)))</f>
        <v/>
      </c>
      <c r="H124" s="79"/>
      <c r="I124" s="63" t="str">
        <f t="shared" si="1"/>
        <v/>
      </c>
      <c r="K124" s="55" t="str">
        <f>IF('Pivot Standardsats'!A124="","",'Pivot Standardsats'!A124)</f>
        <v/>
      </c>
      <c r="L124" s="55" t="str">
        <f>IF('Pivot Standardsats'!A124="","",'Pivot Standardsats'!B124)</f>
        <v/>
      </c>
      <c r="M124" s="56" t="str">
        <f>IF('Pivot Standardsats'!A124="","",'Pivot Standardsats'!C124)</f>
        <v/>
      </c>
    </row>
    <row r="125" spans="1:13" x14ac:dyDescent="0.25">
      <c r="A125" s="29">
        <v>122</v>
      </c>
      <c r="B125" s="32" t="str">
        <f>IFERROR(VLOOKUP($A125,Baggrundsark!$I$4:$V$2502,7,FALSE),"")</f>
        <v/>
      </c>
      <c r="C125" s="32" t="str">
        <f>IFERROR(VLOOKUP($A125,Baggrundsark!$I$4:$V$2502,8,FALSE),"")</f>
        <v/>
      </c>
      <c r="D125" s="32" t="str">
        <f>IFERROR(VLOOKUP($A125,Baggrundsark!$I$4:$V$2502,10,FALSE),"")</f>
        <v/>
      </c>
      <c r="E125" s="32" t="str">
        <f>IFERROR(VLOOKUP($A125,Baggrundsark!$I$4:$V$2502,11,FALSE),"")</f>
        <v/>
      </c>
      <c r="F125" s="32" t="str">
        <f>IFERROR(VLOOKUP($A125,Baggrundsark!$I$4:$V$2502,14,FALSE),"")</f>
        <v/>
      </c>
      <c r="G125" s="71" t="str">
        <f>IF(B125="","",IF(VLOOKUP(E125,'Indtastning af standardsats'!$A$3:$B$6,2,FALSE)="","",VLOOKUP(E125,'Indtastning af standardsats'!$A$3:$B$6,2,FALSE)))</f>
        <v/>
      </c>
      <c r="H125" s="79"/>
      <c r="I125" s="63" t="str">
        <f t="shared" si="1"/>
        <v/>
      </c>
      <c r="K125" s="55" t="str">
        <f>IF('Pivot Standardsats'!A125="","",'Pivot Standardsats'!A125)</f>
        <v/>
      </c>
      <c r="L125" s="55" t="str">
        <f>IF('Pivot Standardsats'!A125="","",'Pivot Standardsats'!B125)</f>
        <v/>
      </c>
      <c r="M125" s="56" t="str">
        <f>IF('Pivot Standardsats'!A125="","",'Pivot Standardsats'!C125)</f>
        <v/>
      </c>
    </row>
    <row r="126" spans="1:13" x14ac:dyDescent="0.25">
      <c r="A126" s="29">
        <v>123</v>
      </c>
      <c r="B126" s="32" t="str">
        <f>IFERROR(VLOOKUP($A126,Baggrundsark!$I$4:$V$2502,7,FALSE),"")</f>
        <v/>
      </c>
      <c r="C126" s="32" t="str">
        <f>IFERROR(VLOOKUP($A126,Baggrundsark!$I$4:$V$2502,8,FALSE),"")</f>
        <v/>
      </c>
      <c r="D126" s="32" t="str">
        <f>IFERROR(VLOOKUP($A126,Baggrundsark!$I$4:$V$2502,10,FALSE),"")</f>
        <v/>
      </c>
      <c r="E126" s="32" t="str">
        <f>IFERROR(VLOOKUP($A126,Baggrundsark!$I$4:$V$2502,11,FALSE),"")</f>
        <v/>
      </c>
      <c r="F126" s="32" t="str">
        <f>IFERROR(VLOOKUP($A126,Baggrundsark!$I$4:$V$2502,14,FALSE),"")</f>
        <v/>
      </c>
      <c r="G126" s="71" t="str">
        <f>IF(B126="","",IF(VLOOKUP(E126,'Indtastning af standardsats'!$A$3:$B$6,2,FALSE)="","",VLOOKUP(E126,'Indtastning af standardsats'!$A$3:$B$6,2,FALSE)))</f>
        <v/>
      </c>
      <c r="H126" s="79"/>
      <c r="I126" s="63" t="str">
        <f t="shared" si="1"/>
        <v/>
      </c>
      <c r="K126" s="55" t="str">
        <f>IF('Pivot Standardsats'!A126="","",'Pivot Standardsats'!A126)</f>
        <v/>
      </c>
      <c r="L126" s="55" t="str">
        <f>IF('Pivot Standardsats'!A126="","",'Pivot Standardsats'!B126)</f>
        <v/>
      </c>
      <c r="M126" s="56" t="str">
        <f>IF('Pivot Standardsats'!A126="","",'Pivot Standardsats'!C126)</f>
        <v/>
      </c>
    </row>
    <row r="127" spans="1:13" x14ac:dyDescent="0.25">
      <c r="A127" s="29">
        <v>124</v>
      </c>
      <c r="B127" s="32" t="str">
        <f>IFERROR(VLOOKUP($A127,Baggrundsark!$I$4:$V$2502,7,FALSE),"")</f>
        <v/>
      </c>
      <c r="C127" s="32" t="str">
        <f>IFERROR(VLOOKUP($A127,Baggrundsark!$I$4:$V$2502,8,FALSE),"")</f>
        <v/>
      </c>
      <c r="D127" s="32" t="str">
        <f>IFERROR(VLOOKUP($A127,Baggrundsark!$I$4:$V$2502,10,FALSE),"")</f>
        <v/>
      </c>
      <c r="E127" s="32" t="str">
        <f>IFERROR(VLOOKUP($A127,Baggrundsark!$I$4:$V$2502,11,FALSE),"")</f>
        <v/>
      </c>
      <c r="F127" s="32" t="str">
        <f>IFERROR(VLOOKUP($A127,Baggrundsark!$I$4:$V$2502,14,FALSE),"")</f>
        <v/>
      </c>
      <c r="G127" s="71" t="str">
        <f>IF(B127="","",IF(VLOOKUP(E127,'Indtastning af standardsats'!$A$3:$B$6,2,FALSE)="","",VLOOKUP(E127,'Indtastning af standardsats'!$A$3:$B$6,2,FALSE)))</f>
        <v/>
      </c>
      <c r="H127" s="79"/>
      <c r="I127" s="63" t="str">
        <f t="shared" si="1"/>
        <v/>
      </c>
      <c r="K127" s="55" t="str">
        <f>IF('Pivot Standardsats'!A127="","",'Pivot Standardsats'!A127)</f>
        <v/>
      </c>
      <c r="L127" s="55" t="str">
        <f>IF('Pivot Standardsats'!A127="","",'Pivot Standardsats'!B127)</f>
        <v/>
      </c>
      <c r="M127" s="56" t="str">
        <f>IF('Pivot Standardsats'!A127="","",'Pivot Standardsats'!C127)</f>
        <v/>
      </c>
    </row>
    <row r="128" spans="1:13" x14ac:dyDescent="0.25">
      <c r="A128" s="29">
        <v>125</v>
      </c>
      <c r="B128" s="32" t="str">
        <f>IFERROR(VLOOKUP($A128,Baggrundsark!$I$4:$V$2502,7,FALSE),"")</f>
        <v/>
      </c>
      <c r="C128" s="32" t="str">
        <f>IFERROR(VLOOKUP($A128,Baggrundsark!$I$4:$V$2502,8,FALSE),"")</f>
        <v/>
      </c>
      <c r="D128" s="32" t="str">
        <f>IFERROR(VLOOKUP($A128,Baggrundsark!$I$4:$V$2502,10,FALSE),"")</f>
        <v/>
      </c>
      <c r="E128" s="32" t="str">
        <f>IFERROR(VLOOKUP($A128,Baggrundsark!$I$4:$V$2502,11,FALSE),"")</f>
        <v/>
      </c>
      <c r="F128" s="32" t="str">
        <f>IFERROR(VLOOKUP($A128,Baggrundsark!$I$4:$V$2502,14,FALSE),"")</f>
        <v/>
      </c>
      <c r="G128" s="71" t="str">
        <f>IF(B128="","",IF(VLOOKUP(E128,'Indtastning af standardsats'!$A$3:$B$6,2,FALSE)="","",VLOOKUP(E128,'Indtastning af standardsats'!$A$3:$B$6,2,FALSE)))</f>
        <v/>
      </c>
      <c r="H128" s="79"/>
      <c r="I128" s="63" t="str">
        <f t="shared" si="1"/>
        <v/>
      </c>
      <c r="K128" s="55" t="str">
        <f>IF('Pivot Standardsats'!A128="","",'Pivot Standardsats'!A128)</f>
        <v/>
      </c>
      <c r="L128" s="55" t="str">
        <f>IF('Pivot Standardsats'!A128="","",'Pivot Standardsats'!B128)</f>
        <v/>
      </c>
      <c r="M128" s="56" t="str">
        <f>IF('Pivot Standardsats'!A128="","",'Pivot Standardsats'!C128)</f>
        <v/>
      </c>
    </row>
    <row r="129" spans="1:13" x14ac:dyDescent="0.25">
      <c r="A129" s="29">
        <v>126</v>
      </c>
      <c r="B129" s="32" t="str">
        <f>IFERROR(VLOOKUP($A129,Baggrundsark!$I$4:$V$2502,7,FALSE),"")</f>
        <v/>
      </c>
      <c r="C129" s="32" t="str">
        <f>IFERROR(VLOOKUP($A129,Baggrundsark!$I$4:$V$2502,8,FALSE),"")</f>
        <v/>
      </c>
      <c r="D129" s="32" t="str">
        <f>IFERROR(VLOOKUP($A129,Baggrundsark!$I$4:$V$2502,10,FALSE),"")</f>
        <v/>
      </c>
      <c r="E129" s="32" t="str">
        <f>IFERROR(VLOOKUP($A129,Baggrundsark!$I$4:$V$2502,11,FALSE),"")</f>
        <v/>
      </c>
      <c r="F129" s="32" t="str">
        <f>IFERROR(VLOOKUP($A129,Baggrundsark!$I$4:$V$2502,14,FALSE),"")</f>
        <v/>
      </c>
      <c r="G129" s="71" t="str">
        <f>IF(B129="","",IF(VLOOKUP(E129,'Indtastning af standardsats'!$A$3:$B$6,2,FALSE)="","",VLOOKUP(E129,'Indtastning af standardsats'!$A$3:$B$6,2,FALSE)))</f>
        <v/>
      </c>
      <c r="H129" s="79"/>
      <c r="I129" s="63" t="str">
        <f t="shared" si="1"/>
        <v/>
      </c>
      <c r="K129" s="55" t="str">
        <f>IF('Pivot Standardsats'!A129="","",'Pivot Standardsats'!A129)</f>
        <v/>
      </c>
      <c r="L129" s="55" t="str">
        <f>IF('Pivot Standardsats'!A129="","",'Pivot Standardsats'!B129)</f>
        <v/>
      </c>
      <c r="M129" s="56" t="str">
        <f>IF('Pivot Standardsats'!A129="","",'Pivot Standardsats'!C129)</f>
        <v/>
      </c>
    </row>
    <row r="130" spans="1:13" x14ac:dyDescent="0.25">
      <c r="A130" s="29">
        <v>127</v>
      </c>
      <c r="B130" s="32" t="str">
        <f>IFERROR(VLOOKUP($A130,Baggrundsark!$I$4:$V$2502,7,FALSE),"")</f>
        <v/>
      </c>
      <c r="C130" s="32" t="str">
        <f>IFERROR(VLOOKUP($A130,Baggrundsark!$I$4:$V$2502,8,FALSE),"")</f>
        <v/>
      </c>
      <c r="D130" s="32" t="str">
        <f>IFERROR(VLOOKUP($A130,Baggrundsark!$I$4:$V$2502,10,FALSE),"")</f>
        <v/>
      </c>
      <c r="E130" s="32" t="str">
        <f>IFERROR(VLOOKUP($A130,Baggrundsark!$I$4:$V$2502,11,FALSE),"")</f>
        <v/>
      </c>
      <c r="F130" s="32" t="str">
        <f>IFERROR(VLOOKUP($A130,Baggrundsark!$I$4:$V$2502,14,FALSE),"")</f>
        <v/>
      </c>
      <c r="G130" s="71" t="str">
        <f>IF(B130="","",IF(VLOOKUP(E130,'Indtastning af standardsats'!$A$3:$B$6,2,FALSE)="","",VLOOKUP(E130,'Indtastning af standardsats'!$A$3:$B$6,2,FALSE)))</f>
        <v/>
      </c>
      <c r="H130" s="79"/>
      <c r="I130" s="63" t="str">
        <f t="shared" si="1"/>
        <v/>
      </c>
      <c r="K130" s="55" t="str">
        <f>IF('Pivot Standardsats'!A130="","",'Pivot Standardsats'!A130)</f>
        <v/>
      </c>
      <c r="L130" s="55" t="str">
        <f>IF('Pivot Standardsats'!A130="","",'Pivot Standardsats'!B130)</f>
        <v/>
      </c>
      <c r="M130" s="56" t="str">
        <f>IF('Pivot Standardsats'!A130="","",'Pivot Standardsats'!C130)</f>
        <v/>
      </c>
    </row>
    <row r="131" spans="1:13" x14ac:dyDescent="0.25">
      <c r="A131" s="29">
        <v>128</v>
      </c>
      <c r="B131" s="32" t="str">
        <f>IFERROR(VLOOKUP($A131,Baggrundsark!$I$4:$V$2502,7,FALSE),"")</f>
        <v/>
      </c>
      <c r="C131" s="32" t="str">
        <f>IFERROR(VLOOKUP($A131,Baggrundsark!$I$4:$V$2502,8,FALSE),"")</f>
        <v/>
      </c>
      <c r="D131" s="32" t="str">
        <f>IFERROR(VLOOKUP($A131,Baggrundsark!$I$4:$V$2502,10,FALSE),"")</f>
        <v/>
      </c>
      <c r="E131" s="32" t="str">
        <f>IFERROR(VLOOKUP($A131,Baggrundsark!$I$4:$V$2502,11,FALSE),"")</f>
        <v/>
      </c>
      <c r="F131" s="32" t="str">
        <f>IFERROR(VLOOKUP($A131,Baggrundsark!$I$4:$V$2502,14,FALSE),"")</f>
        <v/>
      </c>
      <c r="G131" s="71" t="str">
        <f>IF(B131="","",IF(VLOOKUP(E131,'Indtastning af standardsats'!$A$3:$B$6,2,FALSE)="","",VLOOKUP(E131,'Indtastning af standardsats'!$A$3:$B$6,2,FALSE)))</f>
        <v/>
      </c>
      <c r="H131" s="79"/>
      <c r="I131" s="63" t="str">
        <f t="shared" si="1"/>
        <v/>
      </c>
      <c r="K131" s="55" t="str">
        <f>IF('Pivot Standardsats'!A131="","",'Pivot Standardsats'!A131)</f>
        <v/>
      </c>
      <c r="L131" s="55" t="str">
        <f>IF('Pivot Standardsats'!A131="","",'Pivot Standardsats'!B131)</f>
        <v/>
      </c>
      <c r="M131" s="56" t="str">
        <f>IF('Pivot Standardsats'!A131="","",'Pivot Standardsats'!C131)</f>
        <v/>
      </c>
    </row>
    <row r="132" spans="1:13" x14ac:dyDescent="0.25">
      <c r="A132" s="29">
        <v>129</v>
      </c>
      <c r="B132" s="32" t="str">
        <f>IFERROR(VLOOKUP($A132,Baggrundsark!$I$4:$V$2502,7,FALSE),"")</f>
        <v/>
      </c>
      <c r="C132" s="32" t="str">
        <f>IFERROR(VLOOKUP($A132,Baggrundsark!$I$4:$V$2502,8,FALSE),"")</f>
        <v/>
      </c>
      <c r="D132" s="32" t="str">
        <f>IFERROR(VLOOKUP($A132,Baggrundsark!$I$4:$V$2502,10,FALSE),"")</f>
        <v/>
      </c>
      <c r="E132" s="32" t="str">
        <f>IFERROR(VLOOKUP($A132,Baggrundsark!$I$4:$V$2502,11,FALSE),"")</f>
        <v/>
      </c>
      <c r="F132" s="32" t="str">
        <f>IFERROR(VLOOKUP($A132,Baggrundsark!$I$4:$V$2502,14,FALSE),"")</f>
        <v/>
      </c>
      <c r="G132" s="71" t="str">
        <f>IF(B132="","",IF(VLOOKUP(E132,'Indtastning af standardsats'!$A$3:$B$6,2,FALSE)="","",VLOOKUP(E132,'Indtastning af standardsats'!$A$3:$B$6,2,FALSE)))</f>
        <v/>
      </c>
      <c r="H132" s="79"/>
      <c r="I132" s="63" t="str">
        <f t="shared" si="1"/>
        <v/>
      </c>
      <c r="K132" s="55" t="str">
        <f>IF('Pivot Standardsats'!A132="","",'Pivot Standardsats'!A132)</f>
        <v/>
      </c>
      <c r="L132" s="55" t="str">
        <f>IF('Pivot Standardsats'!A132="","",'Pivot Standardsats'!B132)</f>
        <v/>
      </c>
      <c r="M132" s="56" t="str">
        <f>IF('Pivot Standardsats'!A132="","",'Pivot Standardsats'!C132)</f>
        <v/>
      </c>
    </row>
    <row r="133" spans="1:13" x14ac:dyDescent="0.25">
      <c r="A133" s="29">
        <v>130</v>
      </c>
      <c r="B133" s="32" t="str">
        <f>IFERROR(VLOOKUP($A133,Baggrundsark!$I$4:$V$2502,7,FALSE),"")</f>
        <v/>
      </c>
      <c r="C133" s="32" t="str">
        <f>IFERROR(VLOOKUP($A133,Baggrundsark!$I$4:$V$2502,8,FALSE),"")</f>
        <v/>
      </c>
      <c r="D133" s="32" t="str">
        <f>IFERROR(VLOOKUP($A133,Baggrundsark!$I$4:$V$2502,10,FALSE),"")</f>
        <v/>
      </c>
      <c r="E133" s="32" t="str">
        <f>IFERROR(VLOOKUP($A133,Baggrundsark!$I$4:$V$2502,11,FALSE),"")</f>
        <v/>
      </c>
      <c r="F133" s="32" t="str">
        <f>IFERROR(VLOOKUP($A133,Baggrundsark!$I$4:$V$2502,14,FALSE),"")</f>
        <v/>
      </c>
      <c r="G133" s="71" t="str">
        <f>IF(B133="","",IF(VLOOKUP(E133,'Indtastning af standardsats'!$A$3:$B$6,2,FALSE)="","",VLOOKUP(E133,'Indtastning af standardsats'!$A$3:$B$6,2,FALSE)))</f>
        <v/>
      </c>
      <c r="H133" s="79"/>
      <c r="I133" s="63" t="str">
        <f t="shared" ref="I133:I196" si="2">IFERROR(IF((G133*H133)=0,"",ROUNDDOWN(G133*MIN(H133,160.33),2)),"")</f>
        <v/>
      </c>
      <c r="K133" s="55" t="str">
        <f>IF('Pivot Standardsats'!A133="","",'Pivot Standardsats'!A133)</f>
        <v/>
      </c>
      <c r="L133" s="55" t="str">
        <f>IF('Pivot Standardsats'!A133="","",'Pivot Standardsats'!B133)</f>
        <v/>
      </c>
      <c r="M133" s="56" t="str">
        <f>IF('Pivot Standardsats'!A133="","",'Pivot Standardsats'!C133)</f>
        <v/>
      </c>
    </row>
    <row r="134" spans="1:13" x14ac:dyDescent="0.25">
      <c r="A134" s="29">
        <v>131</v>
      </c>
      <c r="B134" s="32" t="str">
        <f>IFERROR(VLOOKUP($A134,Baggrundsark!$I$4:$V$2502,7,FALSE),"")</f>
        <v/>
      </c>
      <c r="C134" s="32" t="str">
        <f>IFERROR(VLOOKUP($A134,Baggrundsark!$I$4:$V$2502,8,FALSE),"")</f>
        <v/>
      </c>
      <c r="D134" s="32" t="str">
        <f>IFERROR(VLOOKUP($A134,Baggrundsark!$I$4:$V$2502,10,FALSE),"")</f>
        <v/>
      </c>
      <c r="E134" s="32" t="str">
        <f>IFERROR(VLOOKUP($A134,Baggrundsark!$I$4:$V$2502,11,FALSE),"")</f>
        <v/>
      </c>
      <c r="F134" s="32" t="str">
        <f>IFERROR(VLOOKUP($A134,Baggrundsark!$I$4:$V$2502,14,FALSE),"")</f>
        <v/>
      </c>
      <c r="G134" s="71" t="str">
        <f>IF(B134="","",IF(VLOOKUP(E134,'Indtastning af standardsats'!$A$3:$B$6,2,FALSE)="","",VLOOKUP(E134,'Indtastning af standardsats'!$A$3:$B$6,2,FALSE)))</f>
        <v/>
      </c>
      <c r="H134" s="79"/>
      <c r="I134" s="63" t="str">
        <f t="shared" si="2"/>
        <v/>
      </c>
      <c r="K134" s="55" t="str">
        <f>IF('Pivot Standardsats'!A134="","",'Pivot Standardsats'!A134)</f>
        <v/>
      </c>
      <c r="L134" s="55" t="str">
        <f>IF('Pivot Standardsats'!A134="","",'Pivot Standardsats'!B134)</f>
        <v/>
      </c>
      <c r="M134" s="56" t="str">
        <f>IF('Pivot Standardsats'!A134="","",'Pivot Standardsats'!C134)</f>
        <v/>
      </c>
    </row>
    <row r="135" spans="1:13" x14ac:dyDescent="0.25">
      <c r="A135" s="29">
        <v>132</v>
      </c>
      <c r="B135" s="32" t="str">
        <f>IFERROR(VLOOKUP($A135,Baggrundsark!$I$4:$V$2502,7,FALSE),"")</f>
        <v/>
      </c>
      <c r="C135" s="32" t="str">
        <f>IFERROR(VLOOKUP($A135,Baggrundsark!$I$4:$V$2502,8,FALSE),"")</f>
        <v/>
      </c>
      <c r="D135" s="32" t="str">
        <f>IFERROR(VLOOKUP($A135,Baggrundsark!$I$4:$V$2502,10,FALSE),"")</f>
        <v/>
      </c>
      <c r="E135" s="32" t="str">
        <f>IFERROR(VLOOKUP($A135,Baggrundsark!$I$4:$V$2502,11,FALSE),"")</f>
        <v/>
      </c>
      <c r="F135" s="32" t="str">
        <f>IFERROR(VLOOKUP($A135,Baggrundsark!$I$4:$V$2502,14,FALSE),"")</f>
        <v/>
      </c>
      <c r="G135" s="71" t="str">
        <f>IF(B135="","",IF(VLOOKUP(E135,'Indtastning af standardsats'!$A$3:$B$6,2,FALSE)="","",VLOOKUP(E135,'Indtastning af standardsats'!$A$3:$B$6,2,FALSE)))</f>
        <v/>
      </c>
      <c r="H135" s="79"/>
      <c r="I135" s="63" t="str">
        <f t="shared" si="2"/>
        <v/>
      </c>
      <c r="K135" s="55" t="str">
        <f>IF('Pivot Standardsats'!A135="","",'Pivot Standardsats'!A135)</f>
        <v/>
      </c>
      <c r="L135" s="55" t="str">
        <f>IF('Pivot Standardsats'!A135="","",'Pivot Standardsats'!B135)</f>
        <v/>
      </c>
      <c r="M135" s="56" t="str">
        <f>IF('Pivot Standardsats'!A135="","",'Pivot Standardsats'!C135)</f>
        <v/>
      </c>
    </row>
    <row r="136" spans="1:13" x14ac:dyDescent="0.25">
      <c r="A136" s="29">
        <v>133</v>
      </c>
      <c r="B136" s="32" t="str">
        <f>IFERROR(VLOOKUP($A136,Baggrundsark!$I$4:$V$2502,7,FALSE),"")</f>
        <v/>
      </c>
      <c r="C136" s="32" t="str">
        <f>IFERROR(VLOOKUP($A136,Baggrundsark!$I$4:$V$2502,8,FALSE),"")</f>
        <v/>
      </c>
      <c r="D136" s="32" t="str">
        <f>IFERROR(VLOOKUP($A136,Baggrundsark!$I$4:$V$2502,10,FALSE),"")</f>
        <v/>
      </c>
      <c r="E136" s="32" t="str">
        <f>IFERROR(VLOOKUP($A136,Baggrundsark!$I$4:$V$2502,11,FALSE),"")</f>
        <v/>
      </c>
      <c r="F136" s="32" t="str">
        <f>IFERROR(VLOOKUP($A136,Baggrundsark!$I$4:$V$2502,14,FALSE),"")</f>
        <v/>
      </c>
      <c r="G136" s="71" t="str">
        <f>IF(B136="","",IF(VLOOKUP(E136,'Indtastning af standardsats'!$A$3:$B$6,2,FALSE)="","",VLOOKUP(E136,'Indtastning af standardsats'!$A$3:$B$6,2,FALSE)))</f>
        <v/>
      </c>
      <c r="H136" s="79"/>
      <c r="I136" s="63" t="str">
        <f t="shared" si="2"/>
        <v/>
      </c>
      <c r="K136" s="55" t="str">
        <f>IF('Pivot Standardsats'!A136="","",'Pivot Standardsats'!A136)</f>
        <v/>
      </c>
      <c r="L136" s="55" t="str">
        <f>IF('Pivot Standardsats'!A136="","",'Pivot Standardsats'!B136)</f>
        <v/>
      </c>
      <c r="M136" s="56" t="str">
        <f>IF('Pivot Standardsats'!A136="","",'Pivot Standardsats'!C136)</f>
        <v/>
      </c>
    </row>
    <row r="137" spans="1:13" x14ac:dyDescent="0.25">
      <c r="A137" s="29">
        <v>134</v>
      </c>
      <c r="B137" s="32" t="str">
        <f>IFERROR(VLOOKUP($A137,Baggrundsark!$I$4:$V$2502,7,FALSE),"")</f>
        <v/>
      </c>
      <c r="C137" s="32" t="str">
        <f>IFERROR(VLOOKUP($A137,Baggrundsark!$I$4:$V$2502,8,FALSE),"")</f>
        <v/>
      </c>
      <c r="D137" s="32" t="str">
        <f>IFERROR(VLOOKUP($A137,Baggrundsark!$I$4:$V$2502,10,FALSE),"")</f>
        <v/>
      </c>
      <c r="E137" s="32" t="str">
        <f>IFERROR(VLOOKUP($A137,Baggrundsark!$I$4:$V$2502,11,FALSE),"")</f>
        <v/>
      </c>
      <c r="F137" s="32" t="str">
        <f>IFERROR(VLOOKUP($A137,Baggrundsark!$I$4:$V$2502,14,FALSE),"")</f>
        <v/>
      </c>
      <c r="G137" s="71" t="str">
        <f>IF(B137="","",IF(VLOOKUP(E137,'Indtastning af standardsats'!$A$3:$B$6,2,FALSE)="","",VLOOKUP(E137,'Indtastning af standardsats'!$A$3:$B$6,2,FALSE)))</f>
        <v/>
      </c>
      <c r="H137" s="79"/>
      <c r="I137" s="63" t="str">
        <f t="shared" si="2"/>
        <v/>
      </c>
      <c r="K137" s="55" t="str">
        <f>IF('Pivot Standardsats'!A137="","",'Pivot Standardsats'!A137)</f>
        <v/>
      </c>
      <c r="L137" s="55" t="str">
        <f>IF('Pivot Standardsats'!A137="","",'Pivot Standardsats'!B137)</f>
        <v/>
      </c>
      <c r="M137" s="56" t="str">
        <f>IF('Pivot Standardsats'!A137="","",'Pivot Standardsats'!C137)</f>
        <v/>
      </c>
    </row>
    <row r="138" spans="1:13" x14ac:dyDescent="0.25">
      <c r="A138" s="29">
        <v>135</v>
      </c>
      <c r="B138" s="32" t="str">
        <f>IFERROR(VLOOKUP($A138,Baggrundsark!$I$4:$V$2502,7,FALSE),"")</f>
        <v/>
      </c>
      <c r="C138" s="32" t="str">
        <f>IFERROR(VLOOKUP($A138,Baggrundsark!$I$4:$V$2502,8,FALSE),"")</f>
        <v/>
      </c>
      <c r="D138" s="32" t="str">
        <f>IFERROR(VLOOKUP($A138,Baggrundsark!$I$4:$V$2502,10,FALSE),"")</f>
        <v/>
      </c>
      <c r="E138" s="32" t="str">
        <f>IFERROR(VLOOKUP($A138,Baggrundsark!$I$4:$V$2502,11,FALSE),"")</f>
        <v/>
      </c>
      <c r="F138" s="32" t="str">
        <f>IFERROR(VLOOKUP($A138,Baggrundsark!$I$4:$V$2502,14,FALSE),"")</f>
        <v/>
      </c>
      <c r="G138" s="71" t="str">
        <f>IF(B138="","",IF(VLOOKUP(E138,'Indtastning af standardsats'!$A$3:$B$6,2,FALSE)="","",VLOOKUP(E138,'Indtastning af standardsats'!$A$3:$B$6,2,FALSE)))</f>
        <v/>
      </c>
      <c r="H138" s="79"/>
      <c r="I138" s="63" t="str">
        <f t="shared" si="2"/>
        <v/>
      </c>
      <c r="K138" s="55" t="str">
        <f>IF('Pivot Standardsats'!A138="","",'Pivot Standardsats'!A138)</f>
        <v/>
      </c>
      <c r="L138" s="55" t="str">
        <f>IF('Pivot Standardsats'!A138="","",'Pivot Standardsats'!B138)</f>
        <v/>
      </c>
      <c r="M138" s="56" t="str">
        <f>IF('Pivot Standardsats'!A138="","",'Pivot Standardsats'!C138)</f>
        <v/>
      </c>
    </row>
    <row r="139" spans="1:13" x14ac:dyDescent="0.25">
      <c r="A139" s="29">
        <v>136</v>
      </c>
      <c r="B139" s="32" t="str">
        <f>IFERROR(VLOOKUP($A139,Baggrundsark!$I$4:$V$2502,7,FALSE),"")</f>
        <v/>
      </c>
      <c r="C139" s="32" t="str">
        <f>IFERROR(VLOOKUP($A139,Baggrundsark!$I$4:$V$2502,8,FALSE),"")</f>
        <v/>
      </c>
      <c r="D139" s="32" t="str">
        <f>IFERROR(VLOOKUP($A139,Baggrundsark!$I$4:$V$2502,10,FALSE),"")</f>
        <v/>
      </c>
      <c r="E139" s="32" t="str">
        <f>IFERROR(VLOOKUP($A139,Baggrundsark!$I$4:$V$2502,11,FALSE),"")</f>
        <v/>
      </c>
      <c r="F139" s="32" t="str">
        <f>IFERROR(VLOOKUP($A139,Baggrundsark!$I$4:$V$2502,14,FALSE),"")</f>
        <v/>
      </c>
      <c r="G139" s="71" t="str">
        <f>IF(B139="","",IF(VLOOKUP(E139,'Indtastning af standardsats'!$A$3:$B$6,2,FALSE)="","",VLOOKUP(E139,'Indtastning af standardsats'!$A$3:$B$6,2,FALSE)))</f>
        <v/>
      </c>
      <c r="H139" s="79"/>
      <c r="I139" s="63" t="str">
        <f t="shared" si="2"/>
        <v/>
      </c>
      <c r="K139" s="55" t="str">
        <f>IF('Pivot Standardsats'!A139="","",'Pivot Standardsats'!A139)</f>
        <v/>
      </c>
      <c r="L139" s="55" t="str">
        <f>IF('Pivot Standardsats'!A139="","",'Pivot Standardsats'!B139)</f>
        <v/>
      </c>
      <c r="M139" s="56" t="str">
        <f>IF('Pivot Standardsats'!A139="","",'Pivot Standardsats'!C139)</f>
        <v/>
      </c>
    </row>
    <row r="140" spans="1:13" x14ac:dyDescent="0.25">
      <c r="A140" s="29">
        <v>137</v>
      </c>
      <c r="B140" s="32" t="str">
        <f>IFERROR(VLOOKUP($A140,Baggrundsark!$I$4:$V$2502,7,FALSE),"")</f>
        <v/>
      </c>
      <c r="C140" s="32" t="str">
        <f>IFERROR(VLOOKUP($A140,Baggrundsark!$I$4:$V$2502,8,FALSE),"")</f>
        <v/>
      </c>
      <c r="D140" s="32" t="str">
        <f>IFERROR(VLOOKUP($A140,Baggrundsark!$I$4:$V$2502,10,FALSE),"")</f>
        <v/>
      </c>
      <c r="E140" s="32" t="str">
        <f>IFERROR(VLOOKUP($A140,Baggrundsark!$I$4:$V$2502,11,FALSE),"")</f>
        <v/>
      </c>
      <c r="F140" s="32" t="str">
        <f>IFERROR(VLOOKUP($A140,Baggrundsark!$I$4:$V$2502,14,FALSE),"")</f>
        <v/>
      </c>
      <c r="G140" s="71" t="str">
        <f>IF(B140="","",IF(VLOOKUP(E140,'Indtastning af standardsats'!$A$3:$B$6,2,FALSE)="","",VLOOKUP(E140,'Indtastning af standardsats'!$A$3:$B$6,2,FALSE)))</f>
        <v/>
      </c>
      <c r="H140" s="77"/>
      <c r="I140" s="63" t="str">
        <f t="shared" si="2"/>
        <v/>
      </c>
      <c r="K140" s="55" t="str">
        <f>IF('Pivot Standardsats'!A140="","",'Pivot Standardsats'!A140)</f>
        <v/>
      </c>
      <c r="L140" s="55" t="str">
        <f>IF('Pivot Standardsats'!A140="","",'Pivot Standardsats'!B140)</f>
        <v/>
      </c>
      <c r="M140" s="56" t="str">
        <f>IF('Pivot Standardsats'!A140="","",'Pivot Standardsats'!C140)</f>
        <v/>
      </c>
    </row>
    <row r="141" spans="1:13" x14ac:dyDescent="0.25">
      <c r="A141" s="29">
        <v>138</v>
      </c>
      <c r="B141" s="32" t="str">
        <f>IFERROR(VLOOKUP($A141,Baggrundsark!$I$4:$V$2502,7,FALSE),"")</f>
        <v/>
      </c>
      <c r="C141" s="32" t="str">
        <f>IFERROR(VLOOKUP($A141,Baggrundsark!$I$4:$V$2502,8,FALSE),"")</f>
        <v/>
      </c>
      <c r="D141" s="32" t="str">
        <f>IFERROR(VLOOKUP($A141,Baggrundsark!$I$4:$V$2502,10,FALSE),"")</f>
        <v/>
      </c>
      <c r="E141" s="32" t="str">
        <f>IFERROR(VLOOKUP($A141,Baggrundsark!$I$4:$V$2502,11,FALSE),"")</f>
        <v/>
      </c>
      <c r="F141" s="32" t="str">
        <f>IFERROR(VLOOKUP($A141,Baggrundsark!$I$4:$V$2502,14,FALSE),"")</f>
        <v/>
      </c>
      <c r="G141" s="71" t="str">
        <f>IF(B141="","",IF(VLOOKUP(E141,'Indtastning af standardsats'!$A$3:$B$6,2,FALSE)="","",VLOOKUP(E141,'Indtastning af standardsats'!$A$3:$B$6,2,FALSE)))</f>
        <v/>
      </c>
      <c r="H141" s="79"/>
      <c r="I141" s="63" t="str">
        <f t="shared" si="2"/>
        <v/>
      </c>
      <c r="K141" s="55" t="str">
        <f>IF('Pivot Standardsats'!A141="","",'Pivot Standardsats'!A141)</f>
        <v/>
      </c>
      <c r="L141" s="55" t="str">
        <f>IF('Pivot Standardsats'!A141="","",'Pivot Standardsats'!B141)</f>
        <v/>
      </c>
      <c r="M141" s="56" t="str">
        <f>IF('Pivot Standardsats'!A141="","",'Pivot Standardsats'!C141)</f>
        <v/>
      </c>
    </row>
    <row r="142" spans="1:13" x14ac:dyDescent="0.25">
      <c r="A142" s="29">
        <v>139</v>
      </c>
      <c r="B142" s="32" t="str">
        <f>IFERROR(VLOOKUP($A142,Baggrundsark!$I$4:$V$2502,7,FALSE),"")</f>
        <v/>
      </c>
      <c r="C142" s="32" t="str">
        <f>IFERROR(VLOOKUP($A142,Baggrundsark!$I$4:$V$2502,8,FALSE),"")</f>
        <v/>
      </c>
      <c r="D142" s="32" t="str">
        <f>IFERROR(VLOOKUP($A142,Baggrundsark!$I$4:$V$2502,10,FALSE),"")</f>
        <v/>
      </c>
      <c r="E142" s="32" t="str">
        <f>IFERROR(VLOOKUP($A142,Baggrundsark!$I$4:$V$2502,11,FALSE),"")</f>
        <v/>
      </c>
      <c r="F142" s="32" t="str">
        <f>IFERROR(VLOOKUP($A142,Baggrundsark!$I$4:$V$2502,14,FALSE),"")</f>
        <v/>
      </c>
      <c r="G142" s="71" t="str">
        <f>IF(B142="","",IF(VLOOKUP(E142,'Indtastning af standardsats'!$A$3:$B$6,2,FALSE)="","",VLOOKUP(E142,'Indtastning af standardsats'!$A$3:$B$6,2,FALSE)))</f>
        <v/>
      </c>
      <c r="H142" s="77"/>
      <c r="I142" s="63" t="str">
        <f t="shared" si="2"/>
        <v/>
      </c>
      <c r="K142" s="55" t="str">
        <f>IF('Pivot Standardsats'!A142="","",'Pivot Standardsats'!A142)</f>
        <v/>
      </c>
      <c r="L142" s="55" t="str">
        <f>IF('Pivot Standardsats'!A142="","",'Pivot Standardsats'!B142)</f>
        <v/>
      </c>
      <c r="M142" s="56" t="str">
        <f>IF('Pivot Standardsats'!A142="","",'Pivot Standardsats'!C142)</f>
        <v/>
      </c>
    </row>
    <row r="143" spans="1:13" x14ac:dyDescent="0.25">
      <c r="A143" s="29">
        <v>140</v>
      </c>
      <c r="B143" s="32" t="str">
        <f>IFERROR(VLOOKUP($A143,Baggrundsark!$I$4:$V$2502,7,FALSE),"")</f>
        <v/>
      </c>
      <c r="C143" s="32" t="str">
        <f>IFERROR(VLOOKUP($A143,Baggrundsark!$I$4:$V$2502,8,FALSE),"")</f>
        <v/>
      </c>
      <c r="D143" s="32" t="str">
        <f>IFERROR(VLOOKUP($A143,Baggrundsark!$I$4:$V$2502,10,FALSE),"")</f>
        <v/>
      </c>
      <c r="E143" s="32" t="str">
        <f>IFERROR(VLOOKUP($A143,Baggrundsark!$I$4:$V$2502,11,FALSE),"")</f>
        <v/>
      </c>
      <c r="F143" s="32" t="str">
        <f>IFERROR(VLOOKUP($A143,Baggrundsark!$I$4:$V$2502,14,FALSE),"")</f>
        <v/>
      </c>
      <c r="G143" s="71" t="str">
        <f>IF(B143="","",IF(VLOOKUP(E143,'Indtastning af standardsats'!$A$3:$B$6,2,FALSE)="","",VLOOKUP(E143,'Indtastning af standardsats'!$A$3:$B$6,2,FALSE)))</f>
        <v/>
      </c>
      <c r="H143" s="79"/>
      <c r="I143" s="63" t="str">
        <f t="shared" si="2"/>
        <v/>
      </c>
      <c r="K143" s="55" t="str">
        <f>IF('Pivot Standardsats'!A143="","",'Pivot Standardsats'!A143)</f>
        <v/>
      </c>
      <c r="L143" s="55" t="str">
        <f>IF('Pivot Standardsats'!A143="","",'Pivot Standardsats'!B143)</f>
        <v/>
      </c>
      <c r="M143" s="56" t="str">
        <f>IF('Pivot Standardsats'!A143="","",'Pivot Standardsats'!C143)</f>
        <v/>
      </c>
    </row>
    <row r="144" spans="1:13" x14ac:dyDescent="0.25">
      <c r="A144" s="29">
        <v>141</v>
      </c>
      <c r="B144" s="32" t="str">
        <f>IFERROR(VLOOKUP($A144,Baggrundsark!$I$4:$V$2502,7,FALSE),"")</f>
        <v/>
      </c>
      <c r="C144" s="32" t="str">
        <f>IFERROR(VLOOKUP($A144,Baggrundsark!$I$4:$V$2502,8,FALSE),"")</f>
        <v/>
      </c>
      <c r="D144" s="32" t="str">
        <f>IFERROR(VLOOKUP($A144,Baggrundsark!$I$4:$V$2502,10,FALSE),"")</f>
        <v/>
      </c>
      <c r="E144" s="32" t="str">
        <f>IFERROR(VLOOKUP($A144,Baggrundsark!$I$4:$V$2502,11,FALSE),"")</f>
        <v/>
      </c>
      <c r="F144" s="32" t="str">
        <f>IFERROR(VLOOKUP($A144,Baggrundsark!$I$4:$V$2502,14,FALSE),"")</f>
        <v/>
      </c>
      <c r="G144" s="71" t="str">
        <f>IF(B144="","",IF(VLOOKUP(E144,'Indtastning af standardsats'!$A$3:$B$6,2,FALSE)="","",VLOOKUP(E144,'Indtastning af standardsats'!$A$3:$B$6,2,FALSE)))</f>
        <v/>
      </c>
      <c r="H144" s="77"/>
      <c r="I144" s="63" t="str">
        <f t="shared" si="2"/>
        <v/>
      </c>
      <c r="K144" s="55" t="str">
        <f>IF('Pivot Standardsats'!A144="","",'Pivot Standardsats'!A144)</f>
        <v/>
      </c>
      <c r="L144" s="55" t="str">
        <f>IF('Pivot Standardsats'!A144="","",'Pivot Standardsats'!B144)</f>
        <v/>
      </c>
      <c r="M144" s="56" t="str">
        <f>IF('Pivot Standardsats'!A144="","",'Pivot Standardsats'!C144)</f>
        <v/>
      </c>
    </row>
    <row r="145" spans="1:13" x14ac:dyDescent="0.25">
      <c r="A145" s="29">
        <v>142</v>
      </c>
      <c r="B145" s="32" t="str">
        <f>IFERROR(VLOOKUP($A145,Baggrundsark!$I$4:$V$2502,7,FALSE),"")</f>
        <v/>
      </c>
      <c r="C145" s="32" t="str">
        <f>IFERROR(VLOOKUP($A145,Baggrundsark!$I$4:$V$2502,8,FALSE),"")</f>
        <v/>
      </c>
      <c r="D145" s="32" t="str">
        <f>IFERROR(VLOOKUP($A145,Baggrundsark!$I$4:$V$2502,10,FALSE),"")</f>
        <v/>
      </c>
      <c r="E145" s="32" t="str">
        <f>IFERROR(VLOOKUP($A145,Baggrundsark!$I$4:$V$2502,11,FALSE),"")</f>
        <v/>
      </c>
      <c r="F145" s="32" t="str">
        <f>IFERROR(VLOOKUP($A145,Baggrundsark!$I$4:$V$2502,14,FALSE),"")</f>
        <v/>
      </c>
      <c r="G145" s="71" t="str">
        <f>IF(B145="","",IF(VLOOKUP(E145,'Indtastning af standardsats'!$A$3:$B$6,2,FALSE)="","",VLOOKUP(E145,'Indtastning af standardsats'!$A$3:$B$6,2,FALSE)))</f>
        <v/>
      </c>
      <c r="H145" s="79"/>
      <c r="I145" s="63" t="str">
        <f t="shared" si="2"/>
        <v/>
      </c>
      <c r="K145" s="55" t="str">
        <f>IF('Pivot Standardsats'!A145="","",'Pivot Standardsats'!A145)</f>
        <v/>
      </c>
      <c r="L145" s="55" t="str">
        <f>IF('Pivot Standardsats'!A145="","",'Pivot Standardsats'!B145)</f>
        <v/>
      </c>
      <c r="M145" s="56" t="str">
        <f>IF('Pivot Standardsats'!A145="","",'Pivot Standardsats'!C145)</f>
        <v/>
      </c>
    </row>
    <row r="146" spans="1:13" x14ac:dyDescent="0.25">
      <c r="A146" s="29">
        <v>143</v>
      </c>
      <c r="B146" s="32" t="str">
        <f>IFERROR(VLOOKUP($A146,Baggrundsark!$I$4:$V$2502,7,FALSE),"")</f>
        <v/>
      </c>
      <c r="C146" s="32" t="str">
        <f>IFERROR(VLOOKUP($A146,Baggrundsark!$I$4:$V$2502,8,FALSE),"")</f>
        <v/>
      </c>
      <c r="D146" s="32" t="str">
        <f>IFERROR(VLOOKUP($A146,Baggrundsark!$I$4:$V$2502,10,FALSE),"")</f>
        <v/>
      </c>
      <c r="E146" s="32" t="str">
        <f>IFERROR(VLOOKUP($A146,Baggrundsark!$I$4:$V$2502,11,FALSE),"")</f>
        <v/>
      </c>
      <c r="F146" s="32" t="str">
        <f>IFERROR(VLOOKUP($A146,Baggrundsark!$I$4:$V$2502,14,FALSE),"")</f>
        <v/>
      </c>
      <c r="G146" s="71" t="str">
        <f>IF(B146="","",IF(VLOOKUP(E146,'Indtastning af standardsats'!$A$3:$B$6,2,FALSE)="","",VLOOKUP(E146,'Indtastning af standardsats'!$A$3:$B$6,2,FALSE)))</f>
        <v/>
      </c>
      <c r="H146" s="77"/>
      <c r="I146" s="63" t="str">
        <f t="shared" si="2"/>
        <v/>
      </c>
      <c r="K146" s="55" t="str">
        <f>IF('Pivot Standardsats'!A146="","",'Pivot Standardsats'!A146)</f>
        <v/>
      </c>
      <c r="L146" s="55" t="str">
        <f>IF('Pivot Standardsats'!A146="","",'Pivot Standardsats'!B146)</f>
        <v/>
      </c>
      <c r="M146" s="56" t="str">
        <f>IF('Pivot Standardsats'!A146="","",'Pivot Standardsats'!C146)</f>
        <v/>
      </c>
    </row>
    <row r="147" spans="1:13" x14ac:dyDescent="0.25">
      <c r="A147" s="29">
        <v>144</v>
      </c>
      <c r="B147" s="32" t="str">
        <f>IFERROR(VLOOKUP($A147,Baggrundsark!$I$4:$V$2502,7,FALSE),"")</f>
        <v/>
      </c>
      <c r="C147" s="32" t="str">
        <f>IFERROR(VLOOKUP($A147,Baggrundsark!$I$4:$V$2502,8,FALSE),"")</f>
        <v/>
      </c>
      <c r="D147" s="32" t="str">
        <f>IFERROR(VLOOKUP($A147,Baggrundsark!$I$4:$V$2502,10,FALSE),"")</f>
        <v/>
      </c>
      <c r="E147" s="32" t="str">
        <f>IFERROR(VLOOKUP($A147,Baggrundsark!$I$4:$V$2502,11,FALSE),"")</f>
        <v/>
      </c>
      <c r="F147" s="32" t="str">
        <f>IFERROR(VLOOKUP($A147,Baggrundsark!$I$4:$V$2502,14,FALSE),"")</f>
        <v/>
      </c>
      <c r="G147" s="71" t="str">
        <f>IF(B147="","",IF(VLOOKUP(E147,'Indtastning af standardsats'!$A$3:$B$6,2,FALSE)="","",VLOOKUP(E147,'Indtastning af standardsats'!$A$3:$B$6,2,FALSE)))</f>
        <v/>
      </c>
      <c r="H147" s="79"/>
      <c r="I147" s="63" t="str">
        <f t="shared" si="2"/>
        <v/>
      </c>
      <c r="K147" s="55" t="str">
        <f>IF('Pivot Standardsats'!A147="","",'Pivot Standardsats'!A147)</f>
        <v/>
      </c>
      <c r="L147" s="55" t="str">
        <f>IF('Pivot Standardsats'!A147="","",'Pivot Standardsats'!B147)</f>
        <v/>
      </c>
      <c r="M147" s="56" t="str">
        <f>IF('Pivot Standardsats'!A147="","",'Pivot Standardsats'!C147)</f>
        <v/>
      </c>
    </row>
    <row r="148" spans="1:13" x14ac:dyDescent="0.25">
      <c r="A148" s="29">
        <v>145</v>
      </c>
      <c r="B148" s="32" t="str">
        <f>IFERROR(VLOOKUP($A148,Baggrundsark!$I$4:$V$2502,7,FALSE),"")</f>
        <v/>
      </c>
      <c r="C148" s="32" t="str">
        <f>IFERROR(VLOOKUP($A148,Baggrundsark!$I$4:$V$2502,8,FALSE),"")</f>
        <v/>
      </c>
      <c r="D148" s="32" t="str">
        <f>IFERROR(VLOOKUP($A148,Baggrundsark!$I$4:$V$2502,10,FALSE),"")</f>
        <v/>
      </c>
      <c r="E148" s="32" t="str">
        <f>IFERROR(VLOOKUP($A148,Baggrundsark!$I$4:$V$2502,11,FALSE),"")</f>
        <v/>
      </c>
      <c r="F148" s="32" t="str">
        <f>IFERROR(VLOOKUP($A148,Baggrundsark!$I$4:$V$2502,14,FALSE),"")</f>
        <v/>
      </c>
      <c r="G148" s="71" t="str">
        <f>IF(B148="","",IF(VLOOKUP(E148,'Indtastning af standardsats'!$A$3:$B$6,2,FALSE)="","",VLOOKUP(E148,'Indtastning af standardsats'!$A$3:$B$6,2,FALSE)))</f>
        <v/>
      </c>
      <c r="H148" s="77"/>
      <c r="I148" s="63" t="str">
        <f t="shared" si="2"/>
        <v/>
      </c>
      <c r="K148" s="55" t="str">
        <f>IF('Pivot Standardsats'!A148="","",'Pivot Standardsats'!A148)</f>
        <v/>
      </c>
      <c r="L148" s="55" t="str">
        <f>IF('Pivot Standardsats'!A148="","",'Pivot Standardsats'!B148)</f>
        <v/>
      </c>
      <c r="M148" s="56" t="str">
        <f>IF('Pivot Standardsats'!A148="","",'Pivot Standardsats'!C148)</f>
        <v/>
      </c>
    </row>
    <row r="149" spans="1:13" x14ac:dyDescent="0.25">
      <c r="A149" s="29">
        <v>146</v>
      </c>
      <c r="B149" s="32" t="str">
        <f>IFERROR(VLOOKUP($A149,Baggrundsark!$I$4:$V$2502,7,FALSE),"")</f>
        <v/>
      </c>
      <c r="C149" s="32" t="str">
        <f>IFERROR(VLOOKUP($A149,Baggrundsark!$I$4:$V$2502,8,FALSE),"")</f>
        <v/>
      </c>
      <c r="D149" s="32" t="str">
        <f>IFERROR(VLOOKUP($A149,Baggrundsark!$I$4:$V$2502,10,FALSE),"")</f>
        <v/>
      </c>
      <c r="E149" s="32" t="str">
        <f>IFERROR(VLOOKUP($A149,Baggrundsark!$I$4:$V$2502,11,FALSE),"")</f>
        <v/>
      </c>
      <c r="F149" s="32" t="str">
        <f>IFERROR(VLOOKUP($A149,Baggrundsark!$I$4:$V$2502,14,FALSE),"")</f>
        <v/>
      </c>
      <c r="G149" s="71" t="str">
        <f>IF(B149="","",IF(VLOOKUP(E149,'Indtastning af standardsats'!$A$3:$B$6,2,FALSE)="","",VLOOKUP(E149,'Indtastning af standardsats'!$A$3:$B$6,2,FALSE)))</f>
        <v/>
      </c>
      <c r="H149" s="79"/>
      <c r="I149" s="63" t="str">
        <f t="shared" si="2"/>
        <v/>
      </c>
      <c r="K149" s="55" t="str">
        <f>IF('Pivot Standardsats'!A149="","",'Pivot Standardsats'!A149)</f>
        <v/>
      </c>
      <c r="L149" s="55" t="str">
        <f>IF('Pivot Standardsats'!A149="","",'Pivot Standardsats'!B149)</f>
        <v/>
      </c>
      <c r="M149" s="56" t="str">
        <f>IF('Pivot Standardsats'!A149="","",'Pivot Standardsats'!C149)</f>
        <v/>
      </c>
    </row>
    <row r="150" spans="1:13" x14ac:dyDescent="0.25">
      <c r="A150" s="29">
        <v>147</v>
      </c>
      <c r="B150" s="32" t="str">
        <f>IFERROR(VLOOKUP($A150,Baggrundsark!$I$4:$V$2502,7,FALSE),"")</f>
        <v/>
      </c>
      <c r="C150" s="32" t="str">
        <f>IFERROR(VLOOKUP($A150,Baggrundsark!$I$4:$V$2502,8,FALSE),"")</f>
        <v/>
      </c>
      <c r="D150" s="32" t="str">
        <f>IFERROR(VLOOKUP($A150,Baggrundsark!$I$4:$V$2502,10,FALSE),"")</f>
        <v/>
      </c>
      <c r="E150" s="32" t="str">
        <f>IFERROR(VLOOKUP($A150,Baggrundsark!$I$4:$V$2502,11,FALSE),"")</f>
        <v/>
      </c>
      <c r="F150" s="32" t="str">
        <f>IFERROR(VLOOKUP($A150,Baggrundsark!$I$4:$V$2502,14,FALSE),"")</f>
        <v/>
      </c>
      <c r="G150" s="71" t="str">
        <f>IF(B150="","",IF(VLOOKUP(E150,'Indtastning af standardsats'!$A$3:$B$6,2,FALSE)="","",VLOOKUP(E150,'Indtastning af standardsats'!$A$3:$B$6,2,FALSE)))</f>
        <v/>
      </c>
      <c r="H150" s="77"/>
      <c r="I150" s="63" t="str">
        <f t="shared" si="2"/>
        <v/>
      </c>
      <c r="K150" s="55" t="str">
        <f>IF('Pivot Standardsats'!A150="","",'Pivot Standardsats'!A150)</f>
        <v/>
      </c>
      <c r="L150" s="55" t="str">
        <f>IF('Pivot Standardsats'!A150="","",'Pivot Standardsats'!B150)</f>
        <v/>
      </c>
      <c r="M150" s="56" t="str">
        <f>IF('Pivot Standardsats'!A150="","",'Pivot Standardsats'!C150)</f>
        <v/>
      </c>
    </row>
    <row r="151" spans="1:13" x14ac:dyDescent="0.25">
      <c r="A151" s="29">
        <v>148</v>
      </c>
      <c r="B151" s="32" t="str">
        <f>IFERROR(VLOOKUP($A151,Baggrundsark!$I$4:$V$2502,7,FALSE),"")</f>
        <v/>
      </c>
      <c r="C151" s="32" t="str">
        <f>IFERROR(VLOOKUP($A151,Baggrundsark!$I$4:$V$2502,8,FALSE),"")</f>
        <v/>
      </c>
      <c r="D151" s="32" t="str">
        <f>IFERROR(VLOOKUP($A151,Baggrundsark!$I$4:$V$2502,10,FALSE),"")</f>
        <v/>
      </c>
      <c r="E151" s="32" t="str">
        <f>IFERROR(VLOOKUP($A151,Baggrundsark!$I$4:$V$2502,11,FALSE),"")</f>
        <v/>
      </c>
      <c r="F151" s="32" t="str">
        <f>IFERROR(VLOOKUP($A151,Baggrundsark!$I$4:$V$2502,14,FALSE),"")</f>
        <v/>
      </c>
      <c r="G151" s="71" t="str">
        <f>IF(B151="","",IF(VLOOKUP(E151,'Indtastning af standardsats'!$A$3:$B$6,2,FALSE)="","",VLOOKUP(E151,'Indtastning af standardsats'!$A$3:$B$6,2,FALSE)))</f>
        <v/>
      </c>
      <c r="H151" s="79"/>
      <c r="I151" s="63" t="str">
        <f t="shared" si="2"/>
        <v/>
      </c>
      <c r="K151" s="55" t="str">
        <f>IF('Pivot Standardsats'!A151="","",'Pivot Standardsats'!A151)</f>
        <v/>
      </c>
      <c r="L151" s="55" t="str">
        <f>IF('Pivot Standardsats'!A151="","",'Pivot Standardsats'!B151)</f>
        <v/>
      </c>
      <c r="M151" s="56" t="str">
        <f>IF('Pivot Standardsats'!A151="","",'Pivot Standardsats'!C151)</f>
        <v/>
      </c>
    </row>
    <row r="152" spans="1:13" x14ac:dyDescent="0.25">
      <c r="A152" s="29">
        <v>149</v>
      </c>
      <c r="B152" s="32" t="str">
        <f>IFERROR(VLOOKUP($A152,Baggrundsark!$I$4:$V$2502,7,FALSE),"")</f>
        <v/>
      </c>
      <c r="C152" s="32" t="str">
        <f>IFERROR(VLOOKUP($A152,Baggrundsark!$I$4:$V$2502,8,FALSE),"")</f>
        <v/>
      </c>
      <c r="D152" s="32" t="str">
        <f>IFERROR(VLOOKUP($A152,Baggrundsark!$I$4:$V$2502,10,FALSE),"")</f>
        <v/>
      </c>
      <c r="E152" s="32" t="str">
        <f>IFERROR(VLOOKUP($A152,Baggrundsark!$I$4:$V$2502,11,FALSE),"")</f>
        <v/>
      </c>
      <c r="F152" s="32" t="str">
        <f>IFERROR(VLOOKUP($A152,Baggrundsark!$I$4:$V$2502,14,FALSE),"")</f>
        <v/>
      </c>
      <c r="G152" s="71" t="str">
        <f>IF(B152="","",IF(VLOOKUP(E152,'Indtastning af standardsats'!$A$3:$B$6,2,FALSE)="","",VLOOKUP(E152,'Indtastning af standardsats'!$A$3:$B$6,2,FALSE)))</f>
        <v/>
      </c>
      <c r="H152" s="77"/>
      <c r="I152" s="63" t="str">
        <f t="shared" si="2"/>
        <v/>
      </c>
      <c r="K152" s="55" t="str">
        <f>IF('Pivot Standardsats'!A152="","",'Pivot Standardsats'!A152)</f>
        <v/>
      </c>
      <c r="L152" s="55" t="str">
        <f>IF('Pivot Standardsats'!A152="","",'Pivot Standardsats'!B152)</f>
        <v/>
      </c>
      <c r="M152" s="56" t="str">
        <f>IF('Pivot Standardsats'!A152="","",'Pivot Standardsats'!C152)</f>
        <v/>
      </c>
    </row>
    <row r="153" spans="1:13" x14ac:dyDescent="0.25">
      <c r="A153" s="29">
        <v>150</v>
      </c>
      <c r="B153" s="32" t="str">
        <f>IFERROR(VLOOKUP($A153,Baggrundsark!$I$4:$V$2502,7,FALSE),"")</f>
        <v/>
      </c>
      <c r="C153" s="32" t="str">
        <f>IFERROR(VLOOKUP($A153,Baggrundsark!$I$4:$V$2502,8,FALSE),"")</f>
        <v/>
      </c>
      <c r="D153" s="32" t="str">
        <f>IFERROR(VLOOKUP($A153,Baggrundsark!$I$4:$V$2502,10,FALSE),"")</f>
        <v/>
      </c>
      <c r="E153" s="32" t="str">
        <f>IFERROR(VLOOKUP($A153,Baggrundsark!$I$4:$V$2502,11,FALSE),"")</f>
        <v/>
      </c>
      <c r="F153" s="32" t="str">
        <f>IFERROR(VLOOKUP($A153,Baggrundsark!$I$4:$V$2502,14,FALSE),"")</f>
        <v/>
      </c>
      <c r="G153" s="71" t="str">
        <f>IF(B153="","",IF(VLOOKUP(E153,'Indtastning af standardsats'!$A$3:$B$6,2,FALSE)="","",VLOOKUP(E153,'Indtastning af standardsats'!$A$3:$B$6,2,FALSE)))</f>
        <v/>
      </c>
      <c r="H153" s="79"/>
      <c r="I153" s="63" t="str">
        <f t="shared" si="2"/>
        <v/>
      </c>
      <c r="K153" s="55" t="str">
        <f>IF('Pivot Standardsats'!A153="","",'Pivot Standardsats'!A153)</f>
        <v/>
      </c>
      <c r="L153" s="55" t="str">
        <f>IF('Pivot Standardsats'!A153="","",'Pivot Standardsats'!B153)</f>
        <v/>
      </c>
      <c r="M153" s="56" t="str">
        <f>IF('Pivot Standardsats'!A153="","",'Pivot Standardsats'!C153)</f>
        <v/>
      </c>
    </row>
    <row r="154" spans="1:13" x14ac:dyDescent="0.25">
      <c r="A154" s="29">
        <v>151</v>
      </c>
      <c r="B154" s="32" t="str">
        <f>IFERROR(VLOOKUP($A154,Baggrundsark!$I$4:$V$2502,7,FALSE),"")</f>
        <v/>
      </c>
      <c r="C154" s="32" t="str">
        <f>IFERROR(VLOOKUP($A154,Baggrundsark!$I$4:$V$2502,8,FALSE),"")</f>
        <v/>
      </c>
      <c r="D154" s="32" t="str">
        <f>IFERROR(VLOOKUP($A154,Baggrundsark!$I$4:$V$2502,10,FALSE),"")</f>
        <v/>
      </c>
      <c r="E154" s="32" t="str">
        <f>IFERROR(VLOOKUP($A154,Baggrundsark!$I$4:$V$2502,11,FALSE),"")</f>
        <v/>
      </c>
      <c r="F154" s="32" t="str">
        <f>IFERROR(VLOOKUP($A154,Baggrundsark!$I$4:$V$2502,14,FALSE),"")</f>
        <v/>
      </c>
      <c r="G154" s="71" t="str">
        <f>IF(B154="","",IF(VLOOKUP(E154,'Indtastning af standardsats'!$A$3:$B$6,2,FALSE)="","",VLOOKUP(E154,'Indtastning af standardsats'!$A$3:$B$6,2,FALSE)))</f>
        <v/>
      </c>
      <c r="H154" s="77"/>
      <c r="I154" s="63" t="str">
        <f t="shared" si="2"/>
        <v/>
      </c>
      <c r="K154" s="55" t="str">
        <f>IF('Pivot Standardsats'!A154="","",'Pivot Standardsats'!A154)</f>
        <v/>
      </c>
      <c r="L154" s="55" t="str">
        <f>IF('Pivot Standardsats'!A154="","",'Pivot Standardsats'!B154)</f>
        <v/>
      </c>
      <c r="M154" s="56" t="str">
        <f>IF('Pivot Standardsats'!A154="","",'Pivot Standardsats'!C154)</f>
        <v/>
      </c>
    </row>
    <row r="155" spans="1:13" x14ac:dyDescent="0.25">
      <c r="A155" s="29">
        <v>152</v>
      </c>
      <c r="B155" s="32" t="str">
        <f>IFERROR(VLOOKUP($A155,Baggrundsark!$I$4:$V$2502,7,FALSE),"")</f>
        <v/>
      </c>
      <c r="C155" s="32" t="str">
        <f>IFERROR(VLOOKUP($A155,Baggrundsark!$I$4:$V$2502,8,FALSE),"")</f>
        <v/>
      </c>
      <c r="D155" s="32" t="str">
        <f>IFERROR(VLOOKUP($A155,Baggrundsark!$I$4:$V$2502,10,FALSE),"")</f>
        <v/>
      </c>
      <c r="E155" s="32" t="str">
        <f>IFERROR(VLOOKUP($A155,Baggrundsark!$I$4:$V$2502,11,FALSE),"")</f>
        <v/>
      </c>
      <c r="F155" s="32" t="str">
        <f>IFERROR(VLOOKUP($A155,Baggrundsark!$I$4:$V$2502,14,FALSE),"")</f>
        <v/>
      </c>
      <c r="G155" s="71" t="str">
        <f>IF(B155="","",IF(VLOOKUP(E155,'Indtastning af standardsats'!$A$3:$B$6,2,FALSE)="","",VLOOKUP(E155,'Indtastning af standardsats'!$A$3:$B$6,2,FALSE)))</f>
        <v/>
      </c>
      <c r="H155" s="79"/>
      <c r="I155" s="63" t="str">
        <f t="shared" si="2"/>
        <v/>
      </c>
      <c r="K155" s="55" t="str">
        <f>IF('Pivot Standardsats'!A155="","",'Pivot Standardsats'!A155)</f>
        <v/>
      </c>
      <c r="L155" s="55" t="str">
        <f>IF('Pivot Standardsats'!A155="","",'Pivot Standardsats'!B155)</f>
        <v/>
      </c>
      <c r="M155" s="56" t="str">
        <f>IF('Pivot Standardsats'!A155="","",'Pivot Standardsats'!C155)</f>
        <v/>
      </c>
    </row>
    <row r="156" spans="1:13" x14ac:dyDescent="0.25">
      <c r="A156" s="29">
        <v>153</v>
      </c>
      <c r="B156" s="32" t="str">
        <f>IFERROR(VLOOKUP($A156,Baggrundsark!$I$4:$V$2502,7,FALSE),"")</f>
        <v/>
      </c>
      <c r="C156" s="32" t="str">
        <f>IFERROR(VLOOKUP($A156,Baggrundsark!$I$4:$V$2502,8,FALSE),"")</f>
        <v/>
      </c>
      <c r="D156" s="32" t="str">
        <f>IFERROR(VLOOKUP($A156,Baggrundsark!$I$4:$V$2502,10,FALSE),"")</f>
        <v/>
      </c>
      <c r="E156" s="32" t="str">
        <f>IFERROR(VLOOKUP($A156,Baggrundsark!$I$4:$V$2502,11,FALSE),"")</f>
        <v/>
      </c>
      <c r="F156" s="32" t="str">
        <f>IFERROR(VLOOKUP($A156,Baggrundsark!$I$4:$V$2502,14,FALSE),"")</f>
        <v/>
      </c>
      <c r="G156" s="71" t="str">
        <f>IF(B156="","",IF(VLOOKUP(E156,'Indtastning af standardsats'!$A$3:$B$6,2,FALSE)="","",VLOOKUP(E156,'Indtastning af standardsats'!$A$3:$B$6,2,FALSE)))</f>
        <v/>
      </c>
      <c r="H156" s="77"/>
      <c r="I156" s="63" t="str">
        <f t="shared" si="2"/>
        <v/>
      </c>
      <c r="K156" s="55" t="str">
        <f>IF('Pivot Standardsats'!A156="","",'Pivot Standardsats'!A156)</f>
        <v/>
      </c>
      <c r="L156" s="55" t="str">
        <f>IF('Pivot Standardsats'!A156="","",'Pivot Standardsats'!B156)</f>
        <v/>
      </c>
      <c r="M156" s="56" t="str">
        <f>IF('Pivot Standardsats'!A156="","",'Pivot Standardsats'!C156)</f>
        <v/>
      </c>
    </row>
    <row r="157" spans="1:13" x14ac:dyDescent="0.25">
      <c r="A157" s="29">
        <v>154</v>
      </c>
      <c r="B157" s="32" t="str">
        <f>IFERROR(VLOOKUP($A157,Baggrundsark!$I$4:$V$2502,7,FALSE),"")</f>
        <v/>
      </c>
      <c r="C157" s="32" t="str">
        <f>IFERROR(VLOOKUP($A157,Baggrundsark!$I$4:$V$2502,8,FALSE),"")</f>
        <v/>
      </c>
      <c r="D157" s="32" t="str">
        <f>IFERROR(VLOOKUP($A157,Baggrundsark!$I$4:$V$2502,10,FALSE),"")</f>
        <v/>
      </c>
      <c r="E157" s="32" t="str">
        <f>IFERROR(VLOOKUP($A157,Baggrundsark!$I$4:$V$2502,11,FALSE),"")</f>
        <v/>
      </c>
      <c r="F157" s="32" t="str">
        <f>IFERROR(VLOOKUP($A157,Baggrundsark!$I$4:$V$2502,14,FALSE),"")</f>
        <v/>
      </c>
      <c r="G157" s="71" t="str">
        <f>IF(B157="","",IF(VLOOKUP(E157,'Indtastning af standardsats'!$A$3:$B$6,2,FALSE)="","",VLOOKUP(E157,'Indtastning af standardsats'!$A$3:$B$6,2,FALSE)))</f>
        <v/>
      </c>
      <c r="H157" s="79"/>
      <c r="I157" s="63" t="str">
        <f t="shared" si="2"/>
        <v/>
      </c>
      <c r="K157" s="55" t="str">
        <f>IF('Pivot Standardsats'!A157="","",'Pivot Standardsats'!A157)</f>
        <v/>
      </c>
      <c r="L157" s="55" t="str">
        <f>IF('Pivot Standardsats'!A157="","",'Pivot Standardsats'!B157)</f>
        <v/>
      </c>
      <c r="M157" s="56" t="str">
        <f>IF('Pivot Standardsats'!A157="","",'Pivot Standardsats'!C157)</f>
        <v/>
      </c>
    </row>
    <row r="158" spans="1:13" x14ac:dyDescent="0.25">
      <c r="A158" s="29">
        <v>155</v>
      </c>
      <c r="B158" s="32" t="str">
        <f>IFERROR(VLOOKUP($A158,Baggrundsark!$I$4:$V$2502,7,FALSE),"")</f>
        <v/>
      </c>
      <c r="C158" s="32" t="str">
        <f>IFERROR(VLOOKUP($A158,Baggrundsark!$I$4:$V$2502,8,FALSE),"")</f>
        <v/>
      </c>
      <c r="D158" s="32" t="str">
        <f>IFERROR(VLOOKUP($A158,Baggrundsark!$I$4:$V$2502,10,FALSE),"")</f>
        <v/>
      </c>
      <c r="E158" s="32" t="str">
        <f>IFERROR(VLOOKUP($A158,Baggrundsark!$I$4:$V$2502,11,FALSE),"")</f>
        <v/>
      </c>
      <c r="F158" s="32" t="str">
        <f>IFERROR(VLOOKUP($A158,Baggrundsark!$I$4:$V$2502,14,FALSE),"")</f>
        <v/>
      </c>
      <c r="G158" s="71" t="str">
        <f>IF(B158="","",IF(VLOOKUP(E158,'Indtastning af standardsats'!$A$3:$B$6,2,FALSE)="","",VLOOKUP(E158,'Indtastning af standardsats'!$A$3:$B$6,2,FALSE)))</f>
        <v/>
      </c>
      <c r="H158" s="77"/>
      <c r="I158" s="63" t="str">
        <f t="shared" si="2"/>
        <v/>
      </c>
      <c r="K158" s="55" t="str">
        <f>IF('Pivot Standardsats'!A158="","",'Pivot Standardsats'!A158)</f>
        <v/>
      </c>
      <c r="L158" s="55" t="str">
        <f>IF('Pivot Standardsats'!A158="","",'Pivot Standardsats'!B158)</f>
        <v/>
      </c>
      <c r="M158" s="56" t="str">
        <f>IF('Pivot Standardsats'!A158="","",'Pivot Standardsats'!C158)</f>
        <v/>
      </c>
    </row>
    <row r="159" spans="1:13" x14ac:dyDescent="0.25">
      <c r="A159" s="29">
        <v>156</v>
      </c>
      <c r="B159" s="32" t="str">
        <f>IFERROR(VLOOKUP($A159,Baggrundsark!$I$4:$V$2502,7,FALSE),"")</f>
        <v/>
      </c>
      <c r="C159" s="32" t="str">
        <f>IFERROR(VLOOKUP($A159,Baggrundsark!$I$4:$V$2502,8,FALSE),"")</f>
        <v/>
      </c>
      <c r="D159" s="32" t="str">
        <f>IFERROR(VLOOKUP($A159,Baggrundsark!$I$4:$V$2502,10,FALSE),"")</f>
        <v/>
      </c>
      <c r="E159" s="32" t="str">
        <f>IFERROR(VLOOKUP($A159,Baggrundsark!$I$4:$V$2502,11,FALSE),"")</f>
        <v/>
      </c>
      <c r="F159" s="32" t="str">
        <f>IFERROR(VLOOKUP($A159,Baggrundsark!$I$4:$V$2502,14,FALSE),"")</f>
        <v/>
      </c>
      <c r="G159" s="71" t="str">
        <f>IF(B159="","",IF(VLOOKUP(E159,'Indtastning af standardsats'!$A$3:$B$6,2,FALSE)="","",VLOOKUP(E159,'Indtastning af standardsats'!$A$3:$B$6,2,FALSE)))</f>
        <v/>
      </c>
      <c r="H159" s="79"/>
      <c r="I159" s="63" t="str">
        <f t="shared" si="2"/>
        <v/>
      </c>
      <c r="K159" s="55" t="str">
        <f>IF('Pivot Standardsats'!A159="","",'Pivot Standardsats'!A159)</f>
        <v/>
      </c>
      <c r="L159" s="55" t="str">
        <f>IF('Pivot Standardsats'!A159="","",'Pivot Standardsats'!B159)</f>
        <v/>
      </c>
      <c r="M159" s="56" t="str">
        <f>IF('Pivot Standardsats'!A159="","",'Pivot Standardsats'!C159)</f>
        <v/>
      </c>
    </row>
    <row r="160" spans="1:13" x14ac:dyDescent="0.25">
      <c r="A160" s="29">
        <v>157</v>
      </c>
      <c r="B160" s="32" t="str">
        <f>IFERROR(VLOOKUP($A160,Baggrundsark!$I$4:$V$2502,7,FALSE),"")</f>
        <v/>
      </c>
      <c r="C160" s="32" t="str">
        <f>IFERROR(VLOOKUP($A160,Baggrundsark!$I$4:$V$2502,8,FALSE),"")</f>
        <v/>
      </c>
      <c r="D160" s="32" t="str">
        <f>IFERROR(VLOOKUP($A160,Baggrundsark!$I$4:$V$2502,10,FALSE),"")</f>
        <v/>
      </c>
      <c r="E160" s="32" t="str">
        <f>IFERROR(VLOOKUP($A160,Baggrundsark!$I$4:$V$2502,11,FALSE),"")</f>
        <v/>
      </c>
      <c r="F160" s="32" t="str">
        <f>IFERROR(VLOOKUP($A160,Baggrundsark!$I$4:$V$2502,14,FALSE),"")</f>
        <v/>
      </c>
      <c r="G160" s="71" t="str">
        <f>IF(B160="","",IF(VLOOKUP(E160,'Indtastning af standardsats'!$A$3:$B$6,2,FALSE)="","",VLOOKUP(E160,'Indtastning af standardsats'!$A$3:$B$6,2,FALSE)))</f>
        <v/>
      </c>
      <c r="H160" s="77"/>
      <c r="I160" s="63" t="str">
        <f t="shared" si="2"/>
        <v/>
      </c>
      <c r="K160" s="55" t="str">
        <f>IF('Pivot Standardsats'!A160="","",'Pivot Standardsats'!A160)</f>
        <v/>
      </c>
      <c r="L160" s="55" t="str">
        <f>IF('Pivot Standardsats'!A160="","",'Pivot Standardsats'!B160)</f>
        <v/>
      </c>
      <c r="M160" s="56" t="str">
        <f>IF('Pivot Standardsats'!A160="","",'Pivot Standardsats'!C160)</f>
        <v/>
      </c>
    </row>
    <row r="161" spans="1:13" x14ac:dyDescent="0.25">
      <c r="A161" s="29">
        <v>158</v>
      </c>
      <c r="B161" s="32" t="str">
        <f>IFERROR(VLOOKUP($A161,Baggrundsark!$I$4:$V$2502,7,FALSE),"")</f>
        <v/>
      </c>
      <c r="C161" s="32" t="str">
        <f>IFERROR(VLOOKUP($A161,Baggrundsark!$I$4:$V$2502,8,FALSE),"")</f>
        <v/>
      </c>
      <c r="D161" s="32" t="str">
        <f>IFERROR(VLOOKUP($A161,Baggrundsark!$I$4:$V$2502,10,FALSE),"")</f>
        <v/>
      </c>
      <c r="E161" s="32" t="str">
        <f>IFERROR(VLOOKUP($A161,Baggrundsark!$I$4:$V$2502,11,FALSE),"")</f>
        <v/>
      </c>
      <c r="F161" s="32" t="str">
        <f>IFERROR(VLOOKUP($A161,Baggrundsark!$I$4:$V$2502,14,FALSE),"")</f>
        <v/>
      </c>
      <c r="G161" s="71" t="str">
        <f>IF(B161="","",IF(VLOOKUP(E161,'Indtastning af standardsats'!$A$3:$B$6,2,FALSE)="","",VLOOKUP(E161,'Indtastning af standardsats'!$A$3:$B$6,2,FALSE)))</f>
        <v/>
      </c>
      <c r="H161" s="79"/>
      <c r="I161" s="63" t="str">
        <f t="shared" si="2"/>
        <v/>
      </c>
      <c r="K161" s="55" t="str">
        <f>IF('Pivot Standardsats'!A161="","",'Pivot Standardsats'!A161)</f>
        <v/>
      </c>
      <c r="L161" s="55" t="str">
        <f>IF('Pivot Standardsats'!A161="","",'Pivot Standardsats'!B161)</f>
        <v/>
      </c>
      <c r="M161" s="56" t="str">
        <f>IF('Pivot Standardsats'!A161="","",'Pivot Standardsats'!C161)</f>
        <v/>
      </c>
    </row>
    <row r="162" spans="1:13" x14ac:dyDescent="0.25">
      <c r="A162" s="29">
        <v>159</v>
      </c>
      <c r="B162" s="32" t="str">
        <f>IFERROR(VLOOKUP($A162,Baggrundsark!$I$4:$V$2502,7,FALSE),"")</f>
        <v/>
      </c>
      <c r="C162" s="32" t="str">
        <f>IFERROR(VLOOKUP($A162,Baggrundsark!$I$4:$V$2502,8,FALSE),"")</f>
        <v/>
      </c>
      <c r="D162" s="32" t="str">
        <f>IFERROR(VLOOKUP($A162,Baggrundsark!$I$4:$V$2502,10,FALSE),"")</f>
        <v/>
      </c>
      <c r="E162" s="32" t="str">
        <f>IFERROR(VLOOKUP($A162,Baggrundsark!$I$4:$V$2502,11,FALSE),"")</f>
        <v/>
      </c>
      <c r="F162" s="32" t="str">
        <f>IFERROR(VLOOKUP($A162,Baggrundsark!$I$4:$V$2502,14,FALSE),"")</f>
        <v/>
      </c>
      <c r="G162" s="71" t="str">
        <f>IF(B162="","",IF(VLOOKUP(E162,'Indtastning af standardsats'!$A$3:$B$6,2,FALSE)="","",VLOOKUP(E162,'Indtastning af standardsats'!$A$3:$B$6,2,FALSE)))</f>
        <v/>
      </c>
      <c r="H162" s="77"/>
      <c r="I162" s="63" t="str">
        <f t="shared" si="2"/>
        <v/>
      </c>
      <c r="K162" s="55" t="str">
        <f>IF('Pivot Standardsats'!A162="","",'Pivot Standardsats'!A162)</f>
        <v/>
      </c>
      <c r="L162" s="55" t="str">
        <f>IF('Pivot Standardsats'!A162="","",'Pivot Standardsats'!B162)</f>
        <v/>
      </c>
      <c r="M162" s="56" t="str">
        <f>IF('Pivot Standardsats'!A162="","",'Pivot Standardsats'!C162)</f>
        <v/>
      </c>
    </row>
    <row r="163" spans="1:13" x14ac:dyDescent="0.25">
      <c r="A163" s="29">
        <v>160</v>
      </c>
      <c r="B163" s="32" t="str">
        <f>IFERROR(VLOOKUP($A163,Baggrundsark!$I$4:$V$2502,7,FALSE),"")</f>
        <v/>
      </c>
      <c r="C163" s="32" t="str">
        <f>IFERROR(VLOOKUP($A163,Baggrundsark!$I$4:$V$2502,8,FALSE),"")</f>
        <v/>
      </c>
      <c r="D163" s="32" t="str">
        <f>IFERROR(VLOOKUP($A163,Baggrundsark!$I$4:$V$2502,10,FALSE),"")</f>
        <v/>
      </c>
      <c r="E163" s="32" t="str">
        <f>IFERROR(VLOOKUP($A163,Baggrundsark!$I$4:$V$2502,11,FALSE),"")</f>
        <v/>
      </c>
      <c r="F163" s="32" t="str">
        <f>IFERROR(VLOOKUP($A163,Baggrundsark!$I$4:$V$2502,14,FALSE),"")</f>
        <v/>
      </c>
      <c r="G163" s="71" t="str">
        <f>IF(B163="","",IF(VLOOKUP(E163,'Indtastning af standardsats'!$A$3:$B$6,2,FALSE)="","",VLOOKUP(E163,'Indtastning af standardsats'!$A$3:$B$6,2,FALSE)))</f>
        <v/>
      </c>
      <c r="H163" s="79"/>
      <c r="I163" s="63" t="str">
        <f t="shared" si="2"/>
        <v/>
      </c>
      <c r="K163" s="55" t="str">
        <f>IF('Pivot Standardsats'!A163="","",'Pivot Standardsats'!A163)</f>
        <v/>
      </c>
      <c r="L163" s="55" t="str">
        <f>IF('Pivot Standardsats'!A163="","",'Pivot Standardsats'!B163)</f>
        <v/>
      </c>
      <c r="M163" s="56" t="str">
        <f>IF('Pivot Standardsats'!A163="","",'Pivot Standardsats'!C163)</f>
        <v/>
      </c>
    </row>
    <row r="164" spans="1:13" x14ac:dyDescent="0.25">
      <c r="A164" s="29">
        <v>161</v>
      </c>
      <c r="B164" s="32" t="str">
        <f>IFERROR(VLOOKUP($A164,Baggrundsark!$I$4:$V$2502,7,FALSE),"")</f>
        <v/>
      </c>
      <c r="C164" s="32" t="str">
        <f>IFERROR(VLOOKUP($A164,Baggrundsark!$I$4:$V$2502,8,FALSE),"")</f>
        <v/>
      </c>
      <c r="D164" s="32" t="str">
        <f>IFERROR(VLOOKUP($A164,Baggrundsark!$I$4:$V$2502,10,FALSE),"")</f>
        <v/>
      </c>
      <c r="E164" s="32" t="str">
        <f>IFERROR(VLOOKUP($A164,Baggrundsark!$I$4:$V$2502,11,FALSE),"")</f>
        <v/>
      </c>
      <c r="F164" s="32" t="str">
        <f>IFERROR(VLOOKUP($A164,Baggrundsark!$I$4:$V$2502,14,FALSE),"")</f>
        <v/>
      </c>
      <c r="G164" s="71" t="str">
        <f>IF(B164="","",IF(VLOOKUP(E164,'Indtastning af standardsats'!$A$3:$B$6,2,FALSE)="","",VLOOKUP(E164,'Indtastning af standardsats'!$A$3:$B$6,2,FALSE)))</f>
        <v/>
      </c>
      <c r="H164" s="77"/>
      <c r="I164" s="63" t="str">
        <f t="shared" si="2"/>
        <v/>
      </c>
      <c r="K164" s="55" t="str">
        <f>IF('Pivot Standardsats'!A164="","",'Pivot Standardsats'!A164)</f>
        <v/>
      </c>
      <c r="L164" s="55" t="str">
        <f>IF('Pivot Standardsats'!A164="","",'Pivot Standardsats'!B164)</f>
        <v/>
      </c>
      <c r="M164" s="56" t="str">
        <f>IF('Pivot Standardsats'!A164="","",'Pivot Standardsats'!C164)</f>
        <v/>
      </c>
    </row>
    <row r="165" spans="1:13" x14ac:dyDescent="0.25">
      <c r="A165" s="29">
        <v>162</v>
      </c>
      <c r="B165" s="32" t="str">
        <f>IFERROR(VLOOKUP($A165,Baggrundsark!$I$4:$V$2502,7,FALSE),"")</f>
        <v/>
      </c>
      <c r="C165" s="32" t="str">
        <f>IFERROR(VLOOKUP($A165,Baggrundsark!$I$4:$V$2502,8,FALSE),"")</f>
        <v/>
      </c>
      <c r="D165" s="32" t="str">
        <f>IFERROR(VLOOKUP($A165,Baggrundsark!$I$4:$V$2502,10,FALSE),"")</f>
        <v/>
      </c>
      <c r="E165" s="32" t="str">
        <f>IFERROR(VLOOKUP($A165,Baggrundsark!$I$4:$V$2502,11,FALSE),"")</f>
        <v/>
      </c>
      <c r="F165" s="32" t="str">
        <f>IFERROR(VLOOKUP($A165,Baggrundsark!$I$4:$V$2502,14,FALSE),"")</f>
        <v/>
      </c>
      <c r="G165" s="71" t="str">
        <f>IF(B165="","",IF(VLOOKUP(E165,'Indtastning af standardsats'!$A$3:$B$6,2,FALSE)="","",VLOOKUP(E165,'Indtastning af standardsats'!$A$3:$B$6,2,FALSE)))</f>
        <v/>
      </c>
      <c r="H165" s="79"/>
      <c r="I165" s="63" t="str">
        <f t="shared" si="2"/>
        <v/>
      </c>
      <c r="K165" s="55" t="str">
        <f>IF('Pivot Standardsats'!A165="","",'Pivot Standardsats'!A165)</f>
        <v/>
      </c>
      <c r="L165" s="55" t="str">
        <f>IF('Pivot Standardsats'!A165="","",'Pivot Standardsats'!B165)</f>
        <v/>
      </c>
      <c r="M165" s="56" t="str">
        <f>IF('Pivot Standardsats'!A165="","",'Pivot Standardsats'!C165)</f>
        <v/>
      </c>
    </row>
    <row r="166" spans="1:13" x14ac:dyDescent="0.25">
      <c r="A166" s="29">
        <v>163</v>
      </c>
      <c r="B166" s="32" t="str">
        <f>IFERROR(VLOOKUP($A166,Baggrundsark!$I$4:$V$2502,7,FALSE),"")</f>
        <v/>
      </c>
      <c r="C166" s="32" t="str">
        <f>IFERROR(VLOOKUP($A166,Baggrundsark!$I$4:$V$2502,8,FALSE),"")</f>
        <v/>
      </c>
      <c r="D166" s="32" t="str">
        <f>IFERROR(VLOOKUP($A166,Baggrundsark!$I$4:$V$2502,10,FALSE),"")</f>
        <v/>
      </c>
      <c r="E166" s="32" t="str">
        <f>IFERROR(VLOOKUP($A166,Baggrundsark!$I$4:$V$2502,11,FALSE),"")</f>
        <v/>
      </c>
      <c r="F166" s="32" t="str">
        <f>IFERROR(VLOOKUP($A166,Baggrundsark!$I$4:$V$2502,14,FALSE),"")</f>
        <v/>
      </c>
      <c r="G166" s="71" t="str">
        <f>IF(B166="","",IF(VLOOKUP(E166,'Indtastning af standardsats'!$A$3:$B$6,2,FALSE)="","",VLOOKUP(E166,'Indtastning af standardsats'!$A$3:$B$6,2,FALSE)))</f>
        <v/>
      </c>
      <c r="H166" s="77"/>
      <c r="I166" s="63" t="str">
        <f t="shared" si="2"/>
        <v/>
      </c>
      <c r="K166" s="55" t="str">
        <f>IF('Pivot Standardsats'!A166="","",'Pivot Standardsats'!A166)</f>
        <v/>
      </c>
      <c r="L166" s="55" t="str">
        <f>IF('Pivot Standardsats'!A166="","",'Pivot Standardsats'!B166)</f>
        <v/>
      </c>
      <c r="M166" s="56" t="str">
        <f>IF('Pivot Standardsats'!A166="","",'Pivot Standardsats'!C166)</f>
        <v/>
      </c>
    </row>
    <row r="167" spans="1:13" x14ac:dyDescent="0.25">
      <c r="A167" s="29">
        <v>164</v>
      </c>
      <c r="B167" s="32" t="str">
        <f>IFERROR(VLOOKUP($A167,Baggrundsark!$I$4:$V$2502,7,FALSE),"")</f>
        <v/>
      </c>
      <c r="C167" s="32" t="str">
        <f>IFERROR(VLOOKUP($A167,Baggrundsark!$I$4:$V$2502,8,FALSE),"")</f>
        <v/>
      </c>
      <c r="D167" s="32" t="str">
        <f>IFERROR(VLOOKUP($A167,Baggrundsark!$I$4:$V$2502,10,FALSE),"")</f>
        <v/>
      </c>
      <c r="E167" s="32" t="str">
        <f>IFERROR(VLOOKUP($A167,Baggrundsark!$I$4:$V$2502,11,FALSE),"")</f>
        <v/>
      </c>
      <c r="F167" s="32" t="str">
        <f>IFERROR(VLOOKUP($A167,Baggrundsark!$I$4:$V$2502,14,FALSE),"")</f>
        <v/>
      </c>
      <c r="G167" s="71" t="str">
        <f>IF(B167="","",IF(VLOOKUP(E167,'Indtastning af standardsats'!$A$3:$B$6,2,FALSE)="","",VLOOKUP(E167,'Indtastning af standardsats'!$A$3:$B$6,2,FALSE)))</f>
        <v/>
      </c>
      <c r="H167" s="79"/>
      <c r="I167" s="63" t="str">
        <f t="shared" si="2"/>
        <v/>
      </c>
      <c r="K167" s="55" t="str">
        <f>IF('Pivot Standardsats'!A167="","",'Pivot Standardsats'!A167)</f>
        <v/>
      </c>
      <c r="L167" s="55" t="str">
        <f>IF('Pivot Standardsats'!A167="","",'Pivot Standardsats'!B167)</f>
        <v/>
      </c>
      <c r="M167" s="56" t="str">
        <f>IF('Pivot Standardsats'!A167="","",'Pivot Standardsats'!C167)</f>
        <v/>
      </c>
    </row>
    <row r="168" spans="1:13" x14ac:dyDescent="0.25">
      <c r="A168" s="29">
        <v>165</v>
      </c>
      <c r="B168" s="32" t="str">
        <f>IFERROR(VLOOKUP($A168,Baggrundsark!$I$4:$V$2502,7,FALSE),"")</f>
        <v/>
      </c>
      <c r="C168" s="32" t="str">
        <f>IFERROR(VLOOKUP($A168,Baggrundsark!$I$4:$V$2502,8,FALSE),"")</f>
        <v/>
      </c>
      <c r="D168" s="32" t="str">
        <f>IFERROR(VLOOKUP($A168,Baggrundsark!$I$4:$V$2502,10,FALSE),"")</f>
        <v/>
      </c>
      <c r="E168" s="32" t="str">
        <f>IFERROR(VLOOKUP($A168,Baggrundsark!$I$4:$V$2502,11,FALSE),"")</f>
        <v/>
      </c>
      <c r="F168" s="32" t="str">
        <f>IFERROR(VLOOKUP($A168,Baggrundsark!$I$4:$V$2502,14,FALSE),"")</f>
        <v/>
      </c>
      <c r="G168" s="71" t="str">
        <f>IF(B168="","",IF(VLOOKUP(E168,'Indtastning af standardsats'!$A$3:$B$6,2,FALSE)="","",VLOOKUP(E168,'Indtastning af standardsats'!$A$3:$B$6,2,FALSE)))</f>
        <v/>
      </c>
      <c r="H168" s="77"/>
      <c r="I168" s="63" t="str">
        <f t="shared" si="2"/>
        <v/>
      </c>
      <c r="K168" s="55" t="str">
        <f>IF('Pivot Standardsats'!A168="","",'Pivot Standardsats'!A168)</f>
        <v/>
      </c>
      <c r="L168" s="55" t="str">
        <f>IF('Pivot Standardsats'!A168="","",'Pivot Standardsats'!B168)</f>
        <v/>
      </c>
      <c r="M168" s="56" t="str">
        <f>IF('Pivot Standardsats'!A168="","",'Pivot Standardsats'!C168)</f>
        <v/>
      </c>
    </row>
    <row r="169" spans="1:13" x14ac:dyDescent="0.25">
      <c r="A169" s="29">
        <v>166</v>
      </c>
      <c r="B169" s="32" t="str">
        <f>IFERROR(VLOOKUP($A169,Baggrundsark!$I$4:$V$2502,7,FALSE),"")</f>
        <v/>
      </c>
      <c r="C169" s="32" t="str">
        <f>IFERROR(VLOOKUP($A169,Baggrundsark!$I$4:$V$2502,8,FALSE),"")</f>
        <v/>
      </c>
      <c r="D169" s="32" t="str">
        <f>IFERROR(VLOOKUP($A169,Baggrundsark!$I$4:$V$2502,10,FALSE),"")</f>
        <v/>
      </c>
      <c r="E169" s="32" t="str">
        <f>IFERROR(VLOOKUP($A169,Baggrundsark!$I$4:$V$2502,11,FALSE),"")</f>
        <v/>
      </c>
      <c r="F169" s="32" t="str">
        <f>IFERROR(VLOOKUP($A169,Baggrundsark!$I$4:$V$2502,14,FALSE),"")</f>
        <v/>
      </c>
      <c r="G169" s="71" t="str">
        <f>IF(B169="","",IF(VLOOKUP(E169,'Indtastning af standardsats'!$A$3:$B$6,2,FALSE)="","",VLOOKUP(E169,'Indtastning af standardsats'!$A$3:$B$6,2,FALSE)))</f>
        <v/>
      </c>
      <c r="H169" s="79"/>
      <c r="I169" s="63" t="str">
        <f t="shared" si="2"/>
        <v/>
      </c>
      <c r="K169" s="55" t="str">
        <f>IF('Pivot Standardsats'!A169="","",'Pivot Standardsats'!A169)</f>
        <v/>
      </c>
      <c r="L169" s="55" t="str">
        <f>IF('Pivot Standardsats'!A169="","",'Pivot Standardsats'!B169)</f>
        <v/>
      </c>
      <c r="M169" s="56" t="str">
        <f>IF('Pivot Standardsats'!A169="","",'Pivot Standardsats'!C169)</f>
        <v/>
      </c>
    </row>
    <row r="170" spans="1:13" x14ac:dyDescent="0.25">
      <c r="A170" s="29">
        <v>167</v>
      </c>
      <c r="B170" s="32" t="str">
        <f>IFERROR(VLOOKUP($A170,Baggrundsark!$I$4:$V$2502,7,FALSE),"")</f>
        <v/>
      </c>
      <c r="C170" s="32" t="str">
        <f>IFERROR(VLOOKUP($A170,Baggrundsark!$I$4:$V$2502,8,FALSE),"")</f>
        <v/>
      </c>
      <c r="D170" s="32" t="str">
        <f>IFERROR(VLOOKUP($A170,Baggrundsark!$I$4:$V$2502,10,FALSE),"")</f>
        <v/>
      </c>
      <c r="E170" s="32" t="str">
        <f>IFERROR(VLOOKUP($A170,Baggrundsark!$I$4:$V$2502,11,FALSE),"")</f>
        <v/>
      </c>
      <c r="F170" s="32" t="str">
        <f>IFERROR(VLOOKUP($A170,Baggrundsark!$I$4:$V$2502,14,FALSE),"")</f>
        <v/>
      </c>
      <c r="G170" s="71" t="str">
        <f>IF(B170="","",IF(VLOOKUP(E170,'Indtastning af standardsats'!$A$3:$B$6,2,FALSE)="","",VLOOKUP(E170,'Indtastning af standardsats'!$A$3:$B$6,2,FALSE)))</f>
        <v/>
      </c>
      <c r="H170" s="77"/>
      <c r="I170" s="63" t="str">
        <f t="shared" si="2"/>
        <v/>
      </c>
      <c r="K170" s="55" t="str">
        <f>IF('Pivot Standardsats'!A170="","",'Pivot Standardsats'!A170)</f>
        <v/>
      </c>
      <c r="L170" s="55" t="str">
        <f>IF('Pivot Standardsats'!A170="","",'Pivot Standardsats'!B170)</f>
        <v/>
      </c>
      <c r="M170" s="56" t="str">
        <f>IF('Pivot Standardsats'!A170="","",'Pivot Standardsats'!C170)</f>
        <v/>
      </c>
    </row>
    <row r="171" spans="1:13" x14ac:dyDescent="0.25">
      <c r="A171" s="29">
        <v>168</v>
      </c>
      <c r="B171" s="32" t="str">
        <f>IFERROR(VLOOKUP($A171,Baggrundsark!$I$4:$V$2502,7,FALSE),"")</f>
        <v/>
      </c>
      <c r="C171" s="32" t="str">
        <f>IFERROR(VLOOKUP($A171,Baggrundsark!$I$4:$V$2502,8,FALSE),"")</f>
        <v/>
      </c>
      <c r="D171" s="32" t="str">
        <f>IFERROR(VLOOKUP($A171,Baggrundsark!$I$4:$V$2502,10,FALSE),"")</f>
        <v/>
      </c>
      <c r="E171" s="32" t="str">
        <f>IFERROR(VLOOKUP($A171,Baggrundsark!$I$4:$V$2502,11,FALSE),"")</f>
        <v/>
      </c>
      <c r="F171" s="32" t="str">
        <f>IFERROR(VLOOKUP($A171,Baggrundsark!$I$4:$V$2502,14,FALSE),"")</f>
        <v/>
      </c>
      <c r="G171" s="71" t="str">
        <f>IF(B171="","",IF(VLOOKUP(E171,'Indtastning af standardsats'!$A$3:$B$6,2,FALSE)="","",VLOOKUP(E171,'Indtastning af standardsats'!$A$3:$B$6,2,FALSE)))</f>
        <v/>
      </c>
      <c r="H171" s="79"/>
      <c r="I171" s="63" t="str">
        <f t="shared" si="2"/>
        <v/>
      </c>
      <c r="K171" s="55" t="str">
        <f>IF('Pivot Standardsats'!A171="","",'Pivot Standardsats'!A171)</f>
        <v/>
      </c>
      <c r="L171" s="55" t="str">
        <f>IF('Pivot Standardsats'!A171="","",'Pivot Standardsats'!B171)</f>
        <v/>
      </c>
      <c r="M171" s="56" t="str">
        <f>IF('Pivot Standardsats'!A171="","",'Pivot Standardsats'!C171)</f>
        <v/>
      </c>
    </row>
    <row r="172" spans="1:13" x14ac:dyDescent="0.25">
      <c r="A172" s="29">
        <v>169</v>
      </c>
      <c r="B172" s="32" t="str">
        <f>IFERROR(VLOOKUP($A172,Baggrundsark!$I$4:$V$2502,7,FALSE),"")</f>
        <v/>
      </c>
      <c r="C172" s="32" t="str">
        <f>IFERROR(VLOOKUP($A172,Baggrundsark!$I$4:$V$2502,8,FALSE),"")</f>
        <v/>
      </c>
      <c r="D172" s="32" t="str">
        <f>IFERROR(VLOOKUP($A172,Baggrundsark!$I$4:$V$2502,10,FALSE),"")</f>
        <v/>
      </c>
      <c r="E172" s="32" t="str">
        <f>IFERROR(VLOOKUP($A172,Baggrundsark!$I$4:$V$2502,11,FALSE),"")</f>
        <v/>
      </c>
      <c r="F172" s="32" t="str">
        <f>IFERROR(VLOOKUP($A172,Baggrundsark!$I$4:$V$2502,14,FALSE),"")</f>
        <v/>
      </c>
      <c r="G172" s="71" t="str">
        <f>IF(B172="","",IF(VLOOKUP(E172,'Indtastning af standardsats'!$A$3:$B$6,2,FALSE)="","",VLOOKUP(E172,'Indtastning af standardsats'!$A$3:$B$6,2,FALSE)))</f>
        <v/>
      </c>
      <c r="H172" s="77"/>
      <c r="I172" s="63" t="str">
        <f t="shared" si="2"/>
        <v/>
      </c>
      <c r="K172" s="55" t="str">
        <f>IF('Pivot Standardsats'!A172="","",'Pivot Standardsats'!A172)</f>
        <v/>
      </c>
      <c r="L172" s="55" t="str">
        <f>IF('Pivot Standardsats'!A172="","",'Pivot Standardsats'!B172)</f>
        <v/>
      </c>
      <c r="M172" s="56" t="str">
        <f>IF('Pivot Standardsats'!A172="","",'Pivot Standardsats'!C172)</f>
        <v/>
      </c>
    </row>
    <row r="173" spans="1:13" x14ac:dyDescent="0.25">
      <c r="A173" s="29">
        <v>170</v>
      </c>
      <c r="B173" s="32" t="str">
        <f>IFERROR(VLOOKUP($A173,Baggrundsark!$I$4:$V$2502,7,FALSE),"")</f>
        <v/>
      </c>
      <c r="C173" s="32" t="str">
        <f>IFERROR(VLOOKUP($A173,Baggrundsark!$I$4:$V$2502,8,FALSE),"")</f>
        <v/>
      </c>
      <c r="D173" s="32" t="str">
        <f>IFERROR(VLOOKUP($A173,Baggrundsark!$I$4:$V$2502,10,FALSE),"")</f>
        <v/>
      </c>
      <c r="E173" s="32" t="str">
        <f>IFERROR(VLOOKUP($A173,Baggrundsark!$I$4:$V$2502,11,FALSE),"")</f>
        <v/>
      </c>
      <c r="F173" s="32" t="str">
        <f>IFERROR(VLOOKUP($A173,Baggrundsark!$I$4:$V$2502,14,FALSE),"")</f>
        <v/>
      </c>
      <c r="G173" s="71" t="str">
        <f>IF(B173="","",IF(VLOOKUP(E173,'Indtastning af standardsats'!$A$3:$B$6,2,FALSE)="","",VLOOKUP(E173,'Indtastning af standardsats'!$A$3:$B$6,2,FALSE)))</f>
        <v/>
      </c>
      <c r="H173" s="79"/>
      <c r="I173" s="63" t="str">
        <f t="shared" si="2"/>
        <v/>
      </c>
      <c r="K173" s="55" t="str">
        <f>IF('Pivot Standardsats'!A173="","",'Pivot Standardsats'!A173)</f>
        <v/>
      </c>
      <c r="L173" s="55" t="str">
        <f>IF('Pivot Standardsats'!A173="","",'Pivot Standardsats'!B173)</f>
        <v/>
      </c>
      <c r="M173" s="56" t="str">
        <f>IF('Pivot Standardsats'!A173="","",'Pivot Standardsats'!C173)</f>
        <v/>
      </c>
    </row>
    <row r="174" spans="1:13" x14ac:dyDescent="0.25">
      <c r="A174" s="29">
        <v>171</v>
      </c>
      <c r="B174" s="32" t="str">
        <f>IFERROR(VLOOKUP($A174,Baggrundsark!$I$4:$V$2502,7,FALSE),"")</f>
        <v/>
      </c>
      <c r="C174" s="32" t="str">
        <f>IFERROR(VLOOKUP($A174,Baggrundsark!$I$4:$V$2502,8,FALSE),"")</f>
        <v/>
      </c>
      <c r="D174" s="32" t="str">
        <f>IFERROR(VLOOKUP($A174,Baggrundsark!$I$4:$V$2502,10,FALSE),"")</f>
        <v/>
      </c>
      <c r="E174" s="32" t="str">
        <f>IFERROR(VLOOKUP($A174,Baggrundsark!$I$4:$V$2502,11,FALSE),"")</f>
        <v/>
      </c>
      <c r="F174" s="32" t="str">
        <f>IFERROR(VLOOKUP($A174,Baggrundsark!$I$4:$V$2502,14,FALSE),"")</f>
        <v/>
      </c>
      <c r="G174" s="71" t="str">
        <f>IF(B174="","",IF(VLOOKUP(E174,'Indtastning af standardsats'!$A$3:$B$6,2,FALSE)="","",VLOOKUP(E174,'Indtastning af standardsats'!$A$3:$B$6,2,FALSE)))</f>
        <v/>
      </c>
      <c r="H174" s="77"/>
      <c r="I174" s="63" t="str">
        <f t="shared" si="2"/>
        <v/>
      </c>
      <c r="K174" s="55" t="str">
        <f>IF('Pivot Standardsats'!A174="","",'Pivot Standardsats'!A174)</f>
        <v/>
      </c>
      <c r="L174" s="55" t="str">
        <f>IF('Pivot Standardsats'!A174="","",'Pivot Standardsats'!B174)</f>
        <v/>
      </c>
      <c r="M174" s="56" t="str">
        <f>IF('Pivot Standardsats'!A174="","",'Pivot Standardsats'!C174)</f>
        <v/>
      </c>
    </row>
    <row r="175" spans="1:13" x14ac:dyDescent="0.25">
      <c r="A175" s="29">
        <v>172</v>
      </c>
      <c r="B175" s="32" t="str">
        <f>IFERROR(VLOOKUP($A175,Baggrundsark!$I$4:$V$2502,7,FALSE),"")</f>
        <v/>
      </c>
      <c r="C175" s="32" t="str">
        <f>IFERROR(VLOOKUP($A175,Baggrundsark!$I$4:$V$2502,8,FALSE),"")</f>
        <v/>
      </c>
      <c r="D175" s="32" t="str">
        <f>IFERROR(VLOOKUP($A175,Baggrundsark!$I$4:$V$2502,10,FALSE),"")</f>
        <v/>
      </c>
      <c r="E175" s="32" t="str">
        <f>IFERROR(VLOOKUP($A175,Baggrundsark!$I$4:$V$2502,11,FALSE),"")</f>
        <v/>
      </c>
      <c r="F175" s="32" t="str">
        <f>IFERROR(VLOOKUP($A175,Baggrundsark!$I$4:$V$2502,14,FALSE),"")</f>
        <v/>
      </c>
      <c r="G175" s="71" t="str">
        <f>IF(B175="","",IF(VLOOKUP(E175,'Indtastning af standardsats'!$A$3:$B$6,2,FALSE)="","",VLOOKUP(E175,'Indtastning af standardsats'!$A$3:$B$6,2,FALSE)))</f>
        <v/>
      </c>
      <c r="H175" s="79"/>
      <c r="I175" s="63" t="str">
        <f t="shared" si="2"/>
        <v/>
      </c>
      <c r="K175" s="55" t="str">
        <f>IF('Pivot Standardsats'!A175="","",'Pivot Standardsats'!A175)</f>
        <v/>
      </c>
      <c r="L175" s="55" t="str">
        <f>IF('Pivot Standardsats'!A175="","",'Pivot Standardsats'!B175)</f>
        <v/>
      </c>
      <c r="M175" s="56" t="str">
        <f>IF('Pivot Standardsats'!A175="","",'Pivot Standardsats'!C175)</f>
        <v/>
      </c>
    </row>
    <row r="176" spans="1:13" x14ac:dyDescent="0.25">
      <c r="A176" s="29">
        <v>173</v>
      </c>
      <c r="B176" s="32" t="str">
        <f>IFERROR(VLOOKUP($A176,Baggrundsark!$I$4:$V$2502,7,FALSE),"")</f>
        <v/>
      </c>
      <c r="C176" s="32" t="str">
        <f>IFERROR(VLOOKUP($A176,Baggrundsark!$I$4:$V$2502,8,FALSE),"")</f>
        <v/>
      </c>
      <c r="D176" s="32" t="str">
        <f>IFERROR(VLOOKUP($A176,Baggrundsark!$I$4:$V$2502,10,FALSE),"")</f>
        <v/>
      </c>
      <c r="E176" s="32" t="str">
        <f>IFERROR(VLOOKUP($A176,Baggrundsark!$I$4:$V$2502,11,FALSE),"")</f>
        <v/>
      </c>
      <c r="F176" s="32" t="str">
        <f>IFERROR(VLOOKUP($A176,Baggrundsark!$I$4:$V$2502,14,FALSE),"")</f>
        <v/>
      </c>
      <c r="G176" s="71" t="str">
        <f>IF(B176="","",IF(VLOOKUP(E176,'Indtastning af standardsats'!$A$3:$B$6,2,FALSE)="","",VLOOKUP(E176,'Indtastning af standardsats'!$A$3:$B$6,2,FALSE)))</f>
        <v/>
      </c>
      <c r="H176" s="77"/>
      <c r="I176" s="63" t="str">
        <f t="shared" si="2"/>
        <v/>
      </c>
      <c r="K176" s="55" t="str">
        <f>IF('Pivot Standardsats'!A176="","",'Pivot Standardsats'!A176)</f>
        <v/>
      </c>
      <c r="L176" s="55" t="str">
        <f>IF('Pivot Standardsats'!A176="","",'Pivot Standardsats'!B176)</f>
        <v/>
      </c>
      <c r="M176" s="56" t="str">
        <f>IF('Pivot Standardsats'!A176="","",'Pivot Standardsats'!C176)</f>
        <v/>
      </c>
    </row>
    <row r="177" spans="1:13" x14ac:dyDescent="0.25">
      <c r="A177" s="29">
        <v>174</v>
      </c>
      <c r="B177" s="32" t="str">
        <f>IFERROR(VLOOKUP($A177,Baggrundsark!$I$4:$V$2502,7,FALSE),"")</f>
        <v/>
      </c>
      <c r="C177" s="32" t="str">
        <f>IFERROR(VLOOKUP($A177,Baggrundsark!$I$4:$V$2502,8,FALSE),"")</f>
        <v/>
      </c>
      <c r="D177" s="32" t="str">
        <f>IFERROR(VLOOKUP($A177,Baggrundsark!$I$4:$V$2502,10,FALSE),"")</f>
        <v/>
      </c>
      <c r="E177" s="32" t="str">
        <f>IFERROR(VLOOKUP($A177,Baggrundsark!$I$4:$V$2502,11,FALSE),"")</f>
        <v/>
      </c>
      <c r="F177" s="32" t="str">
        <f>IFERROR(VLOOKUP($A177,Baggrundsark!$I$4:$V$2502,14,FALSE),"")</f>
        <v/>
      </c>
      <c r="G177" s="71" t="str">
        <f>IF(B177="","",IF(VLOOKUP(E177,'Indtastning af standardsats'!$A$3:$B$6,2,FALSE)="","",VLOOKUP(E177,'Indtastning af standardsats'!$A$3:$B$6,2,FALSE)))</f>
        <v/>
      </c>
      <c r="H177" s="79"/>
      <c r="I177" s="63" t="str">
        <f t="shared" si="2"/>
        <v/>
      </c>
      <c r="K177" s="55" t="str">
        <f>IF('Pivot Standardsats'!A177="","",'Pivot Standardsats'!A177)</f>
        <v/>
      </c>
      <c r="L177" s="55" t="str">
        <f>IF('Pivot Standardsats'!A177="","",'Pivot Standardsats'!B177)</f>
        <v/>
      </c>
      <c r="M177" s="56" t="str">
        <f>IF('Pivot Standardsats'!A177="","",'Pivot Standardsats'!C177)</f>
        <v/>
      </c>
    </row>
    <row r="178" spans="1:13" x14ac:dyDescent="0.25">
      <c r="A178" s="29">
        <v>175</v>
      </c>
      <c r="B178" s="32" t="str">
        <f>IFERROR(VLOOKUP($A178,Baggrundsark!$I$4:$V$2502,7,FALSE),"")</f>
        <v/>
      </c>
      <c r="C178" s="32" t="str">
        <f>IFERROR(VLOOKUP($A178,Baggrundsark!$I$4:$V$2502,8,FALSE),"")</f>
        <v/>
      </c>
      <c r="D178" s="32" t="str">
        <f>IFERROR(VLOOKUP($A178,Baggrundsark!$I$4:$V$2502,10,FALSE),"")</f>
        <v/>
      </c>
      <c r="E178" s="32" t="str">
        <f>IFERROR(VLOOKUP($A178,Baggrundsark!$I$4:$V$2502,11,FALSE),"")</f>
        <v/>
      </c>
      <c r="F178" s="32" t="str">
        <f>IFERROR(VLOOKUP($A178,Baggrundsark!$I$4:$V$2502,14,FALSE),"")</f>
        <v/>
      </c>
      <c r="G178" s="71" t="str">
        <f>IF(B178="","",IF(VLOOKUP(E178,'Indtastning af standardsats'!$A$3:$B$6,2,FALSE)="","",VLOOKUP(E178,'Indtastning af standardsats'!$A$3:$B$6,2,FALSE)))</f>
        <v/>
      </c>
      <c r="H178" s="77"/>
      <c r="I178" s="63" t="str">
        <f t="shared" si="2"/>
        <v/>
      </c>
      <c r="K178" s="55" t="str">
        <f>IF('Pivot Standardsats'!A178="","",'Pivot Standardsats'!A178)</f>
        <v/>
      </c>
      <c r="L178" s="55" t="str">
        <f>IF('Pivot Standardsats'!A178="","",'Pivot Standardsats'!B178)</f>
        <v/>
      </c>
      <c r="M178" s="56" t="str">
        <f>IF('Pivot Standardsats'!A178="","",'Pivot Standardsats'!C178)</f>
        <v/>
      </c>
    </row>
    <row r="179" spans="1:13" x14ac:dyDescent="0.25">
      <c r="A179" s="29">
        <v>176</v>
      </c>
      <c r="B179" s="32" t="str">
        <f>IFERROR(VLOOKUP($A179,Baggrundsark!$I$4:$V$2502,7,FALSE),"")</f>
        <v/>
      </c>
      <c r="C179" s="32" t="str">
        <f>IFERROR(VLOOKUP($A179,Baggrundsark!$I$4:$V$2502,8,FALSE),"")</f>
        <v/>
      </c>
      <c r="D179" s="32" t="str">
        <f>IFERROR(VLOOKUP($A179,Baggrundsark!$I$4:$V$2502,10,FALSE),"")</f>
        <v/>
      </c>
      <c r="E179" s="32" t="str">
        <f>IFERROR(VLOOKUP($A179,Baggrundsark!$I$4:$V$2502,11,FALSE),"")</f>
        <v/>
      </c>
      <c r="F179" s="32" t="str">
        <f>IFERROR(VLOOKUP($A179,Baggrundsark!$I$4:$V$2502,14,FALSE),"")</f>
        <v/>
      </c>
      <c r="G179" s="71" t="str">
        <f>IF(B179="","",IF(VLOOKUP(E179,'Indtastning af standardsats'!$A$3:$B$6,2,FALSE)="","",VLOOKUP(E179,'Indtastning af standardsats'!$A$3:$B$6,2,FALSE)))</f>
        <v/>
      </c>
      <c r="H179" s="79"/>
      <c r="I179" s="63" t="str">
        <f t="shared" si="2"/>
        <v/>
      </c>
      <c r="K179" s="55" t="str">
        <f>IF('Pivot Standardsats'!A179="","",'Pivot Standardsats'!A179)</f>
        <v/>
      </c>
      <c r="L179" s="55" t="str">
        <f>IF('Pivot Standardsats'!A179="","",'Pivot Standardsats'!B179)</f>
        <v/>
      </c>
      <c r="M179" s="56" t="str">
        <f>IF('Pivot Standardsats'!A179="","",'Pivot Standardsats'!C179)</f>
        <v/>
      </c>
    </row>
    <row r="180" spans="1:13" x14ac:dyDescent="0.25">
      <c r="A180" s="29">
        <v>177</v>
      </c>
      <c r="B180" s="32" t="str">
        <f>IFERROR(VLOOKUP($A180,Baggrundsark!$I$4:$V$2502,7,FALSE),"")</f>
        <v/>
      </c>
      <c r="C180" s="32" t="str">
        <f>IFERROR(VLOOKUP($A180,Baggrundsark!$I$4:$V$2502,8,FALSE),"")</f>
        <v/>
      </c>
      <c r="D180" s="32" t="str">
        <f>IFERROR(VLOOKUP($A180,Baggrundsark!$I$4:$V$2502,10,FALSE),"")</f>
        <v/>
      </c>
      <c r="E180" s="32" t="str">
        <f>IFERROR(VLOOKUP($A180,Baggrundsark!$I$4:$V$2502,11,FALSE),"")</f>
        <v/>
      </c>
      <c r="F180" s="32" t="str">
        <f>IFERROR(VLOOKUP($A180,Baggrundsark!$I$4:$V$2502,14,FALSE),"")</f>
        <v/>
      </c>
      <c r="G180" s="71" t="str">
        <f>IF(B180="","",IF(VLOOKUP(E180,'Indtastning af standardsats'!$A$3:$B$6,2,FALSE)="","",VLOOKUP(E180,'Indtastning af standardsats'!$A$3:$B$6,2,FALSE)))</f>
        <v/>
      </c>
      <c r="H180" s="77"/>
      <c r="I180" s="63" t="str">
        <f t="shared" si="2"/>
        <v/>
      </c>
      <c r="K180" s="55" t="str">
        <f>IF('Pivot Standardsats'!A180="","",'Pivot Standardsats'!A180)</f>
        <v/>
      </c>
      <c r="L180" s="55" t="str">
        <f>IF('Pivot Standardsats'!A180="","",'Pivot Standardsats'!B180)</f>
        <v/>
      </c>
      <c r="M180" s="56" t="str">
        <f>IF('Pivot Standardsats'!A180="","",'Pivot Standardsats'!C180)</f>
        <v/>
      </c>
    </row>
    <row r="181" spans="1:13" x14ac:dyDescent="0.25">
      <c r="A181" s="29">
        <v>178</v>
      </c>
      <c r="B181" s="32" t="str">
        <f>IFERROR(VLOOKUP($A181,Baggrundsark!$I$4:$V$2502,7,FALSE),"")</f>
        <v/>
      </c>
      <c r="C181" s="32" t="str">
        <f>IFERROR(VLOOKUP($A181,Baggrundsark!$I$4:$V$2502,8,FALSE),"")</f>
        <v/>
      </c>
      <c r="D181" s="32" t="str">
        <f>IFERROR(VLOOKUP($A181,Baggrundsark!$I$4:$V$2502,10,FALSE),"")</f>
        <v/>
      </c>
      <c r="E181" s="32" t="str">
        <f>IFERROR(VLOOKUP($A181,Baggrundsark!$I$4:$V$2502,11,FALSE),"")</f>
        <v/>
      </c>
      <c r="F181" s="32" t="str">
        <f>IFERROR(VLOOKUP($A181,Baggrundsark!$I$4:$V$2502,14,FALSE),"")</f>
        <v/>
      </c>
      <c r="G181" s="71" t="str">
        <f>IF(B181="","",IF(VLOOKUP(E181,'Indtastning af standardsats'!$A$3:$B$6,2,FALSE)="","",VLOOKUP(E181,'Indtastning af standardsats'!$A$3:$B$6,2,FALSE)))</f>
        <v/>
      </c>
      <c r="H181" s="79"/>
      <c r="I181" s="63" t="str">
        <f t="shared" si="2"/>
        <v/>
      </c>
      <c r="K181" s="55" t="str">
        <f>IF('Pivot Standardsats'!A181="","",'Pivot Standardsats'!A181)</f>
        <v/>
      </c>
      <c r="L181" s="55" t="str">
        <f>IF('Pivot Standardsats'!A181="","",'Pivot Standardsats'!B181)</f>
        <v/>
      </c>
      <c r="M181" s="56" t="str">
        <f>IF('Pivot Standardsats'!A181="","",'Pivot Standardsats'!C181)</f>
        <v/>
      </c>
    </row>
    <row r="182" spans="1:13" x14ac:dyDescent="0.25">
      <c r="A182" s="29">
        <v>179</v>
      </c>
      <c r="B182" s="32" t="str">
        <f>IFERROR(VLOOKUP($A182,Baggrundsark!$I$4:$V$2502,7,FALSE),"")</f>
        <v/>
      </c>
      <c r="C182" s="32" t="str">
        <f>IFERROR(VLOOKUP($A182,Baggrundsark!$I$4:$V$2502,8,FALSE),"")</f>
        <v/>
      </c>
      <c r="D182" s="32" t="str">
        <f>IFERROR(VLOOKUP($A182,Baggrundsark!$I$4:$V$2502,10,FALSE),"")</f>
        <v/>
      </c>
      <c r="E182" s="32" t="str">
        <f>IFERROR(VLOOKUP($A182,Baggrundsark!$I$4:$V$2502,11,FALSE),"")</f>
        <v/>
      </c>
      <c r="F182" s="32" t="str">
        <f>IFERROR(VLOOKUP($A182,Baggrundsark!$I$4:$V$2502,14,FALSE),"")</f>
        <v/>
      </c>
      <c r="G182" s="71" t="str">
        <f>IF(B182="","",IF(VLOOKUP(E182,'Indtastning af standardsats'!$A$3:$B$6,2,FALSE)="","",VLOOKUP(E182,'Indtastning af standardsats'!$A$3:$B$6,2,FALSE)))</f>
        <v/>
      </c>
      <c r="H182" s="77"/>
      <c r="I182" s="63" t="str">
        <f t="shared" si="2"/>
        <v/>
      </c>
      <c r="K182" s="55" t="str">
        <f>IF('Pivot Standardsats'!A182="","",'Pivot Standardsats'!A182)</f>
        <v/>
      </c>
      <c r="L182" s="55" t="str">
        <f>IF('Pivot Standardsats'!A182="","",'Pivot Standardsats'!B182)</f>
        <v/>
      </c>
      <c r="M182" s="56" t="str">
        <f>IF('Pivot Standardsats'!A182="","",'Pivot Standardsats'!C182)</f>
        <v/>
      </c>
    </row>
    <row r="183" spans="1:13" x14ac:dyDescent="0.25">
      <c r="A183" s="29">
        <v>180</v>
      </c>
      <c r="B183" s="32" t="str">
        <f>IFERROR(VLOOKUP($A183,Baggrundsark!$I$4:$V$2502,7,FALSE),"")</f>
        <v/>
      </c>
      <c r="C183" s="32" t="str">
        <f>IFERROR(VLOOKUP($A183,Baggrundsark!$I$4:$V$2502,8,FALSE),"")</f>
        <v/>
      </c>
      <c r="D183" s="32" t="str">
        <f>IFERROR(VLOOKUP($A183,Baggrundsark!$I$4:$V$2502,10,FALSE),"")</f>
        <v/>
      </c>
      <c r="E183" s="32" t="str">
        <f>IFERROR(VLOOKUP($A183,Baggrundsark!$I$4:$V$2502,11,FALSE),"")</f>
        <v/>
      </c>
      <c r="F183" s="32" t="str">
        <f>IFERROR(VLOOKUP($A183,Baggrundsark!$I$4:$V$2502,14,FALSE),"")</f>
        <v/>
      </c>
      <c r="G183" s="71" t="str">
        <f>IF(B183="","",IF(VLOOKUP(E183,'Indtastning af standardsats'!$A$3:$B$6,2,FALSE)="","",VLOOKUP(E183,'Indtastning af standardsats'!$A$3:$B$6,2,FALSE)))</f>
        <v/>
      </c>
      <c r="H183" s="79"/>
      <c r="I183" s="63" t="str">
        <f t="shared" si="2"/>
        <v/>
      </c>
      <c r="K183" s="55" t="str">
        <f>IF('Pivot Standardsats'!A183="","",'Pivot Standardsats'!A183)</f>
        <v/>
      </c>
      <c r="L183" s="55" t="str">
        <f>IF('Pivot Standardsats'!A183="","",'Pivot Standardsats'!B183)</f>
        <v/>
      </c>
      <c r="M183" s="56" t="str">
        <f>IF('Pivot Standardsats'!A183="","",'Pivot Standardsats'!C183)</f>
        <v/>
      </c>
    </row>
    <row r="184" spans="1:13" x14ac:dyDescent="0.25">
      <c r="A184" s="29">
        <v>181</v>
      </c>
      <c r="B184" s="32" t="str">
        <f>IFERROR(VLOOKUP($A184,Baggrundsark!$I$4:$V$2502,7,FALSE),"")</f>
        <v/>
      </c>
      <c r="C184" s="32" t="str">
        <f>IFERROR(VLOOKUP($A184,Baggrundsark!$I$4:$V$2502,8,FALSE),"")</f>
        <v/>
      </c>
      <c r="D184" s="32" t="str">
        <f>IFERROR(VLOOKUP($A184,Baggrundsark!$I$4:$V$2502,10,FALSE),"")</f>
        <v/>
      </c>
      <c r="E184" s="32" t="str">
        <f>IFERROR(VLOOKUP($A184,Baggrundsark!$I$4:$V$2502,11,FALSE),"")</f>
        <v/>
      </c>
      <c r="F184" s="32" t="str">
        <f>IFERROR(VLOOKUP($A184,Baggrundsark!$I$4:$V$2502,14,FALSE),"")</f>
        <v/>
      </c>
      <c r="G184" s="71" t="str">
        <f>IF(B184="","",IF(VLOOKUP(E184,'Indtastning af standardsats'!$A$3:$B$6,2,FALSE)="","",VLOOKUP(E184,'Indtastning af standardsats'!$A$3:$B$6,2,FALSE)))</f>
        <v/>
      </c>
      <c r="H184" s="77"/>
      <c r="I184" s="63" t="str">
        <f t="shared" si="2"/>
        <v/>
      </c>
      <c r="K184" s="55" t="str">
        <f>IF('Pivot Standardsats'!A184="","",'Pivot Standardsats'!A184)</f>
        <v/>
      </c>
      <c r="L184" s="55" t="str">
        <f>IF('Pivot Standardsats'!A184="","",'Pivot Standardsats'!B184)</f>
        <v/>
      </c>
      <c r="M184" s="56" t="str">
        <f>IF('Pivot Standardsats'!A184="","",'Pivot Standardsats'!C184)</f>
        <v/>
      </c>
    </row>
    <row r="185" spans="1:13" x14ac:dyDescent="0.25">
      <c r="A185" s="29">
        <v>182</v>
      </c>
      <c r="B185" s="32" t="str">
        <f>IFERROR(VLOOKUP($A185,Baggrundsark!$I$4:$V$2502,7,FALSE),"")</f>
        <v/>
      </c>
      <c r="C185" s="32" t="str">
        <f>IFERROR(VLOOKUP($A185,Baggrundsark!$I$4:$V$2502,8,FALSE),"")</f>
        <v/>
      </c>
      <c r="D185" s="32" t="str">
        <f>IFERROR(VLOOKUP($A185,Baggrundsark!$I$4:$V$2502,10,FALSE),"")</f>
        <v/>
      </c>
      <c r="E185" s="32" t="str">
        <f>IFERROR(VLOOKUP($A185,Baggrundsark!$I$4:$V$2502,11,FALSE),"")</f>
        <v/>
      </c>
      <c r="F185" s="32" t="str">
        <f>IFERROR(VLOOKUP($A185,Baggrundsark!$I$4:$V$2502,14,FALSE),"")</f>
        <v/>
      </c>
      <c r="G185" s="71" t="str">
        <f>IF(B185="","",IF(VLOOKUP(E185,'Indtastning af standardsats'!$A$3:$B$6,2,FALSE)="","",VLOOKUP(E185,'Indtastning af standardsats'!$A$3:$B$6,2,FALSE)))</f>
        <v/>
      </c>
      <c r="H185" s="79"/>
      <c r="I185" s="63" t="str">
        <f t="shared" si="2"/>
        <v/>
      </c>
      <c r="K185" s="55" t="str">
        <f>IF('Pivot Standardsats'!A185="","",'Pivot Standardsats'!A185)</f>
        <v/>
      </c>
      <c r="L185" s="55" t="str">
        <f>IF('Pivot Standardsats'!A185="","",'Pivot Standardsats'!B185)</f>
        <v/>
      </c>
      <c r="M185" s="56" t="str">
        <f>IF('Pivot Standardsats'!A185="","",'Pivot Standardsats'!C185)</f>
        <v/>
      </c>
    </row>
    <row r="186" spans="1:13" x14ac:dyDescent="0.25">
      <c r="A186" s="29">
        <v>183</v>
      </c>
      <c r="B186" s="32" t="str">
        <f>IFERROR(VLOOKUP($A186,Baggrundsark!$I$4:$V$2502,7,FALSE),"")</f>
        <v/>
      </c>
      <c r="C186" s="32" t="str">
        <f>IFERROR(VLOOKUP($A186,Baggrundsark!$I$4:$V$2502,8,FALSE),"")</f>
        <v/>
      </c>
      <c r="D186" s="32" t="str">
        <f>IFERROR(VLOOKUP($A186,Baggrundsark!$I$4:$V$2502,10,FALSE),"")</f>
        <v/>
      </c>
      <c r="E186" s="32" t="str">
        <f>IFERROR(VLOOKUP($A186,Baggrundsark!$I$4:$V$2502,11,FALSE),"")</f>
        <v/>
      </c>
      <c r="F186" s="32" t="str">
        <f>IFERROR(VLOOKUP($A186,Baggrundsark!$I$4:$V$2502,14,FALSE),"")</f>
        <v/>
      </c>
      <c r="G186" s="71" t="str">
        <f>IF(B186="","",IF(VLOOKUP(E186,'Indtastning af standardsats'!$A$3:$B$6,2,FALSE)="","",VLOOKUP(E186,'Indtastning af standardsats'!$A$3:$B$6,2,FALSE)))</f>
        <v/>
      </c>
      <c r="H186" s="77"/>
      <c r="I186" s="63" t="str">
        <f t="shared" si="2"/>
        <v/>
      </c>
      <c r="K186" s="55" t="str">
        <f>IF('Pivot Standardsats'!A186="","",'Pivot Standardsats'!A186)</f>
        <v/>
      </c>
      <c r="L186" s="55" t="str">
        <f>IF('Pivot Standardsats'!A186="","",'Pivot Standardsats'!B186)</f>
        <v/>
      </c>
      <c r="M186" s="56" t="str">
        <f>IF('Pivot Standardsats'!A186="","",'Pivot Standardsats'!C186)</f>
        <v/>
      </c>
    </row>
    <row r="187" spans="1:13" x14ac:dyDescent="0.25">
      <c r="A187" s="29">
        <v>184</v>
      </c>
      <c r="B187" s="32" t="str">
        <f>IFERROR(VLOOKUP($A187,Baggrundsark!$I$4:$V$2502,7,FALSE),"")</f>
        <v/>
      </c>
      <c r="C187" s="32" t="str">
        <f>IFERROR(VLOOKUP($A187,Baggrundsark!$I$4:$V$2502,8,FALSE),"")</f>
        <v/>
      </c>
      <c r="D187" s="32" t="str">
        <f>IFERROR(VLOOKUP($A187,Baggrundsark!$I$4:$V$2502,10,FALSE),"")</f>
        <v/>
      </c>
      <c r="E187" s="32" t="str">
        <f>IFERROR(VLOOKUP($A187,Baggrundsark!$I$4:$V$2502,11,FALSE),"")</f>
        <v/>
      </c>
      <c r="F187" s="32" t="str">
        <f>IFERROR(VLOOKUP($A187,Baggrundsark!$I$4:$V$2502,14,FALSE),"")</f>
        <v/>
      </c>
      <c r="G187" s="71" t="str">
        <f>IF(B187="","",IF(VLOOKUP(E187,'Indtastning af standardsats'!$A$3:$B$6,2,FALSE)="","",VLOOKUP(E187,'Indtastning af standardsats'!$A$3:$B$6,2,FALSE)))</f>
        <v/>
      </c>
      <c r="H187" s="79"/>
      <c r="I187" s="63" t="str">
        <f t="shared" si="2"/>
        <v/>
      </c>
      <c r="K187" s="55" t="str">
        <f>IF('Pivot Standardsats'!A187="","",'Pivot Standardsats'!A187)</f>
        <v/>
      </c>
      <c r="L187" s="55" t="str">
        <f>IF('Pivot Standardsats'!A187="","",'Pivot Standardsats'!B187)</f>
        <v/>
      </c>
      <c r="M187" s="56" t="str">
        <f>IF('Pivot Standardsats'!A187="","",'Pivot Standardsats'!C187)</f>
        <v/>
      </c>
    </row>
    <row r="188" spans="1:13" x14ac:dyDescent="0.25">
      <c r="A188" s="29">
        <v>185</v>
      </c>
      <c r="B188" s="32" t="str">
        <f>IFERROR(VLOOKUP($A188,Baggrundsark!$I$4:$V$2502,7,FALSE),"")</f>
        <v/>
      </c>
      <c r="C188" s="32" t="str">
        <f>IFERROR(VLOOKUP($A188,Baggrundsark!$I$4:$V$2502,8,FALSE),"")</f>
        <v/>
      </c>
      <c r="D188" s="32" t="str">
        <f>IFERROR(VLOOKUP($A188,Baggrundsark!$I$4:$V$2502,10,FALSE),"")</f>
        <v/>
      </c>
      <c r="E188" s="32" t="str">
        <f>IFERROR(VLOOKUP($A188,Baggrundsark!$I$4:$V$2502,11,FALSE),"")</f>
        <v/>
      </c>
      <c r="F188" s="32" t="str">
        <f>IFERROR(VLOOKUP($A188,Baggrundsark!$I$4:$V$2502,14,FALSE),"")</f>
        <v/>
      </c>
      <c r="G188" s="71" t="str">
        <f>IF(B188="","",IF(VLOOKUP(E188,'Indtastning af standardsats'!$A$3:$B$6,2,FALSE)="","",VLOOKUP(E188,'Indtastning af standardsats'!$A$3:$B$6,2,FALSE)))</f>
        <v/>
      </c>
      <c r="H188" s="77"/>
      <c r="I188" s="63" t="str">
        <f t="shared" si="2"/>
        <v/>
      </c>
      <c r="K188" s="55" t="str">
        <f>IF('Pivot Standardsats'!A188="","",'Pivot Standardsats'!A188)</f>
        <v/>
      </c>
      <c r="L188" s="55" t="str">
        <f>IF('Pivot Standardsats'!A188="","",'Pivot Standardsats'!B188)</f>
        <v/>
      </c>
      <c r="M188" s="56" t="str">
        <f>IF('Pivot Standardsats'!A188="","",'Pivot Standardsats'!C188)</f>
        <v/>
      </c>
    </row>
    <row r="189" spans="1:13" x14ac:dyDescent="0.25">
      <c r="A189" s="29">
        <v>186</v>
      </c>
      <c r="B189" s="32" t="str">
        <f>IFERROR(VLOOKUP($A189,Baggrundsark!$I$4:$V$2502,7,FALSE),"")</f>
        <v/>
      </c>
      <c r="C189" s="32" t="str">
        <f>IFERROR(VLOOKUP($A189,Baggrundsark!$I$4:$V$2502,8,FALSE),"")</f>
        <v/>
      </c>
      <c r="D189" s="32" t="str">
        <f>IFERROR(VLOOKUP($A189,Baggrundsark!$I$4:$V$2502,10,FALSE),"")</f>
        <v/>
      </c>
      <c r="E189" s="32" t="str">
        <f>IFERROR(VLOOKUP($A189,Baggrundsark!$I$4:$V$2502,11,FALSE),"")</f>
        <v/>
      </c>
      <c r="F189" s="32" t="str">
        <f>IFERROR(VLOOKUP($A189,Baggrundsark!$I$4:$V$2502,14,FALSE),"")</f>
        <v/>
      </c>
      <c r="G189" s="71" t="str">
        <f>IF(B189="","",IF(VLOOKUP(E189,'Indtastning af standardsats'!$A$3:$B$6,2,FALSE)="","",VLOOKUP(E189,'Indtastning af standardsats'!$A$3:$B$6,2,FALSE)))</f>
        <v/>
      </c>
      <c r="H189" s="79"/>
      <c r="I189" s="63" t="str">
        <f t="shared" si="2"/>
        <v/>
      </c>
      <c r="K189" s="55" t="str">
        <f>IF('Pivot Standardsats'!A189="","",'Pivot Standardsats'!A189)</f>
        <v/>
      </c>
      <c r="L189" s="55" t="str">
        <f>IF('Pivot Standardsats'!A189="","",'Pivot Standardsats'!B189)</f>
        <v/>
      </c>
      <c r="M189" s="56" t="str">
        <f>IF('Pivot Standardsats'!A189="","",'Pivot Standardsats'!C189)</f>
        <v/>
      </c>
    </row>
    <row r="190" spans="1:13" x14ac:dyDescent="0.25">
      <c r="A190" s="29">
        <v>187</v>
      </c>
      <c r="B190" s="32" t="str">
        <f>IFERROR(VLOOKUP($A190,Baggrundsark!$I$4:$V$2502,7,FALSE),"")</f>
        <v/>
      </c>
      <c r="C190" s="32" t="str">
        <f>IFERROR(VLOOKUP($A190,Baggrundsark!$I$4:$V$2502,8,FALSE),"")</f>
        <v/>
      </c>
      <c r="D190" s="32" t="str">
        <f>IFERROR(VLOOKUP($A190,Baggrundsark!$I$4:$V$2502,10,FALSE),"")</f>
        <v/>
      </c>
      <c r="E190" s="32" t="str">
        <f>IFERROR(VLOOKUP($A190,Baggrundsark!$I$4:$V$2502,11,FALSE),"")</f>
        <v/>
      </c>
      <c r="F190" s="32" t="str">
        <f>IFERROR(VLOOKUP($A190,Baggrundsark!$I$4:$V$2502,14,FALSE),"")</f>
        <v/>
      </c>
      <c r="G190" s="71" t="str">
        <f>IF(B190="","",IF(VLOOKUP(E190,'Indtastning af standardsats'!$A$3:$B$6,2,FALSE)="","",VLOOKUP(E190,'Indtastning af standardsats'!$A$3:$B$6,2,FALSE)))</f>
        <v/>
      </c>
      <c r="H190" s="77"/>
      <c r="I190" s="63" t="str">
        <f t="shared" si="2"/>
        <v/>
      </c>
      <c r="K190" s="55" t="str">
        <f>IF('Pivot Standardsats'!A190="","",'Pivot Standardsats'!A190)</f>
        <v/>
      </c>
      <c r="L190" s="55" t="str">
        <f>IF('Pivot Standardsats'!A190="","",'Pivot Standardsats'!B190)</f>
        <v/>
      </c>
      <c r="M190" s="56" t="str">
        <f>IF('Pivot Standardsats'!A190="","",'Pivot Standardsats'!C190)</f>
        <v/>
      </c>
    </row>
    <row r="191" spans="1:13" x14ac:dyDescent="0.25">
      <c r="A191" s="29">
        <v>188</v>
      </c>
      <c r="B191" s="32" t="str">
        <f>IFERROR(VLOOKUP($A191,Baggrundsark!$I$4:$V$2502,7,FALSE),"")</f>
        <v/>
      </c>
      <c r="C191" s="32" t="str">
        <f>IFERROR(VLOOKUP($A191,Baggrundsark!$I$4:$V$2502,8,FALSE),"")</f>
        <v/>
      </c>
      <c r="D191" s="32" t="str">
        <f>IFERROR(VLOOKUP($A191,Baggrundsark!$I$4:$V$2502,10,FALSE),"")</f>
        <v/>
      </c>
      <c r="E191" s="32" t="str">
        <f>IFERROR(VLOOKUP($A191,Baggrundsark!$I$4:$V$2502,11,FALSE),"")</f>
        <v/>
      </c>
      <c r="F191" s="32" t="str">
        <f>IFERROR(VLOOKUP($A191,Baggrundsark!$I$4:$V$2502,14,FALSE),"")</f>
        <v/>
      </c>
      <c r="G191" s="71" t="str">
        <f>IF(B191="","",IF(VLOOKUP(E191,'Indtastning af standardsats'!$A$3:$B$6,2,FALSE)="","",VLOOKUP(E191,'Indtastning af standardsats'!$A$3:$B$6,2,FALSE)))</f>
        <v/>
      </c>
      <c r="H191" s="79"/>
      <c r="I191" s="63" t="str">
        <f t="shared" si="2"/>
        <v/>
      </c>
      <c r="K191" s="55" t="str">
        <f>IF('Pivot Standardsats'!A191="","",'Pivot Standardsats'!A191)</f>
        <v/>
      </c>
      <c r="L191" s="55" t="str">
        <f>IF('Pivot Standardsats'!A191="","",'Pivot Standardsats'!B191)</f>
        <v/>
      </c>
      <c r="M191" s="56" t="str">
        <f>IF('Pivot Standardsats'!A191="","",'Pivot Standardsats'!C191)</f>
        <v/>
      </c>
    </row>
    <row r="192" spans="1:13" x14ac:dyDescent="0.25">
      <c r="A192" s="29">
        <v>189</v>
      </c>
      <c r="B192" s="32" t="str">
        <f>IFERROR(VLOOKUP($A192,Baggrundsark!$I$4:$V$2502,7,FALSE),"")</f>
        <v/>
      </c>
      <c r="C192" s="32" t="str">
        <f>IFERROR(VLOOKUP($A192,Baggrundsark!$I$4:$V$2502,8,FALSE),"")</f>
        <v/>
      </c>
      <c r="D192" s="32" t="str">
        <f>IFERROR(VLOOKUP($A192,Baggrundsark!$I$4:$V$2502,10,FALSE),"")</f>
        <v/>
      </c>
      <c r="E192" s="32" t="str">
        <f>IFERROR(VLOOKUP($A192,Baggrundsark!$I$4:$V$2502,11,FALSE),"")</f>
        <v/>
      </c>
      <c r="F192" s="32" t="str">
        <f>IFERROR(VLOOKUP($A192,Baggrundsark!$I$4:$V$2502,14,FALSE),"")</f>
        <v/>
      </c>
      <c r="G192" s="71" t="str">
        <f>IF(B192="","",IF(VLOOKUP(E192,'Indtastning af standardsats'!$A$3:$B$6,2,FALSE)="","",VLOOKUP(E192,'Indtastning af standardsats'!$A$3:$B$6,2,FALSE)))</f>
        <v/>
      </c>
      <c r="H192" s="77"/>
      <c r="I192" s="63" t="str">
        <f t="shared" si="2"/>
        <v/>
      </c>
      <c r="K192" s="55" t="str">
        <f>IF('Pivot Standardsats'!A192="","",'Pivot Standardsats'!A192)</f>
        <v/>
      </c>
      <c r="L192" s="55" t="str">
        <f>IF('Pivot Standardsats'!A192="","",'Pivot Standardsats'!B192)</f>
        <v/>
      </c>
      <c r="M192" s="56" t="str">
        <f>IF('Pivot Standardsats'!A192="","",'Pivot Standardsats'!C192)</f>
        <v/>
      </c>
    </row>
    <row r="193" spans="1:13" x14ac:dyDescent="0.25">
      <c r="A193" s="29">
        <v>190</v>
      </c>
      <c r="B193" s="32" t="str">
        <f>IFERROR(VLOOKUP($A193,Baggrundsark!$I$4:$V$2502,7,FALSE),"")</f>
        <v/>
      </c>
      <c r="C193" s="32" t="str">
        <f>IFERROR(VLOOKUP($A193,Baggrundsark!$I$4:$V$2502,8,FALSE),"")</f>
        <v/>
      </c>
      <c r="D193" s="32" t="str">
        <f>IFERROR(VLOOKUP($A193,Baggrundsark!$I$4:$V$2502,10,FALSE),"")</f>
        <v/>
      </c>
      <c r="E193" s="32" t="str">
        <f>IFERROR(VLOOKUP($A193,Baggrundsark!$I$4:$V$2502,11,FALSE),"")</f>
        <v/>
      </c>
      <c r="F193" s="32" t="str">
        <f>IFERROR(VLOOKUP($A193,Baggrundsark!$I$4:$V$2502,14,FALSE),"")</f>
        <v/>
      </c>
      <c r="G193" s="71" t="str">
        <f>IF(B193="","",IF(VLOOKUP(E193,'Indtastning af standardsats'!$A$3:$B$6,2,FALSE)="","",VLOOKUP(E193,'Indtastning af standardsats'!$A$3:$B$6,2,FALSE)))</f>
        <v/>
      </c>
      <c r="H193" s="79"/>
      <c r="I193" s="63" t="str">
        <f t="shared" si="2"/>
        <v/>
      </c>
      <c r="K193" s="55" t="str">
        <f>IF('Pivot Standardsats'!A193="","",'Pivot Standardsats'!A193)</f>
        <v/>
      </c>
      <c r="L193" s="55" t="str">
        <f>IF('Pivot Standardsats'!A193="","",'Pivot Standardsats'!B193)</f>
        <v/>
      </c>
      <c r="M193" s="56" t="str">
        <f>IF('Pivot Standardsats'!A193="","",'Pivot Standardsats'!C193)</f>
        <v/>
      </c>
    </row>
    <row r="194" spans="1:13" x14ac:dyDescent="0.25">
      <c r="A194" s="29">
        <v>191</v>
      </c>
      <c r="B194" s="32" t="str">
        <f>IFERROR(VLOOKUP($A194,Baggrundsark!$I$4:$V$2502,7,FALSE),"")</f>
        <v/>
      </c>
      <c r="C194" s="32" t="str">
        <f>IFERROR(VLOOKUP($A194,Baggrundsark!$I$4:$V$2502,8,FALSE),"")</f>
        <v/>
      </c>
      <c r="D194" s="32" t="str">
        <f>IFERROR(VLOOKUP($A194,Baggrundsark!$I$4:$V$2502,10,FALSE),"")</f>
        <v/>
      </c>
      <c r="E194" s="32" t="str">
        <f>IFERROR(VLOOKUP($A194,Baggrundsark!$I$4:$V$2502,11,FALSE),"")</f>
        <v/>
      </c>
      <c r="F194" s="32" t="str">
        <f>IFERROR(VLOOKUP($A194,Baggrundsark!$I$4:$V$2502,14,FALSE),"")</f>
        <v/>
      </c>
      <c r="G194" s="71" t="str">
        <f>IF(B194="","",IF(VLOOKUP(E194,'Indtastning af standardsats'!$A$3:$B$6,2,FALSE)="","",VLOOKUP(E194,'Indtastning af standardsats'!$A$3:$B$6,2,FALSE)))</f>
        <v/>
      </c>
      <c r="H194" s="77"/>
      <c r="I194" s="63" t="str">
        <f t="shared" si="2"/>
        <v/>
      </c>
      <c r="K194" s="55" t="str">
        <f>IF('Pivot Standardsats'!A194="","",'Pivot Standardsats'!A194)</f>
        <v/>
      </c>
      <c r="L194" s="55" t="str">
        <f>IF('Pivot Standardsats'!A194="","",'Pivot Standardsats'!B194)</f>
        <v/>
      </c>
      <c r="M194" s="56" t="str">
        <f>IF('Pivot Standardsats'!A194="","",'Pivot Standardsats'!C194)</f>
        <v/>
      </c>
    </row>
    <row r="195" spans="1:13" x14ac:dyDescent="0.25">
      <c r="A195" s="29">
        <v>192</v>
      </c>
      <c r="B195" s="32" t="str">
        <f>IFERROR(VLOOKUP($A195,Baggrundsark!$I$4:$V$2502,7,FALSE),"")</f>
        <v/>
      </c>
      <c r="C195" s="32" t="str">
        <f>IFERROR(VLOOKUP($A195,Baggrundsark!$I$4:$V$2502,8,FALSE),"")</f>
        <v/>
      </c>
      <c r="D195" s="32" t="str">
        <f>IFERROR(VLOOKUP($A195,Baggrundsark!$I$4:$V$2502,10,FALSE),"")</f>
        <v/>
      </c>
      <c r="E195" s="32" t="str">
        <f>IFERROR(VLOOKUP($A195,Baggrundsark!$I$4:$V$2502,11,FALSE),"")</f>
        <v/>
      </c>
      <c r="F195" s="32" t="str">
        <f>IFERROR(VLOOKUP($A195,Baggrundsark!$I$4:$V$2502,14,FALSE),"")</f>
        <v/>
      </c>
      <c r="G195" s="71" t="str">
        <f>IF(B195="","",IF(VLOOKUP(E195,'Indtastning af standardsats'!$A$3:$B$6,2,FALSE)="","",VLOOKUP(E195,'Indtastning af standardsats'!$A$3:$B$6,2,FALSE)))</f>
        <v/>
      </c>
      <c r="H195" s="79"/>
      <c r="I195" s="63" t="str">
        <f t="shared" si="2"/>
        <v/>
      </c>
      <c r="K195" s="55" t="str">
        <f>IF('Pivot Standardsats'!A195="","",'Pivot Standardsats'!A195)</f>
        <v/>
      </c>
      <c r="L195" s="55" t="str">
        <f>IF('Pivot Standardsats'!A195="","",'Pivot Standardsats'!B195)</f>
        <v/>
      </c>
      <c r="M195" s="56" t="str">
        <f>IF('Pivot Standardsats'!A195="","",'Pivot Standardsats'!C195)</f>
        <v/>
      </c>
    </row>
    <row r="196" spans="1:13" x14ac:dyDescent="0.25">
      <c r="A196" s="29">
        <v>193</v>
      </c>
      <c r="B196" s="32" t="str">
        <f>IFERROR(VLOOKUP($A196,Baggrundsark!$I$4:$V$2502,7,FALSE),"")</f>
        <v/>
      </c>
      <c r="C196" s="32" t="str">
        <f>IFERROR(VLOOKUP($A196,Baggrundsark!$I$4:$V$2502,8,FALSE),"")</f>
        <v/>
      </c>
      <c r="D196" s="32" t="str">
        <f>IFERROR(VLOOKUP($A196,Baggrundsark!$I$4:$V$2502,10,FALSE),"")</f>
        <v/>
      </c>
      <c r="E196" s="32" t="str">
        <f>IFERROR(VLOOKUP($A196,Baggrundsark!$I$4:$V$2502,11,FALSE),"")</f>
        <v/>
      </c>
      <c r="F196" s="32" t="str">
        <f>IFERROR(VLOOKUP($A196,Baggrundsark!$I$4:$V$2502,14,FALSE),"")</f>
        <v/>
      </c>
      <c r="G196" s="71" t="str">
        <f>IF(B196="","",IF(VLOOKUP(E196,'Indtastning af standardsats'!$A$3:$B$6,2,FALSE)="","",VLOOKUP(E196,'Indtastning af standardsats'!$A$3:$B$6,2,FALSE)))</f>
        <v/>
      </c>
      <c r="H196" s="77"/>
      <c r="I196" s="63" t="str">
        <f t="shared" si="2"/>
        <v/>
      </c>
      <c r="K196" s="55" t="str">
        <f>IF('Pivot Standardsats'!A196="","",'Pivot Standardsats'!A196)</f>
        <v/>
      </c>
      <c r="L196" s="55" t="str">
        <f>IF('Pivot Standardsats'!A196="","",'Pivot Standardsats'!B196)</f>
        <v/>
      </c>
      <c r="M196" s="56" t="str">
        <f>IF('Pivot Standardsats'!A196="","",'Pivot Standardsats'!C196)</f>
        <v/>
      </c>
    </row>
    <row r="197" spans="1:13" x14ac:dyDescent="0.25">
      <c r="A197" s="29">
        <v>194</v>
      </c>
      <c r="B197" s="32" t="str">
        <f>IFERROR(VLOOKUP($A197,Baggrundsark!$I$4:$V$2502,7,FALSE),"")</f>
        <v/>
      </c>
      <c r="C197" s="32" t="str">
        <f>IFERROR(VLOOKUP($A197,Baggrundsark!$I$4:$V$2502,8,FALSE),"")</f>
        <v/>
      </c>
      <c r="D197" s="32" t="str">
        <f>IFERROR(VLOOKUP($A197,Baggrundsark!$I$4:$V$2502,10,FALSE),"")</f>
        <v/>
      </c>
      <c r="E197" s="32" t="str">
        <f>IFERROR(VLOOKUP($A197,Baggrundsark!$I$4:$V$2502,11,FALSE),"")</f>
        <v/>
      </c>
      <c r="F197" s="32" t="str">
        <f>IFERROR(VLOOKUP($A197,Baggrundsark!$I$4:$V$2502,14,FALSE),"")</f>
        <v/>
      </c>
      <c r="G197" s="71" t="str">
        <f>IF(B197="","",IF(VLOOKUP(E197,'Indtastning af standardsats'!$A$3:$B$6,2,FALSE)="","",VLOOKUP(E197,'Indtastning af standardsats'!$A$3:$B$6,2,FALSE)))</f>
        <v/>
      </c>
      <c r="H197" s="79"/>
      <c r="I197" s="63" t="str">
        <f t="shared" ref="I197:I260" si="3">IFERROR(IF((G197*H197)=0,"",ROUNDDOWN(G197*MIN(H197,160.33),2)),"")</f>
        <v/>
      </c>
      <c r="K197" s="55" t="str">
        <f>IF('Pivot Standardsats'!A197="","",'Pivot Standardsats'!A197)</f>
        <v/>
      </c>
      <c r="L197" s="55" t="str">
        <f>IF('Pivot Standardsats'!A197="","",'Pivot Standardsats'!B197)</f>
        <v/>
      </c>
      <c r="M197" s="56" t="str">
        <f>IF('Pivot Standardsats'!A197="","",'Pivot Standardsats'!C197)</f>
        <v/>
      </c>
    </row>
    <row r="198" spans="1:13" x14ac:dyDescent="0.25">
      <c r="A198" s="29">
        <v>195</v>
      </c>
      <c r="B198" s="32" t="str">
        <f>IFERROR(VLOOKUP($A198,Baggrundsark!$I$4:$V$2502,7,FALSE),"")</f>
        <v/>
      </c>
      <c r="C198" s="32" t="str">
        <f>IFERROR(VLOOKUP($A198,Baggrundsark!$I$4:$V$2502,8,FALSE),"")</f>
        <v/>
      </c>
      <c r="D198" s="32" t="str">
        <f>IFERROR(VLOOKUP($A198,Baggrundsark!$I$4:$V$2502,10,FALSE),"")</f>
        <v/>
      </c>
      <c r="E198" s="32" t="str">
        <f>IFERROR(VLOOKUP($A198,Baggrundsark!$I$4:$V$2502,11,FALSE),"")</f>
        <v/>
      </c>
      <c r="F198" s="32" t="str">
        <f>IFERROR(VLOOKUP($A198,Baggrundsark!$I$4:$V$2502,14,FALSE),"")</f>
        <v/>
      </c>
      <c r="G198" s="71" t="str">
        <f>IF(B198="","",IF(VLOOKUP(E198,'Indtastning af standardsats'!$A$3:$B$6,2,FALSE)="","",VLOOKUP(E198,'Indtastning af standardsats'!$A$3:$B$6,2,FALSE)))</f>
        <v/>
      </c>
      <c r="H198" s="77"/>
      <c r="I198" s="63" t="str">
        <f t="shared" si="3"/>
        <v/>
      </c>
      <c r="K198" s="55" t="str">
        <f>IF('Pivot Standardsats'!A198="","",'Pivot Standardsats'!A198)</f>
        <v/>
      </c>
      <c r="L198" s="55" t="str">
        <f>IF('Pivot Standardsats'!A198="","",'Pivot Standardsats'!B198)</f>
        <v/>
      </c>
      <c r="M198" s="56" t="str">
        <f>IF('Pivot Standardsats'!A198="","",'Pivot Standardsats'!C198)</f>
        <v/>
      </c>
    </row>
    <row r="199" spans="1:13" x14ac:dyDescent="0.25">
      <c r="A199" s="29">
        <v>196</v>
      </c>
      <c r="B199" s="32" t="str">
        <f>IFERROR(VLOOKUP($A199,Baggrundsark!$I$4:$V$2502,7,FALSE),"")</f>
        <v/>
      </c>
      <c r="C199" s="32" t="str">
        <f>IFERROR(VLOOKUP($A199,Baggrundsark!$I$4:$V$2502,8,FALSE),"")</f>
        <v/>
      </c>
      <c r="D199" s="32" t="str">
        <f>IFERROR(VLOOKUP($A199,Baggrundsark!$I$4:$V$2502,10,FALSE),"")</f>
        <v/>
      </c>
      <c r="E199" s="32" t="str">
        <f>IFERROR(VLOOKUP($A199,Baggrundsark!$I$4:$V$2502,11,FALSE),"")</f>
        <v/>
      </c>
      <c r="F199" s="32" t="str">
        <f>IFERROR(VLOOKUP($A199,Baggrundsark!$I$4:$V$2502,14,FALSE),"")</f>
        <v/>
      </c>
      <c r="G199" s="71" t="str">
        <f>IF(B199="","",IF(VLOOKUP(E199,'Indtastning af standardsats'!$A$3:$B$6,2,FALSE)="","",VLOOKUP(E199,'Indtastning af standardsats'!$A$3:$B$6,2,FALSE)))</f>
        <v/>
      </c>
      <c r="H199" s="79"/>
      <c r="I199" s="63" t="str">
        <f t="shared" si="3"/>
        <v/>
      </c>
      <c r="K199" s="55" t="str">
        <f>IF('Pivot Standardsats'!A199="","",'Pivot Standardsats'!A199)</f>
        <v/>
      </c>
      <c r="L199" s="55" t="str">
        <f>IF('Pivot Standardsats'!A199="","",'Pivot Standardsats'!B199)</f>
        <v/>
      </c>
      <c r="M199" s="56" t="str">
        <f>IF('Pivot Standardsats'!A199="","",'Pivot Standardsats'!C199)</f>
        <v/>
      </c>
    </row>
    <row r="200" spans="1:13" x14ac:dyDescent="0.25">
      <c r="A200" s="29">
        <v>197</v>
      </c>
      <c r="B200" s="32" t="str">
        <f>IFERROR(VLOOKUP($A200,Baggrundsark!$I$4:$V$2502,7,FALSE),"")</f>
        <v/>
      </c>
      <c r="C200" s="32" t="str">
        <f>IFERROR(VLOOKUP($A200,Baggrundsark!$I$4:$V$2502,8,FALSE),"")</f>
        <v/>
      </c>
      <c r="D200" s="32" t="str">
        <f>IFERROR(VLOOKUP($A200,Baggrundsark!$I$4:$V$2502,10,FALSE),"")</f>
        <v/>
      </c>
      <c r="E200" s="32" t="str">
        <f>IFERROR(VLOOKUP($A200,Baggrundsark!$I$4:$V$2502,11,FALSE),"")</f>
        <v/>
      </c>
      <c r="F200" s="32" t="str">
        <f>IFERROR(VLOOKUP($A200,Baggrundsark!$I$4:$V$2502,14,FALSE),"")</f>
        <v/>
      </c>
      <c r="G200" s="71" t="str">
        <f>IF(B200="","",IF(VLOOKUP(E200,'Indtastning af standardsats'!$A$3:$B$6,2,FALSE)="","",VLOOKUP(E200,'Indtastning af standardsats'!$A$3:$B$6,2,FALSE)))</f>
        <v/>
      </c>
      <c r="H200" s="77"/>
      <c r="I200" s="63" t="str">
        <f t="shared" si="3"/>
        <v/>
      </c>
      <c r="K200" s="55" t="str">
        <f>IF('Pivot Standardsats'!A200="","",'Pivot Standardsats'!A200)</f>
        <v/>
      </c>
      <c r="L200" s="55" t="str">
        <f>IF('Pivot Standardsats'!A200="","",'Pivot Standardsats'!B200)</f>
        <v/>
      </c>
      <c r="M200" s="56" t="str">
        <f>IF('Pivot Standardsats'!A200="","",'Pivot Standardsats'!C200)</f>
        <v/>
      </c>
    </row>
    <row r="201" spans="1:13" x14ac:dyDescent="0.25">
      <c r="A201" s="29">
        <v>198</v>
      </c>
      <c r="B201" s="32" t="str">
        <f>IFERROR(VLOOKUP($A201,Baggrundsark!$I$4:$V$2502,7,FALSE),"")</f>
        <v/>
      </c>
      <c r="C201" s="32" t="str">
        <f>IFERROR(VLOOKUP($A201,Baggrundsark!$I$4:$V$2502,8,FALSE),"")</f>
        <v/>
      </c>
      <c r="D201" s="32" t="str">
        <f>IFERROR(VLOOKUP($A201,Baggrundsark!$I$4:$V$2502,10,FALSE),"")</f>
        <v/>
      </c>
      <c r="E201" s="32" t="str">
        <f>IFERROR(VLOOKUP($A201,Baggrundsark!$I$4:$V$2502,11,FALSE),"")</f>
        <v/>
      </c>
      <c r="F201" s="32" t="str">
        <f>IFERROR(VLOOKUP($A201,Baggrundsark!$I$4:$V$2502,14,FALSE),"")</f>
        <v/>
      </c>
      <c r="G201" s="71" t="str">
        <f>IF(B201="","",IF(VLOOKUP(E201,'Indtastning af standardsats'!$A$3:$B$6,2,FALSE)="","",VLOOKUP(E201,'Indtastning af standardsats'!$A$3:$B$6,2,FALSE)))</f>
        <v/>
      </c>
      <c r="H201" s="79"/>
      <c r="I201" s="63" t="str">
        <f t="shared" si="3"/>
        <v/>
      </c>
      <c r="K201" s="55" t="str">
        <f>IF('Pivot Standardsats'!A201="","",'Pivot Standardsats'!A201)</f>
        <v/>
      </c>
      <c r="L201" s="55" t="str">
        <f>IF('Pivot Standardsats'!A201="","",'Pivot Standardsats'!B201)</f>
        <v/>
      </c>
      <c r="M201" s="56" t="str">
        <f>IF('Pivot Standardsats'!A201="","",'Pivot Standardsats'!C201)</f>
        <v/>
      </c>
    </row>
    <row r="202" spans="1:13" x14ac:dyDescent="0.25">
      <c r="A202" s="29">
        <v>199</v>
      </c>
      <c r="B202" s="32" t="str">
        <f>IFERROR(VLOOKUP($A202,Baggrundsark!$I$4:$V$2502,7,FALSE),"")</f>
        <v/>
      </c>
      <c r="C202" s="32" t="str">
        <f>IFERROR(VLOOKUP($A202,Baggrundsark!$I$4:$V$2502,8,FALSE),"")</f>
        <v/>
      </c>
      <c r="D202" s="32" t="str">
        <f>IFERROR(VLOOKUP($A202,Baggrundsark!$I$4:$V$2502,10,FALSE),"")</f>
        <v/>
      </c>
      <c r="E202" s="32" t="str">
        <f>IFERROR(VLOOKUP($A202,Baggrundsark!$I$4:$V$2502,11,FALSE),"")</f>
        <v/>
      </c>
      <c r="F202" s="32" t="str">
        <f>IFERROR(VLOOKUP($A202,Baggrundsark!$I$4:$V$2502,14,FALSE),"")</f>
        <v/>
      </c>
      <c r="G202" s="71" t="str">
        <f>IF(B202="","",IF(VLOOKUP(E202,'Indtastning af standardsats'!$A$3:$B$6,2,FALSE)="","",VLOOKUP(E202,'Indtastning af standardsats'!$A$3:$B$6,2,FALSE)))</f>
        <v/>
      </c>
      <c r="H202" s="77"/>
      <c r="I202" s="63" t="str">
        <f t="shared" si="3"/>
        <v/>
      </c>
      <c r="K202" s="55" t="str">
        <f>IF('Pivot Standardsats'!A202="","",'Pivot Standardsats'!A202)</f>
        <v/>
      </c>
      <c r="L202" s="55" t="str">
        <f>IF('Pivot Standardsats'!A202="","",'Pivot Standardsats'!B202)</f>
        <v/>
      </c>
      <c r="M202" s="56" t="str">
        <f>IF('Pivot Standardsats'!A202="","",'Pivot Standardsats'!C202)</f>
        <v/>
      </c>
    </row>
    <row r="203" spans="1:13" x14ac:dyDescent="0.25">
      <c r="A203" s="29">
        <v>200</v>
      </c>
      <c r="B203" s="32" t="str">
        <f>IFERROR(VLOOKUP($A203,Baggrundsark!$I$4:$V$2502,7,FALSE),"")</f>
        <v/>
      </c>
      <c r="C203" s="32" t="str">
        <f>IFERROR(VLOOKUP($A203,Baggrundsark!$I$4:$V$2502,8,FALSE),"")</f>
        <v/>
      </c>
      <c r="D203" s="32" t="str">
        <f>IFERROR(VLOOKUP($A203,Baggrundsark!$I$4:$V$2502,10,FALSE),"")</f>
        <v/>
      </c>
      <c r="E203" s="32" t="str">
        <f>IFERROR(VLOOKUP($A203,Baggrundsark!$I$4:$V$2502,11,FALSE),"")</f>
        <v/>
      </c>
      <c r="F203" s="32" t="str">
        <f>IFERROR(VLOOKUP($A203,Baggrundsark!$I$4:$V$2502,14,FALSE),"")</f>
        <v/>
      </c>
      <c r="G203" s="71" t="str">
        <f>IF(B203="","",IF(VLOOKUP(E203,'Indtastning af standardsats'!$A$3:$B$6,2,FALSE)="","",VLOOKUP(E203,'Indtastning af standardsats'!$A$3:$B$6,2,FALSE)))</f>
        <v/>
      </c>
      <c r="H203" s="79"/>
      <c r="I203" s="63" t="str">
        <f t="shared" si="3"/>
        <v/>
      </c>
      <c r="K203" s="55" t="str">
        <f>IF('Pivot Standardsats'!A203="","",'Pivot Standardsats'!A203)</f>
        <v/>
      </c>
      <c r="L203" s="55" t="str">
        <f>IF('Pivot Standardsats'!A203="","",'Pivot Standardsats'!B203)</f>
        <v/>
      </c>
      <c r="M203" s="56" t="str">
        <f>IF('Pivot Standardsats'!A203="","",'Pivot Standardsats'!C203)</f>
        <v/>
      </c>
    </row>
    <row r="204" spans="1:13" x14ac:dyDescent="0.25">
      <c r="A204" s="29">
        <v>201</v>
      </c>
      <c r="B204" s="32" t="str">
        <f>IFERROR(VLOOKUP($A204,Baggrundsark!$I$4:$V$2502,7,FALSE),"")</f>
        <v/>
      </c>
      <c r="C204" s="32" t="str">
        <f>IFERROR(VLOOKUP($A204,Baggrundsark!$I$4:$V$2502,8,FALSE),"")</f>
        <v/>
      </c>
      <c r="D204" s="32" t="str">
        <f>IFERROR(VLOOKUP($A204,Baggrundsark!$I$4:$V$2502,10,FALSE),"")</f>
        <v/>
      </c>
      <c r="E204" s="32" t="str">
        <f>IFERROR(VLOOKUP($A204,Baggrundsark!$I$4:$V$2502,11,FALSE),"")</f>
        <v/>
      </c>
      <c r="F204" s="32" t="str">
        <f>IFERROR(VLOOKUP($A204,Baggrundsark!$I$4:$V$2502,14,FALSE),"")</f>
        <v/>
      </c>
      <c r="G204" s="71" t="str">
        <f>IF(B204="","",IF(VLOOKUP(E204,'Indtastning af standardsats'!$A$3:$B$6,2,FALSE)="","",VLOOKUP(E204,'Indtastning af standardsats'!$A$3:$B$6,2,FALSE)))</f>
        <v/>
      </c>
      <c r="H204" s="77"/>
      <c r="I204" s="63" t="str">
        <f t="shared" si="3"/>
        <v/>
      </c>
      <c r="K204" s="110"/>
      <c r="L204" s="110"/>
      <c r="M204" s="110"/>
    </row>
    <row r="205" spans="1:13" x14ac:dyDescent="0.25">
      <c r="A205" s="29">
        <v>202</v>
      </c>
      <c r="B205" s="32" t="str">
        <f>IFERROR(VLOOKUP($A205,Baggrundsark!$I$4:$V$2502,7,FALSE),"")</f>
        <v/>
      </c>
      <c r="C205" s="32" t="str">
        <f>IFERROR(VLOOKUP($A205,Baggrundsark!$I$4:$V$2502,8,FALSE),"")</f>
        <v/>
      </c>
      <c r="D205" s="32" t="str">
        <f>IFERROR(VLOOKUP($A205,Baggrundsark!$I$4:$V$2502,10,FALSE),"")</f>
        <v/>
      </c>
      <c r="E205" s="32" t="str">
        <f>IFERROR(VLOOKUP($A205,Baggrundsark!$I$4:$V$2502,11,FALSE),"")</f>
        <v/>
      </c>
      <c r="F205" s="32" t="str">
        <f>IFERROR(VLOOKUP($A205,Baggrundsark!$I$4:$V$2502,14,FALSE),"")</f>
        <v/>
      </c>
      <c r="G205" s="71" t="str">
        <f>IF(B205="","",IF(VLOOKUP(E205,'Indtastning af standardsats'!$A$3:$B$6,2,FALSE)="","",VLOOKUP(E205,'Indtastning af standardsats'!$A$3:$B$6,2,FALSE)))</f>
        <v/>
      </c>
      <c r="H205" s="79"/>
      <c r="I205" s="63" t="str">
        <f t="shared" si="3"/>
        <v/>
      </c>
      <c r="K205" s="110"/>
      <c r="L205" s="110"/>
      <c r="M205" s="110"/>
    </row>
    <row r="206" spans="1:13" x14ac:dyDescent="0.25">
      <c r="A206" s="29">
        <v>203</v>
      </c>
      <c r="B206" s="32" t="str">
        <f>IFERROR(VLOOKUP($A206,Baggrundsark!$I$4:$V$2502,7,FALSE),"")</f>
        <v/>
      </c>
      <c r="C206" s="32" t="str">
        <f>IFERROR(VLOOKUP($A206,Baggrundsark!$I$4:$V$2502,8,FALSE),"")</f>
        <v/>
      </c>
      <c r="D206" s="32" t="str">
        <f>IFERROR(VLOOKUP($A206,Baggrundsark!$I$4:$V$2502,10,FALSE),"")</f>
        <v/>
      </c>
      <c r="E206" s="32" t="str">
        <f>IFERROR(VLOOKUP($A206,Baggrundsark!$I$4:$V$2502,11,FALSE),"")</f>
        <v/>
      </c>
      <c r="F206" s="32" t="str">
        <f>IFERROR(VLOOKUP($A206,Baggrundsark!$I$4:$V$2502,14,FALSE),"")</f>
        <v/>
      </c>
      <c r="G206" s="71" t="str">
        <f>IF(B206="","",IF(VLOOKUP(E206,'Indtastning af standardsats'!$A$3:$B$6,2,FALSE)="","",VLOOKUP(E206,'Indtastning af standardsats'!$A$3:$B$6,2,FALSE)))</f>
        <v/>
      </c>
      <c r="H206" s="77"/>
      <c r="I206" s="63" t="str">
        <f t="shared" si="3"/>
        <v/>
      </c>
      <c r="K206" s="110"/>
      <c r="L206" s="110"/>
      <c r="M206" s="110"/>
    </row>
    <row r="207" spans="1:13" x14ac:dyDescent="0.25">
      <c r="A207" s="29">
        <v>204</v>
      </c>
      <c r="B207" s="32" t="str">
        <f>IFERROR(VLOOKUP($A207,Baggrundsark!$I$4:$V$2502,7,FALSE),"")</f>
        <v/>
      </c>
      <c r="C207" s="32" t="str">
        <f>IFERROR(VLOOKUP($A207,Baggrundsark!$I$4:$V$2502,8,FALSE),"")</f>
        <v/>
      </c>
      <c r="D207" s="32" t="str">
        <f>IFERROR(VLOOKUP($A207,Baggrundsark!$I$4:$V$2502,10,FALSE),"")</f>
        <v/>
      </c>
      <c r="E207" s="32" t="str">
        <f>IFERROR(VLOOKUP($A207,Baggrundsark!$I$4:$V$2502,11,FALSE),"")</f>
        <v/>
      </c>
      <c r="F207" s="32" t="str">
        <f>IFERROR(VLOOKUP($A207,Baggrundsark!$I$4:$V$2502,14,FALSE),"")</f>
        <v/>
      </c>
      <c r="G207" s="71" t="str">
        <f>IF(B207="","",IF(VLOOKUP(E207,'Indtastning af standardsats'!$A$3:$B$6,2,FALSE)="","",VLOOKUP(E207,'Indtastning af standardsats'!$A$3:$B$6,2,FALSE)))</f>
        <v/>
      </c>
      <c r="H207" s="79"/>
      <c r="I207" s="63" t="str">
        <f t="shared" si="3"/>
        <v/>
      </c>
      <c r="K207" s="110"/>
      <c r="L207" s="110"/>
      <c r="M207" s="110"/>
    </row>
    <row r="208" spans="1:13" x14ac:dyDescent="0.25">
      <c r="A208" s="29">
        <v>205</v>
      </c>
      <c r="B208" s="32" t="str">
        <f>IFERROR(VLOOKUP($A208,Baggrundsark!$I$4:$V$2502,7,FALSE),"")</f>
        <v/>
      </c>
      <c r="C208" s="32" t="str">
        <f>IFERROR(VLOOKUP($A208,Baggrundsark!$I$4:$V$2502,8,FALSE),"")</f>
        <v/>
      </c>
      <c r="D208" s="32" t="str">
        <f>IFERROR(VLOOKUP($A208,Baggrundsark!$I$4:$V$2502,10,FALSE),"")</f>
        <v/>
      </c>
      <c r="E208" s="32" t="str">
        <f>IFERROR(VLOOKUP($A208,Baggrundsark!$I$4:$V$2502,11,FALSE),"")</f>
        <v/>
      </c>
      <c r="F208" s="32" t="str">
        <f>IFERROR(VLOOKUP($A208,Baggrundsark!$I$4:$V$2502,14,FALSE),"")</f>
        <v/>
      </c>
      <c r="G208" s="71" t="str">
        <f>IF(B208="","",IF(VLOOKUP(E208,'Indtastning af standardsats'!$A$3:$B$6,2,FALSE)="","",VLOOKUP(E208,'Indtastning af standardsats'!$A$3:$B$6,2,FALSE)))</f>
        <v/>
      </c>
      <c r="H208" s="77"/>
      <c r="I208" s="63" t="str">
        <f t="shared" si="3"/>
        <v/>
      </c>
      <c r="K208" s="110"/>
      <c r="L208" s="110"/>
      <c r="M208" s="110"/>
    </row>
    <row r="209" spans="1:13" x14ac:dyDescent="0.25">
      <c r="A209" s="29">
        <v>206</v>
      </c>
      <c r="B209" s="32" t="str">
        <f>IFERROR(VLOOKUP($A209,Baggrundsark!$I$4:$V$2502,7,FALSE),"")</f>
        <v/>
      </c>
      <c r="C209" s="32" t="str">
        <f>IFERROR(VLOOKUP($A209,Baggrundsark!$I$4:$V$2502,8,FALSE),"")</f>
        <v/>
      </c>
      <c r="D209" s="32" t="str">
        <f>IFERROR(VLOOKUP($A209,Baggrundsark!$I$4:$V$2502,10,FALSE),"")</f>
        <v/>
      </c>
      <c r="E209" s="32" t="str">
        <f>IFERROR(VLOOKUP($A209,Baggrundsark!$I$4:$V$2502,11,FALSE),"")</f>
        <v/>
      </c>
      <c r="F209" s="32" t="str">
        <f>IFERROR(VLOOKUP($A209,Baggrundsark!$I$4:$V$2502,14,FALSE),"")</f>
        <v/>
      </c>
      <c r="G209" s="71" t="str">
        <f>IF(B209="","",IF(VLOOKUP(E209,'Indtastning af standardsats'!$A$3:$B$6,2,FALSE)="","",VLOOKUP(E209,'Indtastning af standardsats'!$A$3:$B$6,2,FALSE)))</f>
        <v/>
      </c>
      <c r="H209" s="79"/>
      <c r="I209" s="63" t="str">
        <f t="shared" si="3"/>
        <v/>
      </c>
      <c r="K209" s="110"/>
      <c r="L209" s="110"/>
      <c r="M209" s="110"/>
    </row>
    <row r="210" spans="1:13" x14ac:dyDescent="0.25">
      <c r="A210" s="29">
        <v>207</v>
      </c>
      <c r="B210" s="32" t="str">
        <f>IFERROR(VLOOKUP($A210,Baggrundsark!$I$4:$V$2502,7,FALSE),"")</f>
        <v/>
      </c>
      <c r="C210" s="32" t="str">
        <f>IFERROR(VLOOKUP($A210,Baggrundsark!$I$4:$V$2502,8,FALSE),"")</f>
        <v/>
      </c>
      <c r="D210" s="32" t="str">
        <f>IFERROR(VLOOKUP($A210,Baggrundsark!$I$4:$V$2502,10,FALSE),"")</f>
        <v/>
      </c>
      <c r="E210" s="32" t="str">
        <f>IFERROR(VLOOKUP($A210,Baggrundsark!$I$4:$V$2502,11,FALSE),"")</f>
        <v/>
      </c>
      <c r="F210" s="32" t="str">
        <f>IFERROR(VLOOKUP($A210,Baggrundsark!$I$4:$V$2502,14,FALSE),"")</f>
        <v/>
      </c>
      <c r="G210" s="71" t="str">
        <f>IF(B210="","",IF(VLOOKUP(E210,'Indtastning af standardsats'!$A$3:$B$6,2,FALSE)="","",VLOOKUP(E210,'Indtastning af standardsats'!$A$3:$B$6,2,FALSE)))</f>
        <v/>
      </c>
      <c r="H210" s="77"/>
      <c r="I210" s="63" t="str">
        <f t="shared" si="3"/>
        <v/>
      </c>
      <c r="K210" s="110"/>
      <c r="L210" s="110"/>
      <c r="M210" s="110"/>
    </row>
    <row r="211" spans="1:13" x14ac:dyDescent="0.25">
      <c r="A211" s="29">
        <v>208</v>
      </c>
      <c r="B211" s="32" t="str">
        <f>IFERROR(VLOOKUP($A211,Baggrundsark!$I$4:$V$2502,7,FALSE),"")</f>
        <v/>
      </c>
      <c r="C211" s="32" t="str">
        <f>IFERROR(VLOOKUP($A211,Baggrundsark!$I$4:$V$2502,8,FALSE),"")</f>
        <v/>
      </c>
      <c r="D211" s="32" t="str">
        <f>IFERROR(VLOOKUP($A211,Baggrundsark!$I$4:$V$2502,10,FALSE),"")</f>
        <v/>
      </c>
      <c r="E211" s="32" t="str">
        <f>IFERROR(VLOOKUP($A211,Baggrundsark!$I$4:$V$2502,11,FALSE),"")</f>
        <v/>
      </c>
      <c r="F211" s="32" t="str">
        <f>IFERROR(VLOOKUP($A211,Baggrundsark!$I$4:$V$2502,14,FALSE),"")</f>
        <v/>
      </c>
      <c r="G211" s="71" t="str">
        <f>IF(B211="","",IF(VLOOKUP(E211,'Indtastning af standardsats'!$A$3:$B$6,2,FALSE)="","",VLOOKUP(E211,'Indtastning af standardsats'!$A$3:$B$6,2,FALSE)))</f>
        <v/>
      </c>
      <c r="H211" s="79"/>
      <c r="I211" s="63" t="str">
        <f t="shared" si="3"/>
        <v/>
      </c>
      <c r="K211" s="110"/>
      <c r="L211" s="110"/>
      <c r="M211" s="110"/>
    </row>
    <row r="212" spans="1:13" x14ac:dyDescent="0.25">
      <c r="A212" s="29">
        <v>209</v>
      </c>
      <c r="B212" s="32" t="str">
        <f>IFERROR(VLOOKUP($A212,Baggrundsark!$I$4:$V$2502,7,FALSE),"")</f>
        <v/>
      </c>
      <c r="C212" s="32" t="str">
        <f>IFERROR(VLOOKUP($A212,Baggrundsark!$I$4:$V$2502,8,FALSE),"")</f>
        <v/>
      </c>
      <c r="D212" s="32" t="str">
        <f>IFERROR(VLOOKUP($A212,Baggrundsark!$I$4:$V$2502,10,FALSE),"")</f>
        <v/>
      </c>
      <c r="E212" s="32" t="str">
        <f>IFERROR(VLOOKUP($A212,Baggrundsark!$I$4:$V$2502,11,FALSE),"")</f>
        <v/>
      </c>
      <c r="F212" s="32" t="str">
        <f>IFERROR(VLOOKUP($A212,Baggrundsark!$I$4:$V$2502,14,FALSE),"")</f>
        <v/>
      </c>
      <c r="G212" s="71" t="str">
        <f>IF(B212="","",IF(VLOOKUP(E212,'Indtastning af standardsats'!$A$3:$B$6,2,FALSE)="","",VLOOKUP(E212,'Indtastning af standardsats'!$A$3:$B$6,2,FALSE)))</f>
        <v/>
      </c>
      <c r="H212" s="77"/>
      <c r="I212" s="63" t="str">
        <f t="shared" si="3"/>
        <v/>
      </c>
      <c r="K212" s="110"/>
      <c r="L212" s="110"/>
      <c r="M212" s="110"/>
    </row>
    <row r="213" spans="1:13" x14ac:dyDescent="0.25">
      <c r="A213" s="29">
        <v>210</v>
      </c>
      <c r="B213" s="32" t="str">
        <f>IFERROR(VLOOKUP($A213,Baggrundsark!$I$4:$V$2502,7,FALSE),"")</f>
        <v/>
      </c>
      <c r="C213" s="32" t="str">
        <f>IFERROR(VLOOKUP($A213,Baggrundsark!$I$4:$V$2502,8,FALSE),"")</f>
        <v/>
      </c>
      <c r="D213" s="32" t="str">
        <f>IFERROR(VLOOKUP($A213,Baggrundsark!$I$4:$V$2502,10,FALSE),"")</f>
        <v/>
      </c>
      <c r="E213" s="32" t="str">
        <f>IFERROR(VLOOKUP($A213,Baggrundsark!$I$4:$V$2502,11,FALSE),"")</f>
        <v/>
      </c>
      <c r="F213" s="32" t="str">
        <f>IFERROR(VLOOKUP($A213,Baggrundsark!$I$4:$V$2502,14,FALSE),"")</f>
        <v/>
      </c>
      <c r="G213" s="71" t="str">
        <f>IF(B213="","",IF(VLOOKUP(E213,'Indtastning af standardsats'!$A$3:$B$6,2,FALSE)="","",VLOOKUP(E213,'Indtastning af standardsats'!$A$3:$B$6,2,FALSE)))</f>
        <v/>
      </c>
      <c r="H213" s="79"/>
      <c r="I213" s="63" t="str">
        <f t="shared" si="3"/>
        <v/>
      </c>
      <c r="K213" s="110"/>
      <c r="L213" s="110"/>
      <c r="M213" s="110"/>
    </row>
    <row r="214" spans="1:13" x14ac:dyDescent="0.25">
      <c r="A214" s="29">
        <v>211</v>
      </c>
      <c r="B214" s="32" t="str">
        <f>IFERROR(VLOOKUP($A214,Baggrundsark!$I$4:$V$2502,7,FALSE),"")</f>
        <v/>
      </c>
      <c r="C214" s="32" t="str">
        <f>IFERROR(VLOOKUP($A214,Baggrundsark!$I$4:$V$2502,8,FALSE),"")</f>
        <v/>
      </c>
      <c r="D214" s="32" t="str">
        <f>IFERROR(VLOOKUP($A214,Baggrundsark!$I$4:$V$2502,10,FALSE),"")</f>
        <v/>
      </c>
      <c r="E214" s="32" t="str">
        <f>IFERROR(VLOOKUP($A214,Baggrundsark!$I$4:$V$2502,11,FALSE),"")</f>
        <v/>
      </c>
      <c r="F214" s="32" t="str">
        <f>IFERROR(VLOOKUP($A214,Baggrundsark!$I$4:$V$2502,14,FALSE),"")</f>
        <v/>
      </c>
      <c r="G214" s="71" t="str">
        <f>IF(B214="","",IF(VLOOKUP(E214,'Indtastning af standardsats'!$A$3:$B$6,2,FALSE)="","",VLOOKUP(E214,'Indtastning af standardsats'!$A$3:$B$6,2,FALSE)))</f>
        <v/>
      </c>
      <c r="H214" s="77"/>
      <c r="I214" s="63" t="str">
        <f t="shared" si="3"/>
        <v/>
      </c>
      <c r="K214" s="110"/>
      <c r="L214" s="110"/>
      <c r="M214" s="110"/>
    </row>
    <row r="215" spans="1:13" x14ac:dyDescent="0.25">
      <c r="A215" s="29">
        <v>212</v>
      </c>
      <c r="B215" s="32" t="str">
        <f>IFERROR(VLOOKUP($A215,Baggrundsark!$I$4:$V$2502,7,FALSE),"")</f>
        <v/>
      </c>
      <c r="C215" s="32" t="str">
        <f>IFERROR(VLOOKUP($A215,Baggrundsark!$I$4:$V$2502,8,FALSE),"")</f>
        <v/>
      </c>
      <c r="D215" s="32" t="str">
        <f>IFERROR(VLOOKUP($A215,Baggrundsark!$I$4:$V$2502,10,FALSE),"")</f>
        <v/>
      </c>
      <c r="E215" s="32" t="str">
        <f>IFERROR(VLOOKUP($A215,Baggrundsark!$I$4:$V$2502,11,FALSE),"")</f>
        <v/>
      </c>
      <c r="F215" s="32" t="str">
        <f>IFERROR(VLOOKUP($A215,Baggrundsark!$I$4:$V$2502,14,FALSE),"")</f>
        <v/>
      </c>
      <c r="G215" s="71" t="str">
        <f>IF(B215="","",IF(VLOOKUP(E215,'Indtastning af standardsats'!$A$3:$B$6,2,FALSE)="","",VLOOKUP(E215,'Indtastning af standardsats'!$A$3:$B$6,2,FALSE)))</f>
        <v/>
      </c>
      <c r="H215" s="79"/>
      <c r="I215" s="63" t="str">
        <f t="shared" si="3"/>
        <v/>
      </c>
      <c r="K215" s="110"/>
      <c r="L215" s="110"/>
      <c r="M215" s="110"/>
    </row>
    <row r="216" spans="1:13" x14ac:dyDescent="0.25">
      <c r="A216" s="29">
        <v>213</v>
      </c>
      <c r="B216" s="32" t="str">
        <f>IFERROR(VLOOKUP($A216,Baggrundsark!$I$4:$V$2502,7,FALSE),"")</f>
        <v/>
      </c>
      <c r="C216" s="32" t="str">
        <f>IFERROR(VLOOKUP($A216,Baggrundsark!$I$4:$V$2502,8,FALSE),"")</f>
        <v/>
      </c>
      <c r="D216" s="32" t="str">
        <f>IFERROR(VLOOKUP($A216,Baggrundsark!$I$4:$V$2502,10,FALSE),"")</f>
        <v/>
      </c>
      <c r="E216" s="32" t="str">
        <f>IFERROR(VLOOKUP($A216,Baggrundsark!$I$4:$V$2502,11,FALSE),"")</f>
        <v/>
      </c>
      <c r="F216" s="32" t="str">
        <f>IFERROR(VLOOKUP($A216,Baggrundsark!$I$4:$V$2502,14,FALSE),"")</f>
        <v/>
      </c>
      <c r="G216" s="71" t="str">
        <f>IF(B216="","",IF(VLOOKUP(E216,'Indtastning af standardsats'!$A$3:$B$6,2,FALSE)="","",VLOOKUP(E216,'Indtastning af standardsats'!$A$3:$B$6,2,FALSE)))</f>
        <v/>
      </c>
      <c r="H216" s="77"/>
      <c r="I216" s="63" t="str">
        <f t="shared" si="3"/>
        <v/>
      </c>
      <c r="K216" s="110"/>
      <c r="L216" s="110"/>
      <c r="M216" s="110"/>
    </row>
    <row r="217" spans="1:13" x14ac:dyDescent="0.25">
      <c r="A217" s="29">
        <v>214</v>
      </c>
      <c r="B217" s="32" t="str">
        <f>IFERROR(VLOOKUP($A217,Baggrundsark!$I$4:$V$2502,7,FALSE),"")</f>
        <v/>
      </c>
      <c r="C217" s="32" t="str">
        <f>IFERROR(VLOOKUP($A217,Baggrundsark!$I$4:$V$2502,8,FALSE),"")</f>
        <v/>
      </c>
      <c r="D217" s="32" t="str">
        <f>IFERROR(VLOOKUP($A217,Baggrundsark!$I$4:$V$2502,10,FALSE),"")</f>
        <v/>
      </c>
      <c r="E217" s="32" t="str">
        <f>IFERROR(VLOOKUP($A217,Baggrundsark!$I$4:$V$2502,11,FALSE),"")</f>
        <v/>
      </c>
      <c r="F217" s="32" t="str">
        <f>IFERROR(VLOOKUP($A217,Baggrundsark!$I$4:$V$2502,14,FALSE),"")</f>
        <v/>
      </c>
      <c r="G217" s="71" t="str">
        <f>IF(B217="","",IF(VLOOKUP(E217,'Indtastning af standardsats'!$A$3:$B$6,2,FALSE)="","",VLOOKUP(E217,'Indtastning af standardsats'!$A$3:$B$6,2,FALSE)))</f>
        <v/>
      </c>
      <c r="H217" s="79"/>
      <c r="I217" s="63" t="str">
        <f t="shared" si="3"/>
        <v/>
      </c>
      <c r="K217" s="110"/>
      <c r="L217" s="110"/>
      <c r="M217" s="110"/>
    </row>
    <row r="218" spans="1:13" x14ac:dyDescent="0.25">
      <c r="A218" s="29">
        <v>215</v>
      </c>
      <c r="B218" s="32" t="str">
        <f>IFERROR(VLOOKUP($A218,Baggrundsark!$I$4:$V$2502,7,FALSE),"")</f>
        <v/>
      </c>
      <c r="C218" s="32" t="str">
        <f>IFERROR(VLOOKUP($A218,Baggrundsark!$I$4:$V$2502,8,FALSE),"")</f>
        <v/>
      </c>
      <c r="D218" s="32" t="str">
        <f>IFERROR(VLOOKUP($A218,Baggrundsark!$I$4:$V$2502,10,FALSE),"")</f>
        <v/>
      </c>
      <c r="E218" s="32" t="str">
        <f>IFERROR(VLOOKUP($A218,Baggrundsark!$I$4:$V$2502,11,FALSE),"")</f>
        <v/>
      </c>
      <c r="F218" s="32" t="str">
        <f>IFERROR(VLOOKUP($A218,Baggrundsark!$I$4:$V$2502,14,FALSE),"")</f>
        <v/>
      </c>
      <c r="G218" s="71" t="str">
        <f>IF(B218="","",IF(VLOOKUP(E218,'Indtastning af standardsats'!$A$3:$B$6,2,FALSE)="","",VLOOKUP(E218,'Indtastning af standardsats'!$A$3:$B$6,2,FALSE)))</f>
        <v/>
      </c>
      <c r="H218" s="77"/>
      <c r="I218" s="63" t="str">
        <f t="shared" si="3"/>
        <v/>
      </c>
      <c r="K218" s="110"/>
      <c r="L218" s="110"/>
      <c r="M218" s="110"/>
    </row>
    <row r="219" spans="1:13" x14ac:dyDescent="0.25">
      <c r="A219" s="29">
        <v>216</v>
      </c>
      <c r="B219" s="32" t="str">
        <f>IFERROR(VLOOKUP($A219,Baggrundsark!$I$4:$V$2502,7,FALSE),"")</f>
        <v/>
      </c>
      <c r="C219" s="32" t="str">
        <f>IFERROR(VLOOKUP($A219,Baggrundsark!$I$4:$V$2502,8,FALSE),"")</f>
        <v/>
      </c>
      <c r="D219" s="32" t="str">
        <f>IFERROR(VLOOKUP($A219,Baggrundsark!$I$4:$V$2502,10,FALSE),"")</f>
        <v/>
      </c>
      <c r="E219" s="32" t="str">
        <f>IFERROR(VLOOKUP($A219,Baggrundsark!$I$4:$V$2502,11,FALSE),"")</f>
        <v/>
      </c>
      <c r="F219" s="32" t="str">
        <f>IFERROR(VLOOKUP($A219,Baggrundsark!$I$4:$V$2502,14,FALSE),"")</f>
        <v/>
      </c>
      <c r="G219" s="71" t="str">
        <f>IF(B219="","",IF(VLOOKUP(E219,'Indtastning af standardsats'!$A$3:$B$6,2,FALSE)="","",VLOOKUP(E219,'Indtastning af standardsats'!$A$3:$B$6,2,FALSE)))</f>
        <v/>
      </c>
      <c r="H219" s="79"/>
      <c r="I219" s="63" t="str">
        <f t="shared" si="3"/>
        <v/>
      </c>
      <c r="K219" s="110"/>
      <c r="L219" s="110"/>
      <c r="M219" s="110"/>
    </row>
    <row r="220" spans="1:13" x14ac:dyDescent="0.25">
      <c r="A220" s="29">
        <v>217</v>
      </c>
      <c r="B220" s="32" t="str">
        <f>IFERROR(VLOOKUP($A220,Baggrundsark!$I$4:$V$2502,7,FALSE),"")</f>
        <v/>
      </c>
      <c r="C220" s="32" t="str">
        <f>IFERROR(VLOOKUP($A220,Baggrundsark!$I$4:$V$2502,8,FALSE),"")</f>
        <v/>
      </c>
      <c r="D220" s="32" t="str">
        <f>IFERROR(VLOOKUP($A220,Baggrundsark!$I$4:$V$2502,10,FALSE),"")</f>
        <v/>
      </c>
      <c r="E220" s="32" t="str">
        <f>IFERROR(VLOOKUP($A220,Baggrundsark!$I$4:$V$2502,11,FALSE),"")</f>
        <v/>
      </c>
      <c r="F220" s="32" t="str">
        <f>IFERROR(VLOOKUP($A220,Baggrundsark!$I$4:$V$2502,14,FALSE),"")</f>
        <v/>
      </c>
      <c r="G220" s="71" t="str">
        <f>IF(B220="","",IF(VLOOKUP(E220,'Indtastning af standardsats'!$A$3:$B$6,2,FALSE)="","",VLOOKUP(E220,'Indtastning af standardsats'!$A$3:$B$6,2,FALSE)))</f>
        <v/>
      </c>
      <c r="H220" s="77"/>
      <c r="I220" s="63" t="str">
        <f t="shared" si="3"/>
        <v/>
      </c>
      <c r="K220" s="110"/>
      <c r="L220" s="110"/>
      <c r="M220" s="110"/>
    </row>
    <row r="221" spans="1:13" x14ac:dyDescent="0.25">
      <c r="A221" s="29">
        <v>218</v>
      </c>
      <c r="B221" s="32" t="str">
        <f>IFERROR(VLOOKUP($A221,Baggrundsark!$I$4:$V$2502,7,FALSE),"")</f>
        <v/>
      </c>
      <c r="C221" s="32" t="str">
        <f>IFERROR(VLOOKUP($A221,Baggrundsark!$I$4:$V$2502,8,FALSE),"")</f>
        <v/>
      </c>
      <c r="D221" s="32" t="str">
        <f>IFERROR(VLOOKUP($A221,Baggrundsark!$I$4:$V$2502,10,FALSE),"")</f>
        <v/>
      </c>
      <c r="E221" s="32" t="str">
        <f>IFERROR(VLOOKUP($A221,Baggrundsark!$I$4:$V$2502,11,FALSE),"")</f>
        <v/>
      </c>
      <c r="F221" s="32" t="str">
        <f>IFERROR(VLOOKUP($A221,Baggrundsark!$I$4:$V$2502,14,FALSE),"")</f>
        <v/>
      </c>
      <c r="G221" s="71" t="str">
        <f>IF(B221="","",IF(VLOOKUP(E221,'Indtastning af standardsats'!$A$3:$B$6,2,FALSE)="","",VLOOKUP(E221,'Indtastning af standardsats'!$A$3:$B$6,2,FALSE)))</f>
        <v/>
      </c>
      <c r="H221" s="79"/>
      <c r="I221" s="63" t="str">
        <f t="shared" si="3"/>
        <v/>
      </c>
      <c r="K221" s="110"/>
      <c r="L221" s="110"/>
      <c r="M221" s="110"/>
    </row>
    <row r="222" spans="1:13" x14ac:dyDescent="0.25">
      <c r="A222" s="29">
        <v>219</v>
      </c>
      <c r="B222" s="32" t="str">
        <f>IFERROR(VLOOKUP($A222,Baggrundsark!$I$4:$V$2502,7,FALSE),"")</f>
        <v/>
      </c>
      <c r="C222" s="32" t="str">
        <f>IFERROR(VLOOKUP($A222,Baggrundsark!$I$4:$V$2502,8,FALSE),"")</f>
        <v/>
      </c>
      <c r="D222" s="32" t="str">
        <f>IFERROR(VLOOKUP($A222,Baggrundsark!$I$4:$V$2502,10,FALSE),"")</f>
        <v/>
      </c>
      <c r="E222" s="32" t="str">
        <f>IFERROR(VLOOKUP($A222,Baggrundsark!$I$4:$V$2502,11,FALSE),"")</f>
        <v/>
      </c>
      <c r="F222" s="32" t="str">
        <f>IFERROR(VLOOKUP($A222,Baggrundsark!$I$4:$V$2502,14,FALSE),"")</f>
        <v/>
      </c>
      <c r="G222" s="71" t="str">
        <f>IF(B222="","",IF(VLOOKUP(E222,'Indtastning af standardsats'!$A$3:$B$6,2,FALSE)="","",VLOOKUP(E222,'Indtastning af standardsats'!$A$3:$B$6,2,FALSE)))</f>
        <v/>
      </c>
      <c r="H222" s="77"/>
      <c r="I222" s="63" t="str">
        <f t="shared" si="3"/>
        <v/>
      </c>
      <c r="K222" s="110"/>
      <c r="L222" s="110"/>
      <c r="M222" s="110"/>
    </row>
    <row r="223" spans="1:13" x14ac:dyDescent="0.25">
      <c r="A223" s="29">
        <v>220</v>
      </c>
      <c r="B223" s="32" t="str">
        <f>IFERROR(VLOOKUP($A223,Baggrundsark!$I$4:$V$2502,7,FALSE),"")</f>
        <v/>
      </c>
      <c r="C223" s="32" t="str">
        <f>IFERROR(VLOOKUP($A223,Baggrundsark!$I$4:$V$2502,8,FALSE),"")</f>
        <v/>
      </c>
      <c r="D223" s="32" t="str">
        <f>IFERROR(VLOOKUP($A223,Baggrundsark!$I$4:$V$2502,10,FALSE),"")</f>
        <v/>
      </c>
      <c r="E223" s="32" t="str">
        <f>IFERROR(VLOOKUP($A223,Baggrundsark!$I$4:$V$2502,11,FALSE),"")</f>
        <v/>
      </c>
      <c r="F223" s="32" t="str">
        <f>IFERROR(VLOOKUP($A223,Baggrundsark!$I$4:$V$2502,14,FALSE),"")</f>
        <v/>
      </c>
      <c r="G223" s="71" t="str">
        <f>IF(B223="","",IF(VLOOKUP(E223,'Indtastning af standardsats'!$A$3:$B$6,2,FALSE)="","",VLOOKUP(E223,'Indtastning af standardsats'!$A$3:$B$6,2,FALSE)))</f>
        <v/>
      </c>
      <c r="H223" s="79"/>
      <c r="I223" s="63" t="str">
        <f t="shared" si="3"/>
        <v/>
      </c>
      <c r="K223" s="110"/>
      <c r="L223" s="110"/>
      <c r="M223" s="110"/>
    </row>
    <row r="224" spans="1:13" x14ac:dyDescent="0.25">
      <c r="A224" s="29">
        <v>221</v>
      </c>
      <c r="B224" s="32" t="str">
        <f>IFERROR(VLOOKUP($A224,Baggrundsark!$I$4:$V$2502,7,FALSE),"")</f>
        <v/>
      </c>
      <c r="C224" s="32" t="str">
        <f>IFERROR(VLOOKUP($A224,Baggrundsark!$I$4:$V$2502,8,FALSE),"")</f>
        <v/>
      </c>
      <c r="D224" s="32" t="str">
        <f>IFERROR(VLOOKUP($A224,Baggrundsark!$I$4:$V$2502,10,FALSE),"")</f>
        <v/>
      </c>
      <c r="E224" s="32" t="str">
        <f>IFERROR(VLOOKUP($A224,Baggrundsark!$I$4:$V$2502,11,FALSE),"")</f>
        <v/>
      </c>
      <c r="F224" s="32" t="str">
        <f>IFERROR(VLOOKUP($A224,Baggrundsark!$I$4:$V$2502,14,FALSE),"")</f>
        <v/>
      </c>
      <c r="G224" s="71" t="str">
        <f>IF(B224="","",IF(VLOOKUP(E224,'Indtastning af standardsats'!$A$3:$B$6,2,FALSE)="","",VLOOKUP(E224,'Indtastning af standardsats'!$A$3:$B$6,2,FALSE)))</f>
        <v/>
      </c>
      <c r="H224" s="77"/>
      <c r="I224" s="63" t="str">
        <f t="shared" si="3"/>
        <v/>
      </c>
      <c r="K224" s="110"/>
      <c r="L224" s="110"/>
      <c r="M224" s="110"/>
    </row>
    <row r="225" spans="1:13" x14ac:dyDescent="0.25">
      <c r="A225" s="29">
        <v>222</v>
      </c>
      <c r="B225" s="32" t="str">
        <f>IFERROR(VLOOKUP($A225,Baggrundsark!$I$4:$V$2502,7,FALSE),"")</f>
        <v/>
      </c>
      <c r="C225" s="32" t="str">
        <f>IFERROR(VLOOKUP($A225,Baggrundsark!$I$4:$V$2502,8,FALSE),"")</f>
        <v/>
      </c>
      <c r="D225" s="32" t="str">
        <f>IFERROR(VLOOKUP($A225,Baggrundsark!$I$4:$V$2502,10,FALSE),"")</f>
        <v/>
      </c>
      <c r="E225" s="32" t="str">
        <f>IFERROR(VLOOKUP($A225,Baggrundsark!$I$4:$V$2502,11,FALSE),"")</f>
        <v/>
      </c>
      <c r="F225" s="32" t="str">
        <f>IFERROR(VLOOKUP($A225,Baggrundsark!$I$4:$V$2502,14,FALSE),"")</f>
        <v/>
      </c>
      <c r="G225" s="71" t="str">
        <f>IF(B225="","",IF(VLOOKUP(E225,'Indtastning af standardsats'!$A$3:$B$6,2,FALSE)="","",VLOOKUP(E225,'Indtastning af standardsats'!$A$3:$B$6,2,FALSE)))</f>
        <v/>
      </c>
      <c r="H225" s="79"/>
      <c r="I225" s="63" t="str">
        <f t="shared" si="3"/>
        <v/>
      </c>
      <c r="K225" s="110"/>
      <c r="L225" s="110"/>
      <c r="M225" s="110"/>
    </row>
    <row r="226" spans="1:13" x14ac:dyDescent="0.25">
      <c r="A226" s="29">
        <v>223</v>
      </c>
      <c r="B226" s="32" t="str">
        <f>IFERROR(VLOOKUP($A226,Baggrundsark!$I$4:$V$2502,7,FALSE),"")</f>
        <v/>
      </c>
      <c r="C226" s="32" t="str">
        <f>IFERROR(VLOOKUP($A226,Baggrundsark!$I$4:$V$2502,8,FALSE),"")</f>
        <v/>
      </c>
      <c r="D226" s="32" t="str">
        <f>IFERROR(VLOOKUP($A226,Baggrundsark!$I$4:$V$2502,10,FALSE),"")</f>
        <v/>
      </c>
      <c r="E226" s="32" t="str">
        <f>IFERROR(VLOOKUP($A226,Baggrundsark!$I$4:$V$2502,11,FALSE),"")</f>
        <v/>
      </c>
      <c r="F226" s="32" t="str">
        <f>IFERROR(VLOOKUP($A226,Baggrundsark!$I$4:$V$2502,14,FALSE),"")</f>
        <v/>
      </c>
      <c r="G226" s="71" t="str">
        <f>IF(B226="","",IF(VLOOKUP(E226,'Indtastning af standardsats'!$A$3:$B$6,2,FALSE)="","",VLOOKUP(E226,'Indtastning af standardsats'!$A$3:$B$6,2,FALSE)))</f>
        <v/>
      </c>
      <c r="H226" s="77"/>
      <c r="I226" s="63" t="str">
        <f t="shared" si="3"/>
        <v/>
      </c>
      <c r="K226" s="110"/>
      <c r="L226" s="110"/>
      <c r="M226" s="110"/>
    </row>
    <row r="227" spans="1:13" x14ac:dyDescent="0.25">
      <c r="A227" s="29">
        <v>224</v>
      </c>
      <c r="B227" s="32" t="str">
        <f>IFERROR(VLOOKUP($A227,Baggrundsark!$I$4:$V$2502,7,FALSE),"")</f>
        <v/>
      </c>
      <c r="C227" s="32" t="str">
        <f>IFERROR(VLOOKUP($A227,Baggrundsark!$I$4:$V$2502,8,FALSE),"")</f>
        <v/>
      </c>
      <c r="D227" s="32" t="str">
        <f>IFERROR(VLOOKUP($A227,Baggrundsark!$I$4:$V$2502,10,FALSE),"")</f>
        <v/>
      </c>
      <c r="E227" s="32" t="str">
        <f>IFERROR(VLOOKUP($A227,Baggrundsark!$I$4:$V$2502,11,FALSE),"")</f>
        <v/>
      </c>
      <c r="F227" s="32" t="str">
        <f>IFERROR(VLOOKUP($A227,Baggrundsark!$I$4:$V$2502,14,FALSE),"")</f>
        <v/>
      </c>
      <c r="G227" s="71" t="str">
        <f>IF(B227="","",IF(VLOOKUP(E227,'Indtastning af standardsats'!$A$3:$B$6,2,FALSE)="","",VLOOKUP(E227,'Indtastning af standardsats'!$A$3:$B$6,2,FALSE)))</f>
        <v/>
      </c>
      <c r="H227" s="79"/>
      <c r="I227" s="63" t="str">
        <f t="shared" si="3"/>
        <v/>
      </c>
      <c r="K227" s="110"/>
      <c r="L227" s="110"/>
      <c r="M227" s="110"/>
    </row>
    <row r="228" spans="1:13" x14ac:dyDescent="0.25">
      <c r="A228" s="29">
        <v>225</v>
      </c>
      <c r="B228" s="32" t="str">
        <f>IFERROR(VLOOKUP($A228,Baggrundsark!$I$4:$V$2502,7,FALSE),"")</f>
        <v/>
      </c>
      <c r="C228" s="32" t="str">
        <f>IFERROR(VLOOKUP($A228,Baggrundsark!$I$4:$V$2502,8,FALSE),"")</f>
        <v/>
      </c>
      <c r="D228" s="32" t="str">
        <f>IFERROR(VLOOKUP($A228,Baggrundsark!$I$4:$V$2502,10,FALSE),"")</f>
        <v/>
      </c>
      <c r="E228" s="32" t="str">
        <f>IFERROR(VLOOKUP($A228,Baggrundsark!$I$4:$V$2502,11,FALSE),"")</f>
        <v/>
      </c>
      <c r="F228" s="32" t="str">
        <f>IFERROR(VLOOKUP($A228,Baggrundsark!$I$4:$V$2502,14,FALSE),"")</f>
        <v/>
      </c>
      <c r="G228" s="71" t="str">
        <f>IF(B228="","",IF(VLOOKUP(E228,'Indtastning af standardsats'!$A$3:$B$6,2,FALSE)="","",VLOOKUP(E228,'Indtastning af standardsats'!$A$3:$B$6,2,FALSE)))</f>
        <v/>
      </c>
      <c r="H228" s="77"/>
      <c r="I228" s="63" t="str">
        <f t="shared" si="3"/>
        <v/>
      </c>
      <c r="K228" s="110"/>
      <c r="L228" s="110"/>
      <c r="M228" s="110"/>
    </row>
    <row r="229" spans="1:13" x14ac:dyDescent="0.25">
      <c r="A229" s="29">
        <v>226</v>
      </c>
      <c r="B229" s="32" t="str">
        <f>IFERROR(VLOOKUP($A229,Baggrundsark!$I$4:$V$2502,7,FALSE),"")</f>
        <v/>
      </c>
      <c r="C229" s="32" t="str">
        <f>IFERROR(VLOOKUP($A229,Baggrundsark!$I$4:$V$2502,8,FALSE),"")</f>
        <v/>
      </c>
      <c r="D229" s="32" t="str">
        <f>IFERROR(VLOOKUP($A229,Baggrundsark!$I$4:$V$2502,10,FALSE),"")</f>
        <v/>
      </c>
      <c r="E229" s="32" t="str">
        <f>IFERROR(VLOOKUP($A229,Baggrundsark!$I$4:$V$2502,11,FALSE),"")</f>
        <v/>
      </c>
      <c r="F229" s="32" t="str">
        <f>IFERROR(VLOOKUP($A229,Baggrundsark!$I$4:$V$2502,14,FALSE),"")</f>
        <v/>
      </c>
      <c r="G229" s="71" t="str">
        <f>IF(B229="","",IF(VLOOKUP(E229,'Indtastning af standardsats'!$A$3:$B$6,2,FALSE)="","",VLOOKUP(E229,'Indtastning af standardsats'!$A$3:$B$6,2,FALSE)))</f>
        <v/>
      </c>
      <c r="H229" s="79"/>
      <c r="I229" s="63" t="str">
        <f t="shared" si="3"/>
        <v/>
      </c>
      <c r="K229" s="110"/>
      <c r="L229" s="110"/>
      <c r="M229" s="110"/>
    </row>
    <row r="230" spans="1:13" x14ac:dyDescent="0.25">
      <c r="A230" s="29">
        <v>227</v>
      </c>
      <c r="B230" s="32" t="str">
        <f>IFERROR(VLOOKUP($A230,Baggrundsark!$I$4:$V$2502,7,FALSE),"")</f>
        <v/>
      </c>
      <c r="C230" s="32" t="str">
        <f>IFERROR(VLOOKUP($A230,Baggrundsark!$I$4:$V$2502,8,FALSE),"")</f>
        <v/>
      </c>
      <c r="D230" s="32" t="str">
        <f>IFERROR(VLOOKUP($A230,Baggrundsark!$I$4:$V$2502,10,FALSE),"")</f>
        <v/>
      </c>
      <c r="E230" s="32" t="str">
        <f>IFERROR(VLOOKUP($A230,Baggrundsark!$I$4:$V$2502,11,FALSE),"")</f>
        <v/>
      </c>
      <c r="F230" s="32" t="str">
        <f>IFERROR(VLOOKUP($A230,Baggrundsark!$I$4:$V$2502,14,FALSE),"")</f>
        <v/>
      </c>
      <c r="G230" s="71" t="str">
        <f>IF(B230="","",IF(VLOOKUP(E230,'Indtastning af standardsats'!$A$3:$B$6,2,FALSE)="","",VLOOKUP(E230,'Indtastning af standardsats'!$A$3:$B$6,2,FALSE)))</f>
        <v/>
      </c>
      <c r="H230" s="77"/>
      <c r="I230" s="63" t="str">
        <f t="shared" si="3"/>
        <v/>
      </c>
      <c r="K230" s="110"/>
      <c r="L230" s="110"/>
      <c r="M230" s="110"/>
    </row>
    <row r="231" spans="1:13" x14ac:dyDescent="0.25">
      <c r="A231" s="29">
        <v>228</v>
      </c>
      <c r="B231" s="32" t="str">
        <f>IFERROR(VLOOKUP($A231,Baggrundsark!$I$4:$V$2502,7,FALSE),"")</f>
        <v/>
      </c>
      <c r="C231" s="32" t="str">
        <f>IFERROR(VLOOKUP($A231,Baggrundsark!$I$4:$V$2502,8,FALSE),"")</f>
        <v/>
      </c>
      <c r="D231" s="32" t="str">
        <f>IFERROR(VLOOKUP($A231,Baggrundsark!$I$4:$V$2502,10,FALSE),"")</f>
        <v/>
      </c>
      <c r="E231" s="32" t="str">
        <f>IFERROR(VLOOKUP($A231,Baggrundsark!$I$4:$V$2502,11,FALSE),"")</f>
        <v/>
      </c>
      <c r="F231" s="32" t="str">
        <f>IFERROR(VLOOKUP($A231,Baggrundsark!$I$4:$V$2502,14,FALSE),"")</f>
        <v/>
      </c>
      <c r="G231" s="71" t="str">
        <f>IF(B231="","",IF(VLOOKUP(E231,'Indtastning af standardsats'!$A$3:$B$6,2,FALSE)="","",VLOOKUP(E231,'Indtastning af standardsats'!$A$3:$B$6,2,FALSE)))</f>
        <v/>
      </c>
      <c r="H231" s="79"/>
      <c r="I231" s="63" t="str">
        <f t="shared" si="3"/>
        <v/>
      </c>
      <c r="K231" s="110"/>
      <c r="L231" s="110"/>
      <c r="M231" s="110"/>
    </row>
    <row r="232" spans="1:13" x14ac:dyDescent="0.25">
      <c r="A232" s="29">
        <v>229</v>
      </c>
      <c r="B232" s="32" t="str">
        <f>IFERROR(VLOOKUP($A232,Baggrundsark!$I$4:$V$2502,7,FALSE),"")</f>
        <v/>
      </c>
      <c r="C232" s="32" t="str">
        <f>IFERROR(VLOOKUP($A232,Baggrundsark!$I$4:$V$2502,8,FALSE),"")</f>
        <v/>
      </c>
      <c r="D232" s="32" t="str">
        <f>IFERROR(VLOOKUP($A232,Baggrundsark!$I$4:$V$2502,10,FALSE),"")</f>
        <v/>
      </c>
      <c r="E232" s="32" t="str">
        <f>IFERROR(VLOOKUP($A232,Baggrundsark!$I$4:$V$2502,11,FALSE),"")</f>
        <v/>
      </c>
      <c r="F232" s="32" t="str">
        <f>IFERROR(VLOOKUP($A232,Baggrundsark!$I$4:$V$2502,14,FALSE),"")</f>
        <v/>
      </c>
      <c r="G232" s="71" t="str">
        <f>IF(B232="","",IF(VLOOKUP(E232,'Indtastning af standardsats'!$A$3:$B$6,2,FALSE)="","",VLOOKUP(E232,'Indtastning af standardsats'!$A$3:$B$6,2,FALSE)))</f>
        <v/>
      </c>
      <c r="H232" s="77"/>
      <c r="I232" s="63" t="str">
        <f t="shared" si="3"/>
        <v/>
      </c>
      <c r="K232" s="110"/>
      <c r="L232" s="110"/>
      <c r="M232" s="110"/>
    </row>
    <row r="233" spans="1:13" x14ac:dyDescent="0.25">
      <c r="A233" s="29">
        <v>230</v>
      </c>
      <c r="B233" s="32" t="str">
        <f>IFERROR(VLOOKUP($A233,Baggrundsark!$I$4:$V$2502,7,FALSE),"")</f>
        <v/>
      </c>
      <c r="C233" s="32" t="str">
        <f>IFERROR(VLOOKUP($A233,Baggrundsark!$I$4:$V$2502,8,FALSE),"")</f>
        <v/>
      </c>
      <c r="D233" s="32" t="str">
        <f>IFERROR(VLOOKUP($A233,Baggrundsark!$I$4:$V$2502,10,FALSE),"")</f>
        <v/>
      </c>
      <c r="E233" s="32" t="str">
        <f>IFERROR(VLOOKUP($A233,Baggrundsark!$I$4:$V$2502,11,FALSE),"")</f>
        <v/>
      </c>
      <c r="F233" s="32" t="str">
        <f>IFERROR(VLOOKUP($A233,Baggrundsark!$I$4:$V$2502,14,FALSE),"")</f>
        <v/>
      </c>
      <c r="G233" s="71" t="str">
        <f>IF(B233="","",IF(VLOOKUP(E233,'Indtastning af standardsats'!$A$3:$B$6,2,FALSE)="","",VLOOKUP(E233,'Indtastning af standardsats'!$A$3:$B$6,2,FALSE)))</f>
        <v/>
      </c>
      <c r="H233" s="79"/>
      <c r="I233" s="63" t="str">
        <f t="shared" si="3"/>
        <v/>
      </c>
      <c r="K233" s="110"/>
      <c r="L233" s="110"/>
      <c r="M233" s="110"/>
    </row>
    <row r="234" spans="1:13" x14ac:dyDescent="0.25">
      <c r="A234" s="29">
        <v>231</v>
      </c>
      <c r="B234" s="32" t="str">
        <f>IFERROR(VLOOKUP($A234,Baggrundsark!$I$4:$V$2502,7,FALSE),"")</f>
        <v/>
      </c>
      <c r="C234" s="32" t="str">
        <f>IFERROR(VLOOKUP($A234,Baggrundsark!$I$4:$V$2502,8,FALSE),"")</f>
        <v/>
      </c>
      <c r="D234" s="32" t="str">
        <f>IFERROR(VLOOKUP($A234,Baggrundsark!$I$4:$V$2502,10,FALSE),"")</f>
        <v/>
      </c>
      <c r="E234" s="32" t="str">
        <f>IFERROR(VLOOKUP($A234,Baggrundsark!$I$4:$V$2502,11,FALSE),"")</f>
        <v/>
      </c>
      <c r="F234" s="32" t="str">
        <f>IFERROR(VLOOKUP($A234,Baggrundsark!$I$4:$V$2502,14,FALSE),"")</f>
        <v/>
      </c>
      <c r="G234" s="71" t="str">
        <f>IF(B234="","",IF(VLOOKUP(E234,'Indtastning af standardsats'!$A$3:$B$6,2,FALSE)="","",VLOOKUP(E234,'Indtastning af standardsats'!$A$3:$B$6,2,FALSE)))</f>
        <v/>
      </c>
      <c r="H234" s="77"/>
      <c r="I234" s="63" t="str">
        <f t="shared" si="3"/>
        <v/>
      </c>
      <c r="K234" s="110"/>
      <c r="L234" s="110"/>
      <c r="M234" s="110"/>
    </row>
    <row r="235" spans="1:13" x14ac:dyDescent="0.25">
      <c r="A235" s="29">
        <v>232</v>
      </c>
      <c r="B235" s="32" t="str">
        <f>IFERROR(VLOOKUP($A235,Baggrundsark!$I$4:$V$2502,7,FALSE),"")</f>
        <v/>
      </c>
      <c r="C235" s="32" t="str">
        <f>IFERROR(VLOOKUP($A235,Baggrundsark!$I$4:$V$2502,8,FALSE),"")</f>
        <v/>
      </c>
      <c r="D235" s="32" t="str">
        <f>IFERROR(VLOOKUP($A235,Baggrundsark!$I$4:$V$2502,10,FALSE),"")</f>
        <v/>
      </c>
      <c r="E235" s="32" t="str">
        <f>IFERROR(VLOOKUP($A235,Baggrundsark!$I$4:$V$2502,11,FALSE),"")</f>
        <v/>
      </c>
      <c r="F235" s="32" t="str">
        <f>IFERROR(VLOOKUP($A235,Baggrundsark!$I$4:$V$2502,14,FALSE),"")</f>
        <v/>
      </c>
      <c r="G235" s="71" t="str">
        <f>IF(B235="","",IF(VLOOKUP(E235,'Indtastning af standardsats'!$A$3:$B$6,2,FALSE)="","",VLOOKUP(E235,'Indtastning af standardsats'!$A$3:$B$6,2,FALSE)))</f>
        <v/>
      </c>
      <c r="H235" s="79"/>
      <c r="I235" s="63" t="str">
        <f t="shared" si="3"/>
        <v/>
      </c>
      <c r="K235" s="110"/>
      <c r="L235" s="110"/>
      <c r="M235" s="110"/>
    </row>
    <row r="236" spans="1:13" x14ac:dyDescent="0.25">
      <c r="A236" s="29">
        <v>233</v>
      </c>
      <c r="B236" s="32" t="str">
        <f>IFERROR(VLOOKUP($A236,Baggrundsark!$I$4:$V$2502,7,FALSE),"")</f>
        <v/>
      </c>
      <c r="C236" s="32" t="str">
        <f>IFERROR(VLOOKUP($A236,Baggrundsark!$I$4:$V$2502,8,FALSE),"")</f>
        <v/>
      </c>
      <c r="D236" s="32" t="str">
        <f>IFERROR(VLOOKUP($A236,Baggrundsark!$I$4:$V$2502,10,FALSE),"")</f>
        <v/>
      </c>
      <c r="E236" s="32" t="str">
        <f>IFERROR(VLOOKUP($A236,Baggrundsark!$I$4:$V$2502,11,FALSE),"")</f>
        <v/>
      </c>
      <c r="F236" s="32" t="str">
        <f>IFERROR(VLOOKUP($A236,Baggrundsark!$I$4:$V$2502,14,FALSE),"")</f>
        <v/>
      </c>
      <c r="G236" s="71" t="str">
        <f>IF(B236="","",IF(VLOOKUP(E236,'Indtastning af standardsats'!$A$3:$B$6,2,FALSE)="","",VLOOKUP(E236,'Indtastning af standardsats'!$A$3:$B$6,2,FALSE)))</f>
        <v/>
      </c>
      <c r="H236" s="77"/>
      <c r="I236" s="63" t="str">
        <f t="shared" si="3"/>
        <v/>
      </c>
      <c r="K236" s="110"/>
      <c r="L236" s="110"/>
      <c r="M236" s="110"/>
    </row>
    <row r="237" spans="1:13" x14ac:dyDescent="0.25">
      <c r="A237" s="29">
        <v>234</v>
      </c>
      <c r="B237" s="32" t="str">
        <f>IFERROR(VLOOKUP($A237,Baggrundsark!$I$4:$V$2502,7,FALSE),"")</f>
        <v/>
      </c>
      <c r="C237" s="32" t="str">
        <f>IFERROR(VLOOKUP($A237,Baggrundsark!$I$4:$V$2502,8,FALSE),"")</f>
        <v/>
      </c>
      <c r="D237" s="32" t="str">
        <f>IFERROR(VLOOKUP($A237,Baggrundsark!$I$4:$V$2502,10,FALSE),"")</f>
        <v/>
      </c>
      <c r="E237" s="32" t="str">
        <f>IFERROR(VLOOKUP($A237,Baggrundsark!$I$4:$V$2502,11,FALSE),"")</f>
        <v/>
      </c>
      <c r="F237" s="32" t="str">
        <f>IFERROR(VLOOKUP($A237,Baggrundsark!$I$4:$V$2502,14,FALSE),"")</f>
        <v/>
      </c>
      <c r="G237" s="71" t="str">
        <f>IF(B237="","",IF(VLOOKUP(E237,'Indtastning af standardsats'!$A$3:$B$6,2,FALSE)="","",VLOOKUP(E237,'Indtastning af standardsats'!$A$3:$B$6,2,FALSE)))</f>
        <v/>
      </c>
      <c r="H237" s="79"/>
      <c r="I237" s="63" t="str">
        <f t="shared" si="3"/>
        <v/>
      </c>
      <c r="K237" s="110"/>
      <c r="L237" s="110"/>
      <c r="M237" s="110"/>
    </row>
    <row r="238" spans="1:13" x14ac:dyDescent="0.25">
      <c r="A238" s="29">
        <v>235</v>
      </c>
      <c r="B238" s="32" t="str">
        <f>IFERROR(VLOOKUP($A238,Baggrundsark!$I$4:$V$2502,7,FALSE),"")</f>
        <v/>
      </c>
      <c r="C238" s="32" t="str">
        <f>IFERROR(VLOOKUP($A238,Baggrundsark!$I$4:$V$2502,8,FALSE),"")</f>
        <v/>
      </c>
      <c r="D238" s="32" t="str">
        <f>IFERROR(VLOOKUP($A238,Baggrundsark!$I$4:$V$2502,10,FALSE),"")</f>
        <v/>
      </c>
      <c r="E238" s="32" t="str">
        <f>IFERROR(VLOOKUP($A238,Baggrundsark!$I$4:$V$2502,11,FALSE),"")</f>
        <v/>
      </c>
      <c r="F238" s="32" t="str">
        <f>IFERROR(VLOOKUP($A238,Baggrundsark!$I$4:$V$2502,14,FALSE),"")</f>
        <v/>
      </c>
      <c r="G238" s="71" t="str">
        <f>IF(B238="","",IF(VLOOKUP(E238,'Indtastning af standardsats'!$A$3:$B$6,2,FALSE)="","",VLOOKUP(E238,'Indtastning af standardsats'!$A$3:$B$6,2,FALSE)))</f>
        <v/>
      </c>
      <c r="H238" s="77"/>
      <c r="I238" s="63" t="str">
        <f t="shared" si="3"/>
        <v/>
      </c>
      <c r="K238" s="110"/>
      <c r="L238" s="110"/>
      <c r="M238" s="110"/>
    </row>
    <row r="239" spans="1:13" x14ac:dyDescent="0.25">
      <c r="A239" s="29">
        <v>236</v>
      </c>
      <c r="B239" s="32" t="str">
        <f>IFERROR(VLOOKUP($A239,Baggrundsark!$I$4:$V$2502,7,FALSE),"")</f>
        <v/>
      </c>
      <c r="C239" s="32" t="str">
        <f>IFERROR(VLOOKUP($A239,Baggrundsark!$I$4:$V$2502,8,FALSE),"")</f>
        <v/>
      </c>
      <c r="D239" s="32" t="str">
        <f>IFERROR(VLOOKUP($A239,Baggrundsark!$I$4:$V$2502,10,FALSE),"")</f>
        <v/>
      </c>
      <c r="E239" s="32" t="str">
        <f>IFERROR(VLOOKUP($A239,Baggrundsark!$I$4:$V$2502,11,FALSE),"")</f>
        <v/>
      </c>
      <c r="F239" s="32" t="str">
        <f>IFERROR(VLOOKUP($A239,Baggrundsark!$I$4:$V$2502,14,FALSE),"")</f>
        <v/>
      </c>
      <c r="G239" s="71" t="str">
        <f>IF(B239="","",IF(VLOOKUP(E239,'Indtastning af standardsats'!$A$3:$B$6,2,FALSE)="","",VLOOKUP(E239,'Indtastning af standardsats'!$A$3:$B$6,2,FALSE)))</f>
        <v/>
      </c>
      <c r="H239" s="79"/>
      <c r="I239" s="63" t="str">
        <f t="shared" si="3"/>
        <v/>
      </c>
      <c r="K239" s="110"/>
      <c r="L239" s="110"/>
      <c r="M239" s="110"/>
    </row>
    <row r="240" spans="1:13" x14ac:dyDescent="0.25">
      <c r="A240" s="29">
        <v>237</v>
      </c>
      <c r="B240" s="32" t="str">
        <f>IFERROR(VLOOKUP($A240,Baggrundsark!$I$4:$V$2502,7,FALSE),"")</f>
        <v/>
      </c>
      <c r="C240" s="32" t="str">
        <f>IFERROR(VLOOKUP($A240,Baggrundsark!$I$4:$V$2502,8,FALSE),"")</f>
        <v/>
      </c>
      <c r="D240" s="32" t="str">
        <f>IFERROR(VLOOKUP($A240,Baggrundsark!$I$4:$V$2502,10,FALSE),"")</f>
        <v/>
      </c>
      <c r="E240" s="32" t="str">
        <f>IFERROR(VLOOKUP($A240,Baggrundsark!$I$4:$V$2502,11,FALSE),"")</f>
        <v/>
      </c>
      <c r="F240" s="32" t="str">
        <f>IFERROR(VLOOKUP($A240,Baggrundsark!$I$4:$V$2502,14,FALSE),"")</f>
        <v/>
      </c>
      <c r="G240" s="71" t="str">
        <f>IF(B240="","",IF(VLOOKUP(E240,'Indtastning af standardsats'!$A$3:$B$6,2,FALSE)="","",VLOOKUP(E240,'Indtastning af standardsats'!$A$3:$B$6,2,FALSE)))</f>
        <v/>
      </c>
      <c r="H240" s="77"/>
      <c r="I240" s="63" t="str">
        <f t="shared" si="3"/>
        <v/>
      </c>
      <c r="K240" s="110"/>
      <c r="L240" s="110"/>
      <c r="M240" s="110"/>
    </row>
    <row r="241" spans="1:13" x14ac:dyDescent="0.25">
      <c r="A241" s="29">
        <v>238</v>
      </c>
      <c r="B241" s="32" t="str">
        <f>IFERROR(VLOOKUP($A241,Baggrundsark!$I$4:$V$2502,7,FALSE),"")</f>
        <v/>
      </c>
      <c r="C241" s="32" t="str">
        <f>IFERROR(VLOOKUP($A241,Baggrundsark!$I$4:$V$2502,8,FALSE),"")</f>
        <v/>
      </c>
      <c r="D241" s="32" t="str">
        <f>IFERROR(VLOOKUP($A241,Baggrundsark!$I$4:$V$2502,10,FALSE),"")</f>
        <v/>
      </c>
      <c r="E241" s="32" t="str">
        <f>IFERROR(VLOOKUP($A241,Baggrundsark!$I$4:$V$2502,11,FALSE),"")</f>
        <v/>
      </c>
      <c r="F241" s="32" t="str">
        <f>IFERROR(VLOOKUP($A241,Baggrundsark!$I$4:$V$2502,14,FALSE),"")</f>
        <v/>
      </c>
      <c r="G241" s="71" t="str">
        <f>IF(B241="","",IF(VLOOKUP(E241,'Indtastning af standardsats'!$A$3:$B$6,2,FALSE)="","",VLOOKUP(E241,'Indtastning af standardsats'!$A$3:$B$6,2,FALSE)))</f>
        <v/>
      </c>
      <c r="H241" s="79"/>
      <c r="I241" s="63" t="str">
        <f t="shared" si="3"/>
        <v/>
      </c>
      <c r="K241" s="110"/>
      <c r="L241" s="110"/>
      <c r="M241" s="110"/>
    </row>
    <row r="242" spans="1:13" x14ac:dyDescent="0.25">
      <c r="A242" s="29">
        <v>239</v>
      </c>
      <c r="B242" s="32" t="str">
        <f>IFERROR(VLOOKUP($A242,Baggrundsark!$I$4:$V$2502,7,FALSE),"")</f>
        <v/>
      </c>
      <c r="C242" s="32" t="str">
        <f>IFERROR(VLOOKUP($A242,Baggrundsark!$I$4:$V$2502,8,FALSE),"")</f>
        <v/>
      </c>
      <c r="D242" s="32" t="str">
        <f>IFERROR(VLOOKUP($A242,Baggrundsark!$I$4:$V$2502,10,FALSE),"")</f>
        <v/>
      </c>
      <c r="E242" s="32" t="str">
        <f>IFERROR(VLOOKUP($A242,Baggrundsark!$I$4:$V$2502,11,FALSE),"")</f>
        <v/>
      </c>
      <c r="F242" s="32" t="str">
        <f>IFERROR(VLOOKUP($A242,Baggrundsark!$I$4:$V$2502,14,FALSE),"")</f>
        <v/>
      </c>
      <c r="G242" s="71" t="str">
        <f>IF(B242="","",IF(VLOOKUP(E242,'Indtastning af standardsats'!$A$3:$B$6,2,FALSE)="","",VLOOKUP(E242,'Indtastning af standardsats'!$A$3:$B$6,2,FALSE)))</f>
        <v/>
      </c>
      <c r="H242" s="77"/>
      <c r="I242" s="63" t="str">
        <f t="shared" si="3"/>
        <v/>
      </c>
      <c r="K242" s="110"/>
      <c r="L242" s="110"/>
      <c r="M242" s="110"/>
    </row>
    <row r="243" spans="1:13" x14ac:dyDescent="0.25">
      <c r="A243" s="29">
        <v>240</v>
      </c>
      <c r="B243" s="32" t="str">
        <f>IFERROR(VLOOKUP($A243,Baggrundsark!$I$4:$V$2502,7,FALSE),"")</f>
        <v/>
      </c>
      <c r="C243" s="32" t="str">
        <f>IFERROR(VLOOKUP($A243,Baggrundsark!$I$4:$V$2502,8,FALSE),"")</f>
        <v/>
      </c>
      <c r="D243" s="32" t="str">
        <f>IFERROR(VLOOKUP($A243,Baggrundsark!$I$4:$V$2502,10,FALSE),"")</f>
        <v/>
      </c>
      <c r="E243" s="32" t="str">
        <f>IFERROR(VLOOKUP($A243,Baggrundsark!$I$4:$V$2502,11,FALSE),"")</f>
        <v/>
      </c>
      <c r="F243" s="32" t="str">
        <f>IFERROR(VLOOKUP($A243,Baggrundsark!$I$4:$V$2502,14,FALSE),"")</f>
        <v/>
      </c>
      <c r="G243" s="71" t="str">
        <f>IF(B243="","",IF(VLOOKUP(E243,'Indtastning af standardsats'!$A$3:$B$6,2,FALSE)="","",VLOOKUP(E243,'Indtastning af standardsats'!$A$3:$B$6,2,FALSE)))</f>
        <v/>
      </c>
      <c r="H243" s="79"/>
      <c r="I243" s="63" t="str">
        <f t="shared" si="3"/>
        <v/>
      </c>
      <c r="K243" s="110"/>
      <c r="L243" s="110"/>
      <c r="M243" s="110"/>
    </row>
    <row r="244" spans="1:13" x14ac:dyDescent="0.25">
      <c r="A244" s="29">
        <v>241</v>
      </c>
      <c r="B244" s="32" t="str">
        <f>IFERROR(VLOOKUP($A244,Baggrundsark!$I$4:$V$2502,7,FALSE),"")</f>
        <v/>
      </c>
      <c r="C244" s="32" t="str">
        <f>IFERROR(VLOOKUP($A244,Baggrundsark!$I$4:$V$2502,8,FALSE),"")</f>
        <v/>
      </c>
      <c r="D244" s="32" t="str">
        <f>IFERROR(VLOOKUP($A244,Baggrundsark!$I$4:$V$2502,10,FALSE),"")</f>
        <v/>
      </c>
      <c r="E244" s="32" t="str">
        <f>IFERROR(VLOOKUP($A244,Baggrundsark!$I$4:$V$2502,11,FALSE),"")</f>
        <v/>
      </c>
      <c r="F244" s="32" t="str">
        <f>IFERROR(VLOOKUP($A244,Baggrundsark!$I$4:$V$2502,14,FALSE),"")</f>
        <v/>
      </c>
      <c r="G244" s="71" t="str">
        <f>IF(B244="","",IF(VLOOKUP(E244,'Indtastning af standardsats'!$A$3:$B$6,2,FALSE)="","",VLOOKUP(E244,'Indtastning af standardsats'!$A$3:$B$6,2,FALSE)))</f>
        <v/>
      </c>
      <c r="H244" s="77"/>
      <c r="I244" s="63" t="str">
        <f t="shared" si="3"/>
        <v/>
      </c>
      <c r="K244" s="110"/>
      <c r="L244" s="110"/>
      <c r="M244" s="110"/>
    </row>
    <row r="245" spans="1:13" x14ac:dyDescent="0.25">
      <c r="A245" s="29">
        <v>242</v>
      </c>
      <c r="B245" s="32" t="str">
        <f>IFERROR(VLOOKUP($A245,Baggrundsark!$I$4:$V$2502,7,FALSE),"")</f>
        <v/>
      </c>
      <c r="C245" s="32" t="str">
        <f>IFERROR(VLOOKUP($A245,Baggrundsark!$I$4:$V$2502,8,FALSE),"")</f>
        <v/>
      </c>
      <c r="D245" s="32" t="str">
        <f>IFERROR(VLOOKUP($A245,Baggrundsark!$I$4:$V$2502,10,FALSE),"")</f>
        <v/>
      </c>
      <c r="E245" s="32" t="str">
        <f>IFERROR(VLOOKUP($A245,Baggrundsark!$I$4:$V$2502,11,FALSE),"")</f>
        <v/>
      </c>
      <c r="F245" s="32" t="str">
        <f>IFERROR(VLOOKUP($A245,Baggrundsark!$I$4:$V$2502,14,FALSE),"")</f>
        <v/>
      </c>
      <c r="G245" s="71" t="str">
        <f>IF(B245="","",IF(VLOOKUP(E245,'Indtastning af standardsats'!$A$3:$B$6,2,FALSE)="","",VLOOKUP(E245,'Indtastning af standardsats'!$A$3:$B$6,2,FALSE)))</f>
        <v/>
      </c>
      <c r="H245" s="79"/>
      <c r="I245" s="63" t="str">
        <f t="shared" si="3"/>
        <v/>
      </c>
      <c r="K245" s="110"/>
      <c r="L245" s="110"/>
      <c r="M245" s="110"/>
    </row>
    <row r="246" spans="1:13" x14ac:dyDescent="0.25">
      <c r="A246" s="29">
        <v>243</v>
      </c>
      <c r="B246" s="32" t="str">
        <f>IFERROR(VLOOKUP($A246,Baggrundsark!$I$4:$V$2502,7,FALSE),"")</f>
        <v/>
      </c>
      <c r="C246" s="32" t="str">
        <f>IFERROR(VLOOKUP($A246,Baggrundsark!$I$4:$V$2502,8,FALSE),"")</f>
        <v/>
      </c>
      <c r="D246" s="32" t="str">
        <f>IFERROR(VLOOKUP($A246,Baggrundsark!$I$4:$V$2502,10,FALSE),"")</f>
        <v/>
      </c>
      <c r="E246" s="32" t="str">
        <f>IFERROR(VLOOKUP($A246,Baggrundsark!$I$4:$V$2502,11,FALSE),"")</f>
        <v/>
      </c>
      <c r="F246" s="32" t="str">
        <f>IFERROR(VLOOKUP($A246,Baggrundsark!$I$4:$V$2502,14,FALSE),"")</f>
        <v/>
      </c>
      <c r="G246" s="71" t="str">
        <f>IF(B246="","",IF(VLOOKUP(E246,'Indtastning af standardsats'!$A$3:$B$6,2,FALSE)="","",VLOOKUP(E246,'Indtastning af standardsats'!$A$3:$B$6,2,FALSE)))</f>
        <v/>
      </c>
      <c r="H246" s="77"/>
      <c r="I246" s="63" t="str">
        <f t="shared" si="3"/>
        <v/>
      </c>
      <c r="K246" s="110"/>
      <c r="L246" s="110"/>
      <c r="M246" s="110"/>
    </row>
    <row r="247" spans="1:13" x14ac:dyDescent="0.25">
      <c r="A247" s="29">
        <v>244</v>
      </c>
      <c r="B247" s="32" t="str">
        <f>IFERROR(VLOOKUP($A247,Baggrundsark!$I$4:$V$2502,7,FALSE),"")</f>
        <v/>
      </c>
      <c r="C247" s="32" t="str">
        <f>IFERROR(VLOOKUP($A247,Baggrundsark!$I$4:$V$2502,8,FALSE),"")</f>
        <v/>
      </c>
      <c r="D247" s="32" t="str">
        <f>IFERROR(VLOOKUP($A247,Baggrundsark!$I$4:$V$2502,10,FALSE),"")</f>
        <v/>
      </c>
      <c r="E247" s="32" t="str">
        <f>IFERROR(VLOOKUP($A247,Baggrundsark!$I$4:$V$2502,11,FALSE),"")</f>
        <v/>
      </c>
      <c r="F247" s="32" t="str">
        <f>IFERROR(VLOOKUP($A247,Baggrundsark!$I$4:$V$2502,14,FALSE),"")</f>
        <v/>
      </c>
      <c r="G247" s="71" t="str">
        <f>IF(B247="","",IF(VLOOKUP(E247,'Indtastning af standardsats'!$A$3:$B$6,2,FALSE)="","",VLOOKUP(E247,'Indtastning af standardsats'!$A$3:$B$6,2,FALSE)))</f>
        <v/>
      </c>
      <c r="H247" s="79"/>
      <c r="I247" s="63" t="str">
        <f t="shared" si="3"/>
        <v/>
      </c>
      <c r="K247" s="110"/>
      <c r="L247" s="110"/>
      <c r="M247" s="110"/>
    </row>
    <row r="248" spans="1:13" x14ac:dyDescent="0.25">
      <c r="A248" s="29">
        <v>245</v>
      </c>
      <c r="B248" s="32" t="str">
        <f>IFERROR(VLOOKUP($A248,Baggrundsark!$I$4:$V$2502,7,FALSE),"")</f>
        <v/>
      </c>
      <c r="C248" s="32" t="str">
        <f>IFERROR(VLOOKUP($A248,Baggrundsark!$I$4:$V$2502,8,FALSE),"")</f>
        <v/>
      </c>
      <c r="D248" s="32" t="str">
        <f>IFERROR(VLOOKUP($A248,Baggrundsark!$I$4:$V$2502,10,FALSE),"")</f>
        <v/>
      </c>
      <c r="E248" s="32" t="str">
        <f>IFERROR(VLOOKUP($A248,Baggrundsark!$I$4:$V$2502,11,FALSE),"")</f>
        <v/>
      </c>
      <c r="F248" s="32" t="str">
        <f>IFERROR(VLOOKUP($A248,Baggrundsark!$I$4:$V$2502,14,FALSE),"")</f>
        <v/>
      </c>
      <c r="G248" s="71" t="str">
        <f>IF(B248="","",IF(VLOOKUP(E248,'Indtastning af standardsats'!$A$3:$B$6,2,FALSE)="","",VLOOKUP(E248,'Indtastning af standardsats'!$A$3:$B$6,2,FALSE)))</f>
        <v/>
      </c>
      <c r="H248" s="77"/>
      <c r="I248" s="63" t="str">
        <f t="shared" si="3"/>
        <v/>
      </c>
      <c r="K248" s="110"/>
      <c r="L248" s="110"/>
      <c r="M248" s="110"/>
    </row>
    <row r="249" spans="1:13" x14ac:dyDescent="0.25">
      <c r="A249" s="29">
        <v>246</v>
      </c>
      <c r="B249" s="32" t="str">
        <f>IFERROR(VLOOKUP($A249,Baggrundsark!$I$4:$V$2502,7,FALSE),"")</f>
        <v/>
      </c>
      <c r="C249" s="32" t="str">
        <f>IFERROR(VLOOKUP($A249,Baggrundsark!$I$4:$V$2502,8,FALSE),"")</f>
        <v/>
      </c>
      <c r="D249" s="32" t="str">
        <f>IFERROR(VLOOKUP($A249,Baggrundsark!$I$4:$V$2502,10,FALSE),"")</f>
        <v/>
      </c>
      <c r="E249" s="32" t="str">
        <f>IFERROR(VLOOKUP($A249,Baggrundsark!$I$4:$V$2502,11,FALSE),"")</f>
        <v/>
      </c>
      <c r="F249" s="32" t="str">
        <f>IFERROR(VLOOKUP($A249,Baggrundsark!$I$4:$V$2502,14,FALSE),"")</f>
        <v/>
      </c>
      <c r="G249" s="71" t="str">
        <f>IF(B249="","",IF(VLOOKUP(E249,'Indtastning af standardsats'!$A$3:$B$6,2,FALSE)="","",VLOOKUP(E249,'Indtastning af standardsats'!$A$3:$B$6,2,FALSE)))</f>
        <v/>
      </c>
      <c r="H249" s="79"/>
      <c r="I249" s="63" t="str">
        <f t="shared" si="3"/>
        <v/>
      </c>
      <c r="K249" s="110"/>
      <c r="L249" s="110"/>
      <c r="M249" s="110"/>
    </row>
    <row r="250" spans="1:13" x14ac:dyDescent="0.25">
      <c r="A250" s="29">
        <v>247</v>
      </c>
      <c r="B250" s="32" t="str">
        <f>IFERROR(VLOOKUP($A250,Baggrundsark!$I$4:$V$2502,7,FALSE),"")</f>
        <v/>
      </c>
      <c r="C250" s="32" t="str">
        <f>IFERROR(VLOOKUP($A250,Baggrundsark!$I$4:$V$2502,8,FALSE),"")</f>
        <v/>
      </c>
      <c r="D250" s="32" t="str">
        <f>IFERROR(VLOOKUP($A250,Baggrundsark!$I$4:$V$2502,10,FALSE),"")</f>
        <v/>
      </c>
      <c r="E250" s="32" t="str">
        <f>IFERROR(VLOOKUP($A250,Baggrundsark!$I$4:$V$2502,11,FALSE),"")</f>
        <v/>
      </c>
      <c r="F250" s="32" t="str">
        <f>IFERROR(VLOOKUP($A250,Baggrundsark!$I$4:$V$2502,14,FALSE),"")</f>
        <v/>
      </c>
      <c r="G250" s="71" t="str">
        <f>IF(B250="","",IF(VLOOKUP(E250,'Indtastning af standardsats'!$A$3:$B$6,2,FALSE)="","",VLOOKUP(E250,'Indtastning af standardsats'!$A$3:$B$6,2,FALSE)))</f>
        <v/>
      </c>
      <c r="H250" s="77"/>
      <c r="I250" s="63" t="str">
        <f t="shared" si="3"/>
        <v/>
      </c>
      <c r="K250" s="110"/>
      <c r="L250" s="110"/>
      <c r="M250" s="110"/>
    </row>
    <row r="251" spans="1:13" x14ac:dyDescent="0.25">
      <c r="A251" s="29">
        <v>248</v>
      </c>
      <c r="B251" s="32" t="str">
        <f>IFERROR(VLOOKUP($A251,Baggrundsark!$I$4:$V$2502,7,FALSE),"")</f>
        <v/>
      </c>
      <c r="C251" s="32" t="str">
        <f>IFERROR(VLOOKUP($A251,Baggrundsark!$I$4:$V$2502,8,FALSE),"")</f>
        <v/>
      </c>
      <c r="D251" s="32" t="str">
        <f>IFERROR(VLOOKUP($A251,Baggrundsark!$I$4:$V$2502,10,FALSE),"")</f>
        <v/>
      </c>
      <c r="E251" s="32" t="str">
        <f>IFERROR(VLOOKUP($A251,Baggrundsark!$I$4:$V$2502,11,FALSE),"")</f>
        <v/>
      </c>
      <c r="F251" s="32" t="str">
        <f>IFERROR(VLOOKUP($A251,Baggrundsark!$I$4:$V$2502,14,FALSE),"")</f>
        <v/>
      </c>
      <c r="G251" s="71" t="str">
        <f>IF(B251="","",IF(VLOOKUP(E251,'Indtastning af standardsats'!$A$3:$B$6,2,FALSE)="","",VLOOKUP(E251,'Indtastning af standardsats'!$A$3:$B$6,2,FALSE)))</f>
        <v/>
      </c>
      <c r="H251" s="79"/>
      <c r="I251" s="63" t="str">
        <f t="shared" si="3"/>
        <v/>
      </c>
      <c r="K251" s="110"/>
      <c r="L251" s="110"/>
      <c r="M251" s="110"/>
    </row>
    <row r="252" spans="1:13" x14ac:dyDescent="0.25">
      <c r="A252" s="29">
        <v>249</v>
      </c>
      <c r="B252" s="32" t="str">
        <f>IFERROR(VLOOKUP($A252,Baggrundsark!$I$4:$V$2502,7,FALSE),"")</f>
        <v/>
      </c>
      <c r="C252" s="32" t="str">
        <f>IFERROR(VLOOKUP($A252,Baggrundsark!$I$4:$V$2502,8,FALSE),"")</f>
        <v/>
      </c>
      <c r="D252" s="32" t="str">
        <f>IFERROR(VLOOKUP($A252,Baggrundsark!$I$4:$V$2502,10,FALSE),"")</f>
        <v/>
      </c>
      <c r="E252" s="32" t="str">
        <f>IFERROR(VLOOKUP($A252,Baggrundsark!$I$4:$V$2502,11,FALSE),"")</f>
        <v/>
      </c>
      <c r="F252" s="32" t="str">
        <f>IFERROR(VLOOKUP($A252,Baggrundsark!$I$4:$V$2502,14,FALSE),"")</f>
        <v/>
      </c>
      <c r="G252" s="71" t="str">
        <f>IF(B252="","",IF(VLOOKUP(E252,'Indtastning af standardsats'!$A$3:$B$6,2,FALSE)="","",VLOOKUP(E252,'Indtastning af standardsats'!$A$3:$B$6,2,FALSE)))</f>
        <v/>
      </c>
      <c r="H252" s="77"/>
      <c r="I252" s="63" t="str">
        <f t="shared" si="3"/>
        <v/>
      </c>
      <c r="K252" s="110"/>
      <c r="L252" s="110"/>
      <c r="M252" s="110"/>
    </row>
    <row r="253" spans="1:13" x14ac:dyDescent="0.25">
      <c r="A253" s="29">
        <v>250</v>
      </c>
      <c r="B253" s="32" t="str">
        <f>IFERROR(VLOOKUP($A253,Baggrundsark!$I$4:$V$2502,7,FALSE),"")</f>
        <v/>
      </c>
      <c r="C253" s="32" t="str">
        <f>IFERROR(VLOOKUP($A253,Baggrundsark!$I$4:$V$2502,8,FALSE),"")</f>
        <v/>
      </c>
      <c r="D253" s="32" t="str">
        <f>IFERROR(VLOOKUP($A253,Baggrundsark!$I$4:$V$2502,10,FALSE),"")</f>
        <v/>
      </c>
      <c r="E253" s="32" t="str">
        <f>IFERROR(VLOOKUP($A253,Baggrundsark!$I$4:$V$2502,11,FALSE),"")</f>
        <v/>
      </c>
      <c r="F253" s="32" t="str">
        <f>IFERROR(VLOOKUP($A253,Baggrundsark!$I$4:$V$2502,14,FALSE),"")</f>
        <v/>
      </c>
      <c r="G253" s="71" t="str">
        <f>IF(B253="","",IF(VLOOKUP(E253,'Indtastning af standardsats'!$A$3:$B$6,2,FALSE)="","",VLOOKUP(E253,'Indtastning af standardsats'!$A$3:$B$6,2,FALSE)))</f>
        <v/>
      </c>
      <c r="H253" s="79"/>
      <c r="I253" s="63" t="str">
        <f t="shared" si="3"/>
        <v/>
      </c>
      <c r="K253" s="110"/>
      <c r="L253" s="110"/>
      <c r="M253" s="110"/>
    </row>
    <row r="254" spans="1:13" x14ac:dyDescent="0.25">
      <c r="A254" s="29">
        <v>251</v>
      </c>
      <c r="B254" s="32" t="str">
        <f>IFERROR(VLOOKUP($A254,Baggrundsark!$I$4:$V$2502,7,FALSE),"")</f>
        <v/>
      </c>
      <c r="C254" s="32" t="str">
        <f>IFERROR(VLOOKUP($A254,Baggrundsark!$I$4:$V$2502,8,FALSE),"")</f>
        <v/>
      </c>
      <c r="D254" s="32" t="str">
        <f>IFERROR(VLOOKUP($A254,Baggrundsark!$I$4:$V$2502,10,FALSE),"")</f>
        <v/>
      </c>
      <c r="E254" s="32" t="str">
        <f>IFERROR(VLOOKUP($A254,Baggrundsark!$I$4:$V$2502,11,FALSE),"")</f>
        <v/>
      </c>
      <c r="F254" s="32" t="str">
        <f>IFERROR(VLOOKUP($A254,Baggrundsark!$I$4:$V$2502,14,FALSE),"")</f>
        <v/>
      </c>
      <c r="G254" s="71" t="str">
        <f>IF(B254="","",IF(VLOOKUP(E254,'Indtastning af standardsats'!$A$3:$B$6,2,FALSE)="","",VLOOKUP(E254,'Indtastning af standardsats'!$A$3:$B$6,2,FALSE)))</f>
        <v/>
      </c>
      <c r="H254" s="77"/>
      <c r="I254" s="63" t="str">
        <f t="shared" si="3"/>
        <v/>
      </c>
      <c r="K254" s="110"/>
      <c r="L254" s="110"/>
      <c r="M254" s="110"/>
    </row>
    <row r="255" spans="1:13" x14ac:dyDescent="0.25">
      <c r="A255" s="29">
        <v>252</v>
      </c>
      <c r="B255" s="32" t="str">
        <f>IFERROR(VLOOKUP($A255,Baggrundsark!$I$4:$V$2502,7,FALSE),"")</f>
        <v/>
      </c>
      <c r="C255" s="32" t="str">
        <f>IFERROR(VLOOKUP($A255,Baggrundsark!$I$4:$V$2502,8,FALSE),"")</f>
        <v/>
      </c>
      <c r="D255" s="32" t="str">
        <f>IFERROR(VLOOKUP($A255,Baggrundsark!$I$4:$V$2502,10,FALSE),"")</f>
        <v/>
      </c>
      <c r="E255" s="32" t="str">
        <f>IFERROR(VLOOKUP($A255,Baggrundsark!$I$4:$V$2502,11,FALSE),"")</f>
        <v/>
      </c>
      <c r="F255" s="32" t="str">
        <f>IFERROR(VLOOKUP($A255,Baggrundsark!$I$4:$V$2502,14,FALSE),"")</f>
        <v/>
      </c>
      <c r="G255" s="71" t="str">
        <f>IF(B255="","",IF(VLOOKUP(E255,'Indtastning af standardsats'!$A$3:$B$6,2,FALSE)="","",VLOOKUP(E255,'Indtastning af standardsats'!$A$3:$B$6,2,FALSE)))</f>
        <v/>
      </c>
      <c r="H255" s="79"/>
      <c r="I255" s="63" t="str">
        <f t="shared" si="3"/>
        <v/>
      </c>
      <c r="K255" s="110"/>
      <c r="L255" s="110"/>
      <c r="M255" s="110"/>
    </row>
    <row r="256" spans="1:13" x14ac:dyDescent="0.25">
      <c r="A256" s="29">
        <v>253</v>
      </c>
      <c r="B256" s="32" t="str">
        <f>IFERROR(VLOOKUP($A256,Baggrundsark!$I$4:$V$2502,7,FALSE),"")</f>
        <v/>
      </c>
      <c r="C256" s="32" t="str">
        <f>IFERROR(VLOOKUP($A256,Baggrundsark!$I$4:$V$2502,8,FALSE),"")</f>
        <v/>
      </c>
      <c r="D256" s="32" t="str">
        <f>IFERROR(VLOOKUP($A256,Baggrundsark!$I$4:$V$2502,10,FALSE),"")</f>
        <v/>
      </c>
      <c r="E256" s="32" t="str">
        <f>IFERROR(VLOOKUP($A256,Baggrundsark!$I$4:$V$2502,11,FALSE),"")</f>
        <v/>
      </c>
      <c r="F256" s="32" t="str">
        <f>IFERROR(VLOOKUP($A256,Baggrundsark!$I$4:$V$2502,14,FALSE),"")</f>
        <v/>
      </c>
      <c r="G256" s="71" t="str">
        <f>IF(B256="","",IF(VLOOKUP(E256,'Indtastning af standardsats'!$A$3:$B$6,2,FALSE)="","",VLOOKUP(E256,'Indtastning af standardsats'!$A$3:$B$6,2,FALSE)))</f>
        <v/>
      </c>
      <c r="H256" s="77"/>
      <c r="I256" s="63" t="str">
        <f t="shared" si="3"/>
        <v/>
      </c>
      <c r="K256" s="110"/>
      <c r="L256" s="110"/>
      <c r="M256" s="110"/>
    </row>
    <row r="257" spans="1:13" x14ac:dyDescent="0.25">
      <c r="A257" s="29">
        <v>254</v>
      </c>
      <c r="B257" s="32" t="str">
        <f>IFERROR(VLOOKUP($A257,Baggrundsark!$I$4:$V$2502,7,FALSE),"")</f>
        <v/>
      </c>
      <c r="C257" s="32" t="str">
        <f>IFERROR(VLOOKUP($A257,Baggrundsark!$I$4:$V$2502,8,FALSE),"")</f>
        <v/>
      </c>
      <c r="D257" s="32" t="str">
        <f>IFERROR(VLOOKUP($A257,Baggrundsark!$I$4:$V$2502,10,FALSE),"")</f>
        <v/>
      </c>
      <c r="E257" s="32" t="str">
        <f>IFERROR(VLOOKUP($A257,Baggrundsark!$I$4:$V$2502,11,FALSE),"")</f>
        <v/>
      </c>
      <c r="F257" s="32" t="str">
        <f>IFERROR(VLOOKUP($A257,Baggrundsark!$I$4:$V$2502,14,FALSE),"")</f>
        <v/>
      </c>
      <c r="G257" s="71" t="str">
        <f>IF(B257="","",IF(VLOOKUP(E257,'Indtastning af standardsats'!$A$3:$B$6,2,FALSE)="","",VLOOKUP(E257,'Indtastning af standardsats'!$A$3:$B$6,2,FALSE)))</f>
        <v/>
      </c>
      <c r="H257" s="79"/>
      <c r="I257" s="63" t="str">
        <f t="shared" si="3"/>
        <v/>
      </c>
      <c r="K257" s="110"/>
      <c r="L257" s="110"/>
      <c r="M257" s="110"/>
    </row>
    <row r="258" spans="1:13" x14ac:dyDescent="0.25">
      <c r="A258" s="29">
        <v>255</v>
      </c>
      <c r="B258" s="32" t="str">
        <f>IFERROR(VLOOKUP($A258,Baggrundsark!$I$4:$V$2502,7,FALSE),"")</f>
        <v/>
      </c>
      <c r="C258" s="32" t="str">
        <f>IFERROR(VLOOKUP($A258,Baggrundsark!$I$4:$V$2502,8,FALSE),"")</f>
        <v/>
      </c>
      <c r="D258" s="32" t="str">
        <f>IFERROR(VLOOKUP($A258,Baggrundsark!$I$4:$V$2502,10,FALSE),"")</f>
        <v/>
      </c>
      <c r="E258" s="32" t="str">
        <f>IFERROR(VLOOKUP($A258,Baggrundsark!$I$4:$V$2502,11,FALSE),"")</f>
        <v/>
      </c>
      <c r="F258" s="32" t="str">
        <f>IFERROR(VLOOKUP($A258,Baggrundsark!$I$4:$V$2502,14,FALSE),"")</f>
        <v/>
      </c>
      <c r="G258" s="71" t="str">
        <f>IF(B258="","",IF(VLOOKUP(E258,'Indtastning af standardsats'!$A$3:$B$6,2,FALSE)="","",VLOOKUP(E258,'Indtastning af standardsats'!$A$3:$B$6,2,FALSE)))</f>
        <v/>
      </c>
      <c r="H258" s="77"/>
      <c r="I258" s="63" t="str">
        <f t="shared" si="3"/>
        <v/>
      </c>
      <c r="K258" s="110"/>
      <c r="L258" s="110"/>
      <c r="M258" s="110"/>
    </row>
    <row r="259" spans="1:13" x14ac:dyDescent="0.25">
      <c r="A259" s="29">
        <v>256</v>
      </c>
      <c r="B259" s="32" t="str">
        <f>IFERROR(VLOOKUP($A259,Baggrundsark!$I$4:$V$2502,7,FALSE),"")</f>
        <v/>
      </c>
      <c r="C259" s="32" t="str">
        <f>IFERROR(VLOOKUP($A259,Baggrundsark!$I$4:$V$2502,8,FALSE),"")</f>
        <v/>
      </c>
      <c r="D259" s="32" t="str">
        <f>IFERROR(VLOOKUP($A259,Baggrundsark!$I$4:$V$2502,10,FALSE),"")</f>
        <v/>
      </c>
      <c r="E259" s="32" t="str">
        <f>IFERROR(VLOOKUP($A259,Baggrundsark!$I$4:$V$2502,11,FALSE),"")</f>
        <v/>
      </c>
      <c r="F259" s="32" t="str">
        <f>IFERROR(VLOOKUP($A259,Baggrundsark!$I$4:$V$2502,14,FALSE),"")</f>
        <v/>
      </c>
      <c r="G259" s="71" t="str">
        <f>IF(B259="","",IF(VLOOKUP(E259,'Indtastning af standardsats'!$A$3:$B$6,2,FALSE)="","",VLOOKUP(E259,'Indtastning af standardsats'!$A$3:$B$6,2,FALSE)))</f>
        <v/>
      </c>
      <c r="H259" s="79"/>
      <c r="I259" s="63" t="str">
        <f t="shared" si="3"/>
        <v/>
      </c>
      <c r="K259" s="110"/>
      <c r="L259" s="110"/>
      <c r="M259" s="110"/>
    </row>
    <row r="260" spans="1:13" x14ac:dyDescent="0.25">
      <c r="A260" s="29">
        <v>257</v>
      </c>
      <c r="B260" s="32" t="str">
        <f>IFERROR(VLOOKUP($A260,Baggrundsark!$I$4:$V$2502,7,FALSE),"")</f>
        <v/>
      </c>
      <c r="C260" s="32" t="str">
        <f>IFERROR(VLOOKUP($A260,Baggrundsark!$I$4:$V$2502,8,FALSE),"")</f>
        <v/>
      </c>
      <c r="D260" s="32" t="str">
        <f>IFERROR(VLOOKUP($A260,Baggrundsark!$I$4:$V$2502,10,FALSE),"")</f>
        <v/>
      </c>
      <c r="E260" s="32" t="str">
        <f>IFERROR(VLOOKUP($A260,Baggrundsark!$I$4:$V$2502,11,FALSE),"")</f>
        <v/>
      </c>
      <c r="F260" s="32" t="str">
        <f>IFERROR(VLOOKUP($A260,Baggrundsark!$I$4:$V$2502,14,FALSE),"")</f>
        <v/>
      </c>
      <c r="G260" s="71" t="str">
        <f>IF(B260="","",IF(VLOOKUP(E260,'Indtastning af standardsats'!$A$3:$B$6,2,FALSE)="","",VLOOKUP(E260,'Indtastning af standardsats'!$A$3:$B$6,2,FALSE)))</f>
        <v/>
      </c>
      <c r="H260" s="77"/>
      <c r="I260" s="63" t="str">
        <f t="shared" si="3"/>
        <v/>
      </c>
      <c r="K260" s="110"/>
      <c r="L260" s="110"/>
      <c r="M260" s="110"/>
    </row>
    <row r="261" spans="1:13" x14ac:dyDescent="0.25">
      <c r="A261" s="29">
        <v>258</v>
      </c>
      <c r="B261" s="32" t="str">
        <f>IFERROR(VLOOKUP($A261,Baggrundsark!$I$4:$V$2502,7,FALSE),"")</f>
        <v/>
      </c>
      <c r="C261" s="32" t="str">
        <f>IFERROR(VLOOKUP($A261,Baggrundsark!$I$4:$V$2502,8,FALSE),"")</f>
        <v/>
      </c>
      <c r="D261" s="32" t="str">
        <f>IFERROR(VLOOKUP($A261,Baggrundsark!$I$4:$V$2502,10,FALSE),"")</f>
        <v/>
      </c>
      <c r="E261" s="32" t="str">
        <f>IFERROR(VLOOKUP($A261,Baggrundsark!$I$4:$V$2502,11,FALSE),"")</f>
        <v/>
      </c>
      <c r="F261" s="32" t="str">
        <f>IFERROR(VLOOKUP($A261,Baggrundsark!$I$4:$V$2502,14,FALSE),"")</f>
        <v/>
      </c>
      <c r="G261" s="71" t="str">
        <f>IF(B261="","",IF(VLOOKUP(E261,'Indtastning af standardsats'!$A$3:$B$6,2,FALSE)="","",VLOOKUP(E261,'Indtastning af standardsats'!$A$3:$B$6,2,FALSE)))</f>
        <v/>
      </c>
      <c r="H261" s="79"/>
      <c r="I261" s="63" t="str">
        <f t="shared" ref="I261:I324" si="4">IFERROR(IF((G261*H261)=0,"",ROUNDDOWN(G261*MIN(H261,160.33),2)),"")</f>
        <v/>
      </c>
      <c r="K261" s="110"/>
      <c r="L261" s="110"/>
      <c r="M261" s="110"/>
    </row>
    <row r="262" spans="1:13" x14ac:dyDescent="0.25">
      <c r="A262" s="29">
        <v>259</v>
      </c>
      <c r="B262" s="32" t="str">
        <f>IFERROR(VLOOKUP($A262,Baggrundsark!$I$4:$V$2502,7,FALSE),"")</f>
        <v/>
      </c>
      <c r="C262" s="32" t="str">
        <f>IFERROR(VLOOKUP($A262,Baggrundsark!$I$4:$V$2502,8,FALSE),"")</f>
        <v/>
      </c>
      <c r="D262" s="32" t="str">
        <f>IFERROR(VLOOKUP($A262,Baggrundsark!$I$4:$V$2502,10,FALSE),"")</f>
        <v/>
      </c>
      <c r="E262" s="32" t="str">
        <f>IFERROR(VLOOKUP($A262,Baggrundsark!$I$4:$V$2502,11,FALSE),"")</f>
        <v/>
      </c>
      <c r="F262" s="32" t="str">
        <f>IFERROR(VLOOKUP($A262,Baggrundsark!$I$4:$V$2502,14,FALSE),"")</f>
        <v/>
      </c>
      <c r="G262" s="71" t="str">
        <f>IF(B262="","",IF(VLOOKUP(E262,'Indtastning af standardsats'!$A$3:$B$6,2,FALSE)="","",VLOOKUP(E262,'Indtastning af standardsats'!$A$3:$B$6,2,FALSE)))</f>
        <v/>
      </c>
      <c r="H262" s="77"/>
      <c r="I262" s="63" t="str">
        <f t="shared" si="4"/>
        <v/>
      </c>
      <c r="K262" s="110"/>
      <c r="L262" s="110"/>
      <c r="M262" s="110"/>
    </row>
    <row r="263" spans="1:13" x14ac:dyDescent="0.25">
      <c r="A263" s="29">
        <v>260</v>
      </c>
      <c r="B263" s="32" t="str">
        <f>IFERROR(VLOOKUP($A263,Baggrundsark!$I$4:$V$2502,7,FALSE),"")</f>
        <v/>
      </c>
      <c r="C263" s="32" t="str">
        <f>IFERROR(VLOOKUP($A263,Baggrundsark!$I$4:$V$2502,8,FALSE),"")</f>
        <v/>
      </c>
      <c r="D263" s="32" t="str">
        <f>IFERROR(VLOOKUP($A263,Baggrundsark!$I$4:$V$2502,10,FALSE),"")</f>
        <v/>
      </c>
      <c r="E263" s="32" t="str">
        <f>IFERROR(VLOOKUP($A263,Baggrundsark!$I$4:$V$2502,11,FALSE),"")</f>
        <v/>
      </c>
      <c r="F263" s="32" t="str">
        <f>IFERROR(VLOOKUP($A263,Baggrundsark!$I$4:$V$2502,14,FALSE),"")</f>
        <v/>
      </c>
      <c r="G263" s="71" t="str">
        <f>IF(B263="","",IF(VLOOKUP(E263,'Indtastning af standardsats'!$A$3:$B$6,2,FALSE)="","",VLOOKUP(E263,'Indtastning af standardsats'!$A$3:$B$6,2,FALSE)))</f>
        <v/>
      </c>
      <c r="H263" s="79"/>
      <c r="I263" s="63" t="str">
        <f t="shared" si="4"/>
        <v/>
      </c>
      <c r="K263" s="110"/>
      <c r="L263" s="110"/>
      <c r="M263" s="110"/>
    </row>
    <row r="264" spans="1:13" x14ac:dyDescent="0.25">
      <c r="A264" s="29">
        <v>261</v>
      </c>
      <c r="B264" s="32" t="str">
        <f>IFERROR(VLOOKUP($A264,Baggrundsark!$I$4:$V$2502,7,FALSE),"")</f>
        <v/>
      </c>
      <c r="C264" s="32" t="str">
        <f>IFERROR(VLOOKUP($A264,Baggrundsark!$I$4:$V$2502,8,FALSE),"")</f>
        <v/>
      </c>
      <c r="D264" s="32" t="str">
        <f>IFERROR(VLOOKUP($A264,Baggrundsark!$I$4:$V$2502,10,FALSE),"")</f>
        <v/>
      </c>
      <c r="E264" s="32" t="str">
        <f>IFERROR(VLOOKUP($A264,Baggrundsark!$I$4:$V$2502,11,FALSE),"")</f>
        <v/>
      </c>
      <c r="F264" s="32" t="str">
        <f>IFERROR(VLOOKUP($A264,Baggrundsark!$I$4:$V$2502,14,FALSE),"")</f>
        <v/>
      </c>
      <c r="G264" s="71" t="str">
        <f>IF(B264="","",IF(VLOOKUP(E264,'Indtastning af standardsats'!$A$3:$B$6,2,FALSE)="","",VLOOKUP(E264,'Indtastning af standardsats'!$A$3:$B$6,2,FALSE)))</f>
        <v/>
      </c>
      <c r="H264" s="77"/>
      <c r="I264" s="63" t="str">
        <f t="shared" si="4"/>
        <v/>
      </c>
      <c r="K264" s="110"/>
      <c r="L264" s="110"/>
      <c r="M264" s="110"/>
    </row>
    <row r="265" spans="1:13" x14ac:dyDescent="0.25">
      <c r="A265" s="29">
        <v>262</v>
      </c>
      <c r="B265" s="32" t="str">
        <f>IFERROR(VLOOKUP($A265,Baggrundsark!$I$4:$V$2502,7,FALSE),"")</f>
        <v/>
      </c>
      <c r="C265" s="32" t="str">
        <f>IFERROR(VLOOKUP($A265,Baggrundsark!$I$4:$V$2502,8,FALSE),"")</f>
        <v/>
      </c>
      <c r="D265" s="32" t="str">
        <f>IFERROR(VLOOKUP($A265,Baggrundsark!$I$4:$V$2502,10,FALSE),"")</f>
        <v/>
      </c>
      <c r="E265" s="32" t="str">
        <f>IFERROR(VLOOKUP($A265,Baggrundsark!$I$4:$V$2502,11,FALSE),"")</f>
        <v/>
      </c>
      <c r="F265" s="32" t="str">
        <f>IFERROR(VLOOKUP($A265,Baggrundsark!$I$4:$V$2502,14,FALSE),"")</f>
        <v/>
      </c>
      <c r="G265" s="71" t="str">
        <f>IF(B265="","",IF(VLOOKUP(E265,'Indtastning af standardsats'!$A$3:$B$6,2,FALSE)="","",VLOOKUP(E265,'Indtastning af standardsats'!$A$3:$B$6,2,FALSE)))</f>
        <v/>
      </c>
      <c r="H265" s="79"/>
      <c r="I265" s="63" t="str">
        <f t="shared" si="4"/>
        <v/>
      </c>
      <c r="K265" s="110"/>
      <c r="L265" s="110"/>
      <c r="M265" s="110"/>
    </row>
    <row r="266" spans="1:13" x14ac:dyDescent="0.25">
      <c r="A266" s="29">
        <v>263</v>
      </c>
      <c r="B266" s="32" t="str">
        <f>IFERROR(VLOOKUP($A266,Baggrundsark!$I$4:$V$2502,7,FALSE),"")</f>
        <v/>
      </c>
      <c r="C266" s="32" t="str">
        <f>IFERROR(VLOOKUP($A266,Baggrundsark!$I$4:$V$2502,8,FALSE),"")</f>
        <v/>
      </c>
      <c r="D266" s="32" t="str">
        <f>IFERROR(VLOOKUP($A266,Baggrundsark!$I$4:$V$2502,10,FALSE),"")</f>
        <v/>
      </c>
      <c r="E266" s="32" t="str">
        <f>IFERROR(VLOOKUP($A266,Baggrundsark!$I$4:$V$2502,11,FALSE),"")</f>
        <v/>
      </c>
      <c r="F266" s="32" t="str">
        <f>IFERROR(VLOOKUP($A266,Baggrundsark!$I$4:$V$2502,14,FALSE),"")</f>
        <v/>
      </c>
      <c r="G266" s="71" t="str">
        <f>IF(B266="","",IF(VLOOKUP(E266,'Indtastning af standardsats'!$A$3:$B$6,2,FALSE)="","",VLOOKUP(E266,'Indtastning af standardsats'!$A$3:$B$6,2,FALSE)))</f>
        <v/>
      </c>
      <c r="H266" s="77"/>
      <c r="I266" s="63" t="str">
        <f t="shared" si="4"/>
        <v/>
      </c>
      <c r="K266" s="110"/>
      <c r="L266" s="110"/>
      <c r="M266" s="110"/>
    </row>
    <row r="267" spans="1:13" x14ac:dyDescent="0.25">
      <c r="A267" s="29">
        <v>264</v>
      </c>
      <c r="B267" s="32" t="str">
        <f>IFERROR(VLOOKUP($A267,Baggrundsark!$I$4:$V$2502,7,FALSE),"")</f>
        <v/>
      </c>
      <c r="C267" s="32" t="str">
        <f>IFERROR(VLOOKUP($A267,Baggrundsark!$I$4:$V$2502,8,FALSE),"")</f>
        <v/>
      </c>
      <c r="D267" s="32" t="str">
        <f>IFERROR(VLOOKUP($A267,Baggrundsark!$I$4:$V$2502,10,FALSE),"")</f>
        <v/>
      </c>
      <c r="E267" s="32" t="str">
        <f>IFERROR(VLOOKUP($A267,Baggrundsark!$I$4:$V$2502,11,FALSE),"")</f>
        <v/>
      </c>
      <c r="F267" s="32" t="str">
        <f>IFERROR(VLOOKUP($A267,Baggrundsark!$I$4:$V$2502,14,FALSE),"")</f>
        <v/>
      </c>
      <c r="G267" s="71" t="str">
        <f>IF(B267="","",IF(VLOOKUP(E267,'Indtastning af standardsats'!$A$3:$B$6,2,FALSE)="","",VLOOKUP(E267,'Indtastning af standardsats'!$A$3:$B$6,2,FALSE)))</f>
        <v/>
      </c>
      <c r="H267" s="79"/>
      <c r="I267" s="63" t="str">
        <f t="shared" si="4"/>
        <v/>
      </c>
      <c r="K267" s="110"/>
      <c r="L267" s="110"/>
      <c r="M267" s="110"/>
    </row>
    <row r="268" spans="1:13" x14ac:dyDescent="0.25">
      <c r="A268" s="29">
        <v>265</v>
      </c>
      <c r="B268" s="32" t="str">
        <f>IFERROR(VLOOKUP($A268,Baggrundsark!$I$4:$V$2502,7,FALSE),"")</f>
        <v/>
      </c>
      <c r="C268" s="32" t="str">
        <f>IFERROR(VLOOKUP($A268,Baggrundsark!$I$4:$V$2502,8,FALSE),"")</f>
        <v/>
      </c>
      <c r="D268" s="32" t="str">
        <f>IFERROR(VLOOKUP($A268,Baggrundsark!$I$4:$V$2502,10,FALSE),"")</f>
        <v/>
      </c>
      <c r="E268" s="32" t="str">
        <f>IFERROR(VLOOKUP($A268,Baggrundsark!$I$4:$V$2502,11,FALSE),"")</f>
        <v/>
      </c>
      <c r="F268" s="32" t="str">
        <f>IFERROR(VLOOKUP($A268,Baggrundsark!$I$4:$V$2502,14,FALSE),"")</f>
        <v/>
      </c>
      <c r="G268" s="71" t="str">
        <f>IF(B268="","",IF(VLOOKUP(E268,'Indtastning af standardsats'!$A$3:$B$6,2,FALSE)="","",VLOOKUP(E268,'Indtastning af standardsats'!$A$3:$B$6,2,FALSE)))</f>
        <v/>
      </c>
      <c r="H268" s="77"/>
      <c r="I268" s="63" t="str">
        <f t="shared" si="4"/>
        <v/>
      </c>
      <c r="K268" s="110"/>
      <c r="L268" s="110"/>
      <c r="M268" s="110"/>
    </row>
    <row r="269" spans="1:13" x14ac:dyDescent="0.25">
      <c r="A269" s="29">
        <v>266</v>
      </c>
      <c r="B269" s="32" t="str">
        <f>IFERROR(VLOOKUP($A269,Baggrundsark!$I$4:$V$2502,7,FALSE),"")</f>
        <v/>
      </c>
      <c r="C269" s="32" t="str">
        <f>IFERROR(VLOOKUP($A269,Baggrundsark!$I$4:$V$2502,8,FALSE),"")</f>
        <v/>
      </c>
      <c r="D269" s="32" t="str">
        <f>IFERROR(VLOOKUP($A269,Baggrundsark!$I$4:$V$2502,10,FALSE),"")</f>
        <v/>
      </c>
      <c r="E269" s="32" t="str">
        <f>IFERROR(VLOOKUP($A269,Baggrundsark!$I$4:$V$2502,11,FALSE),"")</f>
        <v/>
      </c>
      <c r="F269" s="32" t="str">
        <f>IFERROR(VLOOKUP($A269,Baggrundsark!$I$4:$V$2502,14,FALSE),"")</f>
        <v/>
      </c>
      <c r="G269" s="71" t="str">
        <f>IF(B269="","",IF(VLOOKUP(E269,'Indtastning af standardsats'!$A$3:$B$6,2,FALSE)="","",VLOOKUP(E269,'Indtastning af standardsats'!$A$3:$B$6,2,FALSE)))</f>
        <v/>
      </c>
      <c r="H269" s="79"/>
      <c r="I269" s="63" t="str">
        <f t="shared" si="4"/>
        <v/>
      </c>
      <c r="K269" s="110"/>
      <c r="L269" s="110"/>
      <c r="M269" s="110"/>
    </row>
    <row r="270" spans="1:13" x14ac:dyDescent="0.25">
      <c r="A270" s="29">
        <v>267</v>
      </c>
      <c r="B270" s="32" t="str">
        <f>IFERROR(VLOOKUP($A270,Baggrundsark!$I$4:$V$2502,7,FALSE),"")</f>
        <v/>
      </c>
      <c r="C270" s="32" t="str">
        <f>IFERROR(VLOOKUP($A270,Baggrundsark!$I$4:$V$2502,8,FALSE),"")</f>
        <v/>
      </c>
      <c r="D270" s="32" t="str">
        <f>IFERROR(VLOOKUP($A270,Baggrundsark!$I$4:$V$2502,10,FALSE),"")</f>
        <v/>
      </c>
      <c r="E270" s="32" t="str">
        <f>IFERROR(VLOOKUP($A270,Baggrundsark!$I$4:$V$2502,11,FALSE),"")</f>
        <v/>
      </c>
      <c r="F270" s="32" t="str">
        <f>IFERROR(VLOOKUP($A270,Baggrundsark!$I$4:$V$2502,14,FALSE),"")</f>
        <v/>
      </c>
      <c r="G270" s="71" t="str">
        <f>IF(B270="","",IF(VLOOKUP(E270,'Indtastning af standardsats'!$A$3:$B$6,2,FALSE)="","",VLOOKUP(E270,'Indtastning af standardsats'!$A$3:$B$6,2,FALSE)))</f>
        <v/>
      </c>
      <c r="H270" s="77"/>
      <c r="I270" s="63" t="str">
        <f t="shared" si="4"/>
        <v/>
      </c>
      <c r="K270" s="110"/>
      <c r="L270" s="110"/>
      <c r="M270" s="110"/>
    </row>
    <row r="271" spans="1:13" x14ac:dyDescent="0.25">
      <c r="A271" s="29">
        <v>268</v>
      </c>
      <c r="B271" s="32" t="str">
        <f>IFERROR(VLOOKUP($A271,Baggrundsark!$I$4:$V$2502,7,FALSE),"")</f>
        <v/>
      </c>
      <c r="C271" s="32" t="str">
        <f>IFERROR(VLOOKUP($A271,Baggrundsark!$I$4:$V$2502,8,FALSE),"")</f>
        <v/>
      </c>
      <c r="D271" s="32" t="str">
        <f>IFERROR(VLOOKUP($A271,Baggrundsark!$I$4:$V$2502,10,FALSE),"")</f>
        <v/>
      </c>
      <c r="E271" s="32" t="str">
        <f>IFERROR(VLOOKUP($A271,Baggrundsark!$I$4:$V$2502,11,FALSE),"")</f>
        <v/>
      </c>
      <c r="F271" s="32" t="str">
        <f>IFERROR(VLOOKUP($A271,Baggrundsark!$I$4:$V$2502,14,FALSE),"")</f>
        <v/>
      </c>
      <c r="G271" s="71" t="str">
        <f>IF(B271="","",IF(VLOOKUP(E271,'Indtastning af standardsats'!$A$3:$B$6,2,FALSE)="","",VLOOKUP(E271,'Indtastning af standardsats'!$A$3:$B$6,2,FALSE)))</f>
        <v/>
      </c>
      <c r="H271" s="79"/>
      <c r="I271" s="63" t="str">
        <f t="shared" si="4"/>
        <v/>
      </c>
      <c r="K271" s="110"/>
      <c r="L271" s="110"/>
      <c r="M271" s="110"/>
    </row>
    <row r="272" spans="1:13" x14ac:dyDescent="0.25">
      <c r="A272" s="29">
        <v>269</v>
      </c>
      <c r="B272" s="32" t="str">
        <f>IFERROR(VLOOKUP($A272,Baggrundsark!$I$4:$V$2502,7,FALSE),"")</f>
        <v/>
      </c>
      <c r="C272" s="32" t="str">
        <f>IFERROR(VLOOKUP($A272,Baggrundsark!$I$4:$V$2502,8,FALSE),"")</f>
        <v/>
      </c>
      <c r="D272" s="32" t="str">
        <f>IFERROR(VLOOKUP($A272,Baggrundsark!$I$4:$V$2502,10,FALSE),"")</f>
        <v/>
      </c>
      <c r="E272" s="32" t="str">
        <f>IFERROR(VLOOKUP($A272,Baggrundsark!$I$4:$V$2502,11,FALSE),"")</f>
        <v/>
      </c>
      <c r="F272" s="32" t="str">
        <f>IFERROR(VLOOKUP($A272,Baggrundsark!$I$4:$V$2502,14,FALSE),"")</f>
        <v/>
      </c>
      <c r="G272" s="71" t="str">
        <f>IF(B272="","",IF(VLOOKUP(E272,'Indtastning af standardsats'!$A$3:$B$6,2,FALSE)="","",VLOOKUP(E272,'Indtastning af standardsats'!$A$3:$B$6,2,FALSE)))</f>
        <v/>
      </c>
      <c r="H272" s="77"/>
      <c r="I272" s="63" t="str">
        <f t="shared" si="4"/>
        <v/>
      </c>
      <c r="K272" s="110"/>
      <c r="L272" s="110"/>
      <c r="M272" s="110"/>
    </row>
    <row r="273" spans="1:13" x14ac:dyDescent="0.25">
      <c r="A273" s="29">
        <v>270</v>
      </c>
      <c r="B273" s="32" t="str">
        <f>IFERROR(VLOOKUP($A273,Baggrundsark!$I$4:$V$2502,7,FALSE),"")</f>
        <v/>
      </c>
      <c r="C273" s="32" t="str">
        <f>IFERROR(VLOOKUP($A273,Baggrundsark!$I$4:$V$2502,8,FALSE),"")</f>
        <v/>
      </c>
      <c r="D273" s="32" t="str">
        <f>IFERROR(VLOOKUP($A273,Baggrundsark!$I$4:$V$2502,10,FALSE),"")</f>
        <v/>
      </c>
      <c r="E273" s="32" t="str">
        <f>IFERROR(VLOOKUP($A273,Baggrundsark!$I$4:$V$2502,11,FALSE),"")</f>
        <v/>
      </c>
      <c r="F273" s="32" t="str">
        <f>IFERROR(VLOOKUP($A273,Baggrundsark!$I$4:$V$2502,14,FALSE),"")</f>
        <v/>
      </c>
      <c r="G273" s="71" t="str">
        <f>IF(B273="","",IF(VLOOKUP(E273,'Indtastning af standardsats'!$A$3:$B$6,2,FALSE)="","",VLOOKUP(E273,'Indtastning af standardsats'!$A$3:$B$6,2,FALSE)))</f>
        <v/>
      </c>
      <c r="H273" s="79"/>
      <c r="I273" s="63" t="str">
        <f t="shared" si="4"/>
        <v/>
      </c>
      <c r="K273" s="110"/>
      <c r="L273" s="110"/>
      <c r="M273" s="110"/>
    </row>
    <row r="274" spans="1:13" x14ac:dyDescent="0.25">
      <c r="A274" s="29">
        <v>271</v>
      </c>
      <c r="B274" s="32" t="str">
        <f>IFERROR(VLOOKUP($A274,Baggrundsark!$I$4:$V$2502,7,FALSE),"")</f>
        <v/>
      </c>
      <c r="C274" s="32" t="str">
        <f>IFERROR(VLOOKUP($A274,Baggrundsark!$I$4:$V$2502,8,FALSE),"")</f>
        <v/>
      </c>
      <c r="D274" s="32" t="str">
        <f>IFERROR(VLOOKUP($A274,Baggrundsark!$I$4:$V$2502,10,FALSE),"")</f>
        <v/>
      </c>
      <c r="E274" s="32" t="str">
        <f>IFERROR(VLOOKUP($A274,Baggrundsark!$I$4:$V$2502,11,FALSE),"")</f>
        <v/>
      </c>
      <c r="F274" s="32" t="str">
        <f>IFERROR(VLOOKUP($A274,Baggrundsark!$I$4:$V$2502,14,FALSE),"")</f>
        <v/>
      </c>
      <c r="G274" s="71" t="str">
        <f>IF(B274="","",IF(VLOOKUP(E274,'Indtastning af standardsats'!$A$3:$B$6,2,FALSE)="","",VLOOKUP(E274,'Indtastning af standardsats'!$A$3:$B$6,2,FALSE)))</f>
        <v/>
      </c>
      <c r="H274" s="77"/>
      <c r="I274" s="63" t="str">
        <f t="shared" si="4"/>
        <v/>
      </c>
      <c r="K274" s="110"/>
      <c r="L274" s="110"/>
      <c r="M274" s="110"/>
    </row>
    <row r="275" spans="1:13" x14ac:dyDescent="0.25">
      <c r="A275" s="29">
        <v>272</v>
      </c>
      <c r="B275" s="32" t="str">
        <f>IFERROR(VLOOKUP($A275,Baggrundsark!$I$4:$V$2502,7,FALSE),"")</f>
        <v/>
      </c>
      <c r="C275" s="32" t="str">
        <f>IFERROR(VLOOKUP($A275,Baggrundsark!$I$4:$V$2502,8,FALSE),"")</f>
        <v/>
      </c>
      <c r="D275" s="32" t="str">
        <f>IFERROR(VLOOKUP($A275,Baggrundsark!$I$4:$V$2502,10,FALSE),"")</f>
        <v/>
      </c>
      <c r="E275" s="32" t="str">
        <f>IFERROR(VLOOKUP($A275,Baggrundsark!$I$4:$V$2502,11,FALSE),"")</f>
        <v/>
      </c>
      <c r="F275" s="32" t="str">
        <f>IFERROR(VLOOKUP($A275,Baggrundsark!$I$4:$V$2502,14,FALSE),"")</f>
        <v/>
      </c>
      <c r="G275" s="71" t="str">
        <f>IF(B275="","",IF(VLOOKUP(E275,'Indtastning af standardsats'!$A$3:$B$6,2,FALSE)="","",VLOOKUP(E275,'Indtastning af standardsats'!$A$3:$B$6,2,FALSE)))</f>
        <v/>
      </c>
      <c r="H275" s="79"/>
      <c r="I275" s="63" t="str">
        <f t="shared" si="4"/>
        <v/>
      </c>
      <c r="K275" s="110"/>
      <c r="L275" s="110"/>
      <c r="M275" s="110"/>
    </row>
    <row r="276" spans="1:13" x14ac:dyDescent="0.25">
      <c r="A276" s="29">
        <v>273</v>
      </c>
      <c r="B276" s="32" t="str">
        <f>IFERROR(VLOOKUP($A276,Baggrundsark!$I$4:$V$2502,7,FALSE),"")</f>
        <v/>
      </c>
      <c r="C276" s="32" t="str">
        <f>IFERROR(VLOOKUP($A276,Baggrundsark!$I$4:$V$2502,8,FALSE),"")</f>
        <v/>
      </c>
      <c r="D276" s="32" t="str">
        <f>IFERROR(VLOOKUP($A276,Baggrundsark!$I$4:$V$2502,10,FALSE),"")</f>
        <v/>
      </c>
      <c r="E276" s="32" t="str">
        <f>IFERROR(VLOOKUP($A276,Baggrundsark!$I$4:$V$2502,11,FALSE),"")</f>
        <v/>
      </c>
      <c r="F276" s="32" t="str">
        <f>IFERROR(VLOOKUP($A276,Baggrundsark!$I$4:$V$2502,14,FALSE),"")</f>
        <v/>
      </c>
      <c r="G276" s="71" t="str">
        <f>IF(B276="","",IF(VLOOKUP(E276,'Indtastning af standardsats'!$A$3:$B$6,2,FALSE)="","",VLOOKUP(E276,'Indtastning af standardsats'!$A$3:$B$6,2,FALSE)))</f>
        <v/>
      </c>
      <c r="H276" s="77"/>
      <c r="I276" s="63" t="str">
        <f t="shared" si="4"/>
        <v/>
      </c>
      <c r="K276" s="110"/>
      <c r="L276" s="110"/>
      <c r="M276" s="110"/>
    </row>
    <row r="277" spans="1:13" x14ac:dyDescent="0.25">
      <c r="A277" s="29">
        <v>274</v>
      </c>
      <c r="B277" s="32" t="str">
        <f>IFERROR(VLOOKUP($A277,Baggrundsark!$I$4:$V$2502,7,FALSE),"")</f>
        <v/>
      </c>
      <c r="C277" s="32" t="str">
        <f>IFERROR(VLOOKUP($A277,Baggrundsark!$I$4:$V$2502,8,FALSE),"")</f>
        <v/>
      </c>
      <c r="D277" s="32" t="str">
        <f>IFERROR(VLOOKUP($A277,Baggrundsark!$I$4:$V$2502,10,FALSE),"")</f>
        <v/>
      </c>
      <c r="E277" s="32" t="str">
        <f>IFERROR(VLOOKUP($A277,Baggrundsark!$I$4:$V$2502,11,FALSE),"")</f>
        <v/>
      </c>
      <c r="F277" s="32" t="str">
        <f>IFERROR(VLOOKUP($A277,Baggrundsark!$I$4:$V$2502,14,FALSE),"")</f>
        <v/>
      </c>
      <c r="G277" s="71" t="str">
        <f>IF(B277="","",IF(VLOOKUP(E277,'Indtastning af standardsats'!$A$3:$B$6,2,FALSE)="","",VLOOKUP(E277,'Indtastning af standardsats'!$A$3:$B$6,2,FALSE)))</f>
        <v/>
      </c>
      <c r="H277" s="79"/>
      <c r="I277" s="63" t="str">
        <f t="shared" si="4"/>
        <v/>
      </c>
      <c r="K277" s="110"/>
      <c r="L277" s="110"/>
      <c r="M277" s="110"/>
    </row>
    <row r="278" spans="1:13" x14ac:dyDescent="0.25">
      <c r="A278" s="29">
        <v>275</v>
      </c>
      <c r="B278" s="32" t="str">
        <f>IFERROR(VLOOKUP($A278,Baggrundsark!$I$4:$V$2502,7,FALSE),"")</f>
        <v/>
      </c>
      <c r="C278" s="32" t="str">
        <f>IFERROR(VLOOKUP($A278,Baggrundsark!$I$4:$V$2502,8,FALSE),"")</f>
        <v/>
      </c>
      <c r="D278" s="32" t="str">
        <f>IFERROR(VLOOKUP($A278,Baggrundsark!$I$4:$V$2502,10,FALSE),"")</f>
        <v/>
      </c>
      <c r="E278" s="32" t="str">
        <f>IFERROR(VLOOKUP($A278,Baggrundsark!$I$4:$V$2502,11,FALSE),"")</f>
        <v/>
      </c>
      <c r="F278" s="32" t="str">
        <f>IFERROR(VLOOKUP($A278,Baggrundsark!$I$4:$V$2502,14,FALSE),"")</f>
        <v/>
      </c>
      <c r="G278" s="71" t="str">
        <f>IF(B278="","",IF(VLOOKUP(E278,'Indtastning af standardsats'!$A$3:$B$6,2,FALSE)="","",VLOOKUP(E278,'Indtastning af standardsats'!$A$3:$B$6,2,FALSE)))</f>
        <v/>
      </c>
      <c r="H278" s="77"/>
      <c r="I278" s="63" t="str">
        <f t="shared" si="4"/>
        <v/>
      </c>
      <c r="K278" s="110"/>
      <c r="L278" s="110"/>
      <c r="M278" s="110"/>
    </row>
    <row r="279" spans="1:13" x14ac:dyDescent="0.25">
      <c r="A279" s="29">
        <v>276</v>
      </c>
      <c r="B279" s="32" t="str">
        <f>IFERROR(VLOOKUP($A279,Baggrundsark!$I$4:$V$2502,7,FALSE),"")</f>
        <v/>
      </c>
      <c r="C279" s="32" t="str">
        <f>IFERROR(VLOOKUP($A279,Baggrundsark!$I$4:$V$2502,8,FALSE),"")</f>
        <v/>
      </c>
      <c r="D279" s="32" t="str">
        <f>IFERROR(VLOOKUP($A279,Baggrundsark!$I$4:$V$2502,10,FALSE),"")</f>
        <v/>
      </c>
      <c r="E279" s="32" t="str">
        <f>IFERROR(VLOOKUP($A279,Baggrundsark!$I$4:$V$2502,11,FALSE),"")</f>
        <v/>
      </c>
      <c r="F279" s="32" t="str">
        <f>IFERROR(VLOOKUP($A279,Baggrundsark!$I$4:$V$2502,14,FALSE),"")</f>
        <v/>
      </c>
      <c r="G279" s="71" t="str">
        <f>IF(B279="","",IF(VLOOKUP(E279,'Indtastning af standardsats'!$A$3:$B$6,2,FALSE)="","",VLOOKUP(E279,'Indtastning af standardsats'!$A$3:$B$6,2,FALSE)))</f>
        <v/>
      </c>
      <c r="H279" s="79"/>
      <c r="I279" s="63" t="str">
        <f t="shared" si="4"/>
        <v/>
      </c>
      <c r="K279" s="110"/>
      <c r="L279" s="110"/>
      <c r="M279" s="110"/>
    </row>
    <row r="280" spans="1:13" x14ac:dyDescent="0.25">
      <c r="A280" s="29">
        <v>277</v>
      </c>
      <c r="B280" s="32" t="str">
        <f>IFERROR(VLOOKUP($A280,Baggrundsark!$I$4:$V$2502,7,FALSE),"")</f>
        <v/>
      </c>
      <c r="C280" s="32" t="str">
        <f>IFERROR(VLOOKUP($A280,Baggrundsark!$I$4:$V$2502,8,FALSE),"")</f>
        <v/>
      </c>
      <c r="D280" s="32" t="str">
        <f>IFERROR(VLOOKUP($A280,Baggrundsark!$I$4:$V$2502,10,FALSE),"")</f>
        <v/>
      </c>
      <c r="E280" s="32" t="str">
        <f>IFERROR(VLOOKUP($A280,Baggrundsark!$I$4:$V$2502,11,FALSE),"")</f>
        <v/>
      </c>
      <c r="F280" s="32" t="str">
        <f>IFERROR(VLOOKUP($A280,Baggrundsark!$I$4:$V$2502,14,FALSE),"")</f>
        <v/>
      </c>
      <c r="G280" s="71" t="str">
        <f>IF(B280="","",IF(VLOOKUP(E280,'Indtastning af standardsats'!$A$3:$B$6,2,FALSE)="","",VLOOKUP(E280,'Indtastning af standardsats'!$A$3:$B$6,2,FALSE)))</f>
        <v/>
      </c>
      <c r="H280" s="77"/>
      <c r="I280" s="63" t="str">
        <f t="shared" si="4"/>
        <v/>
      </c>
      <c r="K280" s="110"/>
      <c r="L280" s="110"/>
      <c r="M280" s="110"/>
    </row>
    <row r="281" spans="1:13" x14ac:dyDescent="0.25">
      <c r="A281" s="29">
        <v>278</v>
      </c>
      <c r="B281" s="32" t="str">
        <f>IFERROR(VLOOKUP($A281,Baggrundsark!$I$4:$V$2502,7,FALSE),"")</f>
        <v/>
      </c>
      <c r="C281" s="32" t="str">
        <f>IFERROR(VLOOKUP($A281,Baggrundsark!$I$4:$V$2502,8,FALSE),"")</f>
        <v/>
      </c>
      <c r="D281" s="32" t="str">
        <f>IFERROR(VLOOKUP($A281,Baggrundsark!$I$4:$V$2502,10,FALSE),"")</f>
        <v/>
      </c>
      <c r="E281" s="32" t="str">
        <f>IFERROR(VLOOKUP($A281,Baggrundsark!$I$4:$V$2502,11,FALSE),"")</f>
        <v/>
      </c>
      <c r="F281" s="32" t="str">
        <f>IFERROR(VLOOKUP($A281,Baggrundsark!$I$4:$V$2502,14,FALSE),"")</f>
        <v/>
      </c>
      <c r="G281" s="71" t="str">
        <f>IF(B281="","",IF(VLOOKUP(E281,'Indtastning af standardsats'!$A$3:$B$6,2,FALSE)="","",VLOOKUP(E281,'Indtastning af standardsats'!$A$3:$B$6,2,FALSE)))</f>
        <v/>
      </c>
      <c r="H281" s="79"/>
      <c r="I281" s="63" t="str">
        <f t="shared" si="4"/>
        <v/>
      </c>
      <c r="K281" s="110"/>
      <c r="L281" s="110"/>
      <c r="M281" s="110"/>
    </row>
    <row r="282" spans="1:13" x14ac:dyDescent="0.25">
      <c r="A282" s="29">
        <v>279</v>
      </c>
      <c r="B282" s="32" t="str">
        <f>IFERROR(VLOOKUP($A282,Baggrundsark!$I$4:$V$2502,7,FALSE),"")</f>
        <v/>
      </c>
      <c r="C282" s="32" t="str">
        <f>IFERROR(VLOOKUP($A282,Baggrundsark!$I$4:$V$2502,8,FALSE),"")</f>
        <v/>
      </c>
      <c r="D282" s="32" t="str">
        <f>IFERROR(VLOOKUP($A282,Baggrundsark!$I$4:$V$2502,10,FALSE),"")</f>
        <v/>
      </c>
      <c r="E282" s="32" t="str">
        <f>IFERROR(VLOOKUP($A282,Baggrundsark!$I$4:$V$2502,11,FALSE),"")</f>
        <v/>
      </c>
      <c r="F282" s="32" t="str">
        <f>IFERROR(VLOOKUP($A282,Baggrundsark!$I$4:$V$2502,14,FALSE),"")</f>
        <v/>
      </c>
      <c r="G282" s="71" t="str">
        <f>IF(B282="","",IF(VLOOKUP(E282,'Indtastning af standardsats'!$A$3:$B$6,2,FALSE)="","",VLOOKUP(E282,'Indtastning af standardsats'!$A$3:$B$6,2,FALSE)))</f>
        <v/>
      </c>
      <c r="H282" s="77"/>
      <c r="I282" s="63" t="str">
        <f t="shared" si="4"/>
        <v/>
      </c>
      <c r="K282" s="110"/>
      <c r="L282" s="110"/>
      <c r="M282" s="110"/>
    </row>
    <row r="283" spans="1:13" x14ac:dyDescent="0.25">
      <c r="A283" s="29">
        <v>280</v>
      </c>
      <c r="B283" s="32" t="str">
        <f>IFERROR(VLOOKUP($A283,Baggrundsark!$I$4:$V$2502,7,FALSE),"")</f>
        <v/>
      </c>
      <c r="C283" s="32" t="str">
        <f>IFERROR(VLOOKUP($A283,Baggrundsark!$I$4:$V$2502,8,FALSE),"")</f>
        <v/>
      </c>
      <c r="D283" s="32" t="str">
        <f>IFERROR(VLOOKUP($A283,Baggrundsark!$I$4:$V$2502,10,FALSE),"")</f>
        <v/>
      </c>
      <c r="E283" s="32" t="str">
        <f>IFERROR(VLOOKUP($A283,Baggrundsark!$I$4:$V$2502,11,FALSE),"")</f>
        <v/>
      </c>
      <c r="F283" s="32" t="str">
        <f>IFERROR(VLOOKUP($A283,Baggrundsark!$I$4:$V$2502,14,FALSE),"")</f>
        <v/>
      </c>
      <c r="G283" s="71" t="str">
        <f>IF(B283="","",IF(VLOOKUP(E283,'Indtastning af standardsats'!$A$3:$B$6,2,FALSE)="","",VLOOKUP(E283,'Indtastning af standardsats'!$A$3:$B$6,2,FALSE)))</f>
        <v/>
      </c>
      <c r="H283" s="79"/>
      <c r="I283" s="63" t="str">
        <f t="shared" si="4"/>
        <v/>
      </c>
      <c r="K283" s="110"/>
      <c r="L283" s="110"/>
      <c r="M283" s="110"/>
    </row>
    <row r="284" spans="1:13" x14ac:dyDescent="0.25">
      <c r="A284" s="29">
        <v>281</v>
      </c>
      <c r="B284" s="32" t="str">
        <f>IFERROR(VLOOKUP($A284,Baggrundsark!$I$4:$V$2502,7,FALSE),"")</f>
        <v/>
      </c>
      <c r="C284" s="32" t="str">
        <f>IFERROR(VLOOKUP($A284,Baggrundsark!$I$4:$V$2502,8,FALSE),"")</f>
        <v/>
      </c>
      <c r="D284" s="32" t="str">
        <f>IFERROR(VLOOKUP($A284,Baggrundsark!$I$4:$V$2502,10,FALSE),"")</f>
        <v/>
      </c>
      <c r="E284" s="32" t="str">
        <f>IFERROR(VLOOKUP($A284,Baggrundsark!$I$4:$V$2502,11,FALSE),"")</f>
        <v/>
      </c>
      <c r="F284" s="32" t="str">
        <f>IFERROR(VLOOKUP($A284,Baggrundsark!$I$4:$V$2502,14,FALSE),"")</f>
        <v/>
      </c>
      <c r="G284" s="71" t="str">
        <f>IF(B284="","",IF(VLOOKUP(E284,'Indtastning af standardsats'!$A$3:$B$6,2,FALSE)="","",VLOOKUP(E284,'Indtastning af standardsats'!$A$3:$B$6,2,FALSE)))</f>
        <v/>
      </c>
      <c r="H284" s="77"/>
      <c r="I284" s="63" t="str">
        <f t="shared" si="4"/>
        <v/>
      </c>
      <c r="K284" s="110"/>
      <c r="L284" s="110"/>
      <c r="M284" s="110"/>
    </row>
    <row r="285" spans="1:13" x14ac:dyDescent="0.25">
      <c r="A285" s="29">
        <v>282</v>
      </c>
      <c r="B285" s="32" t="str">
        <f>IFERROR(VLOOKUP($A285,Baggrundsark!$I$4:$V$2502,7,FALSE),"")</f>
        <v/>
      </c>
      <c r="C285" s="32" t="str">
        <f>IFERROR(VLOOKUP($A285,Baggrundsark!$I$4:$V$2502,8,FALSE),"")</f>
        <v/>
      </c>
      <c r="D285" s="32" t="str">
        <f>IFERROR(VLOOKUP($A285,Baggrundsark!$I$4:$V$2502,10,FALSE),"")</f>
        <v/>
      </c>
      <c r="E285" s="32" t="str">
        <f>IFERROR(VLOOKUP($A285,Baggrundsark!$I$4:$V$2502,11,FALSE),"")</f>
        <v/>
      </c>
      <c r="F285" s="32" t="str">
        <f>IFERROR(VLOOKUP($A285,Baggrundsark!$I$4:$V$2502,14,FALSE),"")</f>
        <v/>
      </c>
      <c r="G285" s="71" t="str">
        <f>IF(B285="","",IF(VLOOKUP(E285,'Indtastning af standardsats'!$A$3:$B$6,2,FALSE)="","",VLOOKUP(E285,'Indtastning af standardsats'!$A$3:$B$6,2,FALSE)))</f>
        <v/>
      </c>
      <c r="H285" s="79"/>
      <c r="I285" s="63" t="str">
        <f t="shared" si="4"/>
        <v/>
      </c>
      <c r="K285" s="110"/>
      <c r="L285" s="110"/>
      <c r="M285" s="110"/>
    </row>
    <row r="286" spans="1:13" x14ac:dyDescent="0.25">
      <c r="A286" s="29">
        <v>283</v>
      </c>
      <c r="B286" s="32" t="str">
        <f>IFERROR(VLOOKUP($A286,Baggrundsark!$I$4:$V$2502,7,FALSE),"")</f>
        <v/>
      </c>
      <c r="C286" s="32" t="str">
        <f>IFERROR(VLOOKUP($A286,Baggrundsark!$I$4:$V$2502,8,FALSE),"")</f>
        <v/>
      </c>
      <c r="D286" s="32" t="str">
        <f>IFERROR(VLOOKUP($A286,Baggrundsark!$I$4:$V$2502,10,FALSE),"")</f>
        <v/>
      </c>
      <c r="E286" s="32" t="str">
        <f>IFERROR(VLOOKUP($A286,Baggrundsark!$I$4:$V$2502,11,FALSE),"")</f>
        <v/>
      </c>
      <c r="F286" s="32" t="str">
        <f>IFERROR(VLOOKUP($A286,Baggrundsark!$I$4:$V$2502,14,FALSE),"")</f>
        <v/>
      </c>
      <c r="G286" s="71" t="str">
        <f>IF(B286="","",IF(VLOOKUP(E286,'Indtastning af standardsats'!$A$3:$B$6,2,FALSE)="","",VLOOKUP(E286,'Indtastning af standardsats'!$A$3:$B$6,2,FALSE)))</f>
        <v/>
      </c>
      <c r="H286" s="77"/>
      <c r="I286" s="63" t="str">
        <f t="shared" si="4"/>
        <v/>
      </c>
      <c r="K286" s="110"/>
      <c r="L286" s="110"/>
      <c r="M286" s="110"/>
    </row>
    <row r="287" spans="1:13" x14ac:dyDescent="0.25">
      <c r="A287" s="29">
        <v>284</v>
      </c>
      <c r="B287" s="32" t="str">
        <f>IFERROR(VLOOKUP($A287,Baggrundsark!$I$4:$V$2502,7,FALSE),"")</f>
        <v/>
      </c>
      <c r="C287" s="32" t="str">
        <f>IFERROR(VLOOKUP($A287,Baggrundsark!$I$4:$V$2502,8,FALSE),"")</f>
        <v/>
      </c>
      <c r="D287" s="32" t="str">
        <f>IFERROR(VLOOKUP($A287,Baggrundsark!$I$4:$V$2502,10,FALSE),"")</f>
        <v/>
      </c>
      <c r="E287" s="32" t="str">
        <f>IFERROR(VLOOKUP($A287,Baggrundsark!$I$4:$V$2502,11,FALSE),"")</f>
        <v/>
      </c>
      <c r="F287" s="32" t="str">
        <f>IFERROR(VLOOKUP($A287,Baggrundsark!$I$4:$V$2502,14,FALSE),"")</f>
        <v/>
      </c>
      <c r="G287" s="71" t="str">
        <f>IF(B287="","",IF(VLOOKUP(E287,'Indtastning af standardsats'!$A$3:$B$6,2,FALSE)="","",VLOOKUP(E287,'Indtastning af standardsats'!$A$3:$B$6,2,FALSE)))</f>
        <v/>
      </c>
      <c r="H287" s="79"/>
      <c r="I287" s="63" t="str">
        <f t="shared" si="4"/>
        <v/>
      </c>
      <c r="K287" s="110"/>
      <c r="L287" s="110"/>
      <c r="M287" s="110"/>
    </row>
    <row r="288" spans="1:13" x14ac:dyDescent="0.25">
      <c r="A288" s="29">
        <v>285</v>
      </c>
      <c r="B288" s="32" t="str">
        <f>IFERROR(VLOOKUP($A288,Baggrundsark!$I$4:$V$2502,7,FALSE),"")</f>
        <v/>
      </c>
      <c r="C288" s="32" t="str">
        <f>IFERROR(VLOOKUP($A288,Baggrundsark!$I$4:$V$2502,8,FALSE),"")</f>
        <v/>
      </c>
      <c r="D288" s="32" t="str">
        <f>IFERROR(VLOOKUP($A288,Baggrundsark!$I$4:$V$2502,10,FALSE),"")</f>
        <v/>
      </c>
      <c r="E288" s="32" t="str">
        <f>IFERROR(VLOOKUP($A288,Baggrundsark!$I$4:$V$2502,11,FALSE),"")</f>
        <v/>
      </c>
      <c r="F288" s="32" t="str">
        <f>IFERROR(VLOOKUP($A288,Baggrundsark!$I$4:$V$2502,14,FALSE),"")</f>
        <v/>
      </c>
      <c r="G288" s="71" t="str">
        <f>IF(B288="","",IF(VLOOKUP(E288,'Indtastning af standardsats'!$A$3:$B$6,2,FALSE)="","",VLOOKUP(E288,'Indtastning af standardsats'!$A$3:$B$6,2,FALSE)))</f>
        <v/>
      </c>
      <c r="H288" s="77"/>
      <c r="I288" s="63" t="str">
        <f t="shared" si="4"/>
        <v/>
      </c>
      <c r="K288" s="110"/>
      <c r="L288" s="110"/>
      <c r="M288" s="110"/>
    </row>
    <row r="289" spans="1:13" x14ac:dyDescent="0.25">
      <c r="A289" s="29">
        <v>286</v>
      </c>
      <c r="B289" s="32" t="str">
        <f>IFERROR(VLOOKUP($A289,Baggrundsark!$I$4:$V$2502,7,FALSE),"")</f>
        <v/>
      </c>
      <c r="C289" s="32" t="str">
        <f>IFERROR(VLOOKUP($A289,Baggrundsark!$I$4:$V$2502,8,FALSE),"")</f>
        <v/>
      </c>
      <c r="D289" s="32" t="str">
        <f>IFERROR(VLOOKUP($A289,Baggrundsark!$I$4:$V$2502,10,FALSE),"")</f>
        <v/>
      </c>
      <c r="E289" s="32" t="str">
        <f>IFERROR(VLOOKUP($A289,Baggrundsark!$I$4:$V$2502,11,FALSE),"")</f>
        <v/>
      </c>
      <c r="F289" s="32" t="str">
        <f>IFERROR(VLOOKUP($A289,Baggrundsark!$I$4:$V$2502,14,FALSE),"")</f>
        <v/>
      </c>
      <c r="G289" s="71" t="str">
        <f>IF(B289="","",IF(VLOOKUP(E289,'Indtastning af standardsats'!$A$3:$B$6,2,FALSE)="","",VLOOKUP(E289,'Indtastning af standardsats'!$A$3:$B$6,2,FALSE)))</f>
        <v/>
      </c>
      <c r="H289" s="79"/>
      <c r="I289" s="63" t="str">
        <f t="shared" si="4"/>
        <v/>
      </c>
      <c r="K289" s="110"/>
      <c r="L289" s="110"/>
      <c r="M289" s="110"/>
    </row>
    <row r="290" spans="1:13" x14ac:dyDescent="0.25">
      <c r="A290" s="29">
        <v>287</v>
      </c>
      <c r="B290" s="32" t="str">
        <f>IFERROR(VLOOKUP($A290,Baggrundsark!$I$4:$V$2502,7,FALSE),"")</f>
        <v/>
      </c>
      <c r="C290" s="32" t="str">
        <f>IFERROR(VLOOKUP($A290,Baggrundsark!$I$4:$V$2502,8,FALSE),"")</f>
        <v/>
      </c>
      <c r="D290" s="32" t="str">
        <f>IFERROR(VLOOKUP($A290,Baggrundsark!$I$4:$V$2502,10,FALSE),"")</f>
        <v/>
      </c>
      <c r="E290" s="32" t="str">
        <f>IFERROR(VLOOKUP($A290,Baggrundsark!$I$4:$V$2502,11,FALSE),"")</f>
        <v/>
      </c>
      <c r="F290" s="32" t="str">
        <f>IFERROR(VLOOKUP($A290,Baggrundsark!$I$4:$V$2502,14,FALSE),"")</f>
        <v/>
      </c>
      <c r="G290" s="71" t="str">
        <f>IF(B290="","",IF(VLOOKUP(E290,'Indtastning af standardsats'!$A$3:$B$6,2,FALSE)="","",VLOOKUP(E290,'Indtastning af standardsats'!$A$3:$B$6,2,FALSE)))</f>
        <v/>
      </c>
      <c r="H290" s="77"/>
      <c r="I290" s="63" t="str">
        <f t="shared" si="4"/>
        <v/>
      </c>
      <c r="K290" s="110"/>
      <c r="L290" s="110"/>
      <c r="M290" s="110"/>
    </row>
    <row r="291" spans="1:13" x14ac:dyDescent="0.25">
      <c r="A291" s="29">
        <v>288</v>
      </c>
      <c r="B291" s="32" t="str">
        <f>IFERROR(VLOOKUP($A291,Baggrundsark!$I$4:$V$2502,7,FALSE),"")</f>
        <v/>
      </c>
      <c r="C291" s="32" t="str">
        <f>IFERROR(VLOOKUP($A291,Baggrundsark!$I$4:$V$2502,8,FALSE),"")</f>
        <v/>
      </c>
      <c r="D291" s="32" t="str">
        <f>IFERROR(VLOOKUP($A291,Baggrundsark!$I$4:$V$2502,10,FALSE),"")</f>
        <v/>
      </c>
      <c r="E291" s="32" t="str">
        <f>IFERROR(VLOOKUP($A291,Baggrundsark!$I$4:$V$2502,11,FALSE),"")</f>
        <v/>
      </c>
      <c r="F291" s="32" t="str">
        <f>IFERROR(VLOOKUP($A291,Baggrundsark!$I$4:$V$2502,14,FALSE),"")</f>
        <v/>
      </c>
      <c r="G291" s="71" t="str">
        <f>IF(B291="","",IF(VLOOKUP(E291,'Indtastning af standardsats'!$A$3:$B$6,2,FALSE)="","",VLOOKUP(E291,'Indtastning af standardsats'!$A$3:$B$6,2,FALSE)))</f>
        <v/>
      </c>
      <c r="H291" s="79"/>
      <c r="I291" s="63" t="str">
        <f t="shared" si="4"/>
        <v/>
      </c>
      <c r="K291" s="110"/>
      <c r="L291" s="110"/>
      <c r="M291" s="110"/>
    </row>
    <row r="292" spans="1:13" x14ac:dyDescent="0.25">
      <c r="A292" s="29">
        <v>289</v>
      </c>
      <c r="B292" s="32" t="str">
        <f>IFERROR(VLOOKUP($A292,Baggrundsark!$I$4:$V$2502,7,FALSE),"")</f>
        <v/>
      </c>
      <c r="C292" s="32" t="str">
        <f>IFERROR(VLOOKUP($A292,Baggrundsark!$I$4:$V$2502,8,FALSE),"")</f>
        <v/>
      </c>
      <c r="D292" s="32" t="str">
        <f>IFERROR(VLOOKUP($A292,Baggrundsark!$I$4:$V$2502,10,FALSE),"")</f>
        <v/>
      </c>
      <c r="E292" s="32" t="str">
        <f>IFERROR(VLOOKUP($A292,Baggrundsark!$I$4:$V$2502,11,FALSE),"")</f>
        <v/>
      </c>
      <c r="F292" s="32" t="str">
        <f>IFERROR(VLOOKUP($A292,Baggrundsark!$I$4:$V$2502,14,FALSE),"")</f>
        <v/>
      </c>
      <c r="G292" s="71" t="str">
        <f>IF(B292="","",IF(VLOOKUP(E292,'Indtastning af standardsats'!$A$3:$B$6,2,FALSE)="","",VLOOKUP(E292,'Indtastning af standardsats'!$A$3:$B$6,2,FALSE)))</f>
        <v/>
      </c>
      <c r="H292" s="77"/>
      <c r="I292" s="63" t="str">
        <f t="shared" si="4"/>
        <v/>
      </c>
      <c r="K292" s="110"/>
      <c r="L292" s="110"/>
      <c r="M292" s="110"/>
    </row>
    <row r="293" spans="1:13" x14ac:dyDescent="0.25">
      <c r="A293" s="29">
        <v>290</v>
      </c>
      <c r="B293" s="32" t="str">
        <f>IFERROR(VLOOKUP($A293,Baggrundsark!$I$4:$V$2502,7,FALSE),"")</f>
        <v/>
      </c>
      <c r="C293" s="32" t="str">
        <f>IFERROR(VLOOKUP($A293,Baggrundsark!$I$4:$V$2502,8,FALSE),"")</f>
        <v/>
      </c>
      <c r="D293" s="32" t="str">
        <f>IFERROR(VLOOKUP($A293,Baggrundsark!$I$4:$V$2502,10,FALSE),"")</f>
        <v/>
      </c>
      <c r="E293" s="32" t="str">
        <f>IFERROR(VLOOKUP($A293,Baggrundsark!$I$4:$V$2502,11,FALSE),"")</f>
        <v/>
      </c>
      <c r="F293" s="32" t="str">
        <f>IFERROR(VLOOKUP($A293,Baggrundsark!$I$4:$V$2502,14,FALSE),"")</f>
        <v/>
      </c>
      <c r="G293" s="71" t="str">
        <f>IF(B293="","",IF(VLOOKUP(E293,'Indtastning af standardsats'!$A$3:$B$6,2,FALSE)="","",VLOOKUP(E293,'Indtastning af standardsats'!$A$3:$B$6,2,FALSE)))</f>
        <v/>
      </c>
      <c r="H293" s="79"/>
      <c r="I293" s="63" t="str">
        <f t="shared" si="4"/>
        <v/>
      </c>
      <c r="K293" s="110"/>
      <c r="L293" s="110"/>
      <c r="M293" s="110"/>
    </row>
    <row r="294" spans="1:13" x14ac:dyDescent="0.25">
      <c r="A294" s="29">
        <v>291</v>
      </c>
      <c r="B294" s="32" t="str">
        <f>IFERROR(VLOOKUP($A294,Baggrundsark!$I$4:$V$2502,7,FALSE),"")</f>
        <v/>
      </c>
      <c r="C294" s="32" t="str">
        <f>IFERROR(VLOOKUP($A294,Baggrundsark!$I$4:$V$2502,8,FALSE),"")</f>
        <v/>
      </c>
      <c r="D294" s="32" t="str">
        <f>IFERROR(VLOOKUP($A294,Baggrundsark!$I$4:$V$2502,10,FALSE),"")</f>
        <v/>
      </c>
      <c r="E294" s="32" t="str">
        <f>IFERROR(VLOOKUP($A294,Baggrundsark!$I$4:$V$2502,11,FALSE),"")</f>
        <v/>
      </c>
      <c r="F294" s="32" t="str">
        <f>IFERROR(VLOOKUP($A294,Baggrundsark!$I$4:$V$2502,14,FALSE),"")</f>
        <v/>
      </c>
      <c r="G294" s="71" t="str">
        <f>IF(B294="","",IF(VLOOKUP(E294,'Indtastning af standardsats'!$A$3:$B$6,2,FALSE)="","",VLOOKUP(E294,'Indtastning af standardsats'!$A$3:$B$6,2,FALSE)))</f>
        <v/>
      </c>
      <c r="H294" s="77"/>
      <c r="I294" s="63" t="str">
        <f t="shared" si="4"/>
        <v/>
      </c>
      <c r="K294" s="110"/>
      <c r="L294" s="110"/>
      <c r="M294" s="110"/>
    </row>
    <row r="295" spans="1:13" x14ac:dyDescent="0.25">
      <c r="A295" s="29">
        <v>292</v>
      </c>
      <c r="B295" s="32" t="str">
        <f>IFERROR(VLOOKUP($A295,Baggrundsark!$I$4:$V$2502,7,FALSE),"")</f>
        <v/>
      </c>
      <c r="C295" s="32" t="str">
        <f>IFERROR(VLOOKUP($A295,Baggrundsark!$I$4:$V$2502,8,FALSE),"")</f>
        <v/>
      </c>
      <c r="D295" s="32" t="str">
        <f>IFERROR(VLOOKUP($A295,Baggrundsark!$I$4:$V$2502,10,FALSE),"")</f>
        <v/>
      </c>
      <c r="E295" s="32" t="str">
        <f>IFERROR(VLOOKUP($A295,Baggrundsark!$I$4:$V$2502,11,FALSE),"")</f>
        <v/>
      </c>
      <c r="F295" s="32" t="str">
        <f>IFERROR(VLOOKUP($A295,Baggrundsark!$I$4:$V$2502,14,FALSE),"")</f>
        <v/>
      </c>
      <c r="G295" s="71" t="str">
        <f>IF(B295="","",IF(VLOOKUP(E295,'Indtastning af standardsats'!$A$3:$B$6,2,FALSE)="","",VLOOKUP(E295,'Indtastning af standardsats'!$A$3:$B$6,2,FALSE)))</f>
        <v/>
      </c>
      <c r="H295" s="79"/>
      <c r="I295" s="63" t="str">
        <f t="shared" si="4"/>
        <v/>
      </c>
      <c r="K295" s="110"/>
      <c r="L295" s="110"/>
      <c r="M295" s="110"/>
    </row>
    <row r="296" spans="1:13" x14ac:dyDescent="0.25">
      <c r="A296" s="29">
        <v>293</v>
      </c>
      <c r="B296" s="32" t="str">
        <f>IFERROR(VLOOKUP($A296,Baggrundsark!$I$4:$V$2502,7,FALSE),"")</f>
        <v/>
      </c>
      <c r="C296" s="32" t="str">
        <f>IFERROR(VLOOKUP($A296,Baggrundsark!$I$4:$V$2502,8,FALSE),"")</f>
        <v/>
      </c>
      <c r="D296" s="32" t="str">
        <f>IFERROR(VLOOKUP($A296,Baggrundsark!$I$4:$V$2502,10,FALSE),"")</f>
        <v/>
      </c>
      <c r="E296" s="32" t="str">
        <f>IFERROR(VLOOKUP($A296,Baggrundsark!$I$4:$V$2502,11,FALSE),"")</f>
        <v/>
      </c>
      <c r="F296" s="32" t="str">
        <f>IFERROR(VLOOKUP($A296,Baggrundsark!$I$4:$V$2502,14,FALSE),"")</f>
        <v/>
      </c>
      <c r="G296" s="71" t="str">
        <f>IF(B296="","",IF(VLOOKUP(E296,'Indtastning af standardsats'!$A$3:$B$6,2,FALSE)="","",VLOOKUP(E296,'Indtastning af standardsats'!$A$3:$B$6,2,FALSE)))</f>
        <v/>
      </c>
      <c r="H296" s="77"/>
      <c r="I296" s="63" t="str">
        <f t="shared" si="4"/>
        <v/>
      </c>
      <c r="K296" s="110"/>
      <c r="L296" s="110"/>
      <c r="M296" s="110"/>
    </row>
    <row r="297" spans="1:13" x14ac:dyDescent="0.25">
      <c r="A297" s="29">
        <v>294</v>
      </c>
      <c r="B297" s="32" t="str">
        <f>IFERROR(VLOOKUP($A297,Baggrundsark!$I$4:$V$2502,7,FALSE),"")</f>
        <v/>
      </c>
      <c r="C297" s="32" t="str">
        <f>IFERROR(VLOOKUP($A297,Baggrundsark!$I$4:$V$2502,8,FALSE),"")</f>
        <v/>
      </c>
      <c r="D297" s="32" t="str">
        <f>IFERROR(VLOOKUP($A297,Baggrundsark!$I$4:$V$2502,10,FALSE),"")</f>
        <v/>
      </c>
      <c r="E297" s="32" t="str">
        <f>IFERROR(VLOOKUP($A297,Baggrundsark!$I$4:$V$2502,11,FALSE),"")</f>
        <v/>
      </c>
      <c r="F297" s="32" t="str">
        <f>IFERROR(VLOOKUP($A297,Baggrundsark!$I$4:$V$2502,14,FALSE),"")</f>
        <v/>
      </c>
      <c r="G297" s="71" t="str">
        <f>IF(B297="","",IF(VLOOKUP(E297,'Indtastning af standardsats'!$A$3:$B$6,2,FALSE)="","",VLOOKUP(E297,'Indtastning af standardsats'!$A$3:$B$6,2,FALSE)))</f>
        <v/>
      </c>
      <c r="H297" s="79"/>
      <c r="I297" s="63" t="str">
        <f t="shared" si="4"/>
        <v/>
      </c>
      <c r="K297" s="110"/>
      <c r="L297" s="110"/>
      <c r="M297" s="110"/>
    </row>
    <row r="298" spans="1:13" x14ac:dyDescent="0.25">
      <c r="A298" s="29">
        <v>295</v>
      </c>
      <c r="B298" s="32" t="str">
        <f>IFERROR(VLOOKUP($A298,Baggrundsark!$I$4:$V$2502,7,FALSE),"")</f>
        <v/>
      </c>
      <c r="C298" s="32" t="str">
        <f>IFERROR(VLOOKUP($A298,Baggrundsark!$I$4:$V$2502,8,FALSE),"")</f>
        <v/>
      </c>
      <c r="D298" s="32" t="str">
        <f>IFERROR(VLOOKUP($A298,Baggrundsark!$I$4:$V$2502,10,FALSE),"")</f>
        <v/>
      </c>
      <c r="E298" s="32" t="str">
        <f>IFERROR(VLOOKUP($A298,Baggrundsark!$I$4:$V$2502,11,FALSE),"")</f>
        <v/>
      </c>
      <c r="F298" s="32" t="str">
        <f>IFERROR(VLOOKUP($A298,Baggrundsark!$I$4:$V$2502,14,FALSE),"")</f>
        <v/>
      </c>
      <c r="G298" s="71" t="str">
        <f>IF(B298="","",IF(VLOOKUP(E298,'Indtastning af standardsats'!$A$3:$B$6,2,FALSE)="","",VLOOKUP(E298,'Indtastning af standardsats'!$A$3:$B$6,2,FALSE)))</f>
        <v/>
      </c>
      <c r="H298" s="77"/>
      <c r="I298" s="63" t="str">
        <f t="shared" si="4"/>
        <v/>
      </c>
      <c r="K298" s="110"/>
      <c r="L298" s="110"/>
      <c r="M298" s="110"/>
    </row>
    <row r="299" spans="1:13" x14ac:dyDescent="0.25">
      <c r="A299" s="29">
        <v>296</v>
      </c>
      <c r="B299" s="32" t="str">
        <f>IFERROR(VLOOKUP($A299,Baggrundsark!$I$4:$V$2502,7,FALSE),"")</f>
        <v/>
      </c>
      <c r="C299" s="32" t="str">
        <f>IFERROR(VLOOKUP($A299,Baggrundsark!$I$4:$V$2502,8,FALSE),"")</f>
        <v/>
      </c>
      <c r="D299" s="32" t="str">
        <f>IFERROR(VLOOKUP($A299,Baggrundsark!$I$4:$V$2502,10,FALSE),"")</f>
        <v/>
      </c>
      <c r="E299" s="32" t="str">
        <f>IFERROR(VLOOKUP($A299,Baggrundsark!$I$4:$V$2502,11,FALSE),"")</f>
        <v/>
      </c>
      <c r="F299" s="32" t="str">
        <f>IFERROR(VLOOKUP($A299,Baggrundsark!$I$4:$V$2502,14,FALSE),"")</f>
        <v/>
      </c>
      <c r="G299" s="71" t="str">
        <f>IF(B299="","",IF(VLOOKUP(E299,'Indtastning af standardsats'!$A$3:$B$6,2,FALSE)="","",VLOOKUP(E299,'Indtastning af standardsats'!$A$3:$B$6,2,FALSE)))</f>
        <v/>
      </c>
      <c r="H299" s="79"/>
      <c r="I299" s="63" t="str">
        <f t="shared" si="4"/>
        <v/>
      </c>
      <c r="K299" s="110"/>
      <c r="L299" s="110"/>
      <c r="M299" s="110"/>
    </row>
    <row r="300" spans="1:13" x14ac:dyDescent="0.25">
      <c r="A300" s="29">
        <v>297</v>
      </c>
      <c r="B300" s="32" t="str">
        <f>IFERROR(VLOOKUP($A300,Baggrundsark!$I$4:$V$2502,7,FALSE),"")</f>
        <v/>
      </c>
      <c r="C300" s="32" t="str">
        <f>IFERROR(VLOOKUP($A300,Baggrundsark!$I$4:$V$2502,8,FALSE),"")</f>
        <v/>
      </c>
      <c r="D300" s="32" t="str">
        <f>IFERROR(VLOOKUP($A300,Baggrundsark!$I$4:$V$2502,10,FALSE),"")</f>
        <v/>
      </c>
      <c r="E300" s="32" t="str">
        <f>IFERROR(VLOOKUP($A300,Baggrundsark!$I$4:$V$2502,11,FALSE),"")</f>
        <v/>
      </c>
      <c r="F300" s="32" t="str">
        <f>IFERROR(VLOOKUP($A300,Baggrundsark!$I$4:$V$2502,14,FALSE),"")</f>
        <v/>
      </c>
      <c r="G300" s="71" t="str">
        <f>IF(B300="","",IF(VLOOKUP(E300,'Indtastning af standardsats'!$A$3:$B$6,2,FALSE)="","",VLOOKUP(E300,'Indtastning af standardsats'!$A$3:$B$6,2,FALSE)))</f>
        <v/>
      </c>
      <c r="H300" s="77"/>
      <c r="I300" s="63" t="str">
        <f t="shared" si="4"/>
        <v/>
      </c>
      <c r="K300" s="110"/>
      <c r="L300" s="110"/>
      <c r="M300" s="110"/>
    </row>
    <row r="301" spans="1:13" x14ac:dyDescent="0.25">
      <c r="A301" s="29">
        <v>298</v>
      </c>
      <c r="B301" s="32" t="str">
        <f>IFERROR(VLOOKUP($A301,Baggrundsark!$I$4:$V$2502,7,FALSE),"")</f>
        <v/>
      </c>
      <c r="C301" s="32" t="str">
        <f>IFERROR(VLOOKUP($A301,Baggrundsark!$I$4:$V$2502,8,FALSE),"")</f>
        <v/>
      </c>
      <c r="D301" s="32" t="str">
        <f>IFERROR(VLOOKUP($A301,Baggrundsark!$I$4:$V$2502,10,FALSE),"")</f>
        <v/>
      </c>
      <c r="E301" s="32" t="str">
        <f>IFERROR(VLOOKUP($A301,Baggrundsark!$I$4:$V$2502,11,FALSE),"")</f>
        <v/>
      </c>
      <c r="F301" s="32" t="str">
        <f>IFERROR(VLOOKUP($A301,Baggrundsark!$I$4:$V$2502,14,FALSE),"")</f>
        <v/>
      </c>
      <c r="G301" s="71" t="str">
        <f>IF(B301="","",IF(VLOOKUP(E301,'Indtastning af standardsats'!$A$3:$B$6,2,FALSE)="","",VLOOKUP(E301,'Indtastning af standardsats'!$A$3:$B$6,2,FALSE)))</f>
        <v/>
      </c>
      <c r="H301" s="79"/>
      <c r="I301" s="63" t="str">
        <f t="shared" si="4"/>
        <v/>
      </c>
      <c r="K301" s="110"/>
      <c r="L301" s="110"/>
      <c r="M301" s="110"/>
    </row>
    <row r="302" spans="1:13" x14ac:dyDescent="0.25">
      <c r="A302" s="29">
        <v>299</v>
      </c>
      <c r="B302" s="32" t="str">
        <f>IFERROR(VLOOKUP($A302,Baggrundsark!$I$4:$V$2502,7,FALSE),"")</f>
        <v/>
      </c>
      <c r="C302" s="32" t="str">
        <f>IFERROR(VLOOKUP($A302,Baggrundsark!$I$4:$V$2502,8,FALSE),"")</f>
        <v/>
      </c>
      <c r="D302" s="32" t="str">
        <f>IFERROR(VLOOKUP($A302,Baggrundsark!$I$4:$V$2502,10,FALSE),"")</f>
        <v/>
      </c>
      <c r="E302" s="32" t="str">
        <f>IFERROR(VLOOKUP($A302,Baggrundsark!$I$4:$V$2502,11,FALSE),"")</f>
        <v/>
      </c>
      <c r="F302" s="32" t="str">
        <f>IFERROR(VLOOKUP($A302,Baggrundsark!$I$4:$V$2502,14,FALSE),"")</f>
        <v/>
      </c>
      <c r="G302" s="71" t="str">
        <f>IF(B302="","",IF(VLOOKUP(E302,'Indtastning af standardsats'!$A$3:$B$6,2,FALSE)="","",VLOOKUP(E302,'Indtastning af standardsats'!$A$3:$B$6,2,FALSE)))</f>
        <v/>
      </c>
      <c r="H302" s="77"/>
      <c r="I302" s="63" t="str">
        <f t="shared" si="4"/>
        <v/>
      </c>
      <c r="K302" s="110"/>
      <c r="L302" s="110"/>
      <c r="M302" s="110"/>
    </row>
    <row r="303" spans="1:13" x14ac:dyDescent="0.25">
      <c r="A303" s="29">
        <v>300</v>
      </c>
      <c r="B303" s="32" t="str">
        <f>IFERROR(VLOOKUP($A303,Baggrundsark!$I$4:$V$2502,7,FALSE),"")</f>
        <v/>
      </c>
      <c r="C303" s="32" t="str">
        <f>IFERROR(VLOOKUP($A303,Baggrundsark!$I$4:$V$2502,8,FALSE),"")</f>
        <v/>
      </c>
      <c r="D303" s="32" t="str">
        <f>IFERROR(VLOOKUP($A303,Baggrundsark!$I$4:$V$2502,10,FALSE),"")</f>
        <v/>
      </c>
      <c r="E303" s="32" t="str">
        <f>IFERROR(VLOOKUP($A303,Baggrundsark!$I$4:$V$2502,11,FALSE),"")</f>
        <v/>
      </c>
      <c r="F303" s="32" t="str">
        <f>IFERROR(VLOOKUP($A303,Baggrundsark!$I$4:$V$2502,14,FALSE),"")</f>
        <v/>
      </c>
      <c r="G303" s="71" t="str">
        <f>IF(B303="","",IF(VLOOKUP(E303,'Indtastning af standardsats'!$A$3:$B$6,2,FALSE)="","",VLOOKUP(E303,'Indtastning af standardsats'!$A$3:$B$6,2,FALSE)))</f>
        <v/>
      </c>
      <c r="H303" s="79"/>
      <c r="I303" s="63" t="str">
        <f t="shared" si="4"/>
        <v/>
      </c>
      <c r="K303" s="110"/>
      <c r="L303" s="110"/>
      <c r="M303" s="110"/>
    </row>
    <row r="304" spans="1:13" x14ac:dyDescent="0.25">
      <c r="A304" s="29">
        <v>301</v>
      </c>
      <c r="B304" s="32" t="str">
        <f>IFERROR(VLOOKUP($A304,Baggrundsark!$I$4:$V$2502,7,FALSE),"")</f>
        <v/>
      </c>
      <c r="C304" s="32" t="str">
        <f>IFERROR(VLOOKUP($A304,Baggrundsark!$I$4:$V$2502,8,FALSE),"")</f>
        <v/>
      </c>
      <c r="D304" s="32" t="str">
        <f>IFERROR(VLOOKUP($A304,Baggrundsark!$I$4:$V$2502,10,FALSE),"")</f>
        <v/>
      </c>
      <c r="E304" s="32" t="str">
        <f>IFERROR(VLOOKUP($A304,Baggrundsark!$I$4:$V$2502,11,FALSE),"")</f>
        <v/>
      </c>
      <c r="F304" s="32" t="str">
        <f>IFERROR(VLOOKUP($A304,Baggrundsark!$I$4:$V$2502,14,FALSE),"")</f>
        <v/>
      </c>
      <c r="G304" s="71" t="str">
        <f>IF(B304="","",IF(VLOOKUP(E304,'Indtastning af standardsats'!$A$3:$B$6,2,FALSE)="","",VLOOKUP(E304,'Indtastning af standardsats'!$A$3:$B$6,2,FALSE)))</f>
        <v/>
      </c>
      <c r="H304" s="77"/>
      <c r="I304" s="63" t="str">
        <f t="shared" si="4"/>
        <v/>
      </c>
      <c r="K304" s="110"/>
      <c r="L304" s="110"/>
      <c r="M304" s="110"/>
    </row>
    <row r="305" spans="1:13" x14ac:dyDescent="0.25">
      <c r="A305" s="29">
        <v>302</v>
      </c>
      <c r="B305" s="32" t="str">
        <f>IFERROR(VLOOKUP($A305,Baggrundsark!$I$4:$V$2502,7,FALSE),"")</f>
        <v/>
      </c>
      <c r="C305" s="32" t="str">
        <f>IFERROR(VLOOKUP($A305,Baggrundsark!$I$4:$V$2502,8,FALSE),"")</f>
        <v/>
      </c>
      <c r="D305" s="32" t="str">
        <f>IFERROR(VLOOKUP($A305,Baggrundsark!$I$4:$V$2502,10,FALSE),"")</f>
        <v/>
      </c>
      <c r="E305" s="32" t="str">
        <f>IFERROR(VLOOKUP($A305,Baggrundsark!$I$4:$V$2502,11,FALSE),"")</f>
        <v/>
      </c>
      <c r="F305" s="32" t="str">
        <f>IFERROR(VLOOKUP($A305,Baggrundsark!$I$4:$V$2502,14,FALSE),"")</f>
        <v/>
      </c>
      <c r="G305" s="71" t="str">
        <f>IF(B305="","",IF(VLOOKUP(E305,'Indtastning af standardsats'!$A$3:$B$6,2,FALSE)="","",VLOOKUP(E305,'Indtastning af standardsats'!$A$3:$B$6,2,FALSE)))</f>
        <v/>
      </c>
      <c r="H305" s="79"/>
      <c r="I305" s="63" t="str">
        <f t="shared" si="4"/>
        <v/>
      </c>
      <c r="K305" s="110"/>
      <c r="L305" s="110"/>
      <c r="M305" s="110"/>
    </row>
    <row r="306" spans="1:13" x14ac:dyDescent="0.25">
      <c r="A306" s="29">
        <v>303</v>
      </c>
      <c r="B306" s="32" t="str">
        <f>IFERROR(VLOOKUP($A306,Baggrundsark!$I$4:$V$2502,7,FALSE),"")</f>
        <v/>
      </c>
      <c r="C306" s="32" t="str">
        <f>IFERROR(VLOOKUP($A306,Baggrundsark!$I$4:$V$2502,8,FALSE),"")</f>
        <v/>
      </c>
      <c r="D306" s="32" t="str">
        <f>IFERROR(VLOOKUP($A306,Baggrundsark!$I$4:$V$2502,10,FALSE),"")</f>
        <v/>
      </c>
      <c r="E306" s="32" t="str">
        <f>IFERROR(VLOOKUP($A306,Baggrundsark!$I$4:$V$2502,11,FALSE),"")</f>
        <v/>
      </c>
      <c r="F306" s="32" t="str">
        <f>IFERROR(VLOOKUP($A306,Baggrundsark!$I$4:$V$2502,14,FALSE),"")</f>
        <v/>
      </c>
      <c r="G306" s="71" t="str">
        <f>IF(B306="","",IF(VLOOKUP(E306,'Indtastning af standardsats'!$A$3:$B$6,2,FALSE)="","",VLOOKUP(E306,'Indtastning af standardsats'!$A$3:$B$6,2,FALSE)))</f>
        <v/>
      </c>
      <c r="H306" s="77"/>
      <c r="I306" s="63" t="str">
        <f t="shared" si="4"/>
        <v/>
      </c>
      <c r="K306" s="110"/>
      <c r="L306" s="110"/>
      <c r="M306" s="110"/>
    </row>
    <row r="307" spans="1:13" x14ac:dyDescent="0.25">
      <c r="A307" s="29">
        <v>304</v>
      </c>
      <c r="B307" s="32" t="str">
        <f>IFERROR(VLOOKUP($A307,Baggrundsark!$I$4:$V$2502,7,FALSE),"")</f>
        <v/>
      </c>
      <c r="C307" s="32" t="str">
        <f>IFERROR(VLOOKUP($A307,Baggrundsark!$I$4:$V$2502,8,FALSE),"")</f>
        <v/>
      </c>
      <c r="D307" s="32" t="str">
        <f>IFERROR(VLOOKUP($A307,Baggrundsark!$I$4:$V$2502,10,FALSE),"")</f>
        <v/>
      </c>
      <c r="E307" s="32" t="str">
        <f>IFERROR(VLOOKUP($A307,Baggrundsark!$I$4:$V$2502,11,FALSE),"")</f>
        <v/>
      </c>
      <c r="F307" s="32" t="str">
        <f>IFERROR(VLOOKUP($A307,Baggrundsark!$I$4:$V$2502,14,FALSE),"")</f>
        <v/>
      </c>
      <c r="G307" s="71" t="str">
        <f>IF(B307="","",IF(VLOOKUP(E307,'Indtastning af standardsats'!$A$3:$B$6,2,FALSE)="","",VLOOKUP(E307,'Indtastning af standardsats'!$A$3:$B$6,2,FALSE)))</f>
        <v/>
      </c>
      <c r="H307" s="79"/>
      <c r="I307" s="63" t="str">
        <f t="shared" si="4"/>
        <v/>
      </c>
      <c r="K307" s="110"/>
      <c r="L307" s="110"/>
      <c r="M307" s="110"/>
    </row>
    <row r="308" spans="1:13" x14ac:dyDescent="0.25">
      <c r="A308" s="29">
        <v>305</v>
      </c>
      <c r="B308" s="32" t="str">
        <f>IFERROR(VLOOKUP($A308,Baggrundsark!$I$4:$V$2502,7,FALSE),"")</f>
        <v/>
      </c>
      <c r="C308" s="32" t="str">
        <f>IFERROR(VLOOKUP($A308,Baggrundsark!$I$4:$V$2502,8,FALSE),"")</f>
        <v/>
      </c>
      <c r="D308" s="32" t="str">
        <f>IFERROR(VLOOKUP($A308,Baggrundsark!$I$4:$V$2502,10,FALSE),"")</f>
        <v/>
      </c>
      <c r="E308" s="32" t="str">
        <f>IFERROR(VLOOKUP($A308,Baggrundsark!$I$4:$V$2502,11,FALSE),"")</f>
        <v/>
      </c>
      <c r="F308" s="32" t="str">
        <f>IFERROR(VLOOKUP($A308,Baggrundsark!$I$4:$V$2502,14,FALSE),"")</f>
        <v/>
      </c>
      <c r="G308" s="71" t="str">
        <f>IF(B308="","",IF(VLOOKUP(E308,'Indtastning af standardsats'!$A$3:$B$6,2,FALSE)="","",VLOOKUP(E308,'Indtastning af standardsats'!$A$3:$B$6,2,FALSE)))</f>
        <v/>
      </c>
      <c r="H308" s="77"/>
      <c r="I308" s="63" t="str">
        <f t="shared" si="4"/>
        <v/>
      </c>
      <c r="K308" s="110"/>
      <c r="L308" s="110"/>
      <c r="M308" s="110"/>
    </row>
    <row r="309" spans="1:13" x14ac:dyDescent="0.25">
      <c r="A309" s="29">
        <v>306</v>
      </c>
      <c r="B309" s="32" t="str">
        <f>IFERROR(VLOOKUP($A309,Baggrundsark!$I$4:$V$2502,7,FALSE),"")</f>
        <v/>
      </c>
      <c r="C309" s="32" t="str">
        <f>IFERROR(VLOOKUP($A309,Baggrundsark!$I$4:$V$2502,8,FALSE),"")</f>
        <v/>
      </c>
      <c r="D309" s="32" t="str">
        <f>IFERROR(VLOOKUP($A309,Baggrundsark!$I$4:$V$2502,10,FALSE),"")</f>
        <v/>
      </c>
      <c r="E309" s="32" t="str">
        <f>IFERROR(VLOOKUP($A309,Baggrundsark!$I$4:$V$2502,11,FALSE),"")</f>
        <v/>
      </c>
      <c r="F309" s="32" t="str">
        <f>IFERROR(VLOOKUP($A309,Baggrundsark!$I$4:$V$2502,14,FALSE),"")</f>
        <v/>
      </c>
      <c r="G309" s="71" t="str">
        <f>IF(B309="","",IF(VLOOKUP(E309,'Indtastning af standardsats'!$A$3:$B$6,2,FALSE)="","",VLOOKUP(E309,'Indtastning af standardsats'!$A$3:$B$6,2,FALSE)))</f>
        <v/>
      </c>
      <c r="H309" s="79"/>
      <c r="I309" s="63" t="str">
        <f t="shared" si="4"/>
        <v/>
      </c>
      <c r="K309" s="110"/>
      <c r="L309" s="110"/>
      <c r="M309" s="110"/>
    </row>
    <row r="310" spans="1:13" x14ac:dyDescent="0.25">
      <c r="A310" s="29">
        <v>307</v>
      </c>
      <c r="B310" s="32" t="str">
        <f>IFERROR(VLOOKUP($A310,Baggrundsark!$I$4:$V$2502,7,FALSE),"")</f>
        <v/>
      </c>
      <c r="C310" s="32" t="str">
        <f>IFERROR(VLOOKUP($A310,Baggrundsark!$I$4:$V$2502,8,FALSE),"")</f>
        <v/>
      </c>
      <c r="D310" s="32" t="str">
        <f>IFERROR(VLOOKUP($A310,Baggrundsark!$I$4:$V$2502,10,FALSE),"")</f>
        <v/>
      </c>
      <c r="E310" s="32" t="str">
        <f>IFERROR(VLOOKUP($A310,Baggrundsark!$I$4:$V$2502,11,FALSE),"")</f>
        <v/>
      </c>
      <c r="F310" s="32" t="str">
        <f>IFERROR(VLOOKUP($A310,Baggrundsark!$I$4:$V$2502,14,FALSE),"")</f>
        <v/>
      </c>
      <c r="G310" s="71" t="str">
        <f>IF(B310="","",IF(VLOOKUP(E310,'Indtastning af standardsats'!$A$3:$B$6,2,FALSE)="","",VLOOKUP(E310,'Indtastning af standardsats'!$A$3:$B$6,2,FALSE)))</f>
        <v/>
      </c>
      <c r="H310" s="77"/>
      <c r="I310" s="63" t="str">
        <f t="shared" si="4"/>
        <v/>
      </c>
      <c r="K310" s="110"/>
      <c r="L310" s="110"/>
      <c r="M310" s="110"/>
    </row>
    <row r="311" spans="1:13" x14ac:dyDescent="0.25">
      <c r="A311" s="29">
        <v>308</v>
      </c>
      <c r="B311" s="32" t="str">
        <f>IFERROR(VLOOKUP($A311,Baggrundsark!$I$4:$V$2502,7,FALSE),"")</f>
        <v/>
      </c>
      <c r="C311" s="32" t="str">
        <f>IFERROR(VLOOKUP($A311,Baggrundsark!$I$4:$V$2502,8,FALSE),"")</f>
        <v/>
      </c>
      <c r="D311" s="32" t="str">
        <f>IFERROR(VLOOKUP($A311,Baggrundsark!$I$4:$V$2502,10,FALSE),"")</f>
        <v/>
      </c>
      <c r="E311" s="32" t="str">
        <f>IFERROR(VLOOKUP($A311,Baggrundsark!$I$4:$V$2502,11,FALSE),"")</f>
        <v/>
      </c>
      <c r="F311" s="32" t="str">
        <f>IFERROR(VLOOKUP($A311,Baggrundsark!$I$4:$V$2502,14,FALSE),"")</f>
        <v/>
      </c>
      <c r="G311" s="71" t="str">
        <f>IF(B311="","",IF(VLOOKUP(E311,'Indtastning af standardsats'!$A$3:$B$6,2,FALSE)="","",VLOOKUP(E311,'Indtastning af standardsats'!$A$3:$B$6,2,FALSE)))</f>
        <v/>
      </c>
      <c r="H311" s="79"/>
      <c r="I311" s="63" t="str">
        <f t="shared" si="4"/>
        <v/>
      </c>
      <c r="K311" s="110"/>
      <c r="L311" s="110"/>
      <c r="M311" s="110"/>
    </row>
    <row r="312" spans="1:13" x14ac:dyDescent="0.25">
      <c r="A312" s="29">
        <v>309</v>
      </c>
      <c r="B312" s="32" t="str">
        <f>IFERROR(VLOOKUP($A312,Baggrundsark!$I$4:$V$2502,7,FALSE),"")</f>
        <v/>
      </c>
      <c r="C312" s="32" t="str">
        <f>IFERROR(VLOOKUP($A312,Baggrundsark!$I$4:$V$2502,8,FALSE),"")</f>
        <v/>
      </c>
      <c r="D312" s="32" t="str">
        <f>IFERROR(VLOOKUP($A312,Baggrundsark!$I$4:$V$2502,10,FALSE),"")</f>
        <v/>
      </c>
      <c r="E312" s="32" t="str">
        <f>IFERROR(VLOOKUP($A312,Baggrundsark!$I$4:$V$2502,11,FALSE),"")</f>
        <v/>
      </c>
      <c r="F312" s="32" t="str">
        <f>IFERROR(VLOOKUP($A312,Baggrundsark!$I$4:$V$2502,14,FALSE),"")</f>
        <v/>
      </c>
      <c r="G312" s="71" t="str">
        <f>IF(B312="","",IF(VLOOKUP(E312,'Indtastning af standardsats'!$A$3:$B$6,2,FALSE)="","",VLOOKUP(E312,'Indtastning af standardsats'!$A$3:$B$6,2,FALSE)))</f>
        <v/>
      </c>
      <c r="H312" s="77"/>
      <c r="I312" s="63" t="str">
        <f t="shared" si="4"/>
        <v/>
      </c>
      <c r="K312" s="110"/>
      <c r="L312" s="110"/>
      <c r="M312" s="110"/>
    </row>
    <row r="313" spans="1:13" x14ac:dyDescent="0.25">
      <c r="A313" s="29">
        <v>310</v>
      </c>
      <c r="B313" s="32" t="str">
        <f>IFERROR(VLOOKUP($A313,Baggrundsark!$I$4:$V$2502,7,FALSE),"")</f>
        <v/>
      </c>
      <c r="C313" s="32" t="str">
        <f>IFERROR(VLOOKUP($A313,Baggrundsark!$I$4:$V$2502,8,FALSE),"")</f>
        <v/>
      </c>
      <c r="D313" s="32" t="str">
        <f>IFERROR(VLOOKUP($A313,Baggrundsark!$I$4:$V$2502,10,FALSE),"")</f>
        <v/>
      </c>
      <c r="E313" s="32" t="str">
        <f>IFERROR(VLOOKUP($A313,Baggrundsark!$I$4:$V$2502,11,FALSE),"")</f>
        <v/>
      </c>
      <c r="F313" s="32" t="str">
        <f>IFERROR(VLOOKUP($A313,Baggrundsark!$I$4:$V$2502,14,FALSE),"")</f>
        <v/>
      </c>
      <c r="G313" s="71" t="str">
        <f>IF(B313="","",IF(VLOOKUP(E313,'Indtastning af standardsats'!$A$3:$B$6,2,FALSE)="","",VLOOKUP(E313,'Indtastning af standardsats'!$A$3:$B$6,2,FALSE)))</f>
        <v/>
      </c>
      <c r="H313" s="79"/>
      <c r="I313" s="63" t="str">
        <f t="shared" si="4"/>
        <v/>
      </c>
      <c r="K313" s="110"/>
      <c r="L313" s="110"/>
      <c r="M313" s="110"/>
    </row>
    <row r="314" spans="1:13" x14ac:dyDescent="0.25">
      <c r="A314" s="29">
        <v>311</v>
      </c>
      <c r="B314" s="32" t="str">
        <f>IFERROR(VLOOKUP($A314,Baggrundsark!$I$4:$V$2502,7,FALSE),"")</f>
        <v/>
      </c>
      <c r="C314" s="32" t="str">
        <f>IFERROR(VLOOKUP($A314,Baggrundsark!$I$4:$V$2502,8,FALSE),"")</f>
        <v/>
      </c>
      <c r="D314" s="32" t="str">
        <f>IFERROR(VLOOKUP($A314,Baggrundsark!$I$4:$V$2502,10,FALSE),"")</f>
        <v/>
      </c>
      <c r="E314" s="32" t="str">
        <f>IFERROR(VLOOKUP($A314,Baggrundsark!$I$4:$V$2502,11,FALSE),"")</f>
        <v/>
      </c>
      <c r="F314" s="32" t="str">
        <f>IFERROR(VLOOKUP($A314,Baggrundsark!$I$4:$V$2502,14,FALSE),"")</f>
        <v/>
      </c>
      <c r="G314" s="71" t="str">
        <f>IF(B314="","",IF(VLOOKUP(E314,'Indtastning af standardsats'!$A$3:$B$6,2,FALSE)="","",VLOOKUP(E314,'Indtastning af standardsats'!$A$3:$B$6,2,FALSE)))</f>
        <v/>
      </c>
      <c r="H314" s="77"/>
      <c r="I314" s="63" t="str">
        <f t="shared" si="4"/>
        <v/>
      </c>
      <c r="K314" s="110"/>
      <c r="L314" s="110"/>
      <c r="M314" s="110"/>
    </row>
    <row r="315" spans="1:13" x14ac:dyDescent="0.25">
      <c r="A315" s="29">
        <v>312</v>
      </c>
      <c r="B315" s="32" t="str">
        <f>IFERROR(VLOOKUP($A315,Baggrundsark!$I$4:$V$2502,7,FALSE),"")</f>
        <v/>
      </c>
      <c r="C315" s="32" t="str">
        <f>IFERROR(VLOOKUP($A315,Baggrundsark!$I$4:$V$2502,8,FALSE),"")</f>
        <v/>
      </c>
      <c r="D315" s="32" t="str">
        <f>IFERROR(VLOOKUP($A315,Baggrundsark!$I$4:$V$2502,10,FALSE),"")</f>
        <v/>
      </c>
      <c r="E315" s="32" t="str">
        <f>IFERROR(VLOOKUP($A315,Baggrundsark!$I$4:$V$2502,11,FALSE),"")</f>
        <v/>
      </c>
      <c r="F315" s="32" t="str">
        <f>IFERROR(VLOOKUP($A315,Baggrundsark!$I$4:$V$2502,14,FALSE),"")</f>
        <v/>
      </c>
      <c r="G315" s="71" t="str">
        <f>IF(B315="","",IF(VLOOKUP(E315,'Indtastning af standardsats'!$A$3:$B$6,2,FALSE)="","",VLOOKUP(E315,'Indtastning af standardsats'!$A$3:$B$6,2,FALSE)))</f>
        <v/>
      </c>
      <c r="H315" s="79"/>
      <c r="I315" s="63" t="str">
        <f t="shared" si="4"/>
        <v/>
      </c>
      <c r="K315" s="110"/>
      <c r="L315" s="110"/>
      <c r="M315" s="110"/>
    </row>
    <row r="316" spans="1:13" x14ac:dyDescent="0.25">
      <c r="A316" s="29">
        <v>313</v>
      </c>
      <c r="B316" s="32" t="str">
        <f>IFERROR(VLOOKUP($A316,Baggrundsark!$I$4:$V$2502,7,FALSE),"")</f>
        <v/>
      </c>
      <c r="C316" s="32" t="str">
        <f>IFERROR(VLOOKUP($A316,Baggrundsark!$I$4:$V$2502,8,FALSE),"")</f>
        <v/>
      </c>
      <c r="D316" s="32" t="str">
        <f>IFERROR(VLOOKUP($A316,Baggrundsark!$I$4:$V$2502,10,FALSE),"")</f>
        <v/>
      </c>
      <c r="E316" s="32" t="str">
        <f>IFERROR(VLOOKUP($A316,Baggrundsark!$I$4:$V$2502,11,FALSE),"")</f>
        <v/>
      </c>
      <c r="F316" s="32" t="str">
        <f>IFERROR(VLOOKUP($A316,Baggrundsark!$I$4:$V$2502,14,FALSE),"")</f>
        <v/>
      </c>
      <c r="G316" s="71" t="str">
        <f>IF(B316="","",IF(VLOOKUP(E316,'Indtastning af standardsats'!$A$3:$B$6,2,FALSE)="","",VLOOKUP(E316,'Indtastning af standardsats'!$A$3:$B$6,2,FALSE)))</f>
        <v/>
      </c>
      <c r="H316" s="77"/>
      <c r="I316" s="63" t="str">
        <f t="shared" si="4"/>
        <v/>
      </c>
      <c r="K316" s="110"/>
      <c r="L316" s="110"/>
      <c r="M316" s="110"/>
    </row>
    <row r="317" spans="1:13" x14ac:dyDescent="0.25">
      <c r="A317" s="29">
        <v>314</v>
      </c>
      <c r="B317" s="32" t="str">
        <f>IFERROR(VLOOKUP($A317,Baggrundsark!$I$4:$V$2502,7,FALSE),"")</f>
        <v/>
      </c>
      <c r="C317" s="32" t="str">
        <f>IFERROR(VLOOKUP($A317,Baggrundsark!$I$4:$V$2502,8,FALSE),"")</f>
        <v/>
      </c>
      <c r="D317" s="32" t="str">
        <f>IFERROR(VLOOKUP($A317,Baggrundsark!$I$4:$V$2502,10,FALSE),"")</f>
        <v/>
      </c>
      <c r="E317" s="32" t="str">
        <f>IFERROR(VLOOKUP($A317,Baggrundsark!$I$4:$V$2502,11,FALSE),"")</f>
        <v/>
      </c>
      <c r="F317" s="32" t="str">
        <f>IFERROR(VLOOKUP($A317,Baggrundsark!$I$4:$V$2502,14,FALSE),"")</f>
        <v/>
      </c>
      <c r="G317" s="71" t="str">
        <f>IF(B317="","",IF(VLOOKUP(E317,'Indtastning af standardsats'!$A$3:$B$6,2,FALSE)="","",VLOOKUP(E317,'Indtastning af standardsats'!$A$3:$B$6,2,FALSE)))</f>
        <v/>
      </c>
      <c r="H317" s="79"/>
      <c r="I317" s="63" t="str">
        <f t="shared" si="4"/>
        <v/>
      </c>
      <c r="K317" s="110"/>
      <c r="L317" s="110"/>
      <c r="M317" s="110"/>
    </row>
    <row r="318" spans="1:13" x14ac:dyDescent="0.25">
      <c r="A318" s="29">
        <v>315</v>
      </c>
      <c r="B318" s="32" t="str">
        <f>IFERROR(VLOOKUP($A318,Baggrundsark!$I$4:$V$2502,7,FALSE),"")</f>
        <v/>
      </c>
      <c r="C318" s="32" t="str">
        <f>IFERROR(VLOOKUP($A318,Baggrundsark!$I$4:$V$2502,8,FALSE),"")</f>
        <v/>
      </c>
      <c r="D318" s="32" t="str">
        <f>IFERROR(VLOOKUP($A318,Baggrundsark!$I$4:$V$2502,10,FALSE),"")</f>
        <v/>
      </c>
      <c r="E318" s="32" t="str">
        <f>IFERROR(VLOOKUP($A318,Baggrundsark!$I$4:$V$2502,11,FALSE),"")</f>
        <v/>
      </c>
      <c r="F318" s="32" t="str">
        <f>IFERROR(VLOOKUP($A318,Baggrundsark!$I$4:$V$2502,14,FALSE),"")</f>
        <v/>
      </c>
      <c r="G318" s="71" t="str">
        <f>IF(B318="","",IF(VLOOKUP(E318,'Indtastning af standardsats'!$A$3:$B$6,2,FALSE)="","",VLOOKUP(E318,'Indtastning af standardsats'!$A$3:$B$6,2,FALSE)))</f>
        <v/>
      </c>
      <c r="H318" s="77"/>
      <c r="I318" s="63" t="str">
        <f t="shared" si="4"/>
        <v/>
      </c>
      <c r="K318" s="110"/>
      <c r="L318" s="110"/>
      <c r="M318" s="110"/>
    </row>
    <row r="319" spans="1:13" x14ac:dyDescent="0.25">
      <c r="A319" s="29">
        <v>316</v>
      </c>
      <c r="B319" s="32" t="str">
        <f>IFERROR(VLOOKUP($A319,Baggrundsark!$I$4:$V$2502,7,FALSE),"")</f>
        <v/>
      </c>
      <c r="C319" s="32" t="str">
        <f>IFERROR(VLOOKUP($A319,Baggrundsark!$I$4:$V$2502,8,FALSE),"")</f>
        <v/>
      </c>
      <c r="D319" s="32" t="str">
        <f>IFERROR(VLOOKUP($A319,Baggrundsark!$I$4:$V$2502,10,FALSE),"")</f>
        <v/>
      </c>
      <c r="E319" s="32" t="str">
        <f>IFERROR(VLOOKUP($A319,Baggrundsark!$I$4:$V$2502,11,FALSE),"")</f>
        <v/>
      </c>
      <c r="F319" s="32" t="str">
        <f>IFERROR(VLOOKUP($A319,Baggrundsark!$I$4:$V$2502,14,FALSE),"")</f>
        <v/>
      </c>
      <c r="G319" s="71" t="str">
        <f>IF(B319="","",IF(VLOOKUP(E319,'Indtastning af standardsats'!$A$3:$B$6,2,FALSE)="","",VLOOKUP(E319,'Indtastning af standardsats'!$A$3:$B$6,2,FALSE)))</f>
        <v/>
      </c>
      <c r="H319" s="79"/>
      <c r="I319" s="63" t="str">
        <f t="shared" si="4"/>
        <v/>
      </c>
      <c r="K319" s="110"/>
      <c r="L319" s="110"/>
      <c r="M319" s="110"/>
    </row>
    <row r="320" spans="1:13" x14ac:dyDescent="0.25">
      <c r="A320" s="29">
        <v>317</v>
      </c>
      <c r="B320" s="32" t="str">
        <f>IFERROR(VLOOKUP($A320,Baggrundsark!$I$4:$V$2502,7,FALSE),"")</f>
        <v/>
      </c>
      <c r="C320" s="32" t="str">
        <f>IFERROR(VLOOKUP($A320,Baggrundsark!$I$4:$V$2502,8,FALSE),"")</f>
        <v/>
      </c>
      <c r="D320" s="32" t="str">
        <f>IFERROR(VLOOKUP($A320,Baggrundsark!$I$4:$V$2502,10,FALSE),"")</f>
        <v/>
      </c>
      <c r="E320" s="32" t="str">
        <f>IFERROR(VLOOKUP($A320,Baggrundsark!$I$4:$V$2502,11,FALSE),"")</f>
        <v/>
      </c>
      <c r="F320" s="32" t="str">
        <f>IFERROR(VLOOKUP($A320,Baggrundsark!$I$4:$V$2502,14,FALSE),"")</f>
        <v/>
      </c>
      <c r="G320" s="71" t="str">
        <f>IF(B320="","",IF(VLOOKUP(E320,'Indtastning af standardsats'!$A$3:$B$6,2,FALSE)="","",VLOOKUP(E320,'Indtastning af standardsats'!$A$3:$B$6,2,FALSE)))</f>
        <v/>
      </c>
      <c r="H320" s="77"/>
      <c r="I320" s="63" t="str">
        <f t="shared" si="4"/>
        <v/>
      </c>
      <c r="K320" s="110"/>
      <c r="L320" s="110"/>
      <c r="M320" s="110"/>
    </row>
    <row r="321" spans="1:13" x14ac:dyDescent="0.25">
      <c r="A321" s="29">
        <v>318</v>
      </c>
      <c r="B321" s="32" t="str">
        <f>IFERROR(VLOOKUP($A321,Baggrundsark!$I$4:$V$2502,7,FALSE),"")</f>
        <v/>
      </c>
      <c r="C321" s="32" t="str">
        <f>IFERROR(VLOOKUP($A321,Baggrundsark!$I$4:$V$2502,8,FALSE),"")</f>
        <v/>
      </c>
      <c r="D321" s="32" t="str">
        <f>IFERROR(VLOOKUP($A321,Baggrundsark!$I$4:$V$2502,10,FALSE),"")</f>
        <v/>
      </c>
      <c r="E321" s="32" t="str">
        <f>IFERROR(VLOOKUP($A321,Baggrundsark!$I$4:$V$2502,11,FALSE),"")</f>
        <v/>
      </c>
      <c r="F321" s="32" t="str">
        <f>IFERROR(VLOOKUP($A321,Baggrundsark!$I$4:$V$2502,14,FALSE),"")</f>
        <v/>
      </c>
      <c r="G321" s="71" t="str">
        <f>IF(B321="","",IF(VLOOKUP(E321,'Indtastning af standardsats'!$A$3:$B$6,2,FALSE)="","",VLOOKUP(E321,'Indtastning af standardsats'!$A$3:$B$6,2,FALSE)))</f>
        <v/>
      </c>
      <c r="H321" s="79"/>
      <c r="I321" s="63" t="str">
        <f t="shared" si="4"/>
        <v/>
      </c>
      <c r="K321" s="110"/>
      <c r="L321" s="110"/>
      <c r="M321" s="110"/>
    </row>
    <row r="322" spans="1:13" x14ac:dyDescent="0.25">
      <c r="A322" s="29">
        <v>319</v>
      </c>
      <c r="B322" s="32" t="str">
        <f>IFERROR(VLOOKUP($A322,Baggrundsark!$I$4:$V$2502,7,FALSE),"")</f>
        <v/>
      </c>
      <c r="C322" s="32" t="str">
        <f>IFERROR(VLOOKUP($A322,Baggrundsark!$I$4:$V$2502,8,FALSE),"")</f>
        <v/>
      </c>
      <c r="D322" s="32" t="str">
        <f>IFERROR(VLOOKUP($A322,Baggrundsark!$I$4:$V$2502,10,FALSE),"")</f>
        <v/>
      </c>
      <c r="E322" s="32" t="str">
        <f>IFERROR(VLOOKUP($A322,Baggrundsark!$I$4:$V$2502,11,FALSE),"")</f>
        <v/>
      </c>
      <c r="F322" s="32" t="str">
        <f>IFERROR(VLOOKUP($A322,Baggrundsark!$I$4:$V$2502,14,FALSE),"")</f>
        <v/>
      </c>
      <c r="G322" s="71" t="str">
        <f>IF(B322="","",IF(VLOOKUP(E322,'Indtastning af standardsats'!$A$3:$B$6,2,FALSE)="","",VLOOKUP(E322,'Indtastning af standardsats'!$A$3:$B$6,2,FALSE)))</f>
        <v/>
      </c>
      <c r="H322" s="77"/>
      <c r="I322" s="63" t="str">
        <f t="shared" si="4"/>
        <v/>
      </c>
      <c r="K322" s="110"/>
      <c r="L322" s="110"/>
      <c r="M322" s="110"/>
    </row>
    <row r="323" spans="1:13" x14ac:dyDescent="0.25">
      <c r="A323" s="29">
        <v>320</v>
      </c>
      <c r="B323" s="32" t="str">
        <f>IFERROR(VLOOKUP($A323,Baggrundsark!$I$4:$V$2502,7,FALSE),"")</f>
        <v/>
      </c>
      <c r="C323" s="32" t="str">
        <f>IFERROR(VLOOKUP($A323,Baggrundsark!$I$4:$V$2502,8,FALSE),"")</f>
        <v/>
      </c>
      <c r="D323" s="32" t="str">
        <f>IFERROR(VLOOKUP($A323,Baggrundsark!$I$4:$V$2502,10,FALSE),"")</f>
        <v/>
      </c>
      <c r="E323" s="32" t="str">
        <f>IFERROR(VLOOKUP($A323,Baggrundsark!$I$4:$V$2502,11,FALSE),"")</f>
        <v/>
      </c>
      <c r="F323" s="32" t="str">
        <f>IFERROR(VLOOKUP($A323,Baggrundsark!$I$4:$V$2502,14,FALSE),"")</f>
        <v/>
      </c>
      <c r="G323" s="71" t="str">
        <f>IF(B323="","",IF(VLOOKUP(E323,'Indtastning af standardsats'!$A$3:$B$6,2,FALSE)="","",VLOOKUP(E323,'Indtastning af standardsats'!$A$3:$B$6,2,FALSE)))</f>
        <v/>
      </c>
      <c r="H323" s="79"/>
      <c r="I323" s="63" t="str">
        <f t="shared" si="4"/>
        <v/>
      </c>
      <c r="K323" s="110"/>
      <c r="L323" s="110"/>
      <c r="M323" s="110"/>
    </row>
    <row r="324" spans="1:13" x14ac:dyDescent="0.25">
      <c r="A324" s="29">
        <v>321</v>
      </c>
      <c r="B324" s="32" t="str">
        <f>IFERROR(VLOOKUP($A324,Baggrundsark!$I$4:$V$2502,7,FALSE),"")</f>
        <v/>
      </c>
      <c r="C324" s="32" t="str">
        <f>IFERROR(VLOOKUP($A324,Baggrundsark!$I$4:$V$2502,8,FALSE),"")</f>
        <v/>
      </c>
      <c r="D324" s="32" t="str">
        <f>IFERROR(VLOOKUP($A324,Baggrundsark!$I$4:$V$2502,10,FALSE),"")</f>
        <v/>
      </c>
      <c r="E324" s="32" t="str">
        <f>IFERROR(VLOOKUP($A324,Baggrundsark!$I$4:$V$2502,11,FALSE),"")</f>
        <v/>
      </c>
      <c r="F324" s="32" t="str">
        <f>IFERROR(VLOOKUP($A324,Baggrundsark!$I$4:$V$2502,14,FALSE),"")</f>
        <v/>
      </c>
      <c r="G324" s="71" t="str">
        <f>IF(B324="","",IF(VLOOKUP(E324,'Indtastning af standardsats'!$A$3:$B$6,2,FALSE)="","",VLOOKUP(E324,'Indtastning af standardsats'!$A$3:$B$6,2,FALSE)))</f>
        <v/>
      </c>
      <c r="H324" s="77"/>
      <c r="I324" s="63" t="str">
        <f t="shared" si="4"/>
        <v/>
      </c>
      <c r="K324" s="110"/>
      <c r="L324" s="110"/>
      <c r="M324" s="110"/>
    </row>
    <row r="325" spans="1:13" x14ac:dyDescent="0.25">
      <c r="A325" s="29">
        <v>322</v>
      </c>
      <c r="B325" s="32" t="str">
        <f>IFERROR(VLOOKUP($A325,Baggrundsark!$I$4:$V$2502,7,FALSE),"")</f>
        <v/>
      </c>
      <c r="C325" s="32" t="str">
        <f>IFERROR(VLOOKUP($A325,Baggrundsark!$I$4:$V$2502,8,FALSE),"")</f>
        <v/>
      </c>
      <c r="D325" s="32" t="str">
        <f>IFERROR(VLOOKUP($A325,Baggrundsark!$I$4:$V$2502,10,FALSE),"")</f>
        <v/>
      </c>
      <c r="E325" s="32" t="str">
        <f>IFERROR(VLOOKUP($A325,Baggrundsark!$I$4:$V$2502,11,FALSE),"")</f>
        <v/>
      </c>
      <c r="F325" s="32" t="str">
        <f>IFERROR(VLOOKUP($A325,Baggrundsark!$I$4:$V$2502,14,FALSE),"")</f>
        <v/>
      </c>
      <c r="G325" s="71" t="str">
        <f>IF(B325="","",IF(VLOOKUP(E325,'Indtastning af standardsats'!$A$3:$B$6,2,FALSE)="","",VLOOKUP(E325,'Indtastning af standardsats'!$A$3:$B$6,2,FALSE)))</f>
        <v/>
      </c>
      <c r="H325" s="79"/>
      <c r="I325" s="63" t="str">
        <f t="shared" ref="I325:I388" si="5">IFERROR(IF((G325*H325)=0,"",ROUNDDOWN(G325*MIN(H325,160.33),2)),"")</f>
        <v/>
      </c>
      <c r="K325" s="110"/>
      <c r="L325" s="110"/>
      <c r="M325" s="110"/>
    </row>
    <row r="326" spans="1:13" x14ac:dyDescent="0.25">
      <c r="A326" s="29">
        <v>323</v>
      </c>
      <c r="B326" s="32" t="str">
        <f>IFERROR(VLOOKUP($A326,Baggrundsark!$I$4:$V$2502,7,FALSE),"")</f>
        <v/>
      </c>
      <c r="C326" s="32" t="str">
        <f>IFERROR(VLOOKUP($A326,Baggrundsark!$I$4:$V$2502,8,FALSE),"")</f>
        <v/>
      </c>
      <c r="D326" s="32" t="str">
        <f>IFERROR(VLOOKUP($A326,Baggrundsark!$I$4:$V$2502,10,FALSE),"")</f>
        <v/>
      </c>
      <c r="E326" s="32" t="str">
        <f>IFERROR(VLOOKUP($A326,Baggrundsark!$I$4:$V$2502,11,FALSE),"")</f>
        <v/>
      </c>
      <c r="F326" s="32" t="str">
        <f>IFERROR(VLOOKUP($A326,Baggrundsark!$I$4:$V$2502,14,FALSE),"")</f>
        <v/>
      </c>
      <c r="G326" s="71" t="str">
        <f>IF(B326="","",IF(VLOOKUP(E326,'Indtastning af standardsats'!$A$3:$B$6,2,FALSE)="","",VLOOKUP(E326,'Indtastning af standardsats'!$A$3:$B$6,2,FALSE)))</f>
        <v/>
      </c>
      <c r="H326" s="77"/>
      <c r="I326" s="63" t="str">
        <f t="shared" si="5"/>
        <v/>
      </c>
      <c r="K326" s="110"/>
      <c r="L326" s="110"/>
      <c r="M326" s="110"/>
    </row>
    <row r="327" spans="1:13" x14ac:dyDescent="0.25">
      <c r="A327" s="29">
        <v>324</v>
      </c>
      <c r="B327" s="32" t="str">
        <f>IFERROR(VLOOKUP($A327,Baggrundsark!$I$4:$V$2502,7,FALSE),"")</f>
        <v/>
      </c>
      <c r="C327" s="32" t="str">
        <f>IFERROR(VLOOKUP($A327,Baggrundsark!$I$4:$V$2502,8,FALSE),"")</f>
        <v/>
      </c>
      <c r="D327" s="32" t="str">
        <f>IFERROR(VLOOKUP($A327,Baggrundsark!$I$4:$V$2502,10,FALSE),"")</f>
        <v/>
      </c>
      <c r="E327" s="32" t="str">
        <f>IFERROR(VLOOKUP($A327,Baggrundsark!$I$4:$V$2502,11,FALSE),"")</f>
        <v/>
      </c>
      <c r="F327" s="32" t="str">
        <f>IFERROR(VLOOKUP($A327,Baggrundsark!$I$4:$V$2502,14,FALSE),"")</f>
        <v/>
      </c>
      <c r="G327" s="71" t="str">
        <f>IF(B327="","",IF(VLOOKUP(E327,'Indtastning af standardsats'!$A$3:$B$6,2,FALSE)="","",VLOOKUP(E327,'Indtastning af standardsats'!$A$3:$B$6,2,FALSE)))</f>
        <v/>
      </c>
      <c r="H327" s="79"/>
      <c r="I327" s="63" t="str">
        <f t="shared" si="5"/>
        <v/>
      </c>
      <c r="K327" s="110"/>
      <c r="L327" s="110"/>
      <c r="M327" s="110"/>
    </row>
    <row r="328" spans="1:13" x14ac:dyDescent="0.25">
      <c r="A328" s="29">
        <v>325</v>
      </c>
      <c r="B328" s="32" t="str">
        <f>IFERROR(VLOOKUP($A328,Baggrundsark!$I$4:$V$2502,7,FALSE),"")</f>
        <v/>
      </c>
      <c r="C328" s="32" t="str">
        <f>IFERROR(VLOOKUP($A328,Baggrundsark!$I$4:$V$2502,8,FALSE),"")</f>
        <v/>
      </c>
      <c r="D328" s="32" t="str">
        <f>IFERROR(VLOOKUP($A328,Baggrundsark!$I$4:$V$2502,10,FALSE),"")</f>
        <v/>
      </c>
      <c r="E328" s="32" t="str">
        <f>IFERROR(VLOOKUP($A328,Baggrundsark!$I$4:$V$2502,11,FALSE),"")</f>
        <v/>
      </c>
      <c r="F328" s="32" t="str">
        <f>IFERROR(VLOOKUP($A328,Baggrundsark!$I$4:$V$2502,14,FALSE),"")</f>
        <v/>
      </c>
      <c r="G328" s="71" t="str">
        <f>IF(B328="","",IF(VLOOKUP(E328,'Indtastning af standardsats'!$A$3:$B$6,2,FALSE)="","",VLOOKUP(E328,'Indtastning af standardsats'!$A$3:$B$6,2,FALSE)))</f>
        <v/>
      </c>
      <c r="H328" s="77"/>
      <c r="I328" s="63" t="str">
        <f t="shared" si="5"/>
        <v/>
      </c>
      <c r="K328" s="110"/>
      <c r="L328" s="110"/>
      <c r="M328" s="110"/>
    </row>
    <row r="329" spans="1:13" x14ac:dyDescent="0.25">
      <c r="A329" s="29">
        <v>326</v>
      </c>
      <c r="B329" s="32" t="str">
        <f>IFERROR(VLOOKUP($A329,Baggrundsark!$I$4:$V$2502,7,FALSE),"")</f>
        <v/>
      </c>
      <c r="C329" s="32" t="str">
        <f>IFERROR(VLOOKUP($A329,Baggrundsark!$I$4:$V$2502,8,FALSE),"")</f>
        <v/>
      </c>
      <c r="D329" s="32" t="str">
        <f>IFERROR(VLOOKUP($A329,Baggrundsark!$I$4:$V$2502,10,FALSE),"")</f>
        <v/>
      </c>
      <c r="E329" s="32" t="str">
        <f>IFERROR(VLOOKUP($A329,Baggrundsark!$I$4:$V$2502,11,FALSE),"")</f>
        <v/>
      </c>
      <c r="F329" s="32" t="str">
        <f>IFERROR(VLOOKUP($A329,Baggrundsark!$I$4:$V$2502,14,FALSE),"")</f>
        <v/>
      </c>
      <c r="G329" s="71" t="str">
        <f>IF(B329="","",IF(VLOOKUP(E329,'Indtastning af standardsats'!$A$3:$B$6,2,FALSE)="","",VLOOKUP(E329,'Indtastning af standardsats'!$A$3:$B$6,2,FALSE)))</f>
        <v/>
      </c>
      <c r="H329" s="79"/>
      <c r="I329" s="63" t="str">
        <f t="shared" si="5"/>
        <v/>
      </c>
      <c r="K329" s="110"/>
      <c r="L329" s="110"/>
      <c r="M329" s="110"/>
    </row>
    <row r="330" spans="1:13" x14ac:dyDescent="0.25">
      <c r="A330" s="29">
        <v>327</v>
      </c>
      <c r="B330" s="32" t="str">
        <f>IFERROR(VLOOKUP($A330,Baggrundsark!$I$4:$V$2502,7,FALSE),"")</f>
        <v/>
      </c>
      <c r="C330" s="32" t="str">
        <f>IFERROR(VLOOKUP($A330,Baggrundsark!$I$4:$V$2502,8,FALSE),"")</f>
        <v/>
      </c>
      <c r="D330" s="32" t="str">
        <f>IFERROR(VLOOKUP($A330,Baggrundsark!$I$4:$V$2502,10,FALSE),"")</f>
        <v/>
      </c>
      <c r="E330" s="32" t="str">
        <f>IFERROR(VLOOKUP($A330,Baggrundsark!$I$4:$V$2502,11,FALSE),"")</f>
        <v/>
      </c>
      <c r="F330" s="32" t="str">
        <f>IFERROR(VLOOKUP($A330,Baggrundsark!$I$4:$V$2502,14,FALSE),"")</f>
        <v/>
      </c>
      <c r="G330" s="71" t="str">
        <f>IF(B330="","",IF(VLOOKUP(E330,'Indtastning af standardsats'!$A$3:$B$6,2,FALSE)="","",VLOOKUP(E330,'Indtastning af standardsats'!$A$3:$B$6,2,FALSE)))</f>
        <v/>
      </c>
      <c r="H330" s="77"/>
      <c r="I330" s="63" t="str">
        <f t="shared" si="5"/>
        <v/>
      </c>
      <c r="K330" s="110"/>
      <c r="L330" s="110"/>
      <c r="M330" s="110"/>
    </row>
    <row r="331" spans="1:13" x14ac:dyDescent="0.25">
      <c r="A331" s="29">
        <v>328</v>
      </c>
      <c r="B331" s="32" t="str">
        <f>IFERROR(VLOOKUP($A331,Baggrundsark!$I$4:$V$2502,7,FALSE),"")</f>
        <v/>
      </c>
      <c r="C331" s="32" t="str">
        <f>IFERROR(VLOOKUP($A331,Baggrundsark!$I$4:$V$2502,8,FALSE),"")</f>
        <v/>
      </c>
      <c r="D331" s="32" t="str">
        <f>IFERROR(VLOOKUP($A331,Baggrundsark!$I$4:$V$2502,10,FALSE),"")</f>
        <v/>
      </c>
      <c r="E331" s="32" t="str">
        <f>IFERROR(VLOOKUP($A331,Baggrundsark!$I$4:$V$2502,11,FALSE),"")</f>
        <v/>
      </c>
      <c r="F331" s="32" t="str">
        <f>IFERROR(VLOOKUP($A331,Baggrundsark!$I$4:$V$2502,14,FALSE),"")</f>
        <v/>
      </c>
      <c r="G331" s="71" t="str">
        <f>IF(B331="","",IF(VLOOKUP(E331,'Indtastning af standardsats'!$A$3:$B$6,2,FALSE)="","",VLOOKUP(E331,'Indtastning af standardsats'!$A$3:$B$6,2,FALSE)))</f>
        <v/>
      </c>
      <c r="H331" s="79"/>
      <c r="I331" s="63" t="str">
        <f t="shared" si="5"/>
        <v/>
      </c>
      <c r="K331" s="110"/>
      <c r="L331" s="110"/>
      <c r="M331" s="110"/>
    </row>
    <row r="332" spans="1:13" x14ac:dyDescent="0.25">
      <c r="A332" s="29">
        <v>329</v>
      </c>
      <c r="B332" s="32" t="str">
        <f>IFERROR(VLOOKUP($A332,Baggrundsark!$I$4:$V$2502,7,FALSE),"")</f>
        <v/>
      </c>
      <c r="C332" s="32" t="str">
        <f>IFERROR(VLOOKUP($A332,Baggrundsark!$I$4:$V$2502,8,FALSE),"")</f>
        <v/>
      </c>
      <c r="D332" s="32" t="str">
        <f>IFERROR(VLOOKUP($A332,Baggrundsark!$I$4:$V$2502,10,FALSE),"")</f>
        <v/>
      </c>
      <c r="E332" s="32" t="str">
        <f>IFERROR(VLOOKUP($A332,Baggrundsark!$I$4:$V$2502,11,FALSE),"")</f>
        <v/>
      </c>
      <c r="F332" s="32" t="str">
        <f>IFERROR(VLOOKUP($A332,Baggrundsark!$I$4:$V$2502,14,FALSE),"")</f>
        <v/>
      </c>
      <c r="G332" s="71" t="str">
        <f>IF(B332="","",IF(VLOOKUP(E332,'Indtastning af standardsats'!$A$3:$B$6,2,FALSE)="","",VLOOKUP(E332,'Indtastning af standardsats'!$A$3:$B$6,2,FALSE)))</f>
        <v/>
      </c>
      <c r="H332" s="77"/>
      <c r="I332" s="63" t="str">
        <f t="shared" si="5"/>
        <v/>
      </c>
      <c r="K332" s="110"/>
      <c r="L332" s="110"/>
      <c r="M332" s="110"/>
    </row>
    <row r="333" spans="1:13" x14ac:dyDescent="0.25">
      <c r="A333" s="29">
        <v>330</v>
      </c>
      <c r="B333" s="32" t="str">
        <f>IFERROR(VLOOKUP($A333,Baggrundsark!$I$4:$V$2502,7,FALSE),"")</f>
        <v/>
      </c>
      <c r="C333" s="32" t="str">
        <f>IFERROR(VLOOKUP($A333,Baggrundsark!$I$4:$V$2502,8,FALSE),"")</f>
        <v/>
      </c>
      <c r="D333" s="32" t="str">
        <f>IFERROR(VLOOKUP($A333,Baggrundsark!$I$4:$V$2502,10,FALSE),"")</f>
        <v/>
      </c>
      <c r="E333" s="32" t="str">
        <f>IFERROR(VLOOKUP($A333,Baggrundsark!$I$4:$V$2502,11,FALSE),"")</f>
        <v/>
      </c>
      <c r="F333" s="32" t="str">
        <f>IFERROR(VLOOKUP($A333,Baggrundsark!$I$4:$V$2502,14,FALSE),"")</f>
        <v/>
      </c>
      <c r="G333" s="71" t="str">
        <f>IF(B333="","",IF(VLOOKUP(E333,'Indtastning af standardsats'!$A$3:$B$6,2,FALSE)="","",VLOOKUP(E333,'Indtastning af standardsats'!$A$3:$B$6,2,FALSE)))</f>
        <v/>
      </c>
      <c r="H333" s="79"/>
      <c r="I333" s="63" t="str">
        <f t="shared" si="5"/>
        <v/>
      </c>
      <c r="K333" s="110"/>
      <c r="L333" s="110"/>
      <c r="M333" s="110"/>
    </row>
    <row r="334" spans="1:13" x14ac:dyDescent="0.25">
      <c r="A334" s="29">
        <v>331</v>
      </c>
      <c r="B334" s="32" t="str">
        <f>IFERROR(VLOOKUP($A334,Baggrundsark!$I$4:$V$2502,7,FALSE),"")</f>
        <v/>
      </c>
      <c r="C334" s="32" t="str">
        <f>IFERROR(VLOOKUP($A334,Baggrundsark!$I$4:$V$2502,8,FALSE),"")</f>
        <v/>
      </c>
      <c r="D334" s="32" t="str">
        <f>IFERROR(VLOOKUP($A334,Baggrundsark!$I$4:$V$2502,10,FALSE),"")</f>
        <v/>
      </c>
      <c r="E334" s="32" t="str">
        <f>IFERROR(VLOOKUP($A334,Baggrundsark!$I$4:$V$2502,11,FALSE),"")</f>
        <v/>
      </c>
      <c r="F334" s="32" t="str">
        <f>IFERROR(VLOOKUP($A334,Baggrundsark!$I$4:$V$2502,14,FALSE),"")</f>
        <v/>
      </c>
      <c r="G334" s="71" t="str">
        <f>IF(B334="","",IF(VLOOKUP(E334,'Indtastning af standardsats'!$A$3:$B$6,2,FALSE)="","",VLOOKUP(E334,'Indtastning af standardsats'!$A$3:$B$6,2,FALSE)))</f>
        <v/>
      </c>
      <c r="H334" s="77"/>
      <c r="I334" s="63" t="str">
        <f t="shared" si="5"/>
        <v/>
      </c>
      <c r="K334" s="110"/>
      <c r="L334" s="110"/>
      <c r="M334" s="110"/>
    </row>
    <row r="335" spans="1:13" x14ac:dyDescent="0.25">
      <c r="A335" s="29">
        <v>332</v>
      </c>
      <c r="B335" s="32" t="str">
        <f>IFERROR(VLOOKUP($A335,Baggrundsark!$I$4:$V$2502,7,FALSE),"")</f>
        <v/>
      </c>
      <c r="C335" s="32" t="str">
        <f>IFERROR(VLOOKUP($A335,Baggrundsark!$I$4:$V$2502,8,FALSE),"")</f>
        <v/>
      </c>
      <c r="D335" s="32" t="str">
        <f>IFERROR(VLOOKUP($A335,Baggrundsark!$I$4:$V$2502,10,FALSE),"")</f>
        <v/>
      </c>
      <c r="E335" s="32" t="str">
        <f>IFERROR(VLOOKUP($A335,Baggrundsark!$I$4:$V$2502,11,FALSE),"")</f>
        <v/>
      </c>
      <c r="F335" s="32" t="str">
        <f>IFERROR(VLOOKUP($A335,Baggrundsark!$I$4:$V$2502,14,FALSE),"")</f>
        <v/>
      </c>
      <c r="G335" s="71" t="str">
        <f>IF(B335="","",IF(VLOOKUP(E335,'Indtastning af standardsats'!$A$3:$B$6,2,FALSE)="","",VLOOKUP(E335,'Indtastning af standardsats'!$A$3:$B$6,2,FALSE)))</f>
        <v/>
      </c>
      <c r="H335" s="79"/>
      <c r="I335" s="63" t="str">
        <f t="shared" si="5"/>
        <v/>
      </c>
      <c r="K335" s="110"/>
      <c r="L335" s="110"/>
      <c r="M335" s="110"/>
    </row>
    <row r="336" spans="1:13" x14ac:dyDescent="0.25">
      <c r="A336" s="29">
        <v>333</v>
      </c>
      <c r="B336" s="32" t="str">
        <f>IFERROR(VLOOKUP($A336,Baggrundsark!$I$4:$V$2502,7,FALSE),"")</f>
        <v/>
      </c>
      <c r="C336" s="32" t="str">
        <f>IFERROR(VLOOKUP($A336,Baggrundsark!$I$4:$V$2502,8,FALSE),"")</f>
        <v/>
      </c>
      <c r="D336" s="32" t="str">
        <f>IFERROR(VLOOKUP($A336,Baggrundsark!$I$4:$V$2502,10,FALSE),"")</f>
        <v/>
      </c>
      <c r="E336" s="32" t="str">
        <f>IFERROR(VLOOKUP($A336,Baggrundsark!$I$4:$V$2502,11,FALSE),"")</f>
        <v/>
      </c>
      <c r="F336" s="32" t="str">
        <f>IFERROR(VLOOKUP($A336,Baggrundsark!$I$4:$V$2502,14,FALSE),"")</f>
        <v/>
      </c>
      <c r="G336" s="71" t="str">
        <f>IF(B336="","",IF(VLOOKUP(E336,'Indtastning af standardsats'!$A$3:$B$6,2,FALSE)="","",VLOOKUP(E336,'Indtastning af standardsats'!$A$3:$B$6,2,FALSE)))</f>
        <v/>
      </c>
      <c r="H336" s="77"/>
      <c r="I336" s="63" t="str">
        <f t="shared" si="5"/>
        <v/>
      </c>
      <c r="K336" s="110"/>
      <c r="L336" s="110"/>
      <c r="M336" s="110"/>
    </row>
    <row r="337" spans="1:13" x14ac:dyDescent="0.25">
      <c r="A337" s="29">
        <v>334</v>
      </c>
      <c r="B337" s="32" t="str">
        <f>IFERROR(VLOOKUP($A337,Baggrundsark!$I$4:$V$2502,7,FALSE),"")</f>
        <v/>
      </c>
      <c r="C337" s="32" t="str">
        <f>IFERROR(VLOOKUP($A337,Baggrundsark!$I$4:$V$2502,8,FALSE),"")</f>
        <v/>
      </c>
      <c r="D337" s="32" t="str">
        <f>IFERROR(VLOOKUP($A337,Baggrundsark!$I$4:$V$2502,10,FALSE),"")</f>
        <v/>
      </c>
      <c r="E337" s="32" t="str">
        <f>IFERROR(VLOOKUP($A337,Baggrundsark!$I$4:$V$2502,11,FALSE),"")</f>
        <v/>
      </c>
      <c r="F337" s="32" t="str">
        <f>IFERROR(VLOOKUP($A337,Baggrundsark!$I$4:$V$2502,14,FALSE),"")</f>
        <v/>
      </c>
      <c r="G337" s="71" t="str">
        <f>IF(B337="","",IF(VLOOKUP(E337,'Indtastning af standardsats'!$A$3:$B$6,2,FALSE)="","",VLOOKUP(E337,'Indtastning af standardsats'!$A$3:$B$6,2,FALSE)))</f>
        <v/>
      </c>
      <c r="H337" s="79"/>
      <c r="I337" s="63" t="str">
        <f t="shared" si="5"/>
        <v/>
      </c>
      <c r="K337" s="110"/>
      <c r="L337" s="110"/>
      <c r="M337" s="110"/>
    </row>
    <row r="338" spans="1:13" x14ac:dyDescent="0.25">
      <c r="A338" s="29">
        <v>335</v>
      </c>
      <c r="B338" s="32" t="str">
        <f>IFERROR(VLOOKUP($A338,Baggrundsark!$I$4:$V$2502,7,FALSE),"")</f>
        <v/>
      </c>
      <c r="C338" s="32" t="str">
        <f>IFERROR(VLOOKUP($A338,Baggrundsark!$I$4:$V$2502,8,FALSE),"")</f>
        <v/>
      </c>
      <c r="D338" s="32" t="str">
        <f>IFERROR(VLOOKUP($A338,Baggrundsark!$I$4:$V$2502,10,FALSE),"")</f>
        <v/>
      </c>
      <c r="E338" s="32" t="str">
        <f>IFERROR(VLOOKUP($A338,Baggrundsark!$I$4:$V$2502,11,FALSE),"")</f>
        <v/>
      </c>
      <c r="F338" s="32" t="str">
        <f>IFERROR(VLOOKUP($A338,Baggrundsark!$I$4:$V$2502,14,FALSE),"")</f>
        <v/>
      </c>
      <c r="G338" s="71" t="str">
        <f>IF(B338="","",IF(VLOOKUP(E338,'Indtastning af standardsats'!$A$3:$B$6,2,FALSE)="","",VLOOKUP(E338,'Indtastning af standardsats'!$A$3:$B$6,2,FALSE)))</f>
        <v/>
      </c>
      <c r="H338" s="77"/>
      <c r="I338" s="63" t="str">
        <f t="shared" si="5"/>
        <v/>
      </c>
      <c r="K338" s="110"/>
      <c r="L338" s="110"/>
      <c r="M338" s="110"/>
    </row>
    <row r="339" spans="1:13" x14ac:dyDescent="0.25">
      <c r="A339" s="29">
        <v>336</v>
      </c>
      <c r="B339" s="32" t="str">
        <f>IFERROR(VLOOKUP($A339,Baggrundsark!$I$4:$V$2502,7,FALSE),"")</f>
        <v/>
      </c>
      <c r="C339" s="32" t="str">
        <f>IFERROR(VLOOKUP($A339,Baggrundsark!$I$4:$V$2502,8,FALSE),"")</f>
        <v/>
      </c>
      <c r="D339" s="32" t="str">
        <f>IFERROR(VLOOKUP($A339,Baggrundsark!$I$4:$V$2502,10,FALSE),"")</f>
        <v/>
      </c>
      <c r="E339" s="32" t="str">
        <f>IFERROR(VLOOKUP($A339,Baggrundsark!$I$4:$V$2502,11,FALSE),"")</f>
        <v/>
      </c>
      <c r="F339" s="32" t="str">
        <f>IFERROR(VLOOKUP($A339,Baggrundsark!$I$4:$V$2502,14,FALSE),"")</f>
        <v/>
      </c>
      <c r="G339" s="71" t="str">
        <f>IF(B339="","",IF(VLOOKUP(E339,'Indtastning af standardsats'!$A$3:$B$6,2,FALSE)="","",VLOOKUP(E339,'Indtastning af standardsats'!$A$3:$B$6,2,FALSE)))</f>
        <v/>
      </c>
      <c r="H339" s="79"/>
      <c r="I339" s="63" t="str">
        <f t="shared" si="5"/>
        <v/>
      </c>
      <c r="K339" s="110"/>
      <c r="L339" s="110"/>
      <c r="M339" s="110"/>
    </row>
    <row r="340" spans="1:13" x14ac:dyDescent="0.25">
      <c r="A340" s="29">
        <v>337</v>
      </c>
      <c r="B340" s="32" t="str">
        <f>IFERROR(VLOOKUP($A340,Baggrundsark!$I$4:$V$2502,7,FALSE),"")</f>
        <v/>
      </c>
      <c r="C340" s="32" t="str">
        <f>IFERROR(VLOOKUP($A340,Baggrundsark!$I$4:$V$2502,8,FALSE),"")</f>
        <v/>
      </c>
      <c r="D340" s="32" t="str">
        <f>IFERROR(VLOOKUP($A340,Baggrundsark!$I$4:$V$2502,10,FALSE),"")</f>
        <v/>
      </c>
      <c r="E340" s="32" t="str">
        <f>IFERROR(VLOOKUP($A340,Baggrundsark!$I$4:$V$2502,11,FALSE),"")</f>
        <v/>
      </c>
      <c r="F340" s="32" t="str">
        <f>IFERROR(VLOOKUP($A340,Baggrundsark!$I$4:$V$2502,14,FALSE),"")</f>
        <v/>
      </c>
      <c r="G340" s="71" t="str">
        <f>IF(B340="","",IF(VLOOKUP(E340,'Indtastning af standardsats'!$A$3:$B$6,2,FALSE)="","",VLOOKUP(E340,'Indtastning af standardsats'!$A$3:$B$6,2,FALSE)))</f>
        <v/>
      </c>
      <c r="H340" s="77"/>
      <c r="I340" s="63" t="str">
        <f t="shared" si="5"/>
        <v/>
      </c>
      <c r="K340" s="110"/>
      <c r="L340" s="110"/>
      <c r="M340" s="110"/>
    </row>
    <row r="341" spans="1:13" x14ac:dyDescent="0.25">
      <c r="A341" s="29">
        <v>338</v>
      </c>
      <c r="B341" s="32" t="str">
        <f>IFERROR(VLOOKUP($A341,Baggrundsark!$I$4:$V$2502,7,FALSE),"")</f>
        <v/>
      </c>
      <c r="C341" s="32" t="str">
        <f>IFERROR(VLOOKUP($A341,Baggrundsark!$I$4:$V$2502,8,FALSE),"")</f>
        <v/>
      </c>
      <c r="D341" s="32" t="str">
        <f>IFERROR(VLOOKUP($A341,Baggrundsark!$I$4:$V$2502,10,FALSE),"")</f>
        <v/>
      </c>
      <c r="E341" s="32" t="str">
        <f>IFERROR(VLOOKUP($A341,Baggrundsark!$I$4:$V$2502,11,FALSE),"")</f>
        <v/>
      </c>
      <c r="F341" s="32" t="str">
        <f>IFERROR(VLOOKUP($A341,Baggrundsark!$I$4:$V$2502,14,FALSE),"")</f>
        <v/>
      </c>
      <c r="G341" s="71" t="str">
        <f>IF(B341="","",IF(VLOOKUP(E341,'Indtastning af standardsats'!$A$3:$B$6,2,FALSE)="","",VLOOKUP(E341,'Indtastning af standardsats'!$A$3:$B$6,2,FALSE)))</f>
        <v/>
      </c>
      <c r="H341" s="79"/>
      <c r="I341" s="63" t="str">
        <f t="shared" si="5"/>
        <v/>
      </c>
      <c r="K341" s="110"/>
      <c r="L341" s="110"/>
      <c r="M341" s="110"/>
    </row>
    <row r="342" spans="1:13" x14ac:dyDescent="0.25">
      <c r="A342" s="29">
        <v>339</v>
      </c>
      <c r="B342" s="32" t="str">
        <f>IFERROR(VLOOKUP($A342,Baggrundsark!$I$4:$V$2502,7,FALSE),"")</f>
        <v/>
      </c>
      <c r="C342" s="32" t="str">
        <f>IFERROR(VLOOKUP($A342,Baggrundsark!$I$4:$V$2502,8,FALSE),"")</f>
        <v/>
      </c>
      <c r="D342" s="32" t="str">
        <f>IFERROR(VLOOKUP($A342,Baggrundsark!$I$4:$V$2502,10,FALSE),"")</f>
        <v/>
      </c>
      <c r="E342" s="32" t="str">
        <f>IFERROR(VLOOKUP($A342,Baggrundsark!$I$4:$V$2502,11,FALSE),"")</f>
        <v/>
      </c>
      <c r="F342" s="32" t="str">
        <f>IFERROR(VLOOKUP($A342,Baggrundsark!$I$4:$V$2502,14,FALSE),"")</f>
        <v/>
      </c>
      <c r="G342" s="71" t="str">
        <f>IF(B342="","",IF(VLOOKUP(E342,'Indtastning af standardsats'!$A$3:$B$6,2,FALSE)="","",VLOOKUP(E342,'Indtastning af standardsats'!$A$3:$B$6,2,FALSE)))</f>
        <v/>
      </c>
      <c r="H342" s="77"/>
      <c r="I342" s="63" t="str">
        <f t="shared" si="5"/>
        <v/>
      </c>
      <c r="K342" s="110"/>
      <c r="L342" s="110"/>
      <c r="M342" s="110"/>
    </row>
    <row r="343" spans="1:13" x14ac:dyDescent="0.25">
      <c r="A343" s="29">
        <v>340</v>
      </c>
      <c r="B343" s="32" t="str">
        <f>IFERROR(VLOOKUP($A343,Baggrundsark!$I$4:$V$2502,7,FALSE),"")</f>
        <v/>
      </c>
      <c r="C343" s="32" t="str">
        <f>IFERROR(VLOOKUP($A343,Baggrundsark!$I$4:$V$2502,8,FALSE),"")</f>
        <v/>
      </c>
      <c r="D343" s="32" t="str">
        <f>IFERROR(VLOOKUP($A343,Baggrundsark!$I$4:$V$2502,10,FALSE),"")</f>
        <v/>
      </c>
      <c r="E343" s="32" t="str">
        <f>IFERROR(VLOOKUP($A343,Baggrundsark!$I$4:$V$2502,11,FALSE),"")</f>
        <v/>
      </c>
      <c r="F343" s="32" t="str">
        <f>IFERROR(VLOOKUP($A343,Baggrundsark!$I$4:$V$2502,14,FALSE),"")</f>
        <v/>
      </c>
      <c r="G343" s="71" t="str">
        <f>IF(B343="","",IF(VLOOKUP(E343,'Indtastning af standardsats'!$A$3:$B$6,2,FALSE)="","",VLOOKUP(E343,'Indtastning af standardsats'!$A$3:$B$6,2,FALSE)))</f>
        <v/>
      </c>
      <c r="H343" s="79"/>
      <c r="I343" s="63" t="str">
        <f t="shared" si="5"/>
        <v/>
      </c>
      <c r="K343" s="110"/>
      <c r="L343" s="110"/>
      <c r="M343" s="110"/>
    </row>
    <row r="344" spans="1:13" x14ac:dyDescent="0.25">
      <c r="A344" s="29">
        <v>341</v>
      </c>
      <c r="B344" s="32" t="str">
        <f>IFERROR(VLOOKUP($A344,Baggrundsark!$I$4:$V$2502,7,FALSE),"")</f>
        <v/>
      </c>
      <c r="C344" s="32" t="str">
        <f>IFERROR(VLOOKUP($A344,Baggrundsark!$I$4:$V$2502,8,FALSE),"")</f>
        <v/>
      </c>
      <c r="D344" s="32" t="str">
        <f>IFERROR(VLOOKUP($A344,Baggrundsark!$I$4:$V$2502,10,FALSE),"")</f>
        <v/>
      </c>
      <c r="E344" s="32" t="str">
        <f>IFERROR(VLOOKUP($A344,Baggrundsark!$I$4:$V$2502,11,FALSE),"")</f>
        <v/>
      </c>
      <c r="F344" s="32" t="str">
        <f>IFERROR(VLOOKUP($A344,Baggrundsark!$I$4:$V$2502,14,FALSE),"")</f>
        <v/>
      </c>
      <c r="G344" s="71" t="str">
        <f>IF(B344="","",IF(VLOOKUP(E344,'Indtastning af standardsats'!$A$3:$B$6,2,FALSE)="","",VLOOKUP(E344,'Indtastning af standardsats'!$A$3:$B$6,2,FALSE)))</f>
        <v/>
      </c>
      <c r="H344" s="77"/>
      <c r="I344" s="63" t="str">
        <f t="shared" si="5"/>
        <v/>
      </c>
      <c r="K344" s="110"/>
      <c r="L344" s="110"/>
      <c r="M344" s="110"/>
    </row>
    <row r="345" spans="1:13" x14ac:dyDescent="0.25">
      <c r="A345" s="29">
        <v>342</v>
      </c>
      <c r="B345" s="32" t="str">
        <f>IFERROR(VLOOKUP($A345,Baggrundsark!$I$4:$V$2502,7,FALSE),"")</f>
        <v/>
      </c>
      <c r="C345" s="32" t="str">
        <f>IFERROR(VLOOKUP($A345,Baggrundsark!$I$4:$V$2502,8,FALSE),"")</f>
        <v/>
      </c>
      <c r="D345" s="32" t="str">
        <f>IFERROR(VLOOKUP($A345,Baggrundsark!$I$4:$V$2502,10,FALSE),"")</f>
        <v/>
      </c>
      <c r="E345" s="32" t="str">
        <f>IFERROR(VLOOKUP($A345,Baggrundsark!$I$4:$V$2502,11,FALSE),"")</f>
        <v/>
      </c>
      <c r="F345" s="32" t="str">
        <f>IFERROR(VLOOKUP($A345,Baggrundsark!$I$4:$V$2502,14,FALSE),"")</f>
        <v/>
      </c>
      <c r="G345" s="71" t="str">
        <f>IF(B345="","",IF(VLOOKUP(E345,'Indtastning af standardsats'!$A$3:$B$6,2,FALSE)="","",VLOOKUP(E345,'Indtastning af standardsats'!$A$3:$B$6,2,FALSE)))</f>
        <v/>
      </c>
      <c r="H345" s="79"/>
      <c r="I345" s="63" t="str">
        <f t="shared" si="5"/>
        <v/>
      </c>
      <c r="K345" s="110"/>
      <c r="L345" s="110"/>
      <c r="M345" s="110"/>
    </row>
    <row r="346" spans="1:13" x14ac:dyDescent="0.25">
      <c r="A346" s="29">
        <v>343</v>
      </c>
      <c r="B346" s="32" t="str">
        <f>IFERROR(VLOOKUP($A346,Baggrundsark!$I$4:$V$2502,7,FALSE),"")</f>
        <v/>
      </c>
      <c r="C346" s="32" t="str">
        <f>IFERROR(VLOOKUP($A346,Baggrundsark!$I$4:$V$2502,8,FALSE),"")</f>
        <v/>
      </c>
      <c r="D346" s="32" t="str">
        <f>IFERROR(VLOOKUP($A346,Baggrundsark!$I$4:$V$2502,10,FALSE),"")</f>
        <v/>
      </c>
      <c r="E346" s="32" t="str">
        <f>IFERROR(VLOOKUP($A346,Baggrundsark!$I$4:$V$2502,11,FALSE),"")</f>
        <v/>
      </c>
      <c r="F346" s="32" t="str">
        <f>IFERROR(VLOOKUP($A346,Baggrundsark!$I$4:$V$2502,14,FALSE),"")</f>
        <v/>
      </c>
      <c r="G346" s="71" t="str">
        <f>IF(B346="","",IF(VLOOKUP(E346,'Indtastning af standardsats'!$A$3:$B$6,2,FALSE)="","",VLOOKUP(E346,'Indtastning af standardsats'!$A$3:$B$6,2,FALSE)))</f>
        <v/>
      </c>
      <c r="H346" s="77"/>
      <c r="I346" s="63" t="str">
        <f t="shared" si="5"/>
        <v/>
      </c>
      <c r="K346" s="110"/>
      <c r="L346" s="110"/>
      <c r="M346" s="110"/>
    </row>
    <row r="347" spans="1:13" x14ac:dyDescent="0.25">
      <c r="A347" s="29">
        <v>344</v>
      </c>
      <c r="B347" s="32" t="str">
        <f>IFERROR(VLOOKUP($A347,Baggrundsark!$I$4:$V$2502,7,FALSE),"")</f>
        <v/>
      </c>
      <c r="C347" s="32" t="str">
        <f>IFERROR(VLOOKUP($A347,Baggrundsark!$I$4:$V$2502,8,FALSE),"")</f>
        <v/>
      </c>
      <c r="D347" s="32" t="str">
        <f>IFERROR(VLOOKUP($A347,Baggrundsark!$I$4:$V$2502,10,FALSE),"")</f>
        <v/>
      </c>
      <c r="E347" s="32" t="str">
        <f>IFERROR(VLOOKUP($A347,Baggrundsark!$I$4:$V$2502,11,FALSE),"")</f>
        <v/>
      </c>
      <c r="F347" s="32" t="str">
        <f>IFERROR(VLOOKUP($A347,Baggrundsark!$I$4:$V$2502,14,FALSE),"")</f>
        <v/>
      </c>
      <c r="G347" s="71" t="str">
        <f>IF(B347="","",IF(VLOOKUP(E347,'Indtastning af standardsats'!$A$3:$B$6,2,FALSE)="","",VLOOKUP(E347,'Indtastning af standardsats'!$A$3:$B$6,2,FALSE)))</f>
        <v/>
      </c>
      <c r="H347" s="79"/>
      <c r="I347" s="63" t="str">
        <f t="shared" si="5"/>
        <v/>
      </c>
      <c r="K347" s="110"/>
      <c r="L347" s="110"/>
      <c r="M347" s="110"/>
    </row>
    <row r="348" spans="1:13" x14ac:dyDescent="0.25">
      <c r="A348" s="29">
        <v>345</v>
      </c>
      <c r="B348" s="32" t="str">
        <f>IFERROR(VLOOKUP($A348,Baggrundsark!$I$4:$V$2502,7,FALSE),"")</f>
        <v/>
      </c>
      <c r="C348" s="32" t="str">
        <f>IFERROR(VLOOKUP($A348,Baggrundsark!$I$4:$V$2502,8,FALSE),"")</f>
        <v/>
      </c>
      <c r="D348" s="32" t="str">
        <f>IFERROR(VLOOKUP($A348,Baggrundsark!$I$4:$V$2502,10,FALSE),"")</f>
        <v/>
      </c>
      <c r="E348" s="32" t="str">
        <f>IFERROR(VLOOKUP($A348,Baggrundsark!$I$4:$V$2502,11,FALSE),"")</f>
        <v/>
      </c>
      <c r="F348" s="32" t="str">
        <f>IFERROR(VLOOKUP($A348,Baggrundsark!$I$4:$V$2502,14,FALSE),"")</f>
        <v/>
      </c>
      <c r="G348" s="71" t="str">
        <f>IF(B348="","",IF(VLOOKUP(E348,'Indtastning af standardsats'!$A$3:$B$6,2,FALSE)="","",VLOOKUP(E348,'Indtastning af standardsats'!$A$3:$B$6,2,FALSE)))</f>
        <v/>
      </c>
      <c r="H348" s="77"/>
      <c r="I348" s="63" t="str">
        <f t="shared" si="5"/>
        <v/>
      </c>
      <c r="K348" s="110"/>
      <c r="L348" s="110"/>
      <c r="M348" s="110"/>
    </row>
    <row r="349" spans="1:13" x14ac:dyDescent="0.25">
      <c r="A349" s="29">
        <v>346</v>
      </c>
      <c r="B349" s="32" t="str">
        <f>IFERROR(VLOOKUP($A349,Baggrundsark!$I$4:$V$2502,7,FALSE),"")</f>
        <v/>
      </c>
      <c r="C349" s="32" t="str">
        <f>IFERROR(VLOOKUP($A349,Baggrundsark!$I$4:$V$2502,8,FALSE),"")</f>
        <v/>
      </c>
      <c r="D349" s="32" t="str">
        <f>IFERROR(VLOOKUP($A349,Baggrundsark!$I$4:$V$2502,10,FALSE),"")</f>
        <v/>
      </c>
      <c r="E349" s="32" t="str">
        <f>IFERROR(VLOOKUP($A349,Baggrundsark!$I$4:$V$2502,11,FALSE),"")</f>
        <v/>
      </c>
      <c r="F349" s="32" t="str">
        <f>IFERROR(VLOOKUP($A349,Baggrundsark!$I$4:$V$2502,14,FALSE),"")</f>
        <v/>
      </c>
      <c r="G349" s="71" t="str">
        <f>IF(B349="","",IF(VLOOKUP(E349,'Indtastning af standardsats'!$A$3:$B$6,2,FALSE)="","",VLOOKUP(E349,'Indtastning af standardsats'!$A$3:$B$6,2,FALSE)))</f>
        <v/>
      </c>
      <c r="H349" s="79"/>
      <c r="I349" s="63" t="str">
        <f t="shared" si="5"/>
        <v/>
      </c>
      <c r="K349" s="110"/>
      <c r="L349" s="110"/>
      <c r="M349" s="110"/>
    </row>
    <row r="350" spans="1:13" x14ac:dyDescent="0.25">
      <c r="A350" s="29">
        <v>347</v>
      </c>
      <c r="B350" s="32" t="str">
        <f>IFERROR(VLOOKUP($A350,Baggrundsark!$I$4:$V$2502,7,FALSE),"")</f>
        <v/>
      </c>
      <c r="C350" s="32" t="str">
        <f>IFERROR(VLOOKUP($A350,Baggrundsark!$I$4:$V$2502,8,FALSE),"")</f>
        <v/>
      </c>
      <c r="D350" s="32" t="str">
        <f>IFERROR(VLOOKUP($A350,Baggrundsark!$I$4:$V$2502,10,FALSE),"")</f>
        <v/>
      </c>
      <c r="E350" s="32" t="str">
        <f>IFERROR(VLOOKUP($A350,Baggrundsark!$I$4:$V$2502,11,FALSE),"")</f>
        <v/>
      </c>
      <c r="F350" s="32" t="str">
        <f>IFERROR(VLOOKUP($A350,Baggrundsark!$I$4:$V$2502,14,FALSE),"")</f>
        <v/>
      </c>
      <c r="G350" s="71" t="str">
        <f>IF(B350="","",IF(VLOOKUP(E350,'Indtastning af standardsats'!$A$3:$B$6,2,FALSE)="","",VLOOKUP(E350,'Indtastning af standardsats'!$A$3:$B$6,2,FALSE)))</f>
        <v/>
      </c>
      <c r="H350" s="77"/>
      <c r="I350" s="63" t="str">
        <f t="shared" si="5"/>
        <v/>
      </c>
      <c r="K350" s="110"/>
      <c r="L350" s="110"/>
      <c r="M350" s="110"/>
    </row>
    <row r="351" spans="1:13" x14ac:dyDescent="0.25">
      <c r="A351" s="29">
        <v>348</v>
      </c>
      <c r="B351" s="32" t="str">
        <f>IFERROR(VLOOKUP($A351,Baggrundsark!$I$4:$V$2502,7,FALSE),"")</f>
        <v/>
      </c>
      <c r="C351" s="32" t="str">
        <f>IFERROR(VLOOKUP($A351,Baggrundsark!$I$4:$V$2502,8,FALSE),"")</f>
        <v/>
      </c>
      <c r="D351" s="32" t="str">
        <f>IFERROR(VLOOKUP($A351,Baggrundsark!$I$4:$V$2502,10,FALSE),"")</f>
        <v/>
      </c>
      <c r="E351" s="32" t="str">
        <f>IFERROR(VLOOKUP($A351,Baggrundsark!$I$4:$V$2502,11,FALSE),"")</f>
        <v/>
      </c>
      <c r="F351" s="32" t="str">
        <f>IFERROR(VLOOKUP($A351,Baggrundsark!$I$4:$V$2502,14,FALSE),"")</f>
        <v/>
      </c>
      <c r="G351" s="71" t="str">
        <f>IF(B351="","",IF(VLOOKUP(E351,'Indtastning af standardsats'!$A$3:$B$6,2,FALSE)="","",VLOOKUP(E351,'Indtastning af standardsats'!$A$3:$B$6,2,FALSE)))</f>
        <v/>
      </c>
      <c r="H351" s="79"/>
      <c r="I351" s="63" t="str">
        <f t="shared" si="5"/>
        <v/>
      </c>
      <c r="K351" s="110"/>
      <c r="L351" s="110"/>
      <c r="M351" s="110"/>
    </row>
    <row r="352" spans="1:13" x14ac:dyDescent="0.25">
      <c r="A352" s="29">
        <v>349</v>
      </c>
      <c r="B352" s="32" t="str">
        <f>IFERROR(VLOOKUP($A352,Baggrundsark!$I$4:$V$2502,7,FALSE),"")</f>
        <v/>
      </c>
      <c r="C352" s="32" t="str">
        <f>IFERROR(VLOOKUP($A352,Baggrundsark!$I$4:$V$2502,8,FALSE),"")</f>
        <v/>
      </c>
      <c r="D352" s="32" t="str">
        <f>IFERROR(VLOOKUP($A352,Baggrundsark!$I$4:$V$2502,10,FALSE),"")</f>
        <v/>
      </c>
      <c r="E352" s="32" t="str">
        <f>IFERROR(VLOOKUP($A352,Baggrundsark!$I$4:$V$2502,11,FALSE),"")</f>
        <v/>
      </c>
      <c r="F352" s="32" t="str">
        <f>IFERROR(VLOOKUP($A352,Baggrundsark!$I$4:$V$2502,14,FALSE),"")</f>
        <v/>
      </c>
      <c r="G352" s="71" t="str">
        <f>IF(B352="","",IF(VLOOKUP(E352,'Indtastning af standardsats'!$A$3:$B$6,2,FALSE)="","",VLOOKUP(E352,'Indtastning af standardsats'!$A$3:$B$6,2,FALSE)))</f>
        <v/>
      </c>
      <c r="H352" s="77"/>
      <c r="I352" s="63" t="str">
        <f t="shared" si="5"/>
        <v/>
      </c>
      <c r="K352" s="110"/>
      <c r="L352" s="110"/>
      <c r="M352" s="110"/>
    </row>
    <row r="353" spans="1:13" x14ac:dyDescent="0.25">
      <c r="A353" s="29">
        <v>350</v>
      </c>
      <c r="B353" s="32" t="str">
        <f>IFERROR(VLOOKUP($A353,Baggrundsark!$I$4:$V$2502,7,FALSE),"")</f>
        <v/>
      </c>
      <c r="C353" s="32" t="str">
        <f>IFERROR(VLOOKUP($A353,Baggrundsark!$I$4:$V$2502,8,FALSE),"")</f>
        <v/>
      </c>
      <c r="D353" s="32" t="str">
        <f>IFERROR(VLOOKUP($A353,Baggrundsark!$I$4:$V$2502,10,FALSE),"")</f>
        <v/>
      </c>
      <c r="E353" s="32" t="str">
        <f>IFERROR(VLOOKUP($A353,Baggrundsark!$I$4:$V$2502,11,FALSE),"")</f>
        <v/>
      </c>
      <c r="F353" s="32" t="str">
        <f>IFERROR(VLOOKUP($A353,Baggrundsark!$I$4:$V$2502,14,FALSE),"")</f>
        <v/>
      </c>
      <c r="G353" s="71" t="str">
        <f>IF(B353="","",IF(VLOOKUP(E353,'Indtastning af standardsats'!$A$3:$B$6,2,FALSE)="","",VLOOKUP(E353,'Indtastning af standardsats'!$A$3:$B$6,2,FALSE)))</f>
        <v/>
      </c>
      <c r="H353" s="79"/>
      <c r="I353" s="63" t="str">
        <f t="shared" si="5"/>
        <v/>
      </c>
      <c r="K353" s="110"/>
      <c r="L353" s="110"/>
      <c r="M353" s="110"/>
    </row>
    <row r="354" spans="1:13" x14ac:dyDescent="0.25">
      <c r="A354" s="29">
        <v>351</v>
      </c>
      <c r="B354" s="32" t="str">
        <f>IFERROR(VLOOKUP($A354,Baggrundsark!$I$4:$V$2502,7,FALSE),"")</f>
        <v/>
      </c>
      <c r="C354" s="32" t="str">
        <f>IFERROR(VLOOKUP($A354,Baggrundsark!$I$4:$V$2502,8,FALSE),"")</f>
        <v/>
      </c>
      <c r="D354" s="32" t="str">
        <f>IFERROR(VLOOKUP($A354,Baggrundsark!$I$4:$V$2502,10,FALSE),"")</f>
        <v/>
      </c>
      <c r="E354" s="32" t="str">
        <f>IFERROR(VLOOKUP($A354,Baggrundsark!$I$4:$V$2502,11,FALSE),"")</f>
        <v/>
      </c>
      <c r="F354" s="32" t="str">
        <f>IFERROR(VLOOKUP($A354,Baggrundsark!$I$4:$V$2502,14,FALSE),"")</f>
        <v/>
      </c>
      <c r="G354" s="71" t="str">
        <f>IF(B354="","",IF(VLOOKUP(E354,'Indtastning af standardsats'!$A$3:$B$6,2,FALSE)="","",VLOOKUP(E354,'Indtastning af standardsats'!$A$3:$B$6,2,FALSE)))</f>
        <v/>
      </c>
      <c r="H354" s="77"/>
      <c r="I354" s="63" t="str">
        <f t="shared" si="5"/>
        <v/>
      </c>
      <c r="K354" s="110"/>
      <c r="L354" s="110"/>
      <c r="M354" s="110"/>
    </row>
    <row r="355" spans="1:13" x14ac:dyDescent="0.25">
      <c r="A355" s="29">
        <v>352</v>
      </c>
      <c r="B355" s="32" t="str">
        <f>IFERROR(VLOOKUP($A355,Baggrundsark!$I$4:$V$2502,7,FALSE),"")</f>
        <v/>
      </c>
      <c r="C355" s="32" t="str">
        <f>IFERROR(VLOOKUP($A355,Baggrundsark!$I$4:$V$2502,8,FALSE),"")</f>
        <v/>
      </c>
      <c r="D355" s="32" t="str">
        <f>IFERROR(VLOOKUP($A355,Baggrundsark!$I$4:$V$2502,10,FALSE),"")</f>
        <v/>
      </c>
      <c r="E355" s="32" t="str">
        <f>IFERROR(VLOOKUP($A355,Baggrundsark!$I$4:$V$2502,11,FALSE),"")</f>
        <v/>
      </c>
      <c r="F355" s="32" t="str">
        <f>IFERROR(VLOOKUP($A355,Baggrundsark!$I$4:$V$2502,14,FALSE),"")</f>
        <v/>
      </c>
      <c r="G355" s="71" t="str">
        <f>IF(B355="","",IF(VLOOKUP(E355,'Indtastning af standardsats'!$A$3:$B$6,2,FALSE)="","",VLOOKUP(E355,'Indtastning af standardsats'!$A$3:$B$6,2,FALSE)))</f>
        <v/>
      </c>
      <c r="H355" s="79"/>
      <c r="I355" s="63" t="str">
        <f t="shared" si="5"/>
        <v/>
      </c>
      <c r="K355" s="110"/>
      <c r="L355" s="110"/>
      <c r="M355" s="110"/>
    </row>
    <row r="356" spans="1:13" x14ac:dyDescent="0.25">
      <c r="A356" s="29">
        <v>353</v>
      </c>
      <c r="B356" s="32" t="str">
        <f>IFERROR(VLOOKUP($A356,Baggrundsark!$I$4:$V$2502,7,FALSE),"")</f>
        <v/>
      </c>
      <c r="C356" s="32" t="str">
        <f>IFERROR(VLOOKUP($A356,Baggrundsark!$I$4:$V$2502,8,FALSE),"")</f>
        <v/>
      </c>
      <c r="D356" s="32" t="str">
        <f>IFERROR(VLOOKUP($A356,Baggrundsark!$I$4:$V$2502,10,FALSE),"")</f>
        <v/>
      </c>
      <c r="E356" s="32" t="str">
        <f>IFERROR(VLOOKUP($A356,Baggrundsark!$I$4:$V$2502,11,FALSE),"")</f>
        <v/>
      </c>
      <c r="F356" s="32" t="str">
        <f>IFERROR(VLOOKUP($A356,Baggrundsark!$I$4:$V$2502,14,FALSE),"")</f>
        <v/>
      </c>
      <c r="G356" s="71" t="str">
        <f>IF(B356="","",IF(VLOOKUP(E356,'Indtastning af standardsats'!$A$3:$B$6,2,FALSE)="","",VLOOKUP(E356,'Indtastning af standardsats'!$A$3:$B$6,2,FALSE)))</f>
        <v/>
      </c>
      <c r="H356" s="77"/>
      <c r="I356" s="63" t="str">
        <f t="shared" si="5"/>
        <v/>
      </c>
      <c r="K356" s="110"/>
      <c r="L356" s="110"/>
      <c r="M356" s="110"/>
    </row>
    <row r="357" spans="1:13" x14ac:dyDescent="0.25">
      <c r="A357" s="29">
        <v>354</v>
      </c>
      <c r="B357" s="32" t="str">
        <f>IFERROR(VLOOKUP($A357,Baggrundsark!$I$4:$V$2502,7,FALSE),"")</f>
        <v/>
      </c>
      <c r="C357" s="32" t="str">
        <f>IFERROR(VLOOKUP($A357,Baggrundsark!$I$4:$V$2502,8,FALSE),"")</f>
        <v/>
      </c>
      <c r="D357" s="32" t="str">
        <f>IFERROR(VLOOKUP($A357,Baggrundsark!$I$4:$V$2502,10,FALSE),"")</f>
        <v/>
      </c>
      <c r="E357" s="32" t="str">
        <f>IFERROR(VLOOKUP($A357,Baggrundsark!$I$4:$V$2502,11,FALSE),"")</f>
        <v/>
      </c>
      <c r="F357" s="32" t="str">
        <f>IFERROR(VLOOKUP($A357,Baggrundsark!$I$4:$V$2502,14,FALSE),"")</f>
        <v/>
      </c>
      <c r="G357" s="71" t="str">
        <f>IF(B357="","",IF(VLOOKUP(E357,'Indtastning af standardsats'!$A$3:$B$6,2,FALSE)="","",VLOOKUP(E357,'Indtastning af standardsats'!$A$3:$B$6,2,FALSE)))</f>
        <v/>
      </c>
      <c r="H357" s="79"/>
      <c r="I357" s="63" t="str">
        <f t="shared" si="5"/>
        <v/>
      </c>
      <c r="K357" s="110"/>
      <c r="L357" s="110"/>
      <c r="M357" s="110"/>
    </row>
    <row r="358" spans="1:13" x14ac:dyDescent="0.25">
      <c r="A358" s="29">
        <v>355</v>
      </c>
      <c r="B358" s="32" t="str">
        <f>IFERROR(VLOOKUP($A358,Baggrundsark!$I$4:$V$2502,7,FALSE),"")</f>
        <v/>
      </c>
      <c r="C358" s="32" t="str">
        <f>IFERROR(VLOOKUP($A358,Baggrundsark!$I$4:$V$2502,8,FALSE),"")</f>
        <v/>
      </c>
      <c r="D358" s="32" t="str">
        <f>IFERROR(VLOOKUP($A358,Baggrundsark!$I$4:$V$2502,10,FALSE),"")</f>
        <v/>
      </c>
      <c r="E358" s="32" t="str">
        <f>IFERROR(VLOOKUP($A358,Baggrundsark!$I$4:$V$2502,11,FALSE),"")</f>
        <v/>
      </c>
      <c r="F358" s="32" t="str">
        <f>IFERROR(VLOOKUP($A358,Baggrundsark!$I$4:$V$2502,14,FALSE),"")</f>
        <v/>
      </c>
      <c r="G358" s="71" t="str">
        <f>IF(B358="","",IF(VLOOKUP(E358,'Indtastning af standardsats'!$A$3:$B$6,2,FALSE)="","",VLOOKUP(E358,'Indtastning af standardsats'!$A$3:$B$6,2,FALSE)))</f>
        <v/>
      </c>
      <c r="H358" s="77"/>
      <c r="I358" s="63" t="str">
        <f t="shared" si="5"/>
        <v/>
      </c>
      <c r="K358" s="110"/>
      <c r="L358" s="110"/>
      <c r="M358" s="110"/>
    </row>
    <row r="359" spans="1:13" x14ac:dyDescent="0.25">
      <c r="A359" s="29">
        <v>356</v>
      </c>
      <c r="B359" s="32" t="str">
        <f>IFERROR(VLOOKUP($A359,Baggrundsark!$I$4:$V$2502,7,FALSE),"")</f>
        <v/>
      </c>
      <c r="C359" s="32" t="str">
        <f>IFERROR(VLOOKUP($A359,Baggrundsark!$I$4:$V$2502,8,FALSE),"")</f>
        <v/>
      </c>
      <c r="D359" s="32" t="str">
        <f>IFERROR(VLOOKUP($A359,Baggrundsark!$I$4:$V$2502,10,FALSE),"")</f>
        <v/>
      </c>
      <c r="E359" s="32" t="str">
        <f>IFERROR(VLOOKUP($A359,Baggrundsark!$I$4:$V$2502,11,FALSE),"")</f>
        <v/>
      </c>
      <c r="F359" s="32" t="str">
        <f>IFERROR(VLOOKUP($A359,Baggrundsark!$I$4:$V$2502,14,FALSE),"")</f>
        <v/>
      </c>
      <c r="G359" s="71" t="str">
        <f>IF(B359="","",IF(VLOOKUP(E359,'Indtastning af standardsats'!$A$3:$B$6,2,FALSE)="","",VLOOKUP(E359,'Indtastning af standardsats'!$A$3:$B$6,2,FALSE)))</f>
        <v/>
      </c>
      <c r="H359" s="79"/>
      <c r="I359" s="63" t="str">
        <f t="shared" si="5"/>
        <v/>
      </c>
      <c r="K359" s="110"/>
      <c r="L359" s="110"/>
      <c r="M359" s="110"/>
    </row>
    <row r="360" spans="1:13" x14ac:dyDescent="0.25">
      <c r="A360" s="29">
        <v>357</v>
      </c>
      <c r="B360" s="32" t="str">
        <f>IFERROR(VLOOKUP($A360,Baggrundsark!$I$4:$V$2502,7,FALSE),"")</f>
        <v/>
      </c>
      <c r="C360" s="32" t="str">
        <f>IFERROR(VLOOKUP($A360,Baggrundsark!$I$4:$V$2502,8,FALSE),"")</f>
        <v/>
      </c>
      <c r="D360" s="32" t="str">
        <f>IFERROR(VLOOKUP($A360,Baggrundsark!$I$4:$V$2502,10,FALSE),"")</f>
        <v/>
      </c>
      <c r="E360" s="32" t="str">
        <f>IFERROR(VLOOKUP($A360,Baggrundsark!$I$4:$V$2502,11,FALSE),"")</f>
        <v/>
      </c>
      <c r="F360" s="32" t="str">
        <f>IFERROR(VLOOKUP($A360,Baggrundsark!$I$4:$V$2502,14,FALSE),"")</f>
        <v/>
      </c>
      <c r="G360" s="71" t="str">
        <f>IF(B360="","",IF(VLOOKUP(E360,'Indtastning af standardsats'!$A$3:$B$6,2,FALSE)="","",VLOOKUP(E360,'Indtastning af standardsats'!$A$3:$B$6,2,FALSE)))</f>
        <v/>
      </c>
      <c r="H360" s="77"/>
      <c r="I360" s="63" t="str">
        <f t="shared" si="5"/>
        <v/>
      </c>
      <c r="K360" s="110"/>
      <c r="L360" s="110"/>
      <c r="M360" s="110"/>
    </row>
    <row r="361" spans="1:13" x14ac:dyDescent="0.25">
      <c r="A361" s="29">
        <v>358</v>
      </c>
      <c r="B361" s="32" t="str">
        <f>IFERROR(VLOOKUP($A361,Baggrundsark!$I$4:$V$2502,7,FALSE),"")</f>
        <v/>
      </c>
      <c r="C361" s="32" t="str">
        <f>IFERROR(VLOOKUP($A361,Baggrundsark!$I$4:$V$2502,8,FALSE),"")</f>
        <v/>
      </c>
      <c r="D361" s="32" t="str">
        <f>IFERROR(VLOOKUP($A361,Baggrundsark!$I$4:$V$2502,10,FALSE),"")</f>
        <v/>
      </c>
      <c r="E361" s="32" t="str">
        <f>IFERROR(VLOOKUP($A361,Baggrundsark!$I$4:$V$2502,11,FALSE),"")</f>
        <v/>
      </c>
      <c r="F361" s="32" t="str">
        <f>IFERROR(VLOOKUP($A361,Baggrundsark!$I$4:$V$2502,14,FALSE),"")</f>
        <v/>
      </c>
      <c r="G361" s="71" t="str">
        <f>IF(B361="","",IF(VLOOKUP(E361,'Indtastning af standardsats'!$A$3:$B$6,2,FALSE)="","",VLOOKUP(E361,'Indtastning af standardsats'!$A$3:$B$6,2,FALSE)))</f>
        <v/>
      </c>
      <c r="H361" s="79"/>
      <c r="I361" s="63" t="str">
        <f t="shared" si="5"/>
        <v/>
      </c>
      <c r="K361" s="110"/>
      <c r="L361" s="110"/>
      <c r="M361" s="110"/>
    </row>
    <row r="362" spans="1:13" x14ac:dyDescent="0.25">
      <c r="A362" s="29">
        <v>359</v>
      </c>
      <c r="B362" s="32" t="str">
        <f>IFERROR(VLOOKUP($A362,Baggrundsark!$I$4:$V$2502,7,FALSE),"")</f>
        <v/>
      </c>
      <c r="C362" s="32" t="str">
        <f>IFERROR(VLOOKUP($A362,Baggrundsark!$I$4:$V$2502,8,FALSE),"")</f>
        <v/>
      </c>
      <c r="D362" s="32" t="str">
        <f>IFERROR(VLOOKUP($A362,Baggrundsark!$I$4:$V$2502,10,FALSE),"")</f>
        <v/>
      </c>
      <c r="E362" s="32" t="str">
        <f>IFERROR(VLOOKUP($A362,Baggrundsark!$I$4:$V$2502,11,FALSE),"")</f>
        <v/>
      </c>
      <c r="F362" s="32" t="str">
        <f>IFERROR(VLOOKUP($A362,Baggrundsark!$I$4:$V$2502,14,FALSE),"")</f>
        <v/>
      </c>
      <c r="G362" s="71" t="str">
        <f>IF(B362="","",IF(VLOOKUP(E362,'Indtastning af standardsats'!$A$3:$B$6,2,FALSE)="","",VLOOKUP(E362,'Indtastning af standardsats'!$A$3:$B$6,2,FALSE)))</f>
        <v/>
      </c>
      <c r="H362" s="77"/>
      <c r="I362" s="63" t="str">
        <f t="shared" si="5"/>
        <v/>
      </c>
      <c r="K362" s="110"/>
      <c r="L362" s="110"/>
      <c r="M362" s="110"/>
    </row>
    <row r="363" spans="1:13" x14ac:dyDescent="0.25">
      <c r="A363" s="29">
        <v>360</v>
      </c>
      <c r="B363" s="32" t="str">
        <f>IFERROR(VLOOKUP($A363,Baggrundsark!$I$4:$V$2502,7,FALSE),"")</f>
        <v/>
      </c>
      <c r="C363" s="32" t="str">
        <f>IFERROR(VLOOKUP($A363,Baggrundsark!$I$4:$V$2502,8,FALSE),"")</f>
        <v/>
      </c>
      <c r="D363" s="32" t="str">
        <f>IFERROR(VLOOKUP($A363,Baggrundsark!$I$4:$V$2502,10,FALSE),"")</f>
        <v/>
      </c>
      <c r="E363" s="32" t="str">
        <f>IFERROR(VLOOKUP($A363,Baggrundsark!$I$4:$V$2502,11,FALSE),"")</f>
        <v/>
      </c>
      <c r="F363" s="32" t="str">
        <f>IFERROR(VLOOKUP($A363,Baggrundsark!$I$4:$V$2502,14,FALSE),"")</f>
        <v/>
      </c>
      <c r="G363" s="71" t="str">
        <f>IF(B363="","",IF(VLOOKUP(E363,'Indtastning af standardsats'!$A$3:$B$6,2,FALSE)="","",VLOOKUP(E363,'Indtastning af standardsats'!$A$3:$B$6,2,FALSE)))</f>
        <v/>
      </c>
      <c r="H363" s="79"/>
      <c r="I363" s="63" t="str">
        <f t="shared" si="5"/>
        <v/>
      </c>
      <c r="K363" s="110"/>
      <c r="L363" s="110"/>
      <c r="M363" s="110"/>
    </row>
    <row r="364" spans="1:13" x14ac:dyDescent="0.25">
      <c r="A364" s="29">
        <v>361</v>
      </c>
      <c r="B364" s="32" t="str">
        <f>IFERROR(VLOOKUP($A364,Baggrundsark!$I$4:$V$2502,7,FALSE),"")</f>
        <v/>
      </c>
      <c r="C364" s="32" t="str">
        <f>IFERROR(VLOOKUP($A364,Baggrundsark!$I$4:$V$2502,8,FALSE),"")</f>
        <v/>
      </c>
      <c r="D364" s="32" t="str">
        <f>IFERROR(VLOOKUP($A364,Baggrundsark!$I$4:$V$2502,10,FALSE),"")</f>
        <v/>
      </c>
      <c r="E364" s="32" t="str">
        <f>IFERROR(VLOOKUP($A364,Baggrundsark!$I$4:$V$2502,11,FALSE),"")</f>
        <v/>
      </c>
      <c r="F364" s="32" t="str">
        <f>IFERROR(VLOOKUP($A364,Baggrundsark!$I$4:$V$2502,14,FALSE),"")</f>
        <v/>
      </c>
      <c r="G364" s="71" t="str">
        <f>IF(B364="","",IF(VLOOKUP(E364,'Indtastning af standardsats'!$A$3:$B$6,2,FALSE)="","",VLOOKUP(E364,'Indtastning af standardsats'!$A$3:$B$6,2,FALSE)))</f>
        <v/>
      </c>
      <c r="H364" s="77"/>
      <c r="I364" s="63" t="str">
        <f t="shared" si="5"/>
        <v/>
      </c>
      <c r="K364" s="110"/>
      <c r="L364" s="110"/>
      <c r="M364" s="110"/>
    </row>
    <row r="365" spans="1:13" x14ac:dyDescent="0.25">
      <c r="A365" s="29">
        <v>362</v>
      </c>
      <c r="B365" s="32" t="str">
        <f>IFERROR(VLOOKUP($A365,Baggrundsark!$I$4:$V$2502,7,FALSE),"")</f>
        <v/>
      </c>
      <c r="C365" s="32" t="str">
        <f>IFERROR(VLOOKUP($A365,Baggrundsark!$I$4:$V$2502,8,FALSE),"")</f>
        <v/>
      </c>
      <c r="D365" s="32" t="str">
        <f>IFERROR(VLOOKUP($A365,Baggrundsark!$I$4:$V$2502,10,FALSE),"")</f>
        <v/>
      </c>
      <c r="E365" s="32" t="str">
        <f>IFERROR(VLOOKUP($A365,Baggrundsark!$I$4:$V$2502,11,FALSE),"")</f>
        <v/>
      </c>
      <c r="F365" s="32" t="str">
        <f>IFERROR(VLOOKUP($A365,Baggrundsark!$I$4:$V$2502,14,FALSE),"")</f>
        <v/>
      </c>
      <c r="G365" s="71" t="str">
        <f>IF(B365="","",IF(VLOOKUP(E365,'Indtastning af standardsats'!$A$3:$B$6,2,FALSE)="","",VLOOKUP(E365,'Indtastning af standardsats'!$A$3:$B$6,2,FALSE)))</f>
        <v/>
      </c>
      <c r="H365" s="79"/>
      <c r="I365" s="63" t="str">
        <f t="shared" si="5"/>
        <v/>
      </c>
      <c r="K365" s="110"/>
      <c r="L365" s="110"/>
      <c r="M365" s="110"/>
    </row>
    <row r="366" spans="1:13" x14ac:dyDescent="0.25">
      <c r="A366" s="29">
        <v>363</v>
      </c>
      <c r="B366" s="32" t="str">
        <f>IFERROR(VLOOKUP($A366,Baggrundsark!$I$4:$V$2502,7,FALSE),"")</f>
        <v/>
      </c>
      <c r="C366" s="32" t="str">
        <f>IFERROR(VLOOKUP($A366,Baggrundsark!$I$4:$V$2502,8,FALSE),"")</f>
        <v/>
      </c>
      <c r="D366" s="32" t="str">
        <f>IFERROR(VLOOKUP($A366,Baggrundsark!$I$4:$V$2502,10,FALSE),"")</f>
        <v/>
      </c>
      <c r="E366" s="32" t="str">
        <f>IFERROR(VLOOKUP($A366,Baggrundsark!$I$4:$V$2502,11,FALSE),"")</f>
        <v/>
      </c>
      <c r="F366" s="32" t="str">
        <f>IFERROR(VLOOKUP($A366,Baggrundsark!$I$4:$V$2502,14,FALSE),"")</f>
        <v/>
      </c>
      <c r="G366" s="71" t="str">
        <f>IF(B366="","",IF(VLOOKUP(E366,'Indtastning af standardsats'!$A$3:$B$6,2,FALSE)="","",VLOOKUP(E366,'Indtastning af standardsats'!$A$3:$B$6,2,FALSE)))</f>
        <v/>
      </c>
      <c r="H366" s="77"/>
      <c r="I366" s="63" t="str">
        <f t="shared" si="5"/>
        <v/>
      </c>
      <c r="K366" s="110"/>
      <c r="L366" s="110"/>
      <c r="M366" s="110"/>
    </row>
    <row r="367" spans="1:13" x14ac:dyDescent="0.25">
      <c r="A367" s="29">
        <v>364</v>
      </c>
      <c r="B367" s="32" t="str">
        <f>IFERROR(VLOOKUP($A367,Baggrundsark!$I$4:$V$2502,7,FALSE),"")</f>
        <v/>
      </c>
      <c r="C367" s="32" t="str">
        <f>IFERROR(VLOOKUP($A367,Baggrundsark!$I$4:$V$2502,8,FALSE),"")</f>
        <v/>
      </c>
      <c r="D367" s="32" t="str">
        <f>IFERROR(VLOOKUP($A367,Baggrundsark!$I$4:$V$2502,10,FALSE),"")</f>
        <v/>
      </c>
      <c r="E367" s="32" t="str">
        <f>IFERROR(VLOOKUP($A367,Baggrundsark!$I$4:$V$2502,11,FALSE),"")</f>
        <v/>
      </c>
      <c r="F367" s="32" t="str">
        <f>IFERROR(VLOOKUP($A367,Baggrundsark!$I$4:$V$2502,14,FALSE),"")</f>
        <v/>
      </c>
      <c r="G367" s="71" t="str">
        <f>IF(B367="","",IF(VLOOKUP(E367,'Indtastning af standardsats'!$A$3:$B$6,2,FALSE)="","",VLOOKUP(E367,'Indtastning af standardsats'!$A$3:$B$6,2,FALSE)))</f>
        <v/>
      </c>
      <c r="H367" s="79"/>
      <c r="I367" s="63" t="str">
        <f t="shared" si="5"/>
        <v/>
      </c>
      <c r="K367" s="110"/>
      <c r="L367" s="110"/>
      <c r="M367" s="110"/>
    </row>
    <row r="368" spans="1:13" x14ac:dyDescent="0.25">
      <c r="A368" s="29">
        <v>365</v>
      </c>
      <c r="B368" s="32" t="str">
        <f>IFERROR(VLOOKUP($A368,Baggrundsark!$I$4:$V$2502,7,FALSE),"")</f>
        <v/>
      </c>
      <c r="C368" s="32" t="str">
        <f>IFERROR(VLOOKUP($A368,Baggrundsark!$I$4:$V$2502,8,FALSE),"")</f>
        <v/>
      </c>
      <c r="D368" s="32" t="str">
        <f>IFERROR(VLOOKUP($A368,Baggrundsark!$I$4:$V$2502,10,FALSE),"")</f>
        <v/>
      </c>
      <c r="E368" s="32" t="str">
        <f>IFERROR(VLOOKUP($A368,Baggrundsark!$I$4:$V$2502,11,FALSE),"")</f>
        <v/>
      </c>
      <c r="F368" s="32" t="str">
        <f>IFERROR(VLOOKUP($A368,Baggrundsark!$I$4:$V$2502,14,FALSE),"")</f>
        <v/>
      </c>
      <c r="G368" s="71" t="str">
        <f>IF(B368="","",IF(VLOOKUP(E368,'Indtastning af standardsats'!$A$3:$B$6,2,FALSE)="","",VLOOKUP(E368,'Indtastning af standardsats'!$A$3:$B$6,2,FALSE)))</f>
        <v/>
      </c>
      <c r="H368" s="77"/>
      <c r="I368" s="63" t="str">
        <f t="shared" si="5"/>
        <v/>
      </c>
      <c r="K368" s="110"/>
      <c r="L368" s="110"/>
      <c r="M368" s="110"/>
    </row>
    <row r="369" spans="1:13" x14ac:dyDescent="0.25">
      <c r="A369" s="29">
        <v>366</v>
      </c>
      <c r="B369" s="32" t="str">
        <f>IFERROR(VLOOKUP($A369,Baggrundsark!$I$4:$V$2502,7,FALSE),"")</f>
        <v/>
      </c>
      <c r="C369" s="32" t="str">
        <f>IFERROR(VLOOKUP($A369,Baggrundsark!$I$4:$V$2502,8,FALSE),"")</f>
        <v/>
      </c>
      <c r="D369" s="32" t="str">
        <f>IFERROR(VLOOKUP($A369,Baggrundsark!$I$4:$V$2502,10,FALSE),"")</f>
        <v/>
      </c>
      <c r="E369" s="32" t="str">
        <f>IFERROR(VLOOKUP($A369,Baggrundsark!$I$4:$V$2502,11,FALSE),"")</f>
        <v/>
      </c>
      <c r="F369" s="32" t="str">
        <f>IFERROR(VLOOKUP($A369,Baggrundsark!$I$4:$V$2502,14,FALSE),"")</f>
        <v/>
      </c>
      <c r="G369" s="71" t="str">
        <f>IF(B369="","",IF(VLOOKUP(E369,'Indtastning af standardsats'!$A$3:$B$6,2,FALSE)="","",VLOOKUP(E369,'Indtastning af standardsats'!$A$3:$B$6,2,FALSE)))</f>
        <v/>
      </c>
      <c r="H369" s="79"/>
      <c r="I369" s="63" t="str">
        <f t="shared" si="5"/>
        <v/>
      </c>
      <c r="K369" s="110"/>
      <c r="L369" s="110"/>
      <c r="M369" s="110"/>
    </row>
    <row r="370" spans="1:13" x14ac:dyDescent="0.25">
      <c r="A370" s="29">
        <v>367</v>
      </c>
      <c r="B370" s="32" t="str">
        <f>IFERROR(VLOOKUP($A370,Baggrundsark!$I$4:$V$2502,7,FALSE),"")</f>
        <v/>
      </c>
      <c r="C370" s="32" t="str">
        <f>IFERROR(VLOOKUP($A370,Baggrundsark!$I$4:$V$2502,8,FALSE),"")</f>
        <v/>
      </c>
      <c r="D370" s="32" t="str">
        <f>IFERROR(VLOOKUP($A370,Baggrundsark!$I$4:$V$2502,10,FALSE),"")</f>
        <v/>
      </c>
      <c r="E370" s="32" t="str">
        <f>IFERROR(VLOOKUP($A370,Baggrundsark!$I$4:$V$2502,11,FALSE),"")</f>
        <v/>
      </c>
      <c r="F370" s="32" t="str">
        <f>IFERROR(VLOOKUP($A370,Baggrundsark!$I$4:$V$2502,14,FALSE),"")</f>
        <v/>
      </c>
      <c r="G370" s="71" t="str">
        <f>IF(B370="","",IF(VLOOKUP(E370,'Indtastning af standardsats'!$A$3:$B$6,2,FALSE)="","",VLOOKUP(E370,'Indtastning af standardsats'!$A$3:$B$6,2,FALSE)))</f>
        <v/>
      </c>
      <c r="H370" s="77"/>
      <c r="I370" s="63" t="str">
        <f t="shared" si="5"/>
        <v/>
      </c>
      <c r="K370" s="110"/>
      <c r="L370" s="110"/>
      <c r="M370" s="110"/>
    </row>
    <row r="371" spans="1:13" x14ac:dyDescent="0.25">
      <c r="A371" s="29">
        <v>368</v>
      </c>
      <c r="B371" s="32" t="str">
        <f>IFERROR(VLOOKUP($A371,Baggrundsark!$I$4:$V$2502,7,FALSE),"")</f>
        <v/>
      </c>
      <c r="C371" s="32" t="str">
        <f>IFERROR(VLOOKUP($A371,Baggrundsark!$I$4:$V$2502,8,FALSE),"")</f>
        <v/>
      </c>
      <c r="D371" s="32" t="str">
        <f>IFERROR(VLOOKUP($A371,Baggrundsark!$I$4:$V$2502,10,FALSE),"")</f>
        <v/>
      </c>
      <c r="E371" s="32" t="str">
        <f>IFERROR(VLOOKUP($A371,Baggrundsark!$I$4:$V$2502,11,FALSE),"")</f>
        <v/>
      </c>
      <c r="F371" s="32" t="str">
        <f>IFERROR(VLOOKUP($A371,Baggrundsark!$I$4:$V$2502,14,FALSE),"")</f>
        <v/>
      </c>
      <c r="G371" s="71" t="str">
        <f>IF(B371="","",IF(VLOOKUP(E371,'Indtastning af standardsats'!$A$3:$B$6,2,FALSE)="","",VLOOKUP(E371,'Indtastning af standardsats'!$A$3:$B$6,2,FALSE)))</f>
        <v/>
      </c>
      <c r="H371" s="79"/>
      <c r="I371" s="63" t="str">
        <f t="shared" si="5"/>
        <v/>
      </c>
      <c r="K371" s="110"/>
      <c r="L371" s="110"/>
      <c r="M371" s="110"/>
    </row>
    <row r="372" spans="1:13" x14ac:dyDescent="0.25">
      <c r="A372" s="29">
        <v>369</v>
      </c>
      <c r="B372" s="32" t="str">
        <f>IFERROR(VLOOKUP($A372,Baggrundsark!$I$4:$V$2502,7,FALSE),"")</f>
        <v/>
      </c>
      <c r="C372" s="32" t="str">
        <f>IFERROR(VLOOKUP($A372,Baggrundsark!$I$4:$V$2502,8,FALSE),"")</f>
        <v/>
      </c>
      <c r="D372" s="32" t="str">
        <f>IFERROR(VLOOKUP($A372,Baggrundsark!$I$4:$V$2502,10,FALSE),"")</f>
        <v/>
      </c>
      <c r="E372" s="32" t="str">
        <f>IFERROR(VLOOKUP($A372,Baggrundsark!$I$4:$V$2502,11,FALSE),"")</f>
        <v/>
      </c>
      <c r="F372" s="32" t="str">
        <f>IFERROR(VLOOKUP($A372,Baggrundsark!$I$4:$V$2502,14,FALSE),"")</f>
        <v/>
      </c>
      <c r="G372" s="71" t="str">
        <f>IF(B372="","",IF(VLOOKUP(E372,'Indtastning af standardsats'!$A$3:$B$6,2,FALSE)="","",VLOOKUP(E372,'Indtastning af standardsats'!$A$3:$B$6,2,FALSE)))</f>
        <v/>
      </c>
      <c r="H372" s="77"/>
      <c r="I372" s="63" t="str">
        <f t="shared" si="5"/>
        <v/>
      </c>
      <c r="K372" s="110"/>
      <c r="L372" s="110"/>
      <c r="M372" s="110"/>
    </row>
    <row r="373" spans="1:13" x14ac:dyDescent="0.25">
      <c r="A373" s="29">
        <v>370</v>
      </c>
      <c r="B373" s="32" t="str">
        <f>IFERROR(VLOOKUP($A373,Baggrundsark!$I$4:$V$2502,7,FALSE),"")</f>
        <v/>
      </c>
      <c r="C373" s="32" t="str">
        <f>IFERROR(VLOOKUP($A373,Baggrundsark!$I$4:$V$2502,8,FALSE),"")</f>
        <v/>
      </c>
      <c r="D373" s="32" t="str">
        <f>IFERROR(VLOOKUP($A373,Baggrundsark!$I$4:$V$2502,10,FALSE),"")</f>
        <v/>
      </c>
      <c r="E373" s="32" t="str">
        <f>IFERROR(VLOOKUP($A373,Baggrundsark!$I$4:$V$2502,11,FALSE),"")</f>
        <v/>
      </c>
      <c r="F373" s="32" t="str">
        <f>IFERROR(VLOOKUP($A373,Baggrundsark!$I$4:$V$2502,14,FALSE),"")</f>
        <v/>
      </c>
      <c r="G373" s="71" t="str">
        <f>IF(B373="","",IF(VLOOKUP(E373,'Indtastning af standardsats'!$A$3:$B$6,2,FALSE)="","",VLOOKUP(E373,'Indtastning af standardsats'!$A$3:$B$6,2,FALSE)))</f>
        <v/>
      </c>
      <c r="H373" s="79"/>
      <c r="I373" s="63" t="str">
        <f t="shared" si="5"/>
        <v/>
      </c>
      <c r="K373" s="110"/>
      <c r="L373" s="110"/>
      <c r="M373" s="110"/>
    </row>
    <row r="374" spans="1:13" x14ac:dyDescent="0.25">
      <c r="A374" s="29">
        <v>371</v>
      </c>
      <c r="B374" s="32" t="str">
        <f>IFERROR(VLOOKUP($A374,Baggrundsark!$I$4:$V$2502,7,FALSE),"")</f>
        <v/>
      </c>
      <c r="C374" s="32" t="str">
        <f>IFERROR(VLOOKUP($A374,Baggrundsark!$I$4:$V$2502,8,FALSE),"")</f>
        <v/>
      </c>
      <c r="D374" s="32" t="str">
        <f>IFERROR(VLOOKUP($A374,Baggrundsark!$I$4:$V$2502,10,FALSE),"")</f>
        <v/>
      </c>
      <c r="E374" s="32" t="str">
        <f>IFERROR(VLOOKUP($A374,Baggrundsark!$I$4:$V$2502,11,FALSE),"")</f>
        <v/>
      </c>
      <c r="F374" s="32" t="str">
        <f>IFERROR(VLOOKUP($A374,Baggrundsark!$I$4:$V$2502,14,FALSE),"")</f>
        <v/>
      </c>
      <c r="G374" s="71" t="str">
        <f>IF(B374="","",IF(VLOOKUP(E374,'Indtastning af standardsats'!$A$3:$B$6,2,FALSE)="","",VLOOKUP(E374,'Indtastning af standardsats'!$A$3:$B$6,2,FALSE)))</f>
        <v/>
      </c>
      <c r="H374" s="77"/>
      <c r="I374" s="63" t="str">
        <f t="shared" si="5"/>
        <v/>
      </c>
      <c r="K374" s="110"/>
      <c r="L374" s="110"/>
      <c r="M374" s="110"/>
    </row>
    <row r="375" spans="1:13" x14ac:dyDescent="0.25">
      <c r="A375" s="29">
        <v>372</v>
      </c>
      <c r="B375" s="32" t="str">
        <f>IFERROR(VLOOKUP($A375,Baggrundsark!$I$4:$V$2502,7,FALSE),"")</f>
        <v/>
      </c>
      <c r="C375" s="32" t="str">
        <f>IFERROR(VLOOKUP($A375,Baggrundsark!$I$4:$V$2502,8,FALSE),"")</f>
        <v/>
      </c>
      <c r="D375" s="32" t="str">
        <f>IFERROR(VLOOKUP($A375,Baggrundsark!$I$4:$V$2502,10,FALSE),"")</f>
        <v/>
      </c>
      <c r="E375" s="32" t="str">
        <f>IFERROR(VLOOKUP($A375,Baggrundsark!$I$4:$V$2502,11,FALSE),"")</f>
        <v/>
      </c>
      <c r="F375" s="32" t="str">
        <f>IFERROR(VLOOKUP($A375,Baggrundsark!$I$4:$V$2502,14,FALSE),"")</f>
        <v/>
      </c>
      <c r="G375" s="71" t="str">
        <f>IF(B375="","",IF(VLOOKUP(E375,'Indtastning af standardsats'!$A$3:$B$6,2,FALSE)="","",VLOOKUP(E375,'Indtastning af standardsats'!$A$3:$B$6,2,FALSE)))</f>
        <v/>
      </c>
      <c r="H375" s="79"/>
      <c r="I375" s="63" t="str">
        <f t="shared" si="5"/>
        <v/>
      </c>
      <c r="K375" s="110"/>
      <c r="L375" s="110"/>
      <c r="M375" s="110"/>
    </row>
    <row r="376" spans="1:13" x14ac:dyDescent="0.25">
      <c r="A376" s="29">
        <v>373</v>
      </c>
      <c r="B376" s="32" t="str">
        <f>IFERROR(VLOOKUP($A376,Baggrundsark!$I$4:$V$2502,7,FALSE),"")</f>
        <v/>
      </c>
      <c r="C376" s="32" t="str">
        <f>IFERROR(VLOOKUP($A376,Baggrundsark!$I$4:$V$2502,8,FALSE),"")</f>
        <v/>
      </c>
      <c r="D376" s="32" t="str">
        <f>IFERROR(VLOOKUP($A376,Baggrundsark!$I$4:$V$2502,10,FALSE),"")</f>
        <v/>
      </c>
      <c r="E376" s="32" t="str">
        <f>IFERROR(VLOOKUP($A376,Baggrundsark!$I$4:$V$2502,11,FALSE),"")</f>
        <v/>
      </c>
      <c r="F376" s="32" t="str">
        <f>IFERROR(VLOOKUP($A376,Baggrundsark!$I$4:$V$2502,14,FALSE),"")</f>
        <v/>
      </c>
      <c r="G376" s="71" t="str">
        <f>IF(B376="","",IF(VLOOKUP(E376,'Indtastning af standardsats'!$A$3:$B$6,2,FALSE)="","",VLOOKUP(E376,'Indtastning af standardsats'!$A$3:$B$6,2,FALSE)))</f>
        <v/>
      </c>
      <c r="H376" s="77"/>
      <c r="I376" s="63" t="str">
        <f t="shared" si="5"/>
        <v/>
      </c>
      <c r="K376" s="110"/>
      <c r="L376" s="110"/>
      <c r="M376" s="110"/>
    </row>
    <row r="377" spans="1:13" x14ac:dyDescent="0.25">
      <c r="A377" s="29">
        <v>374</v>
      </c>
      <c r="B377" s="32" t="str">
        <f>IFERROR(VLOOKUP($A377,Baggrundsark!$I$4:$V$2502,7,FALSE),"")</f>
        <v/>
      </c>
      <c r="C377" s="32" t="str">
        <f>IFERROR(VLOOKUP($A377,Baggrundsark!$I$4:$V$2502,8,FALSE),"")</f>
        <v/>
      </c>
      <c r="D377" s="32" t="str">
        <f>IFERROR(VLOOKUP($A377,Baggrundsark!$I$4:$V$2502,10,FALSE),"")</f>
        <v/>
      </c>
      <c r="E377" s="32" t="str">
        <f>IFERROR(VLOOKUP($A377,Baggrundsark!$I$4:$V$2502,11,FALSE),"")</f>
        <v/>
      </c>
      <c r="F377" s="32" t="str">
        <f>IFERROR(VLOOKUP($A377,Baggrundsark!$I$4:$V$2502,14,FALSE),"")</f>
        <v/>
      </c>
      <c r="G377" s="71" t="str">
        <f>IF(B377="","",IF(VLOOKUP(E377,'Indtastning af standardsats'!$A$3:$B$6,2,FALSE)="","",VLOOKUP(E377,'Indtastning af standardsats'!$A$3:$B$6,2,FALSE)))</f>
        <v/>
      </c>
      <c r="H377" s="79"/>
      <c r="I377" s="63" t="str">
        <f t="shared" si="5"/>
        <v/>
      </c>
      <c r="K377" s="110"/>
      <c r="L377" s="110"/>
      <c r="M377" s="110"/>
    </row>
    <row r="378" spans="1:13" x14ac:dyDescent="0.25">
      <c r="A378" s="29">
        <v>375</v>
      </c>
      <c r="B378" s="32" t="str">
        <f>IFERROR(VLOOKUP($A378,Baggrundsark!$I$4:$V$2502,7,FALSE),"")</f>
        <v/>
      </c>
      <c r="C378" s="32" t="str">
        <f>IFERROR(VLOOKUP($A378,Baggrundsark!$I$4:$V$2502,8,FALSE),"")</f>
        <v/>
      </c>
      <c r="D378" s="32" t="str">
        <f>IFERROR(VLOOKUP($A378,Baggrundsark!$I$4:$V$2502,10,FALSE),"")</f>
        <v/>
      </c>
      <c r="E378" s="32" t="str">
        <f>IFERROR(VLOOKUP($A378,Baggrundsark!$I$4:$V$2502,11,FALSE),"")</f>
        <v/>
      </c>
      <c r="F378" s="32" t="str">
        <f>IFERROR(VLOOKUP($A378,Baggrundsark!$I$4:$V$2502,14,FALSE),"")</f>
        <v/>
      </c>
      <c r="G378" s="71" t="str">
        <f>IF(B378="","",IF(VLOOKUP(E378,'Indtastning af standardsats'!$A$3:$B$6,2,FALSE)="","",VLOOKUP(E378,'Indtastning af standardsats'!$A$3:$B$6,2,FALSE)))</f>
        <v/>
      </c>
      <c r="H378" s="77"/>
      <c r="I378" s="63" t="str">
        <f t="shared" si="5"/>
        <v/>
      </c>
      <c r="K378" s="110"/>
      <c r="L378" s="110"/>
      <c r="M378" s="110"/>
    </row>
    <row r="379" spans="1:13" x14ac:dyDescent="0.25">
      <c r="A379" s="29">
        <v>376</v>
      </c>
      <c r="B379" s="32" t="str">
        <f>IFERROR(VLOOKUP($A379,Baggrundsark!$I$4:$V$2502,7,FALSE),"")</f>
        <v/>
      </c>
      <c r="C379" s="32" t="str">
        <f>IFERROR(VLOOKUP($A379,Baggrundsark!$I$4:$V$2502,8,FALSE),"")</f>
        <v/>
      </c>
      <c r="D379" s="32" t="str">
        <f>IFERROR(VLOOKUP($A379,Baggrundsark!$I$4:$V$2502,10,FALSE),"")</f>
        <v/>
      </c>
      <c r="E379" s="32" t="str">
        <f>IFERROR(VLOOKUP($A379,Baggrundsark!$I$4:$V$2502,11,FALSE),"")</f>
        <v/>
      </c>
      <c r="F379" s="32" t="str">
        <f>IFERROR(VLOOKUP($A379,Baggrundsark!$I$4:$V$2502,14,FALSE),"")</f>
        <v/>
      </c>
      <c r="G379" s="71" t="str">
        <f>IF(B379="","",IF(VLOOKUP(E379,'Indtastning af standardsats'!$A$3:$B$6,2,FALSE)="","",VLOOKUP(E379,'Indtastning af standardsats'!$A$3:$B$6,2,FALSE)))</f>
        <v/>
      </c>
      <c r="H379" s="79"/>
      <c r="I379" s="63" t="str">
        <f t="shared" si="5"/>
        <v/>
      </c>
      <c r="K379" s="110"/>
      <c r="L379" s="110"/>
      <c r="M379" s="110"/>
    </row>
    <row r="380" spans="1:13" x14ac:dyDescent="0.25">
      <c r="A380" s="29">
        <v>377</v>
      </c>
      <c r="B380" s="32" t="str">
        <f>IFERROR(VLOOKUP($A380,Baggrundsark!$I$4:$V$2502,7,FALSE),"")</f>
        <v/>
      </c>
      <c r="C380" s="32" t="str">
        <f>IFERROR(VLOOKUP($A380,Baggrundsark!$I$4:$V$2502,8,FALSE),"")</f>
        <v/>
      </c>
      <c r="D380" s="32" t="str">
        <f>IFERROR(VLOOKUP($A380,Baggrundsark!$I$4:$V$2502,10,FALSE),"")</f>
        <v/>
      </c>
      <c r="E380" s="32" t="str">
        <f>IFERROR(VLOOKUP($A380,Baggrundsark!$I$4:$V$2502,11,FALSE),"")</f>
        <v/>
      </c>
      <c r="F380" s="32" t="str">
        <f>IFERROR(VLOOKUP($A380,Baggrundsark!$I$4:$V$2502,14,FALSE),"")</f>
        <v/>
      </c>
      <c r="G380" s="71" t="str">
        <f>IF(B380="","",IF(VLOOKUP(E380,'Indtastning af standardsats'!$A$3:$B$6,2,FALSE)="","",VLOOKUP(E380,'Indtastning af standardsats'!$A$3:$B$6,2,FALSE)))</f>
        <v/>
      </c>
      <c r="H380" s="77"/>
      <c r="I380" s="63" t="str">
        <f t="shared" si="5"/>
        <v/>
      </c>
      <c r="K380" s="110"/>
      <c r="L380" s="110"/>
      <c r="M380" s="110"/>
    </row>
    <row r="381" spans="1:13" x14ac:dyDescent="0.25">
      <c r="A381" s="29">
        <v>378</v>
      </c>
      <c r="B381" s="32" t="str">
        <f>IFERROR(VLOOKUP($A381,Baggrundsark!$I$4:$V$2502,7,FALSE),"")</f>
        <v/>
      </c>
      <c r="C381" s="32" t="str">
        <f>IFERROR(VLOOKUP($A381,Baggrundsark!$I$4:$V$2502,8,FALSE),"")</f>
        <v/>
      </c>
      <c r="D381" s="32" t="str">
        <f>IFERROR(VLOOKUP($A381,Baggrundsark!$I$4:$V$2502,10,FALSE),"")</f>
        <v/>
      </c>
      <c r="E381" s="32" t="str">
        <f>IFERROR(VLOOKUP($A381,Baggrundsark!$I$4:$V$2502,11,FALSE),"")</f>
        <v/>
      </c>
      <c r="F381" s="32" t="str">
        <f>IFERROR(VLOOKUP($A381,Baggrundsark!$I$4:$V$2502,14,FALSE),"")</f>
        <v/>
      </c>
      <c r="G381" s="71" t="str">
        <f>IF(B381="","",IF(VLOOKUP(E381,'Indtastning af standardsats'!$A$3:$B$6,2,FALSE)="","",VLOOKUP(E381,'Indtastning af standardsats'!$A$3:$B$6,2,FALSE)))</f>
        <v/>
      </c>
      <c r="H381" s="79"/>
      <c r="I381" s="63" t="str">
        <f t="shared" si="5"/>
        <v/>
      </c>
      <c r="K381" s="110"/>
      <c r="L381" s="110"/>
      <c r="M381" s="110"/>
    </row>
    <row r="382" spans="1:13" x14ac:dyDescent="0.25">
      <c r="A382" s="29">
        <v>379</v>
      </c>
      <c r="B382" s="32" t="str">
        <f>IFERROR(VLOOKUP($A382,Baggrundsark!$I$4:$V$2502,7,FALSE),"")</f>
        <v/>
      </c>
      <c r="C382" s="32" t="str">
        <f>IFERROR(VLOOKUP($A382,Baggrundsark!$I$4:$V$2502,8,FALSE),"")</f>
        <v/>
      </c>
      <c r="D382" s="32" t="str">
        <f>IFERROR(VLOOKUP($A382,Baggrundsark!$I$4:$V$2502,10,FALSE),"")</f>
        <v/>
      </c>
      <c r="E382" s="32" t="str">
        <f>IFERROR(VLOOKUP($A382,Baggrundsark!$I$4:$V$2502,11,FALSE),"")</f>
        <v/>
      </c>
      <c r="F382" s="32" t="str">
        <f>IFERROR(VLOOKUP($A382,Baggrundsark!$I$4:$V$2502,14,FALSE),"")</f>
        <v/>
      </c>
      <c r="G382" s="71" t="str">
        <f>IF(B382="","",IF(VLOOKUP(E382,'Indtastning af standardsats'!$A$3:$B$6,2,FALSE)="","",VLOOKUP(E382,'Indtastning af standardsats'!$A$3:$B$6,2,FALSE)))</f>
        <v/>
      </c>
      <c r="H382" s="77"/>
      <c r="I382" s="63" t="str">
        <f t="shared" si="5"/>
        <v/>
      </c>
      <c r="K382" s="110"/>
      <c r="L382" s="110"/>
      <c r="M382" s="110"/>
    </row>
    <row r="383" spans="1:13" x14ac:dyDescent="0.25">
      <c r="A383" s="29">
        <v>380</v>
      </c>
      <c r="B383" s="32" t="str">
        <f>IFERROR(VLOOKUP($A383,Baggrundsark!$I$4:$V$2502,7,FALSE),"")</f>
        <v/>
      </c>
      <c r="C383" s="32" t="str">
        <f>IFERROR(VLOOKUP($A383,Baggrundsark!$I$4:$V$2502,8,FALSE),"")</f>
        <v/>
      </c>
      <c r="D383" s="32" t="str">
        <f>IFERROR(VLOOKUP($A383,Baggrundsark!$I$4:$V$2502,10,FALSE),"")</f>
        <v/>
      </c>
      <c r="E383" s="32" t="str">
        <f>IFERROR(VLOOKUP($A383,Baggrundsark!$I$4:$V$2502,11,FALSE),"")</f>
        <v/>
      </c>
      <c r="F383" s="32" t="str">
        <f>IFERROR(VLOOKUP($A383,Baggrundsark!$I$4:$V$2502,14,FALSE),"")</f>
        <v/>
      </c>
      <c r="G383" s="71" t="str">
        <f>IF(B383="","",IF(VLOOKUP(E383,'Indtastning af standardsats'!$A$3:$B$6,2,FALSE)="","",VLOOKUP(E383,'Indtastning af standardsats'!$A$3:$B$6,2,FALSE)))</f>
        <v/>
      </c>
      <c r="H383" s="79"/>
      <c r="I383" s="63" t="str">
        <f t="shared" si="5"/>
        <v/>
      </c>
      <c r="K383" s="110"/>
      <c r="L383" s="110"/>
      <c r="M383" s="110"/>
    </row>
    <row r="384" spans="1:13" x14ac:dyDescent="0.25">
      <c r="A384" s="29">
        <v>381</v>
      </c>
      <c r="B384" s="32" t="str">
        <f>IFERROR(VLOOKUP($A384,Baggrundsark!$I$4:$V$2502,7,FALSE),"")</f>
        <v/>
      </c>
      <c r="C384" s="32" t="str">
        <f>IFERROR(VLOOKUP($A384,Baggrundsark!$I$4:$V$2502,8,FALSE),"")</f>
        <v/>
      </c>
      <c r="D384" s="32" t="str">
        <f>IFERROR(VLOOKUP($A384,Baggrundsark!$I$4:$V$2502,10,FALSE),"")</f>
        <v/>
      </c>
      <c r="E384" s="32" t="str">
        <f>IFERROR(VLOOKUP($A384,Baggrundsark!$I$4:$V$2502,11,FALSE),"")</f>
        <v/>
      </c>
      <c r="F384" s="32" t="str">
        <f>IFERROR(VLOOKUP($A384,Baggrundsark!$I$4:$V$2502,14,FALSE),"")</f>
        <v/>
      </c>
      <c r="G384" s="71" t="str">
        <f>IF(B384="","",IF(VLOOKUP(E384,'Indtastning af standardsats'!$A$3:$B$6,2,FALSE)="","",VLOOKUP(E384,'Indtastning af standardsats'!$A$3:$B$6,2,FALSE)))</f>
        <v/>
      </c>
      <c r="H384" s="77"/>
      <c r="I384" s="63" t="str">
        <f t="shared" si="5"/>
        <v/>
      </c>
      <c r="K384" s="110"/>
      <c r="L384" s="110"/>
      <c r="M384" s="110"/>
    </row>
    <row r="385" spans="1:13" x14ac:dyDescent="0.25">
      <c r="A385" s="29">
        <v>382</v>
      </c>
      <c r="B385" s="32" t="str">
        <f>IFERROR(VLOOKUP($A385,Baggrundsark!$I$4:$V$2502,7,FALSE),"")</f>
        <v/>
      </c>
      <c r="C385" s="32" t="str">
        <f>IFERROR(VLOOKUP($A385,Baggrundsark!$I$4:$V$2502,8,FALSE),"")</f>
        <v/>
      </c>
      <c r="D385" s="32" t="str">
        <f>IFERROR(VLOOKUP($A385,Baggrundsark!$I$4:$V$2502,10,FALSE),"")</f>
        <v/>
      </c>
      <c r="E385" s="32" t="str">
        <f>IFERROR(VLOOKUP($A385,Baggrundsark!$I$4:$V$2502,11,FALSE),"")</f>
        <v/>
      </c>
      <c r="F385" s="32" t="str">
        <f>IFERROR(VLOOKUP($A385,Baggrundsark!$I$4:$V$2502,14,FALSE),"")</f>
        <v/>
      </c>
      <c r="G385" s="71" t="str">
        <f>IF(B385="","",IF(VLOOKUP(E385,'Indtastning af standardsats'!$A$3:$B$6,2,FALSE)="","",VLOOKUP(E385,'Indtastning af standardsats'!$A$3:$B$6,2,FALSE)))</f>
        <v/>
      </c>
      <c r="H385" s="79"/>
      <c r="I385" s="63" t="str">
        <f t="shared" si="5"/>
        <v/>
      </c>
      <c r="K385" s="110"/>
      <c r="L385" s="110"/>
      <c r="M385" s="110"/>
    </row>
    <row r="386" spans="1:13" x14ac:dyDescent="0.25">
      <c r="A386" s="29">
        <v>383</v>
      </c>
      <c r="B386" s="32" t="str">
        <f>IFERROR(VLOOKUP($A386,Baggrundsark!$I$4:$V$2502,7,FALSE),"")</f>
        <v/>
      </c>
      <c r="C386" s="32" t="str">
        <f>IFERROR(VLOOKUP($A386,Baggrundsark!$I$4:$V$2502,8,FALSE),"")</f>
        <v/>
      </c>
      <c r="D386" s="32" t="str">
        <f>IFERROR(VLOOKUP($A386,Baggrundsark!$I$4:$V$2502,10,FALSE),"")</f>
        <v/>
      </c>
      <c r="E386" s="32" t="str">
        <f>IFERROR(VLOOKUP($A386,Baggrundsark!$I$4:$V$2502,11,FALSE),"")</f>
        <v/>
      </c>
      <c r="F386" s="32" t="str">
        <f>IFERROR(VLOOKUP($A386,Baggrundsark!$I$4:$V$2502,14,FALSE),"")</f>
        <v/>
      </c>
      <c r="G386" s="71" t="str">
        <f>IF(B386="","",IF(VLOOKUP(E386,'Indtastning af standardsats'!$A$3:$B$6,2,FALSE)="","",VLOOKUP(E386,'Indtastning af standardsats'!$A$3:$B$6,2,FALSE)))</f>
        <v/>
      </c>
      <c r="H386" s="77"/>
      <c r="I386" s="63" t="str">
        <f t="shared" si="5"/>
        <v/>
      </c>
      <c r="K386" s="110"/>
      <c r="L386" s="110"/>
      <c r="M386" s="110"/>
    </row>
    <row r="387" spans="1:13" x14ac:dyDescent="0.25">
      <c r="A387" s="29">
        <v>384</v>
      </c>
      <c r="B387" s="32" t="str">
        <f>IFERROR(VLOOKUP($A387,Baggrundsark!$I$4:$V$2502,7,FALSE),"")</f>
        <v/>
      </c>
      <c r="C387" s="32" t="str">
        <f>IFERROR(VLOOKUP($A387,Baggrundsark!$I$4:$V$2502,8,FALSE),"")</f>
        <v/>
      </c>
      <c r="D387" s="32" t="str">
        <f>IFERROR(VLOOKUP($A387,Baggrundsark!$I$4:$V$2502,10,FALSE),"")</f>
        <v/>
      </c>
      <c r="E387" s="32" t="str">
        <f>IFERROR(VLOOKUP($A387,Baggrundsark!$I$4:$V$2502,11,FALSE),"")</f>
        <v/>
      </c>
      <c r="F387" s="32" t="str">
        <f>IFERROR(VLOOKUP($A387,Baggrundsark!$I$4:$V$2502,14,FALSE),"")</f>
        <v/>
      </c>
      <c r="G387" s="71" t="str">
        <f>IF(B387="","",IF(VLOOKUP(E387,'Indtastning af standardsats'!$A$3:$B$6,2,FALSE)="","",VLOOKUP(E387,'Indtastning af standardsats'!$A$3:$B$6,2,FALSE)))</f>
        <v/>
      </c>
      <c r="H387" s="79"/>
      <c r="I387" s="63" t="str">
        <f t="shared" si="5"/>
        <v/>
      </c>
      <c r="K387" s="110"/>
      <c r="L387" s="110"/>
      <c r="M387" s="110"/>
    </row>
    <row r="388" spans="1:13" x14ac:dyDescent="0.25">
      <c r="A388" s="29">
        <v>385</v>
      </c>
      <c r="B388" s="32" t="str">
        <f>IFERROR(VLOOKUP($A388,Baggrundsark!$I$4:$V$2502,7,FALSE),"")</f>
        <v/>
      </c>
      <c r="C388" s="32" t="str">
        <f>IFERROR(VLOOKUP($A388,Baggrundsark!$I$4:$V$2502,8,FALSE),"")</f>
        <v/>
      </c>
      <c r="D388" s="32" t="str">
        <f>IFERROR(VLOOKUP($A388,Baggrundsark!$I$4:$V$2502,10,FALSE),"")</f>
        <v/>
      </c>
      <c r="E388" s="32" t="str">
        <f>IFERROR(VLOOKUP($A388,Baggrundsark!$I$4:$V$2502,11,FALSE),"")</f>
        <v/>
      </c>
      <c r="F388" s="32" t="str">
        <f>IFERROR(VLOOKUP($A388,Baggrundsark!$I$4:$V$2502,14,FALSE),"")</f>
        <v/>
      </c>
      <c r="G388" s="71" t="str">
        <f>IF(B388="","",IF(VLOOKUP(E388,'Indtastning af standardsats'!$A$3:$B$6,2,FALSE)="","",VLOOKUP(E388,'Indtastning af standardsats'!$A$3:$B$6,2,FALSE)))</f>
        <v/>
      </c>
      <c r="H388" s="77"/>
      <c r="I388" s="63" t="str">
        <f t="shared" si="5"/>
        <v/>
      </c>
      <c r="K388" s="110"/>
      <c r="L388" s="110"/>
      <c r="M388" s="110"/>
    </row>
    <row r="389" spans="1:13" x14ac:dyDescent="0.25">
      <c r="A389" s="29">
        <v>386</v>
      </c>
      <c r="B389" s="32" t="str">
        <f>IFERROR(VLOOKUP($A389,Baggrundsark!$I$4:$V$2502,7,FALSE),"")</f>
        <v/>
      </c>
      <c r="C389" s="32" t="str">
        <f>IFERROR(VLOOKUP($A389,Baggrundsark!$I$4:$V$2502,8,FALSE),"")</f>
        <v/>
      </c>
      <c r="D389" s="32" t="str">
        <f>IFERROR(VLOOKUP($A389,Baggrundsark!$I$4:$V$2502,10,FALSE),"")</f>
        <v/>
      </c>
      <c r="E389" s="32" t="str">
        <f>IFERROR(VLOOKUP($A389,Baggrundsark!$I$4:$V$2502,11,FALSE),"")</f>
        <v/>
      </c>
      <c r="F389" s="32" t="str">
        <f>IFERROR(VLOOKUP($A389,Baggrundsark!$I$4:$V$2502,14,FALSE),"")</f>
        <v/>
      </c>
      <c r="G389" s="71" t="str">
        <f>IF(B389="","",IF(VLOOKUP(E389,'Indtastning af standardsats'!$A$3:$B$6,2,FALSE)="","",VLOOKUP(E389,'Indtastning af standardsats'!$A$3:$B$6,2,FALSE)))</f>
        <v/>
      </c>
      <c r="H389" s="79"/>
      <c r="I389" s="63" t="str">
        <f t="shared" ref="I389:I452" si="6">IFERROR(IF((G389*H389)=0,"",ROUNDDOWN(G389*MIN(H389,160.33),2)),"")</f>
        <v/>
      </c>
      <c r="K389" s="110"/>
      <c r="L389" s="110"/>
      <c r="M389" s="110"/>
    </row>
    <row r="390" spans="1:13" x14ac:dyDescent="0.25">
      <c r="A390" s="29">
        <v>387</v>
      </c>
      <c r="B390" s="32" t="str">
        <f>IFERROR(VLOOKUP($A390,Baggrundsark!$I$4:$V$2502,7,FALSE),"")</f>
        <v/>
      </c>
      <c r="C390" s="32" t="str">
        <f>IFERROR(VLOOKUP($A390,Baggrundsark!$I$4:$V$2502,8,FALSE),"")</f>
        <v/>
      </c>
      <c r="D390" s="32" t="str">
        <f>IFERROR(VLOOKUP($A390,Baggrundsark!$I$4:$V$2502,10,FALSE),"")</f>
        <v/>
      </c>
      <c r="E390" s="32" t="str">
        <f>IFERROR(VLOOKUP($A390,Baggrundsark!$I$4:$V$2502,11,FALSE),"")</f>
        <v/>
      </c>
      <c r="F390" s="32" t="str">
        <f>IFERROR(VLOOKUP($A390,Baggrundsark!$I$4:$V$2502,14,FALSE),"")</f>
        <v/>
      </c>
      <c r="G390" s="71" t="str">
        <f>IF(B390="","",IF(VLOOKUP(E390,'Indtastning af standardsats'!$A$3:$B$6,2,FALSE)="","",VLOOKUP(E390,'Indtastning af standardsats'!$A$3:$B$6,2,FALSE)))</f>
        <v/>
      </c>
      <c r="H390" s="77"/>
      <c r="I390" s="63" t="str">
        <f t="shared" si="6"/>
        <v/>
      </c>
      <c r="K390" s="110"/>
      <c r="L390" s="110"/>
      <c r="M390" s="110"/>
    </row>
    <row r="391" spans="1:13" x14ac:dyDescent="0.25">
      <c r="A391" s="29">
        <v>388</v>
      </c>
      <c r="B391" s="32" t="str">
        <f>IFERROR(VLOOKUP($A391,Baggrundsark!$I$4:$V$2502,7,FALSE),"")</f>
        <v/>
      </c>
      <c r="C391" s="32" t="str">
        <f>IFERROR(VLOOKUP($A391,Baggrundsark!$I$4:$V$2502,8,FALSE),"")</f>
        <v/>
      </c>
      <c r="D391" s="32" t="str">
        <f>IFERROR(VLOOKUP($A391,Baggrundsark!$I$4:$V$2502,10,FALSE),"")</f>
        <v/>
      </c>
      <c r="E391" s="32" t="str">
        <f>IFERROR(VLOOKUP($A391,Baggrundsark!$I$4:$V$2502,11,FALSE),"")</f>
        <v/>
      </c>
      <c r="F391" s="32" t="str">
        <f>IFERROR(VLOOKUP($A391,Baggrundsark!$I$4:$V$2502,14,FALSE),"")</f>
        <v/>
      </c>
      <c r="G391" s="71" t="str">
        <f>IF(B391="","",IF(VLOOKUP(E391,'Indtastning af standardsats'!$A$3:$B$6,2,FALSE)="","",VLOOKUP(E391,'Indtastning af standardsats'!$A$3:$B$6,2,FALSE)))</f>
        <v/>
      </c>
      <c r="H391" s="79"/>
      <c r="I391" s="63" t="str">
        <f t="shared" si="6"/>
        <v/>
      </c>
      <c r="K391" s="110"/>
      <c r="L391" s="110"/>
      <c r="M391" s="110"/>
    </row>
    <row r="392" spans="1:13" x14ac:dyDescent="0.25">
      <c r="A392" s="29">
        <v>389</v>
      </c>
      <c r="B392" s="32" t="str">
        <f>IFERROR(VLOOKUP($A392,Baggrundsark!$I$4:$V$2502,7,FALSE),"")</f>
        <v/>
      </c>
      <c r="C392" s="32" t="str">
        <f>IFERROR(VLOOKUP($A392,Baggrundsark!$I$4:$V$2502,8,FALSE),"")</f>
        <v/>
      </c>
      <c r="D392" s="32" t="str">
        <f>IFERROR(VLOOKUP($A392,Baggrundsark!$I$4:$V$2502,10,FALSE),"")</f>
        <v/>
      </c>
      <c r="E392" s="32" t="str">
        <f>IFERROR(VLOOKUP($A392,Baggrundsark!$I$4:$V$2502,11,FALSE),"")</f>
        <v/>
      </c>
      <c r="F392" s="32" t="str">
        <f>IFERROR(VLOOKUP($A392,Baggrundsark!$I$4:$V$2502,14,FALSE),"")</f>
        <v/>
      </c>
      <c r="G392" s="71" t="str">
        <f>IF(B392="","",IF(VLOOKUP(E392,'Indtastning af standardsats'!$A$3:$B$6,2,FALSE)="","",VLOOKUP(E392,'Indtastning af standardsats'!$A$3:$B$6,2,FALSE)))</f>
        <v/>
      </c>
      <c r="H392" s="77"/>
      <c r="I392" s="63" t="str">
        <f t="shared" si="6"/>
        <v/>
      </c>
      <c r="K392" s="110"/>
      <c r="L392" s="110"/>
      <c r="M392" s="110"/>
    </row>
    <row r="393" spans="1:13" x14ac:dyDescent="0.25">
      <c r="A393" s="29">
        <v>390</v>
      </c>
      <c r="B393" s="32" t="str">
        <f>IFERROR(VLOOKUP($A393,Baggrundsark!$I$4:$V$2502,7,FALSE),"")</f>
        <v/>
      </c>
      <c r="C393" s="32" t="str">
        <f>IFERROR(VLOOKUP($A393,Baggrundsark!$I$4:$V$2502,8,FALSE),"")</f>
        <v/>
      </c>
      <c r="D393" s="32" t="str">
        <f>IFERROR(VLOOKUP($A393,Baggrundsark!$I$4:$V$2502,10,FALSE),"")</f>
        <v/>
      </c>
      <c r="E393" s="32" t="str">
        <f>IFERROR(VLOOKUP($A393,Baggrundsark!$I$4:$V$2502,11,FALSE),"")</f>
        <v/>
      </c>
      <c r="F393" s="32" t="str">
        <f>IFERROR(VLOOKUP($A393,Baggrundsark!$I$4:$V$2502,14,FALSE),"")</f>
        <v/>
      </c>
      <c r="G393" s="71" t="str">
        <f>IF(B393="","",IF(VLOOKUP(E393,'Indtastning af standardsats'!$A$3:$B$6,2,FALSE)="","",VLOOKUP(E393,'Indtastning af standardsats'!$A$3:$B$6,2,FALSE)))</f>
        <v/>
      </c>
      <c r="H393" s="79"/>
      <c r="I393" s="63" t="str">
        <f t="shared" si="6"/>
        <v/>
      </c>
      <c r="K393" s="110"/>
      <c r="L393" s="110"/>
      <c r="M393" s="110"/>
    </row>
    <row r="394" spans="1:13" x14ac:dyDescent="0.25">
      <c r="A394" s="29">
        <v>391</v>
      </c>
      <c r="B394" s="32" t="str">
        <f>IFERROR(VLOOKUP($A394,Baggrundsark!$I$4:$V$2502,7,FALSE),"")</f>
        <v/>
      </c>
      <c r="C394" s="32" t="str">
        <f>IFERROR(VLOOKUP($A394,Baggrundsark!$I$4:$V$2502,8,FALSE),"")</f>
        <v/>
      </c>
      <c r="D394" s="32" t="str">
        <f>IFERROR(VLOOKUP($A394,Baggrundsark!$I$4:$V$2502,10,FALSE),"")</f>
        <v/>
      </c>
      <c r="E394" s="32" t="str">
        <f>IFERROR(VLOOKUP($A394,Baggrundsark!$I$4:$V$2502,11,FALSE),"")</f>
        <v/>
      </c>
      <c r="F394" s="32" t="str">
        <f>IFERROR(VLOOKUP($A394,Baggrundsark!$I$4:$V$2502,14,FALSE),"")</f>
        <v/>
      </c>
      <c r="G394" s="71" t="str">
        <f>IF(B394="","",IF(VLOOKUP(E394,'Indtastning af standardsats'!$A$3:$B$6,2,FALSE)="","",VLOOKUP(E394,'Indtastning af standardsats'!$A$3:$B$6,2,FALSE)))</f>
        <v/>
      </c>
      <c r="H394" s="77"/>
      <c r="I394" s="63" t="str">
        <f t="shared" si="6"/>
        <v/>
      </c>
      <c r="K394" s="110"/>
      <c r="L394" s="110"/>
      <c r="M394" s="110"/>
    </row>
    <row r="395" spans="1:13" x14ac:dyDescent="0.25">
      <c r="A395" s="29">
        <v>392</v>
      </c>
      <c r="B395" s="32" t="str">
        <f>IFERROR(VLOOKUP($A395,Baggrundsark!$I$4:$V$2502,7,FALSE),"")</f>
        <v/>
      </c>
      <c r="C395" s="32" t="str">
        <f>IFERROR(VLOOKUP($A395,Baggrundsark!$I$4:$V$2502,8,FALSE),"")</f>
        <v/>
      </c>
      <c r="D395" s="32" t="str">
        <f>IFERROR(VLOOKUP($A395,Baggrundsark!$I$4:$V$2502,10,FALSE),"")</f>
        <v/>
      </c>
      <c r="E395" s="32" t="str">
        <f>IFERROR(VLOOKUP($A395,Baggrundsark!$I$4:$V$2502,11,FALSE),"")</f>
        <v/>
      </c>
      <c r="F395" s="32" t="str">
        <f>IFERROR(VLOOKUP($A395,Baggrundsark!$I$4:$V$2502,14,FALSE),"")</f>
        <v/>
      </c>
      <c r="G395" s="71" t="str">
        <f>IF(B395="","",IF(VLOOKUP(E395,'Indtastning af standardsats'!$A$3:$B$6,2,FALSE)="","",VLOOKUP(E395,'Indtastning af standardsats'!$A$3:$B$6,2,FALSE)))</f>
        <v/>
      </c>
      <c r="H395" s="79"/>
      <c r="I395" s="63" t="str">
        <f t="shared" si="6"/>
        <v/>
      </c>
      <c r="K395" s="110"/>
      <c r="L395" s="110"/>
      <c r="M395" s="110"/>
    </row>
    <row r="396" spans="1:13" x14ac:dyDescent="0.25">
      <c r="A396" s="29">
        <v>393</v>
      </c>
      <c r="B396" s="32" t="str">
        <f>IFERROR(VLOOKUP($A396,Baggrundsark!$I$4:$V$2502,7,FALSE),"")</f>
        <v/>
      </c>
      <c r="C396" s="32" t="str">
        <f>IFERROR(VLOOKUP($A396,Baggrundsark!$I$4:$V$2502,8,FALSE),"")</f>
        <v/>
      </c>
      <c r="D396" s="32" t="str">
        <f>IFERROR(VLOOKUP($A396,Baggrundsark!$I$4:$V$2502,10,FALSE),"")</f>
        <v/>
      </c>
      <c r="E396" s="32" t="str">
        <f>IFERROR(VLOOKUP($A396,Baggrundsark!$I$4:$V$2502,11,FALSE),"")</f>
        <v/>
      </c>
      <c r="F396" s="32" t="str">
        <f>IFERROR(VLOOKUP($A396,Baggrundsark!$I$4:$V$2502,14,FALSE),"")</f>
        <v/>
      </c>
      <c r="G396" s="71" t="str">
        <f>IF(B396="","",IF(VLOOKUP(E396,'Indtastning af standardsats'!$A$3:$B$6,2,FALSE)="","",VLOOKUP(E396,'Indtastning af standardsats'!$A$3:$B$6,2,FALSE)))</f>
        <v/>
      </c>
      <c r="H396" s="77"/>
      <c r="I396" s="63" t="str">
        <f t="shared" si="6"/>
        <v/>
      </c>
      <c r="K396" s="110"/>
      <c r="L396" s="110"/>
      <c r="M396" s="110"/>
    </row>
    <row r="397" spans="1:13" x14ac:dyDescent="0.25">
      <c r="A397" s="29">
        <v>394</v>
      </c>
      <c r="B397" s="32" t="str">
        <f>IFERROR(VLOOKUP($A397,Baggrundsark!$I$4:$V$2502,7,FALSE),"")</f>
        <v/>
      </c>
      <c r="C397" s="32" t="str">
        <f>IFERROR(VLOOKUP($A397,Baggrundsark!$I$4:$V$2502,8,FALSE),"")</f>
        <v/>
      </c>
      <c r="D397" s="32" t="str">
        <f>IFERROR(VLOOKUP($A397,Baggrundsark!$I$4:$V$2502,10,FALSE),"")</f>
        <v/>
      </c>
      <c r="E397" s="32" t="str">
        <f>IFERROR(VLOOKUP($A397,Baggrundsark!$I$4:$V$2502,11,FALSE),"")</f>
        <v/>
      </c>
      <c r="F397" s="32" t="str">
        <f>IFERROR(VLOOKUP($A397,Baggrundsark!$I$4:$V$2502,14,FALSE),"")</f>
        <v/>
      </c>
      <c r="G397" s="71" t="str">
        <f>IF(B397="","",IF(VLOOKUP(E397,'Indtastning af standardsats'!$A$3:$B$6,2,FALSE)="","",VLOOKUP(E397,'Indtastning af standardsats'!$A$3:$B$6,2,FALSE)))</f>
        <v/>
      </c>
      <c r="H397" s="79"/>
      <c r="I397" s="63" t="str">
        <f t="shared" si="6"/>
        <v/>
      </c>
      <c r="K397" s="110"/>
      <c r="L397" s="110"/>
      <c r="M397" s="110"/>
    </row>
    <row r="398" spans="1:13" x14ac:dyDescent="0.25">
      <c r="A398" s="29">
        <v>395</v>
      </c>
      <c r="B398" s="32" t="str">
        <f>IFERROR(VLOOKUP($A398,Baggrundsark!$I$4:$V$2502,7,FALSE),"")</f>
        <v/>
      </c>
      <c r="C398" s="32" t="str">
        <f>IFERROR(VLOOKUP($A398,Baggrundsark!$I$4:$V$2502,8,FALSE),"")</f>
        <v/>
      </c>
      <c r="D398" s="32" t="str">
        <f>IFERROR(VLOOKUP($A398,Baggrundsark!$I$4:$V$2502,10,FALSE),"")</f>
        <v/>
      </c>
      <c r="E398" s="32" t="str">
        <f>IFERROR(VLOOKUP($A398,Baggrundsark!$I$4:$V$2502,11,FALSE),"")</f>
        <v/>
      </c>
      <c r="F398" s="32" t="str">
        <f>IFERROR(VLOOKUP($A398,Baggrundsark!$I$4:$V$2502,14,FALSE),"")</f>
        <v/>
      </c>
      <c r="G398" s="71" t="str">
        <f>IF(B398="","",IF(VLOOKUP(E398,'Indtastning af standardsats'!$A$3:$B$6,2,FALSE)="","",VLOOKUP(E398,'Indtastning af standardsats'!$A$3:$B$6,2,FALSE)))</f>
        <v/>
      </c>
      <c r="H398" s="77"/>
      <c r="I398" s="63" t="str">
        <f t="shared" si="6"/>
        <v/>
      </c>
      <c r="K398" s="110"/>
      <c r="L398" s="110"/>
      <c r="M398" s="110"/>
    </row>
    <row r="399" spans="1:13" x14ac:dyDescent="0.25">
      <c r="A399" s="29">
        <v>396</v>
      </c>
      <c r="B399" s="32" t="str">
        <f>IFERROR(VLOOKUP($A399,Baggrundsark!$I$4:$V$2502,7,FALSE),"")</f>
        <v/>
      </c>
      <c r="C399" s="32" t="str">
        <f>IFERROR(VLOOKUP($A399,Baggrundsark!$I$4:$V$2502,8,FALSE),"")</f>
        <v/>
      </c>
      <c r="D399" s="32" t="str">
        <f>IFERROR(VLOOKUP($A399,Baggrundsark!$I$4:$V$2502,10,FALSE),"")</f>
        <v/>
      </c>
      <c r="E399" s="32" t="str">
        <f>IFERROR(VLOOKUP($A399,Baggrundsark!$I$4:$V$2502,11,FALSE),"")</f>
        <v/>
      </c>
      <c r="F399" s="32" t="str">
        <f>IFERROR(VLOOKUP($A399,Baggrundsark!$I$4:$V$2502,14,FALSE),"")</f>
        <v/>
      </c>
      <c r="G399" s="71" t="str">
        <f>IF(B399="","",IF(VLOOKUP(E399,'Indtastning af standardsats'!$A$3:$B$6,2,FALSE)="","",VLOOKUP(E399,'Indtastning af standardsats'!$A$3:$B$6,2,FALSE)))</f>
        <v/>
      </c>
      <c r="H399" s="79"/>
      <c r="I399" s="63" t="str">
        <f t="shared" si="6"/>
        <v/>
      </c>
      <c r="K399" s="110"/>
      <c r="L399" s="110"/>
      <c r="M399" s="110"/>
    </row>
    <row r="400" spans="1:13" x14ac:dyDescent="0.25">
      <c r="A400" s="29">
        <v>397</v>
      </c>
      <c r="B400" s="32" t="str">
        <f>IFERROR(VLOOKUP($A400,Baggrundsark!$I$4:$V$2502,7,FALSE),"")</f>
        <v/>
      </c>
      <c r="C400" s="32" t="str">
        <f>IFERROR(VLOOKUP($A400,Baggrundsark!$I$4:$V$2502,8,FALSE),"")</f>
        <v/>
      </c>
      <c r="D400" s="32" t="str">
        <f>IFERROR(VLOOKUP($A400,Baggrundsark!$I$4:$V$2502,10,FALSE),"")</f>
        <v/>
      </c>
      <c r="E400" s="32" t="str">
        <f>IFERROR(VLOOKUP($A400,Baggrundsark!$I$4:$V$2502,11,FALSE),"")</f>
        <v/>
      </c>
      <c r="F400" s="32" t="str">
        <f>IFERROR(VLOOKUP($A400,Baggrundsark!$I$4:$V$2502,14,FALSE),"")</f>
        <v/>
      </c>
      <c r="G400" s="71" t="str">
        <f>IF(B400="","",IF(VLOOKUP(E400,'Indtastning af standardsats'!$A$3:$B$6,2,FALSE)="","",VLOOKUP(E400,'Indtastning af standardsats'!$A$3:$B$6,2,FALSE)))</f>
        <v/>
      </c>
      <c r="H400" s="77"/>
      <c r="I400" s="63" t="str">
        <f t="shared" si="6"/>
        <v/>
      </c>
      <c r="K400" s="110"/>
      <c r="L400" s="110"/>
      <c r="M400" s="110"/>
    </row>
    <row r="401" spans="1:13" x14ac:dyDescent="0.25">
      <c r="A401" s="29">
        <v>398</v>
      </c>
      <c r="B401" s="32" t="str">
        <f>IFERROR(VLOOKUP($A401,Baggrundsark!$I$4:$V$2502,7,FALSE),"")</f>
        <v/>
      </c>
      <c r="C401" s="32" t="str">
        <f>IFERROR(VLOOKUP($A401,Baggrundsark!$I$4:$V$2502,8,FALSE),"")</f>
        <v/>
      </c>
      <c r="D401" s="32" t="str">
        <f>IFERROR(VLOOKUP($A401,Baggrundsark!$I$4:$V$2502,10,FALSE),"")</f>
        <v/>
      </c>
      <c r="E401" s="32" t="str">
        <f>IFERROR(VLOOKUP($A401,Baggrundsark!$I$4:$V$2502,11,FALSE),"")</f>
        <v/>
      </c>
      <c r="F401" s="32" t="str">
        <f>IFERROR(VLOOKUP($A401,Baggrundsark!$I$4:$V$2502,14,FALSE),"")</f>
        <v/>
      </c>
      <c r="G401" s="71" t="str">
        <f>IF(B401="","",IF(VLOOKUP(E401,'Indtastning af standardsats'!$A$3:$B$6,2,FALSE)="","",VLOOKUP(E401,'Indtastning af standardsats'!$A$3:$B$6,2,FALSE)))</f>
        <v/>
      </c>
      <c r="H401" s="79"/>
      <c r="I401" s="63" t="str">
        <f t="shared" si="6"/>
        <v/>
      </c>
      <c r="K401" s="110"/>
      <c r="L401" s="110"/>
      <c r="M401" s="110"/>
    </row>
    <row r="402" spans="1:13" x14ac:dyDescent="0.25">
      <c r="A402" s="29">
        <v>399</v>
      </c>
      <c r="B402" s="32" t="str">
        <f>IFERROR(VLOOKUP($A402,Baggrundsark!$I$4:$V$2502,7,FALSE),"")</f>
        <v/>
      </c>
      <c r="C402" s="32" t="str">
        <f>IFERROR(VLOOKUP($A402,Baggrundsark!$I$4:$V$2502,8,FALSE),"")</f>
        <v/>
      </c>
      <c r="D402" s="32" t="str">
        <f>IFERROR(VLOOKUP($A402,Baggrundsark!$I$4:$V$2502,10,FALSE),"")</f>
        <v/>
      </c>
      <c r="E402" s="32" t="str">
        <f>IFERROR(VLOOKUP($A402,Baggrundsark!$I$4:$V$2502,11,FALSE),"")</f>
        <v/>
      </c>
      <c r="F402" s="32" t="str">
        <f>IFERROR(VLOOKUP($A402,Baggrundsark!$I$4:$V$2502,14,FALSE),"")</f>
        <v/>
      </c>
      <c r="G402" s="71" t="str">
        <f>IF(B402="","",IF(VLOOKUP(E402,'Indtastning af standardsats'!$A$3:$B$6,2,FALSE)="","",VLOOKUP(E402,'Indtastning af standardsats'!$A$3:$B$6,2,FALSE)))</f>
        <v/>
      </c>
      <c r="H402" s="77"/>
      <c r="I402" s="63" t="str">
        <f t="shared" si="6"/>
        <v/>
      </c>
      <c r="K402" s="110"/>
      <c r="L402" s="110"/>
      <c r="M402" s="110"/>
    </row>
    <row r="403" spans="1:13" x14ac:dyDescent="0.25">
      <c r="A403" s="29">
        <v>400</v>
      </c>
      <c r="B403" s="32" t="str">
        <f>IFERROR(VLOOKUP($A403,Baggrundsark!$I$4:$V$2502,7,FALSE),"")</f>
        <v/>
      </c>
      <c r="C403" s="32" t="str">
        <f>IFERROR(VLOOKUP($A403,Baggrundsark!$I$4:$V$2502,8,FALSE),"")</f>
        <v/>
      </c>
      <c r="D403" s="32" t="str">
        <f>IFERROR(VLOOKUP($A403,Baggrundsark!$I$4:$V$2502,10,FALSE),"")</f>
        <v/>
      </c>
      <c r="E403" s="32" t="str">
        <f>IFERROR(VLOOKUP($A403,Baggrundsark!$I$4:$V$2502,11,FALSE),"")</f>
        <v/>
      </c>
      <c r="F403" s="32" t="str">
        <f>IFERROR(VLOOKUP($A403,Baggrundsark!$I$4:$V$2502,14,FALSE),"")</f>
        <v/>
      </c>
      <c r="G403" s="71" t="str">
        <f>IF(B403="","",IF(VLOOKUP(E403,'Indtastning af standardsats'!$A$3:$B$6,2,FALSE)="","",VLOOKUP(E403,'Indtastning af standardsats'!$A$3:$B$6,2,FALSE)))</f>
        <v/>
      </c>
      <c r="H403" s="79"/>
      <c r="I403" s="63" t="str">
        <f t="shared" si="6"/>
        <v/>
      </c>
      <c r="K403" s="110"/>
      <c r="L403" s="110"/>
      <c r="M403" s="110"/>
    </row>
    <row r="404" spans="1:13" x14ac:dyDescent="0.25">
      <c r="A404" s="29">
        <v>401</v>
      </c>
      <c r="B404" s="32" t="str">
        <f>IFERROR(VLOOKUP($A404,Baggrundsark!$I$4:$V$2502,7,FALSE),"")</f>
        <v/>
      </c>
      <c r="C404" s="32" t="str">
        <f>IFERROR(VLOOKUP($A404,Baggrundsark!$I$4:$V$2502,8,FALSE),"")</f>
        <v/>
      </c>
      <c r="D404" s="32" t="str">
        <f>IFERROR(VLOOKUP($A404,Baggrundsark!$I$4:$V$2502,10,FALSE),"")</f>
        <v/>
      </c>
      <c r="E404" s="32" t="str">
        <f>IFERROR(VLOOKUP($A404,Baggrundsark!$I$4:$V$2502,11,FALSE),"")</f>
        <v/>
      </c>
      <c r="F404" s="32" t="str">
        <f>IFERROR(VLOOKUP($A404,Baggrundsark!$I$4:$V$2502,14,FALSE),"")</f>
        <v/>
      </c>
      <c r="G404" s="71" t="str">
        <f>IF(B404="","",IF(VLOOKUP(E404,'Indtastning af standardsats'!$A$3:$B$6,2,FALSE)="","",VLOOKUP(E404,'Indtastning af standardsats'!$A$3:$B$6,2,FALSE)))</f>
        <v/>
      </c>
      <c r="H404" s="77"/>
      <c r="I404" s="63" t="str">
        <f t="shared" si="6"/>
        <v/>
      </c>
      <c r="K404" s="110"/>
      <c r="L404" s="110"/>
      <c r="M404" s="110"/>
    </row>
    <row r="405" spans="1:13" x14ac:dyDescent="0.25">
      <c r="A405" s="29">
        <v>402</v>
      </c>
      <c r="B405" s="32" t="str">
        <f>IFERROR(VLOOKUP($A405,Baggrundsark!$I$4:$V$2502,7,FALSE),"")</f>
        <v/>
      </c>
      <c r="C405" s="32" t="str">
        <f>IFERROR(VLOOKUP($A405,Baggrundsark!$I$4:$V$2502,8,FALSE),"")</f>
        <v/>
      </c>
      <c r="D405" s="32" t="str">
        <f>IFERROR(VLOOKUP($A405,Baggrundsark!$I$4:$V$2502,10,FALSE),"")</f>
        <v/>
      </c>
      <c r="E405" s="32" t="str">
        <f>IFERROR(VLOOKUP($A405,Baggrundsark!$I$4:$V$2502,11,FALSE),"")</f>
        <v/>
      </c>
      <c r="F405" s="32" t="str">
        <f>IFERROR(VLOOKUP($A405,Baggrundsark!$I$4:$V$2502,14,FALSE),"")</f>
        <v/>
      </c>
      <c r="G405" s="71" t="str">
        <f>IF(B405="","",IF(VLOOKUP(E405,'Indtastning af standardsats'!$A$3:$B$6,2,FALSE)="","",VLOOKUP(E405,'Indtastning af standardsats'!$A$3:$B$6,2,FALSE)))</f>
        <v/>
      </c>
      <c r="H405" s="79"/>
      <c r="I405" s="63" t="str">
        <f t="shared" si="6"/>
        <v/>
      </c>
      <c r="K405" s="110"/>
      <c r="L405" s="110"/>
      <c r="M405" s="110"/>
    </row>
    <row r="406" spans="1:13" x14ac:dyDescent="0.25">
      <c r="A406" s="29">
        <v>403</v>
      </c>
      <c r="B406" s="32" t="str">
        <f>IFERROR(VLOOKUP($A406,Baggrundsark!$I$4:$V$2502,7,FALSE),"")</f>
        <v/>
      </c>
      <c r="C406" s="32" t="str">
        <f>IFERROR(VLOOKUP($A406,Baggrundsark!$I$4:$V$2502,8,FALSE),"")</f>
        <v/>
      </c>
      <c r="D406" s="32" t="str">
        <f>IFERROR(VLOOKUP($A406,Baggrundsark!$I$4:$V$2502,10,FALSE),"")</f>
        <v/>
      </c>
      <c r="E406" s="32" t="str">
        <f>IFERROR(VLOOKUP($A406,Baggrundsark!$I$4:$V$2502,11,FALSE),"")</f>
        <v/>
      </c>
      <c r="F406" s="32" t="str">
        <f>IFERROR(VLOOKUP($A406,Baggrundsark!$I$4:$V$2502,14,FALSE),"")</f>
        <v/>
      </c>
      <c r="G406" s="71" t="str">
        <f>IF(B406="","",IF(VLOOKUP(E406,'Indtastning af standardsats'!$A$3:$B$6,2,FALSE)="","",VLOOKUP(E406,'Indtastning af standardsats'!$A$3:$B$6,2,FALSE)))</f>
        <v/>
      </c>
      <c r="H406" s="77"/>
      <c r="I406" s="63" t="str">
        <f t="shared" si="6"/>
        <v/>
      </c>
      <c r="K406" s="110"/>
      <c r="L406" s="110"/>
      <c r="M406" s="110"/>
    </row>
    <row r="407" spans="1:13" x14ac:dyDescent="0.25">
      <c r="A407" s="29">
        <v>404</v>
      </c>
      <c r="B407" s="32" t="str">
        <f>IFERROR(VLOOKUP($A407,Baggrundsark!$I$4:$V$2502,7,FALSE),"")</f>
        <v/>
      </c>
      <c r="C407" s="32" t="str">
        <f>IFERROR(VLOOKUP($A407,Baggrundsark!$I$4:$V$2502,8,FALSE),"")</f>
        <v/>
      </c>
      <c r="D407" s="32" t="str">
        <f>IFERROR(VLOOKUP($A407,Baggrundsark!$I$4:$V$2502,10,FALSE),"")</f>
        <v/>
      </c>
      <c r="E407" s="32" t="str">
        <f>IFERROR(VLOOKUP($A407,Baggrundsark!$I$4:$V$2502,11,FALSE),"")</f>
        <v/>
      </c>
      <c r="F407" s="32" t="str">
        <f>IFERROR(VLOOKUP($A407,Baggrundsark!$I$4:$V$2502,14,FALSE),"")</f>
        <v/>
      </c>
      <c r="G407" s="71" t="str">
        <f>IF(B407="","",IF(VLOOKUP(E407,'Indtastning af standardsats'!$A$3:$B$6,2,FALSE)="","",VLOOKUP(E407,'Indtastning af standardsats'!$A$3:$B$6,2,FALSE)))</f>
        <v/>
      </c>
      <c r="H407" s="79"/>
      <c r="I407" s="63" t="str">
        <f t="shared" si="6"/>
        <v/>
      </c>
      <c r="K407" s="110"/>
      <c r="L407" s="110"/>
      <c r="M407" s="110"/>
    </row>
    <row r="408" spans="1:13" x14ac:dyDescent="0.25">
      <c r="A408" s="29">
        <v>405</v>
      </c>
      <c r="B408" s="32" t="str">
        <f>IFERROR(VLOOKUP($A408,Baggrundsark!$I$4:$V$2502,7,FALSE),"")</f>
        <v/>
      </c>
      <c r="C408" s="32" t="str">
        <f>IFERROR(VLOOKUP($A408,Baggrundsark!$I$4:$V$2502,8,FALSE),"")</f>
        <v/>
      </c>
      <c r="D408" s="32" t="str">
        <f>IFERROR(VLOOKUP($A408,Baggrundsark!$I$4:$V$2502,10,FALSE),"")</f>
        <v/>
      </c>
      <c r="E408" s="32" t="str">
        <f>IFERROR(VLOOKUP($A408,Baggrundsark!$I$4:$V$2502,11,FALSE),"")</f>
        <v/>
      </c>
      <c r="F408" s="32" t="str">
        <f>IFERROR(VLOOKUP($A408,Baggrundsark!$I$4:$V$2502,14,FALSE),"")</f>
        <v/>
      </c>
      <c r="G408" s="71" t="str">
        <f>IF(B408="","",IF(VLOOKUP(E408,'Indtastning af standardsats'!$A$3:$B$6,2,FALSE)="","",VLOOKUP(E408,'Indtastning af standardsats'!$A$3:$B$6,2,FALSE)))</f>
        <v/>
      </c>
      <c r="H408" s="77"/>
      <c r="I408" s="63" t="str">
        <f t="shared" si="6"/>
        <v/>
      </c>
      <c r="K408" s="110"/>
      <c r="L408" s="110"/>
      <c r="M408" s="110"/>
    </row>
    <row r="409" spans="1:13" x14ac:dyDescent="0.25">
      <c r="A409" s="29">
        <v>406</v>
      </c>
      <c r="B409" s="32" t="str">
        <f>IFERROR(VLOOKUP($A409,Baggrundsark!$I$4:$V$2502,7,FALSE),"")</f>
        <v/>
      </c>
      <c r="C409" s="32" t="str">
        <f>IFERROR(VLOOKUP($A409,Baggrundsark!$I$4:$V$2502,8,FALSE),"")</f>
        <v/>
      </c>
      <c r="D409" s="32" t="str">
        <f>IFERROR(VLOOKUP($A409,Baggrundsark!$I$4:$V$2502,10,FALSE),"")</f>
        <v/>
      </c>
      <c r="E409" s="32" t="str">
        <f>IFERROR(VLOOKUP($A409,Baggrundsark!$I$4:$V$2502,11,FALSE),"")</f>
        <v/>
      </c>
      <c r="F409" s="32" t="str">
        <f>IFERROR(VLOOKUP($A409,Baggrundsark!$I$4:$V$2502,14,FALSE),"")</f>
        <v/>
      </c>
      <c r="G409" s="71" t="str">
        <f>IF(B409="","",IF(VLOOKUP(E409,'Indtastning af standardsats'!$A$3:$B$6,2,FALSE)="","",VLOOKUP(E409,'Indtastning af standardsats'!$A$3:$B$6,2,FALSE)))</f>
        <v/>
      </c>
      <c r="H409" s="79"/>
      <c r="I409" s="63" t="str">
        <f t="shared" si="6"/>
        <v/>
      </c>
      <c r="K409" s="110"/>
      <c r="L409" s="110"/>
      <c r="M409" s="110"/>
    </row>
    <row r="410" spans="1:13" x14ac:dyDescent="0.25">
      <c r="A410" s="29">
        <v>407</v>
      </c>
      <c r="B410" s="32" t="str">
        <f>IFERROR(VLOOKUP($A410,Baggrundsark!$I$4:$V$2502,7,FALSE),"")</f>
        <v/>
      </c>
      <c r="C410" s="32" t="str">
        <f>IFERROR(VLOOKUP($A410,Baggrundsark!$I$4:$V$2502,8,FALSE),"")</f>
        <v/>
      </c>
      <c r="D410" s="32" t="str">
        <f>IFERROR(VLOOKUP($A410,Baggrundsark!$I$4:$V$2502,10,FALSE),"")</f>
        <v/>
      </c>
      <c r="E410" s="32" t="str">
        <f>IFERROR(VLOOKUP($A410,Baggrundsark!$I$4:$V$2502,11,FALSE),"")</f>
        <v/>
      </c>
      <c r="F410" s="32" t="str">
        <f>IFERROR(VLOOKUP($A410,Baggrundsark!$I$4:$V$2502,14,FALSE),"")</f>
        <v/>
      </c>
      <c r="G410" s="71" t="str">
        <f>IF(B410="","",IF(VLOOKUP(E410,'Indtastning af standardsats'!$A$3:$B$6,2,FALSE)="","",VLOOKUP(E410,'Indtastning af standardsats'!$A$3:$B$6,2,FALSE)))</f>
        <v/>
      </c>
      <c r="H410" s="77"/>
      <c r="I410" s="63" t="str">
        <f t="shared" si="6"/>
        <v/>
      </c>
      <c r="K410" s="110"/>
      <c r="L410" s="110"/>
      <c r="M410" s="110"/>
    </row>
    <row r="411" spans="1:13" x14ac:dyDescent="0.25">
      <c r="A411" s="29">
        <v>408</v>
      </c>
      <c r="B411" s="32" t="str">
        <f>IFERROR(VLOOKUP($A411,Baggrundsark!$I$4:$V$2502,7,FALSE),"")</f>
        <v/>
      </c>
      <c r="C411" s="32" t="str">
        <f>IFERROR(VLOOKUP($A411,Baggrundsark!$I$4:$V$2502,8,FALSE),"")</f>
        <v/>
      </c>
      <c r="D411" s="32" t="str">
        <f>IFERROR(VLOOKUP($A411,Baggrundsark!$I$4:$V$2502,10,FALSE),"")</f>
        <v/>
      </c>
      <c r="E411" s="32" t="str">
        <f>IFERROR(VLOOKUP($A411,Baggrundsark!$I$4:$V$2502,11,FALSE),"")</f>
        <v/>
      </c>
      <c r="F411" s="32" t="str">
        <f>IFERROR(VLOOKUP($A411,Baggrundsark!$I$4:$V$2502,14,FALSE),"")</f>
        <v/>
      </c>
      <c r="G411" s="71" t="str">
        <f>IF(B411="","",IF(VLOOKUP(E411,'Indtastning af standardsats'!$A$3:$B$6,2,FALSE)="","",VLOOKUP(E411,'Indtastning af standardsats'!$A$3:$B$6,2,FALSE)))</f>
        <v/>
      </c>
      <c r="H411" s="79"/>
      <c r="I411" s="63" t="str">
        <f t="shared" si="6"/>
        <v/>
      </c>
      <c r="K411" s="110"/>
      <c r="L411" s="110"/>
      <c r="M411" s="110"/>
    </row>
    <row r="412" spans="1:13" x14ac:dyDescent="0.25">
      <c r="A412" s="29">
        <v>409</v>
      </c>
      <c r="B412" s="32" t="str">
        <f>IFERROR(VLOOKUP($A412,Baggrundsark!$I$4:$V$2502,7,FALSE),"")</f>
        <v/>
      </c>
      <c r="C412" s="32" t="str">
        <f>IFERROR(VLOOKUP($A412,Baggrundsark!$I$4:$V$2502,8,FALSE),"")</f>
        <v/>
      </c>
      <c r="D412" s="32" t="str">
        <f>IFERROR(VLOOKUP($A412,Baggrundsark!$I$4:$V$2502,10,FALSE),"")</f>
        <v/>
      </c>
      <c r="E412" s="32" t="str">
        <f>IFERROR(VLOOKUP($A412,Baggrundsark!$I$4:$V$2502,11,FALSE),"")</f>
        <v/>
      </c>
      <c r="F412" s="32" t="str">
        <f>IFERROR(VLOOKUP($A412,Baggrundsark!$I$4:$V$2502,14,FALSE),"")</f>
        <v/>
      </c>
      <c r="G412" s="71" t="str">
        <f>IF(B412="","",IF(VLOOKUP(E412,'Indtastning af standardsats'!$A$3:$B$6,2,FALSE)="","",VLOOKUP(E412,'Indtastning af standardsats'!$A$3:$B$6,2,FALSE)))</f>
        <v/>
      </c>
      <c r="H412" s="77"/>
      <c r="I412" s="63" t="str">
        <f t="shared" si="6"/>
        <v/>
      </c>
      <c r="K412" s="110"/>
      <c r="L412" s="110"/>
      <c r="M412" s="110"/>
    </row>
    <row r="413" spans="1:13" x14ac:dyDescent="0.25">
      <c r="A413" s="29">
        <v>410</v>
      </c>
      <c r="B413" s="32" t="str">
        <f>IFERROR(VLOOKUP($A413,Baggrundsark!$I$4:$V$2502,7,FALSE),"")</f>
        <v/>
      </c>
      <c r="C413" s="32" t="str">
        <f>IFERROR(VLOOKUP($A413,Baggrundsark!$I$4:$V$2502,8,FALSE),"")</f>
        <v/>
      </c>
      <c r="D413" s="32" t="str">
        <f>IFERROR(VLOOKUP($A413,Baggrundsark!$I$4:$V$2502,10,FALSE),"")</f>
        <v/>
      </c>
      <c r="E413" s="32" t="str">
        <f>IFERROR(VLOOKUP($A413,Baggrundsark!$I$4:$V$2502,11,FALSE),"")</f>
        <v/>
      </c>
      <c r="F413" s="32" t="str">
        <f>IFERROR(VLOOKUP($A413,Baggrundsark!$I$4:$V$2502,14,FALSE),"")</f>
        <v/>
      </c>
      <c r="G413" s="71" t="str">
        <f>IF(B413="","",IF(VLOOKUP(E413,'Indtastning af standardsats'!$A$3:$B$6,2,FALSE)="","",VLOOKUP(E413,'Indtastning af standardsats'!$A$3:$B$6,2,FALSE)))</f>
        <v/>
      </c>
      <c r="H413" s="79"/>
      <c r="I413" s="63" t="str">
        <f t="shared" si="6"/>
        <v/>
      </c>
      <c r="K413" s="110"/>
      <c r="L413" s="110"/>
      <c r="M413" s="110"/>
    </row>
    <row r="414" spans="1:13" x14ac:dyDescent="0.25">
      <c r="A414" s="29">
        <v>411</v>
      </c>
      <c r="B414" s="32" t="str">
        <f>IFERROR(VLOOKUP($A414,Baggrundsark!$I$4:$V$2502,7,FALSE),"")</f>
        <v/>
      </c>
      <c r="C414" s="32" t="str">
        <f>IFERROR(VLOOKUP($A414,Baggrundsark!$I$4:$V$2502,8,FALSE),"")</f>
        <v/>
      </c>
      <c r="D414" s="32" t="str">
        <f>IFERROR(VLOOKUP($A414,Baggrundsark!$I$4:$V$2502,10,FALSE),"")</f>
        <v/>
      </c>
      <c r="E414" s="32" t="str">
        <f>IFERROR(VLOOKUP($A414,Baggrundsark!$I$4:$V$2502,11,FALSE),"")</f>
        <v/>
      </c>
      <c r="F414" s="32" t="str">
        <f>IFERROR(VLOOKUP($A414,Baggrundsark!$I$4:$V$2502,14,FALSE),"")</f>
        <v/>
      </c>
      <c r="G414" s="71" t="str">
        <f>IF(B414="","",IF(VLOOKUP(E414,'Indtastning af standardsats'!$A$3:$B$6,2,FALSE)="","",VLOOKUP(E414,'Indtastning af standardsats'!$A$3:$B$6,2,FALSE)))</f>
        <v/>
      </c>
      <c r="H414" s="77"/>
      <c r="I414" s="63" t="str">
        <f t="shared" si="6"/>
        <v/>
      </c>
      <c r="K414" s="110"/>
      <c r="L414" s="110"/>
      <c r="M414" s="110"/>
    </row>
    <row r="415" spans="1:13" x14ac:dyDescent="0.25">
      <c r="A415" s="29">
        <v>412</v>
      </c>
      <c r="B415" s="32" t="str">
        <f>IFERROR(VLOOKUP($A415,Baggrundsark!$I$4:$V$2502,7,FALSE),"")</f>
        <v/>
      </c>
      <c r="C415" s="32" t="str">
        <f>IFERROR(VLOOKUP($A415,Baggrundsark!$I$4:$V$2502,8,FALSE),"")</f>
        <v/>
      </c>
      <c r="D415" s="32" t="str">
        <f>IFERROR(VLOOKUP($A415,Baggrundsark!$I$4:$V$2502,10,FALSE),"")</f>
        <v/>
      </c>
      <c r="E415" s="32" t="str">
        <f>IFERROR(VLOOKUP($A415,Baggrundsark!$I$4:$V$2502,11,FALSE),"")</f>
        <v/>
      </c>
      <c r="F415" s="32" t="str">
        <f>IFERROR(VLOOKUP($A415,Baggrundsark!$I$4:$V$2502,14,FALSE),"")</f>
        <v/>
      </c>
      <c r="G415" s="71" t="str">
        <f>IF(B415="","",IF(VLOOKUP(E415,'Indtastning af standardsats'!$A$3:$B$6,2,FALSE)="","",VLOOKUP(E415,'Indtastning af standardsats'!$A$3:$B$6,2,FALSE)))</f>
        <v/>
      </c>
      <c r="H415" s="79"/>
      <c r="I415" s="63" t="str">
        <f t="shared" si="6"/>
        <v/>
      </c>
      <c r="K415" s="110"/>
      <c r="L415" s="110"/>
      <c r="M415" s="110"/>
    </row>
    <row r="416" spans="1:13" x14ac:dyDescent="0.25">
      <c r="A416" s="29">
        <v>413</v>
      </c>
      <c r="B416" s="32" t="str">
        <f>IFERROR(VLOOKUP($A416,Baggrundsark!$I$4:$V$2502,7,FALSE),"")</f>
        <v/>
      </c>
      <c r="C416" s="32" t="str">
        <f>IFERROR(VLOOKUP($A416,Baggrundsark!$I$4:$V$2502,8,FALSE),"")</f>
        <v/>
      </c>
      <c r="D416" s="32" t="str">
        <f>IFERROR(VLOOKUP($A416,Baggrundsark!$I$4:$V$2502,10,FALSE),"")</f>
        <v/>
      </c>
      <c r="E416" s="32" t="str">
        <f>IFERROR(VLOOKUP($A416,Baggrundsark!$I$4:$V$2502,11,FALSE),"")</f>
        <v/>
      </c>
      <c r="F416" s="32" t="str">
        <f>IFERROR(VLOOKUP($A416,Baggrundsark!$I$4:$V$2502,14,FALSE),"")</f>
        <v/>
      </c>
      <c r="G416" s="71" t="str">
        <f>IF(B416="","",IF(VLOOKUP(E416,'Indtastning af standardsats'!$A$3:$B$6,2,FALSE)="","",VLOOKUP(E416,'Indtastning af standardsats'!$A$3:$B$6,2,FALSE)))</f>
        <v/>
      </c>
      <c r="H416" s="77"/>
      <c r="I416" s="63" t="str">
        <f t="shared" si="6"/>
        <v/>
      </c>
      <c r="K416" s="110"/>
      <c r="L416" s="110"/>
      <c r="M416" s="110"/>
    </row>
    <row r="417" spans="1:13" x14ac:dyDescent="0.25">
      <c r="A417" s="29">
        <v>414</v>
      </c>
      <c r="B417" s="32" t="str">
        <f>IFERROR(VLOOKUP($A417,Baggrundsark!$I$4:$V$2502,7,FALSE),"")</f>
        <v/>
      </c>
      <c r="C417" s="32" t="str">
        <f>IFERROR(VLOOKUP($A417,Baggrundsark!$I$4:$V$2502,8,FALSE),"")</f>
        <v/>
      </c>
      <c r="D417" s="32" t="str">
        <f>IFERROR(VLOOKUP($A417,Baggrundsark!$I$4:$V$2502,10,FALSE),"")</f>
        <v/>
      </c>
      <c r="E417" s="32" t="str">
        <f>IFERROR(VLOOKUP($A417,Baggrundsark!$I$4:$V$2502,11,FALSE),"")</f>
        <v/>
      </c>
      <c r="F417" s="32" t="str">
        <f>IFERROR(VLOOKUP($A417,Baggrundsark!$I$4:$V$2502,14,FALSE),"")</f>
        <v/>
      </c>
      <c r="G417" s="71" t="str">
        <f>IF(B417="","",IF(VLOOKUP(E417,'Indtastning af standardsats'!$A$3:$B$6,2,FALSE)="","",VLOOKUP(E417,'Indtastning af standardsats'!$A$3:$B$6,2,FALSE)))</f>
        <v/>
      </c>
      <c r="H417" s="79"/>
      <c r="I417" s="63" t="str">
        <f t="shared" si="6"/>
        <v/>
      </c>
      <c r="K417" s="110"/>
      <c r="L417" s="110"/>
      <c r="M417" s="110"/>
    </row>
    <row r="418" spans="1:13" x14ac:dyDescent="0.25">
      <c r="A418" s="29">
        <v>415</v>
      </c>
      <c r="B418" s="32" t="str">
        <f>IFERROR(VLOOKUP($A418,Baggrundsark!$I$4:$V$2502,7,FALSE),"")</f>
        <v/>
      </c>
      <c r="C418" s="32" t="str">
        <f>IFERROR(VLOOKUP($A418,Baggrundsark!$I$4:$V$2502,8,FALSE),"")</f>
        <v/>
      </c>
      <c r="D418" s="32" t="str">
        <f>IFERROR(VLOOKUP($A418,Baggrundsark!$I$4:$V$2502,10,FALSE),"")</f>
        <v/>
      </c>
      <c r="E418" s="32" t="str">
        <f>IFERROR(VLOOKUP($A418,Baggrundsark!$I$4:$V$2502,11,FALSE),"")</f>
        <v/>
      </c>
      <c r="F418" s="32" t="str">
        <f>IFERROR(VLOOKUP($A418,Baggrundsark!$I$4:$V$2502,14,FALSE),"")</f>
        <v/>
      </c>
      <c r="G418" s="71" t="str">
        <f>IF(B418="","",IF(VLOOKUP(E418,'Indtastning af standardsats'!$A$3:$B$6,2,FALSE)="","",VLOOKUP(E418,'Indtastning af standardsats'!$A$3:$B$6,2,FALSE)))</f>
        <v/>
      </c>
      <c r="H418" s="77"/>
      <c r="I418" s="63" t="str">
        <f t="shared" si="6"/>
        <v/>
      </c>
      <c r="K418" s="110"/>
      <c r="L418" s="110"/>
      <c r="M418" s="110"/>
    </row>
    <row r="419" spans="1:13" x14ac:dyDescent="0.25">
      <c r="A419" s="29">
        <v>416</v>
      </c>
      <c r="B419" s="32" t="str">
        <f>IFERROR(VLOOKUP($A419,Baggrundsark!$I$4:$V$2502,7,FALSE),"")</f>
        <v/>
      </c>
      <c r="C419" s="32" t="str">
        <f>IFERROR(VLOOKUP($A419,Baggrundsark!$I$4:$V$2502,8,FALSE),"")</f>
        <v/>
      </c>
      <c r="D419" s="32" t="str">
        <f>IFERROR(VLOOKUP($A419,Baggrundsark!$I$4:$V$2502,10,FALSE),"")</f>
        <v/>
      </c>
      <c r="E419" s="32" t="str">
        <f>IFERROR(VLOOKUP($A419,Baggrundsark!$I$4:$V$2502,11,FALSE),"")</f>
        <v/>
      </c>
      <c r="F419" s="32" t="str">
        <f>IFERROR(VLOOKUP($A419,Baggrundsark!$I$4:$V$2502,14,FALSE),"")</f>
        <v/>
      </c>
      <c r="G419" s="71" t="str">
        <f>IF(B419="","",IF(VLOOKUP(E419,'Indtastning af standardsats'!$A$3:$B$6,2,FALSE)="","",VLOOKUP(E419,'Indtastning af standardsats'!$A$3:$B$6,2,FALSE)))</f>
        <v/>
      </c>
      <c r="H419" s="79"/>
      <c r="I419" s="63" t="str">
        <f t="shared" si="6"/>
        <v/>
      </c>
      <c r="K419" s="110"/>
      <c r="L419" s="110"/>
      <c r="M419" s="110"/>
    </row>
    <row r="420" spans="1:13" x14ac:dyDescent="0.25">
      <c r="A420" s="29">
        <v>417</v>
      </c>
      <c r="B420" s="32" t="str">
        <f>IFERROR(VLOOKUP($A420,Baggrundsark!$I$4:$V$2502,7,FALSE),"")</f>
        <v/>
      </c>
      <c r="C420" s="32" t="str">
        <f>IFERROR(VLOOKUP($A420,Baggrundsark!$I$4:$V$2502,8,FALSE),"")</f>
        <v/>
      </c>
      <c r="D420" s="32" t="str">
        <f>IFERROR(VLOOKUP($A420,Baggrundsark!$I$4:$V$2502,10,FALSE),"")</f>
        <v/>
      </c>
      <c r="E420" s="32" t="str">
        <f>IFERROR(VLOOKUP($A420,Baggrundsark!$I$4:$V$2502,11,FALSE),"")</f>
        <v/>
      </c>
      <c r="F420" s="32" t="str">
        <f>IFERROR(VLOOKUP($A420,Baggrundsark!$I$4:$V$2502,14,FALSE),"")</f>
        <v/>
      </c>
      <c r="G420" s="71" t="str">
        <f>IF(B420="","",IF(VLOOKUP(E420,'Indtastning af standardsats'!$A$3:$B$6,2,FALSE)="","",VLOOKUP(E420,'Indtastning af standardsats'!$A$3:$B$6,2,FALSE)))</f>
        <v/>
      </c>
      <c r="H420" s="77"/>
      <c r="I420" s="63" t="str">
        <f t="shared" si="6"/>
        <v/>
      </c>
      <c r="K420" s="110"/>
      <c r="L420" s="110"/>
      <c r="M420" s="110"/>
    </row>
    <row r="421" spans="1:13" x14ac:dyDescent="0.25">
      <c r="A421" s="29">
        <v>418</v>
      </c>
      <c r="B421" s="32" t="str">
        <f>IFERROR(VLOOKUP($A421,Baggrundsark!$I$4:$V$2502,7,FALSE),"")</f>
        <v/>
      </c>
      <c r="C421" s="32" t="str">
        <f>IFERROR(VLOOKUP($A421,Baggrundsark!$I$4:$V$2502,8,FALSE),"")</f>
        <v/>
      </c>
      <c r="D421" s="32" t="str">
        <f>IFERROR(VLOOKUP($A421,Baggrundsark!$I$4:$V$2502,10,FALSE),"")</f>
        <v/>
      </c>
      <c r="E421" s="32" t="str">
        <f>IFERROR(VLOOKUP($A421,Baggrundsark!$I$4:$V$2502,11,FALSE),"")</f>
        <v/>
      </c>
      <c r="F421" s="32" t="str">
        <f>IFERROR(VLOOKUP($A421,Baggrundsark!$I$4:$V$2502,14,FALSE),"")</f>
        <v/>
      </c>
      <c r="G421" s="71" t="str">
        <f>IF(B421="","",IF(VLOOKUP(E421,'Indtastning af standardsats'!$A$3:$B$6,2,FALSE)="","",VLOOKUP(E421,'Indtastning af standardsats'!$A$3:$B$6,2,FALSE)))</f>
        <v/>
      </c>
      <c r="H421" s="79"/>
      <c r="I421" s="63" t="str">
        <f t="shared" si="6"/>
        <v/>
      </c>
      <c r="K421" s="110"/>
      <c r="L421" s="110"/>
      <c r="M421" s="110"/>
    </row>
    <row r="422" spans="1:13" x14ac:dyDescent="0.25">
      <c r="A422" s="29">
        <v>419</v>
      </c>
      <c r="B422" s="32" t="str">
        <f>IFERROR(VLOOKUP($A422,Baggrundsark!$I$4:$V$2502,7,FALSE),"")</f>
        <v/>
      </c>
      <c r="C422" s="32" t="str">
        <f>IFERROR(VLOOKUP($A422,Baggrundsark!$I$4:$V$2502,8,FALSE),"")</f>
        <v/>
      </c>
      <c r="D422" s="32" t="str">
        <f>IFERROR(VLOOKUP($A422,Baggrundsark!$I$4:$V$2502,10,FALSE),"")</f>
        <v/>
      </c>
      <c r="E422" s="32" t="str">
        <f>IFERROR(VLOOKUP($A422,Baggrundsark!$I$4:$V$2502,11,FALSE),"")</f>
        <v/>
      </c>
      <c r="F422" s="32" t="str">
        <f>IFERROR(VLOOKUP($A422,Baggrundsark!$I$4:$V$2502,14,FALSE),"")</f>
        <v/>
      </c>
      <c r="G422" s="71" t="str">
        <f>IF(B422="","",IF(VLOOKUP(E422,'Indtastning af standardsats'!$A$3:$B$6,2,FALSE)="","",VLOOKUP(E422,'Indtastning af standardsats'!$A$3:$B$6,2,FALSE)))</f>
        <v/>
      </c>
      <c r="H422" s="77"/>
      <c r="I422" s="63" t="str">
        <f t="shared" si="6"/>
        <v/>
      </c>
      <c r="K422" s="110"/>
      <c r="L422" s="110"/>
      <c r="M422" s="110"/>
    </row>
    <row r="423" spans="1:13" x14ac:dyDescent="0.25">
      <c r="A423" s="29">
        <v>420</v>
      </c>
      <c r="B423" s="32" t="str">
        <f>IFERROR(VLOOKUP($A423,Baggrundsark!$I$4:$V$2502,7,FALSE),"")</f>
        <v/>
      </c>
      <c r="C423" s="32" t="str">
        <f>IFERROR(VLOOKUP($A423,Baggrundsark!$I$4:$V$2502,8,FALSE),"")</f>
        <v/>
      </c>
      <c r="D423" s="32" t="str">
        <f>IFERROR(VLOOKUP($A423,Baggrundsark!$I$4:$V$2502,10,FALSE),"")</f>
        <v/>
      </c>
      <c r="E423" s="32" t="str">
        <f>IFERROR(VLOOKUP($A423,Baggrundsark!$I$4:$V$2502,11,FALSE),"")</f>
        <v/>
      </c>
      <c r="F423" s="32" t="str">
        <f>IFERROR(VLOOKUP($A423,Baggrundsark!$I$4:$V$2502,14,FALSE),"")</f>
        <v/>
      </c>
      <c r="G423" s="71" t="str">
        <f>IF(B423="","",IF(VLOOKUP(E423,'Indtastning af standardsats'!$A$3:$B$6,2,FALSE)="","",VLOOKUP(E423,'Indtastning af standardsats'!$A$3:$B$6,2,FALSE)))</f>
        <v/>
      </c>
      <c r="H423" s="79"/>
      <c r="I423" s="63" t="str">
        <f t="shared" si="6"/>
        <v/>
      </c>
      <c r="K423" s="110"/>
      <c r="L423" s="110"/>
      <c r="M423" s="110"/>
    </row>
    <row r="424" spans="1:13" x14ac:dyDescent="0.25">
      <c r="A424" s="29">
        <v>421</v>
      </c>
      <c r="B424" s="32" t="str">
        <f>IFERROR(VLOOKUP($A424,Baggrundsark!$I$4:$V$2502,7,FALSE),"")</f>
        <v/>
      </c>
      <c r="C424" s="32" t="str">
        <f>IFERROR(VLOOKUP($A424,Baggrundsark!$I$4:$V$2502,8,FALSE),"")</f>
        <v/>
      </c>
      <c r="D424" s="32" t="str">
        <f>IFERROR(VLOOKUP($A424,Baggrundsark!$I$4:$V$2502,10,FALSE),"")</f>
        <v/>
      </c>
      <c r="E424" s="32" t="str">
        <f>IFERROR(VLOOKUP($A424,Baggrundsark!$I$4:$V$2502,11,FALSE),"")</f>
        <v/>
      </c>
      <c r="F424" s="32" t="str">
        <f>IFERROR(VLOOKUP($A424,Baggrundsark!$I$4:$V$2502,14,FALSE),"")</f>
        <v/>
      </c>
      <c r="G424" s="71" t="str">
        <f>IF(B424="","",IF(VLOOKUP(E424,'Indtastning af standardsats'!$A$3:$B$6,2,FALSE)="","",VLOOKUP(E424,'Indtastning af standardsats'!$A$3:$B$6,2,FALSE)))</f>
        <v/>
      </c>
      <c r="H424" s="77"/>
      <c r="I424" s="63" t="str">
        <f t="shared" si="6"/>
        <v/>
      </c>
      <c r="K424" s="110"/>
      <c r="L424" s="110"/>
      <c r="M424" s="110"/>
    </row>
    <row r="425" spans="1:13" x14ac:dyDescent="0.25">
      <c r="A425" s="29">
        <v>422</v>
      </c>
      <c r="B425" s="32" t="str">
        <f>IFERROR(VLOOKUP($A425,Baggrundsark!$I$4:$V$2502,7,FALSE),"")</f>
        <v/>
      </c>
      <c r="C425" s="32" t="str">
        <f>IFERROR(VLOOKUP($A425,Baggrundsark!$I$4:$V$2502,8,FALSE),"")</f>
        <v/>
      </c>
      <c r="D425" s="32" t="str">
        <f>IFERROR(VLOOKUP($A425,Baggrundsark!$I$4:$V$2502,10,FALSE),"")</f>
        <v/>
      </c>
      <c r="E425" s="32" t="str">
        <f>IFERROR(VLOOKUP($A425,Baggrundsark!$I$4:$V$2502,11,FALSE),"")</f>
        <v/>
      </c>
      <c r="F425" s="32" t="str">
        <f>IFERROR(VLOOKUP($A425,Baggrundsark!$I$4:$V$2502,14,FALSE),"")</f>
        <v/>
      </c>
      <c r="G425" s="71" t="str">
        <f>IF(B425="","",IF(VLOOKUP(E425,'Indtastning af standardsats'!$A$3:$B$6,2,FALSE)="","",VLOOKUP(E425,'Indtastning af standardsats'!$A$3:$B$6,2,FALSE)))</f>
        <v/>
      </c>
      <c r="H425" s="79"/>
      <c r="I425" s="63" t="str">
        <f t="shared" si="6"/>
        <v/>
      </c>
      <c r="K425" s="110"/>
      <c r="L425" s="110"/>
      <c r="M425" s="110"/>
    </row>
    <row r="426" spans="1:13" x14ac:dyDescent="0.25">
      <c r="A426" s="29">
        <v>423</v>
      </c>
      <c r="B426" s="32" t="str">
        <f>IFERROR(VLOOKUP($A426,Baggrundsark!$I$4:$V$2502,7,FALSE),"")</f>
        <v/>
      </c>
      <c r="C426" s="32" t="str">
        <f>IFERROR(VLOOKUP($A426,Baggrundsark!$I$4:$V$2502,8,FALSE),"")</f>
        <v/>
      </c>
      <c r="D426" s="32" t="str">
        <f>IFERROR(VLOOKUP($A426,Baggrundsark!$I$4:$V$2502,10,FALSE),"")</f>
        <v/>
      </c>
      <c r="E426" s="32" t="str">
        <f>IFERROR(VLOOKUP($A426,Baggrundsark!$I$4:$V$2502,11,FALSE),"")</f>
        <v/>
      </c>
      <c r="F426" s="32" t="str">
        <f>IFERROR(VLOOKUP($A426,Baggrundsark!$I$4:$V$2502,14,FALSE),"")</f>
        <v/>
      </c>
      <c r="G426" s="71" t="str">
        <f>IF(B426="","",IF(VLOOKUP(E426,'Indtastning af standardsats'!$A$3:$B$6,2,FALSE)="","",VLOOKUP(E426,'Indtastning af standardsats'!$A$3:$B$6,2,FALSE)))</f>
        <v/>
      </c>
      <c r="H426" s="77"/>
      <c r="I426" s="63" t="str">
        <f t="shared" si="6"/>
        <v/>
      </c>
      <c r="K426" s="110"/>
      <c r="L426" s="110"/>
      <c r="M426" s="110"/>
    </row>
    <row r="427" spans="1:13" x14ac:dyDescent="0.25">
      <c r="A427" s="29">
        <v>424</v>
      </c>
      <c r="B427" s="32" t="str">
        <f>IFERROR(VLOOKUP($A427,Baggrundsark!$I$4:$V$2502,7,FALSE),"")</f>
        <v/>
      </c>
      <c r="C427" s="32" t="str">
        <f>IFERROR(VLOOKUP($A427,Baggrundsark!$I$4:$V$2502,8,FALSE),"")</f>
        <v/>
      </c>
      <c r="D427" s="32" t="str">
        <f>IFERROR(VLOOKUP($A427,Baggrundsark!$I$4:$V$2502,10,FALSE),"")</f>
        <v/>
      </c>
      <c r="E427" s="32" t="str">
        <f>IFERROR(VLOOKUP($A427,Baggrundsark!$I$4:$V$2502,11,FALSE),"")</f>
        <v/>
      </c>
      <c r="F427" s="32" t="str">
        <f>IFERROR(VLOOKUP($A427,Baggrundsark!$I$4:$V$2502,14,FALSE),"")</f>
        <v/>
      </c>
      <c r="G427" s="71" t="str">
        <f>IF(B427="","",IF(VLOOKUP(E427,'Indtastning af standardsats'!$A$3:$B$6,2,FALSE)="","",VLOOKUP(E427,'Indtastning af standardsats'!$A$3:$B$6,2,FALSE)))</f>
        <v/>
      </c>
      <c r="H427" s="79"/>
      <c r="I427" s="63" t="str">
        <f t="shared" si="6"/>
        <v/>
      </c>
      <c r="K427" s="110"/>
      <c r="L427" s="110"/>
      <c r="M427" s="110"/>
    </row>
    <row r="428" spans="1:13" x14ac:dyDescent="0.25">
      <c r="A428" s="29">
        <v>425</v>
      </c>
      <c r="B428" s="32" t="str">
        <f>IFERROR(VLOOKUP($A428,Baggrundsark!$I$4:$V$2502,7,FALSE),"")</f>
        <v/>
      </c>
      <c r="C428" s="32" t="str">
        <f>IFERROR(VLOOKUP($A428,Baggrundsark!$I$4:$V$2502,8,FALSE),"")</f>
        <v/>
      </c>
      <c r="D428" s="32" t="str">
        <f>IFERROR(VLOOKUP($A428,Baggrundsark!$I$4:$V$2502,10,FALSE),"")</f>
        <v/>
      </c>
      <c r="E428" s="32" t="str">
        <f>IFERROR(VLOOKUP($A428,Baggrundsark!$I$4:$V$2502,11,FALSE),"")</f>
        <v/>
      </c>
      <c r="F428" s="32" t="str">
        <f>IFERROR(VLOOKUP($A428,Baggrundsark!$I$4:$V$2502,14,FALSE),"")</f>
        <v/>
      </c>
      <c r="G428" s="71" t="str">
        <f>IF(B428="","",IF(VLOOKUP(E428,'Indtastning af standardsats'!$A$3:$B$6,2,FALSE)="","",VLOOKUP(E428,'Indtastning af standardsats'!$A$3:$B$6,2,FALSE)))</f>
        <v/>
      </c>
      <c r="H428" s="77"/>
      <c r="I428" s="63" t="str">
        <f t="shared" si="6"/>
        <v/>
      </c>
      <c r="K428" s="110"/>
      <c r="L428" s="110"/>
      <c r="M428" s="110"/>
    </row>
    <row r="429" spans="1:13" x14ac:dyDescent="0.25">
      <c r="A429" s="29">
        <v>426</v>
      </c>
      <c r="B429" s="32" t="str">
        <f>IFERROR(VLOOKUP($A429,Baggrundsark!$I$4:$V$2502,7,FALSE),"")</f>
        <v/>
      </c>
      <c r="C429" s="32" t="str">
        <f>IFERROR(VLOOKUP($A429,Baggrundsark!$I$4:$V$2502,8,FALSE),"")</f>
        <v/>
      </c>
      <c r="D429" s="32" t="str">
        <f>IFERROR(VLOOKUP($A429,Baggrundsark!$I$4:$V$2502,10,FALSE),"")</f>
        <v/>
      </c>
      <c r="E429" s="32" t="str">
        <f>IFERROR(VLOOKUP($A429,Baggrundsark!$I$4:$V$2502,11,FALSE),"")</f>
        <v/>
      </c>
      <c r="F429" s="32" t="str">
        <f>IFERROR(VLOOKUP($A429,Baggrundsark!$I$4:$V$2502,14,FALSE),"")</f>
        <v/>
      </c>
      <c r="G429" s="71" t="str">
        <f>IF(B429="","",IF(VLOOKUP(E429,'Indtastning af standardsats'!$A$3:$B$6,2,FALSE)="","",VLOOKUP(E429,'Indtastning af standardsats'!$A$3:$B$6,2,FALSE)))</f>
        <v/>
      </c>
      <c r="H429" s="79"/>
      <c r="I429" s="63" t="str">
        <f t="shared" si="6"/>
        <v/>
      </c>
      <c r="K429" s="110"/>
      <c r="L429" s="110"/>
      <c r="M429" s="110"/>
    </row>
    <row r="430" spans="1:13" x14ac:dyDescent="0.25">
      <c r="A430" s="29">
        <v>427</v>
      </c>
      <c r="B430" s="32" t="str">
        <f>IFERROR(VLOOKUP($A430,Baggrundsark!$I$4:$V$2502,7,FALSE),"")</f>
        <v/>
      </c>
      <c r="C430" s="32" t="str">
        <f>IFERROR(VLOOKUP($A430,Baggrundsark!$I$4:$V$2502,8,FALSE),"")</f>
        <v/>
      </c>
      <c r="D430" s="32" t="str">
        <f>IFERROR(VLOOKUP($A430,Baggrundsark!$I$4:$V$2502,10,FALSE),"")</f>
        <v/>
      </c>
      <c r="E430" s="32" t="str">
        <f>IFERROR(VLOOKUP($A430,Baggrundsark!$I$4:$V$2502,11,FALSE),"")</f>
        <v/>
      </c>
      <c r="F430" s="32" t="str">
        <f>IFERROR(VLOOKUP($A430,Baggrundsark!$I$4:$V$2502,14,FALSE),"")</f>
        <v/>
      </c>
      <c r="G430" s="71" t="str">
        <f>IF(B430="","",IF(VLOOKUP(E430,'Indtastning af standardsats'!$A$3:$B$6,2,FALSE)="","",VLOOKUP(E430,'Indtastning af standardsats'!$A$3:$B$6,2,FALSE)))</f>
        <v/>
      </c>
      <c r="H430" s="77"/>
      <c r="I430" s="63" t="str">
        <f t="shared" si="6"/>
        <v/>
      </c>
      <c r="K430" s="110"/>
      <c r="L430" s="110"/>
      <c r="M430" s="110"/>
    </row>
    <row r="431" spans="1:13" x14ac:dyDescent="0.25">
      <c r="A431" s="29">
        <v>428</v>
      </c>
      <c r="B431" s="32" t="str">
        <f>IFERROR(VLOOKUP($A431,Baggrundsark!$I$4:$V$2502,7,FALSE),"")</f>
        <v/>
      </c>
      <c r="C431" s="32" t="str">
        <f>IFERROR(VLOOKUP($A431,Baggrundsark!$I$4:$V$2502,8,FALSE),"")</f>
        <v/>
      </c>
      <c r="D431" s="32" t="str">
        <f>IFERROR(VLOOKUP($A431,Baggrundsark!$I$4:$V$2502,10,FALSE),"")</f>
        <v/>
      </c>
      <c r="E431" s="32" t="str">
        <f>IFERROR(VLOOKUP($A431,Baggrundsark!$I$4:$V$2502,11,FALSE),"")</f>
        <v/>
      </c>
      <c r="F431" s="32" t="str">
        <f>IFERROR(VLOOKUP($A431,Baggrundsark!$I$4:$V$2502,14,FALSE),"")</f>
        <v/>
      </c>
      <c r="G431" s="71" t="str">
        <f>IF(B431="","",IF(VLOOKUP(E431,'Indtastning af standardsats'!$A$3:$B$6,2,FALSE)="","",VLOOKUP(E431,'Indtastning af standardsats'!$A$3:$B$6,2,FALSE)))</f>
        <v/>
      </c>
      <c r="H431" s="79"/>
      <c r="I431" s="63" t="str">
        <f t="shared" si="6"/>
        <v/>
      </c>
      <c r="K431" s="110"/>
      <c r="L431" s="110"/>
      <c r="M431" s="110"/>
    </row>
    <row r="432" spans="1:13" x14ac:dyDescent="0.25">
      <c r="A432" s="29">
        <v>429</v>
      </c>
      <c r="B432" s="32" t="str">
        <f>IFERROR(VLOOKUP($A432,Baggrundsark!$I$4:$V$2502,7,FALSE),"")</f>
        <v/>
      </c>
      <c r="C432" s="32" t="str">
        <f>IFERROR(VLOOKUP($A432,Baggrundsark!$I$4:$V$2502,8,FALSE),"")</f>
        <v/>
      </c>
      <c r="D432" s="32" t="str">
        <f>IFERROR(VLOOKUP($A432,Baggrundsark!$I$4:$V$2502,10,FALSE),"")</f>
        <v/>
      </c>
      <c r="E432" s="32" t="str">
        <f>IFERROR(VLOOKUP($A432,Baggrundsark!$I$4:$V$2502,11,FALSE),"")</f>
        <v/>
      </c>
      <c r="F432" s="32" t="str">
        <f>IFERROR(VLOOKUP($A432,Baggrundsark!$I$4:$V$2502,14,FALSE),"")</f>
        <v/>
      </c>
      <c r="G432" s="71" t="str">
        <f>IF(B432="","",IF(VLOOKUP(E432,'Indtastning af standardsats'!$A$3:$B$6,2,FALSE)="","",VLOOKUP(E432,'Indtastning af standardsats'!$A$3:$B$6,2,FALSE)))</f>
        <v/>
      </c>
      <c r="H432" s="77"/>
      <c r="I432" s="63" t="str">
        <f t="shared" si="6"/>
        <v/>
      </c>
      <c r="K432" s="110"/>
      <c r="L432" s="110"/>
      <c r="M432" s="110"/>
    </row>
    <row r="433" spans="1:13" x14ac:dyDescent="0.25">
      <c r="A433" s="29">
        <v>430</v>
      </c>
      <c r="B433" s="32" t="str">
        <f>IFERROR(VLOOKUP($A433,Baggrundsark!$I$4:$V$2502,7,FALSE),"")</f>
        <v/>
      </c>
      <c r="C433" s="32" t="str">
        <f>IFERROR(VLOOKUP($A433,Baggrundsark!$I$4:$V$2502,8,FALSE),"")</f>
        <v/>
      </c>
      <c r="D433" s="32" t="str">
        <f>IFERROR(VLOOKUP($A433,Baggrundsark!$I$4:$V$2502,10,FALSE),"")</f>
        <v/>
      </c>
      <c r="E433" s="32" t="str">
        <f>IFERROR(VLOOKUP($A433,Baggrundsark!$I$4:$V$2502,11,FALSE),"")</f>
        <v/>
      </c>
      <c r="F433" s="32" t="str">
        <f>IFERROR(VLOOKUP($A433,Baggrundsark!$I$4:$V$2502,14,FALSE),"")</f>
        <v/>
      </c>
      <c r="G433" s="71" t="str">
        <f>IF(B433="","",IF(VLOOKUP(E433,'Indtastning af standardsats'!$A$3:$B$6,2,FALSE)="","",VLOOKUP(E433,'Indtastning af standardsats'!$A$3:$B$6,2,FALSE)))</f>
        <v/>
      </c>
      <c r="H433" s="79"/>
      <c r="I433" s="63" t="str">
        <f t="shared" si="6"/>
        <v/>
      </c>
      <c r="K433" s="110"/>
      <c r="L433" s="110"/>
      <c r="M433" s="110"/>
    </row>
    <row r="434" spans="1:13" x14ac:dyDescent="0.25">
      <c r="A434" s="29">
        <v>431</v>
      </c>
      <c r="B434" s="32" t="str">
        <f>IFERROR(VLOOKUP($A434,Baggrundsark!$I$4:$V$2502,7,FALSE),"")</f>
        <v/>
      </c>
      <c r="C434" s="32" t="str">
        <f>IFERROR(VLOOKUP($A434,Baggrundsark!$I$4:$V$2502,8,FALSE),"")</f>
        <v/>
      </c>
      <c r="D434" s="32" t="str">
        <f>IFERROR(VLOOKUP($A434,Baggrundsark!$I$4:$V$2502,10,FALSE),"")</f>
        <v/>
      </c>
      <c r="E434" s="32" t="str">
        <f>IFERROR(VLOOKUP($A434,Baggrundsark!$I$4:$V$2502,11,FALSE),"")</f>
        <v/>
      </c>
      <c r="F434" s="32" t="str">
        <f>IFERROR(VLOOKUP($A434,Baggrundsark!$I$4:$V$2502,14,FALSE),"")</f>
        <v/>
      </c>
      <c r="G434" s="71" t="str">
        <f>IF(B434="","",IF(VLOOKUP(E434,'Indtastning af standardsats'!$A$3:$B$6,2,FALSE)="","",VLOOKUP(E434,'Indtastning af standardsats'!$A$3:$B$6,2,FALSE)))</f>
        <v/>
      </c>
      <c r="H434" s="77"/>
      <c r="I434" s="63" t="str">
        <f t="shared" si="6"/>
        <v/>
      </c>
      <c r="K434" s="110"/>
      <c r="L434" s="110"/>
      <c r="M434" s="110"/>
    </row>
    <row r="435" spans="1:13" x14ac:dyDescent="0.25">
      <c r="A435" s="29">
        <v>432</v>
      </c>
      <c r="B435" s="32" t="str">
        <f>IFERROR(VLOOKUP($A435,Baggrundsark!$I$4:$V$2502,7,FALSE),"")</f>
        <v/>
      </c>
      <c r="C435" s="32" t="str">
        <f>IFERROR(VLOOKUP($A435,Baggrundsark!$I$4:$V$2502,8,FALSE),"")</f>
        <v/>
      </c>
      <c r="D435" s="32" t="str">
        <f>IFERROR(VLOOKUP($A435,Baggrundsark!$I$4:$V$2502,10,FALSE),"")</f>
        <v/>
      </c>
      <c r="E435" s="32" t="str">
        <f>IFERROR(VLOOKUP($A435,Baggrundsark!$I$4:$V$2502,11,FALSE),"")</f>
        <v/>
      </c>
      <c r="F435" s="32" t="str">
        <f>IFERROR(VLOOKUP($A435,Baggrundsark!$I$4:$V$2502,14,FALSE),"")</f>
        <v/>
      </c>
      <c r="G435" s="71" t="str">
        <f>IF(B435="","",IF(VLOOKUP(E435,'Indtastning af standardsats'!$A$3:$B$6,2,FALSE)="","",VLOOKUP(E435,'Indtastning af standardsats'!$A$3:$B$6,2,FALSE)))</f>
        <v/>
      </c>
      <c r="H435" s="79"/>
      <c r="I435" s="63" t="str">
        <f t="shared" si="6"/>
        <v/>
      </c>
      <c r="K435" s="110"/>
      <c r="L435" s="110"/>
      <c r="M435" s="110"/>
    </row>
    <row r="436" spans="1:13" x14ac:dyDescent="0.25">
      <c r="A436" s="29">
        <v>433</v>
      </c>
      <c r="B436" s="32" t="str">
        <f>IFERROR(VLOOKUP($A436,Baggrundsark!$I$4:$V$2502,7,FALSE),"")</f>
        <v/>
      </c>
      <c r="C436" s="32" t="str">
        <f>IFERROR(VLOOKUP($A436,Baggrundsark!$I$4:$V$2502,8,FALSE),"")</f>
        <v/>
      </c>
      <c r="D436" s="32" t="str">
        <f>IFERROR(VLOOKUP($A436,Baggrundsark!$I$4:$V$2502,10,FALSE),"")</f>
        <v/>
      </c>
      <c r="E436" s="32" t="str">
        <f>IFERROR(VLOOKUP($A436,Baggrundsark!$I$4:$V$2502,11,FALSE),"")</f>
        <v/>
      </c>
      <c r="F436" s="32" t="str">
        <f>IFERROR(VLOOKUP($A436,Baggrundsark!$I$4:$V$2502,14,FALSE),"")</f>
        <v/>
      </c>
      <c r="G436" s="71" t="str">
        <f>IF(B436="","",IF(VLOOKUP(E436,'Indtastning af standardsats'!$A$3:$B$6,2,FALSE)="","",VLOOKUP(E436,'Indtastning af standardsats'!$A$3:$B$6,2,FALSE)))</f>
        <v/>
      </c>
      <c r="H436" s="77"/>
      <c r="I436" s="63" t="str">
        <f t="shared" si="6"/>
        <v/>
      </c>
      <c r="K436" s="110"/>
      <c r="L436" s="110"/>
      <c r="M436" s="110"/>
    </row>
    <row r="437" spans="1:13" x14ac:dyDescent="0.25">
      <c r="A437" s="29">
        <v>434</v>
      </c>
      <c r="B437" s="32" t="str">
        <f>IFERROR(VLOOKUP($A437,Baggrundsark!$I$4:$V$2502,7,FALSE),"")</f>
        <v/>
      </c>
      <c r="C437" s="32" t="str">
        <f>IFERROR(VLOOKUP($A437,Baggrundsark!$I$4:$V$2502,8,FALSE),"")</f>
        <v/>
      </c>
      <c r="D437" s="32" t="str">
        <f>IFERROR(VLOOKUP($A437,Baggrundsark!$I$4:$V$2502,10,FALSE),"")</f>
        <v/>
      </c>
      <c r="E437" s="32" t="str">
        <f>IFERROR(VLOOKUP($A437,Baggrundsark!$I$4:$V$2502,11,FALSE),"")</f>
        <v/>
      </c>
      <c r="F437" s="32" t="str">
        <f>IFERROR(VLOOKUP($A437,Baggrundsark!$I$4:$V$2502,14,FALSE),"")</f>
        <v/>
      </c>
      <c r="G437" s="71" t="str">
        <f>IF(B437="","",IF(VLOOKUP(E437,'Indtastning af standardsats'!$A$3:$B$6,2,FALSE)="","",VLOOKUP(E437,'Indtastning af standardsats'!$A$3:$B$6,2,FALSE)))</f>
        <v/>
      </c>
      <c r="H437" s="79"/>
      <c r="I437" s="63" t="str">
        <f t="shared" si="6"/>
        <v/>
      </c>
      <c r="K437" s="110"/>
      <c r="L437" s="110"/>
      <c r="M437" s="110"/>
    </row>
    <row r="438" spans="1:13" x14ac:dyDescent="0.25">
      <c r="A438" s="29">
        <v>435</v>
      </c>
      <c r="B438" s="32" t="str">
        <f>IFERROR(VLOOKUP($A438,Baggrundsark!$I$4:$V$2502,7,FALSE),"")</f>
        <v/>
      </c>
      <c r="C438" s="32" t="str">
        <f>IFERROR(VLOOKUP($A438,Baggrundsark!$I$4:$V$2502,8,FALSE),"")</f>
        <v/>
      </c>
      <c r="D438" s="32" t="str">
        <f>IFERROR(VLOOKUP($A438,Baggrundsark!$I$4:$V$2502,10,FALSE),"")</f>
        <v/>
      </c>
      <c r="E438" s="32" t="str">
        <f>IFERROR(VLOOKUP($A438,Baggrundsark!$I$4:$V$2502,11,FALSE),"")</f>
        <v/>
      </c>
      <c r="F438" s="32" t="str">
        <f>IFERROR(VLOOKUP($A438,Baggrundsark!$I$4:$V$2502,14,FALSE),"")</f>
        <v/>
      </c>
      <c r="G438" s="71" t="str">
        <f>IF(B438="","",IF(VLOOKUP(E438,'Indtastning af standardsats'!$A$3:$B$6,2,FALSE)="","",VLOOKUP(E438,'Indtastning af standardsats'!$A$3:$B$6,2,FALSE)))</f>
        <v/>
      </c>
      <c r="H438" s="77"/>
      <c r="I438" s="63" t="str">
        <f t="shared" si="6"/>
        <v/>
      </c>
      <c r="K438" s="110"/>
      <c r="L438" s="110"/>
      <c r="M438" s="110"/>
    </row>
    <row r="439" spans="1:13" x14ac:dyDescent="0.25">
      <c r="A439" s="29">
        <v>436</v>
      </c>
      <c r="B439" s="32" t="str">
        <f>IFERROR(VLOOKUP($A439,Baggrundsark!$I$4:$V$2502,7,FALSE),"")</f>
        <v/>
      </c>
      <c r="C439" s="32" t="str">
        <f>IFERROR(VLOOKUP($A439,Baggrundsark!$I$4:$V$2502,8,FALSE),"")</f>
        <v/>
      </c>
      <c r="D439" s="32" t="str">
        <f>IFERROR(VLOOKUP($A439,Baggrundsark!$I$4:$V$2502,10,FALSE),"")</f>
        <v/>
      </c>
      <c r="E439" s="32" t="str">
        <f>IFERROR(VLOOKUP($A439,Baggrundsark!$I$4:$V$2502,11,FALSE),"")</f>
        <v/>
      </c>
      <c r="F439" s="32" t="str">
        <f>IFERROR(VLOOKUP($A439,Baggrundsark!$I$4:$V$2502,14,FALSE),"")</f>
        <v/>
      </c>
      <c r="G439" s="71" t="str">
        <f>IF(B439="","",IF(VLOOKUP(E439,'Indtastning af standardsats'!$A$3:$B$6,2,FALSE)="","",VLOOKUP(E439,'Indtastning af standardsats'!$A$3:$B$6,2,FALSE)))</f>
        <v/>
      </c>
      <c r="H439" s="79"/>
      <c r="I439" s="63" t="str">
        <f t="shared" si="6"/>
        <v/>
      </c>
      <c r="K439" s="110"/>
      <c r="L439" s="110"/>
      <c r="M439" s="110"/>
    </row>
    <row r="440" spans="1:13" x14ac:dyDescent="0.25">
      <c r="A440" s="29">
        <v>437</v>
      </c>
      <c r="B440" s="32" t="str">
        <f>IFERROR(VLOOKUP($A440,Baggrundsark!$I$4:$V$2502,7,FALSE),"")</f>
        <v/>
      </c>
      <c r="C440" s="32" t="str">
        <f>IFERROR(VLOOKUP($A440,Baggrundsark!$I$4:$V$2502,8,FALSE),"")</f>
        <v/>
      </c>
      <c r="D440" s="32" t="str">
        <f>IFERROR(VLOOKUP($A440,Baggrundsark!$I$4:$V$2502,10,FALSE),"")</f>
        <v/>
      </c>
      <c r="E440" s="32" t="str">
        <f>IFERROR(VLOOKUP($A440,Baggrundsark!$I$4:$V$2502,11,FALSE),"")</f>
        <v/>
      </c>
      <c r="F440" s="32" t="str">
        <f>IFERROR(VLOOKUP($A440,Baggrundsark!$I$4:$V$2502,14,FALSE),"")</f>
        <v/>
      </c>
      <c r="G440" s="71" t="str">
        <f>IF(B440="","",IF(VLOOKUP(E440,'Indtastning af standardsats'!$A$3:$B$6,2,FALSE)="","",VLOOKUP(E440,'Indtastning af standardsats'!$A$3:$B$6,2,FALSE)))</f>
        <v/>
      </c>
      <c r="H440" s="77"/>
      <c r="I440" s="63" t="str">
        <f t="shared" si="6"/>
        <v/>
      </c>
      <c r="K440" s="110"/>
      <c r="L440" s="110"/>
      <c r="M440" s="110"/>
    </row>
    <row r="441" spans="1:13" x14ac:dyDescent="0.25">
      <c r="A441" s="29">
        <v>438</v>
      </c>
      <c r="B441" s="32" t="str">
        <f>IFERROR(VLOOKUP($A441,Baggrundsark!$I$4:$V$2502,7,FALSE),"")</f>
        <v/>
      </c>
      <c r="C441" s="32" t="str">
        <f>IFERROR(VLOOKUP($A441,Baggrundsark!$I$4:$V$2502,8,FALSE),"")</f>
        <v/>
      </c>
      <c r="D441" s="32" t="str">
        <f>IFERROR(VLOOKUP($A441,Baggrundsark!$I$4:$V$2502,10,FALSE),"")</f>
        <v/>
      </c>
      <c r="E441" s="32" t="str">
        <f>IFERROR(VLOOKUP($A441,Baggrundsark!$I$4:$V$2502,11,FALSE),"")</f>
        <v/>
      </c>
      <c r="F441" s="32" t="str">
        <f>IFERROR(VLOOKUP($A441,Baggrundsark!$I$4:$V$2502,14,FALSE),"")</f>
        <v/>
      </c>
      <c r="G441" s="71" t="str">
        <f>IF(B441="","",IF(VLOOKUP(E441,'Indtastning af standardsats'!$A$3:$B$6,2,FALSE)="","",VLOOKUP(E441,'Indtastning af standardsats'!$A$3:$B$6,2,FALSE)))</f>
        <v/>
      </c>
      <c r="H441" s="79"/>
      <c r="I441" s="63" t="str">
        <f t="shared" si="6"/>
        <v/>
      </c>
      <c r="K441" s="110"/>
      <c r="L441" s="110"/>
      <c r="M441" s="110"/>
    </row>
    <row r="442" spans="1:13" x14ac:dyDescent="0.25">
      <c r="A442" s="29">
        <v>439</v>
      </c>
      <c r="B442" s="32" t="str">
        <f>IFERROR(VLOOKUP($A442,Baggrundsark!$I$4:$V$2502,7,FALSE),"")</f>
        <v/>
      </c>
      <c r="C442" s="32" t="str">
        <f>IFERROR(VLOOKUP($A442,Baggrundsark!$I$4:$V$2502,8,FALSE),"")</f>
        <v/>
      </c>
      <c r="D442" s="32" t="str">
        <f>IFERROR(VLOOKUP($A442,Baggrundsark!$I$4:$V$2502,10,FALSE),"")</f>
        <v/>
      </c>
      <c r="E442" s="32" t="str">
        <f>IFERROR(VLOOKUP($A442,Baggrundsark!$I$4:$V$2502,11,FALSE),"")</f>
        <v/>
      </c>
      <c r="F442" s="32" t="str">
        <f>IFERROR(VLOOKUP($A442,Baggrundsark!$I$4:$V$2502,14,FALSE),"")</f>
        <v/>
      </c>
      <c r="G442" s="71" t="str">
        <f>IF(B442="","",IF(VLOOKUP(E442,'Indtastning af standardsats'!$A$3:$B$6,2,FALSE)="","",VLOOKUP(E442,'Indtastning af standardsats'!$A$3:$B$6,2,FALSE)))</f>
        <v/>
      </c>
      <c r="H442" s="77"/>
      <c r="I442" s="63" t="str">
        <f t="shared" si="6"/>
        <v/>
      </c>
      <c r="K442" s="110"/>
      <c r="L442" s="110"/>
      <c r="M442" s="110"/>
    </row>
    <row r="443" spans="1:13" x14ac:dyDescent="0.25">
      <c r="A443" s="29">
        <v>440</v>
      </c>
      <c r="B443" s="32" t="str">
        <f>IFERROR(VLOOKUP($A443,Baggrundsark!$I$4:$V$2502,7,FALSE),"")</f>
        <v/>
      </c>
      <c r="C443" s="32" t="str">
        <f>IFERROR(VLOOKUP($A443,Baggrundsark!$I$4:$V$2502,8,FALSE),"")</f>
        <v/>
      </c>
      <c r="D443" s="32" t="str">
        <f>IFERROR(VLOOKUP($A443,Baggrundsark!$I$4:$V$2502,10,FALSE),"")</f>
        <v/>
      </c>
      <c r="E443" s="32" t="str">
        <f>IFERROR(VLOOKUP($A443,Baggrundsark!$I$4:$V$2502,11,FALSE),"")</f>
        <v/>
      </c>
      <c r="F443" s="32" t="str">
        <f>IFERROR(VLOOKUP($A443,Baggrundsark!$I$4:$V$2502,14,FALSE),"")</f>
        <v/>
      </c>
      <c r="G443" s="71" t="str">
        <f>IF(B443="","",IF(VLOOKUP(E443,'Indtastning af standardsats'!$A$3:$B$6,2,FALSE)="","",VLOOKUP(E443,'Indtastning af standardsats'!$A$3:$B$6,2,FALSE)))</f>
        <v/>
      </c>
      <c r="H443" s="79"/>
      <c r="I443" s="63" t="str">
        <f t="shared" si="6"/>
        <v/>
      </c>
      <c r="K443" s="110"/>
      <c r="L443" s="110"/>
      <c r="M443" s="110"/>
    </row>
    <row r="444" spans="1:13" x14ac:dyDescent="0.25">
      <c r="A444" s="29">
        <v>441</v>
      </c>
      <c r="B444" s="32" t="str">
        <f>IFERROR(VLOOKUP($A444,Baggrundsark!$I$4:$V$2502,7,FALSE),"")</f>
        <v/>
      </c>
      <c r="C444" s="32" t="str">
        <f>IFERROR(VLOOKUP($A444,Baggrundsark!$I$4:$V$2502,8,FALSE),"")</f>
        <v/>
      </c>
      <c r="D444" s="32" t="str">
        <f>IFERROR(VLOOKUP($A444,Baggrundsark!$I$4:$V$2502,10,FALSE),"")</f>
        <v/>
      </c>
      <c r="E444" s="32" t="str">
        <f>IFERROR(VLOOKUP($A444,Baggrundsark!$I$4:$V$2502,11,FALSE),"")</f>
        <v/>
      </c>
      <c r="F444" s="32" t="str">
        <f>IFERROR(VLOOKUP($A444,Baggrundsark!$I$4:$V$2502,14,FALSE),"")</f>
        <v/>
      </c>
      <c r="G444" s="71" t="str">
        <f>IF(B444="","",IF(VLOOKUP(E444,'Indtastning af standardsats'!$A$3:$B$6,2,FALSE)="","",VLOOKUP(E444,'Indtastning af standardsats'!$A$3:$B$6,2,FALSE)))</f>
        <v/>
      </c>
      <c r="H444" s="77"/>
      <c r="I444" s="63" t="str">
        <f t="shared" si="6"/>
        <v/>
      </c>
      <c r="K444" s="110"/>
      <c r="L444" s="110"/>
      <c r="M444" s="110"/>
    </row>
    <row r="445" spans="1:13" x14ac:dyDescent="0.25">
      <c r="A445" s="29">
        <v>442</v>
      </c>
      <c r="B445" s="32" t="str">
        <f>IFERROR(VLOOKUP($A445,Baggrundsark!$I$4:$V$2502,7,FALSE),"")</f>
        <v/>
      </c>
      <c r="C445" s="32" t="str">
        <f>IFERROR(VLOOKUP($A445,Baggrundsark!$I$4:$V$2502,8,FALSE),"")</f>
        <v/>
      </c>
      <c r="D445" s="32" t="str">
        <f>IFERROR(VLOOKUP($A445,Baggrundsark!$I$4:$V$2502,10,FALSE),"")</f>
        <v/>
      </c>
      <c r="E445" s="32" t="str">
        <f>IFERROR(VLOOKUP($A445,Baggrundsark!$I$4:$V$2502,11,FALSE),"")</f>
        <v/>
      </c>
      <c r="F445" s="32" t="str">
        <f>IFERROR(VLOOKUP($A445,Baggrundsark!$I$4:$V$2502,14,FALSE),"")</f>
        <v/>
      </c>
      <c r="G445" s="71" t="str">
        <f>IF(B445="","",IF(VLOOKUP(E445,'Indtastning af standardsats'!$A$3:$B$6,2,FALSE)="","",VLOOKUP(E445,'Indtastning af standardsats'!$A$3:$B$6,2,FALSE)))</f>
        <v/>
      </c>
      <c r="H445" s="79"/>
      <c r="I445" s="63" t="str">
        <f t="shared" si="6"/>
        <v/>
      </c>
      <c r="K445" s="110"/>
      <c r="L445" s="110"/>
      <c r="M445" s="110"/>
    </row>
    <row r="446" spans="1:13" x14ac:dyDescent="0.25">
      <c r="A446" s="29">
        <v>443</v>
      </c>
      <c r="B446" s="32" t="str">
        <f>IFERROR(VLOOKUP($A446,Baggrundsark!$I$4:$V$2502,7,FALSE),"")</f>
        <v/>
      </c>
      <c r="C446" s="32" t="str">
        <f>IFERROR(VLOOKUP($A446,Baggrundsark!$I$4:$V$2502,8,FALSE),"")</f>
        <v/>
      </c>
      <c r="D446" s="32" t="str">
        <f>IFERROR(VLOOKUP($A446,Baggrundsark!$I$4:$V$2502,10,FALSE),"")</f>
        <v/>
      </c>
      <c r="E446" s="32" t="str">
        <f>IFERROR(VLOOKUP($A446,Baggrundsark!$I$4:$V$2502,11,FALSE),"")</f>
        <v/>
      </c>
      <c r="F446" s="32" t="str">
        <f>IFERROR(VLOOKUP($A446,Baggrundsark!$I$4:$V$2502,14,FALSE),"")</f>
        <v/>
      </c>
      <c r="G446" s="71" t="str">
        <f>IF(B446="","",IF(VLOOKUP(E446,'Indtastning af standardsats'!$A$3:$B$6,2,FALSE)="","",VLOOKUP(E446,'Indtastning af standardsats'!$A$3:$B$6,2,FALSE)))</f>
        <v/>
      </c>
      <c r="H446" s="77"/>
      <c r="I446" s="63" t="str">
        <f t="shared" si="6"/>
        <v/>
      </c>
      <c r="K446" s="110"/>
      <c r="L446" s="110"/>
      <c r="M446" s="110"/>
    </row>
    <row r="447" spans="1:13" x14ac:dyDescent="0.25">
      <c r="A447" s="29">
        <v>444</v>
      </c>
      <c r="B447" s="32" t="str">
        <f>IFERROR(VLOOKUP($A447,Baggrundsark!$I$4:$V$2502,7,FALSE),"")</f>
        <v/>
      </c>
      <c r="C447" s="32" t="str">
        <f>IFERROR(VLOOKUP($A447,Baggrundsark!$I$4:$V$2502,8,FALSE),"")</f>
        <v/>
      </c>
      <c r="D447" s="32" t="str">
        <f>IFERROR(VLOOKUP($A447,Baggrundsark!$I$4:$V$2502,10,FALSE),"")</f>
        <v/>
      </c>
      <c r="E447" s="32" t="str">
        <f>IFERROR(VLOOKUP($A447,Baggrundsark!$I$4:$V$2502,11,FALSE),"")</f>
        <v/>
      </c>
      <c r="F447" s="32" t="str">
        <f>IFERROR(VLOOKUP($A447,Baggrundsark!$I$4:$V$2502,14,FALSE),"")</f>
        <v/>
      </c>
      <c r="G447" s="71" t="str">
        <f>IF(B447="","",IF(VLOOKUP(E447,'Indtastning af standardsats'!$A$3:$B$6,2,FALSE)="","",VLOOKUP(E447,'Indtastning af standardsats'!$A$3:$B$6,2,FALSE)))</f>
        <v/>
      </c>
      <c r="H447" s="79"/>
      <c r="I447" s="63" t="str">
        <f t="shared" si="6"/>
        <v/>
      </c>
      <c r="K447" s="110"/>
      <c r="L447" s="110"/>
      <c r="M447" s="110"/>
    </row>
    <row r="448" spans="1:13" x14ac:dyDescent="0.25">
      <c r="A448" s="29">
        <v>445</v>
      </c>
      <c r="B448" s="32" t="str">
        <f>IFERROR(VLOOKUP($A448,Baggrundsark!$I$4:$V$2502,7,FALSE),"")</f>
        <v/>
      </c>
      <c r="C448" s="32" t="str">
        <f>IFERROR(VLOOKUP($A448,Baggrundsark!$I$4:$V$2502,8,FALSE),"")</f>
        <v/>
      </c>
      <c r="D448" s="32" t="str">
        <f>IFERROR(VLOOKUP($A448,Baggrundsark!$I$4:$V$2502,10,FALSE),"")</f>
        <v/>
      </c>
      <c r="E448" s="32" t="str">
        <f>IFERROR(VLOOKUP($A448,Baggrundsark!$I$4:$V$2502,11,FALSE),"")</f>
        <v/>
      </c>
      <c r="F448" s="32" t="str">
        <f>IFERROR(VLOOKUP($A448,Baggrundsark!$I$4:$V$2502,14,FALSE),"")</f>
        <v/>
      </c>
      <c r="G448" s="71" t="str">
        <f>IF(B448="","",IF(VLOOKUP(E448,'Indtastning af standardsats'!$A$3:$B$6,2,FALSE)="","",VLOOKUP(E448,'Indtastning af standardsats'!$A$3:$B$6,2,FALSE)))</f>
        <v/>
      </c>
      <c r="H448" s="77"/>
      <c r="I448" s="63" t="str">
        <f t="shared" si="6"/>
        <v/>
      </c>
      <c r="K448" s="110"/>
      <c r="L448" s="110"/>
      <c r="M448" s="110"/>
    </row>
    <row r="449" spans="1:13" x14ac:dyDescent="0.25">
      <c r="A449" s="29">
        <v>446</v>
      </c>
      <c r="B449" s="32" t="str">
        <f>IFERROR(VLOOKUP($A449,Baggrundsark!$I$4:$V$2502,7,FALSE),"")</f>
        <v/>
      </c>
      <c r="C449" s="32" t="str">
        <f>IFERROR(VLOOKUP($A449,Baggrundsark!$I$4:$V$2502,8,FALSE),"")</f>
        <v/>
      </c>
      <c r="D449" s="32" t="str">
        <f>IFERROR(VLOOKUP($A449,Baggrundsark!$I$4:$V$2502,10,FALSE),"")</f>
        <v/>
      </c>
      <c r="E449" s="32" t="str">
        <f>IFERROR(VLOOKUP($A449,Baggrundsark!$I$4:$V$2502,11,FALSE),"")</f>
        <v/>
      </c>
      <c r="F449" s="32" t="str">
        <f>IFERROR(VLOOKUP($A449,Baggrundsark!$I$4:$V$2502,14,FALSE),"")</f>
        <v/>
      </c>
      <c r="G449" s="71" t="str">
        <f>IF(B449="","",IF(VLOOKUP(E449,'Indtastning af standardsats'!$A$3:$B$6,2,FALSE)="","",VLOOKUP(E449,'Indtastning af standardsats'!$A$3:$B$6,2,FALSE)))</f>
        <v/>
      </c>
      <c r="H449" s="79"/>
      <c r="I449" s="63" t="str">
        <f t="shared" si="6"/>
        <v/>
      </c>
      <c r="K449" s="110"/>
      <c r="L449" s="110"/>
      <c r="M449" s="110"/>
    </row>
    <row r="450" spans="1:13" x14ac:dyDescent="0.25">
      <c r="A450" s="29">
        <v>447</v>
      </c>
      <c r="B450" s="32" t="str">
        <f>IFERROR(VLOOKUP($A450,Baggrundsark!$I$4:$V$2502,7,FALSE),"")</f>
        <v/>
      </c>
      <c r="C450" s="32" t="str">
        <f>IFERROR(VLOOKUP($A450,Baggrundsark!$I$4:$V$2502,8,FALSE),"")</f>
        <v/>
      </c>
      <c r="D450" s="32" t="str">
        <f>IFERROR(VLOOKUP($A450,Baggrundsark!$I$4:$V$2502,10,FALSE),"")</f>
        <v/>
      </c>
      <c r="E450" s="32" t="str">
        <f>IFERROR(VLOOKUP($A450,Baggrundsark!$I$4:$V$2502,11,FALSE),"")</f>
        <v/>
      </c>
      <c r="F450" s="32" t="str">
        <f>IFERROR(VLOOKUP($A450,Baggrundsark!$I$4:$V$2502,14,FALSE),"")</f>
        <v/>
      </c>
      <c r="G450" s="71" t="str">
        <f>IF(B450="","",IF(VLOOKUP(E450,'Indtastning af standardsats'!$A$3:$B$6,2,FALSE)="","",VLOOKUP(E450,'Indtastning af standardsats'!$A$3:$B$6,2,FALSE)))</f>
        <v/>
      </c>
      <c r="H450" s="77"/>
      <c r="I450" s="63" t="str">
        <f t="shared" si="6"/>
        <v/>
      </c>
      <c r="K450" s="110"/>
      <c r="L450" s="110"/>
      <c r="M450" s="110"/>
    </row>
    <row r="451" spans="1:13" x14ac:dyDescent="0.25">
      <c r="A451" s="29">
        <v>448</v>
      </c>
      <c r="B451" s="32" t="str">
        <f>IFERROR(VLOOKUP($A451,Baggrundsark!$I$4:$V$2502,7,FALSE),"")</f>
        <v/>
      </c>
      <c r="C451" s="32" t="str">
        <f>IFERROR(VLOOKUP($A451,Baggrundsark!$I$4:$V$2502,8,FALSE),"")</f>
        <v/>
      </c>
      <c r="D451" s="32" t="str">
        <f>IFERROR(VLOOKUP($A451,Baggrundsark!$I$4:$V$2502,10,FALSE),"")</f>
        <v/>
      </c>
      <c r="E451" s="32" t="str">
        <f>IFERROR(VLOOKUP($A451,Baggrundsark!$I$4:$V$2502,11,FALSE),"")</f>
        <v/>
      </c>
      <c r="F451" s="32" t="str">
        <f>IFERROR(VLOOKUP($A451,Baggrundsark!$I$4:$V$2502,14,FALSE),"")</f>
        <v/>
      </c>
      <c r="G451" s="71" t="str">
        <f>IF(B451="","",IF(VLOOKUP(E451,'Indtastning af standardsats'!$A$3:$B$6,2,FALSE)="","",VLOOKUP(E451,'Indtastning af standardsats'!$A$3:$B$6,2,FALSE)))</f>
        <v/>
      </c>
      <c r="H451" s="79"/>
      <c r="I451" s="63" t="str">
        <f t="shared" si="6"/>
        <v/>
      </c>
      <c r="K451" s="110"/>
      <c r="L451" s="110"/>
      <c r="M451" s="110"/>
    </row>
    <row r="452" spans="1:13" x14ac:dyDescent="0.25">
      <c r="A452" s="29">
        <v>449</v>
      </c>
      <c r="B452" s="32" t="str">
        <f>IFERROR(VLOOKUP($A452,Baggrundsark!$I$4:$V$2502,7,FALSE),"")</f>
        <v/>
      </c>
      <c r="C452" s="32" t="str">
        <f>IFERROR(VLOOKUP($A452,Baggrundsark!$I$4:$V$2502,8,FALSE),"")</f>
        <v/>
      </c>
      <c r="D452" s="32" t="str">
        <f>IFERROR(VLOOKUP($A452,Baggrundsark!$I$4:$V$2502,10,FALSE),"")</f>
        <v/>
      </c>
      <c r="E452" s="32" t="str">
        <f>IFERROR(VLOOKUP($A452,Baggrundsark!$I$4:$V$2502,11,FALSE),"")</f>
        <v/>
      </c>
      <c r="F452" s="32" t="str">
        <f>IFERROR(VLOOKUP($A452,Baggrundsark!$I$4:$V$2502,14,FALSE),"")</f>
        <v/>
      </c>
      <c r="G452" s="71" t="str">
        <f>IF(B452="","",IF(VLOOKUP(E452,'Indtastning af standardsats'!$A$3:$B$6,2,FALSE)="","",VLOOKUP(E452,'Indtastning af standardsats'!$A$3:$B$6,2,FALSE)))</f>
        <v/>
      </c>
      <c r="H452" s="77"/>
      <c r="I452" s="63" t="str">
        <f t="shared" si="6"/>
        <v/>
      </c>
      <c r="K452" s="110"/>
      <c r="L452" s="110"/>
      <c r="M452" s="110"/>
    </row>
    <row r="453" spans="1:13" x14ac:dyDescent="0.25">
      <c r="A453" s="29">
        <v>450</v>
      </c>
      <c r="B453" s="32" t="str">
        <f>IFERROR(VLOOKUP($A453,Baggrundsark!$I$4:$V$2502,7,FALSE),"")</f>
        <v/>
      </c>
      <c r="C453" s="32" t="str">
        <f>IFERROR(VLOOKUP($A453,Baggrundsark!$I$4:$V$2502,8,FALSE),"")</f>
        <v/>
      </c>
      <c r="D453" s="32" t="str">
        <f>IFERROR(VLOOKUP($A453,Baggrundsark!$I$4:$V$2502,10,FALSE),"")</f>
        <v/>
      </c>
      <c r="E453" s="32" t="str">
        <f>IFERROR(VLOOKUP($A453,Baggrundsark!$I$4:$V$2502,11,FALSE),"")</f>
        <v/>
      </c>
      <c r="F453" s="32" t="str">
        <f>IFERROR(VLOOKUP($A453,Baggrundsark!$I$4:$V$2502,14,FALSE),"")</f>
        <v/>
      </c>
      <c r="G453" s="71" t="str">
        <f>IF(B453="","",IF(VLOOKUP(E453,'Indtastning af standardsats'!$A$3:$B$6,2,FALSE)="","",VLOOKUP(E453,'Indtastning af standardsats'!$A$3:$B$6,2,FALSE)))</f>
        <v/>
      </c>
      <c r="H453" s="79"/>
      <c r="I453" s="63" t="str">
        <f t="shared" ref="I453:I503" si="7">IFERROR(IF((G453*H453)=0,"",ROUNDDOWN(G453*MIN(H453,160.33),2)),"")</f>
        <v/>
      </c>
      <c r="K453" s="110"/>
      <c r="L453" s="110"/>
      <c r="M453" s="110"/>
    </row>
    <row r="454" spans="1:13" x14ac:dyDescent="0.25">
      <c r="A454" s="29">
        <v>451</v>
      </c>
      <c r="B454" s="32" t="str">
        <f>IFERROR(VLOOKUP($A454,Baggrundsark!$I$4:$V$2502,7,FALSE),"")</f>
        <v/>
      </c>
      <c r="C454" s="32" t="str">
        <f>IFERROR(VLOOKUP($A454,Baggrundsark!$I$4:$V$2502,8,FALSE),"")</f>
        <v/>
      </c>
      <c r="D454" s="32" t="str">
        <f>IFERROR(VLOOKUP($A454,Baggrundsark!$I$4:$V$2502,10,FALSE),"")</f>
        <v/>
      </c>
      <c r="E454" s="32" t="str">
        <f>IFERROR(VLOOKUP($A454,Baggrundsark!$I$4:$V$2502,11,FALSE),"")</f>
        <v/>
      </c>
      <c r="F454" s="32" t="str">
        <f>IFERROR(VLOOKUP($A454,Baggrundsark!$I$4:$V$2502,14,FALSE),"")</f>
        <v/>
      </c>
      <c r="G454" s="71" t="str">
        <f>IF(B454="","",IF(VLOOKUP(E454,'Indtastning af standardsats'!$A$3:$B$6,2,FALSE)="","",VLOOKUP(E454,'Indtastning af standardsats'!$A$3:$B$6,2,FALSE)))</f>
        <v/>
      </c>
      <c r="H454" s="77"/>
      <c r="I454" s="63" t="str">
        <f t="shared" si="7"/>
        <v/>
      </c>
      <c r="K454" s="110"/>
      <c r="L454" s="110"/>
      <c r="M454" s="110"/>
    </row>
    <row r="455" spans="1:13" x14ac:dyDescent="0.25">
      <c r="A455" s="29">
        <v>452</v>
      </c>
      <c r="B455" s="32" t="str">
        <f>IFERROR(VLOOKUP($A455,Baggrundsark!$I$4:$V$2502,7,FALSE),"")</f>
        <v/>
      </c>
      <c r="C455" s="32" t="str">
        <f>IFERROR(VLOOKUP($A455,Baggrundsark!$I$4:$V$2502,8,FALSE),"")</f>
        <v/>
      </c>
      <c r="D455" s="32" t="str">
        <f>IFERROR(VLOOKUP($A455,Baggrundsark!$I$4:$V$2502,10,FALSE),"")</f>
        <v/>
      </c>
      <c r="E455" s="32" t="str">
        <f>IFERROR(VLOOKUP($A455,Baggrundsark!$I$4:$V$2502,11,FALSE),"")</f>
        <v/>
      </c>
      <c r="F455" s="32" t="str">
        <f>IFERROR(VLOOKUP($A455,Baggrundsark!$I$4:$V$2502,14,FALSE),"")</f>
        <v/>
      </c>
      <c r="G455" s="71" t="str">
        <f>IF(B455="","",IF(VLOOKUP(E455,'Indtastning af standardsats'!$A$3:$B$6,2,FALSE)="","",VLOOKUP(E455,'Indtastning af standardsats'!$A$3:$B$6,2,FALSE)))</f>
        <v/>
      </c>
      <c r="H455" s="79"/>
      <c r="I455" s="63" t="str">
        <f t="shared" si="7"/>
        <v/>
      </c>
      <c r="K455" s="110"/>
      <c r="L455" s="110"/>
      <c r="M455" s="110"/>
    </row>
    <row r="456" spans="1:13" x14ac:dyDescent="0.25">
      <c r="A456" s="29">
        <v>453</v>
      </c>
      <c r="B456" s="32" t="str">
        <f>IFERROR(VLOOKUP($A456,Baggrundsark!$I$4:$V$2502,7,FALSE),"")</f>
        <v/>
      </c>
      <c r="C456" s="32" t="str">
        <f>IFERROR(VLOOKUP($A456,Baggrundsark!$I$4:$V$2502,8,FALSE),"")</f>
        <v/>
      </c>
      <c r="D456" s="32" t="str">
        <f>IFERROR(VLOOKUP($A456,Baggrundsark!$I$4:$V$2502,10,FALSE),"")</f>
        <v/>
      </c>
      <c r="E456" s="32" t="str">
        <f>IFERROR(VLOOKUP($A456,Baggrundsark!$I$4:$V$2502,11,FALSE),"")</f>
        <v/>
      </c>
      <c r="F456" s="32" t="str">
        <f>IFERROR(VLOOKUP($A456,Baggrundsark!$I$4:$V$2502,14,FALSE),"")</f>
        <v/>
      </c>
      <c r="G456" s="71" t="str">
        <f>IF(B456="","",IF(VLOOKUP(E456,'Indtastning af standardsats'!$A$3:$B$6,2,FALSE)="","",VLOOKUP(E456,'Indtastning af standardsats'!$A$3:$B$6,2,FALSE)))</f>
        <v/>
      </c>
      <c r="H456" s="77"/>
      <c r="I456" s="63" t="str">
        <f t="shared" si="7"/>
        <v/>
      </c>
      <c r="K456" s="110"/>
      <c r="L456" s="110"/>
      <c r="M456" s="110"/>
    </row>
    <row r="457" spans="1:13" x14ac:dyDescent="0.25">
      <c r="A457" s="29">
        <v>454</v>
      </c>
      <c r="B457" s="32" t="str">
        <f>IFERROR(VLOOKUP($A457,Baggrundsark!$I$4:$V$2502,7,FALSE),"")</f>
        <v/>
      </c>
      <c r="C457" s="32" t="str">
        <f>IFERROR(VLOOKUP($A457,Baggrundsark!$I$4:$V$2502,8,FALSE),"")</f>
        <v/>
      </c>
      <c r="D457" s="32" t="str">
        <f>IFERROR(VLOOKUP($A457,Baggrundsark!$I$4:$V$2502,10,FALSE),"")</f>
        <v/>
      </c>
      <c r="E457" s="32" t="str">
        <f>IFERROR(VLOOKUP($A457,Baggrundsark!$I$4:$V$2502,11,FALSE),"")</f>
        <v/>
      </c>
      <c r="F457" s="32" t="str">
        <f>IFERROR(VLOOKUP($A457,Baggrundsark!$I$4:$V$2502,14,FALSE),"")</f>
        <v/>
      </c>
      <c r="G457" s="71" t="str">
        <f>IF(B457="","",IF(VLOOKUP(E457,'Indtastning af standardsats'!$A$3:$B$6,2,FALSE)="","",VLOOKUP(E457,'Indtastning af standardsats'!$A$3:$B$6,2,FALSE)))</f>
        <v/>
      </c>
      <c r="H457" s="79"/>
      <c r="I457" s="63" t="str">
        <f t="shared" si="7"/>
        <v/>
      </c>
      <c r="K457" s="110"/>
      <c r="L457" s="110"/>
      <c r="M457" s="110"/>
    </row>
    <row r="458" spans="1:13" x14ac:dyDescent="0.25">
      <c r="A458" s="29">
        <v>455</v>
      </c>
      <c r="B458" s="32" t="str">
        <f>IFERROR(VLOOKUP($A458,Baggrundsark!$I$4:$V$2502,7,FALSE),"")</f>
        <v/>
      </c>
      <c r="C458" s="32" t="str">
        <f>IFERROR(VLOOKUP($A458,Baggrundsark!$I$4:$V$2502,8,FALSE),"")</f>
        <v/>
      </c>
      <c r="D458" s="32" t="str">
        <f>IFERROR(VLOOKUP($A458,Baggrundsark!$I$4:$V$2502,10,FALSE),"")</f>
        <v/>
      </c>
      <c r="E458" s="32" t="str">
        <f>IFERROR(VLOOKUP($A458,Baggrundsark!$I$4:$V$2502,11,FALSE),"")</f>
        <v/>
      </c>
      <c r="F458" s="32" t="str">
        <f>IFERROR(VLOOKUP($A458,Baggrundsark!$I$4:$V$2502,14,FALSE),"")</f>
        <v/>
      </c>
      <c r="G458" s="71" t="str">
        <f>IF(B458="","",IF(VLOOKUP(E458,'Indtastning af standardsats'!$A$3:$B$6,2,FALSE)="","",VLOOKUP(E458,'Indtastning af standardsats'!$A$3:$B$6,2,FALSE)))</f>
        <v/>
      </c>
      <c r="H458" s="77"/>
      <c r="I458" s="63" t="str">
        <f t="shared" si="7"/>
        <v/>
      </c>
      <c r="K458" s="110"/>
      <c r="L458" s="110"/>
      <c r="M458" s="110"/>
    </row>
    <row r="459" spans="1:13" x14ac:dyDescent="0.25">
      <c r="A459" s="29">
        <v>456</v>
      </c>
      <c r="B459" s="32" t="str">
        <f>IFERROR(VLOOKUP($A459,Baggrundsark!$I$4:$V$2502,7,FALSE),"")</f>
        <v/>
      </c>
      <c r="C459" s="32" t="str">
        <f>IFERROR(VLOOKUP($A459,Baggrundsark!$I$4:$V$2502,8,FALSE),"")</f>
        <v/>
      </c>
      <c r="D459" s="32" t="str">
        <f>IFERROR(VLOOKUP($A459,Baggrundsark!$I$4:$V$2502,10,FALSE),"")</f>
        <v/>
      </c>
      <c r="E459" s="32" t="str">
        <f>IFERROR(VLOOKUP($A459,Baggrundsark!$I$4:$V$2502,11,FALSE),"")</f>
        <v/>
      </c>
      <c r="F459" s="32" t="str">
        <f>IFERROR(VLOOKUP($A459,Baggrundsark!$I$4:$V$2502,14,FALSE),"")</f>
        <v/>
      </c>
      <c r="G459" s="71" t="str">
        <f>IF(B459="","",IF(VLOOKUP(E459,'Indtastning af standardsats'!$A$3:$B$6,2,FALSE)="","",VLOOKUP(E459,'Indtastning af standardsats'!$A$3:$B$6,2,FALSE)))</f>
        <v/>
      </c>
      <c r="H459" s="79"/>
      <c r="I459" s="63" t="str">
        <f t="shared" si="7"/>
        <v/>
      </c>
      <c r="K459" s="110"/>
      <c r="L459" s="110"/>
      <c r="M459" s="110"/>
    </row>
    <row r="460" spans="1:13" x14ac:dyDescent="0.25">
      <c r="A460" s="29">
        <v>457</v>
      </c>
      <c r="B460" s="32" t="str">
        <f>IFERROR(VLOOKUP($A460,Baggrundsark!$I$4:$V$2502,7,FALSE),"")</f>
        <v/>
      </c>
      <c r="C460" s="32" t="str">
        <f>IFERROR(VLOOKUP($A460,Baggrundsark!$I$4:$V$2502,8,FALSE),"")</f>
        <v/>
      </c>
      <c r="D460" s="32" t="str">
        <f>IFERROR(VLOOKUP($A460,Baggrundsark!$I$4:$V$2502,10,FALSE),"")</f>
        <v/>
      </c>
      <c r="E460" s="32" t="str">
        <f>IFERROR(VLOOKUP($A460,Baggrundsark!$I$4:$V$2502,11,FALSE),"")</f>
        <v/>
      </c>
      <c r="F460" s="32" t="str">
        <f>IFERROR(VLOOKUP($A460,Baggrundsark!$I$4:$V$2502,14,FALSE),"")</f>
        <v/>
      </c>
      <c r="G460" s="71" t="str">
        <f>IF(B460="","",IF(VLOOKUP(E460,'Indtastning af standardsats'!$A$3:$B$6,2,FALSE)="","",VLOOKUP(E460,'Indtastning af standardsats'!$A$3:$B$6,2,FALSE)))</f>
        <v/>
      </c>
      <c r="H460" s="77"/>
      <c r="I460" s="63" t="str">
        <f t="shared" si="7"/>
        <v/>
      </c>
      <c r="K460" s="110"/>
      <c r="L460" s="110"/>
      <c r="M460" s="110"/>
    </row>
    <row r="461" spans="1:13" x14ac:dyDescent="0.25">
      <c r="A461" s="29">
        <v>458</v>
      </c>
      <c r="B461" s="32" t="str">
        <f>IFERROR(VLOOKUP($A461,Baggrundsark!$I$4:$V$2502,7,FALSE),"")</f>
        <v/>
      </c>
      <c r="C461" s="32" t="str">
        <f>IFERROR(VLOOKUP($A461,Baggrundsark!$I$4:$V$2502,8,FALSE),"")</f>
        <v/>
      </c>
      <c r="D461" s="32" t="str">
        <f>IFERROR(VLOOKUP($A461,Baggrundsark!$I$4:$V$2502,10,FALSE),"")</f>
        <v/>
      </c>
      <c r="E461" s="32" t="str">
        <f>IFERROR(VLOOKUP($A461,Baggrundsark!$I$4:$V$2502,11,FALSE),"")</f>
        <v/>
      </c>
      <c r="F461" s="32" t="str">
        <f>IFERROR(VLOOKUP($A461,Baggrundsark!$I$4:$V$2502,14,FALSE),"")</f>
        <v/>
      </c>
      <c r="G461" s="71" t="str">
        <f>IF(B461="","",IF(VLOOKUP(E461,'Indtastning af standardsats'!$A$3:$B$6,2,FALSE)="","",VLOOKUP(E461,'Indtastning af standardsats'!$A$3:$B$6,2,FALSE)))</f>
        <v/>
      </c>
      <c r="H461" s="79"/>
      <c r="I461" s="63" t="str">
        <f t="shared" si="7"/>
        <v/>
      </c>
      <c r="K461" s="110"/>
      <c r="L461" s="110"/>
      <c r="M461" s="110"/>
    </row>
    <row r="462" spans="1:13" x14ac:dyDescent="0.25">
      <c r="A462" s="29">
        <v>459</v>
      </c>
      <c r="B462" s="32" t="str">
        <f>IFERROR(VLOOKUP($A462,Baggrundsark!$I$4:$V$2502,7,FALSE),"")</f>
        <v/>
      </c>
      <c r="C462" s="32" t="str">
        <f>IFERROR(VLOOKUP($A462,Baggrundsark!$I$4:$V$2502,8,FALSE),"")</f>
        <v/>
      </c>
      <c r="D462" s="32" t="str">
        <f>IFERROR(VLOOKUP($A462,Baggrundsark!$I$4:$V$2502,10,FALSE),"")</f>
        <v/>
      </c>
      <c r="E462" s="32" t="str">
        <f>IFERROR(VLOOKUP($A462,Baggrundsark!$I$4:$V$2502,11,FALSE),"")</f>
        <v/>
      </c>
      <c r="F462" s="32" t="str">
        <f>IFERROR(VLOOKUP($A462,Baggrundsark!$I$4:$V$2502,14,FALSE),"")</f>
        <v/>
      </c>
      <c r="G462" s="71" t="str">
        <f>IF(B462="","",IF(VLOOKUP(E462,'Indtastning af standardsats'!$A$3:$B$6,2,FALSE)="","",VLOOKUP(E462,'Indtastning af standardsats'!$A$3:$B$6,2,FALSE)))</f>
        <v/>
      </c>
      <c r="H462" s="77"/>
      <c r="I462" s="63" t="str">
        <f t="shared" si="7"/>
        <v/>
      </c>
      <c r="K462" s="110"/>
      <c r="L462" s="110"/>
      <c r="M462" s="110"/>
    </row>
    <row r="463" spans="1:13" x14ac:dyDescent="0.25">
      <c r="A463" s="29">
        <v>460</v>
      </c>
      <c r="B463" s="32" t="str">
        <f>IFERROR(VLOOKUP($A463,Baggrundsark!$I$4:$V$2502,7,FALSE),"")</f>
        <v/>
      </c>
      <c r="C463" s="32" t="str">
        <f>IFERROR(VLOOKUP($A463,Baggrundsark!$I$4:$V$2502,8,FALSE),"")</f>
        <v/>
      </c>
      <c r="D463" s="32" t="str">
        <f>IFERROR(VLOOKUP($A463,Baggrundsark!$I$4:$V$2502,10,FALSE),"")</f>
        <v/>
      </c>
      <c r="E463" s="32" t="str">
        <f>IFERROR(VLOOKUP($A463,Baggrundsark!$I$4:$V$2502,11,FALSE),"")</f>
        <v/>
      </c>
      <c r="F463" s="32" t="str">
        <f>IFERROR(VLOOKUP($A463,Baggrundsark!$I$4:$V$2502,14,FALSE),"")</f>
        <v/>
      </c>
      <c r="G463" s="71" t="str">
        <f>IF(B463="","",IF(VLOOKUP(E463,'Indtastning af standardsats'!$A$3:$B$6,2,FALSE)="","",VLOOKUP(E463,'Indtastning af standardsats'!$A$3:$B$6,2,FALSE)))</f>
        <v/>
      </c>
      <c r="H463" s="79"/>
      <c r="I463" s="63" t="str">
        <f t="shared" si="7"/>
        <v/>
      </c>
      <c r="K463" s="110"/>
      <c r="L463" s="110"/>
      <c r="M463" s="110"/>
    </row>
    <row r="464" spans="1:13" x14ac:dyDescent="0.25">
      <c r="A464" s="29">
        <v>461</v>
      </c>
      <c r="B464" s="32" t="str">
        <f>IFERROR(VLOOKUP($A464,Baggrundsark!$I$4:$V$2502,7,FALSE),"")</f>
        <v/>
      </c>
      <c r="C464" s="32" t="str">
        <f>IFERROR(VLOOKUP($A464,Baggrundsark!$I$4:$V$2502,8,FALSE),"")</f>
        <v/>
      </c>
      <c r="D464" s="32" t="str">
        <f>IFERROR(VLOOKUP($A464,Baggrundsark!$I$4:$V$2502,10,FALSE),"")</f>
        <v/>
      </c>
      <c r="E464" s="32" t="str">
        <f>IFERROR(VLOOKUP($A464,Baggrundsark!$I$4:$V$2502,11,FALSE),"")</f>
        <v/>
      </c>
      <c r="F464" s="32" t="str">
        <f>IFERROR(VLOOKUP($A464,Baggrundsark!$I$4:$V$2502,14,FALSE),"")</f>
        <v/>
      </c>
      <c r="G464" s="71" t="str">
        <f>IF(B464="","",IF(VLOOKUP(E464,'Indtastning af standardsats'!$A$3:$B$6,2,FALSE)="","",VLOOKUP(E464,'Indtastning af standardsats'!$A$3:$B$6,2,FALSE)))</f>
        <v/>
      </c>
      <c r="H464" s="77"/>
      <c r="I464" s="63" t="str">
        <f t="shared" si="7"/>
        <v/>
      </c>
      <c r="K464" s="110"/>
      <c r="L464" s="110"/>
      <c r="M464" s="110"/>
    </row>
    <row r="465" spans="1:13" x14ac:dyDescent="0.25">
      <c r="A465" s="29">
        <v>462</v>
      </c>
      <c r="B465" s="32" t="str">
        <f>IFERROR(VLOOKUP($A465,Baggrundsark!$I$4:$V$2502,7,FALSE),"")</f>
        <v/>
      </c>
      <c r="C465" s="32" t="str">
        <f>IFERROR(VLOOKUP($A465,Baggrundsark!$I$4:$V$2502,8,FALSE),"")</f>
        <v/>
      </c>
      <c r="D465" s="32" t="str">
        <f>IFERROR(VLOOKUP($A465,Baggrundsark!$I$4:$V$2502,10,FALSE),"")</f>
        <v/>
      </c>
      <c r="E465" s="32" t="str">
        <f>IFERROR(VLOOKUP($A465,Baggrundsark!$I$4:$V$2502,11,FALSE),"")</f>
        <v/>
      </c>
      <c r="F465" s="32" t="str">
        <f>IFERROR(VLOOKUP($A465,Baggrundsark!$I$4:$V$2502,14,FALSE),"")</f>
        <v/>
      </c>
      <c r="G465" s="71" t="str">
        <f>IF(B465="","",IF(VLOOKUP(E465,'Indtastning af standardsats'!$A$3:$B$6,2,FALSE)="","",VLOOKUP(E465,'Indtastning af standardsats'!$A$3:$B$6,2,FALSE)))</f>
        <v/>
      </c>
      <c r="H465" s="79"/>
      <c r="I465" s="63" t="str">
        <f t="shared" si="7"/>
        <v/>
      </c>
      <c r="K465" s="110"/>
      <c r="L465" s="110"/>
      <c r="M465" s="110"/>
    </row>
    <row r="466" spans="1:13" x14ac:dyDescent="0.25">
      <c r="A466" s="29">
        <v>463</v>
      </c>
      <c r="B466" s="32" t="str">
        <f>IFERROR(VLOOKUP($A466,Baggrundsark!$I$4:$V$2502,7,FALSE),"")</f>
        <v/>
      </c>
      <c r="C466" s="32" t="str">
        <f>IFERROR(VLOOKUP($A466,Baggrundsark!$I$4:$V$2502,8,FALSE),"")</f>
        <v/>
      </c>
      <c r="D466" s="32" t="str">
        <f>IFERROR(VLOOKUP($A466,Baggrundsark!$I$4:$V$2502,10,FALSE),"")</f>
        <v/>
      </c>
      <c r="E466" s="32" t="str">
        <f>IFERROR(VLOOKUP($A466,Baggrundsark!$I$4:$V$2502,11,FALSE),"")</f>
        <v/>
      </c>
      <c r="F466" s="32" t="str">
        <f>IFERROR(VLOOKUP($A466,Baggrundsark!$I$4:$V$2502,14,FALSE),"")</f>
        <v/>
      </c>
      <c r="G466" s="71" t="str">
        <f>IF(B466="","",IF(VLOOKUP(E466,'Indtastning af standardsats'!$A$3:$B$6,2,FALSE)="","",VLOOKUP(E466,'Indtastning af standardsats'!$A$3:$B$6,2,FALSE)))</f>
        <v/>
      </c>
      <c r="H466" s="77"/>
      <c r="I466" s="63" t="str">
        <f t="shared" si="7"/>
        <v/>
      </c>
      <c r="K466" s="110"/>
      <c r="L466" s="110"/>
      <c r="M466" s="110"/>
    </row>
    <row r="467" spans="1:13" x14ac:dyDescent="0.25">
      <c r="A467" s="29">
        <v>464</v>
      </c>
      <c r="B467" s="32" t="str">
        <f>IFERROR(VLOOKUP($A467,Baggrundsark!$I$4:$V$2502,7,FALSE),"")</f>
        <v/>
      </c>
      <c r="C467" s="32" t="str">
        <f>IFERROR(VLOOKUP($A467,Baggrundsark!$I$4:$V$2502,8,FALSE),"")</f>
        <v/>
      </c>
      <c r="D467" s="32" t="str">
        <f>IFERROR(VLOOKUP($A467,Baggrundsark!$I$4:$V$2502,10,FALSE),"")</f>
        <v/>
      </c>
      <c r="E467" s="32" t="str">
        <f>IFERROR(VLOOKUP($A467,Baggrundsark!$I$4:$V$2502,11,FALSE),"")</f>
        <v/>
      </c>
      <c r="F467" s="32" t="str">
        <f>IFERROR(VLOOKUP($A467,Baggrundsark!$I$4:$V$2502,14,FALSE),"")</f>
        <v/>
      </c>
      <c r="G467" s="71" t="str">
        <f>IF(B467="","",IF(VLOOKUP(E467,'Indtastning af standardsats'!$A$3:$B$6,2,FALSE)="","",VLOOKUP(E467,'Indtastning af standardsats'!$A$3:$B$6,2,FALSE)))</f>
        <v/>
      </c>
      <c r="H467" s="79"/>
      <c r="I467" s="63" t="str">
        <f t="shared" si="7"/>
        <v/>
      </c>
      <c r="K467" s="110"/>
      <c r="L467" s="110"/>
      <c r="M467" s="110"/>
    </row>
    <row r="468" spans="1:13" x14ac:dyDescent="0.25">
      <c r="A468" s="29">
        <v>465</v>
      </c>
      <c r="B468" s="32" t="str">
        <f>IFERROR(VLOOKUP($A468,Baggrundsark!$I$4:$V$2502,7,FALSE),"")</f>
        <v/>
      </c>
      <c r="C468" s="32" t="str">
        <f>IFERROR(VLOOKUP($A468,Baggrundsark!$I$4:$V$2502,8,FALSE),"")</f>
        <v/>
      </c>
      <c r="D468" s="32" t="str">
        <f>IFERROR(VLOOKUP($A468,Baggrundsark!$I$4:$V$2502,10,FALSE),"")</f>
        <v/>
      </c>
      <c r="E468" s="32" t="str">
        <f>IFERROR(VLOOKUP($A468,Baggrundsark!$I$4:$V$2502,11,FALSE),"")</f>
        <v/>
      </c>
      <c r="F468" s="32" t="str">
        <f>IFERROR(VLOOKUP($A468,Baggrundsark!$I$4:$V$2502,14,FALSE),"")</f>
        <v/>
      </c>
      <c r="G468" s="71" t="str">
        <f>IF(B468="","",IF(VLOOKUP(E468,'Indtastning af standardsats'!$A$3:$B$6,2,FALSE)="","",VLOOKUP(E468,'Indtastning af standardsats'!$A$3:$B$6,2,FALSE)))</f>
        <v/>
      </c>
      <c r="H468" s="77"/>
      <c r="I468" s="63" t="str">
        <f t="shared" si="7"/>
        <v/>
      </c>
      <c r="K468" s="110"/>
      <c r="L468" s="110"/>
      <c r="M468" s="110"/>
    </row>
    <row r="469" spans="1:13" x14ac:dyDescent="0.25">
      <c r="A469" s="29">
        <v>466</v>
      </c>
      <c r="B469" s="32" t="str">
        <f>IFERROR(VLOOKUP($A469,Baggrundsark!$I$4:$V$2502,7,FALSE),"")</f>
        <v/>
      </c>
      <c r="C469" s="32" t="str">
        <f>IFERROR(VLOOKUP($A469,Baggrundsark!$I$4:$V$2502,8,FALSE),"")</f>
        <v/>
      </c>
      <c r="D469" s="32" t="str">
        <f>IFERROR(VLOOKUP($A469,Baggrundsark!$I$4:$V$2502,10,FALSE),"")</f>
        <v/>
      </c>
      <c r="E469" s="32" t="str">
        <f>IFERROR(VLOOKUP($A469,Baggrundsark!$I$4:$V$2502,11,FALSE),"")</f>
        <v/>
      </c>
      <c r="F469" s="32" t="str">
        <f>IFERROR(VLOOKUP($A469,Baggrundsark!$I$4:$V$2502,14,FALSE),"")</f>
        <v/>
      </c>
      <c r="G469" s="71" t="str">
        <f>IF(B469="","",IF(VLOOKUP(E469,'Indtastning af standardsats'!$A$3:$B$6,2,FALSE)="","",VLOOKUP(E469,'Indtastning af standardsats'!$A$3:$B$6,2,FALSE)))</f>
        <v/>
      </c>
      <c r="H469" s="79"/>
      <c r="I469" s="63" t="str">
        <f t="shared" si="7"/>
        <v/>
      </c>
      <c r="K469" s="110"/>
      <c r="L469" s="110"/>
      <c r="M469" s="110"/>
    </row>
    <row r="470" spans="1:13" x14ac:dyDescent="0.25">
      <c r="A470" s="29">
        <v>467</v>
      </c>
      <c r="B470" s="32" t="str">
        <f>IFERROR(VLOOKUP($A470,Baggrundsark!$I$4:$V$2502,7,FALSE),"")</f>
        <v/>
      </c>
      <c r="C470" s="32" t="str">
        <f>IFERROR(VLOOKUP($A470,Baggrundsark!$I$4:$V$2502,8,FALSE),"")</f>
        <v/>
      </c>
      <c r="D470" s="32" t="str">
        <f>IFERROR(VLOOKUP($A470,Baggrundsark!$I$4:$V$2502,10,FALSE),"")</f>
        <v/>
      </c>
      <c r="E470" s="32" t="str">
        <f>IFERROR(VLOOKUP($A470,Baggrundsark!$I$4:$V$2502,11,FALSE),"")</f>
        <v/>
      </c>
      <c r="F470" s="32" t="str">
        <f>IFERROR(VLOOKUP($A470,Baggrundsark!$I$4:$V$2502,14,FALSE),"")</f>
        <v/>
      </c>
      <c r="G470" s="71" t="str">
        <f>IF(B470="","",IF(VLOOKUP(E470,'Indtastning af standardsats'!$A$3:$B$6,2,FALSE)="","",VLOOKUP(E470,'Indtastning af standardsats'!$A$3:$B$6,2,FALSE)))</f>
        <v/>
      </c>
      <c r="H470" s="77"/>
      <c r="I470" s="63" t="str">
        <f t="shared" si="7"/>
        <v/>
      </c>
      <c r="K470" s="110"/>
      <c r="L470" s="110"/>
      <c r="M470" s="110"/>
    </row>
    <row r="471" spans="1:13" x14ac:dyDescent="0.25">
      <c r="A471" s="29">
        <v>468</v>
      </c>
      <c r="B471" s="32" t="str">
        <f>IFERROR(VLOOKUP($A471,Baggrundsark!$I$4:$V$2502,7,FALSE),"")</f>
        <v/>
      </c>
      <c r="C471" s="32" t="str">
        <f>IFERROR(VLOOKUP($A471,Baggrundsark!$I$4:$V$2502,8,FALSE),"")</f>
        <v/>
      </c>
      <c r="D471" s="32" t="str">
        <f>IFERROR(VLOOKUP($A471,Baggrundsark!$I$4:$V$2502,10,FALSE),"")</f>
        <v/>
      </c>
      <c r="E471" s="32" t="str">
        <f>IFERROR(VLOOKUP($A471,Baggrundsark!$I$4:$V$2502,11,FALSE),"")</f>
        <v/>
      </c>
      <c r="F471" s="32" t="str">
        <f>IFERROR(VLOOKUP($A471,Baggrundsark!$I$4:$V$2502,14,FALSE),"")</f>
        <v/>
      </c>
      <c r="G471" s="71" t="str">
        <f>IF(B471="","",IF(VLOOKUP(E471,'Indtastning af standardsats'!$A$3:$B$6,2,FALSE)="","",VLOOKUP(E471,'Indtastning af standardsats'!$A$3:$B$6,2,FALSE)))</f>
        <v/>
      </c>
      <c r="H471" s="79"/>
      <c r="I471" s="63" t="str">
        <f t="shared" si="7"/>
        <v/>
      </c>
      <c r="K471" s="110"/>
      <c r="L471" s="110"/>
      <c r="M471" s="110"/>
    </row>
    <row r="472" spans="1:13" x14ac:dyDescent="0.25">
      <c r="A472" s="29">
        <v>469</v>
      </c>
      <c r="B472" s="32" t="str">
        <f>IFERROR(VLOOKUP($A472,Baggrundsark!$I$4:$V$2502,7,FALSE),"")</f>
        <v/>
      </c>
      <c r="C472" s="32" t="str">
        <f>IFERROR(VLOOKUP($A472,Baggrundsark!$I$4:$V$2502,8,FALSE),"")</f>
        <v/>
      </c>
      <c r="D472" s="32" t="str">
        <f>IFERROR(VLOOKUP($A472,Baggrundsark!$I$4:$V$2502,10,FALSE),"")</f>
        <v/>
      </c>
      <c r="E472" s="32" t="str">
        <f>IFERROR(VLOOKUP($A472,Baggrundsark!$I$4:$V$2502,11,FALSE),"")</f>
        <v/>
      </c>
      <c r="F472" s="32" t="str">
        <f>IFERROR(VLOOKUP($A472,Baggrundsark!$I$4:$V$2502,14,FALSE),"")</f>
        <v/>
      </c>
      <c r="G472" s="71" t="str">
        <f>IF(B472="","",IF(VLOOKUP(E472,'Indtastning af standardsats'!$A$3:$B$6,2,FALSE)="","",VLOOKUP(E472,'Indtastning af standardsats'!$A$3:$B$6,2,FALSE)))</f>
        <v/>
      </c>
      <c r="H472" s="77"/>
      <c r="I472" s="63" t="str">
        <f t="shared" si="7"/>
        <v/>
      </c>
      <c r="K472" s="110"/>
      <c r="L472" s="110"/>
      <c r="M472" s="110"/>
    </row>
    <row r="473" spans="1:13" x14ac:dyDescent="0.25">
      <c r="A473" s="29">
        <v>470</v>
      </c>
      <c r="B473" s="32" t="str">
        <f>IFERROR(VLOOKUP($A473,Baggrundsark!$I$4:$V$2502,7,FALSE),"")</f>
        <v/>
      </c>
      <c r="C473" s="32" t="str">
        <f>IFERROR(VLOOKUP($A473,Baggrundsark!$I$4:$V$2502,8,FALSE),"")</f>
        <v/>
      </c>
      <c r="D473" s="32" t="str">
        <f>IFERROR(VLOOKUP($A473,Baggrundsark!$I$4:$V$2502,10,FALSE),"")</f>
        <v/>
      </c>
      <c r="E473" s="32" t="str">
        <f>IFERROR(VLOOKUP($A473,Baggrundsark!$I$4:$V$2502,11,FALSE),"")</f>
        <v/>
      </c>
      <c r="F473" s="32" t="str">
        <f>IFERROR(VLOOKUP($A473,Baggrundsark!$I$4:$V$2502,14,FALSE),"")</f>
        <v/>
      </c>
      <c r="G473" s="71" t="str">
        <f>IF(B473="","",IF(VLOOKUP(E473,'Indtastning af standardsats'!$A$3:$B$6,2,FALSE)="","",VLOOKUP(E473,'Indtastning af standardsats'!$A$3:$B$6,2,FALSE)))</f>
        <v/>
      </c>
      <c r="H473" s="79"/>
      <c r="I473" s="63" t="str">
        <f t="shared" si="7"/>
        <v/>
      </c>
      <c r="K473" s="110"/>
      <c r="L473" s="110"/>
      <c r="M473" s="110"/>
    </row>
    <row r="474" spans="1:13" x14ac:dyDescent="0.25">
      <c r="A474" s="29">
        <v>471</v>
      </c>
      <c r="B474" s="32" t="str">
        <f>IFERROR(VLOOKUP($A474,Baggrundsark!$I$4:$V$2502,7,FALSE),"")</f>
        <v/>
      </c>
      <c r="C474" s="32" t="str">
        <f>IFERROR(VLOOKUP($A474,Baggrundsark!$I$4:$V$2502,8,FALSE),"")</f>
        <v/>
      </c>
      <c r="D474" s="32" t="str">
        <f>IFERROR(VLOOKUP($A474,Baggrundsark!$I$4:$V$2502,10,FALSE),"")</f>
        <v/>
      </c>
      <c r="E474" s="32" t="str">
        <f>IFERROR(VLOOKUP($A474,Baggrundsark!$I$4:$V$2502,11,FALSE),"")</f>
        <v/>
      </c>
      <c r="F474" s="32" t="str">
        <f>IFERROR(VLOOKUP($A474,Baggrundsark!$I$4:$V$2502,14,FALSE),"")</f>
        <v/>
      </c>
      <c r="G474" s="71" t="str">
        <f>IF(B474="","",IF(VLOOKUP(E474,'Indtastning af standardsats'!$A$3:$B$6,2,FALSE)="","",VLOOKUP(E474,'Indtastning af standardsats'!$A$3:$B$6,2,FALSE)))</f>
        <v/>
      </c>
      <c r="H474" s="77"/>
      <c r="I474" s="63" t="str">
        <f t="shared" si="7"/>
        <v/>
      </c>
      <c r="K474" s="110"/>
      <c r="L474" s="110"/>
      <c r="M474" s="110"/>
    </row>
    <row r="475" spans="1:13" x14ac:dyDescent="0.25">
      <c r="A475" s="29">
        <v>472</v>
      </c>
      <c r="B475" s="32" t="str">
        <f>IFERROR(VLOOKUP($A475,Baggrundsark!$I$4:$V$2502,7,FALSE),"")</f>
        <v/>
      </c>
      <c r="C475" s="32" t="str">
        <f>IFERROR(VLOOKUP($A475,Baggrundsark!$I$4:$V$2502,8,FALSE),"")</f>
        <v/>
      </c>
      <c r="D475" s="32" t="str">
        <f>IFERROR(VLOOKUP($A475,Baggrundsark!$I$4:$V$2502,10,FALSE),"")</f>
        <v/>
      </c>
      <c r="E475" s="32" t="str">
        <f>IFERROR(VLOOKUP($A475,Baggrundsark!$I$4:$V$2502,11,FALSE),"")</f>
        <v/>
      </c>
      <c r="F475" s="32" t="str">
        <f>IFERROR(VLOOKUP($A475,Baggrundsark!$I$4:$V$2502,14,FALSE),"")</f>
        <v/>
      </c>
      <c r="G475" s="71" t="str">
        <f>IF(B475="","",IF(VLOOKUP(E475,'Indtastning af standardsats'!$A$3:$B$6,2,FALSE)="","",VLOOKUP(E475,'Indtastning af standardsats'!$A$3:$B$6,2,FALSE)))</f>
        <v/>
      </c>
      <c r="H475" s="79"/>
      <c r="I475" s="63" t="str">
        <f t="shared" si="7"/>
        <v/>
      </c>
      <c r="K475" s="110"/>
      <c r="L475" s="110"/>
      <c r="M475" s="110"/>
    </row>
    <row r="476" spans="1:13" x14ac:dyDescent="0.25">
      <c r="A476" s="29">
        <v>473</v>
      </c>
      <c r="B476" s="32" t="str">
        <f>IFERROR(VLOOKUP($A476,Baggrundsark!$I$4:$V$2502,7,FALSE),"")</f>
        <v/>
      </c>
      <c r="C476" s="32" t="str">
        <f>IFERROR(VLOOKUP($A476,Baggrundsark!$I$4:$V$2502,8,FALSE),"")</f>
        <v/>
      </c>
      <c r="D476" s="32" t="str">
        <f>IFERROR(VLOOKUP($A476,Baggrundsark!$I$4:$V$2502,10,FALSE),"")</f>
        <v/>
      </c>
      <c r="E476" s="32" t="str">
        <f>IFERROR(VLOOKUP($A476,Baggrundsark!$I$4:$V$2502,11,FALSE),"")</f>
        <v/>
      </c>
      <c r="F476" s="32" t="str">
        <f>IFERROR(VLOOKUP($A476,Baggrundsark!$I$4:$V$2502,14,FALSE),"")</f>
        <v/>
      </c>
      <c r="G476" s="71" t="str">
        <f>IF(B476="","",IF(VLOOKUP(E476,'Indtastning af standardsats'!$A$3:$B$6,2,FALSE)="","",VLOOKUP(E476,'Indtastning af standardsats'!$A$3:$B$6,2,FALSE)))</f>
        <v/>
      </c>
      <c r="H476" s="77"/>
      <c r="I476" s="63" t="str">
        <f t="shared" si="7"/>
        <v/>
      </c>
      <c r="K476" s="110"/>
      <c r="L476" s="110"/>
      <c r="M476" s="110"/>
    </row>
    <row r="477" spans="1:13" x14ac:dyDescent="0.25">
      <c r="A477" s="29">
        <v>474</v>
      </c>
      <c r="B477" s="32" t="str">
        <f>IFERROR(VLOOKUP($A477,Baggrundsark!$I$4:$V$2502,7,FALSE),"")</f>
        <v/>
      </c>
      <c r="C477" s="32" t="str">
        <f>IFERROR(VLOOKUP($A477,Baggrundsark!$I$4:$V$2502,8,FALSE),"")</f>
        <v/>
      </c>
      <c r="D477" s="32" t="str">
        <f>IFERROR(VLOOKUP($A477,Baggrundsark!$I$4:$V$2502,10,FALSE),"")</f>
        <v/>
      </c>
      <c r="E477" s="32" t="str">
        <f>IFERROR(VLOOKUP($A477,Baggrundsark!$I$4:$V$2502,11,FALSE),"")</f>
        <v/>
      </c>
      <c r="F477" s="32" t="str">
        <f>IFERROR(VLOOKUP($A477,Baggrundsark!$I$4:$V$2502,14,FALSE),"")</f>
        <v/>
      </c>
      <c r="G477" s="71" t="str">
        <f>IF(B477="","",IF(VLOOKUP(E477,'Indtastning af standardsats'!$A$3:$B$6,2,FALSE)="","",VLOOKUP(E477,'Indtastning af standardsats'!$A$3:$B$6,2,FALSE)))</f>
        <v/>
      </c>
      <c r="H477" s="79"/>
      <c r="I477" s="63" t="str">
        <f t="shared" si="7"/>
        <v/>
      </c>
      <c r="K477" s="110"/>
      <c r="L477" s="110"/>
      <c r="M477" s="110"/>
    </row>
    <row r="478" spans="1:13" x14ac:dyDescent="0.25">
      <c r="A478" s="29">
        <v>475</v>
      </c>
      <c r="B478" s="32" t="str">
        <f>IFERROR(VLOOKUP($A478,Baggrundsark!$I$4:$V$2502,7,FALSE),"")</f>
        <v/>
      </c>
      <c r="C478" s="32" t="str">
        <f>IFERROR(VLOOKUP($A478,Baggrundsark!$I$4:$V$2502,8,FALSE),"")</f>
        <v/>
      </c>
      <c r="D478" s="32" t="str">
        <f>IFERROR(VLOOKUP($A478,Baggrundsark!$I$4:$V$2502,10,FALSE),"")</f>
        <v/>
      </c>
      <c r="E478" s="32" t="str">
        <f>IFERROR(VLOOKUP($A478,Baggrundsark!$I$4:$V$2502,11,FALSE),"")</f>
        <v/>
      </c>
      <c r="F478" s="32" t="str">
        <f>IFERROR(VLOOKUP($A478,Baggrundsark!$I$4:$V$2502,14,FALSE),"")</f>
        <v/>
      </c>
      <c r="G478" s="71" t="str">
        <f>IF(B478="","",IF(VLOOKUP(E478,'Indtastning af standardsats'!$A$3:$B$6,2,FALSE)="","",VLOOKUP(E478,'Indtastning af standardsats'!$A$3:$B$6,2,FALSE)))</f>
        <v/>
      </c>
      <c r="H478" s="77"/>
      <c r="I478" s="63" t="str">
        <f t="shared" si="7"/>
        <v/>
      </c>
      <c r="K478" s="110"/>
      <c r="L478" s="110"/>
      <c r="M478" s="110"/>
    </row>
    <row r="479" spans="1:13" x14ac:dyDescent="0.25">
      <c r="A479" s="29">
        <v>476</v>
      </c>
      <c r="B479" s="32" t="str">
        <f>IFERROR(VLOOKUP($A479,Baggrundsark!$I$4:$V$2502,7,FALSE),"")</f>
        <v/>
      </c>
      <c r="C479" s="32" t="str">
        <f>IFERROR(VLOOKUP($A479,Baggrundsark!$I$4:$V$2502,8,FALSE),"")</f>
        <v/>
      </c>
      <c r="D479" s="32" t="str">
        <f>IFERROR(VLOOKUP($A479,Baggrundsark!$I$4:$V$2502,10,FALSE),"")</f>
        <v/>
      </c>
      <c r="E479" s="32" t="str">
        <f>IFERROR(VLOOKUP($A479,Baggrundsark!$I$4:$V$2502,11,FALSE),"")</f>
        <v/>
      </c>
      <c r="F479" s="32" t="str">
        <f>IFERROR(VLOOKUP($A479,Baggrundsark!$I$4:$V$2502,14,FALSE),"")</f>
        <v/>
      </c>
      <c r="G479" s="71" t="str">
        <f>IF(B479="","",IF(VLOOKUP(E479,'Indtastning af standardsats'!$A$3:$B$6,2,FALSE)="","",VLOOKUP(E479,'Indtastning af standardsats'!$A$3:$B$6,2,FALSE)))</f>
        <v/>
      </c>
      <c r="H479" s="79"/>
      <c r="I479" s="63" t="str">
        <f t="shared" si="7"/>
        <v/>
      </c>
      <c r="K479" s="110"/>
      <c r="L479" s="110"/>
      <c r="M479" s="110"/>
    </row>
    <row r="480" spans="1:13" x14ac:dyDescent="0.25">
      <c r="A480" s="29">
        <v>477</v>
      </c>
      <c r="B480" s="32" t="str">
        <f>IFERROR(VLOOKUP($A480,Baggrundsark!$I$4:$V$2502,7,FALSE),"")</f>
        <v/>
      </c>
      <c r="C480" s="32" t="str">
        <f>IFERROR(VLOOKUP($A480,Baggrundsark!$I$4:$V$2502,8,FALSE),"")</f>
        <v/>
      </c>
      <c r="D480" s="32" t="str">
        <f>IFERROR(VLOOKUP($A480,Baggrundsark!$I$4:$V$2502,10,FALSE),"")</f>
        <v/>
      </c>
      <c r="E480" s="32" t="str">
        <f>IFERROR(VLOOKUP($A480,Baggrundsark!$I$4:$V$2502,11,FALSE),"")</f>
        <v/>
      </c>
      <c r="F480" s="32" t="str">
        <f>IFERROR(VLOOKUP($A480,Baggrundsark!$I$4:$V$2502,14,FALSE),"")</f>
        <v/>
      </c>
      <c r="G480" s="71" t="str">
        <f>IF(B480="","",IF(VLOOKUP(E480,'Indtastning af standardsats'!$A$3:$B$6,2,FALSE)="","",VLOOKUP(E480,'Indtastning af standardsats'!$A$3:$B$6,2,FALSE)))</f>
        <v/>
      </c>
      <c r="H480" s="77"/>
      <c r="I480" s="63" t="str">
        <f t="shared" si="7"/>
        <v/>
      </c>
      <c r="K480" s="110"/>
      <c r="L480" s="110"/>
      <c r="M480" s="110"/>
    </row>
    <row r="481" spans="1:13" x14ac:dyDescent="0.25">
      <c r="A481" s="29">
        <v>478</v>
      </c>
      <c r="B481" s="32" t="str">
        <f>IFERROR(VLOOKUP($A481,Baggrundsark!$I$4:$V$2502,7,FALSE),"")</f>
        <v/>
      </c>
      <c r="C481" s="32" t="str">
        <f>IFERROR(VLOOKUP($A481,Baggrundsark!$I$4:$V$2502,8,FALSE),"")</f>
        <v/>
      </c>
      <c r="D481" s="32" t="str">
        <f>IFERROR(VLOOKUP($A481,Baggrundsark!$I$4:$V$2502,10,FALSE),"")</f>
        <v/>
      </c>
      <c r="E481" s="32" t="str">
        <f>IFERROR(VLOOKUP($A481,Baggrundsark!$I$4:$V$2502,11,FALSE),"")</f>
        <v/>
      </c>
      <c r="F481" s="32" t="str">
        <f>IFERROR(VLOOKUP($A481,Baggrundsark!$I$4:$V$2502,14,FALSE),"")</f>
        <v/>
      </c>
      <c r="G481" s="71" t="str">
        <f>IF(B481="","",IF(VLOOKUP(E481,'Indtastning af standardsats'!$A$3:$B$6,2,FALSE)="","",VLOOKUP(E481,'Indtastning af standardsats'!$A$3:$B$6,2,FALSE)))</f>
        <v/>
      </c>
      <c r="H481" s="79"/>
      <c r="I481" s="63" t="str">
        <f t="shared" si="7"/>
        <v/>
      </c>
      <c r="K481" s="110"/>
      <c r="L481" s="110"/>
      <c r="M481" s="110"/>
    </row>
    <row r="482" spans="1:13" x14ac:dyDescent="0.25">
      <c r="A482" s="29">
        <v>479</v>
      </c>
      <c r="B482" s="32" t="str">
        <f>IFERROR(VLOOKUP($A482,Baggrundsark!$I$4:$V$2502,7,FALSE),"")</f>
        <v/>
      </c>
      <c r="C482" s="32" t="str">
        <f>IFERROR(VLOOKUP($A482,Baggrundsark!$I$4:$V$2502,8,FALSE),"")</f>
        <v/>
      </c>
      <c r="D482" s="32" t="str">
        <f>IFERROR(VLOOKUP($A482,Baggrundsark!$I$4:$V$2502,10,FALSE),"")</f>
        <v/>
      </c>
      <c r="E482" s="32" t="str">
        <f>IFERROR(VLOOKUP($A482,Baggrundsark!$I$4:$V$2502,11,FALSE),"")</f>
        <v/>
      </c>
      <c r="F482" s="32" t="str">
        <f>IFERROR(VLOOKUP($A482,Baggrundsark!$I$4:$V$2502,14,FALSE),"")</f>
        <v/>
      </c>
      <c r="G482" s="71" t="str">
        <f>IF(B482="","",IF(VLOOKUP(E482,'Indtastning af standardsats'!$A$3:$B$6,2,FALSE)="","",VLOOKUP(E482,'Indtastning af standardsats'!$A$3:$B$6,2,FALSE)))</f>
        <v/>
      </c>
      <c r="H482" s="77"/>
      <c r="I482" s="63" t="str">
        <f t="shared" si="7"/>
        <v/>
      </c>
      <c r="K482" s="110"/>
      <c r="L482" s="110"/>
      <c r="M482" s="110"/>
    </row>
    <row r="483" spans="1:13" x14ac:dyDescent="0.25">
      <c r="A483" s="29">
        <v>480</v>
      </c>
      <c r="B483" s="32" t="str">
        <f>IFERROR(VLOOKUP($A483,Baggrundsark!$I$4:$V$2502,7,FALSE),"")</f>
        <v/>
      </c>
      <c r="C483" s="32" t="str">
        <f>IFERROR(VLOOKUP($A483,Baggrundsark!$I$4:$V$2502,8,FALSE),"")</f>
        <v/>
      </c>
      <c r="D483" s="32" t="str">
        <f>IFERROR(VLOOKUP($A483,Baggrundsark!$I$4:$V$2502,10,FALSE),"")</f>
        <v/>
      </c>
      <c r="E483" s="32" t="str">
        <f>IFERROR(VLOOKUP($A483,Baggrundsark!$I$4:$V$2502,11,FALSE),"")</f>
        <v/>
      </c>
      <c r="F483" s="32" t="str">
        <f>IFERROR(VLOOKUP($A483,Baggrundsark!$I$4:$V$2502,14,FALSE),"")</f>
        <v/>
      </c>
      <c r="G483" s="71" t="str">
        <f>IF(B483="","",IF(VLOOKUP(E483,'Indtastning af standardsats'!$A$3:$B$6,2,FALSE)="","",VLOOKUP(E483,'Indtastning af standardsats'!$A$3:$B$6,2,FALSE)))</f>
        <v/>
      </c>
      <c r="H483" s="79"/>
      <c r="I483" s="63" t="str">
        <f t="shared" si="7"/>
        <v/>
      </c>
      <c r="K483" s="110"/>
      <c r="L483" s="110"/>
      <c r="M483" s="110"/>
    </row>
    <row r="484" spans="1:13" x14ac:dyDescent="0.25">
      <c r="A484" s="29">
        <v>481</v>
      </c>
      <c r="B484" s="32" t="str">
        <f>IFERROR(VLOOKUP($A484,Baggrundsark!$I$4:$V$2502,7,FALSE),"")</f>
        <v/>
      </c>
      <c r="C484" s="32" t="str">
        <f>IFERROR(VLOOKUP($A484,Baggrundsark!$I$4:$V$2502,8,FALSE),"")</f>
        <v/>
      </c>
      <c r="D484" s="32" t="str">
        <f>IFERROR(VLOOKUP($A484,Baggrundsark!$I$4:$V$2502,10,FALSE),"")</f>
        <v/>
      </c>
      <c r="E484" s="32" t="str">
        <f>IFERROR(VLOOKUP($A484,Baggrundsark!$I$4:$V$2502,11,FALSE),"")</f>
        <v/>
      </c>
      <c r="F484" s="32" t="str">
        <f>IFERROR(VLOOKUP($A484,Baggrundsark!$I$4:$V$2502,14,FALSE),"")</f>
        <v/>
      </c>
      <c r="G484" s="71" t="str">
        <f>IF(B484="","",IF(VLOOKUP(E484,'Indtastning af standardsats'!$A$3:$B$6,2,FALSE)="","",VLOOKUP(E484,'Indtastning af standardsats'!$A$3:$B$6,2,FALSE)))</f>
        <v/>
      </c>
      <c r="H484" s="77"/>
      <c r="I484" s="63" t="str">
        <f t="shared" si="7"/>
        <v/>
      </c>
      <c r="K484" s="110"/>
      <c r="L484" s="110"/>
      <c r="M484" s="110"/>
    </row>
    <row r="485" spans="1:13" x14ac:dyDescent="0.25">
      <c r="A485" s="29">
        <v>482</v>
      </c>
      <c r="B485" s="32" t="str">
        <f>IFERROR(VLOOKUP($A485,Baggrundsark!$I$4:$V$2502,7,FALSE),"")</f>
        <v/>
      </c>
      <c r="C485" s="32" t="str">
        <f>IFERROR(VLOOKUP($A485,Baggrundsark!$I$4:$V$2502,8,FALSE),"")</f>
        <v/>
      </c>
      <c r="D485" s="32" t="str">
        <f>IFERROR(VLOOKUP($A485,Baggrundsark!$I$4:$V$2502,10,FALSE),"")</f>
        <v/>
      </c>
      <c r="E485" s="32" t="str">
        <f>IFERROR(VLOOKUP($A485,Baggrundsark!$I$4:$V$2502,11,FALSE),"")</f>
        <v/>
      </c>
      <c r="F485" s="32" t="str">
        <f>IFERROR(VLOOKUP($A485,Baggrundsark!$I$4:$V$2502,14,FALSE),"")</f>
        <v/>
      </c>
      <c r="G485" s="71" t="str">
        <f>IF(B485="","",IF(VLOOKUP(E485,'Indtastning af standardsats'!$A$3:$B$6,2,FALSE)="","",VLOOKUP(E485,'Indtastning af standardsats'!$A$3:$B$6,2,FALSE)))</f>
        <v/>
      </c>
      <c r="H485" s="79"/>
      <c r="I485" s="63" t="str">
        <f t="shared" si="7"/>
        <v/>
      </c>
      <c r="K485" s="110"/>
      <c r="L485" s="110"/>
      <c r="M485" s="110"/>
    </row>
    <row r="486" spans="1:13" x14ac:dyDescent="0.25">
      <c r="A486" s="29">
        <v>483</v>
      </c>
      <c r="B486" s="32" t="str">
        <f>IFERROR(VLOOKUP($A486,Baggrundsark!$I$4:$V$2502,7,FALSE),"")</f>
        <v/>
      </c>
      <c r="C486" s="32" t="str">
        <f>IFERROR(VLOOKUP($A486,Baggrundsark!$I$4:$V$2502,8,FALSE),"")</f>
        <v/>
      </c>
      <c r="D486" s="32" t="str">
        <f>IFERROR(VLOOKUP($A486,Baggrundsark!$I$4:$V$2502,10,FALSE),"")</f>
        <v/>
      </c>
      <c r="E486" s="32" t="str">
        <f>IFERROR(VLOOKUP($A486,Baggrundsark!$I$4:$V$2502,11,FALSE),"")</f>
        <v/>
      </c>
      <c r="F486" s="32" t="str">
        <f>IFERROR(VLOOKUP($A486,Baggrundsark!$I$4:$V$2502,14,FALSE),"")</f>
        <v/>
      </c>
      <c r="G486" s="71" t="str">
        <f>IF(B486="","",IF(VLOOKUP(E486,'Indtastning af standardsats'!$A$3:$B$6,2,FALSE)="","",VLOOKUP(E486,'Indtastning af standardsats'!$A$3:$B$6,2,FALSE)))</f>
        <v/>
      </c>
      <c r="H486" s="77"/>
      <c r="I486" s="63" t="str">
        <f t="shared" si="7"/>
        <v/>
      </c>
      <c r="K486" s="110"/>
      <c r="L486" s="110"/>
      <c r="M486" s="110"/>
    </row>
    <row r="487" spans="1:13" x14ac:dyDescent="0.25">
      <c r="A487" s="29">
        <v>484</v>
      </c>
      <c r="B487" s="32" t="str">
        <f>IFERROR(VLOOKUP($A487,Baggrundsark!$I$4:$V$2502,7,FALSE),"")</f>
        <v/>
      </c>
      <c r="C487" s="32" t="str">
        <f>IFERROR(VLOOKUP($A487,Baggrundsark!$I$4:$V$2502,8,FALSE),"")</f>
        <v/>
      </c>
      <c r="D487" s="32" t="str">
        <f>IFERROR(VLOOKUP($A487,Baggrundsark!$I$4:$V$2502,10,FALSE),"")</f>
        <v/>
      </c>
      <c r="E487" s="32" t="str">
        <f>IFERROR(VLOOKUP($A487,Baggrundsark!$I$4:$V$2502,11,FALSE),"")</f>
        <v/>
      </c>
      <c r="F487" s="32" t="str">
        <f>IFERROR(VLOOKUP($A487,Baggrundsark!$I$4:$V$2502,14,FALSE),"")</f>
        <v/>
      </c>
      <c r="G487" s="71" t="str">
        <f>IF(B487="","",IF(VLOOKUP(E487,'Indtastning af standardsats'!$A$3:$B$6,2,FALSE)="","",VLOOKUP(E487,'Indtastning af standardsats'!$A$3:$B$6,2,FALSE)))</f>
        <v/>
      </c>
      <c r="H487" s="79"/>
      <c r="I487" s="63" t="str">
        <f t="shared" si="7"/>
        <v/>
      </c>
      <c r="K487" s="110"/>
      <c r="L487" s="110"/>
      <c r="M487" s="110"/>
    </row>
    <row r="488" spans="1:13" x14ac:dyDescent="0.25">
      <c r="A488" s="29">
        <v>485</v>
      </c>
      <c r="B488" s="32" t="str">
        <f>IFERROR(VLOOKUP($A488,Baggrundsark!$I$4:$V$2502,7,FALSE),"")</f>
        <v/>
      </c>
      <c r="C488" s="32" t="str">
        <f>IFERROR(VLOOKUP($A488,Baggrundsark!$I$4:$V$2502,8,FALSE),"")</f>
        <v/>
      </c>
      <c r="D488" s="32" t="str">
        <f>IFERROR(VLOOKUP($A488,Baggrundsark!$I$4:$V$2502,10,FALSE),"")</f>
        <v/>
      </c>
      <c r="E488" s="32" t="str">
        <f>IFERROR(VLOOKUP($A488,Baggrundsark!$I$4:$V$2502,11,FALSE),"")</f>
        <v/>
      </c>
      <c r="F488" s="32" t="str">
        <f>IFERROR(VLOOKUP($A488,Baggrundsark!$I$4:$V$2502,14,FALSE),"")</f>
        <v/>
      </c>
      <c r="G488" s="71" t="str">
        <f>IF(B488="","",IF(VLOOKUP(E488,'Indtastning af standardsats'!$A$3:$B$6,2,FALSE)="","",VLOOKUP(E488,'Indtastning af standardsats'!$A$3:$B$6,2,FALSE)))</f>
        <v/>
      </c>
      <c r="H488" s="77"/>
      <c r="I488" s="63" t="str">
        <f t="shared" si="7"/>
        <v/>
      </c>
      <c r="K488" s="110"/>
      <c r="L488" s="110"/>
      <c r="M488" s="110"/>
    </row>
    <row r="489" spans="1:13" x14ac:dyDescent="0.25">
      <c r="A489" s="29">
        <v>486</v>
      </c>
      <c r="B489" s="32" t="str">
        <f>IFERROR(VLOOKUP($A489,Baggrundsark!$I$4:$V$2502,7,FALSE),"")</f>
        <v/>
      </c>
      <c r="C489" s="32" t="str">
        <f>IFERROR(VLOOKUP($A489,Baggrundsark!$I$4:$V$2502,8,FALSE),"")</f>
        <v/>
      </c>
      <c r="D489" s="32" t="str">
        <f>IFERROR(VLOOKUP($A489,Baggrundsark!$I$4:$V$2502,10,FALSE),"")</f>
        <v/>
      </c>
      <c r="E489" s="32" t="str">
        <f>IFERROR(VLOOKUP($A489,Baggrundsark!$I$4:$V$2502,11,FALSE),"")</f>
        <v/>
      </c>
      <c r="F489" s="32" t="str">
        <f>IFERROR(VLOOKUP($A489,Baggrundsark!$I$4:$V$2502,14,FALSE),"")</f>
        <v/>
      </c>
      <c r="G489" s="71" t="str">
        <f>IF(B489="","",IF(VLOOKUP(E489,'Indtastning af standardsats'!$A$3:$B$6,2,FALSE)="","",VLOOKUP(E489,'Indtastning af standardsats'!$A$3:$B$6,2,FALSE)))</f>
        <v/>
      </c>
      <c r="H489" s="79"/>
      <c r="I489" s="63" t="str">
        <f t="shared" si="7"/>
        <v/>
      </c>
      <c r="K489" s="110"/>
      <c r="L489" s="110"/>
      <c r="M489" s="110"/>
    </row>
    <row r="490" spans="1:13" x14ac:dyDescent="0.25">
      <c r="A490" s="29">
        <v>487</v>
      </c>
      <c r="B490" s="32" t="str">
        <f>IFERROR(VLOOKUP($A490,Baggrundsark!$I$4:$V$2502,7,FALSE),"")</f>
        <v/>
      </c>
      <c r="C490" s="32" t="str">
        <f>IFERROR(VLOOKUP($A490,Baggrundsark!$I$4:$V$2502,8,FALSE),"")</f>
        <v/>
      </c>
      <c r="D490" s="32" t="str">
        <f>IFERROR(VLOOKUP($A490,Baggrundsark!$I$4:$V$2502,10,FALSE),"")</f>
        <v/>
      </c>
      <c r="E490" s="32" t="str">
        <f>IFERROR(VLOOKUP($A490,Baggrundsark!$I$4:$V$2502,11,FALSE),"")</f>
        <v/>
      </c>
      <c r="F490" s="32" t="str">
        <f>IFERROR(VLOOKUP($A490,Baggrundsark!$I$4:$V$2502,14,FALSE),"")</f>
        <v/>
      </c>
      <c r="G490" s="71" t="str">
        <f>IF(B490="","",IF(VLOOKUP(E490,'Indtastning af standardsats'!$A$3:$B$6,2,FALSE)="","",VLOOKUP(E490,'Indtastning af standardsats'!$A$3:$B$6,2,FALSE)))</f>
        <v/>
      </c>
      <c r="H490" s="77"/>
      <c r="I490" s="63" t="str">
        <f t="shared" si="7"/>
        <v/>
      </c>
      <c r="K490" s="110"/>
      <c r="L490" s="110"/>
      <c r="M490" s="110"/>
    </row>
    <row r="491" spans="1:13" x14ac:dyDescent="0.25">
      <c r="A491" s="29">
        <v>488</v>
      </c>
      <c r="B491" s="32" t="str">
        <f>IFERROR(VLOOKUP($A491,Baggrundsark!$I$4:$V$2502,7,FALSE),"")</f>
        <v/>
      </c>
      <c r="C491" s="32" t="str">
        <f>IFERROR(VLOOKUP($A491,Baggrundsark!$I$4:$V$2502,8,FALSE),"")</f>
        <v/>
      </c>
      <c r="D491" s="32" t="str">
        <f>IFERROR(VLOOKUP($A491,Baggrundsark!$I$4:$V$2502,10,FALSE),"")</f>
        <v/>
      </c>
      <c r="E491" s="32" t="str">
        <f>IFERROR(VLOOKUP($A491,Baggrundsark!$I$4:$V$2502,11,FALSE),"")</f>
        <v/>
      </c>
      <c r="F491" s="32" t="str">
        <f>IFERROR(VLOOKUP($A491,Baggrundsark!$I$4:$V$2502,14,FALSE),"")</f>
        <v/>
      </c>
      <c r="G491" s="71" t="str">
        <f>IF(B491="","",IF(VLOOKUP(E491,'Indtastning af standardsats'!$A$3:$B$6,2,FALSE)="","",VLOOKUP(E491,'Indtastning af standardsats'!$A$3:$B$6,2,FALSE)))</f>
        <v/>
      </c>
      <c r="H491" s="79"/>
      <c r="I491" s="63" t="str">
        <f t="shared" si="7"/>
        <v/>
      </c>
      <c r="K491" s="110"/>
      <c r="L491" s="110"/>
      <c r="M491" s="110"/>
    </row>
    <row r="492" spans="1:13" x14ac:dyDescent="0.25">
      <c r="A492" s="29">
        <v>489</v>
      </c>
      <c r="B492" s="32" t="str">
        <f>IFERROR(VLOOKUP($A492,Baggrundsark!$I$4:$V$2502,7,FALSE),"")</f>
        <v/>
      </c>
      <c r="C492" s="32" t="str">
        <f>IFERROR(VLOOKUP($A492,Baggrundsark!$I$4:$V$2502,8,FALSE),"")</f>
        <v/>
      </c>
      <c r="D492" s="32" t="str">
        <f>IFERROR(VLOOKUP($A492,Baggrundsark!$I$4:$V$2502,10,FALSE),"")</f>
        <v/>
      </c>
      <c r="E492" s="32" t="str">
        <f>IFERROR(VLOOKUP($A492,Baggrundsark!$I$4:$V$2502,11,FALSE),"")</f>
        <v/>
      </c>
      <c r="F492" s="32" t="str">
        <f>IFERROR(VLOOKUP($A492,Baggrundsark!$I$4:$V$2502,14,FALSE),"")</f>
        <v/>
      </c>
      <c r="G492" s="71" t="str">
        <f>IF(B492="","",IF(VLOOKUP(E492,'Indtastning af standardsats'!$A$3:$B$6,2,FALSE)="","",VLOOKUP(E492,'Indtastning af standardsats'!$A$3:$B$6,2,FALSE)))</f>
        <v/>
      </c>
      <c r="H492" s="77"/>
      <c r="I492" s="63" t="str">
        <f t="shared" si="7"/>
        <v/>
      </c>
      <c r="K492" s="110"/>
      <c r="L492" s="110"/>
      <c r="M492" s="110"/>
    </row>
    <row r="493" spans="1:13" x14ac:dyDescent="0.25">
      <c r="A493" s="29">
        <v>490</v>
      </c>
      <c r="B493" s="32" t="str">
        <f>IFERROR(VLOOKUP($A493,Baggrundsark!$I$4:$V$2502,7,FALSE),"")</f>
        <v/>
      </c>
      <c r="C493" s="32" t="str">
        <f>IFERROR(VLOOKUP($A493,Baggrundsark!$I$4:$V$2502,8,FALSE),"")</f>
        <v/>
      </c>
      <c r="D493" s="32" t="str">
        <f>IFERROR(VLOOKUP($A493,Baggrundsark!$I$4:$V$2502,10,FALSE),"")</f>
        <v/>
      </c>
      <c r="E493" s="32" t="str">
        <f>IFERROR(VLOOKUP($A493,Baggrundsark!$I$4:$V$2502,11,FALSE),"")</f>
        <v/>
      </c>
      <c r="F493" s="32" t="str">
        <f>IFERROR(VLOOKUP($A493,Baggrundsark!$I$4:$V$2502,14,FALSE),"")</f>
        <v/>
      </c>
      <c r="G493" s="71" t="str">
        <f>IF(B493="","",IF(VLOOKUP(E493,'Indtastning af standardsats'!$A$3:$B$6,2,FALSE)="","",VLOOKUP(E493,'Indtastning af standardsats'!$A$3:$B$6,2,FALSE)))</f>
        <v/>
      </c>
      <c r="H493" s="79"/>
      <c r="I493" s="63" t="str">
        <f t="shared" si="7"/>
        <v/>
      </c>
      <c r="K493" s="110"/>
      <c r="L493" s="110"/>
      <c r="M493" s="110"/>
    </row>
    <row r="494" spans="1:13" x14ac:dyDescent="0.25">
      <c r="A494" s="29">
        <v>491</v>
      </c>
      <c r="B494" s="32" t="str">
        <f>IFERROR(VLOOKUP($A494,Baggrundsark!$I$4:$V$2502,7,FALSE),"")</f>
        <v/>
      </c>
      <c r="C494" s="32" t="str">
        <f>IFERROR(VLOOKUP($A494,Baggrundsark!$I$4:$V$2502,8,FALSE),"")</f>
        <v/>
      </c>
      <c r="D494" s="32" t="str">
        <f>IFERROR(VLOOKUP($A494,Baggrundsark!$I$4:$V$2502,10,FALSE),"")</f>
        <v/>
      </c>
      <c r="E494" s="32" t="str">
        <f>IFERROR(VLOOKUP($A494,Baggrundsark!$I$4:$V$2502,11,FALSE),"")</f>
        <v/>
      </c>
      <c r="F494" s="32" t="str">
        <f>IFERROR(VLOOKUP($A494,Baggrundsark!$I$4:$V$2502,14,FALSE),"")</f>
        <v/>
      </c>
      <c r="G494" s="71" t="str">
        <f>IF(B494="","",IF(VLOOKUP(E494,'Indtastning af standardsats'!$A$3:$B$6,2,FALSE)="","",VLOOKUP(E494,'Indtastning af standardsats'!$A$3:$B$6,2,FALSE)))</f>
        <v/>
      </c>
      <c r="H494" s="77"/>
      <c r="I494" s="63" t="str">
        <f t="shared" si="7"/>
        <v/>
      </c>
      <c r="K494" s="110"/>
      <c r="L494" s="110"/>
      <c r="M494" s="110"/>
    </row>
    <row r="495" spans="1:13" x14ac:dyDescent="0.25">
      <c r="A495" s="29">
        <v>492</v>
      </c>
      <c r="B495" s="32" t="str">
        <f>IFERROR(VLOOKUP($A495,Baggrundsark!$I$4:$V$2502,7,FALSE),"")</f>
        <v/>
      </c>
      <c r="C495" s="32" t="str">
        <f>IFERROR(VLOOKUP($A495,Baggrundsark!$I$4:$V$2502,8,FALSE),"")</f>
        <v/>
      </c>
      <c r="D495" s="32" t="str">
        <f>IFERROR(VLOOKUP($A495,Baggrundsark!$I$4:$V$2502,10,FALSE),"")</f>
        <v/>
      </c>
      <c r="E495" s="32" t="str">
        <f>IFERROR(VLOOKUP($A495,Baggrundsark!$I$4:$V$2502,11,FALSE),"")</f>
        <v/>
      </c>
      <c r="F495" s="32" t="str">
        <f>IFERROR(VLOOKUP($A495,Baggrundsark!$I$4:$V$2502,14,FALSE),"")</f>
        <v/>
      </c>
      <c r="G495" s="71" t="str">
        <f>IF(B495="","",IF(VLOOKUP(E495,'Indtastning af standardsats'!$A$3:$B$6,2,FALSE)="","",VLOOKUP(E495,'Indtastning af standardsats'!$A$3:$B$6,2,FALSE)))</f>
        <v/>
      </c>
      <c r="H495" s="79"/>
      <c r="I495" s="63" t="str">
        <f t="shared" si="7"/>
        <v/>
      </c>
      <c r="K495" s="110"/>
      <c r="L495" s="110"/>
      <c r="M495" s="110"/>
    </row>
    <row r="496" spans="1:13" x14ac:dyDescent="0.25">
      <c r="A496" s="29">
        <v>493</v>
      </c>
      <c r="B496" s="32" t="str">
        <f>IFERROR(VLOOKUP($A496,Baggrundsark!$I$4:$V$2502,7,FALSE),"")</f>
        <v/>
      </c>
      <c r="C496" s="32" t="str">
        <f>IFERROR(VLOOKUP($A496,Baggrundsark!$I$4:$V$2502,8,FALSE),"")</f>
        <v/>
      </c>
      <c r="D496" s="32" t="str">
        <f>IFERROR(VLOOKUP($A496,Baggrundsark!$I$4:$V$2502,10,FALSE),"")</f>
        <v/>
      </c>
      <c r="E496" s="32" t="str">
        <f>IFERROR(VLOOKUP($A496,Baggrundsark!$I$4:$V$2502,11,FALSE),"")</f>
        <v/>
      </c>
      <c r="F496" s="32" t="str">
        <f>IFERROR(VLOOKUP($A496,Baggrundsark!$I$4:$V$2502,14,FALSE),"")</f>
        <v/>
      </c>
      <c r="G496" s="71" t="str">
        <f>IF(B496="","",IF(VLOOKUP(E496,'Indtastning af standardsats'!$A$3:$B$6,2,FALSE)="","",VLOOKUP(E496,'Indtastning af standardsats'!$A$3:$B$6,2,FALSE)))</f>
        <v/>
      </c>
      <c r="H496" s="77"/>
      <c r="I496" s="63" t="str">
        <f t="shared" si="7"/>
        <v/>
      </c>
      <c r="K496" s="110"/>
      <c r="L496" s="110"/>
      <c r="M496" s="110"/>
    </row>
    <row r="497" spans="1:13" x14ac:dyDescent="0.25">
      <c r="A497" s="29">
        <v>494</v>
      </c>
      <c r="B497" s="32" t="str">
        <f>IFERROR(VLOOKUP($A497,Baggrundsark!$I$4:$V$2502,7,FALSE),"")</f>
        <v/>
      </c>
      <c r="C497" s="32" t="str">
        <f>IFERROR(VLOOKUP($A497,Baggrundsark!$I$4:$V$2502,8,FALSE),"")</f>
        <v/>
      </c>
      <c r="D497" s="32" t="str">
        <f>IFERROR(VLOOKUP($A497,Baggrundsark!$I$4:$V$2502,10,FALSE),"")</f>
        <v/>
      </c>
      <c r="E497" s="32" t="str">
        <f>IFERROR(VLOOKUP($A497,Baggrundsark!$I$4:$V$2502,11,FALSE),"")</f>
        <v/>
      </c>
      <c r="F497" s="32" t="str">
        <f>IFERROR(VLOOKUP($A497,Baggrundsark!$I$4:$V$2502,14,FALSE),"")</f>
        <v/>
      </c>
      <c r="G497" s="71" t="str">
        <f>IF(B497="","",IF(VLOOKUP(E497,'Indtastning af standardsats'!$A$3:$B$6,2,FALSE)="","",VLOOKUP(E497,'Indtastning af standardsats'!$A$3:$B$6,2,FALSE)))</f>
        <v/>
      </c>
      <c r="H497" s="79"/>
      <c r="I497" s="63" t="str">
        <f t="shared" si="7"/>
        <v/>
      </c>
      <c r="K497" s="110"/>
      <c r="L497" s="110"/>
      <c r="M497" s="110"/>
    </row>
    <row r="498" spans="1:13" x14ac:dyDescent="0.25">
      <c r="A498" s="29">
        <v>495</v>
      </c>
      <c r="B498" s="32" t="str">
        <f>IFERROR(VLOOKUP($A498,Baggrundsark!$I$4:$V$2502,7,FALSE),"")</f>
        <v/>
      </c>
      <c r="C498" s="32" t="str">
        <f>IFERROR(VLOOKUP($A498,Baggrundsark!$I$4:$V$2502,8,FALSE),"")</f>
        <v/>
      </c>
      <c r="D498" s="32" t="str">
        <f>IFERROR(VLOOKUP($A498,Baggrundsark!$I$4:$V$2502,10,FALSE),"")</f>
        <v/>
      </c>
      <c r="E498" s="32" t="str">
        <f>IFERROR(VLOOKUP($A498,Baggrundsark!$I$4:$V$2502,11,FALSE),"")</f>
        <v/>
      </c>
      <c r="F498" s="32" t="str">
        <f>IFERROR(VLOOKUP($A498,Baggrundsark!$I$4:$V$2502,14,FALSE),"")</f>
        <v/>
      </c>
      <c r="G498" s="71" t="str">
        <f>IF(B498="","",IF(VLOOKUP(E498,'Indtastning af standardsats'!$A$3:$B$6,2,FALSE)="","",VLOOKUP(E498,'Indtastning af standardsats'!$A$3:$B$6,2,FALSE)))</f>
        <v/>
      </c>
      <c r="H498" s="77"/>
      <c r="I498" s="63" t="str">
        <f t="shared" si="7"/>
        <v/>
      </c>
      <c r="K498" s="110"/>
      <c r="L498" s="110"/>
      <c r="M498" s="110"/>
    </row>
    <row r="499" spans="1:13" x14ac:dyDescent="0.25">
      <c r="A499" s="29">
        <v>496</v>
      </c>
      <c r="B499" s="32" t="str">
        <f>IFERROR(VLOOKUP($A499,Baggrundsark!$I$4:$V$2502,7,FALSE),"")</f>
        <v/>
      </c>
      <c r="C499" s="32" t="str">
        <f>IFERROR(VLOOKUP($A499,Baggrundsark!$I$4:$V$2502,8,FALSE),"")</f>
        <v/>
      </c>
      <c r="D499" s="32" t="str">
        <f>IFERROR(VLOOKUP($A499,Baggrundsark!$I$4:$V$2502,10,FALSE),"")</f>
        <v/>
      </c>
      <c r="E499" s="32" t="str">
        <f>IFERROR(VLOOKUP($A499,Baggrundsark!$I$4:$V$2502,11,FALSE),"")</f>
        <v/>
      </c>
      <c r="F499" s="32" t="str">
        <f>IFERROR(VLOOKUP($A499,Baggrundsark!$I$4:$V$2502,14,FALSE),"")</f>
        <v/>
      </c>
      <c r="G499" s="71" t="str">
        <f>IF(B499="","",IF(VLOOKUP(E499,'Indtastning af standardsats'!$A$3:$B$6,2,FALSE)="","",VLOOKUP(E499,'Indtastning af standardsats'!$A$3:$B$6,2,FALSE)))</f>
        <v/>
      </c>
      <c r="H499" s="79"/>
      <c r="I499" s="63" t="str">
        <f t="shared" si="7"/>
        <v/>
      </c>
      <c r="K499" s="110"/>
      <c r="L499" s="110"/>
      <c r="M499" s="110"/>
    </row>
    <row r="500" spans="1:13" x14ac:dyDescent="0.25">
      <c r="A500" s="29">
        <v>497</v>
      </c>
      <c r="B500" s="32" t="str">
        <f>IFERROR(VLOOKUP($A500,Baggrundsark!$I$4:$V$2502,7,FALSE),"")</f>
        <v/>
      </c>
      <c r="C500" s="32" t="str">
        <f>IFERROR(VLOOKUP($A500,Baggrundsark!$I$4:$V$2502,8,FALSE),"")</f>
        <v/>
      </c>
      <c r="D500" s="32" t="str">
        <f>IFERROR(VLOOKUP($A500,Baggrundsark!$I$4:$V$2502,10,FALSE),"")</f>
        <v/>
      </c>
      <c r="E500" s="32" t="str">
        <f>IFERROR(VLOOKUP($A500,Baggrundsark!$I$4:$V$2502,11,FALSE),"")</f>
        <v/>
      </c>
      <c r="F500" s="32" t="str">
        <f>IFERROR(VLOOKUP($A500,Baggrundsark!$I$4:$V$2502,14,FALSE),"")</f>
        <v/>
      </c>
      <c r="G500" s="71" t="str">
        <f>IF(B500="","",IF(VLOOKUP(E500,'Indtastning af standardsats'!$A$3:$B$6,2,FALSE)="","",VLOOKUP(E500,'Indtastning af standardsats'!$A$3:$B$6,2,FALSE)))</f>
        <v/>
      </c>
      <c r="H500" s="77"/>
      <c r="I500" s="63" t="str">
        <f t="shared" si="7"/>
        <v/>
      </c>
      <c r="K500" s="110"/>
      <c r="L500" s="110"/>
      <c r="M500" s="110"/>
    </row>
    <row r="501" spans="1:13" x14ac:dyDescent="0.25">
      <c r="A501" s="29">
        <v>498</v>
      </c>
      <c r="B501" s="32" t="str">
        <f>IFERROR(VLOOKUP($A501,Baggrundsark!$I$4:$V$2502,7,FALSE),"")</f>
        <v/>
      </c>
      <c r="C501" s="32" t="str">
        <f>IFERROR(VLOOKUP($A501,Baggrundsark!$I$4:$V$2502,8,FALSE),"")</f>
        <v/>
      </c>
      <c r="D501" s="32" t="str">
        <f>IFERROR(VLOOKUP($A501,Baggrundsark!$I$4:$V$2502,10,FALSE),"")</f>
        <v/>
      </c>
      <c r="E501" s="32" t="str">
        <f>IFERROR(VLOOKUP($A501,Baggrundsark!$I$4:$V$2502,11,FALSE),"")</f>
        <v/>
      </c>
      <c r="F501" s="32" t="str">
        <f>IFERROR(VLOOKUP($A501,Baggrundsark!$I$4:$V$2502,14,FALSE),"")</f>
        <v/>
      </c>
      <c r="G501" s="71" t="str">
        <f>IF(B501="","",IF(VLOOKUP(E501,'Indtastning af standardsats'!$A$3:$B$6,2,FALSE)="","",VLOOKUP(E501,'Indtastning af standardsats'!$A$3:$B$6,2,FALSE)))</f>
        <v/>
      </c>
      <c r="H501" s="79"/>
      <c r="I501" s="63" t="str">
        <f t="shared" si="7"/>
        <v/>
      </c>
      <c r="K501" s="110"/>
      <c r="L501" s="110"/>
      <c r="M501" s="110"/>
    </row>
    <row r="502" spans="1:13" x14ac:dyDescent="0.25">
      <c r="A502" s="29">
        <v>499</v>
      </c>
      <c r="B502" s="32" t="str">
        <f>IFERROR(VLOOKUP($A502,Baggrundsark!$I$4:$V$2502,7,FALSE),"")</f>
        <v/>
      </c>
      <c r="C502" s="32" t="str">
        <f>IFERROR(VLOOKUP($A502,Baggrundsark!$I$4:$V$2502,8,FALSE),"")</f>
        <v/>
      </c>
      <c r="D502" s="32" t="str">
        <f>IFERROR(VLOOKUP($A502,Baggrundsark!$I$4:$V$2502,10,FALSE),"")</f>
        <v/>
      </c>
      <c r="E502" s="32" t="str">
        <f>IFERROR(VLOOKUP($A502,Baggrundsark!$I$4:$V$2502,11,FALSE),"")</f>
        <v/>
      </c>
      <c r="F502" s="32" t="str">
        <f>IFERROR(VLOOKUP($A502,Baggrundsark!$I$4:$V$2502,14,FALSE),"")</f>
        <v/>
      </c>
      <c r="G502" s="71" t="str">
        <f>IF(B502="","",IF(VLOOKUP(E502,'Indtastning af standardsats'!$A$3:$B$6,2,FALSE)="","",VLOOKUP(E502,'Indtastning af standardsats'!$A$3:$B$6,2,FALSE)))</f>
        <v/>
      </c>
      <c r="H502" s="77"/>
      <c r="I502" s="63" t="str">
        <f t="shared" si="7"/>
        <v/>
      </c>
      <c r="K502" s="110"/>
      <c r="L502" s="110"/>
      <c r="M502" s="110"/>
    </row>
    <row r="503" spans="1:13" x14ac:dyDescent="0.25">
      <c r="A503" s="29">
        <v>500</v>
      </c>
      <c r="B503" s="71" t="str">
        <f>IFERROR(VLOOKUP($A503,Baggrundsark!$I$4:$V$2502,7,FALSE),"")</f>
        <v/>
      </c>
      <c r="C503" s="71" t="str">
        <f>IFERROR(VLOOKUP($A503,Baggrundsark!$I$4:$V$2502,8,FALSE),"")</f>
        <v/>
      </c>
      <c r="D503" s="71" t="str">
        <f>IFERROR(VLOOKUP($A503,Baggrundsark!$I$4:$V$2502,10,FALSE),"")</f>
        <v/>
      </c>
      <c r="E503" s="71" t="str">
        <f>IFERROR(VLOOKUP($A503,Baggrundsark!$I$4:$V$2502,11,FALSE),"")</f>
        <v/>
      </c>
      <c r="F503" s="71" t="str">
        <f>IFERROR(VLOOKUP($A503,Baggrundsark!$I$4:$V$2502,14,FALSE),"")</f>
        <v/>
      </c>
      <c r="G503" s="71" t="str">
        <f>IF(B503="","",IF(VLOOKUP(E503,'Indtastning af standardsats'!$A$3:$B$6,2,FALSE)="","",VLOOKUP(E503,'Indtastning af standardsats'!$A$3:$B$6,2,FALSE)))</f>
        <v/>
      </c>
      <c r="H503" s="79"/>
      <c r="I503" s="74" t="str">
        <f t="shared" si="7"/>
        <v/>
      </c>
      <c r="K503" s="110"/>
      <c r="L503" s="110"/>
      <c r="M503" s="110"/>
    </row>
    <row r="504" spans="1:13" x14ac:dyDescent="0.25">
      <c r="H504" s="141"/>
    </row>
    <row r="505" spans="1:13" x14ac:dyDescent="0.25">
      <c r="H505" s="141"/>
    </row>
    <row r="506" spans="1:13" x14ac:dyDescent="0.25">
      <c r="H506" s="141"/>
    </row>
    <row r="507" spans="1:13" x14ac:dyDescent="0.25">
      <c r="H507" s="141"/>
    </row>
    <row r="508" spans="1:13" x14ac:dyDescent="0.25">
      <c r="H508" s="141"/>
    </row>
  </sheetData>
  <sheetProtection algorithmName="SHA-512" hashValue="Wb+lUBHBoXaRwbuan/oyjXqyb4GW3amKV7WHyIkYyfdMwKyJ92GVx6Vg3Mky6s+aDspiuxEwk6zqGV0kdw+9Mw==" saltValue="8l3nrFRjnR6bP21ZTn7nuQ==" spinCount="100000" sheet="1" objects="1" scenarios="1"/>
  <dataValidations count="2">
    <dataValidation type="decimal" operator="greaterThanOrEqual" allowBlank="1" showInputMessage="1" showErrorMessage="1" error="Der må ikke indtastes negative værdier." sqref="G4:G503 H4:H508" xr:uid="{00000000-0002-0000-0A00-000000000000}">
      <formula1>0</formula1>
    </dataValidation>
    <dataValidation type="decimal" operator="greaterThanOrEqual" allowBlank="1" showInputMessage="1" showErrorMessage="1" sqref="I4:I503" xr:uid="{A8DCE624-83C9-40C6-AE51-F16C3A57D04A}">
      <formula1>0</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9"/>
  <dimension ref="A2:C94"/>
  <sheetViews>
    <sheetView workbookViewId="0">
      <selection activeCell="B12" sqref="B12:B22"/>
    </sheetView>
  </sheetViews>
  <sheetFormatPr defaultRowHeight="15" x14ac:dyDescent="0.25"/>
  <cols>
    <col min="1" max="1" width="38.85546875" customWidth="1"/>
    <col min="2" max="2" width="144.7109375" customWidth="1"/>
  </cols>
  <sheetData>
    <row r="2" spans="1:2" x14ac:dyDescent="0.25">
      <c r="A2" t="s">
        <v>91</v>
      </c>
    </row>
    <row r="6" spans="1:2" ht="18.75" x14ac:dyDescent="0.3">
      <c r="A6" s="20" t="s">
        <v>61</v>
      </c>
    </row>
    <row r="7" spans="1:2" x14ac:dyDescent="0.25">
      <c r="A7" t="s">
        <v>66</v>
      </c>
    </row>
    <row r="9" spans="1:2" x14ac:dyDescent="0.25">
      <c r="A9" t="s">
        <v>69</v>
      </c>
    </row>
    <row r="10" spans="1:2" x14ac:dyDescent="0.25">
      <c r="A10" s="19" t="s">
        <v>67</v>
      </c>
    </row>
    <row r="11" spans="1:2" x14ac:dyDescent="0.25">
      <c r="A11" t="s">
        <v>1</v>
      </c>
      <c r="B11" t="s">
        <v>68</v>
      </c>
    </row>
    <row r="12" spans="1:2" x14ac:dyDescent="0.25">
      <c r="A12" t="s">
        <v>2</v>
      </c>
      <c r="B12" t="s">
        <v>95</v>
      </c>
    </row>
    <row r="13" spans="1:2" x14ac:dyDescent="0.25">
      <c r="A13" t="s">
        <v>3</v>
      </c>
      <c r="B13" t="s">
        <v>97</v>
      </c>
    </row>
    <row r="14" spans="1:2" x14ac:dyDescent="0.25">
      <c r="A14" t="s">
        <v>4</v>
      </c>
      <c r="B14" t="s">
        <v>96</v>
      </c>
    </row>
    <row r="15" spans="1:2" x14ac:dyDescent="0.25">
      <c r="A15" t="s">
        <v>13</v>
      </c>
      <c r="B15" t="s">
        <v>70</v>
      </c>
    </row>
    <row r="16" spans="1:2" x14ac:dyDescent="0.25">
      <c r="A16" t="s">
        <v>15</v>
      </c>
      <c r="B16" t="s">
        <v>71</v>
      </c>
    </row>
    <row r="17" spans="1:2" x14ac:dyDescent="0.25">
      <c r="A17" t="s">
        <v>5</v>
      </c>
      <c r="B17" t="s">
        <v>98</v>
      </c>
    </row>
    <row r="18" spans="1:2" x14ac:dyDescent="0.25">
      <c r="A18" t="s">
        <v>6</v>
      </c>
      <c r="B18" t="s">
        <v>99</v>
      </c>
    </row>
    <row r="19" spans="1:2" x14ac:dyDescent="0.25">
      <c r="A19" t="s">
        <v>7</v>
      </c>
      <c r="B19" t="s">
        <v>100</v>
      </c>
    </row>
    <row r="20" spans="1:2" x14ac:dyDescent="0.25">
      <c r="A20" t="s">
        <v>8</v>
      </c>
      <c r="B20" t="s">
        <v>101</v>
      </c>
    </row>
    <row r="21" spans="1:2" x14ac:dyDescent="0.25">
      <c r="A21" t="s">
        <v>54</v>
      </c>
      <c r="B21" t="s">
        <v>72</v>
      </c>
    </row>
    <row r="22" spans="1:2" x14ac:dyDescent="0.25">
      <c r="A22" t="s">
        <v>55</v>
      </c>
      <c r="B22" t="s">
        <v>72</v>
      </c>
    </row>
    <row r="23" spans="1:2" x14ac:dyDescent="0.25">
      <c r="A23" t="s">
        <v>9</v>
      </c>
      <c r="B23" t="s">
        <v>102</v>
      </c>
    </row>
    <row r="28" spans="1:2" ht="18.75" x14ac:dyDescent="0.3">
      <c r="A28" s="20" t="s">
        <v>62</v>
      </c>
    </row>
    <row r="29" spans="1:2" x14ac:dyDescent="0.25">
      <c r="A29" t="s">
        <v>73</v>
      </c>
    </row>
    <row r="31" spans="1:2" x14ac:dyDescent="0.25">
      <c r="A31" s="19" t="s">
        <v>74</v>
      </c>
    </row>
    <row r="32" spans="1:2" x14ac:dyDescent="0.25">
      <c r="A32" t="s">
        <v>0</v>
      </c>
      <c r="B32" t="s">
        <v>75</v>
      </c>
    </row>
    <row r="33" spans="1:3" x14ac:dyDescent="0.25">
      <c r="A33" t="s">
        <v>2</v>
      </c>
      <c r="B33" t="s">
        <v>79</v>
      </c>
    </row>
    <row r="34" spans="1:3" x14ac:dyDescent="0.25">
      <c r="A34" t="s">
        <v>11</v>
      </c>
      <c r="B34" t="s">
        <v>76</v>
      </c>
      <c r="C34" t="s">
        <v>84</v>
      </c>
    </row>
    <row r="35" spans="1:3" x14ac:dyDescent="0.25">
      <c r="A35" t="s">
        <v>12</v>
      </c>
      <c r="B35" t="s">
        <v>77</v>
      </c>
      <c r="C35" t="s">
        <v>78</v>
      </c>
    </row>
    <row r="36" spans="1:3" x14ac:dyDescent="0.25">
      <c r="A36" t="s">
        <v>5</v>
      </c>
      <c r="B36" t="s">
        <v>79</v>
      </c>
    </row>
    <row r="37" spans="1:3" x14ac:dyDescent="0.25">
      <c r="A37" t="s">
        <v>25</v>
      </c>
      <c r="B37" t="s">
        <v>80</v>
      </c>
    </row>
    <row r="38" spans="1:3" x14ac:dyDescent="0.25">
      <c r="A38" t="s">
        <v>26</v>
      </c>
      <c r="B38" t="s">
        <v>81</v>
      </c>
    </row>
    <row r="39" spans="1:3" x14ac:dyDescent="0.25">
      <c r="A39" t="s">
        <v>30</v>
      </c>
      <c r="B39" t="s">
        <v>80</v>
      </c>
    </row>
    <row r="40" spans="1:3" x14ac:dyDescent="0.25">
      <c r="A40" t="s">
        <v>59</v>
      </c>
      <c r="B40" t="s">
        <v>82</v>
      </c>
    </row>
    <row r="41" spans="1:3" x14ac:dyDescent="0.25">
      <c r="A41" t="s">
        <v>33</v>
      </c>
      <c r="B41" t="s">
        <v>83</v>
      </c>
    </row>
    <row r="43" spans="1:3" ht="18.75" x14ac:dyDescent="0.3">
      <c r="A43" s="20" t="s">
        <v>63</v>
      </c>
    </row>
    <row r="44" spans="1:3" x14ac:dyDescent="0.25">
      <c r="A44" t="s">
        <v>85</v>
      </c>
    </row>
    <row r="46" spans="1:3" x14ac:dyDescent="0.25">
      <c r="A46" s="19" t="s">
        <v>86</v>
      </c>
    </row>
    <row r="47" spans="1:3" x14ac:dyDescent="0.25">
      <c r="A47" t="s">
        <v>0</v>
      </c>
      <c r="B47" t="s">
        <v>75</v>
      </c>
    </row>
    <row r="48" spans="1:3" x14ac:dyDescent="0.25">
      <c r="A48" t="s">
        <v>2</v>
      </c>
      <c r="B48" t="s">
        <v>79</v>
      </c>
    </row>
    <row r="49" spans="1:3" x14ac:dyDescent="0.25">
      <c r="A49" t="s">
        <v>11</v>
      </c>
      <c r="B49" t="s">
        <v>76</v>
      </c>
      <c r="C49" t="s">
        <v>84</v>
      </c>
    </row>
    <row r="50" spans="1:3" x14ac:dyDescent="0.25">
      <c r="A50" t="s">
        <v>12</v>
      </c>
      <c r="B50" t="s">
        <v>77</v>
      </c>
      <c r="C50" t="s">
        <v>78</v>
      </c>
    </row>
    <row r="51" spans="1:3" x14ac:dyDescent="0.25">
      <c r="A51" t="s">
        <v>5</v>
      </c>
      <c r="B51" t="s">
        <v>79</v>
      </c>
    </row>
    <row r="52" spans="1:3" x14ac:dyDescent="0.25">
      <c r="A52" t="s">
        <v>25</v>
      </c>
      <c r="B52" t="s">
        <v>80</v>
      </c>
    </row>
    <row r="53" spans="1:3" x14ac:dyDescent="0.25">
      <c r="A53" t="s">
        <v>26</v>
      </c>
      <c r="B53" t="s">
        <v>87</v>
      </c>
    </row>
    <row r="54" spans="1:3" x14ac:dyDescent="0.25">
      <c r="A54" t="s">
        <v>27</v>
      </c>
      <c r="B54" t="s">
        <v>80</v>
      </c>
    </row>
    <row r="55" spans="1:3" x14ac:dyDescent="0.25">
      <c r="A55" t="s">
        <v>28</v>
      </c>
      <c r="B55" t="s">
        <v>80</v>
      </c>
    </row>
    <row r="56" spans="1:3" x14ac:dyDescent="0.25">
      <c r="A56" t="s">
        <v>29</v>
      </c>
      <c r="B56" t="s">
        <v>80</v>
      </c>
    </row>
    <row r="57" spans="1:3" x14ac:dyDescent="0.25">
      <c r="A57" t="s">
        <v>30</v>
      </c>
      <c r="B57" t="s">
        <v>88</v>
      </c>
    </row>
    <row r="58" spans="1:3" x14ac:dyDescent="0.25">
      <c r="A58" t="s">
        <v>60</v>
      </c>
      <c r="B58" t="s">
        <v>89</v>
      </c>
    </row>
    <row r="59" spans="1:3" x14ac:dyDescent="0.25">
      <c r="A59" t="s">
        <v>32</v>
      </c>
      <c r="B59" t="s">
        <v>80</v>
      </c>
    </row>
    <row r="60" spans="1:3" x14ac:dyDescent="0.25">
      <c r="A60" t="s">
        <v>33</v>
      </c>
      <c r="B60" t="s">
        <v>90</v>
      </c>
    </row>
    <row r="63" spans="1:3" ht="18.75" x14ac:dyDescent="0.3">
      <c r="A63" s="20" t="s">
        <v>64</v>
      </c>
    </row>
    <row r="64" spans="1:3" x14ac:dyDescent="0.25">
      <c r="A64" t="s">
        <v>92</v>
      </c>
    </row>
    <row r="65" spans="1:3" x14ac:dyDescent="0.25">
      <c r="A65" t="s">
        <v>0</v>
      </c>
      <c r="B65" t="s">
        <v>75</v>
      </c>
    </row>
    <row r="66" spans="1:3" x14ac:dyDescent="0.25">
      <c r="A66" t="s">
        <v>2</v>
      </c>
      <c r="B66" t="s">
        <v>79</v>
      </c>
    </row>
    <row r="67" spans="1:3" x14ac:dyDescent="0.25">
      <c r="A67" t="s">
        <v>11</v>
      </c>
      <c r="B67" t="s">
        <v>76</v>
      </c>
      <c r="C67" t="s">
        <v>84</v>
      </c>
    </row>
    <row r="68" spans="1:3" x14ac:dyDescent="0.25">
      <c r="A68" t="s">
        <v>12</v>
      </c>
      <c r="B68" t="s">
        <v>77</v>
      </c>
      <c r="C68" t="s">
        <v>78</v>
      </c>
    </row>
    <row r="69" spans="1:3" x14ac:dyDescent="0.25">
      <c r="A69" t="s">
        <v>5</v>
      </c>
      <c r="B69" t="s">
        <v>79</v>
      </c>
    </row>
    <row r="70" spans="1:3" x14ac:dyDescent="0.25">
      <c r="A70" t="s">
        <v>30</v>
      </c>
      <c r="B70" t="s">
        <v>80</v>
      </c>
    </row>
    <row r="71" spans="1:3" x14ac:dyDescent="0.25">
      <c r="A71" t="s">
        <v>31</v>
      </c>
      <c r="B71" t="s">
        <v>80</v>
      </c>
    </row>
    <row r="72" spans="1:3" x14ac:dyDescent="0.25">
      <c r="A72" t="s">
        <v>32</v>
      </c>
      <c r="B72" t="s">
        <v>80</v>
      </c>
    </row>
    <row r="73" spans="1:3" x14ac:dyDescent="0.25">
      <c r="A73" t="s">
        <v>33</v>
      </c>
      <c r="B73" t="s">
        <v>93</v>
      </c>
    </row>
    <row r="76" spans="1:3" ht="18.75" x14ac:dyDescent="0.3">
      <c r="A76" s="20" t="s">
        <v>65</v>
      </c>
    </row>
    <row r="77" spans="1:3" x14ac:dyDescent="0.25">
      <c r="A77" t="s">
        <v>94</v>
      </c>
    </row>
    <row r="79" spans="1:3" x14ac:dyDescent="0.25">
      <c r="A79" t="s">
        <v>0</v>
      </c>
      <c r="B79" t="s">
        <v>75</v>
      </c>
    </row>
    <row r="80" spans="1:3" x14ac:dyDescent="0.25">
      <c r="A80" t="s">
        <v>2</v>
      </c>
      <c r="B80" t="s">
        <v>79</v>
      </c>
    </row>
    <row r="81" spans="1:3" x14ac:dyDescent="0.25">
      <c r="A81" t="s">
        <v>11</v>
      </c>
      <c r="B81" t="s">
        <v>76</v>
      </c>
      <c r="C81" t="s">
        <v>84</v>
      </c>
    </row>
    <row r="82" spans="1:3" x14ac:dyDescent="0.25">
      <c r="A82" t="s">
        <v>12</v>
      </c>
      <c r="B82" t="s">
        <v>77</v>
      </c>
      <c r="C82" t="s">
        <v>78</v>
      </c>
    </row>
    <row r="83" spans="1:3" x14ac:dyDescent="0.25">
      <c r="A83" t="s">
        <v>5</v>
      </c>
      <c r="B83" t="s">
        <v>79</v>
      </c>
    </row>
    <row r="84" spans="1:3" x14ac:dyDescent="0.25">
      <c r="A84" t="s">
        <v>31</v>
      </c>
      <c r="B84" t="s">
        <v>80</v>
      </c>
    </row>
    <row r="85" spans="1:3" x14ac:dyDescent="0.25">
      <c r="A85" t="s">
        <v>32</v>
      </c>
      <c r="B85" t="s">
        <v>80</v>
      </c>
    </row>
    <row r="86" spans="1:3" x14ac:dyDescent="0.25">
      <c r="A86" t="s">
        <v>33</v>
      </c>
      <c r="B86" t="s">
        <v>93</v>
      </c>
    </row>
    <row r="89" spans="1:3" ht="18.75" x14ac:dyDescent="0.3">
      <c r="A89" s="21" t="s">
        <v>103</v>
      </c>
    </row>
    <row r="91" spans="1:3" x14ac:dyDescent="0.25">
      <c r="A91" t="s">
        <v>104</v>
      </c>
    </row>
    <row r="93" spans="1:3" x14ac:dyDescent="0.25">
      <c r="A93" t="s">
        <v>105</v>
      </c>
    </row>
    <row r="94" spans="1:3" x14ac:dyDescent="0.25">
      <c r="A94" t="s">
        <v>106</v>
      </c>
    </row>
  </sheetData>
  <sheetProtection password="EE2E"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1">
    <tabColor rgb="FF800000"/>
  </sheetPr>
  <dimension ref="A1:B12"/>
  <sheetViews>
    <sheetView showGridLines="0" zoomScale="85" zoomScaleNormal="85" workbookViewId="0">
      <selection activeCell="G15" sqref="G15"/>
    </sheetView>
  </sheetViews>
  <sheetFormatPr defaultColWidth="8.7109375" defaultRowHeight="15.75" customHeight="1" x14ac:dyDescent="0.25"/>
  <cols>
    <col min="1" max="1" width="17.42578125" style="106" customWidth="1"/>
    <col min="2" max="2" width="23.5703125" style="106" customWidth="1"/>
    <col min="3" max="13" width="9.140625" style="106" customWidth="1"/>
    <col min="14" max="16384" width="8.7109375" style="106"/>
  </cols>
  <sheetData>
    <row r="1" spans="1:2" ht="15" x14ac:dyDescent="0.25"/>
    <row r="2" spans="1:2" ht="18.75" x14ac:dyDescent="0.3">
      <c r="A2" s="73" t="s">
        <v>12</v>
      </c>
      <c r="B2" s="73" t="s">
        <v>23</v>
      </c>
    </row>
    <row r="3" spans="1:2" ht="15" x14ac:dyDescent="0.25">
      <c r="A3" s="55">
        <v>2018</v>
      </c>
      <c r="B3" s="143">
        <v>250</v>
      </c>
    </row>
    <row r="4" spans="1:2" ht="15" x14ac:dyDescent="0.25">
      <c r="A4" s="55">
        <v>2019</v>
      </c>
      <c r="B4" s="82"/>
    </row>
    <row r="5" spans="1:2" ht="15" x14ac:dyDescent="0.25">
      <c r="A5" s="55">
        <v>2020</v>
      </c>
      <c r="B5" s="82"/>
    </row>
    <row r="6" spans="1:2" ht="15" x14ac:dyDescent="0.25">
      <c r="A6" s="55">
        <v>2021</v>
      </c>
      <c r="B6" s="82"/>
    </row>
    <row r="7" spans="1:2" ht="15" x14ac:dyDescent="0.25"/>
    <row r="8" spans="1:2" x14ac:dyDescent="0.25">
      <c r="A8" s="140"/>
    </row>
    <row r="9" spans="1:2" ht="15" x14ac:dyDescent="0.25"/>
    <row r="10" spans="1:2" ht="15" x14ac:dyDescent="0.25"/>
    <row r="11" spans="1:2" ht="15" x14ac:dyDescent="0.25"/>
    <row r="12" spans="1:2" ht="15" x14ac:dyDescent="0.25"/>
  </sheetData>
  <sheetProtection algorithmName="SHA-512" hashValue="tQokF13d7LXN76SiQeVuUPuBfvRygM1ONd8w9Urcxizsf2LdfTBVT3oFwI23rQThWzqz/Cjh1JKfqNf5y46iNQ==" saltValue="lYZZzSnX0SI8FdWSZWbmz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3:C3"/>
  <sheetViews>
    <sheetView workbookViewId="0">
      <selection activeCell="A4" sqref="A4"/>
    </sheetView>
  </sheetViews>
  <sheetFormatPr defaultRowHeight="15" x14ac:dyDescent="0.25"/>
  <cols>
    <col min="1" max="1" width="23.42578125" bestFit="1" customWidth="1"/>
    <col min="2" max="2" width="7.85546875" customWidth="1"/>
    <col min="3" max="3" width="25" customWidth="1"/>
  </cols>
  <sheetData>
    <row r="3" spans="1:3" x14ac:dyDescent="0.25">
      <c r="A3" s="43" t="s">
        <v>0</v>
      </c>
      <c r="B3" s="43" t="s">
        <v>2</v>
      </c>
      <c r="C3" t="s">
        <v>133</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3:C3"/>
  <sheetViews>
    <sheetView workbookViewId="0">
      <selection activeCell="G19" sqref="G19"/>
    </sheetView>
  </sheetViews>
  <sheetFormatPr defaultRowHeight="15" x14ac:dyDescent="0.25"/>
  <cols>
    <col min="1" max="1" width="20" bestFit="1" customWidth="1"/>
    <col min="2" max="2" width="7.85546875" customWidth="1"/>
    <col min="3" max="3" width="25" customWidth="1"/>
  </cols>
  <sheetData>
    <row r="3" spans="1:3" x14ac:dyDescent="0.25">
      <c r="A3" s="43" t="s">
        <v>0</v>
      </c>
      <c r="B3" s="43" t="s">
        <v>2</v>
      </c>
      <c r="C3" t="s">
        <v>133</v>
      </c>
    </row>
  </sheetData>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10"/>
  <dimension ref="A3:K225"/>
  <sheetViews>
    <sheetView workbookViewId="0">
      <selection activeCell="A8" sqref="A8"/>
    </sheetView>
  </sheetViews>
  <sheetFormatPr defaultRowHeight="15" x14ac:dyDescent="0.25"/>
  <cols>
    <col min="1" max="1" width="18.85546875" bestFit="1" customWidth="1"/>
    <col min="2" max="2" width="27.85546875" customWidth="1"/>
    <col min="3" max="3" width="27.42578125" customWidth="1"/>
    <col min="7" max="7" width="12.140625" bestFit="1" customWidth="1"/>
    <col min="11" max="11" width="10.42578125" bestFit="1" customWidth="1"/>
  </cols>
  <sheetData>
    <row r="3" spans="1:11" ht="17.25" x14ac:dyDescent="0.3">
      <c r="A3" s="2" t="s">
        <v>114</v>
      </c>
      <c r="B3" s="2" t="s">
        <v>115</v>
      </c>
      <c r="C3" s="39"/>
      <c r="G3" s="11" t="s">
        <v>34</v>
      </c>
      <c r="H3" s="11"/>
      <c r="K3" t="s">
        <v>50</v>
      </c>
    </row>
    <row r="4" spans="1:11" x14ac:dyDescent="0.25">
      <c r="A4" s="12"/>
      <c r="B4" s="12"/>
      <c r="C4" s="40"/>
      <c r="G4" s="11">
        <v>1</v>
      </c>
      <c r="H4" s="11" t="s">
        <v>35</v>
      </c>
      <c r="K4" s="1">
        <v>41640</v>
      </c>
    </row>
    <row r="5" spans="1:11" x14ac:dyDescent="0.25">
      <c r="A5" s="12" t="s">
        <v>111</v>
      </c>
      <c r="B5" s="12"/>
      <c r="C5" s="40"/>
      <c r="G5" s="11">
        <v>2</v>
      </c>
      <c r="H5" s="11" t="s">
        <v>36</v>
      </c>
      <c r="K5" s="1">
        <v>44196</v>
      </c>
    </row>
    <row r="6" spans="1:11" x14ac:dyDescent="0.25">
      <c r="A6" s="12" t="s">
        <v>112</v>
      </c>
      <c r="B6" s="12" t="s">
        <v>58</v>
      </c>
      <c r="C6" s="40"/>
      <c r="G6" s="11">
        <v>3</v>
      </c>
      <c r="H6" s="11" t="s">
        <v>37</v>
      </c>
    </row>
    <row r="7" spans="1:11" x14ac:dyDescent="0.25">
      <c r="A7" s="12" t="s">
        <v>113</v>
      </c>
      <c r="B7" s="12" t="s">
        <v>23</v>
      </c>
      <c r="G7" s="11">
        <v>4</v>
      </c>
      <c r="H7" s="11" t="s">
        <v>38</v>
      </c>
    </row>
    <row r="8" spans="1:11" x14ac:dyDescent="0.25">
      <c r="A8" s="12"/>
      <c r="B8" s="12"/>
      <c r="G8" s="11">
        <v>5</v>
      </c>
      <c r="H8" s="11" t="s">
        <v>39</v>
      </c>
    </row>
    <row r="9" spans="1:11" x14ac:dyDescent="0.25">
      <c r="A9" s="13" t="s">
        <v>24</v>
      </c>
      <c r="G9" s="11">
        <v>6</v>
      </c>
      <c r="H9" s="11" t="s">
        <v>40</v>
      </c>
    </row>
    <row r="10" spans="1:11" x14ac:dyDescent="0.25">
      <c r="G10" s="11">
        <v>7</v>
      </c>
      <c r="H10" s="11" t="s">
        <v>41</v>
      </c>
    </row>
    <row r="11" spans="1:11" x14ac:dyDescent="0.25">
      <c r="G11" s="11">
        <v>8</v>
      </c>
      <c r="H11" s="11" t="s">
        <v>42</v>
      </c>
    </row>
    <row r="12" spans="1:11" x14ac:dyDescent="0.25">
      <c r="G12" s="11">
        <v>9</v>
      </c>
      <c r="H12" s="11" t="s">
        <v>43</v>
      </c>
    </row>
    <row r="13" spans="1:11" ht="17.25" x14ac:dyDescent="0.3">
      <c r="A13" s="19" t="s">
        <v>119</v>
      </c>
      <c r="B13" s="2" t="s">
        <v>110</v>
      </c>
      <c r="C13" s="2" t="s">
        <v>116</v>
      </c>
      <c r="G13" s="11">
        <v>10</v>
      </c>
      <c r="H13" s="11" t="s">
        <v>44</v>
      </c>
    </row>
    <row r="14" spans="1:11" x14ac:dyDescent="0.25">
      <c r="B14" s="12"/>
      <c r="C14" s="12"/>
      <c r="G14" s="11">
        <v>11</v>
      </c>
      <c r="H14" s="11" t="s">
        <v>45</v>
      </c>
    </row>
    <row r="15" spans="1:11" x14ac:dyDescent="0.25">
      <c r="A15" t="s">
        <v>23</v>
      </c>
      <c r="B15" s="12">
        <v>10</v>
      </c>
      <c r="C15" s="12" t="s">
        <v>117</v>
      </c>
      <c r="G15" s="11">
        <v>12</v>
      </c>
      <c r="H15" s="11" t="s">
        <v>46</v>
      </c>
    </row>
    <row r="16" spans="1:11" x14ac:dyDescent="0.25">
      <c r="A16" t="s">
        <v>58</v>
      </c>
      <c r="B16" s="12">
        <v>20</v>
      </c>
      <c r="C16" s="12" t="s">
        <v>118</v>
      </c>
    </row>
    <row r="18" spans="1:8" x14ac:dyDescent="0.25">
      <c r="G18" s="12" t="s">
        <v>208</v>
      </c>
      <c r="H18" s="12"/>
    </row>
    <row r="19" spans="1:8" x14ac:dyDescent="0.25">
      <c r="G19" s="12">
        <v>2014</v>
      </c>
      <c r="H19" s="12">
        <v>110.13</v>
      </c>
    </row>
    <row r="20" spans="1:8" x14ac:dyDescent="0.25">
      <c r="A20" s="12"/>
      <c r="G20" s="12">
        <v>2015</v>
      </c>
      <c r="H20" s="12">
        <v>111.75</v>
      </c>
    </row>
    <row r="21" spans="1:8" x14ac:dyDescent="0.25">
      <c r="A21" s="12" t="s">
        <v>148</v>
      </c>
      <c r="G21" s="12">
        <v>2016</v>
      </c>
      <c r="H21" s="12"/>
    </row>
    <row r="22" spans="1:8" x14ac:dyDescent="0.25">
      <c r="A22" s="12" t="s">
        <v>149</v>
      </c>
      <c r="G22" s="12">
        <v>2017</v>
      </c>
      <c r="H22" s="12"/>
    </row>
    <row r="23" spans="1:8" x14ac:dyDescent="0.25">
      <c r="G23" s="12">
        <v>2018</v>
      </c>
      <c r="H23" s="12"/>
    </row>
    <row r="24" spans="1:8" x14ac:dyDescent="0.25">
      <c r="G24" s="12">
        <v>2019</v>
      </c>
      <c r="H24" s="12"/>
    </row>
    <row r="25" spans="1:8" x14ac:dyDescent="0.25">
      <c r="G25" s="12">
        <v>2020</v>
      </c>
      <c r="H25" s="12"/>
    </row>
    <row r="26" spans="1:8" ht="15.75" x14ac:dyDescent="0.25">
      <c r="B26" s="18"/>
    </row>
    <row r="27" spans="1:8" ht="15.75" x14ac:dyDescent="0.25">
      <c r="B27" s="18"/>
    </row>
    <row r="28" spans="1:8" ht="15.75" x14ac:dyDescent="0.25">
      <c r="B28" s="18"/>
    </row>
    <row r="29" spans="1:8" ht="15.75" x14ac:dyDescent="0.25">
      <c r="B29" s="18"/>
    </row>
    <row r="30" spans="1:8" ht="15.75" x14ac:dyDescent="0.25">
      <c r="B30" s="18"/>
    </row>
    <row r="31" spans="1:8" ht="15.75" x14ac:dyDescent="0.25">
      <c r="B31" s="18"/>
    </row>
    <row r="32" spans="1:8" ht="15.75" x14ac:dyDescent="0.25">
      <c r="B32" s="18"/>
    </row>
    <row r="33" spans="2:2" ht="15.75" x14ac:dyDescent="0.25">
      <c r="B33" s="18"/>
    </row>
    <row r="34" spans="2:2" ht="15.75" x14ac:dyDescent="0.25">
      <c r="B34" s="18"/>
    </row>
    <row r="35" spans="2:2" ht="15.75" x14ac:dyDescent="0.25">
      <c r="B35" s="18"/>
    </row>
    <row r="36" spans="2:2" ht="15.75" x14ac:dyDescent="0.25">
      <c r="B36" s="18"/>
    </row>
    <row r="37" spans="2:2" ht="15.75" x14ac:dyDescent="0.25">
      <c r="B37" s="18"/>
    </row>
    <row r="38" spans="2:2" ht="15.75" x14ac:dyDescent="0.25">
      <c r="B38" s="18"/>
    </row>
    <row r="39" spans="2:2" ht="15.75" x14ac:dyDescent="0.25">
      <c r="B39" s="18"/>
    </row>
    <row r="40" spans="2:2" ht="15.75" x14ac:dyDescent="0.25">
      <c r="B40" s="18"/>
    </row>
    <row r="41" spans="2:2" ht="15.75" x14ac:dyDescent="0.25">
      <c r="B41" s="18"/>
    </row>
    <row r="42" spans="2:2" ht="15.75" x14ac:dyDescent="0.25">
      <c r="B42" s="18"/>
    </row>
    <row r="43" spans="2:2" ht="15.75" x14ac:dyDescent="0.25">
      <c r="B43" s="18"/>
    </row>
    <row r="44" spans="2:2" ht="15.75" x14ac:dyDescent="0.25">
      <c r="B44" s="18"/>
    </row>
    <row r="45" spans="2:2" ht="15.75" x14ac:dyDescent="0.25">
      <c r="B45" s="18"/>
    </row>
    <row r="46" spans="2:2" ht="15.75" x14ac:dyDescent="0.25">
      <c r="B46" s="18"/>
    </row>
    <row r="47" spans="2:2" ht="15.75" x14ac:dyDescent="0.25">
      <c r="B47" s="18"/>
    </row>
    <row r="48" spans="2:2" ht="15.75" x14ac:dyDescent="0.25">
      <c r="B48" s="18"/>
    </row>
    <row r="49" spans="2:2" ht="15.75" x14ac:dyDescent="0.25">
      <c r="B49" s="18"/>
    </row>
    <row r="50" spans="2:2" ht="15.75" x14ac:dyDescent="0.25">
      <c r="B50" s="18"/>
    </row>
    <row r="51" spans="2:2" ht="15.75" x14ac:dyDescent="0.25">
      <c r="B51" s="18"/>
    </row>
    <row r="52" spans="2:2" ht="15.75" x14ac:dyDescent="0.25">
      <c r="B52" s="18"/>
    </row>
    <row r="53" spans="2:2" ht="15.75" x14ac:dyDescent="0.25">
      <c r="B53" s="18"/>
    </row>
    <row r="54" spans="2:2" ht="15.75" x14ac:dyDescent="0.25">
      <c r="B54" s="18"/>
    </row>
    <row r="55" spans="2:2" ht="15.75" x14ac:dyDescent="0.25">
      <c r="B55" s="18"/>
    </row>
    <row r="56" spans="2:2" ht="15.75" x14ac:dyDescent="0.25">
      <c r="B56" s="18"/>
    </row>
    <row r="57" spans="2:2" ht="15.75" x14ac:dyDescent="0.25">
      <c r="B57" s="18"/>
    </row>
    <row r="58" spans="2:2" ht="15.75" x14ac:dyDescent="0.25">
      <c r="B58" s="18"/>
    </row>
    <row r="59" spans="2:2" ht="15.75" x14ac:dyDescent="0.25">
      <c r="B59" s="18"/>
    </row>
    <row r="60" spans="2:2" ht="15.75" x14ac:dyDescent="0.25">
      <c r="B60" s="18"/>
    </row>
    <row r="61" spans="2:2" ht="15.75" x14ac:dyDescent="0.25">
      <c r="B61" s="18"/>
    </row>
    <row r="62" spans="2:2" ht="15.75" x14ac:dyDescent="0.25">
      <c r="B62" s="18"/>
    </row>
    <row r="63" spans="2:2" ht="15.75" x14ac:dyDescent="0.25">
      <c r="B63" s="18"/>
    </row>
    <row r="64" spans="2:2" ht="15.75" x14ac:dyDescent="0.25">
      <c r="B64" s="18"/>
    </row>
    <row r="65" spans="2:2" ht="15.75" x14ac:dyDescent="0.25">
      <c r="B65" s="18"/>
    </row>
    <row r="66" spans="2:2" ht="15.75" x14ac:dyDescent="0.25">
      <c r="B66" s="18"/>
    </row>
    <row r="67" spans="2:2" ht="15.75" x14ac:dyDescent="0.25">
      <c r="B67" s="18"/>
    </row>
    <row r="68" spans="2:2" ht="15.75" x14ac:dyDescent="0.25">
      <c r="B68" s="18"/>
    </row>
    <row r="69" spans="2:2" ht="15.75" x14ac:dyDescent="0.25">
      <c r="B69" s="18"/>
    </row>
    <row r="70" spans="2:2" ht="15.75" x14ac:dyDescent="0.25">
      <c r="B70" s="18"/>
    </row>
    <row r="71" spans="2:2" ht="15.75" x14ac:dyDescent="0.25">
      <c r="B71" s="18"/>
    </row>
    <row r="72" spans="2:2" ht="15.75" x14ac:dyDescent="0.25">
      <c r="B72" s="18"/>
    </row>
    <row r="73" spans="2:2" ht="15.75" x14ac:dyDescent="0.25">
      <c r="B73" s="18"/>
    </row>
    <row r="74" spans="2:2" ht="15.75" x14ac:dyDescent="0.25">
      <c r="B74" s="18"/>
    </row>
    <row r="75" spans="2:2" ht="15.75" x14ac:dyDescent="0.25">
      <c r="B75" s="18"/>
    </row>
    <row r="76" spans="2:2" ht="15.75" x14ac:dyDescent="0.25">
      <c r="B76" s="18"/>
    </row>
    <row r="77" spans="2:2" ht="15.75" x14ac:dyDescent="0.25">
      <c r="B77" s="18"/>
    </row>
    <row r="78" spans="2:2" ht="15.75" x14ac:dyDescent="0.25">
      <c r="B78" s="18"/>
    </row>
    <row r="79" spans="2:2" ht="15.75" x14ac:dyDescent="0.25">
      <c r="B79" s="18"/>
    </row>
    <row r="80" spans="2:2" ht="15.75" x14ac:dyDescent="0.25">
      <c r="B80" s="18"/>
    </row>
    <row r="81" spans="2:2" ht="15.75" x14ac:dyDescent="0.25">
      <c r="B81" s="18"/>
    </row>
    <row r="82" spans="2:2" ht="15.75" x14ac:dyDescent="0.25">
      <c r="B82" s="18"/>
    </row>
    <row r="83" spans="2:2" ht="15.75" x14ac:dyDescent="0.25">
      <c r="B83" s="18"/>
    </row>
    <row r="84" spans="2:2" ht="15.75" x14ac:dyDescent="0.25">
      <c r="B84" s="18"/>
    </row>
    <row r="85" spans="2:2" ht="15.75" x14ac:dyDescent="0.25">
      <c r="B85" s="18"/>
    </row>
    <row r="86" spans="2:2" ht="15.75" x14ac:dyDescent="0.25">
      <c r="B86" s="18"/>
    </row>
    <row r="87" spans="2:2" ht="15.75" x14ac:dyDescent="0.25">
      <c r="B87" s="18"/>
    </row>
    <row r="88" spans="2:2" ht="15.75" x14ac:dyDescent="0.25">
      <c r="B88" s="18"/>
    </row>
    <row r="89" spans="2:2" ht="15.75" x14ac:dyDescent="0.25">
      <c r="B89" s="18"/>
    </row>
    <row r="90" spans="2:2" ht="15.75" x14ac:dyDescent="0.25">
      <c r="B90" s="18"/>
    </row>
    <row r="91" spans="2:2" ht="15.75" x14ac:dyDescent="0.25">
      <c r="B91" s="18"/>
    </row>
    <row r="92" spans="2:2" ht="15.75" x14ac:dyDescent="0.25">
      <c r="B92" s="18"/>
    </row>
    <row r="93" spans="2:2" ht="15.75" x14ac:dyDescent="0.25">
      <c r="B93" s="18"/>
    </row>
    <row r="94" spans="2:2" ht="15.75" x14ac:dyDescent="0.25">
      <c r="B94" s="18"/>
    </row>
    <row r="95" spans="2:2" ht="15.75" x14ac:dyDescent="0.25">
      <c r="B95" s="18"/>
    </row>
    <row r="96" spans="2:2" ht="15.75" x14ac:dyDescent="0.25">
      <c r="B96" s="18"/>
    </row>
    <row r="97" spans="2:2" ht="15.75" x14ac:dyDescent="0.25">
      <c r="B97" s="18"/>
    </row>
    <row r="98" spans="2:2" ht="15.75" x14ac:dyDescent="0.25">
      <c r="B98" s="18"/>
    </row>
    <row r="99" spans="2:2" ht="15.75" x14ac:dyDescent="0.25">
      <c r="B99" s="18"/>
    </row>
    <row r="100" spans="2:2" ht="15.75" x14ac:dyDescent="0.25">
      <c r="B100" s="18"/>
    </row>
    <row r="101" spans="2:2" ht="15.75" x14ac:dyDescent="0.25">
      <c r="B101" s="18"/>
    </row>
    <row r="102" spans="2:2" ht="15.75" x14ac:dyDescent="0.25">
      <c r="B102" s="18"/>
    </row>
    <row r="103" spans="2:2" ht="15.75" x14ac:dyDescent="0.25">
      <c r="B103" s="18"/>
    </row>
    <row r="104" spans="2:2" ht="15.75" x14ac:dyDescent="0.25">
      <c r="B104" s="18"/>
    </row>
    <row r="105" spans="2:2" ht="15.75" x14ac:dyDescent="0.25">
      <c r="B105" s="18"/>
    </row>
    <row r="106" spans="2:2" ht="15.75" x14ac:dyDescent="0.25">
      <c r="B106" s="18"/>
    </row>
    <row r="107" spans="2:2" ht="15.75" x14ac:dyDescent="0.25">
      <c r="B107" s="18"/>
    </row>
    <row r="108" spans="2:2" ht="15.75" x14ac:dyDescent="0.25">
      <c r="B108" s="18"/>
    </row>
    <row r="109" spans="2:2" ht="15.75" x14ac:dyDescent="0.25">
      <c r="B109" s="18"/>
    </row>
    <row r="110" spans="2:2" ht="15.75" x14ac:dyDescent="0.25">
      <c r="B110" s="18"/>
    </row>
    <row r="111" spans="2:2" ht="15.75" x14ac:dyDescent="0.25">
      <c r="B111" s="18"/>
    </row>
    <row r="112" spans="2:2" ht="15.75" x14ac:dyDescent="0.25">
      <c r="B112" s="18"/>
    </row>
    <row r="113" spans="2:2" ht="15.75" x14ac:dyDescent="0.25">
      <c r="B113" s="18"/>
    </row>
    <row r="114" spans="2:2" ht="15.75" x14ac:dyDescent="0.25">
      <c r="B114" s="18"/>
    </row>
    <row r="115" spans="2:2" ht="15.75" x14ac:dyDescent="0.25">
      <c r="B115" s="18"/>
    </row>
    <row r="116" spans="2:2" ht="15.75" x14ac:dyDescent="0.25">
      <c r="B116" s="18"/>
    </row>
    <row r="117" spans="2:2" ht="15.75" x14ac:dyDescent="0.25">
      <c r="B117" s="18"/>
    </row>
    <row r="118" spans="2:2" ht="15.75" x14ac:dyDescent="0.25">
      <c r="B118" s="18"/>
    </row>
    <row r="119" spans="2:2" ht="15.75" x14ac:dyDescent="0.25">
      <c r="B119" s="18"/>
    </row>
    <row r="120" spans="2:2" ht="15.75" x14ac:dyDescent="0.25">
      <c r="B120" s="18"/>
    </row>
    <row r="121" spans="2:2" ht="15.75" x14ac:dyDescent="0.25">
      <c r="B121" s="18"/>
    </row>
    <row r="122" spans="2:2" ht="15.75" x14ac:dyDescent="0.25">
      <c r="B122" s="18"/>
    </row>
    <row r="123" spans="2:2" ht="15.75" x14ac:dyDescent="0.25">
      <c r="B123" s="18"/>
    </row>
    <row r="124" spans="2:2" ht="15.75" x14ac:dyDescent="0.25">
      <c r="B124" s="18"/>
    </row>
    <row r="125" spans="2:2" ht="15.75" x14ac:dyDescent="0.25">
      <c r="B125" s="18"/>
    </row>
    <row r="126" spans="2:2" ht="15.75" x14ac:dyDescent="0.25">
      <c r="B126" s="18"/>
    </row>
    <row r="127" spans="2:2" ht="15.75" x14ac:dyDescent="0.25">
      <c r="B127" s="18"/>
    </row>
    <row r="128" spans="2:2" ht="15.75" x14ac:dyDescent="0.25">
      <c r="B128" s="18"/>
    </row>
    <row r="129" spans="2:2" ht="15.75" x14ac:dyDescent="0.25">
      <c r="B129" s="18"/>
    </row>
    <row r="130" spans="2:2" ht="15.75" x14ac:dyDescent="0.25">
      <c r="B130" s="18"/>
    </row>
    <row r="131" spans="2:2" ht="15.75" x14ac:dyDescent="0.25">
      <c r="B131" s="18"/>
    </row>
    <row r="132" spans="2:2" ht="15.75" x14ac:dyDescent="0.25">
      <c r="B132" s="18"/>
    </row>
    <row r="133" spans="2:2" ht="15.75" x14ac:dyDescent="0.25">
      <c r="B133" s="18"/>
    </row>
    <row r="134" spans="2:2" ht="15.75" x14ac:dyDescent="0.25">
      <c r="B134" s="18"/>
    </row>
    <row r="135" spans="2:2" ht="15.75" x14ac:dyDescent="0.25">
      <c r="B135" s="18"/>
    </row>
    <row r="136" spans="2:2" ht="15.75" x14ac:dyDescent="0.25">
      <c r="B136" s="18"/>
    </row>
    <row r="137" spans="2:2" ht="15.75" x14ac:dyDescent="0.25">
      <c r="B137" s="18"/>
    </row>
    <row r="138" spans="2:2" ht="15.75" x14ac:dyDescent="0.25">
      <c r="B138" s="18"/>
    </row>
    <row r="139" spans="2:2" ht="15.75" x14ac:dyDescent="0.25">
      <c r="B139" s="18"/>
    </row>
    <row r="140" spans="2:2" ht="15.75" x14ac:dyDescent="0.25">
      <c r="B140" s="18"/>
    </row>
    <row r="141" spans="2:2" ht="15.75" x14ac:dyDescent="0.25">
      <c r="B141" s="18"/>
    </row>
    <row r="142" spans="2:2" ht="15.75" x14ac:dyDescent="0.25">
      <c r="B142" s="18"/>
    </row>
    <row r="143" spans="2:2" ht="15.75" x14ac:dyDescent="0.25">
      <c r="B143" s="18"/>
    </row>
    <row r="144" spans="2:2" ht="15.75" x14ac:dyDescent="0.25">
      <c r="B144" s="18"/>
    </row>
    <row r="145" spans="2:2" ht="15.75" x14ac:dyDescent="0.25">
      <c r="B145" s="18"/>
    </row>
    <row r="146" spans="2:2" ht="15.75" x14ac:dyDescent="0.25">
      <c r="B146" s="18"/>
    </row>
    <row r="147" spans="2:2" ht="15.75" x14ac:dyDescent="0.25">
      <c r="B147" s="18"/>
    </row>
    <row r="148" spans="2:2" ht="15.75" x14ac:dyDescent="0.25">
      <c r="B148" s="18"/>
    </row>
    <row r="149" spans="2:2" ht="15.75" x14ac:dyDescent="0.25">
      <c r="B149" s="18"/>
    </row>
    <row r="150" spans="2:2" ht="15.75" x14ac:dyDescent="0.25">
      <c r="B150" s="18"/>
    </row>
    <row r="151" spans="2:2" ht="15.75" x14ac:dyDescent="0.25">
      <c r="B151" s="18"/>
    </row>
    <row r="152" spans="2:2" ht="15.75" x14ac:dyDescent="0.25">
      <c r="B152" s="18"/>
    </row>
    <row r="153" spans="2:2" ht="15.75" x14ac:dyDescent="0.25">
      <c r="B153" s="18"/>
    </row>
    <row r="154" spans="2:2" ht="15.75" x14ac:dyDescent="0.25">
      <c r="B154" s="18"/>
    </row>
    <row r="155" spans="2:2" ht="15.75" x14ac:dyDescent="0.25">
      <c r="B155" s="18"/>
    </row>
    <row r="156" spans="2:2" ht="15.75" x14ac:dyDescent="0.25">
      <c r="B156" s="18"/>
    </row>
    <row r="157" spans="2:2" ht="15.75" x14ac:dyDescent="0.25">
      <c r="B157" s="18"/>
    </row>
    <row r="158" spans="2:2" ht="15.75" x14ac:dyDescent="0.25">
      <c r="B158" s="18"/>
    </row>
    <row r="159" spans="2:2" ht="15.75" x14ac:dyDescent="0.25">
      <c r="B159" s="18"/>
    </row>
    <row r="160" spans="2:2" ht="15.75" x14ac:dyDescent="0.25">
      <c r="B160" s="18"/>
    </row>
    <row r="161" spans="2:2" ht="15.75" x14ac:dyDescent="0.25">
      <c r="B161" s="18"/>
    </row>
    <row r="162" spans="2:2" ht="15.75" x14ac:dyDescent="0.25">
      <c r="B162" s="18"/>
    </row>
    <row r="163" spans="2:2" ht="15.75" x14ac:dyDescent="0.25">
      <c r="B163" s="18"/>
    </row>
    <row r="164" spans="2:2" ht="15.75" x14ac:dyDescent="0.25">
      <c r="B164" s="18"/>
    </row>
    <row r="165" spans="2:2" ht="15.75" x14ac:dyDescent="0.25">
      <c r="B165" s="18"/>
    </row>
    <row r="166" spans="2:2" ht="15.75" x14ac:dyDescent="0.25">
      <c r="B166" s="18"/>
    </row>
    <row r="167" spans="2:2" ht="15.75" x14ac:dyDescent="0.25">
      <c r="B167" s="18"/>
    </row>
    <row r="168" spans="2:2" ht="15.75" x14ac:dyDescent="0.25">
      <c r="B168" s="18"/>
    </row>
    <row r="169" spans="2:2" ht="15.75" x14ac:dyDescent="0.25">
      <c r="B169" s="18"/>
    </row>
    <row r="170" spans="2:2" ht="15.75" x14ac:dyDescent="0.25">
      <c r="B170" s="18"/>
    </row>
    <row r="171" spans="2:2" ht="15.75" x14ac:dyDescent="0.25">
      <c r="B171" s="18"/>
    </row>
    <row r="172" spans="2:2" ht="15.75" x14ac:dyDescent="0.25">
      <c r="B172" s="18"/>
    </row>
    <row r="173" spans="2:2" ht="15.75" x14ac:dyDescent="0.25">
      <c r="B173" s="18"/>
    </row>
    <row r="174" spans="2:2" ht="15.75" x14ac:dyDescent="0.25">
      <c r="B174" s="18"/>
    </row>
    <row r="175" spans="2:2" ht="15.75" x14ac:dyDescent="0.25">
      <c r="B175" s="18"/>
    </row>
    <row r="176" spans="2:2" ht="15.75" x14ac:dyDescent="0.25">
      <c r="B176" s="18"/>
    </row>
    <row r="177" spans="2:2" ht="15.75" x14ac:dyDescent="0.25">
      <c r="B177" s="18"/>
    </row>
    <row r="178" spans="2:2" ht="15.75" x14ac:dyDescent="0.25">
      <c r="B178" s="18"/>
    </row>
    <row r="179" spans="2:2" ht="15.75" x14ac:dyDescent="0.25">
      <c r="B179" s="18"/>
    </row>
    <row r="180" spans="2:2" ht="15.75" x14ac:dyDescent="0.25">
      <c r="B180" s="18"/>
    </row>
    <row r="181" spans="2:2" ht="15.75" x14ac:dyDescent="0.25">
      <c r="B181" s="18"/>
    </row>
    <row r="182" spans="2:2" ht="15.75" x14ac:dyDescent="0.25">
      <c r="B182" s="18"/>
    </row>
    <row r="183" spans="2:2" ht="15.75" x14ac:dyDescent="0.25">
      <c r="B183" s="18"/>
    </row>
    <row r="184" spans="2:2" ht="15.75" x14ac:dyDescent="0.25">
      <c r="B184" s="18"/>
    </row>
    <row r="185" spans="2:2" ht="15.75" x14ac:dyDescent="0.25">
      <c r="B185" s="18"/>
    </row>
    <row r="186" spans="2:2" ht="15.75" x14ac:dyDescent="0.25">
      <c r="B186" s="18"/>
    </row>
    <row r="187" spans="2:2" ht="15.75" x14ac:dyDescent="0.25">
      <c r="B187" s="18"/>
    </row>
    <row r="188" spans="2:2" ht="15.75" x14ac:dyDescent="0.25">
      <c r="B188" s="18"/>
    </row>
    <row r="189" spans="2:2" ht="15.75" x14ac:dyDescent="0.25">
      <c r="B189" s="18"/>
    </row>
    <row r="190" spans="2:2" ht="15.75" x14ac:dyDescent="0.25">
      <c r="B190" s="18"/>
    </row>
    <row r="191" spans="2:2" ht="15.75" x14ac:dyDescent="0.25">
      <c r="B191" s="18"/>
    </row>
    <row r="192" spans="2:2" ht="15.75" x14ac:dyDescent="0.25">
      <c r="B192" s="18"/>
    </row>
    <row r="193" spans="2:2" ht="15.75" x14ac:dyDescent="0.25">
      <c r="B193" s="18"/>
    </row>
    <row r="194" spans="2:2" ht="15.75" x14ac:dyDescent="0.25">
      <c r="B194" s="18"/>
    </row>
    <row r="195" spans="2:2" ht="15.75" x14ac:dyDescent="0.25">
      <c r="B195" s="18"/>
    </row>
    <row r="196" spans="2:2" ht="15.75" x14ac:dyDescent="0.25">
      <c r="B196" s="18"/>
    </row>
    <row r="197" spans="2:2" ht="15.75" x14ac:dyDescent="0.25">
      <c r="B197" s="18"/>
    </row>
    <row r="198" spans="2:2" ht="15.75" x14ac:dyDescent="0.25">
      <c r="B198" s="18"/>
    </row>
    <row r="199" spans="2:2" ht="15.75" x14ac:dyDescent="0.25">
      <c r="B199" s="18"/>
    </row>
    <row r="200" spans="2:2" ht="15.75" x14ac:dyDescent="0.25">
      <c r="B200" s="18"/>
    </row>
    <row r="201" spans="2:2" ht="15.75" x14ac:dyDescent="0.25">
      <c r="B201" s="18"/>
    </row>
    <row r="202" spans="2:2" ht="15.75" x14ac:dyDescent="0.25">
      <c r="B202" s="18"/>
    </row>
    <row r="203" spans="2:2" ht="15.75" x14ac:dyDescent="0.25">
      <c r="B203" s="18"/>
    </row>
    <row r="204" spans="2:2" ht="15.75" x14ac:dyDescent="0.25">
      <c r="B204" s="18"/>
    </row>
    <row r="205" spans="2:2" ht="15.75" x14ac:dyDescent="0.25">
      <c r="B205" s="18"/>
    </row>
    <row r="206" spans="2:2" ht="15.75" x14ac:dyDescent="0.25">
      <c r="B206" s="18"/>
    </row>
    <row r="207" spans="2:2" ht="15.75" x14ac:dyDescent="0.25">
      <c r="B207" s="18"/>
    </row>
    <row r="208" spans="2:2" ht="15.75" x14ac:dyDescent="0.25">
      <c r="B208" s="18"/>
    </row>
    <row r="209" spans="2:2" ht="15.75" x14ac:dyDescent="0.25">
      <c r="B209" s="18"/>
    </row>
    <row r="210" spans="2:2" ht="15.75" x14ac:dyDescent="0.25">
      <c r="B210" s="18"/>
    </row>
    <row r="211" spans="2:2" ht="15.75" x14ac:dyDescent="0.25">
      <c r="B211" s="18"/>
    </row>
    <row r="212" spans="2:2" ht="15.75" x14ac:dyDescent="0.25">
      <c r="B212" s="18"/>
    </row>
    <row r="213" spans="2:2" ht="15.75" x14ac:dyDescent="0.25">
      <c r="B213" s="18"/>
    </row>
    <row r="214" spans="2:2" ht="15.75" x14ac:dyDescent="0.25">
      <c r="B214" s="18"/>
    </row>
    <row r="215" spans="2:2" ht="15.75" x14ac:dyDescent="0.25">
      <c r="B215" s="18"/>
    </row>
    <row r="216" spans="2:2" ht="15.75" x14ac:dyDescent="0.25">
      <c r="B216" s="18"/>
    </row>
    <row r="217" spans="2:2" ht="15.75" x14ac:dyDescent="0.25">
      <c r="B217" s="18"/>
    </row>
    <row r="218" spans="2:2" ht="15.75" x14ac:dyDescent="0.25">
      <c r="B218" s="18"/>
    </row>
    <row r="219" spans="2:2" ht="15.75" x14ac:dyDescent="0.25">
      <c r="B219" s="18"/>
    </row>
    <row r="220" spans="2:2" ht="15.75" x14ac:dyDescent="0.25">
      <c r="B220" s="18"/>
    </row>
    <row r="221" spans="2:2" ht="15.75" x14ac:dyDescent="0.25">
      <c r="B221" s="18"/>
    </row>
    <row r="222" spans="2:2" ht="15.75" x14ac:dyDescent="0.25">
      <c r="B222" s="18"/>
    </row>
    <row r="223" spans="2:2" ht="15.75" x14ac:dyDescent="0.25">
      <c r="B223" s="18"/>
    </row>
    <row r="224" spans="2:2" ht="15.75" x14ac:dyDescent="0.25">
      <c r="B224" s="18"/>
    </row>
    <row r="225" spans="2:2" ht="15.75" x14ac:dyDescent="0.25">
      <c r="B225" s="1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tabColor rgb="FF800000"/>
    <pageSetUpPr fitToPage="1"/>
  </sheetPr>
  <dimension ref="A1:P510"/>
  <sheetViews>
    <sheetView showGridLines="0" zoomScale="85" zoomScaleNormal="85" workbookViewId="0">
      <pane xSplit="4" ySplit="3" topLeftCell="E4" activePane="bottomRight" state="frozen"/>
      <selection activeCell="N8" sqref="N8"/>
      <selection pane="topRight" activeCell="N8" sqref="N8"/>
      <selection pane="bottomLeft" activeCell="N8" sqref="N8"/>
      <selection pane="bottomRight" activeCell="G2" sqref="G2"/>
    </sheetView>
  </sheetViews>
  <sheetFormatPr defaultColWidth="11.5703125" defaultRowHeight="15" x14ac:dyDescent="0.25"/>
  <cols>
    <col min="1" max="1" width="3.7109375" style="106" hidden="1" customWidth="1"/>
    <col min="2" max="2" width="11.28515625" style="106" customWidth="1"/>
    <col min="3" max="3" width="50.7109375" style="106" customWidth="1"/>
    <col min="4" max="4" width="22.42578125" style="106" customWidth="1"/>
    <col min="5" max="5" width="11.140625" style="106" customWidth="1"/>
    <col min="6" max="6" width="51.140625" style="106" customWidth="1"/>
    <col min="7" max="7" width="26.28515625" style="106" customWidth="1"/>
    <col min="8" max="8" width="31.5703125" style="106" customWidth="1"/>
    <col min="9" max="10" width="13.85546875" style="106" customWidth="1"/>
    <col min="11" max="11" width="16.85546875" style="106" customWidth="1"/>
    <col min="12" max="12" width="26.85546875" style="106" bestFit="1" customWidth="1"/>
    <col min="13" max="13" width="6" style="106" customWidth="1"/>
    <col min="14" max="14" width="9.5703125" style="106" customWidth="1"/>
    <col min="15" max="15" width="46.85546875" style="106" customWidth="1"/>
    <col min="16" max="16" width="29.85546875" style="106" customWidth="1"/>
    <col min="17" max="16384" width="11.5703125" style="106"/>
  </cols>
  <sheetData>
    <row r="1" spans="1:16" ht="26.25" customHeight="1" thickBot="1" x14ac:dyDescent="0.35">
      <c r="A1" s="22"/>
      <c r="B1" s="116" t="s">
        <v>123</v>
      </c>
      <c r="C1" s="116"/>
      <c r="D1" s="116"/>
      <c r="E1" s="116"/>
      <c r="F1" s="117"/>
      <c r="G1" s="117"/>
      <c r="O1" s="51" t="s">
        <v>53</v>
      </c>
      <c r="P1" s="52">
        <f>SUM($P$4:$P$203)</f>
        <v>0</v>
      </c>
    </row>
    <row r="2" spans="1:16" ht="80.25" customHeight="1" thickBot="1" x14ac:dyDescent="0.3">
      <c r="A2" s="22"/>
      <c r="B2" s="119"/>
      <c r="C2" s="119"/>
      <c r="D2" s="119"/>
      <c r="E2" s="119"/>
    </row>
    <row r="3" spans="1:16" ht="57" customHeight="1" thickBot="1" x14ac:dyDescent="0.3">
      <c r="A3" s="53" t="s">
        <v>20</v>
      </c>
      <c r="B3" s="59" t="s">
        <v>0</v>
      </c>
      <c r="C3" s="38" t="s">
        <v>2</v>
      </c>
      <c r="D3" s="38" t="s">
        <v>11</v>
      </c>
      <c r="E3" s="70" t="s">
        <v>12</v>
      </c>
      <c r="F3" s="133" t="s">
        <v>129</v>
      </c>
      <c r="G3" s="133" t="s">
        <v>211</v>
      </c>
      <c r="H3" s="60" t="s">
        <v>126</v>
      </c>
      <c r="I3" s="38" t="s">
        <v>121</v>
      </c>
      <c r="J3" s="38" t="s">
        <v>29</v>
      </c>
      <c r="K3" s="38" t="s">
        <v>122</v>
      </c>
      <c r="L3" s="135" t="s">
        <v>33</v>
      </c>
      <c r="N3" s="83" t="s">
        <v>0</v>
      </c>
      <c r="O3" s="84" t="s">
        <v>2</v>
      </c>
      <c r="P3" s="85" t="s">
        <v>33</v>
      </c>
    </row>
    <row r="4" spans="1:16" x14ac:dyDescent="0.25">
      <c r="A4" s="49">
        <v>1</v>
      </c>
      <c r="B4" s="131" t="str">
        <f>IFERROR(VLOOKUP($A4,Baggrundsark!$C$4:$T$2502,13,FALSE),"")</f>
        <v/>
      </c>
      <c r="C4" s="64" t="str">
        <f>IFERROR(VLOOKUP($A4,Baggrundsark!$C$4:$T$2502,14,FALSE),"")</f>
        <v/>
      </c>
      <c r="D4" s="64" t="str">
        <f>IFERROR(VLOOKUP($A4,Baggrundsark!$C$4:$T$2502,16,FALSE),"")</f>
        <v/>
      </c>
      <c r="E4" s="131" t="str">
        <f>IFERROR(VLOOKUP($A4,Baggrundsark!$C$4:$T$2502,17,FALSE),"")</f>
        <v/>
      </c>
      <c r="F4" s="71" t="str">
        <f>IFERROR(IF(VLOOKUP($B4,Home!$C$8:$J$207,8,FALSE)=0,"",VLOOKUP($B4,Home!$C$8:$J$207,8,FALSE)),"")</f>
        <v/>
      </c>
      <c r="G4" s="139"/>
      <c r="H4" s="89"/>
      <c r="I4" s="89"/>
      <c r="J4" s="89"/>
      <c r="K4" s="62" t="str">
        <f>IF(SUM(H4:J4)=0,"",SUM(H4:J4))</f>
        <v/>
      </c>
      <c r="L4" s="74" t="str">
        <f t="shared" ref="L4:L67" si="0">IFERROR(ROUNDDOWN(K4/100*G4,2),"")</f>
        <v/>
      </c>
      <c r="N4" s="65" t="str">
        <f>IF('Pivot Kontraktansatte'!A4="","",'Pivot Kontraktansatte'!A4)</f>
        <v/>
      </c>
      <c r="O4" s="66" t="str">
        <f>IF('Pivot Kontraktansatte'!A4="","",'Pivot Kontraktansatte'!B4)</f>
        <v/>
      </c>
      <c r="P4" s="67" t="str">
        <f>IF('Pivot Kontraktansatte'!A4="","",ROUNDDOWN('Pivot Kontraktansatte'!C4,2))</f>
        <v/>
      </c>
    </row>
    <row r="5" spans="1:16" x14ac:dyDescent="0.25">
      <c r="A5" s="49">
        <v>2</v>
      </c>
      <c r="B5" s="132" t="str">
        <f>IFERROR(VLOOKUP($A5,Baggrundsark!$C$4:$T$2502,13,FALSE),"")</f>
        <v/>
      </c>
      <c r="C5" s="32" t="str">
        <f>IFERROR(VLOOKUP($A5,Baggrundsark!$C$4:$T$2502,14,FALSE),"")</f>
        <v/>
      </c>
      <c r="D5" s="32" t="str">
        <f>IFERROR(VLOOKUP($A5,Baggrundsark!$C$4:$T$2502,16,FALSE),"")</f>
        <v/>
      </c>
      <c r="E5" s="132" t="str">
        <f>IFERROR(VLOOKUP($A5,Baggrundsark!$C$4:$T$2502,17,FALSE),"")</f>
        <v/>
      </c>
      <c r="F5" s="71" t="str">
        <f>IFERROR(IF(VLOOKUP($B5,Home!$C$8:$J$207,8,FALSE)=0,"",VLOOKUP($B5,Home!$C$8:$J$207,8,FALSE)),"")</f>
        <v/>
      </c>
      <c r="G5" s="139"/>
      <c r="H5" s="77"/>
      <c r="I5" s="77"/>
      <c r="J5" s="77"/>
      <c r="K5" s="63" t="str">
        <f t="shared" ref="K5:K68" si="1">IF(SUM(H5:J5)=0,"",SUM(H5:J5))</f>
        <v/>
      </c>
      <c r="L5" s="74" t="str">
        <f t="shared" si="0"/>
        <v/>
      </c>
      <c r="N5" s="54" t="str">
        <f>IF('Pivot Kontraktansatte'!A5="","",'Pivot Kontraktansatte'!A5)</f>
        <v/>
      </c>
      <c r="O5" s="55" t="str">
        <f>IF('Pivot Kontraktansatte'!A5="","",'Pivot Kontraktansatte'!B5)</f>
        <v/>
      </c>
      <c r="P5" s="56" t="str">
        <f>IF('Pivot Kontraktansatte'!A5="","",ROUNDDOWN('Pivot Kontraktansatte'!C5,2))</f>
        <v/>
      </c>
    </row>
    <row r="6" spans="1:16" x14ac:dyDescent="0.25">
      <c r="A6" s="49">
        <v>3</v>
      </c>
      <c r="B6" s="132" t="str">
        <f>IFERROR(VLOOKUP($A6,Baggrundsark!$C$4:$T$2502,13,FALSE),"")</f>
        <v/>
      </c>
      <c r="C6" s="32" t="str">
        <f>IFERROR(VLOOKUP($A6,Baggrundsark!$C$4:$T$2502,14,FALSE),"")</f>
        <v/>
      </c>
      <c r="D6" s="32" t="str">
        <f>IFERROR(VLOOKUP($A6,Baggrundsark!$C$4:$T$2502,16,FALSE),"")</f>
        <v/>
      </c>
      <c r="E6" s="132" t="str">
        <f>IFERROR(VLOOKUP($A6,Baggrundsark!$C$4:$T$2502,17,FALSE),"")</f>
        <v/>
      </c>
      <c r="F6" s="71" t="str">
        <f>IFERROR(IF(VLOOKUP($B6,Home!$C$8:$J$207,8,FALSE)=0,"",VLOOKUP($B6,Home!$C$8:$J$207,8,FALSE)),"")</f>
        <v/>
      </c>
      <c r="G6" s="139"/>
      <c r="H6" s="77"/>
      <c r="I6" s="77"/>
      <c r="J6" s="77"/>
      <c r="K6" s="63" t="str">
        <f t="shared" si="1"/>
        <v/>
      </c>
      <c r="L6" s="74" t="str">
        <f t="shared" si="0"/>
        <v/>
      </c>
      <c r="N6" s="54" t="str">
        <f>IF('Pivot Kontraktansatte'!A6="","",'Pivot Kontraktansatte'!A6)</f>
        <v/>
      </c>
      <c r="O6" s="55" t="str">
        <f>IF('Pivot Kontraktansatte'!A6="","",'Pivot Kontraktansatte'!B6)</f>
        <v/>
      </c>
      <c r="P6" s="56" t="str">
        <f>IF('Pivot Kontraktansatte'!A6="","",ROUNDDOWN('Pivot Kontraktansatte'!C6,2))</f>
        <v/>
      </c>
    </row>
    <row r="7" spans="1:16" x14ac:dyDescent="0.25">
      <c r="A7" s="49">
        <v>4</v>
      </c>
      <c r="B7" s="132" t="str">
        <f>IFERROR(VLOOKUP($A7,Baggrundsark!$C$4:$T$2502,13,FALSE),"")</f>
        <v/>
      </c>
      <c r="C7" s="32" t="str">
        <f>IFERROR(VLOOKUP($A7,Baggrundsark!$C$4:$T$2502,14,FALSE),"")</f>
        <v/>
      </c>
      <c r="D7" s="32" t="str">
        <f>IFERROR(VLOOKUP($A7,Baggrundsark!$C$4:$T$2502,16,FALSE),"")</f>
        <v/>
      </c>
      <c r="E7" s="132" t="str">
        <f>IFERROR(VLOOKUP($A7,Baggrundsark!$C$4:$T$2502,17,FALSE),"")</f>
        <v/>
      </c>
      <c r="F7" s="71" t="str">
        <f>IFERROR(IF(VLOOKUP($B7,Home!$C$8:$J$207,8,FALSE)=0,"",VLOOKUP($B7,Home!$C$8:$J$207,8,FALSE)),"")</f>
        <v/>
      </c>
      <c r="G7" s="139"/>
      <c r="H7" s="77"/>
      <c r="I7" s="77"/>
      <c r="J7" s="77"/>
      <c r="K7" s="63" t="str">
        <f t="shared" si="1"/>
        <v/>
      </c>
      <c r="L7" s="74" t="str">
        <f t="shared" si="0"/>
        <v/>
      </c>
      <c r="N7" s="54" t="str">
        <f>IF('Pivot Kontraktansatte'!A7="","",'Pivot Kontraktansatte'!A7)</f>
        <v/>
      </c>
      <c r="O7" s="55" t="str">
        <f>IF('Pivot Kontraktansatte'!A7="","",'Pivot Kontraktansatte'!B7)</f>
        <v/>
      </c>
      <c r="P7" s="56" t="str">
        <f>IF('Pivot Kontraktansatte'!A7="","",ROUNDDOWN('Pivot Kontraktansatte'!C7,2))</f>
        <v/>
      </c>
    </row>
    <row r="8" spans="1:16" x14ac:dyDescent="0.25">
      <c r="A8" s="49">
        <v>5</v>
      </c>
      <c r="B8" s="132" t="str">
        <f>IFERROR(VLOOKUP($A8,Baggrundsark!$C$4:$T$2502,13,FALSE),"")</f>
        <v/>
      </c>
      <c r="C8" s="32" t="str">
        <f>IFERROR(VLOOKUP($A8,Baggrundsark!$C$4:$T$2502,14,FALSE),"")</f>
        <v/>
      </c>
      <c r="D8" s="32" t="str">
        <f>IFERROR(VLOOKUP($A8,Baggrundsark!$C$4:$T$2502,16,FALSE),"")</f>
        <v/>
      </c>
      <c r="E8" s="132" t="str">
        <f>IFERROR(VLOOKUP($A8,Baggrundsark!$C$4:$T$2502,17,FALSE),"")</f>
        <v/>
      </c>
      <c r="F8" s="71" t="str">
        <f>IFERROR(IF(VLOOKUP($B8,Home!$C$8:$J$207,8,FALSE)=0,"",VLOOKUP($B8,Home!$C$8:$J$207,8,FALSE)),"")</f>
        <v/>
      </c>
      <c r="G8" s="139"/>
      <c r="H8" s="77"/>
      <c r="I8" s="77"/>
      <c r="J8" s="77"/>
      <c r="K8" s="63" t="str">
        <f t="shared" si="1"/>
        <v/>
      </c>
      <c r="L8" s="74" t="str">
        <f t="shared" si="0"/>
        <v/>
      </c>
      <c r="N8" s="54" t="str">
        <f>IF('Pivot Kontraktansatte'!A8="","",'Pivot Kontraktansatte'!A8)</f>
        <v/>
      </c>
      <c r="O8" s="55" t="str">
        <f>IF('Pivot Kontraktansatte'!A8="","",'Pivot Kontraktansatte'!B8)</f>
        <v/>
      </c>
      <c r="P8" s="56" t="str">
        <f>IF('Pivot Kontraktansatte'!A8="","",ROUNDDOWN('Pivot Kontraktansatte'!C8,2))</f>
        <v/>
      </c>
    </row>
    <row r="9" spans="1:16" x14ac:dyDescent="0.25">
      <c r="A9" s="49">
        <v>6</v>
      </c>
      <c r="B9" s="132" t="str">
        <f>IFERROR(VLOOKUP($A9,Baggrundsark!$C$4:$T$2502,13,FALSE),"")</f>
        <v/>
      </c>
      <c r="C9" s="32" t="str">
        <f>IFERROR(VLOOKUP($A9,Baggrundsark!$C$4:$T$2502,14,FALSE),"")</f>
        <v/>
      </c>
      <c r="D9" s="32" t="str">
        <f>IFERROR(VLOOKUP($A9,Baggrundsark!$C$4:$T$2502,16,FALSE),"")</f>
        <v/>
      </c>
      <c r="E9" s="132" t="str">
        <f>IFERROR(VLOOKUP($A9,Baggrundsark!$C$4:$T$2502,17,FALSE),"")</f>
        <v/>
      </c>
      <c r="F9" s="71" t="str">
        <f>IFERROR(IF(VLOOKUP($B9,Home!$C$8:$J$207,8,FALSE)=0,"",VLOOKUP($B9,Home!$C$8:$J$207,8,FALSE)),"")</f>
        <v/>
      </c>
      <c r="G9" s="139"/>
      <c r="H9" s="77"/>
      <c r="I9" s="77"/>
      <c r="J9" s="77"/>
      <c r="K9" s="63" t="str">
        <f t="shared" si="1"/>
        <v/>
      </c>
      <c r="L9" s="74" t="str">
        <f t="shared" si="0"/>
        <v/>
      </c>
      <c r="N9" s="54" t="str">
        <f>IF('Pivot Kontraktansatte'!A9="","",'Pivot Kontraktansatte'!A9)</f>
        <v/>
      </c>
      <c r="O9" s="55" t="str">
        <f>IF('Pivot Kontraktansatte'!A9="","",'Pivot Kontraktansatte'!B9)</f>
        <v/>
      </c>
      <c r="P9" s="56" t="str">
        <f>IF('Pivot Kontraktansatte'!A9="","",ROUNDDOWN('Pivot Kontraktansatte'!C9,2))</f>
        <v/>
      </c>
    </row>
    <row r="10" spans="1:16" x14ac:dyDescent="0.25">
      <c r="A10" s="49">
        <v>7</v>
      </c>
      <c r="B10" s="132" t="str">
        <f>IFERROR(VLOOKUP($A10,Baggrundsark!$C$4:$T$2502,13,FALSE),"")</f>
        <v/>
      </c>
      <c r="C10" s="32" t="str">
        <f>IFERROR(VLOOKUP($A10,Baggrundsark!$C$4:$T$2502,14,FALSE),"")</f>
        <v/>
      </c>
      <c r="D10" s="32" t="str">
        <f>IFERROR(VLOOKUP($A10,Baggrundsark!$C$4:$T$2502,16,FALSE),"")</f>
        <v/>
      </c>
      <c r="E10" s="132" t="str">
        <f>IFERROR(VLOOKUP($A10,Baggrundsark!$C$4:$T$2502,17,FALSE),"")</f>
        <v/>
      </c>
      <c r="F10" s="71" t="str">
        <f>IFERROR(IF(VLOOKUP($B10,Home!$C$8:$J$207,8,FALSE)=0,"",VLOOKUP($B10,Home!$C$8:$J$207,8,FALSE)),"")</f>
        <v/>
      </c>
      <c r="G10" s="139"/>
      <c r="H10" s="79"/>
      <c r="I10" s="79"/>
      <c r="J10" s="79"/>
      <c r="K10" s="63" t="str">
        <f t="shared" si="1"/>
        <v/>
      </c>
      <c r="L10" s="74" t="str">
        <f t="shared" si="0"/>
        <v/>
      </c>
      <c r="N10" s="54" t="str">
        <f>IF('Pivot Kontraktansatte'!A10="","",'Pivot Kontraktansatte'!A10)</f>
        <v/>
      </c>
      <c r="O10" s="55" t="str">
        <f>IF('Pivot Kontraktansatte'!A10="","",'Pivot Kontraktansatte'!B10)</f>
        <v/>
      </c>
      <c r="P10" s="56" t="str">
        <f>IF('Pivot Kontraktansatte'!A10="","",ROUNDDOWN('Pivot Kontraktansatte'!C10,2))</f>
        <v/>
      </c>
    </row>
    <row r="11" spans="1:16" x14ac:dyDescent="0.25">
      <c r="A11" s="49">
        <v>8</v>
      </c>
      <c r="B11" s="132" t="str">
        <f>IFERROR(VLOOKUP($A11,Baggrundsark!$C$4:$T$2502,13,FALSE),"")</f>
        <v/>
      </c>
      <c r="C11" s="32" t="str">
        <f>IFERROR(VLOOKUP($A11,Baggrundsark!$C$4:$T$2502,14,FALSE),"")</f>
        <v/>
      </c>
      <c r="D11" s="32" t="str">
        <f>IFERROR(VLOOKUP($A11,Baggrundsark!$C$4:$T$2502,16,FALSE),"")</f>
        <v/>
      </c>
      <c r="E11" s="132" t="str">
        <f>IFERROR(VLOOKUP($A11,Baggrundsark!$C$4:$T$2502,17,FALSE),"")</f>
        <v/>
      </c>
      <c r="F11" s="71" t="str">
        <f>IFERROR(IF(VLOOKUP($B11,Home!$C$8:$J$207,8,FALSE)=0,"",VLOOKUP($B11,Home!$C$8:$J$207,8,FALSE)),"")</f>
        <v/>
      </c>
      <c r="G11" s="139"/>
      <c r="H11" s="79"/>
      <c r="I11" s="79"/>
      <c r="J11" s="79"/>
      <c r="K11" s="63" t="str">
        <f t="shared" si="1"/>
        <v/>
      </c>
      <c r="L11" s="74" t="str">
        <f t="shared" si="0"/>
        <v/>
      </c>
      <c r="N11" s="54" t="str">
        <f>IF('Pivot Kontraktansatte'!A11="","",'Pivot Kontraktansatte'!A11)</f>
        <v/>
      </c>
      <c r="O11" s="55" t="str">
        <f>IF('Pivot Kontraktansatte'!A11="","",'Pivot Kontraktansatte'!B11)</f>
        <v/>
      </c>
      <c r="P11" s="56" t="str">
        <f>IF('Pivot Kontraktansatte'!A11="","",ROUNDDOWN('Pivot Kontraktansatte'!C11,2))</f>
        <v/>
      </c>
    </row>
    <row r="12" spans="1:16" x14ac:dyDescent="0.25">
      <c r="A12" s="49">
        <v>9</v>
      </c>
      <c r="B12" s="132" t="str">
        <f>IFERROR(VLOOKUP($A12,Baggrundsark!$C$4:$T$2502,13,FALSE),"")</f>
        <v/>
      </c>
      <c r="C12" s="32" t="str">
        <f>IFERROR(VLOOKUP($A12,Baggrundsark!$C$4:$T$2502,14,FALSE),"")</f>
        <v/>
      </c>
      <c r="D12" s="32" t="str">
        <f>IFERROR(VLOOKUP($A12,Baggrundsark!$C$4:$T$2502,16,FALSE),"")</f>
        <v/>
      </c>
      <c r="E12" s="132" t="str">
        <f>IFERROR(VLOOKUP($A12,Baggrundsark!$C$4:$T$2502,17,FALSE),"")</f>
        <v/>
      </c>
      <c r="F12" s="71" t="str">
        <f>IFERROR(IF(VLOOKUP($B12,Home!$C$8:$J$207,8,FALSE)=0,"",VLOOKUP($B12,Home!$C$8:$J$207,8,FALSE)),"")</f>
        <v/>
      </c>
      <c r="G12" s="139"/>
      <c r="H12" s="79"/>
      <c r="I12" s="79"/>
      <c r="J12" s="79"/>
      <c r="K12" s="63" t="str">
        <f t="shared" si="1"/>
        <v/>
      </c>
      <c r="L12" s="74" t="str">
        <f t="shared" si="0"/>
        <v/>
      </c>
      <c r="N12" s="54" t="str">
        <f>IF('Pivot Kontraktansatte'!A12="","",'Pivot Kontraktansatte'!A12)</f>
        <v/>
      </c>
      <c r="O12" s="55" t="str">
        <f>IF('Pivot Kontraktansatte'!A12="","",'Pivot Kontraktansatte'!B12)</f>
        <v/>
      </c>
      <c r="P12" s="56" t="str">
        <f>IF('Pivot Kontraktansatte'!A12="","",ROUNDDOWN('Pivot Kontraktansatte'!C12,2))</f>
        <v/>
      </c>
    </row>
    <row r="13" spans="1:16" x14ac:dyDescent="0.25">
      <c r="A13" s="49">
        <v>10</v>
      </c>
      <c r="B13" s="132" t="str">
        <f>IFERROR(VLOOKUP($A13,Baggrundsark!$C$4:$T$2502,13,FALSE),"")</f>
        <v/>
      </c>
      <c r="C13" s="32" t="str">
        <f>IFERROR(VLOOKUP($A13,Baggrundsark!$C$4:$T$2502,14,FALSE),"")</f>
        <v/>
      </c>
      <c r="D13" s="32" t="str">
        <f>IFERROR(VLOOKUP($A13,Baggrundsark!$C$4:$T$2502,16,FALSE),"")</f>
        <v/>
      </c>
      <c r="E13" s="132" t="str">
        <f>IFERROR(VLOOKUP($A13,Baggrundsark!$C$4:$T$2502,17,FALSE),"")</f>
        <v/>
      </c>
      <c r="F13" s="71" t="str">
        <f>IFERROR(IF(VLOOKUP($B13,Home!$C$8:$J$207,8,FALSE)=0,"",VLOOKUP($B13,Home!$C$8:$J$207,8,FALSE)),"")</f>
        <v/>
      </c>
      <c r="G13" s="139"/>
      <c r="H13" s="79"/>
      <c r="I13" s="79"/>
      <c r="J13" s="79"/>
      <c r="K13" s="63" t="str">
        <f t="shared" si="1"/>
        <v/>
      </c>
      <c r="L13" s="74" t="str">
        <f t="shared" si="0"/>
        <v/>
      </c>
      <c r="N13" s="54" t="str">
        <f>IF('Pivot Kontraktansatte'!A13="","",'Pivot Kontraktansatte'!A13)</f>
        <v/>
      </c>
      <c r="O13" s="55" t="str">
        <f>IF('Pivot Kontraktansatte'!A13="","",'Pivot Kontraktansatte'!B13)</f>
        <v/>
      </c>
      <c r="P13" s="56" t="str">
        <f>IF('Pivot Kontraktansatte'!A13="","",ROUNDDOWN('Pivot Kontraktansatte'!C13,2))</f>
        <v/>
      </c>
    </row>
    <row r="14" spans="1:16" x14ac:dyDescent="0.25">
      <c r="A14" s="49">
        <v>11</v>
      </c>
      <c r="B14" s="132" t="str">
        <f>IFERROR(VLOOKUP($A14,Baggrundsark!$C$4:$T$2502,13,FALSE),"")</f>
        <v/>
      </c>
      <c r="C14" s="32" t="str">
        <f>IFERROR(VLOOKUP($A14,Baggrundsark!$C$4:$T$2502,14,FALSE),"")</f>
        <v/>
      </c>
      <c r="D14" s="32" t="str">
        <f>IFERROR(VLOOKUP($A14,Baggrundsark!$C$4:$T$2502,16,FALSE),"")</f>
        <v/>
      </c>
      <c r="E14" s="132" t="str">
        <f>IFERROR(VLOOKUP($A14,Baggrundsark!$C$4:$T$2502,17,FALSE),"")</f>
        <v/>
      </c>
      <c r="F14" s="71" t="str">
        <f>IFERROR(IF(VLOOKUP($B14,Home!$C$8:$J$207,8,FALSE)=0,"",VLOOKUP($B14,Home!$C$8:$J$207,8,FALSE)),"")</f>
        <v/>
      </c>
      <c r="G14" s="139"/>
      <c r="H14" s="79"/>
      <c r="I14" s="79"/>
      <c r="J14" s="79"/>
      <c r="K14" s="63" t="str">
        <f t="shared" si="1"/>
        <v/>
      </c>
      <c r="L14" s="74" t="str">
        <f t="shared" si="0"/>
        <v/>
      </c>
      <c r="N14" s="54" t="str">
        <f>IF('Pivot Kontraktansatte'!A14="","",'Pivot Kontraktansatte'!A14)</f>
        <v/>
      </c>
      <c r="O14" s="55" t="str">
        <f>IF('Pivot Kontraktansatte'!A14="","",'Pivot Kontraktansatte'!B14)</f>
        <v/>
      </c>
      <c r="P14" s="56" t="str">
        <f>IF('Pivot Kontraktansatte'!A14="","",ROUNDDOWN('Pivot Kontraktansatte'!C14,2))</f>
        <v/>
      </c>
    </row>
    <row r="15" spans="1:16" x14ac:dyDescent="0.25">
      <c r="A15" s="49">
        <v>12</v>
      </c>
      <c r="B15" s="132" t="str">
        <f>IFERROR(VLOOKUP($A15,Baggrundsark!$C$4:$T$2502,13,FALSE),"")</f>
        <v/>
      </c>
      <c r="C15" s="32" t="str">
        <f>IFERROR(VLOOKUP($A15,Baggrundsark!$C$4:$T$2502,14,FALSE),"")</f>
        <v/>
      </c>
      <c r="D15" s="32" t="str">
        <f>IFERROR(VLOOKUP($A15,Baggrundsark!$C$4:$T$2502,16,FALSE),"")</f>
        <v/>
      </c>
      <c r="E15" s="132" t="str">
        <f>IFERROR(VLOOKUP($A15,Baggrundsark!$C$4:$T$2502,17,FALSE),"")</f>
        <v/>
      </c>
      <c r="F15" s="71" t="str">
        <f>IFERROR(IF(VLOOKUP($B15,Home!$C$8:$J$207,8,FALSE)=0,"",VLOOKUP($B15,Home!$C$8:$J$207,8,FALSE)),"")</f>
        <v/>
      </c>
      <c r="G15" s="139"/>
      <c r="H15" s="79"/>
      <c r="I15" s="79"/>
      <c r="J15" s="79"/>
      <c r="K15" s="63" t="str">
        <f t="shared" si="1"/>
        <v/>
      </c>
      <c r="L15" s="74" t="str">
        <f t="shared" si="0"/>
        <v/>
      </c>
      <c r="N15" s="54" t="str">
        <f>IF('Pivot Kontraktansatte'!A15="","",'Pivot Kontraktansatte'!A15)</f>
        <v/>
      </c>
      <c r="O15" s="55" t="str">
        <f>IF('Pivot Kontraktansatte'!A15="","",'Pivot Kontraktansatte'!B15)</f>
        <v/>
      </c>
      <c r="P15" s="56" t="str">
        <f>IF('Pivot Kontraktansatte'!A15="","",ROUNDDOWN('Pivot Kontraktansatte'!C15,2))</f>
        <v/>
      </c>
    </row>
    <row r="16" spans="1:16" x14ac:dyDescent="0.25">
      <c r="A16" s="49">
        <v>13</v>
      </c>
      <c r="B16" s="132" t="str">
        <f>IFERROR(VLOOKUP($A16,Baggrundsark!$C$4:$T$2502,13,FALSE),"")</f>
        <v/>
      </c>
      <c r="C16" s="32" t="str">
        <f>IFERROR(VLOOKUP($A16,Baggrundsark!$C$4:$T$2502,14,FALSE),"")</f>
        <v/>
      </c>
      <c r="D16" s="32" t="str">
        <f>IFERROR(VLOOKUP($A16,Baggrundsark!$C$4:$T$2502,16,FALSE),"")</f>
        <v/>
      </c>
      <c r="E16" s="132" t="str">
        <f>IFERROR(VLOOKUP($A16,Baggrundsark!$C$4:$T$2502,17,FALSE),"")</f>
        <v/>
      </c>
      <c r="F16" s="71" t="str">
        <f>IFERROR(IF(VLOOKUP($B16,Home!$C$8:$J$207,8,FALSE)=0,"",VLOOKUP($B16,Home!$C$8:$J$207,8,FALSE)),"")</f>
        <v/>
      </c>
      <c r="G16" s="139"/>
      <c r="H16" s="79"/>
      <c r="I16" s="79"/>
      <c r="J16" s="79"/>
      <c r="K16" s="63" t="str">
        <f t="shared" si="1"/>
        <v/>
      </c>
      <c r="L16" s="74" t="str">
        <f t="shared" si="0"/>
        <v/>
      </c>
      <c r="N16" s="54" t="str">
        <f>IF('Pivot Kontraktansatte'!A16="","",'Pivot Kontraktansatte'!A16)</f>
        <v/>
      </c>
      <c r="O16" s="55" t="str">
        <f>IF('Pivot Kontraktansatte'!A16="","",'Pivot Kontraktansatte'!B16)</f>
        <v/>
      </c>
      <c r="P16" s="56" t="str">
        <f>IF('Pivot Kontraktansatte'!A16="","",ROUNDDOWN('Pivot Kontraktansatte'!C16,2))</f>
        <v/>
      </c>
    </row>
    <row r="17" spans="1:16" x14ac:dyDescent="0.25">
      <c r="A17" s="49">
        <v>14</v>
      </c>
      <c r="B17" s="132" t="str">
        <f>IFERROR(VLOOKUP($A17,Baggrundsark!$C$4:$T$2502,13,FALSE),"")</f>
        <v/>
      </c>
      <c r="C17" s="32" t="str">
        <f>IFERROR(VLOOKUP($A17,Baggrundsark!$C$4:$T$2502,14,FALSE),"")</f>
        <v/>
      </c>
      <c r="D17" s="32" t="str">
        <f>IFERROR(VLOOKUP($A17,Baggrundsark!$C$4:$T$2502,16,FALSE),"")</f>
        <v/>
      </c>
      <c r="E17" s="132" t="str">
        <f>IFERROR(VLOOKUP($A17,Baggrundsark!$C$4:$T$2502,17,FALSE),"")</f>
        <v/>
      </c>
      <c r="F17" s="71" t="str">
        <f>IFERROR(IF(VLOOKUP($B17,Home!$C$8:$J$207,8,FALSE)=0,"",VLOOKUP($B17,Home!$C$8:$J$207,8,FALSE)),"")</f>
        <v/>
      </c>
      <c r="G17" s="139"/>
      <c r="H17" s="79"/>
      <c r="I17" s="79"/>
      <c r="J17" s="79"/>
      <c r="K17" s="63" t="str">
        <f t="shared" si="1"/>
        <v/>
      </c>
      <c r="L17" s="74" t="str">
        <f t="shared" si="0"/>
        <v/>
      </c>
      <c r="N17" s="54" t="str">
        <f>IF('Pivot Kontraktansatte'!A17="","",'Pivot Kontraktansatte'!A17)</f>
        <v/>
      </c>
      <c r="O17" s="55" t="str">
        <f>IF('Pivot Kontraktansatte'!A17="","",'Pivot Kontraktansatte'!B17)</f>
        <v/>
      </c>
      <c r="P17" s="56" t="str">
        <f>IF('Pivot Kontraktansatte'!A17="","",ROUNDDOWN('Pivot Kontraktansatte'!C17,2))</f>
        <v/>
      </c>
    </row>
    <row r="18" spans="1:16" x14ac:dyDescent="0.25">
      <c r="A18" s="49">
        <v>15</v>
      </c>
      <c r="B18" s="132" t="str">
        <f>IFERROR(VLOOKUP($A18,Baggrundsark!$C$4:$T$2502,13,FALSE),"")</f>
        <v/>
      </c>
      <c r="C18" s="32" t="str">
        <f>IFERROR(VLOOKUP($A18,Baggrundsark!$C$4:$T$2502,14,FALSE),"")</f>
        <v/>
      </c>
      <c r="D18" s="32" t="str">
        <f>IFERROR(VLOOKUP($A18,Baggrundsark!$C$4:$T$2502,16,FALSE),"")</f>
        <v/>
      </c>
      <c r="E18" s="132" t="str">
        <f>IFERROR(VLOOKUP($A18,Baggrundsark!$C$4:$T$2502,17,FALSE),"")</f>
        <v/>
      </c>
      <c r="F18" s="71" t="str">
        <f>IFERROR(IF(VLOOKUP($B18,Home!$C$8:$J$207,8,FALSE)=0,"",VLOOKUP($B18,Home!$C$8:$J$207,8,FALSE)),"")</f>
        <v/>
      </c>
      <c r="G18" s="139"/>
      <c r="H18" s="79"/>
      <c r="I18" s="79"/>
      <c r="J18" s="79"/>
      <c r="K18" s="63" t="str">
        <f t="shared" si="1"/>
        <v/>
      </c>
      <c r="L18" s="74" t="str">
        <f t="shared" si="0"/>
        <v/>
      </c>
      <c r="N18" s="54" t="str">
        <f>IF('Pivot Kontraktansatte'!A18="","",'Pivot Kontraktansatte'!A18)</f>
        <v/>
      </c>
      <c r="O18" s="55" t="str">
        <f>IF('Pivot Kontraktansatte'!A18="","",'Pivot Kontraktansatte'!B18)</f>
        <v/>
      </c>
      <c r="P18" s="56" t="str">
        <f>IF('Pivot Kontraktansatte'!A18="","",ROUNDDOWN('Pivot Kontraktansatte'!C18,2))</f>
        <v/>
      </c>
    </row>
    <row r="19" spans="1:16" x14ac:dyDescent="0.25">
      <c r="A19" s="49">
        <v>16</v>
      </c>
      <c r="B19" s="132" t="str">
        <f>IFERROR(VLOOKUP($A19,Baggrundsark!$C$4:$T$2502,13,FALSE),"")</f>
        <v/>
      </c>
      <c r="C19" s="32" t="str">
        <f>IFERROR(VLOOKUP($A19,Baggrundsark!$C$4:$T$2502,14,FALSE),"")</f>
        <v/>
      </c>
      <c r="D19" s="32" t="str">
        <f>IFERROR(VLOOKUP($A19,Baggrundsark!$C$4:$T$2502,16,FALSE),"")</f>
        <v/>
      </c>
      <c r="E19" s="132" t="str">
        <f>IFERROR(VLOOKUP($A19,Baggrundsark!$C$4:$T$2502,17,FALSE),"")</f>
        <v/>
      </c>
      <c r="F19" s="71" t="str">
        <f>IFERROR(IF(VLOOKUP($B19,Home!$C$8:$J$207,8,FALSE)=0,"",VLOOKUP($B19,Home!$C$8:$J$207,8,FALSE)),"")</f>
        <v/>
      </c>
      <c r="G19" s="139"/>
      <c r="H19" s="79"/>
      <c r="I19" s="79"/>
      <c r="J19" s="79"/>
      <c r="K19" s="63" t="str">
        <f t="shared" si="1"/>
        <v/>
      </c>
      <c r="L19" s="74" t="str">
        <f t="shared" si="0"/>
        <v/>
      </c>
      <c r="N19" s="54" t="str">
        <f>IF('Pivot Kontraktansatte'!A19="","",'Pivot Kontraktansatte'!A19)</f>
        <v/>
      </c>
      <c r="O19" s="55" t="str">
        <f>IF('Pivot Kontraktansatte'!A19="","",'Pivot Kontraktansatte'!B19)</f>
        <v/>
      </c>
      <c r="P19" s="56" t="str">
        <f>IF('Pivot Kontraktansatte'!A19="","",ROUNDDOWN('Pivot Kontraktansatte'!C19,2))</f>
        <v/>
      </c>
    </row>
    <row r="20" spans="1:16" x14ac:dyDescent="0.25">
      <c r="A20" s="49">
        <v>17</v>
      </c>
      <c r="B20" s="132" t="str">
        <f>IFERROR(VLOOKUP($A20,Baggrundsark!$C$4:$T$2502,13,FALSE),"")</f>
        <v/>
      </c>
      <c r="C20" s="32" t="str">
        <f>IFERROR(VLOOKUP($A20,Baggrundsark!$C$4:$T$2502,14,FALSE),"")</f>
        <v/>
      </c>
      <c r="D20" s="32" t="str">
        <f>IFERROR(VLOOKUP($A20,Baggrundsark!$C$4:$T$2502,16,FALSE),"")</f>
        <v/>
      </c>
      <c r="E20" s="132" t="str">
        <f>IFERROR(VLOOKUP($A20,Baggrundsark!$C$4:$T$2502,17,FALSE),"")</f>
        <v/>
      </c>
      <c r="F20" s="71" t="str">
        <f>IFERROR(IF(VLOOKUP($B20,Home!$C$8:$J$207,8,FALSE)=0,"",VLOOKUP($B20,Home!$C$8:$J$207,8,FALSE)),"")</f>
        <v/>
      </c>
      <c r="G20" s="139"/>
      <c r="H20" s="79"/>
      <c r="I20" s="79"/>
      <c r="J20" s="79"/>
      <c r="K20" s="63" t="str">
        <f t="shared" si="1"/>
        <v/>
      </c>
      <c r="L20" s="74" t="str">
        <f t="shared" si="0"/>
        <v/>
      </c>
      <c r="N20" s="54" t="str">
        <f>IF('Pivot Kontraktansatte'!A20="","",'Pivot Kontraktansatte'!A20)</f>
        <v/>
      </c>
      <c r="O20" s="55" t="str">
        <f>IF('Pivot Kontraktansatte'!A20="","",'Pivot Kontraktansatte'!B20)</f>
        <v/>
      </c>
      <c r="P20" s="56" t="str">
        <f>IF('Pivot Kontraktansatte'!A20="","",ROUNDDOWN('Pivot Kontraktansatte'!C20,2))</f>
        <v/>
      </c>
    </row>
    <row r="21" spans="1:16" x14ac:dyDescent="0.25">
      <c r="A21" s="49">
        <v>18</v>
      </c>
      <c r="B21" s="132" t="str">
        <f>IFERROR(VLOOKUP($A21,Baggrundsark!$C$4:$T$2502,13,FALSE),"")</f>
        <v/>
      </c>
      <c r="C21" s="32" t="str">
        <f>IFERROR(VLOOKUP($A21,Baggrundsark!$C$4:$T$2502,14,FALSE),"")</f>
        <v/>
      </c>
      <c r="D21" s="32" t="str">
        <f>IFERROR(VLOOKUP($A21,Baggrundsark!$C$4:$T$2502,16,FALSE),"")</f>
        <v/>
      </c>
      <c r="E21" s="132" t="str">
        <f>IFERROR(VLOOKUP($A21,Baggrundsark!$C$4:$T$2502,17,FALSE),"")</f>
        <v/>
      </c>
      <c r="F21" s="71" t="str">
        <f>IFERROR(IF(VLOOKUP($B21,Home!$C$8:$J$207,8,FALSE)=0,"",VLOOKUP($B21,Home!$C$8:$J$207,8,FALSE)),"")</f>
        <v/>
      </c>
      <c r="G21" s="139"/>
      <c r="H21" s="79"/>
      <c r="I21" s="79"/>
      <c r="J21" s="79"/>
      <c r="K21" s="63" t="str">
        <f t="shared" si="1"/>
        <v/>
      </c>
      <c r="L21" s="74" t="str">
        <f t="shared" si="0"/>
        <v/>
      </c>
      <c r="N21" s="54" t="str">
        <f>IF('Pivot Kontraktansatte'!A21="","",'Pivot Kontraktansatte'!A21)</f>
        <v/>
      </c>
      <c r="O21" s="55" t="str">
        <f>IF('Pivot Kontraktansatte'!A21="","",'Pivot Kontraktansatte'!B21)</f>
        <v/>
      </c>
      <c r="P21" s="56" t="str">
        <f>IF('Pivot Kontraktansatte'!A21="","",ROUNDDOWN('Pivot Kontraktansatte'!C21,2))</f>
        <v/>
      </c>
    </row>
    <row r="22" spans="1:16" x14ac:dyDescent="0.25">
      <c r="A22" s="49">
        <v>19</v>
      </c>
      <c r="B22" s="132" t="str">
        <f>IFERROR(VLOOKUP($A22,Baggrundsark!$C$4:$T$2502,13,FALSE),"")</f>
        <v/>
      </c>
      <c r="C22" s="32" t="str">
        <f>IFERROR(VLOOKUP($A22,Baggrundsark!$C$4:$T$2502,14,FALSE),"")</f>
        <v/>
      </c>
      <c r="D22" s="32" t="str">
        <f>IFERROR(VLOOKUP($A22,Baggrundsark!$C$4:$T$2502,16,FALSE),"")</f>
        <v/>
      </c>
      <c r="E22" s="132" t="str">
        <f>IFERROR(VLOOKUP($A22,Baggrundsark!$C$4:$T$2502,17,FALSE),"")</f>
        <v/>
      </c>
      <c r="F22" s="71" t="str">
        <f>IFERROR(IF(VLOOKUP($B22,Home!$C$8:$J$207,8,FALSE)=0,"",VLOOKUP($B22,Home!$C$8:$J$207,8,FALSE)),"")</f>
        <v/>
      </c>
      <c r="G22" s="139"/>
      <c r="H22" s="79"/>
      <c r="I22" s="79"/>
      <c r="J22" s="79"/>
      <c r="K22" s="63" t="str">
        <f t="shared" si="1"/>
        <v/>
      </c>
      <c r="L22" s="74" t="str">
        <f t="shared" si="0"/>
        <v/>
      </c>
      <c r="N22" s="54" t="str">
        <f>IF('Pivot Kontraktansatte'!A22="","",'Pivot Kontraktansatte'!A22)</f>
        <v/>
      </c>
      <c r="O22" s="55" t="str">
        <f>IF('Pivot Kontraktansatte'!A22="","",'Pivot Kontraktansatte'!B22)</f>
        <v/>
      </c>
      <c r="P22" s="56" t="str">
        <f>IF('Pivot Kontraktansatte'!A22="","",ROUNDDOWN('Pivot Kontraktansatte'!C22,2))</f>
        <v/>
      </c>
    </row>
    <row r="23" spans="1:16" x14ac:dyDescent="0.25">
      <c r="A23" s="49">
        <v>20</v>
      </c>
      <c r="B23" s="132" t="str">
        <f>IFERROR(VLOOKUP($A23,Baggrundsark!$C$4:$T$2502,13,FALSE),"")</f>
        <v/>
      </c>
      <c r="C23" s="32" t="str">
        <f>IFERROR(VLOOKUP($A23,Baggrundsark!$C$4:$T$2502,14,FALSE),"")</f>
        <v/>
      </c>
      <c r="D23" s="32" t="str">
        <f>IFERROR(VLOOKUP($A23,Baggrundsark!$C$4:$T$2502,16,FALSE),"")</f>
        <v/>
      </c>
      <c r="E23" s="132" t="str">
        <f>IFERROR(VLOOKUP($A23,Baggrundsark!$C$4:$T$2502,17,FALSE),"")</f>
        <v/>
      </c>
      <c r="F23" s="71" t="str">
        <f>IFERROR(IF(VLOOKUP($B23,Home!$C$8:$J$207,8,FALSE)=0,"",VLOOKUP($B23,Home!$C$8:$J$207,8,FALSE)),"")</f>
        <v/>
      </c>
      <c r="G23" s="139"/>
      <c r="H23" s="79"/>
      <c r="I23" s="79"/>
      <c r="J23" s="79"/>
      <c r="K23" s="63" t="str">
        <f t="shared" si="1"/>
        <v/>
      </c>
      <c r="L23" s="74" t="str">
        <f t="shared" si="0"/>
        <v/>
      </c>
      <c r="N23" s="54" t="str">
        <f>IF('Pivot Kontraktansatte'!A23="","",'Pivot Kontraktansatte'!A23)</f>
        <v/>
      </c>
      <c r="O23" s="55" t="str">
        <f>IF('Pivot Kontraktansatte'!A23="","",'Pivot Kontraktansatte'!B23)</f>
        <v/>
      </c>
      <c r="P23" s="56" t="str">
        <f>IF('Pivot Kontraktansatte'!A23="","",ROUNDDOWN('Pivot Kontraktansatte'!C23,2))</f>
        <v/>
      </c>
    </row>
    <row r="24" spans="1:16" x14ac:dyDescent="0.25">
      <c r="A24" s="49">
        <v>21</v>
      </c>
      <c r="B24" s="132" t="str">
        <f>IFERROR(VLOOKUP($A24,Baggrundsark!$C$4:$T$2502,13,FALSE),"")</f>
        <v/>
      </c>
      <c r="C24" s="32" t="str">
        <f>IFERROR(VLOOKUP($A24,Baggrundsark!$C$4:$T$2502,14,FALSE),"")</f>
        <v/>
      </c>
      <c r="D24" s="32" t="str">
        <f>IFERROR(VLOOKUP($A24,Baggrundsark!$C$4:$T$2502,16,FALSE),"")</f>
        <v/>
      </c>
      <c r="E24" s="132" t="str">
        <f>IFERROR(VLOOKUP($A24,Baggrundsark!$C$4:$T$2502,17,FALSE),"")</f>
        <v/>
      </c>
      <c r="F24" s="71" t="str">
        <f>IFERROR(IF(VLOOKUP($B24,Home!$C$8:$J$207,8,FALSE)=0,"",VLOOKUP($B24,Home!$C$8:$J$207,8,FALSE)),"")</f>
        <v/>
      </c>
      <c r="G24" s="139"/>
      <c r="H24" s="79"/>
      <c r="I24" s="79"/>
      <c r="J24" s="79"/>
      <c r="K24" s="63" t="str">
        <f t="shared" si="1"/>
        <v/>
      </c>
      <c r="L24" s="74" t="str">
        <f t="shared" si="0"/>
        <v/>
      </c>
      <c r="N24" s="54" t="str">
        <f>IF('Pivot Kontraktansatte'!A24="","",'Pivot Kontraktansatte'!A24)</f>
        <v/>
      </c>
      <c r="O24" s="55" t="str">
        <f>IF('Pivot Kontraktansatte'!A24="","",'Pivot Kontraktansatte'!B24)</f>
        <v/>
      </c>
      <c r="P24" s="56" t="str">
        <f>IF('Pivot Kontraktansatte'!A24="","",ROUNDDOWN('Pivot Kontraktansatte'!C24,2))</f>
        <v/>
      </c>
    </row>
    <row r="25" spans="1:16" x14ac:dyDescent="0.25">
      <c r="A25" s="49">
        <v>22</v>
      </c>
      <c r="B25" s="132" t="str">
        <f>IFERROR(VLOOKUP($A25,Baggrundsark!$C$4:$T$2502,13,FALSE),"")</f>
        <v/>
      </c>
      <c r="C25" s="32" t="str">
        <f>IFERROR(VLOOKUP($A25,Baggrundsark!$C$4:$T$2502,14,FALSE),"")</f>
        <v/>
      </c>
      <c r="D25" s="32" t="str">
        <f>IFERROR(VLOOKUP($A25,Baggrundsark!$C$4:$T$2502,16,FALSE),"")</f>
        <v/>
      </c>
      <c r="E25" s="132" t="str">
        <f>IFERROR(VLOOKUP($A25,Baggrundsark!$C$4:$T$2502,17,FALSE),"")</f>
        <v/>
      </c>
      <c r="F25" s="71" t="str">
        <f>IFERROR(IF(VLOOKUP($B25,Home!$C$8:$J$207,8,FALSE)=0,"",VLOOKUP($B25,Home!$C$8:$J$207,8,FALSE)),"")</f>
        <v/>
      </c>
      <c r="G25" s="139"/>
      <c r="H25" s="79"/>
      <c r="I25" s="79"/>
      <c r="J25" s="79"/>
      <c r="K25" s="63" t="str">
        <f t="shared" si="1"/>
        <v/>
      </c>
      <c r="L25" s="74" t="str">
        <f t="shared" si="0"/>
        <v/>
      </c>
      <c r="N25" s="54" t="str">
        <f>IF('Pivot Kontraktansatte'!A25="","",'Pivot Kontraktansatte'!A25)</f>
        <v/>
      </c>
      <c r="O25" s="55" t="str">
        <f>IF('Pivot Kontraktansatte'!A25="","",'Pivot Kontraktansatte'!B25)</f>
        <v/>
      </c>
      <c r="P25" s="56" t="str">
        <f>IF('Pivot Kontraktansatte'!A25="","",ROUNDDOWN('Pivot Kontraktansatte'!C25,2))</f>
        <v/>
      </c>
    </row>
    <row r="26" spans="1:16" x14ac:dyDescent="0.25">
      <c r="A26" s="49">
        <v>23</v>
      </c>
      <c r="B26" s="132" t="str">
        <f>IFERROR(VLOOKUP($A26,Baggrundsark!$C$4:$T$2502,13,FALSE),"")</f>
        <v/>
      </c>
      <c r="C26" s="32" t="str">
        <f>IFERROR(VLOOKUP($A26,Baggrundsark!$C$4:$T$2502,14,FALSE),"")</f>
        <v/>
      </c>
      <c r="D26" s="32" t="str">
        <f>IFERROR(VLOOKUP($A26,Baggrundsark!$C$4:$T$2502,16,FALSE),"")</f>
        <v/>
      </c>
      <c r="E26" s="132" t="str">
        <f>IFERROR(VLOOKUP($A26,Baggrundsark!$C$4:$T$2502,17,FALSE),"")</f>
        <v/>
      </c>
      <c r="F26" s="71" t="str">
        <f>IFERROR(IF(VLOOKUP($B26,Home!$C$8:$J$207,8,FALSE)=0,"",VLOOKUP($B26,Home!$C$8:$J$207,8,FALSE)),"")</f>
        <v/>
      </c>
      <c r="G26" s="139"/>
      <c r="H26" s="79"/>
      <c r="I26" s="79"/>
      <c r="J26" s="79"/>
      <c r="K26" s="63" t="str">
        <f t="shared" si="1"/>
        <v/>
      </c>
      <c r="L26" s="74" t="str">
        <f t="shared" si="0"/>
        <v/>
      </c>
      <c r="N26" s="54" t="str">
        <f>IF('Pivot Kontraktansatte'!A26="","",'Pivot Kontraktansatte'!A26)</f>
        <v/>
      </c>
      <c r="O26" s="55" t="str">
        <f>IF('Pivot Kontraktansatte'!A26="","",'Pivot Kontraktansatte'!B26)</f>
        <v/>
      </c>
      <c r="P26" s="56" t="str">
        <f>IF('Pivot Kontraktansatte'!A26="","",ROUNDDOWN('Pivot Kontraktansatte'!C26,2))</f>
        <v/>
      </c>
    </row>
    <row r="27" spans="1:16" x14ac:dyDescent="0.25">
      <c r="A27" s="49">
        <v>24</v>
      </c>
      <c r="B27" s="132" t="str">
        <f>IFERROR(VLOOKUP($A27,Baggrundsark!$C$4:$T$2502,13,FALSE),"")</f>
        <v/>
      </c>
      <c r="C27" s="32" t="str">
        <f>IFERROR(VLOOKUP($A27,Baggrundsark!$C$4:$T$2502,14,FALSE),"")</f>
        <v/>
      </c>
      <c r="D27" s="32" t="str">
        <f>IFERROR(VLOOKUP($A27,Baggrundsark!$C$4:$T$2502,16,FALSE),"")</f>
        <v/>
      </c>
      <c r="E27" s="132" t="str">
        <f>IFERROR(VLOOKUP($A27,Baggrundsark!$C$4:$T$2502,17,FALSE),"")</f>
        <v/>
      </c>
      <c r="F27" s="71" t="str">
        <f>IFERROR(IF(VLOOKUP($B27,Home!$C$8:$J$207,8,FALSE)=0,"",VLOOKUP($B27,Home!$C$8:$J$207,8,FALSE)),"")</f>
        <v/>
      </c>
      <c r="G27" s="139"/>
      <c r="H27" s="79"/>
      <c r="I27" s="79"/>
      <c r="J27" s="79"/>
      <c r="K27" s="63" t="str">
        <f t="shared" si="1"/>
        <v/>
      </c>
      <c r="L27" s="74" t="str">
        <f t="shared" si="0"/>
        <v/>
      </c>
      <c r="N27" s="54" t="str">
        <f>IF('Pivot Kontraktansatte'!A27="","",'Pivot Kontraktansatte'!A27)</f>
        <v/>
      </c>
      <c r="O27" s="55" t="str">
        <f>IF('Pivot Kontraktansatte'!A27="","",'Pivot Kontraktansatte'!B27)</f>
        <v/>
      </c>
      <c r="P27" s="56" t="str">
        <f>IF('Pivot Kontraktansatte'!A27="","",ROUNDDOWN('Pivot Kontraktansatte'!C27,2))</f>
        <v/>
      </c>
    </row>
    <row r="28" spans="1:16" x14ac:dyDescent="0.25">
      <c r="A28" s="49">
        <v>25</v>
      </c>
      <c r="B28" s="132" t="str">
        <f>IFERROR(VLOOKUP($A28,Baggrundsark!$C$4:$T$2502,13,FALSE),"")</f>
        <v/>
      </c>
      <c r="C28" s="32" t="str">
        <f>IFERROR(VLOOKUP($A28,Baggrundsark!$C$4:$T$2502,14,FALSE),"")</f>
        <v/>
      </c>
      <c r="D28" s="32" t="str">
        <f>IFERROR(VLOOKUP($A28,Baggrundsark!$C$4:$T$2502,16,FALSE),"")</f>
        <v/>
      </c>
      <c r="E28" s="132" t="str">
        <f>IFERROR(VLOOKUP($A28,Baggrundsark!$C$4:$T$2502,17,FALSE),"")</f>
        <v/>
      </c>
      <c r="F28" s="71" t="str">
        <f>IFERROR(IF(VLOOKUP($B28,Home!$C$8:$J$207,8,FALSE)=0,"",VLOOKUP($B28,Home!$C$8:$J$207,8,FALSE)),"")</f>
        <v/>
      </c>
      <c r="G28" s="139"/>
      <c r="H28" s="79"/>
      <c r="I28" s="79"/>
      <c r="J28" s="79"/>
      <c r="K28" s="63" t="str">
        <f t="shared" si="1"/>
        <v/>
      </c>
      <c r="L28" s="74" t="str">
        <f t="shared" si="0"/>
        <v/>
      </c>
      <c r="N28" s="54" t="str">
        <f>IF('Pivot Kontraktansatte'!A28="","",'Pivot Kontraktansatte'!A28)</f>
        <v/>
      </c>
      <c r="O28" s="55" t="str">
        <f>IF('Pivot Kontraktansatte'!A28="","",'Pivot Kontraktansatte'!B28)</f>
        <v/>
      </c>
      <c r="P28" s="56" t="str">
        <f>IF('Pivot Kontraktansatte'!A28="","",ROUNDDOWN('Pivot Kontraktansatte'!C28,2))</f>
        <v/>
      </c>
    </row>
    <row r="29" spans="1:16" x14ac:dyDescent="0.25">
      <c r="A29" s="49">
        <v>26</v>
      </c>
      <c r="B29" s="132" t="str">
        <f>IFERROR(VLOOKUP($A29,Baggrundsark!$C$4:$T$2502,13,FALSE),"")</f>
        <v/>
      </c>
      <c r="C29" s="32" t="str">
        <f>IFERROR(VLOOKUP($A29,Baggrundsark!$C$4:$T$2502,14,FALSE),"")</f>
        <v/>
      </c>
      <c r="D29" s="32" t="str">
        <f>IFERROR(VLOOKUP($A29,Baggrundsark!$C$4:$T$2502,16,FALSE),"")</f>
        <v/>
      </c>
      <c r="E29" s="132" t="str">
        <f>IFERROR(VLOOKUP($A29,Baggrundsark!$C$4:$T$2502,17,FALSE),"")</f>
        <v/>
      </c>
      <c r="F29" s="71" t="str">
        <f>IFERROR(IF(VLOOKUP($B29,Home!$C$8:$J$207,8,FALSE)=0,"",VLOOKUP($B29,Home!$C$8:$J$207,8,FALSE)),"")</f>
        <v/>
      </c>
      <c r="G29" s="139"/>
      <c r="H29" s="79"/>
      <c r="I29" s="79"/>
      <c r="J29" s="79"/>
      <c r="K29" s="63" t="str">
        <f t="shared" si="1"/>
        <v/>
      </c>
      <c r="L29" s="74" t="str">
        <f t="shared" si="0"/>
        <v/>
      </c>
      <c r="N29" s="54" t="str">
        <f>IF('Pivot Kontraktansatte'!A29="","",'Pivot Kontraktansatte'!A29)</f>
        <v/>
      </c>
      <c r="O29" s="55" t="str">
        <f>IF('Pivot Kontraktansatte'!A29="","",'Pivot Kontraktansatte'!B29)</f>
        <v/>
      </c>
      <c r="P29" s="56" t="str">
        <f>IF('Pivot Kontraktansatte'!A29="","",ROUNDDOWN('Pivot Kontraktansatte'!C29,2))</f>
        <v/>
      </c>
    </row>
    <row r="30" spans="1:16" x14ac:dyDescent="0.25">
      <c r="A30" s="49">
        <v>27</v>
      </c>
      <c r="B30" s="132" t="str">
        <f>IFERROR(VLOOKUP($A30,Baggrundsark!$C$4:$T$2502,13,FALSE),"")</f>
        <v/>
      </c>
      <c r="C30" s="32" t="str">
        <f>IFERROR(VLOOKUP($A30,Baggrundsark!$C$4:$T$2502,14,FALSE),"")</f>
        <v/>
      </c>
      <c r="D30" s="32" t="str">
        <f>IFERROR(VLOOKUP($A30,Baggrundsark!$C$4:$T$2502,16,FALSE),"")</f>
        <v/>
      </c>
      <c r="E30" s="132" t="str">
        <f>IFERROR(VLOOKUP($A30,Baggrundsark!$C$4:$T$2502,17,FALSE),"")</f>
        <v/>
      </c>
      <c r="F30" s="71" t="str">
        <f>IFERROR(IF(VLOOKUP($B30,Home!$C$8:$J$207,8,FALSE)=0,"",VLOOKUP($B30,Home!$C$8:$J$207,8,FALSE)),"")</f>
        <v/>
      </c>
      <c r="G30" s="139"/>
      <c r="H30" s="79"/>
      <c r="I30" s="79"/>
      <c r="J30" s="79"/>
      <c r="K30" s="63" t="str">
        <f t="shared" si="1"/>
        <v/>
      </c>
      <c r="L30" s="74" t="str">
        <f t="shared" si="0"/>
        <v/>
      </c>
      <c r="N30" s="54" t="str">
        <f>IF('Pivot Kontraktansatte'!A30="","",'Pivot Kontraktansatte'!A30)</f>
        <v/>
      </c>
      <c r="O30" s="55" t="str">
        <f>IF('Pivot Kontraktansatte'!A30="","",'Pivot Kontraktansatte'!B30)</f>
        <v/>
      </c>
      <c r="P30" s="56" t="str">
        <f>IF('Pivot Kontraktansatte'!A30="","",ROUNDDOWN('Pivot Kontraktansatte'!C30,2))</f>
        <v/>
      </c>
    </row>
    <row r="31" spans="1:16" x14ac:dyDescent="0.25">
      <c r="A31" s="49">
        <v>28</v>
      </c>
      <c r="B31" s="132" t="str">
        <f>IFERROR(VLOOKUP($A31,Baggrundsark!$C$4:$T$2502,13,FALSE),"")</f>
        <v/>
      </c>
      <c r="C31" s="32" t="str">
        <f>IFERROR(VLOOKUP($A31,Baggrundsark!$C$4:$T$2502,14,FALSE),"")</f>
        <v/>
      </c>
      <c r="D31" s="32" t="str">
        <f>IFERROR(VLOOKUP($A31,Baggrundsark!$C$4:$T$2502,16,FALSE),"")</f>
        <v/>
      </c>
      <c r="E31" s="132" t="str">
        <f>IFERROR(VLOOKUP($A31,Baggrundsark!$C$4:$T$2502,17,FALSE),"")</f>
        <v/>
      </c>
      <c r="F31" s="71" t="str">
        <f>IFERROR(IF(VLOOKUP($B31,Home!$C$8:$J$207,8,FALSE)=0,"",VLOOKUP($B31,Home!$C$8:$J$207,8,FALSE)),"")</f>
        <v/>
      </c>
      <c r="G31" s="139"/>
      <c r="H31" s="79"/>
      <c r="I31" s="79"/>
      <c r="J31" s="79"/>
      <c r="K31" s="63" t="str">
        <f t="shared" si="1"/>
        <v/>
      </c>
      <c r="L31" s="74" t="str">
        <f t="shared" si="0"/>
        <v/>
      </c>
      <c r="N31" s="54" t="str">
        <f>IF('Pivot Kontraktansatte'!A31="","",'Pivot Kontraktansatte'!A31)</f>
        <v/>
      </c>
      <c r="O31" s="55" t="str">
        <f>IF('Pivot Kontraktansatte'!A31="","",'Pivot Kontraktansatte'!B31)</f>
        <v/>
      </c>
      <c r="P31" s="56" t="str">
        <f>IF('Pivot Kontraktansatte'!A31="","",ROUNDDOWN('Pivot Kontraktansatte'!C31,2))</f>
        <v/>
      </c>
    </row>
    <row r="32" spans="1:16" x14ac:dyDescent="0.25">
      <c r="A32" s="49">
        <v>29</v>
      </c>
      <c r="B32" s="132" t="str">
        <f>IFERROR(VLOOKUP($A32,Baggrundsark!$C$4:$T$2502,13,FALSE),"")</f>
        <v/>
      </c>
      <c r="C32" s="32" t="str">
        <f>IFERROR(VLOOKUP($A32,Baggrundsark!$C$4:$T$2502,14,FALSE),"")</f>
        <v/>
      </c>
      <c r="D32" s="32" t="str">
        <f>IFERROR(VLOOKUP($A32,Baggrundsark!$C$4:$T$2502,16,FALSE),"")</f>
        <v/>
      </c>
      <c r="E32" s="132" t="str">
        <f>IFERROR(VLOOKUP($A32,Baggrundsark!$C$4:$T$2502,17,FALSE),"")</f>
        <v/>
      </c>
      <c r="F32" s="71" t="str">
        <f>IFERROR(IF(VLOOKUP($B32,Home!$C$8:$J$207,8,FALSE)=0,"",VLOOKUP($B32,Home!$C$8:$J$207,8,FALSE)),"")</f>
        <v/>
      </c>
      <c r="G32" s="139"/>
      <c r="H32" s="79"/>
      <c r="I32" s="79"/>
      <c r="J32" s="79"/>
      <c r="K32" s="63" t="str">
        <f t="shared" si="1"/>
        <v/>
      </c>
      <c r="L32" s="74" t="str">
        <f t="shared" si="0"/>
        <v/>
      </c>
      <c r="N32" s="54" t="str">
        <f>IF('Pivot Kontraktansatte'!A32="","",'Pivot Kontraktansatte'!A32)</f>
        <v/>
      </c>
      <c r="O32" s="55" t="str">
        <f>IF('Pivot Kontraktansatte'!A32="","",'Pivot Kontraktansatte'!B32)</f>
        <v/>
      </c>
      <c r="P32" s="56" t="str">
        <f>IF('Pivot Kontraktansatte'!A32="","",ROUNDDOWN('Pivot Kontraktansatte'!C32,2))</f>
        <v/>
      </c>
    </row>
    <row r="33" spans="1:16" x14ac:dyDescent="0.25">
      <c r="A33" s="49">
        <v>30</v>
      </c>
      <c r="B33" s="132" t="str">
        <f>IFERROR(VLOOKUP($A33,Baggrundsark!$C$4:$T$2502,13,FALSE),"")</f>
        <v/>
      </c>
      <c r="C33" s="32" t="str">
        <f>IFERROR(VLOOKUP($A33,Baggrundsark!$C$4:$T$2502,14,FALSE),"")</f>
        <v/>
      </c>
      <c r="D33" s="32" t="str">
        <f>IFERROR(VLOOKUP($A33,Baggrundsark!$C$4:$T$2502,16,FALSE),"")</f>
        <v/>
      </c>
      <c r="E33" s="132" t="str">
        <f>IFERROR(VLOOKUP($A33,Baggrundsark!$C$4:$T$2502,17,FALSE),"")</f>
        <v/>
      </c>
      <c r="F33" s="71" t="str">
        <f>IFERROR(IF(VLOOKUP($B33,Home!$C$8:$J$207,8,FALSE)=0,"",VLOOKUP($B33,Home!$C$8:$J$207,8,FALSE)),"")</f>
        <v/>
      </c>
      <c r="G33" s="139"/>
      <c r="H33" s="79"/>
      <c r="I33" s="79"/>
      <c r="J33" s="79"/>
      <c r="K33" s="63" t="str">
        <f t="shared" si="1"/>
        <v/>
      </c>
      <c r="L33" s="74" t="str">
        <f t="shared" si="0"/>
        <v/>
      </c>
      <c r="N33" s="54" t="str">
        <f>IF('Pivot Kontraktansatte'!A33="","",'Pivot Kontraktansatte'!A33)</f>
        <v/>
      </c>
      <c r="O33" s="55" t="str">
        <f>IF('Pivot Kontraktansatte'!A33="","",'Pivot Kontraktansatte'!B33)</f>
        <v/>
      </c>
      <c r="P33" s="56" t="str">
        <f>IF('Pivot Kontraktansatte'!A33="","",ROUNDDOWN('Pivot Kontraktansatte'!C33,2))</f>
        <v/>
      </c>
    </row>
    <row r="34" spans="1:16" x14ac:dyDescent="0.25">
      <c r="A34" s="49">
        <v>31</v>
      </c>
      <c r="B34" s="132" t="str">
        <f>IFERROR(VLOOKUP($A34,Baggrundsark!$C$4:$T$2502,13,FALSE),"")</f>
        <v/>
      </c>
      <c r="C34" s="32" t="str">
        <f>IFERROR(VLOOKUP($A34,Baggrundsark!$C$4:$T$2502,14,FALSE),"")</f>
        <v/>
      </c>
      <c r="D34" s="32" t="str">
        <f>IFERROR(VLOOKUP($A34,Baggrundsark!$C$4:$T$2502,16,FALSE),"")</f>
        <v/>
      </c>
      <c r="E34" s="132" t="str">
        <f>IFERROR(VLOOKUP($A34,Baggrundsark!$C$4:$T$2502,17,FALSE),"")</f>
        <v/>
      </c>
      <c r="F34" s="71" t="str">
        <f>IFERROR(IF(VLOOKUP($B34,Home!$C$8:$J$207,8,FALSE)=0,"",VLOOKUP($B34,Home!$C$8:$J$207,8,FALSE)),"")</f>
        <v/>
      </c>
      <c r="G34" s="139"/>
      <c r="H34" s="79"/>
      <c r="I34" s="79"/>
      <c r="J34" s="79"/>
      <c r="K34" s="63" t="str">
        <f t="shared" si="1"/>
        <v/>
      </c>
      <c r="L34" s="74" t="str">
        <f t="shared" si="0"/>
        <v/>
      </c>
      <c r="N34" s="54" t="str">
        <f>IF('Pivot Kontraktansatte'!A34="","",'Pivot Kontraktansatte'!A34)</f>
        <v/>
      </c>
      <c r="O34" s="55" t="str">
        <f>IF('Pivot Kontraktansatte'!A34="","",'Pivot Kontraktansatte'!B34)</f>
        <v/>
      </c>
      <c r="P34" s="56" t="str">
        <f>IF('Pivot Kontraktansatte'!A34="","",ROUNDDOWN('Pivot Kontraktansatte'!C34,2))</f>
        <v/>
      </c>
    </row>
    <row r="35" spans="1:16" x14ac:dyDescent="0.25">
      <c r="A35" s="49">
        <v>32</v>
      </c>
      <c r="B35" s="132" t="str">
        <f>IFERROR(VLOOKUP($A35,Baggrundsark!$C$4:$T$2502,13,FALSE),"")</f>
        <v/>
      </c>
      <c r="C35" s="32" t="str">
        <f>IFERROR(VLOOKUP($A35,Baggrundsark!$C$4:$T$2502,14,FALSE),"")</f>
        <v/>
      </c>
      <c r="D35" s="32" t="str">
        <f>IFERROR(VLOOKUP($A35,Baggrundsark!$C$4:$T$2502,16,FALSE),"")</f>
        <v/>
      </c>
      <c r="E35" s="132" t="str">
        <f>IFERROR(VLOOKUP($A35,Baggrundsark!$C$4:$T$2502,17,FALSE),"")</f>
        <v/>
      </c>
      <c r="F35" s="71" t="str">
        <f>IFERROR(IF(VLOOKUP($B35,Home!$C$8:$J$207,8,FALSE)=0,"",VLOOKUP($B35,Home!$C$8:$J$207,8,FALSE)),"")</f>
        <v/>
      </c>
      <c r="G35" s="139"/>
      <c r="H35" s="79"/>
      <c r="I35" s="79"/>
      <c r="J35" s="79"/>
      <c r="K35" s="63" t="str">
        <f t="shared" si="1"/>
        <v/>
      </c>
      <c r="L35" s="74" t="str">
        <f t="shared" si="0"/>
        <v/>
      </c>
      <c r="N35" s="54" t="str">
        <f>IF('Pivot Kontraktansatte'!A35="","",'Pivot Kontraktansatte'!A35)</f>
        <v/>
      </c>
      <c r="O35" s="55" t="str">
        <f>IF('Pivot Kontraktansatte'!A35="","",'Pivot Kontraktansatte'!B35)</f>
        <v/>
      </c>
      <c r="P35" s="56" t="str">
        <f>IF('Pivot Kontraktansatte'!A35="","",ROUNDDOWN('Pivot Kontraktansatte'!C35,2))</f>
        <v/>
      </c>
    </row>
    <row r="36" spans="1:16" x14ac:dyDescent="0.25">
      <c r="A36" s="49">
        <v>33</v>
      </c>
      <c r="B36" s="132" t="str">
        <f>IFERROR(VLOOKUP($A36,Baggrundsark!$C$4:$T$2502,13,FALSE),"")</f>
        <v/>
      </c>
      <c r="C36" s="32" t="str">
        <f>IFERROR(VLOOKUP($A36,Baggrundsark!$C$4:$T$2502,14,FALSE),"")</f>
        <v/>
      </c>
      <c r="D36" s="32" t="str">
        <f>IFERROR(VLOOKUP($A36,Baggrundsark!$C$4:$T$2502,16,FALSE),"")</f>
        <v/>
      </c>
      <c r="E36" s="132" t="str">
        <f>IFERROR(VLOOKUP($A36,Baggrundsark!$C$4:$T$2502,17,FALSE),"")</f>
        <v/>
      </c>
      <c r="F36" s="71" t="str">
        <f>IFERROR(IF(VLOOKUP($B36,Home!$C$8:$J$207,8,FALSE)=0,"",VLOOKUP($B36,Home!$C$8:$J$207,8,FALSE)),"")</f>
        <v/>
      </c>
      <c r="G36" s="139"/>
      <c r="H36" s="79"/>
      <c r="I36" s="79"/>
      <c r="J36" s="79"/>
      <c r="K36" s="63" t="str">
        <f t="shared" si="1"/>
        <v/>
      </c>
      <c r="L36" s="74" t="str">
        <f t="shared" si="0"/>
        <v/>
      </c>
      <c r="N36" s="54" t="str">
        <f>IF('Pivot Kontraktansatte'!A36="","",'Pivot Kontraktansatte'!A36)</f>
        <v/>
      </c>
      <c r="O36" s="55" t="str">
        <f>IF('Pivot Kontraktansatte'!A36="","",'Pivot Kontraktansatte'!B36)</f>
        <v/>
      </c>
      <c r="P36" s="56" t="str">
        <f>IF('Pivot Kontraktansatte'!A36="","",ROUNDDOWN('Pivot Kontraktansatte'!C36,2))</f>
        <v/>
      </c>
    </row>
    <row r="37" spans="1:16" x14ac:dyDescent="0.25">
      <c r="A37" s="49">
        <v>34</v>
      </c>
      <c r="B37" s="132" t="str">
        <f>IFERROR(VLOOKUP($A37,Baggrundsark!$C$4:$T$2502,13,FALSE),"")</f>
        <v/>
      </c>
      <c r="C37" s="32" t="str">
        <f>IFERROR(VLOOKUP($A37,Baggrundsark!$C$4:$T$2502,14,FALSE),"")</f>
        <v/>
      </c>
      <c r="D37" s="32" t="str">
        <f>IFERROR(VLOOKUP($A37,Baggrundsark!$C$4:$T$2502,16,FALSE),"")</f>
        <v/>
      </c>
      <c r="E37" s="132" t="str">
        <f>IFERROR(VLOOKUP($A37,Baggrundsark!$C$4:$T$2502,17,FALSE),"")</f>
        <v/>
      </c>
      <c r="F37" s="71" t="str">
        <f>IFERROR(IF(VLOOKUP($B37,Home!$C$8:$J$207,8,FALSE)=0,"",VLOOKUP($B37,Home!$C$8:$J$207,8,FALSE)),"")</f>
        <v/>
      </c>
      <c r="G37" s="139"/>
      <c r="H37" s="79"/>
      <c r="I37" s="79"/>
      <c r="J37" s="79"/>
      <c r="K37" s="63" t="str">
        <f t="shared" si="1"/>
        <v/>
      </c>
      <c r="L37" s="74" t="str">
        <f t="shared" si="0"/>
        <v/>
      </c>
      <c r="N37" s="54" t="str">
        <f>IF('Pivot Kontraktansatte'!A37="","",'Pivot Kontraktansatte'!A37)</f>
        <v/>
      </c>
      <c r="O37" s="55" t="str">
        <f>IF('Pivot Kontraktansatte'!A37="","",'Pivot Kontraktansatte'!B37)</f>
        <v/>
      </c>
      <c r="P37" s="56" t="str">
        <f>IF('Pivot Kontraktansatte'!A37="","",ROUNDDOWN('Pivot Kontraktansatte'!C37,2))</f>
        <v/>
      </c>
    </row>
    <row r="38" spans="1:16" x14ac:dyDescent="0.25">
      <c r="A38" s="49">
        <v>35</v>
      </c>
      <c r="B38" s="132" t="str">
        <f>IFERROR(VLOOKUP($A38,Baggrundsark!$C$4:$T$2502,13,FALSE),"")</f>
        <v/>
      </c>
      <c r="C38" s="32" t="str">
        <f>IFERROR(VLOOKUP($A38,Baggrundsark!$C$4:$T$2502,14,FALSE),"")</f>
        <v/>
      </c>
      <c r="D38" s="32" t="str">
        <f>IFERROR(VLOOKUP($A38,Baggrundsark!$C$4:$T$2502,16,FALSE),"")</f>
        <v/>
      </c>
      <c r="E38" s="132" t="str">
        <f>IFERROR(VLOOKUP($A38,Baggrundsark!$C$4:$T$2502,17,FALSE),"")</f>
        <v/>
      </c>
      <c r="F38" s="71" t="str">
        <f>IFERROR(IF(VLOOKUP($B38,Home!$C$8:$J$207,8,FALSE)=0,"",VLOOKUP($B38,Home!$C$8:$J$207,8,FALSE)),"")</f>
        <v/>
      </c>
      <c r="G38" s="139"/>
      <c r="H38" s="77"/>
      <c r="I38" s="77"/>
      <c r="J38" s="77"/>
      <c r="K38" s="63" t="str">
        <f t="shared" si="1"/>
        <v/>
      </c>
      <c r="L38" s="74" t="str">
        <f t="shared" si="0"/>
        <v/>
      </c>
      <c r="N38" s="54" t="str">
        <f>IF('Pivot Kontraktansatte'!A38="","",'Pivot Kontraktansatte'!A38)</f>
        <v/>
      </c>
      <c r="O38" s="55" t="str">
        <f>IF('Pivot Kontraktansatte'!A38="","",'Pivot Kontraktansatte'!B38)</f>
        <v/>
      </c>
      <c r="P38" s="56" t="str">
        <f>IF('Pivot Kontraktansatte'!A38="","",ROUNDDOWN('Pivot Kontraktansatte'!C38,2))</f>
        <v/>
      </c>
    </row>
    <row r="39" spans="1:16" x14ac:dyDescent="0.25">
      <c r="A39" s="49">
        <v>36</v>
      </c>
      <c r="B39" s="132" t="str">
        <f>IFERROR(VLOOKUP($A39,Baggrundsark!$C$4:$T$2502,13,FALSE),"")</f>
        <v/>
      </c>
      <c r="C39" s="32" t="str">
        <f>IFERROR(VLOOKUP($A39,Baggrundsark!$C$4:$T$2502,14,FALSE),"")</f>
        <v/>
      </c>
      <c r="D39" s="32" t="str">
        <f>IFERROR(VLOOKUP($A39,Baggrundsark!$C$4:$T$2502,16,FALSE),"")</f>
        <v/>
      </c>
      <c r="E39" s="132" t="str">
        <f>IFERROR(VLOOKUP($A39,Baggrundsark!$C$4:$T$2502,17,FALSE),"")</f>
        <v/>
      </c>
      <c r="F39" s="71" t="str">
        <f>IFERROR(IF(VLOOKUP($B39,Home!$C$8:$J$207,8,FALSE)=0,"",VLOOKUP($B39,Home!$C$8:$J$207,8,FALSE)),"")</f>
        <v/>
      </c>
      <c r="G39" s="139"/>
      <c r="H39" s="77"/>
      <c r="I39" s="77"/>
      <c r="J39" s="77"/>
      <c r="K39" s="63" t="str">
        <f t="shared" si="1"/>
        <v/>
      </c>
      <c r="L39" s="74" t="str">
        <f t="shared" si="0"/>
        <v/>
      </c>
      <c r="N39" s="54" t="str">
        <f>IF('Pivot Kontraktansatte'!A39="","",'Pivot Kontraktansatte'!A39)</f>
        <v/>
      </c>
      <c r="O39" s="55" t="str">
        <f>IF('Pivot Kontraktansatte'!A39="","",'Pivot Kontraktansatte'!B39)</f>
        <v/>
      </c>
      <c r="P39" s="56" t="str">
        <f>IF('Pivot Kontraktansatte'!A39="","",ROUNDDOWN('Pivot Kontraktansatte'!C39,2))</f>
        <v/>
      </c>
    </row>
    <row r="40" spans="1:16" x14ac:dyDescent="0.25">
      <c r="A40" s="49">
        <v>37</v>
      </c>
      <c r="B40" s="132" t="str">
        <f>IFERROR(VLOOKUP($A40,Baggrundsark!$C$4:$T$2502,13,FALSE),"")</f>
        <v/>
      </c>
      <c r="C40" s="32" t="str">
        <f>IFERROR(VLOOKUP($A40,Baggrundsark!$C$4:$T$2502,14,FALSE),"")</f>
        <v/>
      </c>
      <c r="D40" s="32" t="str">
        <f>IFERROR(VLOOKUP($A40,Baggrundsark!$C$4:$T$2502,16,FALSE),"")</f>
        <v/>
      </c>
      <c r="E40" s="132" t="str">
        <f>IFERROR(VLOOKUP($A40,Baggrundsark!$C$4:$T$2502,17,FALSE),"")</f>
        <v/>
      </c>
      <c r="F40" s="71" t="str">
        <f>IFERROR(IF(VLOOKUP($B40,Home!$C$8:$J$207,8,FALSE)=0,"",VLOOKUP($B40,Home!$C$8:$J$207,8,FALSE)),"")</f>
        <v/>
      </c>
      <c r="G40" s="139"/>
      <c r="H40" s="77"/>
      <c r="I40" s="77"/>
      <c r="J40" s="77"/>
      <c r="K40" s="63" t="str">
        <f t="shared" si="1"/>
        <v/>
      </c>
      <c r="L40" s="74" t="str">
        <f t="shared" si="0"/>
        <v/>
      </c>
      <c r="N40" s="54" t="str">
        <f>IF('Pivot Kontraktansatte'!A40="","",'Pivot Kontraktansatte'!A40)</f>
        <v/>
      </c>
      <c r="O40" s="55" t="str">
        <f>IF('Pivot Kontraktansatte'!A40="","",'Pivot Kontraktansatte'!B40)</f>
        <v/>
      </c>
      <c r="P40" s="56" t="str">
        <f>IF('Pivot Kontraktansatte'!A40="","",ROUNDDOWN('Pivot Kontraktansatte'!C40,2))</f>
        <v/>
      </c>
    </row>
    <row r="41" spans="1:16" x14ac:dyDescent="0.25">
      <c r="A41" s="49">
        <v>38</v>
      </c>
      <c r="B41" s="132" t="str">
        <f>IFERROR(VLOOKUP($A41,Baggrundsark!$C$4:$T$2502,13,FALSE),"")</f>
        <v/>
      </c>
      <c r="C41" s="32" t="str">
        <f>IFERROR(VLOOKUP($A41,Baggrundsark!$C$4:$T$2502,14,FALSE),"")</f>
        <v/>
      </c>
      <c r="D41" s="32" t="str">
        <f>IFERROR(VLOOKUP($A41,Baggrundsark!$C$4:$T$2502,16,FALSE),"")</f>
        <v/>
      </c>
      <c r="E41" s="132" t="str">
        <f>IFERROR(VLOOKUP($A41,Baggrundsark!$C$4:$T$2502,17,FALSE),"")</f>
        <v/>
      </c>
      <c r="F41" s="71" t="str">
        <f>IFERROR(IF(VLOOKUP($B41,Home!$C$8:$J$207,8,FALSE)=0,"",VLOOKUP($B41,Home!$C$8:$J$207,8,FALSE)),"")</f>
        <v/>
      </c>
      <c r="G41" s="139"/>
      <c r="H41" s="77"/>
      <c r="I41" s="77"/>
      <c r="J41" s="77"/>
      <c r="K41" s="63" t="str">
        <f t="shared" si="1"/>
        <v/>
      </c>
      <c r="L41" s="74" t="str">
        <f t="shared" si="0"/>
        <v/>
      </c>
      <c r="N41" s="54" t="str">
        <f>IF('Pivot Kontraktansatte'!A41="","",'Pivot Kontraktansatte'!A41)</f>
        <v/>
      </c>
      <c r="O41" s="55" t="str">
        <f>IF('Pivot Kontraktansatte'!A41="","",'Pivot Kontraktansatte'!B41)</f>
        <v/>
      </c>
      <c r="P41" s="56" t="str">
        <f>IF('Pivot Kontraktansatte'!A41="","",ROUNDDOWN('Pivot Kontraktansatte'!C41,2))</f>
        <v/>
      </c>
    </row>
    <row r="42" spans="1:16" x14ac:dyDescent="0.25">
      <c r="A42" s="49">
        <v>39</v>
      </c>
      <c r="B42" s="132" t="str">
        <f>IFERROR(VLOOKUP($A42,Baggrundsark!$C$4:$T$2502,13,FALSE),"")</f>
        <v/>
      </c>
      <c r="C42" s="32" t="str">
        <f>IFERROR(VLOOKUP($A42,Baggrundsark!$C$4:$T$2502,14,FALSE),"")</f>
        <v/>
      </c>
      <c r="D42" s="32" t="str">
        <f>IFERROR(VLOOKUP($A42,Baggrundsark!$C$4:$T$2502,16,FALSE),"")</f>
        <v/>
      </c>
      <c r="E42" s="132" t="str">
        <f>IFERROR(VLOOKUP($A42,Baggrundsark!$C$4:$T$2502,17,FALSE),"")</f>
        <v/>
      </c>
      <c r="F42" s="71" t="str">
        <f>IFERROR(IF(VLOOKUP($B42,Home!$C$8:$J$207,8,FALSE)=0,"",VLOOKUP($B42,Home!$C$8:$J$207,8,FALSE)),"")</f>
        <v/>
      </c>
      <c r="G42" s="139"/>
      <c r="H42" s="77"/>
      <c r="I42" s="77"/>
      <c r="J42" s="77"/>
      <c r="K42" s="63" t="str">
        <f t="shared" si="1"/>
        <v/>
      </c>
      <c r="L42" s="74" t="str">
        <f t="shared" si="0"/>
        <v/>
      </c>
      <c r="N42" s="54" t="str">
        <f>IF('Pivot Kontraktansatte'!A42="","",'Pivot Kontraktansatte'!A42)</f>
        <v/>
      </c>
      <c r="O42" s="55" t="str">
        <f>IF('Pivot Kontraktansatte'!A42="","",'Pivot Kontraktansatte'!B42)</f>
        <v/>
      </c>
      <c r="P42" s="56" t="str">
        <f>IF('Pivot Kontraktansatte'!A42="","",ROUNDDOWN('Pivot Kontraktansatte'!C42,2))</f>
        <v/>
      </c>
    </row>
    <row r="43" spans="1:16" x14ac:dyDescent="0.25">
      <c r="A43" s="49">
        <v>40</v>
      </c>
      <c r="B43" s="132" t="str">
        <f>IFERROR(VLOOKUP($A43,Baggrundsark!$C$4:$T$2502,13,FALSE),"")</f>
        <v/>
      </c>
      <c r="C43" s="32" t="str">
        <f>IFERROR(VLOOKUP($A43,Baggrundsark!$C$4:$T$2502,14,FALSE),"")</f>
        <v/>
      </c>
      <c r="D43" s="32" t="str">
        <f>IFERROR(VLOOKUP($A43,Baggrundsark!$C$4:$T$2502,16,FALSE),"")</f>
        <v/>
      </c>
      <c r="E43" s="132" t="str">
        <f>IFERROR(VLOOKUP($A43,Baggrundsark!$C$4:$T$2502,17,FALSE),"")</f>
        <v/>
      </c>
      <c r="F43" s="71" t="str">
        <f>IFERROR(IF(VLOOKUP($B43,Home!$C$8:$J$207,8,FALSE)=0,"",VLOOKUP($B43,Home!$C$8:$J$207,8,FALSE)),"")</f>
        <v/>
      </c>
      <c r="G43" s="139"/>
      <c r="H43" s="77"/>
      <c r="I43" s="77"/>
      <c r="J43" s="77"/>
      <c r="K43" s="63" t="str">
        <f t="shared" si="1"/>
        <v/>
      </c>
      <c r="L43" s="74" t="str">
        <f t="shared" si="0"/>
        <v/>
      </c>
      <c r="N43" s="54" t="str">
        <f>IF('Pivot Kontraktansatte'!A43="","",'Pivot Kontraktansatte'!A43)</f>
        <v/>
      </c>
      <c r="O43" s="55" t="str">
        <f>IF('Pivot Kontraktansatte'!A43="","",'Pivot Kontraktansatte'!B43)</f>
        <v/>
      </c>
      <c r="P43" s="56" t="str">
        <f>IF('Pivot Kontraktansatte'!A43="","",ROUNDDOWN('Pivot Kontraktansatte'!C43,2))</f>
        <v/>
      </c>
    </row>
    <row r="44" spans="1:16" x14ac:dyDescent="0.25">
      <c r="A44" s="49">
        <v>41</v>
      </c>
      <c r="B44" s="132" t="str">
        <f>IFERROR(VLOOKUP($A44,Baggrundsark!$C$4:$T$2502,13,FALSE),"")</f>
        <v/>
      </c>
      <c r="C44" s="32" t="str">
        <f>IFERROR(VLOOKUP($A44,Baggrundsark!$C$4:$T$2502,14,FALSE),"")</f>
        <v/>
      </c>
      <c r="D44" s="32" t="str">
        <f>IFERROR(VLOOKUP($A44,Baggrundsark!$C$4:$T$2502,16,FALSE),"")</f>
        <v/>
      </c>
      <c r="E44" s="132" t="str">
        <f>IFERROR(VLOOKUP($A44,Baggrundsark!$C$4:$T$2502,17,FALSE),"")</f>
        <v/>
      </c>
      <c r="F44" s="71" t="str">
        <f>IFERROR(IF(VLOOKUP($B44,Home!$C$8:$J$207,8,FALSE)=0,"",VLOOKUP($B44,Home!$C$8:$J$207,8,FALSE)),"")</f>
        <v/>
      </c>
      <c r="G44" s="139"/>
      <c r="H44" s="77"/>
      <c r="I44" s="77"/>
      <c r="J44" s="77"/>
      <c r="K44" s="63" t="str">
        <f t="shared" si="1"/>
        <v/>
      </c>
      <c r="L44" s="74" t="str">
        <f t="shared" si="0"/>
        <v/>
      </c>
      <c r="N44" s="54" t="str">
        <f>IF('Pivot Kontraktansatte'!A44="","",'Pivot Kontraktansatte'!A44)</f>
        <v/>
      </c>
      <c r="O44" s="55" t="str">
        <f>IF('Pivot Kontraktansatte'!A44="","",'Pivot Kontraktansatte'!B44)</f>
        <v/>
      </c>
      <c r="P44" s="56" t="str">
        <f>IF('Pivot Kontraktansatte'!A44="","",ROUNDDOWN('Pivot Kontraktansatte'!C44,2))</f>
        <v/>
      </c>
    </row>
    <row r="45" spans="1:16" x14ac:dyDescent="0.25">
      <c r="A45" s="49">
        <v>42</v>
      </c>
      <c r="B45" s="132" t="str">
        <f>IFERROR(VLOOKUP($A45,Baggrundsark!$C$4:$T$2502,13,FALSE),"")</f>
        <v/>
      </c>
      <c r="C45" s="32" t="str">
        <f>IFERROR(VLOOKUP($A45,Baggrundsark!$C$4:$T$2502,14,FALSE),"")</f>
        <v/>
      </c>
      <c r="D45" s="32" t="str">
        <f>IFERROR(VLOOKUP($A45,Baggrundsark!$C$4:$T$2502,16,FALSE),"")</f>
        <v/>
      </c>
      <c r="E45" s="132" t="str">
        <f>IFERROR(VLOOKUP($A45,Baggrundsark!$C$4:$T$2502,17,FALSE),"")</f>
        <v/>
      </c>
      <c r="F45" s="71" t="str">
        <f>IFERROR(IF(VLOOKUP($B45,Home!$C$8:$J$207,8,FALSE)=0,"",VLOOKUP($B45,Home!$C$8:$J$207,8,FALSE)),"")</f>
        <v/>
      </c>
      <c r="G45" s="139"/>
      <c r="H45" s="77"/>
      <c r="I45" s="77"/>
      <c r="J45" s="77"/>
      <c r="K45" s="63" t="str">
        <f t="shared" si="1"/>
        <v/>
      </c>
      <c r="L45" s="74" t="str">
        <f t="shared" si="0"/>
        <v/>
      </c>
      <c r="N45" s="54" t="str">
        <f>IF('Pivot Kontraktansatte'!A45="","",'Pivot Kontraktansatte'!A45)</f>
        <v/>
      </c>
      <c r="O45" s="55" t="str">
        <f>IF('Pivot Kontraktansatte'!A45="","",'Pivot Kontraktansatte'!B45)</f>
        <v/>
      </c>
      <c r="P45" s="56" t="str">
        <f>IF('Pivot Kontraktansatte'!A45="","",ROUNDDOWN('Pivot Kontraktansatte'!C45,2))</f>
        <v/>
      </c>
    </row>
    <row r="46" spans="1:16" x14ac:dyDescent="0.25">
      <c r="A46" s="49">
        <v>43</v>
      </c>
      <c r="B46" s="132" t="str">
        <f>IFERROR(VLOOKUP($A46,Baggrundsark!$C$4:$T$2502,13,FALSE),"")</f>
        <v/>
      </c>
      <c r="C46" s="32" t="str">
        <f>IFERROR(VLOOKUP($A46,Baggrundsark!$C$4:$T$2502,14,FALSE),"")</f>
        <v/>
      </c>
      <c r="D46" s="32" t="str">
        <f>IFERROR(VLOOKUP($A46,Baggrundsark!$C$4:$T$2502,16,FALSE),"")</f>
        <v/>
      </c>
      <c r="E46" s="132" t="str">
        <f>IFERROR(VLOOKUP($A46,Baggrundsark!$C$4:$T$2502,17,FALSE),"")</f>
        <v/>
      </c>
      <c r="F46" s="71" t="str">
        <f>IFERROR(IF(VLOOKUP($B46,Home!$C$8:$J$207,8,FALSE)=0,"",VLOOKUP($B46,Home!$C$8:$J$207,8,FALSE)),"")</f>
        <v/>
      </c>
      <c r="G46" s="139"/>
      <c r="H46" s="77"/>
      <c r="I46" s="77"/>
      <c r="J46" s="77"/>
      <c r="K46" s="63" t="str">
        <f t="shared" si="1"/>
        <v/>
      </c>
      <c r="L46" s="74" t="str">
        <f t="shared" si="0"/>
        <v/>
      </c>
      <c r="N46" s="54" t="str">
        <f>IF('Pivot Kontraktansatte'!A46="","",'Pivot Kontraktansatte'!A46)</f>
        <v/>
      </c>
      <c r="O46" s="55" t="str">
        <f>IF('Pivot Kontraktansatte'!A46="","",'Pivot Kontraktansatte'!B46)</f>
        <v/>
      </c>
      <c r="P46" s="56" t="str">
        <f>IF('Pivot Kontraktansatte'!A46="","",ROUNDDOWN('Pivot Kontraktansatte'!C46,2))</f>
        <v/>
      </c>
    </row>
    <row r="47" spans="1:16" x14ac:dyDescent="0.25">
      <c r="A47" s="49">
        <v>44</v>
      </c>
      <c r="B47" s="132" t="str">
        <f>IFERROR(VLOOKUP($A47,Baggrundsark!$C$4:$T$2502,13,FALSE),"")</f>
        <v/>
      </c>
      <c r="C47" s="32" t="str">
        <f>IFERROR(VLOOKUP($A47,Baggrundsark!$C$4:$T$2502,14,FALSE),"")</f>
        <v/>
      </c>
      <c r="D47" s="32" t="str">
        <f>IFERROR(VLOOKUP($A47,Baggrundsark!$C$4:$T$2502,16,FALSE),"")</f>
        <v/>
      </c>
      <c r="E47" s="132" t="str">
        <f>IFERROR(VLOOKUP($A47,Baggrundsark!$C$4:$T$2502,17,FALSE),"")</f>
        <v/>
      </c>
      <c r="F47" s="71" t="str">
        <f>IFERROR(IF(VLOOKUP($B47,Home!$C$8:$J$207,8,FALSE)=0,"",VLOOKUP($B47,Home!$C$8:$J$207,8,FALSE)),"")</f>
        <v/>
      </c>
      <c r="G47" s="139"/>
      <c r="H47" s="77"/>
      <c r="I47" s="77"/>
      <c r="J47" s="77"/>
      <c r="K47" s="63" t="str">
        <f t="shared" si="1"/>
        <v/>
      </c>
      <c r="L47" s="74" t="str">
        <f t="shared" si="0"/>
        <v/>
      </c>
      <c r="N47" s="54" t="str">
        <f>IF('Pivot Kontraktansatte'!A47="","",'Pivot Kontraktansatte'!A47)</f>
        <v/>
      </c>
      <c r="O47" s="55" t="str">
        <f>IF('Pivot Kontraktansatte'!A47="","",'Pivot Kontraktansatte'!B47)</f>
        <v/>
      </c>
      <c r="P47" s="56" t="str">
        <f>IF('Pivot Kontraktansatte'!A47="","",ROUNDDOWN('Pivot Kontraktansatte'!C47,2))</f>
        <v/>
      </c>
    </row>
    <row r="48" spans="1:16" x14ac:dyDescent="0.25">
      <c r="A48" s="49">
        <v>45</v>
      </c>
      <c r="B48" s="132" t="str">
        <f>IFERROR(VLOOKUP($A48,Baggrundsark!$C$4:$T$2502,13,FALSE),"")</f>
        <v/>
      </c>
      <c r="C48" s="32" t="str">
        <f>IFERROR(VLOOKUP($A48,Baggrundsark!$C$4:$T$2502,14,FALSE),"")</f>
        <v/>
      </c>
      <c r="D48" s="32" t="str">
        <f>IFERROR(VLOOKUP($A48,Baggrundsark!$C$4:$T$2502,16,FALSE),"")</f>
        <v/>
      </c>
      <c r="E48" s="132" t="str">
        <f>IFERROR(VLOOKUP($A48,Baggrundsark!$C$4:$T$2502,17,FALSE),"")</f>
        <v/>
      </c>
      <c r="F48" s="71" t="str">
        <f>IFERROR(IF(VLOOKUP($B48,Home!$C$8:$J$207,8,FALSE)=0,"",VLOOKUP($B48,Home!$C$8:$J$207,8,FALSE)),"")</f>
        <v/>
      </c>
      <c r="G48" s="139"/>
      <c r="H48" s="77"/>
      <c r="I48" s="77"/>
      <c r="J48" s="77"/>
      <c r="K48" s="63" t="str">
        <f t="shared" si="1"/>
        <v/>
      </c>
      <c r="L48" s="74" t="str">
        <f t="shared" si="0"/>
        <v/>
      </c>
      <c r="N48" s="54" t="str">
        <f>IF('Pivot Kontraktansatte'!A48="","",'Pivot Kontraktansatte'!A48)</f>
        <v/>
      </c>
      <c r="O48" s="55" t="str">
        <f>IF('Pivot Kontraktansatte'!A48="","",'Pivot Kontraktansatte'!B48)</f>
        <v/>
      </c>
      <c r="P48" s="56" t="str">
        <f>IF('Pivot Kontraktansatte'!A48="","",ROUNDDOWN('Pivot Kontraktansatte'!C48,2))</f>
        <v/>
      </c>
    </row>
    <row r="49" spans="1:16" x14ac:dyDescent="0.25">
      <c r="A49" s="49">
        <v>46</v>
      </c>
      <c r="B49" s="132" t="str">
        <f>IFERROR(VLOOKUP($A49,Baggrundsark!$C$4:$T$2502,13,FALSE),"")</f>
        <v/>
      </c>
      <c r="C49" s="32" t="str">
        <f>IFERROR(VLOOKUP($A49,Baggrundsark!$C$4:$T$2502,14,FALSE),"")</f>
        <v/>
      </c>
      <c r="D49" s="32" t="str">
        <f>IFERROR(VLOOKUP($A49,Baggrundsark!$C$4:$T$2502,16,FALSE),"")</f>
        <v/>
      </c>
      <c r="E49" s="132" t="str">
        <f>IFERROR(VLOOKUP($A49,Baggrundsark!$C$4:$T$2502,17,FALSE),"")</f>
        <v/>
      </c>
      <c r="F49" s="71" t="str">
        <f>IFERROR(IF(VLOOKUP($B49,Home!$C$8:$J$207,8,FALSE)=0,"",VLOOKUP($B49,Home!$C$8:$J$207,8,FALSE)),"")</f>
        <v/>
      </c>
      <c r="G49" s="139"/>
      <c r="H49" s="77"/>
      <c r="I49" s="77"/>
      <c r="J49" s="77"/>
      <c r="K49" s="63" t="str">
        <f t="shared" si="1"/>
        <v/>
      </c>
      <c r="L49" s="74" t="str">
        <f t="shared" si="0"/>
        <v/>
      </c>
      <c r="N49" s="54" t="str">
        <f>IF('Pivot Kontraktansatte'!A49="","",'Pivot Kontraktansatte'!A49)</f>
        <v/>
      </c>
      <c r="O49" s="55" t="str">
        <f>IF('Pivot Kontraktansatte'!A49="","",'Pivot Kontraktansatte'!B49)</f>
        <v/>
      </c>
      <c r="P49" s="56" t="str">
        <f>IF('Pivot Kontraktansatte'!A49="","",ROUNDDOWN('Pivot Kontraktansatte'!C49,2))</f>
        <v/>
      </c>
    </row>
    <row r="50" spans="1:16" x14ac:dyDescent="0.25">
      <c r="A50" s="49">
        <v>47</v>
      </c>
      <c r="B50" s="132" t="str">
        <f>IFERROR(VLOOKUP($A50,Baggrundsark!$C$4:$T$2502,13,FALSE),"")</f>
        <v/>
      </c>
      <c r="C50" s="32" t="str">
        <f>IFERROR(VLOOKUP($A50,Baggrundsark!$C$4:$T$2502,14,FALSE),"")</f>
        <v/>
      </c>
      <c r="D50" s="32" t="str">
        <f>IFERROR(VLOOKUP($A50,Baggrundsark!$C$4:$T$2502,16,FALSE),"")</f>
        <v/>
      </c>
      <c r="E50" s="132" t="str">
        <f>IFERROR(VLOOKUP($A50,Baggrundsark!$C$4:$T$2502,17,FALSE),"")</f>
        <v/>
      </c>
      <c r="F50" s="71" t="str">
        <f>IFERROR(IF(VLOOKUP($B50,Home!$C$8:$J$207,8,FALSE)=0,"",VLOOKUP($B50,Home!$C$8:$J$207,8,FALSE)),"")</f>
        <v/>
      </c>
      <c r="G50" s="139"/>
      <c r="H50" s="77"/>
      <c r="I50" s="77"/>
      <c r="J50" s="77"/>
      <c r="K50" s="63" t="str">
        <f t="shared" si="1"/>
        <v/>
      </c>
      <c r="L50" s="74" t="str">
        <f t="shared" si="0"/>
        <v/>
      </c>
      <c r="N50" s="54" t="str">
        <f>IF('Pivot Kontraktansatte'!A50="","",'Pivot Kontraktansatte'!A50)</f>
        <v/>
      </c>
      <c r="O50" s="55" t="str">
        <f>IF('Pivot Kontraktansatte'!A50="","",'Pivot Kontraktansatte'!B50)</f>
        <v/>
      </c>
      <c r="P50" s="56" t="str">
        <f>IF('Pivot Kontraktansatte'!A50="","",ROUNDDOWN('Pivot Kontraktansatte'!C50,2))</f>
        <v/>
      </c>
    </row>
    <row r="51" spans="1:16" x14ac:dyDescent="0.25">
      <c r="A51" s="49">
        <v>48</v>
      </c>
      <c r="B51" s="132" t="str">
        <f>IFERROR(VLOOKUP($A51,Baggrundsark!$C$4:$T$2502,13,FALSE),"")</f>
        <v/>
      </c>
      <c r="C51" s="32" t="str">
        <f>IFERROR(VLOOKUP($A51,Baggrundsark!$C$4:$T$2502,14,FALSE),"")</f>
        <v/>
      </c>
      <c r="D51" s="32" t="str">
        <f>IFERROR(VLOOKUP($A51,Baggrundsark!$C$4:$T$2502,16,FALSE),"")</f>
        <v/>
      </c>
      <c r="E51" s="132" t="str">
        <f>IFERROR(VLOOKUP($A51,Baggrundsark!$C$4:$T$2502,17,FALSE),"")</f>
        <v/>
      </c>
      <c r="F51" s="71" t="str">
        <f>IFERROR(IF(VLOOKUP($B51,Home!$C$8:$J$207,8,FALSE)=0,"",VLOOKUP($B51,Home!$C$8:$J$207,8,FALSE)),"")</f>
        <v/>
      </c>
      <c r="G51" s="139"/>
      <c r="H51" s="77"/>
      <c r="I51" s="77"/>
      <c r="J51" s="77"/>
      <c r="K51" s="63" t="str">
        <f t="shared" si="1"/>
        <v/>
      </c>
      <c r="L51" s="74" t="str">
        <f t="shared" si="0"/>
        <v/>
      </c>
      <c r="N51" s="54" t="str">
        <f>IF('Pivot Kontraktansatte'!A51="","",'Pivot Kontraktansatte'!A51)</f>
        <v/>
      </c>
      <c r="O51" s="55" t="str">
        <f>IF('Pivot Kontraktansatte'!A51="","",'Pivot Kontraktansatte'!B51)</f>
        <v/>
      </c>
      <c r="P51" s="56" t="str">
        <f>IF('Pivot Kontraktansatte'!A51="","",ROUNDDOWN('Pivot Kontraktansatte'!C51,2))</f>
        <v/>
      </c>
    </row>
    <row r="52" spans="1:16" x14ac:dyDescent="0.25">
      <c r="A52" s="49">
        <v>49</v>
      </c>
      <c r="B52" s="132" t="str">
        <f>IFERROR(VLOOKUP($A52,Baggrundsark!$C$4:$T$2502,13,FALSE),"")</f>
        <v/>
      </c>
      <c r="C52" s="32" t="str">
        <f>IFERROR(VLOOKUP($A52,Baggrundsark!$C$4:$T$2502,14,FALSE),"")</f>
        <v/>
      </c>
      <c r="D52" s="32" t="str">
        <f>IFERROR(VLOOKUP($A52,Baggrundsark!$C$4:$T$2502,16,FALSE),"")</f>
        <v/>
      </c>
      <c r="E52" s="132" t="str">
        <f>IFERROR(VLOOKUP($A52,Baggrundsark!$C$4:$T$2502,17,FALSE),"")</f>
        <v/>
      </c>
      <c r="F52" s="71" t="str">
        <f>IFERROR(IF(VLOOKUP($B52,Home!$C$8:$J$207,8,FALSE)=0,"",VLOOKUP($B52,Home!$C$8:$J$207,8,FALSE)),"")</f>
        <v/>
      </c>
      <c r="G52" s="139"/>
      <c r="H52" s="77"/>
      <c r="I52" s="77"/>
      <c r="J52" s="77"/>
      <c r="K52" s="63" t="str">
        <f t="shared" si="1"/>
        <v/>
      </c>
      <c r="L52" s="74" t="str">
        <f t="shared" si="0"/>
        <v/>
      </c>
      <c r="N52" s="54" t="str">
        <f>IF('Pivot Kontraktansatte'!A52="","",'Pivot Kontraktansatte'!A52)</f>
        <v/>
      </c>
      <c r="O52" s="55" t="str">
        <f>IF('Pivot Kontraktansatte'!A52="","",'Pivot Kontraktansatte'!B52)</f>
        <v/>
      </c>
      <c r="P52" s="56" t="str">
        <f>IF('Pivot Kontraktansatte'!A52="","",ROUNDDOWN('Pivot Kontraktansatte'!C52,2))</f>
        <v/>
      </c>
    </row>
    <row r="53" spans="1:16" x14ac:dyDescent="0.25">
      <c r="A53" s="49">
        <v>50</v>
      </c>
      <c r="B53" s="132" t="str">
        <f>IFERROR(VLOOKUP($A53,Baggrundsark!$C$4:$T$2502,13,FALSE),"")</f>
        <v/>
      </c>
      <c r="C53" s="32" t="str">
        <f>IFERROR(VLOOKUP($A53,Baggrundsark!$C$4:$T$2502,14,FALSE),"")</f>
        <v/>
      </c>
      <c r="D53" s="32" t="str">
        <f>IFERROR(VLOOKUP($A53,Baggrundsark!$C$4:$T$2502,16,FALSE),"")</f>
        <v/>
      </c>
      <c r="E53" s="132" t="str">
        <f>IFERROR(VLOOKUP($A53,Baggrundsark!$C$4:$T$2502,17,FALSE),"")</f>
        <v/>
      </c>
      <c r="F53" s="71" t="str">
        <f>IFERROR(IF(VLOOKUP($B53,Home!$C$8:$J$207,8,FALSE)=0,"",VLOOKUP($B53,Home!$C$8:$J$207,8,FALSE)),"")</f>
        <v/>
      </c>
      <c r="G53" s="139"/>
      <c r="H53" s="77"/>
      <c r="I53" s="77"/>
      <c r="J53" s="77"/>
      <c r="K53" s="63" t="str">
        <f t="shared" si="1"/>
        <v/>
      </c>
      <c r="L53" s="74" t="str">
        <f t="shared" si="0"/>
        <v/>
      </c>
      <c r="N53" s="54" t="str">
        <f>IF('Pivot Kontraktansatte'!A53="","",'Pivot Kontraktansatte'!A53)</f>
        <v/>
      </c>
      <c r="O53" s="55" t="str">
        <f>IF('Pivot Kontraktansatte'!A53="","",'Pivot Kontraktansatte'!B53)</f>
        <v/>
      </c>
      <c r="P53" s="56" t="str">
        <f>IF('Pivot Kontraktansatte'!A53="","",ROUNDDOWN('Pivot Kontraktansatte'!C53,2))</f>
        <v/>
      </c>
    </row>
    <row r="54" spans="1:16" x14ac:dyDescent="0.25">
      <c r="A54" s="49">
        <v>51</v>
      </c>
      <c r="B54" s="132" t="str">
        <f>IFERROR(VLOOKUP($A54,Baggrundsark!$C$4:$T$2502,13,FALSE),"")</f>
        <v/>
      </c>
      <c r="C54" s="32" t="str">
        <f>IFERROR(VLOOKUP($A54,Baggrundsark!$C$4:$T$2502,14,FALSE),"")</f>
        <v/>
      </c>
      <c r="D54" s="32" t="str">
        <f>IFERROR(VLOOKUP($A54,Baggrundsark!$C$4:$T$2502,16,FALSE),"")</f>
        <v/>
      </c>
      <c r="E54" s="132" t="str">
        <f>IFERROR(VLOOKUP($A54,Baggrundsark!$C$4:$T$2502,17,FALSE),"")</f>
        <v/>
      </c>
      <c r="F54" s="71" t="str">
        <f>IFERROR(IF(VLOOKUP($B54,Home!$C$8:$J$207,8,FALSE)=0,"",VLOOKUP($B54,Home!$C$8:$J$207,8,FALSE)),"")</f>
        <v/>
      </c>
      <c r="G54" s="139"/>
      <c r="H54" s="77"/>
      <c r="I54" s="77"/>
      <c r="J54" s="77"/>
      <c r="K54" s="63" t="str">
        <f t="shared" si="1"/>
        <v/>
      </c>
      <c r="L54" s="74" t="str">
        <f t="shared" si="0"/>
        <v/>
      </c>
      <c r="N54" s="54" t="str">
        <f>IF('Pivot Kontraktansatte'!A54="","",'Pivot Kontraktansatte'!A54)</f>
        <v/>
      </c>
      <c r="O54" s="55" t="str">
        <f>IF('Pivot Kontraktansatte'!A54="","",'Pivot Kontraktansatte'!B54)</f>
        <v/>
      </c>
      <c r="P54" s="56" t="str">
        <f>IF('Pivot Kontraktansatte'!A54="","",ROUNDDOWN('Pivot Kontraktansatte'!C54,2))</f>
        <v/>
      </c>
    </row>
    <row r="55" spans="1:16" x14ac:dyDescent="0.25">
      <c r="A55" s="49">
        <v>52</v>
      </c>
      <c r="B55" s="132" t="str">
        <f>IFERROR(VLOOKUP($A55,Baggrundsark!$C$4:$T$2502,13,FALSE),"")</f>
        <v/>
      </c>
      <c r="C55" s="32" t="str">
        <f>IFERROR(VLOOKUP($A55,Baggrundsark!$C$4:$T$2502,14,FALSE),"")</f>
        <v/>
      </c>
      <c r="D55" s="32" t="str">
        <f>IFERROR(VLOOKUP($A55,Baggrundsark!$C$4:$T$2502,16,FALSE),"")</f>
        <v/>
      </c>
      <c r="E55" s="132" t="str">
        <f>IFERROR(VLOOKUP($A55,Baggrundsark!$C$4:$T$2502,17,FALSE),"")</f>
        <v/>
      </c>
      <c r="F55" s="71" t="str">
        <f>IFERROR(IF(VLOOKUP($B55,Home!$C$8:$J$207,8,FALSE)=0,"",VLOOKUP($B55,Home!$C$8:$J$207,8,FALSE)),"")</f>
        <v/>
      </c>
      <c r="G55" s="139"/>
      <c r="H55" s="77"/>
      <c r="I55" s="77"/>
      <c r="J55" s="77"/>
      <c r="K55" s="63" t="str">
        <f t="shared" si="1"/>
        <v/>
      </c>
      <c r="L55" s="74" t="str">
        <f t="shared" si="0"/>
        <v/>
      </c>
      <c r="N55" s="54" t="str">
        <f>IF('Pivot Kontraktansatte'!A55="","",'Pivot Kontraktansatte'!A55)</f>
        <v/>
      </c>
      <c r="O55" s="55" t="str">
        <f>IF('Pivot Kontraktansatte'!A55="","",'Pivot Kontraktansatte'!B55)</f>
        <v/>
      </c>
      <c r="P55" s="56" t="str">
        <f>IF('Pivot Kontraktansatte'!A55="","",ROUNDDOWN('Pivot Kontraktansatte'!C55,2))</f>
        <v/>
      </c>
    </row>
    <row r="56" spans="1:16" x14ac:dyDescent="0.25">
      <c r="A56" s="49">
        <v>53</v>
      </c>
      <c r="B56" s="132" t="str">
        <f>IFERROR(VLOOKUP($A56,Baggrundsark!$C$4:$T$2502,13,FALSE),"")</f>
        <v/>
      </c>
      <c r="C56" s="32" t="str">
        <f>IFERROR(VLOOKUP($A56,Baggrundsark!$C$4:$T$2502,14,FALSE),"")</f>
        <v/>
      </c>
      <c r="D56" s="32" t="str">
        <f>IFERROR(VLOOKUP($A56,Baggrundsark!$C$4:$T$2502,16,FALSE),"")</f>
        <v/>
      </c>
      <c r="E56" s="132" t="str">
        <f>IFERROR(VLOOKUP($A56,Baggrundsark!$C$4:$T$2502,17,FALSE),"")</f>
        <v/>
      </c>
      <c r="F56" s="71" t="str">
        <f>IFERROR(IF(VLOOKUP($B56,Home!$C$8:$J$207,8,FALSE)=0,"",VLOOKUP($B56,Home!$C$8:$J$207,8,FALSE)),"")</f>
        <v/>
      </c>
      <c r="G56" s="139"/>
      <c r="H56" s="77"/>
      <c r="I56" s="77"/>
      <c r="J56" s="77"/>
      <c r="K56" s="63" t="str">
        <f t="shared" si="1"/>
        <v/>
      </c>
      <c r="L56" s="74" t="str">
        <f t="shared" si="0"/>
        <v/>
      </c>
      <c r="N56" s="54" t="str">
        <f>IF('Pivot Kontraktansatte'!A56="","",'Pivot Kontraktansatte'!A56)</f>
        <v/>
      </c>
      <c r="O56" s="55" t="str">
        <f>IF('Pivot Kontraktansatte'!A56="","",'Pivot Kontraktansatte'!B56)</f>
        <v/>
      </c>
      <c r="P56" s="56" t="str">
        <f>IF('Pivot Kontraktansatte'!A56="","",ROUNDDOWN('Pivot Kontraktansatte'!C56,2))</f>
        <v/>
      </c>
    </row>
    <row r="57" spans="1:16" x14ac:dyDescent="0.25">
      <c r="A57" s="49">
        <v>54</v>
      </c>
      <c r="B57" s="132" t="str">
        <f>IFERROR(VLOOKUP($A57,Baggrundsark!$C$4:$T$2502,13,FALSE),"")</f>
        <v/>
      </c>
      <c r="C57" s="32" t="str">
        <f>IFERROR(VLOOKUP($A57,Baggrundsark!$C$4:$T$2502,14,FALSE),"")</f>
        <v/>
      </c>
      <c r="D57" s="32" t="str">
        <f>IFERROR(VLOOKUP($A57,Baggrundsark!$C$4:$T$2502,16,FALSE),"")</f>
        <v/>
      </c>
      <c r="E57" s="132" t="str">
        <f>IFERROR(VLOOKUP($A57,Baggrundsark!$C$4:$T$2502,17,FALSE),"")</f>
        <v/>
      </c>
      <c r="F57" s="71" t="str">
        <f>IFERROR(IF(VLOOKUP($B57,Home!$C$8:$J$207,8,FALSE)=0,"",VLOOKUP($B57,Home!$C$8:$J$207,8,FALSE)),"")</f>
        <v/>
      </c>
      <c r="G57" s="139"/>
      <c r="H57" s="77"/>
      <c r="I57" s="77"/>
      <c r="J57" s="77"/>
      <c r="K57" s="63" t="str">
        <f t="shared" si="1"/>
        <v/>
      </c>
      <c r="L57" s="74" t="str">
        <f t="shared" si="0"/>
        <v/>
      </c>
      <c r="N57" s="54" t="str">
        <f>IF('Pivot Kontraktansatte'!A57="","",'Pivot Kontraktansatte'!A57)</f>
        <v/>
      </c>
      <c r="O57" s="55" t="str">
        <f>IF('Pivot Kontraktansatte'!A57="","",'Pivot Kontraktansatte'!B57)</f>
        <v/>
      </c>
      <c r="P57" s="56" t="str">
        <f>IF('Pivot Kontraktansatte'!A57="","",ROUNDDOWN('Pivot Kontraktansatte'!C57,2))</f>
        <v/>
      </c>
    </row>
    <row r="58" spans="1:16" x14ac:dyDescent="0.25">
      <c r="A58" s="49">
        <v>55</v>
      </c>
      <c r="B58" s="132" t="str">
        <f>IFERROR(VLOOKUP($A58,Baggrundsark!$C$4:$T$2502,13,FALSE),"")</f>
        <v/>
      </c>
      <c r="C58" s="32" t="str">
        <f>IFERROR(VLOOKUP($A58,Baggrundsark!$C$4:$T$2502,14,FALSE),"")</f>
        <v/>
      </c>
      <c r="D58" s="32" t="str">
        <f>IFERROR(VLOOKUP($A58,Baggrundsark!$C$4:$T$2502,16,FALSE),"")</f>
        <v/>
      </c>
      <c r="E58" s="132" t="str">
        <f>IFERROR(VLOOKUP($A58,Baggrundsark!$C$4:$T$2502,17,FALSE),"")</f>
        <v/>
      </c>
      <c r="F58" s="71" t="str">
        <f>IFERROR(IF(VLOOKUP($B58,Home!$C$8:$J$207,8,FALSE)=0,"",VLOOKUP($B58,Home!$C$8:$J$207,8,FALSE)),"")</f>
        <v/>
      </c>
      <c r="G58" s="139"/>
      <c r="H58" s="77"/>
      <c r="I58" s="77"/>
      <c r="J58" s="77"/>
      <c r="K58" s="63" t="str">
        <f t="shared" si="1"/>
        <v/>
      </c>
      <c r="L58" s="74" t="str">
        <f t="shared" si="0"/>
        <v/>
      </c>
      <c r="N58" s="54" t="str">
        <f>IF('Pivot Kontraktansatte'!A58="","",'Pivot Kontraktansatte'!A58)</f>
        <v/>
      </c>
      <c r="O58" s="55" t="str">
        <f>IF('Pivot Kontraktansatte'!A58="","",'Pivot Kontraktansatte'!B58)</f>
        <v/>
      </c>
      <c r="P58" s="56" t="str">
        <f>IF('Pivot Kontraktansatte'!A58="","",ROUNDDOWN('Pivot Kontraktansatte'!C58,2))</f>
        <v/>
      </c>
    </row>
    <row r="59" spans="1:16" x14ac:dyDescent="0.25">
      <c r="A59" s="49">
        <v>56</v>
      </c>
      <c r="B59" s="132" t="str">
        <f>IFERROR(VLOOKUP($A59,Baggrundsark!$C$4:$T$2502,13,FALSE),"")</f>
        <v/>
      </c>
      <c r="C59" s="32" t="str">
        <f>IFERROR(VLOOKUP($A59,Baggrundsark!$C$4:$T$2502,14,FALSE),"")</f>
        <v/>
      </c>
      <c r="D59" s="32" t="str">
        <f>IFERROR(VLOOKUP($A59,Baggrundsark!$C$4:$T$2502,16,FALSE),"")</f>
        <v/>
      </c>
      <c r="E59" s="132" t="str">
        <f>IFERROR(VLOOKUP($A59,Baggrundsark!$C$4:$T$2502,17,FALSE),"")</f>
        <v/>
      </c>
      <c r="F59" s="71" t="str">
        <f>IFERROR(IF(VLOOKUP($B59,Home!$C$8:$J$207,8,FALSE)=0,"",VLOOKUP($B59,Home!$C$8:$J$207,8,FALSE)),"")</f>
        <v/>
      </c>
      <c r="G59" s="139"/>
      <c r="H59" s="77"/>
      <c r="I59" s="77"/>
      <c r="J59" s="77"/>
      <c r="K59" s="63" t="str">
        <f t="shared" si="1"/>
        <v/>
      </c>
      <c r="L59" s="74" t="str">
        <f t="shared" si="0"/>
        <v/>
      </c>
      <c r="N59" s="54" t="str">
        <f>IF('Pivot Kontraktansatte'!A59="","",'Pivot Kontraktansatte'!A59)</f>
        <v/>
      </c>
      <c r="O59" s="55" t="str">
        <f>IF('Pivot Kontraktansatte'!A59="","",'Pivot Kontraktansatte'!B59)</f>
        <v/>
      </c>
      <c r="P59" s="56" t="str">
        <f>IF('Pivot Kontraktansatte'!A59="","",ROUNDDOWN('Pivot Kontraktansatte'!C59,2))</f>
        <v/>
      </c>
    </row>
    <row r="60" spans="1:16" x14ac:dyDescent="0.25">
      <c r="A60" s="49">
        <v>57</v>
      </c>
      <c r="B60" s="132" t="str">
        <f>IFERROR(VLOOKUP($A60,Baggrundsark!$C$4:$T$2502,13,FALSE),"")</f>
        <v/>
      </c>
      <c r="C60" s="32" t="str">
        <f>IFERROR(VLOOKUP($A60,Baggrundsark!$C$4:$T$2502,14,FALSE),"")</f>
        <v/>
      </c>
      <c r="D60" s="32" t="str">
        <f>IFERROR(VLOOKUP($A60,Baggrundsark!$C$4:$T$2502,16,FALSE),"")</f>
        <v/>
      </c>
      <c r="E60" s="132" t="str">
        <f>IFERROR(VLOOKUP($A60,Baggrundsark!$C$4:$T$2502,17,FALSE),"")</f>
        <v/>
      </c>
      <c r="F60" s="71" t="str">
        <f>IFERROR(IF(VLOOKUP($B60,Home!$C$8:$J$207,8,FALSE)=0,"",VLOOKUP($B60,Home!$C$8:$J$207,8,FALSE)),"")</f>
        <v/>
      </c>
      <c r="G60" s="139"/>
      <c r="H60" s="77"/>
      <c r="I60" s="77"/>
      <c r="J60" s="77"/>
      <c r="K60" s="63" t="str">
        <f t="shared" si="1"/>
        <v/>
      </c>
      <c r="L60" s="74" t="str">
        <f t="shared" si="0"/>
        <v/>
      </c>
      <c r="N60" s="54" t="str">
        <f>IF('Pivot Kontraktansatte'!A60="","",'Pivot Kontraktansatte'!A60)</f>
        <v/>
      </c>
      <c r="O60" s="55" t="str">
        <f>IF('Pivot Kontraktansatte'!A60="","",'Pivot Kontraktansatte'!B60)</f>
        <v/>
      </c>
      <c r="P60" s="56" t="str">
        <f>IF('Pivot Kontraktansatte'!A60="","",ROUNDDOWN('Pivot Kontraktansatte'!C60,2))</f>
        <v/>
      </c>
    </row>
    <row r="61" spans="1:16" x14ac:dyDescent="0.25">
      <c r="A61" s="49">
        <v>58</v>
      </c>
      <c r="B61" s="132" t="str">
        <f>IFERROR(VLOOKUP($A61,Baggrundsark!$C$4:$T$2502,13,FALSE),"")</f>
        <v/>
      </c>
      <c r="C61" s="32" t="str">
        <f>IFERROR(VLOOKUP($A61,Baggrundsark!$C$4:$T$2502,14,FALSE),"")</f>
        <v/>
      </c>
      <c r="D61" s="32" t="str">
        <f>IFERROR(VLOOKUP($A61,Baggrundsark!$C$4:$T$2502,16,FALSE),"")</f>
        <v/>
      </c>
      <c r="E61" s="132" t="str">
        <f>IFERROR(VLOOKUP($A61,Baggrundsark!$C$4:$T$2502,17,FALSE),"")</f>
        <v/>
      </c>
      <c r="F61" s="71" t="str">
        <f>IFERROR(IF(VLOOKUP($B61,Home!$C$8:$J$207,8,FALSE)=0,"",VLOOKUP($B61,Home!$C$8:$J$207,8,FALSE)),"")</f>
        <v/>
      </c>
      <c r="G61" s="139"/>
      <c r="H61" s="77"/>
      <c r="I61" s="77"/>
      <c r="J61" s="77"/>
      <c r="K61" s="63" t="str">
        <f t="shared" si="1"/>
        <v/>
      </c>
      <c r="L61" s="74" t="str">
        <f t="shared" si="0"/>
        <v/>
      </c>
      <c r="N61" s="54" t="str">
        <f>IF('Pivot Kontraktansatte'!A61="","",'Pivot Kontraktansatte'!A61)</f>
        <v/>
      </c>
      <c r="O61" s="55" t="str">
        <f>IF('Pivot Kontraktansatte'!A61="","",'Pivot Kontraktansatte'!B61)</f>
        <v/>
      </c>
      <c r="P61" s="56" t="str">
        <f>IF('Pivot Kontraktansatte'!A61="","",ROUNDDOWN('Pivot Kontraktansatte'!C61,2))</f>
        <v/>
      </c>
    </row>
    <row r="62" spans="1:16" x14ac:dyDescent="0.25">
      <c r="A62" s="49">
        <v>59</v>
      </c>
      <c r="B62" s="132" t="str">
        <f>IFERROR(VLOOKUP($A62,Baggrundsark!$C$4:$T$2502,13,FALSE),"")</f>
        <v/>
      </c>
      <c r="C62" s="32" t="str">
        <f>IFERROR(VLOOKUP($A62,Baggrundsark!$C$4:$T$2502,14,FALSE),"")</f>
        <v/>
      </c>
      <c r="D62" s="32" t="str">
        <f>IFERROR(VLOOKUP($A62,Baggrundsark!$C$4:$T$2502,16,FALSE),"")</f>
        <v/>
      </c>
      <c r="E62" s="132" t="str">
        <f>IFERROR(VLOOKUP($A62,Baggrundsark!$C$4:$T$2502,17,FALSE),"")</f>
        <v/>
      </c>
      <c r="F62" s="71" t="str">
        <f>IFERROR(IF(VLOOKUP($B62,Home!$C$8:$J$207,8,FALSE)=0,"",VLOOKUP($B62,Home!$C$8:$J$207,8,FALSE)),"")</f>
        <v/>
      </c>
      <c r="G62" s="139"/>
      <c r="H62" s="77"/>
      <c r="I62" s="77"/>
      <c r="J62" s="77"/>
      <c r="K62" s="63" t="str">
        <f t="shared" si="1"/>
        <v/>
      </c>
      <c r="L62" s="74" t="str">
        <f t="shared" si="0"/>
        <v/>
      </c>
      <c r="N62" s="54" t="str">
        <f>IF('Pivot Kontraktansatte'!A62="","",'Pivot Kontraktansatte'!A62)</f>
        <v/>
      </c>
      <c r="O62" s="55" t="str">
        <f>IF('Pivot Kontraktansatte'!A62="","",'Pivot Kontraktansatte'!B62)</f>
        <v/>
      </c>
      <c r="P62" s="56" t="str">
        <f>IF('Pivot Kontraktansatte'!A62="","",ROUNDDOWN('Pivot Kontraktansatte'!C62,2))</f>
        <v/>
      </c>
    </row>
    <row r="63" spans="1:16" x14ac:dyDescent="0.25">
      <c r="A63" s="49">
        <v>60</v>
      </c>
      <c r="B63" s="132" t="str">
        <f>IFERROR(VLOOKUP($A63,Baggrundsark!$C$4:$T$2502,13,FALSE),"")</f>
        <v/>
      </c>
      <c r="C63" s="32" t="str">
        <f>IFERROR(VLOOKUP($A63,Baggrundsark!$C$4:$T$2502,14,FALSE),"")</f>
        <v/>
      </c>
      <c r="D63" s="32" t="str">
        <f>IFERROR(VLOOKUP($A63,Baggrundsark!$C$4:$T$2502,16,FALSE),"")</f>
        <v/>
      </c>
      <c r="E63" s="132" t="str">
        <f>IFERROR(VLOOKUP($A63,Baggrundsark!$C$4:$T$2502,17,FALSE),"")</f>
        <v/>
      </c>
      <c r="F63" s="71" t="str">
        <f>IFERROR(IF(VLOOKUP($B63,Home!$C$8:$J$207,8,FALSE)=0,"",VLOOKUP($B63,Home!$C$8:$J$207,8,FALSE)),"")</f>
        <v/>
      </c>
      <c r="G63" s="139"/>
      <c r="H63" s="77"/>
      <c r="I63" s="77"/>
      <c r="J63" s="77"/>
      <c r="K63" s="63" t="str">
        <f t="shared" si="1"/>
        <v/>
      </c>
      <c r="L63" s="74" t="str">
        <f t="shared" si="0"/>
        <v/>
      </c>
      <c r="N63" s="54" t="str">
        <f>IF('Pivot Kontraktansatte'!A63="","",'Pivot Kontraktansatte'!A63)</f>
        <v/>
      </c>
      <c r="O63" s="55" t="str">
        <f>IF('Pivot Kontraktansatte'!A63="","",'Pivot Kontraktansatte'!B63)</f>
        <v/>
      </c>
      <c r="P63" s="56" t="str">
        <f>IF('Pivot Kontraktansatte'!A63="","",ROUNDDOWN('Pivot Kontraktansatte'!C63,2))</f>
        <v/>
      </c>
    </row>
    <row r="64" spans="1:16" x14ac:dyDescent="0.25">
      <c r="A64" s="49">
        <v>61</v>
      </c>
      <c r="B64" s="132" t="str">
        <f>IFERROR(VLOOKUP($A64,Baggrundsark!$C$4:$T$2502,13,FALSE),"")</f>
        <v/>
      </c>
      <c r="C64" s="32" t="str">
        <f>IFERROR(VLOOKUP($A64,Baggrundsark!$C$4:$T$2502,14,FALSE),"")</f>
        <v/>
      </c>
      <c r="D64" s="32" t="str">
        <f>IFERROR(VLOOKUP($A64,Baggrundsark!$C$4:$T$2502,16,FALSE),"")</f>
        <v/>
      </c>
      <c r="E64" s="132" t="str">
        <f>IFERROR(VLOOKUP($A64,Baggrundsark!$C$4:$T$2502,17,FALSE),"")</f>
        <v/>
      </c>
      <c r="F64" s="71" t="str">
        <f>IFERROR(IF(VLOOKUP($B64,Home!$C$8:$J$207,8,FALSE)=0,"",VLOOKUP($B64,Home!$C$8:$J$207,8,FALSE)),"")</f>
        <v/>
      </c>
      <c r="G64" s="139"/>
      <c r="H64" s="77"/>
      <c r="I64" s="77"/>
      <c r="J64" s="77"/>
      <c r="K64" s="63" t="str">
        <f t="shared" si="1"/>
        <v/>
      </c>
      <c r="L64" s="74" t="str">
        <f t="shared" si="0"/>
        <v/>
      </c>
      <c r="N64" s="54" t="str">
        <f>IF('Pivot Kontraktansatte'!A64="","",'Pivot Kontraktansatte'!A64)</f>
        <v/>
      </c>
      <c r="O64" s="55" t="str">
        <f>IF('Pivot Kontraktansatte'!A64="","",'Pivot Kontraktansatte'!B64)</f>
        <v/>
      </c>
      <c r="P64" s="56" t="str">
        <f>IF('Pivot Kontraktansatte'!A64="","",ROUNDDOWN('Pivot Kontraktansatte'!C64,2))</f>
        <v/>
      </c>
    </row>
    <row r="65" spans="1:16" x14ac:dyDescent="0.25">
      <c r="A65" s="49">
        <v>62</v>
      </c>
      <c r="B65" s="132" t="str">
        <f>IFERROR(VLOOKUP($A65,Baggrundsark!$C$4:$T$2502,13,FALSE),"")</f>
        <v/>
      </c>
      <c r="C65" s="32" t="str">
        <f>IFERROR(VLOOKUP($A65,Baggrundsark!$C$4:$T$2502,14,FALSE),"")</f>
        <v/>
      </c>
      <c r="D65" s="32" t="str">
        <f>IFERROR(VLOOKUP($A65,Baggrundsark!$C$4:$T$2502,16,FALSE),"")</f>
        <v/>
      </c>
      <c r="E65" s="132" t="str">
        <f>IFERROR(VLOOKUP($A65,Baggrundsark!$C$4:$T$2502,17,FALSE),"")</f>
        <v/>
      </c>
      <c r="F65" s="71" t="str">
        <f>IFERROR(IF(VLOOKUP($B65,Home!$C$8:$J$207,8,FALSE)=0,"",VLOOKUP($B65,Home!$C$8:$J$207,8,FALSE)),"")</f>
        <v/>
      </c>
      <c r="G65" s="139"/>
      <c r="H65" s="77"/>
      <c r="I65" s="77"/>
      <c r="J65" s="77"/>
      <c r="K65" s="63" t="str">
        <f t="shared" si="1"/>
        <v/>
      </c>
      <c r="L65" s="74" t="str">
        <f t="shared" si="0"/>
        <v/>
      </c>
      <c r="N65" s="54" t="str">
        <f>IF('Pivot Kontraktansatte'!A65="","",'Pivot Kontraktansatte'!A65)</f>
        <v/>
      </c>
      <c r="O65" s="55" t="str">
        <f>IF('Pivot Kontraktansatte'!A65="","",'Pivot Kontraktansatte'!B65)</f>
        <v/>
      </c>
      <c r="P65" s="56" t="str">
        <f>IF('Pivot Kontraktansatte'!A65="","",ROUNDDOWN('Pivot Kontraktansatte'!C65,2))</f>
        <v/>
      </c>
    </row>
    <row r="66" spans="1:16" x14ac:dyDescent="0.25">
      <c r="A66" s="49">
        <v>63</v>
      </c>
      <c r="B66" s="132" t="str">
        <f>IFERROR(VLOOKUP($A66,Baggrundsark!$C$4:$T$2502,13,FALSE),"")</f>
        <v/>
      </c>
      <c r="C66" s="32" t="str">
        <f>IFERROR(VLOOKUP($A66,Baggrundsark!$C$4:$T$2502,14,FALSE),"")</f>
        <v/>
      </c>
      <c r="D66" s="32" t="str">
        <f>IFERROR(VLOOKUP($A66,Baggrundsark!$C$4:$T$2502,16,FALSE),"")</f>
        <v/>
      </c>
      <c r="E66" s="132" t="str">
        <f>IFERROR(VLOOKUP($A66,Baggrundsark!$C$4:$T$2502,17,FALSE),"")</f>
        <v/>
      </c>
      <c r="F66" s="71" t="str">
        <f>IFERROR(IF(VLOOKUP($B66,Home!$C$8:$J$207,8,FALSE)=0,"",VLOOKUP($B66,Home!$C$8:$J$207,8,FALSE)),"")</f>
        <v/>
      </c>
      <c r="G66" s="139"/>
      <c r="H66" s="77"/>
      <c r="I66" s="77"/>
      <c r="J66" s="77"/>
      <c r="K66" s="63" t="str">
        <f t="shared" si="1"/>
        <v/>
      </c>
      <c r="L66" s="74" t="str">
        <f t="shared" si="0"/>
        <v/>
      </c>
      <c r="N66" s="54" t="str">
        <f>IF('Pivot Kontraktansatte'!A66="","",'Pivot Kontraktansatte'!A66)</f>
        <v/>
      </c>
      <c r="O66" s="55" t="str">
        <f>IF('Pivot Kontraktansatte'!A66="","",'Pivot Kontraktansatte'!B66)</f>
        <v/>
      </c>
      <c r="P66" s="56" t="str">
        <f>IF('Pivot Kontraktansatte'!A66="","",ROUNDDOWN('Pivot Kontraktansatte'!C66,2))</f>
        <v/>
      </c>
    </row>
    <row r="67" spans="1:16" x14ac:dyDescent="0.25">
      <c r="A67" s="49">
        <v>64</v>
      </c>
      <c r="B67" s="132" t="str">
        <f>IFERROR(VLOOKUP($A67,Baggrundsark!$C$4:$T$2502,13,FALSE),"")</f>
        <v/>
      </c>
      <c r="C67" s="32" t="str">
        <f>IFERROR(VLOOKUP($A67,Baggrundsark!$C$4:$T$2502,14,FALSE),"")</f>
        <v/>
      </c>
      <c r="D67" s="32" t="str">
        <f>IFERROR(VLOOKUP($A67,Baggrundsark!$C$4:$T$2502,16,FALSE),"")</f>
        <v/>
      </c>
      <c r="E67" s="132" t="str">
        <f>IFERROR(VLOOKUP($A67,Baggrundsark!$C$4:$T$2502,17,FALSE),"")</f>
        <v/>
      </c>
      <c r="F67" s="71" t="str">
        <f>IFERROR(IF(VLOOKUP($B67,Home!$C$8:$J$207,8,FALSE)=0,"",VLOOKUP($B67,Home!$C$8:$J$207,8,FALSE)),"")</f>
        <v/>
      </c>
      <c r="G67" s="139"/>
      <c r="H67" s="77"/>
      <c r="I67" s="77"/>
      <c r="J67" s="77"/>
      <c r="K67" s="63" t="str">
        <f t="shared" si="1"/>
        <v/>
      </c>
      <c r="L67" s="74" t="str">
        <f t="shared" si="0"/>
        <v/>
      </c>
      <c r="N67" s="54" t="str">
        <f>IF('Pivot Kontraktansatte'!A67="","",'Pivot Kontraktansatte'!A67)</f>
        <v/>
      </c>
      <c r="O67" s="55" t="str">
        <f>IF('Pivot Kontraktansatte'!A67="","",'Pivot Kontraktansatte'!B67)</f>
        <v/>
      </c>
      <c r="P67" s="56" t="str">
        <f>IF('Pivot Kontraktansatte'!A67="","",ROUNDDOWN('Pivot Kontraktansatte'!C67,2))</f>
        <v/>
      </c>
    </row>
    <row r="68" spans="1:16" x14ac:dyDescent="0.25">
      <c r="A68" s="49">
        <v>65</v>
      </c>
      <c r="B68" s="132" t="str">
        <f>IFERROR(VLOOKUP($A68,Baggrundsark!$C$4:$T$2502,13,FALSE),"")</f>
        <v/>
      </c>
      <c r="C68" s="32" t="str">
        <f>IFERROR(VLOOKUP($A68,Baggrundsark!$C$4:$T$2502,14,FALSE),"")</f>
        <v/>
      </c>
      <c r="D68" s="32" t="str">
        <f>IFERROR(VLOOKUP($A68,Baggrundsark!$C$4:$T$2502,16,FALSE),"")</f>
        <v/>
      </c>
      <c r="E68" s="132" t="str">
        <f>IFERROR(VLOOKUP($A68,Baggrundsark!$C$4:$T$2502,17,FALSE),"")</f>
        <v/>
      </c>
      <c r="F68" s="71" t="str">
        <f>IFERROR(IF(VLOOKUP($B68,Home!$C$8:$J$207,8,FALSE)=0,"",VLOOKUP($B68,Home!$C$8:$J$207,8,FALSE)),"")</f>
        <v/>
      </c>
      <c r="G68" s="139"/>
      <c r="H68" s="77"/>
      <c r="I68" s="77"/>
      <c r="J68" s="77"/>
      <c r="K68" s="63" t="str">
        <f t="shared" si="1"/>
        <v/>
      </c>
      <c r="L68" s="74" t="str">
        <f t="shared" ref="L68:L131" si="2">IFERROR(ROUNDDOWN(K68/100*G68,2),"")</f>
        <v/>
      </c>
      <c r="N68" s="54" t="str">
        <f>IF('Pivot Kontraktansatte'!A68="","",'Pivot Kontraktansatte'!A68)</f>
        <v/>
      </c>
      <c r="O68" s="55" t="str">
        <f>IF('Pivot Kontraktansatte'!A68="","",'Pivot Kontraktansatte'!B68)</f>
        <v/>
      </c>
      <c r="P68" s="56" t="str">
        <f>IF('Pivot Kontraktansatte'!A68="","",ROUNDDOWN('Pivot Kontraktansatte'!C68,2))</f>
        <v/>
      </c>
    </row>
    <row r="69" spans="1:16" x14ac:dyDescent="0.25">
      <c r="A69" s="49">
        <v>66</v>
      </c>
      <c r="B69" s="132" t="str">
        <f>IFERROR(VLOOKUP($A69,Baggrundsark!$C$4:$T$2502,13,FALSE),"")</f>
        <v/>
      </c>
      <c r="C69" s="32" t="str">
        <f>IFERROR(VLOOKUP($A69,Baggrundsark!$C$4:$T$2502,14,FALSE),"")</f>
        <v/>
      </c>
      <c r="D69" s="32" t="str">
        <f>IFERROR(VLOOKUP($A69,Baggrundsark!$C$4:$T$2502,16,FALSE),"")</f>
        <v/>
      </c>
      <c r="E69" s="132" t="str">
        <f>IFERROR(VLOOKUP($A69,Baggrundsark!$C$4:$T$2502,17,FALSE),"")</f>
        <v/>
      </c>
      <c r="F69" s="71" t="str">
        <f>IFERROR(IF(VLOOKUP($B69,Home!$C$8:$J$207,8,FALSE)=0,"",VLOOKUP($B69,Home!$C$8:$J$207,8,FALSE)),"")</f>
        <v/>
      </c>
      <c r="G69" s="139"/>
      <c r="H69" s="77"/>
      <c r="I69" s="77"/>
      <c r="J69" s="77"/>
      <c r="K69" s="63" t="str">
        <f t="shared" ref="K69:K132" si="3">IF(SUM(H69:J69)=0,"",SUM(H69:J69))</f>
        <v/>
      </c>
      <c r="L69" s="74" t="str">
        <f t="shared" si="2"/>
        <v/>
      </c>
      <c r="N69" s="54" t="str">
        <f>IF('Pivot Kontraktansatte'!A69="","",'Pivot Kontraktansatte'!A69)</f>
        <v/>
      </c>
      <c r="O69" s="55" t="str">
        <f>IF('Pivot Kontraktansatte'!A69="","",'Pivot Kontraktansatte'!B69)</f>
        <v/>
      </c>
      <c r="P69" s="56" t="str">
        <f>IF('Pivot Kontraktansatte'!A69="","",ROUNDDOWN('Pivot Kontraktansatte'!C69,2))</f>
        <v/>
      </c>
    </row>
    <row r="70" spans="1:16" x14ac:dyDescent="0.25">
      <c r="A70" s="49">
        <v>67</v>
      </c>
      <c r="B70" s="132" t="str">
        <f>IFERROR(VLOOKUP($A70,Baggrundsark!$C$4:$T$2502,13,FALSE),"")</f>
        <v/>
      </c>
      <c r="C70" s="32" t="str">
        <f>IFERROR(VLOOKUP($A70,Baggrundsark!$C$4:$T$2502,14,FALSE),"")</f>
        <v/>
      </c>
      <c r="D70" s="32" t="str">
        <f>IFERROR(VLOOKUP($A70,Baggrundsark!$C$4:$T$2502,16,FALSE),"")</f>
        <v/>
      </c>
      <c r="E70" s="132" t="str">
        <f>IFERROR(VLOOKUP($A70,Baggrundsark!$C$4:$T$2502,17,FALSE),"")</f>
        <v/>
      </c>
      <c r="F70" s="71" t="str">
        <f>IFERROR(IF(VLOOKUP($B70,Home!$C$8:$J$207,8,FALSE)=0,"",VLOOKUP($B70,Home!$C$8:$J$207,8,FALSE)),"")</f>
        <v/>
      </c>
      <c r="G70" s="139"/>
      <c r="H70" s="77"/>
      <c r="I70" s="77"/>
      <c r="J70" s="77"/>
      <c r="K70" s="63" t="str">
        <f t="shared" si="3"/>
        <v/>
      </c>
      <c r="L70" s="74" t="str">
        <f t="shared" si="2"/>
        <v/>
      </c>
      <c r="N70" s="54" t="str">
        <f>IF('Pivot Kontraktansatte'!A70="","",'Pivot Kontraktansatte'!A70)</f>
        <v/>
      </c>
      <c r="O70" s="55" t="str">
        <f>IF('Pivot Kontraktansatte'!A70="","",'Pivot Kontraktansatte'!B70)</f>
        <v/>
      </c>
      <c r="P70" s="56" t="str">
        <f>IF('Pivot Kontraktansatte'!A70="","",ROUNDDOWN('Pivot Kontraktansatte'!C70,2))</f>
        <v/>
      </c>
    </row>
    <row r="71" spans="1:16" x14ac:dyDescent="0.25">
      <c r="A71" s="49">
        <v>68</v>
      </c>
      <c r="B71" s="132" t="str">
        <f>IFERROR(VLOOKUP($A71,Baggrundsark!$C$4:$T$2502,13,FALSE),"")</f>
        <v/>
      </c>
      <c r="C71" s="32" t="str">
        <f>IFERROR(VLOOKUP($A71,Baggrundsark!$C$4:$T$2502,14,FALSE),"")</f>
        <v/>
      </c>
      <c r="D71" s="32" t="str">
        <f>IFERROR(VLOOKUP($A71,Baggrundsark!$C$4:$T$2502,16,FALSE),"")</f>
        <v/>
      </c>
      <c r="E71" s="132" t="str">
        <f>IFERROR(VLOOKUP($A71,Baggrundsark!$C$4:$T$2502,17,FALSE),"")</f>
        <v/>
      </c>
      <c r="F71" s="71" t="str">
        <f>IFERROR(IF(VLOOKUP($B71,Home!$C$8:$J$207,8,FALSE)=0,"",VLOOKUP($B71,Home!$C$8:$J$207,8,FALSE)),"")</f>
        <v/>
      </c>
      <c r="G71" s="139"/>
      <c r="H71" s="77"/>
      <c r="I71" s="77"/>
      <c r="J71" s="77"/>
      <c r="K71" s="63" t="str">
        <f t="shared" si="3"/>
        <v/>
      </c>
      <c r="L71" s="74" t="str">
        <f t="shared" si="2"/>
        <v/>
      </c>
      <c r="N71" s="54" t="str">
        <f>IF('Pivot Kontraktansatte'!A71="","",'Pivot Kontraktansatte'!A71)</f>
        <v/>
      </c>
      <c r="O71" s="55" t="str">
        <f>IF('Pivot Kontraktansatte'!A71="","",'Pivot Kontraktansatte'!B71)</f>
        <v/>
      </c>
      <c r="P71" s="56" t="str">
        <f>IF('Pivot Kontraktansatte'!A71="","",ROUNDDOWN('Pivot Kontraktansatte'!C71,2))</f>
        <v/>
      </c>
    </row>
    <row r="72" spans="1:16" x14ac:dyDescent="0.25">
      <c r="A72" s="49">
        <v>69</v>
      </c>
      <c r="B72" s="132" t="str">
        <f>IFERROR(VLOOKUP($A72,Baggrundsark!$C$4:$T$2502,13,FALSE),"")</f>
        <v/>
      </c>
      <c r="C72" s="32" t="str">
        <f>IFERROR(VLOOKUP($A72,Baggrundsark!$C$4:$T$2502,14,FALSE),"")</f>
        <v/>
      </c>
      <c r="D72" s="32" t="str">
        <f>IFERROR(VLOOKUP($A72,Baggrundsark!$C$4:$T$2502,16,FALSE),"")</f>
        <v/>
      </c>
      <c r="E72" s="132" t="str">
        <f>IFERROR(VLOOKUP($A72,Baggrundsark!$C$4:$T$2502,17,FALSE),"")</f>
        <v/>
      </c>
      <c r="F72" s="71" t="str">
        <f>IFERROR(IF(VLOOKUP($B72,Home!$C$8:$J$207,8,FALSE)=0,"",VLOOKUP($B72,Home!$C$8:$J$207,8,FALSE)),"")</f>
        <v/>
      </c>
      <c r="G72" s="139"/>
      <c r="H72" s="77"/>
      <c r="I72" s="77"/>
      <c r="J72" s="77"/>
      <c r="K72" s="63" t="str">
        <f t="shared" si="3"/>
        <v/>
      </c>
      <c r="L72" s="74" t="str">
        <f t="shared" si="2"/>
        <v/>
      </c>
      <c r="N72" s="54" t="str">
        <f>IF('Pivot Kontraktansatte'!A72="","",'Pivot Kontraktansatte'!A72)</f>
        <v/>
      </c>
      <c r="O72" s="55" t="str">
        <f>IF('Pivot Kontraktansatte'!A72="","",'Pivot Kontraktansatte'!B72)</f>
        <v/>
      </c>
      <c r="P72" s="56" t="str">
        <f>IF('Pivot Kontraktansatte'!A72="","",ROUNDDOWN('Pivot Kontraktansatte'!C72,2))</f>
        <v/>
      </c>
    </row>
    <row r="73" spans="1:16" x14ac:dyDescent="0.25">
      <c r="A73" s="49">
        <v>70</v>
      </c>
      <c r="B73" s="132" t="str">
        <f>IFERROR(VLOOKUP($A73,Baggrundsark!$C$4:$T$2502,13,FALSE),"")</f>
        <v/>
      </c>
      <c r="C73" s="32" t="str">
        <f>IFERROR(VLOOKUP($A73,Baggrundsark!$C$4:$T$2502,14,FALSE),"")</f>
        <v/>
      </c>
      <c r="D73" s="32" t="str">
        <f>IFERROR(VLOOKUP($A73,Baggrundsark!$C$4:$T$2502,16,FALSE),"")</f>
        <v/>
      </c>
      <c r="E73" s="132" t="str">
        <f>IFERROR(VLOOKUP($A73,Baggrundsark!$C$4:$T$2502,17,FALSE),"")</f>
        <v/>
      </c>
      <c r="F73" s="71" t="str">
        <f>IFERROR(IF(VLOOKUP($B73,Home!$C$8:$J$207,8,FALSE)=0,"",VLOOKUP($B73,Home!$C$8:$J$207,8,FALSE)),"")</f>
        <v/>
      </c>
      <c r="G73" s="139"/>
      <c r="H73" s="77"/>
      <c r="I73" s="77"/>
      <c r="J73" s="77"/>
      <c r="K73" s="63" t="str">
        <f t="shared" si="3"/>
        <v/>
      </c>
      <c r="L73" s="74" t="str">
        <f t="shared" si="2"/>
        <v/>
      </c>
      <c r="N73" s="54" t="str">
        <f>IF('Pivot Kontraktansatte'!A73="","",'Pivot Kontraktansatte'!A73)</f>
        <v/>
      </c>
      <c r="O73" s="55" t="str">
        <f>IF('Pivot Kontraktansatte'!A73="","",'Pivot Kontraktansatte'!B73)</f>
        <v/>
      </c>
      <c r="P73" s="56" t="str">
        <f>IF('Pivot Kontraktansatte'!A73="","",ROUNDDOWN('Pivot Kontraktansatte'!C73,2))</f>
        <v/>
      </c>
    </row>
    <row r="74" spans="1:16" x14ac:dyDescent="0.25">
      <c r="A74" s="49">
        <v>71</v>
      </c>
      <c r="B74" s="132" t="str">
        <f>IFERROR(VLOOKUP($A74,Baggrundsark!$C$4:$T$2502,13,FALSE),"")</f>
        <v/>
      </c>
      <c r="C74" s="32" t="str">
        <f>IFERROR(VLOOKUP($A74,Baggrundsark!$C$4:$T$2502,14,FALSE),"")</f>
        <v/>
      </c>
      <c r="D74" s="32" t="str">
        <f>IFERROR(VLOOKUP($A74,Baggrundsark!$C$4:$T$2502,16,FALSE),"")</f>
        <v/>
      </c>
      <c r="E74" s="132" t="str">
        <f>IFERROR(VLOOKUP($A74,Baggrundsark!$C$4:$T$2502,17,FALSE),"")</f>
        <v/>
      </c>
      <c r="F74" s="71" t="str">
        <f>IFERROR(IF(VLOOKUP($B74,Home!$C$8:$J$207,8,FALSE)=0,"",VLOOKUP($B74,Home!$C$8:$J$207,8,FALSE)),"")</f>
        <v/>
      </c>
      <c r="G74" s="139"/>
      <c r="H74" s="77"/>
      <c r="I74" s="77"/>
      <c r="J74" s="77"/>
      <c r="K74" s="63" t="str">
        <f t="shared" si="3"/>
        <v/>
      </c>
      <c r="L74" s="74" t="str">
        <f t="shared" si="2"/>
        <v/>
      </c>
      <c r="N74" s="54" t="str">
        <f>IF('Pivot Kontraktansatte'!A74="","",'Pivot Kontraktansatte'!A74)</f>
        <v/>
      </c>
      <c r="O74" s="55" t="str">
        <f>IF('Pivot Kontraktansatte'!A74="","",'Pivot Kontraktansatte'!B74)</f>
        <v/>
      </c>
      <c r="P74" s="56" t="str">
        <f>IF('Pivot Kontraktansatte'!A74="","",ROUNDDOWN('Pivot Kontraktansatte'!C74,2))</f>
        <v/>
      </c>
    </row>
    <row r="75" spans="1:16" x14ac:dyDescent="0.25">
      <c r="A75" s="49">
        <v>72</v>
      </c>
      <c r="B75" s="132" t="str">
        <f>IFERROR(VLOOKUP($A75,Baggrundsark!$C$4:$T$2502,13,FALSE),"")</f>
        <v/>
      </c>
      <c r="C75" s="32" t="str">
        <f>IFERROR(VLOOKUP($A75,Baggrundsark!$C$4:$T$2502,14,FALSE),"")</f>
        <v/>
      </c>
      <c r="D75" s="32" t="str">
        <f>IFERROR(VLOOKUP($A75,Baggrundsark!$C$4:$T$2502,16,FALSE),"")</f>
        <v/>
      </c>
      <c r="E75" s="132" t="str">
        <f>IFERROR(VLOOKUP($A75,Baggrundsark!$C$4:$T$2502,17,FALSE),"")</f>
        <v/>
      </c>
      <c r="F75" s="71" t="str">
        <f>IFERROR(IF(VLOOKUP($B75,Home!$C$8:$J$207,8,FALSE)=0,"",VLOOKUP($B75,Home!$C$8:$J$207,8,FALSE)),"")</f>
        <v/>
      </c>
      <c r="G75" s="139"/>
      <c r="H75" s="77"/>
      <c r="I75" s="77"/>
      <c r="J75" s="77"/>
      <c r="K75" s="63" t="str">
        <f t="shared" si="3"/>
        <v/>
      </c>
      <c r="L75" s="74" t="str">
        <f t="shared" si="2"/>
        <v/>
      </c>
      <c r="N75" s="54" t="str">
        <f>IF('Pivot Kontraktansatte'!A75="","",'Pivot Kontraktansatte'!A75)</f>
        <v/>
      </c>
      <c r="O75" s="55" t="str">
        <f>IF('Pivot Kontraktansatte'!A75="","",'Pivot Kontraktansatte'!B75)</f>
        <v/>
      </c>
      <c r="P75" s="56" t="str">
        <f>IF('Pivot Kontraktansatte'!A75="","",ROUNDDOWN('Pivot Kontraktansatte'!C75,2))</f>
        <v/>
      </c>
    </row>
    <row r="76" spans="1:16" x14ac:dyDescent="0.25">
      <c r="A76" s="49">
        <v>73</v>
      </c>
      <c r="B76" s="132" t="str">
        <f>IFERROR(VLOOKUP($A76,Baggrundsark!$C$4:$T$2502,13,FALSE),"")</f>
        <v/>
      </c>
      <c r="C76" s="32" t="str">
        <f>IFERROR(VLOOKUP($A76,Baggrundsark!$C$4:$T$2502,14,FALSE),"")</f>
        <v/>
      </c>
      <c r="D76" s="32" t="str">
        <f>IFERROR(VLOOKUP($A76,Baggrundsark!$C$4:$T$2502,16,FALSE),"")</f>
        <v/>
      </c>
      <c r="E76" s="132" t="str">
        <f>IFERROR(VLOOKUP($A76,Baggrundsark!$C$4:$T$2502,17,FALSE),"")</f>
        <v/>
      </c>
      <c r="F76" s="71" t="str">
        <f>IFERROR(IF(VLOOKUP($B76,Home!$C$8:$J$207,8,FALSE)=0,"",VLOOKUP($B76,Home!$C$8:$J$207,8,FALSE)),"")</f>
        <v/>
      </c>
      <c r="G76" s="139"/>
      <c r="H76" s="77"/>
      <c r="I76" s="77"/>
      <c r="J76" s="77"/>
      <c r="K76" s="63" t="str">
        <f t="shared" si="3"/>
        <v/>
      </c>
      <c r="L76" s="74" t="str">
        <f t="shared" si="2"/>
        <v/>
      </c>
      <c r="N76" s="54" t="str">
        <f>IF('Pivot Kontraktansatte'!A76="","",'Pivot Kontraktansatte'!A76)</f>
        <v/>
      </c>
      <c r="O76" s="55" t="str">
        <f>IF('Pivot Kontraktansatte'!A76="","",'Pivot Kontraktansatte'!B76)</f>
        <v/>
      </c>
      <c r="P76" s="56" t="str">
        <f>IF('Pivot Kontraktansatte'!A76="","",ROUNDDOWN('Pivot Kontraktansatte'!C76,2))</f>
        <v/>
      </c>
    </row>
    <row r="77" spans="1:16" x14ac:dyDescent="0.25">
      <c r="A77" s="49">
        <v>74</v>
      </c>
      <c r="B77" s="132" t="str">
        <f>IFERROR(VLOOKUP($A77,Baggrundsark!$C$4:$T$2502,13,FALSE),"")</f>
        <v/>
      </c>
      <c r="C77" s="32" t="str">
        <f>IFERROR(VLOOKUP($A77,Baggrundsark!$C$4:$T$2502,14,FALSE),"")</f>
        <v/>
      </c>
      <c r="D77" s="32" t="str">
        <f>IFERROR(VLOOKUP($A77,Baggrundsark!$C$4:$T$2502,16,FALSE),"")</f>
        <v/>
      </c>
      <c r="E77" s="132" t="str">
        <f>IFERROR(VLOOKUP($A77,Baggrundsark!$C$4:$T$2502,17,FALSE),"")</f>
        <v/>
      </c>
      <c r="F77" s="71" t="str">
        <f>IFERROR(IF(VLOOKUP($B77,Home!$C$8:$J$207,8,FALSE)=0,"",VLOOKUP($B77,Home!$C$8:$J$207,8,FALSE)),"")</f>
        <v/>
      </c>
      <c r="G77" s="139"/>
      <c r="H77" s="77"/>
      <c r="I77" s="77"/>
      <c r="J77" s="77"/>
      <c r="K77" s="63" t="str">
        <f t="shared" si="3"/>
        <v/>
      </c>
      <c r="L77" s="74" t="str">
        <f t="shared" si="2"/>
        <v/>
      </c>
      <c r="N77" s="54" t="str">
        <f>IF('Pivot Kontraktansatte'!A77="","",'Pivot Kontraktansatte'!A77)</f>
        <v/>
      </c>
      <c r="O77" s="55" t="str">
        <f>IF('Pivot Kontraktansatte'!A77="","",'Pivot Kontraktansatte'!B77)</f>
        <v/>
      </c>
      <c r="P77" s="56" t="str">
        <f>IF('Pivot Kontraktansatte'!A77="","",ROUNDDOWN('Pivot Kontraktansatte'!C77,2))</f>
        <v/>
      </c>
    </row>
    <row r="78" spans="1:16" x14ac:dyDescent="0.25">
      <c r="A78" s="49">
        <v>75</v>
      </c>
      <c r="B78" s="132" t="str">
        <f>IFERROR(VLOOKUP($A78,Baggrundsark!$C$4:$T$2502,13,FALSE),"")</f>
        <v/>
      </c>
      <c r="C78" s="32" t="str">
        <f>IFERROR(VLOOKUP($A78,Baggrundsark!$C$4:$T$2502,14,FALSE),"")</f>
        <v/>
      </c>
      <c r="D78" s="32" t="str">
        <f>IFERROR(VLOOKUP($A78,Baggrundsark!$C$4:$T$2502,16,FALSE),"")</f>
        <v/>
      </c>
      <c r="E78" s="132" t="str">
        <f>IFERROR(VLOOKUP($A78,Baggrundsark!$C$4:$T$2502,17,FALSE),"")</f>
        <v/>
      </c>
      <c r="F78" s="71" t="str">
        <f>IFERROR(IF(VLOOKUP($B78,Home!$C$8:$J$207,8,FALSE)=0,"",VLOOKUP($B78,Home!$C$8:$J$207,8,FALSE)),"")</f>
        <v/>
      </c>
      <c r="G78" s="139"/>
      <c r="H78" s="77"/>
      <c r="I78" s="77"/>
      <c r="J78" s="77"/>
      <c r="K78" s="63" t="str">
        <f t="shared" si="3"/>
        <v/>
      </c>
      <c r="L78" s="74" t="str">
        <f t="shared" si="2"/>
        <v/>
      </c>
      <c r="N78" s="54" t="str">
        <f>IF('Pivot Kontraktansatte'!A78="","",'Pivot Kontraktansatte'!A78)</f>
        <v/>
      </c>
      <c r="O78" s="55" t="str">
        <f>IF('Pivot Kontraktansatte'!A78="","",'Pivot Kontraktansatte'!B78)</f>
        <v/>
      </c>
      <c r="P78" s="56" t="str">
        <f>IF('Pivot Kontraktansatte'!A78="","",ROUNDDOWN('Pivot Kontraktansatte'!C78,2))</f>
        <v/>
      </c>
    </row>
    <row r="79" spans="1:16" x14ac:dyDescent="0.25">
      <c r="A79" s="49">
        <v>76</v>
      </c>
      <c r="B79" s="132" t="str">
        <f>IFERROR(VLOOKUP($A79,Baggrundsark!$C$4:$T$2502,13,FALSE),"")</f>
        <v/>
      </c>
      <c r="C79" s="32" t="str">
        <f>IFERROR(VLOOKUP($A79,Baggrundsark!$C$4:$T$2502,14,FALSE),"")</f>
        <v/>
      </c>
      <c r="D79" s="32" t="str">
        <f>IFERROR(VLOOKUP($A79,Baggrundsark!$C$4:$T$2502,16,FALSE),"")</f>
        <v/>
      </c>
      <c r="E79" s="132" t="str">
        <f>IFERROR(VLOOKUP($A79,Baggrundsark!$C$4:$T$2502,17,FALSE),"")</f>
        <v/>
      </c>
      <c r="F79" s="71" t="str">
        <f>IFERROR(IF(VLOOKUP($B79,Home!$C$8:$J$207,8,FALSE)=0,"",VLOOKUP($B79,Home!$C$8:$J$207,8,FALSE)),"")</f>
        <v/>
      </c>
      <c r="G79" s="139"/>
      <c r="H79" s="79"/>
      <c r="I79" s="79"/>
      <c r="J79" s="79"/>
      <c r="K79" s="63" t="str">
        <f t="shared" si="3"/>
        <v/>
      </c>
      <c r="L79" s="74" t="str">
        <f t="shared" si="2"/>
        <v/>
      </c>
      <c r="N79" s="54" t="str">
        <f>IF('Pivot Kontraktansatte'!A79="","",'Pivot Kontraktansatte'!A79)</f>
        <v/>
      </c>
      <c r="O79" s="55" t="str">
        <f>IF('Pivot Kontraktansatte'!A79="","",'Pivot Kontraktansatte'!B79)</f>
        <v/>
      </c>
      <c r="P79" s="56" t="str">
        <f>IF('Pivot Kontraktansatte'!A79="","",ROUNDDOWN('Pivot Kontraktansatte'!C79,2))</f>
        <v/>
      </c>
    </row>
    <row r="80" spans="1:16" x14ac:dyDescent="0.25">
      <c r="A80" s="49">
        <v>77</v>
      </c>
      <c r="B80" s="132" t="str">
        <f>IFERROR(VLOOKUP($A80,Baggrundsark!$C$4:$T$2502,13,FALSE),"")</f>
        <v/>
      </c>
      <c r="C80" s="32" t="str">
        <f>IFERROR(VLOOKUP($A80,Baggrundsark!$C$4:$T$2502,14,FALSE),"")</f>
        <v/>
      </c>
      <c r="D80" s="32" t="str">
        <f>IFERROR(VLOOKUP($A80,Baggrundsark!$C$4:$T$2502,16,FALSE),"")</f>
        <v/>
      </c>
      <c r="E80" s="132" t="str">
        <f>IFERROR(VLOOKUP($A80,Baggrundsark!$C$4:$T$2502,17,FALSE),"")</f>
        <v/>
      </c>
      <c r="F80" s="71" t="str">
        <f>IFERROR(IF(VLOOKUP($B80,Home!$C$8:$J$207,8,FALSE)=0,"",VLOOKUP($B80,Home!$C$8:$J$207,8,FALSE)),"")</f>
        <v/>
      </c>
      <c r="G80" s="139"/>
      <c r="H80" s="79"/>
      <c r="I80" s="79"/>
      <c r="J80" s="79"/>
      <c r="K80" s="63" t="str">
        <f t="shared" si="3"/>
        <v/>
      </c>
      <c r="L80" s="74" t="str">
        <f t="shared" si="2"/>
        <v/>
      </c>
      <c r="N80" s="54" t="str">
        <f>IF('Pivot Kontraktansatte'!A80="","",'Pivot Kontraktansatte'!A80)</f>
        <v/>
      </c>
      <c r="O80" s="55" t="str">
        <f>IF('Pivot Kontraktansatte'!A80="","",'Pivot Kontraktansatte'!B80)</f>
        <v/>
      </c>
      <c r="P80" s="56" t="str">
        <f>IF('Pivot Kontraktansatte'!A80="","",ROUNDDOWN('Pivot Kontraktansatte'!C80,2))</f>
        <v/>
      </c>
    </row>
    <row r="81" spans="1:16" x14ac:dyDescent="0.25">
      <c r="A81" s="49">
        <v>78</v>
      </c>
      <c r="B81" s="132" t="str">
        <f>IFERROR(VLOOKUP($A81,Baggrundsark!$C$4:$T$2502,13,FALSE),"")</f>
        <v/>
      </c>
      <c r="C81" s="32" t="str">
        <f>IFERROR(VLOOKUP($A81,Baggrundsark!$C$4:$T$2502,14,FALSE),"")</f>
        <v/>
      </c>
      <c r="D81" s="32" t="str">
        <f>IFERROR(VLOOKUP($A81,Baggrundsark!$C$4:$T$2502,16,FALSE),"")</f>
        <v/>
      </c>
      <c r="E81" s="132" t="str">
        <f>IFERROR(VLOOKUP($A81,Baggrundsark!$C$4:$T$2502,17,FALSE),"")</f>
        <v/>
      </c>
      <c r="F81" s="71" t="str">
        <f>IFERROR(IF(VLOOKUP($B81,Home!$C$8:$J$207,8,FALSE)=0,"",VLOOKUP($B81,Home!$C$8:$J$207,8,FALSE)),"")</f>
        <v/>
      </c>
      <c r="G81" s="139"/>
      <c r="H81" s="79"/>
      <c r="I81" s="79"/>
      <c r="J81" s="79"/>
      <c r="K81" s="63" t="str">
        <f t="shared" si="3"/>
        <v/>
      </c>
      <c r="L81" s="74" t="str">
        <f t="shared" si="2"/>
        <v/>
      </c>
      <c r="N81" s="54" t="str">
        <f>IF('Pivot Kontraktansatte'!A81="","",'Pivot Kontraktansatte'!A81)</f>
        <v/>
      </c>
      <c r="O81" s="55" t="str">
        <f>IF('Pivot Kontraktansatte'!A81="","",'Pivot Kontraktansatte'!B81)</f>
        <v/>
      </c>
      <c r="P81" s="56" t="str">
        <f>IF('Pivot Kontraktansatte'!A81="","",ROUNDDOWN('Pivot Kontraktansatte'!C81,2))</f>
        <v/>
      </c>
    </row>
    <row r="82" spans="1:16" x14ac:dyDescent="0.25">
      <c r="A82" s="49">
        <v>79</v>
      </c>
      <c r="B82" s="132" t="str">
        <f>IFERROR(VLOOKUP($A82,Baggrundsark!$C$4:$T$2502,13,FALSE),"")</f>
        <v/>
      </c>
      <c r="C82" s="32" t="str">
        <f>IFERROR(VLOOKUP($A82,Baggrundsark!$C$4:$T$2502,14,FALSE),"")</f>
        <v/>
      </c>
      <c r="D82" s="32" t="str">
        <f>IFERROR(VLOOKUP($A82,Baggrundsark!$C$4:$T$2502,16,FALSE),"")</f>
        <v/>
      </c>
      <c r="E82" s="132" t="str">
        <f>IFERROR(VLOOKUP($A82,Baggrundsark!$C$4:$T$2502,17,FALSE),"")</f>
        <v/>
      </c>
      <c r="F82" s="71" t="str">
        <f>IFERROR(IF(VLOOKUP($B82,Home!$C$8:$J$207,8,FALSE)=0,"",VLOOKUP($B82,Home!$C$8:$J$207,8,FALSE)),"")</f>
        <v/>
      </c>
      <c r="G82" s="139"/>
      <c r="H82" s="79"/>
      <c r="I82" s="79"/>
      <c r="J82" s="79"/>
      <c r="K82" s="63" t="str">
        <f t="shared" si="3"/>
        <v/>
      </c>
      <c r="L82" s="74" t="str">
        <f t="shared" si="2"/>
        <v/>
      </c>
      <c r="N82" s="54" t="str">
        <f>IF('Pivot Kontraktansatte'!A82="","",'Pivot Kontraktansatte'!A82)</f>
        <v/>
      </c>
      <c r="O82" s="55" t="str">
        <f>IF('Pivot Kontraktansatte'!A82="","",'Pivot Kontraktansatte'!B82)</f>
        <v/>
      </c>
      <c r="P82" s="56" t="str">
        <f>IF('Pivot Kontraktansatte'!A82="","",ROUNDDOWN('Pivot Kontraktansatte'!C82,2))</f>
        <v/>
      </c>
    </row>
    <row r="83" spans="1:16" x14ac:dyDescent="0.25">
      <c r="A83" s="49">
        <v>80</v>
      </c>
      <c r="B83" s="132" t="str">
        <f>IFERROR(VLOOKUP($A83,Baggrundsark!$C$4:$T$2502,13,FALSE),"")</f>
        <v/>
      </c>
      <c r="C83" s="32" t="str">
        <f>IFERROR(VLOOKUP($A83,Baggrundsark!$C$4:$T$2502,14,FALSE),"")</f>
        <v/>
      </c>
      <c r="D83" s="32" t="str">
        <f>IFERROR(VLOOKUP($A83,Baggrundsark!$C$4:$T$2502,16,FALSE),"")</f>
        <v/>
      </c>
      <c r="E83" s="132" t="str">
        <f>IFERROR(VLOOKUP($A83,Baggrundsark!$C$4:$T$2502,17,FALSE),"")</f>
        <v/>
      </c>
      <c r="F83" s="71" t="str">
        <f>IFERROR(IF(VLOOKUP($B83,Home!$C$8:$J$207,8,FALSE)=0,"",VLOOKUP($B83,Home!$C$8:$J$207,8,FALSE)),"")</f>
        <v/>
      </c>
      <c r="G83" s="139"/>
      <c r="H83" s="79"/>
      <c r="I83" s="79"/>
      <c r="J83" s="79"/>
      <c r="K83" s="63" t="str">
        <f t="shared" si="3"/>
        <v/>
      </c>
      <c r="L83" s="74" t="str">
        <f t="shared" si="2"/>
        <v/>
      </c>
      <c r="N83" s="54" t="str">
        <f>IF('Pivot Kontraktansatte'!A83="","",'Pivot Kontraktansatte'!A83)</f>
        <v/>
      </c>
      <c r="O83" s="55" t="str">
        <f>IF('Pivot Kontraktansatte'!A83="","",'Pivot Kontraktansatte'!B83)</f>
        <v/>
      </c>
      <c r="P83" s="56" t="str">
        <f>IF('Pivot Kontraktansatte'!A83="","",ROUNDDOWN('Pivot Kontraktansatte'!C83,2))</f>
        <v/>
      </c>
    </row>
    <row r="84" spans="1:16" x14ac:dyDescent="0.25">
      <c r="A84" s="49">
        <v>81</v>
      </c>
      <c r="B84" s="132" t="str">
        <f>IFERROR(VLOOKUP($A84,Baggrundsark!$C$4:$T$2502,13,FALSE),"")</f>
        <v/>
      </c>
      <c r="C84" s="32" t="str">
        <f>IFERROR(VLOOKUP($A84,Baggrundsark!$C$4:$T$2502,14,FALSE),"")</f>
        <v/>
      </c>
      <c r="D84" s="32" t="str">
        <f>IFERROR(VLOOKUP($A84,Baggrundsark!$C$4:$T$2502,16,FALSE),"")</f>
        <v/>
      </c>
      <c r="E84" s="132" t="str">
        <f>IFERROR(VLOOKUP($A84,Baggrundsark!$C$4:$T$2502,17,FALSE),"")</f>
        <v/>
      </c>
      <c r="F84" s="71" t="str">
        <f>IFERROR(IF(VLOOKUP($B84,Home!$C$8:$J$207,8,FALSE)=0,"",VLOOKUP($B84,Home!$C$8:$J$207,8,FALSE)),"")</f>
        <v/>
      </c>
      <c r="G84" s="139"/>
      <c r="H84" s="79"/>
      <c r="I84" s="79"/>
      <c r="J84" s="79"/>
      <c r="K84" s="63" t="str">
        <f t="shared" si="3"/>
        <v/>
      </c>
      <c r="L84" s="74" t="str">
        <f t="shared" si="2"/>
        <v/>
      </c>
      <c r="N84" s="54" t="str">
        <f>IF('Pivot Kontraktansatte'!A84="","",'Pivot Kontraktansatte'!A84)</f>
        <v/>
      </c>
      <c r="O84" s="55" t="str">
        <f>IF('Pivot Kontraktansatte'!A84="","",'Pivot Kontraktansatte'!B84)</f>
        <v/>
      </c>
      <c r="P84" s="56" t="str">
        <f>IF('Pivot Kontraktansatte'!A84="","",ROUNDDOWN('Pivot Kontraktansatte'!C84,2))</f>
        <v/>
      </c>
    </row>
    <row r="85" spans="1:16" x14ac:dyDescent="0.25">
      <c r="A85" s="49">
        <v>82</v>
      </c>
      <c r="B85" s="132" t="str">
        <f>IFERROR(VLOOKUP($A85,Baggrundsark!$C$4:$T$2502,13,FALSE),"")</f>
        <v/>
      </c>
      <c r="C85" s="32" t="str">
        <f>IFERROR(VLOOKUP($A85,Baggrundsark!$C$4:$T$2502,14,FALSE),"")</f>
        <v/>
      </c>
      <c r="D85" s="32" t="str">
        <f>IFERROR(VLOOKUP($A85,Baggrundsark!$C$4:$T$2502,16,FALSE),"")</f>
        <v/>
      </c>
      <c r="E85" s="132" t="str">
        <f>IFERROR(VLOOKUP($A85,Baggrundsark!$C$4:$T$2502,17,FALSE),"")</f>
        <v/>
      </c>
      <c r="F85" s="71" t="str">
        <f>IFERROR(IF(VLOOKUP($B85,Home!$C$8:$J$207,8,FALSE)=0,"",VLOOKUP($B85,Home!$C$8:$J$207,8,FALSE)),"")</f>
        <v/>
      </c>
      <c r="G85" s="139"/>
      <c r="H85" s="79"/>
      <c r="I85" s="79"/>
      <c r="J85" s="79"/>
      <c r="K85" s="63" t="str">
        <f t="shared" si="3"/>
        <v/>
      </c>
      <c r="L85" s="74" t="str">
        <f t="shared" si="2"/>
        <v/>
      </c>
      <c r="N85" s="54" t="str">
        <f>IF('Pivot Kontraktansatte'!A85="","",'Pivot Kontraktansatte'!A85)</f>
        <v/>
      </c>
      <c r="O85" s="55" t="str">
        <f>IF('Pivot Kontraktansatte'!A85="","",'Pivot Kontraktansatte'!B85)</f>
        <v/>
      </c>
      <c r="P85" s="56" t="str">
        <f>IF('Pivot Kontraktansatte'!A85="","",ROUNDDOWN('Pivot Kontraktansatte'!C85,2))</f>
        <v/>
      </c>
    </row>
    <row r="86" spans="1:16" x14ac:dyDescent="0.25">
      <c r="A86" s="49">
        <v>83</v>
      </c>
      <c r="B86" s="132" t="str">
        <f>IFERROR(VLOOKUP($A86,Baggrundsark!$C$4:$T$2502,13,FALSE),"")</f>
        <v/>
      </c>
      <c r="C86" s="32" t="str">
        <f>IFERROR(VLOOKUP($A86,Baggrundsark!$C$4:$T$2502,14,FALSE),"")</f>
        <v/>
      </c>
      <c r="D86" s="32" t="str">
        <f>IFERROR(VLOOKUP($A86,Baggrundsark!$C$4:$T$2502,16,FALSE),"")</f>
        <v/>
      </c>
      <c r="E86" s="132" t="str">
        <f>IFERROR(VLOOKUP($A86,Baggrundsark!$C$4:$T$2502,17,FALSE),"")</f>
        <v/>
      </c>
      <c r="F86" s="71" t="str">
        <f>IFERROR(IF(VLOOKUP($B86,Home!$C$8:$J$207,8,FALSE)=0,"",VLOOKUP($B86,Home!$C$8:$J$207,8,FALSE)),"")</f>
        <v/>
      </c>
      <c r="G86" s="139"/>
      <c r="H86" s="79"/>
      <c r="I86" s="79"/>
      <c r="J86" s="79"/>
      <c r="K86" s="63" t="str">
        <f t="shared" si="3"/>
        <v/>
      </c>
      <c r="L86" s="74" t="str">
        <f t="shared" si="2"/>
        <v/>
      </c>
      <c r="N86" s="54" t="str">
        <f>IF('Pivot Kontraktansatte'!A86="","",'Pivot Kontraktansatte'!A86)</f>
        <v/>
      </c>
      <c r="O86" s="55" t="str">
        <f>IF('Pivot Kontraktansatte'!A86="","",'Pivot Kontraktansatte'!B86)</f>
        <v/>
      </c>
      <c r="P86" s="56" t="str">
        <f>IF('Pivot Kontraktansatte'!A86="","",ROUNDDOWN('Pivot Kontraktansatte'!C86,2))</f>
        <v/>
      </c>
    </row>
    <row r="87" spans="1:16" x14ac:dyDescent="0.25">
      <c r="A87" s="49">
        <v>84</v>
      </c>
      <c r="B87" s="132" t="str">
        <f>IFERROR(VLOOKUP($A87,Baggrundsark!$C$4:$T$2502,13,FALSE),"")</f>
        <v/>
      </c>
      <c r="C87" s="32" t="str">
        <f>IFERROR(VLOOKUP($A87,Baggrundsark!$C$4:$T$2502,14,FALSE),"")</f>
        <v/>
      </c>
      <c r="D87" s="32" t="str">
        <f>IFERROR(VLOOKUP($A87,Baggrundsark!$C$4:$T$2502,16,FALSE),"")</f>
        <v/>
      </c>
      <c r="E87" s="132" t="str">
        <f>IFERROR(VLOOKUP($A87,Baggrundsark!$C$4:$T$2502,17,FALSE),"")</f>
        <v/>
      </c>
      <c r="F87" s="71" t="str">
        <f>IFERROR(IF(VLOOKUP($B87,Home!$C$8:$J$207,8,FALSE)=0,"",VLOOKUP($B87,Home!$C$8:$J$207,8,FALSE)),"")</f>
        <v/>
      </c>
      <c r="G87" s="139"/>
      <c r="H87" s="79"/>
      <c r="I87" s="79"/>
      <c r="J87" s="79"/>
      <c r="K87" s="63" t="str">
        <f t="shared" si="3"/>
        <v/>
      </c>
      <c r="L87" s="74" t="str">
        <f t="shared" si="2"/>
        <v/>
      </c>
      <c r="N87" s="54" t="str">
        <f>IF('Pivot Kontraktansatte'!A87="","",'Pivot Kontraktansatte'!A87)</f>
        <v/>
      </c>
      <c r="O87" s="55" t="str">
        <f>IF('Pivot Kontraktansatte'!A87="","",'Pivot Kontraktansatte'!B87)</f>
        <v/>
      </c>
      <c r="P87" s="56" t="str">
        <f>IF('Pivot Kontraktansatte'!A87="","",ROUNDDOWN('Pivot Kontraktansatte'!C87,2))</f>
        <v/>
      </c>
    </row>
    <row r="88" spans="1:16" x14ac:dyDescent="0.25">
      <c r="A88" s="49">
        <v>85</v>
      </c>
      <c r="B88" s="132" t="str">
        <f>IFERROR(VLOOKUP($A88,Baggrundsark!$C$4:$T$2502,13,FALSE),"")</f>
        <v/>
      </c>
      <c r="C88" s="32" t="str">
        <f>IFERROR(VLOOKUP($A88,Baggrundsark!$C$4:$T$2502,14,FALSE),"")</f>
        <v/>
      </c>
      <c r="D88" s="32" t="str">
        <f>IFERROR(VLOOKUP($A88,Baggrundsark!$C$4:$T$2502,16,FALSE),"")</f>
        <v/>
      </c>
      <c r="E88" s="132" t="str">
        <f>IFERROR(VLOOKUP($A88,Baggrundsark!$C$4:$T$2502,17,FALSE),"")</f>
        <v/>
      </c>
      <c r="F88" s="71" t="str">
        <f>IFERROR(IF(VLOOKUP($B88,Home!$C$8:$J$207,8,FALSE)=0,"",VLOOKUP($B88,Home!$C$8:$J$207,8,FALSE)),"")</f>
        <v/>
      </c>
      <c r="G88" s="139"/>
      <c r="H88" s="79"/>
      <c r="I88" s="79"/>
      <c r="J88" s="79"/>
      <c r="K88" s="63" t="str">
        <f t="shared" si="3"/>
        <v/>
      </c>
      <c r="L88" s="74" t="str">
        <f t="shared" si="2"/>
        <v/>
      </c>
      <c r="N88" s="54" t="str">
        <f>IF('Pivot Kontraktansatte'!A88="","",'Pivot Kontraktansatte'!A88)</f>
        <v/>
      </c>
      <c r="O88" s="55" t="str">
        <f>IF('Pivot Kontraktansatte'!A88="","",'Pivot Kontraktansatte'!B88)</f>
        <v/>
      </c>
      <c r="P88" s="56" t="str">
        <f>IF('Pivot Kontraktansatte'!A88="","",ROUNDDOWN('Pivot Kontraktansatte'!C88,2))</f>
        <v/>
      </c>
    </row>
    <row r="89" spans="1:16" x14ac:dyDescent="0.25">
      <c r="A89" s="49">
        <v>86</v>
      </c>
      <c r="B89" s="132" t="str">
        <f>IFERROR(VLOOKUP($A89,Baggrundsark!$C$4:$T$2502,13,FALSE),"")</f>
        <v/>
      </c>
      <c r="C89" s="32" t="str">
        <f>IFERROR(VLOOKUP($A89,Baggrundsark!$C$4:$T$2502,14,FALSE),"")</f>
        <v/>
      </c>
      <c r="D89" s="32" t="str">
        <f>IFERROR(VLOOKUP($A89,Baggrundsark!$C$4:$T$2502,16,FALSE),"")</f>
        <v/>
      </c>
      <c r="E89" s="132" t="str">
        <f>IFERROR(VLOOKUP($A89,Baggrundsark!$C$4:$T$2502,17,FALSE),"")</f>
        <v/>
      </c>
      <c r="F89" s="71" t="str">
        <f>IFERROR(IF(VLOOKUP($B89,Home!$C$8:$J$207,8,FALSE)=0,"",VLOOKUP($B89,Home!$C$8:$J$207,8,FALSE)),"")</f>
        <v/>
      </c>
      <c r="G89" s="139"/>
      <c r="H89" s="79"/>
      <c r="I89" s="79"/>
      <c r="J89" s="79"/>
      <c r="K89" s="63" t="str">
        <f t="shared" si="3"/>
        <v/>
      </c>
      <c r="L89" s="74" t="str">
        <f t="shared" si="2"/>
        <v/>
      </c>
      <c r="N89" s="54" t="str">
        <f>IF('Pivot Kontraktansatte'!A89="","",'Pivot Kontraktansatte'!A89)</f>
        <v/>
      </c>
      <c r="O89" s="55" t="str">
        <f>IF('Pivot Kontraktansatte'!A89="","",'Pivot Kontraktansatte'!B89)</f>
        <v/>
      </c>
      <c r="P89" s="56" t="str">
        <f>IF('Pivot Kontraktansatte'!A89="","",ROUNDDOWN('Pivot Kontraktansatte'!C89,2))</f>
        <v/>
      </c>
    </row>
    <row r="90" spans="1:16" x14ac:dyDescent="0.25">
      <c r="A90" s="49">
        <v>87</v>
      </c>
      <c r="B90" s="132" t="str">
        <f>IFERROR(VLOOKUP($A90,Baggrundsark!$C$4:$T$2502,13,FALSE),"")</f>
        <v/>
      </c>
      <c r="C90" s="32" t="str">
        <f>IFERROR(VLOOKUP($A90,Baggrundsark!$C$4:$T$2502,14,FALSE),"")</f>
        <v/>
      </c>
      <c r="D90" s="32" t="str">
        <f>IFERROR(VLOOKUP($A90,Baggrundsark!$C$4:$T$2502,16,FALSE),"")</f>
        <v/>
      </c>
      <c r="E90" s="132" t="str">
        <f>IFERROR(VLOOKUP($A90,Baggrundsark!$C$4:$T$2502,17,FALSE),"")</f>
        <v/>
      </c>
      <c r="F90" s="71" t="str">
        <f>IFERROR(IF(VLOOKUP($B90,Home!$C$8:$J$207,8,FALSE)=0,"",VLOOKUP($B90,Home!$C$8:$J$207,8,FALSE)),"")</f>
        <v/>
      </c>
      <c r="G90" s="139"/>
      <c r="H90" s="79"/>
      <c r="I90" s="79"/>
      <c r="J90" s="79"/>
      <c r="K90" s="63" t="str">
        <f t="shared" si="3"/>
        <v/>
      </c>
      <c r="L90" s="74" t="str">
        <f t="shared" si="2"/>
        <v/>
      </c>
      <c r="N90" s="54" t="str">
        <f>IF('Pivot Kontraktansatte'!A90="","",'Pivot Kontraktansatte'!A90)</f>
        <v/>
      </c>
      <c r="O90" s="55" t="str">
        <f>IF('Pivot Kontraktansatte'!A90="","",'Pivot Kontraktansatte'!B90)</f>
        <v/>
      </c>
      <c r="P90" s="56" t="str">
        <f>IF('Pivot Kontraktansatte'!A90="","",ROUNDDOWN('Pivot Kontraktansatte'!C90,2))</f>
        <v/>
      </c>
    </row>
    <row r="91" spans="1:16" x14ac:dyDescent="0.25">
      <c r="A91" s="49">
        <v>88</v>
      </c>
      <c r="B91" s="132" t="str">
        <f>IFERROR(VLOOKUP($A91,Baggrundsark!$C$4:$T$2502,13,FALSE),"")</f>
        <v/>
      </c>
      <c r="C91" s="32" t="str">
        <f>IFERROR(VLOOKUP($A91,Baggrundsark!$C$4:$T$2502,14,FALSE),"")</f>
        <v/>
      </c>
      <c r="D91" s="32" t="str">
        <f>IFERROR(VLOOKUP($A91,Baggrundsark!$C$4:$T$2502,16,FALSE),"")</f>
        <v/>
      </c>
      <c r="E91" s="132" t="str">
        <f>IFERROR(VLOOKUP($A91,Baggrundsark!$C$4:$T$2502,17,FALSE),"")</f>
        <v/>
      </c>
      <c r="F91" s="71" t="str">
        <f>IFERROR(IF(VLOOKUP($B91,Home!$C$8:$J$207,8,FALSE)=0,"",VLOOKUP($B91,Home!$C$8:$J$207,8,FALSE)),"")</f>
        <v/>
      </c>
      <c r="G91" s="139"/>
      <c r="H91" s="79"/>
      <c r="I91" s="79"/>
      <c r="J91" s="79"/>
      <c r="K91" s="63" t="str">
        <f t="shared" si="3"/>
        <v/>
      </c>
      <c r="L91" s="74" t="str">
        <f t="shared" si="2"/>
        <v/>
      </c>
      <c r="N91" s="54" t="str">
        <f>IF('Pivot Kontraktansatte'!A91="","",'Pivot Kontraktansatte'!A91)</f>
        <v/>
      </c>
      <c r="O91" s="55" t="str">
        <f>IF('Pivot Kontraktansatte'!A91="","",'Pivot Kontraktansatte'!B91)</f>
        <v/>
      </c>
      <c r="P91" s="56" t="str">
        <f>IF('Pivot Kontraktansatte'!A91="","",ROUNDDOWN('Pivot Kontraktansatte'!C91,2))</f>
        <v/>
      </c>
    </row>
    <row r="92" spans="1:16" x14ac:dyDescent="0.25">
      <c r="A92" s="49">
        <v>89</v>
      </c>
      <c r="B92" s="132" t="str">
        <f>IFERROR(VLOOKUP($A92,Baggrundsark!$C$4:$T$2502,13,FALSE),"")</f>
        <v/>
      </c>
      <c r="C92" s="32" t="str">
        <f>IFERROR(VLOOKUP($A92,Baggrundsark!$C$4:$T$2502,14,FALSE),"")</f>
        <v/>
      </c>
      <c r="D92" s="32" t="str">
        <f>IFERROR(VLOOKUP($A92,Baggrundsark!$C$4:$T$2502,16,FALSE),"")</f>
        <v/>
      </c>
      <c r="E92" s="132" t="str">
        <f>IFERROR(VLOOKUP($A92,Baggrundsark!$C$4:$T$2502,17,FALSE),"")</f>
        <v/>
      </c>
      <c r="F92" s="71" t="str">
        <f>IFERROR(IF(VLOOKUP($B92,Home!$C$8:$J$207,8,FALSE)=0,"",VLOOKUP($B92,Home!$C$8:$J$207,8,FALSE)),"")</f>
        <v/>
      </c>
      <c r="G92" s="139"/>
      <c r="H92" s="77"/>
      <c r="I92" s="77"/>
      <c r="J92" s="77"/>
      <c r="K92" s="63" t="str">
        <f t="shared" si="3"/>
        <v/>
      </c>
      <c r="L92" s="74" t="str">
        <f t="shared" si="2"/>
        <v/>
      </c>
      <c r="N92" s="54" t="str">
        <f>IF('Pivot Kontraktansatte'!A92="","",'Pivot Kontraktansatte'!A92)</f>
        <v/>
      </c>
      <c r="O92" s="55" t="str">
        <f>IF('Pivot Kontraktansatte'!A92="","",'Pivot Kontraktansatte'!B92)</f>
        <v/>
      </c>
      <c r="P92" s="56" t="str">
        <f>IF('Pivot Kontraktansatte'!A92="","",ROUNDDOWN('Pivot Kontraktansatte'!C92,2))</f>
        <v/>
      </c>
    </row>
    <row r="93" spans="1:16" x14ac:dyDescent="0.25">
      <c r="A93" s="49">
        <v>90</v>
      </c>
      <c r="B93" s="132" t="str">
        <f>IFERROR(VLOOKUP($A93,Baggrundsark!$C$4:$T$2502,13,FALSE),"")</f>
        <v/>
      </c>
      <c r="C93" s="32" t="str">
        <f>IFERROR(VLOOKUP($A93,Baggrundsark!$C$4:$T$2502,14,FALSE),"")</f>
        <v/>
      </c>
      <c r="D93" s="32" t="str">
        <f>IFERROR(VLOOKUP($A93,Baggrundsark!$C$4:$T$2502,16,FALSE),"")</f>
        <v/>
      </c>
      <c r="E93" s="132" t="str">
        <f>IFERROR(VLOOKUP($A93,Baggrundsark!$C$4:$T$2502,17,FALSE),"")</f>
        <v/>
      </c>
      <c r="F93" s="71" t="str">
        <f>IFERROR(IF(VLOOKUP($B93,Home!$C$8:$J$207,8,FALSE)=0,"",VLOOKUP($B93,Home!$C$8:$J$207,8,FALSE)),"")</f>
        <v/>
      </c>
      <c r="G93" s="139"/>
      <c r="H93" s="77"/>
      <c r="I93" s="77"/>
      <c r="J93" s="77"/>
      <c r="K93" s="63" t="str">
        <f t="shared" si="3"/>
        <v/>
      </c>
      <c r="L93" s="74" t="str">
        <f t="shared" si="2"/>
        <v/>
      </c>
      <c r="N93" s="54" t="str">
        <f>IF('Pivot Kontraktansatte'!A93="","",'Pivot Kontraktansatte'!A93)</f>
        <v/>
      </c>
      <c r="O93" s="55" t="str">
        <f>IF('Pivot Kontraktansatte'!A93="","",'Pivot Kontraktansatte'!B93)</f>
        <v/>
      </c>
      <c r="P93" s="56" t="str">
        <f>IF('Pivot Kontraktansatte'!A93="","",ROUNDDOWN('Pivot Kontraktansatte'!C93,2))</f>
        <v/>
      </c>
    </row>
    <row r="94" spans="1:16" x14ac:dyDescent="0.25">
      <c r="A94" s="49">
        <v>91</v>
      </c>
      <c r="B94" s="132" t="str">
        <f>IFERROR(VLOOKUP($A94,Baggrundsark!$C$4:$T$2502,13,FALSE),"")</f>
        <v/>
      </c>
      <c r="C94" s="32" t="str">
        <f>IFERROR(VLOOKUP($A94,Baggrundsark!$C$4:$T$2502,14,FALSE),"")</f>
        <v/>
      </c>
      <c r="D94" s="32" t="str">
        <f>IFERROR(VLOOKUP($A94,Baggrundsark!$C$4:$T$2502,16,FALSE),"")</f>
        <v/>
      </c>
      <c r="E94" s="132" t="str">
        <f>IFERROR(VLOOKUP($A94,Baggrundsark!$C$4:$T$2502,17,FALSE),"")</f>
        <v/>
      </c>
      <c r="F94" s="71" t="str">
        <f>IFERROR(IF(VLOOKUP($B94,Home!$C$8:$J$207,8,FALSE)=0,"",VLOOKUP($B94,Home!$C$8:$J$207,8,FALSE)),"")</f>
        <v/>
      </c>
      <c r="G94" s="139"/>
      <c r="H94" s="77"/>
      <c r="I94" s="77"/>
      <c r="J94" s="77"/>
      <c r="K94" s="63" t="str">
        <f t="shared" si="3"/>
        <v/>
      </c>
      <c r="L94" s="74" t="str">
        <f t="shared" si="2"/>
        <v/>
      </c>
      <c r="N94" s="54" t="str">
        <f>IF('Pivot Kontraktansatte'!A94="","",'Pivot Kontraktansatte'!A94)</f>
        <v/>
      </c>
      <c r="O94" s="55" t="str">
        <f>IF('Pivot Kontraktansatte'!A94="","",'Pivot Kontraktansatte'!B94)</f>
        <v/>
      </c>
      <c r="P94" s="56" t="str">
        <f>IF('Pivot Kontraktansatte'!A94="","",ROUNDDOWN('Pivot Kontraktansatte'!C94,2))</f>
        <v/>
      </c>
    </row>
    <row r="95" spans="1:16" x14ac:dyDescent="0.25">
      <c r="A95" s="49">
        <v>92</v>
      </c>
      <c r="B95" s="132" t="str">
        <f>IFERROR(VLOOKUP($A95,Baggrundsark!$C$4:$T$2502,13,FALSE),"")</f>
        <v/>
      </c>
      <c r="C95" s="32" t="str">
        <f>IFERROR(VLOOKUP($A95,Baggrundsark!$C$4:$T$2502,14,FALSE),"")</f>
        <v/>
      </c>
      <c r="D95" s="32" t="str">
        <f>IFERROR(VLOOKUP($A95,Baggrundsark!$C$4:$T$2502,16,FALSE),"")</f>
        <v/>
      </c>
      <c r="E95" s="132" t="str">
        <f>IFERROR(VLOOKUP($A95,Baggrundsark!$C$4:$T$2502,17,FALSE),"")</f>
        <v/>
      </c>
      <c r="F95" s="71" t="str">
        <f>IFERROR(IF(VLOOKUP($B95,Home!$C$8:$J$207,8,FALSE)=0,"",VLOOKUP($B95,Home!$C$8:$J$207,8,FALSE)),"")</f>
        <v/>
      </c>
      <c r="G95" s="139"/>
      <c r="H95" s="77"/>
      <c r="I95" s="77"/>
      <c r="J95" s="77"/>
      <c r="K95" s="63" t="str">
        <f t="shared" si="3"/>
        <v/>
      </c>
      <c r="L95" s="74" t="str">
        <f t="shared" si="2"/>
        <v/>
      </c>
      <c r="N95" s="54" t="str">
        <f>IF('Pivot Kontraktansatte'!A95="","",'Pivot Kontraktansatte'!A95)</f>
        <v/>
      </c>
      <c r="O95" s="55" t="str">
        <f>IF('Pivot Kontraktansatte'!A95="","",'Pivot Kontraktansatte'!B95)</f>
        <v/>
      </c>
      <c r="P95" s="56" t="str">
        <f>IF('Pivot Kontraktansatte'!A95="","",ROUNDDOWN('Pivot Kontraktansatte'!C95,2))</f>
        <v/>
      </c>
    </row>
    <row r="96" spans="1:16" x14ac:dyDescent="0.25">
      <c r="A96" s="49">
        <v>93</v>
      </c>
      <c r="B96" s="132" t="str">
        <f>IFERROR(VLOOKUP($A96,Baggrundsark!$C$4:$T$2502,13,FALSE),"")</f>
        <v/>
      </c>
      <c r="C96" s="32" t="str">
        <f>IFERROR(VLOOKUP($A96,Baggrundsark!$C$4:$T$2502,14,FALSE),"")</f>
        <v/>
      </c>
      <c r="D96" s="32" t="str">
        <f>IFERROR(VLOOKUP($A96,Baggrundsark!$C$4:$T$2502,16,FALSE),"")</f>
        <v/>
      </c>
      <c r="E96" s="132" t="str">
        <f>IFERROR(VLOOKUP($A96,Baggrundsark!$C$4:$T$2502,17,FALSE),"")</f>
        <v/>
      </c>
      <c r="F96" s="71" t="str">
        <f>IFERROR(IF(VLOOKUP($B96,Home!$C$8:$J$207,8,FALSE)=0,"",VLOOKUP($B96,Home!$C$8:$J$207,8,FALSE)),"")</f>
        <v/>
      </c>
      <c r="G96" s="139"/>
      <c r="H96" s="77"/>
      <c r="I96" s="77"/>
      <c r="J96" s="77"/>
      <c r="K96" s="63" t="str">
        <f t="shared" si="3"/>
        <v/>
      </c>
      <c r="L96" s="74" t="str">
        <f t="shared" si="2"/>
        <v/>
      </c>
      <c r="N96" s="54" t="str">
        <f>IF('Pivot Kontraktansatte'!A96="","",'Pivot Kontraktansatte'!A96)</f>
        <v/>
      </c>
      <c r="O96" s="55" t="str">
        <f>IF('Pivot Kontraktansatte'!A96="","",'Pivot Kontraktansatte'!B96)</f>
        <v/>
      </c>
      <c r="P96" s="56" t="str">
        <f>IF('Pivot Kontraktansatte'!A96="","",ROUNDDOWN('Pivot Kontraktansatte'!C96,2))</f>
        <v/>
      </c>
    </row>
    <row r="97" spans="1:16" x14ac:dyDescent="0.25">
      <c r="A97" s="49">
        <v>94</v>
      </c>
      <c r="B97" s="132" t="str">
        <f>IFERROR(VLOOKUP($A97,Baggrundsark!$C$4:$T$2502,13,FALSE),"")</f>
        <v/>
      </c>
      <c r="C97" s="32" t="str">
        <f>IFERROR(VLOOKUP($A97,Baggrundsark!$C$4:$T$2502,14,FALSE),"")</f>
        <v/>
      </c>
      <c r="D97" s="32" t="str">
        <f>IFERROR(VLOOKUP($A97,Baggrundsark!$C$4:$T$2502,16,FALSE),"")</f>
        <v/>
      </c>
      <c r="E97" s="132" t="str">
        <f>IFERROR(VLOOKUP($A97,Baggrundsark!$C$4:$T$2502,17,FALSE),"")</f>
        <v/>
      </c>
      <c r="F97" s="71" t="str">
        <f>IFERROR(IF(VLOOKUP($B97,Home!$C$8:$J$207,8,FALSE)=0,"",VLOOKUP($B97,Home!$C$8:$J$207,8,FALSE)),"")</f>
        <v/>
      </c>
      <c r="G97" s="139"/>
      <c r="H97" s="77"/>
      <c r="I97" s="77"/>
      <c r="J97" s="77"/>
      <c r="K97" s="63" t="str">
        <f t="shared" si="3"/>
        <v/>
      </c>
      <c r="L97" s="74" t="str">
        <f t="shared" si="2"/>
        <v/>
      </c>
      <c r="N97" s="54" t="str">
        <f>IF('Pivot Kontraktansatte'!A97="","",'Pivot Kontraktansatte'!A97)</f>
        <v/>
      </c>
      <c r="O97" s="55" t="str">
        <f>IF('Pivot Kontraktansatte'!A97="","",'Pivot Kontraktansatte'!B97)</f>
        <v/>
      </c>
      <c r="P97" s="56" t="str">
        <f>IF('Pivot Kontraktansatte'!A97="","",ROUNDDOWN('Pivot Kontraktansatte'!C97,2))</f>
        <v/>
      </c>
    </row>
    <row r="98" spans="1:16" x14ac:dyDescent="0.25">
      <c r="A98" s="49">
        <v>95</v>
      </c>
      <c r="B98" s="132" t="str">
        <f>IFERROR(VLOOKUP($A98,Baggrundsark!$C$4:$T$2502,13,FALSE),"")</f>
        <v/>
      </c>
      <c r="C98" s="32" t="str">
        <f>IFERROR(VLOOKUP($A98,Baggrundsark!$C$4:$T$2502,14,FALSE),"")</f>
        <v/>
      </c>
      <c r="D98" s="32" t="str">
        <f>IFERROR(VLOOKUP($A98,Baggrundsark!$C$4:$T$2502,16,FALSE),"")</f>
        <v/>
      </c>
      <c r="E98" s="132" t="str">
        <f>IFERROR(VLOOKUP($A98,Baggrundsark!$C$4:$T$2502,17,FALSE),"")</f>
        <v/>
      </c>
      <c r="F98" s="71" t="str">
        <f>IFERROR(IF(VLOOKUP($B98,Home!$C$8:$J$207,8,FALSE)=0,"",VLOOKUP($B98,Home!$C$8:$J$207,8,FALSE)),"")</f>
        <v/>
      </c>
      <c r="G98" s="139"/>
      <c r="H98" s="77"/>
      <c r="I98" s="77"/>
      <c r="J98" s="77"/>
      <c r="K98" s="63" t="str">
        <f t="shared" si="3"/>
        <v/>
      </c>
      <c r="L98" s="74" t="str">
        <f t="shared" si="2"/>
        <v/>
      </c>
      <c r="N98" s="54" t="str">
        <f>IF('Pivot Kontraktansatte'!A98="","",'Pivot Kontraktansatte'!A98)</f>
        <v/>
      </c>
      <c r="O98" s="55" t="str">
        <f>IF('Pivot Kontraktansatte'!A98="","",'Pivot Kontraktansatte'!B98)</f>
        <v/>
      </c>
      <c r="P98" s="56" t="str">
        <f>IF('Pivot Kontraktansatte'!A98="","",ROUNDDOWN('Pivot Kontraktansatte'!C98,2))</f>
        <v/>
      </c>
    </row>
    <row r="99" spans="1:16" x14ac:dyDescent="0.25">
      <c r="A99" s="49">
        <v>96</v>
      </c>
      <c r="B99" s="132" t="str">
        <f>IFERROR(VLOOKUP($A99,Baggrundsark!$C$4:$T$2502,13,FALSE),"")</f>
        <v/>
      </c>
      <c r="C99" s="32" t="str">
        <f>IFERROR(VLOOKUP($A99,Baggrundsark!$C$4:$T$2502,14,FALSE),"")</f>
        <v/>
      </c>
      <c r="D99" s="32" t="str">
        <f>IFERROR(VLOOKUP($A99,Baggrundsark!$C$4:$T$2502,16,FALSE),"")</f>
        <v/>
      </c>
      <c r="E99" s="132" t="str">
        <f>IFERROR(VLOOKUP($A99,Baggrundsark!$C$4:$T$2502,17,FALSE),"")</f>
        <v/>
      </c>
      <c r="F99" s="71" t="str">
        <f>IFERROR(IF(VLOOKUP($B99,Home!$C$8:$J$207,8,FALSE)=0,"",VLOOKUP($B99,Home!$C$8:$J$207,8,FALSE)),"")</f>
        <v/>
      </c>
      <c r="G99" s="139"/>
      <c r="H99" s="77"/>
      <c r="I99" s="77"/>
      <c r="J99" s="77"/>
      <c r="K99" s="63" t="str">
        <f t="shared" si="3"/>
        <v/>
      </c>
      <c r="L99" s="74" t="str">
        <f t="shared" si="2"/>
        <v/>
      </c>
      <c r="N99" s="54" t="str">
        <f>IF('Pivot Kontraktansatte'!A99="","",'Pivot Kontraktansatte'!A99)</f>
        <v/>
      </c>
      <c r="O99" s="55" t="str">
        <f>IF('Pivot Kontraktansatte'!A99="","",'Pivot Kontraktansatte'!B99)</f>
        <v/>
      </c>
      <c r="P99" s="56" t="str">
        <f>IF('Pivot Kontraktansatte'!A99="","",ROUNDDOWN('Pivot Kontraktansatte'!C99,2))</f>
        <v/>
      </c>
    </row>
    <row r="100" spans="1:16" x14ac:dyDescent="0.25">
      <c r="A100" s="49">
        <v>97</v>
      </c>
      <c r="B100" s="132" t="str">
        <f>IFERROR(VLOOKUP($A100,Baggrundsark!$C$4:$T$2502,13,FALSE),"")</f>
        <v/>
      </c>
      <c r="C100" s="32" t="str">
        <f>IFERROR(VLOOKUP($A100,Baggrundsark!$C$4:$T$2502,14,FALSE),"")</f>
        <v/>
      </c>
      <c r="D100" s="32" t="str">
        <f>IFERROR(VLOOKUP($A100,Baggrundsark!$C$4:$T$2502,16,FALSE),"")</f>
        <v/>
      </c>
      <c r="E100" s="132" t="str">
        <f>IFERROR(VLOOKUP($A100,Baggrundsark!$C$4:$T$2502,17,FALSE),"")</f>
        <v/>
      </c>
      <c r="F100" s="71" t="str">
        <f>IFERROR(IF(VLOOKUP($B100,Home!$C$8:$J$207,8,FALSE)=0,"",VLOOKUP($B100,Home!$C$8:$J$207,8,FALSE)),"")</f>
        <v/>
      </c>
      <c r="G100" s="139"/>
      <c r="H100" s="77"/>
      <c r="I100" s="77"/>
      <c r="J100" s="77"/>
      <c r="K100" s="63" t="str">
        <f t="shared" si="3"/>
        <v/>
      </c>
      <c r="L100" s="74" t="str">
        <f t="shared" si="2"/>
        <v/>
      </c>
      <c r="N100" s="54" t="str">
        <f>IF('Pivot Kontraktansatte'!A100="","",'Pivot Kontraktansatte'!A100)</f>
        <v/>
      </c>
      <c r="O100" s="55" t="str">
        <f>IF('Pivot Kontraktansatte'!A100="","",'Pivot Kontraktansatte'!B100)</f>
        <v/>
      </c>
      <c r="P100" s="56" t="str">
        <f>IF('Pivot Kontraktansatte'!A100="","",ROUNDDOWN('Pivot Kontraktansatte'!C100,2))</f>
        <v/>
      </c>
    </row>
    <row r="101" spans="1:16" x14ac:dyDescent="0.25">
      <c r="A101" s="49">
        <v>98</v>
      </c>
      <c r="B101" s="132" t="str">
        <f>IFERROR(VLOOKUP($A101,Baggrundsark!$C$4:$T$2502,13,FALSE),"")</f>
        <v/>
      </c>
      <c r="C101" s="32" t="str">
        <f>IFERROR(VLOOKUP($A101,Baggrundsark!$C$4:$T$2502,14,FALSE),"")</f>
        <v/>
      </c>
      <c r="D101" s="32" t="str">
        <f>IFERROR(VLOOKUP($A101,Baggrundsark!$C$4:$T$2502,16,FALSE),"")</f>
        <v/>
      </c>
      <c r="E101" s="132" t="str">
        <f>IFERROR(VLOOKUP($A101,Baggrundsark!$C$4:$T$2502,17,FALSE),"")</f>
        <v/>
      </c>
      <c r="F101" s="71" t="str">
        <f>IFERROR(IF(VLOOKUP($B101,Home!$C$8:$J$207,8,FALSE)=0,"",VLOOKUP($B101,Home!$C$8:$J$207,8,FALSE)),"")</f>
        <v/>
      </c>
      <c r="G101" s="139"/>
      <c r="H101" s="77"/>
      <c r="I101" s="77"/>
      <c r="J101" s="77"/>
      <c r="K101" s="63" t="str">
        <f t="shared" si="3"/>
        <v/>
      </c>
      <c r="L101" s="74" t="str">
        <f t="shared" si="2"/>
        <v/>
      </c>
      <c r="N101" s="54" t="str">
        <f>IF('Pivot Kontraktansatte'!A101="","",'Pivot Kontraktansatte'!A101)</f>
        <v/>
      </c>
      <c r="O101" s="55" t="str">
        <f>IF('Pivot Kontraktansatte'!A101="","",'Pivot Kontraktansatte'!B101)</f>
        <v/>
      </c>
      <c r="P101" s="56" t="str">
        <f>IF('Pivot Kontraktansatte'!A101="","",ROUNDDOWN('Pivot Kontraktansatte'!C101,2))</f>
        <v/>
      </c>
    </row>
    <row r="102" spans="1:16" x14ac:dyDescent="0.25">
      <c r="A102" s="49">
        <v>99</v>
      </c>
      <c r="B102" s="132" t="str">
        <f>IFERROR(VLOOKUP($A102,Baggrundsark!$C$4:$T$2502,13,FALSE),"")</f>
        <v/>
      </c>
      <c r="C102" s="32" t="str">
        <f>IFERROR(VLOOKUP($A102,Baggrundsark!$C$4:$T$2502,14,FALSE),"")</f>
        <v/>
      </c>
      <c r="D102" s="32" t="str">
        <f>IFERROR(VLOOKUP($A102,Baggrundsark!$C$4:$T$2502,16,FALSE),"")</f>
        <v/>
      </c>
      <c r="E102" s="132" t="str">
        <f>IFERROR(VLOOKUP($A102,Baggrundsark!$C$4:$T$2502,17,FALSE),"")</f>
        <v/>
      </c>
      <c r="F102" s="71" t="str">
        <f>IFERROR(IF(VLOOKUP($B102,Home!$C$8:$J$207,8,FALSE)=0,"",VLOOKUP($B102,Home!$C$8:$J$207,8,FALSE)),"")</f>
        <v/>
      </c>
      <c r="G102" s="139"/>
      <c r="H102" s="77"/>
      <c r="I102" s="77"/>
      <c r="J102" s="77"/>
      <c r="K102" s="63" t="str">
        <f t="shared" si="3"/>
        <v/>
      </c>
      <c r="L102" s="74" t="str">
        <f t="shared" si="2"/>
        <v/>
      </c>
      <c r="N102" s="54" t="str">
        <f>IF('Pivot Kontraktansatte'!A102="","",'Pivot Kontraktansatte'!A102)</f>
        <v/>
      </c>
      <c r="O102" s="55" t="str">
        <f>IF('Pivot Kontraktansatte'!A102="","",'Pivot Kontraktansatte'!B102)</f>
        <v/>
      </c>
      <c r="P102" s="56" t="str">
        <f>IF('Pivot Kontraktansatte'!A102="","",ROUNDDOWN('Pivot Kontraktansatte'!C102,2))</f>
        <v/>
      </c>
    </row>
    <row r="103" spans="1:16" x14ac:dyDescent="0.25">
      <c r="A103" s="49">
        <v>100</v>
      </c>
      <c r="B103" s="132" t="str">
        <f>IFERROR(VLOOKUP($A103,Baggrundsark!$C$4:$T$2502,13,FALSE),"")</f>
        <v/>
      </c>
      <c r="C103" s="32" t="str">
        <f>IFERROR(VLOOKUP($A103,Baggrundsark!$C$4:$T$2502,14,FALSE),"")</f>
        <v/>
      </c>
      <c r="D103" s="32" t="str">
        <f>IFERROR(VLOOKUP($A103,Baggrundsark!$C$4:$T$2502,16,FALSE),"")</f>
        <v/>
      </c>
      <c r="E103" s="132" t="str">
        <f>IFERROR(VLOOKUP($A103,Baggrundsark!$C$4:$T$2502,17,FALSE),"")</f>
        <v/>
      </c>
      <c r="F103" s="71" t="str">
        <f>IFERROR(IF(VLOOKUP($B103,Home!$C$8:$J$207,8,FALSE)=0,"",VLOOKUP($B103,Home!$C$8:$J$207,8,FALSE)),"")</f>
        <v/>
      </c>
      <c r="G103" s="139"/>
      <c r="H103" s="77"/>
      <c r="I103" s="77"/>
      <c r="J103" s="77"/>
      <c r="K103" s="63" t="str">
        <f t="shared" si="3"/>
        <v/>
      </c>
      <c r="L103" s="74" t="str">
        <f t="shared" si="2"/>
        <v/>
      </c>
      <c r="N103" s="54" t="str">
        <f>IF('Pivot Kontraktansatte'!A103="","",'Pivot Kontraktansatte'!A103)</f>
        <v/>
      </c>
      <c r="O103" s="55" t="str">
        <f>IF('Pivot Kontraktansatte'!A103="","",'Pivot Kontraktansatte'!B103)</f>
        <v/>
      </c>
      <c r="P103" s="56" t="str">
        <f>IF('Pivot Kontraktansatte'!A103="","",ROUNDDOWN('Pivot Kontraktansatte'!C103,2))</f>
        <v/>
      </c>
    </row>
    <row r="104" spans="1:16" x14ac:dyDescent="0.25">
      <c r="A104" s="49">
        <v>101</v>
      </c>
      <c r="B104" s="132" t="str">
        <f>IFERROR(VLOOKUP($A104,Baggrundsark!$C$4:$T$2502,13,FALSE),"")</f>
        <v/>
      </c>
      <c r="C104" s="32" t="str">
        <f>IFERROR(VLOOKUP($A104,Baggrundsark!$C$4:$T$2502,14,FALSE),"")</f>
        <v/>
      </c>
      <c r="D104" s="32" t="str">
        <f>IFERROR(VLOOKUP($A104,Baggrundsark!$C$4:$T$2502,16,FALSE),"")</f>
        <v/>
      </c>
      <c r="E104" s="132" t="str">
        <f>IFERROR(VLOOKUP($A104,Baggrundsark!$C$4:$T$2502,17,FALSE),"")</f>
        <v/>
      </c>
      <c r="F104" s="71" t="str">
        <f>IFERROR(IF(VLOOKUP($B104,Home!$C$8:$J$207,8,FALSE)=0,"",VLOOKUP($B104,Home!$C$8:$J$207,8,FALSE)),"")</f>
        <v/>
      </c>
      <c r="G104" s="139"/>
      <c r="H104" s="77"/>
      <c r="I104" s="77"/>
      <c r="J104" s="77"/>
      <c r="K104" s="63" t="str">
        <f t="shared" si="3"/>
        <v/>
      </c>
      <c r="L104" s="74" t="str">
        <f t="shared" si="2"/>
        <v/>
      </c>
      <c r="N104" s="54" t="str">
        <f>IF('Pivot Kontraktansatte'!A104="","",'Pivot Kontraktansatte'!A104)</f>
        <v/>
      </c>
      <c r="O104" s="55" t="str">
        <f>IF('Pivot Kontraktansatte'!A104="","",'Pivot Kontraktansatte'!B104)</f>
        <v/>
      </c>
      <c r="P104" s="56" t="str">
        <f>IF('Pivot Kontraktansatte'!A104="","",ROUNDDOWN('Pivot Kontraktansatte'!C104,2))</f>
        <v/>
      </c>
    </row>
    <row r="105" spans="1:16" x14ac:dyDescent="0.25">
      <c r="A105" s="49">
        <v>102</v>
      </c>
      <c r="B105" s="132" t="str">
        <f>IFERROR(VLOOKUP($A105,Baggrundsark!$C$4:$T$2502,13,FALSE),"")</f>
        <v/>
      </c>
      <c r="C105" s="32" t="str">
        <f>IFERROR(VLOOKUP($A105,Baggrundsark!$C$4:$T$2502,14,FALSE),"")</f>
        <v/>
      </c>
      <c r="D105" s="32" t="str">
        <f>IFERROR(VLOOKUP($A105,Baggrundsark!$C$4:$T$2502,16,FALSE),"")</f>
        <v/>
      </c>
      <c r="E105" s="132" t="str">
        <f>IFERROR(VLOOKUP($A105,Baggrundsark!$C$4:$T$2502,17,FALSE),"")</f>
        <v/>
      </c>
      <c r="F105" s="71" t="str">
        <f>IFERROR(IF(VLOOKUP($B105,Home!$C$8:$J$207,8,FALSE)=0,"",VLOOKUP($B105,Home!$C$8:$J$207,8,FALSE)),"")</f>
        <v/>
      </c>
      <c r="G105" s="139"/>
      <c r="H105" s="77"/>
      <c r="I105" s="77"/>
      <c r="J105" s="77"/>
      <c r="K105" s="63" t="str">
        <f t="shared" si="3"/>
        <v/>
      </c>
      <c r="L105" s="74" t="str">
        <f t="shared" si="2"/>
        <v/>
      </c>
      <c r="N105" s="54" t="str">
        <f>IF('Pivot Kontraktansatte'!A105="","",'Pivot Kontraktansatte'!A105)</f>
        <v/>
      </c>
      <c r="O105" s="55" t="str">
        <f>IF('Pivot Kontraktansatte'!A105="","",'Pivot Kontraktansatte'!B105)</f>
        <v/>
      </c>
      <c r="P105" s="56" t="str">
        <f>IF('Pivot Kontraktansatte'!A105="","",ROUNDDOWN('Pivot Kontraktansatte'!C105,2))</f>
        <v/>
      </c>
    </row>
    <row r="106" spans="1:16" x14ac:dyDescent="0.25">
      <c r="A106" s="49">
        <v>103</v>
      </c>
      <c r="B106" s="132" t="str">
        <f>IFERROR(VLOOKUP($A106,Baggrundsark!$C$4:$T$2502,13,FALSE),"")</f>
        <v/>
      </c>
      <c r="C106" s="32" t="str">
        <f>IFERROR(VLOOKUP($A106,Baggrundsark!$C$4:$T$2502,14,FALSE),"")</f>
        <v/>
      </c>
      <c r="D106" s="32" t="str">
        <f>IFERROR(VLOOKUP($A106,Baggrundsark!$C$4:$T$2502,16,FALSE),"")</f>
        <v/>
      </c>
      <c r="E106" s="132" t="str">
        <f>IFERROR(VLOOKUP($A106,Baggrundsark!$C$4:$T$2502,17,FALSE),"")</f>
        <v/>
      </c>
      <c r="F106" s="71" t="str">
        <f>IFERROR(IF(VLOOKUP($B106,Home!$C$8:$J$207,8,FALSE)=0,"",VLOOKUP($B106,Home!$C$8:$J$207,8,FALSE)),"")</f>
        <v/>
      </c>
      <c r="G106" s="139"/>
      <c r="H106" s="77"/>
      <c r="I106" s="77"/>
      <c r="J106" s="77"/>
      <c r="K106" s="63" t="str">
        <f t="shared" si="3"/>
        <v/>
      </c>
      <c r="L106" s="74" t="str">
        <f t="shared" si="2"/>
        <v/>
      </c>
      <c r="N106" s="54" t="str">
        <f>IF('Pivot Kontraktansatte'!A106="","",'Pivot Kontraktansatte'!A106)</f>
        <v/>
      </c>
      <c r="O106" s="55" t="str">
        <f>IF('Pivot Kontraktansatte'!A106="","",'Pivot Kontraktansatte'!B106)</f>
        <v/>
      </c>
      <c r="P106" s="56" t="str">
        <f>IF('Pivot Kontraktansatte'!A106="","",ROUNDDOWN('Pivot Kontraktansatte'!C106,2))</f>
        <v/>
      </c>
    </row>
    <row r="107" spans="1:16" x14ac:dyDescent="0.25">
      <c r="A107" s="49">
        <v>104</v>
      </c>
      <c r="B107" s="132" t="str">
        <f>IFERROR(VLOOKUP($A107,Baggrundsark!$C$4:$T$2502,13,FALSE),"")</f>
        <v/>
      </c>
      <c r="C107" s="32" t="str">
        <f>IFERROR(VLOOKUP($A107,Baggrundsark!$C$4:$T$2502,14,FALSE),"")</f>
        <v/>
      </c>
      <c r="D107" s="32" t="str">
        <f>IFERROR(VLOOKUP($A107,Baggrundsark!$C$4:$T$2502,16,FALSE),"")</f>
        <v/>
      </c>
      <c r="E107" s="132" t="str">
        <f>IFERROR(VLOOKUP($A107,Baggrundsark!$C$4:$T$2502,17,FALSE),"")</f>
        <v/>
      </c>
      <c r="F107" s="71" t="str">
        <f>IFERROR(IF(VLOOKUP($B107,Home!$C$8:$J$207,8,FALSE)=0,"",VLOOKUP($B107,Home!$C$8:$J$207,8,FALSE)),"")</f>
        <v/>
      </c>
      <c r="G107" s="139"/>
      <c r="H107" s="77"/>
      <c r="I107" s="77"/>
      <c r="J107" s="77"/>
      <c r="K107" s="63" t="str">
        <f t="shared" si="3"/>
        <v/>
      </c>
      <c r="L107" s="74" t="str">
        <f t="shared" si="2"/>
        <v/>
      </c>
      <c r="N107" s="54" t="str">
        <f>IF('Pivot Kontraktansatte'!A107="","",'Pivot Kontraktansatte'!A107)</f>
        <v/>
      </c>
      <c r="O107" s="55" t="str">
        <f>IF('Pivot Kontraktansatte'!A107="","",'Pivot Kontraktansatte'!B107)</f>
        <v/>
      </c>
      <c r="P107" s="56" t="str">
        <f>IF('Pivot Kontraktansatte'!A107="","",ROUNDDOWN('Pivot Kontraktansatte'!C107,2))</f>
        <v/>
      </c>
    </row>
    <row r="108" spans="1:16" x14ac:dyDescent="0.25">
      <c r="A108" s="49">
        <v>105</v>
      </c>
      <c r="B108" s="132" t="str">
        <f>IFERROR(VLOOKUP($A108,Baggrundsark!$C$4:$T$2502,13,FALSE),"")</f>
        <v/>
      </c>
      <c r="C108" s="32" t="str">
        <f>IFERROR(VLOOKUP($A108,Baggrundsark!$C$4:$T$2502,14,FALSE),"")</f>
        <v/>
      </c>
      <c r="D108" s="32" t="str">
        <f>IFERROR(VLOOKUP($A108,Baggrundsark!$C$4:$T$2502,16,FALSE),"")</f>
        <v/>
      </c>
      <c r="E108" s="132" t="str">
        <f>IFERROR(VLOOKUP($A108,Baggrundsark!$C$4:$T$2502,17,FALSE),"")</f>
        <v/>
      </c>
      <c r="F108" s="71" t="str">
        <f>IFERROR(IF(VLOOKUP($B108,Home!$C$8:$J$207,8,FALSE)=0,"",VLOOKUP($B108,Home!$C$8:$J$207,8,FALSE)),"")</f>
        <v/>
      </c>
      <c r="G108" s="139"/>
      <c r="H108" s="77"/>
      <c r="I108" s="77"/>
      <c r="J108" s="77"/>
      <c r="K108" s="63" t="str">
        <f t="shared" si="3"/>
        <v/>
      </c>
      <c r="L108" s="74" t="str">
        <f t="shared" si="2"/>
        <v/>
      </c>
      <c r="N108" s="54" t="str">
        <f>IF('Pivot Kontraktansatte'!A108="","",'Pivot Kontraktansatte'!A108)</f>
        <v/>
      </c>
      <c r="O108" s="55" t="str">
        <f>IF('Pivot Kontraktansatte'!A108="","",'Pivot Kontraktansatte'!B108)</f>
        <v/>
      </c>
      <c r="P108" s="56" t="str">
        <f>IF('Pivot Kontraktansatte'!A108="","",ROUNDDOWN('Pivot Kontraktansatte'!C108,2))</f>
        <v/>
      </c>
    </row>
    <row r="109" spans="1:16" x14ac:dyDescent="0.25">
      <c r="A109" s="49">
        <v>106</v>
      </c>
      <c r="B109" s="132" t="str">
        <f>IFERROR(VLOOKUP($A109,Baggrundsark!$C$4:$T$2502,13,FALSE),"")</f>
        <v/>
      </c>
      <c r="C109" s="32" t="str">
        <f>IFERROR(VLOOKUP($A109,Baggrundsark!$C$4:$T$2502,14,FALSE),"")</f>
        <v/>
      </c>
      <c r="D109" s="32" t="str">
        <f>IFERROR(VLOOKUP($A109,Baggrundsark!$C$4:$T$2502,16,FALSE),"")</f>
        <v/>
      </c>
      <c r="E109" s="132" t="str">
        <f>IFERROR(VLOOKUP($A109,Baggrundsark!$C$4:$T$2502,17,FALSE),"")</f>
        <v/>
      </c>
      <c r="F109" s="71" t="str">
        <f>IFERROR(IF(VLOOKUP($B109,Home!$C$8:$J$207,8,FALSE)=0,"",VLOOKUP($B109,Home!$C$8:$J$207,8,FALSE)),"")</f>
        <v/>
      </c>
      <c r="G109" s="139"/>
      <c r="H109" s="79"/>
      <c r="I109" s="79"/>
      <c r="J109" s="79"/>
      <c r="K109" s="63" t="str">
        <f t="shared" si="3"/>
        <v/>
      </c>
      <c r="L109" s="74" t="str">
        <f t="shared" si="2"/>
        <v/>
      </c>
      <c r="N109" s="54" t="str">
        <f>IF('Pivot Kontraktansatte'!A109="","",'Pivot Kontraktansatte'!A109)</f>
        <v/>
      </c>
      <c r="O109" s="55" t="str">
        <f>IF('Pivot Kontraktansatte'!A109="","",'Pivot Kontraktansatte'!B109)</f>
        <v/>
      </c>
      <c r="P109" s="56" t="str">
        <f>IF('Pivot Kontraktansatte'!A109="","",ROUNDDOWN('Pivot Kontraktansatte'!C109,2))</f>
        <v/>
      </c>
    </row>
    <row r="110" spans="1:16" x14ac:dyDescent="0.25">
      <c r="A110" s="49">
        <v>107</v>
      </c>
      <c r="B110" s="132" t="str">
        <f>IFERROR(VLOOKUP($A110,Baggrundsark!$C$4:$T$2502,13,FALSE),"")</f>
        <v/>
      </c>
      <c r="C110" s="32" t="str">
        <f>IFERROR(VLOOKUP($A110,Baggrundsark!$C$4:$T$2502,14,FALSE),"")</f>
        <v/>
      </c>
      <c r="D110" s="32" t="str">
        <f>IFERROR(VLOOKUP($A110,Baggrundsark!$C$4:$T$2502,16,FALSE),"")</f>
        <v/>
      </c>
      <c r="E110" s="132" t="str">
        <f>IFERROR(VLOOKUP($A110,Baggrundsark!$C$4:$T$2502,17,FALSE),"")</f>
        <v/>
      </c>
      <c r="F110" s="71" t="str">
        <f>IFERROR(IF(VLOOKUP($B110,Home!$C$8:$J$207,8,FALSE)=0,"",VLOOKUP($B110,Home!$C$8:$J$207,8,FALSE)),"")</f>
        <v/>
      </c>
      <c r="G110" s="139"/>
      <c r="H110" s="79"/>
      <c r="I110" s="79"/>
      <c r="J110" s="79"/>
      <c r="K110" s="63" t="str">
        <f t="shared" si="3"/>
        <v/>
      </c>
      <c r="L110" s="74" t="str">
        <f t="shared" si="2"/>
        <v/>
      </c>
      <c r="N110" s="54" t="str">
        <f>IF('Pivot Kontraktansatte'!A110="","",'Pivot Kontraktansatte'!A110)</f>
        <v/>
      </c>
      <c r="O110" s="55" t="str">
        <f>IF('Pivot Kontraktansatte'!A110="","",'Pivot Kontraktansatte'!B110)</f>
        <v/>
      </c>
      <c r="P110" s="56" t="str">
        <f>IF('Pivot Kontraktansatte'!A110="","",ROUNDDOWN('Pivot Kontraktansatte'!C110,2))</f>
        <v/>
      </c>
    </row>
    <row r="111" spans="1:16" x14ac:dyDescent="0.25">
      <c r="A111" s="49">
        <v>108</v>
      </c>
      <c r="B111" s="132" t="str">
        <f>IFERROR(VLOOKUP($A111,Baggrundsark!$C$4:$T$2502,13,FALSE),"")</f>
        <v/>
      </c>
      <c r="C111" s="32" t="str">
        <f>IFERROR(VLOOKUP($A111,Baggrundsark!$C$4:$T$2502,14,FALSE),"")</f>
        <v/>
      </c>
      <c r="D111" s="32" t="str">
        <f>IFERROR(VLOOKUP($A111,Baggrundsark!$C$4:$T$2502,16,FALSE),"")</f>
        <v/>
      </c>
      <c r="E111" s="132" t="str">
        <f>IFERROR(VLOOKUP($A111,Baggrundsark!$C$4:$T$2502,17,FALSE),"")</f>
        <v/>
      </c>
      <c r="F111" s="71" t="str">
        <f>IFERROR(IF(VLOOKUP($B111,Home!$C$8:$J$207,8,FALSE)=0,"",VLOOKUP($B111,Home!$C$8:$J$207,8,FALSE)),"")</f>
        <v/>
      </c>
      <c r="G111" s="139"/>
      <c r="H111" s="79"/>
      <c r="I111" s="79"/>
      <c r="J111" s="79"/>
      <c r="K111" s="63" t="str">
        <f t="shared" si="3"/>
        <v/>
      </c>
      <c r="L111" s="74" t="str">
        <f t="shared" si="2"/>
        <v/>
      </c>
      <c r="N111" s="54" t="str">
        <f>IF('Pivot Kontraktansatte'!A111="","",'Pivot Kontraktansatte'!A111)</f>
        <v/>
      </c>
      <c r="O111" s="55" t="str">
        <f>IF('Pivot Kontraktansatte'!A111="","",'Pivot Kontraktansatte'!B111)</f>
        <v/>
      </c>
      <c r="P111" s="56" t="str">
        <f>IF('Pivot Kontraktansatte'!A111="","",ROUNDDOWN('Pivot Kontraktansatte'!C111,2))</f>
        <v/>
      </c>
    </row>
    <row r="112" spans="1:16" x14ac:dyDescent="0.25">
      <c r="A112" s="49">
        <v>109</v>
      </c>
      <c r="B112" s="132" t="str">
        <f>IFERROR(VLOOKUP($A112,Baggrundsark!$C$4:$T$2502,13,FALSE),"")</f>
        <v/>
      </c>
      <c r="C112" s="32" t="str">
        <f>IFERROR(VLOOKUP($A112,Baggrundsark!$C$4:$T$2502,14,FALSE),"")</f>
        <v/>
      </c>
      <c r="D112" s="32" t="str">
        <f>IFERROR(VLOOKUP($A112,Baggrundsark!$C$4:$T$2502,16,FALSE),"")</f>
        <v/>
      </c>
      <c r="E112" s="132" t="str">
        <f>IFERROR(VLOOKUP($A112,Baggrundsark!$C$4:$T$2502,17,FALSE),"")</f>
        <v/>
      </c>
      <c r="F112" s="71" t="str">
        <f>IFERROR(IF(VLOOKUP($B112,Home!$C$8:$J$207,8,FALSE)=0,"",VLOOKUP($B112,Home!$C$8:$J$207,8,FALSE)),"")</f>
        <v/>
      </c>
      <c r="G112" s="139"/>
      <c r="H112" s="79"/>
      <c r="I112" s="79"/>
      <c r="J112" s="79"/>
      <c r="K112" s="63" t="str">
        <f t="shared" si="3"/>
        <v/>
      </c>
      <c r="L112" s="74" t="str">
        <f t="shared" si="2"/>
        <v/>
      </c>
      <c r="N112" s="54" t="str">
        <f>IF('Pivot Kontraktansatte'!A112="","",'Pivot Kontraktansatte'!A112)</f>
        <v/>
      </c>
      <c r="O112" s="55" t="str">
        <f>IF('Pivot Kontraktansatte'!A112="","",'Pivot Kontraktansatte'!B112)</f>
        <v/>
      </c>
      <c r="P112" s="56" t="str">
        <f>IF('Pivot Kontraktansatte'!A112="","",ROUNDDOWN('Pivot Kontraktansatte'!C112,2))</f>
        <v/>
      </c>
    </row>
    <row r="113" spans="1:16" x14ac:dyDescent="0.25">
      <c r="A113" s="49">
        <v>110</v>
      </c>
      <c r="B113" s="132" t="str">
        <f>IFERROR(VLOOKUP($A113,Baggrundsark!$C$4:$T$2502,13,FALSE),"")</f>
        <v/>
      </c>
      <c r="C113" s="32" t="str">
        <f>IFERROR(VLOOKUP($A113,Baggrundsark!$C$4:$T$2502,14,FALSE),"")</f>
        <v/>
      </c>
      <c r="D113" s="32" t="str">
        <f>IFERROR(VLOOKUP($A113,Baggrundsark!$C$4:$T$2502,16,FALSE),"")</f>
        <v/>
      </c>
      <c r="E113" s="132" t="str">
        <f>IFERROR(VLOOKUP($A113,Baggrundsark!$C$4:$T$2502,17,FALSE),"")</f>
        <v/>
      </c>
      <c r="F113" s="71" t="str">
        <f>IFERROR(IF(VLOOKUP($B113,Home!$C$8:$J$207,8,FALSE)=0,"",VLOOKUP($B113,Home!$C$8:$J$207,8,FALSE)),"")</f>
        <v/>
      </c>
      <c r="G113" s="139"/>
      <c r="H113" s="79"/>
      <c r="I113" s="79"/>
      <c r="J113" s="79"/>
      <c r="K113" s="63" t="str">
        <f t="shared" si="3"/>
        <v/>
      </c>
      <c r="L113" s="74" t="str">
        <f t="shared" si="2"/>
        <v/>
      </c>
      <c r="N113" s="54" t="str">
        <f>IF('Pivot Kontraktansatte'!A113="","",'Pivot Kontraktansatte'!A113)</f>
        <v/>
      </c>
      <c r="O113" s="55" t="str">
        <f>IF('Pivot Kontraktansatte'!A113="","",'Pivot Kontraktansatte'!B113)</f>
        <v/>
      </c>
      <c r="P113" s="56" t="str">
        <f>IF('Pivot Kontraktansatte'!A113="","",ROUNDDOWN('Pivot Kontraktansatte'!C113,2))</f>
        <v/>
      </c>
    </row>
    <row r="114" spans="1:16" x14ac:dyDescent="0.25">
      <c r="A114" s="49">
        <v>111</v>
      </c>
      <c r="B114" s="132" t="str">
        <f>IFERROR(VLOOKUP($A114,Baggrundsark!$C$4:$T$2502,13,FALSE),"")</f>
        <v/>
      </c>
      <c r="C114" s="32" t="str">
        <f>IFERROR(VLOOKUP($A114,Baggrundsark!$C$4:$T$2502,14,FALSE),"")</f>
        <v/>
      </c>
      <c r="D114" s="32" t="str">
        <f>IFERROR(VLOOKUP($A114,Baggrundsark!$C$4:$T$2502,16,FALSE),"")</f>
        <v/>
      </c>
      <c r="E114" s="132" t="str">
        <f>IFERROR(VLOOKUP($A114,Baggrundsark!$C$4:$T$2502,17,FALSE),"")</f>
        <v/>
      </c>
      <c r="F114" s="71" t="str">
        <f>IFERROR(IF(VLOOKUP($B114,Home!$C$8:$J$207,8,FALSE)=0,"",VLOOKUP($B114,Home!$C$8:$J$207,8,FALSE)),"")</f>
        <v/>
      </c>
      <c r="G114" s="139"/>
      <c r="H114" s="79"/>
      <c r="I114" s="79"/>
      <c r="J114" s="79"/>
      <c r="K114" s="63" t="str">
        <f t="shared" si="3"/>
        <v/>
      </c>
      <c r="L114" s="74" t="str">
        <f t="shared" si="2"/>
        <v/>
      </c>
      <c r="N114" s="54" t="str">
        <f>IF('Pivot Kontraktansatte'!A114="","",'Pivot Kontraktansatte'!A114)</f>
        <v/>
      </c>
      <c r="O114" s="55" t="str">
        <f>IF('Pivot Kontraktansatte'!A114="","",'Pivot Kontraktansatte'!B114)</f>
        <v/>
      </c>
      <c r="P114" s="56" t="str">
        <f>IF('Pivot Kontraktansatte'!A114="","",ROUNDDOWN('Pivot Kontraktansatte'!C114,2))</f>
        <v/>
      </c>
    </row>
    <row r="115" spans="1:16" x14ac:dyDescent="0.25">
      <c r="A115" s="49">
        <v>112</v>
      </c>
      <c r="B115" s="132" t="str">
        <f>IFERROR(VLOOKUP($A115,Baggrundsark!$C$4:$T$2502,13,FALSE),"")</f>
        <v/>
      </c>
      <c r="C115" s="32" t="str">
        <f>IFERROR(VLOOKUP($A115,Baggrundsark!$C$4:$T$2502,14,FALSE),"")</f>
        <v/>
      </c>
      <c r="D115" s="32" t="str">
        <f>IFERROR(VLOOKUP($A115,Baggrundsark!$C$4:$T$2502,16,FALSE),"")</f>
        <v/>
      </c>
      <c r="E115" s="132" t="str">
        <f>IFERROR(VLOOKUP($A115,Baggrundsark!$C$4:$T$2502,17,FALSE),"")</f>
        <v/>
      </c>
      <c r="F115" s="71" t="str">
        <f>IFERROR(IF(VLOOKUP($B115,Home!$C$8:$J$207,8,FALSE)=0,"",VLOOKUP($B115,Home!$C$8:$J$207,8,FALSE)),"")</f>
        <v/>
      </c>
      <c r="G115" s="139"/>
      <c r="H115" s="79"/>
      <c r="I115" s="79"/>
      <c r="J115" s="79"/>
      <c r="K115" s="63" t="str">
        <f t="shared" si="3"/>
        <v/>
      </c>
      <c r="L115" s="74" t="str">
        <f t="shared" si="2"/>
        <v/>
      </c>
      <c r="N115" s="54" t="str">
        <f>IF('Pivot Kontraktansatte'!A115="","",'Pivot Kontraktansatte'!A115)</f>
        <v/>
      </c>
      <c r="O115" s="55" t="str">
        <f>IF('Pivot Kontraktansatte'!A115="","",'Pivot Kontraktansatte'!B115)</f>
        <v/>
      </c>
      <c r="P115" s="56" t="str">
        <f>IF('Pivot Kontraktansatte'!A115="","",ROUNDDOWN('Pivot Kontraktansatte'!C115,2))</f>
        <v/>
      </c>
    </row>
    <row r="116" spans="1:16" x14ac:dyDescent="0.25">
      <c r="A116" s="49">
        <v>113</v>
      </c>
      <c r="B116" s="132" t="str">
        <f>IFERROR(VLOOKUP($A116,Baggrundsark!$C$4:$T$2502,13,FALSE),"")</f>
        <v/>
      </c>
      <c r="C116" s="32" t="str">
        <f>IFERROR(VLOOKUP($A116,Baggrundsark!$C$4:$T$2502,14,FALSE),"")</f>
        <v/>
      </c>
      <c r="D116" s="32" t="str">
        <f>IFERROR(VLOOKUP($A116,Baggrundsark!$C$4:$T$2502,16,FALSE),"")</f>
        <v/>
      </c>
      <c r="E116" s="132" t="str">
        <f>IFERROR(VLOOKUP($A116,Baggrundsark!$C$4:$T$2502,17,FALSE),"")</f>
        <v/>
      </c>
      <c r="F116" s="71" t="str">
        <f>IFERROR(IF(VLOOKUP($B116,Home!$C$8:$J$207,8,FALSE)=0,"",VLOOKUP($B116,Home!$C$8:$J$207,8,FALSE)),"")</f>
        <v/>
      </c>
      <c r="G116" s="139"/>
      <c r="H116" s="79"/>
      <c r="I116" s="79"/>
      <c r="J116" s="79"/>
      <c r="K116" s="63" t="str">
        <f t="shared" si="3"/>
        <v/>
      </c>
      <c r="L116" s="74" t="str">
        <f t="shared" si="2"/>
        <v/>
      </c>
      <c r="N116" s="54" t="str">
        <f>IF('Pivot Kontraktansatte'!A116="","",'Pivot Kontraktansatte'!A116)</f>
        <v/>
      </c>
      <c r="O116" s="55" t="str">
        <f>IF('Pivot Kontraktansatte'!A116="","",'Pivot Kontraktansatte'!B116)</f>
        <v/>
      </c>
      <c r="P116" s="56" t="str">
        <f>IF('Pivot Kontraktansatte'!A116="","",ROUNDDOWN('Pivot Kontraktansatte'!C116,2))</f>
        <v/>
      </c>
    </row>
    <row r="117" spans="1:16" x14ac:dyDescent="0.25">
      <c r="A117" s="49">
        <v>114</v>
      </c>
      <c r="B117" s="132" t="str">
        <f>IFERROR(VLOOKUP($A117,Baggrundsark!$C$4:$T$2502,13,FALSE),"")</f>
        <v/>
      </c>
      <c r="C117" s="32" t="str">
        <f>IFERROR(VLOOKUP($A117,Baggrundsark!$C$4:$T$2502,14,FALSE),"")</f>
        <v/>
      </c>
      <c r="D117" s="32" t="str">
        <f>IFERROR(VLOOKUP($A117,Baggrundsark!$C$4:$T$2502,16,FALSE),"")</f>
        <v/>
      </c>
      <c r="E117" s="132" t="str">
        <f>IFERROR(VLOOKUP($A117,Baggrundsark!$C$4:$T$2502,17,FALSE),"")</f>
        <v/>
      </c>
      <c r="F117" s="71" t="str">
        <f>IFERROR(IF(VLOOKUP($B117,Home!$C$8:$J$207,8,FALSE)=0,"",VLOOKUP($B117,Home!$C$8:$J$207,8,FALSE)),"")</f>
        <v/>
      </c>
      <c r="G117" s="139"/>
      <c r="H117" s="79"/>
      <c r="I117" s="79"/>
      <c r="J117" s="79"/>
      <c r="K117" s="63" t="str">
        <f t="shared" si="3"/>
        <v/>
      </c>
      <c r="L117" s="74" t="str">
        <f t="shared" si="2"/>
        <v/>
      </c>
      <c r="N117" s="54" t="str">
        <f>IF('Pivot Kontraktansatte'!A117="","",'Pivot Kontraktansatte'!A117)</f>
        <v/>
      </c>
      <c r="O117" s="55" t="str">
        <f>IF('Pivot Kontraktansatte'!A117="","",'Pivot Kontraktansatte'!B117)</f>
        <v/>
      </c>
      <c r="P117" s="56" t="str">
        <f>IF('Pivot Kontraktansatte'!A117="","",ROUNDDOWN('Pivot Kontraktansatte'!C117,2))</f>
        <v/>
      </c>
    </row>
    <row r="118" spans="1:16" x14ac:dyDescent="0.25">
      <c r="A118" s="49">
        <v>115</v>
      </c>
      <c r="B118" s="132" t="str">
        <f>IFERROR(VLOOKUP($A118,Baggrundsark!$C$4:$T$2502,13,FALSE),"")</f>
        <v/>
      </c>
      <c r="C118" s="32" t="str">
        <f>IFERROR(VLOOKUP($A118,Baggrundsark!$C$4:$T$2502,14,FALSE),"")</f>
        <v/>
      </c>
      <c r="D118" s="32" t="str">
        <f>IFERROR(VLOOKUP($A118,Baggrundsark!$C$4:$T$2502,16,FALSE),"")</f>
        <v/>
      </c>
      <c r="E118" s="132" t="str">
        <f>IFERROR(VLOOKUP($A118,Baggrundsark!$C$4:$T$2502,17,FALSE),"")</f>
        <v/>
      </c>
      <c r="F118" s="71" t="str">
        <f>IFERROR(IF(VLOOKUP($B118,Home!$C$8:$J$207,8,FALSE)=0,"",VLOOKUP($B118,Home!$C$8:$J$207,8,FALSE)),"")</f>
        <v/>
      </c>
      <c r="G118" s="139"/>
      <c r="H118" s="79"/>
      <c r="I118" s="79"/>
      <c r="J118" s="79"/>
      <c r="K118" s="63" t="str">
        <f t="shared" si="3"/>
        <v/>
      </c>
      <c r="L118" s="74" t="str">
        <f t="shared" si="2"/>
        <v/>
      </c>
      <c r="N118" s="54" t="str">
        <f>IF('Pivot Kontraktansatte'!A118="","",'Pivot Kontraktansatte'!A118)</f>
        <v/>
      </c>
      <c r="O118" s="55" t="str">
        <f>IF('Pivot Kontraktansatte'!A118="","",'Pivot Kontraktansatte'!B118)</f>
        <v/>
      </c>
      <c r="P118" s="56" t="str">
        <f>IF('Pivot Kontraktansatte'!A118="","",ROUNDDOWN('Pivot Kontraktansatte'!C118,2))</f>
        <v/>
      </c>
    </row>
    <row r="119" spans="1:16" x14ac:dyDescent="0.25">
      <c r="A119" s="49">
        <v>116</v>
      </c>
      <c r="B119" s="132" t="str">
        <f>IFERROR(VLOOKUP($A119,Baggrundsark!$C$4:$T$2502,13,FALSE),"")</f>
        <v/>
      </c>
      <c r="C119" s="32" t="str">
        <f>IFERROR(VLOOKUP($A119,Baggrundsark!$C$4:$T$2502,14,FALSE),"")</f>
        <v/>
      </c>
      <c r="D119" s="32" t="str">
        <f>IFERROR(VLOOKUP($A119,Baggrundsark!$C$4:$T$2502,16,FALSE),"")</f>
        <v/>
      </c>
      <c r="E119" s="132" t="str">
        <f>IFERROR(VLOOKUP($A119,Baggrundsark!$C$4:$T$2502,17,FALSE),"")</f>
        <v/>
      </c>
      <c r="F119" s="71" t="str">
        <f>IFERROR(IF(VLOOKUP($B119,Home!$C$8:$J$207,8,FALSE)=0,"",VLOOKUP($B119,Home!$C$8:$J$207,8,FALSE)),"")</f>
        <v/>
      </c>
      <c r="G119" s="139"/>
      <c r="H119" s="79"/>
      <c r="I119" s="79"/>
      <c r="J119" s="79"/>
      <c r="K119" s="63" t="str">
        <f t="shared" si="3"/>
        <v/>
      </c>
      <c r="L119" s="74" t="str">
        <f t="shared" si="2"/>
        <v/>
      </c>
      <c r="N119" s="54" t="str">
        <f>IF('Pivot Kontraktansatte'!A119="","",'Pivot Kontraktansatte'!A119)</f>
        <v/>
      </c>
      <c r="O119" s="55" t="str">
        <f>IF('Pivot Kontraktansatte'!A119="","",'Pivot Kontraktansatte'!B119)</f>
        <v/>
      </c>
      <c r="P119" s="56" t="str">
        <f>IF('Pivot Kontraktansatte'!A119="","",ROUNDDOWN('Pivot Kontraktansatte'!C119,2))</f>
        <v/>
      </c>
    </row>
    <row r="120" spans="1:16" x14ac:dyDescent="0.25">
      <c r="A120" s="49">
        <v>117</v>
      </c>
      <c r="B120" s="132" t="str">
        <f>IFERROR(VLOOKUP($A120,Baggrundsark!$C$4:$T$2502,13,FALSE),"")</f>
        <v/>
      </c>
      <c r="C120" s="32" t="str">
        <f>IFERROR(VLOOKUP($A120,Baggrundsark!$C$4:$T$2502,14,FALSE),"")</f>
        <v/>
      </c>
      <c r="D120" s="32" t="str">
        <f>IFERROR(VLOOKUP($A120,Baggrundsark!$C$4:$T$2502,16,FALSE),"")</f>
        <v/>
      </c>
      <c r="E120" s="132" t="str">
        <f>IFERROR(VLOOKUP($A120,Baggrundsark!$C$4:$T$2502,17,FALSE),"")</f>
        <v/>
      </c>
      <c r="F120" s="71" t="str">
        <f>IFERROR(IF(VLOOKUP($B120,Home!$C$8:$J$207,8,FALSE)=0,"",VLOOKUP($B120,Home!$C$8:$J$207,8,FALSE)),"")</f>
        <v/>
      </c>
      <c r="G120" s="139"/>
      <c r="H120" s="79"/>
      <c r="I120" s="79"/>
      <c r="J120" s="79"/>
      <c r="K120" s="63" t="str">
        <f t="shared" si="3"/>
        <v/>
      </c>
      <c r="L120" s="74" t="str">
        <f t="shared" si="2"/>
        <v/>
      </c>
      <c r="N120" s="54" t="str">
        <f>IF('Pivot Kontraktansatte'!A120="","",'Pivot Kontraktansatte'!A120)</f>
        <v/>
      </c>
      <c r="O120" s="55" t="str">
        <f>IF('Pivot Kontraktansatte'!A120="","",'Pivot Kontraktansatte'!B120)</f>
        <v/>
      </c>
      <c r="P120" s="56" t="str">
        <f>IF('Pivot Kontraktansatte'!A120="","",ROUNDDOWN('Pivot Kontraktansatte'!C120,2))</f>
        <v/>
      </c>
    </row>
    <row r="121" spans="1:16" x14ac:dyDescent="0.25">
      <c r="A121" s="49">
        <v>118</v>
      </c>
      <c r="B121" s="132" t="str">
        <f>IFERROR(VLOOKUP($A121,Baggrundsark!$C$4:$T$2502,13,FALSE),"")</f>
        <v/>
      </c>
      <c r="C121" s="32" t="str">
        <f>IFERROR(VLOOKUP($A121,Baggrundsark!$C$4:$T$2502,14,FALSE),"")</f>
        <v/>
      </c>
      <c r="D121" s="32" t="str">
        <f>IFERROR(VLOOKUP($A121,Baggrundsark!$C$4:$T$2502,16,FALSE),"")</f>
        <v/>
      </c>
      <c r="E121" s="132" t="str">
        <f>IFERROR(VLOOKUP($A121,Baggrundsark!$C$4:$T$2502,17,FALSE),"")</f>
        <v/>
      </c>
      <c r="F121" s="71" t="str">
        <f>IFERROR(IF(VLOOKUP($B121,Home!$C$8:$J$207,8,FALSE)=0,"",VLOOKUP($B121,Home!$C$8:$J$207,8,FALSE)),"")</f>
        <v/>
      </c>
      <c r="G121" s="139"/>
      <c r="H121" s="79"/>
      <c r="I121" s="79"/>
      <c r="J121" s="79"/>
      <c r="K121" s="63" t="str">
        <f t="shared" si="3"/>
        <v/>
      </c>
      <c r="L121" s="74" t="str">
        <f t="shared" si="2"/>
        <v/>
      </c>
      <c r="N121" s="54" t="str">
        <f>IF('Pivot Kontraktansatte'!A121="","",'Pivot Kontraktansatte'!A121)</f>
        <v/>
      </c>
      <c r="O121" s="55" t="str">
        <f>IF('Pivot Kontraktansatte'!A121="","",'Pivot Kontraktansatte'!B121)</f>
        <v/>
      </c>
      <c r="P121" s="56" t="str">
        <f>IF('Pivot Kontraktansatte'!A121="","",ROUNDDOWN('Pivot Kontraktansatte'!C121,2))</f>
        <v/>
      </c>
    </row>
    <row r="122" spans="1:16" x14ac:dyDescent="0.25">
      <c r="A122" s="49">
        <v>119</v>
      </c>
      <c r="B122" s="132" t="str">
        <f>IFERROR(VLOOKUP($A122,Baggrundsark!$C$4:$T$2502,13,FALSE),"")</f>
        <v/>
      </c>
      <c r="C122" s="32" t="str">
        <f>IFERROR(VLOOKUP($A122,Baggrundsark!$C$4:$T$2502,14,FALSE),"")</f>
        <v/>
      </c>
      <c r="D122" s="32" t="str">
        <f>IFERROR(VLOOKUP($A122,Baggrundsark!$C$4:$T$2502,16,FALSE),"")</f>
        <v/>
      </c>
      <c r="E122" s="132" t="str">
        <f>IFERROR(VLOOKUP($A122,Baggrundsark!$C$4:$T$2502,17,FALSE),"")</f>
        <v/>
      </c>
      <c r="F122" s="71" t="str">
        <f>IFERROR(IF(VLOOKUP($B122,Home!$C$8:$J$207,8,FALSE)=0,"",VLOOKUP($B122,Home!$C$8:$J$207,8,FALSE)),"")</f>
        <v/>
      </c>
      <c r="G122" s="139"/>
      <c r="H122" s="79"/>
      <c r="I122" s="79"/>
      <c r="J122" s="79"/>
      <c r="K122" s="63" t="str">
        <f t="shared" si="3"/>
        <v/>
      </c>
      <c r="L122" s="74" t="str">
        <f t="shared" si="2"/>
        <v/>
      </c>
      <c r="N122" s="54" t="str">
        <f>IF('Pivot Kontraktansatte'!A122="","",'Pivot Kontraktansatte'!A122)</f>
        <v/>
      </c>
      <c r="O122" s="55" t="str">
        <f>IF('Pivot Kontraktansatte'!A122="","",'Pivot Kontraktansatte'!B122)</f>
        <v/>
      </c>
      <c r="P122" s="56" t="str">
        <f>IF('Pivot Kontraktansatte'!A122="","",ROUNDDOWN('Pivot Kontraktansatte'!C122,2))</f>
        <v/>
      </c>
    </row>
    <row r="123" spans="1:16" x14ac:dyDescent="0.25">
      <c r="A123" s="49">
        <v>120</v>
      </c>
      <c r="B123" s="132" t="str">
        <f>IFERROR(VLOOKUP($A123,Baggrundsark!$C$4:$T$2502,13,FALSE),"")</f>
        <v/>
      </c>
      <c r="C123" s="32" t="str">
        <f>IFERROR(VLOOKUP($A123,Baggrundsark!$C$4:$T$2502,14,FALSE),"")</f>
        <v/>
      </c>
      <c r="D123" s="32" t="str">
        <f>IFERROR(VLOOKUP($A123,Baggrundsark!$C$4:$T$2502,16,FALSE),"")</f>
        <v/>
      </c>
      <c r="E123" s="132" t="str">
        <f>IFERROR(VLOOKUP($A123,Baggrundsark!$C$4:$T$2502,17,FALSE),"")</f>
        <v/>
      </c>
      <c r="F123" s="71" t="str">
        <f>IFERROR(IF(VLOOKUP($B123,Home!$C$8:$J$207,8,FALSE)=0,"",VLOOKUP($B123,Home!$C$8:$J$207,8,FALSE)),"")</f>
        <v/>
      </c>
      <c r="G123" s="139"/>
      <c r="H123" s="79"/>
      <c r="I123" s="79"/>
      <c r="J123" s="79"/>
      <c r="K123" s="63" t="str">
        <f t="shared" si="3"/>
        <v/>
      </c>
      <c r="L123" s="74" t="str">
        <f t="shared" si="2"/>
        <v/>
      </c>
      <c r="N123" s="54" t="str">
        <f>IF('Pivot Kontraktansatte'!A123="","",'Pivot Kontraktansatte'!A123)</f>
        <v/>
      </c>
      <c r="O123" s="55" t="str">
        <f>IF('Pivot Kontraktansatte'!A123="","",'Pivot Kontraktansatte'!B123)</f>
        <v/>
      </c>
      <c r="P123" s="56" t="str">
        <f>IF('Pivot Kontraktansatte'!A123="","",ROUNDDOWN('Pivot Kontraktansatte'!C123,2))</f>
        <v/>
      </c>
    </row>
    <row r="124" spans="1:16" x14ac:dyDescent="0.25">
      <c r="A124" s="49">
        <v>121</v>
      </c>
      <c r="B124" s="132" t="str">
        <f>IFERROR(VLOOKUP($A124,Baggrundsark!$C$4:$T$2502,13,FALSE),"")</f>
        <v/>
      </c>
      <c r="C124" s="32" t="str">
        <f>IFERROR(VLOOKUP($A124,Baggrundsark!$C$4:$T$2502,14,FALSE),"")</f>
        <v/>
      </c>
      <c r="D124" s="32" t="str">
        <f>IFERROR(VLOOKUP($A124,Baggrundsark!$C$4:$T$2502,16,FALSE),"")</f>
        <v/>
      </c>
      <c r="E124" s="132" t="str">
        <f>IFERROR(VLOOKUP($A124,Baggrundsark!$C$4:$T$2502,17,FALSE),"")</f>
        <v/>
      </c>
      <c r="F124" s="71" t="str">
        <f>IFERROR(IF(VLOOKUP($B124,Home!$C$8:$J$207,8,FALSE)=0,"",VLOOKUP($B124,Home!$C$8:$J$207,8,FALSE)),"")</f>
        <v/>
      </c>
      <c r="G124" s="139"/>
      <c r="H124" s="79"/>
      <c r="I124" s="79"/>
      <c r="J124" s="79"/>
      <c r="K124" s="63" t="str">
        <f t="shared" si="3"/>
        <v/>
      </c>
      <c r="L124" s="74" t="str">
        <f t="shared" si="2"/>
        <v/>
      </c>
      <c r="N124" s="54" t="str">
        <f>IF('Pivot Kontraktansatte'!A124="","",'Pivot Kontraktansatte'!A124)</f>
        <v/>
      </c>
      <c r="O124" s="55" t="str">
        <f>IF('Pivot Kontraktansatte'!A124="","",'Pivot Kontraktansatte'!B124)</f>
        <v/>
      </c>
      <c r="P124" s="56" t="str">
        <f>IF('Pivot Kontraktansatte'!A124="","",ROUNDDOWN('Pivot Kontraktansatte'!C124,2))</f>
        <v/>
      </c>
    </row>
    <row r="125" spans="1:16" x14ac:dyDescent="0.25">
      <c r="A125" s="49">
        <v>122</v>
      </c>
      <c r="B125" s="132" t="str">
        <f>IFERROR(VLOOKUP($A125,Baggrundsark!$C$4:$T$2502,13,FALSE),"")</f>
        <v/>
      </c>
      <c r="C125" s="32" t="str">
        <f>IFERROR(VLOOKUP($A125,Baggrundsark!$C$4:$T$2502,14,FALSE),"")</f>
        <v/>
      </c>
      <c r="D125" s="32" t="str">
        <f>IFERROR(VLOOKUP($A125,Baggrundsark!$C$4:$T$2502,16,FALSE),"")</f>
        <v/>
      </c>
      <c r="E125" s="132" t="str">
        <f>IFERROR(VLOOKUP($A125,Baggrundsark!$C$4:$T$2502,17,FALSE),"")</f>
        <v/>
      </c>
      <c r="F125" s="71" t="str">
        <f>IFERROR(IF(VLOOKUP($B125,Home!$C$8:$J$207,8,FALSE)=0,"",VLOOKUP($B125,Home!$C$8:$J$207,8,FALSE)),"")</f>
        <v/>
      </c>
      <c r="G125" s="139"/>
      <c r="H125" s="79"/>
      <c r="I125" s="79"/>
      <c r="J125" s="79"/>
      <c r="K125" s="63" t="str">
        <f t="shared" si="3"/>
        <v/>
      </c>
      <c r="L125" s="74" t="str">
        <f t="shared" si="2"/>
        <v/>
      </c>
      <c r="N125" s="54" t="str">
        <f>IF('Pivot Kontraktansatte'!A125="","",'Pivot Kontraktansatte'!A125)</f>
        <v/>
      </c>
      <c r="O125" s="55" t="str">
        <f>IF('Pivot Kontraktansatte'!A125="","",'Pivot Kontraktansatte'!B125)</f>
        <v/>
      </c>
      <c r="P125" s="56" t="str">
        <f>IF('Pivot Kontraktansatte'!A125="","",ROUNDDOWN('Pivot Kontraktansatte'!C125,2))</f>
        <v/>
      </c>
    </row>
    <row r="126" spans="1:16" x14ac:dyDescent="0.25">
      <c r="A126" s="49">
        <v>123</v>
      </c>
      <c r="B126" s="132" t="str">
        <f>IFERROR(VLOOKUP($A126,Baggrundsark!$C$4:$T$2502,13,FALSE),"")</f>
        <v/>
      </c>
      <c r="C126" s="32" t="str">
        <f>IFERROR(VLOOKUP($A126,Baggrundsark!$C$4:$T$2502,14,FALSE),"")</f>
        <v/>
      </c>
      <c r="D126" s="32" t="str">
        <f>IFERROR(VLOOKUP($A126,Baggrundsark!$C$4:$T$2502,16,FALSE),"")</f>
        <v/>
      </c>
      <c r="E126" s="132" t="str">
        <f>IFERROR(VLOOKUP($A126,Baggrundsark!$C$4:$T$2502,17,FALSE),"")</f>
        <v/>
      </c>
      <c r="F126" s="71" t="str">
        <f>IFERROR(IF(VLOOKUP($B126,Home!$C$8:$J$207,8,FALSE)=0,"",VLOOKUP($B126,Home!$C$8:$J$207,8,FALSE)),"")</f>
        <v/>
      </c>
      <c r="G126" s="139"/>
      <c r="H126" s="79"/>
      <c r="I126" s="79"/>
      <c r="J126" s="79"/>
      <c r="K126" s="63" t="str">
        <f t="shared" si="3"/>
        <v/>
      </c>
      <c r="L126" s="74" t="str">
        <f t="shared" si="2"/>
        <v/>
      </c>
      <c r="N126" s="54" t="str">
        <f>IF('Pivot Kontraktansatte'!A126="","",'Pivot Kontraktansatte'!A126)</f>
        <v/>
      </c>
      <c r="O126" s="55" t="str">
        <f>IF('Pivot Kontraktansatte'!A126="","",'Pivot Kontraktansatte'!B126)</f>
        <v/>
      </c>
      <c r="P126" s="56" t="str">
        <f>IF('Pivot Kontraktansatte'!A126="","",ROUNDDOWN('Pivot Kontraktansatte'!C126,2))</f>
        <v/>
      </c>
    </row>
    <row r="127" spans="1:16" x14ac:dyDescent="0.25">
      <c r="A127" s="49">
        <v>124</v>
      </c>
      <c r="B127" s="132" t="str">
        <f>IFERROR(VLOOKUP($A127,Baggrundsark!$C$4:$T$2502,13,FALSE),"")</f>
        <v/>
      </c>
      <c r="C127" s="32" t="str">
        <f>IFERROR(VLOOKUP($A127,Baggrundsark!$C$4:$T$2502,14,FALSE),"")</f>
        <v/>
      </c>
      <c r="D127" s="32" t="str">
        <f>IFERROR(VLOOKUP($A127,Baggrundsark!$C$4:$T$2502,16,FALSE),"")</f>
        <v/>
      </c>
      <c r="E127" s="132" t="str">
        <f>IFERROR(VLOOKUP($A127,Baggrundsark!$C$4:$T$2502,17,FALSE),"")</f>
        <v/>
      </c>
      <c r="F127" s="71" t="str">
        <f>IFERROR(IF(VLOOKUP($B127,Home!$C$8:$J$207,8,FALSE)=0,"",VLOOKUP($B127,Home!$C$8:$J$207,8,FALSE)),"")</f>
        <v/>
      </c>
      <c r="G127" s="139"/>
      <c r="H127" s="79"/>
      <c r="I127" s="79"/>
      <c r="J127" s="79"/>
      <c r="K127" s="63" t="str">
        <f t="shared" si="3"/>
        <v/>
      </c>
      <c r="L127" s="74" t="str">
        <f t="shared" si="2"/>
        <v/>
      </c>
      <c r="N127" s="54" t="str">
        <f>IF('Pivot Kontraktansatte'!A127="","",'Pivot Kontraktansatte'!A127)</f>
        <v/>
      </c>
      <c r="O127" s="55" t="str">
        <f>IF('Pivot Kontraktansatte'!A127="","",'Pivot Kontraktansatte'!B127)</f>
        <v/>
      </c>
      <c r="P127" s="56" t="str">
        <f>IF('Pivot Kontraktansatte'!A127="","",ROUNDDOWN('Pivot Kontraktansatte'!C127,2))</f>
        <v/>
      </c>
    </row>
    <row r="128" spans="1:16" x14ac:dyDescent="0.25">
      <c r="A128" s="49">
        <v>125</v>
      </c>
      <c r="B128" s="132" t="str">
        <f>IFERROR(VLOOKUP($A128,Baggrundsark!$C$4:$T$2502,13,FALSE),"")</f>
        <v/>
      </c>
      <c r="C128" s="32" t="str">
        <f>IFERROR(VLOOKUP($A128,Baggrundsark!$C$4:$T$2502,14,FALSE),"")</f>
        <v/>
      </c>
      <c r="D128" s="32" t="str">
        <f>IFERROR(VLOOKUP($A128,Baggrundsark!$C$4:$T$2502,16,FALSE),"")</f>
        <v/>
      </c>
      <c r="E128" s="132" t="str">
        <f>IFERROR(VLOOKUP($A128,Baggrundsark!$C$4:$T$2502,17,FALSE),"")</f>
        <v/>
      </c>
      <c r="F128" s="71" t="str">
        <f>IFERROR(IF(VLOOKUP($B128,Home!$C$8:$J$207,8,FALSE)=0,"",VLOOKUP($B128,Home!$C$8:$J$207,8,FALSE)),"")</f>
        <v/>
      </c>
      <c r="G128" s="139"/>
      <c r="H128" s="79"/>
      <c r="I128" s="79"/>
      <c r="J128" s="79"/>
      <c r="K128" s="63" t="str">
        <f t="shared" si="3"/>
        <v/>
      </c>
      <c r="L128" s="74" t="str">
        <f t="shared" si="2"/>
        <v/>
      </c>
      <c r="N128" s="54" t="str">
        <f>IF('Pivot Kontraktansatte'!A128="","",'Pivot Kontraktansatte'!A128)</f>
        <v/>
      </c>
      <c r="O128" s="55" t="str">
        <f>IF('Pivot Kontraktansatte'!A128="","",'Pivot Kontraktansatte'!B128)</f>
        <v/>
      </c>
      <c r="P128" s="56" t="str">
        <f>IF('Pivot Kontraktansatte'!A128="","",ROUNDDOWN('Pivot Kontraktansatte'!C128,2))</f>
        <v/>
      </c>
    </row>
    <row r="129" spans="1:16" x14ac:dyDescent="0.25">
      <c r="A129" s="49">
        <v>126</v>
      </c>
      <c r="B129" s="132" t="str">
        <f>IFERROR(VLOOKUP($A129,Baggrundsark!$C$4:$T$2502,13,FALSE),"")</f>
        <v/>
      </c>
      <c r="C129" s="32" t="str">
        <f>IFERROR(VLOOKUP($A129,Baggrundsark!$C$4:$T$2502,14,FALSE),"")</f>
        <v/>
      </c>
      <c r="D129" s="32" t="str">
        <f>IFERROR(VLOOKUP($A129,Baggrundsark!$C$4:$T$2502,16,FALSE),"")</f>
        <v/>
      </c>
      <c r="E129" s="132" t="str">
        <f>IFERROR(VLOOKUP($A129,Baggrundsark!$C$4:$T$2502,17,FALSE),"")</f>
        <v/>
      </c>
      <c r="F129" s="71" t="str">
        <f>IFERROR(IF(VLOOKUP($B129,Home!$C$8:$J$207,8,FALSE)=0,"",VLOOKUP($B129,Home!$C$8:$J$207,8,FALSE)),"")</f>
        <v/>
      </c>
      <c r="G129" s="139"/>
      <c r="H129" s="79"/>
      <c r="I129" s="79"/>
      <c r="J129" s="79"/>
      <c r="K129" s="63" t="str">
        <f t="shared" si="3"/>
        <v/>
      </c>
      <c r="L129" s="74" t="str">
        <f t="shared" si="2"/>
        <v/>
      </c>
      <c r="N129" s="54" t="str">
        <f>IF('Pivot Kontraktansatte'!A129="","",'Pivot Kontraktansatte'!A129)</f>
        <v/>
      </c>
      <c r="O129" s="55" t="str">
        <f>IF('Pivot Kontraktansatte'!A129="","",'Pivot Kontraktansatte'!B129)</f>
        <v/>
      </c>
      <c r="P129" s="56" t="str">
        <f>IF('Pivot Kontraktansatte'!A129="","",ROUNDDOWN('Pivot Kontraktansatte'!C129,2))</f>
        <v/>
      </c>
    </row>
    <row r="130" spans="1:16" x14ac:dyDescent="0.25">
      <c r="A130" s="49">
        <v>127</v>
      </c>
      <c r="B130" s="132" t="str">
        <f>IFERROR(VLOOKUP($A130,Baggrundsark!$C$4:$T$2502,13,FALSE),"")</f>
        <v/>
      </c>
      <c r="C130" s="32" t="str">
        <f>IFERROR(VLOOKUP($A130,Baggrundsark!$C$4:$T$2502,14,FALSE),"")</f>
        <v/>
      </c>
      <c r="D130" s="32" t="str">
        <f>IFERROR(VLOOKUP($A130,Baggrundsark!$C$4:$T$2502,16,FALSE),"")</f>
        <v/>
      </c>
      <c r="E130" s="132" t="str">
        <f>IFERROR(VLOOKUP($A130,Baggrundsark!$C$4:$T$2502,17,FALSE),"")</f>
        <v/>
      </c>
      <c r="F130" s="71" t="str">
        <f>IFERROR(IF(VLOOKUP($B130,Home!$C$8:$J$207,8,FALSE)=0,"",VLOOKUP($B130,Home!$C$8:$J$207,8,FALSE)),"")</f>
        <v/>
      </c>
      <c r="G130" s="139"/>
      <c r="H130" s="79"/>
      <c r="I130" s="79"/>
      <c r="J130" s="79"/>
      <c r="K130" s="63" t="str">
        <f t="shared" si="3"/>
        <v/>
      </c>
      <c r="L130" s="74" t="str">
        <f t="shared" si="2"/>
        <v/>
      </c>
      <c r="N130" s="54" t="str">
        <f>IF('Pivot Kontraktansatte'!A130="","",'Pivot Kontraktansatte'!A130)</f>
        <v/>
      </c>
      <c r="O130" s="55" t="str">
        <f>IF('Pivot Kontraktansatte'!A130="","",'Pivot Kontraktansatte'!B130)</f>
        <v/>
      </c>
      <c r="P130" s="56" t="str">
        <f>IF('Pivot Kontraktansatte'!A130="","",ROUNDDOWN('Pivot Kontraktansatte'!C130,2))</f>
        <v/>
      </c>
    </row>
    <row r="131" spans="1:16" x14ac:dyDescent="0.25">
      <c r="A131" s="49">
        <v>128</v>
      </c>
      <c r="B131" s="132" t="str">
        <f>IFERROR(VLOOKUP($A131,Baggrundsark!$C$4:$T$2502,13,FALSE),"")</f>
        <v/>
      </c>
      <c r="C131" s="32" t="str">
        <f>IFERROR(VLOOKUP($A131,Baggrundsark!$C$4:$T$2502,14,FALSE),"")</f>
        <v/>
      </c>
      <c r="D131" s="32" t="str">
        <f>IFERROR(VLOOKUP($A131,Baggrundsark!$C$4:$T$2502,16,FALSE),"")</f>
        <v/>
      </c>
      <c r="E131" s="132" t="str">
        <f>IFERROR(VLOOKUP($A131,Baggrundsark!$C$4:$T$2502,17,FALSE),"")</f>
        <v/>
      </c>
      <c r="F131" s="71" t="str">
        <f>IFERROR(IF(VLOOKUP($B131,Home!$C$8:$J$207,8,FALSE)=0,"",VLOOKUP($B131,Home!$C$8:$J$207,8,FALSE)),"")</f>
        <v/>
      </c>
      <c r="G131" s="139"/>
      <c r="H131" s="79"/>
      <c r="I131" s="79"/>
      <c r="J131" s="79"/>
      <c r="K131" s="63" t="str">
        <f t="shared" si="3"/>
        <v/>
      </c>
      <c r="L131" s="74" t="str">
        <f t="shared" si="2"/>
        <v/>
      </c>
      <c r="N131" s="54" t="str">
        <f>IF('Pivot Kontraktansatte'!A131="","",'Pivot Kontraktansatte'!A131)</f>
        <v/>
      </c>
      <c r="O131" s="55" t="str">
        <f>IF('Pivot Kontraktansatte'!A131="","",'Pivot Kontraktansatte'!B131)</f>
        <v/>
      </c>
      <c r="P131" s="56" t="str">
        <f>IF('Pivot Kontraktansatte'!A131="","",ROUNDDOWN('Pivot Kontraktansatte'!C131,2))</f>
        <v/>
      </c>
    </row>
    <row r="132" spans="1:16" x14ac:dyDescent="0.25">
      <c r="A132" s="49">
        <v>129</v>
      </c>
      <c r="B132" s="132" t="str">
        <f>IFERROR(VLOOKUP($A132,Baggrundsark!$C$4:$T$2502,13,FALSE),"")</f>
        <v/>
      </c>
      <c r="C132" s="32" t="str">
        <f>IFERROR(VLOOKUP($A132,Baggrundsark!$C$4:$T$2502,14,FALSE),"")</f>
        <v/>
      </c>
      <c r="D132" s="32" t="str">
        <f>IFERROR(VLOOKUP($A132,Baggrundsark!$C$4:$T$2502,16,FALSE),"")</f>
        <v/>
      </c>
      <c r="E132" s="132" t="str">
        <f>IFERROR(VLOOKUP($A132,Baggrundsark!$C$4:$T$2502,17,FALSE),"")</f>
        <v/>
      </c>
      <c r="F132" s="71" t="str">
        <f>IFERROR(IF(VLOOKUP($B132,Home!$C$8:$J$207,8,FALSE)=0,"",VLOOKUP($B132,Home!$C$8:$J$207,8,FALSE)),"")</f>
        <v/>
      </c>
      <c r="G132" s="139"/>
      <c r="H132" s="79"/>
      <c r="I132" s="79"/>
      <c r="J132" s="79"/>
      <c r="K132" s="63" t="str">
        <f t="shared" si="3"/>
        <v/>
      </c>
      <c r="L132" s="74" t="str">
        <f t="shared" ref="L132:L195" si="4">IFERROR(ROUNDDOWN(K132/100*G132,2),"")</f>
        <v/>
      </c>
      <c r="N132" s="54" t="str">
        <f>IF('Pivot Kontraktansatte'!A132="","",'Pivot Kontraktansatte'!A132)</f>
        <v/>
      </c>
      <c r="O132" s="55" t="str">
        <f>IF('Pivot Kontraktansatte'!A132="","",'Pivot Kontraktansatte'!B132)</f>
        <v/>
      </c>
      <c r="P132" s="56" t="str">
        <f>IF('Pivot Kontraktansatte'!A132="","",ROUNDDOWN('Pivot Kontraktansatte'!C132,2))</f>
        <v/>
      </c>
    </row>
    <row r="133" spans="1:16" x14ac:dyDescent="0.25">
      <c r="A133" s="49">
        <v>130</v>
      </c>
      <c r="B133" s="132" t="str">
        <f>IFERROR(VLOOKUP($A133,Baggrundsark!$C$4:$T$2502,13,FALSE),"")</f>
        <v/>
      </c>
      <c r="C133" s="32" t="str">
        <f>IFERROR(VLOOKUP($A133,Baggrundsark!$C$4:$T$2502,14,FALSE),"")</f>
        <v/>
      </c>
      <c r="D133" s="32" t="str">
        <f>IFERROR(VLOOKUP($A133,Baggrundsark!$C$4:$T$2502,16,FALSE),"")</f>
        <v/>
      </c>
      <c r="E133" s="132" t="str">
        <f>IFERROR(VLOOKUP($A133,Baggrundsark!$C$4:$T$2502,17,FALSE),"")</f>
        <v/>
      </c>
      <c r="F133" s="71" t="str">
        <f>IFERROR(IF(VLOOKUP($B133,Home!$C$8:$J$207,8,FALSE)=0,"",VLOOKUP($B133,Home!$C$8:$J$207,8,FALSE)),"")</f>
        <v/>
      </c>
      <c r="G133" s="139"/>
      <c r="H133" s="79"/>
      <c r="I133" s="79"/>
      <c r="J133" s="79"/>
      <c r="K133" s="63" t="str">
        <f t="shared" ref="K133:K196" si="5">IF(SUM(H133:J133)=0,"",SUM(H133:J133))</f>
        <v/>
      </c>
      <c r="L133" s="74" t="str">
        <f t="shared" si="4"/>
        <v/>
      </c>
      <c r="N133" s="54" t="str">
        <f>IF('Pivot Kontraktansatte'!A133="","",'Pivot Kontraktansatte'!A133)</f>
        <v/>
      </c>
      <c r="O133" s="55" t="str">
        <f>IF('Pivot Kontraktansatte'!A133="","",'Pivot Kontraktansatte'!B133)</f>
        <v/>
      </c>
      <c r="P133" s="56" t="str">
        <f>IF('Pivot Kontraktansatte'!A133="","",ROUNDDOWN('Pivot Kontraktansatte'!C133,2))</f>
        <v/>
      </c>
    </row>
    <row r="134" spans="1:16" x14ac:dyDescent="0.25">
      <c r="A134" s="49">
        <v>131</v>
      </c>
      <c r="B134" s="132" t="str">
        <f>IFERROR(VLOOKUP($A134,Baggrundsark!$C$4:$T$2502,13,FALSE),"")</f>
        <v/>
      </c>
      <c r="C134" s="32" t="str">
        <f>IFERROR(VLOOKUP($A134,Baggrundsark!$C$4:$T$2502,14,FALSE),"")</f>
        <v/>
      </c>
      <c r="D134" s="32" t="str">
        <f>IFERROR(VLOOKUP($A134,Baggrundsark!$C$4:$T$2502,16,FALSE),"")</f>
        <v/>
      </c>
      <c r="E134" s="132" t="str">
        <f>IFERROR(VLOOKUP($A134,Baggrundsark!$C$4:$T$2502,17,FALSE),"")</f>
        <v/>
      </c>
      <c r="F134" s="71" t="str">
        <f>IFERROR(IF(VLOOKUP($B134,Home!$C$8:$J$207,8,FALSE)=0,"",VLOOKUP($B134,Home!$C$8:$J$207,8,FALSE)),"")</f>
        <v/>
      </c>
      <c r="G134" s="139"/>
      <c r="H134" s="79"/>
      <c r="I134" s="79"/>
      <c r="J134" s="79"/>
      <c r="K134" s="63" t="str">
        <f t="shared" si="5"/>
        <v/>
      </c>
      <c r="L134" s="74" t="str">
        <f t="shared" si="4"/>
        <v/>
      </c>
      <c r="N134" s="54" t="str">
        <f>IF('Pivot Kontraktansatte'!A134="","",'Pivot Kontraktansatte'!A134)</f>
        <v/>
      </c>
      <c r="O134" s="55" t="str">
        <f>IF('Pivot Kontraktansatte'!A134="","",'Pivot Kontraktansatte'!B134)</f>
        <v/>
      </c>
      <c r="P134" s="56" t="str">
        <f>IF('Pivot Kontraktansatte'!A134="","",ROUNDDOWN('Pivot Kontraktansatte'!C134,2))</f>
        <v/>
      </c>
    </row>
    <row r="135" spans="1:16" x14ac:dyDescent="0.25">
      <c r="A135" s="49">
        <v>132</v>
      </c>
      <c r="B135" s="132" t="str">
        <f>IFERROR(VLOOKUP($A135,Baggrundsark!$C$4:$T$2502,13,FALSE),"")</f>
        <v/>
      </c>
      <c r="C135" s="32" t="str">
        <f>IFERROR(VLOOKUP($A135,Baggrundsark!$C$4:$T$2502,14,FALSE),"")</f>
        <v/>
      </c>
      <c r="D135" s="32" t="str">
        <f>IFERROR(VLOOKUP($A135,Baggrundsark!$C$4:$T$2502,16,FALSE),"")</f>
        <v/>
      </c>
      <c r="E135" s="132" t="str">
        <f>IFERROR(VLOOKUP($A135,Baggrundsark!$C$4:$T$2502,17,FALSE),"")</f>
        <v/>
      </c>
      <c r="F135" s="71" t="str">
        <f>IFERROR(IF(VLOOKUP($B135,Home!$C$8:$J$207,8,FALSE)=0,"",VLOOKUP($B135,Home!$C$8:$J$207,8,FALSE)),"")</f>
        <v/>
      </c>
      <c r="G135" s="139"/>
      <c r="H135" s="79"/>
      <c r="I135" s="79"/>
      <c r="J135" s="79"/>
      <c r="K135" s="63" t="str">
        <f t="shared" si="5"/>
        <v/>
      </c>
      <c r="L135" s="74" t="str">
        <f t="shared" si="4"/>
        <v/>
      </c>
      <c r="N135" s="54" t="str">
        <f>IF('Pivot Kontraktansatte'!A135="","",'Pivot Kontraktansatte'!A135)</f>
        <v/>
      </c>
      <c r="O135" s="55" t="str">
        <f>IF('Pivot Kontraktansatte'!A135="","",'Pivot Kontraktansatte'!B135)</f>
        <v/>
      </c>
      <c r="P135" s="56" t="str">
        <f>IF('Pivot Kontraktansatte'!A135="","",ROUNDDOWN('Pivot Kontraktansatte'!C135,2))</f>
        <v/>
      </c>
    </row>
    <row r="136" spans="1:16" x14ac:dyDescent="0.25">
      <c r="A136" s="49">
        <v>133</v>
      </c>
      <c r="B136" s="132" t="str">
        <f>IFERROR(VLOOKUP($A136,Baggrundsark!$C$4:$T$2502,13,FALSE),"")</f>
        <v/>
      </c>
      <c r="C136" s="32" t="str">
        <f>IFERROR(VLOOKUP($A136,Baggrundsark!$C$4:$T$2502,14,FALSE),"")</f>
        <v/>
      </c>
      <c r="D136" s="32" t="str">
        <f>IFERROR(VLOOKUP($A136,Baggrundsark!$C$4:$T$2502,16,FALSE),"")</f>
        <v/>
      </c>
      <c r="E136" s="132" t="str">
        <f>IFERROR(VLOOKUP($A136,Baggrundsark!$C$4:$T$2502,17,FALSE),"")</f>
        <v/>
      </c>
      <c r="F136" s="71" t="str">
        <f>IFERROR(IF(VLOOKUP($B136,Home!$C$8:$J$207,8,FALSE)=0,"",VLOOKUP($B136,Home!$C$8:$J$207,8,FALSE)),"")</f>
        <v/>
      </c>
      <c r="G136" s="139"/>
      <c r="H136" s="79"/>
      <c r="I136" s="79"/>
      <c r="J136" s="79"/>
      <c r="K136" s="63" t="str">
        <f t="shared" si="5"/>
        <v/>
      </c>
      <c r="L136" s="74" t="str">
        <f t="shared" si="4"/>
        <v/>
      </c>
      <c r="N136" s="54" t="str">
        <f>IF('Pivot Kontraktansatte'!A136="","",'Pivot Kontraktansatte'!A136)</f>
        <v/>
      </c>
      <c r="O136" s="55" t="str">
        <f>IF('Pivot Kontraktansatte'!A136="","",'Pivot Kontraktansatte'!B136)</f>
        <v/>
      </c>
      <c r="P136" s="56" t="str">
        <f>IF('Pivot Kontraktansatte'!A136="","",ROUNDDOWN('Pivot Kontraktansatte'!C136,2))</f>
        <v/>
      </c>
    </row>
    <row r="137" spans="1:16" x14ac:dyDescent="0.25">
      <c r="A137" s="49">
        <v>134</v>
      </c>
      <c r="B137" s="132" t="str">
        <f>IFERROR(VLOOKUP($A137,Baggrundsark!$C$4:$T$2502,13,FALSE),"")</f>
        <v/>
      </c>
      <c r="C137" s="32" t="str">
        <f>IFERROR(VLOOKUP($A137,Baggrundsark!$C$4:$T$2502,14,FALSE),"")</f>
        <v/>
      </c>
      <c r="D137" s="32" t="str">
        <f>IFERROR(VLOOKUP($A137,Baggrundsark!$C$4:$T$2502,16,FALSE),"")</f>
        <v/>
      </c>
      <c r="E137" s="132" t="str">
        <f>IFERROR(VLOOKUP($A137,Baggrundsark!$C$4:$T$2502,17,FALSE),"")</f>
        <v/>
      </c>
      <c r="F137" s="71" t="str">
        <f>IFERROR(IF(VLOOKUP($B137,Home!$C$8:$J$207,8,FALSE)=0,"",VLOOKUP($B137,Home!$C$8:$J$207,8,FALSE)),"")</f>
        <v/>
      </c>
      <c r="G137" s="139"/>
      <c r="H137" s="79"/>
      <c r="I137" s="79"/>
      <c r="J137" s="79"/>
      <c r="K137" s="63" t="str">
        <f t="shared" si="5"/>
        <v/>
      </c>
      <c r="L137" s="74" t="str">
        <f t="shared" si="4"/>
        <v/>
      </c>
      <c r="N137" s="54" t="str">
        <f>IF('Pivot Kontraktansatte'!A137="","",'Pivot Kontraktansatte'!A137)</f>
        <v/>
      </c>
      <c r="O137" s="55" t="str">
        <f>IF('Pivot Kontraktansatte'!A137="","",'Pivot Kontraktansatte'!B137)</f>
        <v/>
      </c>
      <c r="P137" s="56" t="str">
        <f>IF('Pivot Kontraktansatte'!A137="","",ROUNDDOWN('Pivot Kontraktansatte'!C137,2))</f>
        <v/>
      </c>
    </row>
    <row r="138" spans="1:16" x14ac:dyDescent="0.25">
      <c r="A138" s="49">
        <v>135</v>
      </c>
      <c r="B138" s="132" t="str">
        <f>IFERROR(VLOOKUP($A138,Baggrundsark!$C$4:$T$2502,13,FALSE),"")</f>
        <v/>
      </c>
      <c r="C138" s="32" t="str">
        <f>IFERROR(VLOOKUP($A138,Baggrundsark!$C$4:$T$2502,14,FALSE),"")</f>
        <v/>
      </c>
      <c r="D138" s="32" t="str">
        <f>IFERROR(VLOOKUP($A138,Baggrundsark!$C$4:$T$2502,16,FALSE),"")</f>
        <v/>
      </c>
      <c r="E138" s="132" t="str">
        <f>IFERROR(VLOOKUP($A138,Baggrundsark!$C$4:$T$2502,17,FALSE),"")</f>
        <v/>
      </c>
      <c r="F138" s="71" t="str">
        <f>IFERROR(IF(VLOOKUP($B138,Home!$C$8:$J$207,8,FALSE)=0,"",VLOOKUP($B138,Home!$C$8:$J$207,8,FALSE)),"")</f>
        <v/>
      </c>
      <c r="G138" s="139"/>
      <c r="H138" s="79"/>
      <c r="I138" s="79"/>
      <c r="J138" s="79"/>
      <c r="K138" s="63" t="str">
        <f t="shared" si="5"/>
        <v/>
      </c>
      <c r="L138" s="74" t="str">
        <f t="shared" si="4"/>
        <v/>
      </c>
      <c r="N138" s="54" t="str">
        <f>IF('Pivot Kontraktansatte'!A138="","",'Pivot Kontraktansatte'!A138)</f>
        <v/>
      </c>
      <c r="O138" s="55" t="str">
        <f>IF('Pivot Kontraktansatte'!A138="","",'Pivot Kontraktansatte'!B138)</f>
        <v/>
      </c>
      <c r="P138" s="56" t="str">
        <f>IF('Pivot Kontraktansatte'!A138="","",ROUNDDOWN('Pivot Kontraktansatte'!C138,2))</f>
        <v/>
      </c>
    </row>
    <row r="139" spans="1:16" x14ac:dyDescent="0.25">
      <c r="A139" s="49">
        <v>136</v>
      </c>
      <c r="B139" s="132" t="str">
        <f>IFERROR(VLOOKUP($A139,Baggrundsark!$C$4:$T$2502,13,FALSE),"")</f>
        <v/>
      </c>
      <c r="C139" s="32" t="str">
        <f>IFERROR(VLOOKUP($A139,Baggrundsark!$C$4:$T$2502,14,FALSE),"")</f>
        <v/>
      </c>
      <c r="D139" s="32" t="str">
        <f>IFERROR(VLOOKUP($A139,Baggrundsark!$C$4:$T$2502,16,FALSE),"")</f>
        <v/>
      </c>
      <c r="E139" s="132" t="str">
        <f>IFERROR(VLOOKUP($A139,Baggrundsark!$C$4:$T$2502,17,FALSE),"")</f>
        <v/>
      </c>
      <c r="F139" s="71" t="str">
        <f>IFERROR(IF(VLOOKUP($B139,Home!$C$8:$J$207,8,FALSE)=0,"",VLOOKUP($B139,Home!$C$8:$J$207,8,FALSE)),"")</f>
        <v/>
      </c>
      <c r="G139" s="139"/>
      <c r="H139" s="79"/>
      <c r="I139" s="79"/>
      <c r="J139" s="79"/>
      <c r="K139" s="63" t="str">
        <f t="shared" si="5"/>
        <v/>
      </c>
      <c r="L139" s="74" t="str">
        <f t="shared" si="4"/>
        <v/>
      </c>
      <c r="N139" s="54" t="str">
        <f>IF('Pivot Kontraktansatte'!A139="","",'Pivot Kontraktansatte'!A139)</f>
        <v/>
      </c>
      <c r="O139" s="55" t="str">
        <f>IF('Pivot Kontraktansatte'!A139="","",'Pivot Kontraktansatte'!B139)</f>
        <v/>
      </c>
      <c r="P139" s="56" t="str">
        <f>IF('Pivot Kontraktansatte'!A139="","",ROUNDDOWN('Pivot Kontraktansatte'!C139,2))</f>
        <v/>
      </c>
    </row>
    <row r="140" spans="1:16" x14ac:dyDescent="0.25">
      <c r="A140" s="49">
        <v>137</v>
      </c>
      <c r="B140" s="132" t="str">
        <f>IFERROR(VLOOKUP($A140,Baggrundsark!$C$4:$T$2502,13,FALSE),"")</f>
        <v/>
      </c>
      <c r="C140" s="32" t="str">
        <f>IFERROR(VLOOKUP($A140,Baggrundsark!$C$4:$T$2502,14,FALSE),"")</f>
        <v/>
      </c>
      <c r="D140" s="32" t="str">
        <f>IFERROR(VLOOKUP($A140,Baggrundsark!$C$4:$T$2502,16,FALSE),"")</f>
        <v/>
      </c>
      <c r="E140" s="132" t="str">
        <f>IFERROR(VLOOKUP($A140,Baggrundsark!$C$4:$T$2502,17,FALSE),"")</f>
        <v/>
      </c>
      <c r="F140" s="71" t="str">
        <f>IFERROR(IF(VLOOKUP($B140,Home!$C$8:$J$207,8,FALSE)=0,"",VLOOKUP($B140,Home!$C$8:$J$207,8,FALSE)),"")</f>
        <v/>
      </c>
      <c r="G140" s="139"/>
      <c r="H140" s="77"/>
      <c r="I140" s="77"/>
      <c r="J140" s="77"/>
      <c r="K140" s="63" t="str">
        <f t="shared" si="5"/>
        <v/>
      </c>
      <c r="L140" s="74" t="str">
        <f t="shared" si="4"/>
        <v/>
      </c>
      <c r="N140" s="54" t="str">
        <f>IF('Pivot Kontraktansatte'!A140="","",'Pivot Kontraktansatte'!A140)</f>
        <v/>
      </c>
      <c r="O140" s="55" t="str">
        <f>IF('Pivot Kontraktansatte'!A140="","",'Pivot Kontraktansatte'!B140)</f>
        <v/>
      </c>
      <c r="P140" s="56" t="str">
        <f>IF('Pivot Kontraktansatte'!A140="","",ROUNDDOWN('Pivot Kontraktansatte'!C140,2))</f>
        <v/>
      </c>
    </row>
    <row r="141" spans="1:16" x14ac:dyDescent="0.25">
      <c r="A141" s="49">
        <v>138</v>
      </c>
      <c r="B141" s="132" t="str">
        <f>IFERROR(VLOOKUP($A141,Baggrundsark!$C$4:$T$2502,13,FALSE),"")</f>
        <v/>
      </c>
      <c r="C141" s="32" t="str">
        <f>IFERROR(VLOOKUP($A141,Baggrundsark!$C$4:$T$2502,14,FALSE),"")</f>
        <v/>
      </c>
      <c r="D141" s="32" t="str">
        <f>IFERROR(VLOOKUP($A141,Baggrundsark!$C$4:$T$2502,16,FALSE),"")</f>
        <v/>
      </c>
      <c r="E141" s="132" t="str">
        <f>IFERROR(VLOOKUP($A141,Baggrundsark!$C$4:$T$2502,17,FALSE),"")</f>
        <v/>
      </c>
      <c r="F141" s="71" t="str">
        <f>IFERROR(IF(VLOOKUP($B141,Home!$C$8:$J$207,8,FALSE)=0,"",VLOOKUP($B141,Home!$C$8:$J$207,8,FALSE)),"")</f>
        <v/>
      </c>
      <c r="G141" s="139"/>
      <c r="H141" s="79"/>
      <c r="I141" s="79"/>
      <c r="J141" s="79"/>
      <c r="K141" s="63" t="str">
        <f t="shared" si="5"/>
        <v/>
      </c>
      <c r="L141" s="74" t="str">
        <f t="shared" si="4"/>
        <v/>
      </c>
      <c r="N141" s="54" t="str">
        <f>IF('Pivot Kontraktansatte'!A141="","",'Pivot Kontraktansatte'!A141)</f>
        <v/>
      </c>
      <c r="O141" s="55" t="str">
        <f>IF('Pivot Kontraktansatte'!A141="","",'Pivot Kontraktansatte'!B141)</f>
        <v/>
      </c>
      <c r="P141" s="56" t="str">
        <f>IF('Pivot Kontraktansatte'!A141="","",ROUNDDOWN('Pivot Kontraktansatte'!C141,2))</f>
        <v/>
      </c>
    </row>
    <row r="142" spans="1:16" x14ac:dyDescent="0.25">
      <c r="A142" s="49">
        <v>139</v>
      </c>
      <c r="B142" s="132" t="str">
        <f>IFERROR(VLOOKUP($A142,Baggrundsark!$C$4:$T$2502,13,FALSE),"")</f>
        <v/>
      </c>
      <c r="C142" s="32" t="str">
        <f>IFERROR(VLOOKUP($A142,Baggrundsark!$C$4:$T$2502,14,FALSE),"")</f>
        <v/>
      </c>
      <c r="D142" s="32" t="str">
        <f>IFERROR(VLOOKUP($A142,Baggrundsark!$C$4:$T$2502,16,FALSE),"")</f>
        <v/>
      </c>
      <c r="E142" s="132" t="str">
        <f>IFERROR(VLOOKUP($A142,Baggrundsark!$C$4:$T$2502,17,FALSE),"")</f>
        <v/>
      </c>
      <c r="F142" s="71" t="str">
        <f>IFERROR(IF(VLOOKUP($B142,Home!$C$8:$J$207,8,FALSE)=0,"",VLOOKUP($B142,Home!$C$8:$J$207,8,FALSE)),"")</f>
        <v/>
      </c>
      <c r="G142" s="139"/>
      <c r="H142" s="77"/>
      <c r="I142" s="77"/>
      <c r="J142" s="77"/>
      <c r="K142" s="63" t="str">
        <f t="shared" si="5"/>
        <v/>
      </c>
      <c r="L142" s="74" t="str">
        <f t="shared" si="4"/>
        <v/>
      </c>
      <c r="N142" s="54" t="str">
        <f>IF('Pivot Kontraktansatte'!A142="","",'Pivot Kontraktansatte'!A142)</f>
        <v/>
      </c>
      <c r="O142" s="55" t="str">
        <f>IF('Pivot Kontraktansatte'!A142="","",'Pivot Kontraktansatte'!B142)</f>
        <v/>
      </c>
      <c r="P142" s="56" t="str">
        <f>IF('Pivot Kontraktansatte'!A142="","",ROUNDDOWN('Pivot Kontraktansatte'!C142,2))</f>
        <v/>
      </c>
    </row>
    <row r="143" spans="1:16" x14ac:dyDescent="0.25">
      <c r="A143" s="49">
        <v>140</v>
      </c>
      <c r="B143" s="132" t="str">
        <f>IFERROR(VLOOKUP($A143,Baggrundsark!$C$4:$T$2502,13,FALSE),"")</f>
        <v/>
      </c>
      <c r="C143" s="32" t="str">
        <f>IFERROR(VLOOKUP($A143,Baggrundsark!$C$4:$T$2502,14,FALSE),"")</f>
        <v/>
      </c>
      <c r="D143" s="32" t="str">
        <f>IFERROR(VLOOKUP($A143,Baggrundsark!$C$4:$T$2502,16,FALSE),"")</f>
        <v/>
      </c>
      <c r="E143" s="132" t="str">
        <f>IFERROR(VLOOKUP($A143,Baggrundsark!$C$4:$T$2502,17,FALSE),"")</f>
        <v/>
      </c>
      <c r="F143" s="71" t="str">
        <f>IFERROR(IF(VLOOKUP($B143,Home!$C$8:$J$207,8,FALSE)=0,"",VLOOKUP($B143,Home!$C$8:$J$207,8,FALSE)),"")</f>
        <v/>
      </c>
      <c r="G143" s="139"/>
      <c r="H143" s="79"/>
      <c r="I143" s="79"/>
      <c r="J143" s="79"/>
      <c r="K143" s="63" t="str">
        <f t="shared" si="5"/>
        <v/>
      </c>
      <c r="L143" s="74" t="str">
        <f t="shared" si="4"/>
        <v/>
      </c>
      <c r="N143" s="54" t="str">
        <f>IF('Pivot Kontraktansatte'!A143="","",'Pivot Kontraktansatte'!A143)</f>
        <v/>
      </c>
      <c r="O143" s="55" t="str">
        <f>IF('Pivot Kontraktansatte'!A143="","",'Pivot Kontraktansatte'!B143)</f>
        <v/>
      </c>
      <c r="P143" s="56" t="str">
        <f>IF('Pivot Kontraktansatte'!A143="","",ROUNDDOWN('Pivot Kontraktansatte'!C143,2))</f>
        <v/>
      </c>
    </row>
    <row r="144" spans="1:16" x14ac:dyDescent="0.25">
      <c r="A144" s="49">
        <v>141</v>
      </c>
      <c r="B144" s="132" t="str">
        <f>IFERROR(VLOOKUP($A144,Baggrundsark!$C$4:$T$2502,13,FALSE),"")</f>
        <v/>
      </c>
      <c r="C144" s="32" t="str">
        <f>IFERROR(VLOOKUP($A144,Baggrundsark!$C$4:$T$2502,14,FALSE),"")</f>
        <v/>
      </c>
      <c r="D144" s="32" t="str">
        <f>IFERROR(VLOOKUP($A144,Baggrundsark!$C$4:$T$2502,16,FALSE),"")</f>
        <v/>
      </c>
      <c r="E144" s="132" t="str">
        <f>IFERROR(VLOOKUP($A144,Baggrundsark!$C$4:$T$2502,17,FALSE),"")</f>
        <v/>
      </c>
      <c r="F144" s="71" t="str">
        <f>IFERROR(IF(VLOOKUP($B144,Home!$C$8:$J$207,8,FALSE)=0,"",VLOOKUP($B144,Home!$C$8:$J$207,8,FALSE)),"")</f>
        <v/>
      </c>
      <c r="G144" s="139"/>
      <c r="H144" s="77"/>
      <c r="I144" s="77"/>
      <c r="J144" s="77"/>
      <c r="K144" s="63" t="str">
        <f t="shared" si="5"/>
        <v/>
      </c>
      <c r="L144" s="74" t="str">
        <f t="shared" si="4"/>
        <v/>
      </c>
      <c r="N144" s="54" t="str">
        <f>IF('Pivot Kontraktansatte'!A144="","",'Pivot Kontraktansatte'!A144)</f>
        <v/>
      </c>
      <c r="O144" s="55" t="str">
        <f>IF('Pivot Kontraktansatte'!A144="","",'Pivot Kontraktansatte'!B144)</f>
        <v/>
      </c>
      <c r="P144" s="56" t="str">
        <f>IF('Pivot Kontraktansatte'!A144="","",ROUNDDOWN('Pivot Kontraktansatte'!C144,2))</f>
        <v/>
      </c>
    </row>
    <row r="145" spans="1:16" x14ac:dyDescent="0.25">
      <c r="A145" s="49">
        <v>142</v>
      </c>
      <c r="B145" s="132" t="str">
        <f>IFERROR(VLOOKUP($A145,Baggrundsark!$C$4:$T$2502,13,FALSE),"")</f>
        <v/>
      </c>
      <c r="C145" s="32" t="str">
        <f>IFERROR(VLOOKUP($A145,Baggrundsark!$C$4:$T$2502,14,FALSE),"")</f>
        <v/>
      </c>
      <c r="D145" s="32" t="str">
        <f>IFERROR(VLOOKUP($A145,Baggrundsark!$C$4:$T$2502,16,FALSE),"")</f>
        <v/>
      </c>
      <c r="E145" s="132" t="str">
        <f>IFERROR(VLOOKUP($A145,Baggrundsark!$C$4:$T$2502,17,FALSE),"")</f>
        <v/>
      </c>
      <c r="F145" s="71" t="str">
        <f>IFERROR(IF(VLOOKUP($B145,Home!$C$8:$J$207,8,FALSE)=0,"",VLOOKUP($B145,Home!$C$8:$J$207,8,FALSE)),"")</f>
        <v/>
      </c>
      <c r="G145" s="139"/>
      <c r="H145" s="79"/>
      <c r="I145" s="79"/>
      <c r="J145" s="79"/>
      <c r="K145" s="63" t="str">
        <f t="shared" si="5"/>
        <v/>
      </c>
      <c r="L145" s="74" t="str">
        <f t="shared" si="4"/>
        <v/>
      </c>
      <c r="N145" s="54" t="str">
        <f>IF('Pivot Kontraktansatte'!A145="","",'Pivot Kontraktansatte'!A145)</f>
        <v/>
      </c>
      <c r="O145" s="55" t="str">
        <f>IF('Pivot Kontraktansatte'!A145="","",'Pivot Kontraktansatte'!B145)</f>
        <v/>
      </c>
      <c r="P145" s="56" t="str">
        <f>IF('Pivot Kontraktansatte'!A145="","",ROUNDDOWN('Pivot Kontraktansatte'!C145,2))</f>
        <v/>
      </c>
    </row>
    <row r="146" spans="1:16" x14ac:dyDescent="0.25">
      <c r="A146" s="49">
        <v>143</v>
      </c>
      <c r="B146" s="132" t="str">
        <f>IFERROR(VLOOKUP($A146,Baggrundsark!$C$4:$T$2502,13,FALSE),"")</f>
        <v/>
      </c>
      <c r="C146" s="32" t="str">
        <f>IFERROR(VLOOKUP($A146,Baggrundsark!$C$4:$T$2502,14,FALSE),"")</f>
        <v/>
      </c>
      <c r="D146" s="32" t="str">
        <f>IFERROR(VLOOKUP($A146,Baggrundsark!$C$4:$T$2502,16,FALSE),"")</f>
        <v/>
      </c>
      <c r="E146" s="132" t="str">
        <f>IFERROR(VLOOKUP($A146,Baggrundsark!$C$4:$T$2502,17,FALSE),"")</f>
        <v/>
      </c>
      <c r="F146" s="71" t="str">
        <f>IFERROR(IF(VLOOKUP($B146,Home!$C$8:$J$207,8,FALSE)=0,"",VLOOKUP($B146,Home!$C$8:$J$207,8,FALSE)),"")</f>
        <v/>
      </c>
      <c r="G146" s="139"/>
      <c r="H146" s="77"/>
      <c r="I146" s="77"/>
      <c r="J146" s="77"/>
      <c r="K146" s="63" t="str">
        <f t="shared" si="5"/>
        <v/>
      </c>
      <c r="L146" s="74" t="str">
        <f t="shared" si="4"/>
        <v/>
      </c>
      <c r="N146" s="54" t="str">
        <f>IF('Pivot Kontraktansatte'!A146="","",'Pivot Kontraktansatte'!A146)</f>
        <v/>
      </c>
      <c r="O146" s="55" t="str">
        <f>IF('Pivot Kontraktansatte'!A146="","",'Pivot Kontraktansatte'!B146)</f>
        <v/>
      </c>
      <c r="P146" s="56" t="str">
        <f>IF('Pivot Kontraktansatte'!A146="","",ROUNDDOWN('Pivot Kontraktansatte'!C146,2))</f>
        <v/>
      </c>
    </row>
    <row r="147" spans="1:16" x14ac:dyDescent="0.25">
      <c r="A147" s="49">
        <v>144</v>
      </c>
      <c r="B147" s="132" t="str">
        <f>IFERROR(VLOOKUP($A147,Baggrundsark!$C$4:$T$2502,13,FALSE),"")</f>
        <v/>
      </c>
      <c r="C147" s="32" t="str">
        <f>IFERROR(VLOOKUP($A147,Baggrundsark!$C$4:$T$2502,14,FALSE),"")</f>
        <v/>
      </c>
      <c r="D147" s="32" t="str">
        <f>IFERROR(VLOOKUP($A147,Baggrundsark!$C$4:$T$2502,16,FALSE),"")</f>
        <v/>
      </c>
      <c r="E147" s="132" t="str">
        <f>IFERROR(VLOOKUP($A147,Baggrundsark!$C$4:$T$2502,17,FALSE),"")</f>
        <v/>
      </c>
      <c r="F147" s="71" t="str">
        <f>IFERROR(IF(VLOOKUP($B147,Home!$C$8:$J$207,8,FALSE)=0,"",VLOOKUP($B147,Home!$C$8:$J$207,8,FALSE)),"")</f>
        <v/>
      </c>
      <c r="G147" s="139"/>
      <c r="H147" s="79"/>
      <c r="I147" s="79"/>
      <c r="J147" s="79"/>
      <c r="K147" s="63" t="str">
        <f t="shared" si="5"/>
        <v/>
      </c>
      <c r="L147" s="74" t="str">
        <f t="shared" si="4"/>
        <v/>
      </c>
      <c r="N147" s="54" t="str">
        <f>IF('Pivot Kontraktansatte'!A147="","",'Pivot Kontraktansatte'!A147)</f>
        <v/>
      </c>
      <c r="O147" s="55" t="str">
        <f>IF('Pivot Kontraktansatte'!A147="","",'Pivot Kontraktansatte'!B147)</f>
        <v/>
      </c>
      <c r="P147" s="56" t="str">
        <f>IF('Pivot Kontraktansatte'!A147="","",ROUNDDOWN('Pivot Kontraktansatte'!C147,2))</f>
        <v/>
      </c>
    </row>
    <row r="148" spans="1:16" x14ac:dyDescent="0.25">
      <c r="A148" s="49">
        <v>145</v>
      </c>
      <c r="B148" s="132" t="str">
        <f>IFERROR(VLOOKUP($A148,Baggrundsark!$C$4:$T$2502,13,FALSE),"")</f>
        <v/>
      </c>
      <c r="C148" s="32" t="str">
        <f>IFERROR(VLOOKUP($A148,Baggrundsark!$C$4:$T$2502,14,FALSE),"")</f>
        <v/>
      </c>
      <c r="D148" s="32" t="str">
        <f>IFERROR(VLOOKUP($A148,Baggrundsark!$C$4:$T$2502,16,FALSE),"")</f>
        <v/>
      </c>
      <c r="E148" s="132" t="str">
        <f>IFERROR(VLOOKUP($A148,Baggrundsark!$C$4:$T$2502,17,FALSE),"")</f>
        <v/>
      </c>
      <c r="F148" s="71" t="str">
        <f>IFERROR(IF(VLOOKUP($B148,Home!$C$8:$J$207,8,FALSE)=0,"",VLOOKUP($B148,Home!$C$8:$J$207,8,FALSE)),"")</f>
        <v/>
      </c>
      <c r="G148" s="139"/>
      <c r="H148" s="77"/>
      <c r="I148" s="77"/>
      <c r="J148" s="77"/>
      <c r="K148" s="63" t="str">
        <f t="shared" si="5"/>
        <v/>
      </c>
      <c r="L148" s="74" t="str">
        <f t="shared" si="4"/>
        <v/>
      </c>
      <c r="N148" s="54" t="str">
        <f>IF('Pivot Kontraktansatte'!A148="","",'Pivot Kontraktansatte'!A148)</f>
        <v/>
      </c>
      <c r="O148" s="55" t="str">
        <f>IF('Pivot Kontraktansatte'!A148="","",'Pivot Kontraktansatte'!B148)</f>
        <v/>
      </c>
      <c r="P148" s="56" t="str">
        <f>IF('Pivot Kontraktansatte'!A148="","",ROUNDDOWN('Pivot Kontraktansatte'!C148,2))</f>
        <v/>
      </c>
    </row>
    <row r="149" spans="1:16" x14ac:dyDescent="0.25">
      <c r="A149" s="49">
        <v>146</v>
      </c>
      <c r="B149" s="132" t="str">
        <f>IFERROR(VLOOKUP($A149,Baggrundsark!$C$4:$T$2502,13,FALSE),"")</f>
        <v/>
      </c>
      <c r="C149" s="32" t="str">
        <f>IFERROR(VLOOKUP($A149,Baggrundsark!$C$4:$T$2502,14,FALSE),"")</f>
        <v/>
      </c>
      <c r="D149" s="32" t="str">
        <f>IFERROR(VLOOKUP($A149,Baggrundsark!$C$4:$T$2502,16,FALSE),"")</f>
        <v/>
      </c>
      <c r="E149" s="132" t="str">
        <f>IFERROR(VLOOKUP($A149,Baggrundsark!$C$4:$T$2502,17,FALSE),"")</f>
        <v/>
      </c>
      <c r="F149" s="71" t="str">
        <f>IFERROR(IF(VLOOKUP($B149,Home!$C$8:$J$207,8,FALSE)=0,"",VLOOKUP($B149,Home!$C$8:$J$207,8,FALSE)),"")</f>
        <v/>
      </c>
      <c r="G149" s="139"/>
      <c r="H149" s="79"/>
      <c r="I149" s="79"/>
      <c r="J149" s="79"/>
      <c r="K149" s="63" t="str">
        <f t="shared" si="5"/>
        <v/>
      </c>
      <c r="L149" s="74" t="str">
        <f t="shared" si="4"/>
        <v/>
      </c>
      <c r="N149" s="54" t="str">
        <f>IF('Pivot Kontraktansatte'!A149="","",'Pivot Kontraktansatte'!A149)</f>
        <v/>
      </c>
      <c r="O149" s="55" t="str">
        <f>IF('Pivot Kontraktansatte'!A149="","",'Pivot Kontraktansatte'!B149)</f>
        <v/>
      </c>
      <c r="P149" s="56" t="str">
        <f>IF('Pivot Kontraktansatte'!A149="","",ROUNDDOWN('Pivot Kontraktansatte'!C149,2))</f>
        <v/>
      </c>
    </row>
    <row r="150" spans="1:16" x14ac:dyDescent="0.25">
      <c r="A150" s="49">
        <v>147</v>
      </c>
      <c r="B150" s="132" t="str">
        <f>IFERROR(VLOOKUP($A150,Baggrundsark!$C$4:$T$2502,13,FALSE),"")</f>
        <v/>
      </c>
      <c r="C150" s="32" t="str">
        <f>IFERROR(VLOOKUP($A150,Baggrundsark!$C$4:$T$2502,14,FALSE),"")</f>
        <v/>
      </c>
      <c r="D150" s="32" t="str">
        <f>IFERROR(VLOOKUP($A150,Baggrundsark!$C$4:$T$2502,16,FALSE),"")</f>
        <v/>
      </c>
      <c r="E150" s="132" t="str">
        <f>IFERROR(VLOOKUP($A150,Baggrundsark!$C$4:$T$2502,17,FALSE),"")</f>
        <v/>
      </c>
      <c r="F150" s="71" t="str">
        <f>IFERROR(IF(VLOOKUP($B150,Home!$C$8:$J$207,8,FALSE)=0,"",VLOOKUP($B150,Home!$C$8:$J$207,8,FALSE)),"")</f>
        <v/>
      </c>
      <c r="G150" s="139"/>
      <c r="H150" s="77"/>
      <c r="I150" s="77"/>
      <c r="J150" s="77"/>
      <c r="K150" s="63" t="str">
        <f t="shared" si="5"/>
        <v/>
      </c>
      <c r="L150" s="74" t="str">
        <f t="shared" si="4"/>
        <v/>
      </c>
      <c r="N150" s="54" t="str">
        <f>IF('Pivot Kontraktansatte'!A150="","",'Pivot Kontraktansatte'!A150)</f>
        <v/>
      </c>
      <c r="O150" s="55" t="str">
        <f>IF('Pivot Kontraktansatte'!A150="","",'Pivot Kontraktansatte'!B150)</f>
        <v/>
      </c>
      <c r="P150" s="56" t="str">
        <f>IF('Pivot Kontraktansatte'!A150="","",ROUNDDOWN('Pivot Kontraktansatte'!C150,2))</f>
        <v/>
      </c>
    </row>
    <row r="151" spans="1:16" x14ac:dyDescent="0.25">
      <c r="A151" s="49">
        <v>148</v>
      </c>
      <c r="B151" s="132" t="str">
        <f>IFERROR(VLOOKUP($A151,Baggrundsark!$C$4:$T$2502,13,FALSE),"")</f>
        <v/>
      </c>
      <c r="C151" s="32" t="str">
        <f>IFERROR(VLOOKUP($A151,Baggrundsark!$C$4:$T$2502,14,FALSE),"")</f>
        <v/>
      </c>
      <c r="D151" s="32" t="str">
        <f>IFERROR(VLOOKUP($A151,Baggrundsark!$C$4:$T$2502,16,FALSE),"")</f>
        <v/>
      </c>
      <c r="E151" s="132" t="str">
        <f>IFERROR(VLOOKUP($A151,Baggrundsark!$C$4:$T$2502,17,FALSE),"")</f>
        <v/>
      </c>
      <c r="F151" s="71" t="str">
        <f>IFERROR(IF(VLOOKUP($B151,Home!$C$8:$J$207,8,FALSE)=0,"",VLOOKUP($B151,Home!$C$8:$J$207,8,FALSE)),"")</f>
        <v/>
      </c>
      <c r="G151" s="139"/>
      <c r="H151" s="79"/>
      <c r="I151" s="79"/>
      <c r="J151" s="79"/>
      <c r="K151" s="63" t="str">
        <f t="shared" si="5"/>
        <v/>
      </c>
      <c r="L151" s="74" t="str">
        <f t="shared" si="4"/>
        <v/>
      </c>
      <c r="N151" s="54" t="str">
        <f>IF('Pivot Kontraktansatte'!A151="","",'Pivot Kontraktansatte'!A151)</f>
        <v/>
      </c>
      <c r="O151" s="55" t="str">
        <f>IF('Pivot Kontraktansatte'!A151="","",'Pivot Kontraktansatte'!B151)</f>
        <v/>
      </c>
      <c r="P151" s="56" t="str">
        <f>IF('Pivot Kontraktansatte'!A151="","",ROUNDDOWN('Pivot Kontraktansatte'!C151,2))</f>
        <v/>
      </c>
    </row>
    <row r="152" spans="1:16" x14ac:dyDescent="0.25">
      <c r="A152" s="49">
        <v>149</v>
      </c>
      <c r="B152" s="132" t="str">
        <f>IFERROR(VLOOKUP($A152,Baggrundsark!$C$4:$T$2502,13,FALSE),"")</f>
        <v/>
      </c>
      <c r="C152" s="32" t="str">
        <f>IFERROR(VLOOKUP($A152,Baggrundsark!$C$4:$T$2502,14,FALSE),"")</f>
        <v/>
      </c>
      <c r="D152" s="32" t="str">
        <f>IFERROR(VLOOKUP($A152,Baggrundsark!$C$4:$T$2502,16,FALSE),"")</f>
        <v/>
      </c>
      <c r="E152" s="132" t="str">
        <f>IFERROR(VLOOKUP($A152,Baggrundsark!$C$4:$T$2502,17,FALSE),"")</f>
        <v/>
      </c>
      <c r="F152" s="71" t="str">
        <f>IFERROR(IF(VLOOKUP($B152,Home!$C$8:$J$207,8,FALSE)=0,"",VLOOKUP($B152,Home!$C$8:$J$207,8,FALSE)),"")</f>
        <v/>
      </c>
      <c r="G152" s="139"/>
      <c r="H152" s="77"/>
      <c r="I152" s="77"/>
      <c r="J152" s="77"/>
      <c r="K152" s="63" t="str">
        <f t="shared" si="5"/>
        <v/>
      </c>
      <c r="L152" s="74" t="str">
        <f t="shared" si="4"/>
        <v/>
      </c>
      <c r="N152" s="54" t="str">
        <f>IF('Pivot Kontraktansatte'!A152="","",'Pivot Kontraktansatte'!A152)</f>
        <v/>
      </c>
      <c r="O152" s="55" t="str">
        <f>IF('Pivot Kontraktansatte'!A152="","",'Pivot Kontraktansatte'!B152)</f>
        <v/>
      </c>
      <c r="P152" s="56" t="str">
        <f>IF('Pivot Kontraktansatte'!A152="","",ROUNDDOWN('Pivot Kontraktansatte'!C152,2))</f>
        <v/>
      </c>
    </row>
    <row r="153" spans="1:16" x14ac:dyDescent="0.25">
      <c r="A153" s="49">
        <v>150</v>
      </c>
      <c r="B153" s="132" t="str">
        <f>IFERROR(VLOOKUP($A153,Baggrundsark!$C$4:$T$2502,13,FALSE),"")</f>
        <v/>
      </c>
      <c r="C153" s="32" t="str">
        <f>IFERROR(VLOOKUP($A153,Baggrundsark!$C$4:$T$2502,14,FALSE),"")</f>
        <v/>
      </c>
      <c r="D153" s="32" t="str">
        <f>IFERROR(VLOOKUP($A153,Baggrundsark!$C$4:$T$2502,16,FALSE),"")</f>
        <v/>
      </c>
      <c r="E153" s="132" t="str">
        <f>IFERROR(VLOOKUP($A153,Baggrundsark!$C$4:$T$2502,17,FALSE),"")</f>
        <v/>
      </c>
      <c r="F153" s="71" t="str">
        <f>IFERROR(IF(VLOOKUP($B153,Home!$C$8:$J$207,8,FALSE)=0,"",VLOOKUP($B153,Home!$C$8:$J$207,8,FALSE)),"")</f>
        <v/>
      </c>
      <c r="G153" s="139"/>
      <c r="H153" s="79"/>
      <c r="I153" s="79"/>
      <c r="J153" s="79"/>
      <c r="K153" s="63" t="str">
        <f t="shared" si="5"/>
        <v/>
      </c>
      <c r="L153" s="74" t="str">
        <f t="shared" si="4"/>
        <v/>
      </c>
      <c r="N153" s="54" t="str">
        <f>IF('Pivot Kontraktansatte'!A153="","",'Pivot Kontraktansatte'!A153)</f>
        <v/>
      </c>
      <c r="O153" s="55" t="str">
        <f>IF('Pivot Kontraktansatte'!A153="","",'Pivot Kontraktansatte'!B153)</f>
        <v/>
      </c>
      <c r="P153" s="56" t="str">
        <f>IF('Pivot Kontraktansatte'!A153="","",ROUNDDOWN('Pivot Kontraktansatte'!C153,2))</f>
        <v/>
      </c>
    </row>
    <row r="154" spans="1:16" x14ac:dyDescent="0.25">
      <c r="A154" s="49">
        <v>151</v>
      </c>
      <c r="B154" s="132" t="str">
        <f>IFERROR(VLOOKUP($A154,Baggrundsark!$C$4:$T$2502,13,FALSE),"")</f>
        <v/>
      </c>
      <c r="C154" s="32" t="str">
        <f>IFERROR(VLOOKUP($A154,Baggrundsark!$C$4:$T$2502,14,FALSE),"")</f>
        <v/>
      </c>
      <c r="D154" s="32" t="str">
        <f>IFERROR(VLOOKUP($A154,Baggrundsark!$C$4:$T$2502,16,FALSE),"")</f>
        <v/>
      </c>
      <c r="E154" s="132" t="str">
        <f>IFERROR(VLOOKUP($A154,Baggrundsark!$C$4:$T$2502,17,FALSE),"")</f>
        <v/>
      </c>
      <c r="F154" s="71" t="str">
        <f>IFERROR(IF(VLOOKUP($B154,Home!$C$8:$J$207,8,FALSE)=0,"",VLOOKUP($B154,Home!$C$8:$J$207,8,FALSE)),"")</f>
        <v/>
      </c>
      <c r="G154" s="139"/>
      <c r="H154" s="77"/>
      <c r="I154" s="77"/>
      <c r="J154" s="77"/>
      <c r="K154" s="63" t="str">
        <f t="shared" si="5"/>
        <v/>
      </c>
      <c r="L154" s="74" t="str">
        <f t="shared" si="4"/>
        <v/>
      </c>
      <c r="N154" s="54" t="str">
        <f>IF('Pivot Kontraktansatte'!A154="","",'Pivot Kontraktansatte'!A154)</f>
        <v/>
      </c>
      <c r="O154" s="55" t="str">
        <f>IF('Pivot Kontraktansatte'!A154="","",'Pivot Kontraktansatte'!B154)</f>
        <v/>
      </c>
      <c r="P154" s="56" t="str">
        <f>IF('Pivot Kontraktansatte'!A154="","",ROUNDDOWN('Pivot Kontraktansatte'!C154,2))</f>
        <v/>
      </c>
    </row>
    <row r="155" spans="1:16" x14ac:dyDescent="0.25">
      <c r="A155" s="49">
        <v>152</v>
      </c>
      <c r="B155" s="132" t="str">
        <f>IFERROR(VLOOKUP($A155,Baggrundsark!$C$4:$T$2502,13,FALSE),"")</f>
        <v/>
      </c>
      <c r="C155" s="32" t="str">
        <f>IFERROR(VLOOKUP($A155,Baggrundsark!$C$4:$T$2502,14,FALSE),"")</f>
        <v/>
      </c>
      <c r="D155" s="32" t="str">
        <f>IFERROR(VLOOKUP($A155,Baggrundsark!$C$4:$T$2502,16,FALSE),"")</f>
        <v/>
      </c>
      <c r="E155" s="132" t="str">
        <f>IFERROR(VLOOKUP($A155,Baggrundsark!$C$4:$T$2502,17,FALSE),"")</f>
        <v/>
      </c>
      <c r="F155" s="71" t="str">
        <f>IFERROR(IF(VLOOKUP($B155,Home!$C$8:$J$207,8,FALSE)=0,"",VLOOKUP($B155,Home!$C$8:$J$207,8,FALSE)),"")</f>
        <v/>
      </c>
      <c r="G155" s="139"/>
      <c r="H155" s="79"/>
      <c r="I155" s="79"/>
      <c r="J155" s="79"/>
      <c r="K155" s="63" t="str">
        <f t="shared" si="5"/>
        <v/>
      </c>
      <c r="L155" s="74" t="str">
        <f t="shared" si="4"/>
        <v/>
      </c>
      <c r="N155" s="54" t="str">
        <f>IF('Pivot Kontraktansatte'!A155="","",'Pivot Kontraktansatte'!A155)</f>
        <v/>
      </c>
      <c r="O155" s="55" t="str">
        <f>IF('Pivot Kontraktansatte'!A155="","",'Pivot Kontraktansatte'!B155)</f>
        <v/>
      </c>
      <c r="P155" s="56" t="str">
        <f>IF('Pivot Kontraktansatte'!A155="","",ROUNDDOWN('Pivot Kontraktansatte'!C155,2))</f>
        <v/>
      </c>
    </row>
    <row r="156" spans="1:16" x14ac:dyDescent="0.25">
      <c r="A156" s="49">
        <v>153</v>
      </c>
      <c r="B156" s="132" t="str">
        <f>IFERROR(VLOOKUP($A156,Baggrundsark!$C$4:$T$2502,13,FALSE),"")</f>
        <v/>
      </c>
      <c r="C156" s="32" t="str">
        <f>IFERROR(VLOOKUP($A156,Baggrundsark!$C$4:$T$2502,14,FALSE),"")</f>
        <v/>
      </c>
      <c r="D156" s="32" t="str">
        <f>IFERROR(VLOOKUP($A156,Baggrundsark!$C$4:$T$2502,16,FALSE),"")</f>
        <v/>
      </c>
      <c r="E156" s="132" t="str">
        <f>IFERROR(VLOOKUP($A156,Baggrundsark!$C$4:$T$2502,17,FALSE),"")</f>
        <v/>
      </c>
      <c r="F156" s="71" t="str">
        <f>IFERROR(IF(VLOOKUP($B156,Home!$C$8:$J$207,8,FALSE)=0,"",VLOOKUP($B156,Home!$C$8:$J$207,8,FALSE)),"")</f>
        <v/>
      </c>
      <c r="G156" s="139"/>
      <c r="H156" s="77"/>
      <c r="I156" s="77"/>
      <c r="J156" s="77"/>
      <c r="K156" s="63" t="str">
        <f t="shared" si="5"/>
        <v/>
      </c>
      <c r="L156" s="74" t="str">
        <f t="shared" si="4"/>
        <v/>
      </c>
      <c r="N156" s="54" t="str">
        <f>IF('Pivot Kontraktansatte'!A156="","",'Pivot Kontraktansatte'!A156)</f>
        <v/>
      </c>
      <c r="O156" s="55" t="str">
        <f>IF('Pivot Kontraktansatte'!A156="","",'Pivot Kontraktansatte'!B156)</f>
        <v/>
      </c>
      <c r="P156" s="56" t="str">
        <f>IF('Pivot Kontraktansatte'!A156="","",ROUNDDOWN('Pivot Kontraktansatte'!C156,2))</f>
        <v/>
      </c>
    </row>
    <row r="157" spans="1:16" x14ac:dyDescent="0.25">
      <c r="A157" s="49">
        <v>154</v>
      </c>
      <c r="B157" s="132" t="str">
        <f>IFERROR(VLOOKUP($A157,Baggrundsark!$C$4:$T$2502,13,FALSE),"")</f>
        <v/>
      </c>
      <c r="C157" s="32" t="str">
        <f>IFERROR(VLOOKUP($A157,Baggrundsark!$C$4:$T$2502,14,FALSE),"")</f>
        <v/>
      </c>
      <c r="D157" s="32" t="str">
        <f>IFERROR(VLOOKUP($A157,Baggrundsark!$C$4:$T$2502,16,FALSE),"")</f>
        <v/>
      </c>
      <c r="E157" s="132" t="str">
        <f>IFERROR(VLOOKUP($A157,Baggrundsark!$C$4:$T$2502,17,FALSE),"")</f>
        <v/>
      </c>
      <c r="F157" s="71" t="str">
        <f>IFERROR(IF(VLOOKUP($B157,Home!$C$8:$J$207,8,FALSE)=0,"",VLOOKUP($B157,Home!$C$8:$J$207,8,FALSE)),"")</f>
        <v/>
      </c>
      <c r="G157" s="139"/>
      <c r="H157" s="79"/>
      <c r="I157" s="79"/>
      <c r="J157" s="79"/>
      <c r="K157" s="63" t="str">
        <f t="shared" si="5"/>
        <v/>
      </c>
      <c r="L157" s="74" t="str">
        <f t="shared" si="4"/>
        <v/>
      </c>
      <c r="N157" s="54" t="str">
        <f>IF('Pivot Kontraktansatte'!A157="","",'Pivot Kontraktansatte'!A157)</f>
        <v/>
      </c>
      <c r="O157" s="55" t="str">
        <f>IF('Pivot Kontraktansatte'!A157="","",'Pivot Kontraktansatte'!B157)</f>
        <v/>
      </c>
      <c r="P157" s="56" t="str">
        <f>IF('Pivot Kontraktansatte'!A157="","",ROUNDDOWN('Pivot Kontraktansatte'!C157,2))</f>
        <v/>
      </c>
    </row>
    <row r="158" spans="1:16" x14ac:dyDescent="0.25">
      <c r="A158" s="49">
        <v>155</v>
      </c>
      <c r="B158" s="132" t="str">
        <f>IFERROR(VLOOKUP($A158,Baggrundsark!$C$4:$T$2502,13,FALSE),"")</f>
        <v/>
      </c>
      <c r="C158" s="32" t="str">
        <f>IFERROR(VLOOKUP($A158,Baggrundsark!$C$4:$T$2502,14,FALSE),"")</f>
        <v/>
      </c>
      <c r="D158" s="32" t="str">
        <f>IFERROR(VLOOKUP($A158,Baggrundsark!$C$4:$T$2502,16,FALSE),"")</f>
        <v/>
      </c>
      <c r="E158" s="132" t="str">
        <f>IFERROR(VLOOKUP($A158,Baggrundsark!$C$4:$T$2502,17,FALSE),"")</f>
        <v/>
      </c>
      <c r="F158" s="71" t="str">
        <f>IFERROR(IF(VLOOKUP($B158,Home!$C$8:$J$207,8,FALSE)=0,"",VLOOKUP($B158,Home!$C$8:$J$207,8,FALSE)),"")</f>
        <v/>
      </c>
      <c r="G158" s="139"/>
      <c r="H158" s="77"/>
      <c r="I158" s="77"/>
      <c r="J158" s="77"/>
      <c r="K158" s="63" t="str">
        <f t="shared" si="5"/>
        <v/>
      </c>
      <c r="L158" s="74" t="str">
        <f t="shared" si="4"/>
        <v/>
      </c>
      <c r="N158" s="54" t="str">
        <f>IF('Pivot Kontraktansatte'!A158="","",'Pivot Kontraktansatte'!A158)</f>
        <v/>
      </c>
      <c r="O158" s="55" t="str">
        <f>IF('Pivot Kontraktansatte'!A158="","",'Pivot Kontraktansatte'!B158)</f>
        <v/>
      </c>
      <c r="P158" s="56" t="str">
        <f>IF('Pivot Kontraktansatte'!A158="","",ROUNDDOWN('Pivot Kontraktansatte'!C158,2))</f>
        <v/>
      </c>
    </row>
    <row r="159" spans="1:16" x14ac:dyDescent="0.25">
      <c r="A159" s="49">
        <v>156</v>
      </c>
      <c r="B159" s="132" t="str">
        <f>IFERROR(VLOOKUP($A159,Baggrundsark!$C$4:$T$2502,13,FALSE),"")</f>
        <v/>
      </c>
      <c r="C159" s="32" t="str">
        <f>IFERROR(VLOOKUP($A159,Baggrundsark!$C$4:$T$2502,14,FALSE),"")</f>
        <v/>
      </c>
      <c r="D159" s="32" t="str">
        <f>IFERROR(VLOOKUP($A159,Baggrundsark!$C$4:$T$2502,16,FALSE),"")</f>
        <v/>
      </c>
      <c r="E159" s="132" t="str">
        <f>IFERROR(VLOOKUP($A159,Baggrundsark!$C$4:$T$2502,17,FALSE),"")</f>
        <v/>
      </c>
      <c r="F159" s="71" t="str">
        <f>IFERROR(IF(VLOOKUP($B159,Home!$C$8:$J$207,8,FALSE)=0,"",VLOOKUP($B159,Home!$C$8:$J$207,8,FALSE)),"")</f>
        <v/>
      </c>
      <c r="G159" s="139"/>
      <c r="H159" s="79"/>
      <c r="I159" s="79"/>
      <c r="J159" s="79"/>
      <c r="K159" s="63" t="str">
        <f t="shared" si="5"/>
        <v/>
      </c>
      <c r="L159" s="74" t="str">
        <f t="shared" si="4"/>
        <v/>
      </c>
      <c r="N159" s="54" t="str">
        <f>IF('Pivot Kontraktansatte'!A159="","",'Pivot Kontraktansatte'!A159)</f>
        <v/>
      </c>
      <c r="O159" s="55" t="str">
        <f>IF('Pivot Kontraktansatte'!A159="","",'Pivot Kontraktansatte'!B159)</f>
        <v/>
      </c>
      <c r="P159" s="56" t="str">
        <f>IF('Pivot Kontraktansatte'!A159="","",ROUNDDOWN('Pivot Kontraktansatte'!C159,2))</f>
        <v/>
      </c>
    </row>
    <row r="160" spans="1:16" x14ac:dyDescent="0.25">
      <c r="A160" s="49">
        <v>157</v>
      </c>
      <c r="B160" s="132" t="str">
        <f>IFERROR(VLOOKUP($A160,Baggrundsark!$C$4:$T$2502,13,FALSE),"")</f>
        <v/>
      </c>
      <c r="C160" s="32" t="str">
        <f>IFERROR(VLOOKUP($A160,Baggrundsark!$C$4:$T$2502,14,FALSE),"")</f>
        <v/>
      </c>
      <c r="D160" s="32" t="str">
        <f>IFERROR(VLOOKUP($A160,Baggrundsark!$C$4:$T$2502,16,FALSE),"")</f>
        <v/>
      </c>
      <c r="E160" s="132" t="str">
        <f>IFERROR(VLOOKUP($A160,Baggrundsark!$C$4:$T$2502,17,FALSE),"")</f>
        <v/>
      </c>
      <c r="F160" s="71" t="str">
        <f>IFERROR(IF(VLOOKUP($B160,Home!$C$8:$J$207,8,FALSE)=0,"",VLOOKUP($B160,Home!$C$8:$J$207,8,FALSE)),"")</f>
        <v/>
      </c>
      <c r="G160" s="139"/>
      <c r="H160" s="77"/>
      <c r="I160" s="77"/>
      <c r="J160" s="77"/>
      <c r="K160" s="63" t="str">
        <f t="shared" si="5"/>
        <v/>
      </c>
      <c r="L160" s="74" t="str">
        <f t="shared" si="4"/>
        <v/>
      </c>
      <c r="N160" s="54" t="str">
        <f>IF('Pivot Kontraktansatte'!A160="","",'Pivot Kontraktansatte'!A160)</f>
        <v/>
      </c>
      <c r="O160" s="55" t="str">
        <f>IF('Pivot Kontraktansatte'!A160="","",'Pivot Kontraktansatte'!B160)</f>
        <v/>
      </c>
      <c r="P160" s="56" t="str">
        <f>IF('Pivot Kontraktansatte'!A160="","",ROUNDDOWN('Pivot Kontraktansatte'!C160,2))</f>
        <v/>
      </c>
    </row>
    <row r="161" spans="1:16" x14ac:dyDescent="0.25">
      <c r="A161" s="49">
        <v>158</v>
      </c>
      <c r="B161" s="132" t="str">
        <f>IFERROR(VLOOKUP($A161,Baggrundsark!$C$4:$T$2502,13,FALSE),"")</f>
        <v/>
      </c>
      <c r="C161" s="32" t="str">
        <f>IFERROR(VLOOKUP($A161,Baggrundsark!$C$4:$T$2502,14,FALSE),"")</f>
        <v/>
      </c>
      <c r="D161" s="32" t="str">
        <f>IFERROR(VLOOKUP($A161,Baggrundsark!$C$4:$T$2502,16,FALSE),"")</f>
        <v/>
      </c>
      <c r="E161" s="132" t="str">
        <f>IFERROR(VLOOKUP($A161,Baggrundsark!$C$4:$T$2502,17,FALSE),"")</f>
        <v/>
      </c>
      <c r="F161" s="71" t="str">
        <f>IFERROR(IF(VLOOKUP($B161,Home!$C$8:$J$207,8,FALSE)=0,"",VLOOKUP($B161,Home!$C$8:$J$207,8,FALSE)),"")</f>
        <v/>
      </c>
      <c r="G161" s="139"/>
      <c r="H161" s="79"/>
      <c r="I161" s="79"/>
      <c r="J161" s="79"/>
      <c r="K161" s="63" t="str">
        <f t="shared" si="5"/>
        <v/>
      </c>
      <c r="L161" s="74" t="str">
        <f t="shared" si="4"/>
        <v/>
      </c>
      <c r="N161" s="54" t="str">
        <f>IF('Pivot Kontraktansatte'!A161="","",'Pivot Kontraktansatte'!A161)</f>
        <v/>
      </c>
      <c r="O161" s="55" t="str">
        <f>IF('Pivot Kontraktansatte'!A161="","",'Pivot Kontraktansatte'!B161)</f>
        <v/>
      </c>
      <c r="P161" s="56" t="str">
        <f>IF('Pivot Kontraktansatte'!A161="","",ROUNDDOWN('Pivot Kontraktansatte'!C161,2))</f>
        <v/>
      </c>
    </row>
    <row r="162" spans="1:16" x14ac:dyDescent="0.25">
      <c r="A162" s="49">
        <v>159</v>
      </c>
      <c r="B162" s="132" t="str">
        <f>IFERROR(VLOOKUP($A162,Baggrundsark!$C$4:$T$2502,13,FALSE),"")</f>
        <v/>
      </c>
      <c r="C162" s="32" t="str">
        <f>IFERROR(VLOOKUP($A162,Baggrundsark!$C$4:$T$2502,14,FALSE),"")</f>
        <v/>
      </c>
      <c r="D162" s="32" t="str">
        <f>IFERROR(VLOOKUP($A162,Baggrundsark!$C$4:$T$2502,16,FALSE),"")</f>
        <v/>
      </c>
      <c r="E162" s="132" t="str">
        <f>IFERROR(VLOOKUP($A162,Baggrundsark!$C$4:$T$2502,17,FALSE),"")</f>
        <v/>
      </c>
      <c r="F162" s="71" t="str">
        <f>IFERROR(IF(VLOOKUP($B162,Home!$C$8:$J$207,8,FALSE)=0,"",VLOOKUP($B162,Home!$C$8:$J$207,8,FALSE)),"")</f>
        <v/>
      </c>
      <c r="G162" s="139"/>
      <c r="H162" s="77"/>
      <c r="I162" s="77"/>
      <c r="J162" s="77"/>
      <c r="K162" s="63" t="str">
        <f t="shared" si="5"/>
        <v/>
      </c>
      <c r="L162" s="74" t="str">
        <f t="shared" si="4"/>
        <v/>
      </c>
      <c r="N162" s="54" t="str">
        <f>IF('Pivot Kontraktansatte'!A162="","",'Pivot Kontraktansatte'!A162)</f>
        <v/>
      </c>
      <c r="O162" s="55" t="str">
        <f>IF('Pivot Kontraktansatte'!A162="","",'Pivot Kontraktansatte'!B162)</f>
        <v/>
      </c>
      <c r="P162" s="56" t="str">
        <f>IF('Pivot Kontraktansatte'!A162="","",ROUNDDOWN('Pivot Kontraktansatte'!C162,2))</f>
        <v/>
      </c>
    </row>
    <row r="163" spans="1:16" x14ac:dyDescent="0.25">
      <c r="A163" s="49">
        <v>160</v>
      </c>
      <c r="B163" s="132" t="str">
        <f>IFERROR(VLOOKUP($A163,Baggrundsark!$C$4:$T$2502,13,FALSE),"")</f>
        <v/>
      </c>
      <c r="C163" s="32" t="str">
        <f>IFERROR(VLOOKUP($A163,Baggrundsark!$C$4:$T$2502,14,FALSE),"")</f>
        <v/>
      </c>
      <c r="D163" s="32" t="str">
        <f>IFERROR(VLOOKUP($A163,Baggrundsark!$C$4:$T$2502,16,FALSE),"")</f>
        <v/>
      </c>
      <c r="E163" s="132" t="str">
        <f>IFERROR(VLOOKUP($A163,Baggrundsark!$C$4:$T$2502,17,FALSE),"")</f>
        <v/>
      </c>
      <c r="F163" s="71" t="str">
        <f>IFERROR(IF(VLOOKUP($B163,Home!$C$8:$J$207,8,FALSE)=0,"",VLOOKUP($B163,Home!$C$8:$J$207,8,FALSE)),"")</f>
        <v/>
      </c>
      <c r="G163" s="139"/>
      <c r="H163" s="79"/>
      <c r="I163" s="79"/>
      <c r="J163" s="79"/>
      <c r="K163" s="63" t="str">
        <f t="shared" si="5"/>
        <v/>
      </c>
      <c r="L163" s="74" t="str">
        <f t="shared" si="4"/>
        <v/>
      </c>
      <c r="N163" s="54" t="str">
        <f>IF('Pivot Kontraktansatte'!A163="","",'Pivot Kontraktansatte'!A163)</f>
        <v/>
      </c>
      <c r="O163" s="55" t="str">
        <f>IF('Pivot Kontraktansatte'!A163="","",'Pivot Kontraktansatte'!B163)</f>
        <v/>
      </c>
      <c r="P163" s="56" t="str">
        <f>IF('Pivot Kontraktansatte'!A163="","",ROUNDDOWN('Pivot Kontraktansatte'!C163,2))</f>
        <v/>
      </c>
    </row>
    <row r="164" spans="1:16" x14ac:dyDescent="0.25">
      <c r="A164" s="49">
        <v>161</v>
      </c>
      <c r="B164" s="132" t="str">
        <f>IFERROR(VLOOKUP($A164,Baggrundsark!$C$4:$T$2502,13,FALSE),"")</f>
        <v/>
      </c>
      <c r="C164" s="32" t="str">
        <f>IFERROR(VLOOKUP($A164,Baggrundsark!$C$4:$T$2502,14,FALSE),"")</f>
        <v/>
      </c>
      <c r="D164" s="32" t="str">
        <f>IFERROR(VLOOKUP($A164,Baggrundsark!$C$4:$T$2502,16,FALSE),"")</f>
        <v/>
      </c>
      <c r="E164" s="132" t="str">
        <f>IFERROR(VLOOKUP($A164,Baggrundsark!$C$4:$T$2502,17,FALSE),"")</f>
        <v/>
      </c>
      <c r="F164" s="71" t="str">
        <f>IFERROR(IF(VLOOKUP($B164,Home!$C$8:$J$207,8,FALSE)=0,"",VLOOKUP($B164,Home!$C$8:$J$207,8,FALSE)),"")</f>
        <v/>
      </c>
      <c r="G164" s="139"/>
      <c r="H164" s="77"/>
      <c r="I164" s="77"/>
      <c r="J164" s="77"/>
      <c r="K164" s="63" t="str">
        <f t="shared" si="5"/>
        <v/>
      </c>
      <c r="L164" s="74" t="str">
        <f t="shared" si="4"/>
        <v/>
      </c>
      <c r="N164" s="54" t="str">
        <f>IF('Pivot Kontraktansatte'!A164="","",'Pivot Kontraktansatte'!A164)</f>
        <v/>
      </c>
      <c r="O164" s="55" t="str">
        <f>IF('Pivot Kontraktansatte'!A164="","",'Pivot Kontraktansatte'!B164)</f>
        <v/>
      </c>
      <c r="P164" s="56" t="str">
        <f>IF('Pivot Kontraktansatte'!A164="","",ROUNDDOWN('Pivot Kontraktansatte'!C164,2))</f>
        <v/>
      </c>
    </row>
    <row r="165" spans="1:16" x14ac:dyDescent="0.25">
      <c r="A165" s="49">
        <v>162</v>
      </c>
      <c r="B165" s="132" t="str">
        <f>IFERROR(VLOOKUP($A165,Baggrundsark!$C$4:$T$2502,13,FALSE),"")</f>
        <v/>
      </c>
      <c r="C165" s="32" t="str">
        <f>IFERROR(VLOOKUP($A165,Baggrundsark!$C$4:$T$2502,14,FALSE),"")</f>
        <v/>
      </c>
      <c r="D165" s="32" t="str">
        <f>IFERROR(VLOOKUP($A165,Baggrundsark!$C$4:$T$2502,16,FALSE),"")</f>
        <v/>
      </c>
      <c r="E165" s="132" t="str">
        <f>IFERROR(VLOOKUP($A165,Baggrundsark!$C$4:$T$2502,17,FALSE),"")</f>
        <v/>
      </c>
      <c r="F165" s="71" t="str">
        <f>IFERROR(IF(VLOOKUP($B165,Home!$C$8:$J$207,8,FALSE)=0,"",VLOOKUP($B165,Home!$C$8:$J$207,8,FALSE)),"")</f>
        <v/>
      </c>
      <c r="G165" s="139"/>
      <c r="H165" s="79"/>
      <c r="I165" s="79"/>
      <c r="J165" s="79"/>
      <c r="K165" s="63" t="str">
        <f t="shared" si="5"/>
        <v/>
      </c>
      <c r="L165" s="74" t="str">
        <f t="shared" si="4"/>
        <v/>
      </c>
      <c r="N165" s="54" t="str">
        <f>IF('Pivot Kontraktansatte'!A165="","",'Pivot Kontraktansatte'!A165)</f>
        <v/>
      </c>
      <c r="O165" s="55" t="str">
        <f>IF('Pivot Kontraktansatte'!A165="","",'Pivot Kontraktansatte'!B165)</f>
        <v/>
      </c>
      <c r="P165" s="56" t="str">
        <f>IF('Pivot Kontraktansatte'!A165="","",ROUNDDOWN('Pivot Kontraktansatte'!C165,2))</f>
        <v/>
      </c>
    </row>
    <row r="166" spans="1:16" x14ac:dyDescent="0.25">
      <c r="A166" s="49">
        <v>163</v>
      </c>
      <c r="B166" s="132" t="str">
        <f>IFERROR(VLOOKUP($A166,Baggrundsark!$C$4:$T$2502,13,FALSE),"")</f>
        <v/>
      </c>
      <c r="C166" s="32" t="str">
        <f>IFERROR(VLOOKUP($A166,Baggrundsark!$C$4:$T$2502,14,FALSE),"")</f>
        <v/>
      </c>
      <c r="D166" s="32" t="str">
        <f>IFERROR(VLOOKUP($A166,Baggrundsark!$C$4:$T$2502,16,FALSE),"")</f>
        <v/>
      </c>
      <c r="E166" s="132" t="str">
        <f>IFERROR(VLOOKUP($A166,Baggrundsark!$C$4:$T$2502,17,FALSE),"")</f>
        <v/>
      </c>
      <c r="F166" s="71" t="str">
        <f>IFERROR(IF(VLOOKUP($B166,Home!$C$8:$J$207,8,FALSE)=0,"",VLOOKUP($B166,Home!$C$8:$J$207,8,FALSE)),"")</f>
        <v/>
      </c>
      <c r="G166" s="139"/>
      <c r="H166" s="77"/>
      <c r="I166" s="77"/>
      <c r="J166" s="77"/>
      <c r="K166" s="63" t="str">
        <f t="shared" si="5"/>
        <v/>
      </c>
      <c r="L166" s="74" t="str">
        <f t="shared" si="4"/>
        <v/>
      </c>
      <c r="N166" s="54" t="str">
        <f>IF('Pivot Kontraktansatte'!A166="","",'Pivot Kontraktansatte'!A166)</f>
        <v/>
      </c>
      <c r="O166" s="55" t="str">
        <f>IF('Pivot Kontraktansatte'!A166="","",'Pivot Kontraktansatte'!B166)</f>
        <v/>
      </c>
      <c r="P166" s="56" t="str">
        <f>IF('Pivot Kontraktansatte'!A166="","",ROUNDDOWN('Pivot Kontraktansatte'!C166,2))</f>
        <v/>
      </c>
    </row>
    <row r="167" spans="1:16" x14ac:dyDescent="0.25">
      <c r="A167" s="49">
        <v>164</v>
      </c>
      <c r="B167" s="132" t="str">
        <f>IFERROR(VLOOKUP($A167,Baggrundsark!$C$4:$T$2502,13,FALSE),"")</f>
        <v/>
      </c>
      <c r="C167" s="32" t="str">
        <f>IFERROR(VLOOKUP($A167,Baggrundsark!$C$4:$T$2502,14,FALSE),"")</f>
        <v/>
      </c>
      <c r="D167" s="32" t="str">
        <f>IFERROR(VLOOKUP($A167,Baggrundsark!$C$4:$T$2502,16,FALSE),"")</f>
        <v/>
      </c>
      <c r="E167" s="132" t="str">
        <f>IFERROR(VLOOKUP($A167,Baggrundsark!$C$4:$T$2502,17,FALSE),"")</f>
        <v/>
      </c>
      <c r="F167" s="71" t="str">
        <f>IFERROR(IF(VLOOKUP($B167,Home!$C$8:$J$207,8,FALSE)=0,"",VLOOKUP($B167,Home!$C$8:$J$207,8,FALSE)),"")</f>
        <v/>
      </c>
      <c r="G167" s="139"/>
      <c r="H167" s="79"/>
      <c r="I167" s="79"/>
      <c r="J167" s="79"/>
      <c r="K167" s="63" t="str">
        <f t="shared" si="5"/>
        <v/>
      </c>
      <c r="L167" s="74" t="str">
        <f t="shared" si="4"/>
        <v/>
      </c>
      <c r="N167" s="54" t="str">
        <f>IF('Pivot Kontraktansatte'!A167="","",'Pivot Kontraktansatte'!A167)</f>
        <v/>
      </c>
      <c r="O167" s="55" t="str">
        <f>IF('Pivot Kontraktansatte'!A167="","",'Pivot Kontraktansatte'!B167)</f>
        <v/>
      </c>
      <c r="P167" s="56" t="str">
        <f>IF('Pivot Kontraktansatte'!A167="","",ROUNDDOWN('Pivot Kontraktansatte'!C167,2))</f>
        <v/>
      </c>
    </row>
    <row r="168" spans="1:16" x14ac:dyDescent="0.25">
      <c r="A168" s="49">
        <v>165</v>
      </c>
      <c r="B168" s="132" t="str">
        <f>IFERROR(VLOOKUP($A168,Baggrundsark!$C$4:$T$2502,13,FALSE),"")</f>
        <v/>
      </c>
      <c r="C168" s="32" t="str">
        <f>IFERROR(VLOOKUP($A168,Baggrundsark!$C$4:$T$2502,14,FALSE),"")</f>
        <v/>
      </c>
      <c r="D168" s="32" t="str">
        <f>IFERROR(VLOOKUP($A168,Baggrundsark!$C$4:$T$2502,16,FALSE),"")</f>
        <v/>
      </c>
      <c r="E168" s="132" t="str">
        <f>IFERROR(VLOOKUP($A168,Baggrundsark!$C$4:$T$2502,17,FALSE),"")</f>
        <v/>
      </c>
      <c r="F168" s="71" t="str">
        <f>IFERROR(IF(VLOOKUP($B168,Home!$C$8:$J$207,8,FALSE)=0,"",VLOOKUP($B168,Home!$C$8:$J$207,8,FALSE)),"")</f>
        <v/>
      </c>
      <c r="G168" s="139"/>
      <c r="H168" s="77"/>
      <c r="I168" s="77"/>
      <c r="J168" s="77"/>
      <c r="K168" s="63" t="str">
        <f t="shared" si="5"/>
        <v/>
      </c>
      <c r="L168" s="74" t="str">
        <f t="shared" si="4"/>
        <v/>
      </c>
      <c r="N168" s="54" t="str">
        <f>IF('Pivot Kontraktansatte'!A168="","",'Pivot Kontraktansatte'!A168)</f>
        <v/>
      </c>
      <c r="O168" s="55" t="str">
        <f>IF('Pivot Kontraktansatte'!A168="","",'Pivot Kontraktansatte'!B168)</f>
        <v/>
      </c>
      <c r="P168" s="56" t="str">
        <f>IF('Pivot Kontraktansatte'!A168="","",ROUNDDOWN('Pivot Kontraktansatte'!C168,2))</f>
        <v/>
      </c>
    </row>
    <row r="169" spans="1:16" x14ac:dyDescent="0.25">
      <c r="A169" s="49">
        <v>166</v>
      </c>
      <c r="B169" s="132" t="str">
        <f>IFERROR(VLOOKUP($A169,Baggrundsark!$C$4:$T$2502,13,FALSE),"")</f>
        <v/>
      </c>
      <c r="C169" s="32" t="str">
        <f>IFERROR(VLOOKUP($A169,Baggrundsark!$C$4:$T$2502,14,FALSE),"")</f>
        <v/>
      </c>
      <c r="D169" s="32" t="str">
        <f>IFERROR(VLOOKUP($A169,Baggrundsark!$C$4:$T$2502,16,FALSE),"")</f>
        <v/>
      </c>
      <c r="E169" s="132" t="str">
        <f>IFERROR(VLOOKUP($A169,Baggrundsark!$C$4:$T$2502,17,FALSE),"")</f>
        <v/>
      </c>
      <c r="F169" s="71" t="str">
        <f>IFERROR(IF(VLOOKUP($B169,Home!$C$8:$J$207,8,FALSE)=0,"",VLOOKUP($B169,Home!$C$8:$J$207,8,FALSE)),"")</f>
        <v/>
      </c>
      <c r="G169" s="139"/>
      <c r="H169" s="79"/>
      <c r="I169" s="79"/>
      <c r="J169" s="79"/>
      <c r="K169" s="63" t="str">
        <f t="shared" si="5"/>
        <v/>
      </c>
      <c r="L169" s="74" t="str">
        <f t="shared" si="4"/>
        <v/>
      </c>
      <c r="N169" s="54" t="str">
        <f>IF('Pivot Kontraktansatte'!A169="","",'Pivot Kontraktansatte'!A169)</f>
        <v/>
      </c>
      <c r="O169" s="55" t="str">
        <f>IF('Pivot Kontraktansatte'!A169="","",'Pivot Kontraktansatte'!B169)</f>
        <v/>
      </c>
      <c r="P169" s="56" t="str">
        <f>IF('Pivot Kontraktansatte'!A169="","",ROUNDDOWN('Pivot Kontraktansatte'!C169,2))</f>
        <v/>
      </c>
    </row>
    <row r="170" spans="1:16" x14ac:dyDescent="0.25">
      <c r="A170" s="49">
        <v>167</v>
      </c>
      <c r="B170" s="132" t="str">
        <f>IFERROR(VLOOKUP($A170,Baggrundsark!$C$4:$T$2502,13,FALSE),"")</f>
        <v/>
      </c>
      <c r="C170" s="32" t="str">
        <f>IFERROR(VLOOKUP($A170,Baggrundsark!$C$4:$T$2502,14,FALSE),"")</f>
        <v/>
      </c>
      <c r="D170" s="32" t="str">
        <f>IFERROR(VLOOKUP($A170,Baggrundsark!$C$4:$T$2502,16,FALSE),"")</f>
        <v/>
      </c>
      <c r="E170" s="132" t="str">
        <f>IFERROR(VLOOKUP($A170,Baggrundsark!$C$4:$T$2502,17,FALSE),"")</f>
        <v/>
      </c>
      <c r="F170" s="71" t="str">
        <f>IFERROR(IF(VLOOKUP($B170,Home!$C$8:$J$207,8,FALSE)=0,"",VLOOKUP($B170,Home!$C$8:$J$207,8,FALSE)),"")</f>
        <v/>
      </c>
      <c r="G170" s="139"/>
      <c r="H170" s="77"/>
      <c r="I170" s="77"/>
      <c r="J170" s="77"/>
      <c r="K170" s="63" t="str">
        <f t="shared" si="5"/>
        <v/>
      </c>
      <c r="L170" s="74" t="str">
        <f t="shared" si="4"/>
        <v/>
      </c>
      <c r="N170" s="54" t="str">
        <f>IF('Pivot Kontraktansatte'!A170="","",'Pivot Kontraktansatte'!A170)</f>
        <v/>
      </c>
      <c r="O170" s="55" t="str">
        <f>IF('Pivot Kontraktansatte'!A170="","",'Pivot Kontraktansatte'!B170)</f>
        <v/>
      </c>
      <c r="P170" s="56" t="str">
        <f>IF('Pivot Kontraktansatte'!A170="","",ROUNDDOWN('Pivot Kontraktansatte'!C170,2))</f>
        <v/>
      </c>
    </row>
    <row r="171" spans="1:16" x14ac:dyDescent="0.25">
      <c r="A171" s="49">
        <v>168</v>
      </c>
      <c r="B171" s="132" t="str">
        <f>IFERROR(VLOOKUP($A171,Baggrundsark!$C$4:$T$2502,13,FALSE),"")</f>
        <v/>
      </c>
      <c r="C171" s="32" t="str">
        <f>IFERROR(VLOOKUP($A171,Baggrundsark!$C$4:$T$2502,14,FALSE),"")</f>
        <v/>
      </c>
      <c r="D171" s="32" t="str">
        <f>IFERROR(VLOOKUP($A171,Baggrundsark!$C$4:$T$2502,16,FALSE),"")</f>
        <v/>
      </c>
      <c r="E171" s="132" t="str">
        <f>IFERROR(VLOOKUP($A171,Baggrundsark!$C$4:$T$2502,17,FALSE),"")</f>
        <v/>
      </c>
      <c r="F171" s="71" t="str">
        <f>IFERROR(IF(VLOOKUP($B171,Home!$C$8:$J$207,8,FALSE)=0,"",VLOOKUP($B171,Home!$C$8:$J$207,8,FALSE)),"")</f>
        <v/>
      </c>
      <c r="G171" s="139"/>
      <c r="H171" s="79"/>
      <c r="I171" s="79"/>
      <c r="J171" s="79"/>
      <c r="K171" s="63" t="str">
        <f t="shared" si="5"/>
        <v/>
      </c>
      <c r="L171" s="74" t="str">
        <f t="shared" si="4"/>
        <v/>
      </c>
      <c r="N171" s="54" t="str">
        <f>IF('Pivot Kontraktansatte'!A171="","",'Pivot Kontraktansatte'!A171)</f>
        <v/>
      </c>
      <c r="O171" s="55" t="str">
        <f>IF('Pivot Kontraktansatte'!A171="","",'Pivot Kontraktansatte'!B171)</f>
        <v/>
      </c>
      <c r="P171" s="56" t="str">
        <f>IF('Pivot Kontraktansatte'!A171="","",ROUNDDOWN('Pivot Kontraktansatte'!C171,2))</f>
        <v/>
      </c>
    </row>
    <row r="172" spans="1:16" x14ac:dyDescent="0.25">
      <c r="A172" s="49">
        <v>169</v>
      </c>
      <c r="B172" s="132" t="str">
        <f>IFERROR(VLOOKUP($A172,Baggrundsark!$C$4:$T$2502,13,FALSE),"")</f>
        <v/>
      </c>
      <c r="C172" s="32" t="str">
        <f>IFERROR(VLOOKUP($A172,Baggrundsark!$C$4:$T$2502,14,FALSE),"")</f>
        <v/>
      </c>
      <c r="D172" s="32" t="str">
        <f>IFERROR(VLOOKUP($A172,Baggrundsark!$C$4:$T$2502,16,FALSE),"")</f>
        <v/>
      </c>
      <c r="E172" s="132" t="str">
        <f>IFERROR(VLOOKUP($A172,Baggrundsark!$C$4:$T$2502,17,FALSE),"")</f>
        <v/>
      </c>
      <c r="F172" s="71" t="str">
        <f>IFERROR(IF(VLOOKUP($B172,Home!$C$8:$J$207,8,FALSE)=0,"",VLOOKUP($B172,Home!$C$8:$J$207,8,FALSE)),"")</f>
        <v/>
      </c>
      <c r="G172" s="139"/>
      <c r="H172" s="77"/>
      <c r="I172" s="77"/>
      <c r="J172" s="77"/>
      <c r="K172" s="63" t="str">
        <f t="shared" si="5"/>
        <v/>
      </c>
      <c r="L172" s="74" t="str">
        <f t="shared" si="4"/>
        <v/>
      </c>
      <c r="N172" s="54" t="str">
        <f>IF('Pivot Kontraktansatte'!A172="","",'Pivot Kontraktansatte'!A172)</f>
        <v/>
      </c>
      <c r="O172" s="55" t="str">
        <f>IF('Pivot Kontraktansatte'!A172="","",'Pivot Kontraktansatte'!B172)</f>
        <v/>
      </c>
      <c r="P172" s="56" t="str">
        <f>IF('Pivot Kontraktansatte'!A172="","",ROUNDDOWN('Pivot Kontraktansatte'!C172,2))</f>
        <v/>
      </c>
    </row>
    <row r="173" spans="1:16" x14ac:dyDescent="0.25">
      <c r="A173" s="49">
        <v>170</v>
      </c>
      <c r="B173" s="132" t="str">
        <f>IFERROR(VLOOKUP($A173,Baggrundsark!$C$4:$T$2502,13,FALSE),"")</f>
        <v/>
      </c>
      <c r="C173" s="32" t="str">
        <f>IFERROR(VLOOKUP($A173,Baggrundsark!$C$4:$T$2502,14,FALSE),"")</f>
        <v/>
      </c>
      <c r="D173" s="32" t="str">
        <f>IFERROR(VLOOKUP($A173,Baggrundsark!$C$4:$T$2502,16,FALSE),"")</f>
        <v/>
      </c>
      <c r="E173" s="132" t="str">
        <f>IFERROR(VLOOKUP($A173,Baggrundsark!$C$4:$T$2502,17,FALSE),"")</f>
        <v/>
      </c>
      <c r="F173" s="71" t="str">
        <f>IFERROR(IF(VLOOKUP($B173,Home!$C$8:$J$207,8,FALSE)=0,"",VLOOKUP($B173,Home!$C$8:$J$207,8,FALSE)),"")</f>
        <v/>
      </c>
      <c r="G173" s="139"/>
      <c r="H173" s="79"/>
      <c r="I173" s="79"/>
      <c r="J173" s="79"/>
      <c r="K173" s="63" t="str">
        <f t="shared" si="5"/>
        <v/>
      </c>
      <c r="L173" s="74" t="str">
        <f t="shared" si="4"/>
        <v/>
      </c>
      <c r="N173" s="54" t="str">
        <f>IF('Pivot Kontraktansatte'!A173="","",'Pivot Kontraktansatte'!A173)</f>
        <v/>
      </c>
      <c r="O173" s="55" t="str">
        <f>IF('Pivot Kontraktansatte'!A173="","",'Pivot Kontraktansatte'!B173)</f>
        <v/>
      </c>
      <c r="P173" s="56" t="str">
        <f>IF('Pivot Kontraktansatte'!A173="","",ROUNDDOWN('Pivot Kontraktansatte'!C173,2))</f>
        <v/>
      </c>
    </row>
    <row r="174" spans="1:16" x14ac:dyDescent="0.25">
      <c r="A174" s="49">
        <v>171</v>
      </c>
      <c r="B174" s="132" t="str">
        <f>IFERROR(VLOOKUP($A174,Baggrundsark!$C$4:$T$2502,13,FALSE),"")</f>
        <v/>
      </c>
      <c r="C174" s="32" t="str">
        <f>IFERROR(VLOOKUP($A174,Baggrundsark!$C$4:$T$2502,14,FALSE),"")</f>
        <v/>
      </c>
      <c r="D174" s="32" t="str">
        <f>IFERROR(VLOOKUP($A174,Baggrundsark!$C$4:$T$2502,16,FALSE),"")</f>
        <v/>
      </c>
      <c r="E174" s="132" t="str">
        <f>IFERROR(VLOOKUP($A174,Baggrundsark!$C$4:$T$2502,17,FALSE),"")</f>
        <v/>
      </c>
      <c r="F174" s="71" t="str">
        <f>IFERROR(IF(VLOOKUP($B174,Home!$C$8:$J$207,8,FALSE)=0,"",VLOOKUP($B174,Home!$C$8:$J$207,8,FALSE)),"")</f>
        <v/>
      </c>
      <c r="G174" s="139"/>
      <c r="H174" s="77"/>
      <c r="I174" s="77"/>
      <c r="J174" s="77"/>
      <c r="K174" s="63" t="str">
        <f t="shared" si="5"/>
        <v/>
      </c>
      <c r="L174" s="74" t="str">
        <f t="shared" si="4"/>
        <v/>
      </c>
      <c r="N174" s="54" t="str">
        <f>IF('Pivot Kontraktansatte'!A174="","",'Pivot Kontraktansatte'!A174)</f>
        <v/>
      </c>
      <c r="O174" s="55" t="str">
        <f>IF('Pivot Kontraktansatte'!A174="","",'Pivot Kontraktansatte'!B174)</f>
        <v/>
      </c>
      <c r="P174" s="56" t="str">
        <f>IF('Pivot Kontraktansatte'!A174="","",ROUNDDOWN('Pivot Kontraktansatte'!C174,2))</f>
        <v/>
      </c>
    </row>
    <row r="175" spans="1:16" x14ac:dyDescent="0.25">
      <c r="A175" s="49">
        <v>172</v>
      </c>
      <c r="B175" s="132" t="str">
        <f>IFERROR(VLOOKUP($A175,Baggrundsark!$C$4:$T$2502,13,FALSE),"")</f>
        <v/>
      </c>
      <c r="C175" s="32" t="str">
        <f>IFERROR(VLOOKUP($A175,Baggrundsark!$C$4:$T$2502,14,FALSE),"")</f>
        <v/>
      </c>
      <c r="D175" s="32" t="str">
        <f>IFERROR(VLOOKUP($A175,Baggrundsark!$C$4:$T$2502,16,FALSE),"")</f>
        <v/>
      </c>
      <c r="E175" s="132" t="str">
        <f>IFERROR(VLOOKUP($A175,Baggrundsark!$C$4:$T$2502,17,FALSE),"")</f>
        <v/>
      </c>
      <c r="F175" s="71" t="str">
        <f>IFERROR(IF(VLOOKUP($B175,Home!$C$8:$J$207,8,FALSE)=0,"",VLOOKUP($B175,Home!$C$8:$J$207,8,FALSE)),"")</f>
        <v/>
      </c>
      <c r="G175" s="139"/>
      <c r="H175" s="79"/>
      <c r="I175" s="79"/>
      <c r="J175" s="79"/>
      <c r="K175" s="63" t="str">
        <f t="shared" si="5"/>
        <v/>
      </c>
      <c r="L175" s="74" t="str">
        <f t="shared" si="4"/>
        <v/>
      </c>
      <c r="N175" s="54" t="str">
        <f>IF('Pivot Kontraktansatte'!A175="","",'Pivot Kontraktansatte'!A175)</f>
        <v/>
      </c>
      <c r="O175" s="55" t="str">
        <f>IF('Pivot Kontraktansatte'!A175="","",'Pivot Kontraktansatte'!B175)</f>
        <v/>
      </c>
      <c r="P175" s="56" t="str">
        <f>IF('Pivot Kontraktansatte'!A175="","",ROUNDDOWN('Pivot Kontraktansatte'!C175,2))</f>
        <v/>
      </c>
    </row>
    <row r="176" spans="1:16" x14ac:dyDescent="0.25">
      <c r="A176" s="49">
        <v>173</v>
      </c>
      <c r="B176" s="132" t="str">
        <f>IFERROR(VLOOKUP($A176,Baggrundsark!$C$4:$T$2502,13,FALSE),"")</f>
        <v/>
      </c>
      <c r="C176" s="32" t="str">
        <f>IFERROR(VLOOKUP($A176,Baggrundsark!$C$4:$T$2502,14,FALSE),"")</f>
        <v/>
      </c>
      <c r="D176" s="32" t="str">
        <f>IFERROR(VLOOKUP($A176,Baggrundsark!$C$4:$T$2502,16,FALSE),"")</f>
        <v/>
      </c>
      <c r="E176" s="132" t="str">
        <f>IFERROR(VLOOKUP($A176,Baggrundsark!$C$4:$T$2502,17,FALSE),"")</f>
        <v/>
      </c>
      <c r="F176" s="71" t="str">
        <f>IFERROR(IF(VLOOKUP($B176,Home!$C$8:$J$207,8,FALSE)=0,"",VLOOKUP($B176,Home!$C$8:$J$207,8,FALSE)),"")</f>
        <v/>
      </c>
      <c r="G176" s="139"/>
      <c r="H176" s="77"/>
      <c r="I176" s="77"/>
      <c r="J176" s="77"/>
      <c r="K176" s="63" t="str">
        <f t="shared" si="5"/>
        <v/>
      </c>
      <c r="L176" s="74" t="str">
        <f t="shared" si="4"/>
        <v/>
      </c>
      <c r="N176" s="54" t="str">
        <f>IF('Pivot Kontraktansatte'!A176="","",'Pivot Kontraktansatte'!A176)</f>
        <v/>
      </c>
      <c r="O176" s="55" t="str">
        <f>IF('Pivot Kontraktansatte'!A176="","",'Pivot Kontraktansatte'!B176)</f>
        <v/>
      </c>
      <c r="P176" s="56" t="str">
        <f>IF('Pivot Kontraktansatte'!A176="","",ROUNDDOWN('Pivot Kontraktansatte'!C176,2))</f>
        <v/>
      </c>
    </row>
    <row r="177" spans="1:16" x14ac:dyDescent="0.25">
      <c r="A177" s="49">
        <v>174</v>
      </c>
      <c r="B177" s="132" t="str">
        <f>IFERROR(VLOOKUP($A177,Baggrundsark!$C$4:$T$2502,13,FALSE),"")</f>
        <v/>
      </c>
      <c r="C177" s="32" t="str">
        <f>IFERROR(VLOOKUP($A177,Baggrundsark!$C$4:$T$2502,14,FALSE),"")</f>
        <v/>
      </c>
      <c r="D177" s="32" t="str">
        <f>IFERROR(VLOOKUP($A177,Baggrundsark!$C$4:$T$2502,16,FALSE),"")</f>
        <v/>
      </c>
      <c r="E177" s="132" t="str">
        <f>IFERROR(VLOOKUP($A177,Baggrundsark!$C$4:$T$2502,17,FALSE),"")</f>
        <v/>
      </c>
      <c r="F177" s="71" t="str">
        <f>IFERROR(IF(VLOOKUP($B177,Home!$C$8:$J$207,8,FALSE)=0,"",VLOOKUP($B177,Home!$C$8:$J$207,8,FALSE)),"")</f>
        <v/>
      </c>
      <c r="G177" s="139"/>
      <c r="H177" s="79"/>
      <c r="I177" s="79"/>
      <c r="J177" s="79"/>
      <c r="K177" s="63" t="str">
        <f t="shared" si="5"/>
        <v/>
      </c>
      <c r="L177" s="74" t="str">
        <f t="shared" si="4"/>
        <v/>
      </c>
      <c r="N177" s="54" t="str">
        <f>IF('Pivot Kontraktansatte'!A177="","",'Pivot Kontraktansatte'!A177)</f>
        <v/>
      </c>
      <c r="O177" s="55" t="str">
        <f>IF('Pivot Kontraktansatte'!A177="","",'Pivot Kontraktansatte'!B177)</f>
        <v/>
      </c>
      <c r="P177" s="56" t="str">
        <f>IF('Pivot Kontraktansatte'!A177="","",ROUNDDOWN('Pivot Kontraktansatte'!C177,2))</f>
        <v/>
      </c>
    </row>
    <row r="178" spans="1:16" x14ac:dyDescent="0.25">
      <c r="A178" s="49">
        <v>175</v>
      </c>
      <c r="B178" s="132" t="str">
        <f>IFERROR(VLOOKUP($A178,Baggrundsark!$C$4:$T$2502,13,FALSE),"")</f>
        <v/>
      </c>
      <c r="C178" s="32" t="str">
        <f>IFERROR(VLOOKUP($A178,Baggrundsark!$C$4:$T$2502,14,FALSE),"")</f>
        <v/>
      </c>
      <c r="D178" s="32" t="str">
        <f>IFERROR(VLOOKUP($A178,Baggrundsark!$C$4:$T$2502,16,FALSE),"")</f>
        <v/>
      </c>
      <c r="E178" s="132" t="str">
        <f>IFERROR(VLOOKUP($A178,Baggrundsark!$C$4:$T$2502,17,FALSE),"")</f>
        <v/>
      </c>
      <c r="F178" s="71" t="str">
        <f>IFERROR(IF(VLOOKUP($B178,Home!$C$8:$J$207,8,FALSE)=0,"",VLOOKUP($B178,Home!$C$8:$J$207,8,FALSE)),"")</f>
        <v/>
      </c>
      <c r="G178" s="139"/>
      <c r="H178" s="77"/>
      <c r="I178" s="77"/>
      <c r="J178" s="77"/>
      <c r="K178" s="63" t="str">
        <f t="shared" si="5"/>
        <v/>
      </c>
      <c r="L178" s="74" t="str">
        <f t="shared" si="4"/>
        <v/>
      </c>
      <c r="N178" s="54" t="str">
        <f>IF('Pivot Kontraktansatte'!A178="","",'Pivot Kontraktansatte'!A178)</f>
        <v/>
      </c>
      <c r="O178" s="55" t="str">
        <f>IF('Pivot Kontraktansatte'!A178="","",'Pivot Kontraktansatte'!B178)</f>
        <v/>
      </c>
      <c r="P178" s="56" t="str">
        <f>IF('Pivot Kontraktansatte'!A178="","",ROUNDDOWN('Pivot Kontraktansatte'!C178,2))</f>
        <v/>
      </c>
    </row>
    <row r="179" spans="1:16" x14ac:dyDescent="0.25">
      <c r="A179" s="49">
        <v>176</v>
      </c>
      <c r="B179" s="132" t="str">
        <f>IFERROR(VLOOKUP($A179,Baggrundsark!$C$4:$T$2502,13,FALSE),"")</f>
        <v/>
      </c>
      <c r="C179" s="32" t="str">
        <f>IFERROR(VLOOKUP($A179,Baggrundsark!$C$4:$T$2502,14,FALSE),"")</f>
        <v/>
      </c>
      <c r="D179" s="32" t="str">
        <f>IFERROR(VLOOKUP($A179,Baggrundsark!$C$4:$T$2502,16,FALSE),"")</f>
        <v/>
      </c>
      <c r="E179" s="132" t="str">
        <f>IFERROR(VLOOKUP($A179,Baggrundsark!$C$4:$T$2502,17,FALSE),"")</f>
        <v/>
      </c>
      <c r="F179" s="71" t="str">
        <f>IFERROR(IF(VLOOKUP($B179,Home!$C$8:$J$207,8,FALSE)=0,"",VLOOKUP($B179,Home!$C$8:$J$207,8,FALSE)),"")</f>
        <v/>
      </c>
      <c r="G179" s="139"/>
      <c r="H179" s="79"/>
      <c r="I179" s="79"/>
      <c r="J179" s="79"/>
      <c r="K179" s="63" t="str">
        <f t="shared" si="5"/>
        <v/>
      </c>
      <c r="L179" s="74" t="str">
        <f t="shared" si="4"/>
        <v/>
      </c>
      <c r="N179" s="54" t="str">
        <f>IF('Pivot Kontraktansatte'!A179="","",'Pivot Kontraktansatte'!A179)</f>
        <v/>
      </c>
      <c r="O179" s="55" t="str">
        <f>IF('Pivot Kontraktansatte'!A179="","",'Pivot Kontraktansatte'!B179)</f>
        <v/>
      </c>
      <c r="P179" s="56" t="str">
        <f>IF('Pivot Kontraktansatte'!A179="","",ROUNDDOWN('Pivot Kontraktansatte'!C179,2))</f>
        <v/>
      </c>
    </row>
    <row r="180" spans="1:16" x14ac:dyDescent="0.25">
      <c r="A180" s="49">
        <v>177</v>
      </c>
      <c r="B180" s="132" t="str">
        <f>IFERROR(VLOOKUP($A180,Baggrundsark!$C$4:$T$2502,13,FALSE),"")</f>
        <v/>
      </c>
      <c r="C180" s="32" t="str">
        <f>IFERROR(VLOOKUP($A180,Baggrundsark!$C$4:$T$2502,14,FALSE),"")</f>
        <v/>
      </c>
      <c r="D180" s="32" t="str">
        <f>IFERROR(VLOOKUP($A180,Baggrundsark!$C$4:$T$2502,16,FALSE),"")</f>
        <v/>
      </c>
      <c r="E180" s="132" t="str">
        <f>IFERROR(VLOOKUP($A180,Baggrundsark!$C$4:$T$2502,17,FALSE),"")</f>
        <v/>
      </c>
      <c r="F180" s="71" t="str">
        <f>IFERROR(IF(VLOOKUP($B180,Home!$C$8:$J$207,8,FALSE)=0,"",VLOOKUP($B180,Home!$C$8:$J$207,8,FALSE)),"")</f>
        <v/>
      </c>
      <c r="G180" s="139"/>
      <c r="H180" s="77"/>
      <c r="I180" s="77"/>
      <c r="J180" s="77"/>
      <c r="K180" s="63" t="str">
        <f t="shared" si="5"/>
        <v/>
      </c>
      <c r="L180" s="74" t="str">
        <f t="shared" si="4"/>
        <v/>
      </c>
      <c r="N180" s="54" t="str">
        <f>IF('Pivot Kontraktansatte'!A180="","",'Pivot Kontraktansatte'!A180)</f>
        <v/>
      </c>
      <c r="O180" s="55" t="str">
        <f>IF('Pivot Kontraktansatte'!A180="","",'Pivot Kontraktansatte'!B180)</f>
        <v/>
      </c>
      <c r="P180" s="56" t="str">
        <f>IF('Pivot Kontraktansatte'!A180="","",ROUNDDOWN('Pivot Kontraktansatte'!C180,2))</f>
        <v/>
      </c>
    </row>
    <row r="181" spans="1:16" x14ac:dyDescent="0.25">
      <c r="A181" s="49">
        <v>178</v>
      </c>
      <c r="B181" s="132" t="str">
        <f>IFERROR(VLOOKUP($A181,Baggrundsark!$C$4:$T$2502,13,FALSE),"")</f>
        <v/>
      </c>
      <c r="C181" s="32" t="str">
        <f>IFERROR(VLOOKUP($A181,Baggrundsark!$C$4:$T$2502,14,FALSE),"")</f>
        <v/>
      </c>
      <c r="D181" s="32" t="str">
        <f>IFERROR(VLOOKUP($A181,Baggrundsark!$C$4:$T$2502,16,FALSE),"")</f>
        <v/>
      </c>
      <c r="E181" s="132" t="str">
        <f>IFERROR(VLOOKUP($A181,Baggrundsark!$C$4:$T$2502,17,FALSE),"")</f>
        <v/>
      </c>
      <c r="F181" s="71" t="str">
        <f>IFERROR(IF(VLOOKUP($B181,Home!$C$8:$J$207,8,FALSE)=0,"",VLOOKUP($B181,Home!$C$8:$J$207,8,FALSE)),"")</f>
        <v/>
      </c>
      <c r="G181" s="139"/>
      <c r="H181" s="79"/>
      <c r="I181" s="79"/>
      <c r="J181" s="79"/>
      <c r="K181" s="63" t="str">
        <f t="shared" si="5"/>
        <v/>
      </c>
      <c r="L181" s="74" t="str">
        <f t="shared" si="4"/>
        <v/>
      </c>
      <c r="N181" s="54" t="str">
        <f>IF('Pivot Kontraktansatte'!A181="","",'Pivot Kontraktansatte'!A181)</f>
        <v/>
      </c>
      <c r="O181" s="55" t="str">
        <f>IF('Pivot Kontraktansatte'!A181="","",'Pivot Kontraktansatte'!B181)</f>
        <v/>
      </c>
      <c r="P181" s="56" t="str">
        <f>IF('Pivot Kontraktansatte'!A181="","",ROUNDDOWN('Pivot Kontraktansatte'!C181,2))</f>
        <v/>
      </c>
    </row>
    <row r="182" spans="1:16" x14ac:dyDescent="0.25">
      <c r="A182" s="49">
        <v>179</v>
      </c>
      <c r="B182" s="132" t="str">
        <f>IFERROR(VLOOKUP($A182,Baggrundsark!$C$4:$T$2502,13,FALSE),"")</f>
        <v/>
      </c>
      <c r="C182" s="32" t="str">
        <f>IFERROR(VLOOKUP($A182,Baggrundsark!$C$4:$T$2502,14,FALSE),"")</f>
        <v/>
      </c>
      <c r="D182" s="32" t="str">
        <f>IFERROR(VLOOKUP($A182,Baggrundsark!$C$4:$T$2502,16,FALSE),"")</f>
        <v/>
      </c>
      <c r="E182" s="132" t="str">
        <f>IFERROR(VLOOKUP($A182,Baggrundsark!$C$4:$T$2502,17,FALSE),"")</f>
        <v/>
      </c>
      <c r="F182" s="71" t="str">
        <f>IFERROR(IF(VLOOKUP($B182,Home!$C$8:$J$207,8,FALSE)=0,"",VLOOKUP($B182,Home!$C$8:$J$207,8,FALSE)),"")</f>
        <v/>
      </c>
      <c r="G182" s="139"/>
      <c r="H182" s="77"/>
      <c r="I182" s="77"/>
      <c r="J182" s="77"/>
      <c r="K182" s="63" t="str">
        <f t="shared" si="5"/>
        <v/>
      </c>
      <c r="L182" s="74" t="str">
        <f t="shared" si="4"/>
        <v/>
      </c>
      <c r="N182" s="54" t="str">
        <f>IF('Pivot Kontraktansatte'!A182="","",'Pivot Kontraktansatte'!A182)</f>
        <v/>
      </c>
      <c r="O182" s="55" t="str">
        <f>IF('Pivot Kontraktansatte'!A182="","",'Pivot Kontraktansatte'!B182)</f>
        <v/>
      </c>
      <c r="P182" s="56" t="str">
        <f>IF('Pivot Kontraktansatte'!A182="","",ROUNDDOWN('Pivot Kontraktansatte'!C182,2))</f>
        <v/>
      </c>
    </row>
    <row r="183" spans="1:16" x14ac:dyDescent="0.25">
      <c r="A183" s="49">
        <v>180</v>
      </c>
      <c r="B183" s="132" t="str">
        <f>IFERROR(VLOOKUP($A183,Baggrundsark!$C$4:$T$2502,13,FALSE),"")</f>
        <v/>
      </c>
      <c r="C183" s="32" t="str">
        <f>IFERROR(VLOOKUP($A183,Baggrundsark!$C$4:$T$2502,14,FALSE),"")</f>
        <v/>
      </c>
      <c r="D183" s="32" t="str">
        <f>IFERROR(VLOOKUP($A183,Baggrundsark!$C$4:$T$2502,16,FALSE),"")</f>
        <v/>
      </c>
      <c r="E183" s="132" t="str">
        <f>IFERROR(VLOOKUP($A183,Baggrundsark!$C$4:$T$2502,17,FALSE),"")</f>
        <v/>
      </c>
      <c r="F183" s="71" t="str">
        <f>IFERROR(IF(VLOOKUP($B183,Home!$C$8:$J$207,8,FALSE)=0,"",VLOOKUP($B183,Home!$C$8:$J$207,8,FALSE)),"")</f>
        <v/>
      </c>
      <c r="G183" s="139"/>
      <c r="H183" s="79"/>
      <c r="I183" s="79"/>
      <c r="J183" s="79"/>
      <c r="K183" s="63" t="str">
        <f t="shared" si="5"/>
        <v/>
      </c>
      <c r="L183" s="74" t="str">
        <f t="shared" si="4"/>
        <v/>
      </c>
      <c r="N183" s="54" t="str">
        <f>IF('Pivot Kontraktansatte'!A183="","",'Pivot Kontraktansatte'!A183)</f>
        <v/>
      </c>
      <c r="O183" s="55" t="str">
        <f>IF('Pivot Kontraktansatte'!A183="","",'Pivot Kontraktansatte'!B183)</f>
        <v/>
      </c>
      <c r="P183" s="56" t="str">
        <f>IF('Pivot Kontraktansatte'!A183="","",ROUNDDOWN('Pivot Kontraktansatte'!C183,2))</f>
        <v/>
      </c>
    </row>
    <row r="184" spans="1:16" x14ac:dyDescent="0.25">
      <c r="A184" s="49">
        <v>181</v>
      </c>
      <c r="B184" s="132" t="str">
        <f>IFERROR(VLOOKUP($A184,Baggrundsark!$C$4:$T$2502,13,FALSE),"")</f>
        <v/>
      </c>
      <c r="C184" s="32" t="str">
        <f>IFERROR(VLOOKUP($A184,Baggrundsark!$C$4:$T$2502,14,FALSE),"")</f>
        <v/>
      </c>
      <c r="D184" s="32" t="str">
        <f>IFERROR(VLOOKUP($A184,Baggrundsark!$C$4:$T$2502,16,FALSE),"")</f>
        <v/>
      </c>
      <c r="E184" s="132" t="str">
        <f>IFERROR(VLOOKUP($A184,Baggrundsark!$C$4:$T$2502,17,FALSE),"")</f>
        <v/>
      </c>
      <c r="F184" s="71" t="str">
        <f>IFERROR(IF(VLOOKUP($B184,Home!$C$8:$J$207,8,FALSE)=0,"",VLOOKUP($B184,Home!$C$8:$J$207,8,FALSE)),"")</f>
        <v/>
      </c>
      <c r="G184" s="139"/>
      <c r="H184" s="77"/>
      <c r="I184" s="77"/>
      <c r="J184" s="77"/>
      <c r="K184" s="63" t="str">
        <f t="shared" si="5"/>
        <v/>
      </c>
      <c r="L184" s="74" t="str">
        <f t="shared" si="4"/>
        <v/>
      </c>
      <c r="N184" s="54" t="str">
        <f>IF('Pivot Kontraktansatte'!A184="","",'Pivot Kontraktansatte'!A184)</f>
        <v/>
      </c>
      <c r="O184" s="55" t="str">
        <f>IF('Pivot Kontraktansatte'!A184="","",'Pivot Kontraktansatte'!B184)</f>
        <v/>
      </c>
      <c r="P184" s="56" t="str">
        <f>IF('Pivot Kontraktansatte'!A184="","",ROUNDDOWN('Pivot Kontraktansatte'!C184,2))</f>
        <v/>
      </c>
    </row>
    <row r="185" spans="1:16" x14ac:dyDescent="0.25">
      <c r="A185" s="49">
        <v>182</v>
      </c>
      <c r="B185" s="132" t="str">
        <f>IFERROR(VLOOKUP($A185,Baggrundsark!$C$4:$T$2502,13,FALSE),"")</f>
        <v/>
      </c>
      <c r="C185" s="32" t="str">
        <f>IFERROR(VLOOKUP($A185,Baggrundsark!$C$4:$T$2502,14,FALSE),"")</f>
        <v/>
      </c>
      <c r="D185" s="32" t="str">
        <f>IFERROR(VLOOKUP($A185,Baggrundsark!$C$4:$T$2502,16,FALSE),"")</f>
        <v/>
      </c>
      <c r="E185" s="132" t="str">
        <f>IFERROR(VLOOKUP($A185,Baggrundsark!$C$4:$T$2502,17,FALSE),"")</f>
        <v/>
      </c>
      <c r="F185" s="71" t="str">
        <f>IFERROR(IF(VLOOKUP($B185,Home!$C$8:$J$207,8,FALSE)=0,"",VLOOKUP($B185,Home!$C$8:$J$207,8,FALSE)),"")</f>
        <v/>
      </c>
      <c r="G185" s="139"/>
      <c r="H185" s="79"/>
      <c r="I185" s="79"/>
      <c r="J185" s="79"/>
      <c r="K185" s="63" t="str">
        <f t="shared" si="5"/>
        <v/>
      </c>
      <c r="L185" s="74" t="str">
        <f t="shared" si="4"/>
        <v/>
      </c>
      <c r="N185" s="54" t="str">
        <f>IF('Pivot Kontraktansatte'!A185="","",'Pivot Kontraktansatte'!A185)</f>
        <v/>
      </c>
      <c r="O185" s="55" t="str">
        <f>IF('Pivot Kontraktansatte'!A185="","",'Pivot Kontraktansatte'!B185)</f>
        <v/>
      </c>
      <c r="P185" s="56" t="str">
        <f>IF('Pivot Kontraktansatte'!A185="","",ROUNDDOWN('Pivot Kontraktansatte'!C185,2))</f>
        <v/>
      </c>
    </row>
    <row r="186" spans="1:16" x14ac:dyDescent="0.25">
      <c r="A186" s="49">
        <v>183</v>
      </c>
      <c r="B186" s="132" t="str">
        <f>IFERROR(VLOOKUP($A186,Baggrundsark!$C$4:$T$2502,13,FALSE),"")</f>
        <v/>
      </c>
      <c r="C186" s="32" t="str">
        <f>IFERROR(VLOOKUP($A186,Baggrundsark!$C$4:$T$2502,14,FALSE),"")</f>
        <v/>
      </c>
      <c r="D186" s="32" t="str">
        <f>IFERROR(VLOOKUP($A186,Baggrundsark!$C$4:$T$2502,16,FALSE),"")</f>
        <v/>
      </c>
      <c r="E186" s="132" t="str">
        <f>IFERROR(VLOOKUP($A186,Baggrundsark!$C$4:$T$2502,17,FALSE),"")</f>
        <v/>
      </c>
      <c r="F186" s="71" t="str">
        <f>IFERROR(IF(VLOOKUP($B186,Home!$C$8:$J$207,8,FALSE)=0,"",VLOOKUP($B186,Home!$C$8:$J$207,8,FALSE)),"")</f>
        <v/>
      </c>
      <c r="G186" s="139"/>
      <c r="H186" s="77"/>
      <c r="I186" s="77"/>
      <c r="J186" s="77"/>
      <c r="K186" s="63" t="str">
        <f t="shared" si="5"/>
        <v/>
      </c>
      <c r="L186" s="74" t="str">
        <f t="shared" si="4"/>
        <v/>
      </c>
      <c r="N186" s="54" t="str">
        <f>IF('Pivot Kontraktansatte'!A186="","",'Pivot Kontraktansatte'!A186)</f>
        <v/>
      </c>
      <c r="O186" s="55" t="str">
        <f>IF('Pivot Kontraktansatte'!A186="","",'Pivot Kontraktansatte'!B186)</f>
        <v/>
      </c>
      <c r="P186" s="56" t="str">
        <f>IF('Pivot Kontraktansatte'!A186="","",ROUNDDOWN('Pivot Kontraktansatte'!C186,2))</f>
        <v/>
      </c>
    </row>
    <row r="187" spans="1:16" x14ac:dyDescent="0.25">
      <c r="A187" s="49">
        <v>184</v>
      </c>
      <c r="B187" s="132" t="str">
        <f>IFERROR(VLOOKUP($A187,Baggrundsark!$C$4:$T$2502,13,FALSE),"")</f>
        <v/>
      </c>
      <c r="C187" s="32" t="str">
        <f>IFERROR(VLOOKUP($A187,Baggrundsark!$C$4:$T$2502,14,FALSE),"")</f>
        <v/>
      </c>
      <c r="D187" s="32" t="str">
        <f>IFERROR(VLOOKUP($A187,Baggrundsark!$C$4:$T$2502,16,FALSE),"")</f>
        <v/>
      </c>
      <c r="E187" s="132" t="str">
        <f>IFERROR(VLOOKUP($A187,Baggrundsark!$C$4:$T$2502,17,FALSE),"")</f>
        <v/>
      </c>
      <c r="F187" s="71" t="str">
        <f>IFERROR(IF(VLOOKUP($B187,Home!$C$8:$J$207,8,FALSE)=0,"",VLOOKUP($B187,Home!$C$8:$J$207,8,FALSE)),"")</f>
        <v/>
      </c>
      <c r="G187" s="139"/>
      <c r="H187" s="79"/>
      <c r="I187" s="79"/>
      <c r="J187" s="79"/>
      <c r="K187" s="63" t="str">
        <f t="shared" si="5"/>
        <v/>
      </c>
      <c r="L187" s="74" t="str">
        <f t="shared" si="4"/>
        <v/>
      </c>
      <c r="N187" s="54" t="str">
        <f>IF('Pivot Kontraktansatte'!A187="","",'Pivot Kontraktansatte'!A187)</f>
        <v/>
      </c>
      <c r="O187" s="55" t="str">
        <f>IF('Pivot Kontraktansatte'!A187="","",'Pivot Kontraktansatte'!B187)</f>
        <v/>
      </c>
      <c r="P187" s="56" t="str">
        <f>IF('Pivot Kontraktansatte'!A187="","",ROUNDDOWN('Pivot Kontraktansatte'!C187,2))</f>
        <v/>
      </c>
    </row>
    <row r="188" spans="1:16" x14ac:dyDescent="0.25">
      <c r="A188" s="49">
        <v>185</v>
      </c>
      <c r="B188" s="132" t="str">
        <f>IFERROR(VLOOKUP($A188,Baggrundsark!$C$4:$T$2502,13,FALSE),"")</f>
        <v/>
      </c>
      <c r="C188" s="32" t="str">
        <f>IFERROR(VLOOKUP($A188,Baggrundsark!$C$4:$T$2502,14,FALSE),"")</f>
        <v/>
      </c>
      <c r="D188" s="32" t="str">
        <f>IFERROR(VLOOKUP($A188,Baggrundsark!$C$4:$T$2502,16,FALSE),"")</f>
        <v/>
      </c>
      <c r="E188" s="132" t="str">
        <f>IFERROR(VLOOKUP($A188,Baggrundsark!$C$4:$T$2502,17,FALSE),"")</f>
        <v/>
      </c>
      <c r="F188" s="71" t="str">
        <f>IFERROR(IF(VLOOKUP($B188,Home!$C$8:$J$207,8,FALSE)=0,"",VLOOKUP($B188,Home!$C$8:$J$207,8,FALSE)),"")</f>
        <v/>
      </c>
      <c r="G188" s="139"/>
      <c r="H188" s="77"/>
      <c r="I188" s="77"/>
      <c r="J188" s="77"/>
      <c r="K188" s="63" t="str">
        <f t="shared" si="5"/>
        <v/>
      </c>
      <c r="L188" s="74" t="str">
        <f t="shared" si="4"/>
        <v/>
      </c>
      <c r="N188" s="54" t="str">
        <f>IF('Pivot Kontraktansatte'!A188="","",'Pivot Kontraktansatte'!A188)</f>
        <v/>
      </c>
      <c r="O188" s="55" t="str">
        <f>IF('Pivot Kontraktansatte'!A188="","",'Pivot Kontraktansatte'!B188)</f>
        <v/>
      </c>
      <c r="P188" s="56" t="str">
        <f>IF('Pivot Kontraktansatte'!A188="","",ROUNDDOWN('Pivot Kontraktansatte'!C188,2))</f>
        <v/>
      </c>
    </row>
    <row r="189" spans="1:16" x14ac:dyDescent="0.25">
      <c r="A189" s="49">
        <v>186</v>
      </c>
      <c r="B189" s="132" t="str">
        <f>IFERROR(VLOOKUP($A189,Baggrundsark!$C$4:$T$2502,13,FALSE),"")</f>
        <v/>
      </c>
      <c r="C189" s="32" t="str">
        <f>IFERROR(VLOOKUP($A189,Baggrundsark!$C$4:$T$2502,14,FALSE),"")</f>
        <v/>
      </c>
      <c r="D189" s="32" t="str">
        <f>IFERROR(VLOOKUP($A189,Baggrundsark!$C$4:$T$2502,16,FALSE),"")</f>
        <v/>
      </c>
      <c r="E189" s="132" t="str">
        <f>IFERROR(VLOOKUP($A189,Baggrundsark!$C$4:$T$2502,17,FALSE),"")</f>
        <v/>
      </c>
      <c r="F189" s="71" t="str">
        <f>IFERROR(IF(VLOOKUP($B189,Home!$C$8:$J$207,8,FALSE)=0,"",VLOOKUP($B189,Home!$C$8:$J$207,8,FALSE)),"")</f>
        <v/>
      </c>
      <c r="G189" s="139"/>
      <c r="H189" s="79"/>
      <c r="I189" s="79"/>
      <c r="J189" s="79"/>
      <c r="K189" s="63" t="str">
        <f t="shared" si="5"/>
        <v/>
      </c>
      <c r="L189" s="74" t="str">
        <f t="shared" si="4"/>
        <v/>
      </c>
      <c r="N189" s="54" t="str">
        <f>IF('Pivot Kontraktansatte'!A189="","",'Pivot Kontraktansatte'!A189)</f>
        <v/>
      </c>
      <c r="O189" s="55" t="str">
        <f>IF('Pivot Kontraktansatte'!A189="","",'Pivot Kontraktansatte'!B189)</f>
        <v/>
      </c>
      <c r="P189" s="56" t="str">
        <f>IF('Pivot Kontraktansatte'!A189="","",ROUNDDOWN('Pivot Kontraktansatte'!C189,2))</f>
        <v/>
      </c>
    </row>
    <row r="190" spans="1:16" x14ac:dyDescent="0.25">
      <c r="A190" s="49">
        <v>187</v>
      </c>
      <c r="B190" s="132" t="str">
        <f>IFERROR(VLOOKUP($A190,Baggrundsark!$C$4:$T$2502,13,FALSE),"")</f>
        <v/>
      </c>
      <c r="C190" s="32" t="str">
        <f>IFERROR(VLOOKUP($A190,Baggrundsark!$C$4:$T$2502,14,FALSE),"")</f>
        <v/>
      </c>
      <c r="D190" s="32" t="str">
        <f>IFERROR(VLOOKUP($A190,Baggrundsark!$C$4:$T$2502,16,FALSE),"")</f>
        <v/>
      </c>
      <c r="E190" s="132" t="str">
        <f>IFERROR(VLOOKUP($A190,Baggrundsark!$C$4:$T$2502,17,FALSE),"")</f>
        <v/>
      </c>
      <c r="F190" s="71" t="str">
        <f>IFERROR(IF(VLOOKUP($B190,Home!$C$8:$J$207,8,FALSE)=0,"",VLOOKUP($B190,Home!$C$8:$J$207,8,FALSE)),"")</f>
        <v/>
      </c>
      <c r="G190" s="139"/>
      <c r="H190" s="77"/>
      <c r="I190" s="77"/>
      <c r="J190" s="77"/>
      <c r="K190" s="63" t="str">
        <f t="shared" si="5"/>
        <v/>
      </c>
      <c r="L190" s="74" t="str">
        <f t="shared" si="4"/>
        <v/>
      </c>
      <c r="N190" s="54" t="str">
        <f>IF('Pivot Kontraktansatte'!A190="","",'Pivot Kontraktansatte'!A190)</f>
        <v/>
      </c>
      <c r="O190" s="55" t="str">
        <f>IF('Pivot Kontraktansatte'!A190="","",'Pivot Kontraktansatte'!B190)</f>
        <v/>
      </c>
      <c r="P190" s="56" t="str">
        <f>IF('Pivot Kontraktansatte'!A190="","",ROUNDDOWN('Pivot Kontraktansatte'!C190,2))</f>
        <v/>
      </c>
    </row>
    <row r="191" spans="1:16" x14ac:dyDescent="0.25">
      <c r="A191" s="49">
        <v>188</v>
      </c>
      <c r="B191" s="132" t="str">
        <f>IFERROR(VLOOKUP($A191,Baggrundsark!$C$4:$T$2502,13,FALSE),"")</f>
        <v/>
      </c>
      <c r="C191" s="32" t="str">
        <f>IFERROR(VLOOKUP($A191,Baggrundsark!$C$4:$T$2502,14,FALSE),"")</f>
        <v/>
      </c>
      <c r="D191" s="32" t="str">
        <f>IFERROR(VLOOKUP($A191,Baggrundsark!$C$4:$T$2502,16,FALSE),"")</f>
        <v/>
      </c>
      <c r="E191" s="132" t="str">
        <f>IFERROR(VLOOKUP($A191,Baggrundsark!$C$4:$T$2502,17,FALSE),"")</f>
        <v/>
      </c>
      <c r="F191" s="71" t="str">
        <f>IFERROR(IF(VLOOKUP($B191,Home!$C$8:$J$207,8,FALSE)=0,"",VLOOKUP($B191,Home!$C$8:$J$207,8,FALSE)),"")</f>
        <v/>
      </c>
      <c r="G191" s="139"/>
      <c r="H191" s="79"/>
      <c r="I191" s="79"/>
      <c r="J191" s="79"/>
      <c r="K191" s="63" t="str">
        <f t="shared" si="5"/>
        <v/>
      </c>
      <c r="L191" s="74" t="str">
        <f t="shared" si="4"/>
        <v/>
      </c>
      <c r="N191" s="54" t="str">
        <f>IF('Pivot Kontraktansatte'!A191="","",'Pivot Kontraktansatte'!A191)</f>
        <v/>
      </c>
      <c r="O191" s="55" t="str">
        <f>IF('Pivot Kontraktansatte'!A191="","",'Pivot Kontraktansatte'!B191)</f>
        <v/>
      </c>
      <c r="P191" s="56" t="str">
        <f>IF('Pivot Kontraktansatte'!A191="","",ROUNDDOWN('Pivot Kontraktansatte'!C191,2))</f>
        <v/>
      </c>
    </row>
    <row r="192" spans="1:16" x14ac:dyDescent="0.25">
      <c r="A192" s="49">
        <v>189</v>
      </c>
      <c r="B192" s="132" t="str">
        <f>IFERROR(VLOOKUP($A192,Baggrundsark!$C$4:$T$2502,13,FALSE),"")</f>
        <v/>
      </c>
      <c r="C192" s="32" t="str">
        <f>IFERROR(VLOOKUP($A192,Baggrundsark!$C$4:$T$2502,14,FALSE),"")</f>
        <v/>
      </c>
      <c r="D192" s="32" t="str">
        <f>IFERROR(VLOOKUP($A192,Baggrundsark!$C$4:$T$2502,16,FALSE),"")</f>
        <v/>
      </c>
      <c r="E192" s="132" t="str">
        <f>IFERROR(VLOOKUP($A192,Baggrundsark!$C$4:$T$2502,17,FALSE),"")</f>
        <v/>
      </c>
      <c r="F192" s="71" t="str">
        <f>IFERROR(IF(VLOOKUP($B192,Home!$C$8:$J$207,8,FALSE)=0,"",VLOOKUP($B192,Home!$C$8:$J$207,8,FALSE)),"")</f>
        <v/>
      </c>
      <c r="G192" s="139"/>
      <c r="H192" s="77"/>
      <c r="I192" s="77"/>
      <c r="J192" s="77"/>
      <c r="K192" s="63" t="str">
        <f t="shared" si="5"/>
        <v/>
      </c>
      <c r="L192" s="74" t="str">
        <f t="shared" si="4"/>
        <v/>
      </c>
      <c r="N192" s="54" t="str">
        <f>IF('Pivot Kontraktansatte'!A192="","",'Pivot Kontraktansatte'!A192)</f>
        <v/>
      </c>
      <c r="O192" s="55" t="str">
        <f>IF('Pivot Kontraktansatte'!A192="","",'Pivot Kontraktansatte'!B192)</f>
        <v/>
      </c>
      <c r="P192" s="56" t="str">
        <f>IF('Pivot Kontraktansatte'!A192="","",ROUNDDOWN('Pivot Kontraktansatte'!C192,2))</f>
        <v/>
      </c>
    </row>
    <row r="193" spans="1:16" x14ac:dyDescent="0.25">
      <c r="A193" s="49">
        <v>190</v>
      </c>
      <c r="B193" s="132" t="str">
        <f>IFERROR(VLOOKUP($A193,Baggrundsark!$C$4:$T$2502,13,FALSE),"")</f>
        <v/>
      </c>
      <c r="C193" s="32" t="str">
        <f>IFERROR(VLOOKUP($A193,Baggrundsark!$C$4:$T$2502,14,FALSE),"")</f>
        <v/>
      </c>
      <c r="D193" s="32" t="str">
        <f>IFERROR(VLOOKUP($A193,Baggrundsark!$C$4:$T$2502,16,FALSE),"")</f>
        <v/>
      </c>
      <c r="E193" s="132" t="str">
        <f>IFERROR(VLOOKUP($A193,Baggrundsark!$C$4:$T$2502,17,FALSE),"")</f>
        <v/>
      </c>
      <c r="F193" s="71" t="str">
        <f>IFERROR(IF(VLOOKUP($B193,Home!$C$8:$J$207,8,FALSE)=0,"",VLOOKUP($B193,Home!$C$8:$J$207,8,FALSE)),"")</f>
        <v/>
      </c>
      <c r="G193" s="139"/>
      <c r="H193" s="79"/>
      <c r="I193" s="79"/>
      <c r="J193" s="79"/>
      <c r="K193" s="63" t="str">
        <f t="shared" si="5"/>
        <v/>
      </c>
      <c r="L193" s="74" t="str">
        <f t="shared" si="4"/>
        <v/>
      </c>
      <c r="N193" s="54" t="str">
        <f>IF('Pivot Kontraktansatte'!A193="","",'Pivot Kontraktansatte'!A193)</f>
        <v/>
      </c>
      <c r="O193" s="55" t="str">
        <f>IF('Pivot Kontraktansatte'!A193="","",'Pivot Kontraktansatte'!B193)</f>
        <v/>
      </c>
      <c r="P193" s="56" t="str">
        <f>IF('Pivot Kontraktansatte'!A193="","",ROUNDDOWN('Pivot Kontraktansatte'!C193,2))</f>
        <v/>
      </c>
    </row>
    <row r="194" spans="1:16" x14ac:dyDescent="0.25">
      <c r="A194" s="49">
        <v>191</v>
      </c>
      <c r="B194" s="132" t="str">
        <f>IFERROR(VLOOKUP($A194,Baggrundsark!$C$4:$T$2502,13,FALSE),"")</f>
        <v/>
      </c>
      <c r="C194" s="32" t="str">
        <f>IFERROR(VLOOKUP($A194,Baggrundsark!$C$4:$T$2502,14,FALSE),"")</f>
        <v/>
      </c>
      <c r="D194" s="32" t="str">
        <f>IFERROR(VLOOKUP($A194,Baggrundsark!$C$4:$T$2502,16,FALSE),"")</f>
        <v/>
      </c>
      <c r="E194" s="132" t="str">
        <f>IFERROR(VLOOKUP($A194,Baggrundsark!$C$4:$T$2502,17,FALSE),"")</f>
        <v/>
      </c>
      <c r="F194" s="71" t="str">
        <f>IFERROR(IF(VLOOKUP($B194,Home!$C$8:$J$207,8,FALSE)=0,"",VLOOKUP($B194,Home!$C$8:$J$207,8,FALSE)),"")</f>
        <v/>
      </c>
      <c r="G194" s="139"/>
      <c r="H194" s="77"/>
      <c r="I194" s="77"/>
      <c r="J194" s="77"/>
      <c r="K194" s="63" t="str">
        <f t="shared" si="5"/>
        <v/>
      </c>
      <c r="L194" s="74" t="str">
        <f t="shared" si="4"/>
        <v/>
      </c>
      <c r="N194" s="54" t="str">
        <f>IF('Pivot Kontraktansatte'!A194="","",'Pivot Kontraktansatte'!A194)</f>
        <v/>
      </c>
      <c r="O194" s="55" t="str">
        <f>IF('Pivot Kontraktansatte'!A194="","",'Pivot Kontraktansatte'!B194)</f>
        <v/>
      </c>
      <c r="P194" s="56" t="str">
        <f>IF('Pivot Kontraktansatte'!A194="","",ROUNDDOWN('Pivot Kontraktansatte'!C194,2))</f>
        <v/>
      </c>
    </row>
    <row r="195" spans="1:16" x14ac:dyDescent="0.25">
      <c r="A195" s="49">
        <v>192</v>
      </c>
      <c r="B195" s="132" t="str">
        <f>IFERROR(VLOOKUP($A195,Baggrundsark!$C$4:$T$2502,13,FALSE),"")</f>
        <v/>
      </c>
      <c r="C195" s="32" t="str">
        <f>IFERROR(VLOOKUP($A195,Baggrundsark!$C$4:$T$2502,14,FALSE),"")</f>
        <v/>
      </c>
      <c r="D195" s="32" t="str">
        <f>IFERROR(VLOOKUP($A195,Baggrundsark!$C$4:$T$2502,16,FALSE),"")</f>
        <v/>
      </c>
      <c r="E195" s="132" t="str">
        <f>IFERROR(VLOOKUP($A195,Baggrundsark!$C$4:$T$2502,17,FALSE),"")</f>
        <v/>
      </c>
      <c r="F195" s="71" t="str">
        <f>IFERROR(IF(VLOOKUP($B195,Home!$C$8:$J$207,8,FALSE)=0,"",VLOOKUP($B195,Home!$C$8:$J$207,8,FALSE)),"")</f>
        <v/>
      </c>
      <c r="G195" s="139"/>
      <c r="H195" s="79"/>
      <c r="I195" s="79"/>
      <c r="J195" s="79"/>
      <c r="K195" s="63" t="str">
        <f t="shared" si="5"/>
        <v/>
      </c>
      <c r="L195" s="74" t="str">
        <f t="shared" si="4"/>
        <v/>
      </c>
      <c r="N195" s="54" t="str">
        <f>IF('Pivot Kontraktansatte'!A195="","",'Pivot Kontraktansatte'!A195)</f>
        <v/>
      </c>
      <c r="O195" s="55" t="str">
        <f>IF('Pivot Kontraktansatte'!A195="","",'Pivot Kontraktansatte'!B195)</f>
        <v/>
      </c>
      <c r="P195" s="56" t="str">
        <f>IF('Pivot Kontraktansatte'!A195="","",ROUNDDOWN('Pivot Kontraktansatte'!C195,2))</f>
        <v/>
      </c>
    </row>
    <row r="196" spans="1:16" x14ac:dyDescent="0.25">
      <c r="A196" s="49">
        <v>193</v>
      </c>
      <c r="B196" s="132" t="str">
        <f>IFERROR(VLOOKUP($A196,Baggrundsark!$C$4:$T$2502,13,FALSE),"")</f>
        <v/>
      </c>
      <c r="C196" s="32" t="str">
        <f>IFERROR(VLOOKUP($A196,Baggrundsark!$C$4:$T$2502,14,FALSE),"")</f>
        <v/>
      </c>
      <c r="D196" s="32" t="str">
        <f>IFERROR(VLOOKUP($A196,Baggrundsark!$C$4:$T$2502,16,FALSE),"")</f>
        <v/>
      </c>
      <c r="E196" s="132" t="str">
        <f>IFERROR(VLOOKUP($A196,Baggrundsark!$C$4:$T$2502,17,FALSE),"")</f>
        <v/>
      </c>
      <c r="F196" s="71" t="str">
        <f>IFERROR(IF(VLOOKUP($B196,Home!$C$8:$J$207,8,FALSE)=0,"",VLOOKUP($B196,Home!$C$8:$J$207,8,FALSE)),"")</f>
        <v/>
      </c>
      <c r="G196" s="139"/>
      <c r="H196" s="77"/>
      <c r="I196" s="77"/>
      <c r="J196" s="77"/>
      <c r="K196" s="63" t="str">
        <f t="shared" si="5"/>
        <v/>
      </c>
      <c r="L196" s="74" t="str">
        <f t="shared" ref="L196:L259" si="6">IFERROR(ROUNDDOWN(K196/100*G196,2),"")</f>
        <v/>
      </c>
      <c r="N196" s="54" t="str">
        <f>IF('Pivot Kontraktansatte'!A196="","",'Pivot Kontraktansatte'!A196)</f>
        <v/>
      </c>
      <c r="O196" s="55" t="str">
        <f>IF('Pivot Kontraktansatte'!A196="","",'Pivot Kontraktansatte'!B196)</f>
        <v/>
      </c>
      <c r="P196" s="56" t="str">
        <f>IF('Pivot Kontraktansatte'!A196="","",ROUNDDOWN('Pivot Kontraktansatte'!C196,2))</f>
        <v/>
      </c>
    </row>
    <row r="197" spans="1:16" x14ac:dyDescent="0.25">
      <c r="A197" s="49">
        <v>194</v>
      </c>
      <c r="B197" s="132" t="str">
        <f>IFERROR(VLOOKUP($A197,Baggrundsark!$C$4:$T$2502,13,FALSE),"")</f>
        <v/>
      </c>
      <c r="C197" s="32" t="str">
        <f>IFERROR(VLOOKUP($A197,Baggrundsark!$C$4:$T$2502,14,FALSE),"")</f>
        <v/>
      </c>
      <c r="D197" s="32" t="str">
        <f>IFERROR(VLOOKUP($A197,Baggrundsark!$C$4:$T$2502,16,FALSE),"")</f>
        <v/>
      </c>
      <c r="E197" s="132" t="str">
        <f>IFERROR(VLOOKUP($A197,Baggrundsark!$C$4:$T$2502,17,FALSE),"")</f>
        <v/>
      </c>
      <c r="F197" s="71" t="str">
        <f>IFERROR(IF(VLOOKUP($B197,Home!$C$8:$J$207,8,FALSE)=0,"",VLOOKUP($B197,Home!$C$8:$J$207,8,FALSE)),"")</f>
        <v/>
      </c>
      <c r="G197" s="139"/>
      <c r="H197" s="79"/>
      <c r="I197" s="79"/>
      <c r="J197" s="79"/>
      <c r="K197" s="63" t="str">
        <f t="shared" ref="K197:K260" si="7">IF(SUM(H197:J197)=0,"",SUM(H197:J197))</f>
        <v/>
      </c>
      <c r="L197" s="74" t="str">
        <f t="shared" si="6"/>
        <v/>
      </c>
      <c r="N197" s="54" t="str">
        <f>IF('Pivot Kontraktansatte'!A197="","",'Pivot Kontraktansatte'!A197)</f>
        <v/>
      </c>
      <c r="O197" s="55" t="str">
        <f>IF('Pivot Kontraktansatte'!A197="","",'Pivot Kontraktansatte'!B197)</f>
        <v/>
      </c>
      <c r="P197" s="56" t="str">
        <f>IF('Pivot Kontraktansatte'!A197="","",ROUNDDOWN('Pivot Kontraktansatte'!C197,2))</f>
        <v/>
      </c>
    </row>
    <row r="198" spans="1:16" x14ac:dyDescent="0.25">
      <c r="A198" s="49">
        <v>195</v>
      </c>
      <c r="B198" s="132" t="str">
        <f>IFERROR(VLOOKUP($A198,Baggrundsark!$C$4:$T$2502,13,FALSE),"")</f>
        <v/>
      </c>
      <c r="C198" s="32" t="str">
        <f>IFERROR(VLOOKUP($A198,Baggrundsark!$C$4:$T$2502,14,FALSE),"")</f>
        <v/>
      </c>
      <c r="D198" s="32" t="str">
        <f>IFERROR(VLOOKUP($A198,Baggrundsark!$C$4:$T$2502,16,FALSE),"")</f>
        <v/>
      </c>
      <c r="E198" s="132" t="str">
        <f>IFERROR(VLOOKUP($A198,Baggrundsark!$C$4:$T$2502,17,FALSE),"")</f>
        <v/>
      </c>
      <c r="F198" s="71" t="str">
        <f>IFERROR(IF(VLOOKUP($B198,Home!$C$8:$J$207,8,FALSE)=0,"",VLOOKUP($B198,Home!$C$8:$J$207,8,FALSE)),"")</f>
        <v/>
      </c>
      <c r="G198" s="139"/>
      <c r="H198" s="77"/>
      <c r="I198" s="77"/>
      <c r="J198" s="77"/>
      <c r="K198" s="63" t="str">
        <f t="shared" si="7"/>
        <v/>
      </c>
      <c r="L198" s="74" t="str">
        <f t="shared" si="6"/>
        <v/>
      </c>
      <c r="N198" s="54" t="str">
        <f>IF('Pivot Kontraktansatte'!A198="","",'Pivot Kontraktansatte'!A198)</f>
        <v/>
      </c>
      <c r="O198" s="55" t="str">
        <f>IF('Pivot Kontraktansatte'!A198="","",'Pivot Kontraktansatte'!B198)</f>
        <v/>
      </c>
      <c r="P198" s="56" t="str">
        <f>IF('Pivot Kontraktansatte'!A198="","",ROUNDDOWN('Pivot Kontraktansatte'!C198,2))</f>
        <v/>
      </c>
    </row>
    <row r="199" spans="1:16" x14ac:dyDescent="0.25">
      <c r="A199" s="49">
        <v>196</v>
      </c>
      <c r="B199" s="132" t="str">
        <f>IFERROR(VLOOKUP($A199,Baggrundsark!$C$4:$T$2502,13,FALSE),"")</f>
        <v/>
      </c>
      <c r="C199" s="32" t="str">
        <f>IFERROR(VLOOKUP($A199,Baggrundsark!$C$4:$T$2502,14,FALSE),"")</f>
        <v/>
      </c>
      <c r="D199" s="32" t="str">
        <f>IFERROR(VLOOKUP($A199,Baggrundsark!$C$4:$T$2502,16,FALSE),"")</f>
        <v/>
      </c>
      <c r="E199" s="132" t="str">
        <f>IFERROR(VLOOKUP($A199,Baggrundsark!$C$4:$T$2502,17,FALSE),"")</f>
        <v/>
      </c>
      <c r="F199" s="71" t="str">
        <f>IFERROR(IF(VLOOKUP($B199,Home!$C$8:$J$207,8,FALSE)=0,"",VLOOKUP($B199,Home!$C$8:$J$207,8,FALSE)),"")</f>
        <v/>
      </c>
      <c r="G199" s="139"/>
      <c r="H199" s="79"/>
      <c r="I199" s="79"/>
      <c r="J199" s="79"/>
      <c r="K199" s="63" t="str">
        <f t="shared" si="7"/>
        <v/>
      </c>
      <c r="L199" s="74" t="str">
        <f t="shared" si="6"/>
        <v/>
      </c>
      <c r="N199" s="54" t="str">
        <f>IF('Pivot Kontraktansatte'!A199="","",'Pivot Kontraktansatte'!A199)</f>
        <v/>
      </c>
      <c r="O199" s="55" t="str">
        <f>IF('Pivot Kontraktansatte'!A199="","",'Pivot Kontraktansatte'!B199)</f>
        <v/>
      </c>
      <c r="P199" s="56" t="str">
        <f>IF('Pivot Kontraktansatte'!A199="","",ROUNDDOWN('Pivot Kontraktansatte'!C199,2))</f>
        <v/>
      </c>
    </row>
    <row r="200" spans="1:16" x14ac:dyDescent="0.25">
      <c r="A200" s="49">
        <v>197</v>
      </c>
      <c r="B200" s="132" t="str">
        <f>IFERROR(VLOOKUP($A200,Baggrundsark!$C$4:$T$2502,13,FALSE),"")</f>
        <v/>
      </c>
      <c r="C200" s="32" t="str">
        <f>IFERROR(VLOOKUP($A200,Baggrundsark!$C$4:$T$2502,14,FALSE),"")</f>
        <v/>
      </c>
      <c r="D200" s="32" t="str">
        <f>IFERROR(VLOOKUP($A200,Baggrundsark!$C$4:$T$2502,16,FALSE),"")</f>
        <v/>
      </c>
      <c r="E200" s="132" t="str">
        <f>IFERROR(VLOOKUP($A200,Baggrundsark!$C$4:$T$2502,17,FALSE),"")</f>
        <v/>
      </c>
      <c r="F200" s="71" t="str">
        <f>IFERROR(IF(VLOOKUP($B200,Home!$C$8:$J$207,8,FALSE)=0,"",VLOOKUP($B200,Home!$C$8:$J$207,8,FALSE)),"")</f>
        <v/>
      </c>
      <c r="G200" s="139"/>
      <c r="H200" s="77"/>
      <c r="I200" s="77"/>
      <c r="J200" s="77"/>
      <c r="K200" s="63" t="str">
        <f t="shared" si="7"/>
        <v/>
      </c>
      <c r="L200" s="74" t="str">
        <f t="shared" si="6"/>
        <v/>
      </c>
      <c r="N200" s="54" t="str">
        <f>IF('Pivot Kontraktansatte'!A200="","",'Pivot Kontraktansatte'!A200)</f>
        <v/>
      </c>
      <c r="O200" s="55" t="str">
        <f>IF('Pivot Kontraktansatte'!A200="","",'Pivot Kontraktansatte'!B200)</f>
        <v/>
      </c>
      <c r="P200" s="56" t="str">
        <f>IF('Pivot Kontraktansatte'!A200="","",ROUNDDOWN('Pivot Kontraktansatte'!C200,2))</f>
        <v/>
      </c>
    </row>
    <row r="201" spans="1:16" x14ac:dyDescent="0.25">
      <c r="A201" s="49">
        <v>198</v>
      </c>
      <c r="B201" s="132" t="str">
        <f>IFERROR(VLOOKUP($A201,Baggrundsark!$C$4:$T$2502,13,FALSE),"")</f>
        <v/>
      </c>
      <c r="C201" s="32" t="str">
        <f>IFERROR(VLOOKUP($A201,Baggrundsark!$C$4:$T$2502,14,FALSE),"")</f>
        <v/>
      </c>
      <c r="D201" s="32" t="str">
        <f>IFERROR(VLOOKUP($A201,Baggrundsark!$C$4:$T$2502,16,FALSE),"")</f>
        <v/>
      </c>
      <c r="E201" s="132" t="str">
        <f>IFERROR(VLOOKUP($A201,Baggrundsark!$C$4:$T$2502,17,FALSE),"")</f>
        <v/>
      </c>
      <c r="F201" s="71" t="str">
        <f>IFERROR(IF(VLOOKUP($B201,Home!$C$8:$J$207,8,FALSE)=0,"",VLOOKUP($B201,Home!$C$8:$J$207,8,FALSE)),"")</f>
        <v/>
      </c>
      <c r="G201" s="139"/>
      <c r="H201" s="79"/>
      <c r="I201" s="79"/>
      <c r="J201" s="79"/>
      <c r="K201" s="63" t="str">
        <f t="shared" si="7"/>
        <v/>
      </c>
      <c r="L201" s="74" t="str">
        <f t="shared" si="6"/>
        <v/>
      </c>
      <c r="N201" s="54" t="str">
        <f>IF('Pivot Kontraktansatte'!A201="","",'Pivot Kontraktansatte'!A201)</f>
        <v/>
      </c>
      <c r="O201" s="55" t="str">
        <f>IF('Pivot Kontraktansatte'!A201="","",'Pivot Kontraktansatte'!B201)</f>
        <v/>
      </c>
      <c r="P201" s="56" t="str">
        <f>IF('Pivot Kontraktansatte'!A201="","",ROUNDDOWN('Pivot Kontraktansatte'!C201,2))</f>
        <v/>
      </c>
    </row>
    <row r="202" spans="1:16" x14ac:dyDescent="0.25">
      <c r="A202" s="49">
        <v>199</v>
      </c>
      <c r="B202" s="132" t="str">
        <f>IFERROR(VLOOKUP($A202,Baggrundsark!$C$4:$T$2502,13,FALSE),"")</f>
        <v/>
      </c>
      <c r="C202" s="32" t="str">
        <f>IFERROR(VLOOKUP($A202,Baggrundsark!$C$4:$T$2502,14,FALSE),"")</f>
        <v/>
      </c>
      <c r="D202" s="32" t="str">
        <f>IFERROR(VLOOKUP($A202,Baggrundsark!$C$4:$T$2502,16,FALSE),"")</f>
        <v/>
      </c>
      <c r="E202" s="132" t="str">
        <f>IFERROR(VLOOKUP($A202,Baggrundsark!$C$4:$T$2502,17,FALSE),"")</f>
        <v/>
      </c>
      <c r="F202" s="71" t="str">
        <f>IFERROR(IF(VLOOKUP($B202,Home!$C$8:$J$207,8,FALSE)=0,"",VLOOKUP($B202,Home!$C$8:$J$207,8,FALSE)),"")</f>
        <v/>
      </c>
      <c r="G202" s="139"/>
      <c r="H202" s="77"/>
      <c r="I202" s="77"/>
      <c r="J202" s="77"/>
      <c r="K202" s="63" t="str">
        <f t="shared" si="7"/>
        <v/>
      </c>
      <c r="L202" s="74" t="str">
        <f t="shared" si="6"/>
        <v/>
      </c>
      <c r="N202" s="54" t="str">
        <f>IF('Pivot Kontraktansatte'!A202="","",'Pivot Kontraktansatte'!A202)</f>
        <v/>
      </c>
      <c r="O202" s="55" t="str">
        <f>IF('Pivot Kontraktansatte'!A202="","",'Pivot Kontraktansatte'!B202)</f>
        <v/>
      </c>
      <c r="P202" s="56" t="str">
        <f>IF('Pivot Kontraktansatte'!A202="","",ROUNDDOWN('Pivot Kontraktansatte'!C202,2))</f>
        <v/>
      </c>
    </row>
    <row r="203" spans="1:16" x14ac:dyDescent="0.25">
      <c r="A203" s="49">
        <v>200</v>
      </c>
      <c r="B203" s="132" t="str">
        <f>IFERROR(VLOOKUP($A203,Baggrundsark!$C$4:$T$2502,13,FALSE),"")</f>
        <v/>
      </c>
      <c r="C203" s="32" t="str">
        <f>IFERROR(VLOOKUP($A203,Baggrundsark!$C$4:$T$2502,14,FALSE),"")</f>
        <v/>
      </c>
      <c r="D203" s="32" t="str">
        <f>IFERROR(VLOOKUP($A203,Baggrundsark!$C$4:$T$2502,16,FALSE),"")</f>
        <v/>
      </c>
      <c r="E203" s="132" t="str">
        <f>IFERROR(VLOOKUP($A203,Baggrundsark!$C$4:$T$2502,17,FALSE),"")</f>
        <v/>
      </c>
      <c r="F203" s="71" t="str">
        <f>IFERROR(IF(VLOOKUP($B203,Home!$C$8:$J$207,8,FALSE)=0,"",VLOOKUP($B203,Home!$C$8:$J$207,8,FALSE)),"")</f>
        <v/>
      </c>
      <c r="G203" s="139"/>
      <c r="H203" s="79"/>
      <c r="I203" s="79"/>
      <c r="J203" s="79"/>
      <c r="K203" s="63" t="str">
        <f t="shared" si="7"/>
        <v/>
      </c>
      <c r="L203" s="74" t="str">
        <f t="shared" si="6"/>
        <v/>
      </c>
      <c r="M203" s="134"/>
      <c r="N203" s="54" t="str">
        <f>IF('Pivot Kontraktansatte'!A203="","",'Pivot Kontraktansatte'!A203)</f>
        <v/>
      </c>
      <c r="O203" s="55" t="str">
        <f>IF('Pivot Kontraktansatte'!A203="","",'Pivot Kontraktansatte'!B203)</f>
        <v/>
      </c>
      <c r="P203" s="56" t="str">
        <f>IF('Pivot Kontraktansatte'!A203="","",ROUNDDOWN('Pivot Kontraktansatte'!C203,2))</f>
        <v/>
      </c>
    </row>
    <row r="204" spans="1:16" x14ac:dyDescent="0.25">
      <c r="A204" s="49">
        <v>201</v>
      </c>
      <c r="B204" s="132" t="str">
        <f>IFERROR(VLOOKUP($A204,Baggrundsark!$C$4:$T$2502,13,FALSE),"")</f>
        <v/>
      </c>
      <c r="C204" s="32" t="str">
        <f>IFERROR(VLOOKUP($A204,Baggrundsark!$C$4:$T$2502,14,FALSE),"")</f>
        <v/>
      </c>
      <c r="D204" s="32" t="str">
        <f>IFERROR(VLOOKUP($A204,Baggrundsark!$C$4:$T$2502,16,FALSE),"")</f>
        <v/>
      </c>
      <c r="E204" s="132" t="str">
        <f>IFERROR(VLOOKUP($A204,Baggrundsark!$C$4:$T$2502,17,FALSE),"")</f>
        <v/>
      </c>
      <c r="F204" s="71" t="str">
        <f>IFERROR(IF(VLOOKUP($B204,Home!$C$8:$J$207,8,FALSE)=0,"",VLOOKUP($B204,Home!$C$8:$J$207,8,FALSE)),"")</f>
        <v/>
      </c>
      <c r="G204" s="139"/>
      <c r="H204" s="77"/>
      <c r="I204" s="77"/>
      <c r="J204" s="77"/>
      <c r="K204" s="63" t="str">
        <f t="shared" si="7"/>
        <v/>
      </c>
      <c r="L204" s="74" t="str">
        <f t="shared" si="6"/>
        <v/>
      </c>
      <c r="M204" s="110"/>
      <c r="N204" s="110"/>
      <c r="O204" s="110"/>
      <c r="P204" s="110"/>
    </row>
    <row r="205" spans="1:16" x14ac:dyDescent="0.25">
      <c r="A205" s="49">
        <v>202</v>
      </c>
      <c r="B205" s="132" t="str">
        <f>IFERROR(VLOOKUP($A205,Baggrundsark!$C$4:$T$2502,13,FALSE),"")</f>
        <v/>
      </c>
      <c r="C205" s="32" t="str">
        <f>IFERROR(VLOOKUP($A205,Baggrundsark!$C$4:$T$2502,14,FALSE),"")</f>
        <v/>
      </c>
      <c r="D205" s="32" t="str">
        <f>IFERROR(VLOOKUP($A205,Baggrundsark!$C$4:$T$2502,16,FALSE),"")</f>
        <v/>
      </c>
      <c r="E205" s="132" t="str">
        <f>IFERROR(VLOOKUP($A205,Baggrundsark!$C$4:$T$2502,17,FALSE),"")</f>
        <v/>
      </c>
      <c r="F205" s="71" t="str">
        <f>IFERROR(IF(VLOOKUP($B205,Home!$C$8:$J$207,8,FALSE)=0,"",VLOOKUP($B205,Home!$C$8:$J$207,8,FALSE)),"")</f>
        <v/>
      </c>
      <c r="G205" s="139"/>
      <c r="H205" s="79"/>
      <c r="I205" s="79"/>
      <c r="J205" s="79"/>
      <c r="K205" s="63" t="str">
        <f t="shared" si="7"/>
        <v/>
      </c>
      <c r="L205" s="74" t="str">
        <f t="shared" si="6"/>
        <v/>
      </c>
      <c r="M205" s="110"/>
      <c r="N205" s="110"/>
      <c r="O205" s="110"/>
      <c r="P205" s="110"/>
    </row>
    <row r="206" spans="1:16" x14ac:dyDescent="0.25">
      <c r="A206" s="49">
        <v>203</v>
      </c>
      <c r="B206" s="132" t="str">
        <f>IFERROR(VLOOKUP($A206,Baggrundsark!$C$4:$T$2502,13,FALSE),"")</f>
        <v/>
      </c>
      <c r="C206" s="32" t="str">
        <f>IFERROR(VLOOKUP($A206,Baggrundsark!$C$4:$T$2502,14,FALSE),"")</f>
        <v/>
      </c>
      <c r="D206" s="32" t="str">
        <f>IFERROR(VLOOKUP($A206,Baggrundsark!$C$4:$T$2502,16,FALSE),"")</f>
        <v/>
      </c>
      <c r="E206" s="132" t="str">
        <f>IFERROR(VLOOKUP($A206,Baggrundsark!$C$4:$T$2502,17,FALSE),"")</f>
        <v/>
      </c>
      <c r="F206" s="71" t="str">
        <f>IFERROR(IF(VLOOKUP($B206,Home!$C$8:$J$207,8,FALSE)=0,"",VLOOKUP($B206,Home!$C$8:$J$207,8,FALSE)),"")</f>
        <v/>
      </c>
      <c r="G206" s="139"/>
      <c r="H206" s="77"/>
      <c r="I206" s="77"/>
      <c r="J206" s="77"/>
      <c r="K206" s="63" t="str">
        <f t="shared" si="7"/>
        <v/>
      </c>
      <c r="L206" s="74" t="str">
        <f t="shared" si="6"/>
        <v/>
      </c>
      <c r="M206" s="110"/>
      <c r="N206" s="110"/>
      <c r="O206" s="110"/>
      <c r="P206" s="110"/>
    </row>
    <row r="207" spans="1:16" x14ac:dyDescent="0.25">
      <c r="A207" s="49">
        <v>204</v>
      </c>
      <c r="B207" s="132" t="str">
        <f>IFERROR(VLOOKUP($A207,Baggrundsark!$C$4:$T$2502,13,FALSE),"")</f>
        <v/>
      </c>
      <c r="C207" s="32" t="str">
        <f>IFERROR(VLOOKUP($A207,Baggrundsark!$C$4:$T$2502,14,FALSE),"")</f>
        <v/>
      </c>
      <c r="D207" s="32" t="str">
        <f>IFERROR(VLOOKUP($A207,Baggrundsark!$C$4:$T$2502,16,FALSE),"")</f>
        <v/>
      </c>
      <c r="E207" s="132" t="str">
        <f>IFERROR(VLOOKUP($A207,Baggrundsark!$C$4:$T$2502,17,FALSE),"")</f>
        <v/>
      </c>
      <c r="F207" s="71" t="str">
        <f>IFERROR(IF(VLOOKUP($B207,Home!$C$8:$J$207,8,FALSE)=0,"",VLOOKUP($B207,Home!$C$8:$J$207,8,FALSE)),"")</f>
        <v/>
      </c>
      <c r="G207" s="139"/>
      <c r="H207" s="79"/>
      <c r="I207" s="79"/>
      <c r="J207" s="79"/>
      <c r="K207" s="63" t="str">
        <f t="shared" si="7"/>
        <v/>
      </c>
      <c r="L207" s="74" t="str">
        <f t="shared" si="6"/>
        <v/>
      </c>
      <c r="M207" s="110"/>
      <c r="N207" s="110"/>
      <c r="O207" s="110"/>
      <c r="P207" s="110"/>
    </row>
    <row r="208" spans="1:16" x14ac:dyDescent="0.25">
      <c r="A208" s="49">
        <v>205</v>
      </c>
      <c r="B208" s="132" t="str">
        <f>IFERROR(VLOOKUP($A208,Baggrundsark!$C$4:$T$2502,13,FALSE),"")</f>
        <v/>
      </c>
      <c r="C208" s="32" t="str">
        <f>IFERROR(VLOOKUP($A208,Baggrundsark!$C$4:$T$2502,14,FALSE),"")</f>
        <v/>
      </c>
      <c r="D208" s="32" t="str">
        <f>IFERROR(VLOOKUP($A208,Baggrundsark!$C$4:$T$2502,16,FALSE),"")</f>
        <v/>
      </c>
      <c r="E208" s="132" t="str">
        <f>IFERROR(VLOOKUP($A208,Baggrundsark!$C$4:$T$2502,17,FALSE),"")</f>
        <v/>
      </c>
      <c r="F208" s="71" t="str">
        <f>IFERROR(IF(VLOOKUP($B208,Home!$C$8:$J$207,8,FALSE)=0,"",VLOOKUP($B208,Home!$C$8:$J$207,8,FALSE)),"")</f>
        <v/>
      </c>
      <c r="G208" s="139"/>
      <c r="H208" s="77"/>
      <c r="I208" s="77"/>
      <c r="J208" s="77"/>
      <c r="K208" s="63" t="str">
        <f t="shared" si="7"/>
        <v/>
      </c>
      <c r="L208" s="74" t="str">
        <f t="shared" si="6"/>
        <v/>
      </c>
      <c r="M208" s="110"/>
      <c r="N208" s="110"/>
      <c r="O208" s="110"/>
      <c r="P208" s="110"/>
    </row>
    <row r="209" spans="1:16" x14ac:dyDescent="0.25">
      <c r="A209" s="49">
        <v>206</v>
      </c>
      <c r="B209" s="132" t="str">
        <f>IFERROR(VLOOKUP($A209,Baggrundsark!$C$4:$T$2502,13,FALSE),"")</f>
        <v/>
      </c>
      <c r="C209" s="32" t="str">
        <f>IFERROR(VLOOKUP($A209,Baggrundsark!$C$4:$T$2502,14,FALSE),"")</f>
        <v/>
      </c>
      <c r="D209" s="32" t="str">
        <f>IFERROR(VLOOKUP($A209,Baggrundsark!$C$4:$T$2502,16,FALSE),"")</f>
        <v/>
      </c>
      <c r="E209" s="132" t="str">
        <f>IFERROR(VLOOKUP($A209,Baggrundsark!$C$4:$T$2502,17,FALSE),"")</f>
        <v/>
      </c>
      <c r="F209" s="71" t="str">
        <f>IFERROR(IF(VLOOKUP($B209,Home!$C$8:$J$207,8,FALSE)=0,"",VLOOKUP($B209,Home!$C$8:$J$207,8,FALSE)),"")</f>
        <v/>
      </c>
      <c r="G209" s="139"/>
      <c r="H209" s="79"/>
      <c r="I209" s="79"/>
      <c r="J209" s="79"/>
      <c r="K209" s="63" t="str">
        <f t="shared" si="7"/>
        <v/>
      </c>
      <c r="L209" s="74" t="str">
        <f t="shared" si="6"/>
        <v/>
      </c>
      <c r="M209" s="110"/>
      <c r="N209" s="110"/>
      <c r="O209" s="110"/>
      <c r="P209" s="110"/>
    </row>
    <row r="210" spans="1:16" x14ac:dyDescent="0.25">
      <c r="A210" s="49">
        <v>207</v>
      </c>
      <c r="B210" s="132" t="str">
        <f>IFERROR(VLOOKUP($A210,Baggrundsark!$C$4:$T$2502,13,FALSE),"")</f>
        <v/>
      </c>
      <c r="C210" s="32" t="str">
        <f>IFERROR(VLOOKUP($A210,Baggrundsark!$C$4:$T$2502,14,FALSE),"")</f>
        <v/>
      </c>
      <c r="D210" s="32" t="str">
        <f>IFERROR(VLOOKUP($A210,Baggrundsark!$C$4:$T$2502,16,FALSE),"")</f>
        <v/>
      </c>
      <c r="E210" s="132" t="str">
        <f>IFERROR(VLOOKUP($A210,Baggrundsark!$C$4:$T$2502,17,FALSE),"")</f>
        <v/>
      </c>
      <c r="F210" s="71" t="str">
        <f>IFERROR(IF(VLOOKUP($B210,Home!$C$8:$J$207,8,FALSE)=0,"",VLOOKUP($B210,Home!$C$8:$J$207,8,FALSE)),"")</f>
        <v/>
      </c>
      <c r="G210" s="139"/>
      <c r="H210" s="77"/>
      <c r="I210" s="77"/>
      <c r="J210" s="77"/>
      <c r="K210" s="63" t="str">
        <f t="shared" si="7"/>
        <v/>
      </c>
      <c r="L210" s="74" t="str">
        <f t="shared" si="6"/>
        <v/>
      </c>
      <c r="M210" s="110"/>
      <c r="N210" s="110"/>
      <c r="O210" s="110"/>
      <c r="P210" s="110"/>
    </row>
    <row r="211" spans="1:16" x14ac:dyDescent="0.25">
      <c r="A211" s="49">
        <v>208</v>
      </c>
      <c r="B211" s="132" t="str">
        <f>IFERROR(VLOOKUP($A211,Baggrundsark!$C$4:$T$2502,13,FALSE),"")</f>
        <v/>
      </c>
      <c r="C211" s="32" t="str">
        <f>IFERROR(VLOOKUP($A211,Baggrundsark!$C$4:$T$2502,14,FALSE),"")</f>
        <v/>
      </c>
      <c r="D211" s="32" t="str">
        <f>IFERROR(VLOOKUP($A211,Baggrundsark!$C$4:$T$2502,16,FALSE),"")</f>
        <v/>
      </c>
      <c r="E211" s="132" t="str">
        <f>IFERROR(VLOOKUP($A211,Baggrundsark!$C$4:$T$2502,17,FALSE),"")</f>
        <v/>
      </c>
      <c r="F211" s="71" t="str">
        <f>IFERROR(IF(VLOOKUP($B211,Home!$C$8:$J$207,8,FALSE)=0,"",VLOOKUP($B211,Home!$C$8:$J$207,8,FALSE)),"")</f>
        <v/>
      </c>
      <c r="G211" s="139"/>
      <c r="H211" s="79"/>
      <c r="I211" s="79"/>
      <c r="J211" s="79"/>
      <c r="K211" s="63" t="str">
        <f t="shared" si="7"/>
        <v/>
      </c>
      <c r="L211" s="74" t="str">
        <f t="shared" si="6"/>
        <v/>
      </c>
      <c r="M211" s="110"/>
      <c r="N211" s="110"/>
      <c r="O211" s="110"/>
      <c r="P211" s="110"/>
    </row>
    <row r="212" spans="1:16" x14ac:dyDescent="0.25">
      <c r="A212" s="49">
        <v>209</v>
      </c>
      <c r="B212" s="132" t="str">
        <f>IFERROR(VLOOKUP($A212,Baggrundsark!$C$4:$T$2502,13,FALSE),"")</f>
        <v/>
      </c>
      <c r="C212" s="32" t="str">
        <f>IFERROR(VLOOKUP($A212,Baggrundsark!$C$4:$T$2502,14,FALSE),"")</f>
        <v/>
      </c>
      <c r="D212" s="32" t="str">
        <f>IFERROR(VLOOKUP($A212,Baggrundsark!$C$4:$T$2502,16,FALSE),"")</f>
        <v/>
      </c>
      <c r="E212" s="132" t="str">
        <f>IFERROR(VLOOKUP($A212,Baggrundsark!$C$4:$T$2502,17,FALSE),"")</f>
        <v/>
      </c>
      <c r="F212" s="71" t="str">
        <f>IFERROR(IF(VLOOKUP($B212,Home!$C$8:$J$207,8,FALSE)=0,"",VLOOKUP($B212,Home!$C$8:$J$207,8,FALSE)),"")</f>
        <v/>
      </c>
      <c r="G212" s="139"/>
      <c r="H212" s="77"/>
      <c r="I212" s="77"/>
      <c r="J212" s="77"/>
      <c r="K212" s="63" t="str">
        <f t="shared" si="7"/>
        <v/>
      </c>
      <c r="L212" s="74" t="str">
        <f t="shared" si="6"/>
        <v/>
      </c>
      <c r="M212" s="110"/>
      <c r="N212" s="110"/>
      <c r="O212" s="110"/>
      <c r="P212" s="110"/>
    </row>
    <row r="213" spans="1:16" x14ac:dyDescent="0.25">
      <c r="A213" s="49">
        <v>210</v>
      </c>
      <c r="B213" s="132" t="str">
        <f>IFERROR(VLOOKUP($A213,Baggrundsark!$C$4:$T$2502,13,FALSE),"")</f>
        <v/>
      </c>
      <c r="C213" s="32" t="str">
        <f>IFERROR(VLOOKUP($A213,Baggrundsark!$C$4:$T$2502,14,FALSE),"")</f>
        <v/>
      </c>
      <c r="D213" s="32" t="str">
        <f>IFERROR(VLOOKUP($A213,Baggrundsark!$C$4:$T$2502,16,FALSE),"")</f>
        <v/>
      </c>
      <c r="E213" s="132" t="str">
        <f>IFERROR(VLOOKUP($A213,Baggrundsark!$C$4:$T$2502,17,FALSE),"")</f>
        <v/>
      </c>
      <c r="F213" s="71" t="str">
        <f>IFERROR(IF(VLOOKUP($B213,Home!$C$8:$J$207,8,FALSE)=0,"",VLOOKUP($B213,Home!$C$8:$J$207,8,FALSE)),"")</f>
        <v/>
      </c>
      <c r="G213" s="139"/>
      <c r="H213" s="79"/>
      <c r="I213" s="79"/>
      <c r="J213" s="79"/>
      <c r="K213" s="63" t="str">
        <f t="shared" si="7"/>
        <v/>
      </c>
      <c r="L213" s="74" t="str">
        <f t="shared" si="6"/>
        <v/>
      </c>
      <c r="M213" s="110"/>
      <c r="N213" s="110"/>
      <c r="O213" s="110"/>
      <c r="P213" s="110"/>
    </row>
    <row r="214" spans="1:16" x14ac:dyDescent="0.25">
      <c r="A214" s="49">
        <v>211</v>
      </c>
      <c r="B214" s="132" t="str">
        <f>IFERROR(VLOOKUP($A214,Baggrundsark!$C$4:$T$2502,13,FALSE),"")</f>
        <v/>
      </c>
      <c r="C214" s="32" t="str">
        <f>IFERROR(VLOOKUP($A214,Baggrundsark!$C$4:$T$2502,14,FALSE),"")</f>
        <v/>
      </c>
      <c r="D214" s="32" t="str">
        <f>IFERROR(VLOOKUP($A214,Baggrundsark!$C$4:$T$2502,16,FALSE),"")</f>
        <v/>
      </c>
      <c r="E214" s="132" t="str">
        <f>IFERROR(VLOOKUP($A214,Baggrundsark!$C$4:$T$2502,17,FALSE),"")</f>
        <v/>
      </c>
      <c r="F214" s="71" t="str">
        <f>IFERROR(IF(VLOOKUP($B214,Home!$C$8:$J$207,8,FALSE)=0,"",VLOOKUP($B214,Home!$C$8:$J$207,8,FALSE)),"")</f>
        <v/>
      </c>
      <c r="G214" s="139"/>
      <c r="H214" s="77"/>
      <c r="I214" s="77"/>
      <c r="J214" s="77"/>
      <c r="K214" s="63" t="str">
        <f t="shared" si="7"/>
        <v/>
      </c>
      <c r="L214" s="74" t="str">
        <f t="shared" si="6"/>
        <v/>
      </c>
      <c r="M214" s="110"/>
      <c r="N214" s="110"/>
      <c r="O214" s="110"/>
      <c r="P214" s="110"/>
    </row>
    <row r="215" spans="1:16" x14ac:dyDescent="0.25">
      <c r="A215" s="49">
        <v>212</v>
      </c>
      <c r="B215" s="132" t="str">
        <f>IFERROR(VLOOKUP($A215,Baggrundsark!$C$4:$T$2502,13,FALSE),"")</f>
        <v/>
      </c>
      <c r="C215" s="32" t="str">
        <f>IFERROR(VLOOKUP($A215,Baggrundsark!$C$4:$T$2502,14,FALSE),"")</f>
        <v/>
      </c>
      <c r="D215" s="32" t="str">
        <f>IFERROR(VLOOKUP($A215,Baggrundsark!$C$4:$T$2502,16,FALSE),"")</f>
        <v/>
      </c>
      <c r="E215" s="132" t="str">
        <f>IFERROR(VLOOKUP($A215,Baggrundsark!$C$4:$T$2502,17,FALSE),"")</f>
        <v/>
      </c>
      <c r="F215" s="71" t="str">
        <f>IFERROR(IF(VLOOKUP($B215,Home!$C$8:$J$207,8,FALSE)=0,"",VLOOKUP($B215,Home!$C$8:$J$207,8,FALSE)),"")</f>
        <v/>
      </c>
      <c r="G215" s="139"/>
      <c r="H215" s="79"/>
      <c r="I215" s="79"/>
      <c r="J215" s="79"/>
      <c r="K215" s="63" t="str">
        <f t="shared" si="7"/>
        <v/>
      </c>
      <c r="L215" s="74" t="str">
        <f t="shared" si="6"/>
        <v/>
      </c>
      <c r="M215" s="110"/>
      <c r="N215" s="110"/>
      <c r="O215" s="110"/>
      <c r="P215" s="110"/>
    </row>
    <row r="216" spans="1:16" x14ac:dyDescent="0.25">
      <c r="A216" s="49">
        <v>213</v>
      </c>
      <c r="B216" s="132" t="str">
        <f>IFERROR(VLOOKUP($A216,Baggrundsark!$C$4:$T$2502,13,FALSE),"")</f>
        <v/>
      </c>
      <c r="C216" s="32" t="str">
        <f>IFERROR(VLOOKUP($A216,Baggrundsark!$C$4:$T$2502,14,FALSE),"")</f>
        <v/>
      </c>
      <c r="D216" s="32" t="str">
        <f>IFERROR(VLOOKUP($A216,Baggrundsark!$C$4:$T$2502,16,FALSE),"")</f>
        <v/>
      </c>
      <c r="E216" s="132" t="str">
        <f>IFERROR(VLOOKUP($A216,Baggrundsark!$C$4:$T$2502,17,FALSE),"")</f>
        <v/>
      </c>
      <c r="F216" s="71" t="str">
        <f>IFERROR(IF(VLOOKUP($B216,Home!$C$8:$J$207,8,FALSE)=0,"",VLOOKUP($B216,Home!$C$8:$J$207,8,FALSE)),"")</f>
        <v/>
      </c>
      <c r="G216" s="139"/>
      <c r="H216" s="77"/>
      <c r="I216" s="77"/>
      <c r="J216" s="77"/>
      <c r="K216" s="63" t="str">
        <f t="shared" si="7"/>
        <v/>
      </c>
      <c r="L216" s="74" t="str">
        <f t="shared" si="6"/>
        <v/>
      </c>
      <c r="M216" s="110"/>
      <c r="N216" s="110"/>
      <c r="O216" s="110"/>
      <c r="P216" s="110"/>
    </row>
    <row r="217" spans="1:16" x14ac:dyDescent="0.25">
      <c r="A217" s="49">
        <v>214</v>
      </c>
      <c r="B217" s="132" t="str">
        <f>IFERROR(VLOOKUP($A217,Baggrundsark!$C$4:$T$2502,13,FALSE),"")</f>
        <v/>
      </c>
      <c r="C217" s="32" t="str">
        <f>IFERROR(VLOOKUP($A217,Baggrundsark!$C$4:$T$2502,14,FALSE),"")</f>
        <v/>
      </c>
      <c r="D217" s="32" t="str">
        <f>IFERROR(VLOOKUP($A217,Baggrundsark!$C$4:$T$2502,16,FALSE),"")</f>
        <v/>
      </c>
      <c r="E217" s="132" t="str">
        <f>IFERROR(VLOOKUP($A217,Baggrundsark!$C$4:$T$2502,17,FALSE),"")</f>
        <v/>
      </c>
      <c r="F217" s="71" t="str">
        <f>IFERROR(IF(VLOOKUP($B217,Home!$C$8:$J$207,8,FALSE)=0,"",VLOOKUP($B217,Home!$C$8:$J$207,8,FALSE)),"")</f>
        <v/>
      </c>
      <c r="G217" s="139"/>
      <c r="H217" s="79"/>
      <c r="I217" s="79"/>
      <c r="J217" s="79"/>
      <c r="K217" s="63" t="str">
        <f t="shared" si="7"/>
        <v/>
      </c>
      <c r="L217" s="74" t="str">
        <f t="shared" si="6"/>
        <v/>
      </c>
      <c r="M217" s="110"/>
      <c r="N217" s="110"/>
      <c r="O217" s="110"/>
      <c r="P217" s="110"/>
    </row>
    <row r="218" spans="1:16" x14ac:dyDescent="0.25">
      <c r="A218" s="49">
        <v>215</v>
      </c>
      <c r="B218" s="132" t="str">
        <f>IFERROR(VLOOKUP($A218,Baggrundsark!$C$4:$T$2502,13,FALSE),"")</f>
        <v/>
      </c>
      <c r="C218" s="32" t="str">
        <f>IFERROR(VLOOKUP($A218,Baggrundsark!$C$4:$T$2502,14,FALSE),"")</f>
        <v/>
      </c>
      <c r="D218" s="32" t="str">
        <f>IFERROR(VLOOKUP($A218,Baggrundsark!$C$4:$T$2502,16,FALSE),"")</f>
        <v/>
      </c>
      <c r="E218" s="132" t="str">
        <f>IFERROR(VLOOKUP($A218,Baggrundsark!$C$4:$T$2502,17,FALSE),"")</f>
        <v/>
      </c>
      <c r="F218" s="71" t="str">
        <f>IFERROR(IF(VLOOKUP($B218,Home!$C$8:$J$207,8,FALSE)=0,"",VLOOKUP($B218,Home!$C$8:$J$207,8,FALSE)),"")</f>
        <v/>
      </c>
      <c r="G218" s="139"/>
      <c r="H218" s="77"/>
      <c r="I218" s="77"/>
      <c r="J218" s="77"/>
      <c r="K218" s="63" t="str">
        <f t="shared" si="7"/>
        <v/>
      </c>
      <c r="L218" s="74" t="str">
        <f t="shared" si="6"/>
        <v/>
      </c>
      <c r="M218" s="110"/>
      <c r="N218" s="110"/>
      <c r="O218" s="110"/>
      <c r="P218" s="110"/>
    </row>
    <row r="219" spans="1:16" x14ac:dyDescent="0.25">
      <c r="A219" s="49">
        <v>216</v>
      </c>
      <c r="B219" s="132" t="str">
        <f>IFERROR(VLOOKUP($A219,Baggrundsark!$C$4:$T$2502,13,FALSE),"")</f>
        <v/>
      </c>
      <c r="C219" s="32" t="str">
        <f>IFERROR(VLOOKUP($A219,Baggrundsark!$C$4:$T$2502,14,FALSE),"")</f>
        <v/>
      </c>
      <c r="D219" s="32" t="str">
        <f>IFERROR(VLOOKUP($A219,Baggrundsark!$C$4:$T$2502,16,FALSE),"")</f>
        <v/>
      </c>
      <c r="E219" s="132" t="str">
        <f>IFERROR(VLOOKUP($A219,Baggrundsark!$C$4:$T$2502,17,FALSE),"")</f>
        <v/>
      </c>
      <c r="F219" s="71" t="str">
        <f>IFERROR(IF(VLOOKUP($B219,Home!$C$8:$J$207,8,FALSE)=0,"",VLOOKUP($B219,Home!$C$8:$J$207,8,FALSE)),"")</f>
        <v/>
      </c>
      <c r="G219" s="139"/>
      <c r="H219" s="79"/>
      <c r="I219" s="79"/>
      <c r="J219" s="79"/>
      <c r="K219" s="63" t="str">
        <f t="shared" si="7"/>
        <v/>
      </c>
      <c r="L219" s="74" t="str">
        <f t="shared" si="6"/>
        <v/>
      </c>
      <c r="M219" s="110"/>
      <c r="N219" s="110"/>
      <c r="O219" s="110"/>
      <c r="P219" s="110"/>
    </row>
    <row r="220" spans="1:16" x14ac:dyDescent="0.25">
      <c r="A220" s="49">
        <v>217</v>
      </c>
      <c r="B220" s="132" t="str">
        <f>IFERROR(VLOOKUP($A220,Baggrundsark!$C$4:$T$2502,13,FALSE),"")</f>
        <v/>
      </c>
      <c r="C220" s="32" t="str">
        <f>IFERROR(VLOOKUP($A220,Baggrundsark!$C$4:$T$2502,14,FALSE),"")</f>
        <v/>
      </c>
      <c r="D220" s="32" t="str">
        <f>IFERROR(VLOOKUP($A220,Baggrundsark!$C$4:$T$2502,16,FALSE),"")</f>
        <v/>
      </c>
      <c r="E220" s="132" t="str">
        <f>IFERROR(VLOOKUP($A220,Baggrundsark!$C$4:$T$2502,17,FALSE),"")</f>
        <v/>
      </c>
      <c r="F220" s="71" t="str">
        <f>IFERROR(IF(VLOOKUP($B220,Home!$C$8:$J$207,8,FALSE)=0,"",VLOOKUP($B220,Home!$C$8:$J$207,8,FALSE)),"")</f>
        <v/>
      </c>
      <c r="G220" s="139"/>
      <c r="H220" s="77"/>
      <c r="I220" s="77"/>
      <c r="J220" s="77"/>
      <c r="K220" s="63" t="str">
        <f t="shared" si="7"/>
        <v/>
      </c>
      <c r="L220" s="74" t="str">
        <f t="shared" si="6"/>
        <v/>
      </c>
      <c r="M220" s="110"/>
      <c r="N220" s="110"/>
      <c r="O220" s="110"/>
      <c r="P220" s="110"/>
    </row>
    <row r="221" spans="1:16" x14ac:dyDescent="0.25">
      <c r="A221" s="49">
        <v>218</v>
      </c>
      <c r="B221" s="132" t="str">
        <f>IFERROR(VLOOKUP($A221,Baggrundsark!$C$4:$T$2502,13,FALSE),"")</f>
        <v/>
      </c>
      <c r="C221" s="32" t="str">
        <f>IFERROR(VLOOKUP($A221,Baggrundsark!$C$4:$T$2502,14,FALSE),"")</f>
        <v/>
      </c>
      <c r="D221" s="32" t="str">
        <f>IFERROR(VLOOKUP($A221,Baggrundsark!$C$4:$T$2502,16,FALSE),"")</f>
        <v/>
      </c>
      <c r="E221" s="132" t="str">
        <f>IFERROR(VLOOKUP($A221,Baggrundsark!$C$4:$T$2502,17,FALSE),"")</f>
        <v/>
      </c>
      <c r="F221" s="71" t="str">
        <f>IFERROR(IF(VLOOKUP($B221,Home!$C$8:$J$207,8,FALSE)=0,"",VLOOKUP($B221,Home!$C$8:$J$207,8,FALSE)),"")</f>
        <v/>
      </c>
      <c r="G221" s="139"/>
      <c r="H221" s="79"/>
      <c r="I221" s="79"/>
      <c r="J221" s="79"/>
      <c r="K221" s="63" t="str">
        <f t="shared" si="7"/>
        <v/>
      </c>
      <c r="L221" s="74" t="str">
        <f t="shared" si="6"/>
        <v/>
      </c>
      <c r="M221" s="110"/>
      <c r="N221" s="110"/>
      <c r="O221" s="110"/>
      <c r="P221" s="110"/>
    </row>
    <row r="222" spans="1:16" x14ac:dyDescent="0.25">
      <c r="A222" s="49">
        <v>219</v>
      </c>
      <c r="B222" s="132" t="str">
        <f>IFERROR(VLOOKUP($A222,Baggrundsark!$C$4:$T$2502,13,FALSE),"")</f>
        <v/>
      </c>
      <c r="C222" s="32" t="str">
        <f>IFERROR(VLOOKUP($A222,Baggrundsark!$C$4:$T$2502,14,FALSE),"")</f>
        <v/>
      </c>
      <c r="D222" s="32" t="str">
        <f>IFERROR(VLOOKUP($A222,Baggrundsark!$C$4:$T$2502,16,FALSE),"")</f>
        <v/>
      </c>
      <c r="E222" s="132" t="str">
        <f>IFERROR(VLOOKUP($A222,Baggrundsark!$C$4:$T$2502,17,FALSE),"")</f>
        <v/>
      </c>
      <c r="F222" s="71" t="str">
        <f>IFERROR(IF(VLOOKUP($B222,Home!$C$8:$J$207,8,FALSE)=0,"",VLOOKUP($B222,Home!$C$8:$J$207,8,FALSE)),"")</f>
        <v/>
      </c>
      <c r="G222" s="139"/>
      <c r="H222" s="77"/>
      <c r="I222" s="77"/>
      <c r="J222" s="77"/>
      <c r="K222" s="63" t="str">
        <f t="shared" si="7"/>
        <v/>
      </c>
      <c r="L222" s="74" t="str">
        <f t="shared" si="6"/>
        <v/>
      </c>
      <c r="M222" s="110"/>
      <c r="N222" s="110"/>
      <c r="O222" s="110"/>
      <c r="P222" s="110"/>
    </row>
    <row r="223" spans="1:16" x14ac:dyDescent="0.25">
      <c r="A223" s="49">
        <v>220</v>
      </c>
      <c r="B223" s="132" t="str">
        <f>IFERROR(VLOOKUP($A223,Baggrundsark!$C$4:$T$2502,13,FALSE),"")</f>
        <v/>
      </c>
      <c r="C223" s="32" t="str">
        <f>IFERROR(VLOOKUP($A223,Baggrundsark!$C$4:$T$2502,14,FALSE),"")</f>
        <v/>
      </c>
      <c r="D223" s="32" t="str">
        <f>IFERROR(VLOOKUP($A223,Baggrundsark!$C$4:$T$2502,16,FALSE),"")</f>
        <v/>
      </c>
      <c r="E223" s="132" t="str">
        <f>IFERROR(VLOOKUP($A223,Baggrundsark!$C$4:$T$2502,17,FALSE),"")</f>
        <v/>
      </c>
      <c r="F223" s="71" t="str">
        <f>IFERROR(IF(VLOOKUP($B223,Home!$C$8:$J$207,8,FALSE)=0,"",VLOOKUP($B223,Home!$C$8:$J$207,8,FALSE)),"")</f>
        <v/>
      </c>
      <c r="G223" s="139"/>
      <c r="H223" s="79"/>
      <c r="I223" s="79"/>
      <c r="J223" s="79"/>
      <c r="K223" s="63" t="str">
        <f t="shared" si="7"/>
        <v/>
      </c>
      <c r="L223" s="74" t="str">
        <f t="shared" si="6"/>
        <v/>
      </c>
      <c r="M223" s="110"/>
      <c r="N223" s="110"/>
      <c r="O223" s="110"/>
      <c r="P223" s="110"/>
    </row>
    <row r="224" spans="1:16" x14ac:dyDescent="0.25">
      <c r="A224" s="49">
        <v>221</v>
      </c>
      <c r="B224" s="132" t="str">
        <f>IFERROR(VLOOKUP($A224,Baggrundsark!$C$4:$T$2502,13,FALSE),"")</f>
        <v/>
      </c>
      <c r="C224" s="32" t="str">
        <f>IFERROR(VLOOKUP($A224,Baggrundsark!$C$4:$T$2502,14,FALSE),"")</f>
        <v/>
      </c>
      <c r="D224" s="32" t="str">
        <f>IFERROR(VLOOKUP($A224,Baggrundsark!$C$4:$T$2502,16,FALSE),"")</f>
        <v/>
      </c>
      <c r="E224" s="132" t="str">
        <f>IFERROR(VLOOKUP($A224,Baggrundsark!$C$4:$T$2502,17,FALSE),"")</f>
        <v/>
      </c>
      <c r="F224" s="71" t="str">
        <f>IFERROR(IF(VLOOKUP($B224,Home!$C$8:$J$207,8,FALSE)=0,"",VLOOKUP($B224,Home!$C$8:$J$207,8,FALSE)),"")</f>
        <v/>
      </c>
      <c r="G224" s="139"/>
      <c r="H224" s="77"/>
      <c r="I224" s="77"/>
      <c r="J224" s="77"/>
      <c r="K224" s="63" t="str">
        <f t="shared" si="7"/>
        <v/>
      </c>
      <c r="L224" s="74" t="str">
        <f t="shared" si="6"/>
        <v/>
      </c>
      <c r="M224" s="110"/>
      <c r="N224" s="110"/>
      <c r="O224" s="110"/>
      <c r="P224" s="110"/>
    </row>
    <row r="225" spans="1:16" x14ac:dyDescent="0.25">
      <c r="A225" s="49">
        <v>222</v>
      </c>
      <c r="B225" s="132" t="str">
        <f>IFERROR(VLOOKUP($A225,Baggrundsark!$C$4:$T$2502,13,FALSE),"")</f>
        <v/>
      </c>
      <c r="C225" s="32" t="str">
        <f>IFERROR(VLOOKUP($A225,Baggrundsark!$C$4:$T$2502,14,FALSE),"")</f>
        <v/>
      </c>
      <c r="D225" s="32" t="str">
        <f>IFERROR(VLOOKUP($A225,Baggrundsark!$C$4:$T$2502,16,FALSE),"")</f>
        <v/>
      </c>
      <c r="E225" s="132" t="str">
        <f>IFERROR(VLOOKUP($A225,Baggrundsark!$C$4:$T$2502,17,FALSE),"")</f>
        <v/>
      </c>
      <c r="F225" s="71" t="str">
        <f>IFERROR(IF(VLOOKUP($B225,Home!$C$8:$J$207,8,FALSE)=0,"",VLOOKUP($B225,Home!$C$8:$J$207,8,FALSE)),"")</f>
        <v/>
      </c>
      <c r="G225" s="139"/>
      <c r="H225" s="79"/>
      <c r="I225" s="79"/>
      <c r="J225" s="79"/>
      <c r="K225" s="63" t="str">
        <f t="shared" si="7"/>
        <v/>
      </c>
      <c r="L225" s="74" t="str">
        <f t="shared" si="6"/>
        <v/>
      </c>
      <c r="M225" s="110"/>
      <c r="N225" s="110"/>
      <c r="O225" s="110"/>
      <c r="P225" s="110"/>
    </row>
    <row r="226" spans="1:16" x14ac:dyDescent="0.25">
      <c r="A226" s="49">
        <v>223</v>
      </c>
      <c r="B226" s="132" t="str">
        <f>IFERROR(VLOOKUP($A226,Baggrundsark!$C$4:$T$2502,13,FALSE),"")</f>
        <v/>
      </c>
      <c r="C226" s="32" t="str">
        <f>IFERROR(VLOOKUP($A226,Baggrundsark!$C$4:$T$2502,14,FALSE),"")</f>
        <v/>
      </c>
      <c r="D226" s="32" t="str">
        <f>IFERROR(VLOOKUP($A226,Baggrundsark!$C$4:$T$2502,16,FALSE),"")</f>
        <v/>
      </c>
      <c r="E226" s="132" t="str">
        <f>IFERROR(VLOOKUP($A226,Baggrundsark!$C$4:$T$2502,17,FALSE),"")</f>
        <v/>
      </c>
      <c r="F226" s="71" t="str">
        <f>IFERROR(IF(VLOOKUP($B226,Home!$C$8:$J$207,8,FALSE)=0,"",VLOOKUP($B226,Home!$C$8:$J$207,8,FALSE)),"")</f>
        <v/>
      </c>
      <c r="G226" s="139"/>
      <c r="H226" s="77"/>
      <c r="I226" s="77"/>
      <c r="J226" s="77"/>
      <c r="K226" s="63" t="str">
        <f t="shared" si="7"/>
        <v/>
      </c>
      <c r="L226" s="74" t="str">
        <f t="shared" si="6"/>
        <v/>
      </c>
      <c r="M226" s="110"/>
      <c r="N226" s="110"/>
      <c r="O226" s="110"/>
      <c r="P226" s="110"/>
    </row>
    <row r="227" spans="1:16" x14ac:dyDescent="0.25">
      <c r="A227" s="49">
        <v>224</v>
      </c>
      <c r="B227" s="132" t="str">
        <f>IFERROR(VLOOKUP($A227,Baggrundsark!$C$4:$T$2502,13,FALSE),"")</f>
        <v/>
      </c>
      <c r="C227" s="32" t="str">
        <f>IFERROR(VLOOKUP($A227,Baggrundsark!$C$4:$T$2502,14,FALSE),"")</f>
        <v/>
      </c>
      <c r="D227" s="32" t="str">
        <f>IFERROR(VLOOKUP($A227,Baggrundsark!$C$4:$T$2502,16,FALSE),"")</f>
        <v/>
      </c>
      <c r="E227" s="132" t="str">
        <f>IFERROR(VLOOKUP($A227,Baggrundsark!$C$4:$T$2502,17,FALSE),"")</f>
        <v/>
      </c>
      <c r="F227" s="71" t="str">
        <f>IFERROR(IF(VLOOKUP($B227,Home!$C$8:$J$207,8,FALSE)=0,"",VLOOKUP($B227,Home!$C$8:$J$207,8,FALSE)),"")</f>
        <v/>
      </c>
      <c r="G227" s="139"/>
      <c r="H227" s="79"/>
      <c r="I227" s="79"/>
      <c r="J227" s="79"/>
      <c r="K227" s="63" t="str">
        <f t="shared" si="7"/>
        <v/>
      </c>
      <c r="L227" s="74" t="str">
        <f t="shared" si="6"/>
        <v/>
      </c>
      <c r="M227" s="110"/>
      <c r="N227" s="110"/>
      <c r="O227" s="110"/>
      <c r="P227" s="110"/>
    </row>
    <row r="228" spans="1:16" x14ac:dyDescent="0.25">
      <c r="A228" s="49">
        <v>225</v>
      </c>
      <c r="B228" s="132" t="str">
        <f>IFERROR(VLOOKUP($A228,Baggrundsark!$C$4:$T$2502,13,FALSE),"")</f>
        <v/>
      </c>
      <c r="C228" s="32" t="str">
        <f>IFERROR(VLOOKUP($A228,Baggrundsark!$C$4:$T$2502,14,FALSE),"")</f>
        <v/>
      </c>
      <c r="D228" s="32" t="str">
        <f>IFERROR(VLOOKUP($A228,Baggrundsark!$C$4:$T$2502,16,FALSE),"")</f>
        <v/>
      </c>
      <c r="E228" s="132" t="str">
        <f>IFERROR(VLOOKUP($A228,Baggrundsark!$C$4:$T$2502,17,FALSE),"")</f>
        <v/>
      </c>
      <c r="F228" s="71" t="str">
        <f>IFERROR(IF(VLOOKUP($B228,Home!$C$8:$J$207,8,FALSE)=0,"",VLOOKUP($B228,Home!$C$8:$J$207,8,FALSE)),"")</f>
        <v/>
      </c>
      <c r="G228" s="139"/>
      <c r="H228" s="77"/>
      <c r="I228" s="77"/>
      <c r="J228" s="77"/>
      <c r="K228" s="63" t="str">
        <f t="shared" si="7"/>
        <v/>
      </c>
      <c r="L228" s="74" t="str">
        <f t="shared" si="6"/>
        <v/>
      </c>
      <c r="M228" s="110"/>
      <c r="N228" s="110"/>
      <c r="O228" s="110"/>
      <c r="P228" s="110"/>
    </row>
    <row r="229" spans="1:16" x14ac:dyDescent="0.25">
      <c r="A229" s="49">
        <v>226</v>
      </c>
      <c r="B229" s="132" t="str">
        <f>IFERROR(VLOOKUP($A229,Baggrundsark!$C$4:$T$2502,13,FALSE),"")</f>
        <v/>
      </c>
      <c r="C229" s="32" t="str">
        <f>IFERROR(VLOOKUP($A229,Baggrundsark!$C$4:$T$2502,14,FALSE),"")</f>
        <v/>
      </c>
      <c r="D229" s="32" t="str">
        <f>IFERROR(VLOOKUP($A229,Baggrundsark!$C$4:$T$2502,16,FALSE),"")</f>
        <v/>
      </c>
      <c r="E229" s="132" t="str">
        <f>IFERROR(VLOOKUP($A229,Baggrundsark!$C$4:$T$2502,17,FALSE),"")</f>
        <v/>
      </c>
      <c r="F229" s="71" t="str">
        <f>IFERROR(IF(VLOOKUP($B229,Home!$C$8:$J$207,8,FALSE)=0,"",VLOOKUP($B229,Home!$C$8:$J$207,8,FALSE)),"")</f>
        <v/>
      </c>
      <c r="G229" s="139"/>
      <c r="H229" s="79"/>
      <c r="I229" s="79"/>
      <c r="J229" s="79"/>
      <c r="K229" s="63" t="str">
        <f t="shared" si="7"/>
        <v/>
      </c>
      <c r="L229" s="74" t="str">
        <f t="shared" si="6"/>
        <v/>
      </c>
      <c r="M229" s="110"/>
      <c r="N229" s="110"/>
      <c r="O229" s="110"/>
      <c r="P229" s="110"/>
    </row>
    <row r="230" spans="1:16" x14ac:dyDescent="0.25">
      <c r="A230" s="49">
        <v>227</v>
      </c>
      <c r="B230" s="132" t="str">
        <f>IFERROR(VLOOKUP($A230,Baggrundsark!$C$4:$T$2502,13,FALSE),"")</f>
        <v/>
      </c>
      <c r="C230" s="32" t="str">
        <f>IFERROR(VLOOKUP($A230,Baggrundsark!$C$4:$T$2502,14,FALSE),"")</f>
        <v/>
      </c>
      <c r="D230" s="32" t="str">
        <f>IFERROR(VLOOKUP($A230,Baggrundsark!$C$4:$T$2502,16,FALSE),"")</f>
        <v/>
      </c>
      <c r="E230" s="132" t="str">
        <f>IFERROR(VLOOKUP($A230,Baggrundsark!$C$4:$T$2502,17,FALSE),"")</f>
        <v/>
      </c>
      <c r="F230" s="71" t="str">
        <f>IFERROR(IF(VLOOKUP($B230,Home!$C$8:$J$207,8,FALSE)=0,"",VLOOKUP($B230,Home!$C$8:$J$207,8,FALSE)),"")</f>
        <v/>
      </c>
      <c r="G230" s="139"/>
      <c r="H230" s="77"/>
      <c r="I230" s="77"/>
      <c r="J230" s="77"/>
      <c r="K230" s="63" t="str">
        <f t="shared" si="7"/>
        <v/>
      </c>
      <c r="L230" s="74" t="str">
        <f t="shared" si="6"/>
        <v/>
      </c>
      <c r="M230" s="110"/>
      <c r="N230" s="110"/>
      <c r="O230" s="110"/>
      <c r="P230" s="110"/>
    </row>
    <row r="231" spans="1:16" x14ac:dyDescent="0.25">
      <c r="A231" s="49">
        <v>228</v>
      </c>
      <c r="B231" s="132" t="str">
        <f>IFERROR(VLOOKUP($A231,Baggrundsark!$C$4:$T$2502,13,FALSE),"")</f>
        <v/>
      </c>
      <c r="C231" s="32" t="str">
        <f>IFERROR(VLOOKUP($A231,Baggrundsark!$C$4:$T$2502,14,FALSE),"")</f>
        <v/>
      </c>
      <c r="D231" s="32" t="str">
        <f>IFERROR(VLOOKUP($A231,Baggrundsark!$C$4:$T$2502,16,FALSE),"")</f>
        <v/>
      </c>
      <c r="E231" s="132" t="str">
        <f>IFERROR(VLOOKUP($A231,Baggrundsark!$C$4:$T$2502,17,FALSE),"")</f>
        <v/>
      </c>
      <c r="F231" s="71" t="str">
        <f>IFERROR(IF(VLOOKUP($B231,Home!$C$8:$J$207,8,FALSE)=0,"",VLOOKUP($B231,Home!$C$8:$J$207,8,FALSE)),"")</f>
        <v/>
      </c>
      <c r="G231" s="139"/>
      <c r="H231" s="79"/>
      <c r="I231" s="79"/>
      <c r="J231" s="79"/>
      <c r="K231" s="63" t="str">
        <f t="shared" si="7"/>
        <v/>
      </c>
      <c r="L231" s="74" t="str">
        <f t="shared" si="6"/>
        <v/>
      </c>
      <c r="M231" s="110"/>
      <c r="N231" s="110"/>
      <c r="O231" s="110"/>
      <c r="P231" s="110"/>
    </row>
    <row r="232" spans="1:16" x14ac:dyDescent="0.25">
      <c r="A232" s="49">
        <v>229</v>
      </c>
      <c r="B232" s="132" t="str">
        <f>IFERROR(VLOOKUP($A232,Baggrundsark!$C$4:$T$2502,13,FALSE),"")</f>
        <v/>
      </c>
      <c r="C232" s="32" t="str">
        <f>IFERROR(VLOOKUP($A232,Baggrundsark!$C$4:$T$2502,14,FALSE),"")</f>
        <v/>
      </c>
      <c r="D232" s="32" t="str">
        <f>IFERROR(VLOOKUP($A232,Baggrundsark!$C$4:$T$2502,16,FALSE),"")</f>
        <v/>
      </c>
      <c r="E232" s="132" t="str">
        <f>IFERROR(VLOOKUP($A232,Baggrundsark!$C$4:$T$2502,17,FALSE),"")</f>
        <v/>
      </c>
      <c r="F232" s="71" t="str">
        <f>IFERROR(IF(VLOOKUP($B232,Home!$C$8:$J$207,8,FALSE)=0,"",VLOOKUP($B232,Home!$C$8:$J$207,8,FALSE)),"")</f>
        <v/>
      </c>
      <c r="G232" s="139"/>
      <c r="H232" s="77"/>
      <c r="I232" s="77"/>
      <c r="J232" s="77"/>
      <c r="K232" s="63" t="str">
        <f t="shared" si="7"/>
        <v/>
      </c>
      <c r="L232" s="74" t="str">
        <f t="shared" si="6"/>
        <v/>
      </c>
      <c r="M232" s="110"/>
      <c r="N232" s="110"/>
      <c r="O232" s="110"/>
      <c r="P232" s="110"/>
    </row>
    <row r="233" spans="1:16" x14ac:dyDescent="0.25">
      <c r="A233" s="49">
        <v>230</v>
      </c>
      <c r="B233" s="132" t="str">
        <f>IFERROR(VLOOKUP($A233,Baggrundsark!$C$4:$T$2502,13,FALSE),"")</f>
        <v/>
      </c>
      <c r="C233" s="32" t="str">
        <f>IFERROR(VLOOKUP($A233,Baggrundsark!$C$4:$T$2502,14,FALSE),"")</f>
        <v/>
      </c>
      <c r="D233" s="32" t="str">
        <f>IFERROR(VLOOKUP($A233,Baggrundsark!$C$4:$T$2502,16,FALSE),"")</f>
        <v/>
      </c>
      <c r="E233" s="132" t="str">
        <f>IFERROR(VLOOKUP($A233,Baggrundsark!$C$4:$T$2502,17,FALSE),"")</f>
        <v/>
      </c>
      <c r="F233" s="71" t="str">
        <f>IFERROR(IF(VLOOKUP($B233,Home!$C$8:$J$207,8,FALSE)=0,"",VLOOKUP($B233,Home!$C$8:$J$207,8,FALSE)),"")</f>
        <v/>
      </c>
      <c r="G233" s="139"/>
      <c r="H233" s="79"/>
      <c r="I233" s="79"/>
      <c r="J233" s="79"/>
      <c r="K233" s="63" t="str">
        <f t="shared" si="7"/>
        <v/>
      </c>
      <c r="L233" s="74" t="str">
        <f t="shared" si="6"/>
        <v/>
      </c>
      <c r="M233" s="110"/>
      <c r="N233" s="110"/>
      <c r="O233" s="110"/>
      <c r="P233" s="110"/>
    </row>
    <row r="234" spans="1:16" x14ac:dyDescent="0.25">
      <c r="A234" s="49">
        <v>231</v>
      </c>
      <c r="B234" s="132" t="str">
        <f>IFERROR(VLOOKUP($A234,Baggrundsark!$C$4:$T$2502,13,FALSE),"")</f>
        <v/>
      </c>
      <c r="C234" s="32" t="str">
        <f>IFERROR(VLOOKUP($A234,Baggrundsark!$C$4:$T$2502,14,FALSE),"")</f>
        <v/>
      </c>
      <c r="D234" s="32" t="str">
        <f>IFERROR(VLOOKUP($A234,Baggrundsark!$C$4:$T$2502,16,FALSE),"")</f>
        <v/>
      </c>
      <c r="E234" s="132" t="str">
        <f>IFERROR(VLOOKUP($A234,Baggrundsark!$C$4:$T$2502,17,FALSE),"")</f>
        <v/>
      </c>
      <c r="F234" s="71" t="str">
        <f>IFERROR(IF(VLOOKUP($B234,Home!$C$8:$J$207,8,FALSE)=0,"",VLOOKUP($B234,Home!$C$8:$J$207,8,FALSE)),"")</f>
        <v/>
      </c>
      <c r="G234" s="139"/>
      <c r="H234" s="77"/>
      <c r="I234" s="77"/>
      <c r="J234" s="77"/>
      <c r="K234" s="63" t="str">
        <f t="shared" si="7"/>
        <v/>
      </c>
      <c r="L234" s="74" t="str">
        <f t="shared" si="6"/>
        <v/>
      </c>
      <c r="M234" s="110"/>
      <c r="N234" s="110"/>
      <c r="O234" s="110"/>
      <c r="P234" s="110"/>
    </row>
    <row r="235" spans="1:16" x14ac:dyDescent="0.25">
      <c r="A235" s="49">
        <v>232</v>
      </c>
      <c r="B235" s="132" t="str">
        <f>IFERROR(VLOOKUP($A235,Baggrundsark!$C$4:$T$2502,13,FALSE),"")</f>
        <v/>
      </c>
      <c r="C235" s="32" t="str">
        <f>IFERROR(VLOOKUP($A235,Baggrundsark!$C$4:$T$2502,14,FALSE),"")</f>
        <v/>
      </c>
      <c r="D235" s="32" t="str">
        <f>IFERROR(VLOOKUP($A235,Baggrundsark!$C$4:$T$2502,16,FALSE),"")</f>
        <v/>
      </c>
      <c r="E235" s="132" t="str">
        <f>IFERROR(VLOOKUP($A235,Baggrundsark!$C$4:$T$2502,17,FALSE),"")</f>
        <v/>
      </c>
      <c r="F235" s="71" t="str">
        <f>IFERROR(IF(VLOOKUP($B235,Home!$C$8:$J$207,8,FALSE)=0,"",VLOOKUP($B235,Home!$C$8:$J$207,8,FALSE)),"")</f>
        <v/>
      </c>
      <c r="G235" s="139"/>
      <c r="H235" s="79"/>
      <c r="I235" s="79"/>
      <c r="J235" s="79"/>
      <c r="K235" s="63" t="str">
        <f t="shared" si="7"/>
        <v/>
      </c>
      <c r="L235" s="74" t="str">
        <f t="shared" si="6"/>
        <v/>
      </c>
      <c r="M235" s="110"/>
      <c r="N235" s="110"/>
      <c r="O235" s="110"/>
      <c r="P235" s="110"/>
    </row>
    <row r="236" spans="1:16" x14ac:dyDescent="0.25">
      <c r="A236" s="49">
        <v>233</v>
      </c>
      <c r="B236" s="132" t="str">
        <f>IFERROR(VLOOKUP($A236,Baggrundsark!$C$4:$T$2502,13,FALSE),"")</f>
        <v/>
      </c>
      <c r="C236" s="32" t="str">
        <f>IFERROR(VLOOKUP($A236,Baggrundsark!$C$4:$T$2502,14,FALSE),"")</f>
        <v/>
      </c>
      <c r="D236" s="32" t="str">
        <f>IFERROR(VLOOKUP($A236,Baggrundsark!$C$4:$T$2502,16,FALSE),"")</f>
        <v/>
      </c>
      <c r="E236" s="132" t="str">
        <f>IFERROR(VLOOKUP($A236,Baggrundsark!$C$4:$T$2502,17,FALSE),"")</f>
        <v/>
      </c>
      <c r="F236" s="71" t="str">
        <f>IFERROR(IF(VLOOKUP($B236,Home!$C$8:$J$207,8,FALSE)=0,"",VLOOKUP($B236,Home!$C$8:$J$207,8,FALSE)),"")</f>
        <v/>
      </c>
      <c r="G236" s="139"/>
      <c r="H236" s="77"/>
      <c r="I236" s="77"/>
      <c r="J236" s="77"/>
      <c r="K236" s="63" t="str">
        <f t="shared" si="7"/>
        <v/>
      </c>
      <c r="L236" s="74" t="str">
        <f t="shared" si="6"/>
        <v/>
      </c>
      <c r="M236" s="110"/>
      <c r="N236" s="110"/>
      <c r="O236" s="110"/>
      <c r="P236" s="110"/>
    </row>
    <row r="237" spans="1:16" x14ac:dyDescent="0.25">
      <c r="A237" s="49">
        <v>234</v>
      </c>
      <c r="B237" s="132" t="str">
        <f>IFERROR(VLOOKUP($A237,Baggrundsark!$C$4:$T$2502,13,FALSE),"")</f>
        <v/>
      </c>
      <c r="C237" s="32" t="str">
        <f>IFERROR(VLOOKUP($A237,Baggrundsark!$C$4:$T$2502,14,FALSE),"")</f>
        <v/>
      </c>
      <c r="D237" s="32" t="str">
        <f>IFERROR(VLOOKUP($A237,Baggrundsark!$C$4:$T$2502,16,FALSE),"")</f>
        <v/>
      </c>
      <c r="E237" s="132" t="str">
        <f>IFERROR(VLOOKUP($A237,Baggrundsark!$C$4:$T$2502,17,FALSE),"")</f>
        <v/>
      </c>
      <c r="F237" s="71" t="str">
        <f>IFERROR(IF(VLOOKUP($B237,Home!$C$8:$J$207,8,FALSE)=0,"",VLOOKUP($B237,Home!$C$8:$J$207,8,FALSE)),"")</f>
        <v/>
      </c>
      <c r="G237" s="139"/>
      <c r="H237" s="79"/>
      <c r="I237" s="79"/>
      <c r="J237" s="79"/>
      <c r="K237" s="63" t="str">
        <f t="shared" si="7"/>
        <v/>
      </c>
      <c r="L237" s="74" t="str">
        <f t="shared" si="6"/>
        <v/>
      </c>
      <c r="M237" s="110"/>
      <c r="N237" s="110"/>
      <c r="O237" s="110"/>
      <c r="P237" s="110"/>
    </row>
    <row r="238" spans="1:16" x14ac:dyDescent="0.25">
      <c r="A238" s="49">
        <v>235</v>
      </c>
      <c r="B238" s="132" t="str">
        <f>IFERROR(VLOOKUP($A238,Baggrundsark!$C$4:$T$2502,13,FALSE),"")</f>
        <v/>
      </c>
      <c r="C238" s="32" t="str">
        <f>IFERROR(VLOOKUP($A238,Baggrundsark!$C$4:$T$2502,14,FALSE),"")</f>
        <v/>
      </c>
      <c r="D238" s="32" t="str">
        <f>IFERROR(VLOOKUP($A238,Baggrundsark!$C$4:$T$2502,16,FALSE),"")</f>
        <v/>
      </c>
      <c r="E238" s="132" t="str">
        <f>IFERROR(VLOOKUP($A238,Baggrundsark!$C$4:$T$2502,17,FALSE),"")</f>
        <v/>
      </c>
      <c r="F238" s="71" t="str">
        <f>IFERROR(IF(VLOOKUP($B238,Home!$C$8:$J$207,8,FALSE)=0,"",VLOOKUP($B238,Home!$C$8:$J$207,8,FALSE)),"")</f>
        <v/>
      </c>
      <c r="G238" s="139"/>
      <c r="H238" s="77"/>
      <c r="I238" s="77"/>
      <c r="J238" s="77"/>
      <c r="K238" s="63" t="str">
        <f t="shared" si="7"/>
        <v/>
      </c>
      <c r="L238" s="74" t="str">
        <f t="shared" si="6"/>
        <v/>
      </c>
      <c r="M238" s="110"/>
      <c r="N238" s="110"/>
      <c r="O238" s="110"/>
      <c r="P238" s="110"/>
    </row>
    <row r="239" spans="1:16" x14ac:dyDescent="0.25">
      <c r="A239" s="49">
        <v>236</v>
      </c>
      <c r="B239" s="132" t="str">
        <f>IFERROR(VLOOKUP($A239,Baggrundsark!$C$4:$T$2502,13,FALSE),"")</f>
        <v/>
      </c>
      <c r="C239" s="32" t="str">
        <f>IFERROR(VLOOKUP($A239,Baggrundsark!$C$4:$T$2502,14,FALSE),"")</f>
        <v/>
      </c>
      <c r="D239" s="32" t="str">
        <f>IFERROR(VLOOKUP($A239,Baggrundsark!$C$4:$T$2502,16,FALSE),"")</f>
        <v/>
      </c>
      <c r="E239" s="132" t="str">
        <f>IFERROR(VLOOKUP($A239,Baggrundsark!$C$4:$T$2502,17,FALSE),"")</f>
        <v/>
      </c>
      <c r="F239" s="71" t="str">
        <f>IFERROR(IF(VLOOKUP($B239,Home!$C$8:$J$207,8,FALSE)=0,"",VLOOKUP($B239,Home!$C$8:$J$207,8,FALSE)),"")</f>
        <v/>
      </c>
      <c r="G239" s="139"/>
      <c r="H239" s="79"/>
      <c r="I239" s="79"/>
      <c r="J239" s="79"/>
      <c r="K239" s="63" t="str">
        <f t="shared" si="7"/>
        <v/>
      </c>
      <c r="L239" s="74" t="str">
        <f t="shared" si="6"/>
        <v/>
      </c>
      <c r="M239" s="110"/>
      <c r="N239" s="110"/>
      <c r="O239" s="110"/>
      <c r="P239" s="110"/>
    </row>
    <row r="240" spans="1:16" x14ac:dyDescent="0.25">
      <c r="A240" s="49">
        <v>237</v>
      </c>
      <c r="B240" s="132" t="str">
        <f>IFERROR(VLOOKUP($A240,Baggrundsark!$C$4:$T$2502,13,FALSE),"")</f>
        <v/>
      </c>
      <c r="C240" s="32" t="str">
        <f>IFERROR(VLOOKUP($A240,Baggrundsark!$C$4:$T$2502,14,FALSE),"")</f>
        <v/>
      </c>
      <c r="D240" s="32" t="str">
        <f>IFERROR(VLOOKUP($A240,Baggrundsark!$C$4:$T$2502,16,FALSE),"")</f>
        <v/>
      </c>
      <c r="E240" s="132" t="str">
        <f>IFERROR(VLOOKUP($A240,Baggrundsark!$C$4:$T$2502,17,FALSE),"")</f>
        <v/>
      </c>
      <c r="F240" s="71" t="str">
        <f>IFERROR(IF(VLOOKUP($B240,Home!$C$8:$J$207,8,FALSE)=0,"",VLOOKUP($B240,Home!$C$8:$J$207,8,FALSE)),"")</f>
        <v/>
      </c>
      <c r="G240" s="139"/>
      <c r="H240" s="77"/>
      <c r="I240" s="77"/>
      <c r="J240" s="77"/>
      <c r="K240" s="63" t="str">
        <f t="shared" si="7"/>
        <v/>
      </c>
      <c r="L240" s="74" t="str">
        <f t="shared" si="6"/>
        <v/>
      </c>
      <c r="M240" s="110"/>
      <c r="N240" s="110"/>
      <c r="O240" s="110"/>
      <c r="P240" s="110"/>
    </row>
    <row r="241" spans="1:16" x14ac:dyDescent="0.25">
      <c r="A241" s="49">
        <v>238</v>
      </c>
      <c r="B241" s="132" t="str">
        <f>IFERROR(VLOOKUP($A241,Baggrundsark!$C$4:$T$2502,13,FALSE),"")</f>
        <v/>
      </c>
      <c r="C241" s="32" t="str">
        <f>IFERROR(VLOOKUP($A241,Baggrundsark!$C$4:$T$2502,14,FALSE),"")</f>
        <v/>
      </c>
      <c r="D241" s="32" t="str">
        <f>IFERROR(VLOOKUP($A241,Baggrundsark!$C$4:$T$2502,16,FALSE),"")</f>
        <v/>
      </c>
      <c r="E241" s="132" t="str">
        <f>IFERROR(VLOOKUP($A241,Baggrundsark!$C$4:$T$2502,17,FALSE),"")</f>
        <v/>
      </c>
      <c r="F241" s="71" t="str">
        <f>IFERROR(IF(VLOOKUP($B241,Home!$C$8:$J$207,8,FALSE)=0,"",VLOOKUP($B241,Home!$C$8:$J$207,8,FALSE)),"")</f>
        <v/>
      </c>
      <c r="G241" s="139"/>
      <c r="H241" s="79"/>
      <c r="I241" s="79"/>
      <c r="J241" s="79"/>
      <c r="K241" s="63" t="str">
        <f t="shared" si="7"/>
        <v/>
      </c>
      <c r="L241" s="74" t="str">
        <f t="shared" si="6"/>
        <v/>
      </c>
      <c r="M241" s="110"/>
      <c r="N241" s="110"/>
      <c r="O241" s="110"/>
      <c r="P241" s="110"/>
    </row>
    <row r="242" spans="1:16" x14ac:dyDescent="0.25">
      <c r="A242" s="49">
        <v>239</v>
      </c>
      <c r="B242" s="132" t="str">
        <f>IFERROR(VLOOKUP($A242,Baggrundsark!$C$4:$T$2502,13,FALSE),"")</f>
        <v/>
      </c>
      <c r="C242" s="32" t="str">
        <f>IFERROR(VLOOKUP($A242,Baggrundsark!$C$4:$T$2502,14,FALSE),"")</f>
        <v/>
      </c>
      <c r="D242" s="32" t="str">
        <f>IFERROR(VLOOKUP($A242,Baggrundsark!$C$4:$T$2502,16,FALSE),"")</f>
        <v/>
      </c>
      <c r="E242" s="132" t="str">
        <f>IFERROR(VLOOKUP($A242,Baggrundsark!$C$4:$T$2502,17,FALSE),"")</f>
        <v/>
      </c>
      <c r="F242" s="71" t="str">
        <f>IFERROR(IF(VLOOKUP($B242,Home!$C$8:$J$207,8,FALSE)=0,"",VLOOKUP($B242,Home!$C$8:$J$207,8,FALSE)),"")</f>
        <v/>
      </c>
      <c r="G242" s="139"/>
      <c r="H242" s="77"/>
      <c r="I242" s="77"/>
      <c r="J242" s="77"/>
      <c r="K242" s="63" t="str">
        <f t="shared" si="7"/>
        <v/>
      </c>
      <c r="L242" s="74" t="str">
        <f t="shared" si="6"/>
        <v/>
      </c>
      <c r="M242" s="110"/>
      <c r="N242" s="110"/>
      <c r="O242" s="110"/>
      <c r="P242" s="110"/>
    </row>
    <row r="243" spans="1:16" x14ac:dyDescent="0.25">
      <c r="A243" s="49">
        <v>240</v>
      </c>
      <c r="B243" s="132" t="str">
        <f>IFERROR(VLOOKUP($A243,Baggrundsark!$C$4:$T$2502,13,FALSE),"")</f>
        <v/>
      </c>
      <c r="C243" s="32" t="str">
        <f>IFERROR(VLOOKUP($A243,Baggrundsark!$C$4:$T$2502,14,FALSE),"")</f>
        <v/>
      </c>
      <c r="D243" s="32" t="str">
        <f>IFERROR(VLOOKUP($A243,Baggrundsark!$C$4:$T$2502,16,FALSE),"")</f>
        <v/>
      </c>
      <c r="E243" s="132" t="str">
        <f>IFERROR(VLOOKUP($A243,Baggrundsark!$C$4:$T$2502,17,FALSE),"")</f>
        <v/>
      </c>
      <c r="F243" s="71" t="str">
        <f>IFERROR(IF(VLOOKUP($B243,Home!$C$8:$J$207,8,FALSE)=0,"",VLOOKUP($B243,Home!$C$8:$J$207,8,FALSE)),"")</f>
        <v/>
      </c>
      <c r="G243" s="139"/>
      <c r="H243" s="79"/>
      <c r="I243" s="79"/>
      <c r="J243" s="79"/>
      <c r="K243" s="63" t="str">
        <f t="shared" si="7"/>
        <v/>
      </c>
      <c r="L243" s="74" t="str">
        <f t="shared" si="6"/>
        <v/>
      </c>
      <c r="M243" s="110"/>
      <c r="N243" s="110"/>
      <c r="O243" s="110"/>
      <c r="P243" s="110"/>
    </row>
    <row r="244" spans="1:16" x14ac:dyDescent="0.25">
      <c r="A244" s="49">
        <v>241</v>
      </c>
      <c r="B244" s="132" t="str">
        <f>IFERROR(VLOOKUP($A244,Baggrundsark!$C$4:$T$2502,13,FALSE),"")</f>
        <v/>
      </c>
      <c r="C244" s="32" t="str">
        <f>IFERROR(VLOOKUP($A244,Baggrundsark!$C$4:$T$2502,14,FALSE),"")</f>
        <v/>
      </c>
      <c r="D244" s="32" t="str">
        <f>IFERROR(VLOOKUP($A244,Baggrundsark!$C$4:$T$2502,16,FALSE),"")</f>
        <v/>
      </c>
      <c r="E244" s="132" t="str">
        <f>IFERROR(VLOOKUP($A244,Baggrundsark!$C$4:$T$2502,17,FALSE),"")</f>
        <v/>
      </c>
      <c r="F244" s="71" t="str">
        <f>IFERROR(IF(VLOOKUP($B244,Home!$C$8:$J$207,8,FALSE)=0,"",VLOOKUP($B244,Home!$C$8:$J$207,8,FALSE)),"")</f>
        <v/>
      </c>
      <c r="G244" s="139"/>
      <c r="H244" s="77"/>
      <c r="I244" s="77"/>
      <c r="J244" s="77"/>
      <c r="K244" s="63" t="str">
        <f t="shared" si="7"/>
        <v/>
      </c>
      <c r="L244" s="74" t="str">
        <f t="shared" si="6"/>
        <v/>
      </c>
      <c r="M244" s="110"/>
      <c r="N244" s="110"/>
      <c r="O244" s="110"/>
      <c r="P244" s="110"/>
    </row>
    <row r="245" spans="1:16" x14ac:dyDescent="0.25">
      <c r="A245" s="49">
        <v>242</v>
      </c>
      <c r="B245" s="132" t="str">
        <f>IFERROR(VLOOKUP($A245,Baggrundsark!$C$4:$T$2502,13,FALSE),"")</f>
        <v/>
      </c>
      <c r="C245" s="32" t="str">
        <f>IFERROR(VLOOKUP($A245,Baggrundsark!$C$4:$T$2502,14,FALSE),"")</f>
        <v/>
      </c>
      <c r="D245" s="32" t="str">
        <f>IFERROR(VLOOKUP($A245,Baggrundsark!$C$4:$T$2502,16,FALSE),"")</f>
        <v/>
      </c>
      <c r="E245" s="132" t="str">
        <f>IFERROR(VLOOKUP($A245,Baggrundsark!$C$4:$T$2502,17,FALSE),"")</f>
        <v/>
      </c>
      <c r="F245" s="71" t="str">
        <f>IFERROR(IF(VLOOKUP($B245,Home!$C$8:$J$207,8,FALSE)=0,"",VLOOKUP($B245,Home!$C$8:$J$207,8,FALSE)),"")</f>
        <v/>
      </c>
      <c r="G245" s="139"/>
      <c r="H245" s="79"/>
      <c r="I245" s="79"/>
      <c r="J245" s="79"/>
      <c r="K245" s="63" t="str">
        <f t="shared" si="7"/>
        <v/>
      </c>
      <c r="L245" s="74" t="str">
        <f t="shared" si="6"/>
        <v/>
      </c>
      <c r="M245" s="110"/>
      <c r="N245" s="110"/>
      <c r="O245" s="110"/>
      <c r="P245" s="110"/>
    </row>
    <row r="246" spans="1:16" x14ac:dyDescent="0.25">
      <c r="A246" s="49">
        <v>243</v>
      </c>
      <c r="B246" s="132" t="str">
        <f>IFERROR(VLOOKUP($A246,Baggrundsark!$C$4:$T$2502,13,FALSE),"")</f>
        <v/>
      </c>
      <c r="C246" s="32" t="str">
        <f>IFERROR(VLOOKUP($A246,Baggrundsark!$C$4:$T$2502,14,FALSE),"")</f>
        <v/>
      </c>
      <c r="D246" s="32" t="str">
        <f>IFERROR(VLOOKUP($A246,Baggrundsark!$C$4:$T$2502,16,FALSE),"")</f>
        <v/>
      </c>
      <c r="E246" s="132" t="str">
        <f>IFERROR(VLOOKUP($A246,Baggrundsark!$C$4:$T$2502,17,FALSE),"")</f>
        <v/>
      </c>
      <c r="F246" s="71" t="str">
        <f>IFERROR(IF(VLOOKUP($B246,Home!$C$8:$J$207,8,FALSE)=0,"",VLOOKUP($B246,Home!$C$8:$J$207,8,FALSE)),"")</f>
        <v/>
      </c>
      <c r="G246" s="139"/>
      <c r="H246" s="77"/>
      <c r="I246" s="77"/>
      <c r="J246" s="77"/>
      <c r="K246" s="63" t="str">
        <f t="shared" si="7"/>
        <v/>
      </c>
      <c r="L246" s="74" t="str">
        <f t="shared" si="6"/>
        <v/>
      </c>
      <c r="M246" s="110"/>
      <c r="N246" s="110"/>
      <c r="O246" s="110"/>
      <c r="P246" s="110"/>
    </row>
    <row r="247" spans="1:16" x14ac:dyDescent="0.25">
      <c r="A247" s="49">
        <v>244</v>
      </c>
      <c r="B247" s="132" t="str">
        <f>IFERROR(VLOOKUP($A247,Baggrundsark!$C$4:$T$2502,13,FALSE),"")</f>
        <v/>
      </c>
      <c r="C247" s="32" t="str">
        <f>IFERROR(VLOOKUP($A247,Baggrundsark!$C$4:$T$2502,14,FALSE),"")</f>
        <v/>
      </c>
      <c r="D247" s="32" t="str">
        <f>IFERROR(VLOOKUP($A247,Baggrundsark!$C$4:$T$2502,16,FALSE),"")</f>
        <v/>
      </c>
      <c r="E247" s="132" t="str">
        <f>IFERROR(VLOOKUP($A247,Baggrundsark!$C$4:$T$2502,17,FALSE),"")</f>
        <v/>
      </c>
      <c r="F247" s="71" t="str">
        <f>IFERROR(IF(VLOOKUP($B247,Home!$C$8:$J$207,8,FALSE)=0,"",VLOOKUP($B247,Home!$C$8:$J$207,8,FALSE)),"")</f>
        <v/>
      </c>
      <c r="G247" s="139"/>
      <c r="H247" s="79"/>
      <c r="I247" s="79"/>
      <c r="J247" s="79"/>
      <c r="K247" s="63" t="str">
        <f t="shared" si="7"/>
        <v/>
      </c>
      <c r="L247" s="74" t="str">
        <f t="shared" si="6"/>
        <v/>
      </c>
      <c r="M247" s="110"/>
      <c r="N247" s="110"/>
      <c r="O247" s="110"/>
      <c r="P247" s="110"/>
    </row>
    <row r="248" spans="1:16" x14ac:dyDescent="0.25">
      <c r="A248" s="49">
        <v>245</v>
      </c>
      <c r="B248" s="132" t="str">
        <f>IFERROR(VLOOKUP($A248,Baggrundsark!$C$4:$T$2502,13,FALSE),"")</f>
        <v/>
      </c>
      <c r="C248" s="32" t="str">
        <f>IFERROR(VLOOKUP($A248,Baggrundsark!$C$4:$T$2502,14,FALSE),"")</f>
        <v/>
      </c>
      <c r="D248" s="32" t="str">
        <f>IFERROR(VLOOKUP($A248,Baggrundsark!$C$4:$T$2502,16,FALSE),"")</f>
        <v/>
      </c>
      <c r="E248" s="132" t="str">
        <f>IFERROR(VLOOKUP($A248,Baggrundsark!$C$4:$T$2502,17,FALSE),"")</f>
        <v/>
      </c>
      <c r="F248" s="71" t="str">
        <f>IFERROR(IF(VLOOKUP($B248,Home!$C$8:$J$207,8,FALSE)=0,"",VLOOKUP($B248,Home!$C$8:$J$207,8,FALSE)),"")</f>
        <v/>
      </c>
      <c r="G248" s="139"/>
      <c r="H248" s="77"/>
      <c r="I248" s="77"/>
      <c r="J248" s="77"/>
      <c r="K248" s="63" t="str">
        <f t="shared" si="7"/>
        <v/>
      </c>
      <c r="L248" s="74" t="str">
        <f t="shared" si="6"/>
        <v/>
      </c>
      <c r="M248" s="110"/>
      <c r="N248" s="110"/>
      <c r="O248" s="110"/>
      <c r="P248" s="110"/>
    </row>
    <row r="249" spans="1:16" x14ac:dyDescent="0.25">
      <c r="A249" s="49">
        <v>246</v>
      </c>
      <c r="B249" s="132" t="str">
        <f>IFERROR(VLOOKUP($A249,Baggrundsark!$C$4:$T$2502,13,FALSE),"")</f>
        <v/>
      </c>
      <c r="C249" s="32" t="str">
        <f>IFERROR(VLOOKUP($A249,Baggrundsark!$C$4:$T$2502,14,FALSE),"")</f>
        <v/>
      </c>
      <c r="D249" s="32" t="str">
        <f>IFERROR(VLOOKUP($A249,Baggrundsark!$C$4:$T$2502,16,FALSE),"")</f>
        <v/>
      </c>
      <c r="E249" s="132" t="str">
        <f>IFERROR(VLOOKUP($A249,Baggrundsark!$C$4:$T$2502,17,FALSE),"")</f>
        <v/>
      </c>
      <c r="F249" s="71" t="str">
        <f>IFERROR(IF(VLOOKUP($B249,Home!$C$8:$J$207,8,FALSE)=0,"",VLOOKUP($B249,Home!$C$8:$J$207,8,FALSE)),"")</f>
        <v/>
      </c>
      <c r="G249" s="139"/>
      <c r="H249" s="79"/>
      <c r="I249" s="79"/>
      <c r="J249" s="79"/>
      <c r="K249" s="63" t="str">
        <f t="shared" si="7"/>
        <v/>
      </c>
      <c r="L249" s="74" t="str">
        <f t="shared" si="6"/>
        <v/>
      </c>
      <c r="M249" s="110"/>
      <c r="N249" s="110"/>
      <c r="O249" s="110"/>
      <c r="P249" s="110"/>
    </row>
    <row r="250" spans="1:16" x14ac:dyDescent="0.25">
      <c r="A250" s="49">
        <v>247</v>
      </c>
      <c r="B250" s="132" t="str">
        <f>IFERROR(VLOOKUP($A250,Baggrundsark!$C$4:$T$2502,13,FALSE),"")</f>
        <v/>
      </c>
      <c r="C250" s="32" t="str">
        <f>IFERROR(VLOOKUP($A250,Baggrundsark!$C$4:$T$2502,14,FALSE),"")</f>
        <v/>
      </c>
      <c r="D250" s="32" t="str">
        <f>IFERROR(VLOOKUP($A250,Baggrundsark!$C$4:$T$2502,16,FALSE),"")</f>
        <v/>
      </c>
      <c r="E250" s="132" t="str">
        <f>IFERROR(VLOOKUP($A250,Baggrundsark!$C$4:$T$2502,17,FALSE),"")</f>
        <v/>
      </c>
      <c r="F250" s="71" t="str">
        <f>IFERROR(IF(VLOOKUP($B250,Home!$C$8:$J$207,8,FALSE)=0,"",VLOOKUP($B250,Home!$C$8:$J$207,8,FALSE)),"")</f>
        <v/>
      </c>
      <c r="G250" s="139"/>
      <c r="H250" s="77"/>
      <c r="I250" s="77"/>
      <c r="J250" s="77"/>
      <c r="K250" s="63" t="str">
        <f t="shared" si="7"/>
        <v/>
      </c>
      <c r="L250" s="74" t="str">
        <f t="shared" si="6"/>
        <v/>
      </c>
      <c r="M250" s="110"/>
      <c r="N250" s="110"/>
      <c r="O250" s="110"/>
      <c r="P250" s="110"/>
    </row>
    <row r="251" spans="1:16" x14ac:dyDescent="0.25">
      <c r="A251" s="49">
        <v>248</v>
      </c>
      <c r="B251" s="132" t="str">
        <f>IFERROR(VLOOKUP($A251,Baggrundsark!$C$4:$T$2502,13,FALSE),"")</f>
        <v/>
      </c>
      <c r="C251" s="32" t="str">
        <f>IFERROR(VLOOKUP($A251,Baggrundsark!$C$4:$T$2502,14,FALSE),"")</f>
        <v/>
      </c>
      <c r="D251" s="32" t="str">
        <f>IFERROR(VLOOKUP($A251,Baggrundsark!$C$4:$T$2502,16,FALSE),"")</f>
        <v/>
      </c>
      <c r="E251" s="132" t="str">
        <f>IFERROR(VLOOKUP($A251,Baggrundsark!$C$4:$T$2502,17,FALSE),"")</f>
        <v/>
      </c>
      <c r="F251" s="71" t="str">
        <f>IFERROR(IF(VLOOKUP($B251,Home!$C$8:$J$207,8,FALSE)=0,"",VLOOKUP($B251,Home!$C$8:$J$207,8,FALSE)),"")</f>
        <v/>
      </c>
      <c r="G251" s="139"/>
      <c r="H251" s="79"/>
      <c r="I251" s="79"/>
      <c r="J251" s="79"/>
      <c r="K251" s="63" t="str">
        <f t="shared" si="7"/>
        <v/>
      </c>
      <c r="L251" s="74" t="str">
        <f t="shared" si="6"/>
        <v/>
      </c>
      <c r="M251" s="110"/>
      <c r="N251" s="110"/>
      <c r="O251" s="110"/>
      <c r="P251" s="110"/>
    </row>
    <row r="252" spans="1:16" x14ac:dyDescent="0.25">
      <c r="A252" s="49">
        <v>249</v>
      </c>
      <c r="B252" s="132" t="str">
        <f>IFERROR(VLOOKUP($A252,Baggrundsark!$C$4:$T$2502,13,FALSE),"")</f>
        <v/>
      </c>
      <c r="C252" s="32" t="str">
        <f>IFERROR(VLOOKUP($A252,Baggrundsark!$C$4:$T$2502,14,FALSE),"")</f>
        <v/>
      </c>
      <c r="D252" s="32" t="str">
        <f>IFERROR(VLOOKUP($A252,Baggrundsark!$C$4:$T$2502,16,FALSE),"")</f>
        <v/>
      </c>
      <c r="E252" s="132" t="str">
        <f>IFERROR(VLOOKUP($A252,Baggrundsark!$C$4:$T$2502,17,FALSE),"")</f>
        <v/>
      </c>
      <c r="F252" s="71" t="str">
        <f>IFERROR(IF(VLOOKUP($B252,Home!$C$8:$J$207,8,FALSE)=0,"",VLOOKUP($B252,Home!$C$8:$J$207,8,FALSE)),"")</f>
        <v/>
      </c>
      <c r="G252" s="139"/>
      <c r="H252" s="77"/>
      <c r="I252" s="77"/>
      <c r="J252" s="77"/>
      <c r="K252" s="63" t="str">
        <f t="shared" si="7"/>
        <v/>
      </c>
      <c r="L252" s="74" t="str">
        <f t="shared" si="6"/>
        <v/>
      </c>
      <c r="M252" s="110"/>
      <c r="N252" s="110"/>
      <c r="O252" s="110"/>
      <c r="P252" s="110"/>
    </row>
    <row r="253" spans="1:16" x14ac:dyDescent="0.25">
      <c r="A253" s="49">
        <v>250</v>
      </c>
      <c r="B253" s="132" t="str">
        <f>IFERROR(VLOOKUP($A253,Baggrundsark!$C$4:$T$2502,13,FALSE),"")</f>
        <v/>
      </c>
      <c r="C253" s="32" t="str">
        <f>IFERROR(VLOOKUP($A253,Baggrundsark!$C$4:$T$2502,14,FALSE),"")</f>
        <v/>
      </c>
      <c r="D253" s="32" t="str">
        <f>IFERROR(VLOOKUP($A253,Baggrundsark!$C$4:$T$2502,16,FALSE),"")</f>
        <v/>
      </c>
      <c r="E253" s="132" t="str">
        <f>IFERROR(VLOOKUP($A253,Baggrundsark!$C$4:$T$2502,17,FALSE),"")</f>
        <v/>
      </c>
      <c r="F253" s="71" t="str">
        <f>IFERROR(IF(VLOOKUP($B253,Home!$C$8:$J$207,8,FALSE)=0,"",VLOOKUP($B253,Home!$C$8:$J$207,8,FALSE)),"")</f>
        <v/>
      </c>
      <c r="G253" s="139"/>
      <c r="H253" s="79"/>
      <c r="I253" s="79"/>
      <c r="J253" s="79"/>
      <c r="K253" s="63" t="str">
        <f t="shared" si="7"/>
        <v/>
      </c>
      <c r="L253" s="74" t="str">
        <f t="shared" si="6"/>
        <v/>
      </c>
      <c r="M253" s="110"/>
      <c r="N253" s="110"/>
      <c r="O253" s="110"/>
      <c r="P253" s="110"/>
    </row>
    <row r="254" spans="1:16" x14ac:dyDescent="0.25">
      <c r="A254" s="49">
        <v>251</v>
      </c>
      <c r="B254" s="132" t="str">
        <f>IFERROR(VLOOKUP($A254,Baggrundsark!$C$4:$T$2502,13,FALSE),"")</f>
        <v/>
      </c>
      <c r="C254" s="32" t="str">
        <f>IFERROR(VLOOKUP($A254,Baggrundsark!$C$4:$T$2502,14,FALSE),"")</f>
        <v/>
      </c>
      <c r="D254" s="32" t="str">
        <f>IFERROR(VLOOKUP($A254,Baggrundsark!$C$4:$T$2502,16,FALSE),"")</f>
        <v/>
      </c>
      <c r="E254" s="132" t="str">
        <f>IFERROR(VLOOKUP($A254,Baggrundsark!$C$4:$T$2502,17,FALSE),"")</f>
        <v/>
      </c>
      <c r="F254" s="71" t="str">
        <f>IFERROR(IF(VLOOKUP($B254,Home!$C$8:$J$207,8,FALSE)=0,"",VLOOKUP($B254,Home!$C$8:$J$207,8,FALSE)),"")</f>
        <v/>
      </c>
      <c r="G254" s="139"/>
      <c r="H254" s="77"/>
      <c r="I254" s="77"/>
      <c r="J254" s="77"/>
      <c r="K254" s="63" t="str">
        <f t="shared" si="7"/>
        <v/>
      </c>
      <c r="L254" s="74" t="str">
        <f t="shared" si="6"/>
        <v/>
      </c>
      <c r="M254" s="110"/>
      <c r="N254" s="110"/>
      <c r="O254" s="110"/>
      <c r="P254" s="110"/>
    </row>
    <row r="255" spans="1:16" x14ac:dyDescent="0.25">
      <c r="A255" s="49">
        <v>252</v>
      </c>
      <c r="B255" s="132" t="str">
        <f>IFERROR(VLOOKUP($A255,Baggrundsark!$C$4:$T$2502,13,FALSE),"")</f>
        <v/>
      </c>
      <c r="C255" s="32" t="str">
        <f>IFERROR(VLOOKUP($A255,Baggrundsark!$C$4:$T$2502,14,FALSE),"")</f>
        <v/>
      </c>
      <c r="D255" s="32" t="str">
        <f>IFERROR(VLOOKUP($A255,Baggrundsark!$C$4:$T$2502,16,FALSE),"")</f>
        <v/>
      </c>
      <c r="E255" s="132" t="str">
        <f>IFERROR(VLOOKUP($A255,Baggrundsark!$C$4:$T$2502,17,FALSE),"")</f>
        <v/>
      </c>
      <c r="F255" s="71" t="str">
        <f>IFERROR(IF(VLOOKUP($B255,Home!$C$8:$J$207,8,FALSE)=0,"",VLOOKUP($B255,Home!$C$8:$J$207,8,FALSE)),"")</f>
        <v/>
      </c>
      <c r="G255" s="139"/>
      <c r="H255" s="79"/>
      <c r="I255" s="79"/>
      <c r="J255" s="79"/>
      <c r="K255" s="63" t="str">
        <f t="shared" si="7"/>
        <v/>
      </c>
      <c r="L255" s="74" t="str">
        <f t="shared" si="6"/>
        <v/>
      </c>
      <c r="M255" s="110"/>
      <c r="N255" s="110"/>
      <c r="O255" s="110"/>
      <c r="P255" s="110"/>
    </row>
    <row r="256" spans="1:16" x14ac:dyDescent="0.25">
      <c r="A256" s="49">
        <v>253</v>
      </c>
      <c r="B256" s="132" t="str">
        <f>IFERROR(VLOOKUP($A256,Baggrundsark!$C$4:$T$2502,13,FALSE),"")</f>
        <v/>
      </c>
      <c r="C256" s="32" t="str">
        <f>IFERROR(VLOOKUP($A256,Baggrundsark!$C$4:$T$2502,14,FALSE),"")</f>
        <v/>
      </c>
      <c r="D256" s="32" t="str">
        <f>IFERROR(VLOOKUP($A256,Baggrundsark!$C$4:$T$2502,16,FALSE),"")</f>
        <v/>
      </c>
      <c r="E256" s="132" t="str">
        <f>IFERROR(VLOOKUP($A256,Baggrundsark!$C$4:$T$2502,17,FALSE),"")</f>
        <v/>
      </c>
      <c r="F256" s="71" t="str">
        <f>IFERROR(IF(VLOOKUP($B256,Home!$C$8:$J$207,8,FALSE)=0,"",VLOOKUP($B256,Home!$C$8:$J$207,8,FALSE)),"")</f>
        <v/>
      </c>
      <c r="G256" s="139"/>
      <c r="H256" s="77"/>
      <c r="I256" s="77"/>
      <c r="J256" s="77"/>
      <c r="K256" s="63" t="str">
        <f t="shared" si="7"/>
        <v/>
      </c>
      <c r="L256" s="74" t="str">
        <f t="shared" si="6"/>
        <v/>
      </c>
      <c r="M256" s="110"/>
      <c r="N256" s="110"/>
      <c r="O256" s="110"/>
      <c r="P256" s="110"/>
    </row>
    <row r="257" spans="1:16" x14ac:dyDescent="0.25">
      <c r="A257" s="49">
        <v>254</v>
      </c>
      <c r="B257" s="132" t="str">
        <f>IFERROR(VLOOKUP($A257,Baggrundsark!$C$4:$T$2502,13,FALSE),"")</f>
        <v/>
      </c>
      <c r="C257" s="32" t="str">
        <f>IFERROR(VLOOKUP($A257,Baggrundsark!$C$4:$T$2502,14,FALSE),"")</f>
        <v/>
      </c>
      <c r="D257" s="32" t="str">
        <f>IFERROR(VLOOKUP($A257,Baggrundsark!$C$4:$T$2502,16,FALSE),"")</f>
        <v/>
      </c>
      <c r="E257" s="132" t="str">
        <f>IFERROR(VLOOKUP($A257,Baggrundsark!$C$4:$T$2502,17,FALSE),"")</f>
        <v/>
      </c>
      <c r="F257" s="71" t="str">
        <f>IFERROR(IF(VLOOKUP($B257,Home!$C$8:$J$207,8,FALSE)=0,"",VLOOKUP($B257,Home!$C$8:$J$207,8,FALSE)),"")</f>
        <v/>
      </c>
      <c r="G257" s="139"/>
      <c r="H257" s="79"/>
      <c r="I257" s="79"/>
      <c r="J257" s="79"/>
      <c r="K257" s="63" t="str">
        <f t="shared" si="7"/>
        <v/>
      </c>
      <c r="L257" s="74" t="str">
        <f t="shared" si="6"/>
        <v/>
      </c>
      <c r="M257" s="110"/>
      <c r="N257" s="110"/>
      <c r="O257" s="110"/>
      <c r="P257" s="110"/>
    </row>
    <row r="258" spans="1:16" x14ac:dyDescent="0.25">
      <c r="A258" s="49">
        <v>255</v>
      </c>
      <c r="B258" s="132" t="str">
        <f>IFERROR(VLOOKUP($A258,Baggrundsark!$C$4:$T$2502,13,FALSE),"")</f>
        <v/>
      </c>
      <c r="C258" s="32" t="str">
        <f>IFERROR(VLOOKUP($A258,Baggrundsark!$C$4:$T$2502,14,FALSE),"")</f>
        <v/>
      </c>
      <c r="D258" s="32" t="str">
        <f>IFERROR(VLOOKUP($A258,Baggrundsark!$C$4:$T$2502,16,FALSE),"")</f>
        <v/>
      </c>
      <c r="E258" s="132" t="str">
        <f>IFERROR(VLOOKUP($A258,Baggrundsark!$C$4:$T$2502,17,FALSE),"")</f>
        <v/>
      </c>
      <c r="F258" s="71" t="str">
        <f>IFERROR(IF(VLOOKUP($B258,Home!$C$8:$J$207,8,FALSE)=0,"",VLOOKUP($B258,Home!$C$8:$J$207,8,FALSE)),"")</f>
        <v/>
      </c>
      <c r="G258" s="139"/>
      <c r="H258" s="77"/>
      <c r="I258" s="77"/>
      <c r="J258" s="77"/>
      <c r="K258" s="63" t="str">
        <f t="shared" si="7"/>
        <v/>
      </c>
      <c r="L258" s="74" t="str">
        <f t="shared" si="6"/>
        <v/>
      </c>
      <c r="M258" s="110"/>
      <c r="N258" s="110"/>
      <c r="O258" s="110"/>
      <c r="P258" s="110"/>
    </row>
    <row r="259" spans="1:16" x14ac:dyDescent="0.25">
      <c r="A259" s="49">
        <v>256</v>
      </c>
      <c r="B259" s="132" t="str">
        <f>IFERROR(VLOOKUP($A259,Baggrundsark!$C$4:$T$2502,13,FALSE),"")</f>
        <v/>
      </c>
      <c r="C259" s="32" t="str">
        <f>IFERROR(VLOOKUP($A259,Baggrundsark!$C$4:$T$2502,14,FALSE),"")</f>
        <v/>
      </c>
      <c r="D259" s="32" t="str">
        <f>IFERROR(VLOOKUP($A259,Baggrundsark!$C$4:$T$2502,16,FALSE),"")</f>
        <v/>
      </c>
      <c r="E259" s="132" t="str">
        <f>IFERROR(VLOOKUP($A259,Baggrundsark!$C$4:$T$2502,17,FALSE),"")</f>
        <v/>
      </c>
      <c r="F259" s="71" t="str">
        <f>IFERROR(IF(VLOOKUP($B259,Home!$C$8:$J$207,8,FALSE)=0,"",VLOOKUP($B259,Home!$C$8:$J$207,8,FALSE)),"")</f>
        <v/>
      </c>
      <c r="G259" s="139"/>
      <c r="H259" s="79"/>
      <c r="I259" s="79"/>
      <c r="J259" s="79"/>
      <c r="K259" s="63" t="str">
        <f t="shared" si="7"/>
        <v/>
      </c>
      <c r="L259" s="74" t="str">
        <f t="shared" si="6"/>
        <v/>
      </c>
      <c r="M259" s="110"/>
      <c r="N259" s="110"/>
      <c r="O259" s="110"/>
      <c r="P259" s="110"/>
    </row>
    <row r="260" spans="1:16" x14ac:dyDescent="0.25">
      <c r="A260" s="49">
        <v>257</v>
      </c>
      <c r="B260" s="132" t="str">
        <f>IFERROR(VLOOKUP($A260,Baggrundsark!$C$4:$T$2502,13,FALSE),"")</f>
        <v/>
      </c>
      <c r="C260" s="32" t="str">
        <f>IFERROR(VLOOKUP($A260,Baggrundsark!$C$4:$T$2502,14,FALSE),"")</f>
        <v/>
      </c>
      <c r="D260" s="32" t="str">
        <f>IFERROR(VLOOKUP($A260,Baggrundsark!$C$4:$T$2502,16,FALSE),"")</f>
        <v/>
      </c>
      <c r="E260" s="132" t="str">
        <f>IFERROR(VLOOKUP($A260,Baggrundsark!$C$4:$T$2502,17,FALSE),"")</f>
        <v/>
      </c>
      <c r="F260" s="71" t="str">
        <f>IFERROR(IF(VLOOKUP($B260,Home!$C$8:$J$207,8,FALSE)=0,"",VLOOKUP($B260,Home!$C$8:$J$207,8,FALSE)),"")</f>
        <v/>
      </c>
      <c r="G260" s="139"/>
      <c r="H260" s="77"/>
      <c r="I260" s="77"/>
      <c r="J260" s="77"/>
      <c r="K260" s="63" t="str">
        <f t="shared" si="7"/>
        <v/>
      </c>
      <c r="L260" s="74" t="str">
        <f t="shared" ref="L260:L323" si="8">IFERROR(ROUNDDOWN(K260/100*G260,2),"")</f>
        <v/>
      </c>
      <c r="M260" s="110"/>
      <c r="N260" s="110"/>
      <c r="O260" s="110"/>
      <c r="P260" s="110"/>
    </row>
    <row r="261" spans="1:16" x14ac:dyDescent="0.25">
      <c r="A261" s="49">
        <v>258</v>
      </c>
      <c r="B261" s="132" t="str">
        <f>IFERROR(VLOOKUP($A261,Baggrundsark!$C$4:$T$2502,13,FALSE),"")</f>
        <v/>
      </c>
      <c r="C261" s="32" t="str">
        <f>IFERROR(VLOOKUP($A261,Baggrundsark!$C$4:$T$2502,14,FALSE),"")</f>
        <v/>
      </c>
      <c r="D261" s="32" t="str">
        <f>IFERROR(VLOOKUP($A261,Baggrundsark!$C$4:$T$2502,16,FALSE),"")</f>
        <v/>
      </c>
      <c r="E261" s="132" t="str">
        <f>IFERROR(VLOOKUP($A261,Baggrundsark!$C$4:$T$2502,17,FALSE),"")</f>
        <v/>
      </c>
      <c r="F261" s="71" t="str">
        <f>IFERROR(IF(VLOOKUP($B261,Home!$C$8:$J$207,8,FALSE)=0,"",VLOOKUP($B261,Home!$C$8:$J$207,8,FALSE)),"")</f>
        <v/>
      </c>
      <c r="G261" s="139"/>
      <c r="H261" s="79"/>
      <c r="I261" s="79"/>
      <c r="J261" s="79"/>
      <c r="K261" s="63" t="str">
        <f t="shared" ref="K261:K324" si="9">IF(SUM(H261:J261)=0,"",SUM(H261:J261))</f>
        <v/>
      </c>
      <c r="L261" s="74" t="str">
        <f t="shared" si="8"/>
        <v/>
      </c>
      <c r="M261" s="110"/>
      <c r="N261" s="110"/>
      <c r="O261" s="110"/>
      <c r="P261" s="110"/>
    </row>
    <row r="262" spans="1:16" x14ac:dyDescent="0.25">
      <c r="A262" s="49">
        <v>259</v>
      </c>
      <c r="B262" s="132" t="str">
        <f>IFERROR(VLOOKUP($A262,Baggrundsark!$C$4:$T$2502,13,FALSE),"")</f>
        <v/>
      </c>
      <c r="C262" s="32" t="str">
        <f>IFERROR(VLOOKUP($A262,Baggrundsark!$C$4:$T$2502,14,FALSE),"")</f>
        <v/>
      </c>
      <c r="D262" s="32" t="str">
        <f>IFERROR(VLOOKUP($A262,Baggrundsark!$C$4:$T$2502,16,FALSE),"")</f>
        <v/>
      </c>
      <c r="E262" s="132" t="str">
        <f>IFERROR(VLOOKUP($A262,Baggrundsark!$C$4:$T$2502,17,FALSE),"")</f>
        <v/>
      </c>
      <c r="F262" s="71" t="str">
        <f>IFERROR(IF(VLOOKUP($B262,Home!$C$8:$J$207,8,FALSE)=0,"",VLOOKUP($B262,Home!$C$8:$J$207,8,FALSE)),"")</f>
        <v/>
      </c>
      <c r="G262" s="139"/>
      <c r="H262" s="77"/>
      <c r="I262" s="77"/>
      <c r="J262" s="77"/>
      <c r="K262" s="63" t="str">
        <f t="shared" si="9"/>
        <v/>
      </c>
      <c r="L262" s="74" t="str">
        <f t="shared" si="8"/>
        <v/>
      </c>
      <c r="M262" s="110"/>
      <c r="N262" s="110"/>
      <c r="O262" s="110"/>
      <c r="P262" s="110"/>
    </row>
    <row r="263" spans="1:16" x14ac:dyDescent="0.25">
      <c r="A263" s="49">
        <v>260</v>
      </c>
      <c r="B263" s="132" t="str">
        <f>IFERROR(VLOOKUP($A263,Baggrundsark!$C$4:$T$2502,13,FALSE),"")</f>
        <v/>
      </c>
      <c r="C263" s="32" t="str">
        <f>IFERROR(VLOOKUP($A263,Baggrundsark!$C$4:$T$2502,14,FALSE),"")</f>
        <v/>
      </c>
      <c r="D263" s="32" t="str">
        <f>IFERROR(VLOOKUP($A263,Baggrundsark!$C$4:$T$2502,16,FALSE),"")</f>
        <v/>
      </c>
      <c r="E263" s="132" t="str">
        <f>IFERROR(VLOOKUP($A263,Baggrundsark!$C$4:$T$2502,17,FALSE),"")</f>
        <v/>
      </c>
      <c r="F263" s="71" t="str">
        <f>IFERROR(IF(VLOOKUP($B263,Home!$C$8:$J$207,8,FALSE)=0,"",VLOOKUP($B263,Home!$C$8:$J$207,8,FALSE)),"")</f>
        <v/>
      </c>
      <c r="G263" s="139"/>
      <c r="H263" s="79"/>
      <c r="I263" s="79"/>
      <c r="J263" s="79"/>
      <c r="K263" s="63" t="str">
        <f t="shared" si="9"/>
        <v/>
      </c>
      <c r="L263" s="74" t="str">
        <f t="shared" si="8"/>
        <v/>
      </c>
      <c r="M263" s="110"/>
      <c r="N263" s="110"/>
      <c r="O263" s="110"/>
      <c r="P263" s="110"/>
    </row>
    <row r="264" spans="1:16" x14ac:dyDescent="0.25">
      <c r="A264" s="49">
        <v>261</v>
      </c>
      <c r="B264" s="132" t="str">
        <f>IFERROR(VLOOKUP($A264,Baggrundsark!$C$4:$T$2502,13,FALSE),"")</f>
        <v/>
      </c>
      <c r="C264" s="32" t="str">
        <f>IFERROR(VLOOKUP($A264,Baggrundsark!$C$4:$T$2502,14,FALSE),"")</f>
        <v/>
      </c>
      <c r="D264" s="32" t="str">
        <f>IFERROR(VLOOKUP($A264,Baggrundsark!$C$4:$T$2502,16,FALSE),"")</f>
        <v/>
      </c>
      <c r="E264" s="132" t="str">
        <f>IFERROR(VLOOKUP($A264,Baggrundsark!$C$4:$T$2502,17,FALSE),"")</f>
        <v/>
      </c>
      <c r="F264" s="71" t="str">
        <f>IFERROR(IF(VLOOKUP($B264,Home!$C$8:$J$207,8,FALSE)=0,"",VLOOKUP($B264,Home!$C$8:$J$207,8,FALSE)),"")</f>
        <v/>
      </c>
      <c r="G264" s="139"/>
      <c r="H264" s="77"/>
      <c r="I264" s="77"/>
      <c r="J264" s="77"/>
      <c r="K264" s="63" t="str">
        <f t="shared" si="9"/>
        <v/>
      </c>
      <c r="L264" s="74" t="str">
        <f t="shared" si="8"/>
        <v/>
      </c>
      <c r="M264" s="110"/>
      <c r="N264" s="110"/>
      <c r="O264" s="110"/>
      <c r="P264" s="110"/>
    </row>
    <row r="265" spans="1:16" x14ac:dyDescent="0.25">
      <c r="A265" s="49">
        <v>262</v>
      </c>
      <c r="B265" s="132" t="str">
        <f>IFERROR(VLOOKUP($A265,Baggrundsark!$C$4:$T$2502,13,FALSE),"")</f>
        <v/>
      </c>
      <c r="C265" s="32" t="str">
        <f>IFERROR(VLOOKUP($A265,Baggrundsark!$C$4:$T$2502,14,FALSE),"")</f>
        <v/>
      </c>
      <c r="D265" s="32" t="str">
        <f>IFERROR(VLOOKUP($A265,Baggrundsark!$C$4:$T$2502,16,FALSE),"")</f>
        <v/>
      </c>
      <c r="E265" s="132" t="str">
        <f>IFERROR(VLOOKUP($A265,Baggrundsark!$C$4:$T$2502,17,FALSE),"")</f>
        <v/>
      </c>
      <c r="F265" s="71" t="str">
        <f>IFERROR(IF(VLOOKUP($B265,Home!$C$8:$J$207,8,FALSE)=0,"",VLOOKUP($B265,Home!$C$8:$J$207,8,FALSE)),"")</f>
        <v/>
      </c>
      <c r="G265" s="139"/>
      <c r="H265" s="79"/>
      <c r="I265" s="79"/>
      <c r="J265" s="79"/>
      <c r="K265" s="63" t="str">
        <f t="shared" si="9"/>
        <v/>
      </c>
      <c r="L265" s="74" t="str">
        <f t="shared" si="8"/>
        <v/>
      </c>
      <c r="M265" s="110"/>
      <c r="N265" s="110"/>
      <c r="O265" s="110"/>
      <c r="P265" s="110"/>
    </row>
    <row r="266" spans="1:16" x14ac:dyDescent="0.25">
      <c r="A266" s="49">
        <v>263</v>
      </c>
      <c r="B266" s="132" t="str">
        <f>IFERROR(VLOOKUP($A266,Baggrundsark!$C$4:$T$2502,13,FALSE),"")</f>
        <v/>
      </c>
      <c r="C266" s="32" t="str">
        <f>IFERROR(VLOOKUP($A266,Baggrundsark!$C$4:$T$2502,14,FALSE),"")</f>
        <v/>
      </c>
      <c r="D266" s="32" t="str">
        <f>IFERROR(VLOOKUP($A266,Baggrundsark!$C$4:$T$2502,16,FALSE),"")</f>
        <v/>
      </c>
      <c r="E266" s="132" t="str">
        <f>IFERROR(VLOOKUP($A266,Baggrundsark!$C$4:$T$2502,17,FALSE),"")</f>
        <v/>
      </c>
      <c r="F266" s="71" t="str">
        <f>IFERROR(IF(VLOOKUP($B266,Home!$C$8:$J$207,8,FALSE)=0,"",VLOOKUP($B266,Home!$C$8:$J$207,8,FALSE)),"")</f>
        <v/>
      </c>
      <c r="G266" s="139"/>
      <c r="H266" s="77"/>
      <c r="I266" s="77"/>
      <c r="J266" s="77"/>
      <c r="K266" s="63" t="str">
        <f t="shared" si="9"/>
        <v/>
      </c>
      <c r="L266" s="74" t="str">
        <f t="shared" si="8"/>
        <v/>
      </c>
      <c r="M266" s="110"/>
      <c r="N266" s="110"/>
      <c r="O266" s="110"/>
      <c r="P266" s="110"/>
    </row>
    <row r="267" spans="1:16" x14ac:dyDescent="0.25">
      <c r="A267" s="49">
        <v>264</v>
      </c>
      <c r="B267" s="132" t="str">
        <f>IFERROR(VLOOKUP($A267,Baggrundsark!$C$4:$T$2502,13,FALSE),"")</f>
        <v/>
      </c>
      <c r="C267" s="32" t="str">
        <f>IFERROR(VLOOKUP($A267,Baggrundsark!$C$4:$T$2502,14,FALSE),"")</f>
        <v/>
      </c>
      <c r="D267" s="32" t="str">
        <f>IFERROR(VLOOKUP($A267,Baggrundsark!$C$4:$T$2502,16,FALSE),"")</f>
        <v/>
      </c>
      <c r="E267" s="132" t="str">
        <f>IFERROR(VLOOKUP($A267,Baggrundsark!$C$4:$T$2502,17,FALSE),"")</f>
        <v/>
      </c>
      <c r="F267" s="71" t="str">
        <f>IFERROR(IF(VLOOKUP($B267,Home!$C$8:$J$207,8,FALSE)=0,"",VLOOKUP($B267,Home!$C$8:$J$207,8,FALSE)),"")</f>
        <v/>
      </c>
      <c r="G267" s="139"/>
      <c r="H267" s="79"/>
      <c r="I267" s="79"/>
      <c r="J267" s="79"/>
      <c r="K267" s="63" t="str">
        <f t="shared" si="9"/>
        <v/>
      </c>
      <c r="L267" s="74" t="str">
        <f t="shared" si="8"/>
        <v/>
      </c>
      <c r="M267" s="110"/>
      <c r="N267" s="110"/>
      <c r="O267" s="110"/>
      <c r="P267" s="110"/>
    </row>
    <row r="268" spans="1:16" x14ac:dyDescent="0.25">
      <c r="A268" s="49">
        <v>265</v>
      </c>
      <c r="B268" s="132" t="str">
        <f>IFERROR(VLOOKUP($A268,Baggrundsark!$C$4:$T$2502,13,FALSE),"")</f>
        <v/>
      </c>
      <c r="C268" s="32" t="str">
        <f>IFERROR(VLOOKUP($A268,Baggrundsark!$C$4:$T$2502,14,FALSE),"")</f>
        <v/>
      </c>
      <c r="D268" s="32" t="str">
        <f>IFERROR(VLOOKUP($A268,Baggrundsark!$C$4:$T$2502,16,FALSE),"")</f>
        <v/>
      </c>
      <c r="E268" s="132" t="str">
        <f>IFERROR(VLOOKUP($A268,Baggrundsark!$C$4:$T$2502,17,FALSE),"")</f>
        <v/>
      </c>
      <c r="F268" s="71" t="str">
        <f>IFERROR(IF(VLOOKUP($B268,Home!$C$8:$J$207,8,FALSE)=0,"",VLOOKUP($B268,Home!$C$8:$J$207,8,FALSE)),"")</f>
        <v/>
      </c>
      <c r="G268" s="139"/>
      <c r="H268" s="77"/>
      <c r="I268" s="77"/>
      <c r="J268" s="77"/>
      <c r="K268" s="63" t="str">
        <f t="shared" si="9"/>
        <v/>
      </c>
      <c r="L268" s="74" t="str">
        <f t="shared" si="8"/>
        <v/>
      </c>
      <c r="M268" s="110"/>
      <c r="N268" s="110"/>
      <c r="O268" s="110"/>
      <c r="P268" s="110"/>
    </row>
    <row r="269" spans="1:16" x14ac:dyDescent="0.25">
      <c r="A269" s="49">
        <v>266</v>
      </c>
      <c r="B269" s="132" t="str">
        <f>IFERROR(VLOOKUP($A269,Baggrundsark!$C$4:$T$2502,13,FALSE),"")</f>
        <v/>
      </c>
      <c r="C269" s="32" t="str">
        <f>IFERROR(VLOOKUP($A269,Baggrundsark!$C$4:$T$2502,14,FALSE),"")</f>
        <v/>
      </c>
      <c r="D269" s="32" t="str">
        <f>IFERROR(VLOOKUP($A269,Baggrundsark!$C$4:$T$2502,16,FALSE),"")</f>
        <v/>
      </c>
      <c r="E269" s="132" t="str">
        <f>IFERROR(VLOOKUP($A269,Baggrundsark!$C$4:$T$2502,17,FALSE),"")</f>
        <v/>
      </c>
      <c r="F269" s="71" t="str">
        <f>IFERROR(IF(VLOOKUP($B269,Home!$C$8:$J$207,8,FALSE)=0,"",VLOOKUP($B269,Home!$C$8:$J$207,8,FALSE)),"")</f>
        <v/>
      </c>
      <c r="G269" s="139"/>
      <c r="H269" s="79"/>
      <c r="I269" s="79"/>
      <c r="J269" s="79"/>
      <c r="K269" s="63" t="str">
        <f t="shared" si="9"/>
        <v/>
      </c>
      <c r="L269" s="74" t="str">
        <f t="shared" si="8"/>
        <v/>
      </c>
      <c r="M269" s="110"/>
      <c r="N269" s="110"/>
      <c r="O269" s="110"/>
      <c r="P269" s="110"/>
    </row>
    <row r="270" spans="1:16" x14ac:dyDescent="0.25">
      <c r="A270" s="49">
        <v>267</v>
      </c>
      <c r="B270" s="132" t="str">
        <f>IFERROR(VLOOKUP($A270,Baggrundsark!$C$4:$T$2502,13,FALSE),"")</f>
        <v/>
      </c>
      <c r="C270" s="32" t="str">
        <f>IFERROR(VLOOKUP($A270,Baggrundsark!$C$4:$T$2502,14,FALSE),"")</f>
        <v/>
      </c>
      <c r="D270" s="32" t="str">
        <f>IFERROR(VLOOKUP($A270,Baggrundsark!$C$4:$T$2502,16,FALSE),"")</f>
        <v/>
      </c>
      <c r="E270" s="132" t="str">
        <f>IFERROR(VLOOKUP($A270,Baggrundsark!$C$4:$T$2502,17,FALSE),"")</f>
        <v/>
      </c>
      <c r="F270" s="71" t="str">
        <f>IFERROR(IF(VLOOKUP($B270,Home!$C$8:$J$207,8,FALSE)=0,"",VLOOKUP($B270,Home!$C$8:$J$207,8,FALSE)),"")</f>
        <v/>
      </c>
      <c r="G270" s="139"/>
      <c r="H270" s="77"/>
      <c r="I270" s="77"/>
      <c r="J270" s="77"/>
      <c r="K270" s="63" t="str">
        <f t="shared" si="9"/>
        <v/>
      </c>
      <c r="L270" s="74" t="str">
        <f t="shared" si="8"/>
        <v/>
      </c>
      <c r="M270" s="110"/>
      <c r="N270" s="110"/>
      <c r="O270" s="110"/>
      <c r="P270" s="110"/>
    </row>
    <row r="271" spans="1:16" x14ac:dyDescent="0.25">
      <c r="A271" s="49">
        <v>268</v>
      </c>
      <c r="B271" s="132" t="str">
        <f>IFERROR(VLOOKUP($A271,Baggrundsark!$C$4:$T$2502,13,FALSE),"")</f>
        <v/>
      </c>
      <c r="C271" s="32" t="str">
        <f>IFERROR(VLOOKUP($A271,Baggrundsark!$C$4:$T$2502,14,FALSE),"")</f>
        <v/>
      </c>
      <c r="D271" s="32" t="str">
        <f>IFERROR(VLOOKUP($A271,Baggrundsark!$C$4:$T$2502,16,FALSE),"")</f>
        <v/>
      </c>
      <c r="E271" s="132" t="str">
        <f>IFERROR(VLOOKUP($A271,Baggrundsark!$C$4:$T$2502,17,FALSE),"")</f>
        <v/>
      </c>
      <c r="F271" s="71" t="str">
        <f>IFERROR(IF(VLOOKUP($B271,Home!$C$8:$J$207,8,FALSE)=0,"",VLOOKUP($B271,Home!$C$8:$J$207,8,FALSE)),"")</f>
        <v/>
      </c>
      <c r="G271" s="139"/>
      <c r="H271" s="79"/>
      <c r="I271" s="79"/>
      <c r="J271" s="79"/>
      <c r="K271" s="63" t="str">
        <f t="shared" si="9"/>
        <v/>
      </c>
      <c r="L271" s="74" t="str">
        <f t="shared" si="8"/>
        <v/>
      </c>
      <c r="M271" s="110"/>
      <c r="N271" s="110"/>
      <c r="O271" s="110"/>
      <c r="P271" s="110"/>
    </row>
    <row r="272" spans="1:16" x14ac:dyDescent="0.25">
      <c r="A272" s="49">
        <v>269</v>
      </c>
      <c r="B272" s="132" t="str">
        <f>IFERROR(VLOOKUP($A272,Baggrundsark!$C$4:$T$2502,13,FALSE),"")</f>
        <v/>
      </c>
      <c r="C272" s="32" t="str">
        <f>IFERROR(VLOOKUP($A272,Baggrundsark!$C$4:$T$2502,14,FALSE),"")</f>
        <v/>
      </c>
      <c r="D272" s="32" t="str">
        <f>IFERROR(VLOOKUP($A272,Baggrundsark!$C$4:$T$2502,16,FALSE),"")</f>
        <v/>
      </c>
      <c r="E272" s="132" t="str">
        <f>IFERROR(VLOOKUP($A272,Baggrundsark!$C$4:$T$2502,17,FALSE),"")</f>
        <v/>
      </c>
      <c r="F272" s="71" t="str">
        <f>IFERROR(IF(VLOOKUP($B272,Home!$C$8:$J$207,8,FALSE)=0,"",VLOOKUP($B272,Home!$C$8:$J$207,8,FALSE)),"")</f>
        <v/>
      </c>
      <c r="G272" s="139"/>
      <c r="H272" s="77"/>
      <c r="I272" s="77"/>
      <c r="J272" s="77"/>
      <c r="K272" s="63" t="str">
        <f t="shared" si="9"/>
        <v/>
      </c>
      <c r="L272" s="74" t="str">
        <f t="shared" si="8"/>
        <v/>
      </c>
      <c r="M272" s="110"/>
      <c r="N272" s="110"/>
      <c r="O272" s="110"/>
      <c r="P272" s="110"/>
    </row>
    <row r="273" spans="1:16" x14ac:dyDescent="0.25">
      <c r="A273" s="49">
        <v>270</v>
      </c>
      <c r="B273" s="132" t="str">
        <f>IFERROR(VLOOKUP($A273,Baggrundsark!$C$4:$T$2502,13,FALSE),"")</f>
        <v/>
      </c>
      <c r="C273" s="32" t="str">
        <f>IFERROR(VLOOKUP($A273,Baggrundsark!$C$4:$T$2502,14,FALSE),"")</f>
        <v/>
      </c>
      <c r="D273" s="32" t="str">
        <f>IFERROR(VLOOKUP($A273,Baggrundsark!$C$4:$T$2502,16,FALSE),"")</f>
        <v/>
      </c>
      <c r="E273" s="132" t="str">
        <f>IFERROR(VLOOKUP($A273,Baggrundsark!$C$4:$T$2502,17,FALSE),"")</f>
        <v/>
      </c>
      <c r="F273" s="71" t="str">
        <f>IFERROR(IF(VLOOKUP($B273,Home!$C$8:$J$207,8,FALSE)=0,"",VLOOKUP($B273,Home!$C$8:$J$207,8,FALSE)),"")</f>
        <v/>
      </c>
      <c r="G273" s="139"/>
      <c r="H273" s="79"/>
      <c r="I273" s="79"/>
      <c r="J273" s="79"/>
      <c r="K273" s="63" t="str">
        <f t="shared" si="9"/>
        <v/>
      </c>
      <c r="L273" s="74" t="str">
        <f t="shared" si="8"/>
        <v/>
      </c>
      <c r="M273" s="110"/>
      <c r="N273" s="110"/>
      <c r="O273" s="110"/>
      <c r="P273" s="110"/>
    </row>
    <row r="274" spans="1:16" x14ac:dyDescent="0.25">
      <c r="A274" s="49">
        <v>271</v>
      </c>
      <c r="B274" s="132" t="str">
        <f>IFERROR(VLOOKUP($A274,Baggrundsark!$C$4:$T$2502,13,FALSE),"")</f>
        <v/>
      </c>
      <c r="C274" s="32" t="str">
        <f>IFERROR(VLOOKUP($A274,Baggrundsark!$C$4:$T$2502,14,FALSE),"")</f>
        <v/>
      </c>
      <c r="D274" s="32" t="str">
        <f>IFERROR(VLOOKUP($A274,Baggrundsark!$C$4:$T$2502,16,FALSE),"")</f>
        <v/>
      </c>
      <c r="E274" s="132" t="str">
        <f>IFERROR(VLOOKUP($A274,Baggrundsark!$C$4:$T$2502,17,FALSE),"")</f>
        <v/>
      </c>
      <c r="F274" s="71" t="str">
        <f>IFERROR(IF(VLOOKUP($B274,Home!$C$8:$J$207,8,FALSE)=0,"",VLOOKUP($B274,Home!$C$8:$J$207,8,FALSE)),"")</f>
        <v/>
      </c>
      <c r="G274" s="139"/>
      <c r="H274" s="77"/>
      <c r="I274" s="77"/>
      <c r="J274" s="77"/>
      <c r="K274" s="63" t="str">
        <f t="shared" si="9"/>
        <v/>
      </c>
      <c r="L274" s="74" t="str">
        <f t="shared" si="8"/>
        <v/>
      </c>
      <c r="M274" s="110"/>
      <c r="N274" s="110"/>
      <c r="O274" s="110"/>
      <c r="P274" s="110"/>
    </row>
    <row r="275" spans="1:16" x14ac:dyDescent="0.25">
      <c r="A275" s="49">
        <v>272</v>
      </c>
      <c r="B275" s="132" t="str">
        <f>IFERROR(VLOOKUP($A275,Baggrundsark!$C$4:$T$2502,13,FALSE),"")</f>
        <v/>
      </c>
      <c r="C275" s="32" t="str">
        <f>IFERROR(VLOOKUP($A275,Baggrundsark!$C$4:$T$2502,14,FALSE),"")</f>
        <v/>
      </c>
      <c r="D275" s="32" t="str">
        <f>IFERROR(VLOOKUP($A275,Baggrundsark!$C$4:$T$2502,16,FALSE),"")</f>
        <v/>
      </c>
      <c r="E275" s="132" t="str">
        <f>IFERROR(VLOOKUP($A275,Baggrundsark!$C$4:$T$2502,17,FALSE),"")</f>
        <v/>
      </c>
      <c r="F275" s="71" t="str">
        <f>IFERROR(IF(VLOOKUP($B275,Home!$C$8:$J$207,8,FALSE)=0,"",VLOOKUP($B275,Home!$C$8:$J$207,8,FALSE)),"")</f>
        <v/>
      </c>
      <c r="G275" s="139"/>
      <c r="H275" s="79"/>
      <c r="I275" s="79"/>
      <c r="J275" s="79"/>
      <c r="K275" s="63" t="str">
        <f t="shared" si="9"/>
        <v/>
      </c>
      <c r="L275" s="74" t="str">
        <f t="shared" si="8"/>
        <v/>
      </c>
      <c r="M275" s="110"/>
      <c r="N275" s="110"/>
      <c r="O275" s="110"/>
      <c r="P275" s="110"/>
    </row>
    <row r="276" spans="1:16" x14ac:dyDescent="0.25">
      <c r="A276" s="49">
        <v>273</v>
      </c>
      <c r="B276" s="132" t="str">
        <f>IFERROR(VLOOKUP($A276,Baggrundsark!$C$4:$T$2502,13,FALSE),"")</f>
        <v/>
      </c>
      <c r="C276" s="32" t="str">
        <f>IFERROR(VLOOKUP($A276,Baggrundsark!$C$4:$T$2502,14,FALSE),"")</f>
        <v/>
      </c>
      <c r="D276" s="32" t="str">
        <f>IFERROR(VLOOKUP($A276,Baggrundsark!$C$4:$T$2502,16,FALSE),"")</f>
        <v/>
      </c>
      <c r="E276" s="132" t="str">
        <f>IFERROR(VLOOKUP($A276,Baggrundsark!$C$4:$T$2502,17,FALSE),"")</f>
        <v/>
      </c>
      <c r="F276" s="71" t="str">
        <f>IFERROR(IF(VLOOKUP($B276,Home!$C$8:$J$207,8,FALSE)=0,"",VLOOKUP($B276,Home!$C$8:$J$207,8,FALSE)),"")</f>
        <v/>
      </c>
      <c r="G276" s="139"/>
      <c r="H276" s="77"/>
      <c r="I276" s="77"/>
      <c r="J276" s="77"/>
      <c r="K276" s="63" t="str">
        <f t="shared" si="9"/>
        <v/>
      </c>
      <c r="L276" s="74" t="str">
        <f t="shared" si="8"/>
        <v/>
      </c>
      <c r="M276" s="110"/>
      <c r="N276" s="110"/>
      <c r="O276" s="110"/>
      <c r="P276" s="110"/>
    </row>
    <row r="277" spans="1:16" x14ac:dyDescent="0.25">
      <c r="A277" s="49">
        <v>274</v>
      </c>
      <c r="B277" s="132" t="str">
        <f>IFERROR(VLOOKUP($A277,Baggrundsark!$C$4:$T$2502,13,FALSE),"")</f>
        <v/>
      </c>
      <c r="C277" s="32" t="str">
        <f>IFERROR(VLOOKUP($A277,Baggrundsark!$C$4:$T$2502,14,FALSE),"")</f>
        <v/>
      </c>
      <c r="D277" s="32" t="str">
        <f>IFERROR(VLOOKUP($A277,Baggrundsark!$C$4:$T$2502,16,FALSE),"")</f>
        <v/>
      </c>
      <c r="E277" s="132" t="str">
        <f>IFERROR(VLOOKUP($A277,Baggrundsark!$C$4:$T$2502,17,FALSE),"")</f>
        <v/>
      </c>
      <c r="F277" s="71" t="str">
        <f>IFERROR(IF(VLOOKUP($B277,Home!$C$8:$J$207,8,FALSE)=0,"",VLOOKUP($B277,Home!$C$8:$J$207,8,FALSE)),"")</f>
        <v/>
      </c>
      <c r="G277" s="139"/>
      <c r="H277" s="79"/>
      <c r="I277" s="79"/>
      <c r="J277" s="79"/>
      <c r="K277" s="63" t="str">
        <f t="shared" si="9"/>
        <v/>
      </c>
      <c r="L277" s="74" t="str">
        <f t="shared" si="8"/>
        <v/>
      </c>
      <c r="M277" s="110"/>
      <c r="N277" s="110"/>
      <c r="O277" s="110"/>
      <c r="P277" s="110"/>
    </row>
    <row r="278" spans="1:16" x14ac:dyDescent="0.25">
      <c r="A278" s="49">
        <v>275</v>
      </c>
      <c r="B278" s="132" t="str">
        <f>IFERROR(VLOOKUP($A278,Baggrundsark!$C$4:$T$2502,13,FALSE),"")</f>
        <v/>
      </c>
      <c r="C278" s="32" t="str">
        <f>IFERROR(VLOOKUP($A278,Baggrundsark!$C$4:$T$2502,14,FALSE),"")</f>
        <v/>
      </c>
      <c r="D278" s="32" t="str">
        <f>IFERROR(VLOOKUP($A278,Baggrundsark!$C$4:$T$2502,16,FALSE),"")</f>
        <v/>
      </c>
      <c r="E278" s="132" t="str">
        <f>IFERROR(VLOOKUP($A278,Baggrundsark!$C$4:$T$2502,17,FALSE),"")</f>
        <v/>
      </c>
      <c r="F278" s="71" t="str">
        <f>IFERROR(IF(VLOOKUP($B278,Home!$C$8:$J$207,8,FALSE)=0,"",VLOOKUP($B278,Home!$C$8:$J$207,8,FALSE)),"")</f>
        <v/>
      </c>
      <c r="G278" s="139"/>
      <c r="H278" s="77"/>
      <c r="I278" s="77"/>
      <c r="J278" s="77"/>
      <c r="K278" s="63" t="str">
        <f t="shared" si="9"/>
        <v/>
      </c>
      <c r="L278" s="74" t="str">
        <f t="shared" si="8"/>
        <v/>
      </c>
      <c r="M278" s="110"/>
      <c r="N278" s="110"/>
      <c r="O278" s="110"/>
      <c r="P278" s="110"/>
    </row>
    <row r="279" spans="1:16" x14ac:dyDescent="0.25">
      <c r="A279" s="49">
        <v>276</v>
      </c>
      <c r="B279" s="132" t="str">
        <f>IFERROR(VLOOKUP($A279,Baggrundsark!$C$4:$T$2502,13,FALSE),"")</f>
        <v/>
      </c>
      <c r="C279" s="32" t="str">
        <f>IFERROR(VLOOKUP($A279,Baggrundsark!$C$4:$T$2502,14,FALSE),"")</f>
        <v/>
      </c>
      <c r="D279" s="32" t="str">
        <f>IFERROR(VLOOKUP($A279,Baggrundsark!$C$4:$T$2502,16,FALSE),"")</f>
        <v/>
      </c>
      <c r="E279" s="132" t="str">
        <f>IFERROR(VLOOKUP($A279,Baggrundsark!$C$4:$T$2502,17,FALSE),"")</f>
        <v/>
      </c>
      <c r="F279" s="71" t="str">
        <f>IFERROR(IF(VLOOKUP($B279,Home!$C$8:$J$207,8,FALSE)=0,"",VLOOKUP($B279,Home!$C$8:$J$207,8,FALSE)),"")</f>
        <v/>
      </c>
      <c r="G279" s="139"/>
      <c r="H279" s="79"/>
      <c r="I279" s="79"/>
      <c r="J279" s="79"/>
      <c r="K279" s="63" t="str">
        <f t="shared" si="9"/>
        <v/>
      </c>
      <c r="L279" s="74" t="str">
        <f t="shared" si="8"/>
        <v/>
      </c>
      <c r="M279" s="110"/>
      <c r="N279" s="110"/>
      <c r="O279" s="110"/>
      <c r="P279" s="110"/>
    </row>
    <row r="280" spans="1:16" x14ac:dyDescent="0.25">
      <c r="A280" s="49">
        <v>277</v>
      </c>
      <c r="B280" s="132" t="str">
        <f>IFERROR(VLOOKUP($A280,Baggrundsark!$C$4:$T$2502,13,FALSE),"")</f>
        <v/>
      </c>
      <c r="C280" s="32" t="str">
        <f>IFERROR(VLOOKUP($A280,Baggrundsark!$C$4:$T$2502,14,FALSE),"")</f>
        <v/>
      </c>
      <c r="D280" s="32" t="str">
        <f>IFERROR(VLOOKUP($A280,Baggrundsark!$C$4:$T$2502,16,FALSE),"")</f>
        <v/>
      </c>
      <c r="E280" s="132" t="str">
        <f>IFERROR(VLOOKUP($A280,Baggrundsark!$C$4:$T$2502,17,FALSE),"")</f>
        <v/>
      </c>
      <c r="F280" s="71" t="str">
        <f>IFERROR(IF(VLOOKUP($B280,Home!$C$8:$J$207,8,FALSE)=0,"",VLOOKUP($B280,Home!$C$8:$J$207,8,FALSE)),"")</f>
        <v/>
      </c>
      <c r="G280" s="139"/>
      <c r="H280" s="77"/>
      <c r="I280" s="77"/>
      <c r="J280" s="77"/>
      <c r="K280" s="63" t="str">
        <f t="shared" si="9"/>
        <v/>
      </c>
      <c r="L280" s="74" t="str">
        <f t="shared" si="8"/>
        <v/>
      </c>
      <c r="M280" s="110"/>
      <c r="N280" s="110"/>
      <c r="O280" s="110"/>
      <c r="P280" s="110"/>
    </row>
    <row r="281" spans="1:16" x14ac:dyDescent="0.25">
      <c r="A281" s="49">
        <v>278</v>
      </c>
      <c r="B281" s="132" t="str">
        <f>IFERROR(VLOOKUP($A281,Baggrundsark!$C$4:$T$2502,13,FALSE),"")</f>
        <v/>
      </c>
      <c r="C281" s="32" t="str">
        <f>IFERROR(VLOOKUP($A281,Baggrundsark!$C$4:$T$2502,14,FALSE),"")</f>
        <v/>
      </c>
      <c r="D281" s="32" t="str">
        <f>IFERROR(VLOOKUP($A281,Baggrundsark!$C$4:$T$2502,16,FALSE),"")</f>
        <v/>
      </c>
      <c r="E281" s="132" t="str">
        <f>IFERROR(VLOOKUP($A281,Baggrundsark!$C$4:$T$2502,17,FALSE),"")</f>
        <v/>
      </c>
      <c r="F281" s="71" t="str">
        <f>IFERROR(IF(VLOOKUP($B281,Home!$C$8:$J$207,8,FALSE)=0,"",VLOOKUP($B281,Home!$C$8:$J$207,8,FALSE)),"")</f>
        <v/>
      </c>
      <c r="G281" s="139"/>
      <c r="H281" s="79"/>
      <c r="I281" s="79"/>
      <c r="J281" s="79"/>
      <c r="K281" s="63" t="str">
        <f t="shared" si="9"/>
        <v/>
      </c>
      <c r="L281" s="74" t="str">
        <f t="shared" si="8"/>
        <v/>
      </c>
      <c r="M281" s="110"/>
      <c r="N281" s="110"/>
      <c r="O281" s="110"/>
      <c r="P281" s="110"/>
    </row>
    <row r="282" spans="1:16" x14ac:dyDescent="0.25">
      <c r="A282" s="49">
        <v>279</v>
      </c>
      <c r="B282" s="132" t="str">
        <f>IFERROR(VLOOKUP($A282,Baggrundsark!$C$4:$T$2502,13,FALSE),"")</f>
        <v/>
      </c>
      <c r="C282" s="32" t="str">
        <f>IFERROR(VLOOKUP($A282,Baggrundsark!$C$4:$T$2502,14,FALSE),"")</f>
        <v/>
      </c>
      <c r="D282" s="32" t="str">
        <f>IFERROR(VLOOKUP($A282,Baggrundsark!$C$4:$T$2502,16,FALSE),"")</f>
        <v/>
      </c>
      <c r="E282" s="132" t="str">
        <f>IFERROR(VLOOKUP($A282,Baggrundsark!$C$4:$T$2502,17,FALSE),"")</f>
        <v/>
      </c>
      <c r="F282" s="71" t="str">
        <f>IFERROR(IF(VLOOKUP($B282,Home!$C$8:$J$207,8,FALSE)=0,"",VLOOKUP($B282,Home!$C$8:$J$207,8,FALSE)),"")</f>
        <v/>
      </c>
      <c r="G282" s="139"/>
      <c r="H282" s="77"/>
      <c r="I282" s="77"/>
      <c r="J282" s="77"/>
      <c r="K282" s="63" t="str">
        <f t="shared" si="9"/>
        <v/>
      </c>
      <c r="L282" s="74" t="str">
        <f t="shared" si="8"/>
        <v/>
      </c>
      <c r="M282" s="110"/>
      <c r="N282" s="110"/>
      <c r="O282" s="110"/>
      <c r="P282" s="110"/>
    </row>
    <row r="283" spans="1:16" x14ac:dyDescent="0.25">
      <c r="A283" s="49">
        <v>280</v>
      </c>
      <c r="B283" s="132" t="str">
        <f>IFERROR(VLOOKUP($A283,Baggrundsark!$C$4:$T$2502,13,FALSE),"")</f>
        <v/>
      </c>
      <c r="C283" s="32" t="str">
        <f>IFERROR(VLOOKUP($A283,Baggrundsark!$C$4:$T$2502,14,FALSE),"")</f>
        <v/>
      </c>
      <c r="D283" s="32" t="str">
        <f>IFERROR(VLOOKUP($A283,Baggrundsark!$C$4:$T$2502,16,FALSE),"")</f>
        <v/>
      </c>
      <c r="E283" s="132" t="str">
        <f>IFERROR(VLOOKUP($A283,Baggrundsark!$C$4:$T$2502,17,FALSE),"")</f>
        <v/>
      </c>
      <c r="F283" s="71" t="str">
        <f>IFERROR(IF(VLOOKUP($B283,Home!$C$8:$J$207,8,FALSE)=0,"",VLOOKUP($B283,Home!$C$8:$J$207,8,FALSE)),"")</f>
        <v/>
      </c>
      <c r="G283" s="139"/>
      <c r="H283" s="79"/>
      <c r="I283" s="79"/>
      <c r="J283" s="79"/>
      <c r="K283" s="63" t="str">
        <f t="shared" si="9"/>
        <v/>
      </c>
      <c r="L283" s="74" t="str">
        <f t="shared" si="8"/>
        <v/>
      </c>
      <c r="M283" s="110"/>
      <c r="N283" s="110"/>
      <c r="O283" s="110"/>
      <c r="P283" s="110"/>
    </row>
    <row r="284" spans="1:16" x14ac:dyDescent="0.25">
      <c r="A284" s="49">
        <v>281</v>
      </c>
      <c r="B284" s="132" t="str">
        <f>IFERROR(VLOOKUP($A284,Baggrundsark!$C$4:$T$2502,13,FALSE),"")</f>
        <v/>
      </c>
      <c r="C284" s="32" t="str">
        <f>IFERROR(VLOOKUP($A284,Baggrundsark!$C$4:$T$2502,14,FALSE),"")</f>
        <v/>
      </c>
      <c r="D284" s="32" t="str">
        <f>IFERROR(VLOOKUP($A284,Baggrundsark!$C$4:$T$2502,16,FALSE),"")</f>
        <v/>
      </c>
      <c r="E284" s="132" t="str">
        <f>IFERROR(VLOOKUP($A284,Baggrundsark!$C$4:$T$2502,17,FALSE),"")</f>
        <v/>
      </c>
      <c r="F284" s="71" t="str">
        <f>IFERROR(IF(VLOOKUP($B284,Home!$C$8:$J$207,8,FALSE)=0,"",VLOOKUP($B284,Home!$C$8:$J$207,8,FALSE)),"")</f>
        <v/>
      </c>
      <c r="G284" s="139"/>
      <c r="H284" s="77"/>
      <c r="I284" s="77"/>
      <c r="J284" s="77"/>
      <c r="K284" s="63" t="str">
        <f t="shared" si="9"/>
        <v/>
      </c>
      <c r="L284" s="74" t="str">
        <f t="shared" si="8"/>
        <v/>
      </c>
      <c r="M284" s="110"/>
      <c r="N284" s="110"/>
      <c r="O284" s="110"/>
      <c r="P284" s="110"/>
    </row>
    <row r="285" spans="1:16" x14ac:dyDescent="0.25">
      <c r="A285" s="49">
        <v>282</v>
      </c>
      <c r="B285" s="132" t="str">
        <f>IFERROR(VLOOKUP($A285,Baggrundsark!$C$4:$T$2502,13,FALSE),"")</f>
        <v/>
      </c>
      <c r="C285" s="32" t="str">
        <f>IFERROR(VLOOKUP($A285,Baggrundsark!$C$4:$T$2502,14,FALSE),"")</f>
        <v/>
      </c>
      <c r="D285" s="32" t="str">
        <f>IFERROR(VLOOKUP($A285,Baggrundsark!$C$4:$T$2502,16,FALSE),"")</f>
        <v/>
      </c>
      <c r="E285" s="132" t="str">
        <f>IFERROR(VLOOKUP($A285,Baggrundsark!$C$4:$T$2502,17,FALSE),"")</f>
        <v/>
      </c>
      <c r="F285" s="71" t="str">
        <f>IFERROR(IF(VLOOKUP($B285,Home!$C$8:$J$207,8,FALSE)=0,"",VLOOKUP($B285,Home!$C$8:$J$207,8,FALSE)),"")</f>
        <v/>
      </c>
      <c r="G285" s="139"/>
      <c r="H285" s="79"/>
      <c r="I285" s="79"/>
      <c r="J285" s="79"/>
      <c r="K285" s="63" t="str">
        <f t="shared" si="9"/>
        <v/>
      </c>
      <c r="L285" s="74" t="str">
        <f t="shared" si="8"/>
        <v/>
      </c>
      <c r="M285" s="110"/>
      <c r="N285" s="110"/>
      <c r="O285" s="110"/>
      <c r="P285" s="110"/>
    </row>
    <row r="286" spans="1:16" x14ac:dyDescent="0.25">
      <c r="A286" s="49">
        <v>283</v>
      </c>
      <c r="B286" s="132" t="str">
        <f>IFERROR(VLOOKUP($A286,Baggrundsark!$C$4:$T$2502,13,FALSE),"")</f>
        <v/>
      </c>
      <c r="C286" s="32" t="str">
        <f>IFERROR(VLOOKUP($A286,Baggrundsark!$C$4:$T$2502,14,FALSE),"")</f>
        <v/>
      </c>
      <c r="D286" s="32" t="str">
        <f>IFERROR(VLOOKUP($A286,Baggrundsark!$C$4:$T$2502,16,FALSE),"")</f>
        <v/>
      </c>
      <c r="E286" s="132" t="str">
        <f>IFERROR(VLOOKUP($A286,Baggrundsark!$C$4:$T$2502,17,FALSE),"")</f>
        <v/>
      </c>
      <c r="F286" s="71" t="str">
        <f>IFERROR(IF(VLOOKUP($B286,Home!$C$8:$J$207,8,FALSE)=0,"",VLOOKUP($B286,Home!$C$8:$J$207,8,FALSE)),"")</f>
        <v/>
      </c>
      <c r="G286" s="139"/>
      <c r="H286" s="77"/>
      <c r="I286" s="77"/>
      <c r="J286" s="77"/>
      <c r="K286" s="63" t="str">
        <f t="shared" si="9"/>
        <v/>
      </c>
      <c r="L286" s="74" t="str">
        <f t="shared" si="8"/>
        <v/>
      </c>
      <c r="M286" s="110"/>
      <c r="N286" s="110"/>
      <c r="O286" s="110"/>
      <c r="P286" s="110"/>
    </row>
    <row r="287" spans="1:16" x14ac:dyDescent="0.25">
      <c r="A287" s="49">
        <v>284</v>
      </c>
      <c r="B287" s="132" t="str">
        <f>IFERROR(VLOOKUP($A287,Baggrundsark!$C$4:$T$2502,13,FALSE),"")</f>
        <v/>
      </c>
      <c r="C287" s="32" t="str">
        <f>IFERROR(VLOOKUP($A287,Baggrundsark!$C$4:$T$2502,14,FALSE),"")</f>
        <v/>
      </c>
      <c r="D287" s="32" t="str">
        <f>IFERROR(VLOOKUP($A287,Baggrundsark!$C$4:$T$2502,16,FALSE),"")</f>
        <v/>
      </c>
      <c r="E287" s="132" t="str">
        <f>IFERROR(VLOOKUP($A287,Baggrundsark!$C$4:$T$2502,17,FALSE),"")</f>
        <v/>
      </c>
      <c r="F287" s="71" t="str">
        <f>IFERROR(IF(VLOOKUP($B287,Home!$C$8:$J$207,8,FALSE)=0,"",VLOOKUP($B287,Home!$C$8:$J$207,8,FALSE)),"")</f>
        <v/>
      </c>
      <c r="G287" s="139"/>
      <c r="H287" s="79"/>
      <c r="I287" s="79"/>
      <c r="J287" s="79"/>
      <c r="K287" s="63" t="str">
        <f t="shared" si="9"/>
        <v/>
      </c>
      <c r="L287" s="74" t="str">
        <f t="shared" si="8"/>
        <v/>
      </c>
      <c r="M287" s="110"/>
      <c r="N287" s="110"/>
      <c r="O287" s="110"/>
      <c r="P287" s="110"/>
    </row>
    <row r="288" spans="1:16" x14ac:dyDescent="0.25">
      <c r="A288" s="49">
        <v>285</v>
      </c>
      <c r="B288" s="132" t="str">
        <f>IFERROR(VLOOKUP($A288,Baggrundsark!$C$4:$T$2502,13,FALSE),"")</f>
        <v/>
      </c>
      <c r="C288" s="32" t="str">
        <f>IFERROR(VLOOKUP($A288,Baggrundsark!$C$4:$T$2502,14,FALSE),"")</f>
        <v/>
      </c>
      <c r="D288" s="32" t="str">
        <f>IFERROR(VLOOKUP($A288,Baggrundsark!$C$4:$T$2502,16,FALSE),"")</f>
        <v/>
      </c>
      <c r="E288" s="132" t="str">
        <f>IFERROR(VLOOKUP($A288,Baggrundsark!$C$4:$T$2502,17,FALSE),"")</f>
        <v/>
      </c>
      <c r="F288" s="71" t="str">
        <f>IFERROR(IF(VLOOKUP($B288,Home!$C$8:$J$207,8,FALSE)=0,"",VLOOKUP($B288,Home!$C$8:$J$207,8,FALSE)),"")</f>
        <v/>
      </c>
      <c r="G288" s="139"/>
      <c r="H288" s="77"/>
      <c r="I288" s="77"/>
      <c r="J288" s="77"/>
      <c r="K288" s="63" t="str">
        <f t="shared" si="9"/>
        <v/>
      </c>
      <c r="L288" s="74" t="str">
        <f t="shared" si="8"/>
        <v/>
      </c>
      <c r="M288" s="110"/>
      <c r="N288" s="110"/>
      <c r="O288" s="110"/>
      <c r="P288" s="110"/>
    </row>
    <row r="289" spans="1:16" x14ac:dyDescent="0.25">
      <c r="A289" s="49">
        <v>286</v>
      </c>
      <c r="B289" s="132" t="str">
        <f>IFERROR(VLOOKUP($A289,Baggrundsark!$C$4:$T$2502,13,FALSE),"")</f>
        <v/>
      </c>
      <c r="C289" s="32" t="str">
        <f>IFERROR(VLOOKUP($A289,Baggrundsark!$C$4:$T$2502,14,FALSE),"")</f>
        <v/>
      </c>
      <c r="D289" s="32" t="str">
        <f>IFERROR(VLOOKUP($A289,Baggrundsark!$C$4:$T$2502,16,FALSE),"")</f>
        <v/>
      </c>
      <c r="E289" s="132" t="str">
        <f>IFERROR(VLOOKUP($A289,Baggrundsark!$C$4:$T$2502,17,FALSE),"")</f>
        <v/>
      </c>
      <c r="F289" s="71" t="str">
        <f>IFERROR(IF(VLOOKUP($B289,Home!$C$8:$J$207,8,FALSE)=0,"",VLOOKUP($B289,Home!$C$8:$J$207,8,FALSE)),"")</f>
        <v/>
      </c>
      <c r="G289" s="139"/>
      <c r="H289" s="79"/>
      <c r="I289" s="79"/>
      <c r="J289" s="79"/>
      <c r="K289" s="63" t="str">
        <f t="shared" si="9"/>
        <v/>
      </c>
      <c r="L289" s="74" t="str">
        <f t="shared" si="8"/>
        <v/>
      </c>
      <c r="M289" s="110"/>
      <c r="N289" s="110"/>
      <c r="O289" s="110"/>
      <c r="P289" s="110"/>
    </row>
    <row r="290" spans="1:16" x14ac:dyDescent="0.25">
      <c r="A290" s="49">
        <v>287</v>
      </c>
      <c r="B290" s="132" t="str">
        <f>IFERROR(VLOOKUP($A290,Baggrundsark!$C$4:$T$2502,13,FALSE),"")</f>
        <v/>
      </c>
      <c r="C290" s="32" t="str">
        <f>IFERROR(VLOOKUP($A290,Baggrundsark!$C$4:$T$2502,14,FALSE),"")</f>
        <v/>
      </c>
      <c r="D290" s="32" t="str">
        <f>IFERROR(VLOOKUP($A290,Baggrundsark!$C$4:$T$2502,16,FALSE),"")</f>
        <v/>
      </c>
      <c r="E290" s="132" t="str">
        <f>IFERROR(VLOOKUP($A290,Baggrundsark!$C$4:$T$2502,17,FALSE),"")</f>
        <v/>
      </c>
      <c r="F290" s="71" t="str">
        <f>IFERROR(IF(VLOOKUP($B290,Home!$C$8:$J$207,8,FALSE)=0,"",VLOOKUP($B290,Home!$C$8:$J$207,8,FALSE)),"")</f>
        <v/>
      </c>
      <c r="G290" s="139"/>
      <c r="H290" s="77"/>
      <c r="I290" s="77"/>
      <c r="J290" s="77"/>
      <c r="K290" s="63" t="str">
        <f t="shared" si="9"/>
        <v/>
      </c>
      <c r="L290" s="74" t="str">
        <f t="shared" si="8"/>
        <v/>
      </c>
      <c r="M290" s="110"/>
      <c r="N290" s="110"/>
      <c r="O290" s="110"/>
      <c r="P290" s="110"/>
    </row>
    <row r="291" spans="1:16" x14ac:dyDescent="0.25">
      <c r="A291" s="49">
        <v>288</v>
      </c>
      <c r="B291" s="132" t="str">
        <f>IFERROR(VLOOKUP($A291,Baggrundsark!$C$4:$T$2502,13,FALSE),"")</f>
        <v/>
      </c>
      <c r="C291" s="32" t="str">
        <f>IFERROR(VLOOKUP($A291,Baggrundsark!$C$4:$T$2502,14,FALSE),"")</f>
        <v/>
      </c>
      <c r="D291" s="32" t="str">
        <f>IFERROR(VLOOKUP($A291,Baggrundsark!$C$4:$T$2502,16,FALSE),"")</f>
        <v/>
      </c>
      <c r="E291" s="132" t="str">
        <f>IFERROR(VLOOKUP($A291,Baggrundsark!$C$4:$T$2502,17,FALSE),"")</f>
        <v/>
      </c>
      <c r="F291" s="71" t="str">
        <f>IFERROR(IF(VLOOKUP($B291,Home!$C$8:$J$207,8,FALSE)=0,"",VLOOKUP($B291,Home!$C$8:$J$207,8,FALSE)),"")</f>
        <v/>
      </c>
      <c r="G291" s="139"/>
      <c r="H291" s="79"/>
      <c r="I291" s="79"/>
      <c r="J291" s="79"/>
      <c r="K291" s="63" t="str">
        <f t="shared" si="9"/>
        <v/>
      </c>
      <c r="L291" s="74" t="str">
        <f t="shared" si="8"/>
        <v/>
      </c>
      <c r="M291" s="110"/>
      <c r="N291" s="110"/>
      <c r="O291" s="110"/>
      <c r="P291" s="110"/>
    </row>
    <row r="292" spans="1:16" x14ac:dyDescent="0.25">
      <c r="A292" s="49">
        <v>289</v>
      </c>
      <c r="B292" s="132" t="str">
        <f>IFERROR(VLOOKUP($A292,Baggrundsark!$C$4:$T$2502,13,FALSE),"")</f>
        <v/>
      </c>
      <c r="C292" s="32" t="str">
        <f>IFERROR(VLOOKUP($A292,Baggrundsark!$C$4:$T$2502,14,FALSE),"")</f>
        <v/>
      </c>
      <c r="D292" s="32" t="str">
        <f>IFERROR(VLOOKUP($A292,Baggrundsark!$C$4:$T$2502,16,FALSE),"")</f>
        <v/>
      </c>
      <c r="E292" s="132" t="str">
        <f>IFERROR(VLOOKUP($A292,Baggrundsark!$C$4:$T$2502,17,FALSE),"")</f>
        <v/>
      </c>
      <c r="F292" s="71" t="str">
        <f>IFERROR(IF(VLOOKUP($B292,Home!$C$8:$J$207,8,FALSE)=0,"",VLOOKUP($B292,Home!$C$8:$J$207,8,FALSE)),"")</f>
        <v/>
      </c>
      <c r="G292" s="139"/>
      <c r="H292" s="77"/>
      <c r="I292" s="77"/>
      <c r="J292" s="77"/>
      <c r="K292" s="63" t="str">
        <f t="shared" si="9"/>
        <v/>
      </c>
      <c r="L292" s="74" t="str">
        <f t="shared" si="8"/>
        <v/>
      </c>
      <c r="M292" s="110"/>
      <c r="N292" s="110"/>
      <c r="O292" s="110"/>
      <c r="P292" s="110"/>
    </row>
    <row r="293" spans="1:16" x14ac:dyDescent="0.25">
      <c r="A293" s="49">
        <v>290</v>
      </c>
      <c r="B293" s="132" t="str">
        <f>IFERROR(VLOOKUP($A293,Baggrundsark!$C$4:$T$2502,13,FALSE),"")</f>
        <v/>
      </c>
      <c r="C293" s="32" t="str">
        <f>IFERROR(VLOOKUP($A293,Baggrundsark!$C$4:$T$2502,14,FALSE),"")</f>
        <v/>
      </c>
      <c r="D293" s="32" t="str">
        <f>IFERROR(VLOOKUP($A293,Baggrundsark!$C$4:$T$2502,16,FALSE),"")</f>
        <v/>
      </c>
      <c r="E293" s="132" t="str">
        <f>IFERROR(VLOOKUP($A293,Baggrundsark!$C$4:$T$2502,17,FALSE),"")</f>
        <v/>
      </c>
      <c r="F293" s="71" t="str">
        <f>IFERROR(IF(VLOOKUP($B293,Home!$C$8:$J$207,8,FALSE)=0,"",VLOOKUP($B293,Home!$C$8:$J$207,8,FALSE)),"")</f>
        <v/>
      </c>
      <c r="G293" s="139"/>
      <c r="H293" s="79"/>
      <c r="I293" s="79"/>
      <c r="J293" s="79"/>
      <c r="K293" s="63" t="str">
        <f t="shared" si="9"/>
        <v/>
      </c>
      <c r="L293" s="74" t="str">
        <f t="shared" si="8"/>
        <v/>
      </c>
      <c r="M293" s="110"/>
      <c r="N293" s="110"/>
      <c r="O293" s="110"/>
      <c r="P293" s="110"/>
    </row>
    <row r="294" spans="1:16" x14ac:dyDescent="0.25">
      <c r="A294" s="49">
        <v>291</v>
      </c>
      <c r="B294" s="132" t="str">
        <f>IFERROR(VLOOKUP($A294,Baggrundsark!$C$4:$T$2502,13,FALSE),"")</f>
        <v/>
      </c>
      <c r="C294" s="32" t="str">
        <f>IFERROR(VLOOKUP($A294,Baggrundsark!$C$4:$T$2502,14,FALSE),"")</f>
        <v/>
      </c>
      <c r="D294" s="32" t="str">
        <f>IFERROR(VLOOKUP($A294,Baggrundsark!$C$4:$T$2502,16,FALSE),"")</f>
        <v/>
      </c>
      <c r="E294" s="132" t="str">
        <f>IFERROR(VLOOKUP($A294,Baggrundsark!$C$4:$T$2502,17,FALSE),"")</f>
        <v/>
      </c>
      <c r="F294" s="71" t="str">
        <f>IFERROR(IF(VLOOKUP($B294,Home!$C$8:$J$207,8,FALSE)=0,"",VLOOKUP($B294,Home!$C$8:$J$207,8,FALSE)),"")</f>
        <v/>
      </c>
      <c r="G294" s="139"/>
      <c r="H294" s="77"/>
      <c r="I294" s="77"/>
      <c r="J294" s="77"/>
      <c r="K294" s="63" t="str">
        <f t="shared" si="9"/>
        <v/>
      </c>
      <c r="L294" s="74" t="str">
        <f t="shared" si="8"/>
        <v/>
      </c>
      <c r="M294" s="110"/>
      <c r="N294" s="110"/>
      <c r="O294" s="110"/>
      <c r="P294" s="110"/>
    </row>
    <row r="295" spans="1:16" x14ac:dyDescent="0.25">
      <c r="A295" s="49">
        <v>292</v>
      </c>
      <c r="B295" s="132" t="str">
        <f>IFERROR(VLOOKUP($A295,Baggrundsark!$C$4:$T$2502,13,FALSE),"")</f>
        <v/>
      </c>
      <c r="C295" s="32" t="str">
        <f>IFERROR(VLOOKUP($A295,Baggrundsark!$C$4:$T$2502,14,FALSE),"")</f>
        <v/>
      </c>
      <c r="D295" s="32" t="str">
        <f>IFERROR(VLOOKUP($A295,Baggrundsark!$C$4:$T$2502,16,FALSE),"")</f>
        <v/>
      </c>
      <c r="E295" s="132" t="str">
        <f>IFERROR(VLOOKUP($A295,Baggrundsark!$C$4:$T$2502,17,FALSE),"")</f>
        <v/>
      </c>
      <c r="F295" s="71" t="str">
        <f>IFERROR(IF(VLOOKUP($B295,Home!$C$8:$J$207,8,FALSE)=0,"",VLOOKUP($B295,Home!$C$8:$J$207,8,FALSE)),"")</f>
        <v/>
      </c>
      <c r="G295" s="139"/>
      <c r="H295" s="79"/>
      <c r="I295" s="79"/>
      <c r="J295" s="79"/>
      <c r="K295" s="63" t="str">
        <f t="shared" si="9"/>
        <v/>
      </c>
      <c r="L295" s="74" t="str">
        <f t="shared" si="8"/>
        <v/>
      </c>
      <c r="M295" s="110"/>
      <c r="N295" s="110"/>
      <c r="O295" s="110"/>
      <c r="P295" s="110"/>
    </row>
    <row r="296" spans="1:16" x14ac:dyDescent="0.25">
      <c r="A296" s="49">
        <v>293</v>
      </c>
      <c r="B296" s="132" t="str">
        <f>IFERROR(VLOOKUP($A296,Baggrundsark!$C$4:$T$2502,13,FALSE),"")</f>
        <v/>
      </c>
      <c r="C296" s="32" t="str">
        <f>IFERROR(VLOOKUP($A296,Baggrundsark!$C$4:$T$2502,14,FALSE),"")</f>
        <v/>
      </c>
      <c r="D296" s="32" t="str">
        <f>IFERROR(VLOOKUP($A296,Baggrundsark!$C$4:$T$2502,16,FALSE),"")</f>
        <v/>
      </c>
      <c r="E296" s="132" t="str">
        <f>IFERROR(VLOOKUP($A296,Baggrundsark!$C$4:$T$2502,17,FALSE),"")</f>
        <v/>
      </c>
      <c r="F296" s="71" t="str">
        <f>IFERROR(IF(VLOOKUP($B296,Home!$C$8:$J$207,8,FALSE)=0,"",VLOOKUP($B296,Home!$C$8:$J$207,8,FALSE)),"")</f>
        <v/>
      </c>
      <c r="G296" s="139"/>
      <c r="H296" s="77"/>
      <c r="I296" s="77"/>
      <c r="J296" s="77"/>
      <c r="K296" s="63" t="str">
        <f t="shared" si="9"/>
        <v/>
      </c>
      <c r="L296" s="74" t="str">
        <f t="shared" si="8"/>
        <v/>
      </c>
      <c r="M296" s="110"/>
      <c r="N296" s="110"/>
      <c r="O296" s="110"/>
      <c r="P296" s="110"/>
    </row>
    <row r="297" spans="1:16" x14ac:dyDescent="0.25">
      <c r="A297" s="49">
        <v>294</v>
      </c>
      <c r="B297" s="132" t="str">
        <f>IFERROR(VLOOKUP($A297,Baggrundsark!$C$4:$T$2502,13,FALSE),"")</f>
        <v/>
      </c>
      <c r="C297" s="32" t="str">
        <f>IFERROR(VLOOKUP($A297,Baggrundsark!$C$4:$T$2502,14,FALSE),"")</f>
        <v/>
      </c>
      <c r="D297" s="32" t="str">
        <f>IFERROR(VLOOKUP($A297,Baggrundsark!$C$4:$T$2502,16,FALSE),"")</f>
        <v/>
      </c>
      <c r="E297" s="132" t="str">
        <f>IFERROR(VLOOKUP($A297,Baggrundsark!$C$4:$T$2502,17,FALSE),"")</f>
        <v/>
      </c>
      <c r="F297" s="71" t="str">
        <f>IFERROR(IF(VLOOKUP($B297,Home!$C$8:$J$207,8,FALSE)=0,"",VLOOKUP($B297,Home!$C$8:$J$207,8,FALSE)),"")</f>
        <v/>
      </c>
      <c r="G297" s="139"/>
      <c r="H297" s="79"/>
      <c r="I297" s="79"/>
      <c r="J297" s="79"/>
      <c r="K297" s="63" t="str">
        <f t="shared" si="9"/>
        <v/>
      </c>
      <c r="L297" s="74" t="str">
        <f t="shared" si="8"/>
        <v/>
      </c>
      <c r="M297" s="110"/>
      <c r="N297" s="110"/>
      <c r="O297" s="110"/>
      <c r="P297" s="110"/>
    </row>
    <row r="298" spans="1:16" x14ac:dyDescent="0.25">
      <c r="A298" s="49">
        <v>295</v>
      </c>
      <c r="B298" s="132" t="str">
        <f>IFERROR(VLOOKUP($A298,Baggrundsark!$C$4:$T$2502,13,FALSE),"")</f>
        <v/>
      </c>
      <c r="C298" s="32" t="str">
        <f>IFERROR(VLOOKUP($A298,Baggrundsark!$C$4:$T$2502,14,FALSE),"")</f>
        <v/>
      </c>
      <c r="D298" s="32" t="str">
        <f>IFERROR(VLOOKUP($A298,Baggrundsark!$C$4:$T$2502,16,FALSE),"")</f>
        <v/>
      </c>
      <c r="E298" s="132" t="str">
        <f>IFERROR(VLOOKUP($A298,Baggrundsark!$C$4:$T$2502,17,FALSE),"")</f>
        <v/>
      </c>
      <c r="F298" s="71" t="str">
        <f>IFERROR(IF(VLOOKUP($B298,Home!$C$8:$J$207,8,FALSE)=0,"",VLOOKUP($B298,Home!$C$8:$J$207,8,FALSE)),"")</f>
        <v/>
      </c>
      <c r="G298" s="139"/>
      <c r="H298" s="77"/>
      <c r="I298" s="77"/>
      <c r="J298" s="77"/>
      <c r="K298" s="63" t="str">
        <f t="shared" si="9"/>
        <v/>
      </c>
      <c r="L298" s="74" t="str">
        <f t="shared" si="8"/>
        <v/>
      </c>
      <c r="M298" s="110"/>
      <c r="N298" s="110"/>
      <c r="O298" s="110"/>
      <c r="P298" s="110"/>
    </row>
    <row r="299" spans="1:16" x14ac:dyDescent="0.25">
      <c r="A299" s="49">
        <v>296</v>
      </c>
      <c r="B299" s="132" t="str">
        <f>IFERROR(VLOOKUP($A299,Baggrundsark!$C$4:$T$2502,13,FALSE),"")</f>
        <v/>
      </c>
      <c r="C299" s="32" t="str">
        <f>IFERROR(VLOOKUP($A299,Baggrundsark!$C$4:$T$2502,14,FALSE),"")</f>
        <v/>
      </c>
      <c r="D299" s="32" t="str">
        <f>IFERROR(VLOOKUP($A299,Baggrundsark!$C$4:$T$2502,16,FALSE),"")</f>
        <v/>
      </c>
      <c r="E299" s="132" t="str">
        <f>IFERROR(VLOOKUP($A299,Baggrundsark!$C$4:$T$2502,17,FALSE),"")</f>
        <v/>
      </c>
      <c r="F299" s="71" t="str">
        <f>IFERROR(IF(VLOOKUP($B299,Home!$C$8:$J$207,8,FALSE)=0,"",VLOOKUP($B299,Home!$C$8:$J$207,8,FALSE)),"")</f>
        <v/>
      </c>
      <c r="G299" s="139"/>
      <c r="H299" s="79"/>
      <c r="I299" s="79"/>
      <c r="J299" s="79"/>
      <c r="K299" s="63" t="str">
        <f t="shared" si="9"/>
        <v/>
      </c>
      <c r="L299" s="74" t="str">
        <f t="shared" si="8"/>
        <v/>
      </c>
      <c r="M299" s="110"/>
      <c r="N299" s="110"/>
      <c r="O299" s="110"/>
      <c r="P299" s="110"/>
    </row>
    <row r="300" spans="1:16" x14ac:dyDescent="0.25">
      <c r="A300" s="49">
        <v>297</v>
      </c>
      <c r="B300" s="132" t="str">
        <f>IFERROR(VLOOKUP($A300,Baggrundsark!$C$4:$T$2502,13,FALSE),"")</f>
        <v/>
      </c>
      <c r="C300" s="32" t="str">
        <f>IFERROR(VLOOKUP($A300,Baggrundsark!$C$4:$T$2502,14,FALSE),"")</f>
        <v/>
      </c>
      <c r="D300" s="32" t="str">
        <f>IFERROR(VLOOKUP($A300,Baggrundsark!$C$4:$T$2502,16,FALSE),"")</f>
        <v/>
      </c>
      <c r="E300" s="132" t="str">
        <f>IFERROR(VLOOKUP($A300,Baggrundsark!$C$4:$T$2502,17,FALSE),"")</f>
        <v/>
      </c>
      <c r="F300" s="71" t="str">
        <f>IFERROR(IF(VLOOKUP($B300,Home!$C$8:$J$207,8,FALSE)=0,"",VLOOKUP($B300,Home!$C$8:$J$207,8,FALSE)),"")</f>
        <v/>
      </c>
      <c r="G300" s="139"/>
      <c r="H300" s="77"/>
      <c r="I300" s="77"/>
      <c r="J300" s="77"/>
      <c r="K300" s="63" t="str">
        <f t="shared" si="9"/>
        <v/>
      </c>
      <c r="L300" s="74" t="str">
        <f t="shared" si="8"/>
        <v/>
      </c>
      <c r="M300" s="110"/>
      <c r="N300" s="110"/>
      <c r="O300" s="110"/>
      <c r="P300" s="110"/>
    </row>
    <row r="301" spans="1:16" x14ac:dyDescent="0.25">
      <c r="A301" s="49">
        <v>298</v>
      </c>
      <c r="B301" s="132" t="str">
        <f>IFERROR(VLOOKUP($A301,Baggrundsark!$C$4:$T$2502,13,FALSE),"")</f>
        <v/>
      </c>
      <c r="C301" s="32" t="str">
        <f>IFERROR(VLOOKUP($A301,Baggrundsark!$C$4:$T$2502,14,FALSE),"")</f>
        <v/>
      </c>
      <c r="D301" s="32" t="str">
        <f>IFERROR(VLOOKUP($A301,Baggrundsark!$C$4:$T$2502,16,FALSE),"")</f>
        <v/>
      </c>
      <c r="E301" s="132" t="str">
        <f>IFERROR(VLOOKUP($A301,Baggrundsark!$C$4:$T$2502,17,FALSE),"")</f>
        <v/>
      </c>
      <c r="F301" s="71" t="str">
        <f>IFERROR(IF(VLOOKUP($B301,Home!$C$8:$J$207,8,FALSE)=0,"",VLOOKUP($B301,Home!$C$8:$J$207,8,FALSE)),"")</f>
        <v/>
      </c>
      <c r="G301" s="139"/>
      <c r="H301" s="79"/>
      <c r="I301" s="79"/>
      <c r="J301" s="79"/>
      <c r="K301" s="63" t="str">
        <f t="shared" si="9"/>
        <v/>
      </c>
      <c r="L301" s="74" t="str">
        <f t="shared" si="8"/>
        <v/>
      </c>
      <c r="M301" s="110"/>
      <c r="N301" s="110"/>
      <c r="O301" s="110"/>
      <c r="P301" s="110"/>
    </row>
    <row r="302" spans="1:16" x14ac:dyDescent="0.25">
      <c r="A302" s="49">
        <v>299</v>
      </c>
      <c r="B302" s="132" t="str">
        <f>IFERROR(VLOOKUP($A302,Baggrundsark!$C$4:$T$2502,13,FALSE),"")</f>
        <v/>
      </c>
      <c r="C302" s="32" t="str">
        <f>IFERROR(VLOOKUP($A302,Baggrundsark!$C$4:$T$2502,14,FALSE),"")</f>
        <v/>
      </c>
      <c r="D302" s="32" t="str">
        <f>IFERROR(VLOOKUP($A302,Baggrundsark!$C$4:$T$2502,16,FALSE),"")</f>
        <v/>
      </c>
      <c r="E302" s="132" t="str">
        <f>IFERROR(VLOOKUP($A302,Baggrundsark!$C$4:$T$2502,17,FALSE),"")</f>
        <v/>
      </c>
      <c r="F302" s="71" t="str">
        <f>IFERROR(IF(VLOOKUP($B302,Home!$C$8:$J$207,8,FALSE)=0,"",VLOOKUP($B302,Home!$C$8:$J$207,8,FALSE)),"")</f>
        <v/>
      </c>
      <c r="G302" s="139"/>
      <c r="H302" s="77"/>
      <c r="I302" s="77"/>
      <c r="J302" s="77"/>
      <c r="K302" s="63" t="str">
        <f t="shared" si="9"/>
        <v/>
      </c>
      <c r="L302" s="74" t="str">
        <f t="shared" si="8"/>
        <v/>
      </c>
      <c r="M302" s="110"/>
      <c r="N302" s="110"/>
      <c r="O302" s="110"/>
      <c r="P302" s="110"/>
    </row>
    <row r="303" spans="1:16" x14ac:dyDescent="0.25">
      <c r="A303" s="49">
        <v>300</v>
      </c>
      <c r="B303" s="132" t="str">
        <f>IFERROR(VLOOKUP($A303,Baggrundsark!$C$4:$T$2502,13,FALSE),"")</f>
        <v/>
      </c>
      <c r="C303" s="32" t="str">
        <f>IFERROR(VLOOKUP($A303,Baggrundsark!$C$4:$T$2502,14,FALSE),"")</f>
        <v/>
      </c>
      <c r="D303" s="32" t="str">
        <f>IFERROR(VLOOKUP($A303,Baggrundsark!$C$4:$T$2502,16,FALSE),"")</f>
        <v/>
      </c>
      <c r="E303" s="132" t="str">
        <f>IFERROR(VLOOKUP($A303,Baggrundsark!$C$4:$T$2502,17,FALSE),"")</f>
        <v/>
      </c>
      <c r="F303" s="71" t="str">
        <f>IFERROR(IF(VLOOKUP($B303,Home!$C$8:$J$207,8,FALSE)=0,"",VLOOKUP($B303,Home!$C$8:$J$207,8,FALSE)),"")</f>
        <v/>
      </c>
      <c r="G303" s="139"/>
      <c r="H303" s="79"/>
      <c r="I303" s="79"/>
      <c r="J303" s="79"/>
      <c r="K303" s="63" t="str">
        <f t="shared" si="9"/>
        <v/>
      </c>
      <c r="L303" s="74" t="str">
        <f t="shared" si="8"/>
        <v/>
      </c>
      <c r="M303" s="110"/>
      <c r="N303" s="110"/>
      <c r="O303" s="110"/>
      <c r="P303" s="110"/>
    </row>
    <row r="304" spans="1:16" x14ac:dyDescent="0.25">
      <c r="A304" s="49">
        <v>301</v>
      </c>
      <c r="B304" s="132" t="str">
        <f>IFERROR(VLOOKUP($A304,Baggrundsark!$C$4:$T$2502,13,FALSE),"")</f>
        <v/>
      </c>
      <c r="C304" s="32" t="str">
        <f>IFERROR(VLOOKUP($A304,Baggrundsark!$C$4:$T$2502,14,FALSE),"")</f>
        <v/>
      </c>
      <c r="D304" s="32" t="str">
        <f>IFERROR(VLOOKUP($A304,Baggrundsark!$C$4:$T$2502,16,FALSE),"")</f>
        <v/>
      </c>
      <c r="E304" s="132" t="str">
        <f>IFERROR(VLOOKUP($A304,Baggrundsark!$C$4:$T$2502,17,FALSE),"")</f>
        <v/>
      </c>
      <c r="F304" s="71" t="str">
        <f>IFERROR(IF(VLOOKUP($B304,Home!$C$8:$J$207,8,FALSE)=0,"",VLOOKUP($B304,Home!$C$8:$J$207,8,FALSE)),"")</f>
        <v/>
      </c>
      <c r="G304" s="139"/>
      <c r="H304" s="77"/>
      <c r="I304" s="77"/>
      <c r="J304" s="77"/>
      <c r="K304" s="63" t="str">
        <f t="shared" si="9"/>
        <v/>
      </c>
      <c r="L304" s="74" t="str">
        <f t="shared" si="8"/>
        <v/>
      </c>
      <c r="M304" s="110"/>
      <c r="N304" s="110"/>
      <c r="O304" s="110"/>
      <c r="P304" s="110"/>
    </row>
    <row r="305" spans="1:16" x14ac:dyDescent="0.25">
      <c r="A305" s="49">
        <v>302</v>
      </c>
      <c r="B305" s="132" t="str">
        <f>IFERROR(VLOOKUP($A305,Baggrundsark!$C$4:$T$2502,13,FALSE),"")</f>
        <v/>
      </c>
      <c r="C305" s="32" t="str">
        <f>IFERROR(VLOOKUP($A305,Baggrundsark!$C$4:$T$2502,14,FALSE),"")</f>
        <v/>
      </c>
      <c r="D305" s="32" t="str">
        <f>IFERROR(VLOOKUP($A305,Baggrundsark!$C$4:$T$2502,16,FALSE),"")</f>
        <v/>
      </c>
      <c r="E305" s="132" t="str">
        <f>IFERROR(VLOOKUP($A305,Baggrundsark!$C$4:$T$2502,17,FALSE),"")</f>
        <v/>
      </c>
      <c r="F305" s="71" t="str">
        <f>IFERROR(IF(VLOOKUP($B305,Home!$C$8:$J$207,8,FALSE)=0,"",VLOOKUP($B305,Home!$C$8:$J$207,8,FALSE)),"")</f>
        <v/>
      </c>
      <c r="G305" s="139"/>
      <c r="H305" s="79"/>
      <c r="I305" s="79"/>
      <c r="J305" s="79"/>
      <c r="K305" s="63" t="str">
        <f t="shared" si="9"/>
        <v/>
      </c>
      <c r="L305" s="74" t="str">
        <f t="shared" si="8"/>
        <v/>
      </c>
      <c r="M305" s="110"/>
      <c r="N305" s="110"/>
      <c r="O305" s="110"/>
      <c r="P305" s="110"/>
    </row>
    <row r="306" spans="1:16" x14ac:dyDescent="0.25">
      <c r="A306" s="49">
        <v>303</v>
      </c>
      <c r="B306" s="132" t="str">
        <f>IFERROR(VLOOKUP($A306,Baggrundsark!$C$4:$T$2502,13,FALSE),"")</f>
        <v/>
      </c>
      <c r="C306" s="32" t="str">
        <f>IFERROR(VLOOKUP($A306,Baggrundsark!$C$4:$T$2502,14,FALSE),"")</f>
        <v/>
      </c>
      <c r="D306" s="32" t="str">
        <f>IFERROR(VLOOKUP($A306,Baggrundsark!$C$4:$T$2502,16,FALSE),"")</f>
        <v/>
      </c>
      <c r="E306" s="132" t="str">
        <f>IFERROR(VLOOKUP($A306,Baggrundsark!$C$4:$T$2502,17,FALSE),"")</f>
        <v/>
      </c>
      <c r="F306" s="71" t="str">
        <f>IFERROR(IF(VLOOKUP($B306,Home!$C$8:$J$207,8,FALSE)=0,"",VLOOKUP($B306,Home!$C$8:$J$207,8,FALSE)),"")</f>
        <v/>
      </c>
      <c r="G306" s="139"/>
      <c r="H306" s="77"/>
      <c r="I306" s="77"/>
      <c r="J306" s="77"/>
      <c r="K306" s="63" t="str">
        <f t="shared" si="9"/>
        <v/>
      </c>
      <c r="L306" s="74" t="str">
        <f t="shared" si="8"/>
        <v/>
      </c>
      <c r="M306" s="110"/>
      <c r="N306" s="110"/>
      <c r="O306" s="110"/>
      <c r="P306" s="110"/>
    </row>
    <row r="307" spans="1:16" x14ac:dyDescent="0.25">
      <c r="A307" s="49">
        <v>304</v>
      </c>
      <c r="B307" s="132" t="str">
        <f>IFERROR(VLOOKUP($A307,Baggrundsark!$C$4:$T$2502,13,FALSE),"")</f>
        <v/>
      </c>
      <c r="C307" s="32" t="str">
        <f>IFERROR(VLOOKUP($A307,Baggrundsark!$C$4:$T$2502,14,FALSE),"")</f>
        <v/>
      </c>
      <c r="D307" s="32" t="str">
        <f>IFERROR(VLOOKUP($A307,Baggrundsark!$C$4:$T$2502,16,FALSE),"")</f>
        <v/>
      </c>
      <c r="E307" s="132" t="str">
        <f>IFERROR(VLOOKUP($A307,Baggrundsark!$C$4:$T$2502,17,FALSE),"")</f>
        <v/>
      </c>
      <c r="F307" s="71" t="str">
        <f>IFERROR(IF(VLOOKUP($B307,Home!$C$8:$J$207,8,FALSE)=0,"",VLOOKUP($B307,Home!$C$8:$J$207,8,FALSE)),"")</f>
        <v/>
      </c>
      <c r="G307" s="139"/>
      <c r="H307" s="79"/>
      <c r="I307" s="79"/>
      <c r="J307" s="79"/>
      <c r="K307" s="63" t="str">
        <f t="shared" si="9"/>
        <v/>
      </c>
      <c r="L307" s="74" t="str">
        <f t="shared" si="8"/>
        <v/>
      </c>
      <c r="M307" s="110"/>
      <c r="N307" s="110"/>
      <c r="O307" s="110"/>
      <c r="P307" s="110"/>
    </row>
    <row r="308" spans="1:16" x14ac:dyDescent="0.25">
      <c r="A308" s="49">
        <v>305</v>
      </c>
      <c r="B308" s="132" t="str">
        <f>IFERROR(VLOOKUP($A308,Baggrundsark!$C$4:$T$2502,13,FALSE),"")</f>
        <v/>
      </c>
      <c r="C308" s="32" t="str">
        <f>IFERROR(VLOOKUP($A308,Baggrundsark!$C$4:$T$2502,14,FALSE),"")</f>
        <v/>
      </c>
      <c r="D308" s="32" t="str">
        <f>IFERROR(VLOOKUP($A308,Baggrundsark!$C$4:$T$2502,16,FALSE),"")</f>
        <v/>
      </c>
      <c r="E308" s="132" t="str">
        <f>IFERROR(VLOOKUP($A308,Baggrundsark!$C$4:$T$2502,17,FALSE),"")</f>
        <v/>
      </c>
      <c r="F308" s="71" t="str">
        <f>IFERROR(IF(VLOOKUP($B308,Home!$C$8:$J$207,8,FALSE)=0,"",VLOOKUP($B308,Home!$C$8:$J$207,8,FALSE)),"")</f>
        <v/>
      </c>
      <c r="G308" s="139"/>
      <c r="H308" s="77"/>
      <c r="I308" s="77"/>
      <c r="J308" s="77"/>
      <c r="K308" s="63" t="str">
        <f t="shared" si="9"/>
        <v/>
      </c>
      <c r="L308" s="74" t="str">
        <f t="shared" si="8"/>
        <v/>
      </c>
      <c r="M308" s="110"/>
      <c r="N308" s="110"/>
      <c r="O308" s="110"/>
      <c r="P308" s="110"/>
    </row>
    <row r="309" spans="1:16" x14ac:dyDescent="0.25">
      <c r="A309" s="49">
        <v>306</v>
      </c>
      <c r="B309" s="132" t="str">
        <f>IFERROR(VLOOKUP($A309,Baggrundsark!$C$4:$T$2502,13,FALSE),"")</f>
        <v/>
      </c>
      <c r="C309" s="32" t="str">
        <f>IFERROR(VLOOKUP($A309,Baggrundsark!$C$4:$T$2502,14,FALSE),"")</f>
        <v/>
      </c>
      <c r="D309" s="32" t="str">
        <f>IFERROR(VLOOKUP($A309,Baggrundsark!$C$4:$T$2502,16,FALSE),"")</f>
        <v/>
      </c>
      <c r="E309" s="132" t="str">
        <f>IFERROR(VLOOKUP($A309,Baggrundsark!$C$4:$T$2502,17,FALSE),"")</f>
        <v/>
      </c>
      <c r="F309" s="71" t="str">
        <f>IFERROR(IF(VLOOKUP($B309,Home!$C$8:$J$207,8,FALSE)=0,"",VLOOKUP($B309,Home!$C$8:$J$207,8,FALSE)),"")</f>
        <v/>
      </c>
      <c r="G309" s="139"/>
      <c r="H309" s="79"/>
      <c r="I309" s="79"/>
      <c r="J309" s="79"/>
      <c r="K309" s="63" t="str">
        <f t="shared" si="9"/>
        <v/>
      </c>
      <c r="L309" s="74" t="str">
        <f t="shared" si="8"/>
        <v/>
      </c>
      <c r="M309" s="110"/>
      <c r="N309" s="110"/>
      <c r="O309" s="110"/>
      <c r="P309" s="110"/>
    </row>
    <row r="310" spans="1:16" x14ac:dyDescent="0.25">
      <c r="A310" s="49">
        <v>307</v>
      </c>
      <c r="B310" s="132" t="str">
        <f>IFERROR(VLOOKUP($A310,Baggrundsark!$C$4:$T$2502,13,FALSE),"")</f>
        <v/>
      </c>
      <c r="C310" s="32" t="str">
        <f>IFERROR(VLOOKUP($A310,Baggrundsark!$C$4:$T$2502,14,FALSE),"")</f>
        <v/>
      </c>
      <c r="D310" s="32" t="str">
        <f>IFERROR(VLOOKUP($A310,Baggrundsark!$C$4:$T$2502,16,FALSE),"")</f>
        <v/>
      </c>
      <c r="E310" s="132" t="str">
        <f>IFERROR(VLOOKUP($A310,Baggrundsark!$C$4:$T$2502,17,FALSE),"")</f>
        <v/>
      </c>
      <c r="F310" s="71" t="str">
        <f>IFERROR(IF(VLOOKUP($B310,Home!$C$8:$J$207,8,FALSE)=0,"",VLOOKUP($B310,Home!$C$8:$J$207,8,FALSE)),"")</f>
        <v/>
      </c>
      <c r="G310" s="139"/>
      <c r="H310" s="77"/>
      <c r="I310" s="77"/>
      <c r="J310" s="77"/>
      <c r="K310" s="63" t="str">
        <f t="shared" si="9"/>
        <v/>
      </c>
      <c r="L310" s="74" t="str">
        <f t="shared" si="8"/>
        <v/>
      </c>
      <c r="M310" s="110"/>
      <c r="N310" s="110"/>
      <c r="O310" s="110"/>
      <c r="P310" s="110"/>
    </row>
    <row r="311" spans="1:16" x14ac:dyDescent="0.25">
      <c r="A311" s="49">
        <v>308</v>
      </c>
      <c r="B311" s="132" t="str">
        <f>IFERROR(VLOOKUP($A311,Baggrundsark!$C$4:$T$2502,13,FALSE),"")</f>
        <v/>
      </c>
      <c r="C311" s="32" t="str">
        <f>IFERROR(VLOOKUP($A311,Baggrundsark!$C$4:$T$2502,14,FALSE),"")</f>
        <v/>
      </c>
      <c r="D311" s="32" t="str">
        <f>IFERROR(VLOOKUP($A311,Baggrundsark!$C$4:$T$2502,16,FALSE),"")</f>
        <v/>
      </c>
      <c r="E311" s="132" t="str">
        <f>IFERROR(VLOOKUP($A311,Baggrundsark!$C$4:$T$2502,17,FALSE),"")</f>
        <v/>
      </c>
      <c r="F311" s="71" t="str">
        <f>IFERROR(IF(VLOOKUP($B311,Home!$C$8:$J$207,8,FALSE)=0,"",VLOOKUP($B311,Home!$C$8:$J$207,8,FALSE)),"")</f>
        <v/>
      </c>
      <c r="G311" s="139"/>
      <c r="H311" s="79"/>
      <c r="I311" s="79"/>
      <c r="J311" s="79"/>
      <c r="K311" s="63" t="str">
        <f t="shared" si="9"/>
        <v/>
      </c>
      <c r="L311" s="74" t="str">
        <f t="shared" si="8"/>
        <v/>
      </c>
      <c r="M311" s="110"/>
      <c r="N311" s="110"/>
      <c r="O311" s="110"/>
      <c r="P311" s="110"/>
    </row>
    <row r="312" spans="1:16" x14ac:dyDescent="0.25">
      <c r="A312" s="49">
        <v>309</v>
      </c>
      <c r="B312" s="132" t="str">
        <f>IFERROR(VLOOKUP($A312,Baggrundsark!$C$4:$T$2502,13,FALSE),"")</f>
        <v/>
      </c>
      <c r="C312" s="32" t="str">
        <f>IFERROR(VLOOKUP($A312,Baggrundsark!$C$4:$T$2502,14,FALSE),"")</f>
        <v/>
      </c>
      <c r="D312" s="32" t="str">
        <f>IFERROR(VLOOKUP($A312,Baggrundsark!$C$4:$T$2502,16,FALSE),"")</f>
        <v/>
      </c>
      <c r="E312" s="132" t="str">
        <f>IFERROR(VLOOKUP($A312,Baggrundsark!$C$4:$T$2502,17,FALSE),"")</f>
        <v/>
      </c>
      <c r="F312" s="71" t="str">
        <f>IFERROR(IF(VLOOKUP($B312,Home!$C$8:$J$207,8,FALSE)=0,"",VLOOKUP($B312,Home!$C$8:$J$207,8,FALSE)),"")</f>
        <v/>
      </c>
      <c r="G312" s="139"/>
      <c r="H312" s="77"/>
      <c r="I312" s="77"/>
      <c r="J312" s="77"/>
      <c r="K312" s="63" t="str">
        <f t="shared" si="9"/>
        <v/>
      </c>
      <c r="L312" s="74" t="str">
        <f t="shared" si="8"/>
        <v/>
      </c>
      <c r="M312" s="110"/>
      <c r="N312" s="110"/>
      <c r="O312" s="110"/>
      <c r="P312" s="110"/>
    </row>
    <row r="313" spans="1:16" x14ac:dyDescent="0.25">
      <c r="A313" s="49">
        <v>310</v>
      </c>
      <c r="B313" s="132" t="str">
        <f>IFERROR(VLOOKUP($A313,Baggrundsark!$C$4:$T$2502,13,FALSE),"")</f>
        <v/>
      </c>
      <c r="C313" s="32" t="str">
        <f>IFERROR(VLOOKUP($A313,Baggrundsark!$C$4:$T$2502,14,FALSE),"")</f>
        <v/>
      </c>
      <c r="D313" s="32" t="str">
        <f>IFERROR(VLOOKUP($A313,Baggrundsark!$C$4:$T$2502,16,FALSE),"")</f>
        <v/>
      </c>
      <c r="E313" s="132" t="str">
        <f>IFERROR(VLOOKUP($A313,Baggrundsark!$C$4:$T$2502,17,FALSE),"")</f>
        <v/>
      </c>
      <c r="F313" s="71" t="str">
        <f>IFERROR(IF(VLOOKUP($B313,Home!$C$8:$J$207,8,FALSE)=0,"",VLOOKUP($B313,Home!$C$8:$J$207,8,FALSE)),"")</f>
        <v/>
      </c>
      <c r="G313" s="139"/>
      <c r="H313" s="79"/>
      <c r="I313" s="79"/>
      <c r="J313" s="79"/>
      <c r="K313" s="63" t="str">
        <f t="shared" si="9"/>
        <v/>
      </c>
      <c r="L313" s="74" t="str">
        <f t="shared" si="8"/>
        <v/>
      </c>
      <c r="M313" s="110"/>
      <c r="N313" s="110"/>
      <c r="O313" s="110"/>
      <c r="P313" s="110"/>
    </row>
    <row r="314" spans="1:16" x14ac:dyDescent="0.25">
      <c r="A314" s="49">
        <v>311</v>
      </c>
      <c r="B314" s="132" t="str">
        <f>IFERROR(VLOOKUP($A314,Baggrundsark!$C$4:$T$2502,13,FALSE),"")</f>
        <v/>
      </c>
      <c r="C314" s="32" t="str">
        <f>IFERROR(VLOOKUP($A314,Baggrundsark!$C$4:$T$2502,14,FALSE),"")</f>
        <v/>
      </c>
      <c r="D314" s="32" t="str">
        <f>IFERROR(VLOOKUP($A314,Baggrundsark!$C$4:$T$2502,16,FALSE),"")</f>
        <v/>
      </c>
      <c r="E314" s="132" t="str">
        <f>IFERROR(VLOOKUP($A314,Baggrundsark!$C$4:$T$2502,17,FALSE),"")</f>
        <v/>
      </c>
      <c r="F314" s="71" t="str">
        <f>IFERROR(IF(VLOOKUP($B314,Home!$C$8:$J$207,8,FALSE)=0,"",VLOOKUP($B314,Home!$C$8:$J$207,8,FALSE)),"")</f>
        <v/>
      </c>
      <c r="G314" s="139"/>
      <c r="H314" s="77"/>
      <c r="I314" s="77"/>
      <c r="J314" s="77"/>
      <c r="K314" s="63" t="str">
        <f t="shared" si="9"/>
        <v/>
      </c>
      <c r="L314" s="74" t="str">
        <f t="shared" si="8"/>
        <v/>
      </c>
      <c r="M314" s="110"/>
      <c r="N314" s="110"/>
      <c r="O314" s="110"/>
      <c r="P314" s="110"/>
    </row>
    <row r="315" spans="1:16" x14ac:dyDescent="0.25">
      <c r="A315" s="49">
        <v>312</v>
      </c>
      <c r="B315" s="132" t="str">
        <f>IFERROR(VLOOKUP($A315,Baggrundsark!$C$4:$T$2502,13,FALSE),"")</f>
        <v/>
      </c>
      <c r="C315" s="32" t="str">
        <f>IFERROR(VLOOKUP($A315,Baggrundsark!$C$4:$T$2502,14,FALSE),"")</f>
        <v/>
      </c>
      <c r="D315" s="32" t="str">
        <f>IFERROR(VLOOKUP($A315,Baggrundsark!$C$4:$T$2502,16,FALSE),"")</f>
        <v/>
      </c>
      <c r="E315" s="132" t="str">
        <f>IFERROR(VLOOKUP($A315,Baggrundsark!$C$4:$T$2502,17,FALSE),"")</f>
        <v/>
      </c>
      <c r="F315" s="71" t="str">
        <f>IFERROR(IF(VLOOKUP($B315,Home!$C$8:$J$207,8,FALSE)=0,"",VLOOKUP($B315,Home!$C$8:$J$207,8,FALSE)),"")</f>
        <v/>
      </c>
      <c r="G315" s="139"/>
      <c r="H315" s="79"/>
      <c r="I315" s="79"/>
      <c r="J315" s="79"/>
      <c r="K315" s="63" t="str">
        <f t="shared" si="9"/>
        <v/>
      </c>
      <c r="L315" s="74" t="str">
        <f t="shared" si="8"/>
        <v/>
      </c>
      <c r="M315" s="110"/>
      <c r="N315" s="110"/>
      <c r="O315" s="110"/>
      <c r="P315" s="110"/>
    </row>
    <row r="316" spans="1:16" x14ac:dyDescent="0.25">
      <c r="A316" s="49">
        <v>313</v>
      </c>
      <c r="B316" s="132" t="str">
        <f>IFERROR(VLOOKUP($A316,Baggrundsark!$C$4:$T$2502,13,FALSE),"")</f>
        <v/>
      </c>
      <c r="C316" s="32" t="str">
        <f>IFERROR(VLOOKUP($A316,Baggrundsark!$C$4:$T$2502,14,FALSE),"")</f>
        <v/>
      </c>
      <c r="D316" s="32" t="str">
        <f>IFERROR(VLOOKUP($A316,Baggrundsark!$C$4:$T$2502,16,FALSE),"")</f>
        <v/>
      </c>
      <c r="E316" s="132" t="str">
        <f>IFERROR(VLOOKUP($A316,Baggrundsark!$C$4:$T$2502,17,FALSE),"")</f>
        <v/>
      </c>
      <c r="F316" s="71" t="str">
        <f>IFERROR(IF(VLOOKUP($B316,Home!$C$8:$J$207,8,FALSE)=0,"",VLOOKUP($B316,Home!$C$8:$J$207,8,FALSE)),"")</f>
        <v/>
      </c>
      <c r="G316" s="139"/>
      <c r="H316" s="77"/>
      <c r="I316" s="77"/>
      <c r="J316" s="77"/>
      <c r="K316" s="63" t="str">
        <f t="shared" si="9"/>
        <v/>
      </c>
      <c r="L316" s="74" t="str">
        <f t="shared" si="8"/>
        <v/>
      </c>
      <c r="M316" s="110"/>
      <c r="N316" s="110"/>
      <c r="O316" s="110"/>
      <c r="P316" s="110"/>
    </row>
    <row r="317" spans="1:16" x14ac:dyDescent="0.25">
      <c r="A317" s="49">
        <v>314</v>
      </c>
      <c r="B317" s="132" t="str">
        <f>IFERROR(VLOOKUP($A317,Baggrundsark!$C$4:$T$2502,13,FALSE),"")</f>
        <v/>
      </c>
      <c r="C317" s="32" t="str">
        <f>IFERROR(VLOOKUP($A317,Baggrundsark!$C$4:$T$2502,14,FALSE),"")</f>
        <v/>
      </c>
      <c r="D317" s="32" t="str">
        <f>IFERROR(VLOOKUP($A317,Baggrundsark!$C$4:$T$2502,16,FALSE),"")</f>
        <v/>
      </c>
      <c r="E317" s="132" t="str">
        <f>IFERROR(VLOOKUP($A317,Baggrundsark!$C$4:$T$2502,17,FALSE),"")</f>
        <v/>
      </c>
      <c r="F317" s="71" t="str">
        <f>IFERROR(IF(VLOOKUP($B317,Home!$C$8:$J$207,8,FALSE)=0,"",VLOOKUP($B317,Home!$C$8:$J$207,8,FALSE)),"")</f>
        <v/>
      </c>
      <c r="G317" s="139"/>
      <c r="H317" s="79"/>
      <c r="I317" s="79"/>
      <c r="J317" s="79"/>
      <c r="K317" s="63" t="str">
        <f t="shared" si="9"/>
        <v/>
      </c>
      <c r="L317" s="74" t="str">
        <f t="shared" si="8"/>
        <v/>
      </c>
      <c r="M317" s="110"/>
      <c r="N317" s="110"/>
      <c r="O317" s="110"/>
      <c r="P317" s="110"/>
    </row>
    <row r="318" spans="1:16" x14ac:dyDescent="0.25">
      <c r="A318" s="49">
        <v>315</v>
      </c>
      <c r="B318" s="132" t="str">
        <f>IFERROR(VLOOKUP($A318,Baggrundsark!$C$4:$T$2502,13,FALSE),"")</f>
        <v/>
      </c>
      <c r="C318" s="32" t="str">
        <f>IFERROR(VLOOKUP($A318,Baggrundsark!$C$4:$T$2502,14,FALSE),"")</f>
        <v/>
      </c>
      <c r="D318" s="32" t="str">
        <f>IFERROR(VLOOKUP($A318,Baggrundsark!$C$4:$T$2502,16,FALSE),"")</f>
        <v/>
      </c>
      <c r="E318" s="132" t="str">
        <f>IFERROR(VLOOKUP($A318,Baggrundsark!$C$4:$T$2502,17,FALSE),"")</f>
        <v/>
      </c>
      <c r="F318" s="71" t="str">
        <f>IFERROR(IF(VLOOKUP($B318,Home!$C$8:$J$207,8,FALSE)=0,"",VLOOKUP($B318,Home!$C$8:$J$207,8,FALSE)),"")</f>
        <v/>
      </c>
      <c r="G318" s="139"/>
      <c r="H318" s="77"/>
      <c r="I318" s="77"/>
      <c r="J318" s="77"/>
      <c r="K318" s="63" t="str">
        <f t="shared" si="9"/>
        <v/>
      </c>
      <c r="L318" s="74" t="str">
        <f t="shared" si="8"/>
        <v/>
      </c>
      <c r="M318" s="110"/>
      <c r="N318" s="110"/>
      <c r="O318" s="110"/>
      <c r="P318" s="110"/>
    </row>
    <row r="319" spans="1:16" x14ac:dyDescent="0.25">
      <c r="A319" s="49">
        <v>316</v>
      </c>
      <c r="B319" s="132" t="str">
        <f>IFERROR(VLOOKUP($A319,Baggrundsark!$C$4:$T$2502,13,FALSE),"")</f>
        <v/>
      </c>
      <c r="C319" s="32" t="str">
        <f>IFERROR(VLOOKUP($A319,Baggrundsark!$C$4:$T$2502,14,FALSE),"")</f>
        <v/>
      </c>
      <c r="D319" s="32" t="str">
        <f>IFERROR(VLOOKUP($A319,Baggrundsark!$C$4:$T$2502,16,FALSE),"")</f>
        <v/>
      </c>
      <c r="E319" s="132" t="str">
        <f>IFERROR(VLOOKUP($A319,Baggrundsark!$C$4:$T$2502,17,FALSE),"")</f>
        <v/>
      </c>
      <c r="F319" s="71" t="str">
        <f>IFERROR(IF(VLOOKUP($B319,Home!$C$8:$J$207,8,FALSE)=0,"",VLOOKUP($B319,Home!$C$8:$J$207,8,FALSE)),"")</f>
        <v/>
      </c>
      <c r="G319" s="139"/>
      <c r="H319" s="79"/>
      <c r="I319" s="79"/>
      <c r="J319" s="79"/>
      <c r="K319" s="63" t="str">
        <f t="shared" si="9"/>
        <v/>
      </c>
      <c r="L319" s="74" t="str">
        <f t="shared" si="8"/>
        <v/>
      </c>
      <c r="M319" s="110"/>
      <c r="N319" s="110"/>
      <c r="O319" s="110"/>
      <c r="P319" s="110"/>
    </row>
    <row r="320" spans="1:16" x14ac:dyDescent="0.25">
      <c r="A320" s="49">
        <v>317</v>
      </c>
      <c r="B320" s="132" t="str">
        <f>IFERROR(VLOOKUP($A320,Baggrundsark!$C$4:$T$2502,13,FALSE),"")</f>
        <v/>
      </c>
      <c r="C320" s="32" t="str">
        <f>IFERROR(VLOOKUP($A320,Baggrundsark!$C$4:$T$2502,14,FALSE),"")</f>
        <v/>
      </c>
      <c r="D320" s="32" t="str">
        <f>IFERROR(VLOOKUP($A320,Baggrundsark!$C$4:$T$2502,16,FALSE),"")</f>
        <v/>
      </c>
      <c r="E320" s="132" t="str">
        <f>IFERROR(VLOOKUP($A320,Baggrundsark!$C$4:$T$2502,17,FALSE),"")</f>
        <v/>
      </c>
      <c r="F320" s="71" t="str">
        <f>IFERROR(IF(VLOOKUP($B320,Home!$C$8:$J$207,8,FALSE)=0,"",VLOOKUP($B320,Home!$C$8:$J$207,8,FALSE)),"")</f>
        <v/>
      </c>
      <c r="G320" s="139"/>
      <c r="H320" s="77"/>
      <c r="I320" s="77"/>
      <c r="J320" s="77"/>
      <c r="K320" s="63" t="str">
        <f t="shared" si="9"/>
        <v/>
      </c>
      <c r="L320" s="74" t="str">
        <f t="shared" si="8"/>
        <v/>
      </c>
      <c r="M320" s="110"/>
      <c r="N320" s="110"/>
      <c r="O320" s="110"/>
      <c r="P320" s="110"/>
    </row>
    <row r="321" spans="1:16" x14ac:dyDescent="0.25">
      <c r="A321" s="49">
        <v>318</v>
      </c>
      <c r="B321" s="132" t="str">
        <f>IFERROR(VLOOKUP($A321,Baggrundsark!$C$4:$T$2502,13,FALSE),"")</f>
        <v/>
      </c>
      <c r="C321" s="32" t="str">
        <f>IFERROR(VLOOKUP($A321,Baggrundsark!$C$4:$T$2502,14,FALSE),"")</f>
        <v/>
      </c>
      <c r="D321" s="32" t="str">
        <f>IFERROR(VLOOKUP($A321,Baggrundsark!$C$4:$T$2502,16,FALSE),"")</f>
        <v/>
      </c>
      <c r="E321" s="132" t="str">
        <f>IFERROR(VLOOKUP($A321,Baggrundsark!$C$4:$T$2502,17,FALSE),"")</f>
        <v/>
      </c>
      <c r="F321" s="71" t="str">
        <f>IFERROR(IF(VLOOKUP($B321,Home!$C$8:$J$207,8,FALSE)=0,"",VLOOKUP($B321,Home!$C$8:$J$207,8,FALSE)),"")</f>
        <v/>
      </c>
      <c r="G321" s="139"/>
      <c r="H321" s="79"/>
      <c r="I321" s="79"/>
      <c r="J321" s="79"/>
      <c r="K321" s="63" t="str">
        <f t="shared" si="9"/>
        <v/>
      </c>
      <c r="L321" s="74" t="str">
        <f t="shared" si="8"/>
        <v/>
      </c>
      <c r="M321" s="110"/>
      <c r="N321" s="110"/>
      <c r="O321" s="110"/>
      <c r="P321" s="110"/>
    </row>
    <row r="322" spans="1:16" x14ac:dyDescent="0.25">
      <c r="A322" s="49">
        <v>319</v>
      </c>
      <c r="B322" s="132" t="str">
        <f>IFERROR(VLOOKUP($A322,Baggrundsark!$C$4:$T$2502,13,FALSE),"")</f>
        <v/>
      </c>
      <c r="C322" s="32" t="str">
        <f>IFERROR(VLOOKUP($A322,Baggrundsark!$C$4:$T$2502,14,FALSE),"")</f>
        <v/>
      </c>
      <c r="D322" s="32" t="str">
        <f>IFERROR(VLOOKUP($A322,Baggrundsark!$C$4:$T$2502,16,FALSE),"")</f>
        <v/>
      </c>
      <c r="E322" s="132" t="str">
        <f>IFERROR(VLOOKUP($A322,Baggrundsark!$C$4:$T$2502,17,FALSE),"")</f>
        <v/>
      </c>
      <c r="F322" s="71" t="str">
        <f>IFERROR(IF(VLOOKUP($B322,Home!$C$8:$J$207,8,FALSE)=0,"",VLOOKUP($B322,Home!$C$8:$J$207,8,FALSE)),"")</f>
        <v/>
      </c>
      <c r="G322" s="139"/>
      <c r="H322" s="77"/>
      <c r="I322" s="77"/>
      <c r="J322" s="77"/>
      <c r="K322" s="63" t="str">
        <f t="shared" si="9"/>
        <v/>
      </c>
      <c r="L322" s="74" t="str">
        <f t="shared" si="8"/>
        <v/>
      </c>
      <c r="M322" s="110"/>
      <c r="N322" s="110"/>
      <c r="O322" s="110"/>
      <c r="P322" s="110"/>
    </row>
    <row r="323" spans="1:16" x14ac:dyDescent="0.25">
      <c r="A323" s="49">
        <v>320</v>
      </c>
      <c r="B323" s="132" t="str">
        <f>IFERROR(VLOOKUP($A323,Baggrundsark!$C$4:$T$2502,13,FALSE),"")</f>
        <v/>
      </c>
      <c r="C323" s="32" t="str">
        <f>IFERROR(VLOOKUP($A323,Baggrundsark!$C$4:$T$2502,14,FALSE),"")</f>
        <v/>
      </c>
      <c r="D323" s="32" t="str">
        <f>IFERROR(VLOOKUP($A323,Baggrundsark!$C$4:$T$2502,16,FALSE),"")</f>
        <v/>
      </c>
      <c r="E323" s="132" t="str">
        <f>IFERROR(VLOOKUP($A323,Baggrundsark!$C$4:$T$2502,17,FALSE),"")</f>
        <v/>
      </c>
      <c r="F323" s="71" t="str">
        <f>IFERROR(IF(VLOOKUP($B323,Home!$C$8:$J$207,8,FALSE)=0,"",VLOOKUP($B323,Home!$C$8:$J$207,8,FALSE)),"")</f>
        <v/>
      </c>
      <c r="G323" s="139"/>
      <c r="H323" s="79"/>
      <c r="I323" s="79"/>
      <c r="J323" s="79"/>
      <c r="K323" s="63" t="str">
        <f t="shared" si="9"/>
        <v/>
      </c>
      <c r="L323" s="74" t="str">
        <f t="shared" si="8"/>
        <v/>
      </c>
      <c r="M323" s="110"/>
      <c r="N323" s="110"/>
      <c r="O323" s="110"/>
      <c r="P323" s="110"/>
    </row>
    <row r="324" spans="1:16" x14ac:dyDescent="0.25">
      <c r="A324" s="49">
        <v>321</v>
      </c>
      <c r="B324" s="132" t="str">
        <f>IFERROR(VLOOKUP($A324,Baggrundsark!$C$4:$T$2502,13,FALSE),"")</f>
        <v/>
      </c>
      <c r="C324" s="32" t="str">
        <f>IFERROR(VLOOKUP($A324,Baggrundsark!$C$4:$T$2502,14,FALSE),"")</f>
        <v/>
      </c>
      <c r="D324" s="32" t="str">
        <f>IFERROR(VLOOKUP($A324,Baggrundsark!$C$4:$T$2502,16,FALSE),"")</f>
        <v/>
      </c>
      <c r="E324" s="132" t="str">
        <f>IFERROR(VLOOKUP($A324,Baggrundsark!$C$4:$T$2502,17,FALSE),"")</f>
        <v/>
      </c>
      <c r="F324" s="71" t="str">
        <f>IFERROR(IF(VLOOKUP($B324,Home!$C$8:$J$207,8,FALSE)=0,"",VLOOKUP($B324,Home!$C$8:$J$207,8,FALSE)),"")</f>
        <v/>
      </c>
      <c r="G324" s="139"/>
      <c r="H324" s="77"/>
      <c r="I324" s="77"/>
      <c r="J324" s="77"/>
      <c r="K324" s="63" t="str">
        <f t="shared" si="9"/>
        <v/>
      </c>
      <c r="L324" s="74" t="str">
        <f t="shared" ref="L324:L387" si="10">IFERROR(ROUNDDOWN(K324/100*G324,2),"")</f>
        <v/>
      </c>
      <c r="M324" s="110"/>
      <c r="N324" s="110"/>
      <c r="O324" s="110"/>
      <c r="P324" s="110"/>
    </row>
    <row r="325" spans="1:16" x14ac:dyDescent="0.25">
      <c r="A325" s="49">
        <v>322</v>
      </c>
      <c r="B325" s="132" t="str">
        <f>IFERROR(VLOOKUP($A325,Baggrundsark!$C$4:$T$2502,13,FALSE),"")</f>
        <v/>
      </c>
      <c r="C325" s="32" t="str">
        <f>IFERROR(VLOOKUP($A325,Baggrundsark!$C$4:$T$2502,14,FALSE),"")</f>
        <v/>
      </c>
      <c r="D325" s="32" t="str">
        <f>IFERROR(VLOOKUP($A325,Baggrundsark!$C$4:$T$2502,16,FALSE),"")</f>
        <v/>
      </c>
      <c r="E325" s="132" t="str">
        <f>IFERROR(VLOOKUP($A325,Baggrundsark!$C$4:$T$2502,17,FALSE),"")</f>
        <v/>
      </c>
      <c r="F325" s="71" t="str">
        <f>IFERROR(IF(VLOOKUP($B325,Home!$C$8:$J$207,8,FALSE)=0,"",VLOOKUP($B325,Home!$C$8:$J$207,8,FALSE)),"")</f>
        <v/>
      </c>
      <c r="G325" s="139"/>
      <c r="H325" s="79"/>
      <c r="I325" s="79"/>
      <c r="J325" s="79"/>
      <c r="K325" s="63" t="str">
        <f t="shared" ref="K325:K388" si="11">IF(SUM(H325:J325)=0,"",SUM(H325:J325))</f>
        <v/>
      </c>
      <c r="L325" s="74" t="str">
        <f t="shared" si="10"/>
        <v/>
      </c>
      <c r="M325" s="110"/>
      <c r="N325" s="110"/>
      <c r="O325" s="110"/>
      <c r="P325" s="110"/>
    </row>
    <row r="326" spans="1:16" x14ac:dyDescent="0.25">
      <c r="A326" s="49">
        <v>323</v>
      </c>
      <c r="B326" s="132" t="str">
        <f>IFERROR(VLOOKUP($A326,Baggrundsark!$C$4:$T$2502,13,FALSE),"")</f>
        <v/>
      </c>
      <c r="C326" s="32" t="str">
        <f>IFERROR(VLOOKUP($A326,Baggrundsark!$C$4:$T$2502,14,FALSE),"")</f>
        <v/>
      </c>
      <c r="D326" s="32" t="str">
        <f>IFERROR(VLOOKUP($A326,Baggrundsark!$C$4:$T$2502,16,FALSE),"")</f>
        <v/>
      </c>
      <c r="E326" s="132" t="str">
        <f>IFERROR(VLOOKUP($A326,Baggrundsark!$C$4:$T$2502,17,FALSE),"")</f>
        <v/>
      </c>
      <c r="F326" s="71" t="str">
        <f>IFERROR(IF(VLOOKUP($B326,Home!$C$8:$J$207,8,FALSE)=0,"",VLOOKUP($B326,Home!$C$8:$J$207,8,FALSE)),"")</f>
        <v/>
      </c>
      <c r="G326" s="139"/>
      <c r="H326" s="77"/>
      <c r="I326" s="77"/>
      <c r="J326" s="77"/>
      <c r="K326" s="63" t="str">
        <f t="shared" si="11"/>
        <v/>
      </c>
      <c r="L326" s="74" t="str">
        <f t="shared" si="10"/>
        <v/>
      </c>
      <c r="M326" s="110"/>
      <c r="N326" s="110"/>
      <c r="O326" s="110"/>
      <c r="P326" s="110"/>
    </row>
    <row r="327" spans="1:16" x14ac:dyDescent="0.25">
      <c r="A327" s="49">
        <v>324</v>
      </c>
      <c r="B327" s="132" t="str">
        <f>IFERROR(VLOOKUP($A327,Baggrundsark!$C$4:$T$2502,13,FALSE),"")</f>
        <v/>
      </c>
      <c r="C327" s="32" t="str">
        <f>IFERROR(VLOOKUP($A327,Baggrundsark!$C$4:$T$2502,14,FALSE),"")</f>
        <v/>
      </c>
      <c r="D327" s="32" t="str">
        <f>IFERROR(VLOOKUP($A327,Baggrundsark!$C$4:$T$2502,16,FALSE),"")</f>
        <v/>
      </c>
      <c r="E327" s="132" t="str">
        <f>IFERROR(VLOOKUP($A327,Baggrundsark!$C$4:$T$2502,17,FALSE),"")</f>
        <v/>
      </c>
      <c r="F327" s="71" t="str">
        <f>IFERROR(IF(VLOOKUP($B327,Home!$C$8:$J$207,8,FALSE)=0,"",VLOOKUP($B327,Home!$C$8:$J$207,8,FALSE)),"")</f>
        <v/>
      </c>
      <c r="G327" s="139"/>
      <c r="H327" s="79"/>
      <c r="I327" s="79"/>
      <c r="J327" s="79"/>
      <c r="K327" s="63" t="str">
        <f t="shared" si="11"/>
        <v/>
      </c>
      <c r="L327" s="74" t="str">
        <f t="shared" si="10"/>
        <v/>
      </c>
      <c r="M327" s="110"/>
      <c r="N327" s="110"/>
      <c r="O327" s="110"/>
      <c r="P327" s="110"/>
    </row>
    <row r="328" spans="1:16" x14ac:dyDescent="0.25">
      <c r="A328" s="49">
        <v>325</v>
      </c>
      <c r="B328" s="132" t="str">
        <f>IFERROR(VLOOKUP($A328,Baggrundsark!$C$4:$T$2502,13,FALSE),"")</f>
        <v/>
      </c>
      <c r="C328" s="32" t="str">
        <f>IFERROR(VLOOKUP($A328,Baggrundsark!$C$4:$T$2502,14,FALSE),"")</f>
        <v/>
      </c>
      <c r="D328" s="32" t="str">
        <f>IFERROR(VLOOKUP($A328,Baggrundsark!$C$4:$T$2502,16,FALSE),"")</f>
        <v/>
      </c>
      <c r="E328" s="132" t="str">
        <f>IFERROR(VLOOKUP($A328,Baggrundsark!$C$4:$T$2502,17,FALSE),"")</f>
        <v/>
      </c>
      <c r="F328" s="71" t="str">
        <f>IFERROR(IF(VLOOKUP($B328,Home!$C$8:$J$207,8,FALSE)=0,"",VLOOKUP($B328,Home!$C$8:$J$207,8,FALSE)),"")</f>
        <v/>
      </c>
      <c r="G328" s="139"/>
      <c r="H328" s="77"/>
      <c r="I328" s="77"/>
      <c r="J328" s="77"/>
      <c r="K328" s="63" t="str">
        <f t="shared" si="11"/>
        <v/>
      </c>
      <c r="L328" s="74" t="str">
        <f t="shared" si="10"/>
        <v/>
      </c>
      <c r="M328" s="110"/>
      <c r="N328" s="110"/>
      <c r="O328" s="110"/>
      <c r="P328" s="110"/>
    </row>
    <row r="329" spans="1:16" x14ac:dyDescent="0.25">
      <c r="A329" s="49">
        <v>326</v>
      </c>
      <c r="B329" s="132" t="str">
        <f>IFERROR(VLOOKUP($A329,Baggrundsark!$C$4:$T$2502,13,FALSE),"")</f>
        <v/>
      </c>
      <c r="C329" s="32" t="str">
        <f>IFERROR(VLOOKUP($A329,Baggrundsark!$C$4:$T$2502,14,FALSE),"")</f>
        <v/>
      </c>
      <c r="D329" s="32" t="str">
        <f>IFERROR(VLOOKUP($A329,Baggrundsark!$C$4:$T$2502,16,FALSE),"")</f>
        <v/>
      </c>
      <c r="E329" s="132" t="str">
        <f>IFERROR(VLOOKUP($A329,Baggrundsark!$C$4:$T$2502,17,FALSE),"")</f>
        <v/>
      </c>
      <c r="F329" s="71" t="str">
        <f>IFERROR(IF(VLOOKUP($B329,Home!$C$8:$J$207,8,FALSE)=0,"",VLOOKUP($B329,Home!$C$8:$J$207,8,FALSE)),"")</f>
        <v/>
      </c>
      <c r="G329" s="139"/>
      <c r="H329" s="79"/>
      <c r="I329" s="79"/>
      <c r="J329" s="79"/>
      <c r="K329" s="63" t="str">
        <f t="shared" si="11"/>
        <v/>
      </c>
      <c r="L329" s="74" t="str">
        <f t="shared" si="10"/>
        <v/>
      </c>
      <c r="M329" s="110"/>
      <c r="N329" s="110"/>
      <c r="O329" s="110"/>
      <c r="P329" s="110"/>
    </row>
    <row r="330" spans="1:16" x14ac:dyDescent="0.25">
      <c r="A330" s="49">
        <v>327</v>
      </c>
      <c r="B330" s="132" t="str">
        <f>IFERROR(VLOOKUP($A330,Baggrundsark!$C$4:$T$2502,13,FALSE),"")</f>
        <v/>
      </c>
      <c r="C330" s="32" t="str">
        <f>IFERROR(VLOOKUP($A330,Baggrundsark!$C$4:$T$2502,14,FALSE),"")</f>
        <v/>
      </c>
      <c r="D330" s="32" t="str">
        <f>IFERROR(VLOOKUP($A330,Baggrundsark!$C$4:$T$2502,16,FALSE),"")</f>
        <v/>
      </c>
      <c r="E330" s="132" t="str">
        <f>IFERROR(VLOOKUP($A330,Baggrundsark!$C$4:$T$2502,17,FALSE),"")</f>
        <v/>
      </c>
      <c r="F330" s="71" t="str">
        <f>IFERROR(IF(VLOOKUP($B330,Home!$C$8:$J$207,8,FALSE)=0,"",VLOOKUP($B330,Home!$C$8:$J$207,8,FALSE)),"")</f>
        <v/>
      </c>
      <c r="G330" s="139"/>
      <c r="H330" s="77"/>
      <c r="I330" s="77"/>
      <c r="J330" s="77"/>
      <c r="K330" s="63" t="str">
        <f t="shared" si="11"/>
        <v/>
      </c>
      <c r="L330" s="74" t="str">
        <f t="shared" si="10"/>
        <v/>
      </c>
      <c r="M330" s="110"/>
      <c r="N330" s="110"/>
      <c r="O330" s="110"/>
      <c r="P330" s="110"/>
    </row>
    <row r="331" spans="1:16" x14ac:dyDescent="0.25">
      <c r="A331" s="49">
        <v>328</v>
      </c>
      <c r="B331" s="132" t="str">
        <f>IFERROR(VLOOKUP($A331,Baggrundsark!$C$4:$T$2502,13,FALSE),"")</f>
        <v/>
      </c>
      <c r="C331" s="32" t="str">
        <f>IFERROR(VLOOKUP($A331,Baggrundsark!$C$4:$T$2502,14,FALSE),"")</f>
        <v/>
      </c>
      <c r="D331" s="32" t="str">
        <f>IFERROR(VLOOKUP($A331,Baggrundsark!$C$4:$T$2502,16,FALSE),"")</f>
        <v/>
      </c>
      <c r="E331" s="132" t="str">
        <f>IFERROR(VLOOKUP($A331,Baggrundsark!$C$4:$T$2502,17,FALSE),"")</f>
        <v/>
      </c>
      <c r="F331" s="71" t="str">
        <f>IFERROR(IF(VLOOKUP($B331,Home!$C$8:$J$207,8,FALSE)=0,"",VLOOKUP($B331,Home!$C$8:$J$207,8,FALSE)),"")</f>
        <v/>
      </c>
      <c r="G331" s="139"/>
      <c r="H331" s="79"/>
      <c r="I331" s="79"/>
      <c r="J331" s="79"/>
      <c r="K331" s="63" t="str">
        <f t="shared" si="11"/>
        <v/>
      </c>
      <c r="L331" s="74" t="str">
        <f t="shared" si="10"/>
        <v/>
      </c>
      <c r="M331" s="110"/>
      <c r="N331" s="110"/>
      <c r="O331" s="110"/>
      <c r="P331" s="110"/>
    </row>
    <row r="332" spans="1:16" x14ac:dyDescent="0.25">
      <c r="A332" s="49">
        <v>329</v>
      </c>
      <c r="B332" s="132" t="str">
        <f>IFERROR(VLOOKUP($A332,Baggrundsark!$C$4:$T$2502,13,FALSE),"")</f>
        <v/>
      </c>
      <c r="C332" s="32" t="str">
        <f>IFERROR(VLOOKUP($A332,Baggrundsark!$C$4:$T$2502,14,FALSE),"")</f>
        <v/>
      </c>
      <c r="D332" s="32" t="str">
        <f>IFERROR(VLOOKUP($A332,Baggrundsark!$C$4:$T$2502,16,FALSE),"")</f>
        <v/>
      </c>
      <c r="E332" s="132" t="str">
        <f>IFERROR(VLOOKUP($A332,Baggrundsark!$C$4:$T$2502,17,FALSE),"")</f>
        <v/>
      </c>
      <c r="F332" s="71" t="str">
        <f>IFERROR(IF(VLOOKUP($B332,Home!$C$8:$J$207,8,FALSE)=0,"",VLOOKUP($B332,Home!$C$8:$J$207,8,FALSE)),"")</f>
        <v/>
      </c>
      <c r="G332" s="139"/>
      <c r="H332" s="77"/>
      <c r="I332" s="77"/>
      <c r="J332" s="77"/>
      <c r="K332" s="63" t="str">
        <f t="shared" si="11"/>
        <v/>
      </c>
      <c r="L332" s="74" t="str">
        <f t="shared" si="10"/>
        <v/>
      </c>
      <c r="M332" s="110"/>
      <c r="N332" s="110"/>
      <c r="O332" s="110"/>
      <c r="P332" s="110"/>
    </row>
    <row r="333" spans="1:16" x14ac:dyDescent="0.25">
      <c r="A333" s="49">
        <v>330</v>
      </c>
      <c r="B333" s="132" t="str">
        <f>IFERROR(VLOOKUP($A333,Baggrundsark!$C$4:$T$2502,13,FALSE),"")</f>
        <v/>
      </c>
      <c r="C333" s="32" t="str">
        <f>IFERROR(VLOOKUP($A333,Baggrundsark!$C$4:$T$2502,14,FALSE),"")</f>
        <v/>
      </c>
      <c r="D333" s="32" t="str">
        <f>IFERROR(VLOOKUP($A333,Baggrundsark!$C$4:$T$2502,16,FALSE),"")</f>
        <v/>
      </c>
      <c r="E333" s="132" t="str">
        <f>IFERROR(VLOOKUP($A333,Baggrundsark!$C$4:$T$2502,17,FALSE),"")</f>
        <v/>
      </c>
      <c r="F333" s="71" t="str">
        <f>IFERROR(IF(VLOOKUP($B333,Home!$C$8:$J$207,8,FALSE)=0,"",VLOOKUP($B333,Home!$C$8:$J$207,8,FALSE)),"")</f>
        <v/>
      </c>
      <c r="G333" s="139"/>
      <c r="H333" s="79"/>
      <c r="I333" s="79"/>
      <c r="J333" s="79"/>
      <c r="K333" s="63" t="str">
        <f t="shared" si="11"/>
        <v/>
      </c>
      <c r="L333" s="74" t="str">
        <f t="shared" si="10"/>
        <v/>
      </c>
      <c r="M333" s="110"/>
      <c r="N333" s="110"/>
      <c r="O333" s="110"/>
      <c r="P333" s="110"/>
    </row>
    <row r="334" spans="1:16" x14ac:dyDescent="0.25">
      <c r="A334" s="49">
        <v>331</v>
      </c>
      <c r="B334" s="132" t="str">
        <f>IFERROR(VLOOKUP($A334,Baggrundsark!$C$4:$T$2502,13,FALSE),"")</f>
        <v/>
      </c>
      <c r="C334" s="32" t="str">
        <f>IFERROR(VLOOKUP($A334,Baggrundsark!$C$4:$T$2502,14,FALSE),"")</f>
        <v/>
      </c>
      <c r="D334" s="32" t="str">
        <f>IFERROR(VLOOKUP($A334,Baggrundsark!$C$4:$T$2502,16,FALSE),"")</f>
        <v/>
      </c>
      <c r="E334" s="132" t="str">
        <f>IFERROR(VLOOKUP($A334,Baggrundsark!$C$4:$T$2502,17,FALSE),"")</f>
        <v/>
      </c>
      <c r="F334" s="71" t="str">
        <f>IFERROR(IF(VLOOKUP($B334,Home!$C$8:$J$207,8,FALSE)=0,"",VLOOKUP($B334,Home!$C$8:$J$207,8,FALSE)),"")</f>
        <v/>
      </c>
      <c r="G334" s="139"/>
      <c r="H334" s="77"/>
      <c r="I334" s="77"/>
      <c r="J334" s="77"/>
      <c r="K334" s="63" t="str">
        <f t="shared" si="11"/>
        <v/>
      </c>
      <c r="L334" s="74" t="str">
        <f t="shared" si="10"/>
        <v/>
      </c>
      <c r="M334" s="110"/>
      <c r="N334" s="110"/>
      <c r="O334" s="110"/>
      <c r="P334" s="110"/>
    </row>
    <row r="335" spans="1:16" x14ac:dyDescent="0.25">
      <c r="A335" s="49">
        <v>332</v>
      </c>
      <c r="B335" s="132" t="str">
        <f>IFERROR(VLOOKUP($A335,Baggrundsark!$C$4:$T$2502,13,FALSE),"")</f>
        <v/>
      </c>
      <c r="C335" s="32" t="str">
        <f>IFERROR(VLOOKUP($A335,Baggrundsark!$C$4:$T$2502,14,FALSE),"")</f>
        <v/>
      </c>
      <c r="D335" s="32" t="str">
        <f>IFERROR(VLOOKUP($A335,Baggrundsark!$C$4:$T$2502,16,FALSE),"")</f>
        <v/>
      </c>
      <c r="E335" s="132" t="str">
        <f>IFERROR(VLOOKUP($A335,Baggrundsark!$C$4:$T$2502,17,FALSE),"")</f>
        <v/>
      </c>
      <c r="F335" s="71" t="str">
        <f>IFERROR(IF(VLOOKUP($B335,Home!$C$8:$J$207,8,FALSE)=0,"",VLOOKUP($B335,Home!$C$8:$J$207,8,FALSE)),"")</f>
        <v/>
      </c>
      <c r="G335" s="139"/>
      <c r="H335" s="79"/>
      <c r="I335" s="79"/>
      <c r="J335" s="79"/>
      <c r="K335" s="63" t="str">
        <f t="shared" si="11"/>
        <v/>
      </c>
      <c r="L335" s="74" t="str">
        <f t="shared" si="10"/>
        <v/>
      </c>
      <c r="M335" s="110"/>
      <c r="N335" s="110"/>
      <c r="O335" s="110"/>
      <c r="P335" s="110"/>
    </row>
    <row r="336" spans="1:16" x14ac:dyDescent="0.25">
      <c r="A336" s="49">
        <v>333</v>
      </c>
      <c r="B336" s="132" t="str">
        <f>IFERROR(VLOOKUP($A336,Baggrundsark!$C$4:$T$2502,13,FALSE),"")</f>
        <v/>
      </c>
      <c r="C336" s="32" t="str">
        <f>IFERROR(VLOOKUP($A336,Baggrundsark!$C$4:$T$2502,14,FALSE),"")</f>
        <v/>
      </c>
      <c r="D336" s="32" t="str">
        <f>IFERROR(VLOOKUP($A336,Baggrundsark!$C$4:$T$2502,16,FALSE),"")</f>
        <v/>
      </c>
      <c r="E336" s="132" t="str">
        <f>IFERROR(VLOOKUP($A336,Baggrundsark!$C$4:$T$2502,17,FALSE),"")</f>
        <v/>
      </c>
      <c r="F336" s="71" t="str">
        <f>IFERROR(IF(VLOOKUP($B336,Home!$C$8:$J$207,8,FALSE)=0,"",VLOOKUP($B336,Home!$C$8:$J$207,8,FALSE)),"")</f>
        <v/>
      </c>
      <c r="G336" s="139"/>
      <c r="H336" s="77"/>
      <c r="I336" s="77"/>
      <c r="J336" s="77"/>
      <c r="K336" s="63" t="str">
        <f t="shared" si="11"/>
        <v/>
      </c>
      <c r="L336" s="74" t="str">
        <f t="shared" si="10"/>
        <v/>
      </c>
      <c r="M336" s="110"/>
      <c r="N336" s="110"/>
      <c r="O336" s="110"/>
      <c r="P336" s="110"/>
    </row>
    <row r="337" spans="1:16" x14ac:dyDescent="0.25">
      <c r="A337" s="49">
        <v>334</v>
      </c>
      <c r="B337" s="132" t="str">
        <f>IFERROR(VLOOKUP($A337,Baggrundsark!$C$4:$T$2502,13,FALSE),"")</f>
        <v/>
      </c>
      <c r="C337" s="32" t="str">
        <f>IFERROR(VLOOKUP($A337,Baggrundsark!$C$4:$T$2502,14,FALSE),"")</f>
        <v/>
      </c>
      <c r="D337" s="32" t="str">
        <f>IFERROR(VLOOKUP($A337,Baggrundsark!$C$4:$T$2502,16,FALSE),"")</f>
        <v/>
      </c>
      <c r="E337" s="132" t="str">
        <f>IFERROR(VLOOKUP($A337,Baggrundsark!$C$4:$T$2502,17,FALSE),"")</f>
        <v/>
      </c>
      <c r="F337" s="71" t="str">
        <f>IFERROR(IF(VLOOKUP($B337,Home!$C$8:$J$207,8,FALSE)=0,"",VLOOKUP($B337,Home!$C$8:$J$207,8,FALSE)),"")</f>
        <v/>
      </c>
      <c r="G337" s="139"/>
      <c r="H337" s="79"/>
      <c r="I337" s="79"/>
      <c r="J337" s="79"/>
      <c r="K337" s="63" t="str">
        <f t="shared" si="11"/>
        <v/>
      </c>
      <c r="L337" s="74" t="str">
        <f t="shared" si="10"/>
        <v/>
      </c>
      <c r="M337" s="110"/>
      <c r="N337" s="110"/>
      <c r="O337" s="110"/>
      <c r="P337" s="110"/>
    </row>
    <row r="338" spans="1:16" x14ac:dyDescent="0.25">
      <c r="A338" s="49">
        <v>335</v>
      </c>
      <c r="B338" s="132" t="str">
        <f>IFERROR(VLOOKUP($A338,Baggrundsark!$C$4:$T$2502,13,FALSE),"")</f>
        <v/>
      </c>
      <c r="C338" s="32" t="str">
        <f>IFERROR(VLOOKUP($A338,Baggrundsark!$C$4:$T$2502,14,FALSE),"")</f>
        <v/>
      </c>
      <c r="D338" s="32" t="str">
        <f>IFERROR(VLOOKUP($A338,Baggrundsark!$C$4:$T$2502,16,FALSE),"")</f>
        <v/>
      </c>
      <c r="E338" s="132" t="str">
        <f>IFERROR(VLOOKUP($A338,Baggrundsark!$C$4:$T$2502,17,FALSE),"")</f>
        <v/>
      </c>
      <c r="F338" s="71" t="str">
        <f>IFERROR(IF(VLOOKUP($B338,Home!$C$8:$J$207,8,FALSE)=0,"",VLOOKUP($B338,Home!$C$8:$J$207,8,FALSE)),"")</f>
        <v/>
      </c>
      <c r="G338" s="139"/>
      <c r="H338" s="77"/>
      <c r="I338" s="77"/>
      <c r="J338" s="77"/>
      <c r="K338" s="63" t="str">
        <f t="shared" si="11"/>
        <v/>
      </c>
      <c r="L338" s="74" t="str">
        <f t="shared" si="10"/>
        <v/>
      </c>
      <c r="M338" s="110"/>
      <c r="N338" s="110"/>
      <c r="O338" s="110"/>
      <c r="P338" s="110"/>
    </row>
    <row r="339" spans="1:16" x14ac:dyDescent="0.25">
      <c r="A339" s="49">
        <v>336</v>
      </c>
      <c r="B339" s="132" t="str">
        <f>IFERROR(VLOOKUP($A339,Baggrundsark!$C$4:$T$2502,13,FALSE),"")</f>
        <v/>
      </c>
      <c r="C339" s="32" t="str">
        <f>IFERROR(VLOOKUP($A339,Baggrundsark!$C$4:$T$2502,14,FALSE),"")</f>
        <v/>
      </c>
      <c r="D339" s="32" t="str">
        <f>IFERROR(VLOOKUP($A339,Baggrundsark!$C$4:$T$2502,16,FALSE),"")</f>
        <v/>
      </c>
      <c r="E339" s="132" t="str">
        <f>IFERROR(VLOOKUP($A339,Baggrundsark!$C$4:$T$2502,17,FALSE),"")</f>
        <v/>
      </c>
      <c r="F339" s="71" t="str">
        <f>IFERROR(IF(VLOOKUP($B339,Home!$C$8:$J$207,8,FALSE)=0,"",VLOOKUP($B339,Home!$C$8:$J$207,8,FALSE)),"")</f>
        <v/>
      </c>
      <c r="G339" s="139"/>
      <c r="H339" s="79"/>
      <c r="I339" s="79"/>
      <c r="J339" s="79"/>
      <c r="K339" s="63" t="str">
        <f t="shared" si="11"/>
        <v/>
      </c>
      <c r="L339" s="74" t="str">
        <f t="shared" si="10"/>
        <v/>
      </c>
      <c r="M339" s="110"/>
      <c r="N339" s="110"/>
      <c r="O339" s="110"/>
      <c r="P339" s="110"/>
    </row>
    <row r="340" spans="1:16" x14ac:dyDescent="0.25">
      <c r="A340" s="49">
        <v>337</v>
      </c>
      <c r="B340" s="132" t="str">
        <f>IFERROR(VLOOKUP($A340,Baggrundsark!$C$4:$T$2502,13,FALSE),"")</f>
        <v/>
      </c>
      <c r="C340" s="32" t="str">
        <f>IFERROR(VLOOKUP($A340,Baggrundsark!$C$4:$T$2502,14,FALSE),"")</f>
        <v/>
      </c>
      <c r="D340" s="32" t="str">
        <f>IFERROR(VLOOKUP($A340,Baggrundsark!$C$4:$T$2502,16,FALSE),"")</f>
        <v/>
      </c>
      <c r="E340" s="132" t="str">
        <f>IFERROR(VLOOKUP($A340,Baggrundsark!$C$4:$T$2502,17,FALSE),"")</f>
        <v/>
      </c>
      <c r="F340" s="71" t="str">
        <f>IFERROR(IF(VLOOKUP($B340,Home!$C$8:$J$207,8,FALSE)=0,"",VLOOKUP($B340,Home!$C$8:$J$207,8,FALSE)),"")</f>
        <v/>
      </c>
      <c r="G340" s="139"/>
      <c r="H340" s="77"/>
      <c r="I340" s="77"/>
      <c r="J340" s="77"/>
      <c r="K340" s="63" t="str">
        <f t="shared" si="11"/>
        <v/>
      </c>
      <c r="L340" s="74" t="str">
        <f t="shared" si="10"/>
        <v/>
      </c>
      <c r="M340" s="110"/>
      <c r="N340" s="110"/>
      <c r="O340" s="110"/>
      <c r="P340" s="110"/>
    </row>
    <row r="341" spans="1:16" x14ac:dyDescent="0.25">
      <c r="A341" s="49">
        <v>338</v>
      </c>
      <c r="B341" s="132" t="str">
        <f>IFERROR(VLOOKUP($A341,Baggrundsark!$C$4:$T$2502,13,FALSE),"")</f>
        <v/>
      </c>
      <c r="C341" s="32" t="str">
        <f>IFERROR(VLOOKUP($A341,Baggrundsark!$C$4:$T$2502,14,FALSE),"")</f>
        <v/>
      </c>
      <c r="D341" s="32" t="str">
        <f>IFERROR(VLOOKUP($A341,Baggrundsark!$C$4:$T$2502,16,FALSE),"")</f>
        <v/>
      </c>
      <c r="E341" s="132" t="str">
        <f>IFERROR(VLOOKUP($A341,Baggrundsark!$C$4:$T$2502,17,FALSE),"")</f>
        <v/>
      </c>
      <c r="F341" s="71" t="str">
        <f>IFERROR(IF(VLOOKUP($B341,Home!$C$8:$J$207,8,FALSE)=0,"",VLOOKUP($B341,Home!$C$8:$J$207,8,FALSE)),"")</f>
        <v/>
      </c>
      <c r="G341" s="139"/>
      <c r="H341" s="79"/>
      <c r="I341" s="79"/>
      <c r="J341" s="79"/>
      <c r="K341" s="63" t="str">
        <f t="shared" si="11"/>
        <v/>
      </c>
      <c r="L341" s="74" t="str">
        <f t="shared" si="10"/>
        <v/>
      </c>
      <c r="M341" s="110"/>
      <c r="N341" s="110"/>
      <c r="O341" s="110"/>
      <c r="P341" s="110"/>
    </row>
    <row r="342" spans="1:16" x14ac:dyDescent="0.25">
      <c r="A342" s="49">
        <v>339</v>
      </c>
      <c r="B342" s="132" t="str">
        <f>IFERROR(VLOOKUP($A342,Baggrundsark!$C$4:$T$2502,13,FALSE),"")</f>
        <v/>
      </c>
      <c r="C342" s="32" t="str">
        <f>IFERROR(VLOOKUP($A342,Baggrundsark!$C$4:$T$2502,14,FALSE),"")</f>
        <v/>
      </c>
      <c r="D342" s="32" t="str">
        <f>IFERROR(VLOOKUP($A342,Baggrundsark!$C$4:$T$2502,16,FALSE),"")</f>
        <v/>
      </c>
      <c r="E342" s="132" t="str">
        <f>IFERROR(VLOOKUP($A342,Baggrundsark!$C$4:$T$2502,17,FALSE),"")</f>
        <v/>
      </c>
      <c r="F342" s="71" t="str">
        <f>IFERROR(IF(VLOOKUP($B342,Home!$C$8:$J$207,8,FALSE)=0,"",VLOOKUP($B342,Home!$C$8:$J$207,8,FALSE)),"")</f>
        <v/>
      </c>
      <c r="G342" s="139"/>
      <c r="H342" s="77"/>
      <c r="I342" s="77"/>
      <c r="J342" s="77"/>
      <c r="K342" s="63" t="str">
        <f t="shared" si="11"/>
        <v/>
      </c>
      <c r="L342" s="74" t="str">
        <f t="shared" si="10"/>
        <v/>
      </c>
      <c r="M342" s="110"/>
      <c r="N342" s="110"/>
      <c r="O342" s="110"/>
      <c r="P342" s="110"/>
    </row>
    <row r="343" spans="1:16" x14ac:dyDescent="0.25">
      <c r="A343" s="49">
        <v>340</v>
      </c>
      <c r="B343" s="132" t="str">
        <f>IFERROR(VLOOKUP($A343,Baggrundsark!$C$4:$T$2502,13,FALSE),"")</f>
        <v/>
      </c>
      <c r="C343" s="32" t="str">
        <f>IFERROR(VLOOKUP($A343,Baggrundsark!$C$4:$T$2502,14,FALSE),"")</f>
        <v/>
      </c>
      <c r="D343" s="32" t="str">
        <f>IFERROR(VLOOKUP($A343,Baggrundsark!$C$4:$T$2502,16,FALSE),"")</f>
        <v/>
      </c>
      <c r="E343" s="132" t="str">
        <f>IFERROR(VLOOKUP($A343,Baggrundsark!$C$4:$T$2502,17,FALSE),"")</f>
        <v/>
      </c>
      <c r="F343" s="71" t="str">
        <f>IFERROR(IF(VLOOKUP($B343,Home!$C$8:$J$207,8,FALSE)=0,"",VLOOKUP($B343,Home!$C$8:$J$207,8,FALSE)),"")</f>
        <v/>
      </c>
      <c r="G343" s="139"/>
      <c r="H343" s="79"/>
      <c r="I343" s="79"/>
      <c r="J343" s="79"/>
      <c r="K343" s="63" t="str">
        <f t="shared" si="11"/>
        <v/>
      </c>
      <c r="L343" s="74" t="str">
        <f t="shared" si="10"/>
        <v/>
      </c>
      <c r="M343" s="110"/>
      <c r="N343" s="110"/>
      <c r="O343" s="110"/>
      <c r="P343" s="110"/>
    </row>
    <row r="344" spans="1:16" x14ac:dyDescent="0.25">
      <c r="A344" s="49">
        <v>341</v>
      </c>
      <c r="B344" s="132" t="str">
        <f>IFERROR(VLOOKUP($A344,Baggrundsark!$C$4:$T$2502,13,FALSE),"")</f>
        <v/>
      </c>
      <c r="C344" s="32" t="str">
        <f>IFERROR(VLOOKUP($A344,Baggrundsark!$C$4:$T$2502,14,FALSE),"")</f>
        <v/>
      </c>
      <c r="D344" s="32" t="str">
        <f>IFERROR(VLOOKUP($A344,Baggrundsark!$C$4:$T$2502,16,FALSE),"")</f>
        <v/>
      </c>
      <c r="E344" s="132" t="str">
        <f>IFERROR(VLOOKUP($A344,Baggrundsark!$C$4:$T$2502,17,FALSE),"")</f>
        <v/>
      </c>
      <c r="F344" s="71" t="str">
        <f>IFERROR(IF(VLOOKUP($B344,Home!$C$8:$J$207,8,FALSE)=0,"",VLOOKUP($B344,Home!$C$8:$J$207,8,FALSE)),"")</f>
        <v/>
      </c>
      <c r="G344" s="139"/>
      <c r="H344" s="77"/>
      <c r="I344" s="77"/>
      <c r="J344" s="77"/>
      <c r="K344" s="63" t="str">
        <f t="shared" si="11"/>
        <v/>
      </c>
      <c r="L344" s="74" t="str">
        <f t="shared" si="10"/>
        <v/>
      </c>
      <c r="M344" s="110"/>
      <c r="N344" s="110"/>
      <c r="O344" s="110"/>
      <c r="P344" s="110"/>
    </row>
    <row r="345" spans="1:16" x14ac:dyDescent="0.25">
      <c r="A345" s="49">
        <v>342</v>
      </c>
      <c r="B345" s="132" t="str">
        <f>IFERROR(VLOOKUP($A345,Baggrundsark!$C$4:$T$2502,13,FALSE),"")</f>
        <v/>
      </c>
      <c r="C345" s="32" t="str">
        <f>IFERROR(VLOOKUP($A345,Baggrundsark!$C$4:$T$2502,14,FALSE),"")</f>
        <v/>
      </c>
      <c r="D345" s="32" t="str">
        <f>IFERROR(VLOOKUP($A345,Baggrundsark!$C$4:$T$2502,16,FALSE),"")</f>
        <v/>
      </c>
      <c r="E345" s="132" t="str">
        <f>IFERROR(VLOOKUP($A345,Baggrundsark!$C$4:$T$2502,17,FALSE),"")</f>
        <v/>
      </c>
      <c r="F345" s="71" t="str">
        <f>IFERROR(IF(VLOOKUP($B345,Home!$C$8:$J$207,8,FALSE)=0,"",VLOOKUP($B345,Home!$C$8:$J$207,8,FALSE)),"")</f>
        <v/>
      </c>
      <c r="G345" s="139"/>
      <c r="H345" s="79"/>
      <c r="I345" s="79"/>
      <c r="J345" s="79"/>
      <c r="K345" s="63" t="str">
        <f t="shared" si="11"/>
        <v/>
      </c>
      <c r="L345" s="74" t="str">
        <f t="shared" si="10"/>
        <v/>
      </c>
      <c r="M345" s="110"/>
      <c r="N345" s="110"/>
      <c r="O345" s="110"/>
      <c r="P345" s="110"/>
    </row>
    <row r="346" spans="1:16" x14ac:dyDescent="0.25">
      <c r="A346" s="49">
        <v>343</v>
      </c>
      <c r="B346" s="132" t="str">
        <f>IFERROR(VLOOKUP($A346,Baggrundsark!$C$4:$T$2502,13,FALSE),"")</f>
        <v/>
      </c>
      <c r="C346" s="32" t="str">
        <f>IFERROR(VLOOKUP($A346,Baggrundsark!$C$4:$T$2502,14,FALSE),"")</f>
        <v/>
      </c>
      <c r="D346" s="32" t="str">
        <f>IFERROR(VLOOKUP($A346,Baggrundsark!$C$4:$T$2502,16,FALSE),"")</f>
        <v/>
      </c>
      <c r="E346" s="132" t="str">
        <f>IFERROR(VLOOKUP($A346,Baggrundsark!$C$4:$T$2502,17,FALSE),"")</f>
        <v/>
      </c>
      <c r="F346" s="71" t="str">
        <f>IFERROR(IF(VLOOKUP($B346,Home!$C$8:$J$207,8,FALSE)=0,"",VLOOKUP($B346,Home!$C$8:$J$207,8,FALSE)),"")</f>
        <v/>
      </c>
      <c r="G346" s="139"/>
      <c r="H346" s="77"/>
      <c r="I346" s="77"/>
      <c r="J346" s="77"/>
      <c r="K346" s="63" t="str">
        <f t="shared" si="11"/>
        <v/>
      </c>
      <c r="L346" s="74" t="str">
        <f t="shared" si="10"/>
        <v/>
      </c>
      <c r="M346" s="110"/>
      <c r="N346" s="110"/>
      <c r="O346" s="110"/>
      <c r="P346" s="110"/>
    </row>
    <row r="347" spans="1:16" x14ac:dyDescent="0.25">
      <c r="A347" s="49">
        <v>344</v>
      </c>
      <c r="B347" s="132" t="str">
        <f>IFERROR(VLOOKUP($A347,Baggrundsark!$C$4:$T$2502,13,FALSE),"")</f>
        <v/>
      </c>
      <c r="C347" s="32" t="str">
        <f>IFERROR(VLOOKUP($A347,Baggrundsark!$C$4:$T$2502,14,FALSE),"")</f>
        <v/>
      </c>
      <c r="D347" s="32" t="str">
        <f>IFERROR(VLOOKUP($A347,Baggrundsark!$C$4:$T$2502,16,FALSE),"")</f>
        <v/>
      </c>
      <c r="E347" s="132" t="str">
        <f>IFERROR(VLOOKUP($A347,Baggrundsark!$C$4:$T$2502,17,FALSE),"")</f>
        <v/>
      </c>
      <c r="F347" s="71" t="str">
        <f>IFERROR(IF(VLOOKUP($B347,Home!$C$8:$J$207,8,FALSE)=0,"",VLOOKUP($B347,Home!$C$8:$J$207,8,FALSE)),"")</f>
        <v/>
      </c>
      <c r="G347" s="139"/>
      <c r="H347" s="79"/>
      <c r="I347" s="79"/>
      <c r="J347" s="79"/>
      <c r="K347" s="63" t="str">
        <f t="shared" si="11"/>
        <v/>
      </c>
      <c r="L347" s="74" t="str">
        <f t="shared" si="10"/>
        <v/>
      </c>
      <c r="M347" s="110"/>
      <c r="N347" s="110"/>
      <c r="O347" s="110"/>
      <c r="P347" s="110"/>
    </row>
    <row r="348" spans="1:16" x14ac:dyDescent="0.25">
      <c r="A348" s="49">
        <v>345</v>
      </c>
      <c r="B348" s="132" t="str">
        <f>IFERROR(VLOOKUP($A348,Baggrundsark!$C$4:$T$2502,13,FALSE),"")</f>
        <v/>
      </c>
      <c r="C348" s="32" t="str">
        <f>IFERROR(VLOOKUP($A348,Baggrundsark!$C$4:$T$2502,14,FALSE),"")</f>
        <v/>
      </c>
      <c r="D348" s="32" t="str">
        <f>IFERROR(VLOOKUP($A348,Baggrundsark!$C$4:$T$2502,16,FALSE),"")</f>
        <v/>
      </c>
      <c r="E348" s="132" t="str">
        <f>IFERROR(VLOOKUP($A348,Baggrundsark!$C$4:$T$2502,17,FALSE),"")</f>
        <v/>
      </c>
      <c r="F348" s="71" t="str">
        <f>IFERROR(IF(VLOOKUP($B348,Home!$C$8:$J$207,8,FALSE)=0,"",VLOOKUP($B348,Home!$C$8:$J$207,8,FALSE)),"")</f>
        <v/>
      </c>
      <c r="G348" s="139"/>
      <c r="H348" s="77"/>
      <c r="I348" s="77"/>
      <c r="J348" s="77"/>
      <c r="K348" s="63" t="str">
        <f t="shared" si="11"/>
        <v/>
      </c>
      <c r="L348" s="74" t="str">
        <f t="shared" si="10"/>
        <v/>
      </c>
      <c r="M348" s="110"/>
      <c r="N348" s="110"/>
      <c r="O348" s="110"/>
      <c r="P348" s="110"/>
    </row>
    <row r="349" spans="1:16" x14ac:dyDescent="0.25">
      <c r="A349" s="49">
        <v>346</v>
      </c>
      <c r="B349" s="132" t="str">
        <f>IFERROR(VLOOKUP($A349,Baggrundsark!$C$4:$T$2502,13,FALSE),"")</f>
        <v/>
      </c>
      <c r="C349" s="32" t="str">
        <f>IFERROR(VLOOKUP($A349,Baggrundsark!$C$4:$T$2502,14,FALSE),"")</f>
        <v/>
      </c>
      <c r="D349" s="32" t="str">
        <f>IFERROR(VLOOKUP($A349,Baggrundsark!$C$4:$T$2502,16,FALSE),"")</f>
        <v/>
      </c>
      <c r="E349" s="132" t="str">
        <f>IFERROR(VLOOKUP($A349,Baggrundsark!$C$4:$T$2502,17,FALSE),"")</f>
        <v/>
      </c>
      <c r="F349" s="71" t="str">
        <f>IFERROR(IF(VLOOKUP($B349,Home!$C$8:$J$207,8,FALSE)=0,"",VLOOKUP($B349,Home!$C$8:$J$207,8,FALSE)),"")</f>
        <v/>
      </c>
      <c r="G349" s="139"/>
      <c r="H349" s="79"/>
      <c r="I349" s="79"/>
      <c r="J349" s="79"/>
      <c r="K349" s="63" t="str">
        <f t="shared" si="11"/>
        <v/>
      </c>
      <c r="L349" s="74" t="str">
        <f t="shared" si="10"/>
        <v/>
      </c>
      <c r="M349" s="110"/>
      <c r="N349" s="110"/>
      <c r="O349" s="110"/>
      <c r="P349" s="110"/>
    </row>
    <row r="350" spans="1:16" x14ac:dyDescent="0.25">
      <c r="A350" s="49">
        <v>347</v>
      </c>
      <c r="B350" s="132" t="str">
        <f>IFERROR(VLOOKUP($A350,Baggrundsark!$C$4:$T$2502,13,FALSE),"")</f>
        <v/>
      </c>
      <c r="C350" s="32" t="str">
        <f>IFERROR(VLOOKUP($A350,Baggrundsark!$C$4:$T$2502,14,FALSE),"")</f>
        <v/>
      </c>
      <c r="D350" s="32" t="str">
        <f>IFERROR(VLOOKUP($A350,Baggrundsark!$C$4:$T$2502,16,FALSE),"")</f>
        <v/>
      </c>
      <c r="E350" s="132" t="str">
        <f>IFERROR(VLOOKUP($A350,Baggrundsark!$C$4:$T$2502,17,FALSE),"")</f>
        <v/>
      </c>
      <c r="F350" s="71" t="str">
        <f>IFERROR(IF(VLOOKUP($B350,Home!$C$8:$J$207,8,FALSE)=0,"",VLOOKUP($B350,Home!$C$8:$J$207,8,FALSE)),"")</f>
        <v/>
      </c>
      <c r="G350" s="139"/>
      <c r="H350" s="77"/>
      <c r="I350" s="77"/>
      <c r="J350" s="77"/>
      <c r="K350" s="63" t="str">
        <f t="shared" si="11"/>
        <v/>
      </c>
      <c r="L350" s="74" t="str">
        <f t="shared" si="10"/>
        <v/>
      </c>
      <c r="M350" s="110"/>
      <c r="N350" s="110"/>
      <c r="O350" s="110"/>
      <c r="P350" s="110"/>
    </row>
    <row r="351" spans="1:16" x14ac:dyDescent="0.25">
      <c r="A351" s="49">
        <v>348</v>
      </c>
      <c r="B351" s="132" t="str">
        <f>IFERROR(VLOOKUP($A351,Baggrundsark!$C$4:$T$2502,13,FALSE),"")</f>
        <v/>
      </c>
      <c r="C351" s="32" t="str">
        <f>IFERROR(VLOOKUP($A351,Baggrundsark!$C$4:$T$2502,14,FALSE),"")</f>
        <v/>
      </c>
      <c r="D351" s="32" t="str">
        <f>IFERROR(VLOOKUP($A351,Baggrundsark!$C$4:$T$2502,16,FALSE),"")</f>
        <v/>
      </c>
      <c r="E351" s="132" t="str">
        <f>IFERROR(VLOOKUP($A351,Baggrundsark!$C$4:$T$2502,17,FALSE),"")</f>
        <v/>
      </c>
      <c r="F351" s="71" t="str">
        <f>IFERROR(IF(VLOOKUP($B351,Home!$C$8:$J$207,8,FALSE)=0,"",VLOOKUP($B351,Home!$C$8:$J$207,8,FALSE)),"")</f>
        <v/>
      </c>
      <c r="G351" s="139"/>
      <c r="H351" s="79"/>
      <c r="I351" s="79"/>
      <c r="J351" s="79"/>
      <c r="K351" s="63" t="str">
        <f t="shared" si="11"/>
        <v/>
      </c>
      <c r="L351" s="74" t="str">
        <f t="shared" si="10"/>
        <v/>
      </c>
      <c r="M351" s="110"/>
      <c r="N351" s="110"/>
      <c r="O351" s="110"/>
      <c r="P351" s="110"/>
    </row>
    <row r="352" spans="1:16" x14ac:dyDescent="0.25">
      <c r="A352" s="49">
        <v>349</v>
      </c>
      <c r="B352" s="132" t="str">
        <f>IFERROR(VLOOKUP($A352,Baggrundsark!$C$4:$T$2502,13,FALSE),"")</f>
        <v/>
      </c>
      <c r="C352" s="32" t="str">
        <f>IFERROR(VLOOKUP($A352,Baggrundsark!$C$4:$T$2502,14,FALSE),"")</f>
        <v/>
      </c>
      <c r="D352" s="32" t="str">
        <f>IFERROR(VLOOKUP($A352,Baggrundsark!$C$4:$T$2502,16,FALSE),"")</f>
        <v/>
      </c>
      <c r="E352" s="132" t="str">
        <f>IFERROR(VLOOKUP($A352,Baggrundsark!$C$4:$T$2502,17,FALSE),"")</f>
        <v/>
      </c>
      <c r="F352" s="71" t="str">
        <f>IFERROR(IF(VLOOKUP($B352,Home!$C$8:$J$207,8,FALSE)=0,"",VLOOKUP($B352,Home!$C$8:$J$207,8,FALSE)),"")</f>
        <v/>
      </c>
      <c r="G352" s="139"/>
      <c r="H352" s="77"/>
      <c r="I352" s="77"/>
      <c r="J352" s="77"/>
      <c r="K352" s="63" t="str">
        <f t="shared" si="11"/>
        <v/>
      </c>
      <c r="L352" s="74" t="str">
        <f t="shared" si="10"/>
        <v/>
      </c>
      <c r="M352" s="110"/>
      <c r="N352" s="110"/>
      <c r="O352" s="110"/>
      <c r="P352" s="110"/>
    </row>
    <row r="353" spans="1:16" x14ac:dyDescent="0.25">
      <c r="A353" s="49">
        <v>350</v>
      </c>
      <c r="B353" s="132" t="str">
        <f>IFERROR(VLOOKUP($A353,Baggrundsark!$C$4:$T$2502,13,FALSE),"")</f>
        <v/>
      </c>
      <c r="C353" s="32" t="str">
        <f>IFERROR(VLOOKUP($A353,Baggrundsark!$C$4:$T$2502,14,FALSE),"")</f>
        <v/>
      </c>
      <c r="D353" s="32" t="str">
        <f>IFERROR(VLOOKUP($A353,Baggrundsark!$C$4:$T$2502,16,FALSE),"")</f>
        <v/>
      </c>
      <c r="E353" s="132" t="str">
        <f>IFERROR(VLOOKUP($A353,Baggrundsark!$C$4:$T$2502,17,FALSE),"")</f>
        <v/>
      </c>
      <c r="F353" s="71" t="str">
        <f>IFERROR(IF(VLOOKUP($B353,Home!$C$8:$J$207,8,FALSE)=0,"",VLOOKUP($B353,Home!$C$8:$J$207,8,FALSE)),"")</f>
        <v/>
      </c>
      <c r="G353" s="139"/>
      <c r="H353" s="79"/>
      <c r="I353" s="79"/>
      <c r="J353" s="79"/>
      <c r="K353" s="63" t="str">
        <f t="shared" si="11"/>
        <v/>
      </c>
      <c r="L353" s="74" t="str">
        <f t="shared" si="10"/>
        <v/>
      </c>
      <c r="M353" s="110"/>
      <c r="N353" s="110"/>
      <c r="O353" s="110"/>
      <c r="P353" s="110"/>
    </row>
    <row r="354" spans="1:16" x14ac:dyDescent="0.25">
      <c r="A354" s="49">
        <v>351</v>
      </c>
      <c r="B354" s="132" t="str">
        <f>IFERROR(VLOOKUP($A354,Baggrundsark!$C$4:$T$2502,13,FALSE),"")</f>
        <v/>
      </c>
      <c r="C354" s="32" t="str">
        <f>IFERROR(VLOOKUP($A354,Baggrundsark!$C$4:$T$2502,14,FALSE),"")</f>
        <v/>
      </c>
      <c r="D354" s="32" t="str">
        <f>IFERROR(VLOOKUP($A354,Baggrundsark!$C$4:$T$2502,16,FALSE),"")</f>
        <v/>
      </c>
      <c r="E354" s="132" t="str">
        <f>IFERROR(VLOOKUP($A354,Baggrundsark!$C$4:$T$2502,17,FALSE),"")</f>
        <v/>
      </c>
      <c r="F354" s="71" t="str">
        <f>IFERROR(IF(VLOOKUP($B354,Home!$C$8:$J$207,8,FALSE)=0,"",VLOOKUP($B354,Home!$C$8:$J$207,8,FALSE)),"")</f>
        <v/>
      </c>
      <c r="G354" s="139"/>
      <c r="H354" s="77"/>
      <c r="I354" s="77"/>
      <c r="J354" s="77"/>
      <c r="K354" s="63" t="str">
        <f t="shared" si="11"/>
        <v/>
      </c>
      <c r="L354" s="74" t="str">
        <f t="shared" si="10"/>
        <v/>
      </c>
      <c r="M354" s="110"/>
      <c r="N354" s="110"/>
      <c r="O354" s="110"/>
      <c r="P354" s="110"/>
    </row>
    <row r="355" spans="1:16" x14ac:dyDescent="0.25">
      <c r="A355" s="49">
        <v>352</v>
      </c>
      <c r="B355" s="132" t="str">
        <f>IFERROR(VLOOKUP($A355,Baggrundsark!$C$4:$T$2502,13,FALSE),"")</f>
        <v/>
      </c>
      <c r="C355" s="32" t="str">
        <f>IFERROR(VLOOKUP($A355,Baggrundsark!$C$4:$T$2502,14,FALSE),"")</f>
        <v/>
      </c>
      <c r="D355" s="32" t="str">
        <f>IFERROR(VLOOKUP($A355,Baggrundsark!$C$4:$T$2502,16,FALSE),"")</f>
        <v/>
      </c>
      <c r="E355" s="132" t="str">
        <f>IFERROR(VLOOKUP($A355,Baggrundsark!$C$4:$T$2502,17,FALSE),"")</f>
        <v/>
      </c>
      <c r="F355" s="71" t="str">
        <f>IFERROR(IF(VLOOKUP($B355,Home!$C$8:$J$207,8,FALSE)=0,"",VLOOKUP($B355,Home!$C$8:$J$207,8,FALSE)),"")</f>
        <v/>
      </c>
      <c r="G355" s="139"/>
      <c r="H355" s="79"/>
      <c r="I355" s="79"/>
      <c r="J355" s="79"/>
      <c r="K355" s="63" t="str">
        <f t="shared" si="11"/>
        <v/>
      </c>
      <c r="L355" s="74" t="str">
        <f t="shared" si="10"/>
        <v/>
      </c>
      <c r="M355" s="110"/>
      <c r="N355" s="110"/>
      <c r="O355" s="110"/>
      <c r="P355" s="110"/>
    </row>
    <row r="356" spans="1:16" x14ac:dyDescent="0.25">
      <c r="A356" s="49">
        <v>353</v>
      </c>
      <c r="B356" s="132" t="str">
        <f>IFERROR(VLOOKUP($A356,Baggrundsark!$C$4:$T$2502,13,FALSE),"")</f>
        <v/>
      </c>
      <c r="C356" s="32" t="str">
        <f>IFERROR(VLOOKUP($A356,Baggrundsark!$C$4:$T$2502,14,FALSE),"")</f>
        <v/>
      </c>
      <c r="D356" s="32" t="str">
        <f>IFERROR(VLOOKUP($A356,Baggrundsark!$C$4:$T$2502,16,FALSE),"")</f>
        <v/>
      </c>
      <c r="E356" s="132" t="str">
        <f>IFERROR(VLOOKUP($A356,Baggrundsark!$C$4:$T$2502,17,FALSE),"")</f>
        <v/>
      </c>
      <c r="F356" s="71" t="str">
        <f>IFERROR(IF(VLOOKUP($B356,Home!$C$8:$J$207,8,FALSE)=0,"",VLOOKUP($B356,Home!$C$8:$J$207,8,FALSE)),"")</f>
        <v/>
      </c>
      <c r="G356" s="139"/>
      <c r="H356" s="77"/>
      <c r="I356" s="77"/>
      <c r="J356" s="77"/>
      <c r="K356" s="63" t="str">
        <f t="shared" si="11"/>
        <v/>
      </c>
      <c r="L356" s="74" t="str">
        <f t="shared" si="10"/>
        <v/>
      </c>
      <c r="M356" s="110"/>
      <c r="N356" s="110"/>
      <c r="O356" s="110"/>
      <c r="P356" s="110"/>
    </row>
    <row r="357" spans="1:16" x14ac:dyDescent="0.25">
      <c r="A357" s="49">
        <v>354</v>
      </c>
      <c r="B357" s="132" t="str">
        <f>IFERROR(VLOOKUP($A357,Baggrundsark!$C$4:$T$2502,13,FALSE),"")</f>
        <v/>
      </c>
      <c r="C357" s="32" t="str">
        <f>IFERROR(VLOOKUP($A357,Baggrundsark!$C$4:$T$2502,14,FALSE),"")</f>
        <v/>
      </c>
      <c r="D357" s="32" t="str">
        <f>IFERROR(VLOOKUP($A357,Baggrundsark!$C$4:$T$2502,16,FALSE),"")</f>
        <v/>
      </c>
      <c r="E357" s="132" t="str">
        <f>IFERROR(VLOOKUP($A357,Baggrundsark!$C$4:$T$2502,17,FALSE),"")</f>
        <v/>
      </c>
      <c r="F357" s="71" t="str">
        <f>IFERROR(IF(VLOOKUP($B357,Home!$C$8:$J$207,8,FALSE)=0,"",VLOOKUP($B357,Home!$C$8:$J$207,8,FALSE)),"")</f>
        <v/>
      </c>
      <c r="G357" s="139"/>
      <c r="H357" s="79"/>
      <c r="I357" s="79"/>
      <c r="J357" s="79"/>
      <c r="K357" s="63" t="str">
        <f t="shared" si="11"/>
        <v/>
      </c>
      <c r="L357" s="74" t="str">
        <f t="shared" si="10"/>
        <v/>
      </c>
      <c r="M357" s="110"/>
      <c r="N357" s="110"/>
      <c r="O357" s="110"/>
      <c r="P357" s="110"/>
    </row>
    <row r="358" spans="1:16" x14ac:dyDescent="0.25">
      <c r="A358" s="49">
        <v>355</v>
      </c>
      <c r="B358" s="132" t="str">
        <f>IFERROR(VLOOKUP($A358,Baggrundsark!$C$4:$T$2502,13,FALSE),"")</f>
        <v/>
      </c>
      <c r="C358" s="32" t="str">
        <f>IFERROR(VLOOKUP($A358,Baggrundsark!$C$4:$T$2502,14,FALSE),"")</f>
        <v/>
      </c>
      <c r="D358" s="32" t="str">
        <f>IFERROR(VLOOKUP($A358,Baggrundsark!$C$4:$T$2502,16,FALSE),"")</f>
        <v/>
      </c>
      <c r="E358" s="132" t="str">
        <f>IFERROR(VLOOKUP($A358,Baggrundsark!$C$4:$T$2502,17,FALSE),"")</f>
        <v/>
      </c>
      <c r="F358" s="71" t="str">
        <f>IFERROR(IF(VLOOKUP($B358,Home!$C$8:$J$207,8,FALSE)=0,"",VLOOKUP($B358,Home!$C$8:$J$207,8,FALSE)),"")</f>
        <v/>
      </c>
      <c r="G358" s="139"/>
      <c r="H358" s="77"/>
      <c r="I358" s="77"/>
      <c r="J358" s="77"/>
      <c r="K358" s="63" t="str">
        <f t="shared" si="11"/>
        <v/>
      </c>
      <c r="L358" s="74" t="str">
        <f t="shared" si="10"/>
        <v/>
      </c>
      <c r="M358" s="110"/>
      <c r="N358" s="110"/>
      <c r="O358" s="110"/>
      <c r="P358" s="110"/>
    </row>
    <row r="359" spans="1:16" x14ac:dyDescent="0.25">
      <c r="A359" s="49">
        <v>356</v>
      </c>
      <c r="B359" s="132" t="str">
        <f>IFERROR(VLOOKUP($A359,Baggrundsark!$C$4:$T$2502,13,FALSE),"")</f>
        <v/>
      </c>
      <c r="C359" s="32" t="str">
        <f>IFERROR(VLOOKUP($A359,Baggrundsark!$C$4:$T$2502,14,FALSE),"")</f>
        <v/>
      </c>
      <c r="D359" s="32" t="str">
        <f>IFERROR(VLOOKUP($A359,Baggrundsark!$C$4:$T$2502,16,FALSE),"")</f>
        <v/>
      </c>
      <c r="E359" s="132" t="str">
        <f>IFERROR(VLOOKUP($A359,Baggrundsark!$C$4:$T$2502,17,FALSE),"")</f>
        <v/>
      </c>
      <c r="F359" s="71" t="str">
        <f>IFERROR(IF(VLOOKUP($B359,Home!$C$8:$J$207,8,FALSE)=0,"",VLOOKUP($B359,Home!$C$8:$J$207,8,FALSE)),"")</f>
        <v/>
      </c>
      <c r="G359" s="139"/>
      <c r="H359" s="79"/>
      <c r="I359" s="79"/>
      <c r="J359" s="79"/>
      <c r="K359" s="63" t="str">
        <f t="shared" si="11"/>
        <v/>
      </c>
      <c r="L359" s="74" t="str">
        <f t="shared" si="10"/>
        <v/>
      </c>
      <c r="M359" s="110"/>
      <c r="N359" s="110"/>
      <c r="O359" s="110"/>
      <c r="P359" s="110"/>
    </row>
    <row r="360" spans="1:16" x14ac:dyDescent="0.25">
      <c r="A360" s="49">
        <v>357</v>
      </c>
      <c r="B360" s="132" t="str">
        <f>IFERROR(VLOOKUP($A360,Baggrundsark!$C$4:$T$2502,13,FALSE),"")</f>
        <v/>
      </c>
      <c r="C360" s="32" t="str">
        <f>IFERROR(VLOOKUP($A360,Baggrundsark!$C$4:$T$2502,14,FALSE),"")</f>
        <v/>
      </c>
      <c r="D360" s="32" t="str">
        <f>IFERROR(VLOOKUP($A360,Baggrundsark!$C$4:$T$2502,16,FALSE),"")</f>
        <v/>
      </c>
      <c r="E360" s="132" t="str">
        <f>IFERROR(VLOOKUP($A360,Baggrundsark!$C$4:$T$2502,17,FALSE),"")</f>
        <v/>
      </c>
      <c r="F360" s="71" t="str">
        <f>IFERROR(IF(VLOOKUP($B360,Home!$C$8:$J$207,8,FALSE)=0,"",VLOOKUP($B360,Home!$C$8:$J$207,8,FALSE)),"")</f>
        <v/>
      </c>
      <c r="G360" s="139"/>
      <c r="H360" s="77"/>
      <c r="I360" s="77"/>
      <c r="J360" s="77"/>
      <c r="K360" s="63" t="str">
        <f t="shared" si="11"/>
        <v/>
      </c>
      <c r="L360" s="74" t="str">
        <f t="shared" si="10"/>
        <v/>
      </c>
      <c r="M360" s="110"/>
      <c r="N360" s="110"/>
      <c r="O360" s="110"/>
      <c r="P360" s="110"/>
    </row>
    <row r="361" spans="1:16" x14ac:dyDescent="0.25">
      <c r="A361" s="49">
        <v>358</v>
      </c>
      <c r="B361" s="132" t="str">
        <f>IFERROR(VLOOKUP($A361,Baggrundsark!$C$4:$T$2502,13,FALSE),"")</f>
        <v/>
      </c>
      <c r="C361" s="32" t="str">
        <f>IFERROR(VLOOKUP($A361,Baggrundsark!$C$4:$T$2502,14,FALSE),"")</f>
        <v/>
      </c>
      <c r="D361" s="32" t="str">
        <f>IFERROR(VLOOKUP($A361,Baggrundsark!$C$4:$T$2502,16,FALSE),"")</f>
        <v/>
      </c>
      <c r="E361" s="132" t="str">
        <f>IFERROR(VLOOKUP($A361,Baggrundsark!$C$4:$T$2502,17,FALSE),"")</f>
        <v/>
      </c>
      <c r="F361" s="71" t="str">
        <f>IFERROR(IF(VLOOKUP($B361,Home!$C$8:$J$207,8,FALSE)=0,"",VLOOKUP($B361,Home!$C$8:$J$207,8,FALSE)),"")</f>
        <v/>
      </c>
      <c r="G361" s="139"/>
      <c r="H361" s="79"/>
      <c r="I361" s="79"/>
      <c r="J361" s="79"/>
      <c r="K361" s="63" t="str">
        <f t="shared" si="11"/>
        <v/>
      </c>
      <c r="L361" s="74" t="str">
        <f t="shared" si="10"/>
        <v/>
      </c>
      <c r="M361" s="110"/>
      <c r="N361" s="110"/>
      <c r="O361" s="110"/>
      <c r="P361" s="110"/>
    </row>
    <row r="362" spans="1:16" x14ac:dyDescent="0.25">
      <c r="A362" s="49">
        <v>359</v>
      </c>
      <c r="B362" s="132" t="str">
        <f>IFERROR(VLOOKUP($A362,Baggrundsark!$C$4:$T$2502,13,FALSE),"")</f>
        <v/>
      </c>
      <c r="C362" s="32" t="str">
        <f>IFERROR(VLOOKUP($A362,Baggrundsark!$C$4:$T$2502,14,FALSE),"")</f>
        <v/>
      </c>
      <c r="D362" s="32" t="str">
        <f>IFERROR(VLOOKUP($A362,Baggrundsark!$C$4:$T$2502,16,FALSE),"")</f>
        <v/>
      </c>
      <c r="E362" s="132" t="str">
        <f>IFERROR(VLOOKUP($A362,Baggrundsark!$C$4:$T$2502,17,FALSE),"")</f>
        <v/>
      </c>
      <c r="F362" s="71" t="str">
        <f>IFERROR(IF(VLOOKUP($B362,Home!$C$8:$J$207,8,FALSE)=0,"",VLOOKUP($B362,Home!$C$8:$J$207,8,FALSE)),"")</f>
        <v/>
      </c>
      <c r="G362" s="139"/>
      <c r="H362" s="77"/>
      <c r="I362" s="77"/>
      <c r="J362" s="77"/>
      <c r="K362" s="63" t="str">
        <f t="shared" si="11"/>
        <v/>
      </c>
      <c r="L362" s="74" t="str">
        <f t="shared" si="10"/>
        <v/>
      </c>
      <c r="M362" s="110"/>
      <c r="N362" s="110"/>
      <c r="O362" s="110"/>
      <c r="P362" s="110"/>
    </row>
    <row r="363" spans="1:16" x14ac:dyDescent="0.25">
      <c r="A363" s="49">
        <v>360</v>
      </c>
      <c r="B363" s="132" t="str">
        <f>IFERROR(VLOOKUP($A363,Baggrundsark!$C$4:$T$2502,13,FALSE),"")</f>
        <v/>
      </c>
      <c r="C363" s="32" t="str">
        <f>IFERROR(VLOOKUP($A363,Baggrundsark!$C$4:$T$2502,14,FALSE),"")</f>
        <v/>
      </c>
      <c r="D363" s="32" t="str">
        <f>IFERROR(VLOOKUP($A363,Baggrundsark!$C$4:$T$2502,16,FALSE),"")</f>
        <v/>
      </c>
      <c r="E363" s="132" t="str">
        <f>IFERROR(VLOOKUP($A363,Baggrundsark!$C$4:$T$2502,17,FALSE),"")</f>
        <v/>
      </c>
      <c r="F363" s="71" t="str">
        <f>IFERROR(IF(VLOOKUP($B363,Home!$C$8:$J$207,8,FALSE)=0,"",VLOOKUP($B363,Home!$C$8:$J$207,8,FALSE)),"")</f>
        <v/>
      </c>
      <c r="G363" s="139"/>
      <c r="H363" s="79"/>
      <c r="I363" s="79"/>
      <c r="J363" s="79"/>
      <c r="K363" s="63" t="str">
        <f t="shared" si="11"/>
        <v/>
      </c>
      <c r="L363" s="74" t="str">
        <f t="shared" si="10"/>
        <v/>
      </c>
      <c r="M363" s="110"/>
      <c r="N363" s="110"/>
      <c r="O363" s="110"/>
      <c r="P363" s="110"/>
    </row>
    <row r="364" spans="1:16" x14ac:dyDescent="0.25">
      <c r="A364" s="49">
        <v>361</v>
      </c>
      <c r="B364" s="132" t="str">
        <f>IFERROR(VLOOKUP($A364,Baggrundsark!$C$4:$T$2502,13,FALSE),"")</f>
        <v/>
      </c>
      <c r="C364" s="32" t="str">
        <f>IFERROR(VLOOKUP($A364,Baggrundsark!$C$4:$T$2502,14,FALSE),"")</f>
        <v/>
      </c>
      <c r="D364" s="32" t="str">
        <f>IFERROR(VLOOKUP($A364,Baggrundsark!$C$4:$T$2502,16,FALSE),"")</f>
        <v/>
      </c>
      <c r="E364" s="132" t="str">
        <f>IFERROR(VLOOKUP($A364,Baggrundsark!$C$4:$T$2502,17,FALSE),"")</f>
        <v/>
      </c>
      <c r="F364" s="71" t="str">
        <f>IFERROR(IF(VLOOKUP($B364,Home!$C$8:$J$207,8,FALSE)=0,"",VLOOKUP($B364,Home!$C$8:$J$207,8,FALSE)),"")</f>
        <v/>
      </c>
      <c r="G364" s="139"/>
      <c r="H364" s="77"/>
      <c r="I364" s="77"/>
      <c r="J364" s="77"/>
      <c r="K364" s="63" t="str">
        <f t="shared" si="11"/>
        <v/>
      </c>
      <c r="L364" s="74" t="str">
        <f t="shared" si="10"/>
        <v/>
      </c>
      <c r="M364" s="110"/>
      <c r="N364" s="110"/>
      <c r="O364" s="110"/>
      <c r="P364" s="110"/>
    </row>
    <row r="365" spans="1:16" x14ac:dyDescent="0.25">
      <c r="A365" s="49">
        <v>362</v>
      </c>
      <c r="B365" s="132" t="str">
        <f>IFERROR(VLOOKUP($A365,Baggrundsark!$C$4:$T$2502,13,FALSE),"")</f>
        <v/>
      </c>
      <c r="C365" s="32" t="str">
        <f>IFERROR(VLOOKUP($A365,Baggrundsark!$C$4:$T$2502,14,FALSE),"")</f>
        <v/>
      </c>
      <c r="D365" s="32" t="str">
        <f>IFERROR(VLOOKUP($A365,Baggrundsark!$C$4:$T$2502,16,FALSE),"")</f>
        <v/>
      </c>
      <c r="E365" s="132" t="str">
        <f>IFERROR(VLOOKUP($A365,Baggrundsark!$C$4:$T$2502,17,FALSE),"")</f>
        <v/>
      </c>
      <c r="F365" s="71" t="str">
        <f>IFERROR(IF(VLOOKUP($B365,Home!$C$8:$J$207,8,FALSE)=0,"",VLOOKUP($B365,Home!$C$8:$J$207,8,FALSE)),"")</f>
        <v/>
      </c>
      <c r="G365" s="139"/>
      <c r="H365" s="79"/>
      <c r="I365" s="79"/>
      <c r="J365" s="79"/>
      <c r="K365" s="63" t="str">
        <f t="shared" si="11"/>
        <v/>
      </c>
      <c r="L365" s="74" t="str">
        <f t="shared" si="10"/>
        <v/>
      </c>
      <c r="M365" s="110"/>
      <c r="N365" s="110"/>
      <c r="O365" s="110"/>
      <c r="P365" s="110"/>
    </row>
    <row r="366" spans="1:16" x14ac:dyDescent="0.25">
      <c r="A366" s="49">
        <v>363</v>
      </c>
      <c r="B366" s="132" t="str">
        <f>IFERROR(VLOOKUP($A366,Baggrundsark!$C$4:$T$2502,13,FALSE),"")</f>
        <v/>
      </c>
      <c r="C366" s="32" t="str">
        <f>IFERROR(VLOOKUP($A366,Baggrundsark!$C$4:$T$2502,14,FALSE),"")</f>
        <v/>
      </c>
      <c r="D366" s="32" t="str">
        <f>IFERROR(VLOOKUP($A366,Baggrundsark!$C$4:$T$2502,16,FALSE),"")</f>
        <v/>
      </c>
      <c r="E366" s="132" t="str">
        <f>IFERROR(VLOOKUP($A366,Baggrundsark!$C$4:$T$2502,17,FALSE),"")</f>
        <v/>
      </c>
      <c r="F366" s="71" t="str">
        <f>IFERROR(IF(VLOOKUP($B366,Home!$C$8:$J$207,8,FALSE)=0,"",VLOOKUP($B366,Home!$C$8:$J$207,8,FALSE)),"")</f>
        <v/>
      </c>
      <c r="G366" s="139"/>
      <c r="H366" s="77"/>
      <c r="I366" s="77"/>
      <c r="J366" s="77"/>
      <c r="K366" s="63" t="str">
        <f t="shared" si="11"/>
        <v/>
      </c>
      <c r="L366" s="74" t="str">
        <f t="shared" si="10"/>
        <v/>
      </c>
      <c r="M366" s="110"/>
      <c r="N366" s="110"/>
      <c r="O366" s="110"/>
      <c r="P366" s="110"/>
    </row>
    <row r="367" spans="1:16" x14ac:dyDescent="0.25">
      <c r="A367" s="49">
        <v>364</v>
      </c>
      <c r="B367" s="132" t="str">
        <f>IFERROR(VLOOKUP($A367,Baggrundsark!$C$4:$T$2502,13,FALSE),"")</f>
        <v/>
      </c>
      <c r="C367" s="32" t="str">
        <f>IFERROR(VLOOKUP($A367,Baggrundsark!$C$4:$T$2502,14,FALSE),"")</f>
        <v/>
      </c>
      <c r="D367" s="32" t="str">
        <f>IFERROR(VLOOKUP($A367,Baggrundsark!$C$4:$T$2502,16,FALSE),"")</f>
        <v/>
      </c>
      <c r="E367" s="132" t="str">
        <f>IFERROR(VLOOKUP($A367,Baggrundsark!$C$4:$T$2502,17,FALSE),"")</f>
        <v/>
      </c>
      <c r="F367" s="71" t="str">
        <f>IFERROR(IF(VLOOKUP($B367,Home!$C$8:$J$207,8,FALSE)=0,"",VLOOKUP($B367,Home!$C$8:$J$207,8,FALSE)),"")</f>
        <v/>
      </c>
      <c r="G367" s="139"/>
      <c r="H367" s="79"/>
      <c r="I367" s="79"/>
      <c r="J367" s="79"/>
      <c r="K367" s="63" t="str">
        <f t="shared" si="11"/>
        <v/>
      </c>
      <c r="L367" s="74" t="str">
        <f t="shared" si="10"/>
        <v/>
      </c>
      <c r="M367" s="110"/>
      <c r="N367" s="110"/>
      <c r="O367" s="110"/>
      <c r="P367" s="110"/>
    </row>
    <row r="368" spans="1:16" x14ac:dyDescent="0.25">
      <c r="A368" s="49">
        <v>365</v>
      </c>
      <c r="B368" s="132" t="str">
        <f>IFERROR(VLOOKUP($A368,Baggrundsark!$C$4:$T$2502,13,FALSE),"")</f>
        <v/>
      </c>
      <c r="C368" s="32" t="str">
        <f>IFERROR(VLOOKUP($A368,Baggrundsark!$C$4:$T$2502,14,FALSE),"")</f>
        <v/>
      </c>
      <c r="D368" s="32" t="str">
        <f>IFERROR(VLOOKUP($A368,Baggrundsark!$C$4:$T$2502,16,FALSE),"")</f>
        <v/>
      </c>
      <c r="E368" s="132" t="str">
        <f>IFERROR(VLOOKUP($A368,Baggrundsark!$C$4:$T$2502,17,FALSE),"")</f>
        <v/>
      </c>
      <c r="F368" s="71" t="str">
        <f>IFERROR(IF(VLOOKUP($B368,Home!$C$8:$J$207,8,FALSE)=0,"",VLOOKUP($B368,Home!$C$8:$J$207,8,FALSE)),"")</f>
        <v/>
      </c>
      <c r="G368" s="139"/>
      <c r="H368" s="77"/>
      <c r="I368" s="77"/>
      <c r="J368" s="77"/>
      <c r="K368" s="63" t="str">
        <f t="shared" si="11"/>
        <v/>
      </c>
      <c r="L368" s="74" t="str">
        <f t="shared" si="10"/>
        <v/>
      </c>
      <c r="M368" s="110"/>
      <c r="N368" s="110"/>
      <c r="O368" s="110"/>
      <c r="P368" s="110"/>
    </row>
    <row r="369" spans="1:16" x14ac:dyDescent="0.25">
      <c r="A369" s="49">
        <v>366</v>
      </c>
      <c r="B369" s="132" t="str">
        <f>IFERROR(VLOOKUP($A369,Baggrundsark!$C$4:$T$2502,13,FALSE),"")</f>
        <v/>
      </c>
      <c r="C369" s="32" t="str">
        <f>IFERROR(VLOOKUP($A369,Baggrundsark!$C$4:$T$2502,14,FALSE),"")</f>
        <v/>
      </c>
      <c r="D369" s="32" t="str">
        <f>IFERROR(VLOOKUP($A369,Baggrundsark!$C$4:$T$2502,16,FALSE),"")</f>
        <v/>
      </c>
      <c r="E369" s="132" t="str">
        <f>IFERROR(VLOOKUP($A369,Baggrundsark!$C$4:$T$2502,17,FALSE),"")</f>
        <v/>
      </c>
      <c r="F369" s="71" t="str">
        <f>IFERROR(IF(VLOOKUP($B369,Home!$C$8:$J$207,8,FALSE)=0,"",VLOOKUP($B369,Home!$C$8:$J$207,8,FALSE)),"")</f>
        <v/>
      </c>
      <c r="G369" s="139"/>
      <c r="H369" s="79"/>
      <c r="I369" s="79"/>
      <c r="J369" s="79"/>
      <c r="K369" s="63" t="str">
        <f t="shared" si="11"/>
        <v/>
      </c>
      <c r="L369" s="74" t="str">
        <f t="shared" si="10"/>
        <v/>
      </c>
      <c r="M369" s="110"/>
      <c r="N369" s="110"/>
      <c r="O369" s="110"/>
      <c r="P369" s="110"/>
    </row>
    <row r="370" spans="1:16" x14ac:dyDescent="0.25">
      <c r="A370" s="49">
        <v>367</v>
      </c>
      <c r="B370" s="132" t="str">
        <f>IFERROR(VLOOKUP($A370,Baggrundsark!$C$4:$T$2502,13,FALSE),"")</f>
        <v/>
      </c>
      <c r="C370" s="32" t="str">
        <f>IFERROR(VLOOKUP($A370,Baggrundsark!$C$4:$T$2502,14,FALSE),"")</f>
        <v/>
      </c>
      <c r="D370" s="32" t="str">
        <f>IFERROR(VLOOKUP($A370,Baggrundsark!$C$4:$T$2502,16,FALSE),"")</f>
        <v/>
      </c>
      <c r="E370" s="132" t="str">
        <f>IFERROR(VLOOKUP($A370,Baggrundsark!$C$4:$T$2502,17,FALSE),"")</f>
        <v/>
      </c>
      <c r="F370" s="71" t="str">
        <f>IFERROR(IF(VLOOKUP($B370,Home!$C$8:$J$207,8,FALSE)=0,"",VLOOKUP($B370,Home!$C$8:$J$207,8,FALSE)),"")</f>
        <v/>
      </c>
      <c r="G370" s="139"/>
      <c r="H370" s="77"/>
      <c r="I370" s="77"/>
      <c r="J370" s="77"/>
      <c r="K370" s="63" t="str">
        <f t="shared" si="11"/>
        <v/>
      </c>
      <c r="L370" s="74" t="str">
        <f t="shared" si="10"/>
        <v/>
      </c>
      <c r="M370" s="110"/>
      <c r="N370" s="110"/>
      <c r="O370" s="110"/>
      <c r="P370" s="110"/>
    </row>
    <row r="371" spans="1:16" x14ac:dyDescent="0.25">
      <c r="A371" s="49">
        <v>368</v>
      </c>
      <c r="B371" s="132" t="str">
        <f>IFERROR(VLOOKUP($A371,Baggrundsark!$C$4:$T$2502,13,FALSE),"")</f>
        <v/>
      </c>
      <c r="C371" s="32" t="str">
        <f>IFERROR(VLOOKUP($A371,Baggrundsark!$C$4:$T$2502,14,FALSE),"")</f>
        <v/>
      </c>
      <c r="D371" s="32" t="str">
        <f>IFERROR(VLOOKUP($A371,Baggrundsark!$C$4:$T$2502,16,FALSE),"")</f>
        <v/>
      </c>
      <c r="E371" s="132" t="str">
        <f>IFERROR(VLOOKUP($A371,Baggrundsark!$C$4:$T$2502,17,FALSE),"")</f>
        <v/>
      </c>
      <c r="F371" s="71" t="str">
        <f>IFERROR(IF(VLOOKUP($B371,Home!$C$8:$J$207,8,FALSE)=0,"",VLOOKUP($B371,Home!$C$8:$J$207,8,FALSE)),"")</f>
        <v/>
      </c>
      <c r="G371" s="139"/>
      <c r="H371" s="79"/>
      <c r="I371" s="79"/>
      <c r="J371" s="79"/>
      <c r="K371" s="63" t="str">
        <f t="shared" si="11"/>
        <v/>
      </c>
      <c r="L371" s="74" t="str">
        <f t="shared" si="10"/>
        <v/>
      </c>
      <c r="M371" s="110"/>
      <c r="N371" s="110"/>
      <c r="O371" s="110"/>
      <c r="P371" s="110"/>
    </row>
    <row r="372" spans="1:16" x14ac:dyDescent="0.25">
      <c r="A372" s="49">
        <v>369</v>
      </c>
      <c r="B372" s="132" t="str">
        <f>IFERROR(VLOOKUP($A372,Baggrundsark!$C$4:$T$2502,13,FALSE),"")</f>
        <v/>
      </c>
      <c r="C372" s="32" t="str">
        <f>IFERROR(VLOOKUP($A372,Baggrundsark!$C$4:$T$2502,14,FALSE),"")</f>
        <v/>
      </c>
      <c r="D372" s="32" t="str">
        <f>IFERROR(VLOOKUP($A372,Baggrundsark!$C$4:$T$2502,16,FALSE),"")</f>
        <v/>
      </c>
      <c r="E372" s="132" t="str">
        <f>IFERROR(VLOOKUP($A372,Baggrundsark!$C$4:$T$2502,17,FALSE),"")</f>
        <v/>
      </c>
      <c r="F372" s="71" t="str">
        <f>IFERROR(IF(VLOOKUP($B372,Home!$C$8:$J$207,8,FALSE)=0,"",VLOOKUP($B372,Home!$C$8:$J$207,8,FALSE)),"")</f>
        <v/>
      </c>
      <c r="G372" s="139"/>
      <c r="H372" s="77"/>
      <c r="I372" s="77"/>
      <c r="J372" s="77"/>
      <c r="K372" s="63" t="str">
        <f t="shared" si="11"/>
        <v/>
      </c>
      <c r="L372" s="74" t="str">
        <f t="shared" si="10"/>
        <v/>
      </c>
      <c r="M372" s="110"/>
      <c r="N372" s="110"/>
      <c r="O372" s="110"/>
      <c r="P372" s="110"/>
    </row>
    <row r="373" spans="1:16" x14ac:dyDescent="0.25">
      <c r="A373" s="49">
        <v>370</v>
      </c>
      <c r="B373" s="132" t="str">
        <f>IFERROR(VLOOKUP($A373,Baggrundsark!$C$4:$T$2502,13,FALSE),"")</f>
        <v/>
      </c>
      <c r="C373" s="32" t="str">
        <f>IFERROR(VLOOKUP($A373,Baggrundsark!$C$4:$T$2502,14,FALSE),"")</f>
        <v/>
      </c>
      <c r="D373" s="32" t="str">
        <f>IFERROR(VLOOKUP($A373,Baggrundsark!$C$4:$T$2502,16,FALSE),"")</f>
        <v/>
      </c>
      <c r="E373" s="132" t="str">
        <f>IFERROR(VLOOKUP($A373,Baggrundsark!$C$4:$T$2502,17,FALSE),"")</f>
        <v/>
      </c>
      <c r="F373" s="71" t="str">
        <f>IFERROR(IF(VLOOKUP($B373,Home!$C$8:$J$207,8,FALSE)=0,"",VLOOKUP($B373,Home!$C$8:$J$207,8,FALSE)),"")</f>
        <v/>
      </c>
      <c r="G373" s="139"/>
      <c r="H373" s="79"/>
      <c r="I373" s="79"/>
      <c r="J373" s="79"/>
      <c r="K373" s="63" t="str">
        <f t="shared" si="11"/>
        <v/>
      </c>
      <c r="L373" s="74" t="str">
        <f t="shared" si="10"/>
        <v/>
      </c>
      <c r="M373" s="110"/>
      <c r="N373" s="110"/>
      <c r="O373" s="110"/>
      <c r="P373" s="110"/>
    </row>
    <row r="374" spans="1:16" x14ac:dyDescent="0.25">
      <c r="A374" s="49">
        <v>371</v>
      </c>
      <c r="B374" s="132" t="str">
        <f>IFERROR(VLOOKUP($A374,Baggrundsark!$C$4:$T$2502,13,FALSE),"")</f>
        <v/>
      </c>
      <c r="C374" s="32" t="str">
        <f>IFERROR(VLOOKUP($A374,Baggrundsark!$C$4:$T$2502,14,FALSE),"")</f>
        <v/>
      </c>
      <c r="D374" s="32" t="str">
        <f>IFERROR(VLOOKUP($A374,Baggrundsark!$C$4:$T$2502,16,FALSE),"")</f>
        <v/>
      </c>
      <c r="E374" s="132" t="str">
        <f>IFERROR(VLOOKUP($A374,Baggrundsark!$C$4:$T$2502,17,FALSE),"")</f>
        <v/>
      </c>
      <c r="F374" s="71" t="str">
        <f>IFERROR(IF(VLOOKUP($B374,Home!$C$8:$J$207,8,FALSE)=0,"",VLOOKUP($B374,Home!$C$8:$J$207,8,FALSE)),"")</f>
        <v/>
      </c>
      <c r="G374" s="139"/>
      <c r="H374" s="77"/>
      <c r="I374" s="77"/>
      <c r="J374" s="77"/>
      <c r="K374" s="63" t="str">
        <f t="shared" si="11"/>
        <v/>
      </c>
      <c r="L374" s="74" t="str">
        <f t="shared" si="10"/>
        <v/>
      </c>
      <c r="M374" s="110"/>
      <c r="N374" s="110"/>
      <c r="O374" s="110"/>
      <c r="P374" s="110"/>
    </row>
    <row r="375" spans="1:16" x14ac:dyDescent="0.25">
      <c r="A375" s="49">
        <v>372</v>
      </c>
      <c r="B375" s="132" t="str">
        <f>IFERROR(VLOOKUP($A375,Baggrundsark!$C$4:$T$2502,13,FALSE),"")</f>
        <v/>
      </c>
      <c r="C375" s="32" t="str">
        <f>IFERROR(VLOOKUP($A375,Baggrundsark!$C$4:$T$2502,14,FALSE),"")</f>
        <v/>
      </c>
      <c r="D375" s="32" t="str">
        <f>IFERROR(VLOOKUP($A375,Baggrundsark!$C$4:$T$2502,16,FALSE),"")</f>
        <v/>
      </c>
      <c r="E375" s="132" t="str">
        <f>IFERROR(VLOOKUP($A375,Baggrundsark!$C$4:$T$2502,17,FALSE),"")</f>
        <v/>
      </c>
      <c r="F375" s="71" t="str">
        <f>IFERROR(IF(VLOOKUP($B375,Home!$C$8:$J$207,8,FALSE)=0,"",VLOOKUP($B375,Home!$C$8:$J$207,8,FALSE)),"")</f>
        <v/>
      </c>
      <c r="G375" s="139"/>
      <c r="H375" s="79"/>
      <c r="I375" s="79"/>
      <c r="J375" s="79"/>
      <c r="K375" s="63" t="str">
        <f t="shared" si="11"/>
        <v/>
      </c>
      <c r="L375" s="74" t="str">
        <f t="shared" si="10"/>
        <v/>
      </c>
      <c r="M375" s="110"/>
      <c r="N375" s="110"/>
      <c r="O375" s="110"/>
      <c r="P375" s="110"/>
    </row>
    <row r="376" spans="1:16" x14ac:dyDescent="0.25">
      <c r="A376" s="49">
        <v>373</v>
      </c>
      <c r="B376" s="132" t="str">
        <f>IFERROR(VLOOKUP($A376,Baggrundsark!$C$4:$T$2502,13,FALSE),"")</f>
        <v/>
      </c>
      <c r="C376" s="32" t="str">
        <f>IFERROR(VLOOKUP($A376,Baggrundsark!$C$4:$T$2502,14,FALSE),"")</f>
        <v/>
      </c>
      <c r="D376" s="32" t="str">
        <f>IFERROR(VLOOKUP($A376,Baggrundsark!$C$4:$T$2502,16,FALSE),"")</f>
        <v/>
      </c>
      <c r="E376" s="132" t="str">
        <f>IFERROR(VLOOKUP($A376,Baggrundsark!$C$4:$T$2502,17,FALSE),"")</f>
        <v/>
      </c>
      <c r="F376" s="71" t="str">
        <f>IFERROR(IF(VLOOKUP($B376,Home!$C$8:$J$207,8,FALSE)=0,"",VLOOKUP($B376,Home!$C$8:$J$207,8,FALSE)),"")</f>
        <v/>
      </c>
      <c r="G376" s="139"/>
      <c r="H376" s="77"/>
      <c r="I376" s="77"/>
      <c r="J376" s="77"/>
      <c r="K376" s="63" t="str">
        <f t="shared" si="11"/>
        <v/>
      </c>
      <c r="L376" s="74" t="str">
        <f t="shared" si="10"/>
        <v/>
      </c>
      <c r="M376" s="110"/>
      <c r="N376" s="110"/>
      <c r="O376" s="110"/>
      <c r="P376" s="110"/>
    </row>
    <row r="377" spans="1:16" x14ac:dyDescent="0.25">
      <c r="A377" s="49">
        <v>374</v>
      </c>
      <c r="B377" s="132" t="str">
        <f>IFERROR(VLOOKUP($A377,Baggrundsark!$C$4:$T$2502,13,FALSE),"")</f>
        <v/>
      </c>
      <c r="C377" s="32" t="str">
        <f>IFERROR(VLOOKUP($A377,Baggrundsark!$C$4:$T$2502,14,FALSE),"")</f>
        <v/>
      </c>
      <c r="D377" s="32" t="str">
        <f>IFERROR(VLOOKUP($A377,Baggrundsark!$C$4:$T$2502,16,FALSE),"")</f>
        <v/>
      </c>
      <c r="E377" s="132" t="str">
        <f>IFERROR(VLOOKUP($A377,Baggrundsark!$C$4:$T$2502,17,FALSE),"")</f>
        <v/>
      </c>
      <c r="F377" s="71" t="str">
        <f>IFERROR(IF(VLOOKUP($B377,Home!$C$8:$J$207,8,FALSE)=0,"",VLOOKUP($B377,Home!$C$8:$J$207,8,FALSE)),"")</f>
        <v/>
      </c>
      <c r="G377" s="139"/>
      <c r="H377" s="79"/>
      <c r="I377" s="79"/>
      <c r="J377" s="79"/>
      <c r="K377" s="63" t="str">
        <f t="shared" si="11"/>
        <v/>
      </c>
      <c r="L377" s="74" t="str">
        <f t="shared" si="10"/>
        <v/>
      </c>
      <c r="M377" s="110"/>
      <c r="N377" s="110"/>
      <c r="O377" s="110"/>
      <c r="P377" s="110"/>
    </row>
    <row r="378" spans="1:16" x14ac:dyDescent="0.25">
      <c r="A378" s="49">
        <v>375</v>
      </c>
      <c r="B378" s="132" t="str">
        <f>IFERROR(VLOOKUP($A378,Baggrundsark!$C$4:$T$2502,13,FALSE),"")</f>
        <v/>
      </c>
      <c r="C378" s="32" t="str">
        <f>IFERROR(VLOOKUP($A378,Baggrundsark!$C$4:$T$2502,14,FALSE),"")</f>
        <v/>
      </c>
      <c r="D378" s="32" t="str">
        <f>IFERROR(VLOOKUP($A378,Baggrundsark!$C$4:$T$2502,16,FALSE),"")</f>
        <v/>
      </c>
      <c r="E378" s="132" t="str">
        <f>IFERROR(VLOOKUP($A378,Baggrundsark!$C$4:$T$2502,17,FALSE),"")</f>
        <v/>
      </c>
      <c r="F378" s="71" t="str">
        <f>IFERROR(IF(VLOOKUP($B378,Home!$C$8:$J$207,8,FALSE)=0,"",VLOOKUP($B378,Home!$C$8:$J$207,8,FALSE)),"")</f>
        <v/>
      </c>
      <c r="G378" s="139"/>
      <c r="H378" s="77"/>
      <c r="I378" s="77"/>
      <c r="J378" s="77"/>
      <c r="K378" s="63" t="str">
        <f t="shared" si="11"/>
        <v/>
      </c>
      <c r="L378" s="74" t="str">
        <f t="shared" si="10"/>
        <v/>
      </c>
      <c r="M378" s="110"/>
      <c r="N378" s="110"/>
      <c r="O378" s="110"/>
      <c r="P378" s="110"/>
    </row>
    <row r="379" spans="1:16" x14ac:dyDescent="0.25">
      <c r="A379" s="49">
        <v>376</v>
      </c>
      <c r="B379" s="132" t="str">
        <f>IFERROR(VLOOKUP($A379,Baggrundsark!$C$4:$T$2502,13,FALSE),"")</f>
        <v/>
      </c>
      <c r="C379" s="32" t="str">
        <f>IFERROR(VLOOKUP($A379,Baggrundsark!$C$4:$T$2502,14,FALSE),"")</f>
        <v/>
      </c>
      <c r="D379" s="32" t="str">
        <f>IFERROR(VLOOKUP($A379,Baggrundsark!$C$4:$T$2502,16,FALSE),"")</f>
        <v/>
      </c>
      <c r="E379" s="132" t="str">
        <f>IFERROR(VLOOKUP($A379,Baggrundsark!$C$4:$T$2502,17,FALSE),"")</f>
        <v/>
      </c>
      <c r="F379" s="71" t="str">
        <f>IFERROR(IF(VLOOKUP($B379,Home!$C$8:$J$207,8,FALSE)=0,"",VLOOKUP($B379,Home!$C$8:$J$207,8,FALSE)),"")</f>
        <v/>
      </c>
      <c r="G379" s="139"/>
      <c r="H379" s="79"/>
      <c r="I379" s="79"/>
      <c r="J379" s="79"/>
      <c r="K379" s="63" t="str">
        <f t="shared" si="11"/>
        <v/>
      </c>
      <c r="L379" s="74" t="str">
        <f t="shared" si="10"/>
        <v/>
      </c>
      <c r="M379" s="110"/>
      <c r="N379" s="110"/>
      <c r="O379" s="110"/>
      <c r="P379" s="110"/>
    </row>
    <row r="380" spans="1:16" x14ac:dyDescent="0.25">
      <c r="A380" s="49">
        <v>377</v>
      </c>
      <c r="B380" s="132" t="str">
        <f>IFERROR(VLOOKUP($A380,Baggrundsark!$C$4:$T$2502,13,FALSE),"")</f>
        <v/>
      </c>
      <c r="C380" s="32" t="str">
        <f>IFERROR(VLOOKUP($A380,Baggrundsark!$C$4:$T$2502,14,FALSE),"")</f>
        <v/>
      </c>
      <c r="D380" s="32" t="str">
        <f>IFERROR(VLOOKUP($A380,Baggrundsark!$C$4:$T$2502,16,FALSE),"")</f>
        <v/>
      </c>
      <c r="E380" s="132" t="str">
        <f>IFERROR(VLOOKUP($A380,Baggrundsark!$C$4:$T$2502,17,FALSE),"")</f>
        <v/>
      </c>
      <c r="F380" s="71" t="str">
        <f>IFERROR(IF(VLOOKUP($B380,Home!$C$8:$J$207,8,FALSE)=0,"",VLOOKUP($B380,Home!$C$8:$J$207,8,FALSE)),"")</f>
        <v/>
      </c>
      <c r="G380" s="139"/>
      <c r="H380" s="77"/>
      <c r="I380" s="77"/>
      <c r="J380" s="77"/>
      <c r="K380" s="63" t="str">
        <f t="shared" si="11"/>
        <v/>
      </c>
      <c r="L380" s="74" t="str">
        <f t="shared" si="10"/>
        <v/>
      </c>
      <c r="M380" s="110"/>
      <c r="N380" s="110"/>
      <c r="O380" s="110"/>
      <c r="P380" s="110"/>
    </row>
    <row r="381" spans="1:16" x14ac:dyDescent="0.25">
      <c r="A381" s="49">
        <v>378</v>
      </c>
      <c r="B381" s="132" t="str">
        <f>IFERROR(VLOOKUP($A381,Baggrundsark!$C$4:$T$2502,13,FALSE),"")</f>
        <v/>
      </c>
      <c r="C381" s="32" t="str">
        <f>IFERROR(VLOOKUP($A381,Baggrundsark!$C$4:$T$2502,14,FALSE),"")</f>
        <v/>
      </c>
      <c r="D381" s="32" t="str">
        <f>IFERROR(VLOOKUP($A381,Baggrundsark!$C$4:$T$2502,16,FALSE),"")</f>
        <v/>
      </c>
      <c r="E381" s="132" t="str">
        <f>IFERROR(VLOOKUP($A381,Baggrundsark!$C$4:$T$2502,17,FALSE),"")</f>
        <v/>
      </c>
      <c r="F381" s="71" t="str">
        <f>IFERROR(IF(VLOOKUP($B381,Home!$C$8:$J$207,8,FALSE)=0,"",VLOOKUP($B381,Home!$C$8:$J$207,8,FALSE)),"")</f>
        <v/>
      </c>
      <c r="G381" s="139"/>
      <c r="H381" s="79"/>
      <c r="I381" s="79"/>
      <c r="J381" s="79"/>
      <c r="K381" s="63" t="str">
        <f t="shared" si="11"/>
        <v/>
      </c>
      <c r="L381" s="74" t="str">
        <f t="shared" si="10"/>
        <v/>
      </c>
      <c r="M381" s="110"/>
      <c r="N381" s="110"/>
      <c r="O381" s="110"/>
      <c r="P381" s="110"/>
    </row>
    <row r="382" spans="1:16" x14ac:dyDescent="0.25">
      <c r="A382" s="49">
        <v>379</v>
      </c>
      <c r="B382" s="132" t="str">
        <f>IFERROR(VLOOKUP($A382,Baggrundsark!$C$4:$T$2502,13,FALSE),"")</f>
        <v/>
      </c>
      <c r="C382" s="32" t="str">
        <f>IFERROR(VLOOKUP($A382,Baggrundsark!$C$4:$T$2502,14,FALSE),"")</f>
        <v/>
      </c>
      <c r="D382" s="32" t="str">
        <f>IFERROR(VLOOKUP($A382,Baggrundsark!$C$4:$T$2502,16,FALSE),"")</f>
        <v/>
      </c>
      <c r="E382" s="132" t="str">
        <f>IFERROR(VLOOKUP($A382,Baggrundsark!$C$4:$T$2502,17,FALSE),"")</f>
        <v/>
      </c>
      <c r="F382" s="71" t="str">
        <f>IFERROR(IF(VLOOKUP($B382,Home!$C$8:$J$207,8,FALSE)=0,"",VLOOKUP($B382,Home!$C$8:$J$207,8,FALSE)),"")</f>
        <v/>
      </c>
      <c r="G382" s="139"/>
      <c r="H382" s="77"/>
      <c r="I382" s="77"/>
      <c r="J382" s="77"/>
      <c r="K382" s="63" t="str">
        <f t="shared" si="11"/>
        <v/>
      </c>
      <c r="L382" s="74" t="str">
        <f t="shared" si="10"/>
        <v/>
      </c>
      <c r="M382" s="110"/>
      <c r="N382" s="110"/>
      <c r="O382" s="110"/>
      <c r="P382" s="110"/>
    </row>
    <row r="383" spans="1:16" x14ac:dyDescent="0.25">
      <c r="A383" s="49">
        <v>380</v>
      </c>
      <c r="B383" s="132" t="str">
        <f>IFERROR(VLOOKUP($A383,Baggrundsark!$C$4:$T$2502,13,FALSE),"")</f>
        <v/>
      </c>
      <c r="C383" s="32" t="str">
        <f>IFERROR(VLOOKUP($A383,Baggrundsark!$C$4:$T$2502,14,FALSE),"")</f>
        <v/>
      </c>
      <c r="D383" s="32" t="str">
        <f>IFERROR(VLOOKUP($A383,Baggrundsark!$C$4:$T$2502,16,FALSE),"")</f>
        <v/>
      </c>
      <c r="E383" s="132" t="str">
        <f>IFERROR(VLOOKUP($A383,Baggrundsark!$C$4:$T$2502,17,FALSE),"")</f>
        <v/>
      </c>
      <c r="F383" s="71" t="str">
        <f>IFERROR(IF(VLOOKUP($B383,Home!$C$8:$J$207,8,FALSE)=0,"",VLOOKUP($B383,Home!$C$8:$J$207,8,FALSE)),"")</f>
        <v/>
      </c>
      <c r="G383" s="139"/>
      <c r="H383" s="79"/>
      <c r="I383" s="79"/>
      <c r="J383" s="79"/>
      <c r="K383" s="63" t="str">
        <f t="shared" si="11"/>
        <v/>
      </c>
      <c r="L383" s="74" t="str">
        <f t="shared" si="10"/>
        <v/>
      </c>
      <c r="M383" s="110"/>
      <c r="N383" s="110"/>
      <c r="O383" s="110"/>
      <c r="P383" s="110"/>
    </row>
    <row r="384" spans="1:16" x14ac:dyDescent="0.25">
      <c r="A384" s="49">
        <v>381</v>
      </c>
      <c r="B384" s="132" t="str">
        <f>IFERROR(VLOOKUP($A384,Baggrundsark!$C$4:$T$2502,13,FALSE),"")</f>
        <v/>
      </c>
      <c r="C384" s="32" t="str">
        <f>IFERROR(VLOOKUP($A384,Baggrundsark!$C$4:$T$2502,14,FALSE),"")</f>
        <v/>
      </c>
      <c r="D384" s="32" t="str">
        <f>IFERROR(VLOOKUP($A384,Baggrundsark!$C$4:$T$2502,16,FALSE),"")</f>
        <v/>
      </c>
      <c r="E384" s="132" t="str">
        <f>IFERROR(VLOOKUP($A384,Baggrundsark!$C$4:$T$2502,17,FALSE),"")</f>
        <v/>
      </c>
      <c r="F384" s="71" t="str">
        <f>IFERROR(IF(VLOOKUP($B384,Home!$C$8:$J$207,8,FALSE)=0,"",VLOOKUP($B384,Home!$C$8:$J$207,8,FALSE)),"")</f>
        <v/>
      </c>
      <c r="G384" s="139"/>
      <c r="H384" s="77"/>
      <c r="I384" s="77"/>
      <c r="J384" s="77"/>
      <c r="K384" s="63" t="str">
        <f t="shared" si="11"/>
        <v/>
      </c>
      <c r="L384" s="74" t="str">
        <f t="shared" si="10"/>
        <v/>
      </c>
      <c r="M384" s="110"/>
      <c r="N384" s="110"/>
      <c r="O384" s="110"/>
      <c r="P384" s="110"/>
    </row>
    <row r="385" spans="1:16" x14ac:dyDescent="0.25">
      <c r="A385" s="49">
        <v>382</v>
      </c>
      <c r="B385" s="132" t="str">
        <f>IFERROR(VLOOKUP($A385,Baggrundsark!$C$4:$T$2502,13,FALSE),"")</f>
        <v/>
      </c>
      <c r="C385" s="32" t="str">
        <f>IFERROR(VLOOKUP($A385,Baggrundsark!$C$4:$T$2502,14,FALSE),"")</f>
        <v/>
      </c>
      <c r="D385" s="32" t="str">
        <f>IFERROR(VLOOKUP($A385,Baggrundsark!$C$4:$T$2502,16,FALSE),"")</f>
        <v/>
      </c>
      <c r="E385" s="132" t="str">
        <f>IFERROR(VLOOKUP($A385,Baggrundsark!$C$4:$T$2502,17,FALSE),"")</f>
        <v/>
      </c>
      <c r="F385" s="71" t="str">
        <f>IFERROR(IF(VLOOKUP($B385,Home!$C$8:$J$207,8,FALSE)=0,"",VLOOKUP($B385,Home!$C$8:$J$207,8,FALSE)),"")</f>
        <v/>
      </c>
      <c r="G385" s="139"/>
      <c r="H385" s="79"/>
      <c r="I385" s="79"/>
      <c r="J385" s="79"/>
      <c r="K385" s="63" t="str">
        <f t="shared" si="11"/>
        <v/>
      </c>
      <c r="L385" s="74" t="str">
        <f t="shared" si="10"/>
        <v/>
      </c>
      <c r="M385" s="110"/>
      <c r="N385" s="110"/>
      <c r="O385" s="110"/>
      <c r="P385" s="110"/>
    </row>
    <row r="386" spans="1:16" x14ac:dyDescent="0.25">
      <c r="A386" s="49">
        <v>383</v>
      </c>
      <c r="B386" s="132" t="str">
        <f>IFERROR(VLOOKUP($A386,Baggrundsark!$C$4:$T$2502,13,FALSE),"")</f>
        <v/>
      </c>
      <c r="C386" s="32" t="str">
        <f>IFERROR(VLOOKUP($A386,Baggrundsark!$C$4:$T$2502,14,FALSE),"")</f>
        <v/>
      </c>
      <c r="D386" s="32" t="str">
        <f>IFERROR(VLOOKUP($A386,Baggrundsark!$C$4:$T$2502,16,FALSE),"")</f>
        <v/>
      </c>
      <c r="E386" s="132" t="str">
        <f>IFERROR(VLOOKUP($A386,Baggrundsark!$C$4:$T$2502,17,FALSE),"")</f>
        <v/>
      </c>
      <c r="F386" s="71" t="str">
        <f>IFERROR(IF(VLOOKUP($B386,Home!$C$8:$J$207,8,FALSE)=0,"",VLOOKUP($B386,Home!$C$8:$J$207,8,FALSE)),"")</f>
        <v/>
      </c>
      <c r="G386" s="139"/>
      <c r="H386" s="77"/>
      <c r="I386" s="77"/>
      <c r="J386" s="77"/>
      <c r="K386" s="63" t="str">
        <f t="shared" si="11"/>
        <v/>
      </c>
      <c r="L386" s="74" t="str">
        <f t="shared" si="10"/>
        <v/>
      </c>
      <c r="M386" s="110"/>
      <c r="N386" s="110"/>
      <c r="O386" s="110"/>
      <c r="P386" s="110"/>
    </row>
    <row r="387" spans="1:16" x14ac:dyDescent="0.25">
      <c r="A387" s="49">
        <v>384</v>
      </c>
      <c r="B387" s="132" t="str">
        <f>IFERROR(VLOOKUP($A387,Baggrundsark!$C$4:$T$2502,13,FALSE),"")</f>
        <v/>
      </c>
      <c r="C387" s="32" t="str">
        <f>IFERROR(VLOOKUP($A387,Baggrundsark!$C$4:$T$2502,14,FALSE),"")</f>
        <v/>
      </c>
      <c r="D387" s="32" t="str">
        <f>IFERROR(VLOOKUP($A387,Baggrundsark!$C$4:$T$2502,16,FALSE),"")</f>
        <v/>
      </c>
      <c r="E387" s="132" t="str">
        <f>IFERROR(VLOOKUP($A387,Baggrundsark!$C$4:$T$2502,17,FALSE),"")</f>
        <v/>
      </c>
      <c r="F387" s="71" t="str">
        <f>IFERROR(IF(VLOOKUP($B387,Home!$C$8:$J$207,8,FALSE)=0,"",VLOOKUP($B387,Home!$C$8:$J$207,8,FALSE)),"")</f>
        <v/>
      </c>
      <c r="G387" s="139"/>
      <c r="H387" s="79"/>
      <c r="I387" s="79"/>
      <c r="J387" s="79"/>
      <c r="K387" s="63" t="str">
        <f t="shared" si="11"/>
        <v/>
      </c>
      <c r="L387" s="74" t="str">
        <f t="shared" si="10"/>
        <v/>
      </c>
      <c r="M387" s="110"/>
      <c r="N387" s="110"/>
      <c r="O387" s="110"/>
      <c r="P387" s="110"/>
    </row>
    <row r="388" spans="1:16" x14ac:dyDescent="0.25">
      <c r="A388" s="49">
        <v>385</v>
      </c>
      <c r="B388" s="132" t="str">
        <f>IFERROR(VLOOKUP($A388,Baggrundsark!$C$4:$T$2502,13,FALSE),"")</f>
        <v/>
      </c>
      <c r="C388" s="32" t="str">
        <f>IFERROR(VLOOKUP($A388,Baggrundsark!$C$4:$T$2502,14,FALSE),"")</f>
        <v/>
      </c>
      <c r="D388" s="32" t="str">
        <f>IFERROR(VLOOKUP($A388,Baggrundsark!$C$4:$T$2502,16,FALSE),"")</f>
        <v/>
      </c>
      <c r="E388" s="132" t="str">
        <f>IFERROR(VLOOKUP($A388,Baggrundsark!$C$4:$T$2502,17,FALSE),"")</f>
        <v/>
      </c>
      <c r="F388" s="71" t="str">
        <f>IFERROR(IF(VLOOKUP($B388,Home!$C$8:$J$207,8,FALSE)=0,"",VLOOKUP($B388,Home!$C$8:$J$207,8,FALSE)),"")</f>
        <v/>
      </c>
      <c r="G388" s="139"/>
      <c r="H388" s="77"/>
      <c r="I388" s="77"/>
      <c r="J388" s="77"/>
      <c r="K388" s="63" t="str">
        <f t="shared" si="11"/>
        <v/>
      </c>
      <c r="L388" s="74" t="str">
        <f t="shared" ref="L388:L451" si="12">IFERROR(ROUNDDOWN(K388/100*G388,2),"")</f>
        <v/>
      </c>
      <c r="M388" s="110"/>
      <c r="N388" s="110"/>
      <c r="O388" s="110"/>
      <c r="P388" s="110"/>
    </row>
    <row r="389" spans="1:16" x14ac:dyDescent="0.25">
      <c r="A389" s="49">
        <v>386</v>
      </c>
      <c r="B389" s="132" t="str">
        <f>IFERROR(VLOOKUP($A389,Baggrundsark!$C$4:$T$2502,13,FALSE),"")</f>
        <v/>
      </c>
      <c r="C389" s="32" t="str">
        <f>IFERROR(VLOOKUP($A389,Baggrundsark!$C$4:$T$2502,14,FALSE),"")</f>
        <v/>
      </c>
      <c r="D389" s="32" t="str">
        <f>IFERROR(VLOOKUP($A389,Baggrundsark!$C$4:$T$2502,16,FALSE),"")</f>
        <v/>
      </c>
      <c r="E389" s="132" t="str">
        <f>IFERROR(VLOOKUP($A389,Baggrundsark!$C$4:$T$2502,17,FALSE),"")</f>
        <v/>
      </c>
      <c r="F389" s="71" t="str">
        <f>IFERROR(IF(VLOOKUP($B389,Home!$C$8:$J$207,8,FALSE)=0,"",VLOOKUP($B389,Home!$C$8:$J$207,8,FALSE)),"")</f>
        <v/>
      </c>
      <c r="G389" s="139"/>
      <c r="H389" s="79"/>
      <c r="I389" s="79"/>
      <c r="J389" s="79"/>
      <c r="K389" s="63" t="str">
        <f t="shared" ref="K389:K452" si="13">IF(SUM(H389:J389)=0,"",SUM(H389:J389))</f>
        <v/>
      </c>
      <c r="L389" s="74" t="str">
        <f t="shared" si="12"/>
        <v/>
      </c>
      <c r="M389" s="110"/>
      <c r="N389" s="110"/>
      <c r="O389" s="110"/>
      <c r="P389" s="110"/>
    </row>
    <row r="390" spans="1:16" x14ac:dyDescent="0.25">
      <c r="A390" s="49">
        <v>387</v>
      </c>
      <c r="B390" s="132" t="str">
        <f>IFERROR(VLOOKUP($A390,Baggrundsark!$C$4:$T$2502,13,FALSE),"")</f>
        <v/>
      </c>
      <c r="C390" s="32" t="str">
        <f>IFERROR(VLOOKUP($A390,Baggrundsark!$C$4:$T$2502,14,FALSE),"")</f>
        <v/>
      </c>
      <c r="D390" s="32" t="str">
        <f>IFERROR(VLOOKUP($A390,Baggrundsark!$C$4:$T$2502,16,FALSE),"")</f>
        <v/>
      </c>
      <c r="E390" s="132" t="str">
        <f>IFERROR(VLOOKUP($A390,Baggrundsark!$C$4:$T$2502,17,FALSE),"")</f>
        <v/>
      </c>
      <c r="F390" s="71" t="str">
        <f>IFERROR(IF(VLOOKUP($B390,Home!$C$8:$J$207,8,FALSE)=0,"",VLOOKUP($B390,Home!$C$8:$J$207,8,FALSE)),"")</f>
        <v/>
      </c>
      <c r="G390" s="139"/>
      <c r="H390" s="77"/>
      <c r="I390" s="77"/>
      <c r="J390" s="77"/>
      <c r="K390" s="63" t="str">
        <f t="shared" si="13"/>
        <v/>
      </c>
      <c r="L390" s="74" t="str">
        <f t="shared" si="12"/>
        <v/>
      </c>
      <c r="M390" s="110"/>
      <c r="N390" s="110"/>
      <c r="O390" s="110"/>
      <c r="P390" s="110"/>
    </row>
    <row r="391" spans="1:16" x14ac:dyDescent="0.25">
      <c r="A391" s="49">
        <v>388</v>
      </c>
      <c r="B391" s="132" t="str">
        <f>IFERROR(VLOOKUP($A391,Baggrundsark!$C$4:$T$2502,13,FALSE),"")</f>
        <v/>
      </c>
      <c r="C391" s="32" t="str">
        <f>IFERROR(VLOOKUP($A391,Baggrundsark!$C$4:$T$2502,14,FALSE),"")</f>
        <v/>
      </c>
      <c r="D391" s="32" t="str">
        <f>IFERROR(VLOOKUP($A391,Baggrundsark!$C$4:$T$2502,16,FALSE),"")</f>
        <v/>
      </c>
      <c r="E391" s="132" t="str">
        <f>IFERROR(VLOOKUP($A391,Baggrundsark!$C$4:$T$2502,17,FALSE),"")</f>
        <v/>
      </c>
      <c r="F391" s="71" t="str">
        <f>IFERROR(IF(VLOOKUP($B391,Home!$C$8:$J$207,8,FALSE)=0,"",VLOOKUP($B391,Home!$C$8:$J$207,8,FALSE)),"")</f>
        <v/>
      </c>
      <c r="G391" s="139"/>
      <c r="H391" s="79"/>
      <c r="I391" s="79"/>
      <c r="J391" s="79"/>
      <c r="K391" s="63" t="str">
        <f t="shared" si="13"/>
        <v/>
      </c>
      <c r="L391" s="74" t="str">
        <f t="shared" si="12"/>
        <v/>
      </c>
      <c r="M391" s="110"/>
      <c r="N391" s="110"/>
      <c r="O391" s="110"/>
      <c r="P391" s="110"/>
    </row>
    <row r="392" spans="1:16" x14ac:dyDescent="0.25">
      <c r="A392" s="49">
        <v>389</v>
      </c>
      <c r="B392" s="132" t="str">
        <f>IFERROR(VLOOKUP($A392,Baggrundsark!$C$4:$T$2502,13,FALSE),"")</f>
        <v/>
      </c>
      <c r="C392" s="32" t="str">
        <f>IFERROR(VLOOKUP($A392,Baggrundsark!$C$4:$T$2502,14,FALSE),"")</f>
        <v/>
      </c>
      <c r="D392" s="32" t="str">
        <f>IFERROR(VLOOKUP($A392,Baggrundsark!$C$4:$T$2502,16,FALSE),"")</f>
        <v/>
      </c>
      <c r="E392" s="132" t="str">
        <f>IFERROR(VLOOKUP($A392,Baggrundsark!$C$4:$T$2502,17,FALSE),"")</f>
        <v/>
      </c>
      <c r="F392" s="71" t="str">
        <f>IFERROR(IF(VLOOKUP($B392,Home!$C$8:$J$207,8,FALSE)=0,"",VLOOKUP($B392,Home!$C$8:$J$207,8,FALSE)),"")</f>
        <v/>
      </c>
      <c r="G392" s="139"/>
      <c r="H392" s="77"/>
      <c r="I392" s="77"/>
      <c r="J392" s="77"/>
      <c r="K392" s="63" t="str">
        <f t="shared" si="13"/>
        <v/>
      </c>
      <c r="L392" s="74" t="str">
        <f t="shared" si="12"/>
        <v/>
      </c>
      <c r="M392" s="110"/>
      <c r="N392" s="110"/>
      <c r="O392" s="110"/>
      <c r="P392" s="110"/>
    </row>
    <row r="393" spans="1:16" x14ac:dyDescent="0.25">
      <c r="A393" s="49">
        <v>390</v>
      </c>
      <c r="B393" s="132" t="str">
        <f>IFERROR(VLOOKUP($A393,Baggrundsark!$C$4:$T$2502,13,FALSE),"")</f>
        <v/>
      </c>
      <c r="C393" s="32" t="str">
        <f>IFERROR(VLOOKUP($A393,Baggrundsark!$C$4:$T$2502,14,FALSE),"")</f>
        <v/>
      </c>
      <c r="D393" s="32" t="str">
        <f>IFERROR(VLOOKUP($A393,Baggrundsark!$C$4:$T$2502,16,FALSE),"")</f>
        <v/>
      </c>
      <c r="E393" s="132" t="str">
        <f>IFERROR(VLOOKUP($A393,Baggrundsark!$C$4:$T$2502,17,FALSE),"")</f>
        <v/>
      </c>
      <c r="F393" s="71" t="str">
        <f>IFERROR(IF(VLOOKUP($B393,Home!$C$8:$J$207,8,FALSE)=0,"",VLOOKUP($B393,Home!$C$8:$J$207,8,FALSE)),"")</f>
        <v/>
      </c>
      <c r="G393" s="139"/>
      <c r="H393" s="79"/>
      <c r="I393" s="79"/>
      <c r="J393" s="79"/>
      <c r="K393" s="63" t="str">
        <f t="shared" si="13"/>
        <v/>
      </c>
      <c r="L393" s="74" t="str">
        <f t="shared" si="12"/>
        <v/>
      </c>
      <c r="M393" s="110"/>
      <c r="N393" s="110"/>
      <c r="O393" s="110"/>
      <c r="P393" s="110"/>
    </row>
    <row r="394" spans="1:16" x14ac:dyDescent="0.25">
      <c r="A394" s="49">
        <v>391</v>
      </c>
      <c r="B394" s="132" t="str">
        <f>IFERROR(VLOOKUP($A394,Baggrundsark!$C$4:$T$2502,13,FALSE),"")</f>
        <v/>
      </c>
      <c r="C394" s="32" t="str">
        <f>IFERROR(VLOOKUP($A394,Baggrundsark!$C$4:$T$2502,14,FALSE),"")</f>
        <v/>
      </c>
      <c r="D394" s="32" t="str">
        <f>IFERROR(VLOOKUP($A394,Baggrundsark!$C$4:$T$2502,16,FALSE),"")</f>
        <v/>
      </c>
      <c r="E394" s="132" t="str">
        <f>IFERROR(VLOOKUP($A394,Baggrundsark!$C$4:$T$2502,17,FALSE),"")</f>
        <v/>
      </c>
      <c r="F394" s="71" t="str">
        <f>IFERROR(IF(VLOOKUP($B394,Home!$C$8:$J$207,8,FALSE)=0,"",VLOOKUP($B394,Home!$C$8:$J$207,8,FALSE)),"")</f>
        <v/>
      </c>
      <c r="G394" s="139"/>
      <c r="H394" s="77"/>
      <c r="I394" s="77"/>
      <c r="J394" s="77"/>
      <c r="K394" s="63" t="str">
        <f t="shared" si="13"/>
        <v/>
      </c>
      <c r="L394" s="74" t="str">
        <f t="shared" si="12"/>
        <v/>
      </c>
      <c r="M394" s="110"/>
      <c r="N394" s="110"/>
      <c r="O394" s="110"/>
      <c r="P394" s="110"/>
    </row>
    <row r="395" spans="1:16" x14ac:dyDescent="0.25">
      <c r="A395" s="49">
        <v>392</v>
      </c>
      <c r="B395" s="132" t="str">
        <f>IFERROR(VLOOKUP($A395,Baggrundsark!$C$4:$T$2502,13,FALSE),"")</f>
        <v/>
      </c>
      <c r="C395" s="32" t="str">
        <f>IFERROR(VLOOKUP($A395,Baggrundsark!$C$4:$T$2502,14,FALSE),"")</f>
        <v/>
      </c>
      <c r="D395" s="32" t="str">
        <f>IFERROR(VLOOKUP($A395,Baggrundsark!$C$4:$T$2502,16,FALSE),"")</f>
        <v/>
      </c>
      <c r="E395" s="132" t="str">
        <f>IFERROR(VLOOKUP($A395,Baggrundsark!$C$4:$T$2502,17,FALSE),"")</f>
        <v/>
      </c>
      <c r="F395" s="71" t="str">
        <f>IFERROR(IF(VLOOKUP($B395,Home!$C$8:$J$207,8,FALSE)=0,"",VLOOKUP($B395,Home!$C$8:$J$207,8,FALSE)),"")</f>
        <v/>
      </c>
      <c r="G395" s="139"/>
      <c r="H395" s="79"/>
      <c r="I395" s="79"/>
      <c r="J395" s="79"/>
      <c r="K395" s="63" t="str">
        <f t="shared" si="13"/>
        <v/>
      </c>
      <c r="L395" s="74" t="str">
        <f t="shared" si="12"/>
        <v/>
      </c>
      <c r="M395" s="110"/>
      <c r="N395" s="110"/>
      <c r="O395" s="110"/>
      <c r="P395" s="110"/>
    </row>
    <row r="396" spans="1:16" x14ac:dyDescent="0.25">
      <c r="A396" s="49">
        <v>393</v>
      </c>
      <c r="B396" s="132" t="str">
        <f>IFERROR(VLOOKUP($A396,Baggrundsark!$C$4:$T$2502,13,FALSE),"")</f>
        <v/>
      </c>
      <c r="C396" s="32" t="str">
        <f>IFERROR(VLOOKUP($A396,Baggrundsark!$C$4:$T$2502,14,FALSE),"")</f>
        <v/>
      </c>
      <c r="D396" s="32" t="str">
        <f>IFERROR(VLOOKUP($A396,Baggrundsark!$C$4:$T$2502,16,FALSE),"")</f>
        <v/>
      </c>
      <c r="E396" s="132" t="str">
        <f>IFERROR(VLOOKUP($A396,Baggrundsark!$C$4:$T$2502,17,FALSE),"")</f>
        <v/>
      </c>
      <c r="F396" s="71" t="str">
        <f>IFERROR(IF(VLOOKUP($B396,Home!$C$8:$J$207,8,FALSE)=0,"",VLOOKUP($B396,Home!$C$8:$J$207,8,FALSE)),"")</f>
        <v/>
      </c>
      <c r="G396" s="139"/>
      <c r="H396" s="77"/>
      <c r="I396" s="77"/>
      <c r="J396" s="77"/>
      <c r="K396" s="63" t="str">
        <f t="shared" si="13"/>
        <v/>
      </c>
      <c r="L396" s="74" t="str">
        <f t="shared" si="12"/>
        <v/>
      </c>
      <c r="M396" s="110"/>
      <c r="N396" s="110"/>
      <c r="O396" s="110"/>
      <c r="P396" s="110"/>
    </row>
    <row r="397" spans="1:16" x14ac:dyDescent="0.25">
      <c r="A397" s="49">
        <v>394</v>
      </c>
      <c r="B397" s="132" t="str">
        <f>IFERROR(VLOOKUP($A397,Baggrundsark!$C$4:$T$2502,13,FALSE),"")</f>
        <v/>
      </c>
      <c r="C397" s="32" t="str">
        <f>IFERROR(VLOOKUP($A397,Baggrundsark!$C$4:$T$2502,14,FALSE),"")</f>
        <v/>
      </c>
      <c r="D397" s="32" t="str">
        <f>IFERROR(VLOOKUP($A397,Baggrundsark!$C$4:$T$2502,16,FALSE),"")</f>
        <v/>
      </c>
      <c r="E397" s="132" t="str">
        <f>IFERROR(VLOOKUP($A397,Baggrundsark!$C$4:$T$2502,17,FALSE),"")</f>
        <v/>
      </c>
      <c r="F397" s="71" t="str">
        <f>IFERROR(IF(VLOOKUP($B397,Home!$C$8:$J$207,8,FALSE)=0,"",VLOOKUP($B397,Home!$C$8:$J$207,8,FALSE)),"")</f>
        <v/>
      </c>
      <c r="G397" s="139"/>
      <c r="H397" s="79"/>
      <c r="I397" s="79"/>
      <c r="J397" s="79"/>
      <c r="K397" s="63" t="str">
        <f t="shared" si="13"/>
        <v/>
      </c>
      <c r="L397" s="74" t="str">
        <f t="shared" si="12"/>
        <v/>
      </c>
      <c r="M397" s="110"/>
      <c r="N397" s="110"/>
      <c r="O397" s="110"/>
      <c r="P397" s="110"/>
    </row>
    <row r="398" spans="1:16" x14ac:dyDescent="0.25">
      <c r="A398" s="49">
        <v>395</v>
      </c>
      <c r="B398" s="132" t="str">
        <f>IFERROR(VLOOKUP($A398,Baggrundsark!$C$4:$T$2502,13,FALSE),"")</f>
        <v/>
      </c>
      <c r="C398" s="32" t="str">
        <f>IFERROR(VLOOKUP($A398,Baggrundsark!$C$4:$T$2502,14,FALSE),"")</f>
        <v/>
      </c>
      <c r="D398" s="32" t="str">
        <f>IFERROR(VLOOKUP($A398,Baggrundsark!$C$4:$T$2502,16,FALSE),"")</f>
        <v/>
      </c>
      <c r="E398" s="132" t="str">
        <f>IFERROR(VLOOKUP($A398,Baggrundsark!$C$4:$T$2502,17,FALSE),"")</f>
        <v/>
      </c>
      <c r="F398" s="71" t="str">
        <f>IFERROR(IF(VLOOKUP($B398,Home!$C$8:$J$207,8,FALSE)=0,"",VLOOKUP($B398,Home!$C$8:$J$207,8,FALSE)),"")</f>
        <v/>
      </c>
      <c r="G398" s="139"/>
      <c r="H398" s="77"/>
      <c r="I398" s="77"/>
      <c r="J398" s="77"/>
      <c r="K398" s="63" t="str">
        <f t="shared" si="13"/>
        <v/>
      </c>
      <c r="L398" s="74" t="str">
        <f t="shared" si="12"/>
        <v/>
      </c>
      <c r="M398" s="110"/>
      <c r="N398" s="110"/>
      <c r="O398" s="110"/>
      <c r="P398" s="110"/>
    </row>
    <row r="399" spans="1:16" x14ac:dyDescent="0.25">
      <c r="A399" s="49">
        <v>396</v>
      </c>
      <c r="B399" s="132" t="str">
        <f>IFERROR(VLOOKUP($A399,Baggrundsark!$C$4:$T$2502,13,FALSE),"")</f>
        <v/>
      </c>
      <c r="C399" s="32" t="str">
        <f>IFERROR(VLOOKUP($A399,Baggrundsark!$C$4:$T$2502,14,FALSE),"")</f>
        <v/>
      </c>
      <c r="D399" s="32" t="str">
        <f>IFERROR(VLOOKUP($A399,Baggrundsark!$C$4:$T$2502,16,FALSE),"")</f>
        <v/>
      </c>
      <c r="E399" s="132" t="str">
        <f>IFERROR(VLOOKUP($A399,Baggrundsark!$C$4:$T$2502,17,FALSE),"")</f>
        <v/>
      </c>
      <c r="F399" s="71" t="str">
        <f>IFERROR(IF(VLOOKUP($B399,Home!$C$8:$J$207,8,FALSE)=0,"",VLOOKUP($B399,Home!$C$8:$J$207,8,FALSE)),"")</f>
        <v/>
      </c>
      <c r="G399" s="139"/>
      <c r="H399" s="79"/>
      <c r="I399" s="79"/>
      <c r="J399" s="79"/>
      <c r="K399" s="63" t="str">
        <f t="shared" si="13"/>
        <v/>
      </c>
      <c r="L399" s="74" t="str">
        <f t="shared" si="12"/>
        <v/>
      </c>
      <c r="M399" s="110"/>
      <c r="N399" s="110"/>
      <c r="O399" s="110"/>
      <c r="P399" s="110"/>
    </row>
    <row r="400" spans="1:16" x14ac:dyDescent="0.25">
      <c r="A400" s="49">
        <v>397</v>
      </c>
      <c r="B400" s="132" t="str">
        <f>IFERROR(VLOOKUP($A400,Baggrundsark!$C$4:$T$2502,13,FALSE),"")</f>
        <v/>
      </c>
      <c r="C400" s="32" t="str">
        <f>IFERROR(VLOOKUP($A400,Baggrundsark!$C$4:$T$2502,14,FALSE),"")</f>
        <v/>
      </c>
      <c r="D400" s="32" t="str">
        <f>IFERROR(VLOOKUP($A400,Baggrundsark!$C$4:$T$2502,16,FALSE),"")</f>
        <v/>
      </c>
      <c r="E400" s="132" t="str">
        <f>IFERROR(VLOOKUP($A400,Baggrundsark!$C$4:$T$2502,17,FALSE),"")</f>
        <v/>
      </c>
      <c r="F400" s="71" t="str">
        <f>IFERROR(IF(VLOOKUP($B400,Home!$C$8:$J$207,8,FALSE)=0,"",VLOOKUP($B400,Home!$C$8:$J$207,8,FALSE)),"")</f>
        <v/>
      </c>
      <c r="G400" s="139"/>
      <c r="H400" s="77"/>
      <c r="I400" s="77"/>
      <c r="J400" s="77"/>
      <c r="K400" s="63" t="str">
        <f t="shared" si="13"/>
        <v/>
      </c>
      <c r="L400" s="74" t="str">
        <f t="shared" si="12"/>
        <v/>
      </c>
      <c r="M400" s="110"/>
      <c r="N400" s="110"/>
      <c r="O400" s="110"/>
      <c r="P400" s="110"/>
    </row>
    <row r="401" spans="1:16" x14ac:dyDescent="0.25">
      <c r="A401" s="49">
        <v>398</v>
      </c>
      <c r="B401" s="132" t="str">
        <f>IFERROR(VLOOKUP($A401,Baggrundsark!$C$4:$T$2502,13,FALSE),"")</f>
        <v/>
      </c>
      <c r="C401" s="32" t="str">
        <f>IFERROR(VLOOKUP($A401,Baggrundsark!$C$4:$T$2502,14,FALSE),"")</f>
        <v/>
      </c>
      <c r="D401" s="32" t="str">
        <f>IFERROR(VLOOKUP($A401,Baggrundsark!$C$4:$T$2502,16,FALSE),"")</f>
        <v/>
      </c>
      <c r="E401" s="132" t="str">
        <f>IFERROR(VLOOKUP($A401,Baggrundsark!$C$4:$T$2502,17,FALSE),"")</f>
        <v/>
      </c>
      <c r="F401" s="71" t="str">
        <f>IFERROR(IF(VLOOKUP($B401,Home!$C$8:$J$207,8,FALSE)=0,"",VLOOKUP($B401,Home!$C$8:$J$207,8,FALSE)),"")</f>
        <v/>
      </c>
      <c r="G401" s="139"/>
      <c r="H401" s="79"/>
      <c r="I401" s="79"/>
      <c r="J401" s="79"/>
      <c r="K401" s="63" t="str">
        <f t="shared" si="13"/>
        <v/>
      </c>
      <c r="L401" s="74" t="str">
        <f t="shared" si="12"/>
        <v/>
      </c>
      <c r="M401" s="110"/>
      <c r="N401" s="110"/>
      <c r="O401" s="110"/>
      <c r="P401" s="110"/>
    </row>
    <row r="402" spans="1:16" x14ac:dyDescent="0.25">
      <c r="A402" s="49">
        <v>399</v>
      </c>
      <c r="B402" s="132" t="str">
        <f>IFERROR(VLOOKUP($A402,Baggrundsark!$C$4:$T$2502,13,FALSE),"")</f>
        <v/>
      </c>
      <c r="C402" s="32" t="str">
        <f>IFERROR(VLOOKUP($A402,Baggrundsark!$C$4:$T$2502,14,FALSE),"")</f>
        <v/>
      </c>
      <c r="D402" s="32" t="str">
        <f>IFERROR(VLOOKUP($A402,Baggrundsark!$C$4:$T$2502,16,FALSE),"")</f>
        <v/>
      </c>
      <c r="E402" s="132" t="str">
        <f>IFERROR(VLOOKUP($A402,Baggrundsark!$C$4:$T$2502,17,FALSE),"")</f>
        <v/>
      </c>
      <c r="F402" s="71" t="str">
        <f>IFERROR(IF(VLOOKUP($B402,Home!$C$8:$J$207,8,FALSE)=0,"",VLOOKUP($B402,Home!$C$8:$J$207,8,FALSE)),"")</f>
        <v/>
      </c>
      <c r="G402" s="139"/>
      <c r="H402" s="77"/>
      <c r="I402" s="77"/>
      <c r="J402" s="77"/>
      <c r="K402" s="63" t="str">
        <f t="shared" si="13"/>
        <v/>
      </c>
      <c r="L402" s="74" t="str">
        <f t="shared" si="12"/>
        <v/>
      </c>
      <c r="M402" s="110"/>
      <c r="N402" s="110"/>
      <c r="O402" s="110"/>
      <c r="P402" s="110"/>
    </row>
    <row r="403" spans="1:16" x14ac:dyDescent="0.25">
      <c r="A403" s="49">
        <v>400</v>
      </c>
      <c r="B403" s="132" t="str">
        <f>IFERROR(VLOOKUP($A403,Baggrundsark!$C$4:$T$2502,13,FALSE),"")</f>
        <v/>
      </c>
      <c r="C403" s="32" t="str">
        <f>IFERROR(VLOOKUP($A403,Baggrundsark!$C$4:$T$2502,14,FALSE),"")</f>
        <v/>
      </c>
      <c r="D403" s="32" t="str">
        <f>IFERROR(VLOOKUP($A403,Baggrundsark!$C$4:$T$2502,16,FALSE),"")</f>
        <v/>
      </c>
      <c r="E403" s="132" t="str">
        <f>IFERROR(VLOOKUP($A403,Baggrundsark!$C$4:$T$2502,17,FALSE),"")</f>
        <v/>
      </c>
      <c r="F403" s="71" t="str">
        <f>IFERROR(IF(VLOOKUP($B403,Home!$C$8:$J$207,8,FALSE)=0,"",VLOOKUP($B403,Home!$C$8:$J$207,8,FALSE)),"")</f>
        <v/>
      </c>
      <c r="G403" s="139"/>
      <c r="H403" s="79"/>
      <c r="I403" s="79"/>
      <c r="J403" s="79"/>
      <c r="K403" s="63" t="str">
        <f t="shared" si="13"/>
        <v/>
      </c>
      <c r="L403" s="74" t="str">
        <f t="shared" si="12"/>
        <v/>
      </c>
      <c r="M403" s="110"/>
      <c r="N403" s="110"/>
      <c r="O403" s="110"/>
      <c r="P403" s="110"/>
    </row>
    <row r="404" spans="1:16" x14ac:dyDescent="0.25">
      <c r="A404" s="49">
        <v>401</v>
      </c>
      <c r="B404" s="132" t="str">
        <f>IFERROR(VLOOKUP($A404,Baggrundsark!$C$4:$T$2502,13,FALSE),"")</f>
        <v/>
      </c>
      <c r="C404" s="32" t="str">
        <f>IFERROR(VLOOKUP($A404,Baggrundsark!$C$4:$T$2502,14,FALSE),"")</f>
        <v/>
      </c>
      <c r="D404" s="32" t="str">
        <f>IFERROR(VLOOKUP($A404,Baggrundsark!$C$4:$T$2502,16,FALSE),"")</f>
        <v/>
      </c>
      <c r="E404" s="132" t="str">
        <f>IFERROR(VLOOKUP($A404,Baggrundsark!$C$4:$T$2502,17,FALSE),"")</f>
        <v/>
      </c>
      <c r="F404" s="71" t="str">
        <f>IFERROR(IF(VLOOKUP($B404,Home!$C$8:$J$207,8,FALSE)=0,"",VLOOKUP($B404,Home!$C$8:$J$207,8,FALSE)),"")</f>
        <v/>
      </c>
      <c r="G404" s="139"/>
      <c r="H404" s="77"/>
      <c r="I404" s="77"/>
      <c r="J404" s="77"/>
      <c r="K404" s="63" t="str">
        <f t="shared" si="13"/>
        <v/>
      </c>
      <c r="L404" s="74" t="str">
        <f t="shared" si="12"/>
        <v/>
      </c>
      <c r="M404" s="110"/>
      <c r="N404" s="110"/>
      <c r="O404" s="110"/>
      <c r="P404" s="110"/>
    </row>
    <row r="405" spans="1:16" x14ac:dyDescent="0.25">
      <c r="A405" s="49">
        <v>402</v>
      </c>
      <c r="B405" s="132" t="str">
        <f>IFERROR(VLOOKUP($A405,Baggrundsark!$C$4:$T$2502,13,FALSE),"")</f>
        <v/>
      </c>
      <c r="C405" s="32" t="str">
        <f>IFERROR(VLOOKUP($A405,Baggrundsark!$C$4:$T$2502,14,FALSE),"")</f>
        <v/>
      </c>
      <c r="D405" s="32" t="str">
        <f>IFERROR(VLOOKUP($A405,Baggrundsark!$C$4:$T$2502,16,FALSE),"")</f>
        <v/>
      </c>
      <c r="E405" s="132" t="str">
        <f>IFERROR(VLOOKUP($A405,Baggrundsark!$C$4:$T$2502,17,FALSE),"")</f>
        <v/>
      </c>
      <c r="F405" s="71" t="str">
        <f>IFERROR(IF(VLOOKUP($B405,Home!$C$8:$J$207,8,FALSE)=0,"",VLOOKUP($B405,Home!$C$8:$J$207,8,FALSE)),"")</f>
        <v/>
      </c>
      <c r="G405" s="139"/>
      <c r="H405" s="79"/>
      <c r="I405" s="79"/>
      <c r="J405" s="79"/>
      <c r="K405" s="63" t="str">
        <f t="shared" si="13"/>
        <v/>
      </c>
      <c r="L405" s="74" t="str">
        <f t="shared" si="12"/>
        <v/>
      </c>
      <c r="M405" s="110"/>
      <c r="N405" s="110"/>
      <c r="O405" s="110"/>
      <c r="P405" s="110"/>
    </row>
    <row r="406" spans="1:16" x14ac:dyDescent="0.25">
      <c r="A406" s="49">
        <v>403</v>
      </c>
      <c r="B406" s="132" t="str">
        <f>IFERROR(VLOOKUP($A406,Baggrundsark!$C$4:$T$2502,13,FALSE),"")</f>
        <v/>
      </c>
      <c r="C406" s="32" t="str">
        <f>IFERROR(VLOOKUP($A406,Baggrundsark!$C$4:$T$2502,14,FALSE),"")</f>
        <v/>
      </c>
      <c r="D406" s="32" t="str">
        <f>IFERROR(VLOOKUP($A406,Baggrundsark!$C$4:$T$2502,16,FALSE),"")</f>
        <v/>
      </c>
      <c r="E406" s="132" t="str">
        <f>IFERROR(VLOOKUP($A406,Baggrundsark!$C$4:$T$2502,17,FALSE),"")</f>
        <v/>
      </c>
      <c r="F406" s="71" t="str">
        <f>IFERROR(IF(VLOOKUP($B406,Home!$C$8:$J$207,8,FALSE)=0,"",VLOOKUP($B406,Home!$C$8:$J$207,8,FALSE)),"")</f>
        <v/>
      </c>
      <c r="G406" s="139"/>
      <c r="H406" s="77"/>
      <c r="I406" s="77"/>
      <c r="J406" s="77"/>
      <c r="K406" s="63" t="str">
        <f t="shared" si="13"/>
        <v/>
      </c>
      <c r="L406" s="74" t="str">
        <f t="shared" si="12"/>
        <v/>
      </c>
      <c r="M406" s="110"/>
      <c r="N406" s="110"/>
      <c r="O406" s="110"/>
      <c r="P406" s="110"/>
    </row>
    <row r="407" spans="1:16" x14ac:dyDescent="0.25">
      <c r="A407" s="49">
        <v>404</v>
      </c>
      <c r="B407" s="132" t="str">
        <f>IFERROR(VLOOKUP($A407,Baggrundsark!$C$4:$T$2502,13,FALSE),"")</f>
        <v/>
      </c>
      <c r="C407" s="32" t="str">
        <f>IFERROR(VLOOKUP($A407,Baggrundsark!$C$4:$T$2502,14,FALSE),"")</f>
        <v/>
      </c>
      <c r="D407" s="32" t="str">
        <f>IFERROR(VLOOKUP($A407,Baggrundsark!$C$4:$T$2502,16,FALSE),"")</f>
        <v/>
      </c>
      <c r="E407" s="132" t="str">
        <f>IFERROR(VLOOKUP($A407,Baggrundsark!$C$4:$T$2502,17,FALSE),"")</f>
        <v/>
      </c>
      <c r="F407" s="71" t="str">
        <f>IFERROR(IF(VLOOKUP($B407,Home!$C$8:$J$207,8,FALSE)=0,"",VLOOKUP($B407,Home!$C$8:$J$207,8,FALSE)),"")</f>
        <v/>
      </c>
      <c r="G407" s="139"/>
      <c r="H407" s="79"/>
      <c r="I407" s="79"/>
      <c r="J407" s="79"/>
      <c r="K407" s="63" t="str">
        <f t="shared" si="13"/>
        <v/>
      </c>
      <c r="L407" s="74" t="str">
        <f t="shared" si="12"/>
        <v/>
      </c>
      <c r="M407" s="110"/>
      <c r="N407" s="110"/>
      <c r="O407" s="110"/>
      <c r="P407" s="110"/>
    </row>
    <row r="408" spans="1:16" x14ac:dyDescent="0.25">
      <c r="A408" s="49">
        <v>405</v>
      </c>
      <c r="B408" s="132" t="str">
        <f>IFERROR(VLOOKUP($A408,Baggrundsark!$C$4:$T$2502,13,FALSE),"")</f>
        <v/>
      </c>
      <c r="C408" s="32" t="str">
        <f>IFERROR(VLOOKUP($A408,Baggrundsark!$C$4:$T$2502,14,FALSE),"")</f>
        <v/>
      </c>
      <c r="D408" s="32" t="str">
        <f>IFERROR(VLOOKUP($A408,Baggrundsark!$C$4:$T$2502,16,FALSE),"")</f>
        <v/>
      </c>
      <c r="E408" s="132" t="str">
        <f>IFERROR(VLOOKUP($A408,Baggrundsark!$C$4:$T$2502,17,FALSE),"")</f>
        <v/>
      </c>
      <c r="F408" s="71" t="str">
        <f>IFERROR(IF(VLOOKUP($B408,Home!$C$8:$J$207,8,FALSE)=0,"",VLOOKUP($B408,Home!$C$8:$J$207,8,FALSE)),"")</f>
        <v/>
      </c>
      <c r="G408" s="139"/>
      <c r="H408" s="77"/>
      <c r="I408" s="77"/>
      <c r="J408" s="77"/>
      <c r="K408" s="63" t="str">
        <f t="shared" si="13"/>
        <v/>
      </c>
      <c r="L408" s="74" t="str">
        <f t="shared" si="12"/>
        <v/>
      </c>
      <c r="M408" s="110"/>
      <c r="N408" s="110"/>
      <c r="O408" s="110"/>
      <c r="P408" s="110"/>
    </row>
    <row r="409" spans="1:16" x14ac:dyDescent="0.25">
      <c r="A409" s="49">
        <v>406</v>
      </c>
      <c r="B409" s="132" t="str">
        <f>IFERROR(VLOOKUP($A409,Baggrundsark!$C$4:$T$2502,13,FALSE),"")</f>
        <v/>
      </c>
      <c r="C409" s="32" t="str">
        <f>IFERROR(VLOOKUP($A409,Baggrundsark!$C$4:$T$2502,14,FALSE),"")</f>
        <v/>
      </c>
      <c r="D409" s="32" t="str">
        <f>IFERROR(VLOOKUP($A409,Baggrundsark!$C$4:$T$2502,16,FALSE),"")</f>
        <v/>
      </c>
      <c r="E409" s="132" t="str">
        <f>IFERROR(VLOOKUP($A409,Baggrundsark!$C$4:$T$2502,17,FALSE),"")</f>
        <v/>
      </c>
      <c r="F409" s="71" t="str">
        <f>IFERROR(IF(VLOOKUP($B409,Home!$C$8:$J$207,8,FALSE)=0,"",VLOOKUP($B409,Home!$C$8:$J$207,8,FALSE)),"")</f>
        <v/>
      </c>
      <c r="G409" s="139"/>
      <c r="H409" s="79"/>
      <c r="I409" s="79"/>
      <c r="J409" s="79"/>
      <c r="K409" s="63" t="str">
        <f t="shared" si="13"/>
        <v/>
      </c>
      <c r="L409" s="74" t="str">
        <f t="shared" si="12"/>
        <v/>
      </c>
      <c r="M409" s="110"/>
      <c r="N409" s="110"/>
      <c r="O409" s="110"/>
      <c r="P409" s="110"/>
    </row>
    <row r="410" spans="1:16" x14ac:dyDescent="0.25">
      <c r="A410" s="49">
        <v>407</v>
      </c>
      <c r="B410" s="132" t="str">
        <f>IFERROR(VLOOKUP($A410,Baggrundsark!$C$4:$T$2502,13,FALSE),"")</f>
        <v/>
      </c>
      <c r="C410" s="32" t="str">
        <f>IFERROR(VLOOKUP($A410,Baggrundsark!$C$4:$T$2502,14,FALSE),"")</f>
        <v/>
      </c>
      <c r="D410" s="32" t="str">
        <f>IFERROR(VLOOKUP($A410,Baggrundsark!$C$4:$T$2502,16,FALSE),"")</f>
        <v/>
      </c>
      <c r="E410" s="132" t="str">
        <f>IFERROR(VLOOKUP($A410,Baggrundsark!$C$4:$T$2502,17,FALSE),"")</f>
        <v/>
      </c>
      <c r="F410" s="71" t="str">
        <f>IFERROR(IF(VLOOKUP($B410,Home!$C$8:$J$207,8,FALSE)=0,"",VLOOKUP($B410,Home!$C$8:$J$207,8,FALSE)),"")</f>
        <v/>
      </c>
      <c r="G410" s="139"/>
      <c r="H410" s="77"/>
      <c r="I410" s="77"/>
      <c r="J410" s="77"/>
      <c r="K410" s="63" t="str">
        <f t="shared" si="13"/>
        <v/>
      </c>
      <c r="L410" s="74" t="str">
        <f t="shared" si="12"/>
        <v/>
      </c>
      <c r="M410" s="110"/>
      <c r="N410" s="110"/>
      <c r="O410" s="110"/>
      <c r="P410" s="110"/>
    </row>
    <row r="411" spans="1:16" x14ac:dyDescent="0.25">
      <c r="A411" s="49">
        <v>408</v>
      </c>
      <c r="B411" s="132" t="str">
        <f>IFERROR(VLOOKUP($A411,Baggrundsark!$C$4:$T$2502,13,FALSE),"")</f>
        <v/>
      </c>
      <c r="C411" s="32" t="str">
        <f>IFERROR(VLOOKUP($A411,Baggrundsark!$C$4:$T$2502,14,FALSE),"")</f>
        <v/>
      </c>
      <c r="D411" s="32" t="str">
        <f>IFERROR(VLOOKUP($A411,Baggrundsark!$C$4:$T$2502,16,FALSE),"")</f>
        <v/>
      </c>
      <c r="E411" s="132" t="str">
        <f>IFERROR(VLOOKUP($A411,Baggrundsark!$C$4:$T$2502,17,FALSE),"")</f>
        <v/>
      </c>
      <c r="F411" s="71" t="str">
        <f>IFERROR(IF(VLOOKUP($B411,Home!$C$8:$J$207,8,FALSE)=0,"",VLOOKUP($B411,Home!$C$8:$J$207,8,FALSE)),"")</f>
        <v/>
      </c>
      <c r="G411" s="139"/>
      <c r="H411" s="79"/>
      <c r="I411" s="79"/>
      <c r="J411" s="79"/>
      <c r="K411" s="63" t="str">
        <f t="shared" si="13"/>
        <v/>
      </c>
      <c r="L411" s="74" t="str">
        <f t="shared" si="12"/>
        <v/>
      </c>
      <c r="M411" s="110"/>
      <c r="N411" s="110"/>
      <c r="O411" s="110"/>
      <c r="P411" s="110"/>
    </row>
    <row r="412" spans="1:16" x14ac:dyDescent="0.25">
      <c r="A412" s="49">
        <v>409</v>
      </c>
      <c r="B412" s="132" t="str">
        <f>IFERROR(VLOOKUP($A412,Baggrundsark!$C$4:$T$2502,13,FALSE),"")</f>
        <v/>
      </c>
      <c r="C412" s="32" t="str">
        <f>IFERROR(VLOOKUP($A412,Baggrundsark!$C$4:$T$2502,14,FALSE),"")</f>
        <v/>
      </c>
      <c r="D412" s="32" t="str">
        <f>IFERROR(VLOOKUP($A412,Baggrundsark!$C$4:$T$2502,16,FALSE),"")</f>
        <v/>
      </c>
      <c r="E412" s="132" t="str">
        <f>IFERROR(VLOOKUP($A412,Baggrundsark!$C$4:$T$2502,17,FALSE),"")</f>
        <v/>
      </c>
      <c r="F412" s="71" t="str">
        <f>IFERROR(IF(VLOOKUP($B412,Home!$C$8:$J$207,8,FALSE)=0,"",VLOOKUP($B412,Home!$C$8:$J$207,8,FALSE)),"")</f>
        <v/>
      </c>
      <c r="G412" s="139"/>
      <c r="H412" s="77"/>
      <c r="I412" s="77"/>
      <c r="J412" s="77"/>
      <c r="K412" s="63" t="str">
        <f t="shared" si="13"/>
        <v/>
      </c>
      <c r="L412" s="74" t="str">
        <f t="shared" si="12"/>
        <v/>
      </c>
      <c r="M412" s="110"/>
      <c r="N412" s="110"/>
      <c r="O412" s="110"/>
      <c r="P412" s="110"/>
    </row>
    <row r="413" spans="1:16" x14ac:dyDescent="0.25">
      <c r="A413" s="49">
        <v>410</v>
      </c>
      <c r="B413" s="132" t="str">
        <f>IFERROR(VLOOKUP($A413,Baggrundsark!$C$4:$T$2502,13,FALSE),"")</f>
        <v/>
      </c>
      <c r="C413" s="32" t="str">
        <f>IFERROR(VLOOKUP($A413,Baggrundsark!$C$4:$T$2502,14,FALSE),"")</f>
        <v/>
      </c>
      <c r="D413" s="32" t="str">
        <f>IFERROR(VLOOKUP($A413,Baggrundsark!$C$4:$T$2502,16,FALSE),"")</f>
        <v/>
      </c>
      <c r="E413" s="132" t="str">
        <f>IFERROR(VLOOKUP($A413,Baggrundsark!$C$4:$T$2502,17,FALSE),"")</f>
        <v/>
      </c>
      <c r="F413" s="71" t="str">
        <f>IFERROR(IF(VLOOKUP($B413,Home!$C$8:$J$207,8,FALSE)=0,"",VLOOKUP($B413,Home!$C$8:$J$207,8,FALSE)),"")</f>
        <v/>
      </c>
      <c r="G413" s="139"/>
      <c r="H413" s="79"/>
      <c r="I413" s="79"/>
      <c r="J413" s="79"/>
      <c r="K413" s="63" t="str">
        <f t="shared" si="13"/>
        <v/>
      </c>
      <c r="L413" s="74" t="str">
        <f t="shared" si="12"/>
        <v/>
      </c>
      <c r="M413" s="110"/>
      <c r="N413" s="110"/>
      <c r="O413" s="110"/>
      <c r="P413" s="110"/>
    </row>
    <row r="414" spans="1:16" x14ac:dyDescent="0.25">
      <c r="A414" s="49">
        <v>411</v>
      </c>
      <c r="B414" s="132" t="str">
        <f>IFERROR(VLOOKUP($A414,Baggrundsark!$C$4:$T$2502,13,FALSE),"")</f>
        <v/>
      </c>
      <c r="C414" s="32" t="str">
        <f>IFERROR(VLOOKUP($A414,Baggrundsark!$C$4:$T$2502,14,FALSE),"")</f>
        <v/>
      </c>
      <c r="D414" s="32" t="str">
        <f>IFERROR(VLOOKUP($A414,Baggrundsark!$C$4:$T$2502,16,FALSE),"")</f>
        <v/>
      </c>
      <c r="E414" s="132" t="str">
        <f>IFERROR(VLOOKUP($A414,Baggrundsark!$C$4:$T$2502,17,FALSE),"")</f>
        <v/>
      </c>
      <c r="F414" s="71" t="str">
        <f>IFERROR(IF(VLOOKUP($B414,Home!$C$8:$J$207,8,FALSE)=0,"",VLOOKUP($B414,Home!$C$8:$J$207,8,FALSE)),"")</f>
        <v/>
      </c>
      <c r="G414" s="139"/>
      <c r="H414" s="77"/>
      <c r="I414" s="77"/>
      <c r="J414" s="77"/>
      <c r="K414" s="63" t="str">
        <f t="shared" si="13"/>
        <v/>
      </c>
      <c r="L414" s="74" t="str">
        <f t="shared" si="12"/>
        <v/>
      </c>
      <c r="M414" s="110"/>
      <c r="N414" s="110"/>
      <c r="O414" s="110"/>
      <c r="P414" s="110"/>
    </row>
    <row r="415" spans="1:16" x14ac:dyDescent="0.25">
      <c r="A415" s="49">
        <v>412</v>
      </c>
      <c r="B415" s="132" t="str">
        <f>IFERROR(VLOOKUP($A415,Baggrundsark!$C$4:$T$2502,13,FALSE),"")</f>
        <v/>
      </c>
      <c r="C415" s="32" t="str">
        <f>IFERROR(VLOOKUP($A415,Baggrundsark!$C$4:$T$2502,14,FALSE),"")</f>
        <v/>
      </c>
      <c r="D415" s="32" t="str">
        <f>IFERROR(VLOOKUP($A415,Baggrundsark!$C$4:$T$2502,16,FALSE),"")</f>
        <v/>
      </c>
      <c r="E415" s="132" t="str">
        <f>IFERROR(VLOOKUP($A415,Baggrundsark!$C$4:$T$2502,17,FALSE),"")</f>
        <v/>
      </c>
      <c r="F415" s="71" t="str">
        <f>IFERROR(IF(VLOOKUP($B415,Home!$C$8:$J$207,8,FALSE)=0,"",VLOOKUP($B415,Home!$C$8:$J$207,8,FALSE)),"")</f>
        <v/>
      </c>
      <c r="G415" s="139"/>
      <c r="H415" s="79"/>
      <c r="I415" s="79"/>
      <c r="J415" s="79"/>
      <c r="K415" s="63" t="str">
        <f t="shared" si="13"/>
        <v/>
      </c>
      <c r="L415" s="74" t="str">
        <f t="shared" si="12"/>
        <v/>
      </c>
      <c r="M415" s="110"/>
      <c r="N415" s="110"/>
      <c r="O415" s="110"/>
      <c r="P415" s="110"/>
    </row>
    <row r="416" spans="1:16" x14ac:dyDescent="0.25">
      <c r="A416" s="49">
        <v>413</v>
      </c>
      <c r="B416" s="132" t="str">
        <f>IFERROR(VLOOKUP($A416,Baggrundsark!$C$4:$T$2502,13,FALSE),"")</f>
        <v/>
      </c>
      <c r="C416" s="32" t="str">
        <f>IFERROR(VLOOKUP($A416,Baggrundsark!$C$4:$T$2502,14,FALSE),"")</f>
        <v/>
      </c>
      <c r="D416" s="32" t="str">
        <f>IFERROR(VLOOKUP($A416,Baggrundsark!$C$4:$T$2502,16,FALSE),"")</f>
        <v/>
      </c>
      <c r="E416" s="132" t="str">
        <f>IFERROR(VLOOKUP($A416,Baggrundsark!$C$4:$T$2502,17,FALSE),"")</f>
        <v/>
      </c>
      <c r="F416" s="71" t="str">
        <f>IFERROR(IF(VLOOKUP($B416,Home!$C$8:$J$207,8,FALSE)=0,"",VLOOKUP($B416,Home!$C$8:$J$207,8,FALSE)),"")</f>
        <v/>
      </c>
      <c r="G416" s="139"/>
      <c r="H416" s="77"/>
      <c r="I416" s="77"/>
      <c r="J416" s="77"/>
      <c r="K416" s="63" t="str">
        <f t="shared" si="13"/>
        <v/>
      </c>
      <c r="L416" s="74" t="str">
        <f t="shared" si="12"/>
        <v/>
      </c>
      <c r="M416" s="110"/>
      <c r="N416" s="110"/>
      <c r="O416" s="110"/>
      <c r="P416" s="110"/>
    </row>
    <row r="417" spans="1:16" x14ac:dyDescent="0.25">
      <c r="A417" s="49">
        <v>414</v>
      </c>
      <c r="B417" s="132" t="str">
        <f>IFERROR(VLOOKUP($A417,Baggrundsark!$C$4:$T$2502,13,FALSE),"")</f>
        <v/>
      </c>
      <c r="C417" s="32" t="str">
        <f>IFERROR(VLOOKUP($A417,Baggrundsark!$C$4:$T$2502,14,FALSE),"")</f>
        <v/>
      </c>
      <c r="D417" s="32" t="str">
        <f>IFERROR(VLOOKUP($A417,Baggrundsark!$C$4:$T$2502,16,FALSE),"")</f>
        <v/>
      </c>
      <c r="E417" s="132" t="str">
        <f>IFERROR(VLOOKUP($A417,Baggrundsark!$C$4:$T$2502,17,FALSE),"")</f>
        <v/>
      </c>
      <c r="F417" s="71" t="str">
        <f>IFERROR(IF(VLOOKUP($B417,Home!$C$8:$J$207,8,FALSE)=0,"",VLOOKUP($B417,Home!$C$8:$J$207,8,FALSE)),"")</f>
        <v/>
      </c>
      <c r="G417" s="139"/>
      <c r="H417" s="79"/>
      <c r="I417" s="79"/>
      <c r="J417" s="79"/>
      <c r="K417" s="63" t="str">
        <f t="shared" si="13"/>
        <v/>
      </c>
      <c r="L417" s="74" t="str">
        <f t="shared" si="12"/>
        <v/>
      </c>
      <c r="M417" s="110"/>
      <c r="N417" s="110"/>
      <c r="O417" s="110"/>
      <c r="P417" s="110"/>
    </row>
    <row r="418" spans="1:16" x14ac:dyDescent="0.25">
      <c r="A418" s="49">
        <v>415</v>
      </c>
      <c r="B418" s="132" t="str">
        <f>IFERROR(VLOOKUP($A418,Baggrundsark!$C$4:$T$2502,13,FALSE),"")</f>
        <v/>
      </c>
      <c r="C418" s="32" t="str">
        <f>IFERROR(VLOOKUP($A418,Baggrundsark!$C$4:$T$2502,14,FALSE),"")</f>
        <v/>
      </c>
      <c r="D418" s="32" t="str">
        <f>IFERROR(VLOOKUP($A418,Baggrundsark!$C$4:$T$2502,16,FALSE),"")</f>
        <v/>
      </c>
      <c r="E418" s="132" t="str">
        <f>IFERROR(VLOOKUP($A418,Baggrundsark!$C$4:$T$2502,17,FALSE),"")</f>
        <v/>
      </c>
      <c r="F418" s="71" t="str">
        <f>IFERROR(IF(VLOOKUP($B418,Home!$C$8:$J$207,8,FALSE)=0,"",VLOOKUP($B418,Home!$C$8:$J$207,8,FALSE)),"")</f>
        <v/>
      </c>
      <c r="G418" s="139"/>
      <c r="H418" s="77"/>
      <c r="I418" s="77"/>
      <c r="J418" s="77"/>
      <c r="K418" s="63" t="str">
        <f t="shared" si="13"/>
        <v/>
      </c>
      <c r="L418" s="74" t="str">
        <f t="shared" si="12"/>
        <v/>
      </c>
      <c r="M418" s="110"/>
      <c r="N418" s="110"/>
      <c r="O418" s="110"/>
      <c r="P418" s="110"/>
    </row>
    <row r="419" spans="1:16" x14ac:dyDescent="0.25">
      <c r="A419" s="49">
        <v>416</v>
      </c>
      <c r="B419" s="132" t="str">
        <f>IFERROR(VLOOKUP($A419,Baggrundsark!$C$4:$T$2502,13,FALSE),"")</f>
        <v/>
      </c>
      <c r="C419" s="32" t="str">
        <f>IFERROR(VLOOKUP($A419,Baggrundsark!$C$4:$T$2502,14,FALSE),"")</f>
        <v/>
      </c>
      <c r="D419" s="32" t="str">
        <f>IFERROR(VLOOKUP($A419,Baggrundsark!$C$4:$T$2502,16,FALSE),"")</f>
        <v/>
      </c>
      <c r="E419" s="132" t="str">
        <f>IFERROR(VLOOKUP($A419,Baggrundsark!$C$4:$T$2502,17,FALSE),"")</f>
        <v/>
      </c>
      <c r="F419" s="71" t="str">
        <f>IFERROR(IF(VLOOKUP($B419,Home!$C$8:$J$207,8,FALSE)=0,"",VLOOKUP($B419,Home!$C$8:$J$207,8,FALSE)),"")</f>
        <v/>
      </c>
      <c r="G419" s="139"/>
      <c r="H419" s="79"/>
      <c r="I419" s="79"/>
      <c r="J419" s="79"/>
      <c r="K419" s="63" t="str">
        <f t="shared" si="13"/>
        <v/>
      </c>
      <c r="L419" s="74" t="str">
        <f t="shared" si="12"/>
        <v/>
      </c>
      <c r="M419" s="110"/>
      <c r="N419" s="110"/>
      <c r="O419" s="110"/>
      <c r="P419" s="110"/>
    </row>
    <row r="420" spans="1:16" x14ac:dyDescent="0.25">
      <c r="A420" s="49">
        <v>417</v>
      </c>
      <c r="B420" s="132" t="str">
        <f>IFERROR(VLOOKUP($A420,Baggrundsark!$C$4:$T$2502,13,FALSE),"")</f>
        <v/>
      </c>
      <c r="C420" s="32" t="str">
        <f>IFERROR(VLOOKUP($A420,Baggrundsark!$C$4:$T$2502,14,FALSE),"")</f>
        <v/>
      </c>
      <c r="D420" s="32" t="str">
        <f>IFERROR(VLOOKUP($A420,Baggrundsark!$C$4:$T$2502,16,FALSE),"")</f>
        <v/>
      </c>
      <c r="E420" s="132" t="str">
        <f>IFERROR(VLOOKUP($A420,Baggrundsark!$C$4:$T$2502,17,FALSE),"")</f>
        <v/>
      </c>
      <c r="F420" s="71" t="str">
        <f>IFERROR(IF(VLOOKUP($B420,Home!$C$8:$J$207,8,FALSE)=0,"",VLOOKUP($B420,Home!$C$8:$J$207,8,FALSE)),"")</f>
        <v/>
      </c>
      <c r="G420" s="139"/>
      <c r="H420" s="77"/>
      <c r="I420" s="77"/>
      <c r="J420" s="77"/>
      <c r="K420" s="63" t="str">
        <f t="shared" si="13"/>
        <v/>
      </c>
      <c r="L420" s="74" t="str">
        <f t="shared" si="12"/>
        <v/>
      </c>
      <c r="M420" s="110"/>
      <c r="N420" s="110"/>
      <c r="O420" s="110"/>
      <c r="P420" s="110"/>
    </row>
    <row r="421" spans="1:16" x14ac:dyDescent="0.25">
      <c r="A421" s="49">
        <v>418</v>
      </c>
      <c r="B421" s="132" t="str">
        <f>IFERROR(VLOOKUP($A421,Baggrundsark!$C$4:$T$2502,13,FALSE),"")</f>
        <v/>
      </c>
      <c r="C421" s="32" t="str">
        <f>IFERROR(VLOOKUP($A421,Baggrundsark!$C$4:$T$2502,14,FALSE),"")</f>
        <v/>
      </c>
      <c r="D421" s="32" t="str">
        <f>IFERROR(VLOOKUP($A421,Baggrundsark!$C$4:$T$2502,16,FALSE),"")</f>
        <v/>
      </c>
      <c r="E421" s="132" t="str">
        <f>IFERROR(VLOOKUP($A421,Baggrundsark!$C$4:$T$2502,17,FALSE),"")</f>
        <v/>
      </c>
      <c r="F421" s="71" t="str">
        <f>IFERROR(IF(VLOOKUP($B421,Home!$C$8:$J$207,8,FALSE)=0,"",VLOOKUP($B421,Home!$C$8:$J$207,8,FALSE)),"")</f>
        <v/>
      </c>
      <c r="G421" s="139"/>
      <c r="H421" s="79"/>
      <c r="I421" s="79"/>
      <c r="J421" s="79"/>
      <c r="K421" s="63" t="str">
        <f t="shared" si="13"/>
        <v/>
      </c>
      <c r="L421" s="74" t="str">
        <f t="shared" si="12"/>
        <v/>
      </c>
      <c r="M421" s="110"/>
      <c r="N421" s="110"/>
      <c r="O421" s="110"/>
      <c r="P421" s="110"/>
    </row>
    <row r="422" spans="1:16" x14ac:dyDescent="0.25">
      <c r="A422" s="49">
        <v>419</v>
      </c>
      <c r="B422" s="132" t="str">
        <f>IFERROR(VLOOKUP($A422,Baggrundsark!$C$4:$T$2502,13,FALSE),"")</f>
        <v/>
      </c>
      <c r="C422" s="32" t="str">
        <f>IFERROR(VLOOKUP($A422,Baggrundsark!$C$4:$T$2502,14,FALSE),"")</f>
        <v/>
      </c>
      <c r="D422" s="32" t="str">
        <f>IFERROR(VLOOKUP($A422,Baggrundsark!$C$4:$T$2502,16,FALSE),"")</f>
        <v/>
      </c>
      <c r="E422" s="132" t="str">
        <f>IFERROR(VLOOKUP($A422,Baggrundsark!$C$4:$T$2502,17,FALSE),"")</f>
        <v/>
      </c>
      <c r="F422" s="71" t="str">
        <f>IFERROR(IF(VLOOKUP($B422,Home!$C$8:$J$207,8,FALSE)=0,"",VLOOKUP($B422,Home!$C$8:$J$207,8,FALSE)),"")</f>
        <v/>
      </c>
      <c r="G422" s="139"/>
      <c r="H422" s="77"/>
      <c r="I422" s="77"/>
      <c r="J422" s="77"/>
      <c r="K422" s="63" t="str">
        <f t="shared" si="13"/>
        <v/>
      </c>
      <c r="L422" s="74" t="str">
        <f t="shared" si="12"/>
        <v/>
      </c>
      <c r="M422" s="110"/>
      <c r="N422" s="110"/>
      <c r="O422" s="110"/>
      <c r="P422" s="110"/>
    </row>
    <row r="423" spans="1:16" x14ac:dyDescent="0.25">
      <c r="A423" s="49">
        <v>420</v>
      </c>
      <c r="B423" s="132" t="str">
        <f>IFERROR(VLOOKUP($A423,Baggrundsark!$C$4:$T$2502,13,FALSE),"")</f>
        <v/>
      </c>
      <c r="C423" s="32" t="str">
        <f>IFERROR(VLOOKUP($A423,Baggrundsark!$C$4:$T$2502,14,FALSE),"")</f>
        <v/>
      </c>
      <c r="D423" s="32" t="str">
        <f>IFERROR(VLOOKUP($A423,Baggrundsark!$C$4:$T$2502,16,FALSE),"")</f>
        <v/>
      </c>
      <c r="E423" s="132" t="str">
        <f>IFERROR(VLOOKUP($A423,Baggrundsark!$C$4:$T$2502,17,FALSE),"")</f>
        <v/>
      </c>
      <c r="F423" s="71" t="str">
        <f>IFERROR(IF(VLOOKUP($B423,Home!$C$8:$J$207,8,FALSE)=0,"",VLOOKUP($B423,Home!$C$8:$J$207,8,FALSE)),"")</f>
        <v/>
      </c>
      <c r="G423" s="139"/>
      <c r="H423" s="79"/>
      <c r="I423" s="79"/>
      <c r="J423" s="79"/>
      <c r="K423" s="63" t="str">
        <f t="shared" si="13"/>
        <v/>
      </c>
      <c r="L423" s="74" t="str">
        <f t="shared" si="12"/>
        <v/>
      </c>
      <c r="M423" s="110"/>
      <c r="N423" s="110"/>
      <c r="O423" s="110"/>
      <c r="P423" s="110"/>
    </row>
    <row r="424" spans="1:16" x14ac:dyDescent="0.25">
      <c r="A424" s="49">
        <v>421</v>
      </c>
      <c r="B424" s="132" t="str">
        <f>IFERROR(VLOOKUP($A424,Baggrundsark!$C$4:$T$2502,13,FALSE),"")</f>
        <v/>
      </c>
      <c r="C424" s="32" t="str">
        <f>IFERROR(VLOOKUP($A424,Baggrundsark!$C$4:$T$2502,14,FALSE),"")</f>
        <v/>
      </c>
      <c r="D424" s="32" t="str">
        <f>IFERROR(VLOOKUP($A424,Baggrundsark!$C$4:$T$2502,16,FALSE),"")</f>
        <v/>
      </c>
      <c r="E424" s="132" t="str">
        <f>IFERROR(VLOOKUP($A424,Baggrundsark!$C$4:$T$2502,17,FALSE),"")</f>
        <v/>
      </c>
      <c r="F424" s="71" t="str">
        <f>IFERROR(IF(VLOOKUP($B424,Home!$C$8:$J$207,8,FALSE)=0,"",VLOOKUP($B424,Home!$C$8:$J$207,8,FALSE)),"")</f>
        <v/>
      </c>
      <c r="G424" s="139"/>
      <c r="H424" s="77"/>
      <c r="I424" s="77"/>
      <c r="J424" s="77"/>
      <c r="K424" s="63" t="str">
        <f t="shared" si="13"/>
        <v/>
      </c>
      <c r="L424" s="74" t="str">
        <f t="shared" si="12"/>
        <v/>
      </c>
      <c r="M424" s="110"/>
      <c r="N424" s="110"/>
      <c r="O424" s="110"/>
      <c r="P424" s="110"/>
    </row>
    <row r="425" spans="1:16" x14ac:dyDescent="0.25">
      <c r="A425" s="49">
        <v>422</v>
      </c>
      <c r="B425" s="132" t="str">
        <f>IFERROR(VLOOKUP($A425,Baggrundsark!$C$4:$T$2502,13,FALSE),"")</f>
        <v/>
      </c>
      <c r="C425" s="32" t="str">
        <f>IFERROR(VLOOKUP($A425,Baggrundsark!$C$4:$T$2502,14,FALSE),"")</f>
        <v/>
      </c>
      <c r="D425" s="32" t="str">
        <f>IFERROR(VLOOKUP($A425,Baggrundsark!$C$4:$T$2502,16,FALSE),"")</f>
        <v/>
      </c>
      <c r="E425" s="132" t="str">
        <f>IFERROR(VLOOKUP($A425,Baggrundsark!$C$4:$T$2502,17,FALSE),"")</f>
        <v/>
      </c>
      <c r="F425" s="71" t="str">
        <f>IFERROR(IF(VLOOKUP($B425,Home!$C$8:$J$207,8,FALSE)=0,"",VLOOKUP($B425,Home!$C$8:$J$207,8,FALSE)),"")</f>
        <v/>
      </c>
      <c r="G425" s="139"/>
      <c r="H425" s="79"/>
      <c r="I425" s="79"/>
      <c r="J425" s="79"/>
      <c r="K425" s="63" t="str">
        <f t="shared" si="13"/>
        <v/>
      </c>
      <c r="L425" s="74" t="str">
        <f t="shared" si="12"/>
        <v/>
      </c>
      <c r="M425" s="110"/>
      <c r="N425" s="110"/>
      <c r="O425" s="110"/>
      <c r="P425" s="110"/>
    </row>
    <row r="426" spans="1:16" x14ac:dyDescent="0.25">
      <c r="A426" s="49">
        <v>423</v>
      </c>
      <c r="B426" s="132" t="str">
        <f>IFERROR(VLOOKUP($A426,Baggrundsark!$C$4:$T$2502,13,FALSE),"")</f>
        <v/>
      </c>
      <c r="C426" s="32" t="str">
        <f>IFERROR(VLOOKUP($A426,Baggrundsark!$C$4:$T$2502,14,FALSE),"")</f>
        <v/>
      </c>
      <c r="D426" s="32" t="str">
        <f>IFERROR(VLOOKUP($A426,Baggrundsark!$C$4:$T$2502,16,FALSE),"")</f>
        <v/>
      </c>
      <c r="E426" s="132" t="str">
        <f>IFERROR(VLOOKUP($A426,Baggrundsark!$C$4:$T$2502,17,FALSE),"")</f>
        <v/>
      </c>
      <c r="F426" s="71" t="str">
        <f>IFERROR(IF(VLOOKUP($B426,Home!$C$8:$J$207,8,FALSE)=0,"",VLOOKUP($B426,Home!$C$8:$J$207,8,FALSE)),"")</f>
        <v/>
      </c>
      <c r="G426" s="139"/>
      <c r="H426" s="77"/>
      <c r="I426" s="77"/>
      <c r="J426" s="77"/>
      <c r="K426" s="63" t="str">
        <f t="shared" si="13"/>
        <v/>
      </c>
      <c r="L426" s="74" t="str">
        <f t="shared" si="12"/>
        <v/>
      </c>
      <c r="M426" s="110"/>
      <c r="N426" s="110"/>
      <c r="O426" s="110"/>
      <c r="P426" s="110"/>
    </row>
    <row r="427" spans="1:16" x14ac:dyDescent="0.25">
      <c r="A427" s="49">
        <v>424</v>
      </c>
      <c r="B427" s="132" t="str">
        <f>IFERROR(VLOOKUP($A427,Baggrundsark!$C$4:$T$2502,13,FALSE),"")</f>
        <v/>
      </c>
      <c r="C427" s="32" t="str">
        <f>IFERROR(VLOOKUP($A427,Baggrundsark!$C$4:$T$2502,14,FALSE),"")</f>
        <v/>
      </c>
      <c r="D427" s="32" t="str">
        <f>IFERROR(VLOOKUP($A427,Baggrundsark!$C$4:$T$2502,16,FALSE),"")</f>
        <v/>
      </c>
      <c r="E427" s="132" t="str">
        <f>IFERROR(VLOOKUP($A427,Baggrundsark!$C$4:$T$2502,17,FALSE),"")</f>
        <v/>
      </c>
      <c r="F427" s="71" t="str">
        <f>IFERROR(IF(VLOOKUP($B427,Home!$C$8:$J$207,8,FALSE)=0,"",VLOOKUP($B427,Home!$C$8:$J$207,8,FALSE)),"")</f>
        <v/>
      </c>
      <c r="G427" s="139"/>
      <c r="H427" s="79"/>
      <c r="I427" s="79"/>
      <c r="J427" s="79"/>
      <c r="K427" s="63" t="str">
        <f t="shared" si="13"/>
        <v/>
      </c>
      <c r="L427" s="74" t="str">
        <f t="shared" si="12"/>
        <v/>
      </c>
      <c r="M427" s="110"/>
      <c r="N427" s="110"/>
      <c r="O427" s="110"/>
      <c r="P427" s="110"/>
    </row>
    <row r="428" spans="1:16" x14ac:dyDescent="0.25">
      <c r="A428" s="49">
        <v>425</v>
      </c>
      <c r="B428" s="132" t="str">
        <f>IFERROR(VLOOKUP($A428,Baggrundsark!$C$4:$T$2502,13,FALSE),"")</f>
        <v/>
      </c>
      <c r="C428" s="32" t="str">
        <f>IFERROR(VLOOKUP($A428,Baggrundsark!$C$4:$T$2502,14,FALSE),"")</f>
        <v/>
      </c>
      <c r="D428" s="32" t="str">
        <f>IFERROR(VLOOKUP($A428,Baggrundsark!$C$4:$T$2502,16,FALSE),"")</f>
        <v/>
      </c>
      <c r="E428" s="132" t="str">
        <f>IFERROR(VLOOKUP($A428,Baggrundsark!$C$4:$T$2502,17,FALSE),"")</f>
        <v/>
      </c>
      <c r="F428" s="71" t="str">
        <f>IFERROR(IF(VLOOKUP($B428,Home!$C$8:$J$207,8,FALSE)=0,"",VLOOKUP($B428,Home!$C$8:$J$207,8,FALSE)),"")</f>
        <v/>
      </c>
      <c r="G428" s="139"/>
      <c r="H428" s="77"/>
      <c r="I428" s="77"/>
      <c r="J428" s="77"/>
      <c r="K428" s="63" t="str">
        <f t="shared" si="13"/>
        <v/>
      </c>
      <c r="L428" s="74" t="str">
        <f t="shared" si="12"/>
        <v/>
      </c>
      <c r="M428" s="110"/>
      <c r="N428" s="110"/>
      <c r="O428" s="110"/>
      <c r="P428" s="110"/>
    </row>
    <row r="429" spans="1:16" x14ac:dyDescent="0.25">
      <c r="A429" s="49">
        <v>426</v>
      </c>
      <c r="B429" s="132" t="str">
        <f>IFERROR(VLOOKUP($A429,Baggrundsark!$C$4:$T$2502,13,FALSE),"")</f>
        <v/>
      </c>
      <c r="C429" s="32" t="str">
        <f>IFERROR(VLOOKUP($A429,Baggrundsark!$C$4:$T$2502,14,FALSE),"")</f>
        <v/>
      </c>
      <c r="D429" s="32" t="str">
        <f>IFERROR(VLOOKUP($A429,Baggrundsark!$C$4:$T$2502,16,FALSE),"")</f>
        <v/>
      </c>
      <c r="E429" s="132" t="str">
        <f>IFERROR(VLOOKUP($A429,Baggrundsark!$C$4:$T$2502,17,FALSE),"")</f>
        <v/>
      </c>
      <c r="F429" s="71" t="str">
        <f>IFERROR(IF(VLOOKUP($B429,Home!$C$8:$J$207,8,FALSE)=0,"",VLOOKUP($B429,Home!$C$8:$J$207,8,FALSE)),"")</f>
        <v/>
      </c>
      <c r="G429" s="139"/>
      <c r="H429" s="79"/>
      <c r="I429" s="79"/>
      <c r="J429" s="79"/>
      <c r="K429" s="63" t="str">
        <f t="shared" si="13"/>
        <v/>
      </c>
      <c r="L429" s="74" t="str">
        <f t="shared" si="12"/>
        <v/>
      </c>
      <c r="M429" s="110"/>
      <c r="N429" s="110"/>
      <c r="O429" s="110"/>
      <c r="P429" s="110"/>
    </row>
    <row r="430" spans="1:16" x14ac:dyDescent="0.25">
      <c r="A430" s="49">
        <v>427</v>
      </c>
      <c r="B430" s="132" t="str">
        <f>IFERROR(VLOOKUP($A430,Baggrundsark!$C$4:$T$2502,13,FALSE),"")</f>
        <v/>
      </c>
      <c r="C430" s="32" t="str">
        <f>IFERROR(VLOOKUP($A430,Baggrundsark!$C$4:$T$2502,14,FALSE),"")</f>
        <v/>
      </c>
      <c r="D430" s="32" t="str">
        <f>IFERROR(VLOOKUP($A430,Baggrundsark!$C$4:$T$2502,16,FALSE),"")</f>
        <v/>
      </c>
      <c r="E430" s="132" t="str">
        <f>IFERROR(VLOOKUP($A430,Baggrundsark!$C$4:$T$2502,17,FALSE),"")</f>
        <v/>
      </c>
      <c r="F430" s="71" t="str">
        <f>IFERROR(IF(VLOOKUP($B430,Home!$C$8:$J$207,8,FALSE)=0,"",VLOOKUP($B430,Home!$C$8:$J$207,8,FALSE)),"")</f>
        <v/>
      </c>
      <c r="G430" s="139"/>
      <c r="H430" s="77"/>
      <c r="I430" s="77"/>
      <c r="J430" s="77"/>
      <c r="K430" s="63" t="str">
        <f t="shared" si="13"/>
        <v/>
      </c>
      <c r="L430" s="74" t="str">
        <f t="shared" si="12"/>
        <v/>
      </c>
      <c r="M430" s="110"/>
      <c r="N430" s="110"/>
      <c r="O430" s="110"/>
      <c r="P430" s="110"/>
    </row>
    <row r="431" spans="1:16" x14ac:dyDescent="0.25">
      <c r="A431" s="49">
        <v>428</v>
      </c>
      <c r="B431" s="132" t="str">
        <f>IFERROR(VLOOKUP($A431,Baggrundsark!$C$4:$T$2502,13,FALSE),"")</f>
        <v/>
      </c>
      <c r="C431" s="32" t="str">
        <f>IFERROR(VLOOKUP($A431,Baggrundsark!$C$4:$T$2502,14,FALSE),"")</f>
        <v/>
      </c>
      <c r="D431" s="32" t="str">
        <f>IFERROR(VLOOKUP($A431,Baggrundsark!$C$4:$T$2502,16,FALSE),"")</f>
        <v/>
      </c>
      <c r="E431" s="132" t="str">
        <f>IFERROR(VLOOKUP($A431,Baggrundsark!$C$4:$T$2502,17,FALSE),"")</f>
        <v/>
      </c>
      <c r="F431" s="71" t="str">
        <f>IFERROR(IF(VLOOKUP($B431,Home!$C$8:$J$207,8,FALSE)=0,"",VLOOKUP($B431,Home!$C$8:$J$207,8,FALSE)),"")</f>
        <v/>
      </c>
      <c r="G431" s="139"/>
      <c r="H431" s="79"/>
      <c r="I431" s="79"/>
      <c r="J431" s="79"/>
      <c r="K431" s="63" t="str">
        <f t="shared" si="13"/>
        <v/>
      </c>
      <c r="L431" s="74" t="str">
        <f t="shared" si="12"/>
        <v/>
      </c>
      <c r="M431" s="110"/>
      <c r="N431" s="110"/>
      <c r="O431" s="110"/>
      <c r="P431" s="110"/>
    </row>
    <row r="432" spans="1:16" x14ac:dyDescent="0.25">
      <c r="A432" s="49">
        <v>429</v>
      </c>
      <c r="B432" s="132" t="str">
        <f>IFERROR(VLOOKUP($A432,Baggrundsark!$C$4:$T$2502,13,FALSE),"")</f>
        <v/>
      </c>
      <c r="C432" s="32" t="str">
        <f>IFERROR(VLOOKUP($A432,Baggrundsark!$C$4:$T$2502,14,FALSE),"")</f>
        <v/>
      </c>
      <c r="D432" s="32" t="str">
        <f>IFERROR(VLOOKUP($A432,Baggrundsark!$C$4:$T$2502,16,FALSE),"")</f>
        <v/>
      </c>
      <c r="E432" s="132" t="str">
        <f>IFERROR(VLOOKUP($A432,Baggrundsark!$C$4:$T$2502,17,FALSE),"")</f>
        <v/>
      </c>
      <c r="F432" s="71" t="str">
        <f>IFERROR(IF(VLOOKUP($B432,Home!$C$8:$J$207,8,FALSE)=0,"",VLOOKUP($B432,Home!$C$8:$J$207,8,FALSE)),"")</f>
        <v/>
      </c>
      <c r="G432" s="139"/>
      <c r="H432" s="77"/>
      <c r="I432" s="77"/>
      <c r="J432" s="77"/>
      <c r="K432" s="63" t="str">
        <f t="shared" si="13"/>
        <v/>
      </c>
      <c r="L432" s="74" t="str">
        <f t="shared" si="12"/>
        <v/>
      </c>
      <c r="M432" s="110"/>
      <c r="N432" s="110"/>
      <c r="O432" s="110"/>
      <c r="P432" s="110"/>
    </row>
    <row r="433" spans="1:16" x14ac:dyDescent="0.25">
      <c r="A433" s="49">
        <v>430</v>
      </c>
      <c r="B433" s="132" t="str">
        <f>IFERROR(VLOOKUP($A433,Baggrundsark!$C$4:$T$2502,13,FALSE),"")</f>
        <v/>
      </c>
      <c r="C433" s="32" t="str">
        <f>IFERROR(VLOOKUP($A433,Baggrundsark!$C$4:$T$2502,14,FALSE),"")</f>
        <v/>
      </c>
      <c r="D433" s="32" t="str">
        <f>IFERROR(VLOOKUP($A433,Baggrundsark!$C$4:$T$2502,16,FALSE),"")</f>
        <v/>
      </c>
      <c r="E433" s="132" t="str">
        <f>IFERROR(VLOOKUP($A433,Baggrundsark!$C$4:$T$2502,17,FALSE),"")</f>
        <v/>
      </c>
      <c r="F433" s="71" t="str">
        <f>IFERROR(IF(VLOOKUP($B433,Home!$C$8:$J$207,8,FALSE)=0,"",VLOOKUP($B433,Home!$C$8:$J$207,8,FALSE)),"")</f>
        <v/>
      </c>
      <c r="G433" s="139"/>
      <c r="H433" s="79"/>
      <c r="I433" s="79"/>
      <c r="J433" s="79"/>
      <c r="K433" s="63" t="str">
        <f t="shared" si="13"/>
        <v/>
      </c>
      <c r="L433" s="74" t="str">
        <f t="shared" si="12"/>
        <v/>
      </c>
      <c r="M433" s="110"/>
      <c r="N433" s="110"/>
      <c r="O433" s="110"/>
      <c r="P433" s="110"/>
    </row>
    <row r="434" spans="1:16" x14ac:dyDescent="0.25">
      <c r="A434" s="49">
        <v>431</v>
      </c>
      <c r="B434" s="132" t="str">
        <f>IFERROR(VLOOKUP($A434,Baggrundsark!$C$4:$T$2502,13,FALSE),"")</f>
        <v/>
      </c>
      <c r="C434" s="32" t="str">
        <f>IFERROR(VLOOKUP($A434,Baggrundsark!$C$4:$T$2502,14,FALSE),"")</f>
        <v/>
      </c>
      <c r="D434" s="32" t="str">
        <f>IFERROR(VLOOKUP($A434,Baggrundsark!$C$4:$T$2502,16,FALSE),"")</f>
        <v/>
      </c>
      <c r="E434" s="132" t="str">
        <f>IFERROR(VLOOKUP($A434,Baggrundsark!$C$4:$T$2502,17,FALSE),"")</f>
        <v/>
      </c>
      <c r="F434" s="71" t="str">
        <f>IFERROR(IF(VLOOKUP($B434,Home!$C$8:$J$207,8,FALSE)=0,"",VLOOKUP($B434,Home!$C$8:$J$207,8,FALSE)),"")</f>
        <v/>
      </c>
      <c r="G434" s="139"/>
      <c r="H434" s="77"/>
      <c r="I434" s="77"/>
      <c r="J434" s="77"/>
      <c r="K434" s="63" t="str">
        <f t="shared" si="13"/>
        <v/>
      </c>
      <c r="L434" s="74" t="str">
        <f t="shared" si="12"/>
        <v/>
      </c>
      <c r="M434" s="110"/>
      <c r="N434" s="110"/>
      <c r="O434" s="110"/>
      <c r="P434" s="110"/>
    </row>
    <row r="435" spans="1:16" x14ac:dyDescent="0.25">
      <c r="A435" s="49">
        <v>432</v>
      </c>
      <c r="B435" s="132" t="str">
        <f>IFERROR(VLOOKUP($A435,Baggrundsark!$C$4:$T$2502,13,FALSE),"")</f>
        <v/>
      </c>
      <c r="C435" s="32" t="str">
        <f>IFERROR(VLOOKUP($A435,Baggrundsark!$C$4:$T$2502,14,FALSE),"")</f>
        <v/>
      </c>
      <c r="D435" s="32" t="str">
        <f>IFERROR(VLOOKUP($A435,Baggrundsark!$C$4:$T$2502,16,FALSE),"")</f>
        <v/>
      </c>
      <c r="E435" s="132" t="str">
        <f>IFERROR(VLOOKUP($A435,Baggrundsark!$C$4:$T$2502,17,FALSE),"")</f>
        <v/>
      </c>
      <c r="F435" s="71" t="str">
        <f>IFERROR(IF(VLOOKUP($B435,Home!$C$8:$J$207,8,FALSE)=0,"",VLOOKUP($B435,Home!$C$8:$J$207,8,FALSE)),"")</f>
        <v/>
      </c>
      <c r="G435" s="139"/>
      <c r="H435" s="79"/>
      <c r="I435" s="79"/>
      <c r="J435" s="79"/>
      <c r="K435" s="63" t="str">
        <f t="shared" si="13"/>
        <v/>
      </c>
      <c r="L435" s="74" t="str">
        <f t="shared" si="12"/>
        <v/>
      </c>
      <c r="M435" s="110"/>
      <c r="N435" s="110"/>
      <c r="O435" s="110"/>
      <c r="P435" s="110"/>
    </row>
    <row r="436" spans="1:16" x14ac:dyDescent="0.25">
      <c r="A436" s="49">
        <v>433</v>
      </c>
      <c r="B436" s="132" t="str">
        <f>IFERROR(VLOOKUP($A436,Baggrundsark!$C$4:$T$2502,13,FALSE),"")</f>
        <v/>
      </c>
      <c r="C436" s="32" t="str">
        <f>IFERROR(VLOOKUP($A436,Baggrundsark!$C$4:$T$2502,14,FALSE),"")</f>
        <v/>
      </c>
      <c r="D436" s="32" t="str">
        <f>IFERROR(VLOOKUP($A436,Baggrundsark!$C$4:$T$2502,16,FALSE),"")</f>
        <v/>
      </c>
      <c r="E436" s="132" t="str">
        <f>IFERROR(VLOOKUP($A436,Baggrundsark!$C$4:$T$2502,17,FALSE),"")</f>
        <v/>
      </c>
      <c r="F436" s="71" t="str">
        <f>IFERROR(IF(VLOOKUP($B436,Home!$C$8:$J$207,8,FALSE)=0,"",VLOOKUP($B436,Home!$C$8:$J$207,8,FALSE)),"")</f>
        <v/>
      </c>
      <c r="G436" s="139"/>
      <c r="H436" s="77"/>
      <c r="I436" s="77"/>
      <c r="J436" s="77"/>
      <c r="K436" s="63" t="str">
        <f t="shared" si="13"/>
        <v/>
      </c>
      <c r="L436" s="74" t="str">
        <f t="shared" si="12"/>
        <v/>
      </c>
      <c r="M436" s="110"/>
      <c r="N436" s="110"/>
      <c r="O436" s="110"/>
      <c r="P436" s="110"/>
    </row>
    <row r="437" spans="1:16" x14ac:dyDescent="0.25">
      <c r="A437" s="49">
        <v>434</v>
      </c>
      <c r="B437" s="132" t="str">
        <f>IFERROR(VLOOKUP($A437,Baggrundsark!$C$4:$T$2502,13,FALSE),"")</f>
        <v/>
      </c>
      <c r="C437" s="32" t="str">
        <f>IFERROR(VLOOKUP($A437,Baggrundsark!$C$4:$T$2502,14,FALSE),"")</f>
        <v/>
      </c>
      <c r="D437" s="32" t="str">
        <f>IFERROR(VLOOKUP($A437,Baggrundsark!$C$4:$T$2502,16,FALSE),"")</f>
        <v/>
      </c>
      <c r="E437" s="132" t="str">
        <f>IFERROR(VLOOKUP($A437,Baggrundsark!$C$4:$T$2502,17,FALSE),"")</f>
        <v/>
      </c>
      <c r="F437" s="71" t="str">
        <f>IFERROR(IF(VLOOKUP($B437,Home!$C$8:$J$207,8,FALSE)=0,"",VLOOKUP($B437,Home!$C$8:$J$207,8,FALSE)),"")</f>
        <v/>
      </c>
      <c r="G437" s="139"/>
      <c r="H437" s="79"/>
      <c r="I437" s="79"/>
      <c r="J437" s="79"/>
      <c r="K437" s="63" t="str">
        <f t="shared" si="13"/>
        <v/>
      </c>
      <c r="L437" s="74" t="str">
        <f t="shared" si="12"/>
        <v/>
      </c>
      <c r="M437" s="110"/>
      <c r="N437" s="110"/>
      <c r="O437" s="110"/>
      <c r="P437" s="110"/>
    </row>
    <row r="438" spans="1:16" x14ac:dyDescent="0.25">
      <c r="A438" s="49">
        <v>435</v>
      </c>
      <c r="B438" s="132" t="str">
        <f>IFERROR(VLOOKUP($A438,Baggrundsark!$C$4:$T$2502,13,FALSE),"")</f>
        <v/>
      </c>
      <c r="C438" s="32" t="str">
        <f>IFERROR(VLOOKUP($A438,Baggrundsark!$C$4:$T$2502,14,FALSE),"")</f>
        <v/>
      </c>
      <c r="D438" s="32" t="str">
        <f>IFERROR(VLOOKUP($A438,Baggrundsark!$C$4:$T$2502,16,FALSE),"")</f>
        <v/>
      </c>
      <c r="E438" s="132" t="str">
        <f>IFERROR(VLOOKUP($A438,Baggrundsark!$C$4:$T$2502,17,FALSE),"")</f>
        <v/>
      </c>
      <c r="F438" s="71" t="str">
        <f>IFERROR(IF(VLOOKUP($B438,Home!$C$8:$J$207,8,FALSE)=0,"",VLOOKUP($B438,Home!$C$8:$J$207,8,FALSE)),"")</f>
        <v/>
      </c>
      <c r="G438" s="139"/>
      <c r="H438" s="77"/>
      <c r="I438" s="77"/>
      <c r="J438" s="77"/>
      <c r="K438" s="63" t="str">
        <f t="shared" si="13"/>
        <v/>
      </c>
      <c r="L438" s="74" t="str">
        <f t="shared" si="12"/>
        <v/>
      </c>
      <c r="M438" s="110"/>
      <c r="N438" s="110"/>
      <c r="O438" s="110"/>
      <c r="P438" s="110"/>
    </row>
    <row r="439" spans="1:16" x14ac:dyDescent="0.25">
      <c r="A439" s="49">
        <v>436</v>
      </c>
      <c r="B439" s="132" t="str">
        <f>IFERROR(VLOOKUP($A439,Baggrundsark!$C$4:$T$2502,13,FALSE),"")</f>
        <v/>
      </c>
      <c r="C439" s="32" t="str">
        <f>IFERROR(VLOOKUP($A439,Baggrundsark!$C$4:$T$2502,14,FALSE),"")</f>
        <v/>
      </c>
      <c r="D439" s="32" t="str">
        <f>IFERROR(VLOOKUP($A439,Baggrundsark!$C$4:$T$2502,16,FALSE),"")</f>
        <v/>
      </c>
      <c r="E439" s="132" t="str">
        <f>IFERROR(VLOOKUP($A439,Baggrundsark!$C$4:$T$2502,17,FALSE),"")</f>
        <v/>
      </c>
      <c r="F439" s="71" t="str">
        <f>IFERROR(IF(VLOOKUP($B439,Home!$C$8:$J$207,8,FALSE)=0,"",VLOOKUP($B439,Home!$C$8:$J$207,8,FALSE)),"")</f>
        <v/>
      </c>
      <c r="G439" s="139"/>
      <c r="H439" s="79"/>
      <c r="I439" s="79"/>
      <c r="J439" s="79"/>
      <c r="K439" s="63" t="str">
        <f t="shared" si="13"/>
        <v/>
      </c>
      <c r="L439" s="74" t="str">
        <f t="shared" si="12"/>
        <v/>
      </c>
      <c r="M439" s="110"/>
      <c r="N439" s="110"/>
      <c r="O439" s="110"/>
      <c r="P439" s="110"/>
    </row>
    <row r="440" spans="1:16" x14ac:dyDescent="0.25">
      <c r="A440" s="49">
        <v>437</v>
      </c>
      <c r="B440" s="132" t="str">
        <f>IFERROR(VLOOKUP($A440,Baggrundsark!$C$4:$T$2502,13,FALSE),"")</f>
        <v/>
      </c>
      <c r="C440" s="32" t="str">
        <f>IFERROR(VLOOKUP($A440,Baggrundsark!$C$4:$T$2502,14,FALSE),"")</f>
        <v/>
      </c>
      <c r="D440" s="32" t="str">
        <f>IFERROR(VLOOKUP($A440,Baggrundsark!$C$4:$T$2502,16,FALSE),"")</f>
        <v/>
      </c>
      <c r="E440" s="132" t="str">
        <f>IFERROR(VLOOKUP($A440,Baggrundsark!$C$4:$T$2502,17,FALSE),"")</f>
        <v/>
      </c>
      <c r="F440" s="71" t="str">
        <f>IFERROR(IF(VLOOKUP($B440,Home!$C$8:$J$207,8,FALSE)=0,"",VLOOKUP($B440,Home!$C$8:$J$207,8,FALSE)),"")</f>
        <v/>
      </c>
      <c r="G440" s="139"/>
      <c r="H440" s="77"/>
      <c r="I440" s="77"/>
      <c r="J440" s="77"/>
      <c r="K440" s="63" t="str">
        <f t="shared" si="13"/>
        <v/>
      </c>
      <c r="L440" s="74" t="str">
        <f t="shared" si="12"/>
        <v/>
      </c>
      <c r="M440" s="110"/>
      <c r="N440" s="110"/>
      <c r="O440" s="110"/>
      <c r="P440" s="110"/>
    </row>
    <row r="441" spans="1:16" x14ac:dyDescent="0.25">
      <c r="A441" s="49">
        <v>438</v>
      </c>
      <c r="B441" s="132" t="str">
        <f>IFERROR(VLOOKUP($A441,Baggrundsark!$C$4:$T$2502,13,FALSE),"")</f>
        <v/>
      </c>
      <c r="C441" s="32" t="str">
        <f>IFERROR(VLOOKUP($A441,Baggrundsark!$C$4:$T$2502,14,FALSE),"")</f>
        <v/>
      </c>
      <c r="D441" s="32" t="str">
        <f>IFERROR(VLOOKUP($A441,Baggrundsark!$C$4:$T$2502,16,FALSE),"")</f>
        <v/>
      </c>
      <c r="E441" s="132" t="str">
        <f>IFERROR(VLOOKUP($A441,Baggrundsark!$C$4:$T$2502,17,FALSE),"")</f>
        <v/>
      </c>
      <c r="F441" s="71" t="str">
        <f>IFERROR(IF(VLOOKUP($B441,Home!$C$8:$J$207,8,FALSE)=0,"",VLOOKUP($B441,Home!$C$8:$J$207,8,FALSE)),"")</f>
        <v/>
      </c>
      <c r="G441" s="139"/>
      <c r="H441" s="79"/>
      <c r="I441" s="79"/>
      <c r="J441" s="79"/>
      <c r="K441" s="63" t="str">
        <f t="shared" si="13"/>
        <v/>
      </c>
      <c r="L441" s="74" t="str">
        <f t="shared" si="12"/>
        <v/>
      </c>
      <c r="M441" s="110"/>
      <c r="N441" s="110"/>
      <c r="O441" s="110"/>
      <c r="P441" s="110"/>
    </row>
    <row r="442" spans="1:16" x14ac:dyDescent="0.25">
      <c r="A442" s="49">
        <v>439</v>
      </c>
      <c r="B442" s="132" t="str">
        <f>IFERROR(VLOOKUP($A442,Baggrundsark!$C$4:$T$2502,13,FALSE),"")</f>
        <v/>
      </c>
      <c r="C442" s="32" t="str">
        <f>IFERROR(VLOOKUP($A442,Baggrundsark!$C$4:$T$2502,14,FALSE),"")</f>
        <v/>
      </c>
      <c r="D442" s="32" t="str">
        <f>IFERROR(VLOOKUP($A442,Baggrundsark!$C$4:$T$2502,16,FALSE),"")</f>
        <v/>
      </c>
      <c r="E442" s="132" t="str">
        <f>IFERROR(VLOOKUP($A442,Baggrundsark!$C$4:$T$2502,17,FALSE),"")</f>
        <v/>
      </c>
      <c r="F442" s="71" t="str">
        <f>IFERROR(IF(VLOOKUP($B442,Home!$C$8:$J$207,8,FALSE)=0,"",VLOOKUP($B442,Home!$C$8:$J$207,8,FALSE)),"")</f>
        <v/>
      </c>
      <c r="G442" s="139"/>
      <c r="H442" s="77"/>
      <c r="I442" s="77"/>
      <c r="J442" s="77"/>
      <c r="K442" s="63" t="str">
        <f t="shared" si="13"/>
        <v/>
      </c>
      <c r="L442" s="74" t="str">
        <f t="shared" si="12"/>
        <v/>
      </c>
      <c r="M442" s="110"/>
      <c r="N442" s="110"/>
      <c r="O442" s="110"/>
      <c r="P442" s="110"/>
    </row>
    <row r="443" spans="1:16" x14ac:dyDescent="0.25">
      <c r="A443" s="49">
        <v>440</v>
      </c>
      <c r="B443" s="132" t="str">
        <f>IFERROR(VLOOKUP($A443,Baggrundsark!$C$4:$T$2502,13,FALSE),"")</f>
        <v/>
      </c>
      <c r="C443" s="32" t="str">
        <f>IFERROR(VLOOKUP($A443,Baggrundsark!$C$4:$T$2502,14,FALSE),"")</f>
        <v/>
      </c>
      <c r="D443" s="32" t="str">
        <f>IFERROR(VLOOKUP($A443,Baggrundsark!$C$4:$T$2502,16,FALSE),"")</f>
        <v/>
      </c>
      <c r="E443" s="132" t="str">
        <f>IFERROR(VLOOKUP($A443,Baggrundsark!$C$4:$T$2502,17,FALSE),"")</f>
        <v/>
      </c>
      <c r="F443" s="71" t="str">
        <f>IFERROR(IF(VLOOKUP($B443,Home!$C$8:$J$207,8,FALSE)=0,"",VLOOKUP($B443,Home!$C$8:$J$207,8,FALSE)),"")</f>
        <v/>
      </c>
      <c r="G443" s="139"/>
      <c r="H443" s="79"/>
      <c r="I443" s="79"/>
      <c r="J443" s="79"/>
      <c r="K443" s="63" t="str">
        <f t="shared" si="13"/>
        <v/>
      </c>
      <c r="L443" s="74" t="str">
        <f t="shared" si="12"/>
        <v/>
      </c>
      <c r="M443" s="110"/>
      <c r="N443" s="110"/>
      <c r="O443" s="110"/>
      <c r="P443" s="110"/>
    </row>
    <row r="444" spans="1:16" x14ac:dyDescent="0.25">
      <c r="A444" s="49">
        <v>441</v>
      </c>
      <c r="B444" s="132" t="str">
        <f>IFERROR(VLOOKUP($A444,Baggrundsark!$C$4:$T$2502,13,FALSE),"")</f>
        <v/>
      </c>
      <c r="C444" s="32" t="str">
        <f>IFERROR(VLOOKUP($A444,Baggrundsark!$C$4:$T$2502,14,FALSE),"")</f>
        <v/>
      </c>
      <c r="D444" s="32" t="str">
        <f>IFERROR(VLOOKUP($A444,Baggrundsark!$C$4:$T$2502,16,FALSE),"")</f>
        <v/>
      </c>
      <c r="E444" s="132" t="str">
        <f>IFERROR(VLOOKUP($A444,Baggrundsark!$C$4:$T$2502,17,FALSE),"")</f>
        <v/>
      </c>
      <c r="F444" s="71" t="str">
        <f>IFERROR(IF(VLOOKUP($B444,Home!$C$8:$J$207,8,FALSE)=0,"",VLOOKUP($B444,Home!$C$8:$J$207,8,FALSE)),"")</f>
        <v/>
      </c>
      <c r="G444" s="139"/>
      <c r="H444" s="77"/>
      <c r="I444" s="77"/>
      <c r="J444" s="77"/>
      <c r="K444" s="63" t="str">
        <f t="shared" si="13"/>
        <v/>
      </c>
      <c r="L444" s="74" t="str">
        <f t="shared" si="12"/>
        <v/>
      </c>
      <c r="M444" s="110"/>
      <c r="N444" s="110"/>
      <c r="O444" s="110"/>
      <c r="P444" s="110"/>
    </row>
    <row r="445" spans="1:16" x14ac:dyDescent="0.25">
      <c r="A445" s="49">
        <v>442</v>
      </c>
      <c r="B445" s="132" t="str">
        <f>IFERROR(VLOOKUP($A445,Baggrundsark!$C$4:$T$2502,13,FALSE),"")</f>
        <v/>
      </c>
      <c r="C445" s="32" t="str">
        <f>IFERROR(VLOOKUP($A445,Baggrundsark!$C$4:$T$2502,14,FALSE),"")</f>
        <v/>
      </c>
      <c r="D445" s="32" t="str">
        <f>IFERROR(VLOOKUP($A445,Baggrundsark!$C$4:$T$2502,16,FALSE),"")</f>
        <v/>
      </c>
      <c r="E445" s="132" t="str">
        <f>IFERROR(VLOOKUP($A445,Baggrundsark!$C$4:$T$2502,17,FALSE),"")</f>
        <v/>
      </c>
      <c r="F445" s="71" t="str">
        <f>IFERROR(IF(VLOOKUP($B445,Home!$C$8:$J$207,8,FALSE)=0,"",VLOOKUP($B445,Home!$C$8:$J$207,8,FALSE)),"")</f>
        <v/>
      </c>
      <c r="G445" s="139"/>
      <c r="H445" s="79"/>
      <c r="I445" s="79"/>
      <c r="J445" s="79"/>
      <c r="K445" s="63" t="str">
        <f t="shared" si="13"/>
        <v/>
      </c>
      <c r="L445" s="74" t="str">
        <f t="shared" si="12"/>
        <v/>
      </c>
      <c r="M445" s="110"/>
      <c r="N445" s="110"/>
      <c r="O445" s="110"/>
      <c r="P445" s="110"/>
    </row>
    <row r="446" spans="1:16" x14ac:dyDescent="0.25">
      <c r="A446" s="49">
        <v>443</v>
      </c>
      <c r="B446" s="132" t="str">
        <f>IFERROR(VLOOKUP($A446,Baggrundsark!$C$4:$T$2502,13,FALSE),"")</f>
        <v/>
      </c>
      <c r="C446" s="32" t="str">
        <f>IFERROR(VLOOKUP($A446,Baggrundsark!$C$4:$T$2502,14,FALSE),"")</f>
        <v/>
      </c>
      <c r="D446" s="32" t="str">
        <f>IFERROR(VLOOKUP($A446,Baggrundsark!$C$4:$T$2502,16,FALSE),"")</f>
        <v/>
      </c>
      <c r="E446" s="132" t="str">
        <f>IFERROR(VLOOKUP($A446,Baggrundsark!$C$4:$T$2502,17,FALSE),"")</f>
        <v/>
      </c>
      <c r="F446" s="71" t="str">
        <f>IFERROR(IF(VLOOKUP($B446,Home!$C$8:$J$207,8,FALSE)=0,"",VLOOKUP($B446,Home!$C$8:$J$207,8,FALSE)),"")</f>
        <v/>
      </c>
      <c r="G446" s="139"/>
      <c r="H446" s="77"/>
      <c r="I446" s="77"/>
      <c r="J446" s="77"/>
      <c r="K446" s="63" t="str">
        <f t="shared" si="13"/>
        <v/>
      </c>
      <c r="L446" s="74" t="str">
        <f t="shared" si="12"/>
        <v/>
      </c>
      <c r="M446" s="110"/>
      <c r="N446" s="110"/>
      <c r="O446" s="110"/>
      <c r="P446" s="110"/>
    </row>
    <row r="447" spans="1:16" x14ac:dyDescent="0.25">
      <c r="A447" s="49">
        <v>444</v>
      </c>
      <c r="B447" s="132" t="str">
        <f>IFERROR(VLOOKUP($A447,Baggrundsark!$C$4:$T$2502,13,FALSE),"")</f>
        <v/>
      </c>
      <c r="C447" s="32" t="str">
        <f>IFERROR(VLOOKUP($A447,Baggrundsark!$C$4:$T$2502,14,FALSE),"")</f>
        <v/>
      </c>
      <c r="D447" s="32" t="str">
        <f>IFERROR(VLOOKUP($A447,Baggrundsark!$C$4:$T$2502,16,FALSE),"")</f>
        <v/>
      </c>
      <c r="E447" s="132" t="str">
        <f>IFERROR(VLOOKUP($A447,Baggrundsark!$C$4:$T$2502,17,FALSE),"")</f>
        <v/>
      </c>
      <c r="F447" s="71" t="str">
        <f>IFERROR(IF(VLOOKUP($B447,Home!$C$8:$J$207,8,FALSE)=0,"",VLOOKUP($B447,Home!$C$8:$J$207,8,FALSE)),"")</f>
        <v/>
      </c>
      <c r="G447" s="139"/>
      <c r="H447" s="79"/>
      <c r="I447" s="79"/>
      <c r="J447" s="79"/>
      <c r="K447" s="63" t="str">
        <f t="shared" si="13"/>
        <v/>
      </c>
      <c r="L447" s="74" t="str">
        <f t="shared" si="12"/>
        <v/>
      </c>
      <c r="M447" s="110"/>
      <c r="N447" s="110"/>
      <c r="O447" s="110"/>
      <c r="P447" s="110"/>
    </row>
    <row r="448" spans="1:16" x14ac:dyDescent="0.25">
      <c r="A448" s="49">
        <v>445</v>
      </c>
      <c r="B448" s="132" t="str">
        <f>IFERROR(VLOOKUP($A448,Baggrundsark!$C$4:$T$2502,13,FALSE),"")</f>
        <v/>
      </c>
      <c r="C448" s="32" t="str">
        <f>IFERROR(VLOOKUP($A448,Baggrundsark!$C$4:$T$2502,14,FALSE),"")</f>
        <v/>
      </c>
      <c r="D448" s="32" t="str">
        <f>IFERROR(VLOOKUP($A448,Baggrundsark!$C$4:$T$2502,16,FALSE),"")</f>
        <v/>
      </c>
      <c r="E448" s="132" t="str">
        <f>IFERROR(VLOOKUP($A448,Baggrundsark!$C$4:$T$2502,17,FALSE),"")</f>
        <v/>
      </c>
      <c r="F448" s="71" t="str">
        <f>IFERROR(IF(VLOOKUP($B448,Home!$C$8:$J$207,8,FALSE)=0,"",VLOOKUP($B448,Home!$C$8:$J$207,8,FALSE)),"")</f>
        <v/>
      </c>
      <c r="G448" s="139"/>
      <c r="H448" s="77"/>
      <c r="I448" s="77"/>
      <c r="J448" s="77"/>
      <c r="K448" s="63" t="str">
        <f t="shared" si="13"/>
        <v/>
      </c>
      <c r="L448" s="74" t="str">
        <f t="shared" si="12"/>
        <v/>
      </c>
      <c r="M448" s="110"/>
      <c r="N448" s="110"/>
      <c r="O448" s="110"/>
      <c r="P448" s="110"/>
    </row>
    <row r="449" spans="1:16" x14ac:dyDescent="0.25">
      <c r="A449" s="49">
        <v>446</v>
      </c>
      <c r="B449" s="132" t="str">
        <f>IFERROR(VLOOKUP($A449,Baggrundsark!$C$4:$T$2502,13,FALSE),"")</f>
        <v/>
      </c>
      <c r="C449" s="32" t="str">
        <f>IFERROR(VLOOKUP($A449,Baggrundsark!$C$4:$T$2502,14,FALSE),"")</f>
        <v/>
      </c>
      <c r="D449" s="32" t="str">
        <f>IFERROR(VLOOKUP($A449,Baggrundsark!$C$4:$T$2502,16,FALSE),"")</f>
        <v/>
      </c>
      <c r="E449" s="132" t="str">
        <f>IFERROR(VLOOKUP($A449,Baggrundsark!$C$4:$T$2502,17,FALSE),"")</f>
        <v/>
      </c>
      <c r="F449" s="71" t="str">
        <f>IFERROR(IF(VLOOKUP($B449,Home!$C$8:$J$207,8,FALSE)=0,"",VLOOKUP($B449,Home!$C$8:$J$207,8,FALSE)),"")</f>
        <v/>
      </c>
      <c r="G449" s="139"/>
      <c r="H449" s="79"/>
      <c r="I449" s="79"/>
      <c r="J449" s="79"/>
      <c r="K449" s="63" t="str">
        <f t="shared" si="13"/>
        <v/>
      </c>
      <c r="L449" s="74" t="str">
        <f t="shared" si="12"/>
        <v/>
      </c>
      <c r="M449" s="110"/>
      <c r="N449" s="110"/>
      <c r="O449" s="110"/>
      <c r="P449" s="110"/>
    </row>
    <row r="450" spans="1:16" x14ac:dyDescent="0.25">
      <c r="A450" s="49">
        <v>447</v>
      </c>
      <c r="B450" s="132" t="str">
        <f>IFERROR(VLOOKUP($A450,Baggrundsark!$C$4:$T$2502,13,FALSE),"")</f>
        <v/>
      </c>
      <c r="C450" s="32" t="str">
        <f>IFERROR(VLOOKUP($A450,Baggrundsark!$C$4:$T$2502,14,FALSE),"")</f>
        <v/>
      </c>
      <c r="D450" s="32" t="str">
        <f>IFERROR(VLOOKUP($A450,Baggrundsark!$C$4:$T$2502,16,FALSE),"")</f>
        <v/>
      </c>
      <c r="E450" s="132" t="str">
        <f>IFERROR(VLOOKUP($A450,Baggrundsark!$C$4:$T$2502,17,FALSE),"")</f>
        <v/>
      </c>
      <c r="F450" s="71" t="str">
        <f>IFERROR(IF(VLOOKUP($B450,Home!$C$8:$J$207,8,FALSE)=0,"",VLOOKUP($B450,Home!$C$8:$J$207,8,FALSE)),"")</f>
        <v/>
      </c>
      <c r="G450" s="139"/>
      <c r="H450" s="77"/>
      <c r="I450" s="77"/>
      <c r="J450" s="77"/>
      <c r="K450" s="63" t="str">
        <f t="shared" si="13"/>
        <v/>
      </c>
      <c r="L450" s="74" t="str">
        <f t="shared" si="12"/>
        <v/>
      </c>
      <c r="M450" s="110"/>
      <c r="N450" s="110"/>
      <c r="O450" s="110"/>
      <c r="P450" s="110"/>
    </row>
    <row r="451" spans="1:16" x14ac:dyDescent="0.25">
      <c r="A451" s="49">
        <v>448</v>
      </c>
      <c r="B451" s="132" t="str">
        <f>IFERROR(VLOOKUP($A451,Baggrundsark!$C$4:$T$2502,13,FALSE),"")</f>
        <v/>
      </c>
      <c r="C451" s="32" t="str">
        <f>IFERROR(VLOOKUP($A451,Baggrundsark!$C$4:$T$2502,14,FALSE),"")</f>
        <v/>
      </c>
      <c r="D451" s="32" t="str">
        <f>IFERROR(VLOOKUP($A451,Baggrundsark!$C$4:$T$2502,16,FALSE),"")</f>
        <v/>
      </c>
      <c r="E451" s="132" t="str">
        <f>IFERROR(VLOOKUP($A451,Baggrundsark!$C$4:$T$2502,17,FALSE),"")</f>
        <v/>
      </c>
      <c r="F451" s="71" t="str">
        <f>IFERROR(IF(VLOOKUP($B451,Home!$C$8:$J$207,8,FALSE)=0,"",VLOOKUP($B451,Home!$C$8:$J$207,8,FALSE)),"")</f>
        <v/>
      </c>
      <c r="G451" s="139"/>
      <c r="H451" s="79"/>
      <c r="I451" s="79"/>
      <c r="J451" s="79"/>
      <c r="K451" s="63" t="str">
        <f t="shared" si="13"/>
        <v/>
      </c>
      <c r="L451" s="74" t="str">
        <f t="shared" si="12"/>
        <v/>
      </c>
      <c r="M451" s="110"/>
      <c r="N451" s="110"/>
      <c r="O451" s="110"/>
      <c r="P451" s="110"/>
    </row>
    <row r="452" spans="1:16" x14ac:dyDescent="0.25">
      <c r="A452" s="49">
        <v>449</v>
      </c>
      <c r="B452" s="132" t="str">
        <f>IFERROR(VLOOKUP($A452,Baggrundsark!$C$4:$T$2502,13,FALSE),"")</f>
        <v/>
      </c>
      <c r="C452" s="32" t="str">
        <f>IFERROR(VLOOKUP($A452,Baggrundsark!$C$4:$T$2502,14,FALSE),"")</f>
        <v/>
      </c>
      <c r="D452" s="32" t="str">
        <f>IFERROR(VLOOKUP($A452,Baggrundsark!$C$4:$T$2502,16,FALSE),"")</f>
        <v/>
      </c>
      <c r="E452" s="132" t="str">
        <f>IFERROR(VLOOKUP($A452,Baggrundsark!$C$4:$T$2502,17,FALSE),"")</f>
        <v/>
      </c>
      <c r="F452" s="71" t="str">
        <f>IFERROR(IF(VLOOKUP($B452,Home!$C$8:$J$207,8,FALSE)=0,"",VLOOKUP($B452,Home!$C$8:$J$207,8,FALSE)),"")</f>
        <v/>
      </c>
      <c r="G452" s="139"/>
      <c r="H452" s="77"/>
      <c r="I452" s="77"/>
      <c r="J452" s="77"/>
      <c r="K452" s="63" t="str">
        <f t="shared" si="13"/>
        <v/>
      </c>
      <c r="L452" s="74" t="str">
        <f t="shared" ref="L452:L503" si="14">IFERROR(ROUNDDOWN(K452/100*G452,2),"")</f>
        <v/>
      </c>
      <c r="M452" s="110"/>
      <c r="N452" s="110"/>
      <c r="O452" s="110"/>
      <c r="P452" s="110"/>
    </row>
    <row r="453" spans="1:16" x14ac:dyDescent="0.25">
      <c r="A453" s="49">
        <v>450</v>
      </c>
      <c r="B453" s="132" t="str">
        <f>IFERROR(VLOOKUP($A453,Baggrundsark!$C$4:$T$2502,13,FALSE),"")</f>
        <v/>
      </c>
      <c r="C453" s="32" t="str">
        <f>IFERROR(VLOOKUP($A453,Baggrundsark!$C$4:$T$2502,14,FALSE),"")</f>
        <v/>
      </c>
      <c r="D453" s="32" t="str">
        <f>IFERROR(VLOOKUP($A453,Baggrundsark!$C$4:$T$2502,16,FALSE),"")</f>
        <v/>
      </c>
      <c r="E453" s="132" t="str">
        <f>IFERROR(VLOOKUP($A453,Baggrundsark!$C$4:$T$2502,17,FALSE),"")</f>
        <v/>
      </c>
      <c r="F453" s="71" t="str">
        <f>IFERROR(IF(VLOOKUP($B453,Home!$C$8:$J$207,8,FALSE)=0,"",VLOOKUP($B453,Home!$C$8:$J$207,8,FALSE)),"")</f>
        <v/>
      </c>
      <c r="G453" s="139"/>
      <c r="H453" s="79"/>
      <c r="I453" s="79"/>
      <c r="J453" s="79"/>
      <c r="K453" s="63" t="str">
        <f t="shared" ref="K453:K503" si="15">IF(SUM(H453:J453)=0,"",SUM(H453:J453))</f>
        <v/>
      </c>
      <c r="L453" s="74" t="str">
        <f t="shared" si="14"/>
        <v/>
      </c>
      <c r="M453" s="110"/>
      <c r="N453" s="110"/>
      <c r="O453" s="110"/>
      <c r="P453" s="110"/>
    </row>
    <row r="454" spans="1:16" x14ac:dyDescent="0.25">
      <c r="A454" s="49">
        <v>451</v>
      </c>
      <c r="B454" s="132" t="str">
        <f>IFERROR(VLOOKUP($A454,Baggrundsark!$C$4:$T$2502,13,FALSE),"")</f>
        <v/>
      </c>
      <c r="C454" s="32" t="str">
        <f>IFERROR(VLOOKUP($A454,Baggrundsark!$C$4:$T$2502,14,FALSE),"")</f>
        <v/>
      </c>
      <c r="D454" s="32" t="str">
        <f>IFERROR(VLOOKUP($A454,Baggrundsark!$C$4:$T$2502,16,FALSE),"")</f>
        <v/>
      </c>
      <c r="E454" s="132" t="str">
        <f>IFERROR(VLOOKUP($A454,Baggrundsark!$C$4:$T$2502,17,FALSE),"")</f>
        <v/>
      </c>
      <c r="F454" s="71" t="str">
        <f>IFERROR(IF(VLOOKUP($B454,Home!$C$8:$J$207,8,FALSE)=0,"",VLOOKUP($B454,Home!$C$8:$J$207,8,FALSE)),"")</f>
        <v/>
      </c>
      <c r="G454" s="139"/>
      <c r="H454" s="77"/>
      <c r="I454" s="77"/>
      <c r="J454" s="77"/>
      <c r="K454" s="63" t="str">
        <f t="shared" si="15"/>
        <v/>
      </c>
      <c r="L454" s="74" t="str">
        <f t="shared" si="14"/>
        <v/>
      </c>
      <c r="M454" s="110"/>
      <c r="N454" s="110"/>
      <c r="O454" s="110"/>
      <c r="P454" s="110"/>
    </row>
    <row r="455" spans="1:16" x14ac:dyDescent="0.25">
      <c r="A455" s="49">
        <v>452</v>
      </c>
      <c r="B455" s="132" t="str">
        <f>IFERROR(VLOOKUP($A455,Baggrundsark!$C$4:$T$2502,13,FALSE),"")</f>
        <v/>
      </c>
      <c r="C455" s="32" t="str">
        <f>IFERROR(VLOOKUP($A455,Baggrundsark!$C$4:$T$2502,14,FALSE),"")</f>
        <v/>
      </c>
      <c r="D455" s="32" t="str">
        <f>IFERROR(VLOOKUP($A455,Baggrundsark!$C$4:$T$2502,16,FALSE),"")</f>
        <v/>
      </c>
      <c r="E455" s="132" t="str">
        <f>IFERROR(VLOOKUP($A455,Baggrundsark!$C$4:$T$2502,17,FALSE),"")</f>
        <v/>
      </c>
      <c r="F455" s="71" t="str">
        <f>IFERROR(IF(VLOOKUP($B455,Home!$C$8:$J$207,8,FALSE)=0,"",VLOOKUP($B455,Home!$C$8:$J$207,8,FALSE)),"")</f>
        <v/>
      </c>
      <c r="G455" s="139"/>
      <c r="H455" s="79"/>
      <c r="I455" s="79"/>
      <c r="J455" s="79"/>
      <c r="K455" s="63" t="str">
        <f t="shared" si="15"/>
        <v/>
      </c>
      <c r="L455" s="74" t="str">
        <f t="shared" si="14"/>
        <v/>
      </c>
      <c r="M455" s="110"/>
      <c r="N455" s="110"/>
      <c r="O455" s="110"/>
      <c r="P455" s="110"/>
    </row>
    <row r="456" spans="1:16" x14ac:dyDescent="0.25">
      <c r="A456" s="49">
        <v>453</v>
      </c>
      <c r="B456" s="132" t="str">
        <f>IFERROR(VLOOKUP($A456,Baggrundsark!$C$4:$T$2502,13,FALSE),"")</f>
        <v/>
      </c>
      <c r="C456" s="32" t="str">
        <f>IFERROR(VLOOKUP($A456,Baggrundsark!$C$4:$T$2502,14,FALSE),"")</f>
        <v/>
      </c>
      <c r="D456" s="32" t="str">
        <f>IFERROR(VLOOKUP($A456,Baggrundsark!$C$4:$T$2502,16,FALSE),"")</f>
        <v/>
      </c>
      <c r="E456" s="132" t="str">
        <f>IFERROR(VLOOKUP($A456,Baggrundsark!$C$4:$T$2502,17,FALSE),"")</f>
        <v/>
      </c>
      <c r="F456" s="71" t="str">
        <f>IFERROR(IF(VLOOKUP($B456,Home!$C$8:$J$207,8,FALSE)=0,"",VLOOKUP($B456,Home!$C$8:$J$207,8,FALSE)),"")</f>
        <v/>
      </c>
      <c r="G456" s="139"/>
      <c r="H456" s="77"/>
      <c r="I456" s="77"/>
      <c r="J456" s="77"/>
      <c r="K456" s="63" t="str">
        <f t="shared" si="15"/>
        <v/>
      </c>
      <c r="L456" s="74" t="str">
        <f t="shared" si="14"/>
        <v/>
      </c>
      <c r="M456" s="110"/>
      <c r="N456" s="110"/>
      <c r="O456" s="110"/>
      <c r="P456" s="110"/>
    </row>
    <row r="457" spans="1:16" x14ac:dyDescent="0.25">
      <c r="A457" s="49">
        <v>454</v>
      </c>
      <c r="B457" s="132" t="str">
        <f>IFERROR(VLOOKUP($A457,Baggrundsark!$C$4:$T$2502,13,FALSE),"")</f>
        <v/>
      </c>
      <c r="C457" s="32" t="str">
        <f>IFERROR(VLOOKUP($A457,Baggrundsark!$C$4:$T$2502,14,FALSE),"")</f>
        <v/>
      </c>
      <c r="D457" s="32" t="str">
        <f>IFERROR(VLOOKUP($A457,Baggrundsark!$C$4:$T$2502,16,FALSE),"")</f>
        <v/>
      </c>
      <c r="E457" s="132" t="str">
        <f>IFERROR(VLOOKUP($A457,Baggrundsark!$C$4:$T$2502,17,FALSE),"")</f>
        <v/>
      </c>
      <c r="F457" s="71" t="str">
        <f>IFERROR(IF(VLOOKUP($B457,Home!$C$8:$J$207,8,FALSE)=0,"",VLOOKUP($B457,Home!$C$8:$J$207,8,FALSE)),"")</f>
        <v/>
      </c>
      <c r="G457" s="139"/>
      <c r="H457" s="79"/>
      <c r="I457" s="79"/>
      <c r="J457" s="79"/>
      <c r="K457" s="63" t="str">
        <f t="shared" si="15"/>
        <v/>
      </c>
      <c r="L457" s="74" t="str">
        <f t="shared" si="14"/>
        <v/>
      </c>
      <c r="M457" s="110"/>
      <c r="N457" s="110"/>
      <c r="O457" s="110"/>
      <c r="P457" s="110"/>
    </row>
    <row r="458" spans="1:16" x14ac:dyDescent="0.25">
      <c r="A458" s="49">
        <v>455</v>
      </c>
      <c r="B458" s="132" t="str">
        <f>IFERROR(VLOOKUP($A458,Baggrundsark!$C$4:$T$2502,13,FALSE),"")</f>
        <v/>
      </c>
      <c r="C458" s="32" t="str">
        <f>IFERROR(VLOOKUP($A458,Baggrundsark!$C$4:$T$2502,14,FALSE),"")</f>
        <v/>
      </c>
      <c r="D458" s="32" t="str">
        <f>IFERROR(VLOOKUP($A458,Baggrundsark!$C$4:$T$2502,16,FALSE),"")</f>
        <v/>
      </c>
      <c r="E458" s="132" t="str">
        <f>IFERROR(VLOOKUP($A458,Baggrundsark!$C$4:$T$2502,17,FALSE),"")</f>
        <v/>
      </c>
      <c r="F458" s="71" t="str">
        <f>IFERROR(IF(VLOOKUP($B458,Home!$C$8:$J$207,8,FALSE)=0,"",VLOOKUP($B458,Home!$C$8:$J$207,8,FALSE)),"")</f>
        <v/>
      </c>
      <c r="G458" s="139"/>
      <c r="H458" s="77"/>
      <c r="I458" s="77"/>
      <c r="J458" s="77"/>
      <c r="K458" s="63" t="str">
        <f t="shared" si="15"/>
        <v/>
      </c>
      <c r="L458" s="74" t="str">
        <f t="shared" si="14"/>
        <v/>
      </c>
      <c r="M458" s="110"/>
      <c r="N458" s="110"/>
      <c r="O458" s="110"/>
      <c r="P458" s="110"/>
    </row>
    <row r="459" spans="1:16" x14ac:dyDescent="0.25">
      <c r="A459" s="49">
        <v>456</v>
      </c>
      <c r="B459" s="132" t="str">
        <f>IFERROR(VLOOKUP($A459,Baggrundsark!$C$4:$T$2502,13,FALSE),"")</f>
        <v/>
      </c>
      <c r="C459" s="32" t="str">
        <f>IFERROR(VLOOKUP($A459,Baggrundsark!$C$4:$T$2502,14,FALSE),"")</f>
        <v/>
      </c>
      <c r="D459" s="32" t="str">
        <f>IFERROR(VLOOKUP($A459,Baggrundsark!$C$4:$T$2502,16,FALSE),"")</f>
        <v/>
      </c>
      <c r="E459" s="132" t="str">
        <f>IFERROR(VLOOKUP($A459,Baggrundsark!$C$4:$T$2502,17,FALSE),"")</f>
        <v/>
      </c>
      <c r="F459" s="71" t="str">
        <f>IFERROR(IF(VLOOKUP($B459,Home!$C$8:$J$207,8,FALSE)=0,"",VLOOKUP($B459,Home!$C$8:$J$207,8,FALSE)),"")</f>
        <v/>
      </c>
      <c r="G459" s="139"/>
      <c r="H459" s="79"/>
      <c r="I459" s="79"/>
      <c r="J459" s="79"/>
      <c r="K459" s="63" t="str">
        <f t="shared" si="15"/>
        <v/>
      </c>
      <c r="L459" s="74" t="str">
        <f t="shared" si="14"/>
        <v/>
      </c>
      <c r="M459" s="110"/>
      <c r="N459" s="110"/>
      <c r="O459" s="110"/>
      <c r="P459" s="110"/>
    </row>
    <row r="460" spans="1:16" x14ac:dyDescent="0.25">
      <c r="A460" s="49">
        <v>457</v>
      </c>
      <c r="B460" s="132" t="str">
        <f>IFERROR(VLOOKUP($A460,Baggrundsark!$C$4:$T$2502,13,FALSE),"")</f>
        <v/>
      </c>
      <c r="C460" s="32" t="str">
        <f>IFERROR(VLOOKUP($A460,Baggrundsark!$C$4:$T$2502,14,FALSE),"")</f>
        <v/>
      </c>
      <c r="D460" s="32" t="str">
        <f>IFERROR(VLOOKUP($A460,Baggrundsark!$C$4:$T$2502,16,FALSE),"")</f>
        <v/>
      </c>
      <c r="E460" s="132" t="str">
        <f>IFERROR(VLOOKUP($A460,Baggrundsark!$C$4:$T$2502,17,FALSE),"")</f>
        <v/>
      </c>
      <c r="F460" s="71" t="str">
        <f>IFERROR(IF(VLOOKUP($B460,Home!$C$8:$J$207,8,FALSE)=0,"",VLOOKUP($B460,Home!$C$8:$J$207,8,FALSE)),"")</f>
        <v/>
      </c>
      <c r="G460" s="139"/>
      <c r="H460" s="77"/>
      <c r="I460" s="77"/>
      <c r="J460" s="77"/>
      <c r="K460" s="63" t="str">
        <f t="shared" si="15"/>
        <v/>
      </c>
      <c r="L460" s="74" t="str">
        <f t="shared" si="14"/>
        <v/>
      </c>
      <c r="M460" s="110"/>
      <c r="N460" s="110"/>
      <c r="O460" s="110"/>
      <c r="P460" s="110"/>
    </row>
    <row r="461" spans="1:16" x14ac:dyDescent="0.25">
      <c r="A461" s="49">
        <v>458</v>
      </c>
      <c r="B461" s="132" t="str">
        <f>IFERROR(VLOOKUP($A461,Baggrundsark!$C$4:$T$2502,13,FALSE),"")</f>
        <v/>
      </c>
      <c r="C461" s="32" t="str">
        <f>IFERROR(VLOOKUP($A461,Baggrundsark!$C$4:$T$2502,14,FALSE),"")</f>
        <v/>
      </c>
      <c r="D461" s="32" t="str">
        <f>IFERROR(VLOOKUP($A461,Baggrundsark!$C$4:$T$2502,16,FALSE),"")</f>
        <v/>
      </c>
      <c r="E461" s="132" t="str">
        <f>IFERROR(VLOOKUP($A461,Baggrundsark!$C$4:$T$2502,17,FALSE),"")</f>
        <v/>
      </c>
      <c r="F461" s="71" t="str">
        <f>IFERROR(IF(VLOOKUP($B461,Home!$C$8:$J$207,8,FALSE)=0,"",VLOOKUP($B461,Home!$C$8:$J$207,8,FALSE)),"")</f>
        <v/>
      </c>
      <c r="G461" s="139"/>
      <c r="H461" s="79"/>
      <c r="I461" s="79"/>
      <c r="J461" s="79"/>
      <c r="K461" s="63" t="str">
        <f t="shared" si="15"/>
        <v/>
      </c>
      <c r="L461" s="74" t="str">
        <f t="shared" si="14"/>
        <v/>
      </c>
      <c r="M461" s="110"/>
      <c r="N461" s="110"/>
      <c r="O461" s="110"/>
      <c r="P461" s="110"/>
    </row>
    <row r="462" spans="1:16" x14ac:dyDescent="0.25">
      <c r="A462" s="49">
        <v>459</v>
      </c>
      <c r="B462" s="132" t="str">
        <f>IFERROR(VLOOKUP($A462,Baggrundsark!$C$4:$T$2502,13,FALSE),"")</f>
        <v/>
      </c>
      <c r="C462" s="32" t="str">
        <f>IFERROR(VLOOKUP($A462,Baggrundsark!$C$4:$T$2502,14,FALSE),"")</f>
        <v/>
      </c>
      <c r="D462" s="32" t="str">
        <f>IFERROR(VLOOKUP($A462,Baggrundsark!$C$4:$T$2502,16,FALSE),"")</f>
        <v/>
      </c>
      <c r="E462" s="132" t="str">
        <f>IFERROR(VLOOKUP($A462,Baggrundsark!$C$4:$T$2502,17,FALSE),"")</f>
        <v/>
      </c>
      <c r="F462" s="71" t="str">
        <f>IFERROR(IF(VLOOKUP($B462,Home!$C$8:$J$207,8,FALSE)=0,"",VLOOKUP($B462,Home!$C$8:$J$207,8,FALSE)),"")</f>
        <v/>
      </c>
      <c r="G462" s="139"/>
      <c r="H462" s="77"/>
      <c r="I462" s="77"/>
      <c r="J462" s="77"/>
      <c r="K462" s="63" t="str">
        <f t="shared" si="15"/>
        <v/>
      </c>
      <c r="L462" s="74" t="str">
        <f t="shared" si="14"/>
        <v/>
      </c>
      <c r="M462" s="110"/>
      <c r="N462" s="110"/>
      <c r="O462" s="110"/>
      <c r="P462" s="110"/>
    </row>
    <row r="463" spans="1:16" x14ac:dyDescent="0.25">
      <c r="A463" s="49">
        <v>460</v>
      </c>
      <c r="B463" s="132" t="str">
        <f>IFERROR(VLOOKUP($A463,Baggrundsark!$C$4:$T$2502,13,FALSE),"")</f>
        <v/>
      </c>
      <c r="C463" s="32" t="str">
        <f>IFERROR(VLOOKUP($A463,Baggrundsark!$C$4:$T$2502,14,FALSE),"")</f>
        <v/>
      </c>
      <c r="D463" s="32" t="str">
        <f>IFERROR(VLOOKUP($A463,Baggrundsark!$C$4:$T$2502,16,FALSE),"")</f>
        <v/>
      </c>
      <c r="E463" s="132" t="str">
        <f>IFERROR(VLOOKUP($A463,Baggrundsark!$C$4:$T$2502,17,FALSE),"")</f>
        <v/>
      </c>
      <c r="F463" s="71" t="str">
        <f>IFERROR(IF(VLOOKUP($B463,Home!$C$8:$J$207,8,FALSE)=0,"",VLOOKUP($B463,Home!$C$8:$J$207,8,FALSE)),"")</f>
        <v/>
      </c>
      <c r="G463" s="139"/>
      <c r="H463" s="79"/>
      <c r="I463" s="79"/>
      <c r="J463" s="79"/>
      <c r="K463" s="63" t="str">
        <f t="shared" si="15"/>
        <v/>
      </c>
      <c r="L463" s="74" t="str">
        <f t="shared" si="14"/>
        <v/>
      </c>
      <c r="M463" s="110"/>
      <c r="N463" s="110"/>
      <c r="O463" s="110"/>
      <c r="P463" s="110"/>
    </row>
    <row r="464" spans="1:16" x14ac:dyDescent="0.25">
      <c r="A464" s="49">
        <v>461</v>
      </c>
      <c r="B464" s="132" t="str">
        <f>IFERROR(VLOOKUP($A464,Baggrundsark!$C$4:$T$2502,13,FALSE),"")</f>
        <v/>
      </c>
      <c r="C464" s="32" t="str">
        <f>IFERROR(VLOOKUP($A464,Baggrundsark!$C$4:$T$2502,14,FALSE),"")</f>
        <v/>
      </c>
      <c r="D464" s="32" t="str">
        <f>IFERROR(VLOOKUP($A464,Baggrundsark!$C$4:$T$2502,16,FALSE),"")</f>
        <v/>
      </c>
      <c r="E464" s="132" t="str">
        <f>IFERROR(VLOOKUP($A464,Baggrundsark!$C$4:$T$2502,17,FALSE),"")</f>
        <v/>
      </c>
      <c r="F464" s="71" t="str">
        <f>IFERROR(IF(VLOOKUP($B464,Home!$C$8:$J$207,8,FALSE)=0,"",VLOOKUP($B464,Home!$C$8:$J$207,8,FALSE)),"")</f>
        <v/>
      </c>
      <c r="G464" s="139"/>
      <c r="H464" s="77"/>
      <c r="I464" s="77"/>
      <c r="J464" s="77"/>
      <c r="K464" s="63" t="str">
        <f t="shared" si="15"/>
        <v/>
      </c>
      <c r="L464" s="74" t="str">
        <f t="shared" si="14"/>
        <v/>
      </c>
      <c r="M464" s="110"/>
      <c r="N464" s="110"/>
      <c r="O464" s="110"/>
      <c r="P464" s="110"/>
    </row>
    <row r="465" spans="1:16" x14ac:dyDescent="0.25">
      <c r="A465" s="49">
        <v>462</v>
      </c>
      <c r="B465" s="132" t="str">
        <f>IFERROR(VLOOKUP($A465,Baggrundsark!$C$4:$T$2502,13,FALSE),"")</f>
        <v/>
      </c>
      <c r="C465" s="32" t="str">
        <f>IFERROR(VLOOKUP($A465,Baggrundsark!$C$4:$T$2502,14,FALSE),"")</f>
        <v/>
      </c>
      <c r="D465" s="32" t="str">
        <f>IFERROR(VLOOKUP($A465,Baggrundsark!$C$4:$T$2502,16,FALSE),"")</f>
        <v/>
      </c>
      <c r="E465" s="132" t="str">
        <f>IFERROR(VLOOKUP($A465,Baggrundsark!$C$4:$T$2502,17,FALSE),"")</f>
        <v/>
      </c>
      <c r="F465" s="71" t="str">
        <f>IFERROR(IF(VLOOKUP($B465,Home!$C$8:$J$207,8,FALSE)=0,"",VLOOKUP($B465,Home!$C$8:$J$207,8,FALSE)),"")</f>
        <v/>
      </c>
      <c r="G465" s="139"/>
      <c r="H465" s="79"/>
      <c r="I465" s="79"/>
      <c r="J465" s="79"/>
      <c r="K465" s="63" t="str">
        <f t="shared" si="15"/>
        <v/>
      </c>
      <c r="L465" s="74" t="str">
        <f t="shared" si="14"/>
        <v/>
      </c>
      <c r="M465" s="110"/>
      <c r="N465" s="110"/>
      <c r="O465" s="110"/>
      <c r="P465" s="110"/>
    </row>
    <row r="466" spans="1:16" x14ac:dyDescent="0.25">
      <c r="A466" s="49">
        <v>463</v>
      </c>
      <c r="B466" s="132" t="str">
        <f>IFERROR(VLOOKUP($A466,Baggrundsark!$C$4:$T$2502,13,FALSE),"")</f>
        <v/>
      </c>
      <c r="C466" s="32" t="str">
        <f>IFERROR(VLOOKUP($A466,Baggrundsark!$C$4:$T$2502,14,FALSE),"")</f>
        <v/>
      </c>
      <c r="D466" s="32" t="str">
        <f>IFERROR(VLOOKUP($A466,Baggrundsark!$C$4:$T$2502,16,FALSE),"")</f>
        <v/>
      </c>
      <c r="E466" s="132" t="str">
        <f>IFERROR(VLOOKUP($A466,Baggrundsark!$C$4:$T$2502,17,FALSE),"")</f>
        <v/>
      </c>
      <c r="F466" s="71" t="str">
        <f>IFERROR(IF(VLOOKUP($B466,Home!$C$8:$J$207,8,FALSE)=0,"",VLOOKUP($B466,Home!$C$8:$J$207,8,FALSE)),"")</f>
        <v/>
      </c>
      <c r="G466" s="139"/>
      <c r="H466" s="77"/>
      <c r="I466" s="77"/>
      <c r="J466" s="77"/>
      <c r="K466" s="63" t="str">
        <f t="shared" si="15"/>
        <v/>
      </c>
      <c r="L466" s="74" t="str">
        <f t="shared" si="14"/>
        <v/>
      </c>
      <c r="M466" s="110"/>
      <c r="N466" s="110"/>
      <c r="O466" s="110"/>
      <c r="P466" s="110"/>
    </row>
    <row r="467" spans="1:16" x14ac:dyDescent="0.25">
      <c r="A467" s="49">
        <v>464</v>
      </c>
      <c r="B467" s="132" t="str">
        <f>IFERROR(VLOOKUP($A467,Baggrundsark!$C$4:$T$2502,13,FALSE),"")</f>
        <v/>
      </c>
      <c r="C467" s="32" t="str">
        <f>IFERROR(VLOOKUP($A467,Baggrundsark!$C$4:$T$2502,14,FALSE),"")</f>
        <v/>
      </c>
      <c r="D467" s="32" t="str">
        <f>IFERROR(VLOOKUP($A467,Baggrundsark!$C$4:$T$2502,16,FALSE),"")</f>
        <v/>
      </c>
      <c r="E467" s="132" t="str">
        <f>IFERROR(VLOOKUP($A467,Baggrundsark!$C$4:$T$2502,17,FALSE),"")</f>
        <v/>
      </c>
      <c r="F467" s="71" t="str">
        <f>IFERROR(IF(VLOOKUP($B467,Home!$C$8:$J$207,8,FALSE)=0,"",VLOOKUP($B467,Home!$C$8:$J$207,8,FALSE)),"")</f>
        <v/>
      </c>
      <c r="G467" s="139"/>
      <c r="H467" s="79"/>
      <c r="I467" s="79"/>
      <c r="J467" s="79"/>
      <c r="K467" s="63" t="str">
        <f t="shared" si="15"/>
        <v/>
      </c>
      <c r="L467" s="74" t="str">
        <f t="shared" si="14"/>
        <v/>
      </c>
      <c r="M467" s="110"/>
      <c r="N467" s="110"/>
      <c r="O467" s="110"/>
      <c r="P467" s="110"/>
    </row>
    <row r="468" spans="1:16" x14ac:dyDescent="0.25">
      <c r="A468" s="49">
        <v>465</v>
      </c>
      <c r="B468" s="132" t="str">
        <f>IFERROR(VLOOKUP($A468,Baggrundsark!$C$4:$T$2502,13,FALSE),"")</f>
        <v/>
      </c>
      <c r="C468" s="32" t="str">
        <f>IFERROR(VLOOKUP($A468,Baggrundsark!$C$4:$T$2502,14,FALSE),"")</f>
        <v/>
      </c>
      <c r="D468" s="32" t="str">
        <f>IFERROR(VLOOKUP($A468,Baggrundsark!$C$4:$T$2502,16,FALSE),"")</f>
        <v/>
      </c>
      <c r="E468" s="132" t="str">
        <f>IFERROR(VLOOKUP($A468,Baggrundsark!$C$4:$T$2502,17,FALSE),"")</f>
        <v/>
      </c>
      <c r="F468" s="71" t="str">
        <f>IFERROR(IF(VLOOKUP($B468,Home!$C$8:$J$207,8,FALSE)=0,"",VLOOKUP($B468,Home!$C$8:$J$207,8,FALSE)),"")</f>
        <v/>
      </c>
      <c r="G468" s="139"/>
      <c r="H468" s="77"/>
      <c r="I468" s="77"/>
      <c r="J468" s="77"/>
      <c r="K468" s="63" t="str">
        <f t="shared" si="15"/>
        <v/>
      </c>
      <c r="L468" s="74" t="str">
        <f t="shared" si="14"/>
        <v/>
      </c>
      <c r="M468" s="110"/>
      <c r="N468" s="110"/>
      <c r="O468" s="110"/>
      <c r="P468" s="110"/>
    </row>
    <row r="469" spans="1:16" x14ac:dyDescent="0.25">
      <c r="A469" s="49">
        <v>466</v>
      </c>
      <c r="B469" s="132" t="str">
        <f>IFERROR(VLOOKUP($A469,Baggrundsark!$C$4:$T$2502,13,FALSE),"")</f>
        <v/>
      </c>
      <c r="C469" s="32" t="str">
        <f>IFERROR(VLOOKUP($A469,Baggrundsark!$C$4:$T$2502,14,FALSE),"")</f>
        <v/>
      </c>
      <c r="D469" s="32" t="str">
        <f>IFERROR(VLOOKUP($A469,Baggrundsark!$C$4:$T$2502,16,FALSE),"")</f>
        <v/>
      </c>
      <c r="E469" s="132" t="str">
        <f>IFERROR(VLOOKUP($A469,Baggrundsark!$C$4:$T$2502,17,FALSE),"")</f>
        <v/>
      </c>
      <c r="F469" s="71" t="str">
        <f>IFERROR(IF(VLOOKUP($B469,Home!$C$8:$J$207,8,FALSE)=0,"",VLOOKUP($B469,Home!$C$8:$J$207,8,FALSE)),"")</f>
        <v/>
      </c>
      <c r="G469" s="139"/>
      <c r="H469" s="79"/>
      <c r="I469" s="79"/>
      <c r="J469" s="79"/>
      <c r="K469" s="63" t="str">
        <f t="shared" si="15"/>
        <v/>
      </c>
      <c r="L469" s="74" t="str">
        <f t="shared" si="14"/>
        <v/>
      </c>
      <c r="M469" s="110"/>
      <c r="N469" s="110"/>
      <c r="O469" s="110"/>
      <c r="P469" s="110"/>
    </row>
    <row r="470" spans="1:16" x14ac:dyDescent="0.25">
      <c r="A470" s="49">
        <v>467</v>
      </c>
      <c r="B470" s="132" t="str">
        <f>IFERROR(VLOOKUP($A470,Baggrundsark!$C$4:$T$2502,13,FALSE),"")</f>
        <v/>
      </c>
      <c r="C470" s="32" t="str">
        <f>IFERROR(VLOOKUP($A470,Baggrundsark!$C$4:$T$2502,14,FALSE),"")</f>
        <v/>
      </c>
      <c r="D470" s="32" t="str">
        <f>IFERROR(VLOOKUP($A470,Baggrundsark!$C$4:$T$2502,16,FALSE),"")</f>
        <v/>
      </c>
      <c r="E470" s="132" t="str">
        <f>IFERROR(VLOOKUP($A470,Baggrundsark!$C$4:$T$2502,17,FALSE),"")</f>
        <v/>
      </c>
      <c r="F470" s="71" t="str">
        <f>IFERROR(IF(VLOOKUP($B470,Home!$C$8:$J$207,8,FALSE)=0,"",VLOOKUP($B470,Home!$C$8:$J$207,8,FALSE)),"")</f>
        <v/>
      </c>
      <c r="G470" s="139"/>
      <c r="H470" s="77"/>
      <c r="I470" s="77"/>
      <c r="J470" s="77"/>
      <c r="K470" s="63" t="str">
        <f t="shared" si="15"/>
        <v/>
      </c>
      <c r="L470" s="74" t="str">
        <f t="shared" si="14"/>
        <v/>
      </c>
      <c r="M470" s="110"/>
      <c r="N470" s="110"/>
      <c r="O470" s="110"/>
      <c r="P470" s="110"/>
    </row>
    <row r="471" spans="1:16" x14ac:dyDescent="0.25">
      <c r="A471" s="49">
        <v>468</v>
      </c>
      <c r="B471" s="132" t="str">
        <f>IFERROR(VLOOKUP($A471,Baggrundsark!$C$4:$T$2502,13,FALSE),"")</f>
        <v/>
      </c>
      <c r="C471" s="32" t="str">
        <f>IFERROR(VLOOKUP($A471,Baggrundsark!$C$4:$T$2502,14,FALSE),"")</f>
        <v/>
      </c>
      <c r="D471" s="32" t="str">
        <f>IFERROR(VLOOKUP($A471,Baggrundsark!$C$4:$T$2502,16,FALSE),"")</f>
        <v/>
      </c>
      <c r="E471" s="132" t="str">
        <f>IFERROR(VLOOKUP($A471,Baggrundsark!$C$4:$T$2502,17,FALSE),"")</f>
        <v/>
      </c>
      <c r="F471" s="71" t="str">
        <f>IFERROR(IF(VLOOKUP($B471,Home!$C$8:$J$207,8,FALSE)=0,"",VLOOKUP($B471,Home!$C$8:$J$207,8,FALSE)),"")</f>
        <v/>
      </c>
      <c r="G471" s="139"/>
      <c r="H471" s="79"/>
      <c r="I471" s="79"/>
      <c r="J471" s="79"/>
      <c r="K471" s="63" t="str">
        <f t="shared" si="15"/>
        <v/>
      </c>
      <c r="L471" s="74" t="str">
        <f t="shared" si="14"/>
        <v/>
      </c>
      <c r="M471" s="110"/>
      <c r="N471" s="110"/>
      <c r="O471" s="110"/>
      <c r="P471" s="110"/>
    </row>
    <row r="472" spans="1:16" x14ac:dyDescent="0.25">
      <c r="A472" s="49">
        <v>469</v>
      </c>
      <c r="B472" s="132" t="str">
        <f>IFERROR(VLOOKUP($A472,Baggrundsark!$C$4:$T$2502,13,FALSE),"")</f>
        <v/>
      </c>
      <c r="C472" s="32" t="str">
        <f>IFERROR(VLOOKUP($A472,Baggrundsark!$C$4:$T$2502,14,FALSE),"")</f>
        <v/>
      </c>
      <c r="D472" s="32" t="str">
        <f>IFERROR(VLOOKUP($A472,Baggrundsark!$C$4:$T$2502,16,FALSE),"")</f>
        <v/>
      </c>
      <c r="E472" s="132" t="str">
        <f>IFERROR(VLOOKUP($A472,Baggrundsark!$C$4:$T$2502,17,FALSE),"")</f>
        <v/>
      </c>
      <c r="F472" s="71" t="str">
        <f>IFERROR(IF(VLOOKUP($B472,Home!$C$8:$J$207,8,FALSE)=0,"",VLOOKUP($B472,Home!$C$8:$J$207,8,FALSE)),"")</f>
        <v/>
      </c>
      <c r="G472" s="139"/>
      <c r="H472" s="77"/>
      <c r="I472" s="77"/>
      <c r="J472" s="77"/>
      <c r="K472" s="63" t="str">
        <f t="shared" si="15"/>
        <v/>
      </c>
      <c r="L472" s="74" t="str">
        <f t="shared" si="14"/>
        <v/>
      </c>
      <c r="M472" s="110"/>
      <c r="N472" s="110"/>
      <c r="O472" s="110"/>
      <c r="P472" s="110"/>
    </row>
    <row r="473" spans="1:16" x14ac:dyDescent="0.25">
      <c r="A473" s="49">
        <v>470</v>
      </c>
      <c r="B473" s="132" t="str">
        <f>IFERROR(VLOOKUP($A473,Baggrundsark!$C$4:$T$2502,13,FALSE),"")</f>
        <v/>
      </c>
      <c r="C473" s="32" t="str">
        <f>IFERROR(VLOOKUP($A473,Baggrundsark!$C$4:$T$2502,14,FALSE),"")</f>
        <v/>
      </c>
      <c r="D473" s="32" t="str">
        <f>IFERROR(VLOOKUP($A473,Baggrundsark!$C$4:$T$2502,16,FALSE),"")</f>
        <v/>
      </c>
      <c r="E473" s="132" t="str">
        <f>IFERROR(VLOOKUP($A473,Baggrundsark!$C$4:$T$2502,17,FALSE),"")</f>
        <v/>
      </c>
      <c r="F473" s="71" t="str">
        <f>IFERROR(IF(VLOOKUP($B473,Home!$C$8:$J$207,8,FALSE)=0,"",VLOOKUP($B473,Home!$C$8:$J$207,8,FALSE)),"")</f>
        <v/>
      </c>
      <c r="G473" s="139"/>
      <c r="H473" s="79"/>
      <c r="I473" s="79"/>
      <c r="J473" s="79"/>
      <c r="K473" s="63" t="str">
        <f t="shared" si="15"/>
        <v/>
      </c>
      <c r="L473" s="74" t="str">
        <f t="shared" si="14"/>
        <v/>
      </c>
      <c r="M473" s="110"/>
      <c r="N473" s="110"/>
      <c r="O473" s="110"/>
      <c r="P473" s="110"/>
    </row>
    <row r="474" spans="1:16" x14ac:dyDescent="0.25">
      <c r="A474" s="49">
        <v>471</v>
      </c>
      <c r="B474" s="132" t="str">
        <f>IFERROR(VLOOKUP($A474,Baggrundsark!$C$4:$T$2502,13,FALSE),"")</f>
        <v/>
      </c>
      <c r="C474" s="32" t="str">
        <f>IFERROR(VLOOKUP($A474,Baggrundsark!$C$4:$T$2502,14,FALSE),"")</f>
        <v/>
      </c>
      <c r="D474" s="32" t="str">
        <f>IFERROR(VLOOKUP($A474,Baggrundsark!$C$4:$T$2502,16,FALSE),"")</f>
        <v/>
      </c>
      <c r="E474" s="132" t="str">
        <f>IFERROR(VLOOKUP($A474,Baggrundsark!$C$4:$T$2502,17,FALSE),"")</f>
        <v/>
      </c>
      <c r="F474" s="71" t="str">
        <f>IFERROR(IF(VLOOKUP($B474,Home!$C$8:$J$207,8,FALSE)=0,"",VLOOKUP($B474,Home!$C$8:$J$207,8,FALSE)),"")</f>
        <v/>
      </c>
      <c r="G474" s="139"/>
      <c r="H474" s="77"/>
      <c r="I474" s="77"/>
      <c r="J474" s="77"/>
      <c r="K474" s="63" t="str">
        <f t="shared" si="15"/>
        <v/>
      </c>
      <c r="L474" s="74" t="str">
        <f t="shared" si="14"/>
        <v/>
      </c>
      <c r="M474" s="110"/>
      <c r="N474" s="110"/>
      <c r="O474" s="110"/>
      <c r="P474" s="110"/>
    </row>
    <row r="475" spans="1:16" x14ac:dyDescent="0.25">
      <c r="A475" s="49">
        <v>472</v>
      </c>
      <c r="B475" s="132" t="str">
        <f>IFERROR(VLOOKUP($A475,Baggrundsark!$C$4:$T$2502,13,FALSE),"")</f>
        <v/>
      </c>
      <c r="C475" s="32" t="str">
        <f>IFERROR(VLOOKUP($A475,Baggrundsark!$C$4:$T$2502,14,FALSE),"")</f>
        <v/>
      </c>
      <c r="D475" s="32" t="str">
        <f>IFERROR(VLOOKUP($A475,Baggrundsark!$C$4:$T$2502,16,FALSE),"")</f>
        <v/>
      </c>
      <c r="E475" s="132" t="str">
        <f>IFERROR(VLOOKUP($A475,Baggrundsark!$C$4:$T$2502,17,FALSE),"")</f>
        <v/>
      </c>
      <c r="F475" s="71" t="str">
        <f>IFERROR(IF(VLOOKUP($B475,Home!$C$8:$J$207,8,FALSE)=0,"",VLOOKUP($B475,Home!$C$8:$J$207,8,FALSE)),"")</f>
        <v/>
      </c>
      <c r="G475" s="139"/>
      <c r="H475" s="79"/>
      <c r="I475" s="79"/>
      <c r="J475" s="79"/>
      <c r="K475" s="63" t="str">
        <f t="shared" si="15"/>
        <v/>
      </c>
      <c r="L475" s="74" t="str">
        <f t="shared" si="14"/>
        <v/>
      </c>
      <c r="M475" s="110"/>
      <c r="N475" s="110"/>
      <c r="O475" s="110"/>
      <c r="P475" s="110"/>
    </row>
    <row r="476" spans="1:16" x14ac:dyDescent="0.25">
      <c r="A476" s="49">
        <v>473</v>
      </c>
      <c r="B476" s="132" t="str">
        <f>IFERROR(VLOOKUP($A476,Baggrundsark!$C$4:$T$2502,13,FALSE),"")</f>
        <v/>
      </c>
      <c r="C476" s="32" t="str">
        <f>IFERROR(VLOOKUP($A476,Baggrundsark!$C$4:$T$2502,14,FALSE),"")</f>
        <v/>
      </c>
      <c r="D476" s="32" t="str">
        <f>IFERROR(VLOOKUP($A476,Baggrundsark!$C$4:$T$2502,16,FALSE),"")</f>
        <v/>
      </c>
      <c r="E476" s="132" t="str">
        <f>IFERROR(VLOOKUP($A476,Baggrundsark!$C$4:$T$2502,17,FALSE),"")</f>
        <v/>
      </c>
      <c r="F476" s="71" t="str">
        <f>IFERROR(IF(VLOOKUP($B476,Home!$C$8:$J$207,8,FALSE)=0,"",VLOOKUP($B476,Home!$C$8:$J$207,8,FALSE)),"")</f>
        <v/>
      </c>
      <c r="G476" s="139"/>
      <c r="H476" s="77"/>
      <c r="I476" s="77"/>
      <c r="J476" s="77"/>
      <c r="K476" s="63" t="str">
        <f t="shared" si="15"/>
        <v/>
      </c>
      <c r="L476" s="74" t="str">
        <f t="shared" si="14"/>
        <v/>
      </c>
      <c r="M476" s="110"/>
      <c r="N476" s="110"/>
      <c r="O476" s="110"/>
      <c r="P476" s="110"/>
    </row>
    <row r="477" spans="1:16" x14ac:dyDescent="0.25">
      <c r="A477" s="49">
        <v>474</v>
      </c>
      <c r="B477" s="132" t="str">
        <f>IFERROR(VLOOKUP($A477,Baggrundsark!$C$4:$T$2502,13,FALSE),"")</f>
        <v/>
      </c>
      <c r="C477" s="32" t="str">
        <f>IFERROR(VLOOKUP($A477,Baggrundsark!$C$4:$T$2502,14,FALSE),"")</f>
        <v/>
      </c>
      <c r="D477" s="32" t="str">
        <f>IFERROR(VLOOKUP($A477,Baggrundsark!$C$4:$T$2502,16,FALSE),"")</f>
        <v/>
      </c>
      <c r="E477" s="132" t="str">
        <f>IFERROR(VLOOKUP($A477,Baggrundsark!$C$4:$T$2502,17,FALSE),"")</f>
        <v/>
      </c>
      <c r="F477" s="71" t="str">
        <f>IFERROR(IF(VLOOKUP($B477,Home!$C$8:$J$207,8,FALSE)=0,"",VLOOKUP($B477,Home!$C$8:$J$207,8,FALSE)),"")</f>
        <v/>
      </c>
      <c r="G477" s="139"/>
      <c r="H477" s="79"/>
      <c r="I477" s="79"/>
      <c r="J477" s="79"/>
      <c r="K477" s="63" t="str">
        <f t="shared" si="15"/>
        <v/>
      </c>
      <c r="L477" s="74" t="str">
        <f t="shared" si="14"/>
        <v/>
      </c>
      <c r="M477" s="110"/>
      <c r="N477" s="110"/>
      <c r="O477" s="110"/>
      <c r="P477" s="110"/>
    </row>
    <row r="478" spans="1:16" x14ac:dyDescent="0.25">
      <c r="A478" s="49">
        <v>475</v>
      </c>
      <c r="B478" s="132" t="str">
        <f>IFERROR(VLOOKUP($A478,Baggrundsark!$C$4:$T$2502,13,FALSE),"")</f>
        <v/>
      </c>
      <c r="C478" s="32" t="str">
        <f>IFERROR(VLOOKUP($A478,Baggrundsark!$C$4:$T$2502,14,FALSE),"")</f>
        <v/>
      </c>
      <c r="D478" s="32" t="str">
        <f>IFERROR(VLOOKUP($A478,Baggrundsark!$C$4:$T$2502,16,FALSE),"")</f>
        <v/>
      </c>
      <c r="E478" s="132" t="str">
        <f>IFERROR(VLOOKUP($A478,Baggrundsark!$C$4:$T$2502,17,FALSE),"")</f>
        <v/>
      </c>
      <c r="F478" s="71" t="str">
        <f>IFERROR(IF(VLOOKUP($B478,Home!$C$8:$J$207,8,FALSE)=0,"",VLOOKUP($B478,Home!$C$8:$J$207,8,FALSE)),"")</f>
        <v/>
      </c>
      <c r="G478" s="139"/>
      <c r="H478" s="77"/>
      <c r="I478" s="77"/>
      <c r="J478" s="77"/>
      <c r="K478" s="63" t="str">
        <f t="shared" si="15"/>
        <v/>
      </c>
      <c r="L478" s="74" t="str">
        <f t="shared" si="14"/>
        <v/>
      </c>
      <c r="M478" s="110"/>
      <c r="N478" s="110"/>
      <c r="O478" s="110"/>
      <c r="P478" s="110"/>
    </row>
    <row r="479" spans="1:16" x14ac:dyDescent="0.25">
      <c r="A479" s="49">
        <v>476</v>
      </c>
      <c r="B479" s="132" t="str">
        <f>IFERROR(VLOOKUP($A479,Baggrundsark!$C$4:$T$2502,13,FALSE),"")</f>
        <v/>
      </c>
      <c r="C479" s="32" t="str">
        <f>IFERROR(VLOOKUP($A479,Baggrundsark!$C$4:$T$2502,14,FALSE),"")</f>
        <v/>
      </c>
      <c r="D479" s="32" t="str">
        <f>IFERROR(VLOOKUP($A479,Baggrundsark!$C$4:$T$2502,16,FALSE),"")</f>
        <v/>
      </c>
      <c r="E479" s="132" t="str">
        <f>IFERROR(VLOOKUP($A479,Baggrundsark!$C$4:$T$2502,17,FALSE),"")</f>
        <v/>
      </c>
      <c r="F479" s="71" t="str">
        <f>IFERROR(IF(VLOOKUP($B479,Home!$C$8:$J$207,8,FALSE)=0,"",VLOOKUP($B479,Home!$C$8:$J$207,8,FALSE)),"")</f>
        <v/>
      </c>
      <c r="G479" s="139"/>
      <c r="H479" s="79"/>
      <c r="I479" s="79"/>
      <c r="J479" s="79"/>
      <c r="K479" s="63" t="str">
        <f t="shared" si="15"/>
        <v/>
      </c>
      <c r="L479" s="74" t="str">
        <f t="shared" si="14"/>
        <v/>
      </c>
      <c r="M479" s="110"/>
      <c r="N479" s="110"/>
      <c r="O479" s="110"/>
      <c r="P479" s="110"/>
    </row>
    <row r="480" spans="1:16" x14ac:dyDescent="0.25">
      <c r="A480" s="49">
        <v>477</v>
      </c>
      <c r="B480" s="132" t="str">
        <f>IFERROR(VLOOKUP($A480,Baggrundsark!$C$4:$T$2502,13,FALSE),"")</f>
        <v/>
      </c>
      <c r="C480" s="32" t="str">
        <f>IFERROR(VLOOKUP($A480,Baggrundsark!$C$4:$T$2502,14,FALSE),"")</f>
        <v/>
      </c>
      <c r="D480" s="32" t="str">
        <f>IFERROR(VLOOKUP($A480,Baggrundsark!$C$4:$T$2502,16,FALSE),"")</f>
        <v/>
      </c>
      <c r="E480" s="132" t="str">
        <f>IFERROR(VLOOKUP($A480,Baggrundsark!$C$4:$T$2502,17,FALSE),"")</f>
        <v/>
      </c>
      <c r="F480" s="71" t="str">
        <f>IFERROR(IF(VLOOKUP($B480,Home!$C$8:$J$207,8,FALSE)=0,"",VLOOKUP($B480,Home!$C$8:$J$207,8,FALSE)),"")</f>
        <v/>
      </c>
      <c r="G480" s="139"/>
      <c r="H480" s="77"/>
      <c r="I480" s="77"/>
      <c r="J480" s="77"/>
      <c r="K480" s="63" t="str">
        <f t="shared" si="15"/>
        <v/>
      </c>
      <c r="L480" s="74" t="str">
        <f t="shared" si="14"/>
        <v/>
      </c>
      <c r="M480" s="110"/>
      <c r="N480" s="110"/>
      <c r="O480" s="110"/>
      <c r="P480" s="110"/>
    </row>
    <row r="481" spans="1:16" x14ac:dyDescent="0.25">
      <c r="A481" s="49">
        <v>478</v>
      </c>
      <c r="B481" s="132" t="str">
        <f>IFERROR(VLOOKUP($A481,Baggrundsark!$C$4:$T$2502,13,FALSE),"")</f>
        <v/>
      </c>
      <c r="C481" s="32" t="str">
        <f>IFERROR(VLOOKUP($A481,Baggrundsark!$C$4:$T$2502,14,FALSE),"")</f>
        <v/>
      </c>
      <c r="D481" s="32" t="str">
        <f>IFERROR(VLOOKUP($A481,Baggrundsark!$C$4:$T$2502,16,FALSE),"")</f>
        <v/>
      </c>
      <c r="E481" s="132" t="str">
        <f>IFERROR(VLOOKUP($A481,Baggrundsark!$C$4:$T$2502,17,FALSE),"")</f>
        <v/>
      </c>
      <c r="F481" s="71" t="str">
        <f>IFERROR(IF(VLOOKUP($B481,Home!$C$8:$J$207,8,FALSE)=0,"",VLOOKUP($B481,Home!$C$8:$J$207,8,FALSE)),"")</f>
        <v/>
      </c>
      <c r="G481" s="139"/>
      <c r="H481" s="79"/>
      <c r="I481" s="79"/>
      <c r="J481" s="79"/>
      <c r="K481" s="63" t="str">
        <f t="shared" si="15"/>
        <v/>
      </c>
      <c r="L481" s="74" t="str">
        <f t="shared" si="14"/>
        <v/>
      </c>
      <c r="M481" s="110"/>
      <c r="N481" s="110"/>
      <c r="O481" s="110"/>
      <c r="P481" s="110"/>
    </row>
    <row r="482" spans="1:16" x14ac:dyDescent="0.25">
      <c r="A482" s="49">
        <v>479</v>
      </c>
      <c r="B482" s="132" t="str">
        <f>IFERROR(VLOOKUP($A482,Baggrundsark!$C$4:$T$2502,13,FALSE),"")</f>
        <v/>
      </c>
      <c r="C482" s="32" t="str">
        <f>IFERROR(VLOOKUP($A482,Baggrundsark!$C$4:$T$2502,14,FALSE),"")</f>
        <v/>
      </c>
      <c r="D482" s="32" t="str">
        <f>IFERROR(VLOOKUP($A482,Baggrundsark!$C$4:$T$2502,16,FALSE),"")</f>
        <v/>
      </c>
      <c r="E482" s="132" t="str">
        <f>IFERROR(VLOOKUP($A482,Baggrundsark!$C$4:$T$2502,17,FALSE),"")</f>
        <v/>
      </c>
      <c r="F482" s="71" t="str">
        <f>IFERROR(IF(VLOOKUP($B482,Home!$C$8:$J$207,8,FALSE)=0,"",VLOOKUP($B482,Home!$C$8:$J$207,8,FALSE)),"")</f>
        <v/>
      </c>
      <c r="G482" s="139"/>
      <c r="H482" s="77"/>
      <c r="I482" s="77"/>
      <c r="J482" s="77"/>
      <c r="K482" s="63" t="str">
        <f t="shared" si="15"/>
        <v/>
      </c>
      <c r="L482" s="74" t="str">
        <f t="shared" si="14"/>
        <v/>
      </c>
      <c r="M482" s="110"/>
      <c r="N482" s="110"/>
      <c r="O482" s="110"/>
      <c r="P482" s="110"/>
    </row>
    <row r="483" spans="1:16" x14ac:dyDescent="0.25">
      <c r="A483" s="49">
        <v>480</v>
      </c>
      <c r="B483" s="132" t="str">
        <f>IFERROR(VLOOKUP($A483,Baggrundsark!$C$4:$T$2502,13,FALSE),"")</f>
        <v/>
      </c>
      <c r="C483" s="32" t="str">
        <f>IFERROR(VLOOKUP($A483,Baggrundsark!$C$4:$T$2502,14,FALSE),"")</f>
        <v/>
      </c>
      <c r="D483" s="32" t="str">
        <f>IFERROR(VLOOKUP($A483,Baggrundsark!$C$4:$T$2502,16,FALSE),"")</f>
        <v/>
      </c>
      <c r="E483" s="132" t="str">
        <f>IFERROR(VLOOKUP($A483,Baggrundsark!$C$4:$T$2502,17,FALSE),"")</f>
        <v/>
      </c>
      <c r="F483" s="71" t="str">
        <f>IFERROR(IF(VLOOKUP($B483,Home!$C$8:$J$207,8,FALSE)=0,"",VLOOKUP($B483,Home!$C$8:$J$207,8,FALSE)),"")</f>
        <v/>
      </c>
      <c r="G483" s="139"/>
      <c r="H483" s="79"/>
      <c r="I483" s="79"/>
      <c r="J483" s="79"/>
      <c r="K483" s="63" t="str">
        <f t="shared" si="15"/>
        <v/>
      </c>
      <c r="L483" s="74" t="str">
        <f t="shared" si="14"/>
        <v/>
      </c>
      <c r="M483" s="110"/>
      <c r="N483" s="110"/>
      <c r="O483" s="110"/>
      <c r="P483" s="110"/>
    </row>
    <row r="484" spans="1:16" x14ac:dyDescent="0.25">
      <c r="A484" s="49">
        <v>481</v>
      </c>
      <c r="B484" s="132" t="str">
        <f>IFERROR(VLOOKUP($A484,Baggrundsark!$C$4:$T$2502,13,FALSE),"")</f>
        <v/>
      </c>
      <c r="C484" s="32" t="str">
        <f>IFERROR(VLOOKUP($A484,Baggrundsark!$C$4:$T$2502,14,FALSE),"")</f>
        <v/>
      </c>
      <c r="D484" s="32" t="str">
        <f>IFERROR(VLOOKUP($A484,Baggrundsark!$C$4:$T$2502,16,FALSE),"")</f>
        <v/>
      </c>
      <c r="E484" s="132" t="str">
        <f>IFERROR(VLOOKUP($A484,Baggrundsark!$C$4:$T$2502,17,FALSE),"")</f>
        <v/>
      </c>
      <c r="F484" s="71" t="str">
        <f>IFERROR(IF(VLOOKUP($B484,Home!$C$8:$J$207,8,FALSE)=0,"",VLOOKUP($B484,Home!$C$8:$J$207,8,FALSE)),"")</f>
        <v/>
      </c>
      <c r="G484" s="139"/>
      <c r="H484" s="77"/>
      <c r="I484" s="77"/>
      <c r="J484" s="77"/>
      <c r="K484" s="63" t="str">
        <f t="shared" si="15"/>
        <v/>
      </c>
      <c r="L484" s="74" t="str">
        <f t="shared" si="14"/>
        <v/>
      </c>
      <c r="M484" s="110"/>
      <c r="N484" s="110"/>
      <c r="O484" s="110"/>
      <c r="P484" s="110"/>
    </row>
    <row r="485" spans="1:16" x14ac:dyDescent="0.25">
      <c r="A485" s="49">
        <v>482</v>
      </c>
      <c r="B485" s="132" t="str">
        <f>IFERROR(VLOOKUP($A485,Baggrundsark!$C$4:$T$2502,13,FALSE),"")</f>
        <v/>
      </c>
      <c r="C485" s="32" t="str">
        <f>IFERROR(VLOOKUP($A485,Baggrundsark!$C$4:$T$2502,14,FALSE),"")</f>
        <v/>
      </c>
      <c r="D485" s="32" t="str">
        <f>IFERROR(VLOOKUP($A485,Baggrundsark!$C$4:$T$2502,16,FALSE),"")</f>
        <v/>
      </c>
      <c r="E485" s="132" t="str">
        <f>IFERROR(VLOOKUP($A485,Baggrundsark!$C$4:$T$2502,17,FALSE),"")</f>
        <v/>
      </c>
      <c r="F485" s="71" t="str">
        <f>IFERROR(IF(VLOOKUP($B485,Home!$C$8:$J$207,8,FALSE)=0,"",VLOOKUP($B485,Home!$C$8:$J$207,8,FALSE)),"")</f>
        <v/>
      </c>
      <c r="G485" s="139"/>
      <c r="H485" s="79"/>
      <c r="I485" s="79"/>
      <c r="J485" s="79"/>
      <c r="K485" s="63" t="str">
        <f t="shared" si="15"/>
        <v/>
      </c>
      <c r="L485" s="74" t="str">
        <f t="shared" si="14"/>
        <v/>
      </c>
      <c r="M485" s="110"/>
      <c r="N485" s="110"/>
      <c r="O485" s="110"/>
      <c r="P485" s="110"/>
    </row>
    <row r="486" spans="1:16" x14ac:dyDescent="0.25">
      <c r="A486" s="49">
        <v>483</v>
      </c>
      <c r="B486" s="132" t="str">
        <f>IFERROR(VLOOKUP($A486,Baggrundsark!$C$4:$T$2502,13,FALSE),"")</f>
        <v/>
      </c>
      <c r="C486" s="32" t="str">
        <f>IFERROR(VLOOKUP($A486,Baggrundsark!$C$4:$T$2502,14,FALSE),"")</f>
        <v/>
      </c>
      <c r="D486" s="32" t="str">
        <f>IFERROR(VLOOKUP($A486,Baggrundsark!$C$4:$T$2502,16,FALSE),"")</f>
        <v/>
      </c>
      <c r="E486" s="132" t="str">
        <f>IFERROR(VLOOKUP($A486,Baggrundsark!$C$4:$T$2502,17,FALSE),"")</f>
        <v/>
      </c>
      <c r="F486" s="71" t="str">
        <f>IFERROR(IF(VLOOKUP($B486,Home!$C$8:$J$207,8,FALSE)=0,"",VLOOKUP($B486,Home!$C$8:$J$207,8,FALSE)),"")</f>
        <v/>
      </c>
      <c r="G486" s="139"/>
      <c r="H486" s="77"/>
      <c r="I486" s="77"/>
      <c r="J486" s="77"/>
      <c r="K486" s="63" t="str">
        <f t="shared" si="15"/>
        <v/>
      </c>
      <c r="L486" s="74" t="str">
        <f t="shared" si="14"/>
        <v/>
      </c>
      <c r="M486" s="110"/>
      <c r="N486" s="110"/>
      <c r="O486" s="110"/>
      <c r="P486" s="110"/>
    </row>
    <row r="487" spans="1:16" x14ac:dyDescent="0.25">
      <c r="A487" s="49">
        <v>484</v>
      </c>
      <c r="B487" s="132" t="str">
        <f>IFERROR(VLOOKUP($A487,Baggrundsark!$C$4:$T$2502,13,FALSE),"")</f>
        <v/>
      </c>
      <c r="C487" s="32" t="str">
        <f>IFERROR(VLOOKUP($A487,Baggrundsark!$C$4:$T$2502,14,FALSE),"")</f>
        <v/>
      </c>
      <c r="D487" s="32" t="str">
        <f>IFERROR(VLOOKUP($A487,Baggrundsark!$C$4:$T$2502,16,FALSE),"")</f>
        <v/>
      </c>
      <c r="E487" s="132" t="str">
        <f>IFERROR(VLOOKUP($A487,Baggrundsark!$C$4:$T$2502,17,FALSE),"")</f>
        <v/>
      </c>
      <c r="F487" s="71" t="str">
        <f>IFERROR(IF(VLOOKUP($B487,Home!$C$8:$J$207,8,FALSE)=0,"",VLOOKUP($B487,Home!$C$8:$J$207,8,FALSE)),"")</f>
        <v/>
      </c>
      <c r="G487" s="139"/>
      <c r="H487" s="79"/>
      <c r="I487" s="79"/>
      <c r="J487" s="79"/>
      <c r="K487" s="63" t="str">
        <f t="shared" si="15"/>
        <v/>
      </c>
      <c r="L487" s="74" t="str">
        <f t="shared" si="14"/>
        <v/>
      </c>
      <c r="M487" s="110"/>
      <c r="N487" s="110"/>
      <c r="O487" s="110"/>
      <c r="P487" s="110"/>
    </row>
    <row r="488" spans="1:16" x14ac:dyDescent="0.25">
      <c r="A488" s="49">
        <v>485</v>
      </c>
      <c r="B488" s="132" t="str">
        <f>IFERROR(VLOOKUP($A488,Baggrundsark!$C$4:$T$2502,13,FALSE),"")</f>
        <v/>
      </c>
      <c r="C488" s="32" t="str">
        <f>IFERROR(VLOOKUP($A488,Baggrundsark!$C$4:$T$2502,14,FALSE),"")</f>
        <v/>
      </c>
      <c r="D488" s="32" t="str">
        <f>IFERROR(VLOOKUP($A488,Baggrundsark!$C$4:$T$2502,16,FALSE),"")</f>
        <v/>
      </c>
      <c r="E488" s="132" t="str">
        <f>IFERROR(VLOOKUP($A488,Baggrundsark!$C$4:$T$2502,17,FALSE),"")</f>
        <v/>
      </c>
      <c r="F488" s="71" t="str">
        <f>IFERROR(IF(VLOOKUP($B488,Home!$C$8:$J$207,8,FALSE)=0,"",VLOOKUP($B488,Home!$C$8:$J$207,8,FALSE)),"")</f>
        <v/>
      </c>
      <c r="G488" s="139"/>
      <c r="H488" s="77"/>
      <c r="I488" s="77"/>
      <c r="J488" s="77"/>
      <c r="K488" s="63" t="str">
        <f t="shared" si="15"/>
        <v/>
      </c>
      <c r="L488" s="74" t="str">
        <f t="shared" si="14"/>
        <v/>
      </c>
      <c r="M488" s="110"/>
      <c r="N488" s="110"/>
      <c r="O488" s="110"/>
      <c r="P488" s="110"/>
    </row>
    <row r="489" spans="1:16" x14ac:dyDescent="0.25">
      <c r="A489" s="49">
        <v>486</v>
      </c>
      <c r="B489" s="132" t="str">
        <f>IFERROR(VLOOKUP($A489,Baggrundsark!$C$4:$T$2502,13,FALSE),"")</f>
        <v/>
      </c>
      <c r="C489" s="32" t="str">
        <f>IFERROR(VLOOKUP($A489,Baggrundsark!$C$4:$T$2502,14,FALSE),"")</f>
        <v/>
      </c>
      <c r="D489" s="32" t="str">
        <f>IFERROR(VLOOKUP($A489,Baggrundsark!$C$4:$T$2502,16,FALSE),"")</f>
        <v/>
      </c>
      <c r="E489" s="132" t="str">
        <f>IFERROR(VLOOKUP($A489,Baggrundsark!$C$4:$T$2502,17,FALSE),"")</f>
        <v/>
      </c>
      <c r="F489" s="71" t="str">
        <f>IFERROR(IF(VLOOKUP($B489,Home!$C$8:$J$207,8,FALSE)=0,"",VLOOKUP($B489,Home!$C$8:$J$207,8,FALSE)),"")</f>
        <v/>
      </c>
      <c r="G489" s="139"/>
      <c r="H489" s="79"/>
      <c r="I489" s="79"/>
      <c r="J489" s="79"/>
      <c r="K489" s="63" t="str">
        <f t="shared" si="15"/>
        <v/>
      </c>
      <c r="L489" s="74" t="str">
        <f t="shared" si="14"/>
        <v/>
      </c>
      <c r="M489" s="110"/>
      <c r="N489" s="110"/>
      <c r="O489" s="110"/>
      <c r="P489" s="110"/>
    </row>
    <row r="490" spans="1:16" x14ac:dyDescent="0.25">
      <c r="A490" s="49">
        <v>487</v>
      </c>
      <c r="B490" s="132" t="str">
        <f>IFERROR(VLOOKUP($A490,Baggrundsark!$C$4:$T$2502,13,FALSE),"")</f>
        <v/>
      </c>
      <c r="C490" s="32" t="str">
        <f>IFERROR(VLOOKUP($A490,Baggrundsark!$C$4:$T$2502,14,FALSE),"")</f>
        <v/>
      </c>
      <c r="D490" s="32" t="str">
        <f>IFERROR(VLOOKUP($A490,Baggrundsark!$C$4:$T$2502,16,FALSE),"")</f>
        <v/>
      </c>
      <c r="E490" s="132" t="str">
        <f>IFERROR(VLOOKUP($A490,Baggrundsark!$C$4:$T$2502,17,FALSE),"")</f>
        <v/>
      </c>
      <c r="F490" s="71" t="str">
        <f>IFERROR(IF(VLOOKUP($B490,Home!$C$8:$J$207,8,FALSE)=0,"",VLOOKUP($B490,Home!$C$8:$J$207,8,FALSE)),"")</f>
        <v/>
      </c>
      <c r="G490" s="139"/>
      <c r="H490" s="77"/>
      <c r="I490" s="77"/>
      <c r="J490" s="77"/>
      <c r="K490" s="63" t="str">
        <f t="shared" si="15"/>
        <v/>
      </c>
      <c r="L490" s="74" t="str">
        <f t="shared" si="14"/>
        <v/>
      </c>
      <c r="M490" s="110"/>
      <c r="N490" s="110"/>
      <c r="O490" s="110"/>
      <c r="P490" s="110"/>
    </row>
    <row r="491" spans="1:16" x14ac:dyDescent="0.25">
      <c r="A491" s="49">
        <v>488</v>
      </c>
      <c r="B491" s="132" t="str">
        <f>IFERROR(VLOOKUP($A491,Baggrundsark!$C$4:$T$2502,13,FALSE),"")</f>
        <v/>
      </c>
      <c r="C491" s="32" t="str">
        <f>IFERROR(VLOOKUP($A491,Baggrundsark!$C$4:$T$2502,14,FALSE),"")</f>
        <v/>
      </c>
      <c r="D491" s="32" t="str">
        <f>IFERROR(VLOOKUP($A491,Baggrundsark!$C$4:$T$2502,16,FALSE),"")</f>
        <v/>
      </c>
      <c r="E491" s="132" t="str">
        <f>IFERROR(VLOOKUP($A491,Baggrundsark!$C$4:$T$2502,17,FALSE),"")</f>
        <v/>
      </c>
      <c r="F491" s="71" t="str">
        <f>IFERROR(IF(VLOOKUP($B491,Home!$C$8:$J$207,8,FALSE)=0,"",VLOOKUP($B491,Home!$C$8:$J$207,8,FALSE)),"")</f>
        <v/>
      </c>
      <c r="G491" s="139"/>
      <c r="H491" s="79"/>
      <c r="I491" s="79"/>
      <c r="J491" s="79"/>
      <c r="K491" s="63" t="str">
        <f t="shared" si="15"/>
        <v/>
      </c>
      <c r="L491" s="74" t="str">
        <f t="shared" si="14"/>
        <v/>
      </c>
      <c r="M491" s="110"/>
      <c r="N491" s="110"/>
      <c r="O491" s="110"/>
      <c r="P491" s="110"/>
    </row>
    <row r="492" spans="1:16" x14ac:dyDescent="0.25">
      <c r="A492" s="49">
        <v>489</v>
      </c>
      <c r="B492" s="132" t="str">
        <f>IFERROR(VLOOKUP($A492,Baggrundsark!$C$4:$T$2502,13,FALSE),"")</f>
        <v/>
      </c>
      <c r="C492" s="32" t="str">
        <f>IFERROR(VLOOKUP($A492,Baggrundsark!$C$4:$T$2502,14,FALSE),"")</f>
        <v/>
      </c>
      <c r="D492" s="32" t="str">
        <f>IFERROR(VLOOKUP($A492,Baggrundsark!$C$4:$T$2502,16,FALSE),"")</f>
        <v/>
      </c>
      <c r="E492" s="132" t="str">
        <f>IFERROR(VLOOKUP($A492,Baggrundsark!$C$4:$T$2502,17,FALSE),"")</f>
        <v/>
      </c>
      <c r="F492" s="71" t="str">
        <f>IFERROR(IF(VLOOKUP($B492,Home!$C$8:$J$207,8,FALSE)=0,"",VLOOKUP($B492,Home!$C$8:$J$207,8,FALSE)),"")</f>
        <v/>
      </c>
      <c r="G492" s="139"/>
      <c r="H492" s="77"/>
      <c r="I492" s="77"/>
      <c r="J492" s="77"/>
      <c r="K492" s="63" t="str">
        <f t="shared" si="15"/>
        <v/>
      </c>
      <c r="L492" s="74" t="str">
        <f t="shared" si="14"/>
        <v/>
      </c>
      <c r="M492" s="110"/>
      <c r="N492" s="110"/>
      <c r="O492" s="110"/>
      <c r="P492" s="110"/>
    </row>
    <row r="493" spans="1:16" x14ac:dyDescent="0.25">
      <c r="A493" s="49">
        <v>490</v>
      </c>
      <c r="B493" s="132" t="str">
        <f>IFERROR(VLOOKUP($A493,Baggrundsark!$C$4:$T$2502,13,FALSE),"")</f>
        <v/>
      </c>
      <c r="C493" s="32" t="str">
        <f>IFERROR(VLOOKUP($A493,Baggrundsark!$C$4:$T$2502,14,FALSE),"")</f>
        <v/>
      </c>
      <c r="D493" s="32" t="str">
        <f>IFERROR(VLOOKUP($A493,Baggrundsark!$C$4:$T$2502,16,FALSE),"")</f>
        <v/>
      </c>
      <c r="E493" s="132" t="str">
        <f>IFERROR(VLOOKUP($A493,Baggrundsark!$C$4:$T$2502,17,FALSE),"")</f>
        <v/>
      </c>
      <c r="F493" s="71" t="str">
        <f>IFERROR(IF(VLOOKUP($B493,Home!$C$8:$J$207,8,FALSE)=0,"",VLOOKUP($B493,Home!$C$8:$J$207,8,FALSE)),"")</f>
        <v/>
      </c>
      <c r="G493" s="139"/>
      <c r="H493" s="79"/>
      <c r="I493" s="79"/>
      <c r="J493" s="79"/>
      <c r="K493" s="63" t="str">
        <f t="shared" si="15"/>
        <v/>
      </c>
      <c r="L493" s="74" t="str">
        <f t="shared" si="14"/>
        <v/>
      </c>
      <c r="M493" s="110"/>
      <c r="N493" s="110"/>
      <c r="O493" s="110"/>
      <c r="P493" s="110"/>
    </row>
    <row r="494" spans="1:16" x14ac:dyDescent="0.25">
      <c r="A494" s="49">
        <v>491</v>
      </c>
      <c r="B494" s="132" t="str">
        <f>IFERROR(VLOOKUP($A494,Baggrundsark!$C$4:$T$2502,13,FALSE),"")</f>
        <v/>
      </c>
      <c r="C494" s="32" t="str">
        <f>IFERROR(VLOOKUP($A494,Baggrundsark!$C$4:$T$2502,14,FALSE),"")</f>
        <v/>
      </c>
      <c r="D494" s="32" t="str">
        <f>IFERROR(VLOOKUP($A494,Baggrundsark!$C$4:$T$2502,16,FALSE),"")</f>
        <v/>
      </c>
      <c r="E494" s="132" t="str">
        <f>IFERROR(VLOOKUP($A494,Baggrundsark!$C$4:$T$2502,17,FALSE),"")</f>
        <v/>
      </c>
      <c r="F494" s="71" t="str">
        <f>IFERROR(IF(VLOOKUP($B494,Home!$C$8:$J$207,8,FALSE)=0,"",VLOOKUP($B494,Home!$C$8:$J$207,8,FALSE)),"")</f>
        <v/>
      </c>
      <c r="G494" s="139"/>
      <c r="H494" s="77"/>
      <c r="I494" s="77"/>
      <c r="J494" s="77"/>
      <c r="K494" s="63" t="str">
        <f t="shared" si="15"/>
        <v/>
      </c>
      <c r="L494" s="74" t="str">
        <f t="shared" si="14"/>
        <v/>
      </c>
      <c r="M494" s="110"/>
      <c r="N494" s="110"/>
      <c r="O494" s="110"/>
      <c r="P494" s="110"/>
    </row>
    <row r="495" spans="1:16" x14ac:dyDescent="0.25">
      <c r="A495" s="49">
        <v>492</v>
      </c>
      <c r="B495" s="132" t="str">
        <f>IFERROR(VLOOKUP($A495,Baggrundsark!$C$4:$T$2502,13,FALSE),"")</f>
        <v/>
      </c>
      <c r="C495" s="32" t="str">
        <f>IFERROR(VLOOKUP($A495,Baggrundsark!$C$4:$T$2502,14,FALSE),"")</f>
        <v/>
      </c>
      <c r="D495" s="32" t="str">
        <f>IFERROR(VLOOKUP($A495,Baggrundsark!$C$4:$T$2502,16,FALSE),"")</f>
        <v/>
      </c>
      <c r="E495" s="132" t="str">
        <f>IFERROR(VLOOKUP($A495,Baggrundsark!$C$4:$T$2502,17,FALSE),"")</f>
        <v/>
      </c>
      <c r="F495" s="71" t="str">
        <f>IFERROR(IF(VLOOKUP($B495,Home!$C$8:$J$207,8,FALSE)=0,"",VLOOKUP($B495,Home!$C$8:$J$207,8,FALSE)),"")</f>
        <v/>
      </c>
      <c r="G495" s="139"/>
      <c r="H495" s="79"/>
      <c r="I495" s="79"/>
      <c r="J495" s="79"/>
      <c r="K495" s="63" t="str">
        <f t="shared" si="15"/>
        <v/>
      </c>
      <c r="L495" s="74" t="str">
        <f t="shared" si="14"/>
        <v/>
      </c>
      <c r="M495" s="110"/>
      <c r="N495" s="110"/>
      <c r="O495" s="110"/>
      <c r="P495" s="110"/>
    </row>
    <row r="496" spans="1:16" x14ac:dyDescent="0.25">
      <c r="A496" s="49">
        <v>493</v>
      </c>
      <c r="B496" s="132" t="str">
        <f>IFERROR(VLOOKUP($A496,Baggrundsark!$C$4:$T$2502,13,FALSE),"")</f>
        <v/>
      </c>
      <c r="C496" s="32" t="str">
        <f>IFERROR(VLOOKUP($A496,Baggrundsark!$C$4:$T$2502,14,FALSE),"")</f>
        <v/>
      </c>
      <c r="D496" s="32" t="str">
        <f>IFERROR(VLOOKUP($A496,Baggrundsark!$C$4:$T$2502,16,FALSE),"")</f>
        <v/>
      </c>
      <c r="E496" s="132" t="str">
        <f>IFERROR(VLOOKUP($A496,Baggrundsark!$C$4:$T$2502,17,FALSE),"")</f>
        <v/>
      </c>
      <c r="F496" s="71" t="str">
        <f>IFERROR(IF(VLOOKUP($B496,Home!$C$8:$J$207,8,FALSE)=0,"",VLOOKUP($B496,Home!$C$8:$J$207,8,FALSE)),"")</f>
        <v/>
      </c>
      <c r="G496" s="139"/>
      <c r="H496" s="77"/>
      <c r="I496" s="77"/>
      <c r="J496" s="77"/>
      <c r="K496" s="63" t="str">
        <f t="shared" si="15"/>
        <v/>
      </c>
      <c r="L496" s="74" t="str">
        <f t="shared" si="14"/>
        <v/>
      </c>
      <c r="M496" s="110"/>
      <c r="N496" s="110"/>
      <c r="O496" s="110"/>
      <c r="P496" s="110"/>
    </row>
    <row r="497" spans="1:16" x14ac:dyDescent="0.25">
      <c r="A497" s="49">
        <v>494</v>
      </c>
      <c r="B497" s="132" t="str">
        <f>IFERROR(VLOOKUP($A497,Baggrundsark!$C$4:$T$2502,13,FALSE),"")</f>
        <v/>
      </c>
      <c r="C497" s="32" t="str">
        <f>IFERROR(VLOOKUP($A497,Baggrundsark!$C$4:$T$2502,14,FALSE),"")</f>
        <v/>
      </c>
      <c r="D497" s="32" t="str">
        <f>IFERROR(VLOOKUP($A497,Baggrundsark!$C$4:$T$2502,16,FALSE),"")</f>
        <v/>
      </c>
      <c r="E497" s="132" t="str">
        <f>IFERROR(VLOOKUP($A497,Baggrundsark!$C$4:$T$2502,17,FALSE),"")</f>
        <v/>
      </c>
      <c r="F497" s="71" t="str">
        <f>IFERROR(IF(VLOOKUP($B497,Home!$C$8:$J$207,8,FALSE)=0,"",VLOOKUP($B497,Home!$C$8:$J$207,8,FALSE)),"")</f>
        <v/>
      </c>
      <c r="G497" s="139"/>
      <c r="H497" s="79"/>
      <c r="I497" s="79"/>
      <c r="J497" s="79"/>
      <c r="K497" s="63" t="str">
        <f t="shared" si="15"/>
        <v/>
      </c>
      <c r="L497" s="74" t="str">
        <f t="shared" si="14"/>
        <v/>
      </c>
      <c r="M497" s="110"/>
      <c r="N497" s="110"/>
      <c r="O497" s="110"/>
      <c r="P497" s="110"/>
    </row>
    <row r="498" spans="1:16" x14ac:dyDescent="0.25">
      <c r="A498" s="49">
        <v>495</v>
      </c>
      <c r="B498" s="132" t="str">
        <f>IFERROR(VLOOKUP($A498,Baggrundsark!$C$4:$T$2502,13,FALSE),"")</f>
        <v/>
      </c>
      <c r="C498" s="32" t="str">
        <f>IFERROR(VLOOKUP($A498,Baggrundsark!$C$4:$T$2502,14,FALSE),"")</f>
        <v/>
      </c>
      <c r="D498" s="32" t="str">
        <f>IFERROR(VLOOKUP($A498,Baggrundsark!$C$4:$T$2502,16,FALSE),"")</f>
        <v/>
      </c>
      <c r="E498" s="132" t="str">
        <f>IFERROR(VLOOKUP($A498,Baggrundsark!$C$4:$T$2502,17,FALSE),"")</f>
        <v/>
      </c>
      <c r="F498" s="71" t="str">
        <f>IFERROR(IF(VLOOKUP($B498,Home!$C$8:$J$207,8,FALSE)=0,"",VLOOKUP($B498,Home!$C$8:$J$207,8,FALSE)),"")</f>
        <v/>
      </c>
      <c r="G498" s="139"/>
      <c r="H498" s="77"/>
      <c r="I498" s="77"/>
      <c r="J498" s="77"/>
      <c r="K498" s="63" t="str">
        <f t="shared" si="15"/>
        <v/>
      </c>
      <c r="L498" s="74" t="str">
        <f t="shared" si="14"/>
        <v/>
      </c>
      <c r="M498" s="110"/>
      <c r="N498" s="110"/>
      <c r="O498" s="110"/>
      <c r="P498" s="110"/>
    </row>
    <row r="499" spans="1:16" x14ac:dyDescent="0.25">
      <c r="A499" s="49">
        <v>496</v>
      </c>
      <c r="B499" s="132" t="str">
        <f>IFERROR(VLOOKUP($A499,Baggrundsark!$C$4:$T$2502,13,FALSE),"")</f>
        <v/>
      </c>
      <c r="C499" s="32" t="str">
        <f>IFERROR(VLOOKUP($A499,Baggrundsark!$C$4:$T$2502,14,FALSE),"")</f>
        <v/>
      </c>
      <c r="D499" s="32" t="str">
        <f>IFERROR(VLOOKUP($A499,Baggrundsark!$C$4:$T$2502,16,FALSE),"")</f>
        <v/>
      </c>
      <c r="E499" s="132" t="str">
        <f>IFERROR(VLOOKUP($A499,Baggrundsark!$C$4:$T$2502,17,FALSE),"")</f>
        <v/>
      </c>
      <c r="F499" s="71" t="str">
        <f>IFERROR(IF(VLOOKUP($B499,Home!$C$8:$J$207,8,FALSE)=0,"",VLOOKUP($B499,Home!$C$8:$J$207,8,FALSE)),"")</f>
        <v/>
      </c>
      <c r="G499" s="139"/>
      <c r="H499" s="79"/>
      <c r="I499" s="79"/>
      <c r="J499" s="79"/>
      <c r="K499" s="63" t="str">
        <f t="shared" si="15"/>
        <v/>
      </c>
      <c r="L499" s="74" t="str">
        <f t="shared" si="14"/>
        <v/>
      </c>
      <c r="M499" s="110"/>
      <c r="N499" s="110"/>
      <c r="O499" s="110"/>
      <c r="P499" s="110"/>
    </row>
    <row r="500" spans="1:16" x14ac:dyDescent="0.25">
      <c r="A500" s="49">
        <v>497</v>
      </c>
      <c r="B500" s="132" t="str">
        <f>IFERROR(VLOOKUP($A500,Baggrundsark!$C$4:$T$2502,13,FALSE),"")</f>
        <v/>
      </c>
      <c r="C500" s="32" t="str">
        <f>IFERROR(VLOOKUP($A500,Baggrundsark!$C$4:$T$2502,14,FALSE),"")</f>
        <v/>
      </c>
      <c r="D500" s="32" t="str">
        <f>IFERROR(VLOOKUP($A500,Baggrundsark!$C$4:$T$2502,16,FALSE),"")</f>
        <v/>
      </c>
      <c r="E500" s="132" t="str">
        <f>IFERROR(VLOOKUP($A500,Baggrundsark!$C$4:$T$2502,17,FALSE),"")</f>
        <v/>
      </c>
      <c r="F500" s="71" t="str">
        <f>IFERROR(IF(VLOOKUP($B500,Home!$C$8:$J$207,8,FALSE)=0,"",VLOOKUP($B500,Home!$C$8:$J$207,8,FALSE)),"")</f>
        <v/>
      </c>
      <c r="G500" s="139"/>
      <c r="H500" s="77"/>
      <c r="I500" s="77"/>
      <c r="J500" s="77"/>
      <c r="K500" s="63" t="str">
        <f t="shared" si="15"/>
        <v/>
      </c>
      <c r="L500" s="74" t="str">
        <f t="shared" si="14"/>
        <v/>
      </c>
      <c r="M500" s="110"/>
      <c r="N500" s="110"/>
      <c r="O500" s="110"/>
      <c r="P500" s="110"/>
    </row>
    <row r="501" spans="1:16" x14ac:dyDescent="0.25">
      <c r="A501" s="49">
        <v>498</v>
      </c>
      <c r="B501" s="132" t="str">
        <f>IFERROR(VLOOKUP($A501,Baggrundsark!$C$4:$T$2502,13,FALSE),"")</f>
        <v/>
      </c>
      <c r="C501" s="32" t="str">
        <f>IFERROR(VLOOKUP($A501,Baggrundsark!$C$4:$T$2502,14,FALSE),"")</f>
        <v/>
      </c>
      <c r="D501" s="32" t="str">
        <f>IFERROR(VLOOKUP($A501,Baggrundsark!$C$4:$T$2502,16,FALSE),"")</f>
        <v/>
      </c>
      <c r="E501" s="132" t="str">
        <f>IFERROR(VLOOKUP($A501,Baggrundsark!$C$4:$T$2502,17,FALSE),"")</f>
        <v/>
      </c>
      <c r="F501" s="71" t="str">
        <f>IFERROR(IF(VLOOKUP($B501,Home!$C$8:$J$207,8,FALSE)=0,"",VLOOKUP($B501,Home!$C$8:$J$207,8,FALSE)),"")</f>
        <v/>
      </c>
      <c r="G501" s="139"/>
      <c r="H501" s="79"/>
      <c r="I501" s="79"/>
      <c r="J501" s="79"/>
      <c r="K501" s="63" t="str">
        <f t="shared" si="15"/>
        <v/>
      </c>
      <c r="L501" s="74" t="str">
        <f t="shared" si="14"/>
        <v/>
      </c>
      <c r="M501" s="110"/>
      <c r="N501" s="110"/>
      <c r="O501" s="110"/>
      <c r="P501" s="110"/>
    </row>
    <row r="502" spans="1:16" x14ac:dyDescent="0.25">
      <c r="A502" s="49">
        <v>499</v>
      </c>
      <c r="B502" s="132" t="str">
        <f>IFERROR(VLOOKUP($A502,Baggrundsark!$C$4:$T$2502,13,FALSE),"")</f>
        <v/>
      </c>
      <c r="C502" s="32" t="str">
        <f>IFERROR(VLOOKUP($A502,Baggrundsark!$C$4:$T$2502,14,FALSE),"")</f>
        <v/>
      </c>
      <c r="D502" s="32" t="str">
        <f>IFERROR(VLOOKUP($A502,Baggrundsark!$C$4:$T$2502,16,FALSE),"")</f>
        <v/>
      </c>
      <c r="E502" s="132" t="str">
        <f>IFERROR(VLOOKUP($A502,Baggrundsark!$C$4:$T$2502,17,FALSE),"")</f>
        <v/>
      </c>
      <c r="F502" s="71" t="str">
        <f>IFERROR(IF(VLOOKUP($B502,Home!$C$8:$J$207,8,FALSE)=0,"",VLOOKUP($B502,Home!$C$8:$J$207,8,FALSE)),"")</f>
        <v/>
      </c>
      <c r="G502" s="139"/>
      <c r="H502" s="77"/>
      <c r="I502" s="77"/>
      <c r="J502" s="77"/>
      <c r="K502" s="63" t="str">
        <f t="shared" si="15"/>
        <v/>
      </c>
      <c r="L502" s="74" t="str">
        <f t="shared" si="14"/>
        <v/>
      </c>
      <c r="M502" s="110"/>
      <c r="N502" s="110"/>
      <c r="O502" s="110"/>
      <c r="P502" s="110"/>
    </row>
    <row r="503" spans="1:16" x14ac:dyDescent="0.25">
      <c r="A503" s="49">
        <v>500</v>
      </c>
      <c r="B503" s="132" t="str">
        <f>IFERROR(VLOOKUP($A503,Baggrundsark!$C$4:$T$2502,13,FALSE),"")</f>
        <v/>
      </c>
      <c r="C503" s="32" t="str">
        <f>IFERROR(VLOOKUP($A503,Baggrundsark!$C$4:$T$2502,14,FALSE),"")</f>
        <v/>
      </c>
      <c r="D503" s="32" t="str">
        <f>IFERROR(VLOOKUP($A503,Baggrundsark!$C$4:$T$2502,16,FALSE),"")</f>
        <v/>
      </c>
      <c r="E503" s="132" t="str">
        <f>IFERROR(VLOOKUP($A503,Baggrundsark!$C$4:$T$2502,17,FALSE),"")</f>
        <v/>
      </c>
      <c r="F503" s="71" t="str">
        <f>IFERROR(IF(VLOOKUP($B503,Home!$C$8:$J$207,8,FALSE)=0,"",VLOOKUP($B503,Home!$C$8:$J$207,8,FALSE)),"")</f>
        <v/>
      </c>
      <c r="G503" s="139"/>
      <c r="H503" s="79"/>
      <c r="I503" s="79"/>
      <c r="J503" s="79"/>
      <c r="K503" s="74" t="str">
        <f t="shared" si="15"/>
        <v/>
      </c>
      <c r="L503" s="74" t="str">
        <f t="shared" si="14"/>
        <v/>
      </c>
      <c r="M503" s="110"/>
      <c r="N503" s="110"/>
      <c r="O503" s="110"/>
      <c r="P503" s="110"/>
    </row>
    <row r="504" spans="1:16" x14ac:dyDescent="0.25">
      <c r="G504" s="110"/>
      <c r="H504" s="141"/>
      <c r="I504" s="141"/>
      <c r="J504" s="141"/>
      <c r="K504" s="110"/>
    </row>
    <row r="505" spans="1:16" x14ac:dyDescent="0.25">
      <c r="G505" s="110"/>
      <c r="H505" s="141"/>
      <c r="I505" s="141"/>
      <c r="J505" s="141"/>
      <c r="K505" s="110"/>
    </row>
    <row r="506" spans="1:16" x14ac:dyDescent="0.25">
      <c r="G506" s="110"/>
      <c r="H506" s="141"/>
      <c r="I506" s="141"/>
      <c r="J506" s="141"/>
      <c r="K506" s="110"/>
    </row>
    <row r="507" spans="1:16" x14ac:dyDescent="0.25">
      <c r="G507" s="110"/>
      <c r="H507" s="141"/>
      <c r="I507" s="141"/>
      <c r="J507" s="141"/>
      <c r="K507" s="110"/>
    </row>
    <row r="508" spans="1:16" x14ac:dyDescent="0.25">
      <c r="G508" s="110"/>
      <c r="H508" s="141"/>
      <c r="I508" s="141"/>
      <c r="J508" s="141"/>
      <c r="K508" s="110"/>
    </row>
    <row r="509" spans="1:16" x14ac:dyDescent="0.25">
      <c r="G509" s="110"/>
      <c r="H509" s="110"/>
      <c r="I509" s="110"/>
      <c r="J509" s="110"/>
      <c r="K509" s="110"/>
    </row>
    <row r="510" spans="1:16" x14ac:dyDescent="0.25">
      <c r="G510" s="110"/>
      <c r="H510" s="110"/>
      <c r="I510" s="110"/>
      <c r="J510" s="110"/>
      <c r="K510" s="110"/>
    </row>
  </sheetData>
  <sheetProtection algorithmName="SHA-512" hashValue="tP7wKPVKsnyGsXrTWPu0wvO1fnBYBBHIkmRn1HHymnv7+bNtVtuLR5GOrnfAFbzT3+z0WKT9NsaFJJqBatAjAg==" saltValue="2Pwa/rVVZHODOIcfWtBjlQ==" spinCount="100000" sheet="1" objects="1" scenarios="1"/>
  <dataValidations count="3">
    <dataValidation operator="greaterThanOrEqual" allowBlank="1" showInputMessage="1" showErrorMessage="1" error="Der må ikke indtastes negative værdier." sqref="F4:F503" xr:uid="{71D3DC20-6D9E-425D-860E-B36A8079CA07}"/>
    <dataValidation type="decimal" allowBlank="1" showInputMessage="1" showErrorMessage="1" error="Der skal indtastes en værdi mellem 0 og 100." sqref="G4:G503" xr:uid="{903A3331-5968-4C4C-9124-24C8D7A00513}">
      <formula1>0</formula1>
      <formula2>100</formula2>
    </dataValidation>
    <dataValidation type="decimal" operator="greaterThanOrEqual" allowBlank="1" showInputMessage="1" showErrorMessage="1" error="Der må ikke indtastes negative værdier." sqref="H4:J508 K4:L503" xr:uid="{00000000-0002-0000-0400-000000000000}">
      <formula1>0</formula1>
    </dataValidation>
  </dataValidations>
  <pageMargins left="0.7" right="0.7" top="0.75" bottom="0.75" header="0.3" footer="0.3"/>
  <pageSetup paperSize="9"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2"/>
  <dimension ref="A3:C3"/>
  <sheetViews>
    <sheetView workbookViewId="0">
      <selection activeCell="C4" sqref="C4"/>
    </sheetView>
  </sheetViews>
  <sheetFormatPr defaultRowHeight="15" x14ac:dyDescent="0.25"/>
  <cols>
    <col min="1" max="1" width="23.42578125" bestFit="1" customWidth="1"/>
    <col min="2" max="2" width="7.85546875" customWidth="1"/>
    <col min="3" max="3" width="25" bestFit="1" customWidth="1"/>
    <col min="4" max="4" width="25" customWidth="1"/>
  </cols>
  <sheetData>
    <row r="3" spans="1:3" x14ac:dyDescent="0.25">
      <c r="A3" s="43" t="s">
        <v>0</v>
      </c>
      <c r="B3" s="43" t="s">
        <v>2</v>
      </c>
      <c r="C3" t="s">
        <v>133</v>
      </c>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800000"/>
  </sheetPr>
  <dimension ref="A1:U508"/>
  <sheetViews>
    <sheetView showGridLines="0" zoomScale="85" zoomScaleNormal="85" workbookViewId="0">
      <pane xSplit="4" ySplit="3" topLeftCell="E4" activePane="bottomRight" state="frozen"/>
      <selection activeCell="B1" sqref="B1"/>
      <selection pane="topRight" activeCell="E1" sqref="E1"/>
      <selection pane="bottomLeft" activeCell="B4" sqref="B4"/>
      <selection pane="bottomRight" activeCell="B3" sqref="B3"/>
    </sheetView>
  </sheetViews>
  <sheetFormatPr defaultColWidth="9.140625" defaultRowHeight="15" x14ac:dyDescent="0.25"/>
  <cols>
    <col min="1" max="1" width="5.5703125" style="106" hidden="1" customWidth="1"/>
    <col min="2" max="2" width="9.7109375" style="124" customWidth="1"/>
    <col min="3" max="3" width="60.7109375" style="124" customWidth="1"/>
    <col min="4" max="4" width="17.5703125" style="124" customWidth="1"/>
    <col min="5" max="5" width="13.42578125" style="124" customWidth="1"/>
    <col min="6" max="6" width="46.140625" style="124" customWidth="1"/>
    <col min="7" max="7" width="19.28515625" style="124" customWidth="1"/>
    <col min="8" max="8" width="19.7109375" style="124" customWidth="1"/>
    <col min="9" max="9" width="30.85546875" style="125" customWidth="1"/>
    <col min="10" max="10" width="14.42578125" style="125" customWidth="1"/>
    <col min="11" max="11" width="17.5703125" style="125" customWidth="1"/>
    <col min="12" max="12" width="16.28515625" style="125" customWidth="1"/>
    <col min="13" max="13" width="17.85546875" style="124" customWidth="1"/>
    <col min="14" max="14" width="36.85546875" style="124" customWidth="1"/>
    <col min="15" max="15" width="33.28515625" style="124" customWidth="1"/>
    <col min="16" max="16" width="9.28515625" style="106" customWidth="1"/>
    <col min="17" max="17" width="12.85546875" style="106" hidden="1" customWidth="1"/>
    <col min="18" max="18" width="9.140625" style="106" customWidth="1"/>
    <col min="19" max="19" width="46.5703125" style="106" customWidth="1"/>
    <col min="20" max="20" width="30.28515625" style="124" customWidth="1"/>
    <col min="21" max="21" width="40" style="124" bestFit="1" customWidth="1"/>
    <col min="22" max="22" width="37.28515625" style="124" bestFit="1" customWidth="1"/>
    <col min="23" max="23" width="16.42578125" style="124" customWidth="1"/>
    <col min="24" max="24" width="12.42578125" style="124" customWidth="1"/>
    <col min="25" max="16384" width="9.140625" style="124"/>
  </cols>
  <sheetData>
    <row r="1" spans="1:21" s="106" customFormat="1" ht="33" customHeight="1" thickBot="1" x14ac:dyDescent="0.4">
      <c r="A1" s="29"/>
      <c r="B1" s="116" t="s">
        <v>206</v>
      </c>
      <c r="C1" s="116"/>
      <c r="D1" s="116"/>
      <c r="E1" s="116"/>
      <c r="N1" s="120"/>
      <c r="O1" s="121"/>
      <c r="S1" s="95" t="s">
        <v>53</v>
      </c>
      <c r="T1" s="96">
        <f>SUM($T$4:$T$200)</f>
        <v>0</v>
      </c>
    </row>
    <row r="2" spans="1:21" s="106" customFormat="1" ht="77.25" customHeight="1" thickBot="1" x14ac:dyDescent="0.3">
      <c r="A2" s="29"/>
      <c r="B2" s="122"/>
      <c r="C2" s="122"/>
      <c r="D2" s="122"/>
      <c r="E2" s="122"/>
      <c r="U2" s="123"/>
    </row>
    <row r="3" spans="1:21" s="123" customFormat="1" ht="69.75" customHeight="1" thickBot="1" x14ac:dyDescent="0.3">
      <c r="A3" s="57" t="s">
        <v>20</v>
      </c>
      <c r="B3" s="91" t="s">
        <v>0</v>
      </c>
      <c r="C3" s="84" t="s">
        <v>2</v>
      </c>
      <c r="D3" s="92" t="s">
        <v>11</v>
      </c>
      <c r="E3" s="92" t="s">
        <v>12</v>
      </c>
      <c r="F3" s="84" t="s">
        <v>129</v>
      </c>
      <c r="G3" s="93" t="s">
        <v>124</v>
      </c>
      <c r="H3" s="93" t="s">
        <v>125</v>
      </c>
      <c r="I3" s="93" t="s">
        <v>128</v>
      </c>
      <c r="J3" s="92" t="s">
        <v>121</v>
      </c>
      <c r="K3" s="92" t="s">
        <v>29</v>
      </c>
      <c r="L3" s="92" t="s">
        <v>122</v>
      </c>
      <c r="M3" s="84" t="s">
        <v>31</v>
      </c>
      <c r="N3" s="92" t="s">
        <v>127</v>
      </c>
      <c r="O3" s="94" t="s">
        <v>33</v>
      </c>
      <c r="Q3" s="58"/>
      <c r="R3" s="59" t="s">
        <v>0</v>
      </c>
      <c r="S3" s="38" t="s">
        <v>2</v>
      </c>
      <c r="T3" s="61" t="s">
        <v>33</v>
      </c>
      <c r="U3" s="106"/>
    </row>
    <row r="4" spans="1:21" s="106" customFormat="1" x14ac:dyDescent="0.25">
      <c r="A4" s="29">
        <v>1</v>
      </c>
      <c r="B4" s="86" t="str">
        <f>IFERROR(VLOOKUP($A4,Baggrundsark!$F$4:$V$2502,10,FALSE),"")</f>
        <v/>
      </c>
      <c r="C4" s="86" t="str">
        <f>IFERROR(VLOOKUP($A4,Baggrundsark!$F$4:$T$2502,11,FALSE),"")</f>
        <v/>
      </c>
      <c r="D4" s="86" t="str">
        <f>IFERROR(VLOOKUP($A4,Baggrundsark!$F$4:$T$2502,13,FALSE),"")</f>
        <v/>
      </c>
      <c r="E4" s="86" t="str">
        <f>IFERROR(VLOOKUP($A4,Baggrundsark!$F$4:$T$2502,14,FALSE),"")</f>
        <v/>
      </c>
      <c r="F4" s="86" t="str">
        <f>IFERROR(VLOOKUP($A4,Baggrundsark!$F$4:$V$2502,17,FALSE),"")</f>
        <v/>
      </c>
      <c r="G4" s="87"/>
      <c r="H4" s="88" t="str">
        <f>IF((G4/37)*(1628/12)=0,"",(G4/37)*1628/12)</f>
        <v/>
      </c>
      <c r="I4" s="89"/>
      <c r="J4" s="89"/>
      <c r="K4" s="89"/>
      <c r="L4" s="67" t="str">
        <f t="shared" ref="L4:L67" si="0">IF(SUM(I4:K4)=0,"",SUM(I4:K4))</f>
        <v/>
      </c>
      <c r="M4" s="88" t="str">
        <f>IFERROR(L4/H4,"")</f>
        <v/>
      </c>
      <c r="N4" s="87"/>
      <c r="O4" s="90" t="str">
        <f>IFERROR(IF(N4*M4&gt;L4,L4,N4*M4),"")</f>
        <v/>
      </c>
      <c r="Q4" s="22"/>
      <c r="R4" s="65" t="str">
        <f>IF('Pivot månedslønnet'!A4="","",'Pivot månedslønnet'!A4)</f>
        <v/>
      </c>
      <c r="S4" s="66" t="str">
        <f>IF('Pivot månedslønnet'!A4="","",'Pivot månedslønnet'!B4)</f>
        <v/>
      </c>
      <c r="T4" s="67" t="str">
        <f>IF('Pivot månedslønnet'!B4="","",'Pivot månedslønnet'!C4)</f>
        <v/>
      </c>
    </row>
    <row r="5" spans="1:21" s="106" customFormat="1" x14ac:dyDescent="0.25">
      <c r="A5" s="29">
        <v>2</v>
      </c>
      <c r="B5" s="71" t="str">
        <f>IFERROR(VLOOKUP($A5,Baggrundsark!$F$4:$V$2502,10,FALSE),"")</f>
        <v/>
      </c>
      <c r="C5" s="71" t="str">
        <f>IFERROR(VLOOKUP($A5,Baggrundsark!$F$4:$T$2502,11,FALSE),"")</f>
        <v/>
      </c>
      <c r="D5" s="71" t="str">
        <f>IFERROR(VLOOKUP($A5,Baggrundsark!$F$4:$T$2502,13,FALSE),"")</f>
        <v/>
      </c>
      <c r="E5" s="71" t="str">
        <f>IFERROR(VLOOKUP($A5,Baggrundsark!$F$4:$T$2502,14,FALSE),"")</f>
        <v/>
      </c>
      <c r="F5" s="71" t="str">
        <f>IFERROR(VLOOKUP($A5,Baggrundsark!$F$4:$V$2502,17,FALSE),"")</f>
        <v/>
      </c>
      <c r="G5" s="76"/>
      <c r="H5" s="78" t="str">
        <f t="shared" ref="H5:H68" si="1">IF((G5/37)*(1628/12)=0,"",(G5/37)*1628/12)</f>
        <v/>
      </c>
      <c r="I5" s="77"/>
      <c r="J5" s="77"/>
      <c r="K5" s="77"/>
      <c r="L5" s="56" t="str">
        <f t="shared" si="0"/>
        <v/>
      </c>
      <c r="M5" s="78" t="str">
        <f t="shared" ref="M5:M68" si="2">IFERROR(L5/H5,"")</f>
        <v/>
      </c>
      <c r="N5" s="76"/>
      <c r="O5" s="74" t="str">
        <f t="shared" ref="O5:O68" si="3">IFERROR(IF(N5*M5&gt;L5,L5,N5*M5),"")</f>
        <v/>
      </c>
      <c r="Q5" s="22"/>
      <c r="R5" s="54" t="str">
        <f>IF('Pivot månedslønnet'!A5="","",'Pivot månedslønnet'!A5)</f>
        <v/>
      </c>
      <c r="S5" s="55" t="str">
        <f>IF('Pivot månedslønnet'!B5="","",'Pivot månedslønnet'!B5)</f>
        <v/>
      </c>
      <c r="T5" s="67" t="str">
        <f>IF('Pivot månedslønnet'!B5="","",'Pivot månedslønnet'!C5)</f>
        <v/>
      </c>
    </row>
    <row r="6" spans="1:21" s="106" customFormat="1" x14ac:dyDescent="0.25">
      <c r="A6" s="29">
        <v>3</v>
      </c>
      <c r="B6" s="71" t="str">
        <f>IFERROR(VLOOKUP($A6,Baggrundsark!$F$4:$V$2502,10,FALSE),"")</f>
        <v/>
      </c>
      <c r="C6" s="71" t="str">
        <f>IFERROR(VLOOKUP($A6,Baggrundsark!$F$4:$T$2502,11,FALSE),"")</f>
        <v/>
      </c>
      <c r="D6" s="71" t="str">
        <f>IFERROR(VLOOKUP($A6,Baggrundsark!$F$4:$T$2502,13,FALSE),"")</f>
        <v/>
      </c>
      <c r="E6" s="71" t="str">
        <f>IFERROR(VLOOKUP($A6,Baggrundsark!$F$4:$T$2502,14,FALSE),"")</f>
        <v/>
      </c>
      <c r="F6" s="71" t="str">
        <f>IFERROR(VLOOKUP($A6,Baggrundsark!$F$4:$V$2502,17,FALSE),"")</f>
        <v/>
      </c>
      <c r="G6" s="76"/>
      <c r="H6" s="78" t="str">
        <f t="shared" si="1"/>
        <v/>
      </c>
      <c r="I6" s="77"/>
      <c r="J6" s="77"/>
      <c r="K6" s="77"/>
      <c r="L6" s="56" t="str">
        <f t="shared" si="0"/>
        <v/>
      </c>
      <c r="M6" s="78" t="str">
        <f t="shared" si="2"/>
        <v/>
      </c>
      <c r="N6" s="76"/>
      <c r="O6" s="74" t="str">
        <f t="shared" si="3"/>
        <v/>
      </c>
      <c r="Q6" s="22"/>
      <c r="R6" s="54" t="str">
        <f>IF('Pivot månedslønnet'!A6="","",'Pivot månedslønnet'!A6)</f>
        <v/>
      </c>
      <c r="S6" s="55" t="str">
        <f>IF('Pivot månedslønnet'!B6="","",'Pivot månedslønnet'!B6)</f>
        <v/>
      </c>
      <c r="T6" s="67" t="str">
        <f>IF('Pivot månedslønnet'!B6="","",'Pivot månedslønnet'!C6)</f>
        <v/>
      </c>
    </row>
    <row r="7" spans="1:21" s="106" customFormat="1" x14ac:dyDescent="0.25">
      <c r="A7" s="29">
        <v>4</v>
      </c>
      <c r="B7" s="71" t="str">
        <f>IFERROR(VLOOKUP($A7,Baggrundsark!$F$4:$V$2502,10,FALSE),"")</f>
        <v/>
      </c>
      <c r="C7" s="71" t="str">
        <f>IFERROR(VLOOKUP($A7,Baggrundsark!$F$4:$T$2502,11,FALSE),"")</f>
        <v/>
      </c>
      <c r="D7" s="71" t="str">
        <f>IFERROR(VLOOKUP($A7,Baggrundsark!$F$4:$T$2502,13,FALSE),"")</f>
        <v/>
      </c>
      <c r="E7" s="71" t="str">
        <f>IFERROR(VLOOKUP($A7,Baggrundsark!$F$4:$T$2502,14,FALSE),"")</f>
        <v/>
      </c>
      <c r="F7" s="71" t="str">
        <f>IFERROR(VLOOKUP($A7,Baggrundsark!$F$4:$V$2502,17,FALSE),"")</f>
        <v/>
      </c>
      <c r="G7" s="76"/>
      <c r="H7" s="78" t="str">
        <f t="shared" si="1"/>
        <v/>
      </c>
      <c r="I7" s="77"/>
      <c r="J7" s="79"/>
      <c r="K7" s="79"/>
      <c r="L7" s="56" t="str">
        <f t="shared" si="0"/>
        <v/>
      </c>
      <c r="M7" s="78" t="str">
        <f t="shared" si="2"/>
        <v/>
      </c>
      <c r="N7" s="72"/>
      <c r="O7" s="74" t="str">
        <f t="shared" si="3"/>
        <v/>
      </c>
      <c r="Q7" s="22"/>
      <c r="R7" s="54" t="str">
        <f>IF('Pivot månedslønnet'!A7="","",'Pivot månedslønnet'!A7)</f>
        <v/>
      </c>
      <c r="S7" s="55" t="str">
        <f>IF('Pivot månedslønnet'!B7="","",'Pivot månedslønnet'!B7)</f>
        <v/>
      </c>
      <c r="T7" s="67" t="str">
        <f>IF('Pivot månedslønnet'!B7="","",'Pivot månedslønnet'!C7)</f>
        <v/>
      </c>
    </row>
    <row r="8" spans="1:21" s="106" customFormat="1" x14ac:dyDescent="0.25">
      <c r="A8" s="29">
        <v>5</v>
      </c>
      <c r="B8" s="71" t="str">
        <f>IFERROR(VLOOKUP($A8,Baggrundsark!$F$4:$V$2502,10,FALSE),"")</f>
        <v/>
      </c>
      <c r="C8" s="71" t="str">
        <f>IFERROR(VLOOKUP($A8,Baggrundsark!$F$4:$T$2502,11,FALSE),"")</f>
        <v/>
      </c>
      <c r="D8" s="71" t="str">
        <f>IFERROR(VLOOKUP($A8,Baggrundsark!$F$4:$T$2502,13,FALSE),"")</f>
        <v/>
      </c>
      <c r="E8" s="71" t="str">
        <f>IFERROR(VLOOKUP($A8,Baggrundsark!$F$4:$T$2502,14,FALSE),"")</f>
        <v/>
      </c>
      <c r="F8" s="71" t="str">
        <f>IFERROR(VLOOKUP($A8,Baggrundsark!$F$4:$V$2502,17,FALSE),"")</f>
        <v/>
      </c>
      <c r="G8" s="76"/>
      <c r="H8" s="78" t="str">
        <f t="shared" si="1"/>
        <v/>
      </c>
      <c r="I8" s="77"/>
      <c r="J8" s="77"/>
      <c r="K8" s="77"/>
      <c r="L8" s="56" t="str">
        <f t="shared" si="0"/>
        <v/>
      </c>
      <c r="M8" s="78" t="str">
        <f t="shared" si="2"/>
        <v/>
      </c>
      <c r="N8" s="72"/>
      <c r="O8" s="74" t="str">
        <f t="shared" si="3"/>
        <v/>
      </c>
      <c r="Q8" s="22"/>
      <c r="R8" s="54" t="str">
        <f>IF('Pivot månedslønnet'!A8="","",'Pivot månedslønnet'!A8)</f>
        <v/>
      </c>
      <c r="S8" s="55" t="str">
        <f>IF('Pivot månedslønnet'!B8="","",'Pivot månedslønnet'!B8)</f>
        <v/>
      </c>
      <c r="T8" s="67" t="str">
        <f>IF('Pivot månedslønnet'!B8="","",'Pivot månedslønnet'!C8)</f>
        <v/>
      </c>
    </row>
    <row r="9" spans="1:21" s="106" customFormat="1" x14ac:dyDescent="0.25">
      <c r="A9" s="29">
        <v>6</v>
      </c>
      <c r="B9" s="71" t="str">
        <f>IFERROR(VLOOKUP($A9,Baggrundsark!$F$4:$V$2502,10,FALSE),"")</f>
        <v/>
      </c>
      <c r="C9" s="71" t="str">
        <f>IFERROR(VLOOKUP($A9,Baggrundsark!$F$4:$T$2502,11,FALSE),"")</f>
        <v/>
      </c>
      <c r="D9" s="71" t="str">
        <f>IFERROR(VLOOKUP($A9,Baggrundsark!$F$4:$T$2502,13,FALSE),"")</f>
        <v/>
      </c>
      <c r="E9" s="71" t="str">
        <f>IFERROR(VLOOKUP($A9,Baggrundsark!$F$4:$T$2502,14,FALSE),"")</f>
        <v/>
      </c>
      <c r="F9" s="71" t="str">
        <f>IFERROR(VLOOKUP($A9,Baggrundsark!$F$4:$V$2502,17,FALSE),"")</f>
        <v/>
      </c>
      <c r="G9" s="76"/>
      <c r="H9" s="78" t="str">
        <f t="shared" si="1"/>
        <v/>
      </c>
      <c r="I9" s="77"/>
      <c r="J9" s="79"/>
      <c r="K9" s="79"/>
      <c r="L9" s="56" t="str">
        <f t="shared" si="0"/>
        <v/>
      </c>
      <c r="M9" s="78" t="str">
        <f t="shared" si="2"/>
        <v/>
      </c>
      <c r="N9" s="72"/>
      <c r="O9" s="74" t="str">
        <f t="shared" si="3"/>
        <v/>
      </c>
      <c r="Q9" s="22"/>
      <c r="R9" s="54" t="str">
        <f>IF('Pivot månedslønnet'!A9="","",'Pivot månedslønnet'!A9)</f>
        <v/>
      </c>
      <c r="S9" s="55" t="str">
        <f>IF('Pivot månedslønnet'!B9="","",'Pivot månedslønnet'!B9)</f>
        <v/>
      </c>
      <c r="T9" s="67" t="str">
        <f>IF('Pivot månedslønnet'!B9="","",'Pivot månedslønnet'!C9)</f>
        <v/>
      </c>
    </row>
    <row r="10" spans="1:21" s="106" customFormat="1" x14ac:dyDescent="0.25">
      <c r="A10" s="29">
        <v>7</v>
      </c>
      <c r="B10" s="71" t="str">
        <f>IFERROR(VLOOKUP($A10,Baggrundsark!$F$4:$V$2502,10,FALSE),"")</f>
        <v/>
      </c>
      <c r="C10" s="71" t="str">
        <f>IFERROR(VLOOKUP($A10,Baggrundsark!$F$4:$T$2502,11,FALSE),"")</f>
        <v/>
      </c>
      <c r="D10" s="71" t="str">
        <f>IFERROR(VLOOKUP($A10,Baggrundsark!$F$4:$T$2502,13,FALSE),"")</f>
        <v/>
      </c>
      <c r="E10" s="71" t="str">
        <f>IFERROR(VLOOKUP($A10,Baggrundsark!$F$4:$T$2502,14,FALSE),"")</f>
        <v/>
      </c>
      <c r="F10" s="71" t="str">
        <f>IFERROR(VLOOKUP($A10,Baggrundsark!$F$4:$V$2502,17,FALSE),"")</f>
        <v/>
      </c>
      <c r="G10" s="76"/>
      <c r="H10" s="78" t="str">
        <f t="shared" si="1"/>
        <v/>
      </c>
      <c r="I10" s="79"/>
      <c r="J10" s="79"/>
      <c r="K10" s="79"/>
      <c r="L10" s="56" t="str">
        <f t="shared" si="0"/>
        <v/>
      </c>
      <c r="M10" s="78" t="str">
        <f t="shared" si="2"/>
        <v/>
      </c>
      <c r="N10" s="72"/>
      <c r="O10" s="74" t="str">
        <f t="shared" si="3"/>
        <v/>
      </c>
      <c r="Q10" s="22"/>
      <c r="R10" s="54" t="str">
        <f>IF('Pivot månedslønnet'!A10="","",'Pivot månedslønnet'!A10)</f>
        <v/>
      </c>
      <c r="S10" s="55" t="str">
        <f>IF('Pivot månedslønnet'!B10="","",'Pivot månedslønnet'!B10)</f>
        <v/>
      </c>
      <c r="T10" s="67" t="str">
        <f>IF('Pivot månedslønnet'!B10="","",'Pivot månedslønnet'!C10)</f>
        <v/>
      </c>
    </row>
    <row r="11" spans="1:21" s="106" customFormat="1" x14ac:dyDescent="0.25">
      <c r="A11" s="29">
        <v>8</v>
      </c>
      <c r="B11" s="71" t="str">
        <f>IFERROR(VLOOKUP($A11,Baggrundsark!$F$4:$V$2502,10,FALSE),"")</f>
        <v/>
      </c>
      <c r="C11" s="71" t="str">
        <f>IFERROR(VLOOKUP($A11,Baggrundsark!$F$4:$T$2502,11,FALSE),"")</f>
        <v/>
      </c>
      <c r="D11" s="71" t="str">
        <f>IFERROR(VLOOKUP($A11,Baggrundsark!$F$4:$T$2502,13,FALSE),"")</f>
        <v/>
      </c>
      <c r="E11" s="71" t="str">
        <f>IFERROR(VLOOKUP($A11,Baggrundsark!$F$4:$T$2502,14,FALSE),"")</f>
        <v/>
      </c>
      <c r="F11" s="71" t="str">
        <f>IFERROR(VLOOKUP($A11,Baggrundsark!$F$4:$V$2502,17,FALSE),"")</f>
        <v/>
      </c>
      <c r="G11" s="76"/>
      <c r="H11" s="78" t="str">
        <f t="shared" si="1"/>
        <v/>
      </c>
      <c r="I11" s="79"/>
      <c r="J11" s="79"/>
      <c r="K11" s="79"/>
      <c r="L11" s="56" t="str">
        <f t="shared" si="0"/>
        <v/>
      </c>
      <c r="M11" s="78" t="str">
        <f t="shared" si="2"/>
        <v/>
      </c>
      <c r="N11" s="72"/>
      <c r="O11" s="74" t="str">
        <f t="shared" si="3"/>
        <v/>
      </c>
      <c r="Q11" s="22"/>
      <c r="R11" s="54" t="str">
        <f>IF('Pivot månedslønnet'!A11="","",'Pivot månedslønnet'!A11)</f>
        <v/>
      </c>
      <c r="S11" s="55" t="str">
        <f>IF('Pivot månedslønnet'!B11="","",'Pivot månedslønnet'!B11)</f>
        <v/>
      </c>
      <c r="T11" s="67" t="str">
        <f>IF('Pivot månedslønnet'!B11="","",'Pivot månedslønnet'!C11)</f>
        <v/>
      </c>
    </row>
    <row r="12" spans="1:21" s="106" customFormat="1" x14ac:dyDescent="0.25">
      <c r="A12" s="29">
        <v>9</v>
      </c>
      <c r="B12" s="71" t="str">
        <f>IFERROR(VLOOKUP($A12,Baggrundsark!$F$4:$V$2502,10,FALSE),"")</f>
        <v/>
      </c>
      <c r="C12" s="71" t="str">
        <f>IFERROR(VLOOKUP($A12,Baggrundsark!$F$4:$T$2502,11,FALSE),"")</f>
        <v/>
      </c>
      <c r="D12" s="71" t="str">
        <f>IFERROR(VLOOKUP($A12,Baggrundsark!$F$4:$T$2502,13,FALSE),"")</f>
        <v/>
      </c>
      <c r="E12" s="71" t="str">
        <f>IFERROR(VLOOKUP($A12,Baggrundsark!$F$4:$T$2502,14,FALSE),"")</f>
        <v/>
      </c>
      <c r="F12" s="71" t="str">
        <f>IFERROR(VLOOKUP($A12,Baggrundsark!$F$4:$V$2502,17,FALSE),"")</f>
        <v/>
      </c>
      <c r="G12" s="76"/>
      <c r="H12" s="78" t="str">
        <f t="shared" si="1"/>
        <v/>
      </c>
      <c r="I12" s="79"/>
      <c r="J12" s="79"/>
      <c r="K12" s="79"/>
      <c r="L12" s="56" t="str">
        <f t="shared" si="0"/>
        <v/>
      </c>
      <c r="M12" s="78" t="str">
        <f t="shared" si="2"/>
        <v/>
      </c>
      <c r="N12" s="72"/>
      <c r="O12" s="74" t="str">
        <f t="shared" si="3"/>
        <v/>
      </c>
      <c r="Q12" s="22"/>
      <c r="R12" s="54" t="str">
        <f>IF('Pivot månedslønnet'!A12="","",'Pivot månedslønnet'!A12)</f>
        <v/>
      </c>
      <c r="S12" s="55" t="str">
        <f>IF('Pivot månedslønnet'!B12="","",'Pivot månedslønnet'!B12)</f>
        <v/>
      </c>
      <c r="T12" s="67" t="str">
        <f>IF('Pivot månedslønnet'!B12="","",'Pivot månedslønnet'!C12)</f>
        <v/>
      </c>
    </row>
    <row r="13" spans="1:21" s="106" customFormat="1" x14ac:dyDescent="0.25">
      <c r="A13" s="29">
        <v>10</v>
      </c>
      <c r="B13" s="71" t="str">
        <f>IFERROR(VLOOKUP($A13,Baggrundsark!$F$4:$V$2502,10,FALSE),"")</f>
        <v/>
      </c>
      <c r="C13" s="71" t="str">
        <f>IFERROR(VLOOKUP($A13,Baggrundsark!$F$4:$T$2502,11,FALSE),"")</f>
        <v/>
      </c>
      <c r="D13" s="71" t="str">
        <f>IFERROR(VLOOKUP($A13,Baggrundsark!$F$4:$T$2502,13,FALSE),"")</f>
        <v/>
      </c>
      <c r="E13" s="71" t="str">
        <f>IFERROR(VLOOKUP($A13,Baggrundsark!$F$4:$T$2502,14,FALSE),"")</f>
        <v/>
      </c>
      <c r="F13" s="71" t="str">
        <f>IFERROR(VLOOKUP($A13,Baggrundsark!$F$4:$V$2502,17,FALSE),"")</f>
        <v/>
      </c>
      <c r="G13" s="76"/>
      <c r="H13" s="78" t="str">
        <f t="shared" si="1"/>
        <v/>
      </c>
      <c r="I13" s="79"/>
      <c r="J13" s="79"/>
      <c r="K13" s="79"/>
      <c r="L13" s="56" t="str">
        <f t="shared" si="0"/>
        <v/>
      </c>
      <c r="M13" s="78" t="str">
        <f t="shared" si="2"/>
        <v/>
      </c>
      <c r="N13" s="72"/>
      <c r="O13" s="74" t="str">
        <f t="shared" si="3"/>
        <v/>
      </c>
      <c r="Q13" s="22"/>
      <c r="R13" s="54" t="str">
        <f>IF('Pivot månedslønnet'!A13="","",'Pivot månedslønnet'!A13)</f>
        <v/>
      </c>
      <c r="S13" s="55" t="str">
        <f>IF('Pivot månedslønnet'!B13="","",'Pivot månedslønnet'!B13)</f>
        <v/>
      </c>
      <c r="T13" s="67" t="str">
        <f>IF('Pivot månedslønnet'!B13="","",'Pivot månedslønnet'!C13)</f>
        <v/>
      </c>
    </row>
    <row r="14" spans="1:21" s="106" customFormat="1" x14ac:dyDescent="0.25">
      <c r="A14" s="29">
        <v>11</v>
      </c>
      <c r="B14" s="71" t="str">
        <f>IFERROR(VLOOKUP($A14,Baggrundsark!$F$4:$V$2502,10,FALSE),"")</f>
        <v/>
      </c>
      <c r="C14" s="71" t="str">
        <f>IFERROR(VLOOKUP($A14,Baggrundsark!$F$4:$T$2502,11,FALSE),"")</f>
        <v/>
      </c>
      <c r="D14" s="71" t="str">
        <f>IFERROR(VLOOKUP($A14,Baggrundsark!$F$4:$T$2502,13,FALSE),"")</f>
        <v/>
      </c>
      <c r="E14" s="71" t="str">
        <f>IFERROR(VLOOKUP($A14,Baggrundsark!$F$4:$T$2502,14,FALSE),"")</f>
        <v/>
      </c>
      <c r="F14" s="71" t="str">
        <f>IFERROR(VLOOKUP($A14,Baggrundsark!$F$4:$V$2502,17,FALSE),"")</f>
        <v/>
      </c>
      <c r="G14" s="76"/>
      <c r="H14" s="78" t="str">
        <f t="shared" si="1"/>
        <v/>
      </c>
      <c r="I14" s="79"/>
      <c r="J14" s="79"/>
      <c r="K14" s="79"/>
      <c r="L14" s="56" t="str">
        <f t="shared" si="0"/>
        <v/>
      </c>
      <c r="M14" s="78" t="str">
        <f t="shared" si="2"/>
        <v/>
      </c>
      <c r="N14" s="72"/>
      <c r="O14" s="74" t="str">
        <f t="shared" si="3"/>
        <v/>
      </c>
      <c r="Q14" s="22"/>
      <c r="R14" s="54" t="str">
        <f>IF('Pivot månedslønnet'!A14="","",'Pivot månedslønnet'!A14)</f>
        <v/>
      </c>
      <c r="S14" s="55" t="str">
        <f>IF('Pivot månedslønnet'!B14="","",'Pivot månedslønnet'!B14)</f>
        <v/>
      </c>
      <c r="T14" s="67" t="str">
        <f>IF('Pivot månedslønnet'!B14="","",'Pivot månedslønnet'!C14)</f>
        <v/>
      </c>
    </row>
    <row r="15" spans="1:21" s="106" customFormat="1" x14ac:dyDescent="0.25">
      <c r="A15" s="29">
        <v>12</v>
      </c>
      <c r="B15" s="71" t="str">
        <f>IFERROR(VLOOKUP($A15,Baggrundsark!$F$4:$V$2502,10,FALSE),"")</f>
        <v/>
      </c>
      <c r="C15" s="71" t="str">
        <f>IFERROR(VLOOKUP($A15,Baggrundsark!$F$4:$T$2502,11,FALSE),"")</f>
        <v/>
      </c>
      <c r="D15" s="71" t="str">
        <f>IFERROR(VLOOKUP($A15,Baggrundsark!$F$4:$T$2502,13,FALSE),"")</f>
        <v/>
      </c>
      <c r="E15" s="71" t="str">
        <f>IFERROR(VLOOKUP($A15,Baggrundsark!$F$4:$T$2502,14,FALSE),"")</f>
        <v/>
      </c>
      <c r="F15" s="71" t="str">
        <f>IFERROR(VLOOKUP($A15,Baggrundsark!$F$4:$V$2502,17,FALSE),"")</f>
        <v/>
      </c>
      <c r="G15" s="76"/>
      <c r="H15" s="78" t="str">
        <f t="shared" si="1"/>
        <v/>
      </c>
      <c r="I15" s="79"/>
      <c r="J15" s="79"/>
      <c r="K15" s="79"/>
      <c r="L15" s="56" t="str">
        <f t="shared" si="0"/>
        <v/>
      </c>
      <c r="M15" s="78" t="str">
        <f t="shared" si="2"/>
        <v/>
      </c>
      <c r="N15" s="72"/>
      <c r="O15" s="74" t="str">
        <f t="shared" si="3"/>
        <v/>
      </c>
      <c r="Q15" s="22"/>
      <c r="R15" s="54" t="str">
        <f>IF('Pivot månedslønnet'!A15="","",'Pivot månedslønnet'!A15)</f>
        <v/>
      </c>
      <c r="S15" s="55" t="str">
        <f>IF('Pivot månedslønnet'!B15="","",'Pivot månedslønnet'!B15)</f>
        <v/>
      </c>
      <c r="T15" s="67" t="str">
        <f>IF('Pivot månedslønnet'!B15="","",'Pivot månedslønnet'!C15)</f>
        <v/>
      </c>
    </row>
    <row r="16" spans="1:21" s="106" customFormat="1" x14ac:dyDescent="0.25">
      <c r="A16" s="29">
        <v>13</v>
      </c>
      <c r="B16" s="71" t="str">
        <f>IFERROR(VLOOKUP($A16,Baggrundsark!$F$4:$V$2502,10,FALSE),"")</f>
        <v/>
      </c>
      <c r="C16" s="71" t="str">
        <f>IFERROR(VLOOKUP($A16,Baggrundsark!$F$4:$T$2502,11,FALSE),"")</f>
        <v/>
      </c>
      <c r="D16" s="71" t="str">
        <f>IFERROR(VLOOKUP($A16,Baggrundsark!$F$4:$T$2502,13,FALSE),"")</f>
        <v/>
      </c>
      <c r="E16" s="71" t="str">
        <f>IFERROR(VLOOKUP($A16,Baggrundsark!$F$4:$T$2502,14,FALSE),"")</f>
        <v/>
      </c>
      <c r="F16" s="71" t="str">
        <f>IFERROR(VLOOKUP($A16,Baggrundsark!$F$4:$V$2502,17,FALSE),"")</f>
        <v/>
      </c>
      <c r="G16" s="76"/>
      <c r="H16" s="78" t="str">
        <f t="shared" si="1"/>
        <v/>
      </c>
      <c r="I16" s="79"/>
      <c r="J16" s="79"/>
      <c r="K16" s="79"/>
      <c r="L16" s="56" t="str">
        <f t="shared" si="0"/>
        <v/>
      </c>
      <c r="M16" s="78" t="str">
        <f t="shared" si="2"/>
        <v/>
      </c>
      <c r="N16" s="72"/>
      <c r="O16" s="74" t="str">
        <f t="shared" si="3"/>
        <v/>
      </c>
      <c r="Q16" s="22"/>
      <c r="R16" s="54" t="str">
        <f>IF('Pivot månedslønnet'!A16="","",'Pivot månedslønnet'!A16)</f>
        <v/>
      </c>
      <c r="S16" s="55" t="str">
        <f>IF('Pivot månedslønnet'!B16="","",'Pivot månedslønnet'!B16)</f>
        <v/>
      </c>
      <c r="T16" s="67" t="str">
        <f>IF('Pivot månedslønnet'!B16="","",'Pivot månedslønnet'!C16)</f>
        <v/>
      </c>
    </row>
    <row r="17" spans="1:20" s="106" customFormat="1" x14ac:dyDescent="0.25">
      <c r="A17" s="29">
        <v>14</v>
      </c>
      <c r="B17" s="71" t="str">
        <f>IFERROR(VLOOKUP($A17,Baggrundsark!$F$4:$V$2502,10,FALSE),"")</f>
        <v/>
      </c>
      <c r="C17" s="71" t="str">
        <f>IFERROR(VLOOKUP($A17,Baggrundsark!$F$4:$T$2502,11,FALSE),"")</f>
        <v/>
      </c>
      <c r="D17" s="71" t="str">
        <f>IFERROR(VLOOKUP($A17,Baggrundsark!$F$4:$T$2502,13,FALSE),"")</f>
        <v/>
      </c>
      <c r="E17" s="71" t="str">
        <f>IFERROR(VLOOKUP($A17,Baggrundsark!$F$4:$T$2502,14,FALSE),"")</f>
        <v/>
      </c>
      <c r="F17" s="71" t="str">
        <f>IFERROR(VLOOKUP($A17,Baggrundsark!$F$4:$V$2502,17,FALSE),"")</f>
        <v/>
      </c>
      <c r="G17" s="76"/>
      <c r="H17" s="78" t="str">
        <f t="shared" si="1"/>
        <v/>
      </c>
      <c r="I17" s="79"/>
      <c r="J17" s="79"/>
      <c r="K17" s="79"/>
      <c r="L17" s="56" t="str">
        <f t="shared" si="0"/>
        <v/>
      </c>
      <c r="M17" s="78" t="str">
        <f t="shared" si="2"/>
        <v/>
      </c>
      <c r="N17" s="72"/>
      <c r="O17" s="74" t="str">
        <f t="shared" si="3"/>
        <v/>
      </c>
      <c r="Q17" s="22"/>
      <c r="R17" s="54" t="str">
        <f>IF('Pivot månedslønnet'!A17="","",'Pivot månedslønnet'!A17)</f>
        <v/>
      </c>
      <c r="S17" s="55" t="str">
        <f>IF('Pivot månedslønnet'!B17="","",'Pivot månedslønnet'!B17)</f>
        <v/>
      </c>
      <c r="T17" s="67" t="str">
        <f>IF('Pivot månedslønnet'!B17="","",'Pivot månedslønnet'!C17)</f>
        <v/>
      </c>
    </row>
    <row r="18" spans="1:20" s="106" customFormat="1" x14ac:dyDescent="0.25">
      <c r="A18" s="29">
        <v>15</v>
      </c>
      <c r="B18" s="71" t="str">
        <f>IFERROR(VLOOKUP($A18,Baggrundsark!$F$4:$V$2502,10,FALSE),"")</f>
        <v/>
      </c>
      <c r="C18" s="71" t="str">
        <f>IFERROR(VLOOKUP($A18,Baggrundsark!$F$4:$T$2502,11,FALSE),"")</f>
        <v/>
      </c>
      <c r="D18" s="71" t="str">
        <f>IFERROR(VLOOKUP($A18,Baggrundsark!$F$4:$T$2502,13,FALSE),"")</f>
        <v/>
      </c>
      <c r="E18" s="71" t="str">
        <f>IFERROR(VLOOKUP($A18,Baggrundsark!$F$4:$T$2502,14,FALSE),"")</f>
        <v/>
      </c>
      <c r="F18" s="71" t="str">
        <f>IFERROR(VLOOKUP($A18,Baggrundsark!$F$4:$V$2502,17,FALSE),"")</f>
        <v/>
      </c>
      <c r="G18" s="76"/>
      <c r="H18" s="78" t="str">
        <f t="shared" si="1"/>
        <v/>
      </c>
      <c r="I18" s="79"/>
      <c r="J18" s="79"/>
      <c r="K18" s="79"/>
      <c r="L18" s="56" t="str">
        <f t="shared" si="0"/>
        <v/>
      </c>
      <c r="M18" s="78" t="str">
        <f t="shared" si="2"/>
        <v/>
      </c>
      <c r="N18" s="76"/>
      <c r="O18" s="74" t="str">
        <f t="shared" si="3"/>
        <v/>
      </c>
      <c r="Q18" s="22"/>
      <c r="R18" s="54" t="str">
        <f>IF('Pivot månedslønnet'!A18="","",'Pivot månedslønnet'!A18)</f>
        <v/>
      </c>
      <c r="S18" s="55" t="str">
        <f>IF('Pivot månedslønnet'!B18="","",'Pivot månedslønnet'!B18)</f>
        <v/>
      </c>
      <c r="T18" s="67" t="str">
        <f>IF('Pivot månedslønnet'!B18="","",'Pivot månedslønnet'!C18)</f>
        <v/>
      </c>
    </row>
    <row r="19" spans="1:20" s="106" customFormat="1" x14ac:dyDescent="0.25">
      <c r="A19" s="29">
        <v>16</v>
      </c>
      <c r="B19" s="71" t="str">
        <f>IFERROR(VLOOKUP($A19,Baggrundsark!$F$4:$V$2502,10,FALSE),"")</f>
        <v/>
      </c>
      <c r="C19" s="71" t="str">
        <f>IFERROR(VLOOKUP($A19,Baggrundsark!$F$4:$T$2502,11,FALSE),"")</f>
        <v/>
      </c>
      <c r="D19" s="71" t="str">
        <f>IFERROR(VLOOKUP($A19,Baggrundsark!$F$4:$T$2502,13,FALSE),"")</f>
        <v/>
      </c>
      <c r="E19" s="71" t="str">
        <f>IFERROR(VLOOKUP($A19,Baggrundsark!$F$4:$T$2502,14,FALSE),"")</f>
        <v/>
      </c>
      <c r="F19" s="71" t="str">
        <f>IFERROR(VLOOKUP($A19,Baggrundsark!$F$4:$V$2502,17,FALSE),"")</f>
        <v/>
      </c>
      <c r="G19" s="76"/>
      <c r="H19" s="78" t="str">
        <f t="shared" si="1"/>
        <v/>
      </c>
      <c r="I19" s="79"/>
      <c r="J19" s="79"/>
      <c r="K19" s="79"/>
      <c r="L19" s="56" t="str">
        <f t="shared" si="0"/>
        <v/>
      </c>
      <c r="M19" s="78" t="str">
        <f t="shared" si="2"/>
        <v/>
      </c>
      <c r="N19" s="72"/>
      <c r="O19" s="74" t="str">
        <f t="shared" si="3"/>
        <v/>
      </c>
      <c r="Q19" s="22"/>
      <c r="R19" s="54" t="str">
        <f>IF('Pivot månedslønnet'!A19="","",'Pivot månedslønnet'!A19)</f>
        <v/>
      </c>
      <c r="S19" s="55" t="str">
        <f>IF('Pivot månedslønnet'!B19="","",'Pivot månedslønnet'!B19)</f>
        <v/>
      </c>
      <c r="T19" s="67" t="str">
        <f>IF('Pivot månedslønnet'!B19="","",'Pivot månedslønnet'!C19)</f>
        <v/>
      </c>
    </row>
    <row r="20" spans="1:20" s="106" customFormat="1" x14ac:dyDescent="0.25">
      <c r="A20" s="29">
        <v>17</v>
      </c>
      <c r="B20" s="71" t="str">
        <f>IFERROR(VLOOKUP($A20,Baggrundsark!$F$4:$V$2502,10,FALSE),"")</f>
        <v/>
      </c>
      <c r="C20" s="71" t="str">
        <f>IFERROR(VLOOKUP($A20,Baggrundsark!$F$4:$T$2502,11,FALSE),"")</f>
        <v/>
      </c>
      <c r="D20" s="71" t="str">
        <f>IFERROR(VLOOKUP($A20,Baggrundsark!$F$4:$T$2502,13,FALSE),"")</f>
        <v/>
      </c>
      <c r="E20" s="71" t="str">
        <f>IFERROR(VLOOKUP($A20,Baggrundsark!$F$4:$T$2502,14,FALSE),"")</f>
        <v/>
      </c>
      <c r="F20" s="71" t="str">
        <f>IFERROR(VLOOKUP($A20,Baggrundsark!$F$4:$V$2502,17,FALSE),"")</f>
        <v/>
      </c>
      <c r="G20" s="76"/>
      <c r="H20" s="78" t="str">
        <f t="shared" si="1"/>
        <v/>
      </c>
      <c r="I20" s="79"/>
      <c r="J20" s="79"/>
      <c r="K20" s="79"/>
      <c r="L20" s="56" t="str">
        <f t="shared" si="0"/>
        <v/>
      </c>
      <c r="M20" s="78" t="str">
        <f t="shared" si="2"/>
        <v/>
      </c>
      <c r="N20" s="72"/>
      <c r="O20" s="74" t="str">
        <f t="shared" si="3"/>
        <v/>
      </c>
      <c r="Q20" s="22"/>
      <c r="R20" s="54" t="str">
        <f>IF('Pivot månedslønnet'!A20="","",'Pivot månedslønnet'!A20)</f>
        <v/>
      </c>
      <c r="S20" s="55" t="str">
        <f>IF('Pivot månedslønnet'!B20="","",'Pivot månedslønnet'!B20)</f>
        <v/>
      </c>
      <c r="T20" s="67" t="str">
        <f>IF('Pivot månedslønnet'!B20="","",'Pivot månedslønnet'!C20)</f>
        <v/>
      </c>
    </row>
    <row r="21" spans="1:20" s="106" customFormat="1" x14ac:dyDescent="0.25">
      <c r="A21" s="29">
        <v>18</v>
      </c>
      <c r="B21" s="71" t="str">
        <f>IFERROR(VLOOKUP($A21,Baggrundsark!$F$4:$V$2502,10,FALSE),"")</f>
        <v/>
      </c>
      <c r="C21" s="71" t="str">
        <f>IFERROR(VLOOKUP($A21,Baggrundsark!$F$4:$T$2502,11,FALSE),"")</f>
        <v/>
      </c>
      <c r="D21" s="71" t="str">
        <f>IFERROR(VLOOKUP($A21,Baggrundsark!$F$4:$T$2502,13,FALSE),"")</f>
        <v/>
      </c>
      <c r="E21" s="71" t="str">
        <f>IFERROR(VLOOKUP($A21,Baggrundsark!$F$4:$T$2502,14,FALSE),"")</f>
        <v/>
      </c>
      <c r="F21" s="71" t="str">
        <f>IFERROR(VLOOKUP($A21,Baggrundsark!$F$4:$V$2502,17,FALSE),"")</f>
        <v/>
      </c>
      <c r="G21" s="76"/>
      <c r="H21" s="78" t="str">
        <f t="shared" si="1"/>
        <v/>
      </c>
      <c r="I21" s="79"/>
      <c r="J21" s="79"/>
      <c r="K21" s="79"/>
      <c r="L21" s="56" t="str">
        <f t="shared" si="0"/>
        <v/>
      </c>
      <c r="M21" s="78" t="str">
        <f t="shared" si="2"/>
        <v/>
      </c>
      <c r="N21" s="72"/>
      <c r="O21" s="74" t="str">
        <f t="shared" si="3"/>
        <v/>
      </c>
      <c r="Q21" s="22"/>
      <c r="R21" s="54" t="str">
        <f>IF('Pivot månedslønnet'!A21="","",'Pivot månedslønnet'!A21)</f>
        <v/>
      </c>
      <c r="S21" s="55" t="str">
        <f>IF('Pivot månedslønnet'!B21="","",'Pivot månedslønnet'!B21)</f>
        <v/>
      </c>
      <c r="T21" s="67" t="str">
        <f>IF('Pivot månedslønnet'!B21="","",'Pivot månedslønnet'!C21)</f>
        <v/>
      </c>
    </row>
    <row r="22" spans="1:20" s="106" customFormat="1" x14ac:dyDescent="0.25">
      <c r="A22" s="29">
        <v>19</v>
      </c>
      <c r="B22" s="71" t="str">
        <f>IFERROR(VLOOKUP($A22,Baggrundsark!$F$4:$V$2502,10,FALSE),"")</f>
        <v/>
      </c>
      <c r="C22" s="71" t="str">
        <f>IFERROR(VLOOKUP($A22,Baggrundsark!$F$4:$T$2502,11,FALSE),"")</f>
        <v/>
      </c>
      <c r="D22" s="71" t="str">
        <f>IFERROR(VLOOKUP($A22,Baggrundsark!$F$4:$T$2502,13,FALSE),"")</f>
        <v/>
      </c>
      <c r="E22" s="71" t="str">
        <f>IFERROR(VLOOKUP($A22,Baggrundsark!$F$4:$T$2502,14,FALSE),"")</f>
        <v/>
      </c>
      <c r="F22" s="71" t="str">
        <f>IFERROR(VLOOKUP($A22,Baggrundsark!$F$4:$V$2502,17,FALSE),"")</f>
        <v/>
      </c>
      <c r="G22" s="76"/>
      <c r="H22" s="78" t="str">
        <f t="shared" si="1"/>
        <v/>
      </c>
      <c r="I22" s="79"/>
      <c r="J22" s="79"/>
      <c r="K22" s="79"/>
      <c r="L22" s="56" t="str">
        <f t="shared" si="0"/>
        <v/>
      </c>
      <c r="M22" s="78" t="str">
        <f t="shared" si="2"/>
        <v/>
      </c>
      <c r="N22" s="72"/>
      <c r="O22" s="74" t="str">
        <f t="shared" si="3"/>
        <v/>
      </c>
      <c r="Q22" s="22"/>
      <c r="R22" s="54" t="str">
        <f>IF('Pivot månedslønnet'!A22="","",'Pivot månedslønnet'!A22)</f>
        <v/>
      </c>
      <c r="S22" s="55" t="str">
        <f>IF('Pivot månedslønnet'!B22="","",'Pivot månedslønnet'!B22)</f>
        <v/>
      </c>
      <c r="T22" s="67" t="str">
        <f>IF('Pivot månedslønnet'!B22="","",'Pivot månedslønnet'!C22)</f>
        <v/>
      </c>
    </row>
    <row r="23" spans="1:20" s="106" customFormat="1" x14ac:dyDescent="0.25">
      <c r="A23" s="29">
        <v>20</v>
      </c>
      <c r="B23" s="71" t="str">
        <f>IFERROR(VLOOKUP($A23,Baggrundsark!$F$4:$V$2502,10,FALSE),"")</f>
        <v/>
      </c>
      <c r="C23" s="71" t="str">
        <f>IFERROR(VLOOKUP($A23,Baggrundsark!$F$4:$T$2502,11,FALSE),"")</f>
        <v/>
      </c>
      <c r="D23" s="71" t="str">
        <f>IFERROR(VLOOKUP($A23,Baggrundsark!$F$4:$T$2502,13,FALSE),"")</f>
        <v/>
      </c>
      <c r="E23" s="71" t="str">
        <f>IFERROR(VLOOKUP($A23,Baggrundsark!$F$4:$T$2502,14,FALSE),"")</f>
        <v/>
      </c>
      <c r="F23" s="71" t="str">
        <f>IFERROR(VLOOKUP($A23,Baggrundsark!$F$4:$V$2502,17,FALSE),"")</f>
        <v/>
      </c>
      <c r="G23" s="76"/>
      <c r="H23" s="78" t="str">
        <f t="shared" si="1"/>
        <v/>
      </c>
      <c r="I23" s="79"/>
      <c r="J23" s="79"/>
      <c r="K23" s="79"/>
      <c r="L23" s="56" t="str">
        <f t="shared" si="0"/>
        <v/>
      </c>
      <c r="M23" s="78" t="str">
        <f t="shared" si="2"/>
        <v/>
      </c>
      <c r="N23" s="72"/>
      <c r="O23" s="74" t="str">
        <f t="shared" si="3"/>
        <v/>
      </c>
      <c r="Q23" s="22"/>
      <c r="R23" s="54" t="str">
        <f>IF('Pivot månedslønnet'!A23="","",'Pivot månedslønnet'!A23)</f>
        <v/>
      </c>
      <c r="S23" s="55" t="str">
        <f>IF('Pivot månedslønnet'!B23="","",'Pivot månedslønnet'!B23)</f>
        <v/>
      </c>
      <c r="T23" s="67" t="str">
        <f>IF('Pivot månedslønnet'!B23="","",'Pivot månedslønnet'!C23)</f>
        <v/>
      </c>
    </row>
    <row r="24" spans="1:20" s="106" customFormat="1" x14ac:dyDescent="0.25">
      <c r="A24" s="29">
        <v>21</v>
      </c>
      <c r="B24" s="71" t="str">
        <f>IFERROR(VLOOKUP($A24,Baggrundsark!$F$4:$V$2502,10,FALSE),"")</f>
        <v/>
      </c>
      <c r="C24" s="71" t="str">
        <f>IFERROR(VLOOKUP($A24,Baggrundsark!$F$4:$T$2502,11,FALSE),"")</f>
        <v/>
      </c>
      <c r="D24" s="71" t="str">
        <f>IFERROR(VLOOKUP($A24,Baggrundsark!$F$4:$T$2502,13,FALSE),"")</f>
        <v/>
      </c>
      <c r="E24" s="71" t="str">
        <f>IFERROR(VLOOKUP($A24,Baggrundsark!$F$4:$T$2502,14,FALSE),"")</f>
        <v/>
      </c>
      <c r="F24" s="71" t="str">
        <f>IFERROR(VLOOKUP($A24,Baggrundsark!$F$4:$V$2502,17,FALSE),"")</f>
        <v/>
      </c>
      <c r="G24" s="76"/>
      <c r="H24" s="78" t="str">
        <f t="shared" si="1"/>
        <v/>
      </c>
      <c r="I24" s="79"/>
      <c r="J24" s="77"/>
      <c r="K24" s="77"/>
      <c r="L24" s="56" t="str">
        <f t="shared" si="0"/>
        <v/>
      </c>
      <c r="M24" s="78" t="str">
        <f t="shared" si="2"/>
        <v/>
      </c>
      <c r="N24" s="72"/>
      <c r="O24" s="74" t="str">
        <f t="shared" si="3"/>
        <v/>
      </c>
      <c r="Q24" s="22"/>
      <c r="R24" s="54" t="str">
        <f>IF('Pivot månedslønnet'!A24="","",'Pivot månedslønnet'!A24)</f>
        <v/>
      </c>
      <c r="S24" s="55" t="str">
        <f>IF('Pivot månedslønnet'!B24="","",'Pivot månedslønnet'!B24)</f>
        <v/>
      </c>
      <c r="T24" s="67" t="str">
        <f>IF('Pivot månedslønnet'!B24="","",'Pivot månedslønnet'!C24)</f>
        <v/>
      </c>
    </row>
    <row r="25" spans="1:20" s="106" customFormat="1" x14ac:dyDescent="0.25">
      <c r="A25" s="29">
        <v>22</v>
      </c>
      <c r="B25" s="71" t="str">
        <f>IFERROR(VLOOKUP($A25,Baggrundsark!$F$4:$V$2502,10,FALSE),"")</f>
        <v/>
      </c>
      <c r="C25" s="71" t="str">
        <f>IFERROR(VLOOKUP($A25,Baggrundsark!$F$4:$T$2502,11,FALSE),"")</f>
        <v/>
      </c>
      <c r="D25" s="71" t="str">
        <f>IFERROR(VLOOKUP($A25,Baggrundsark!$F$4:$T$2502,13,FALSE),"")</f>
        <v/>
      </c>
      <c r="E25" s="71" t="str">
        <f>IFERROR(VLOOKUP($A25,Baggrundsark!$F$4:$T$2502,14,FALSE),"")</f>
        <v/>
      </c>
      <c r="F25" s="71" t="str">
        <f>IFERROR(VLOOKUP($A25,Baggrundsark!$F$4:$V$2502,17,FALSE),"")</f>
        <v/>
      </c>
      <c r="G25" s="76"/>
      <c r="H25" s="78" t="str">
        <f t="shared" si="1"/>
        <v/>
      </c>
      <c r="I25" s="79"/>
      <c r="J25" s="79"/>
      <c r="K25" s="79"/>
      <c r="L25" s="56" t="str">
        <f t="shared" si="0"/>
        <v/>
      </c>
      <c r="M25" s="78" t="str">
        <f t="shared" si="2"/>
        <v/>
      </c>
      <c r="N25" s="72"/>
      <c r="O25" s="74" t="str">
        <f t="shared" si="3"/>
        <v/>
      </c>
      <c r="Q25" s="22"/>
      <c r="R25" s="54" t="str">
        <f>IF('Pivot månedslønnet'!A25="","",'Pivot månedslønnet'!A25)</f>
        <v/>
      </c>
      <c r="S25" s="55" t="str">
        <f>IF('Pivot månedslønnet'!B25="","",'Pivot månedslønnet'!B25)</f>
        <v/>
      </c>
      <c r="T25" s="67" t="str">
        <f>IF('Pivot månedslønnet'!B25="","",'Pivot månedslønnet'!C25)</f>
        <v/>
      </c>
    </row>
    <row r="26" spans="1:20" s="106" customFormat="1" x14ac:dyDescent="0.25">
      <c r="A26" s="29">
        <v>23</v>
      </c>
      <c r="B26" s="71" t="str">
        <f>IFERROR(VLOOKUP($A26,Baggrundsark!$F$4:$V$2502,10,FALSE),"")</f>
        <v/>
      </c>
      <c r="C26" s="71" t="str">
        <f>IFERROR(VLOOKUP($A26,Baggrundsark!$F$4:$T$2502,11,FALSE),"")</f>
        <v/>
      </c>
      <c r="D26" s="71" t="str">
        <f>IFERROR(VLOOKUP($A26,Baggrundsark!$F$4:$T$2502,13,FALSE),"")</f>
        <v/>
      </c>
      <c r="E26" s="71" t="str">
        <f>IFERROR(VLOOKUP($A26,Baggrundsark!$F$4:$T$2502,14,FALSE),"")</f>
        <v/>
      </c>
      <c r="F26" s="71" t="str">
        <f>IFERROR(VLOOKUP($A26,Baggrundsark!$F$4:$V$2502,17,FALSE),"")</f>
        <v/>
      </c>
      <c r="G26" s="76"/>
      <c r="H26" s="78" t="str">
        <f t="shared" si="1"/>
        <v/>
      </c>
      <c r="I26" s="79"/>
      <c r="J26" s="77"/>
      <c r="K26" s="77"/>
      <c r="L26" s="56" t="str">
        <f t="shared" si="0"/>
        <v/>
      </c>
      <c r="M26" s="78" t="str">
        <f t="shared" si="2"/>
        <v/>
      </c>
      <c r="N26" s="72"/>
      <c r="O26" s="74" t="str">
        <f t="shared" si="3"/>
        <v/>
      </c>
      <c r="Q26" s="22"/>
      <c r="R26" s="54" t="str">
        <f>IF('Pivot månedslønnet'!A26="","",'Pivot månedslønnet'!A26)</f>
        <v/>
      </c>
      <c r="S26" s="55" t="str">
        <f>IF('Pivot månedslønnet'!B26="","",'Pivot månedslønnet'!B26)</f>
        <v/>
      </c>
      <c r="T26" s="67" t="str">
        <f>IF('Pivot månedslønnet'!B26="","",'Pivot månedslønnet'!C26)</f>
        <v/>
      </c>
    </row>
    <row r="27" spans="1:20" s="106" customFormat="1" x14ac:dyDescent="0.25">
      <c r="A27" s="29">
        <v>24</v>
      </c>
      <c r="B27" s="71" t="str">
        <f>IFERROR(VLOOKUP($A27,Baggrundsark!$F$4:$V$2502,10,FALSE),"")</f>
        <v/>
      </c>
      <c r="C27" s="71" t="str">
        <f>IFERROR(VLOOKUP($A27,Baggrundsark!$F$4:$T$2502,11,FALSE),"")</f>
        <v/>
      </c>
      <c r="D27" s="71" t="str">
        <f>IFERROR(VLOOKUP($A27,Baggrundsark!$F$4:$T$2502,13,FALSE),"")</f>
        <v/>
      </c>
      <c r="E27" s="71" t="str">
        <f>IFERROR(VLOOKUP($A27,Baggrundsark!$F$4:$T$2502,14,FALSE),"")</f>
        <v/>
      </c>
      <c r="F27" s="71" t="str">
        <f>IFERROR(VLOOKUP($A27,Baggrundsark!$F$4:$V$2502,17,FALSE),"")</f>
        <v/>
      </c>
      <c r="G27" s="76"/>
      <c r="H27" s="78" t="str">
        <f t="shared" si="1"/>
        <v/>
      </c>
      <c r="I27" s="79"/>
      <c r="J27" s="79"/>
      <c r="K27" s="79"/>
      <c r="L27" s="56" t="str">
        <f t="shared" si="0"/>
        <v/>
      </c>
      <c r="M27" s="78" t="str">
        <f t="shared" si="2"/>
        <v/>
      </c>
      <c r="N27" s="76"/>
      <c r="O27" s="74" t="str">
        <f t="shared" si="3"/>
        <v/>
      </c>
      <c r="Q27" s="22"/>
      <c r="R27" s="54" t="str">
        <f>IF('Pivot månedslønnet'!A27="","",'Pivot månedslønnet'!A27)</f>
        <v/>
      </c>
      <c r="S27" s="55" t="str">
        <f>IF('Pivot månedslønnet'!B27="","",'Pivot månedslønnet'!B27)</f>
        <v/>
      </c>
      <c r="T27" s="67" t="str">
        <f>IF('Pivot månedslønnet'!B27="","",'Pivot månedslønnet'!C27)</f>
        <v/>
      </c>
    </row>
    <row r="28" spans="1:20" s="106" customFormat="1" x14ac:dyDescent="0.25">
      <c r="A28" s="29">
        <v>25</v>
      </c>
      <c r="B28" s="71" t="str">
        <f>IFERROR(VLOOKUP($A28,Baggrundsark!$F$4:$V$2502,10,FALSE),"")</f>
        <v/>
      </c>
      <c r="C28" s="71" t="str">
        <f>IFERROR(VLOOKUP($A28,Baggrundsark!$F$4:$T$2502,11,FALSE),"")</f>
        <v/>
      </c>
      <c r="D28" s="71" t="str">
        <f>IFERROR(VLOOKUP($A28,Baggrundsark!$F$4:$T$2502,13,FALSE),"")</f>
        <v/>
      </c>
      <c r="E28" s="71" t="str">
        <f>IFERROR(VLOOKUP($A28,Baggrundsark!$F$4:$T$2502,14,FALSE),"")</f>
        <v/>
      </c>
      <c r="F28" s="71" t="str">
        <f>IFERROR(VLOOKUP($A28,Baggrundsark!$F$4:$V$2502,17,FALSE),"")</f>
        <v/>
      </c>
      <c r="G28" s="76"/>
      <c r="H28" s="78" t="str">
        <f t="shared" si="1"/>
        <v/>
      </c>
      <c r="I28" s="79"/>
      <c r="J28" s="77"/>
      <c r="K28" s="77"/>
      <c r="L28" s="56" t="str">
        <f t="shared" si="0"/>
        <v/>
      </c>
      <c r="M28" s="78" t="str">
        <f t="shared" si="2"/>
        <v/>
      </c>
      <c r="N28" s="72"/>
      <c r="O28" s="74" t="str">
        <f t="shared" si="3"/>
        <v/>
      </c>
      <c r="Q28" s="22"/>
      <c r="R28" s="54" t="str">
        <f>IF('Pivot månedslønnet'!A28="","",'Pivot månedslønnet'!A28)</f>
        <v/>
      </c>
      <c r="S28" s="55" t="str">
        <f>IF('Pivot månedslønnet'!B28="","",'Pivot månedslønnet'!B28)</f>
        <v/>
      </c>
      <c r="T28" s="67" t="str">
        <f>IF('Pivot månedslønnet'!B28="","",'Pivot månedslønnet'!C28)</f>
        <v/>
      </c>
    </row>
    <row r="29" spans="1:20" s="106" customFormat="1" x14ac:dyDescent="0.25">
      <c r="A29" s="29">
        <v>26</v>
      </c>
      <c r="B29" s="71" t="str">
        <f>IFERROR(VLOOKUP($A29,Baggrundsark!$F$4:$V$2502,10,FALSE),"")</f>
        <v/>
      </c>
      <c r="C29" s="71" t="str">
        <f>IFERROR(VLOOKUP($A29,Baggrundsark!$F$4:$T$2502,11,FALSE),"")</f>
        <v/>
      </c>
      <c r="D29" s="71" t="str">
        <f>IFERROR(VLOOKUP($A29,Baggrundsark!$F$4:$T$2502,13,FALSE),"")</f>
        <v/>
      </c>
      <c r="E29" s="71" t="str">
        <f>IFERROR(VLOOKUP($A29,Baggrundsark!$F$4:$T$2502,14,FALSE),"")</f>
        <v/>
      </c>
      <c r="F29" s="71" t="str">
        <f>IFERROR(VLOOKUP($A29,Baggrundsark!$F$4:$V$2502,17,FALSE),"")</f>
        <v/>
      </c>
      <c r="G29" s="76"/>
      <c r="H29" s="78" t="str">
        <f t="shared" si="1"/>
        <v/>
      </c>
      <c r="I29" s="79"/>
      <c r="J29" s="79"/>
      <c r="K29" s="79"/>
      <c r="L29" s="56" t="str">
        <f t="shared" si="0"/>
        <v/>
      </c>
      <c r="M29" s="78" t="str">
        <f t="shared" si="2"/>
        <v/>
      </c>
      <c r="N29" s="72"/>
      <c r="O29" s="74" t="str">
        <f t="shared" si="3"/>
        <v/>
      </c>
      <c r="Q29" s="22"/>
      <c r="R29" s="54" t="str">
        <f>IF('Pivot månedslønnet'!A29="","",'Pivot månedslønnet'!A29)</f>
        <v/>
      </c>
      <c r="S29" s="55" t="str">
        <f>IF('Pivot månedslønnet'!B29="","",'Pivot månedslønnet'!B29)</f>
        <v/>
      </c>
      <c r="T29" s="67" t="str">
        <f>IF('Pivot månedslønnet'!B29="","",'Pivot månedslønnet'!C29)</f>
        <v/>
      </c>
    </row>
    <row r="30" spans="1:20" s="106" customFormat="1" x14ac:dyDescent="0.25">
      <c r="A30" s="29">
        <v>27</v>
      </c>
      <c r="B30" s="71" t="str">
        <f>IFERROR(VLOOKUP($A30,Baggrundsark!$F$4:$V$2502,10,FALSE),"")</f>
        <v/>
      </c>
      <c r="C30" s="71" t="str">
        <f>IFERROR(VLOOKUP($A30,Baggrundsark!$F$4:$T$2502,11,FALSE),"")</f>
        <v/>
      </c>
      <c r="D30" s="71" t="str">
        <f>IFERROR(VLOOKUP($A30,Baggrundsark!$F$4:$T$2502,13,FALSE),"")</f>
        <v/>
      </c>
      <c r="E30" s="71" t="str">
        <f>IFERROR(VLOOKUP($A30,Baggrundsark!$F$4:$T$2502,14,FALSE),"")</f>
        <v/>
      </c>
      <c r="F30" s="71" t="str">
        <f>IFERROR(VLOOKUP($A30,Baggrundsark!$F$4:$V$2502,17,FALSE),"")</f>
        <v/>
      </c>
      <c r="G30" s="76"/>
      <c r="H30" s="78" t="str">
        <f t="shared" si="1"/>
        <v/>
      </c>
      <c r="I30" s="79"/>
      <c r="J30" s="77"/>
      <c r="K30" s="77"/>
      <c r="L30" s="56" t="str">
        <f t="shared" si="0"/>
        <v/>
      </c>
      <c r="M30" s="78" t="str">
        <f t="shared" si="2"/>
        <v/>
      </c>
      <c r="N30" s="72"/>
      <c r="O30" s="74" t="str">
        <f t="shared" si="3"/>
        <v/>
      </c>
      <c r="Q30" s="22"/>
      <c r="R30" s="54" t="str">
        <f>IF('Pivot månedslønnet'!A30="","",'Pivot månedslønnet'!A30)</f>
        <v/>
      </c>
      <c r="S30" s="55" t="str">
        <f>IF('Pivot månedslønnet'!B30="","",'Pivot månedslønnet'!B30)</f>
        <v/>
      </c>
      <c r="T30" s="67" t="str">
        <f>IF('Pivot månedslønnet'!B30="","",'Pivot månedslønnet'!C30)</f>
        <v/>
      </c>
    </row>
    <row r="31" spans="1:20" s="106" customFormat="1" x14ac:dyDescent="0.25">
      <c r="A31" s="29">
        <v>28</v>
      </c>
      <c r="B31" s="71" t="str">
        <f>IFERROR(VLOOKUP($A31,Baggrundsark!$F$4:$V$2502,10,FALSE),"")</f>
        <v/>
      </c>
      <c r="C31" s="71" t="str">
        <f>IFERROR(VLOOKUP($A31,Baggrundsark!$F$4:$T$2502,11,FALSE),"")</f>
        <v/>
      </c>
      <c r="D31" s="71" t="str">
        <f>IFERROR(VLOOKUP($A31,Baggrundsark!$F$4:$T$2502,13,FALSE),"")</f>
        <v/>
      </c>
      <c r="E31" s="71" t="str">
        <f>IFERROR(VLOOKUP($A31,Baggrundsark!$F$4:$T$2502,14,FALSE),"")</f>
        <v/>
      </c>
      <c r="F31" s="71" t="str">
        <f>IFERROR(VLOOKUP($A31,Baggrundsark!$F$4:$V$2502,17,FALSE),"")</f>
        <v/>
      </c>
      <c r="G31" s="76"/>
      <c r="H31" s="78" t="str">
        <f t="shared" si="1"/>
        <v/>
      </c>
      <c r="I31" s="79"/>
      <c r="J31" s="79"/>
      <c r="K31" s="79"/>
      <c r="L31" s="56" t="str">
        <f t="shared" si="0"/>
        <v/>
      </c>
      <c r="M31" s="78" t="str">
        <f t="shared" si="2"/>
        <v/>
      </c>
      <c r="N31" s="72"/>
      <c r="O31" s="74" t="str">
        <f t="shared" si="3"/>
        <v/>
      </c>
      <c r="Q31" s="22"/>
      <c r="R31" s="54" t="str">
        <f>IF('Pivot månedslønnet'!A31="","",'Pivot månedslønnet'!A31)</f>
        <v/>
      </c>
      <c r="S31" s="55" t="str">
        <f>IF('Pivot månedslønnet'!B31="","",'Pivot månedslønnet'!B31)</f>
        <v/>
      </c>
      <c r="T31" s="67" t="str">
        <f>IF('Pivot månedslønnet'!B31="","",'Pivot månedslønnet'!C31)</f>
        <v/>
      </c>
    </row>
    <row r="32" spans="1:20" s="106" customFormat="1" x14ac:dyDescent="0.25">
      <c r="A32" s="29">
        <v>29</v>
      </c>
      <c r="B32" s="71" t="str">
        <f>IFERROR(VLOOKUP($A32,Baggrundsark!$F$4:$V$2502,10,FALSE),"")</f>
        <v/>
      </c>
      <c r="C32" s="71" t="str">
        <f>IFERROR(VLOOKUP($A32,Baggrundsark!$F$4:$T$2502,11,FALSE),"")</f>
        <v/>
      </c>
      <c r="D32" s="71" t="str">
        <f>IFERROR(VLOOKUP($A32,Baggrundsark!$F$4:$T$2502,13,FALSE),"")</f>
        <v/>
      </c>
      <c r="E32" s="71" t="str">
        <f>IFERROR(VLOOKUP($A32,Baggrundsark!$F$4:$T$2502,14,FALSE),"")</f>
        <v/>
      </c>
      <c r="F32" s="71" t="str">
        <f>IFERROR(VLOOKUP($A32,Baggrundsark!$F$4:$V$2502,17,FALSE),"")</f>
        <v/>
      </c>
      <c r="G32" s="76"/>
      <c r="H32" s="78" t="str">
        <f t="shared" si="1"/>
        <v/>
      </c>
      <c r="I32" s="79"/>
      <c r="J32" s="77"/>
      <c r="K32" s="77"/>
      <c r="L32" s="56" t="str">
        <f t="shared" si="0"/>
        <v/>
      </c>
      <c r="M32" s="78" t="str">
        <f t="shared" si="2"/>
        <v/>
      </c>
      <c r="N32" s="72"/>
      <c r="O32" s="74" t="str">
        <f t="shared" si="3"/>
        <v/>
      </c>
      <c r="Q32" s="22"/>
      <c r="R32" s="54" t="str">
        <f>IF('Pivot månedslønnet'!A32="","",'Pivot månedslønnet'!A32)</f>
        <v/>
      </c>
      <c r="S32" s="55" t="str">
        <f>IF('Pivot månedslønnet'!B32="","",'Pivot månedslønnet'!B32)</f>
        <v/>
      </c>
      <c r="T32" s="67" t="str">
        <f>IF('Pivot månedslønnet'!B32="","",'Pivot månedslønnet'!C32)</f>
        <v/>
      </c>
    </row>
    <row r="33" spans="1:20" s="106" customFormat="1" x14ac:dyDescent="0.25">
      <c r="A33" s="29">
        <v>30</v>
      </c>
      <c r="B33" s="71" t="str">
        <f>IFERROR(VLOOKUP($A33,Baggrundsark!$F$4:$V$2502,10,FALSE),"")</f>
        <v/>
      </c>
      <c r="C33" s="71" t="str">
        <f>IFERROR(VLOOKUP($A33,Baggrundsark!$F$4:$T$2502,11,FALSE),"")</f>
        <v/>
      </c>
      <c r="D33" s="71" t="str">
        <f>IFERROR(VLOOKUP($A33,Baggrundsark!$F$4:$T$2502,13,FALSE),"")</f>
        <v/>
      </c>
      <c r="E33" s="71" t="str">
        <f>IFERROR(VLOOKUP($A33,Baggrundsark!$F$4:$T$2502,14,FALSE),"")</f>
        <v/>
      </c>
      <c r="F33" s="71" t="str">
        <f>IFERROR(VLOOKUP($A33,Baggrundsark!$F$4:$V$2502,17,FALSE),"")</f>
        <v/>
      </c>
      <c r="G33" s="76"/>
      <c r="H33" s="78" t="str">
        <f t="shared" si="1"/>
        <v/>
      </c>
      <c r="I33" s="79"/>
      <c r="J33" s="79"/>
      <c r="K33" s="79"/>
      <c r="L33" s="56" t="str">
        <f t="shared" si="0"/>
        <v/>
      </c>
      <c r="M33" s="78" t="str">
        <f t="shared" si="2"/>
        <v/>
      </c>
      <c r="N33" s="72"/>
      <c r="O33" s="74" t="str">
        <f t="shared" si="3"/>
        <v/>
      </c>
      <c r="Q33" s="22"/>
      <c r="R33" s="54" t="str">
        <f>IF('Pivot månedslønnet'!A33="","",'Pivot månedslønnet'!A33)</f>
        <v/>
      </c>
      <c r="S33" s="55" t="str">
        <f>IF('Pivot månedslønnet'!B33="","",'Pivot månedslønnet'!B33)</f>
        <v/>
      </c>
      <c r="T33" s="67" t="str">
        <f>IF('Pivot månedslønnet'!B33="","",'Pivot månedslønnet'!C33)</f>
        <v/>
      </c>
    </row>
    <row r="34" spans="1:20" s="106" customFormat="1" x14ac:dyDescent="0.25">
      <c r="A34" s="29">
        <v>31</v>
      </c>
      <c r="B34" s="71" t="str">
        <f>IFERROR(VLOOKUP($A34,Baggrundsark!$F$4:$V$2502,10,FALSE),"")</f>
        <v/>
      </c>
      <c r="C34" s="71" t="str">
        <f>IFERROR(VLOOKUP($A34,Baggrundsark!$F$4:$T$2502,11,FALSE),"")</f>
        <v/>
      </c>
      <c r="D34" s="71" t="str">
        <f>IFERROR(VLOOKUP($A34,Baggrundsark!$F$4:$T$2502,13,FALSE),"")</f>
        <v/>
      </c>
      <c r="E34" s="71" t="str">
        <f>IFERROR(VLOOKUP($A34,Baggrundsark!$F$4:$T$2502,14,FALSE),"")</f>
        <v/>
      </c>
      <c r="F34" s="71" t="str">
        <f>IFERROR(VLOOKUP($A34,Baggrundsark!$F$4:$V$2502,17,FALSE),"")</f>
        <v/>
      </c>
      <c r="G34" s="76"/>
      <c r="H34" s="78" t="str">
        <f t="shared" si="1"/>
        <v/>
      </c>
      <c r="I34" s="79"/>
      <c r="J34" s="77"/>
      <c r="K34" s="77"/>
      <c r="L34" s="56" t="str">
        <f t="shared" si="0"/>
        <v/>
      </c>
      <c r="M34" s="78" t="str">
        <f t="shared" si="2"/>
        <v/>
      </c>
      <c r="N34" s="72"/>
      <c r="O34" s="74" t="str">
        <f t="shared" si="3"/>
        <v/>
      </c>
      <c r="Q34" s="22"/>
      <c r="R34" s="54" t="str">
        <f>IF('Pivot månedslønnet'!A34="","",'Pivot månedslønnet'!A34)</f>
        <v/>
      </c>
      <c r="S34" s="55" t="str">
        <f>IF('Pivot månedslønnet'!B34="","",'Pivot månedslønnet'!B34)</f>
        <v/>
      </c>
      <c r="T34" s="67" t="str">
        <f>IF('Pivot månedslønnet'!B34="","",'Pivot månedslønnet'!C34)</f>
        <v/>
      </c>
    </row>
    <row r="35" spans="1:20" s="106" customFormat="1" x14ac:dyDescent="0.25">
      <c r="A35" s="29">
        <v>32</v>
      </c>
      <c r="B35" s="71" t="str">
        <f>IFERROR(VLOOKUP($A35,Baggrundsark!$F$4:$V$2502,10,FALSE),"")</f>
        <v/>
      </c>
      <c r="C35" s="71" t="str">
        <f>IFERROR(VLOOKUP($A35,Baggrundsark!$F$4:$T$2502,11,FALSE),"")</f>
        <v/>
      </c>
      <c r="D35" s="71" t="str">
        <f>IFERROR(VLOOKUP($A35,Baggrundsark!$F$4:$T$2502,13,FALSE),"")</f>
        <v/>
      </c>
      <c r="E35" s="71" t="str">
        <f>IFERROR(VLOOKUP($A35,Baggrundsark!$F$4:$T$2502,14,FALSE),"")</f>
        <v/>
      </c>
      <c r="F35" s="71" t="str">
        <f>IFERROR(VLOOKUP($A35,Baggrundsark!$F$4:$V$2502,17,FALSE),"")</f>
        <v/>
      </c>
      <c r="G35" s="76"/>
      <c r="H35" s="78" t="str">
        <f t="shared" si="1"/>
        <v/>
      </c>
      <c r="I35" s="79"/>
      <c r="J35" s="79"/>
      <c r="K35" s="79"/>
      <c r="L35" s="56" t="str">
        <f t="shared" si="0"/>
        <v/>
      </c>
      <c r="M35" s="78" t="str">
        <f t="shared" si="2"/>
        <v/>
      </c>
      <c r="N35" s="72"/>
      <c r="O35" s="74" t="str">
        <f t="shared" si="3"/>
        <v/>
      </c>
      <c r="Q35" s="22"/>
      <c r="R35" s="54" t="str">
        <f>IF('Pivot månedslønnet'!A35="","",'Pivot månedslønnet'!A35)</f>
        <v/>
      </c>
      <c r="S35" s="55" t="str">
        <f>IF('Pivot månedslønnet'!B35="","",'Pivot månedslønnet'!B35)</f>
        <v/>
      </c>
      <c r="T35" s="67" t="str">
        <f>IF('Pivot månedslønnet'!B35="","",'Pivot månedslønnet'!C35)</f>
        <v/>
      </c>
    </row>
    <row r="36" spans="1:20" s="106" customFormat="1" x14ac:dyDescent="0.25">
      <c r="A36" s="29">
        <v>33</v>
      </c>
      <c r="B36" s="71" t="str">
        <f>IFERROR(VLOOKUP($A36,Baggrundsark!$F$4:$V$2502,10,FALSE),"")</f>
        <v/>
      </c>
      <c r="C36" s="71" t="str">
        <f>IFERROR(VLOOKUP($A36,Baggrundsark!$F$4:$T$2502,11,FALSE),"")</f>
        <v/>
      </c>
      <c r="D36" s="71" t="str">
        <f>IFERROR(VLOOKUP($A36,Baggrundsark!$F$4:$T$2502,13,FALSE),"")</f>
        <v/>
      </c>
      <c r="E36" s="71" t="str">
        <f>IFERROR(VLOOKUP($A36,Baggrundsark!$F$4:$T$2502,14,FALSE),"")</f>
        <v/>
      </c>
      <c r="F36" s="71" t="str">
        <f>IFERROR(VLOOKUP($A36,Baggrundsark!$F$4:$V$2502,17,FALSE),"")</f>
        <v/>
      </c>
      <c r="G36" s="76"/>
      <c r="H36" s="78" t="str">
        <f t="shared" si="1"/>
        <v/>
      </c>
      <c r="I36" s="79"/>
      <c r="J36" s="77"/>
      <c r="K36" s="77"/>
      <c r="L36" s="56" t="str">
        <f t="shared" si="0"/>
        <v/>
      </c>
      <c r="M36" s="78" t="str">
        <f t="shared" si="2"/>
        <v/>
      </c>
      <c r="N36" s="76"/>
      <c r="O36" s="74" t="str">
        <f t="shared" si="3"/>
        <v/>
      </c>
      <c r="Q36" s="22"/>
      <c r="R36" s="54" t="str">
        <f>IF('Pivot månedslønnet'!A36="","",'Pivot månedslønnet'!A36)</f>
        <v/>
      </c>
      <c r="S36" s="55" t="str">
        <f>IF('Pivot månedslønnet'!B36="","",'Pivot månedslønnet'!B36)</f>
        <v/>
      </c>
      <c r="T36" s="67" t="str">
        <f>IF('Pivot månedslønnet'!B36="","",'Pivot månedslønnet'!C36)</f>
        <v/>
      </c>
    </row>
    <row r="37" spans="1:20" s="106" customFormat="1" x14ac:dyDescent="0.25">
      <c r="A37" s="29">
        <v>34</v>
      </c>
      <c r="B37" s="71" t="str">
        <f>IFERROR(VLOOKUP($A37,Baggrundsark!$F$4:$V$2502,10,FALSE),"")</f>
        <v/>
      </c>
      <c r="C37" s="71" t="str">
        <f>IFERROR(VLOOKUP($A37,Baggrundsark!$F$4:$T$2502,11,FALSE),"")</f>
        <v/>
      </c>
      <c r="D37" s="71" t="str">
        <f>IFERROR(VLOOKUP($A37,Baggrundsark!$F$4:$T$2502,13,FALSE),"")</f>
        <v/>
      </c>
      <c r="E37" s="71" t="str">
        <f>IFERROR(VLOOKUP($A37,Baggrundsark!$F$4:$T$2502,14,FALSE),"")</f>
        <v/>
      </c>
      <c r="F37" s="71" t="str">
        <f>IFERROR(VLOOKUP($A37,Baggrundsark!$F$4:$V$2502,17,FALSE),"")</f>
        <v/>
      </c>
      <c r="G37" s="76"/>
      <c r="H37" s="78" t="str">
        <f t="shared" si="1"/>
        <v/>
      </c>
      <c r="I37" s="79"/>
      <c r="J37" s="79"/>
      <c r="K37" s="79"/>
      <c r="L37" s="56" t="str">
        <f t="shared" si="0"/>
        <v/>
      </c>
      <c r="M37" s="78" t="str">
        <f t="shared" si="2"/>
        <v/>
      </c>
      <c r="N37" s="72"/>
      <c r="O37" s="74" t="str">
        <f t="shared" si="3"/>
        <v/>
      </c>
      <c r="Q37" s="22"/>
      <c r="R37" s="54" t="str">
        <f>IF('Pivot månedslønnet'!A37="","",'Pivot månedslønnet'!A37)</f>
        <v/>
      </c>
      <c r="S37" s="55" t="str">
        <f>IF('Pivot månedslønnet'!B37="","",'Pivot månedslønnet'!B37)</f>
        <v/>
      </c>
      <c r="T37" s="67" t="str">
        <f>IF('Pivot månedslønnet'!B37="","",'Pivot månedslønnet'!C37)</f>
        <v/>
      </c>
    </row>
    <row r="38" spans="1:20" s="106" customFormat="1" x14ac:dyDescent="0.25">
      <c r="A38" s="29">
        <v>35</v>
      </c>
      <c r="B38" s="71" t="str">
        <f>IFERROR(VLOOKUP($A38,Baggrundsark!$F$4:$V$2502,10,FALSE),"")</f>
        <v/>
      </c>
      <c r="C38" s="71" t="str">
        <f>IFERROR(VLOOKUP($A38,Baggrundsark!$F$4:$T$2502,11,FALSE),"")</f>
        <v/>
      </c>
      <c r="D38" s="71" t="str">
        <f>IFERROR(VLOOKUP($A38,Baggrundsark!$F$4:$T$2502,13,FALSE),"")</f>
        <v/>
      </c>
      <c r="E38" s="71" t="str">
        <f>IFERROR(VLOOKUP($A38,Baggrundsark!$F$4:$T$2502,14,FALSE),"")</f>
        <v/>
      </c>
      <c r="F38" s="71" t="str">
        <f>IFERROR(VLOOKUP($A38,Baggrundsark!$F$4:$V$2502,17,FALSE),"")</f>
        <v/>
      </c>
      <c r="G38" s="76"/>
      <c r="H38" s="78" t="str">
        <f t="shared" si="1"/>
        <v/>
      </c>
      <c r="I38" s="77"/>
      <c r="J38" s="77"/>
      <c r="K38" s="77"/>
      <c r="L38" s="56" t="str">
        <f t="shared" si="0"/>
        <v/>
      </c>
      <c r="M38" s="78" t="str">
        <f t="shared" si="2"/>
        <v/>
      </c>
      <c r="N38" s="72"/>
      <c r="O38" s="74" t="str">
        <f t="shared" si="3"/>
        <v/>
      </c>
      <c r="Q38" s="22"/>
      <c r="R38" s="54" t="str">
        <f>IF('Pivot månedslønnet'!A38="","",'Pivot månedslønnet'!A38)</f>
        <v/>
      </c>
      <c r="S38" s="55" t="str">
        <f>IF('Pivot månedslønnet'!B38="","",'Pivot månedslønnet'!B38)</f>
        <v/>
      </c>
      <c r="T38" s="67" t="str">
        <f>IF('Pivot månedslønnet'!B38="","",'Pivot månedslønnet'!C38)</f>
        <v/>
      </c>
    </row>
    <row r="39" spans="1:20" s="106" customFormat="1" x14ac:dyDescent="0.25">
      <c r="A39" s="29">
        <v>36</v>
      </c>
      <c r="B39" s="71" t="str">
        <f>IFERROR(VLOOKUP($A39,Baggrundsark!$F$4:$V$2502,10,FALSE),"")</f>
        <v/>
      </c>
      <c r="C39" s="71" t="str">
        <f>IFERROR(VLOOKUP($A39,Baggrundsark!$F$4:$T$2502,11,FALSE),"")</f>
        <v/>
      </c>
      <c r="D39" s="71" t="str">
        <f>IFERROR(VLOOKUP($A39,Baggrundsark!$F$4:$T$2502,13,FALSE),"")</f>
        <v/>
      </c>
      <c r="E39" s="71" t="str">
        <f>IFERROR(VLOOKUP($A39,Baggrundsark!$F$4:$T$2502,14,FALSE),"")</f>
        <v/>
      </c>
      <c r="F39" s="71" t="str">
        <f>IFERROR(VLOOKUP($A39,Baggrundsark!$F$4:$V$2502,17,FALSE),"")</f>
        <v/>
      </c>
      <c r="G39" s="76"/>
      <c r="H39" s="78" t="str">
        <f t="shared" si="1"/>
        <v/>
      </c>
      <c r="I39" s="77"/>
      <c r="J39" s="79"/>
      <c r="K39" s="79"/>
      <c r="L39" s="56" t="str">
        <f t="shared" si="0"/>
        <v/>
      </c>
      <c r="M39" s="78" t="str">
        <f t="shared" si="2"/>
        <v/>
      </c>
      <c r="N39" s="72"/>
      <c r="O39" s="74" t="str">
        <f t="shared" si="3"/>
        <v/>
      </c>
      <c r="Q39" s="22"/>
      <c r="R39" s="54" t="str">
        <f>IF('Pivot månedslønnet'!A39="","",'Pivot månedslønnet'!A39)</f>
        <v/>
      </c>
      <c r="S39" s="55" t="str">
        <f>IF('Pivot månedslønnet'!B39="","",'Pivot månedslønnet'!B39)</f>
        <v/>
      </c>
      <c r="T39" s="67" t="str">
        <f>IF('Pivot månedslønnet'!B39="","",'Pivot månedslønnet'!C39)</f>
        <v/>
      </c>
    </row>
    <row r="40" spans="1:20" s="106" customFormat="1" x14ac:dyDescent="0.25">
      <c r="A40" s="29">
        <v>37</v>
      </c>
      <c r="B40" s="71" t="str">
        <f>IFERROR(VLOOKUP($A40,Baggrundsark!$F$4:$V$2502,10,FALSE),"")</f>
        <v/>
      </c>
      <c r="C40" s="71" t="str">
        <f>IFERROR(VLOOKUP($A40,Baggrundsark!$F$4:$T$2502,11,FALSE),"")</f>
        <v/>
      </c>
      <c r="D40" s="71" t="str">
        <f>IFERROR(VLOOKUP($A40,Baggrundsark!$F$4:$T$2502,13,FALSE),"")</f>
        <v/>
      </c>
      <c r="E40" s="71" t="str">
        <f>IFERROR(VLOOKUP($A40,Baggrundsark!$F$4:$T$2502,14,FALSE),"")</f>
        <v/>
      </c>
      <c r="F40" s="71" t="str">
        <f>IFERROR(VLOOKUP($A40,Baggrundsark!$F$4:$V$2502,17,FALSE),"")</f>
        <v/>
      </c>
      <c r="G40" s="76"/>
      <c r="H40" s="78" t="str">
        <f t="shared" si="1"/>
        <v/>
      </c>
      <c r="I40" s="77"/>
      <c r="J40" s="77"/>
      <c r="K40" s="77"/>
      <c r="L40" s="56" t="str">
        <f t="shared" si="0"/>
        <v/>
      </c>
      <c r="M40" s="78" t="str">
        <f t="shared" si="2"/>
        <v/>
      </c>
      <c r="N40" s="72"/>
      <c r="O40" s="74" t="str">
        <f t="shared" si="3"/>
        <v/>
      </c>
      <c r="Q40" s="22"/>
      <c r="R40" s="54" t="str">
        <f>IF('Pivot månedslønnet'!A40="","",'Pivot månedslønnet'!A40)</f>
        <v/>
      </c>
      <c r="S40" s="55" t="str">
        <f>IF('Pivot månedslønnet'!B40="","",'Pivot månedslønnet'!B40)</f>
        <v/>
      </c>
      <c r="T40" s="67" t="str">
        <f>IF('Pivot månedslønnet'!B40="","",'Pivot månedslønnet'!C40)</f>
        <v/>
      </c>
    </row>
    <row r="41" spans="1:20" s="106" customFormat="1" x14ac:dyDescent="0.25">
      <c r="A41" s="29">
        <v>38</v>
      </c>
      <c r="B41" s="71" t="str">
        <f>IFERROR(VLOOKUP($A41,Baggrundsark!$F$4:$V$2502,10,FALSE),"")</f>
        <v/>
      </c>
      <c r="C41" s="71" t="str">
        <f>IFERROR(VLOOKUP($A41,Baggrundsark!$F$4:$T$2502,11,FALSE),"")</f>
        <v/>
      </c>
      <c r="D41" s="71" t="str">
        <f>IFERROR(VLOOKUP($A41,Baggrundsark!$F$4:$T$2502,13,FALSE),"")</f>
        <v/>
      </c>
      <c r="E41" s="71" t="str">
        <f>IFERROR(VLOOKUP($A41,Baggrundsark!$F$4:$T$2502,14,FALSE),"")</f>
        <v/>
      </c>
      <c r="F41" s="71" t="str">
        <f>IFERROR(VLOOKUP($A41,Baggrundsark!$F$4:$V$2502,17,FALSE),"")</f>
        <v/>
      </c>
      <c r="G41" s="76"/>
      <c r="H41" s="78" t="str">
        <f t="shared" si="1"/>
        <v/>
      </c>
      <c r="I41" s="77"/>
      <c r="J41" s="79"/>
      <c r="K41" s="79"/>
      <c r="L41" s="56" t="str">
        <f t="shared" si="0"/>
        <v/>
      </c>
      <c r="M41" s="78" t="str">
        <f t="shared" si="2"/>
        <v/>
      </c>
      <c r="N41" s="72"/>
      <c r="O41" s="74" t="str">
        <f t="shared" si="3"/>
        <v/>
      </c>
      <c r="Q41" s="22"/>
      <c r="R41" s="54" t="str">
        <f>IF('Pivot månedslønnet'!A41="","",'Pivot månedslønnet'!A41)</f>
        <v/>
      </c>
      <c r="S41" s="55" t="str">
        <f>IF('Pivot månedslønnet'!B41="","",'Pivot månedslønnet'!B41)</f>
        <v/>
      </c>
      <c r="T41" s="67" t="str">
        <f>IF('Pivot månedslønnet'!B41="","",'Pivot månedslønnet'!C41)</f>
        <v/>
      </c>
    </row>
    <row r="42" spans="1:20" s="106" customFormat="1" x14ac:dyDescent="0.25">
      <c r="A42" s="29">
        <v>39</v>
      </c>
      <c r="B42" s="71" t="str">
        <f>IFERROR(VLOOKUP($A42,Baggrundsark!$F$4:$V$2502,10,FALSE),"")</f>
        <v/>
      </c>
      <c r="C42" s="71" t="str">
        <f>IFERROR(VLOOKUP($A42,Baggrundsark!$F$4:$T$2502,11,FALSE),"")</f>
        <v/>
      </c>
      <c r="D42" s="71" t="str">
        <f>IFERROR(VLOOKUP($A42,Baggrundsark!$F$4:$T$2502,13,FALSE),"")</f>
        <v/>
      </c>
      <c r="E42" s="71" t="str">
        <f>IFERROR(VLOOKUP($A42,Baggrundsark!$F$4:$T$2502,14,FALSE),"")</f>
        <v/>
      </c>
      <c r="F42" s="71" t="str">
        <f>IFERROR(VLOOKUP($A42,Baggrundsark!$F$4:$V$2502,17,FALSE),"")</f>
        <v/>
      </c>
      <c r="G42" s="76"/>
      <c r="H42" s="78" t="str">
        <f t="shared" si="1"/>
        <v/>
      </c>
      <c r="I42" s="77"/>
      <c r="J42" s="77"/>
      <c r="K42" s="77"/>
      <c r="L42" s="56" t="str">
        <f t="shared" si="0"/>
        <v/>
      </c>
      <c r="M42" s="78" t="str">
        <f t="shared" si="2"/>
        <v/>
      </c>
      <c r="N42" s="72"/>
      <c r="O42" s="74" t="str">
        <f t="shared" si="3"/>
        <v/>
      </c>
      <c r="Q42" s="22"/>
      <c r="R42" s="54" t="str">
        <f>IF('Pivot månedslønnet'!A42="","",'Pivot månedslønnet'!A42)</f>
        <v/>
      </c>
      <c r="S42" s="55" t="str">
        <f>IF('Pivot månedslønnet'!B42="","",'Pivot månedslønnet'!B42)</f>
        <v/>
      </c>
      <c r="T42" s="67" t="str">
        <f>IF('Pivot månedslønnet'!B42="","",'Pivot månedslønnet'!C42)</f>
        <v/>
      </c>
    </row>
    <row r="43" spans="1:20" s="106" customFormat="1" x14ac:dyDescent="0.25">
      <c r="A43" s="29">
        <v>40</v>
      </c>
      <c r="B43" s="71" t="str">
        <f>IFERROR(VLOOKUP($A43,Baggrundsark!$F$4:$V$2502,10,FALSE),"")</f>
        <v/>
      </c>
      <c r="C43" s="71" t="str">
        <f>IFERROR(VLOOKUP($A43,Baggrundsark!$F$4:$T$2502,11,FALSE),"")</f>
        <v/>
      </c>
      <c r="D43" s="71" t="str">
        <f>IFERROR(VLOOKUP($A43,Baggrundsark!$F$4:$T$2502,13,FALSE),"")</f>
        <v/>
      </c>
      <c r="E43" s="71" t="str">
        <f>IFERROR(VLOOKUP($A43,Baggrundsark!$F$4:$T$2502,14,FALSE),"")</f>
        <v/>
      </c>
      <c r="F43" s="71" t="str">
        <f>IFERROR(VLOOKUP($A43,Baggrundsark!$F$4:$V$2502,17,FALSE),"")</f>
        <v/>
      </c>
      <c r="G43" s="76"/>
      <c r="H43" s="78" t="str">
        <f t="shared" si="1"/>
        <v/>
      </c>
      <c r="I43" s="77"/>
      <c r="J43" s="79"/>
      <c r="K43" s="79"/>
      <c r="L43" s="56" t="str">
        <f t="shared" si="0"/>
        <v/>
      </c>
      <c r="M43" s="78" t="str">
        <f t="shared" si="2"/>
        <v/>
      </c>
      <c r="N43" s="72"/>
      <c r="O43" s="74" t="str">
        <f t="shared" si="3"/>
        <v/>
      </c>
      <c r="Q43" s="22"/>
      <c r="R43" s="54" t="str">
        <f>IF('Pivot månedslønnet'!A43="","",'Pivot månedslønnet'!A43)</f>
        <v/>
      </c>
      <c r="S43" s="55" t="str">
        <f>IF('Pivot månedslønnet'!B43="","",'Pivot månedslønnet'!B43)</f>
        <v/>
      </c>
      <c r="T43" s="67" t="str">
        <f>IF('Pivot månedslønnet'!B43="","",'Pivot månedslønnet'!C43)</f>
        <v/>
      </c>
    </row>
    <row r="44" spans="1:20" s="106" customFormat="1" x14ac:dyDescent="0.25">
      <c r="A44" s="29">
        <v>41</v>
      </c>
      <c r="B44" s="71" t="str">
        <f>IFERROR(VLOOKUP($A44,Baggrundsark!$F$4:$V$2502,10,FALSE),"")</f>
        <v/>
      </c>
      <c r="C44" s="71" t="str">
        <f>IFERROR(VLOOKUP($A44,Baggrundsark!$F$4:$T$2502,11,FALSE),"")</f>
        <v/>
      </c>
      <c r="D44" s="71" t="str">
        <f>IFERROR(VLOOKUP($A44,Baggrundsark!$F$4:$T$2502,13,FALSE),"")</f>
        <v/>
      </c>
      <c r="E44" s="71" t="str">
        <f>IFERROR(VLOOKUP($A44,Baggrundsark!$F$4:$T$2502,14,FALSE),"")</f>
        <v/>
      </c>
      <c r="F44" s="71" t="str">
        <f>IFERROR(VLOOKUP($A44,Baggrundsark!$F$4:$V$2502,17,FALSE),"")</f>
        <v/>
      </c>
      <c r="G44" s="76"/>
      <c r="H44" s="78" t="str">
        <f t="shared" si="1"/>
        <v/>
      </c>
      <c r="I44" s="77"/>
      <c r="J44" s="77"/>
      <c r="K44" s="77"/>
      <c r="L44" s="56" t="str">
        <f t="shared" si="0"/>
        <v/>
      </c>
      <c r="M44" s="78" t="str">
        <f t="shared" si="2"/>
        <v/>
      </c>
      <c r="N44" s="72"/>
      <c r="O44" s="74" t="str">
        <f t="shared" si="3"/>
        <v/>
      </c>
      <c r="Q44" s="22"/>
      <c r="R44" s="54" t="str">
        <f>IF('Pivot månedslønnet'!A44="","",'Pivot månedslønnet'!A44)</f>
        <v/>
      </c>
      <c r="S44" s="55" t="str">
        <f>IF('Pivot månedslønnet'!B44="","",'Pivot månedslønnet'!B44)</f>
        <v/>
      </c>
      <c r="T44" s="67" t="str">
        <f>IF('Pivot månedslønnet'!B44="","",'Pivot månedslønnet'!C44)</f>
        <v/>
      </c>
    </row>
    <row r="45" spans="1:20" s="106" customFormat="1" x14ac:dyDescent="0.25">
      <c r="A45" s="29">
        <v>42</v>
      </c>
      <c r="B45" s="71" t="str">
        <f>IFERROR(VLOOKUP($A45,Baggrundsark!$F$4:$V$2502,10,FALSE),"")</f>
        <v/>
      </c>
      <c r="C45" s="71" t="str">
        <f>IFERROR(VLOOKUP($A45,Baggrundsark!$F$4:$T$2502,11,FALSE),"")</f>
        <v/>
      </c>
      <c r="D45" s="71" t="str">
        <f>IFERROR(VLOOKUP($A45,Baggrundsark!$F$4:$T$2502,13,FALSE),"")</f>
        <v/>
      </c>
      <c r="E45" s="71" t="str">
        <f>IFERROR(VLOOKUP($A45,Baggrundsark!$F$4:$T$2502,14,FALSE),"")</f>
        <v/>
      </c>
      <c r="F45" s="71" t="str">
        <f>IFERROR(VLOOKUP($A45,Baggrundsark!$F$4:$V$2502,17,FALSE),"")</f>
        <v/>
      </c>
      <c r="G45" s="76"/>
      <c r="H45" s="78" t="str">
        <f t="shared" si="1"/>
        <v/>
      </c>
      <c r="I45" s="77"/>
      <c r="J45" s="79"/>
      <c r="K45" s="79"/>
      <c r="L45" s="56" t="str">
        <f t="shared" si="0"/>
        <v/>
      </c>
      <c r="M45" s="78" t="str">
        <f t="shared" si="2"/>
        <v/>
      </c>
      <c r="N45" s="76"/>
      <c r="O45" s="74" t="str">
        <f t="shared" si="3"/>
        <v/>
      </c>
      <c r="Q45" s="22"/>
      <c r="R45" s="54" t="str">
        <f>IF('Pivot månedslønnet'!A45="","",'Pivot månedslønnet'!A45)</f>
        <v/>
      </c>
      <c r="S45" s="55" t="str">
        <f>IF('Pivot månedslønnet'!B45="","",'Pivot månedslønnet'!B45)</f>
        <v/>
      </c>
      <c r="T45" s="67" t="str">
        <f>IF('Pivot månedslønnet'!B45="","",'Pivot månedslønnet'!C45)</f>
        <v/>
      </c>
    </row>
    <row r="46" spans="1:20" s="106" customFormat="1" x14ac:dyDescent="0.25">
      <c r="A46" s="29">
        <v>43</v>
      </c>
      <c r="B46" s="71" t="str">
        <f>IFERROR(VLOOKUP($A46,Baggrundsark!$F$4:$V$2502,10,FALSE),"")</f>
        <v/>
      </c>
      <c r="C46" s="71" t="str">
        <f>IFERROR(VLOOKUP($A46,Baggrundsark!$F$4:$T$2502,11,FALSE),"")</f>
        <v/>
      </c>
      <c r="D46" s="71" t="str">
        <f>IFERROR(VLOOKUP($A46,Baggrundsark!$F$4:$T$2502,13,FALSE),"")</f>
        <v/>
      </c>
      <c r="E46" s="71" t="str">
        <f>IFERROR(VLOOKUP($A46,Baggrundsark!$F$4:$T$2502,14,FALSE),"")</f>
        <v/>
      </c>
      <c r="F46" s="71" t="str">
        <f>IFERROR(VLOOKUP($A46,Baggrundsark!$F$4:$V$2502,17,FALSE),"")</f>
        <v/>
      </c>
      <c r="G46" s="76"/>
      <c r="H46" s="78" t="str">
        <f t="shared" si="1"/>
        <v/>
      </c>
      <c r="I46" s="77"/>
      <c r="J46" s="77"/>
      <c r="K46" s="77"/>
      <c r="L46" s="56" t="str">
        <f t="shared" si="0"/>
        <v/>
      </c>
      <c r="M46" s="78" t="str">
        <f t="shared" si="2"/>
        <v/>
      </c>
      <c r="N46" s="72"/>
      <c r="O46" s="74" t="str">
        <f t="shared" si="3"/>
        <v/>
      </c>
      <c r="Q46" s="22"/>
      <c r="R46" s="54" t="str">
        <f>IF('Pivot månedslønnet'!A46="","",'Pivot månedslønnet'!A46)</f>
        <v/>
      </c>
      <c r="S46" s="55" t="str">
        <f>IF('Pivot månedslønnet'!B46="","",'Pivot månedslønnet'!B46)</f>
        <v/>
      </c>
      <c r="T46" s="67" t="str">
        <f>IF('Pivot månedslønnet'!B46="","",'Pivot månedslønnet'!C46)</f>
        <v/>
      </c>
    </row>
    <row r="47" spans="1:20" s="106" customFormat="1" x14ac:dyDescent="0.25">
      <c r="A47" s="29">
        <v>44</v>
      </c>
      <c r="B47" s="71" t="str">
        <f>IFERROR(VLOOKUP($A47,Baggrundsark!$F$4:$V$2502,10,FALSE),"")</f>
        <v/>
      </c>
      <c r="C47" s="71" t="str">
        <f>IFERROR(VLOOKUP($A47,Baggrundsark!$F$4:$T$2502,11,FALSE),"")</f>
        <v/>
      </c>
      <c r="D47" s="71" t="str">
        <f>IFERROR(VLOOKUP($A47,Baggrundsark!$F$4:$T$2502,13,FALSE),"")</f>
        <v/>
      </c>
      <c r="E47" s="71" t="str">
        <f>IFERROR(VLOOKUP($A47,Baggrundsark!$F$4:$T$2502,14,FALSE),"")</f>
        <v/>
      </c>
      <c r="F47" s="71" t="str">
        <f>IFERROR(VLOOKUP($A47,Baggrundsark!$F$4:$V$2502,17,FALSE),"")</f>
        <v/>
      </c>
      <c r="G47" s="76"/>
      <c r="H47" s="78" t="str">
        <f t="shared" si="1"/>
        <v/>
      </c>
      <c r="I47" s="77"/>
      <c r="J47" s="79"/>
      <c r="K47" s="79"/>
      <c r="L47" s="56" t="str">
        <f t="shared" si="0"/>
        <v/>
      </c>
      <c r="M47" s="78" t="str">
        <f t="shared" si="2"/>
        <v/>
      </c>
      <c r="N47" s="72"/>
      <c r="O47" s="74" t="str">
        <f t="shared" si="3"/>
        <v/>
      </c>
      <c r="Q47" s="22"/>
      <c r="R47" s="54" t="str">
        <f>IF('Pivot månedslønnet'!A47="","",'Pivot månedslønnet'!A47)</f>
        <v/>
      </c>
      <c r="S47" s="55" t="str">
        <f>IF('Pivot månedslønnet'!B47="","",'Pivot månedslønnet'!B47)</f>
        <v/>
      </c>
      <c r="T47" s="67" t="str">
        <f>IF('Pivot månedslønnet'!B47="","",'Pivot månedslønnet'!C47)</f>
        <v/>
      </c>
    </row>
    <row r="48" spans="1:20" s="106" customFormat="1" x14ac:dyDescent="0.25">
      <c r="A48" s="29">
        <v>45</v>
      </c>
      <c r="B48" s="71" t="str">
        <f>IFERROR(VLOOKUP($A48,Baggrundsark!$F$4:$V$2502,10,FALSE),"")</f>
        <v/>
      </c>
      <c r="C48" s="71" t="str">
        <f>IFERROR(VLOOKUP($A48,Baggrundsark!$F$4:$T$2502,11,FALSE),"")</f>
        <v/>
      </c>
      <c r="D48" s="71" t="str">
        <f>IFERROR(VLOOKUP($A48,Baggrundsark!$F$4:$T$2502,13,FALSE),"")</f>
        <v/>
      </c>
      <c r="E48" s="71" t="str">
        <f>IFERROR(VLOOKUP($A48,Baggrundsark!$F$4:$T$2502,14,FALSE),"")</f>
        <v/>
      </c>
      <c r="F48" s="71" t="str">
        <f>IFERROR(VLOOKUP($A48,Baggrundsark!$F$4:$V$2502,17,FALSE),"")</f>
        <v/>
      </c>
      <c r="G48" s="76"/>
      <c r="H48" s="78" t="str">
        <f t="shared" si="1"/>
        <v/>
      </c>
      <c r="I48" s="77"/>
      <c r="J48" s="77"/>
      <c r="K48" s="77"/>
      <c r="L48" s="56" t="str">
        <f t="shared" si="0"/>
        <v/>
      </c>
      <c r="M48" s="78" t="str">
        <f t="shared" si="2"/>
        <v/>
      </c>
      <c r="N48" s="72"/>
      <c r="O48" s="74" t="str">
        <f t="shared" si="3"/>
        <v/>
      </c>
      <c r="Q48" s="22"/>
      <c r="R48" s="54" t="str">
        <f>IF('Pivot månedslønnet'!A48="","",'Pivot månedslønnet'!A48)</f>
        <v/>
      </c>
      <c r="S48" s="55" t="str">
        <f>IF('Pivot månedslønnet'!B48="","",'Pivot månedslønnet'!B48)</f>
        <v/>
      </c>
      <c r="T48" s="67" t="str">
        <f>IF('Pivot månedslønnet'!B48="","",'Pivot månedslønnet'!C48)</f>
        <v/>
      </c>
    </row>
    <row r="49" spans="1:20" s="106" customFormat="1" x14ac:dyDescent="0.25">
      <c r="A49" s="29">
        <v>46</v>
      </c>
      <c r="B49" s="71" t="str">
        <f>IFERROR(VLOOKUP($A49,Baggrundsark!$F$4:$V$2502,10,FALSE),"")</f>
        <v/>
      </c>
      <c r="C49" s="71" t="str">
        <f>IFERROR(VLOOKUP($A49,Baggrundsark!$F$4:$T$2502,11,FALSE),"")</f>
        <v/>
      </c>
      <c r="D49" s="71" t="str">
        <f>IFERROR(VLOOKUP($A49,Baggrundsark!$F$4:$T$2502,13,FALSE),"")</f>
        <v/>
      </c>
      <c r="E49" s="71" t="str">
        <f>IFERROR(VLOOKUP($A49,Baggrundsark!$F$4:$T$2502,14,FALSE),"")</f>
        <v/>
      </c>
      <c r="F49" s="71" t="str">
        <f>IFERROR(VLOOKUP($A49,Baggrundsark!$F$4:$V$2502,17,FALSE),"")</f>
        <v/>
      </c>
      <c r="G49" s="76"/>
      <c r="H49" s="78" t="str">
        <f t="shared" si="1"/>
        <v/>
      </c>
      <c r="I49" s="77"/>
      <c r="J49" s="79"/>
      <c r="K49" s="79"/>
      <c r="L49" s="56" t="str">
        <f t="shared" si="0"/>
        <v/>
      </c>
      <c r="M49" s="78" t="str">
        <f t="shared" si="2"/>
        <v/>
      </c>
      <c r="N49" s="72"/>
      <c r="O49" s="74" t="str">
        <f t="shared" si="3"/>
        <v/>
      </c>
      <c r="Q49" s="22"/>
      <c r="R49" s="54" t="str">
        <f>IF('Pivot månedslønnet'!A49="","",'Pivot månedslønnet'!A49)</f>
        <v/>
      </c>
      <c r="S49" s="55" t="str">
        <f>IF('Pivot månedslønnet'!B49="","",'Pivot månedslønnet'!B49)</f>
        <v/>
      </c>
      <c r="T49" s="67" t="str">
        <f>IF('Pivot månedslønnet'!B49="","",'Pivot månedslønnet'!C49)</f>
        <v/>
      </c>
    </row>
    <row r="50" spans="1:20" s="106" customFormat="1" x14ac:dyDescent="0.25">
      <c r="A50" s="29">
        <v>47</v>
      </c>
      <c r="B50" s="71" t="str">
        <f>IFERROR(VLOOKUP($A50,Baggrundsark!$F$4:$V$2502,10,FALSE),"")</f>
        <v/>
      </c>
      <c r="C50" s="71" t="str">
        <f>IFERROR(VLOOKUP($A50,Baggrundsark!$F$4:$T$2502,11,FALSE),"")</f>
        <v/>
      </c>
      <c r="D50" s="71" t="str">
        <f>IFERROR(VLOOKUP($A50,Baggrundsark!$F$4:$T$2502,13,FALSE),"")</f>
        <v/>
      </c>
      <c r="E50" s="71" t="str">
        <f>IFERROR(VLOOKUP($A50,Baggrundsark!$F$4:$T$2502,14,FALSE),"")</f>
        <v/>
      </c>
      <c r="F50" s="71" t="str">
        <f>IFERROR(VLOOKUP($A50,Baggrundsark!$F$4:$V$2502,17,FALSE),"")</f>
        <v/>
      </c>
      <c r="G50" s="76"/>
      <c r="H50" s="78" t="str">
        <f t="shared" si="1"/>
        <v/>
      </c>
      <c r="I50" s="77"/>
      <c r="J50" s="77"/>
      <c r="K50" s="77"/>
      <c r="L50" s="56" t="str">
        <f t="shared" si="0"/>
        <v/>
      </c>
      <c r="M50" s="78" t="str">
        <f t="shared" si="2"/>
        <v/>
      </c>
      <c r="N50" s="72"/>
      <c r="O50" s="74" t="str">
        <f t="shared" si="3"/>
        <v/>
      </c>
      <c r="Q50" s="22"/>
      <c r="R50" s="54" t="str">
        <f>IF('Pivot månedslønnet'!A50="","",'Pivot månedslønnet'!A50)</f>
        <v/>
      </c>
      <c r="S50" s="55" t="str">
        <f>IF('Pivot månedslønnet'!B50="","",'Pivot månedslønnet'!B50)</f>
        <v/>
      </c>
      <c r="T50" s="67" t="str">
        <f>IF('Pivot månedslønnet'!B50="","",'Pivot månedslønnet'!C50)</f>
        <v/>
      </c>
    </row>
    <row r="51" spans="1:20" s="106" customFormat="1" x14ac:dyDescent="0.25">
      <c r="A51" s="29">
        <v>48</v>
      </c>
      <c r="B51" s="71" t="str">
        <f>IFERROR(VLOOKUP($A51,Baggrundsark!$F$4:$V$2502,10,FALSE),"")</f>
        <v/>
      </c>
      <c r="C51" s="71" t="str">
        <f>IFERROR(VLOOKUP($A51,Baggrundsark!$F$4:$T$2502,11,FALSE),"")</f>
        <v/>
      </c>
      <c r="D51" s="71" t="str">
        <f>IFERROR(VLOOKUP($A51,Baggrundsark!$F$4:$T$2502,13,FALSE),"")</f>
        <v/>
      </c>
      <c r="E51" s="71" t="str">
        <f>IFERROR(VLOOKUP($A51,Baggrundsark!$F$4:$T$2502,14,FALSE),"")</f>
        <v/>
      </c>
      <c r="F51" s="71" t="str">
        <f>IFERROR(VLOOKUP($A51,Baggrundsark!$F$4:$V$2502,17,FALSE),"")</f>
        <v/>
      </c>
      <c r="G51" s="76"/>
      <c r="H51" s="78" t="str">
        <f t="shared" si="1"/>
        <v/>
      </c>
      <c r="I51" s="77"/>
      <c r="J51" s="79"/>
      <c r="K51" s="79"/>
      <c r="L51" s="56" t="str">
        <f t="shared" si="0"/>
        <v/>
      </c>
      <c r="M51" s="78" t="str">
        <f t="shared" si="2"/>
        <v/>
      </c>
      <c r="N51" s="72"/>
      <c r="O51" s="74" t="str">
        <f t="shared" si="3"/>
        <v/>
      </c>
      <c r="Q51" s="22"/>
      <c r="R51" s="54" t="str">
        <f>IF('Pivot månedslønnet'!A51="","",'Pivot månedslønnet'!A51)</f>
        <v/>
      </c>
      <c r="S51" s="55" t="str">
        <f>IF('Pivot månedslønnet'!B51="","",'Pivot månedslønnet'!B51)</f>
        <v/>
      </c>
      <c r="T51" s="67" t="str">
        <f>IF('Pivot månedslønnet'!B51="","",'Pivot månedslønnet'!C51)</f>
        <v/>
      </c>
    </row>
    <row r="52" spans="1:20" s="106" customFormat="1" x14ac:dyDescent="0.25">
      <c r="A52" s="29">
        <v>49</v>
      </c>
      <c r="B52" s="71" t="str">
        <f>IFERROR(VLOOKUP($A52,Baggrundsark!$F$4:$V$2502,10,FALSE),"")</f>
        <v/>
      </c>
      <c r="C52" s="71" t="str">
        <f>IFERROR(VLOOKUP($A52,Baggrundsark!$F$4:$T$2502,11,FALSE),"")</f>
        <v/>
      </c>
      <c r="D52" s="71" t="str">
        <f>IFERROR(VLOOKUP($A52,Baggrundsark!$F$4:$T$2502,13,FALSE),"")</f>
        <v/>
      </c>
      <c r="E52" s="71" t="str">
        <f>IFERROR(VLOOKUP($A52,Baggrundsark!$F$4:$T$2502,14,FALSE),"")</f>
        <v/>
      </c>
      <c r="F52" s="71" t="str">
        <f>IFERROR(VLOOKUP($A52,Baggrundsark!$F$4:$V$2502,17,FALSE),"")</f>
        <v/>
      </c>
      <c r="G52" s="76"/>
      <c r="H52" s="78" t="str">
        <f t="shared" si="1"/>
        <v/>
      </c>
      <c r="I52" s="77"/>
      <c r="J52" s="77"/>
      <c r="K52" s="77"/>
      <c r="L52" s="56" t="str">
        <f t="shared" si="0"/>
        <v/>
      </c>
      <c r="M52" s="78" t="str">
        <f t="shared" si="2"/>
        <v/>
      </c>
      <c r="N52" s="72"/>
      <c r="O52" s="74" t="str">
        <f t="shared" si="3"/>
        <v/>
      </c>
      <c r="Q52" s="22"/>
      <c r="R52" s="54" t="str">
        <f>IF('Pivot månedslønnet'!A52="","",'Pivot månedslønnet'!A52)</f>
        <v/>
      </c>
      <c r="S52" s="55" t="str">
        <f>IF('Pivot månedslønnet'!B52="","",'Pivot månedslønnet'!B52)</f>
        <v/>
      </c>
      <c r="T52" s="67" t="str">
        <f>IF('Pivot månedslønnet'!B52="","",'Pivot månedslønnet'!C52)</f>
        <v/>
      </c>
    </row>
    <row r="53" spans="1:20" s="106" customFormat="1" x14ac:dyDescent="0.25">
      <c r="A53" s="29">
        <v>50</v>
      </c>
      <c r="B53" s="71" t="str">
        <f>IFERROR(VLOOKUP($A53,Baggrundsark!$F$4:$V$2502,10,FALSE),"")</f>
        <v/>
      </c>
      <c r="C53" s="71" t="str">
        <f>IFERROR(VLOOKUP($A53,Baggrundsark!$F$4:$T$2502,11,FALSE),"")</f>
        <v/>
      </c>
      <c r="D53" s="71" t="str">
        <f>IFERROR(VLOOKUP($A53,Baggrundsark!$F$4:$T$2502,13,FALSE),"")</f>
        <v/>
      </c>
      <c r="E53" s="71" t="str">
        <f>IFERROR(VLOOKUP($A53,Baggrundsark!$F$4:$T$2502,14,FALSE),"")</f>
        <v/>
      </c>
      <c r="F53" s="71" t="str">
        <f>IFERROR(VLOOKUP($A53,Baggrundsark!$F$4:$V$2502,17,FALSE),"")</f>
        <v/>
      </c>
      <c r="G53" s="76"/>
      <c r="H53" s="78" t="str">
        <f t="shared" si="1"/>
        <v/>
      </c>
      <c r="I53" s="77"/>
      <c r="J53" s="79"/>
      <c r="K53" s="79"/>
      <c r="L53" s="56" t="str">
        <f t="shared" si="0"/>
        <v/>
      </c>
      <c r="M53" s="78" t="str">
        <f t="shared" si="2"/>
        <v/>
      </c>
      <c r="N53" s="72"/>
      <c r="O53" s="74" t="str">
        <f t="shared" si="3"/>
        <v/>
      </c>
      <c r="Q53" s="22"/>
      <c r="R53" s="54" t="str">
        <f>IF('Pivot månedslønnet'!A53="","",'Pivot månedslønnet'!A53)</f>
        <v/>
      </c>
      <c r="S53" s="55" t="str">
        <f>IF('Pivot månedslønnet'!B53="","",'Pivot månedslønnet'!B53)</f>
        <v/>
      </c>
      <c r="T53" s="67" t="str">
        <f>IF('Pivot månedslønnet'!B53="","",'Pivot månedslønnet'!C53)</f>
        <v/>
      </c>
    </row>
    <row r="54" spans="1:20" s="106" customFormat="1" x14ac:dyDescent="0.25">
      <c r="A54" s="29">
        <v>51</v>
      </c>
      <c r="B54" s="71" t="str">
        <f>IFERROR(VLOOKUP($A54,Baggrundsark!$F$4:$V$2502,10,FALSE),"")</f>
        <v/>
      </c>
      <c r="C54" s="71" t="str">
        <f>IFERROR(VLOOKUP($A54,Baggrundsark!$F$4:$T$2502,11,FALSE),"")</f>
        <v/>
      </c>
      <c r="D54" s="71" t="str">
        <f>IFERROR(VLOOKUP($A54,Baggrundsark!$F$4:$T$2502,13,FALSE),"")</f>
        <v/>
      </c>
      <c r="E54" s="71" t="str">
        <f>IFERROR(VLOOKUP($A54,Baggrundsark!$F$4:$T$2502,14,FALSE),"")</f>
        <v/>
      </c>
      <c r="F54" s="71" t="str">
        <f>IFERROR(VLOOKUP($A54,Baggrundsark!$F$4:$V$2502,17,FALSE),"")</f>
        <v/>
      </c>
      <c r="G54" s="76"/>
      <c r="H54" s="78" t="str">
        <f t="shared" si="1"/>
        <v/>
      </c>
      <c r="I54" s="77"/>
      <c r="J54" s="77"/>
      <c r="K54" s="77"/>
      <c r="L54" s="56" t="str">
        <f t="shared" si="0"/>
        <v/>
      </c>
      <c r="M54" s="78" t="str">
        <f t="shared" si="2"/>
        <v/>
      </c>
      <c r="N54" s="76"/>
      <c r="O54" s="74" t="str">
        <f t="shared" si="3"/>
        <v/>
      </c>
      <c r="Q54" s="22"/>
      <c r="R54" s="54" t="str">
        <f>IF('Pivot månedslønnet'!A54="","",'Pivot månedslønnet'!A54)</f>
        <v/>
      </c>
      <c r="S54" s="55" t="str">
        <f>IF('Pivot månedslønnet'!B54="","",'Pivot månedslønnet'!B54)</f>
        <v/>
      </c>
      <c r="T54" s="67" t="str">
        <f>IF('Pivot månedslønnet'!B54="","",'Pivot månedslønnet'!C54)</f>
        <v/>
      </c>
    </row>
    <row r="55" spans="1:20" s="106" customFormat="1" x14ac:dyDescent="0.25">
      <c r="A55" s="29">
        <v>52</v>
      </c>
      <c r="B55" s="71" t="str">
        <f>IFERROR(VLOOKUP($A55,Baggrundsark!$F$4:$V$2502,10,FALSE),"")</f>
        <v/>
      </c>
      <c r="C55" s="71" t="str">
        <f>IFERROR(VLOOKUP($A55,Baggrundsark!$F$4:$T$2502,11,FALSE),"")</f>
        <v/>
      </c>
      <c r="D55" s="71" t="str">
        <f>IFERROR(VLOOKUP($A55,Baggrundsark!$F$4:$T$2502,13,FALSE),"")</f>
        <v/>
      </c>
      <c r="E55" s="71" t="str">
        <f>IFERROR(VLOOKUP($A55,Baggrundsark!$F$4:$T$2502,14,FALSE),"")</f>
        <v/>
      </c>
      <c r="F55" s="71" t="str">
        <f>IFERROR(VLOOKUP($A55,Baggrundsark!$F$4:$V$2502,17,FALSE),"")</f>
        <v/>
      </c>
      <c r="G55" s="76"/>
      <c r="H55" s="78" t="str">
        <f t="shared" si="1"/>
        <v/>
      </c>
      <c r="I55" s="77"/>
      <c r="J55" s="79"/>
      <c r="K55" s="79"/>
      <c r="L55" s="56" t="str">
        <f t="shared" si="0"/>
        <v/>
      </c>
      <c r="M55" s="78" t="str">
        <f t="shared" si="2"/>
        <v/>
      </c>
      <c r="N55" s="72"/>
      <c r="O55" s="74" t="str">
        <f t="shared" si="3"/>
        <v/>
      </c>
      <c r="Q55" s="22"/>
      <c r="R55" s="54" t="str">
        <f>IF('Pivot månedslønnet'!A55="","",'Pivot månedslønnet'!A55)</f>
        <v/>
      </c>
      <c r="S55" s="55" t="str">
        <f>IF('Pivot månedslønnet'!B55="","",'Pivot månedslønnet'!B55)</f>
        <v/>
      </c>
      <c r="T55" s="67" t="str">
        <f>IF('Pivot månedslønnet'!B55="","",'Pivot månedslønnet'!C55)</f>
        <v/>
      </c>
    </row>
    <row r="56" spans="1:20" s="106" customFormat="1" x14ac:dyDescent="0.25">
      <c r="A56" s="29">
        <v>53</v>
      </c>
      <c r="B56" s="71" t="str">
        <f>IFERROR(VLOOKUP($A56,Baggrundsark!$F$4:$V$2502,10,FALSE),"")</f>
        <v/>
      </c>
      <c r="C56" s="71" t="str">
        <f>IFERROR(VLOOKUP($A56,Baggrundsark!$F$4:$T$2502,11,FALSE),"")</f>
        <v/>
      </c>
      <c r="D56" s="71" t="str">
        <f>IFERROR(VLOOKUP($A56,Baggrundsark!$F$4:$T$2502,13,FALSE),"")</f>
        <v/>
      </c>
      <c r="E56" s="71" t="str">
        <f>IFERROR(VLOOKUP($A56,Baggrundsark!$F$4:$T$2502,14,FALSE),"")</f>
        <v/>
      </c>
      <c r="F56" s="71" t="str">
        <f>IFERROR(VLOOKUP($A56,Baggrundsark!$F$4:$V$2502,17,FALSE),"")</f>
        <v/>
      </c>
      <c r="G56" s="76"/>
      <c r="H56" s="78" t="str">
        <f t="shared" si="1"/>
        <v/>
      </c>
      <c r="I56" s="77"/>
      <c r="J56" s="77"/>
      <c r="K56" s="77"/>
      <c r="L56" s="56" t="str">
        <f t="shared" si="0"/>
        <v/>
      </c>
      <c r="M56" s="78" t="str">
        <f t="shared" si="2"/>
        <v/>
      </c>
      <c r="N56" s="72"/>
      <c r="O56" s="74" t="str">
        <f t="shared" si="3"/>
        <v/>
      </c>
      <c r="Q56" s="22"/>
      <c r="R56" s="54" t="str">
        <f>IF('Pivot månedslønnet'!A56="","",'Pivot månedslønnet'!A56)</f>
        <v/>
      </c>
      <c r="S56" s="55" t="str">
        <f>IF('Pivot månedslønnet'!B56="","",'Pivot månedslønnet'!B56)</f>
        <v/>
      </c>
      <c r="T56" s="67" t="str">
        <f>IF('Pivot månedslønnet'!B56="","",'Pivot månedslønnet'!C56)</f>
        <v/>
      </c>
    </row>
    <row r="57" spans="1:20" s="106" customFormat="1" x14ac:dyDescent="0.25">
      <c r="A57" s="29">
        <v>54</v>
      </c>
      <c r="B57" s="71" t="str">
        <f>IFERROR(VLOOKUP($A57,Baggrundsark!$F$4:$V$2502,10,FALSE),"")</f>
        <v/>
      </c>
      <c r="C57" s="71" t="str">
        <f>IFERROR(VLOOKUP($A57,Baggrundsark!$F$4:$T$2502,11,FALSE),"")</f>
        <v/>
      </c>
      <c r="D57" s="71" t="str">
        <f>IFERROR(VLOOKUP($A57,Baggrundsark!$F$4:$T$2502,13,FALSE),"")</f>
        <v/>
      </c>
      <c r="E57" s="71" t="str">
        <f>IFERROR(VLOOKUP($A57,Baggrundsark!$F$4:$T$2502,14,FALSE),"")</f>
        <v/>
      </c>
      <c r="F57" s="71" t="str">
        <f>IFERROR(VLOOKUP($A57,Baggrundsark!$F$4:$V$2502,17,FALSE),"")</f>
        <v/>
      </c>
      <c r="G57" s="76"/>
      <c r="H57" s="78" t="str">
        <f t="shared" si="1"/>
        <v/>
      </c>
      <c r="I57" s="77"/>
      <c r="J57" s="79"/>
      <c r="K57" s="79"/>
      <c r="L57" s="56" t="str">
        <f t="shared" si="0"/>
        <v/>
      </c>
      <c r="M57" s="78" t="str">
        <f t="shared" si="2"/>
        <v/>
      </c>
      <c r="N57" s="72"/>
      <c r="O57" s="74" t="str">
        <f t="shared" si="3"/>
        <v/>
      </c>
      <c r="Q57" s="22"/>
      <c r="R57" s="54" t="str">
        <f>IF('Pivot månedslønnet'!A57="","",'Pivot månedslønnet'!A57)</f>
        <v/>
      </c>
      <c r="S57" s="55" t="str">
        <f>IF('Pivot månedslønnet'!B57="","",'Pivot månedslønnet'!B57)</f>
        <v/>
      </c>
      <c r="T57" s="67" t="str">
        <f>IF('Pivot månedslønnet'!B57="","",'Pivot månedslønnet'!C57)</f>
        <v/>
      </c>
    </row>
    <row r="58" spans="1:20" s="106" customFormat="1" x14ac:dyDescent="0.25">
      <c r="A58" s="29">
        <v>55</v>
      </c>
      <c r="B58" s="71" t="str">
        <f>IFERROR(VLOOKUP($A58,Baggrundsark!$F$4:$V$2502,10,FALSE),"")</f>
        <v/>
      </c>
      <c r="C58" s="71" t="str">
        <f>IFERROR(VLOOKUP($A58,Baggrundsark!$F$4:$T$2502,11,FALSE),"")</f>
        <v/>
      </c>
      <c r="D58" s="71" t="str">
        <f>IFERROR(VLOOKUP($A58,Baggrundsark!$F$4:$T$2502,13,FALSE),"")</f>
        <v/>
      </c>
      <c r="E58" s="71" t="str">
        <f>IFERROR(VLOOKUP($A58,Baggrundsark!$F$4:$T$2502,14,FALSE),"")</f>
        <v/>
      </c>
      <c r="F58" s="71" t="str">
        <f>IFERROR(VLOOKUP($A58,Baggrundsark!$F$4:$V$2502,17,FALSE),"")</f>
        <v/>
      </c>
      <c r="G58" s="76"/>
      <c r="H58" s="78" t="str">
        <f t="shared" si="1"/>
        <v/>
      </c>
      <c r="I58" s="77"/>
      <c r="J58" s="77"/>
      <c r="K58" s="77"/>
      <c r="L58" s="56" t="str">
        <f t="shared" si="0"/>
        <v/>
      </c>
      <c r="M58" s="78" t="str">
        <f t="shared" si="2"/>
        <v/>
      </c>
      <c r="N58" s="72"/>
      <c r="O58" s="74" t="str">
        <f t="shared" si="3"/>
        <v/>
      </c>
      <c r="Q58" s="22"/>
      <c r="R58" s="54" t="str">
        <f>IF('Pivot månedslønnet'!A58="","",'Pivot månedslønnet'!A58)</f>
        <v/>
      </c>
      <c r="S58" s="55" t="str">
        <f>IF('Pivot månedslønnet'!B58="","",'Pivot månedslønnet'!B58)</f>
        <v/>
      </c>
      <c r="T58" s="67" t="str">
        <f>IF('Pivot månedslønnet'!B58="","",'Pivot månedslønnet'!C58)</f>
        <v/>
      </c>
    </row>
    <row r="59" spans="1:20" s="106" customFormat="1" x14ac:dyDescent="0.25">
      <c r="A59" s="29">
        <v>56</v>
      </c>
      <c r="B59" s="71" t="str">
        <f>IFERROR(VLOOKUP($A59,Baggrundsark!$F$4:$V$2502,10,FALSE),"")</f>
        <v/>
      </c>
      <c r="C59" s="71" t="str">
        <f>IFERROR(VLOOKUP($A59,Baggrundsark!$F$4:$T$2502,11,FALSE),"")</f>
        <v/>
      </c>
      <c r="D59" s="71" t="str">
        <f>IFERROR(VLOOKUP($A59,Baggrundsark!$F$4:$T$2502,13,FALSE),"")</f>
        <v/>
      </c>
      <c r="E59" s="71" t="str">
        <f>IFERROR(VLOOKUP($A59,Baggrundsark!$F$4:$T$2502,14,FALSE),"")</f>
        <v/>
      </c>
      <c r="F59" s="71" t="str">
        <f>IFERROR(VLOOKUP($A59,Baggrundsark!$F$4:$V$2502,17,FALSE),"")</f>
        <v/>
      </c>
      <c r="G59" s="76"/>
      <c r="H59" s="78" t="str">
        <f t="shared" si="1"/>
        <v/>
      </c>
      <c r="I59" s="77"/>
      <c r="J59" s="79"/>
      <c r="K59" s="79"/>
      <c r="L59" s="56" t="str">
        <f t="shared" si="0"/>
        <v/>
      </c>
      <c r="M59" s="78" t="str">
        <f t="shared" si="2"/>
        <v/>
      </c>
      <c r="N59" s="72"/>
      <c r="O59" s="74" t="str">
        <f t="shared" si="3"/>
        <v/>
      </c>
      <c r="Q59" s="22"/>
      <c r="R59" s="54" t="str">
        <f>IF('Pivot månedslønnet'!A59="","",'Pivot månedslønnet'!A59)</f>
        <v/>
      </c>
      <c r="S59" s="55" t="str">
        <f>IF('Pivot månedslønnet'!B59="","",'Pivot månedslønnet'!B59)</f>
        <v/>
      </c>
      <c r="T59" s="67" t="str">
        <f>IF('Pivot månedslønnet'!B59="","",'Pivot månedslønnet'!C59)</f>
        <v/>
      </c>
    </row>
    <row r="60" spans="1:20" s="106" customFormat="1" x14ac:dyDescent="0.25">
      <c r="A60" s="29">
        <v>57</v>
      </c>
      <c r="B60" s="71" t="str">
        <f>IFERROR(VLOOKUP($A60,Baggrundsark!$F$4:$V$2502,10,FALSE),"")</f>
        <v/>
      </c>
      <c r="C60" s="71" t="str">
        <f>IFERROR(VLOOKUP($A60,Baggrundsark!$F$4:$T$2502,11,FALSE),"")</f>
        <v/>
      </c>
      <c r="D60" s="71" t="str">
        <f>IFERROR(VLOOKUP($A60,Baggrundsark!$F$4:$T$2502,13,FALSE),"")</f>
        <v/>
      </c>
      <c r="E60" s="71" t="str">
        <f>IFERROR(VLOOKUP($A60,Baggrundsark!$F$4:$T$2502,14,FALSE),"")</f>
        <v/>
      </c>
      <c r="F60" s="71" t="str">
        <f>IFERROR(VLOOKUP($A60,Baggrundsark!$F$4:$V$2502,17,FALSE),"")</f>
        <v/>
      </c>
      <c r="G60" s="76"/>
      <c r="H60" s="78" t="str">
        <f t="shared" si="1"/>
        <v/>
      </c>
      <c r="I60" s="77"/>
      <c r="J60" s="77"/>
      <c r="K60" s="77"/>
      <c r="L60" s="56" t="str">
        <f t="shared" si="0"/>
        <v/>
      </c>
      <c r="M60" s="78" t="str">
        <f t="shared" si="2"/>
        <v/>
      </c>
      <c r="N60" s="72"/>
      <c r="O60" s="74" t="str">
        <f t="shared" si="3"/>
        <v/>
      </c>
      <c r="Q60" s="22"/>
      <c r="R60" s="54" t="str">
        <f>IF('Pivot månedslønnet'!A60="","",'Pivot månedslønnet'!A60)</f>
        <v/>
      </c>
      <c r="S60" s="55" t="str">
        <f>IF('Pivot månedslønnet'!B60="","",'Pivot månedslønnet'!B60)</f>
        <v/>
      </c>
      <c r="T60" s="67" t="str">
        <f>IF('Pivot månedslønnet'!B60="","",'Pivot månedslønnet'!C60)</f>
        <v/>
      </c>
    </row>
    <row r="61" spans="1:20" s="106" customFormat="1" x14ac:dyDescent="0.25">
      <c r="A61" s="29">
        <v>58</v>
      </c>
      <c r="B61" s="71" t="str">
        <f>IFERROR(VLOOKUP($A61,Baggrundsark!$F$4:$V$2502,10,FALSE),"")</f>
        <v/>
      </c>
      <c r="C61" s="71" t="str">
        <f>IFERROR(VLOOKUP($A61,Baggrundsark!$F$4:$T$2502,11,FALSE),"")</f>
        <v/>
      </c>
      <c r="D61" s="71" t="str">
        <f>IFERROR(VLOOKUP($A61,Baggrundsark!$F$4:$T$2502,13,FALSE),"")</f>
        <v/>
      </c>
      <c r="E61" s="71" t="str">
        <f>IFERROR(VLOOKUP($A61,Baggrundsark!$F$4:$T$2502,14,FALSE),"")</f>
        <v/>
      </c>
      <c r="F61" s="71" t="str">
        <f>IFERROR(VLOOKUP($A61,Baggrundsark!$F$4:$V$2502,17,FALSE),"")</f>
        <v/>
      </c>
      <c r="G61" s="76"/>
      <c r="H61" s="78" t="str">
        <f t="shared" si="1"/>
        <v/>
      </c>
      <c r="I61" s="77"/>
      <c r="J61" s="79"/>
      <c r="K61" s="79"/>
      <c r="L61" s="56" t="str">
        <f t="shared" si="0"/>
        <v/>
      </c>
      <c r="M61" s="78" t="str">
        <f t="shared" si="2"/>
        <v/>
      </c>
      <c r="N61" s="72"/>
      <c r="O61" s="74" t="str">
        <f t="shared" si="3"/>
        <v/>
      </c>
      <c r="Q61" s="22"/>
      <c r="R61" s="54" t="str">
        <f>IF('Pivot månedslønnet'!A61="","",'Pivot månedslønnet'!A61)</f>
        <v/>
      </c>
      <c r="S61" s="55" t="str">
        <f>IF('Pivot månedslønnet'!B61="","",'Pivot månedslønnet'!B61)</f>
        <v/>
      </c>
      <c r="T61" s="67" t="str">
        <f>IF('Pivot månedslønnet'!B61="","",'Pivot månedslønnet'!C61)</f>
        <v/>
      </c>
    </row>
    <row r="62" spans="1:20" s="106" customFormat="1" x14ac:dyDescent="0.25">
      <c r="A62" s="29">
        <v>59</v>
      </c>
      <c r="B62" s="71" t="str">
        <f>IFERROR(VLOOKUP($A62,Baggrundsark!$F$4:$V$2502,10,FALSE),"")</f>
        <v/>
      </c>
      <c r="C62" s="71" t="str">
        <f>IFERROR(VLOOKUP($A62,Baggrundsark!$F$4:$T$2502,11,FALSE),"")</f>
        <v/>
      </c>
      <c r="D62" s="71" t="str">
        <f>IFERROR(VLOOKUP($A62,Baggrundsark!$F$4:$T$2502,13,FALSE),"")</f>
        <v/>
      </c>
      <c r="E62" s="71" t="str">
        <f>IFERROR(VLOOKUP($A62,Baggrundsark!$F$4:$T$2502,14,FALSE),"")</f>
        <v/>
      </c>
      <c r="F62" s="71" t="str">
        <f>IFERROR(VLOOKUP($A62,Baggrundsark!$F$4:$V$2502,17,FALSE),"")</f>
        <v/>
      </c>
      <c r="G62" s="76"/>
      <c r="H62" s="78" t="str">
        <f t="shared" si="1"/>
        <v/>
      </c>
      <c r="I62" s="77"/>
      <c r="J62" s="77"/>
      <c r="K62" s="77"/>
      <c r="L62" s="56" t="str">
        <f t="shared" si="0"/>
        <v/>
      </c>
      <c r="M62" s="78" t="str">
        <f t="shared" si="2"/>
        <v/>
      </c>
      <c r="N62" s="72"/>
      <c r="O62" s="74" t="str">
        <f t="shared" si="3"/>
        <v/>
      </c>
      <c r="Q62" s="22"/>
      <c r="R62" s="54" t="str">
        <f>IF('Pivot månedslønnet'!A62="","",'Pivot månedslønnet'!A62)</f>
        <v/>
      </c>
      <c r="S62" s="55" t="str">
        <f>IF('Pivot månedslønnet'!B62="","",'Pivot månedslønnet'!B62)</f>
        <v/>
      </c>
      <c r="T62" s="67" t="str">
        <f>IF('Pivot månedslønnet'!B62="","",'Pivot månedslønnet'!C62)</f>
        <v/>
      </c>
    </row>
    <row r="63" spans="1:20" s="106" customFormat="1" x14ac:dyDescent="0.25">
      <c r="A63" s="29">
        <v>60</v>
      </c>
      <c r="B63" s="71" t="str">
        <f>IFERROR(VLOOKUP($A63,Baggrundsark!$F$4:$V$2502,10,FALSE),"")</f>
        <v/>
      </c>
      <c r="C63" s="71" t="str">
        <f>IFERROR(VLOOKUP($A63,Baggrundsark!$F$4:$T$2502,11,FALSE),"")</f>
        <v/>
      </c>
      <c r="D63" s="71" t="str">
        <f>IFERROR(VLOOKUP($A63,Baggrundsark!$F$4:$T$2502,13,FALSE),"")</f>
        <v/>
      </c>
      <c r="E63" s="71" t="str">
        <f>IFERROR(VLOOKUP($A63,Baggrundsark!$F$4:$T$2502,14,FALSE),"")</f>
        <v/>
      </c>
      <c r="F63" s="71" t="str">
        <f>IFERROR(VLOOKUP($A63,Baggrundsark!$F$4:$V$2502,17,FALSE),"")</f>
        <v/>
      </c>
      <c r="G63" s="76"/>
      <c r="H63" s="78" t="str">
        <f t="shared" si="1"/>
        <v/>
      </c>
      <c r="I63" s="77"/>
      <c r="J63" s="79"/>
      <c r="K63" s="79"/>
      <c r="L63" s="56" t="str">
        <f t="shared" si="0"/>
        <v/>
      </c>
      <c r="M63" s="78" t="str">
        <f t="shared" si="2"/>
        <v/>
      </c>
      <c r="N63" s="76"/>
      <c r="O63" s="74" t="str">
        <f t="shared" si="3"/>
        <v/>
      </c>
      <c r="Q63" s="22"/>
      <c r="R63" s="54" t="str">
        <f>IF('Pivot månedslønnet'!A63="","",'Pivot månedslønnet'!A63)</f>
        <v/>
      </c>
      <c r="S63" s="55" t="str">
        <f>IF('Pivot månedslønnet'!B63="","",'Pivot månedslønnet'!B63)</f>
        <v/>
      </c>
      <c r="T63" s="67" t="str">
        <f>IF('Pivot månedslønnet'!B63="","",'Pivot månedslønnet'!C63)</f>
        <v/>
      </c>
    </row>
    <row r="64" spans="1:20" s="106" customFormat="1" x14ac:dyDescent="0.25">
      <c r="A64" s="29">
        <v>61</v>
      </c>
      <c r="B64" s="71" t="str">
        <f>IFERROR(VLOOKUP($A64,Baggrundsark!$F$4:$V$2502,10,FALSE),"")</f>
        <v/>
      </c>
      <c r="C64" s="71" t="str">
        <f>IFERROR(VLOOKUP($A64,Baggrundsark!$F$4:$T$2502,11,FALSE),"")</f>
        <v/>
      </c>
      <c r="D64" s="71" t="str">
        <f>IFERROR(VLOOKUP($A64,Baggrundsark!$F$4:$T$2502,13,FALSE),"")</f>
        <v/>
      </c>
      <c r="E64" s="71" t="str">
        <f>IFERROR(VLOOKUP($A64,Baggrundsark!$F$4:$T$2502,14,FALSE),"")</f>
        <v/>
      </c>
      <c r="F64" s="71" t="str">
        <f>IFERROR(VLOOKUP($A64,Baggrundsark!$F$4:$V$2502,17,FALSE),"")</f>
        <v/>
      </c>
      <c r="G64" s="76"/>
      <c r="H64" s="78" t="str">
        <f t="shared" si="1"/>
        <v/>
      </c>
      <c r="I64" s="77"/>
      <c r="J64" s="77"/>
      <c r="K64" s="77"/>
      <c r="L64" s="56" t="str">
        <f t="shared" si="0"/>
        <v/>
      </c>
      <c r="M64" s="78" t="str">
        <f t="shared" si="2"/>
        <v/>
      </c>
      <c r="N64" s="72"/>
      <c r="O64" s="74" t="str">
        <f t="shared" si="3"/>
        <v/>
      </c>
      <c r="Q64" s="22"/>
      <c r="R64" s="54" t="str">
        <f>IF('Pivot månedslønnet'!A64="","",'Pivot månedslønnet'!A64)</f>
        <v/>
      </c>
      <c r="S64" s="55" t="str">
        <f>IF('Pivot månedslønnet'!B64="","",'Pivot månedslønnet'!B64)</f>
        <v/>
      </c>
      <c r="T64" s="67" t="str">
        <f>IF('Pivot månedslønnet'!B64="","",'Pivot månedslønnet'!C64)</f>
        <v/>
      </c>
    </row>
    <row r="65" spans="1:20" s="106" customFormat="1" x14ac:dyDescent="0.25">
      <c r="A65" s="29">
        <v>62</v>
      </c>
      <c r="B65" s="71" t="str">
        <f>IFERROR(VLOOKUP($A65,Baggrundsark!$F$4:$V$2502,10,FALSE),"")</f>
        <v/>
      </c>
      <c r="C65" s="71" t="str">
        <f>IFERROR(VLOOKUP($A65,Baggrundsark!$F$4:$T$2502,11,FALSE),"")</f>
        <v/>
      </c>
      <c r="D65" s="71" t="str">
        <f>IFERROR(VLOOKUP($A65,Baggrundsark!$F$4:$T$2502,13,FALSE),"")</f>
        <v/>
      </c>
      <c r="E65" s="71" t="str">
        <f>IFERROR(VLOOKUP($A65,Baggrundsark!$F$4:$T$2502,14,FALSE),"")</f>
        <v/>
      </c>
      <c r="F65" s="71" t="str">
        <f>IFERROR(VLOOKUP($A65,Baggrundsark!$F$4:$V$2502,17,FALSE),"")</f>
        <v/>
      </c>
      <c r="G65" s="76"/>
      <c r="H65" s="78" t="str">
        <f t="shared" si="1"/>
        <v/>
      </c>
      <c r="I65" s="77"/>
      <c r="J65" s="79"/>
      <c r="K65" s="79"/>
      <c r="L65" s="56" t="str">
        <f t="shared" si="0"/>
        <v/>
      </c>
      <c r="M65" s="78" t="str">
        <f t="shared" si="2"/>
        <v/>
      </c>
      <c r="N65" s="72"/>
      <c r="O65" s="74" t="str">
        <f t="shared" si="3"/>
        <v/>
      </c>
      <c r="Q65" s="22"/>
      <c r="R65" s="54" t="str">
        <f>IF('Pivot månedslønnet'!A65="","",'Pivot månedslønnet'!A65)</f>
        <v/>
      </c>
      <c r="S65" s="55" t="str">
        <f>IF('Pivot månedslønnet'!B65="","",'Pivot månedslønnet'!B65)</f>
        <v/>
      </c>
      <c r="T65" s="67" t="str">
        <f>IF('Pivot månedslønnet'!B65="","",'Pivot månedslønnet'!C65)</f>
        <v/>
      </c>
    </row>
    <row r="66" spans="1:20" s="106" customFormat="1" x14ac:dyDescent="0.25">
      <c r="A66" s="29">
        <v>63</v>
      </c>
      <c r="B66" s="71" t="str">
        <f>IFERROR(VLOOKUP($A66,Baggrundsark!$F$4:$V$2502,10,FALSE),"")</f>
        <v/>
      </c>
      <c r="C66" s="71" t="str">
        <f>IFERROR(VLOOKUP($A66,Baggrundsark!$F$4:$T$2502,11,FALSE),"")</f>
        <v/>
      </c>
      <c r="D66" s="71" t="str">
        <f>IFERROR(VLOOKUP($A66,Baggrundsark!$F$4:$T$2502,13,FALSE),"")</f>
        <v/>
      </c>
      <c r="E66" s="71" t="str">
        <f>IFERROR(VLOOKUP($A66,Baggrundsark!$F$4:$T$2502,14,FALSE),"")</f>
        <v/>
      </c>
      <c r="F66" s="71" t="str">
        <f>IFERROR(VLOOKUP($A66,Baggrundsark!$F$4:$V$2502,17,FALSE),"")</f>
        <v/>
      </c>
      <c r="G66" s="76"/>
      <c r="H66" s="78" t="str">
        <f t="shared" si="1"/>
        <v/>
      </c>
      <c r="I66" s="77"/>
      <c r="J66" s="77"/>
      <c r="K66" s="77"/>
      <c r="L66" s="56" t="str">
        <f t="shared" si="0"/>
        <v/>
      </c>
      <c r="M66" s="78" t="str">
        <f t="shared" si="2"/>
        <v/>
      </c>
      <c r="N66" s="72"/>
      <c r="O66" s="74" t="str">
        <f t="shared" si="3"/>
        <v/>
      </c>
      <c r="Q66" s="22"/>
      <c r="R66" s="54" t="str">
        <f>IF('Pivot månedslønnet'!A66="","",'Pivot månedslønnet'!A66)</f>
        <v/>
      </c>
      <c r="S66" s="55" t="str">
        <f>IF('Pivot månedslønnet'!B66="","",'Pivot månedslønnet'!B66)</f>
        <v/>
      </c>
      <c r="T66" s="67" t="str">
        <f>IF('Pivot månedslønnet'!B66="","",'Pivot månedslønnet'!C66)</f>
        <v/>
      </c>
    </row>
    <row r="67" spans="1:20" s="106" customFormat="1" x14ac:dyDescent="0.25">
      <c r="A67" s="29">
        <v>64</v>
      </c>
      <c r="B67" s="71" t="str">
        <f>IFERROR(VLOOKUP($A67,Baggrundsark!$F$4:$V$2502,10,FALSE),"")</f>
        <v/>
      </c>
      <c r="C67" s="71" t="str">
        <f>IFERROR(VLOOKUP($A67,Baggrundsark!$F$4:$T$2502,11,FALSE),"")</f>
        <v/>
      </c>
      <c r="D67" s="71" t="str">
        <f>IFERROR(VLOOKUP($A67,Baggrundsark!$F$4:$T$2502,13,FALSE),"")</f>
        <v/>
      </c>
      <c r="E67" s="71" t="str">
        <f>IFERROR(VLOOKUP($A67,Baggrundsark!$F$4:$T$2502,14,FALSE),"")</f>
        <v/>
      </c>
      <c r="F67" s="71" t="str">
        <f>IFERROR(VLOOKUP($A67,Baggrundsark!$F$4:$V$2502,17,FALSE),"")</f>
        <v/>
      </c>
      <c r="G67" s="76"/>
      <c r="H67" s="78" t="str">
        <f t="shared" si="1"/>
        <v/>
      </c>
      <c r="I67" s="77"/>
      <c r="J67" s="79"/>
      <c r="K67" s="79"/>
      <c r="L67" s="56" t="str">
        <f t="shared" si="0"/>
        <v/>
      </c>
      <c r="M67" s="78" t="str">
        <f t="shared" si="2"/>
        <v/>
      </c>
      <c r="N67" s="72"/>
      <c r="O67" s="74" t="str">
        <f t="shared" si="3"/>
        <v/>
      </c>
      <c r="Q67" s="22"/>
      <c r="R67" s="54" t="str">
        <f>IF('Pivot månedslønnet'!A67="","",'Pivot månedslønnet'!A67)</f>
        <v/>
      </c>
      <c r="S67" s="55" t="str">
        <f>IF('Pivot månedslønnet'!B67="","",'Pivot månedslønnet'!B67)</f>
        <v/>
      </c>
      <c r="T67" s="67" t="str">
        <f>IF('Pivot månedslønnet'!B67="","",'Pivot månedslønnet'!C67)</f>
        <v/>
      </c>
    </row>
    <row r="68" spans="1:20" s="106" customFormat="1" x14ac:dyDescent="0.25">
      <c r="A68" s="29">
        <v>65</v>
      </c>
      <c r="B68" s="71" t="str">
        <f>IFERROR(VLOOKUP($A68,Baggrundsark!$F$4:$V$2502,10,FALSE),"")</f>
        <v/>
      </c>
      <c r="C68" s="71" t="str">
        <f>IFERROR(VLOOKUP($A68,Baggrundsark!$F$4:$T$2502,11,FALSE),"")</f>
        <v/>
      </c>
      <c r="D68" s="71" t="str">
        <f>IFERROR(VLOOKUP($A68,Baggrundsark!$F$4:$T$2502,13,FALSE),"")</f>
        <v/>
      </c>
      <c r="E68" s="71" t="str">
        <f>IFERROR(VLOOKUP($A68,Baggrundsark!$F$4:$T$2502,14,FALSE),"")</f>
        <v/>
      </c>
      <c r="F68" s="71" t="str">
        <f>IFERROR(VLOOKUP($A68,Baggrundsark!$F$4:$V$2502,17,FALSE),"")</f>
        <v/>
      </c>
      <c r="G68" s="76"/>
      <c r="H68" s="78" t="str">
        <f t="shared" si="1"/>
        <v/>
      </c>
      <c r="I68" s="77"/>
      <c r="J68" s="77"/>
      <c r="K68" s="77"/>
      <c r="L68" s="56" t="str">
        <f t="shared" ref="L68:L131" si="4">IF(SUM(I68:K68)=0,"",SUM(I68:K68))</f>
        <v/>
      </c>
      <c r="M68" s="78" t="str">
        <f t="shared" si="2"/>
        <v/>
      </c>
      <c r="N68" s="72"/>
      <c r="O68" s="74" t="str">
        <f t="shared" si="3"/>
        <v/>
      </c>
      <c r="Q68" s="22"/>
      <c r="R68" s="54" t="str">
        <f>IF('Pivot månedslønnet'!A68="","",'Pivot månedslønnet'!A68)</f>
        <v/>
      </c>
      <c r="S68" s="55" t="str">
        <f>IF('Pivot månedslønnet'!B68="","",'Pivot månedslønnet'!B68)</f>
        <v/>
      </c>
      <c r="T68" s="67" t="str">
        <f>IF('Pivot månedslønnet'!B68="","",'Pivot månedslønnet'!C68)</f>
        <v/>
      </c>
    </row>
    <row r="69" spans="1:20" s="106" customFormat="1" x14ac:dyDescent="0.25">
      <c r="A69" s="29">
        <v>66</v>
      </c>
      <c r="B69" s="71" t="str">
        <f>IFERROR(VLOOKUP($A69,Baggrundsark!$F$4:$V$2502,10,FALSE),"")</f>
        <v/>
      </c>
      <c r="C69" s="71" t="str">
        <f>IFERROR(VLOOKUP($A69,Baggrundsark!$F$4:$T$2502,11,FALSE),"")</f>
        <v/>
      </c>
      <c r="D69" s="71" t="str">
        <f>IFERROR(VLOOKUP($A69,Baggrundsark!$F$4:$T$2502,13,FALSE),"")</f>
        <v/>
      </c>
      <c r="E69" s="71" t="str">
        <f>IFERROR(VLOOKUP($A69,Baggrundsark!$F$4:$T$2502,14,FALSE),"")</f>
        <v/>
      </c>
      <c r="F69" s="71" t="str">
        <f>IFERROR(VLOOKUP($A69,Baggrundsark!$F$4:$V$2502,17,FALSE),"")</f>
        <v/>
      </c>
      <c r="G69" s="76"/>
      <c r="H69" s="78" t="str">
        <f t="shared" ref="H69:H132" si="5">IF((G69/37)*(1628/12)=0,"",(G69/37)*1628/12)</f>
        <v/>
      </c>
      <c r="I69" s="77"/>
      <c r="J69" s="79"/>
      <c r="K69" s="79"/>
      <c r="L69" s="56" t="str">
        <f t="shared" si="4"/>
        <v/>
      </c>
      <c r="M69" s="78" t="str">
        <f t="shared" ref="M69:M132" si="6">IFERROR(L69/H69,"")</f>
        <v/>
      </c>
      <c r="N69" s="72"/>
      <c r="O69" s="74" t="str">
        <f t="shared" ref="O69:O132" si="7">IFERROR(IF(N69*M69&gt;L69,L69,N69*M69),"")</f>
        <v/>
      </c>
      <c r="Q69" s="22"/>
      <c r="R69" s="54" t="str">
        <f>IF('Pivot månedslønnet'!A69="","",'Pivot månedslønnet'!A69)</f>
        <v/>
      </c>
      <c r="S69" s="55" t="str">
        <f>IF('Pivot månedslønnet'!B69="","",'Pivot månedslønnet'!B69)</f>
        <v/>
      </c>
      <c r="T69" s="67" t="str">
        <f>IF('Pivot månedslønnet'!B69="","",'Pivot månedslønnet'!C69)</f>
        <v/>
      </c>
    </row>
    <row r="70" spans="1:20" s="106" customFormat="1" x14ac:dyDescent="0.25">
      <c r="A70" s="29">
        <v>67</v>
      </c>
      <c r="B70" s="71" t="str">
        <f>IFERROR(VLOOKUP($A70,Baggrundsark!$F$4:$V$2502,10,FALSE),"")</f>
        <v/>
      </c>
      <c r="C70" s="71" t="str">
        <f>IFERROR(VLOOKUP($A70,Baggrundsark!$F$4:$T$2502,11,FALSE),"")</f>
        <v/>
      </c>
      <c r="D70" s="71" t="str">
        <f>IFERROR(VLOOKUP($A70,Baggrundsark!$F$4:$T$2502,13,FALSE),"")</f>
        <v/>
      </c>
      <c r="E70" s="71" t="str">
        <f>IFERROR(VLOOKUP($A70,Baggrundsark!$F$4:$T$2502,14,FALSE),"")</f>
        <v/>
      </c>
      <c r="F70" s="71" t="str">
        <f>IFERROR(VLOOKUP($A70,Baggrundsark!$F$4:$V$2502,17,FALSE),"")</f>
        <v/>
      </c>
      <c r="G70" s="76"/>
      <c r="H70" s="78" t="str">
        <f t="shared" si="5"/>
        <v/>
      </c>
      <c r="I70" s="77"/>
      <c r="J70" s="77"/>
      <c r="K70" s="77"/>
      <c r="L70" s="56" t="str">
        <f t="shared" si="4"/>
        <v/>
      </c>
      <c r="M70" s="78" t="str">
        <f t="shared" si="6"/>
        <v/>
      </c>
      <c r="N70" s="72"/>
      <c r="O70" s="74" t="str">
        <f t="shared" si="7"/>
        <v/>
      </c>
      <c r="Q70" s="22"/>
      <c r="R70" s="54" t="str">
        <f>IF('Pivot månedslønnet'!A70="","",'Pivot månedslønnet'!A70)</f>
        <v/>
      </c>
      <c r="S70" s="55" t="str">
        <f>IF('Pivot månedslønnet'!B70="","",'Pivot månedslønnet'!B70)</f>
        <v/>
      </c>
      <c r="T70" s="67" t="str">
        <f>IF('Pivot månedslønnet'!B70="","",'Pivot månedslønnet'!C70)</f>
        <v/>
      </c>
    </row>
    <row r="71" spans="1:20" s="106" customFormat="1" x14ac:dyDescent="0.25">
      <c r="A71" s="29">
        <v>68</v>
      </c>
      <c r="B71" s="71" t="str">
        <f>IFERROR(VLOOKUP($A71,Baggrundsark!$F$4:$V$2502,10,FALSE),"")</f>
        <v/>
      </c>
      <c r="C71" s="71" t="str">
        <f>IFERROR(VLOOKUP($A71,Baggrundsark!$F$4:$T$2502,11,FALSE),"")</f>
        <v/>
      </c>
      <c r="D71" s="71" t="str">
        <f>IFERROR(VLOOKUP($A71,Baggrundsark!$F$4:$T$2502,13,FALSE),"")</f>
        <v/>
      </c>
      <c r="E71" s="71" t="str">
        <f>IFERROR(VLOOKUP($A71,Baggrundsark!$F$4:$T$2502,14,FALSE),"")</f>
        <v/>
      </c>
      <c r="F71" s="71" t="str">
        <f>IFERROR(VLOOKUP($A71,Baggrundsark!$F$4:$V$2502,17,FALSE),"")</f>
        <v/>
      </c>
      <c r="G71" s="76"/>
      <c r="H71" s="78" t="str">
        <f t="shared" si="5"/>
        <v/>
      </c>
      <c r="I71" s="77"/>
      <c r="J71" s="79"/>
      <c r="K71" s="79"/>
      <c r="L71" s="56" t="str">
        <f t="shared" si="4"/>
        <v/>
      </c>
      <c r="M71" s="78" t="str">
        <f t="shared" si="6"/>
        <v/>
      </c>
      <c r="N71" s="72"/>
      <c r="O71" s="74" t="str">
        <f t="shared" si="7"/>
        <v/>
      </c>
      <c r="Q71" s="22"/>
      <c r="R71" s="54" t="str">
        <f>IF('Pivot månedslønnet'!A71="","",'Pivot månedslønnet'!A71)</f>
        <v/>
      </c>
      <c r="S71" s="55" t="str">
        <f>IF('Pivot månedslønnet'!B71="","",'Pivot månedslønnet'!B71)</f>
        <v/>
      </c>
      <c r="T71" s="67" t="str">
        <f>IF('Pivot månedslønnet'!B71="","",'Pivot månedslønnet'!C71)</f>
        <v/>
      </c>
    </row>
    <row r="72" spans="1:20" s="106" customFormat="1" x14ac:dyDescent="0.25">
      <c r="A72" s="29">
        <v>69</v>
      </c>
      <c r="B72" s="71" t="str">
        <f>IFERROR(VLOOKUP($A72,Baggrundsark!$F$4:$V$2502,10,FALSE),"")</f>
        <v/>
      </c>
      <c r="C72" s="71" t="str">
        <f>IFERROR(VLOOKUP($A72,Baggrundsark!$F$4:$T$2502,11,FALSE),"")</f>
        <v/>
      </c>
      <c r="D72" s="71" t="str">
        <f>IFERROR(VLOOKUP($A72,Baggrundsark!$F$4:$T$2502,13,FALSE),"")</f>
        <v/>
      </c>
      <c r="E72" s="71" t="str">
        <f>IFERROR(VLOOKUP($A72,Baggrundsark!$F$4:$T$2502,14,FALSE),"")</f>
        <v/>
      </c>
      <c r="F72" s="71" t="str">
        <f>IFERROR(VLOOKUP($A72,Baggrundsark!$F$4:$V$2502,17,FALSE),"")</f>
        <v/>
      </c>
      <c r="G72" s="76"/>
      <c r="H72" s="78" t="str">
        <f t="shared" si="5"/>
        <v/>
      </c>
      <c r="I72" s="77"/>
      <c r="J72" s="77"/>
      <c r="K72" s="77"/>
      <c r="L72" s="56" t="str">
        <f t="shared" si="4"/>
        <v/>
      </c>
      <c r="M72" s="78" t="str">
        <f t="shared" si="6"/>
        <v/>
      </c>
      <c r="N72" s="72"/>
      <c r="O72" s="74" t="str">
        <f t="shared" si="7"/>
        <v/>
      </c>
      <c r="Q72" s="22"/>
      <c r="R72" s="54" t="str">
        <f>IF('Pivot månedslønnet'!A72="","",'Pivot månedslønnet'!A72)</f>
        <v/>
      </c>
      <c r="S72" s="55" t="str">
        <f>IF('Pivot månedslønnet'!B72="","",'Pivot månedslønnet'!B72)</f>
        <v/>
      </c>
      <c r="T72" s="67" t="str">
        <f>IF('Pivot månedslønnet'!B72="","",'Pivot månedslønnet'!C72)</f>
        <v/>
      </c>
    </row>
    <row r="73" spans="1:20" s="106" customFormat="1" x14ac:dyDescent="0.25">
      <c r="A73" s="29">
        <v>70</v>
      </c>
      <c r="B73" s="71" t="str">
        <f>IFERROR(VLOOKUP($A73,Baggrundsark!$F$4:$V$2502,10,FALSE),"")</f>
        <v/>
      </c>
      <c r="C73" s="71" t="str">
        <f>IFERROR(VLOOKUP($A73,Baggrundsark!$F$4:$T$2502,11,FALSE),"")</f>
        <v/>
      </c>
      <c r="D73" s="71" t="str">
        <f>IFERROR(VLOOKUP($A73,Baggrundsark!$F$4:$T$2502,13,FALSE),"")</f>
        <v/>
      </c>
      <c r="E73" s="71" t="str">
        <f>IFERROR(VLOOKUP($A73,Baggrundsark!$F$4:$T$2502,14,FALSE),"")</f>
        <v/>
      </c>
      <c r="F73" s="71" t="str">
        <f>IFERROR(VLOOKUP($A73,Baggrundsark!$F$4:$V$2502,17,FALSE),"")</f>
        <v/>
      </c>
      <c r="G73" s="76"/>
      <c r="H73" s="78" t="str">
        <f t="shared" si="5"/>
        <v/>
      </c>
      <c r="I73" s="77"/>
      <c r="J73" s="79"/>
      <c r="K73" s="79"/>
      <c r="L73" s="56" t="str">
        <f t="shared" si="4"/>
        <v/>
      </c>
      <c r="M73" s="78" t="str">
        <f t="shared" si="6"/>
        <v/>
      </c>
      <c r="N73" s="72"/>
      <c r="O73" s="74" t="str">
        <f t="shared" si="7"/>
        <v/>
      </c>
      <c r="Q73" s="22"/>
      <c r="R73" s="54" t="str">
        <f>IF('Pivot månedslønnet'!A73="","",'Pivot månedslønnet'!A73)</f>
        <v/>
      </c>
      <c r="S73" s="55" t="str">
        <f>IF('Pivot månedslønnet'!B73="","",'Pivot månedslønnet'!B73)</f>
        <v/>
      </c>
      <c r="T73" s="67" t="str">
        <f>IF('Pivot månedslønnet'!B73="","",'Pivot månedslønnet'!C73)</f>
        <v/>
      </c>
    </row>
    <row r="74" spans="1:20" s="106" customFormat="1" x14ac:dyDescent="0.25">
      <c r="A74" s="29">
        <v>71</v>
      </c>
      <c r="B74" s="71" t="str">
        <f>IFERROR(VLOOKUP($A74,Baggrundsark!$F$4:$V$2502,10,FALSE),"")</f>
        <v/>
      </c>
      <c r="C74" s="71" t="str">
        <f>IFERROR(VLOOKUP($A74,Baggrundsark!$F$4:$T$2502,11,FALSE),"")</f>
        <v/>
      </c>
      <c r="D74" s="71" t="str">
        <f>IFERROR(VLOOKUP($A74,Baggrundsark!$F$4:$T$2502,13,FALSE),"")</f>
        <v/>
      </c>
      <c r="E74" s="71" t="str">
        <f>IFERROR(VLOOKUP($A74,Baggrundsark!$F$4:$T$2502,14,FALSE),"")</f>
        <v/>
      </c>
      <c r="F74" s="71" t="str">
        <f>IFERROR(VLOOKUP($A74,Baggrundsark!$F$4:$V$2502,17,FALSE),"")</f>
        <v/>
      </c>
      <c r="G74" s="76"/>
      <c r="H74" s="78" t="str">
        <f t="shared" si="5"/>
        <v/>
      </c>
      <c r="I74" s="77"/>
      <c r="J74" s="77"/>
      <c r="K74" s="77"/>
      <c r="L74" s="56" t="str">
        <f t="shared" si="4"/>
        <v/>
      </c>
      <c r="M74" s="78" t="str">
        <f t="shared" si="6"/>
        <v/>
      </c>
      <c r="N74" s="72"/>
      <c r="O74" s="74" t="str">
        <f t="shared" si="7"/>
        <v/>
      </c>
      <c r="Q74" s="22"/>
      <c r="R74" s="54" t="str">
        <f>IF('Pivot månedslønnet'!A74="","",'Pivot månedslønnet'!A74)</f>
        <v/>
      </c>
      <c r="S74" s="55" t="str">
        <f>IF('Pivot månedslønnet'!B74="","",'Pivot månedslønnet'!B74)</f>
        <v/>
      </c>
      <c r="T74" s="67" t="str">
        <f>IF('Pivot månedslønnet'!B74="","",'Pivot månedslønnet'!C74)</f>
        <v/>
      </c>
    </row>
    <row r="75" spans="1:20" s="106" customFormat="1" x14ac:dyDescent="0.25">
      <c r="A75" s="29">
        <v>72</v>
      </c>
      <c r="B75" s="71" t="str">
        <f>IFERROR(VLOOKUP($A75,Baggrundsark!$F$4:$V$2502,10,FALSE),"")</f>
        <v/>
      </c>
      <c r="C75" s="71" t="str">
        <f>IFERROR(VLOOKUP($A75,Baggrundsark!$F$4:$T$2502,11,FALSE),"")</f>
        <v/>
      </c>
      <c r="D75" s="71" t="str">
        <f>IFERROR(VLOOKUP($A75,Baggrundsark!$F$4:$T$2502,13,FALSE),"")</f>
        <v/>
      </c>
      <c r="E75" s="71" t="str">
        <f>IFERROR(VLOOKUP($A75,Baggrundsark!$F$4:$T$2502,14,FALSE),"")</f>
        <v/>
      </c>
      <c r="F75" s="71" t="str">
        <f>IFERROR(VLOOKUP($A75,Baggrundsark!$F$4:$V$2502,17,FALSE),"")</f>
        <v/>
      </c>
      <c r="G75" s="76"/>
      <c r="H75" s="78" t="str">
        <f t="shared" si="5"/>
        <v/>
      </c>
      <c r="I75" s="77"/>
      <c r="J75" s="79"/>
      <c r="K75" s="79"/>
      <c r="L75" s="56" t="str">
        <f t="shared" si="4"/>
        <v/>
      </c>
      <c r="M75" s="78" t="str">
        <f t="shared" si="6"/>
        <v/>
      </c>
      <c r="N75" s="72"/>
      <c r="O75" s="74" t="str">
        <f t="shared" si="7"/>
        <v/>
      </c>
      <c r="Q75" s="22"/>
      <c r="R75" s="54" t="str">
        <f>IF('Pivot månedslønnet'!A75="","",'Pivot månedslønnet'!A75)</f>
        <v/>
      </c>
      <c r="S75" s="55" t="str">
        <f>IF('Pivot månedslønnet'!B75="","",'Pivot månedslønnet'!B75)</f>
        <v/>
      </c>
      <c r="T75" s="67" t="str">
        <f>IF('Pivot månedslønnet'!B75="","",'Pivot månedslønnet'!C75)</f>
        <v/>
      </c>
    </row>
    <row r="76" spans="1:20" s="106" customFormat="1" x14ac:dyDescent="0.25">
      <c r="A76" s="29">
        <v>73</v>
      </c>
      <c r="B76" s="71" t="str">
        <f>IFERROR(VLOOKUP($A76,Baggrundsark!$F$4:$V$2502,10,FALSE),"")</f>
        <v/>
      </c>
      <c r="C76" s="71" t="str">
        <f>IFERROR(VLOOKUP($A76,Baggrundsark!$F$4:$T$2502,11,FALSE),"")</f>
        <v/>
      </c>
      <c r="D76" s="71" t="str">
        <f>IFERROR(VLOOKUP($A76,Baggrundsark!$F$4:$T$2502,13,FALSE),"")</f>
        <v/>
      </c>
      <c r="E76" s="71" t="str">
        <f>IFERROR(VLOOKUP($A76,Baggrundsark!$F$4:$T$2502,14,FALSE),"")</f>
        <v/>
      </c>
      <c r="F76" s="71" t="str">
        <f>IFERROR(VLOOKUP($A76,Baggrundsark!$F$4:$V$2502,17,FALSE),"")</f>
        <v/>
      </c>
      <c r="G76" s="76"/>
      <c r="H76" s="78" t="str">
        <f t="shared" si="5"/>
        <v/>
      </c>
      <c r="I76" s="77"/>
      <c r="J76" s="77"/>
      <c r="K76" s="77"/>
      <c r="L76" s="56" t="str">
        <f t="shared" si="4"/>
        <v/>
      </c>
      <c r="M76" s="78" t="str">
        <f t="shared" si="6"/>
        <v/>
      </c>
      <c r="N76" s="72"/>
      <c r="O76" s="74" t="str">
        <f t="shared" si="7"/>
        <v/>
      </c>
      <c r="Q76" s="22"/>
      <c r="R76" s="54" t="str">
        <f>IF('Pivot månedslønnet'!A76="","",'Pivot månedslønnet'!A76)</f>
        <v/>
      </c>
      <c r="S76" s="55" t="str">
        <f>IF('Pivot månedslønnet'!B76="","",'Pivot månedslønnet'!B76)</f>
        <v/>
      </c>
      <c r="T76" s="67" t="str">
        <f>IF('Pivot månedslønnet'!B76="","",'Pivot månedslønnet'!C76)</f>
        <v/>
      </c>
    </row>
    <row r="77" spans="1:20" s="106" customFormat="1" x14ac:dyDescent="0.25">
      <c r="A77" s="29">
        <v>74</v>
      </c>
      <c r="B77" s="71" t="str">
        <f>IFERROR(VLOOKUP($A77,Baggrundsark!$F$4:$V$2502,10,FALSE),"")</f>
        <v/>
      </c>
      <c r="C77" s="71" t="str">
        <f>IFERROR(VLOOKUP($A77,Baggrundsark!$F$4:$T$2502,11,FALSE),"")</f>
        <v/>
      </c>
      <c r="D77" s="71" t="str">
        <f>IFERROR(VLOOKUP($A77,Baggrundsark!$F$4:$T$2502,13,FALSE),"")</f>
        <v/>
      </c>
      <c r="E77" s="71" t="str">
        <f>IFERROR(VLOOKUP($A77,Baggrundsark!$F$4:$T$2502,14,FALSE),"")</f>
        <v/>
      </c>
      <c r="F77" s="71" t="str">
        <f>IFERROR(VLOOKUP($A77,Baggrundsark!$F$4:$V$2502,17,FALSE),"")</f>
        <v/>
      </c>
      <c r="G77" s="76"/>
      <c r="H77" s="78" t="str">
        <f t="shared" si="5"/>
        <v/>
      </c>
      <c r="I77" s="77"/>
      <c r="J77" s="79"/>
      <c r="K77" s="79"/>
      <c r="L77" s="56" t="str">
        <f t="shared" si="4"/>
        <v/>
      </c>
      <c r="M77" s="78" t="str">
        <f t="shared" si="6"/>
        <v/>
      </c>
      <c r="N77" s="72"/>
      <c r="O77" s="74" t="str">
        <f t="shared" si="7"/>
        <v/>
      </c>
      <c r="Q77" s="22"/>
      <c r="R77" s="54" t="str">
        <f>IF('Pivot månedslønnet'!A77="","",'Pivot månedslønnet'!A77)</f>
        <v/>
      </c>
      <c r="S77" s="55" t="str">
        <f>IF('Pivot månedslønnet'!B77="","",'Pivot månedslønnet'!B77)</f>
        <v/>
      </c>
      <c r="T77" s="67" t="str">
        <f>IF('Pivot månedslønnet'!B77="","",'Pivot månedslønnet'!C77)</f>
        <v/>
      </c>
    </row>
    <row r="78" spans="1:20" s="106" customFormat="1" x14ac:dyDescent="0.25">
      <c r="A78" s="29">
        <v>75</v>
      </c>
      <c r="B78" s="71" t="str">
        <f>IFERROR(VLOOKUP($A78,Baggrundsark!$F$4:$V$2502,10,FALSE),"")</f>
        <v/>
      </c>
      <c r="C78" s="71" t="str">
        <f>IFERROR(VLOOKUP($A78,Baggrundsark!$F$4:$T$2502,11,FALSE),"")</f>
        <v/>
      </c>
      <c r="D78" s="71" t="str">
        <f>IFERROR(VLOOKUP($A78,Baggrundsark!$F$4:$T$2502,13,FALSE),"")</f>
        <v/>
      </c>
      <c r="E78" s="71" t="str">
        <f>IFERROR(VLOOKUP($A78,Baggrundsark!$F$4:$T$2502,14,FALSE),"")</f>
        <v/>
      </c>
      <c r="F78" s="71" t="str">
        <f>IFERROR(VLOOKUP($A78,Baggrundsark!$F$4:$V$2502,17,FALSE),"")</f>
        <v/>
      </c>
      <c r="G78" s="76"/>
      <c r="H78" s="78" t="str">
        <f t="shared" si="5"/>
        <v/>
      </c>
      <c r="I78" s="77"/>
      <c r="J78" s="77"/>
      <c r="K78" s="77"/>
      <c r="L78" s="56" t="str">
        <f t="shared" si="4"/>
        <v/>
      </c>
      <c r="M78" s="78" t="str">
        <f t="shared" si="6"/>
        <v/>
      </c>
      <c r="N78" s="76"/>
      <c r="O78" s="74" t="str">
        <f t="shared" si="7"/>
        <v/>
      </c>
      <c r="Q78" s="22"/>
      <c r="R78" s="54" t="str">
        <f>IF('Pivot månedslønnet'!A78="","",'Pivot månedslønnet'!A78)</f>
        <v/>
      </c>
      <c r="S78" s="55" t="str">
        <f>IF('Pivot månedslønnet'!B78="","",'Pivot månedslønnet'!B78)</f>
        <v/>
      </c>
      <c r="T78" s="67" t="str">
        <f>IF('Pivot månedslønnet'!B78="","",'Pivot månedslønnet'!C78)</f>
        <v/>
      </c>
    </row>
    <row r="79" spans="1:20" s="106" customFormat="1" x14ac:dyDescent="0.25">
      <c r="A79" s="29">
        <v>76</v>
      </c>
      <c r="B79" s="71" t="str">
        <f>IFERROR(VLOOKUP($A79,Baggrundsark!$F$4:$V$2502,10,FALSE),"")</f>
        <v/>
      </c>
      <c r="C79" s="71" t="str">
        <f>IFERROR(VLOOKUP($A79,Baggrundsark!$F$4:$T$2502,11,FALSE),"")</f>
        <v/>
      </c>
      <c r="D79" s="71" t="str">
        <f>IFERROR(VLOOKUP($A79,Baggrundsark!$F$4:$T$2502,13,FALSE),"")</f>
        <v/>
      </c>
      <c r="E79" s="71" t="str">
        <f>IFERROR(VLOOKUP($A79,Baggrundsark!$F$4:$T$2502,14,FALSE),"")</f>
        <v/>
      </c>
      <c r="F79" s="71" t="str">
        <f>IFERROR(VLOOKUP($A79,Baggrundsark!$F$4:$V$2502,17,FALSE),"")</f>
        <v/>
      </c>
      <c r="G79" s="76"/>
      <c r="H79" s="78" t="str">
        <f t="shared" si="5"/>
        <v/>
      </c>
      <c r="I79" s="79"/>
      <c r="J79" s="79"/>
      <c r="K79" s="79"/>
      <c r="L79" s="56" t="str">
        <f t="shared" si="4"/>
        <v/>
      </c>
      <c r="M79" s="78" t="str">
        <f t="shared" si="6"/>
        <v/>
      </c>
      <c r="N79" s="72"/>
      <c r="O79" s="74" t="str">
        <f t="shared" si="7"/>
        <v/>
      </c>
      <c r="Q79" s="22"/>
      <c r="R79" s="54" t="str">
        <f>IF('Pivot månedslønnet'!A79="","",'Pivot månedslønnet'!A79)</f>
        <v/>
      </c>
      <c r="S79" s="55" t="str">
        <f>IF('Pivot månedslønnet'!B79="","",'Pivot månedslønnet'!B79)</f>
        <v/>
      </c>
      <c r="T79" s="67" t="str">
        <f>IF('Pivot månedslønnet'!B79="","",'Pivot månedslønnet'!C79)</f>
        <v/>
      </c>
    </row>
    <row r="80" spans="1:20" s="106" customFormat="1" x14ac:dyDescent="0.25">
      <c r="A80" s="29">
        <v>77</v>
      </c>
      <c r="B80" s="71" t="str">
        <f>IFERROR(VLOOKUP($A80,Baggrundsark!$F$4:$V$2502,10,FALSE),"")</f>
        <v/>
      </c>
      <c r="C80" s="71" t="str">
        <f>IFERROR(VLOOKUP($A80,Baggrundsark!$F$4:$T$2502,11,FALSE),"")</f>
        <v/>
      </c>
      <c r="D80" s="71" t="str">
        <f>IFERROR(VLOOKUP($A80,Baggrundsark!$F$4:$T$2502,13,FALSE),"")</f>
        <v/>
      </c>
      <c r="E80" s="71" t="str">
        <f>IFERROR(VLOOKUP($A80,Baggrundsark!$F$4:$T$2502,14,FALSE),"")</f>
        <v/>
      </c>
      <c r="F80" s="71" t="str">
        <f>IFERROR(VLOOKUP($A80,Baggrundsark!$F$4:$V$2502,17,FALSE),"")</f>
        <v/>
      </c>
      <c r="G80" s="76"/>
      <c r="H80" s="78" t="str">
        <f t="shared" si="5"/>
        <v/>
      </c>
      <c r="I80" s="79"/>
      <c r="J80" s="77"/>
      <c r="K80" s="77"/>
      <c r="L80" s="56" t="str">
        <f t="shared" si="4"/>
        <v/>
      </c>
      <c r="M80" s="78" t="str">
        <f t="shared" si="6"/>
        <v/>
      </c>
      <c r="N80" s="76"/>
      <c r="O80" s="74" t="str">
        <f t="shared" si="7"/>
        <v/>
      </c>
      <c r="Q80" s="22"/>
      <c r="R80" s="54" t="str">
        <f>IF('Pivot månedslønnet'!A80="","",'Pivot månedslønnet'!A80)</f>
        <v/>
      </c>
      <c r="S80" s="55" t="str">
        <f>IF('Pivot månedslønnet'!B80="","",'Pivot månedslønnet'!B80)</f>
        <v/>
      </c>
      <c r="T80" s="67" t="str">
        <f>IF('Pivot månedslønnet'!B80="","",'Pivot månedslønnet'!C80)</f>
        <v/>
      </c>
    </row>
    <row r="81" spans="1:20" s="106" customFormat="1" x14ac:dyDescent="0.25">
      <c r="A81" s="29">
        <v>78</v>
      </c>
      <c r="B81" s="71" t="str">
        <f>IFERROR(VLOOKUP($A81,Baggrundsark!$F$4:$V$2502,10,FALSE),"")</f>
        <v/>
      </c>
      <c r="C81" s="71" t="str">
        <f>IFERROR(VLOOKUP($A81,Baggrundsark!$F$4:$T$2502,11,FALSE),"")</f>
        <v/>
      </c>
      <c r="D81" s="71" t="str">
        <f>IFERROR(VLOOKUP($A81,Baggrundsark!$F$4:$T$2502,13,FALSE),"")</f>
        <v/>
      </c>
      <c r="E81" s="71" t="str">
        <f>IFERROR(VLOOKUP($A81,Baggrundsark!$F$4:$T$2502,14,FALSE),"")</f>
        <v/>
      </c>
      <c r="F81" s="71" t="str">
        <f>IFERROR(VLOOKUP($A81,Baggrundsark!$F$4:$V$2502,17,FALSE),"")</f>
        <v/>
      </c>
      <c r="G81" s="76"/>
      <c r="H81" s="78" t="str">
        <f t="shared" si="5"/>
        <v/>
      </c>
      <c r="I81" s="79"/>
      <c r="J81" s="79"/>
      <c r="K81" s="79"/>
      <c r="L81" s="56" t="str">
        <f t="shared" si="4"/>
        <v/>
      </c>
      <c r="M81" s="78" t="str">
        <f t="shared" si="6"/>
        <v/>
      </c>
      <c r="N81" s="72"/>
      <c r="O81" s="74" t="str">
        <f t="shared" si="7"/>
        <v/>
      </c>
      <c r="Q81" s="22"/>
      <c r="R81" s="54" t="str">
        <f>IF('Pivot månedslønnet'!A81="","",'Pivot månedslønnet'!A81)</f>
        <v/>
      </c>
      <c r="S81" s="55" t="str">
        <f>IF('Pivot månedslønnet'!B81="","",'Pivot månedslønnet'!B81)</f>
        <v/>
      </c>
      <c r="T81" s="67" t="str">
        <f>IF('Pivot månedslønnet'!B81="","",'Pivot månedslønnet'!C81)</f>
        <v/>
      </c>
    </row>
    <row r="82" spans="1:20" s="106" customFormat="1" x14ac:dyDescent="0.25">
      <c r="A82" s="29">
        <v>79</v>
      </c>
      <c r="B82" s="71" t="str">
        <f>IFERROR(VLOOKUP($A82,Baggrundsark!$F$4:$V$2502,10,FALSE),"")</f>
        <v/>
      </c>
      <c r="C82" s="71" t="str">
        <f>IFERROR(VLOOKUP($A82,Baggrundsark!$F$4:$T$2502,11,FALSE),"")</f>
        <v/>
      </c>
      <c r="D82" s="71" t="str">
        <f>IFERROR(VLOOKUP($A82,Baggrundsark!$F$4:$T$2502,13,FALSE),"")</f>
        <v/>
      </c>
      <c r="E82" s="71" t="str">
        <f>IFERROR(VLOOKUP($A82,Baggrundsark!$F$4:$T$2502,14,FALSE),"")</f>
        <v/>
      </c>
      <c r="F82" s="71" t="str">
        <f>IFERROR(VLOOKUP($A82,Baggrundsark!$F$4:$V$2502,17,FALSE),"")</f>
        <v/>
      </c>
      <c r="G82" s="76"/>
      <c r="H82" s="78" t="str">
        <f t="shared" si="5"/>
        <v/>
      </c>
      <c r="I82" s="79"/>
      <c r="J82" s="77"/>
      <c r="K82" s="77"/>
      <c r="L82" s="56" t="str">
        <f t="shared" si="4"/>
        <v/>
      </c>
      <c r="M82" s="78" t="str">
        <f t="shared" si="6"/>
        <v/>
      </c>
      <c r="N82" s="76"/>
      <c r="O82" s="74" t="str">
        <f t="shared" si="7"/>
        <v/>
      </c>
      <c r="Q82" s="22"/>
      <c r="R82" s="54" t="str">
        <f>IF('Pivot månedslønnet'!A82="","",'Pivot månedslønnet'!A82)</f>
        <v/>
      </c>
      <c r="S82" s="55" t="str">
        <f>IF('Pivot månedslønnet'!B82="","",'Pivot månedslønnet'!B82)</f>
        <v/>
      </c>
      <c r="T82" s="67" t="str">
        <f>IF('Pivot månedslønnet'!B82="","",'Pivot månedslønnet'!C82)</f>
        <v/>
      </c>
    </row>
    <row r="83" spans="1:20" s="106" customFormat="1" x14ac:dyDescent="0.25">
      <c r="A83" s="29">
        <v>80</v>
      </c>
      <c r="B83" s="71" t="str">
        <f>IFERROR(VLOOKUP($A83,Baggrundsark!$F$4:$V$2502,10,FALSE),"")</f>
        <v/>
      </c>
      <c r="C83" s="71" t="str">
        <f>IFERROR(VLOOKUP($A83,Baggrundsark!$F$4:$T$2502,11,FALSE),"")</f>
        <v/>
      </c>
      <c r="D83" s="71" t="str">
        <f>IFERROR(VLOOKUP($A83,Baggrundsark!$F$4:$T$2502,13,FALSE),"")</f>
        <v/>
      </c>
      <c r="E83" s="71" t="str">
        <f>IFERROR(VLOOKUP($A83,Baggrundsark!$F$4:$T$2502,14,FALSE),"")</f>
        <v/>
      </c>
      <c r="F83" s="71" t="str">
        <f>IFERROR(VLOOKUP($A83,Baggrundsark!$F$4:$V$2502,17,FALSE),"")</f>
        <v/>
      </c>
      <c r="G83" s="76"/>
      <c r="H83" s="78" t="str">
        <f t="shared" si="5"/>
        <v/>
      </c>
      <c r="I83" s="79"/>
      <c r="J83" s="79"/>
      <c r="K83" s="79"/>
      <c r="L83" s="56" t="str">
        <f t="shared" si="4"/>
        <v/>
      </c>
      <c r="M83" s="78" t="str">
        <f t="shared" si="6"/>
        <v/>
      </c>
      <c r="N83" s="76"/>
      <c r="O83" s="74" t="str">
        <f t="shared" si="7"/>
        <v/>
      </c>
      <c r="Q83" s="22"/>
      <c r="R83" s="54" t="str">
        <f>IF('Pivot månedslønnet'!A83="","",'Pivot månedslønnet'!A83)</f>
        <v/>
      </c>
      <c r="S83" s="55" t="str">
        <f>IF('Pivot månedslønnet'!B83="","",'Pivot månedslønnet'!B83)</f>
        <v/>
      </c>
      <c r="T83" s="67" t="str">
        <f>IF('Pivot månedslønnet'!B83="","",'Pivot månedslønnet'!C83)</f>
        <v/>
      </c>
    </row>
    <row r="84" spans="1:20" s="106" customFormat="1" x14ac:dyDescent="0.25">
      <c r="A84" s="29">
        <v>81</v>
      </c>
      <c r="B84" s="71" t="str">
        <f>IFERROR(VLOOKUP($A84,Baggrundsark!$F$4:$V$2502,10,FALSE),"")</f>
        <v/>
      </c>
      <c r="C84" s="71" t="str">
        <f>IFERROR(VLOOKUP($A84,Baggrundsark!$F$4:$T$2502,11,FALSE),"")</f>
        <v/>
      </c>
      <c r="D84" s="71" t="str">
        <f>IFERROR(VLOOKUP($A84,Baggrundsark!$F$4:$T$2502,13,FALSE),"")</f>
        <v/>
      </c>
      <c r="E84" s="71" t="str">
        <f>IFERROR(VLOOKUP($A84,Baggrundsark!$F$4:$T$2502,14,FALSE),"")</f>
        <v/>
      </c>
      <c r="F84" s="71" t="str">
        <f>IFERROR(VLOOKUP($A84,Baggrundsark!$F$4:$V$2502,17,FALSE),"")</f>
        <v/>
      </c>
      <c r="G84" s="76"/>
      <c r="H84" s="78" t="str">
        <f t="shared" si="5"/>
        <v/>
      </c>
      <c r="I84" s="79"/>
      <c r="J84" s="77"/>
      <c r="K84" s="77"/>
      <c r="L84" s="56" t="str">
        <f t="shared" si="4"/>
        <v/>
      </c>
      <c r="M84" s="78" t="str">
        <f t="shared" si="6"/>
        <v/>
      </c>
      <c r="N84" s="72"/>
      <c r="O84" s="74" t="str">
        <f t="shared" si="7"/>
        <v/>
      </c>
      <c r="Q84" s="22"/>
      <c r="R84" s="54" t="str">
        <f>IF('Pivot månedslønnet'!A84="","",'Pivot månedslønnet'!A84)</f>
        <v/>
      </c>
      <c r="S84" s="55" t="str">
        <f>IF('Pivot månedslønnet'!B84="","",'Pivot månedslønnet'!B84)</f>
        <v/>
      </c>
      <c r="T84" s="67" t="str">
        <f>IF('Pivot månedslønnet'!B84="","",'Pivot månedslønnet'!C84)</f>
        <v/>
      </c>
    </row>
    <row r="85" spans="1:20" s="106" customFormat="1" x14ac:dyDescent="0.25">
      <c r="A85" s="29">
        <v>82</v>
      </c>
      <c r="B85" s="71" t="str">
        <f>IFERROR(VLOOKUP($A85,Baggrundsark!$F$4:$V$2502,10,FALSE),"")</f>
        <v/>
      </c>
      <c r="C85" s="71" t="str">
        <f>IFERROR(VLOOKUP($A85,Baggrundsark!$F$4:$T$2502,11,FALSE),"")</f>
        <v/>
      </c>
      <c r="D85" s="71" t="str">
        <f>IFERROR(VLOOKUP($A85,Baggrundsark!$F$4:$T$2502,13,FALSE),"")</f>
        <v/>
      </c>
      <c r="E85" s="71" t="str">
        <f>IFERROR(VLOOKUP($A85,Baggrundsark!$F$4:$T$2502,14,FALSE),"")</f>
        <v/>
      </c>
      <c r="F85" s="71" t="str">
        <f>IFERROR(VLOOKUP($A85,Baggrundsark!$F$4:$V$2502,17,FALSE),"")</f>
        <v/>
      </c>
      <c r="G85" s="76"/>
      <c r="H85" s="78" t="str">
        <f t="shared" si="5"/>
        <v/>
      </c>
      <c r="I85" s="79"/>
      <c r="J85" s="79"/>
      <c r="K85" s="79"/>
      <c r="L85" s="56" t="str">
        <f t="shared" si="4"/>
        <v/>
      </c>
      <c r="M85" s="78" t="str">
        <f t="shared" si="6"/>
        <v/>
      </c>
      <c r="N85" s="76"/>
      <c r="O85" s="74" t="str">
        <f t="shared" si="7"/>
        <v/>
      </c>
      <c r="Q85" s="22"/>
      <c r="R85" s="54" t="str">
        <f>IF('Pivot månedslønnet'!A85="","",'Pivot månedslønnet'!A85)</f>
        <v/>
      </c>
      <c r="S85" s="55" t="str">
        <f>IF('Pivot månedslønnet'!B85="","",'Pivot månedslønnet'!B85)</f>
        <v/>
      </c>
      <c r="T85" s="67" t="str">
        <f>IF('Pivot månedslønnet'!B85="","",'Pivot månedslønnet'!C85)</f>
        <v/>
      </c>
    </row>
    <row r="86" spans="1:20" s="106" customFormat="1" x14ac:dyDescent="0.25">
      <c r="A86" s="29">
        <v>83</v>
      </c>
      <c r="B86" s="71" t="str">
        <f>IFERROR(VLOOKUP($A86,Baggrundsark!$F$4:$V$2502,10,FALSE),"")</f>
        <v/>
      </c>
      <c r="C86" s="71" t="str">
        <f>IFERROR(VLOOKUP($A86,Baggrundsark!$F$4:$T$2502,11,FALSE),"")</f>
        <v/>
      </c>
      <c r="D86" s="71" t="str">
        <f>IFERROR(VLOOKUP($A86,Baggrundsark!$F$4:$T$2502,13,FALSE),"")</f>
        <v/>
      </c>
      <c r="E86" s="71" t="str">
        <f>IFERROR(VLOOKUP($A86,Baggrundsark!$F$4:$T$2502,14,FALSE),"")</f>
        <v/>
      </c>
      <c r="F86" s="71" t="str">
        <f>IFERROR(VLOOKUP($A86,Baggrundsark!$F$4:$V$2502,17,FALSE),"")</f>
        <v/>
      </c>
      <c r="G86" s="76"/>
      <c r="H86" s="78" t="str">
        <f t="shared" si="5"/>
        <v/>
      </c>
      <c r="I86" s="79"/>
      <c r="J86" s="77"/>
      <c r="K86" s="77"/>
      <c r="L86" s="56" t="str">
        <f t="shared" si="4"/>
        <v/>
      </c>
      <c r="M86" s="78" t="str">
        <f t="shared" si="6"/>
        <v/>
      </c>
      <c r="N86" s="72"/>
      <c r="O86" s="74" t="str">
        <f t="shared" si="7"/>
        <v/>
      </c>
      <c r="Q86" s="22"/>
      <c r="R86" s="54" t="str">
        <f>IF('Pivot månedslønnet'!A86="","",'Pivot månedslønnet'!A86)</f>
        <v/>
      </c>
      <c r="S86" s="55" t="str">
        <f>IF('Pivot månedslønnet'!B86="","",'Pivot månedslønnet'!B86)</f>
        <v/>
      </c>
      <c r="T86" s="67" t="str">
        <f>IF('Pivot månedslønnet'!B86="","",'Pivot månedslønnet'!C86)</f>
        <v/>
      </c>
    </row>
    <row r="87" spans="1:20" s="106" customFormat="1" x14ac:dyDescent="0.25">
      <c r="A87" s="29">
        <v>84</v>
      </c>
      <c r="B87" s="71" t="str">
        <f>IFERROR(VLOOKUP($A87,Baggrundsark!$F$4:$V$2502,10,FALSE),"")</f>
        <v/>
      </c>
      <c r="C87" s="71" t="str">
        <f>IFERROR(VLOOKUP($A87,Baggrundsark!$F$4:$T$2502,11,FALSE),"")</f>
        <v/>
      </c>
      <c r="D87" s="71" t="str">
        <f>IFERROR(VLOOKUP($A87,Baggrundsark!$F$4:$T$2502,13,FALSE),"")</f>
        <v/>
      </c>
      <c r="E87" s="71" t="str">
        <f>IFERROR(VLOOKUP($A87,Baggrundsark!$F$4:$T$2502,14,FALSE),"")</f>
        <v/>
      </c>
      <c r="F87" s="71" t="str">
        <f>IFERROR(VLOOKUP($A87,Baggrundsark!$F$4:$V$2502,17,FALSE),"")</f>
        <v/>
      </c>
      <c r="G87" s="76"/>
      <c r="H87" s="78" t="str">
        <f t="shared" si="5"/>
        <v/>
      </c>
      <c r="I87" s="79"/>
      <c r="J87" s="79"/>
      <c r="K87" s="79"/>
      <c r="L87" s="56" t="str">
        <f t="shared" si="4"/>
        <v/>
      </c>
      <c r="M87" s="78" t="str">
        <f t="shared" si="6"/>
        <v/>
      </c>
      <c r="N87" s="76"/>
      <c r="O87" s="74" t="str">
        <f t="shared" si="7"/>
        <v/>
      </c>
      <c r="Q87" s="22"/>
      <c r="R87" s="54" t="str">
        <f>IF('Pivot månedslønnet'!A87="","",'Pivot månedslønnet'!A87)</f>
        <v/>
      </c>
      <c r="S87" s="55" t="str">
        <f>IF('Pivot månedslønnet'!B87="","",'Pivot månedslønnet'!B87)</f>
        <v/>
      </c>
      <c r="T87" s="67" t="str">
        <f>IF('Pivot månedslønnet'!B87="","",'Pivot månedslønnet'!C87)</f>
        <v/>
      </c>
    </row>
    <row r="88" spans="1:20" s="106" customFormat="1" x14ac:dyDescent="0.25">
      <c r="A88" s="29">
        <v>85</v>
      </c>
      <c r="B88" s="71" t="str">
        <f>IFERROR(VLOOKUP($A88,Baggrundsark!$F$4:$V$2502,10,FALSE),"")</f>
        <v/>
      </c>
      <c r="C88" s="71" t="str">
        <f>IFERROR(VLOOKUP($A88,Baggrundsark!$F$4:$T$2502,11,FALSE),"")</f>
        <v/>
      </c>
      <c r="D88" s="71" t="str">
        <f>IFERROR(VLOOKUP($A88,Baggrundsark!$F$4:$T$2502,13,FALSE),"")</f>
        <v/>
      </c>
      <c r="E88" s="71" t="str">
        <f>IFERROR(VLOOKUP($A88,Baggrundsark!$F$4:$T$2502,14,FALSE),"")</f>
        <v/>
      </c>
      <c r="F88" s="71" t="str">
        <f>IFERROR(VLOOKUP($A88,Baggrundsark!$F$4:$V$2502,17,FALSE),"")</f>
        <v/>
      </c>
      <c r="G88" s="76"/>
      <c r="H88" s="78" t="str">
        <f t="shared" si="5"/>
        <v/>
      </c>
      <c r="I88" s="79"/>
      <c r="J88" s="77"/>
      <c r="K88" s="77"/>
      <c r="L88" s="56" t="str">
        <f t="shared" si="4"/>
        <v/>
      </c>
      <c r="M88" s="78" t="str">
        <f t="shared" si="6"/>
        <v/>
      </c>
      <c r="N88" s="76"/>
      <c r="O88" s="74" t="str">
        <f t="shared" si="7"/>
        <v/>
      </c>
      <c r="Q88" s="22"/>
      <c r="R88" s="54" t="str">
        <f>IF('Pivot månedslønnet'!A88="","",'Pivot månedslønnet'!A88)</f>
        <v/>
      </c>
      <c r="S88" s="55" t="str">
        <f>IF('Pivot månedslønnet'!B88="","",'Pivot månedslønnet'!B88)</f>
        <v/>
      </c>
      <c r="T88" s="67" t="str">
        <f>IF('Pivot månedslønnet'!B88="","",'Pivot månedslønnet'!C88)</f>
        <v/>
      </c>
    </row>
    <row r="89" spans="1:20" s="106" customFormat="1" x14ac:dyDescent="0.25">
      <c r="A89" s="29">
        <v>86</v>
      </c>
      <c r="B89" s="71" t="str">
        <f>IFERROR(VLOOKUP($A89,Baggrundsark!$F$4:$V$2502,10,FALSE),"")</f>
        <v/>
      </c>
      <c r="C89" s="71" t="str">
        <f>IFERROR(VLOOKUP($A89,Baggrundsark!$F$4:$T$2502,11,FALSE),"")</f>
        <v/>
      </c>
      <c r="D89" s="71" t="str">
        <f>IFERROR(VLOOKUP($A89,Baggrundsark!$F$4:$T$2502,13,FALSE),"")</f>
        <v/>
      </c>
      <c r="E89" s="71" t="str">
        <f>IFERROR(VLOOKUP($A89,Baggrundsark!$F$4:$T$2502,14,FALSE),"")</f>
        <v/>
      </c>
      <c r="F89" s="71" t="str">
        <f>IFERROR(VLOOKUP($A89,Baggrundsark!$F$4:$V$2502,17,FALSE),"")</f>
        <v/>
      </c>
      <c r="G89" s="76"/>
      <c r="H89" s="78" t="str">
        <f t="shared" si="5"/>
        <v/>
      </c>
      <c r="I89" s="79"/>
      <c r="J89" s="79"/>
      <c r="K89" s="79"/>
      <c r="L89" s="56" t="str">
        <f t="shared" si="4"/>
        <v/>
      </c>
      <c r="M89" s="78" t="str">
        <f t="shared" si="6"/>
        <v/>
      </c>
      <c r="N89" s="72"/>
      <c r="O89" s="74" t="str">
        <f t="shared" si="7"/>
        <v/>
      </c>
      <c r="Q89" s="22"/>
      <c r="R89" s="54" t="str">
        <f>IF('Pivot månedslønnet'!A89="","",'Pivot månedslønnet'!A89)</f>
        <v/>
      </c>
      <c r="S89" s="55" t="str">
        <f>IF('Pivot månedslønnet'!B89="","",'Pivot månedslønnet'!B89)</f>
        <v/>
      </c>
      <c r="T89" s="67" t="str">
        <f>IF('Pivot månedslønnet'!B89="","",'Pivot månedslønnet'!C89)</f>
        <v/>
      </c>
    </row>
    <row r="90" spans="1:20" s="106" customFormat="1" x14ac:dyDescent="0.25">
      <c r="A90" s="29">
        <v>87</v>
      </c>
      <c r="B90" s="71" t="str">
        <f>IFERROR(VLOOKUP($A90,Baggrundsark!$F$4:$V$2502,10,FALSE),"")</f>
        <v/>
      </c>
      <c r="C90" s="71" t="str">
        <f>IFERROR(VLOOKUP($A90,Baggrundsark!$F$4:$T$2502,11,FALSE),"")</f>
        <v/>
      </c>
      <c r="D90" s="71" t="str">
        <f>IFERROR(VLOOKUP($A90,Baggrundsark!$F$4:$T$2502,13,FALSE),"")</f>
        <v/>
      </c>
      <c r="E90" s="71" t="str">
        <f>IFERROR(VLOOKUP($A90,Baggrundsark!$F$4:$T$2502,14,FALSE),"")</f>
        <v/>
      </c>
      <c r="F90" s="71" t="str">
        <f>IFERROR(VLOOKUP($A90,Baggrundsark!$F$4:$V$2502,17,FALSE),"")</f>
        <v/>
      </c>
      <c r="G90" s="76"/>
      <c r="H90" s="78" t="str">
        <f t="shared" si="5"/>
        <v/>
      </c>
      <c r="I90" s="79"/>
      <c r="J90" s="77"/>
      <c r="K90" s="77"/>
      <c r="L90" s="56" t="str">
        <f t="shared" si="4"/>
        <v/>
      </c>
      <c r="M90" s="78" t="str">
        <f t="shared" si="6"/>
        <v/>
      </c>
      <c r="N90" s="76"/>
      <c r="O90" s="74" t="str">
        <f t="shared" si="7"/>
        <v/>
      </c>
      <c r="Q90" s="22"/>
      <c r="R90" s="54" t="str">
        <f>IF('Pivot månedslønnet'!A90="","",'Pivot månedslønnet'!A90)</f>
        <v/>
      </c>
      <c r="S90" s="55" t="str">
        <f>IF('Pivot månedslønnet'!B90="","",'Pivot månedslønnet'!B90)</f>
        <v/>
      </c>
      <c r="T90" s="67" t="str">
        <f>IF('Pivot månedslønnet'!B90="","",'Pivot månedslønnet'!C90)</f>
        <v/>
      </c>
    </row>
    <row r="91" spans="1:20" s="106" customFormat="1" x14ac:dyDescent="0.25">
      <c r="A91" s="29">
        <v>88</v>
      </c>
      <c r="B91" s="71" t="str">
        <f>IFERROR(VLOOKUP($A91,Baggrundsark!$F$4:$V$2502,10,FALSE),"")</f>
        <v/>
      </c>
      <c r="C91" s="71" t="str">
        <f>IFERROR(VLOOKUP($A91,Baggrundsark!$F$4:$T$2502,11,FALSE),"")</f>
        <v/>
      </c>
      <c r="D91" s="71" t="str">
        <f>IFERROR(VLOOKUP($A91,Baggrundsark!$F$4:$T$2502,13,FALSE),"")</f>
        <v/>
      </c>
      <c r="E91" s="71" t="str">
        <f>IFERROR(VLOOKUP($A91,Baggrundsark!$F$4:$T$2502,14,FALSE),"")</f>
        <v/>
      </c>
      <c r="F91" s="71" t="str">
        <f>IFERROR(VLOOKUP($A91,Baggrundsark!$F$4:$V$2502,17,FALSE),"")</f>
        <v/>
      </c>
      <c r="G91" s="76"/>
      <c r="H91" s="78" t="str">
        <f t="shared" si="5"/>
        <v/>
      </c>
      <c r="I91" s="79"/>
      <c r="J91" s="79"/>
      <c r="K91" s="79"/>
      <c r="L91" s="56" t="str">
        <f t="shared" si="4"/>
        <v/>
      </c>
      <c r="M91" s="78" t="str">
        <f t="shared" si="6"/>
        <v/>
      </c>
      <c r="N91" s="72"/>
      <c r="O91" s="74" t="str">
        <f t="shared" si="7"/>
        <v/>
      </c>
      <c r="Q91" s="22"/>
      <c r="R91" s="54" t="str">
        <f>IF('Pivot månedslønnet'!A91="","",'Pivot månedslønnet'!A91)</f>
        <v/>
      </c>
      <c r="S91" s="55" t="str">
        <f>IF('Pivot månedslønnet'!B91="","",'Pivot månedslønnet'!B91)</f>
        <v/>
      </c>
      <c r="T91" s="67" t="str">
        <f>IF('Pivot månedslønnet'!B91="","",'Pivot månedslønnet'!C91)</f>
        <v/>
      </c>
    </row>
    <row r="92" spans="1:20" s="106" customFormat="1" x14ac:dyDescent="0.25">
      <c r="A92" s="29">
        <v>89</v>
      </c>
      <c r="B92" s="71" t="str">
        <f>IFERROR(VLOOKUP($A92,Baggrundsark!$F$4:$V$2502,10,FALSE),"")</f>
        <v/>
      </c>
      <c r="C92" s="71" t="str">
        <f>IFERROR(VLOOKUP($A92,Baggrundsark!$F$4:$T$2502,11,FALSE),"")</f>
        <v/>
      </c>
      <c r="D92" s="71" t="str">
        <f>IFERROR(VLOOKUP($A92,Baggrundsark!$F$4:$T$2502,13,FALSE),"")</f>
        <v/>
      </c>
      <c r="E92" s="71" t="str">
        <f>IFERROR(VLOOKUP($A92,Baggrundsark!$F$4:$T$2502,14,FALSE),"")</f>
        <v/>
      </c>
      <c r="F92" s="71" t="str">
        <f>IFERROR(VLOOKUP($A92,Baggrundsark!$F$4:$V$2502,17,FALSE),"")</f>
        <v/>
      </c>
      <c r="G92" s="76"/>
      <c r="H92" s="78" t="str">
        <f t="shared" si="5"/>
        <v/>
      </c>
      <c r="I92" s="77"/>
      <c r="J92" s="77"/>
      <c r="K92" s="77"/>
      <c r="L92" s="56" t="str">
        <f t="shared" si="4"/>
        <v/>
      </c>
      <c r="M92" s="78" t="str">
        <f t="shared" si="6"/>
        <v/>
      </c>
      <c r="N92" s="76"/>
      <c r="O92" s="74" t="str">
        <f t="shared" si="7"/>
        <v/>
      </c>
      <c r="Q92" s="22"/>
      <c r="R92" s="54" t="str">
        <f>IF('Pivot månedslønnet'!A92="","",'Pivot månedslønnet'!A92)</f>
        <v/>
      </c>
      <c r="S92" s="55" t="str">
        <f>IF('Pivot månedslønnet'!B92="","",'Pivot månedslønnet'!B92)</f>
        <v/>
      </c>
      <c r="T92" s="67" t="str">
        <f>IF('Pivot månedslønnet'!B92="","",'Pivot månedslønnet'!C92)</f>
        <v/>
      </c>
    </row>
    <row r="93" spans="1:20" s="106" customFormat="1" x14ac:dyDescent="0.25">
      <c r="A93" s="29">
        <v>90</v>
      </c>
      <c r="B93" s="71" t="str">
        <f>IFERROR(VLOOKUP($A93,Baggrundsark!$F$4:$V$2502,10,FALSE),"")</f>
        <v/>
      </c>
      <c r="C93" s="71" t="str">
        <f>IFERROR(VLOOKUP($A93,Baggrundsark!$F$4:$T$2502,11,FALSE),"")</f>
        <v/>
      </c>
      <c r="D93" s="71" t="str">
        <f>IFERROR(VLOOKUP($A93,Baggrundsark!$F$4:$T$2502,13,FALSE),"")</f>
        <v/>
      </c>
      <c r="E93" s="71" t="str">
        <f>IFERROR(VLOOKUP($A93,Baggrundsark!$F$4:$T$2502,14,FALSE),"")</f>
        <v/>
      </c>
      <c r="F93" s="71" t="str">
        <f>IFERROR(VLOOKUP($A93,Baggrundsark!$F$4:$V$2502,17,FALSE),"")</f>
        <v/>
      </c>
      <c r="G93" s="76"/>
      <c r="H93" s="78" t="str">
        <f t="shared" si="5"/>
        <v/>
      </c>
      <c r="I93" s="77"/>
      <c r="J93" s="79"/>
      <c r="K93" s="79"/>
      <c r="L93" s="56" t="str">
        <f t="shared" si="4"/>
        <v/>
      </c>
      <c r="M93" s="78" t="str">
        <f t="shared" si="6"/>
        <v/>
      </c>
      <c r="N93" s="76"/>
      <c r="O93" s="74" t="str">
        <f t="shared" si="7"/>
        <v/>
      </c>
      <c r="Q93" s="22"/>
      <c r="R93" s="54" t="str">
        <f>IF('Pivot månedslønnet'!A93="","",'Pivot månedslønnet'!A93)</f>
        <v/>
      </c>
      <c r="S93" s="55" t="str">
        <f>IF('Pivot månedslønnet'!B93="","",'Pivot månedslønnet'!B93)</f>
        <v/>
      </c>
      <c r="T93" s="67" t="str">
        <f>IF('Pivot månedslønnet'!B93="","",'Pivot månedslønnet'!C93)</f>
        <v/>
      </c>
    </row>
    <row r="94" spans="1:20" s="106" customFormat="1" x14ac:dyDescent="0.25">
      <c r="A94" s="29">
        <v>91</v>
      </c>
      <c r="B94" s="71" t="str">
        <f>IFERROR(VLOOKUP($A94,Baggrundsark!$F$4:$V$2502,10,FALSE),"")</f>
        <v/>
      </c>
      <c r="C94" s="71" t="str">
        <f>IFERROR(VLOOKUP($A94,Baggrundsark!$F$4:$T$2502,11,FALSE),"")</f>
        <v/>
      </c>
      <c r="D94" s="71" t="str">
        <f>IFERROR(VLOOKUP($A94,Baggrundsark!$F$4:$T$2502,13,FALSE),"")</f>
        <v/>
      </c>
      <c r="E94" s="71" t="str">
        <f>IFERROR(VLOOKUP($A94,Baggrundsark!$F$4:$T$2502,14,FALSE),"")</f>
        <v/>
      </c>
      <c r="F94" s="71" t="str">
        <f>IFERROR(VLOOKUP($A94,Baggrundsark!$F$4:$V$2502,17,FALSE),"")</f>
        <v/>
      </c>
      <c r="G94" s="76"/>
      <c r="H94" s="78" t="str">
        <f t="shared" si="5"/>
        <v/>
      </c>
      <c r="I94" s="77"/>
      <c r="J94" s="77"/>
      <c r="K94" s="77"/>
      <c r="L94" s="56" t="str">
        <f t="shared" si="4"/>
        <v/>
      </c>
      <c r="M94" s="78" t="str">
        <f t="shared" si="6"/>
        <v/>
      </c>
      <c r="N94" s="72"/>
      <c r="O94" s="74" t="str">
        <f t="shared" si="7"/>
        <v/>
      </c>
      <c r="Q94" s="22"/>
      <c r="R94" s="54" t="str">
        <f>IF('Pivot månedslønnet'!A94="","",'Pivot månedslønnet'!A94)</f>
        <v/>
      </c>
      <c r="S94" s="55" t="str">
        <f>IF('Pivot månedslønnet'!B94="","",'Pivot månedslønnet'!B94)</f>
        <v/>
      </c>
      <c r="T94" s="67" t="str">
        <f>IF('Pivot månedslønnet'!B94="","",'Pivot månedslønnet'!C94)</f>
        <v/>
      </c>
    </row>
    <row r="95" spans="1:20" s="106" customFormat="1" x14ac:dyDescent="0.25">
      <c r="A95" s="29">
        <v>92</v>
      </c>
      <c r="B95" s="71" t="str">
        <f>IFERROR(VLOOKUP($A95,Baggrundsark!$F$4:$V$2502,10,FALSE),"")</f>
        <v/>
      </c>
      <c r="C95" s="71" t="str">
        <f>IFERROR(VLOOKUP($A95,Baggrundsark!$F$4:$T$2502,11,FALSE),"")</f>
        <v/>
      </c>
      <c r="D95" s="71" t="str">
        <f>IFERROR(VLOOKUP($A95,Baggrundsark!$F$4:$T$2502,13,FALSE),"")</f>
        <v/>
      </c>
      <c r="E95" s="71" t="str">
        <f>IFERROR(VLOOKUP($A95,Baggrundsark!$F$4:$T$2502,14,FALSE),"")</f>
        <v/>
      </c>
      <c r="F95" s="71" t="str">
        <f>IFERROR(VLOOKUP($A95,Baggrundsark!$F$4:$V$2502,17,FALSE),"")</f>
        <v/>
      </c>
      <c r="G95" s="76"/>
      <c r="H95" s="78" t="str">
        <f t="shared" si="5"/>
        <v/>
      </c>
      <c r="I95" s="77"/>
      <c r="J95" s="79"/>
      <c r="K95" s="79"/>
      <c r="L95" s="56" t="str">
        <f t="shared" si="4"/>
        <v/>
      </c>
      <c r="M95" s="78" t="str">
        <f t="shared" si="6"/>
        <v/>
      </c>
      <c r="N95" s="76"/>
      <c r="O95" s="74" t="str">
        <f t="shared" si="7"/>
        <v/>
      </c>
      <c r="Q95" s="22"/>
      <c r="R95" s="54" t="str">
        <f>IF('Pivot månedslønnet'!A95="","",'Pivot månedslønnet'!A95)</f>
        <v/>
      </c>
      <c r="S95" s="55" t="str">
        <f>IF('Pivot månedslønnet'!B95="","",'Pivot månedslønnet'!B95)</f>
        <v/>
      </c>
      <c r="T95" s="67" t="str">
        <f>IF('Pivot månedslønnet'!B95="","",'Pivot månedslønnet'!C95)</f>
        <v/>
      </c>
    </row>
    <row r="96" spans="1:20" s="106" customFormat="1" x14ac:dyDescent="0.25">
      <c r="A96" s="29">
        <v>93</v>
      </c>
      <c r="B96" s="71" t="str">
        <f>IFERROR(VLOOKUP($A96,Baggrundsark!$F$4:$V$2502,10,FALSE),"")</f>
        <v/>
      </c>
      <c r="C96" s="71" t="str">
        <f>IFERROR(VLOOKUP($A96,Baggrundsark!$F$4:$T$2502,11,FALSE),"")</f>
        <v/>
      </c>
      <c r="D96" s="71" t="str">
        <f>IFERROR(VLOOKUP($A96,Baggrundsark!$F$4:$T$2502,13,FALSE),"")</f>
        <v/>
      </c>
      <c r="E96" s="71" t="str">
        <f>IFERROR(VLOOKUP($A96,Baggrundsark!$F$4:$T$2502,14,FALSE),"")</f>
        <v/>
      </c>
      <c r="F96" s="71" t="str">
        <f>IFERROR(VLOOKUP($A96,Baggrundsark!$F$4:$V$2502,17,FALSE),"")</f>
        <v/>
      </c>
      <c r="G96" s="76"/>
      <c r="H96" s="78" t="str">
        <f t="shared" si="5"/>
        <v/>
      </c>
      <c r="I96" s="77"/>
      <c r="J96" s="77"/>
      <c r="K96" s="77"/>
      <c r="L96" s="56" t="str">
        <f t="shared" si="4"/>
        <v/>
      </c>
      <c r="M96" s="78" t="str">
        <f t="shared" si="6"/>
        <v/>
      </c>
      <c r="N96" s="72"/>
      <c r="O96" s="74" t="str">
        <f t="shared" si="7"/>
        <v/>
      </c>
      <c r="Q96" s="22"/>
      <c r="R96" s="54" t="str">
        <f>IF('Pivot månedslønnet'!A96="","",'Pivot månedslønnet'!A96)</f>
        <v/>
      </c>
      <c r="S96" s="55" t="str">
        <f>IF('Pivot månedslønnet'!B96="","",'Pivot månedslønnet'!B96)</f>
        <v/>
      </c>
      <c r="T96" s="67" t="str">
        <f>IF('Pivot månedslønnet'!B96="","",'Pivot månedslønnet'!C96)</f>
        <v/>
      </c>
    </row>
    <row r="97" spans="1:20" s="106" customFormat="1" x14ac:dyDescent="0.25">
      <c r="A97" s="29">
        <v>94</v>
      </c>
      <c r="B97" s="71" t="str">
        <f>IFERROR(VLOOKUP($A97,Baggrundsark!$F$4:$V$2502,10,FALSE),"")</f>
        <v/>
      </c>
      <c r="C97" s="71" t="str">
        <f>IFERROR(VLOOKUP($A97,Baggrundsark!$F$4:$T$2502,11,FALSE),"")</f>
        <v/>
      </c>
      <c r="D97" s="71" t="str">
        <f>IFERROR(VLOOKUP($A97,Baggrundsark!$F$4:$T$2502,13,FALSE),"")</f>
        <v/>
      </c>
      <c r="E97" s="71" t="str">
        <f>IFERROR(VLOOKUP($A97,Baggrundsark!$F$4:$T$2502,14,FALSE),"")</f>
        <v/>
      </c>
      <c r="F97" s="71" t="str">
        <f>IFERROR(VLOOKUP($A97,Baggrundsark!$F$4:$V$2502,17,FALSE),"")</f>
        <v/>
      </c>
      <c r="G97" s="76"/>
      <c r="H97" s="78" t="str">
        <f t="shared" si="5"/>
        <v/>
      </c>
      <c r="I97" s="77"/>
      <c r="J97" s="79"/>
      <c r="K97" s="79"/>
      <c r="L97" s="56" t="str">
        <f t="shared" si="4"/>
        <v/>
      </c>
      <c r="M97" s="78" t="str">
        <f t="shared" si="6"/>
        <v/>
      </c>
      <c r="N97" s="76"/>
      <c r="O97" s="74" t="str">
        <f t="shared" si="7"/>
        <v/>
      </c>
      <c r="Q97" s="22"/>
      <c r="R97" s="54" t="str">
        <f>IF('Pivot månedslønnet'!A97="","",'Pivot månedslønnet'!A97)</f>
        <v/>
      </c>
      <c r="S97" s="55" t="str">
        <f>IF('Pivot månedslønnet'!B97="","",'Pivot månedslønnet'!B97)</f>
        <v/>
      </c>
      <c r="T97" s="67" t="str">
        <f>IF('Pivot månedslønnet'!B97="","",'Pivot månedslønnet'!C97)</f>
        <v/>
      </c>
    </row>
    <row r="98" spans="1:20" s="106" customFormat="1" x14ac:dyDescent="0.25">
      <c r="A98" s="29">
        <v>95</v>
      </c>
      <c r="B98" s="71" t="str">
        <f>IFERROR(VLOOKUP($A98,Baggrundsark!$F$4:$V$2502,10,FALSE),"")</f>
        <v/>
      </c>
      <c r="C98" s="71" t="str">
        <f>IFERROR(VLOOKUP($A98,Baggrundsark!$F$4:$T$2502,11,FALSE),"")</f>
        <v/>
      </c>
      <c r="D98" s="71" t="str">
        <f>IFERROR(VLOOKUP($A98,Baggrundsark!$F$4:$T$2502,13,FALSE),"")</f>
        <v/>
      </c>
      <c r="E98" s="71" t="str">
        <f>IFERROR(VLOOKUP($A98,Baggrundsark!$F$4:$T$2502,14,FALSE),"")</f>
        <v/>
      </c>
      <c r="F98" s="71" t="str">
        <f>IFERROR(VLOOKUP($A98,Baggrundsark!$F$4:$V$2502,17,FALSE),"")</f>
        <v/>
      </c>
      <c r="G98" s="76"/>
      <c r="H98" s="78" t="str">
        <f t="shared" si="5"/>
        <v/>
      </c>
      <c r="I98" s="77"/>
      <c r="J98" s="77"/>
      <c r="K98" s="77"/>
      <c r="L98" s="56" t="str">
        <f t="shared" si="4"/>
        <v/>
      </c>
      <c r="M98" s="78" t="str">
        <f t="shared" si="6"/>
        <v/>
      </c>
      <c r="N98" s="76"/>
      <c r="O98" s="74" t="str">
        <f t="shared" si="7"/>
        <v/>
      </c>
      <c r="Q98" s="22"/>
      <c r="R98" s="54" t="str">
        <f>IF('Pivot månedslønnet'!A98="","",'Pivot månedslønnet'!A98)</f>
        <v/>
      </c>
      <c r="S98" s="55" t="str">
        <f>IF('Pivot månedslønnet'!B98="","",'Pivot månedslønnet'!B98)</f>
        <v/>
      </c>
      <c r="T98" s="67" t="str">
        <f>IF('Pivot månedslønnet'!B98="","",'Pivot månedslønnet'!C98)</f>
        <v/>
      </c>
    </row>
    <row r="99" spans="1:20" s="106" customFormat="1" x14ac:dyDescent="0.25">
      <c r="A99" s="29">
        <v>96</v>
      </c>
      <c r="B99" s="71" t="str">
        <f>IFERROR(VLOOKUP($A99,Baggrundsark!$F$4:$V$2502,10,FALSE),"")</f>
        <v/>
      </c>
      <c r="C99" s="71" t="str">
        <f>IFERROR(VLOOKUP($A99,Baggrundsark!$F$4:$T$2502,11,FALSE),"")</f>
        <v/>
      </c>
      <c r="D99" s="71" t="str">
        <f>IFERROR(VLOOKUP($A99,Baggrundsark!$F$4:$T$2502,13,FALSE),"")</f>
        <v/>
      </c>
      <c r="E99" s="71" t="str">
        <f>IFERROR(VLOOKUP($A99,Baggrundsark!$F$4:$T$2502,14,FALSE),"")</f>
        <v/>
      </c>
      <c r="F99" s="71" t="str">
        <f>IFERROR(VLOOKUP($A99,Baggrundsark!$F$4:$V$2502,17,FALSE),"")</f>
        <v/>
      </c>
      <c r="G99" s="76"/>
      <c r="H99" s="78" t="str">
        <f t="shared" si="5"/>
        <v/>
      </c>
      <c r="I99" s="77"/>
      <c r="J99" s="79"/>
      <c r="K99" s="79"/>
      <c r="L99" s="56" t="str">
        <f t="shared" si="4"/>
        <v/>
      </c>
      <c r="M99" s="78" t="str">
        <f t="shared" si="6"/>
        <v/>
      </c>
      <c r="N99" s="72"/>
      <c r="O99" s="74" t="str">
        <f t="shared" si="7"/>
        <v/>
      </c>
      <c r="Q99" s="22"/>
      <c r="R99" s="54" t="str">
        <f>IF('Pivot månedslønnet'!A99="","",'Pivot månedslønnet'!A99)</f>
        <v/>
      </c>
      <c r="S99" s="55" t="str">
        <f>IF('Pivot månedslønnet'!B99="","",'Pivot månedslønnet'!B99)</f>
        <v/>
      </c>
      <c r="T99" s="67" t="str">
        <f>IF('Pivot månedslønnet'!B99="","",'Pivot månedslønnet'!C99)</f>
        <v/>
      </c>
    </row>
    <row r="100" spans="1:20" s="106" customFormat="1" x14ac:dyDescent="0.25">
      <c r="A100" s="29">
        <v>97</v>
      </c>
      <c r="B100" s="71" t="str">
        <f>IFERROR(VLOOKUP($A100,Baggrundsark!$F$4:$V$2502,10,FALSE),"")</f>
        <v/>
      </c>
      <c r="C100" s="71" t="str">
        <f>IFERROR(VLOOKUP($A100,Baggrundsark!$F$4:$T$2502,11,FALSE),"")</f>
        <v/>
      </c>
      <c r="D100" s="71" t="str">
        <f>IFERROR(VLOOKUP($A100,Baggrundsark!$F$4:$T$2502,13,FALSE),"")</f>
        <v/>
      </c>
      <c r="E100" s="71" t="str">
        <f>IFERROR(VLOOKUP($A100,Baggrundsark!$F$4:$T$2502,14,FALSE),"")</f>
        <v/>
      </c>
      <c r="F100" s="71" t="str">
        <f>IFERROR(VLOOKUP($A100,Baggrundsark!$F$4:$V$2502,17,FALSE),"")</f>
        <v/>
      </c>
      <c r="G100" s="76"/>
      <c r="H100" s="78" t="str">
        <f t="shared" si="5"/>
        <v/>
      </c>
      <c r="I100" s="77"/>
      <c r="J100" s="77"/>
      <c r="K100" s="77"/>
      <c r="L100" s="56" t="str">
        <f t="shared" si="4"/>
        <v/>
      </c>
      <c r="M100" s="78" t="str">
        <f t="shared" si="6"/>
        <v/>
      </c>
      <c r="N100" s="76"/>
      <c r="O100" s="74" t="str">
        <f t="shared" si="7"/>
        <v/>
      </c>
      <c r="Q100" s="22"/>
      <c r="R100" s="54" t="str">
        <f>IF('Pivot månedslønnet'!A100="","",'Pivot månedslønnet'!A100)</f>
        <v/>
      </c>
      <c r="S100" s="55" t="str">
        <f>IF('Pivot månedslønnet'!B100="","",'Pivot månedslønnet'!B100)</f>
        <v/>
      </c>
      <c r="T100" s="67" t="str">
        <f>IF('Pivot månedslønnet'!B100="","",'Pivot månedslønnet'!C100)</f>
        <v/>
      </c>
    </row>
    <row r="101" spans="1:20" s="106" customFormat="1" x14ac:dyDescent="0.25">
      <c r="A101" s="29">
        <v>98</v>
      </c>
      <c r="B101" s="71" t="str">
        <f>IFERROR(VLOOKUP($A101,Baggrundsark!$F$4:$V$2502,10,FALSE),"")</f>
        <v/>
      </c>
      <c r="C101" s="71" t="str">
        <f>IFERROR(VLOOKUP($A101,Baggrundsark!$F$4:$T$2502,11,FALSE),"")</f>
        <v/>
      </c>
      <c r="D101" s="71" t="str">
        <f>IFERROR(VLOOKUP($A101,Baggrundsark!$F$4:$T$2502,13,FALSE),"")</f>
        <v/>
      </c>
      <c r="E101" s="71" t="str">
        <f>IFERROR(VLOOKUP($A101,Baggrundsark!$F$4:$T$2502,14,FALSE),"")</f>
        <v/>
      </c>
      <c r="F101" s="71" t="str">
        <f>IFERROR(VLOOKUP($A101,Baggrundsark!$F$4:$V$2502,17,FALSE),"")</f>
        <v/>
      </c>
      <c r="G101" s="76"/>
      <c r="H101" s="78" t="str">
        <f t="shared" si="5"/>
        <v/>
      </c>
      <c r="I101" s="77"/>
      <c r="J101" s="79"/>
      <c r="K101" s="79"/>
      <c r="L101" s="56" t="str">
        <f t="shared" si="4"/>
        <v/>
      </c>
      <c r="M101" s="78" t="str">
        <f t="shared" si="6"/>
        <v/>
      </c>
      <c r="N101" s="72"/>
      <c r="O101" s="74" t="str">
        <f t="shared" si="7"/>
        <v/>
      </c>
      <c r="Q101" s="22"/>
      <c r="R101" s="54" t="str">
        <f>IF('Pivot månedslønnet'!A101="","",'Pivot månedslønnet'!A101)</f>
        <v/>
      </c>
      <c r="S101" s="55" t="str">
        <f>IF('Pivot månedslønnet'!B101="","",'Pivot månedslønnet'!B101)</f>
        <v/>
      </c>
      <c r="T101" s="67" t="str">
        <f>IF('Pivot månedslønnet'!B101="","",'Pivot månedslønnet'!C101)</f>
        <v/>
      </c>
    </row>
    <row r="102" spans="1:20" s="106" customFormat="1" x14ac:dyDescent="0.25">
      <c r="A102" s="29">
        <v>99</v>
      </c>
      <c r="B102" s="71" t="str">
        <f>IFERROR(VLOOKUP($A102,Baggrundsark!$F$4:$V$2502,10,FALSE),"")</f>
        <v/>
      </c>
      <c r="C102" s="71" t="str">
        <f>IFERROR(VLOOKUP($A102,Baggrundsark!$F$4:$T$2502,11,FALSE),"")</f>
        <v/>
      </c>
      <c r="D102" s="71" t="str">
        <f>IFERROR(VLOOKUP($A102,Baggrundsark!$F$4:$T$2502,13,FALSE),"")</f>
        <v/>
      </c>
      <c r="E102" s="71" t="str">
        <f>IFERROR(VLOOKUP($A102,Baggrundsark!$F$4:$T$2502,14,FALSE),"")</f>
        <v/>
      </c>
      <c r="F102" s="71" t="str">
        <f>IFERROR(VLOOKUP($A102,Baggrundsark!$F$4:$V$2502,17,FALSE),"")</f>
        <v/>
      </c>
      <c r="G102" s="76"/>
      <c r="H102" s="78" t="str">
        <f t="shared" si="5"/>
        <v/>
      </c>
      <c r="I102" s="77"/>
      <c r="J102" s="77"/>
      <c r="K102" s="77"/>
      <c r="L102" s="56" t="str">
        <f t="shared" si="4"/>
        <v/>
      </c>
      <c r="M102" s="78" t="str">
        <f t="shared" si="6"/>
        <v/>
      </c>
      <c r="N102" s="76"/>
      <c r="O102" s="74" t="str">
        <f t="shared" si="7"/>
        <v/>
      </c>
      <c r="Q102" s="22"/>
      <c r="R102" s="54" t="str">
        <f>IF('Pivot månedslønnet'!A102="","",'Pivot månedslønnet'!A102)</f>
        <v/>
      </c>
      <c r="S102" s="55" t="str">
        <f>IF('Pivot månedslønnet'!B102="","",'Pivot månedslønnet'!B102)</f>
        <v/>
      </c>
      <c r="T102" s="67" t="str">
        <f>IF('Pivot månedslønnet'!B102="","",'Pivot månedslønnet'!C102)</f>
        <v/>
      </c>
    </row>
    <row r="103" spans="1:20" s="106" customFormat="1" x14ac:dyDescent="0.25">
      <c r="A103" s="29">
        <v>100</v>
      </c>
      <c r="B103" s="71" t="str">
        <f>IFERROR(VLOOKUP($A103,Baggrundsark!$F$4:$V$2502,10,FALSE),"")</f>
        <v/>
      </c>
      <c r="C103" s="71" t="str">
        <f>IFERROR(VLOOKUP($A103,Baggrundsark!$F$4:$T$2502,11,FALSE),"")</f>
        <v/>
      </c>
      <c r="D103" s="71" t="str">
        <f>IFERROR(VLOOKUP($A103,Baggrundsark!$F$4:$T$2502,13,FALSE),"")</f>
        <v/>
      </c>
      <c r="E103" s="71" t="str">
        <f>IFERROR(VLOOKUP($A103,Baggrundsark!$F$4:$T$2502,14,FALSE),"")</f>
        <v/>
      </c>
      <c r="F103" s="71" t="str">
        <f>IFERROR(VLOOKUP($A103,Baggrundsark!$F$4:$V$2502,17,FALSE),"")</f>
        <v/>
      </c>
      <c r="G103" s="76"/>
      <c r="H103" s="78" t="str">
        <f t="shared" si="5"/>
        <v/>
      </c>
      <c r="I103" s="77"/>
      <c r="J103" s="79"/>
      <c r="K103" s="79"/>
      <c r="L103" s="56" t="str">
        <f t="shared" si="4"/>
        <v/>
      </c>
      <c r="M103" s="78" t="str">
        <f t="shared" si="6"/>
        <v/>
      </c>
      <c r="N103" s="76"/>
      <c r="O103" s="74" t="str">
        <f t="shared" si="7"/>
        <v/>
      </c>
      <c r="Q103" s="22"/>
      <c r="R103" s="54" t="str">
        <f>IF('Pivot månedslønnet'!A103="","",'Pivot månedslønnet'!A103)</f>
        <v/>
      </c>
      <c r="S103" s="55" t="str">
        <f>IF('Pivot månedslønnet'!B103="","",'Pivot månedslønnet'!B103)</f>
        <v/>
      </c>
      <c r="T103" s="67" t="str">
        <f>IF('Pivot månedslønnet'!B103="","",'Pivot månedslønnet'!C103)</f>
        <v/>
      </c>
    </row>
    <row r="104" spans="1:20" s="106" customFormat="1" x14ac:dyDescent="0.25">
      <c r="A104" s="29">
        <v>101</v>
      </c>
      <c r="B104" s="71" t="str">
        <f>IFERROR(VLOOKUP($A104,Baggrundsark!$F$4:$V$2502,10,FALSE),"")</f>
        <v/>
      </c>
      <c r="C104" s="71" t="str">
        <f>IFERROR(VLOOKUP($A104,Baggrundsark!$F$4:$T$2502,11,FALSE),"")</f>
        <v/>
      </c>
      <c r="D104" s="71" t="str">
        <f>IFERROR(VLOOKUP($A104,Baggrundsark!$F$4:$T$2502,13,FALSE),"")</f>
        <v/>
      </c>
      <c r="E104" s="71" t="str">
        <f>IFERROR(VLOOKUP($A104,Baggrundsark!$F$4:$T$2502,14,FALSE),"")</f>
        <v/>
      </c>
      <c r="F104" s="71" t="str">
        <f>IFERROR(VLOOKUP($A104,Baggrundsark!$F$4:$V$2502,17,FALSE),"")</f>
        <v/>
      </c>
      <c r="G104" s="76"/>
      <c r="H104" s="78" t="str">
        <f t="shared" si="5"/>
        <v/>
      </c>
      <c r="I104" s="77"/>
      <c r="J104" s="77"/>
      <c r="K104" s="77"/>
      <c r="L104" s="56" t="str">
        <f t="shared" si="4"/>
        <v/>
      </c>
      <c r="M104" s="78" t="str">
        <f t="shared" si="6"/>
        <v/>
      </c>
      <c r="N104" s="72"/>
      <c r="O104" s="74" t="str">
        <f t="shared" si="7"/>
        <v/>
      </c>
      <c r="Q104" s="22"/>
      <c r="R104" s="54" t="str">
        <f>IF('Pivot månedslønnet'!A104="","",'Pivot månedslønnet'!A104)</f>
        <v/>
      </c>
      <c r="S104" s="55" t="str">
        <f>IF('Pivot månedslønnet'!B104="","",'Pivot månedslønnet'!B104)</f>
        <v/>
      </c>
      <c r="T104" s="67" t="str">
        <f>IF('Pivot månedslønnet'!B104="","",'Pivot månedslønnet'!C104)</f>
        <v/>
      </c>
    </row>
    <row r="105" spans="1:20" s="106" customFormat="1" x14ac:dyDescent="0.25">
      <c r="A105" s="29">
        <v>102</v>
      </c>
      <c r="B105" s="71" t="str">
        <f>IFERROR(VLOOKUP($A105,Baggrundsark!$F$4:$V$2502,10,FALSE),"")</f>
        <v/>
      </c>
      <c r="C105" s="71" t="str">
        <f>IFERROR(VLOOKUP($A105,Baggrundsark!$F$4:$T$2502,11,FALSE),"")</f>
        <v/>
      </c>
      <c r="D105" s="71" t="str">
        <f>IFERROR(VLOOKUP($A105,Baggrundsark!$F$4:$T$2502,13,FALSE),"")</f>
        <v/>
      </c>
      <c r="E105" s="71" t="str">
        <f>IFERROR(VLOOKUP($A105,Baggrundsark!$F$4:$T$2502,14,FALSE),"")</f>
        <v/>
      </c>
      <c r="F105" s="71" t="str">
        <f>IFERROR(VLOOKUP($A105,Baggrundsark!$F$4:$V$2502,17,FALSE),"")</f>
        <v/>
      </c>
      <c r="G105" s="76"/>
      <c r="H105" s="78" t="str">
        <f t="shared" si="5"/>
        <v/>
      </c>
      <c r="I105" s="77"/>
      <c r="J105" s="79"/>
      <c r="K105" s="79"/>
      <c r="L105" s="56" t="str">
        <f t="shared" si="4"/>
        <v/>
      </c>
      <c r="M105" s="78" t="str">
        <f t="shared" si="6"/>
        <v/>
      </c>
      <c r="N105" s="76"/>
      <c r="O105" s="74" t="str">
        <f t="shared" si="7"/>
        <v/>
      </c>
      <c r="Q105" s="22"/>
      <c r="R105" s="54" t="str">
        <f>IF('Pivot månedslønnet'!A105="","",'Pivot månedslønnet'!A105)</f>
        <v/>
      </c>
      <c r="S105" s="55" t="str">
        <f>IF('Pivot månedslønnet'!B105="","",'Pivot månedslønnet'!B105)</f>
        <v/>
      </c>
      <c r="T105" s="67" t="str">
        <f>IF('Pivot månedslønnet'!B105="","",'Pivot månedslønnet'!C105)</f>
        <v/>
      </c>
    </row>
    <row r="106" spans="1:20" s="106" customFormat="1" x14ac:dyDescent="0.25">
      <c r="A106" s="29">
        <v>103</v>
      </c>
      <c r="B106" s="71" t="str">
        <f>IFERROR(VLOOKUP($A106,Baggrundsark!$F$4:$V$2502,10,FALSE),"")</f>
        <v/>
      </c>
      <c r="C106" s="71" t="str">
        <f>IFERROR(VLOOKUP($A106,Baggrundsark!$F$4:$T$2502,11,FALSE),"")</f>
        <v/>
      </c>
      <c r="D106" s="71" t="str">
        <f>IFERROR(VLOOKUP($A106,Baggrundsark!$F$4:$T$2502,13,FALSE),"")</f>
        <v/>
      </c>
      <c r="E106" s="71" t="str">
        <f>IFERROR(VLOOKUP($A106,Baggrundsark!$F$4:$T$2502,14,FALSE),"")</f>
        <v/>
      </c>
      <c r="F106" s="71" t="str">
        <f>IFERROR(VLOOKUP($A106,Baggrundsark!$F$4:$V$2502,17,FALSE),"")</f>
        <v/>
      </c>
      <c r="G106" s="76"/>
      <c r="H106" s="78" t="str">
        <f t="shared" si="5"/>
        <v/>
      </c>
      <c r="I106" s="77"/>
      <c r="J106" s="77"/>
      <c r="K106" s="77"/>
      <c r="L106" s="56" t="str">
        <f t="shared" si="4"/>
        <v/>
      </c>
      <c r="M106" s="78" t="str">
        <f t="shared" si="6"/>
        <v/>
      </c>
      <c r="N106" s="72"/>
      <c r="O106" s="74" t="str">
        <f t="shared" si="7"/>
        <v/>
      </c>
      <c r="Q106" s="22"/>
      <c r="R106" s="54" t="str">
        <f>IF('Pivot månedslønnet'!A106="","",'Pivot månedslønnet'!A106)</f>
        <v/>
      </c>
      <c r="S106" s="55" t="str">
        <f>IF('Pivot månedslønnet'!B106="","",'Pivot månedslønnet'!B106)</f>
        <v/>
      </c>
      <c r="T106" s="67" t="str">
        <f>IF('Pivot månedslønnet'!B106="","",'Pivot månedslønnet'!C106)</f>
        <v/>
      </c>
    </row>
    <row r="107" spans="1:20" s="106" customFormat="1" x14ac:dyDescent="0.25">
      <c r="A107" s="29">
        <v>104</v>
      </c>
      <c r="B107" s="71" t="str">
        <f>IFERROR(VLOOKUP($A107,Baggrundsark!$F$4:$V$2502,10,FALSE),"")</f>
        <v/>
      </c>
      <c r="C107" s="71" t="str">
        <f>IFERROR(VLOOKUP($A107,Baggrundsark!$F$4:$T$2502,11,FALSE),"")</f>
        <v/>
      </c>
      <c r="D107" s="71" t="str">
        <f>IFERROR(VLOOKUP($A107,Baggrundsark!$F$4:$T$2502,13,FALSE),"")</f>
        <v/>
      </c>
      <c r="E107" s="71" t="str">
        <f>IFERROR(VLOOKUP($A107,Baggrundsark!$F$4:$T$2502,14,FALSE),"")</f>
        <v/>
      </c>
      <c r="F107" s="71" t="str">
        <f>IFERROR(VLOOKUP($A107,Baggrundsark!$F$4:$V$2502,17,FALSE),"")</f>
        <v/>
      </c>
      <c r="G107" s="76"/>
      <c r="H107" s="78" t="str">
        <f t="shared" si="5"/>
        <v/>
      </c>
      <c r="I107" s="77"/>
      <c r="J107" s="79"/>
      <c r="K107" s="79"/>
      <c r="L107" s="56" t="str">
        <f t="shared" si="4"/>
        <v/>
      </c>
      <c r="M107" s="78" t="str">
        <f t="shared" si="6"/>
        <v/>
      </c>
      <c r="N107" s="76"/>
      <c r="O107" s="74" t="str">
        <f t="shared" si="7"/>
        <v/>
      </c>
      <c r="Q107" s="22"/>
      <c r="R107" s="54" t="str">
        <f>IF('Pivot månedslønnet'!A107="","",'Pivot månedslønnet'!A107)</f>
        <v/>
      </c>
      <c r="S107" s="55" t="str">
        <f>IF('Pivot månedslønnet'!B107="","",'Pivot månedslønnet'!B107)</f>
        <v/>
      </c>
      <c r="T107" s="67" t="str">
        <f>IF('Pivot månedslønnet'!B107="","",'Pivot månedslønnet'!C107)</f>
        <v/>
      </c>
    </row>
    <row r="108" spans="1:20" s="106" customFormat="1" x14ac:dyDescent="0.25">
      <c r="A108" s="29">
        <v>105</v>
      </c>
      <c r="B108" s="71" t="str">
        <f>IFERROR(VLOOKUP($A108,Baggrundsark!$F$4:$V$2502,10,FALSE),"")</f>
        <v/>
      </c>
      <c r="C108" s="71" t="str">
        <f>IFERROR(VLOOKUP($A108,Baggrundsark!$F$4:$T$2502,11,FALSE),"")</f>
        <v/>
      </c>
      <c r="D108" s="71" t="str">
        <f>IFERROR(VLOOKUP($A108,Baggrundsark!$F$4:$T$2502,13,FALSE),"")</f>
        <v/>
      </c>
      <c r="E108" s="71" t="str">
        <f>IFERROR(VLOOKUP($A108,Baggrundsark!$F$4:$T$2502,14,FALSE),"")</f>
        <v/>
      </c>
      <c r="F108" s="71" t="str">
        <f>IFERROR(VLOOKUP($A108,Baggrundsark!$F$4:$V$2502,17,FALSE),"")</f>
        <v/>
      </c>
      <c r="G108" s="76"/>
      <c r="H108" s="78" t="str">
        <f t="shared" si="5"/>
        <v/>
      </c>
      <c r="I108" s="77"/>
      <c r="J108" s="77"/>
      <c r="K108" s="77"/>
      <c r="L108" s="56" t="str">
        <f t="shared" si="4"/>
        <v/>
      </c>
      <c r="M108" s="78" t="str">
        <f t="shared" si="6"/>
        <v/>
      </c>
      <c r="N108" s="76"/>
      <c r="O108" s="74" t="str">
        <f t="shared" si="7"/>
        <v/>
      </c>
      <c r="Q108" s="22"/>
      <c r="R108" s="54" t="str">
        <f>IF('Pivot månedslønnet'!A108="","",'Pivot månedslønnet'!A108)</f>
        <v/>
      </c>
      <c r="S108" s="55" t="str">
        <f>IF('Pivot månedslønnet'!B108="","",'Pivot månedslønnet'!B108)</f>
        <v/>
      </c>
      <c r="T108" s="67" t="str">
        <f>IF('Pivot månedslønnet'!B108="","",'Pivot månedslønnet'!C108)</f>
        <v/>
      </c>
    </row>
    <row r="109" spans="1:20" s="106" customFormat="1" x14ac:dyDescent="0.25">
      <c r="A109" s="29">
        <v>106</v>
      </c>
      <c r="B109" s="71" t="str">
        <f>IFERROR(VLOOKUP($A109,Baggrundsark!$F$4:$V$2502,10,FALSE),"")</f>
        <v/>
      </c>
      <c r="C109" s="71" t="str">
        <f>IFERROR(VLOOKUP($A109,Baggrundsark!$F$4:$T$2502,11,FALSE),"")</f>
        <v/>
      </c>
      <c r="D109" s="71" t="str">
        <f>IFERROR(VLOOKUP($A109,Baggrundsark!$F$4:$T$2502,13,FALSE),"")</f>
        <v/>
      </c>
      <c r="E109" s="71" t="str">
        <f>IFERROR(VLOOKUP($A109,Baggrundsark!$F$4:$T$2502,14,FALSE),"")</f>
        <v/>
      </c>
      <c r="F109" s="71" t="str">
        <f>IFERROR(VLOOKUP($A109,Baggrundsark!$F$4:$V$2502,17,FALSE),"")</f>
        <v/>
      </c>
      <c r="G109" s="76"/>
      <c r="H109" s="78" t="str">
        <f t="shared" si="5"/>
        <v/>
      </c>
      <c r="I109" s="79"/>
      <c r="J109" s="79"/>
      <c r="K109" s="79"/>
      <c r="L109" s="56" t="str">
        <f t="shared" si="4"/>
        <v/>
      </c>
      <c r="M109" s="78" t="str">
        <f t="shared" si="6"/>
        <v/>
      </c>
      <c r="N109" s="72"/>
      <c r="O109" s="74" t="str">
        <f t="shared" si="7"/>
        <v/>
      </c>
      <c r="Q109" s="22"/>
      <c r="R109" s="54" t="str">
        <f>IF('Pivot månedslønnet'!A109="","",'Pivot månedslønnet'!A109)</f>
        <v/>
      </c>
      <c r="S109" s="55" t="str">
        <f>IF('Pivot månedslønnet'!B109="","",'Pivot månedslønnet'!B109)</f>
        <v/>
      </c>
      <c r="T109" s="67" t="str">
        <f>IF('Pivot månedslønnet'!B109="","",'Pivot månedslønnet'!C109)</f>
        <v/>
      </c>
    </row>
    <row r="110" spans="1:20" s="106" customFormat="1" x14ac:dyDescent="0.25">
      <c r="A110" s="29">
        <v>107</v>
      </c>
      <c r="B110" s="71" t="str">
        <f>IFERROR(VLOOKUP($A110,Baggrundsark!$F$4:$V$2502,10,FALSE),"")</f>
        <v/>
      </c>
      <c r="C110" s="71" t="str">
        <f>IFERROR(VLOOKUP($A110,Baggrundsark!$F$4:$T$2502,11,FALSE),"")</f>
        <v/>
      </c>
      <c r="D110" s="71" t="str">
        <f>IFERROR(VLOOKUP($A110,Baggrundsark!$F$4:$T$2502,13,FALSE),"")</f>
        <v/>
      </c>
      <c r="E110" s="71" t="str">
        <f>IFERROR(VLOOKUP($A110,Baggrundsark!$F$4:$T$2502,14,FALSE),"")</f>
        <v/>
      </c>
      <c r="F110" s="71" t="str">
        <f>IFERROR(VLOOKUP($A110,Baggrundsark!$F$4:$V$2502,17,FALSE),"")</f>
        <v/>
      </c>
      <c r="G110" s="76"/>
      <c r="H110" s="78" t="str">
        <f t="shared" si="5"/>
        <v/>
      </c>
      <c r="I110" s="79"/>
      <c r="J110" s="77"/>
      <c r="K110" s="77"/>
      <c r="L110" s="56" t="str">
        <f t="shared" si="4"/>
        <v/>
      </c>
      <c r="M110" s="78" t="str">
        <f t="shared" si="6"/>
        <v/>
      </c>
      <c r="N110" s="76"/>
      <c r="O110" s="74" t="str">
        <f t="shared" si="7"/>
        <v/>
      </c>
      <c r="Q110" s="22"/>
      <c r="R110" s="54" t="str">
        <f>IF('Pivot månedslønnet'!A110="","",'Pivot månedslønnet'!A110)</f>
        <v/>
      </c>
      <c r="S110" s="55" t="str">
        <f>IF('Pivot månedslønnet'!B110="","",'Pivot månedslønnet'!B110)</f>
        <v/>
      </c>
      <c r="T110" s="67" t="str">
        <f>IF('Pivot månedslønnet'!B110="","",'Pivot månedslønnet'!C110)</f>
        <v/>
      </c>
    </row>
    <row r="111" spans="1:20" s="106" customFormat="1" x14ac:dyDescent="0.25">
      <c r="A111" s="29">
        <v>108</v>
      </c>
      <c r="B111" s="71" t="str">
        <f>IFERROR(VLOOKUP($A111,Baggrundsark!$F$4:$V$2502,10,FALSE),"")</f>
        <v/>
      </c>
      <c r="C111" s="71" t="str">
        <f>IFERROR(VLOOKUP($A111,Baggrundsark!$F$4:$T$2502,11,FALSE),"")</f>
        <v/>
      </c>
      <c r="D111" s="71" t="str">
        <f>IFERROR(VLOOKUP($A111,Baggrundsark!$F$4:$T$2502,13,FALSE),"")</f>
        <v/>
      </c>
      <c r="E111" s="71" t="str">
        <f>IFERROR(VLOOKUP($A111,Baggrundsark!$F$4:$T$2502,14,FALSE),"")</f>
        <v/>
      </c>
      <c r="F111" s="71" t="str">
        <f>IFERROR(VLOOKUP($A111,Baggrundsark!$F$4:$V$2502,17,FALSE),"")</f>
        <v/>
      </c>
      <c r="G111" s="76"/>
      <c r="H111" s="78" t="str">
        <f t="shared" si="5"/>
        <v/>
      </c>
      <c r="I111" s="79"/>
      <c r="J111" s="79"/>
      <c r="K111" s="79"/>
      <c r="L111" s="56" t="str">
        <f t="shared" si="4"/>
        <v/>
      </c>
      <c r="M111" s="78" t="str">
        <f t="shared" si="6"/>
        <v/>
      </c>
      <c r="N111" s="72"/>
      <c r="O111" s="74" t="str">
        <f t="shared" si="7"/>
        <v/>
      </c>
      <c r="Q111" s="22"/>
      <c r="R111" s="54" t="str">
        <f>IF('Pivot månedslønnet'!A111="","",'Pivot månedslønnet'!A111)</f>
        <v/>
      </c>
      <c r="S111" s="55" t="str">
        <f>IF('Pivot månedslønnet'!B111="","",'Pivot månedslønnet'!B111)</f>
        <v/>
      </c>
      <c r="T111" s="67" t="str">
        <f>IF('Pivot månedslønnet'!B111="","",'Pivot månedslønnet'!C111)</f>
        <v/>
      </c>
    </row>
    <row r="112" spans="1:20" s="106" customFormat="1" x14ac:dyDescent="0.25">
      <c r="A112" s="29">
        <v>109</v>
      </c>
      <c r="B112" s="71" t="str">
        <f>IFERROR(VLOOKUP($A112,Baggrundsark!$F$4:$V$2502,10,FALSE),"")</f>
        <v/>
      </c>
      <c r="C112" s="71" t="str">
        <f>IFERROR(VLOOKUP($A112,Baggrundsark!$F$4:$T$2502,11,FALSE),"")</f>
        <v/>
      </c>
      <c r="D112" s="71" t="str">
        <f>IFERROR(VLOOKUP($A112,Baggrundsark!$F$4:$T$2502,13,FALSE),"")</f>
        <v/>
      </c>
      <c r="E112" s="71" t="str">
        <f>IFERROR(VLOOKUP($A112,Baggrundsark!$F$4:$T$2502,14,FALSE),"")</f>
        <v/>
      </c>
      <c r="F112" s="71" t="str">
        <f>IFERROR(VLOOKUP($A112,Baggrundsark!$F$4:$V$2502,17,FALSE),"")</f>
        <v/>
      </c>
      <c r="G112" s="76"/>
      <c r="H112" s="78" t="str">
        <f t="shared" si="5"/>
        <v/>
      </c>
      <c r="I112" s="79"/>
      <c r="J112" s="77"/>
      <c r="K112" s="77"/>
      <c r="L112" s="56" t="str">
        <f t="shared" si="4"/>
        <v/>
      </c>
      <c r="M112" s="78" t="str">
        <f t="shared" si="6"/>
        <v/>
      </c>
      <c r="N112" s="76"/>
      <c r="O112" s="74" t="str">
        <f t="shared" si="7"/>
        <v/>
      </c>
      <c r="Q112" s="22"/>
      <c r="R112" s="54" t="str">
        <f>IF('Pivot månedslønnet'!A112="","",'Pivot månedslønnet'!A112)</f>
        <v/>
      </c>
      <c r="S112" s="55" t="str">
        <f>IF('Pivot månedslønnet'!B112="","",'Pivot månedslønnet'!B112)</f>
        <v/>
      </c>
      <c r="T112" s="67" t="str">
        <f>IF('Pivot månedslønnet'!B112="","",'Pivot månedslønnet'!C112)</f>
        <v/>
      </c>
    </row>
    <row r="113" spans="1:20" s="106" customFormat="1" x14ac:dyDescent="0.25">
      <c r="A113" s="29">
        <v>110</v>
      </c>
      <c r="B113" s="71" t="str">
        <f>IFERROR(VLOOKUP($A113,Baggrundsark!$F$4:$V$2502,10,FALSE),"")</f>
        <v/>
      </c>
      <c r="C113" s="71" t="str">
        <f>IFERROR(VLOOKUP($A113,Baggrundsark!$F$4:$T$2502,11,FALSE),"")</f>
        <v/>
      </c>
      <c r="D113" s="71" t="str">
        <f>IFERROR(VLOOKUP($A113,Baggrundsark!$F$4:$T$2502,13,FALSE),"")</f>
        <v/>
      </c>
      <c r="E113" s="71" t="str">
        <f>IFERROR(VLOOKUP($A113,Baggrundsark!$F$4:$T$2502,14,FALSE),"")</f>
        <v/>
      </c>
      <c r="F113" s="71" t="str">
        <f>IFERROR(VLOOKUP($A113,Baggrundsark!$F$4:$V$2502,17,FALSE),"")</f>
        <v/>
      </c>
      <c r="G113" s="76"/>
      <c r="H113" s="78" t="str">
        <f t="shared" si="5"/>
        <v/>
      </c>
      <c r="I113" s="79"/>
      <c r="J113" s="79"/>
      <c r="K113" s="79"/>
      <c r="L113" s="56" t="str">
        <f t="shared" si="4"/>
        <v/>
      </c>
      <c r="M113" s="78" t="str">
        <f t="shared" si="6"/>
        <v/>
      </c>
      <c r="N113" s="76"/>
      <c r="O113" s="74" t="str">
        <f t="shared" si="7"/>
        <v/>
      </c>
      <c r="Q113" s="22"/>
      <c r="R113" s="54" t="str">
        <f>IF('Pivot månedslønnet'!A113="","",'Pivot månedslønnet'!A113)</f>
        <v/>
      </c>
      <c r="S113" s="55" t="str">
        <f>IF('Pivot månedslønnet'!B113="","",'Pivot månedslønnet'!B113)</f>
        <v/>
      </c>
      <c r="T113" s="67" t="str">
        <f>IF('Pivot månedslønnet'!B113="","",'Pivot månedslønnet'!C113)</f>
        <v/>
      </c>
    </row>
    <row r="114" spans="1:20" s="106" customFormat="1" x14ac:dyDescent="0.25">
      <c r="A114" s="29">
        <v>111</v>
      </c>
      <c r="B114" s="71" t="str">
        <f>IFERROR(VLOOKUP($A114,Baggrundsark!$F$4:$V$2502,10,FALSE),"")</f>
        <v/>
      </c>
      <c r="C114" s="71" t="str">
        <f>IFERROR(VLOOKUP($A114,Baggrundsark!$F$4:$T$2502,11,FALSE),"")</f>
        <v/>
      </c>
      <c r="D114" s="71" t="str">
        <f>IFERROR(VLOOKUP($A114,Baggrundsark!$F$4:$T$2502,13,FALSE),"")</f>
        <v/>
      </c>
      <c r="E114" s="71" t="str">
        <f>IFERROR(VLOOKUP($A114,Baggrundsark!$F$4:$T$2502,14,FALSE),"")</f>
        <v/>
      </c>
      <c r="F114" s="71" t="str">
        <f>IFERROR(VLOOKUP($A114,Baggrundsark!$F$4:$V$2502,17,FALSE),"")</f>
        <v/>
      </c>
      <c r="G114" s="76"/>
      <c r="H114" s="78" t="str">
        <f t="shared" si="5"/>
        <v/>
      </c>
      <c r="I114" s="79"/>
      <c r="J114" s="77"/>
      <c r="K114" s="77"/>
      <c r="L114" s="56" t="str">
        <f t="shared" si="4"/>
        <v/>
      </c>
      <c r="M114" s="78" t="str">
        <f t="shared" si="6"/>
        <v/>
      </c>
      <c r="N114" s="72"/>
      <c r="O114" s="74" t="str">
        <f t="shared" si="7"/>
        <v/>
      </c>
      <c r="Q114" s="22"/>
      <c r="R114" s="54" t="str">
        <f>IF('Pivot månedslønnet'!A114="","",'Pivot månedslønnet'!A114)</f>
        <v/>
      </c>
      <c r="S114" s="55" t="str">
        <f>IF('Pivot månedslønnet'!B114="","",'Pivot månedslønnet'!B114)</f>
        <v/>
      </c>
      <c r="T114" s="67" t="str">
        <f>IF('Pivot månedslønnet'!B114="","",'Pivot månedslønnet'!C114)</f>
        <v/>
      </c>
    </row>
    <row r="115" spans="1:20" s="106" customFormat="1" x14ac:dyDescent="0.25">
      <c r="A115" s="29">
        <v>112</v>
      </c>
      <c r="B115" s="71" t="str">
        <f>IFERROR(VLOOKUP($A115,Baggrundsark!$F$4:$V$2502,10,FALSE),"")</f>
        <v/>
      </c>
      <c r="C115" s="71" t="str">
        <f>IFERROR(VLOOKUP($A115,Baggrundsark!$F$4:$T$2502,11,FALSE),"")</f>
        <v/>
      </c>
      <c r="D115" s="71" t="str">
        <f>IFERROR(VLOOKUP($A115,Baggrundsark!$F$4:$T$2502,13,FALSE),"")</f>
        <v/>
      </c>
      <c r="E115" s="71" t="str">
        <f>IFERROR(VLOOKUP($A115,Baggrundsark!$F$4:$T$2502,14,FALSE),"")</f>
        <v/>
      </c>
      <c r="F115" s="71" t="str">
        <f>IFERROR(VLOOKUP($A115,Baggrundsark!$F$4:$V$2502,17,FALSE),"")</f>
        <v/>
      </c>
      <c r="G115" s="76"/>
      <c r="H115" s="78" t="str">
        <f t="shared" si="5"/>
        <v/>
      </c>
      <c r="I115" s="79"/>
      <c r="J115" s="79"/>
      <c r="K115" s="79"/>
      <c r="L115" s="56" t="str">
        <f t="shared" si="4"/>
        <v/>
      </c>
      <c r="M115" s="78" t="str">
        <f t="shared" si="6"/>
        <v/>
      </c>
      <c r="N115" s="76"/>
      <c r="O115" s="74" t="str">
        <f t="shared" si="7"/>
        <v/>
      </c>
      <c r="Q115" s="22"/>
      <c r="R115" s="54" t="str">
        <f>IF('Pivot månedslønnet'!A115="","",'Pivot månedslønnet'!A115)</f>
        <v/>
      </c>
      <c r="S115" s="55" t="str">
        <f>IF('Pivot månedslønnet'!B115="","",'Pivot månedslønnet'!B115)</f>
        <v/>
      </c>
      <c r="T115" s="67" t="str">
        <f>IF('Pivot månedslønnet'!B115="","",'Pivot månedslønnet'!C115)</f>
        <v/>
      </c>
    </row>
    <row r="116" spans="1:20" s="106" customFormat="1" x14ac:dyDescent="0.25">
      <c r="A116" s="29">
        <v>113</v>
      </c>
      <c r="B116" s="71" t="str">
        <f>IFERROR(VLOOKUP($A116,Baggrundsark!$F$4:$V$2502,10,FALSE),"")</f>
        <v/>
      </c>
      <c r="C116" s="71" t="str">
        <f>IFERROR(VLOOKUP($A116,Baggrundsark!$F$4:$T$2502,11,FALSE),"")</f>
        <v/>
      </c>
      <c r="D116" s="71" t="str">
        <f>IFERROR(VLOOKUP($A116,Baggrundsark!$F$4:$T$2502,13,FALSE),"")</f>
        <v/>
      </c>
      <c r="E116" s="71" t="str">
        <f>IFERROR(VLOOKUP($A116,Baggrundsark!$F$4:$T$2502,14,FALSE),"")</f>
        <v/>
      </c>
      <c r="F116" s="71" t="str">
        <f>IFERROR(VLOOKUP($A116,Baggrundsark!$F$4:$V$2502,17,FALSE),"")</f>
        <v/>
      </c>
      <c r="G116" s="76"/>
      <c r="H116" s="78" t="str">
        <f t="shared" si="5"/>
        <v/>
      </c>
      <c r="I116" s="79"/>
      <c r="J116" s="77"/>
      <c r="K116" s="77"/>
      <c r="L116" s="56" t="str">
        <f t="shared" si="4"/>
        <v/>
      </c>
      <c r="M116" s="78" t="str">
        <f t="shared" si="6"/>
        <v/>
      </c>
      <c r="N116" s="72"/>
      <c r="O116" s="74" t="str">
        <f t="shared" si="7"/>
        <v/>
      </c>
      <c r="Q116" s="22"/>
      <c r="R116" s="54" t="str">
        <f>IF('Pivot månedslønnet'!A116="","",'Pivot månedslønnet'!A116)</f>
        <v/>
      </c>
      <c r="S116" s="55" t="str">
        <f>IF('Pivot månedslønnet'!B116="","",'Pivot månedslønnet'!B116)</f>
        <v/>
      </c>
      <c r="T116" s="67" t="str">
        <f>IF('Pivot månedslønnet'!B116="","",'Pivot månedslønnet'!C116)</f>
        <v/>
      </c>
    </row>
    <row r="117" spans="1:20" s="106" customFormat="1" x14ac:dyDescent="0.25">
      <c r="A117" s="29">
        <v>114</v>
      </c>
      <c r="B117" s="71" t="str">
        <f>IFERROR(VLOOKUP($A117,Baggrundsark!$F$4:$V$2502,10,FALSE),"")</f>
        <v/>
      </c>
      <c r="C117" s="71" t="str">
        <f>IFERROR(VLOOKUP($A117,Baggrundsark!$F$4:$T$2502,11,FALSE),"")</f>
        <v/>
      </c>
      <c r="D117" s="71" t="str">
        <f>IFERROR(VLOOKUP($A117,Baggrundsark!$F$4:$T$2502,13,FALSE),"")</f>
        <v/>
      </c>
      <c r="E117" s="71" t="str">
        <f>IFERROR(VLOOKUP($A117,Baggrundsark!$F$4:$T$2502,14,FALSE),"")</f>
        <v/>
      </c>
      <c r="F117" s="71" t="str">
        <f>IFERROR(VLOOKUP($A117,Baggrundsark!$F$4:$V$2502,17,FALSE),"")</f>
        <v/>
      </c>
      <c r="G117" s="76"/>
      <c r="H117" s="78" t="str">
        <f t="shared" si="5"/>
        <v/>
      </c>
      <c r="I117" s="79"/>
      <c r="J117" s="79"/>
      <c r="K117" s="79"/>
      <c r="L117" s="56" t="str">
        <f t="shared" si="4"/>
        <v/>
      </c>
      <c r="M117" s="78" t="str">
        <f t="shared" si="6"/>
        <v/>
      </c>
      <c r="N117" s="76"/>
      <c r="O117" s="74" t="str">
        <f t="shared" si="7"/>
        <v/>
      </c>
      <c r="Q117" s="22"/>
      <c r="R117" s="54" t="str">
        <f>IF('Pivot månedslønnet'!A117="","",'Pivot månedslønnet'!A117)</f>
        <v/>
      </c>
      <c r="S117" s="55" t="str">
        <f>IF('Pivot månedslønnet'!B117="","",'Pivot månedslønnet'!B117)</f>
        <v/>
      </c>
      <c r="T117" s="67" t="str">
        <f>IF('Pivot månedslønnet'!B117="","",'Pivot månedslønnet'!C117)</f>
        <v/>
      </c>
    </row>
    <row r="118" spans="1:20" s="106" customFormat="1" x14ac:dyDescent="0.25">
      <c r="A118" s="29">
        <v>115</v>
      </c>
      <c r="B118" s="71" t="str">
        <f>IFERROR(VLOOKUP($A118,Baggrundsark!$F$4:$V$2502,10,FALSE),"")</f>
        <v/>
      </c>
      <c r="C118" s="71" t="str">
        <f>IFERROR(VLOOKUP($A118,Baggrundsark!$F$4:$T$2502,11,FALSE),"")</f>
        <v/>
      </c>
      <c r="D118" s="71" t="str">
        <f>IFERROR(VLOOKUP($A118,Baggrundsark!$F$4:$T$2502,13,FALSE),"")</f>
        <v/>
      </c>
      <c r="E118" s="71" t="str">
        <f>IFERROR(VLOOKUP($A118,Baggrundsark!$F$4:$T$2502,14,FALSE),"")</f>
        <v/>
      </c>
      <c r="F118" s="71" t="str">
        <f>IFERROR(VLOOKUP($A118,Baggrundsark!$F$4:$V$2502,17,FALSE),"")</f>
        <v/>
      </c>
      <c r="G118" s="76"/>
      <c r="H118" s="78" t="str">
        <f t="shared" si="5"/>
        <v/>
      </c>
      <c r="I118" s="79"/>
      <c r="J118" s="77"/>
      <c r="K118" s="77"/>
      <c r="L118" s="56" t="str">
        <f t="shared" si="4"/>
        <v/>
      </c>
      <c r="M118" s="78" t="str">
        <f t="shared" si="6"/>
        <v/>
      </c>
      <c r="N118" s="76"/>
      <c r="O118" s="74" t="str">
        <f t="shared" si="7"/>
        <v/>
      </c>
      <c r="Q118" s="22"/>
      <c r="R118" s="54" t="str">
        <f>IF('Pivot månedslønnet'!A118="","",'Pivot månedslønnet'!A118)</f>
        <v/>
      </c>
      <c r="S118" s="55" t="str">
        <f>IF('Pivot månedslønnet'!B118="","",'Pivot månedslønnet'!B118)</f>
        <v/>
      </c>
      <c r="T118" s="67" t="str">
        <f>IF('Pivot månedslønnet'!B118="","",'Pivot månedslønnet'!C118)</f>
        <v/>
      </c>
    </row>
    <row r="119" spans="1:20" s="106" customFormat="1" x14ac:dyDescent="0.25">
      <c r="A119" s="29">
        <v>116</v>
      </c>
      <c r="B119" s="71" t="str">
        <f>IFERROR(VLOOKUP($A119,Baggrundsark!$F$4:$V$2502,10,FALSE),"")</f>
        <v/>
      </c>
      <c r="C119" s="71" t="str">
        <f>IFERROR(VLOOKUP($A119,Baggrundsark!$F$4:$T$2502,11,FALSE),"")</f>
        <v/>
      </c>
      <c r="D119" s="71" t="str">
        <f>IFERROR(VLOOKUP($A119,Baggrundsark!$F$4:$T$2502,13,FALSE),"")</f>
        <v/>
      </c>
      <c r="E119" s="71" t="str">
        <f>IFERROR(VLOOKUP($A119,Baggrundsark!$F$4:$T$2502,14,FALSE),"")</f>
        <v/>
      </c>
      <c r="F119" s="71" t="str">
        <f>IFERROR(VLOOKUP($A119,Baggrundsark!$F$4:$V$2502,17,FALSE),"")</f>
        <v/>
      </c>
      <c r="G119" s="76"/>
      <c r="H119" s="78" t="str">
        <f t="shared" si="5"/>
        <v/>
      </c>
      <c r="I119" s="79"/>
      <c r="J119" s="79"/>
      <c r="K119" s="79"/>
      <c r="L119" s="56" t="str">
        <f t="shared" si="4"/>
        <v/>
      </c>
      <c r="M119" s="78" t="str">
        <f t="shared" si="6"/>
        <v/>
      </c>
      <c r="N119" s="72"/>
      <c r="O119" s="74" t="str">
        <f t="shared" si="7"/>
        <v/>
      </c>
      <c r="Q119" s="22"/>
      <c r="R119" s="54" t="str">
        <f>IF('Pivot månedslønnet'!A119="","",'Pivot månedslønnet'!A119)</f>
        <v/>
      </c>
      <c r="S119" s="55" t="str">
        <f>IF('Pivot månedslønnet'!B119="","",'Pivot månedslønnet'!B119)</f>
        <v/>
      </c>
      <c r="T119" s="67" t="str">
        <f>IF('Pivot månedslønnet'!B119="","",'Pivot månedslønnet'!C119)</f>
        <v/>
      </c>
    </row>
    <row r="120" spans="1:20" s="106" customFormat="1" x14ac:dyDescent="0.25">
      <c r="A120" s="29">
        <v>117</v>
      </c>
      <c r="B120" s="71" t="str">
        <f>IFERROR(VLOOKUP($A120,Baggrundsark!$F$4:$V$2502,10,FALSE),"")</f>
        <v/>
      </c>
      <c r="C120" s="71" t="str">
        <f>IFERROR(VLOOKUP($A120,Baggrundsark!$F$4:$T$2502,11,FALSE),"")</f>
        <v/>
      </c>
      <c r="D120" s="71" t="str">
        <f>IFERROR(VLOOKUP($A120,Baggrundsark!$F$4:$T$2502,13,FALSE),"")</f>
        <v/>
      </c>
      <c r="E120" s="71" t="str">
        <f>IFERROR(VLOOKUP($A120,Baggrundsark!$F$4:$T$2502,14,FALSE),"")</f>
        <v/>
      </c>
      <c r="F120" s="71" t="str">
        <f>IFERROR(VLOOKUP($A120,Baggrundsark!$F$4:$V$2502,17,FALSE),"")</f>
        <v/>
      </c>
      <c r="G120" s="76"/>
      <c r="H120" s="78" t="str">
        <f t="shared" si="5"/>
        <v/>
      </c>
      <c r="I120" s="79"/>
      <c r="J120" s="77"/>
      <c r="K120" s="77"/>
      <c r="L120" s="56" t="str">
        <f t="shared" si="4"/>
        <v/>
      </c>
      <c r="M120" s="78" t="str">
        <f t="shared" si="6"/>
        <v/>
      </c>
      <c r="N120" s="76"/>
      <c r="O120" s="74" t="str">
        <f t="shared" si="7"/>
        <v/>
      </c>
      <c r="Q120" s="22"/>
      <c r="R120" s="54" t="str">
        <f>IF('Pivot månedslønnet'!A120="","",'Pivot månedslønnet'!A120)</f>
        <v/>
      </c>
      <c r="S120" s="55" t="str">
        <f>IF('Pivot månedslønnet'!B120="","",'Pivot månedslønnet'!B120)</f>
        <v/>
      </c>
      <c r="T120" s="67" t="str">
        <f>IF('Pivot månedslønnet'!B120="","",'Pivot månedslønnet'!C120)</f>
        <v/>
      </c>
    </row>
    <row r="121" spans="1:20" s="106" customFormat="1" x14ac:dyDescent="0.25">
      <c r="A121" s="29">
        <v>118</v>
      </c>
      <c r="B121" s="71" t="str">
        <f>IFERROR(VLOOKUP($A121,Baggrundsark!$F$4:$V$2502,10,FALSE),"")</f>
        <v/>
      </c>
      <c r="C121" s="71" t="str">
        <f>IFERROR(VLOOKUP($A121,Baggrundsark!$F$4:$T$2502,11,FALSE),"")</f>
        <v/>
      </c>
      <c r="D121" s="71" t="str">
        <f>IFERROR(VLOOKUP($A121,Baggrundsark!$F$4:$T$2502,13,FALSE),"")</f>
        <v/>
      </c>
      <c r="E121" s="71" t="str">
        <f>IFERROR(VLOOKUP($A121,Baggrundsark!$F$4:$T$2502,14,FALSE),"")</f>
        <v/>
      </c>
      <c r="F121" s="71" t="str">
        <f>IFERROR(VLOOKUP($A121,Baggrundsark!$F$4:$V$2502,17,FALSE),"")</f>
        <v/>
      </c>
      <c r="G121" s="76"/>
      <c r="H121" s="78" t="str">
        <f t="shared" si="5"/>
        <v/>
      </c>
      <c r="I121" s="79"/>
      <c r="J121" s="79"/>
      <c r="K121" s="79"/>
      <c r="L121" s="56" t="str">
        <f t="shared" si="4"/>
        <v/>
      </c>
      <c r="M121" s="78" t="str">
        <f t="shared" si="6"/>
        <v/>
      </c>
      <c r="N121" s="72"/>
      <c r="O121" s="74" t="str">
        <f t="shared" si="7"/>
        <v/>
      </c>
      <c r="Q121" s="22"/>
      <c r="R121" s="54" t="str">
        <f>IF('Pivot månedslønnet'!A121="","",'Pivot månedslønnet'!A121)</f>
        <v/>
      </c>
      <c r="S121" s="55" t="str">
        <f>IF('Pivot månedslønnet'!B121="","",'Pivot månedslønnet'!B121)</f>
        <v/>
      </c>
      <c r="T121" s="67" t="str">
        <f>IF('Pivot månedslønnet'!B121="","",'Pivot månedslønnet'!C121)</f>
        <v/>
      </c>
    </row>
    <row r="122" spans="1:20" s="106" customFormat="1" x14ac:dyDescent="0.25">
      <c r="A122" s="29">
        <v>119</v>
      </c>
      <c r="B122" s="71" t="str">
        <f>IFERROR(VLOOKUP($A122,Baggrundsark!$F$4:$V$2502,10,FALSE),"")</f>
        <v/>
      </c>
      <c r="C122" s="71" t="str">
        <f>IFERROR(VLOOKUP($A122,Baggrundsark!$F$4:$T$2502,11,FALSE),"")</f>
        <v/>
      </c>
      <c r="D122" s="71" t="str">
        <f>IFERROR(VLOOKUP($A122,Baggrundsark!$F$4:$T$2502,13,FALSE),"")</f>
        <v/>
      </c>
      <c r="E122" s="71" t="str">
        <f>IFERROR(VLOOKUP($A122,Baggrundsark!$F$4:$T$2502,14,FALSE),"")</f>
        <v/>
      </c>
      <c r="F122" s="71" t="str">
        <f>IFERROR(VLOOKUP($A122,Baggrundsark!$F$4:$V$2502,17,FALSE),"")</f>
        <v/>
      </c>
      <c r="G122" s="76"/>
      <c r="H122" s="78" t="str">
        <f t="shared" si="5"/>
        <v/>
      </c>
      <c r="I122" s="79"/>
      <c r="J122" s="77"/>
      <c r="K122" s="77"/>
      <c r="L122" s="56" t="str">
        <f t="shared" si="4"/>
        <v/>
      </c>
      <c r="M122" s="78" t="str">
        <f t="shared" si="6"/>
        <v/>
      </c>
      <c r="N122" s="76"/>
      <c r="O122" s="74" t="str">
        <f t="shared" si="7"/>
        <v/>
      </c>
      <c r="Q122" s="22"/>
      <c r="R122" s="54" t="str">
        <f>IF('Pivot månedslønnet'!A122="","",'Pivot månedslønnet'!A122)</f>
        <v/>
      </c>
      <c r="S122" s="55" t="str">
        <f>IF('Pivot månedslønnet'!B122="","",'Pivot månedslønnet'!B122)</f>
        <v/>
      </c>
      <c r="T122" s="67" t="str">
        <f>IF('Pivot månedslønnet'!B122="","",'Pivot månedslønnet'!C122)</f>
        <v/>
      </c>
    </row>
    <row r="123" spans="1:20" s="106" customFormat="1" x14ac:dyDescent="0.25">
      <c r="A123" s="29">
        <v>120</v>
      </c>
      <c r="B123" s="71" t="str">
        <f>IFERROR(VLOOKUP($A123,Baggrundsark!$F$4:$V$2502,10,FALSE),"")</f>
        <v/>
      </c>
      <c r="C123" s="71" t="str">
        <f>IFERROR(VLOOKUP($A123,Baggrundsark!$F$4:$T$2502,11,FALSE),"")</f>
        <v/>
      </c>
      <c r="D123" s="71" t="str">
        <f>IFERROR(VLOOKUP($A123,Baggrundsark!$F$4:$T$2502,13,FALSE),"")</f>
        <v/>
      </c>
      <c r="E123" s="71" t="str">
        <f>IFERROR(VLOOKUP($A123,Baggrundsark!$F$4:$T$2502,14,FALSE),"")</f>
        <v/>
      </c>
      <c r="F123" s="71" t="str">
        <f>IFERROR(VLOOKUP($A123,Baggrundsark!$F$4:$V$2502,17,FALSE),"")</f>
        <v/>
      </c>
      <c r="G123" s="76"/>
      <c r="H123" s="78" t="str">
        <f t="shared" si="5"/>
        <v/>
      </c>
      <c r="I123" s="79"/>
      <c r="J123" s="79"/>
      <c r="K123" s="79"/>
      <c r="L123" s="56" t="str">
        <f t="shared" si="4"/>
        <v/>
      </c>
      <c r="M123" s="78" t="str">
        <f t="shared" si="6"/>
        <v/>
      </c>
      <c r="N123" s="76"/>
      <c r="O123" s="74" t="str">
        <f t="shared" si="7"/>
        <v/>
      </c>
      <c r="Q123" s="22"/>
      <c r="R123" s="54" t="str">
        <f>IF('Pivot månedslønnet'!A123="","",'Pivot månedslønnet'!A123)</f>
        <v/>
      </c>
      <c r="S123" s="55" t="str">
        <f>IF('Pivot månedslønnet'!B123="","",'Pivot månedslønnet'!B123)</f>
        <v/>
      </c>
      <c r="T123" s="67" t="str">
        <f>IF('Pivot månedslønnet'!B123="","",'Pivot månedslønnet'!C123)</f>
        <v/>
      </c>
    </row>
    <row r="124" spans="1:20" s="106" customFormat="1" x14ac:dyDescent="0.25">
      <c r="A124" s="29">
        <v>121</v>
      </c>
      <c r="B124" s="71" t="str">
        <f>IFERROR(VLOOKUP($A124,Baggrundsark!$F$4:$V$2502,10,FALSE),"")</f>
        <v/>
      </c>
      <c r="C124" s="71" t="str">
        <f>IFERROR(VLOOKUP($A124,Baggrundsark!$F$4:$T$2502,11,FALSE),"")</f>
        <v/>
      </c>
      <c r="D124" s="71" t="str">
        <f>IFERROR(VLOOKUP($A124,Baggrundsark!$F$4:$T$2502,13,FALSE),"")</f>
        <v/>
      </c>
      <c r="E124" s="71" t="str">
        <f>IFERROR(VLOOKUP($A124,Baggrundsark!$F$4:$T$2502,14,FALSE),"")</f>
        <v/>
      </c>
      <c r="F124" s="71" t="str">
        <f>IFERROR(VLOOKUP($A124,Baggrundsark!$F$4:$V$2502,17,FALSE),"")</f>
        <v/>
      </c>
      <c r="G124" s="76"/>
      <c r="H124" s="78" t="str">
        <f t="shared" si="5"/>
        <v/>
      </c>
      <c r="I124" s="79"/>
      <c r="J124" s="77"/>
      <c r="K124" s="77"/>
      <c r="L124" s="56" t="str">
        <f t="shared" si="4"/>
        <v/>
      </c>
      <c r="M124" s="78" t="str">
        <f t="shared" si="6"/>
        <v/>
      </c>
      <c r="N124" s="72"/>
      <c r="O124" s="74" t="str">
        <f t="shared" si="7"/>
        <v/>
      </c>
      <c r="Q124" s="22"/>
      <c r="R124" s="54" t="str">
        <f>IF('Pivot månedslønnet'!A124="","",'Pivot månedslønnet'!A124)</f>
        <v/>
      </c>
      <c r="S124" s="55" t="str">
        <f>IF('Pivot månedslønnet'!B124="","",'Pivot månedslønnet'!B124)</f>
        <v/>
      </c>
      <c r="T124" s="67" t="str">
        <f>IF('Pivot månedslønnet'!B124="","",'Pivot månedslønnet'!C124)</f>
        <v/>
      </c>
    </row>
    <row r="125" spans="1:20" s="106" customFormat="1" x14ac:dyDescent="0.25">
      <c r="A125" s="29">
        <v>122</v>
      </c>
      <c r="B125" s="71" t="str">
        <f>IFERROR(VLOOKUP($A125,Baggrundsark!$F$4:$V$2502,10,FALSE),"")</f>
        <v/>
      </c>
      <c r="C125" s="71" t="str">
        <f>IFERROR(VLOOKUP($A125,Baggrundsark!$F$4:$T$2502,11,FALSE),"")</f>
        <v/>
      </c>
      <c r="D125" s="71" t="str">
        <f>IFERROR(VLOOKUP($A125,Baggrundsark!$F$4:$T$2502,13,FALSE),"")</f>
        <v/>
      </c>
      <c r="E125" s="71" t="str">
        <f>IFERROR(VLOOKUP($A125,Baggrundsark!$F$4:$T$2502,14,FALSE),"")</f>
        <v/>
      </c>
      <c r="F125" s="71" t="str">
        <f>IFERROR(VLOOKUP($A125,Baggrundsark!$F$4:$V$2502,17,FALSE),"")</f>
        <v/>
      </c>
      <c r="G125" s="76"/>
      <c r="H125" s="78" t="str">
        <f t="shared" si="5"/>
        <v/>
      </c>
      <c r="I125" s="79"/>
      <c r="J125" s="79"/>
      <c r="K125" s="79"/>
      <c r="L125" s="56" t="str">
        <f t="shared" si="4"/>
        <v/>
      </c>
      <c r="M125" s="78" t="str">
        <f t="shared" si="6"/>
        <v/>
      </c>
      <c r="N125" s="76"/>
      <c r="O125" s="74" t="str">
        <f t="shared" si="7"/>
        <v/>
      </c>
      <c r="Q125" s="22"/>
      <c r="R125" s="54" t="str">
        <f>IF('Pivot månedslønnet'!A125="","",'Pivot månedslønnet'!A125)</f>
        <v/>
      </c>
      <c r="S125" s="55" t="str">
        <f>IF('Pivot månedslønnet'!B125="","",'Pivot månedslønnet'!B125)</f>
        <v/>
      </c>
      <c r="T125" s="67" t="str">
        <f>IF('Pivot månedslønnet'!B125="","",'Pivot månedslønnet'!C125)</f>
        <v/>
      </c>
    </row>
    <row r="126" spans="1:20" s="106" customFormat="1" x14ac:dyDescent="0.25">
      <c r="A126" s="29">
        <v>123</v>
      </c>
      <c r="B126" s="71" t="str">
        <f>IFERROR(VLOOKUP($A126,Baggrundsark!$F$4:$V$2502,10,FALSE),"")</f>
        <v/>
      </c>
      <c r="C126" s="71" t="str">
        <f>IFERROR(VLOOKUP($A126,Baggrundsark!$F$4:$T$2502,11,FALSE),"")</f>
        <v/>
      </c>
      <c r="D126" s="71" t="str">
        <f>IFERROR(VLOOKUP($A126,Baggrundsark!$F$4:$T$2502,13,FALSE),"")</f>
        <v/>
      </c>
      <c r="E126" s="71" t="str">
        <f>IFERROR(VLOOKUP($A126,Baggrundsark!$F$4:$T$2502,14,FALSE),"")</f>
        <v/>
      </c>
      <c r="F126" s="71" t="str">
        <f>IFERROR(VLOOKUP($A126,Baggrundsark!$F$4:$V$2502,17,FALSE),"")</f>
        <v/>
      </c>
      <c r="G126" s="76"/>
      <c r="H126" s="78" t="str">
        <f t="shared" si="5"/>
        <v/>
      </c>
      <c r="I126" s="79"/>
      <c r="J126" s="77"/>
      <c r="K126" s="77"/>
      <c r="L126" s="56" t="str">
        <f t="shared" si="4"/>
        <v/>
      </c>
      <c r="M126" s="78" t="str">
        <f t="shared" si="6"/>
        <v/>
      </c>
      <c r="N126" s="72"/>
      <c r="O126" s="74" t="str">
        <f t="shared" si="7"/>
        <v/>
      </c>
      <c r="Q126" s="22"/>
      <c r="R126" s="54" t="str">
        <f>IF('Pivot månedslønnet'!A126="","",'Pivot månedslønnet'!A126)</f>
        <v/>
      </c>
      <c r="S126" s="55" t="str">
        <f>IF('Pivot månedslønnet'!B126="","",'Pivot månedslønnet'!B126)</f>
        <v/>
      </c>
      <c r="T126" s="67" t="str">
        <f>IF('Pivot månedslønnet'!B126="","",'Pivot månedslønnet'!C126)</f>
        <v/>
      </c>
    </row>
    <row r="127" spans="1:20" s="106" customFormat="1" x14ac:dyDescent="0.25">
      <c r="A127" s="29">
        <v>124</v>
      </c>
      <c r="B127" s="71" t="str">
        <f>IFERROR(VLOOKUP($A127,Baggrundsark!$F$4:$V$2502,10,FALSE),"")</f>
        <v/>
      </c>
      <c r="C127" s="71" t="str">
        <f>IFERROR(VLOOKUP($A127,Baggrundsark!$F$4:$T$2502,11,FALSE),"")</f>
        <v/>
      </c>
      <c r="D127" s="71" t="str">
        <f>IFERROR(VLOOKUP($A127,Baggrundsark!$F$4:$T$2502,13,FALSE),"")</f>
        <v/>
      </c>
      <c r="E127" s="71" t="str">
        <f>IFERROR(VLOOKUP($A127,Baggrundsark!$F$4:$T$2502,14,FALSE),"")</f>
        <v/>
      </c>
      <c r="F127" s="71" t="str">
        <f>IFERROR(VLOOKUP($A127,Baggrundsark!$F$4:$V$2502,17,FALSE),"")</f>
        <v/>
      </c>
      <c r="G127" s="76"/>
      <c r="H127" s="78" t="str">
        <f t="shared" si="5"/>
        <v/>
      </c>
      <c r="I127" s="79"/>
      <c r="J127" s="79"/>
      <c r="K127" s="79"/>
      <c r="L127" s="56" t="str">
        <f t="shared" si="4"/>
        <v/>
      </c>
      <c r="M127" s="78" t="str">
        <f t="shared" si="6"/>
        <v/>
      </c>
      <c r="N127" s="76"/>
      <c r="O127" s="74" t="str">
        <f t="shared" si="7"/>
        <v/>
      </c>
      <c r="Q127" s="22"/>
      <c r="R127" s="54" t="str">
        <f>IF('Pivot månedslønnet'!A127="","",'Pivot månedslønnet'!A127)</f>
        <v/>
      </c>
      <c r="S127" s="55" t="str">
        <f>IF('Pivot månedslønnet'!B127="","",'Pivot månedslønnet'!B127)</f>
        <v/>
      </c>
      <c r="T127" s="67" t="str">
        <f>IF('Pivot månedslønnet'!B127="","",'Pivot månedslønnet'!C127)</f>
        <v/>
      </c>
    </row>
    <row r="128" spans="1:20" s="106" customFormat="1" x14ac:dyDescent="0.25">
      <c r="A128" s="29">
        <v>125</v>
      </c>
      <c r="B128" s="71" t="str">
        <f>IFERROR(VLOOKUP($A128,Baggrundsark!$F$4:$V$2502,10,FALSE),"")</f>
        <v/>
      </c>
      <c r="C128" s="71" t="str">
        <f>IFERROR(VLOOKUP($A128,Baggrundsark!$F$4:$T$2502,11,FALSE),"")</f>
        <v/>
      </c>
      <c r="D128" s="71" t="str">
        <f>IFERROR(VLOOKUP($A128,Baggrundsark!$F$4:$T$2502,13,FALSE),"")</f>
        <v/>
      </c>
      <c r="E128" s="71" t="str">
        <f>IFERROR(VLOOKUP($A128,Baggrundsark!$F$4:$T$2502,14,FALSE),"")</f>
        <v/>
      </c>
      <c r="F128" s="71" t="str">
        <f>IFERROR(VLOOKUP($A128,Baggrundsark!$F$4:$V$2502,17,FALSE),"")</f>
        <v/>
      </c>
      <c r="G128" s="76"/>
      <c r="H128" s="78" t="str">
        <f t="shared" si="5"/>
        <v/>
      </c>
      <c r="I128" s="79"/>
      <c r="J128" s="77"/>
      <c r="K128" s="77"/>
      <c r="L128" s="56" t="str">
        <f t="shared" si="4"/>
        <v/>
      </c>
      <c r="M128" s="78" t="str">
        <f t="shared" si="6"/>
        <v/>
      </c>
      <c r="N128" s="76"/>
      <c r="O128" s="74" t="str">
        <f t="shared" si="7"/>
        <v/>
      </c>
      <c r="Q128" s="22"/>
      <c r="R128" s="54" t="str">
        <f>IF('Pivot månedslønnet'!A128="","",'Pivot månedslønnet'!A128)</f>
        <v/>
      </c>
      <c r="S128" s="55" t="str">
        <f>IF('Pivot månedslønnet'!B128="","",'Pivot månedslønnet'!B128)</f>
        <v/>
      </c>
      <c r="T128" s="67" t="str">
        <f>IF('Pivot månedslønnet'!B128="","",'Pivot månedslønnet'!C128)</f>
        <v/>
      </c>
    </row>
    <row r="129" spans="1:20" s="106" customFormat="1" x14ac:dyDescent="0.25">
      <c r="A129" s="29">
        <v>126</v>
      </c>
      <c r="B129" s="71" t="str">
        <f>IFERROR(VLOOKUP($A129,Baggrundsark!$F$4:$V$2502,10,FALSE),"")</f>
        <v/>
      </c>
      <c r="C129" s="71" t="str">
        <f>IFERROR(VLOOKUP($A129,Baggrundsark!$F$4:$T$2502,11,FALSE),"")</f>
        <v/>
      </c>
      <c r="D129" s="71" t="str">
        <f>IFERROR(VLOOKUP($A129,Baggrundsark!$F$4:$T$2502,13,FALSE),"")</f>
        <v/>
      </c>
      <c r="E129" s="71" t="str">
        <f>IFERROR(VLOOKUP($A129,Baggrundsark!$F$4:$T$2502,14,FALSE),"")</f>
        <v/>
      </c>
      <c r="F129" s="71" t="str">
        <f>IFERROR(VLOOKUP($A129,Baggrundsark!$F$4:$V$2502,17,FALSE),"")</f>
        <v/>
      </c>
      <c r="G129" s="76"/>
      <c r="H129" s="78" t="str">
        <f t="shared" si="5"/>
        <v/>
      </c>
      <c r="I129" s="79"/>
      <c r="J129" s="79"/>
      <c r="K129" s="79"/>
      <c r="L129" s="56" t="str">
        <f t="shared" si="4"/>
        <v/>
      </c>
      <c r="M129" s="78" t="str">
        <f t="shared" si="6"/>
        <v/>
      </c>
      <c r="N129" s="72"/>
      <c r="O129" s="74" t="str">
        <f t="shared" si="7"/>
        <v/>
      </c>
      <c r="Q129" s="22"/>
      <c r="R129" s="54" t="str">
        <f>IF('Pivot månedslønnet'!A129="","",'Pivot månedslønnet'!A129)</f>
        <v/>
      </c>
      <c r="S129" s="55" t="str">
        <f>IF('Pivot månedslønnet'!B129="","",'Pivot månedslønnet'!B129)</f>
        <v/>
      </c>
      <c r="T129" s="67" t="str">
        <f>IF('Pivot månedslønnet'!B129="","",'Pivot månedslønnet'!C129)</f>
        <v/>
      </c>
    </row>
    <row r="130" spans="1:20" s="106" customFormat="1" x14ac:dyDescent="0.25">
      <c r="A130" s="29">
        <v>127</v>
      </c>
      <c r="B130" s="71" t="str">
        <f>IFERROR(VLOOKUP($A130,Baggrundsark!$F$4:$V$2502,10,FALSE),"")</f>
        <v/>
      </c>
      <c r="C130" s="71" t="str">
        <f>IFERROR(VLOOKUP($A130,Baggrundsark!$F$4:$T$2502,11,FALSE),"")</f>
        <v/>
      </c>
      <c r="D130" s="71" t="str">
        <f>IFERROR(VLOOKUP($A130,Baggrundsark!$F$4:$T$2502,13,FALSE),"")</f>
        <v/>
      </c>
      <c r="E130" s="71" t="str">
        <f>IFERROR(VLOOKUP($A130,Baggrundsark!$F$4:$T$2502,14,FALSE),"")</f>
        <v/>
      </c>
      <c r="F130" s="71" t="str">
        <f>IFERROR(VLOOKUP($A130,Baggrundsark!$F$4:$V$2502,17,FALSE),"")</f>
        <v/>
      </c>
      <c r="G130" s="76"/>
      <c r="H130" s="78" t="str">
        <f t="shared" si="5"/>
        <v/>
      </c>
      <c r="I130" s="79"/>
      <c r="J130" s="77"/>
      <c r="K130" s="77"/>
      <c r="L130" s="56" t="str">
        <f t="shared" si="4"/>
        <v/>
      </c>
      <c r="M130" s="78" t="str">
        <f t="shared" si="6"/>
        <v/>
      </c>
      <c r="N130" s="76"/>
      <c r="O130" s="74" t="str">
        <f t="shared" si="7"/>
        <v/>
      </c>
      <c r="Q130" s="22"/>
      <c r="R130" s="54" t="str">
        <f>IF('Pivot månedslønnet'!A130="","",'Pivot månedslønnet'!A130)</f>
        <v/>
      </c>
      <c r="S130" s="55" t="str">
        <f>IF('Pivot månedslønnet'!B130="","",'Pivot månedslønnet'!B130)</f>
        <v/>
      </c>
      <c r="T130" s="67" t="str">
        <f>IF('Pivot månedslønnet'!B130="","",'Pivot månedslønnet'!C130)</f>
        <v/>
      </c>
    </row>
    <row r="131" spans="1:20" s="106" customFormat="1" x14ac:dyDescent="0.25">
      <c r="A131" s="29">
        <v>128</v>
      </c>
      <c r="B131" s="71" t="str">
        <f>IFERROR(VLOOKUP($A131,Baggrundsark!$F$4:$V$2502,10,FALSE),"")</f>
        <v/>
      </c>
      <c r="C131" s="71" t="str">
        <f>IFERROR(VLOOKUP($A131,Baggrundsark!$F$4:$T$2502,11,FALSE),"")</f>
        <v/>
      </c>
      <c r="D131" s="71" t="str">
        <f>IFERROR(VLOOKUP($A131,Baggrundsark!$F$4:$T$2502,13,FALSE),"")</f>
        <v/>
      </c>
      <c r="E131" s="71" t="str">
        <f>IFERROR(VLOOKUP($A131,Baggrundsark!$F$4:$T$2502,14,FALSE),"")</f>
        <v/>
      </c>
      <c r="F131" s="71" t="str">
        <f>IFERROR(VLOOKUP($A131,Baggrundsark!$F$4:$V$2502,17,FALSE),"")</f>
        <v/>
      </c>
      <c r="G131" s="76"/>
      <c r="H131" s="78" t="str">
        <f t="shared" si="5"/>
        <v/>
      </c>
      <c r="I131" s="79"/>
      <c r="J131" s="79"/>
      <c r="K131" s="79"/>
      <c r="L131" s="56" t="str">
        <f t="shared" si="4"/>
        <v/>
      </c>
      <c r="M131" s="78" t="str">
        <f t="shared" si="6"/>
        <v/>
      </c>
      <c r="N131" s="72"/>
      <c r="O131" s="74" t="str">
        <f t="shared" si="7"/>
        <v/>
      </c>
      <c r="Q131" s="22"/>
      <c r="R131" s="54" t="str">
        <f>IF('Pivot månedslønnet'!A131="","",'Pivot månedslønnet'!A131)</f>
        <v/>
      </c>
      <c r="S131" s="55" t="str">
        <f>IF('Pivot månedslønnet'!B131="","",'Pivot månedslønnet'!B131)</f>
        <v/>
      </c>
      <c r="T131" s="67" t="str">
        <f>IF('Pivot månedslønnet'!B131="","",'Pivot månedslønnet'!C131)</f>
        <v/>
      </c>
    </row>
    <row r="132" spans="1:20" s="106" customFormat="1" x14ac:dyDescent="0.25">
      <c r="A132" s="29">
        <v>129</v>
      </c>
      <c r="B132" s="71" t="str">
        <f>IFERROR(VLOOKUP($A132,Baggrundsark!$F$4:$V$2502,10,FALSE),"")</f>
        <v/>
      </c>
      <c r="C132" s="71" t="str">
        <f>IFERROR(VLOOKUP($A132,Baggrundsark!$F$4:$T$2502,11,FALSE),"")</f>
        <v/>
      </c>
      <c r="D132" s="71" t="str">
        <f>IFERROR(VLOOKUP($A132,Baggrundsark!$F$4:$T$2502,13,FALSE),"")</f>
        <v/>
      </c>
      <c r="E132" s="71" t="str">
        <f>IFERROR(VLOOKUP($A132,Baggrundsark!$F$4:$T$2502,14,FALSE),"")</f>
        <v/>
      </c>
      <c r="F132" s="71" t="str">
        <f>IFERROR(VLOOKUP($A132,Baggrundsark!$F$4:$V$2502,17,FALSE),"")</f>
        <v/>
      </c>
      <c r="G132" s="76"/>
      <c r="H132" s="78" t="str">
        <f t="shared" si="5"/>
        <v/>
      </c>
      <c r="I132" s="79"/>
      <c r="J132" s="77"/>
      <c r="K132" s="77"/>
      <c r="L132" s="56" t="str">
        <f t="shared" ref="L132:L195" si="8">IF(SUM(I132:K132)=0,"",SUM(I132:K132))</f>
        <v/>
      </c>
      <c r="M132" s="78" t="str">
        <f t="shared" si="6"/>
        <v/>
      </c>
      <c r="N132" s="76"/>
      <c r="O132" s="74" t="str">
        <f t="shared" si="7"/>
        <v/>
      </c>
      <c r="Q132" s="22"/>
      <c r="R132" s="54" t="str">
        <f>IF('Pivot månedslønnet'!A132="","",'Pivot månedslønnet'!A132)</f>
        <v/>
      </c>
      <c r="S132" s="55" t="str">
        <f>IF('Pivot månedslønnet'!B132="","",'Pivot månedslønnet'!B132)</f>
        <v/>
      </c>
      <c r="T132" s="67" t="str">
        <f>IF('Pivot månedslønnet'!B132="","",'Pivot månedslønnet'!C132)</f>
        <v/>
      </c>
    </row>
    <row r="133" spans="1:20" s="106" customFormat="1" x14ac:dyDescent="0.25">
      <c r="A133" s="29">
        <v>130</v>
      </c>
      <c r="B133" s="71" t="str">
        <f>IFERROR(VLOOKUP($A133,Baggrundsark!$F$4:$V$2502,10,FALSE),"")</f>
        <v/>
      </c>
      <c r="C133" s="71" t="str">
        <f>IFERROR(VLOOKUP($A133,Baggrundsark!$F$4:$T$2502,11,FALSE),"")</f>
        <v/>
      </c>
      <c r="D133" s="71" t="str">
        <f>IFERROR(VLOOKUP($A133,Baggrundsark!$F$4:$T$2502,13,FALSE),"")</f>
        <v/>
      </c>
      <c r="E133" s="71" t="str">
        <f>IFERROR(VLOOKUP($A133,Baggrundsark!$F$4:$T$2502,14,FALSE),"")</f>
        <v/>
      </c>
      <c r="F133" s="71" t="str">
        <f>IFERROR(VLOOKUP($A133,Baggrundsark!$F$4:$V$2502,17,FALSE),"")</f>
        <v/>
      </c>
      <c r="G133" s="76"/>
      <c r="H133" s="78" t="str">
        <f t="shared" ref="H133:H196" si="9">IF((G133/37)*(1628/12)=0,"",(G133/37)*1628/12)</f>
        <v/>
      </c>
      <c r="I133" s="79"/>
      <c r="J133" s="79"/>
      <c r="K133" s="79"/>
      <c r="L133" s="56" t="str">
        <f t="shared" si="8"/>
        <v/>
      </c>
      <c r="M133" s="78" t="str">
        <f t="shared" ref="M133:M196" si="10">IFERROR(L133/H133,"")</f>
        <v/>
      </c>
      <c r="N133" s="76"/>
      <c r="O133" s="74" t="str">
        <f t="shared" ref="O133:O196" si="11">IFERROR(IF(N133*M133&gt;L133,L133,N133*M133),"")</f>
        <v/>
      </c>
      <c r="Q133" s="22"/>
      <c r="R133" s="54" t="str">
        <f>IF('Pivot månedslønnet'!A133="","",'Pivot månedslønnet'!A133)</f>
        <v/>
      </c>
      <c r="S133" s="55" t="str">
        <f>IF('Pivot månedslønnet'!B133="","",'Pivot månedslønnet'!B133)</f>
        <v/>
      </c>
      <c r="T133" s="67" t="str">
        <f>IF('Pivot månedslønnet'!B133="","",'Pivot månedslønnet'!C133)</f>
        <v/>
      </c>
    </row>
    <row r="134" spans="1:20" s="106" customFormat="1" x14ac:dyDescent="0.25">
      <c r="A134" s="29">
        <v>131</v>
      </c>
      <c r="B134" s="71" t="str">
        <f>IFERROR(VLOOKUP($A134,Baggrundsark!$F$4:$V$2502,10,FALSE),"")</f>
        <v/>
      </c>
      <c r="C134" s="71" t="str">
        <f>IFERROR(VLOOKUP($A134,Baggrundsark!$F$4:$T$2502,11,FALSE),"")</f>
        <v/>
      </c>
      <c r="D134" s="71" t="str">
        <f>IFERROR(VLOOKUP($A134,Baggrundsark!$F$4:$T$2502,13,FALSE),"")</f>
        <v/>
      </c>
      <c r="E134" s="71" t="str">
        <f>IFERROR(VLOOKUP($A134,Baggrundsark!$F$4:$T$2502,14,FALSE),"")</f>
        <v/>
      </c>
      <c r="F134" s="71" t="str">
        <f>IFERROR(VLOOKUP($A134,Baggrundsark!$F$4:$V$2502,17,FALSE),"")</f>
        <v/>
      </c>
      <c r="G134" s="76"/>
      <c r="H134" s="78" t="str">
        <f t="shared" si="9"/>
        <v/>
      </c>
      <c r="I134" s="79"/>
      <c r="J134" s="77"/>
      <c r="K134" s="77"/>
      <c r="L134" s="56" t="str">
        <f t="shared" si="8"/>
        <v/>
      </c>
      <c r="M134" s="78" t="str">
        <f t="shared" si="10"/>
        <v/>
      </c>
      <c r="N134" s="72"/>
      <c r="O134" s="74" t="str">
        <f t="shared" si="11"/>
        <v/>
      </c>
      <c r="Q134" s="22"/>
      <c r="R134" s="54" t="str">
        <f>IF('Pivot månedslønnet'!A134="","",'Pivot månedslønnet'!A134)</f>
        <v/>
      </c>
      <c r="S134" s="55" t="str">
        <f>IF('Pivot månedslønnet'!B134="","",'Pivot månedslønnet'!B134)</f>
        <v/>
      </c>
      <c r="T134" s="67" t="str">
        <f>IF('Pivot månedslønnet'!B134="","",'Pivot månedslønnet'!C134)</f>
        <v/>
      </c>
    </row>
    <row r="135" spans="1:20" s="106" customFormat="1" x14ac:dyDescent="0.25">
      <c r="A135" s="29">
        <v>132</v>
      </c>
      <c r="B135" s="71" t="str">
        <f>IFERROR(VLOOKUP($A135,Baggrundsark!$F$4:$V$2502,10,FALSE),"")</f>
        <v/>
      </c>
      <c r="C135" s="71" t="str">
        <f>IFERROR(VLOOKUP($A135,Baggrundsark!$F$4:$T$2502,11,FALSE),"")</f>
        <v/>
      </c>
      <c r="D135" s="71" t="str">
        <f>IFERROR(VLOOKUP($A135,Baggrundsark!$F$4:$T$2502,13,FALSE),"")</f>
        <v/>
      </c>
      <c r="E135" s="71" t="str">
        <f>IFERROR(VLOOKUP($A135,Baggrundsark!$F$4:$T$2502,14,FALSE),"")</f>
        <v/>
      </c>
      <c r="F135" s="71" t="str">
        <f>IFERROR(VLOOKUP($A135,Baggrundsark!$F$4:$V$2502,17,FALSE),"")</f>
        <v/>
      </c>
      <c r="G135" s="76"/>
      <c r="H135" s="78" t="str">
        <f t="shared" si="9"/>
        <v/>
      </c>
      <c r="I135" s="79"/>
      <c r="J135" s="79"/>
      <c r="K135" s="79"/>
      <c r="L135" s="56" t="str">
        <f t="shared" si="8"/>
        <v/>
      </c>
      <c r="M135" s="78" t="str">
        <f t="shared" si="10"/>
        <v/>
      </c>
      <c r="N135" s="76"/>
      <c r="O135" s="74" t="str">
        <f t="shared" si="11"/>
        <v/>
      </c>
      <c r="Q135" s="22"/>
      <c r="R135" s="54" t="str">
        <f>IF('Pivot månedslønnet'!A135="","",'Pivot månedslønnet'!A135)</f>
        <v/>
      </c>
      <c r="S135" s="55" t="str">
        <f>IF('Pivot månedslønnet'!B135="","",'Pivot månedslønnet'!B135)</f>
        <v/>
      </c>
      <c r="T135" s="67" t="str">
        <f>IF('Pivot månedslønnet'!B135="","",'Pivot månedslønnet'!C135)</f>
        <v/>
      </c>
    </row>
    <row r="136" spans="1:20" s="106" customFormat="1" x14ac:dyDescent="0.25">
      <c r="A136" s="29">
        <v>133</v>
      </c>
      <c r="B136" s="71" t="str">
        <f>IFERROR(VLOOKUP($A136,Baggrundsark!$F$4:$V$2502,10,FALSE),"")</f>
        <v/>
      </c>
      <c r="C136" s="71" t="str">
        <f>IFERROR(VLOOKUP($A136,Baggrundsark!$F$4:$T$2502,11,FALSE),"")</f>
        <v/>
      </c>
      <c r="D136" s="71" t="str">
        <f>IFERROR(VLOOKUP($A136,Baggrundsark!$F$4:$T$2502,13,FALSE),"")</f>
        <v/>
      </c>
      <c r="E136" s="71" t="str">
        <f>IFERROR(VLOOKUP($A136,Baggrundsark!$F$4:$T$2502,14,FALSE),"")</f>
        <v/>
      </c>
      <c r="F136" s="71" t="str">
        <f>IFERROR(VLOOKUP($A136,Baggrundsark!$F$4:$V$2502,17,FALSE),"")</f>
        <v/>
      </c>
      <c r="G136" s="76"/>
      <c r="H136" s="78" t="str">
        <f t="shared" si="9"/>
        <v/>
      </c>
      <c r="I136" s="79"/>
      <c r="J136" s="77"/>
      <c r="K136" s="77"/>
      <c r="L136" s="56" t="str">
        <f t="shared" si="8"/>
        <v/>
      </c>
      <c r="M136" s="78" t="str">
        <f t="shared" si="10"/>
        <v/>
      </c>
      <c r="N136" s="72"/>
      <c r="O136" s="74" t="str">
        <f t="shared" si="11"/>
        <v/>
      </c>
      <c r="Q136" s="22"/>
      <c r="R136" s="54" t="str">
        <f>IF('Pivot månedslønnet'!A136="","",'Pivot månedslønnet'!A136)</f>
        <v/>
      </c>
      <c r="S136" s="55" t="str">
        <f>IF('Pivot månedslønnet'!B136="","",'Pivot månedslønnet'!B136)</f>
        <v/>
      </c>
      <c r="T136" s="67" t="str">
        <f>IF('Pivot månedslønnet'!B136="","",'Pivot månedslønnet'!C136)</f>
        <v/>
      </c>
    </row>
    <row r="137" spans="1:20" s="106" customFormat="1" x14ac:dyDescent="0.25">
      <c r="A137" s="29">
        <v>134</v>
      </c>
      <c r="B137" s="71" t="str">
        <f>IFERROR(VLOOKUP($A137,Baggrundsark!$F$4:$V$2502,10,FALSE),"")</f>
        <v/>
      </c>
      <c r="C137" s="71" t="str">
        <f>IFERROR(VLOOKUP($A137,Baggrundsark!$F$4:$T$2502,11,FALSE),"")</f>
        <v/>
      </c>
      <c r="D137" s="71" t="str">
        <f>IFERROR(VLOOKUP($A137,Baggrundsark!$F$4:$T$2502,13,FALSE),"")</f>
        <v/>
      </c>
      <c r="E137" s="71" t="str">
        <f>IFERROR(VLOOKUP($A137,Baggrundsark!$F$4:$T$2502,14,FALSE),"")</f>
        <v/>
      </c>
      <c r="F137" s="71" t="str">
        <f>IFERROR(VLOOKUP($A137,Baggrundsark!$F$4:$V$2502,17,FALSE),"")</f>
        <v/>
      </c>
      <c r="G137" s="76"/>
      <c r="H137" s="78" t="str">
        <f t="shared" si="9"/>
        <v/>
      </c>
      <c r="I137" s="79"/>
      <c r="J137" s="79"/>
      <c r="K137" s="79"/>
      <c r="L137" s="56" t="str">
        <f t="shared" si="8"/>
        <v/>
      </c>
      <c r="M137" s="78" t="str">
        <f t="shared" si="10"/>
        <v/>
      </c>
      <c r="N137" s="76"/>
      <c r="O137" s="74" t="str">
        <f t="shared" si="11"/>
        <v/>
      </c>
      <c r="Q137" s="22"/>
      <c r="R137" s="54" t="str">
        <f>IF('Pivot månedslønnet'!A137="","",'Pivot månedslønnet'!A137)</f>
        <v/>
      </c>
      <c r="S137" s="55" t="str">
        <f>IF('Pivot månedslønnet'!B137="","",'Pivot månedslønnet'!B137)</f>
        <v/>
      </c>
      <c r="T137" s="67" t="str">
        <f>IF('Pivot månedslønnet'!B137="","",'Pivot månedslønnet'!C137)</f>
        <v/>
      </c>
    </row>
    <row r="138" spans="1:20" s="106" customFormat="1" x14ac:dyDescent="0.25">
      <c r="A138" s="29">
        <v>135</v>
      </c>
      <c r="B138" s="71" t="str">
        <f>IFERROR(VLOOKUP($A138,Baggrundsark!$F$4:$V$2502,10,FALSE),"")</f>
        <v/>
      </c>
      <c r="C138" s="71" t="str">
        <f>IFERROR(VLOOKUP($A138,Baggrundsark!$F$4:$T$2502,11,FALSE),"")</f>
        <v/>
      </c>
      <c r="D138" s="71" t="str">
        <f>IFERROR(VLOOKUP($A138,Baggrundsark!$F$4:$T$2502,13,FALSE),"")</f>
        <v/>
      </c>
      <c r="E138" s="71" t="str">
        <f>IFERROR(VLOOKUP($A138,Baggrundsark!$F$4:$T$2502,14,FALSE),"")</f>
        <v/>
      </c>
      <c r="F138" s="71" t="str">
        <f>IFERROR(VLOOKUP($A138,Baggrundsark!$F$4:$V$2502,17,FALSE),"")</f>
        <v/>
      </c>
      <c r="G138" s="76"/>
      <c r="H138" s="78" t="str">
        <f t="shared" si="9"/>
        <v/>
      </c>
      <c r="I138" s="79"/>
      <c r="J138" s="77"/>
      <c r="K138" s="77"/>
      <c r="L138" s="56" t="str">
        <f t="shared" si="8"/>
        <v/>
      </c>
      <c r="M138" s="78" t="str">
        <f t="shared" si="10"/>
        <v/>
      </c>
      <c r="N138" s="76"/>
      <c r="O138" s="74" t="str">
        <f t="shared" si="11"/>
        <v/>
      </c>
      <c r="Q138" s="22"/>
      <c r="R138" s="54" t="str">
        <f>IF('Pivot månedslønnet'!A138="","",'Pivot månedslønnet'!A138)</f>
        <v/>
      </c>
      <c r="S138" s="55" t="str">
        <f>IF('Pivot månedslønnet'!B138="","",'Pivot månedslønnet'!B138)</f>
        <v/>
      </c>
      <c r="T138" s="67" t="str">
        <f>IF('Pivot månedslønnet'!B138="","",'Pivot månedslønnet'!C138)</f>
        <v/>
      </c>
    </row>
    <row r="139" spans="1:20" s="106" customFormat="1" x14ac:dyDescent="0.25">
      <c r="A139" s="29">
        <v>136</v>
      </c>
      <c r="B139" s="71" t="str">
        <f>IFERROR(VLOOKUP($A139,Baggrundsark!$F$4:$V$2502,10,FALSE),"")</f>
        <v/>
      </c>
      <c r="C139" s="71" t="str">
        <f>IFERROR(VLOOKUP($A139,Baggrundsark!$F$4:$T$2502,11,FALSE),"")</f>
        <v/>
      </c>
      <c r="D139" s="71" t="str">
        <f>IFERROR(VLOOKUP($A139,Baggrundsark!$F$4:$T$2502,13,FALSE),"")</f>
        <v/>
      </c>
      <c r="E139" s="71" t="str">
        <f>IFERROR(VLOOKUP($A139,Baggrundsark!$F$4:$T$2502,14,FALSE),"")</f>
        <v/>
      </c>
      <c r="F139" s="71" t="str">
        <f>IFERROR(VLOOKUP($A139,Baggrundsark!$F$4:$V$2502,17,FALSE),"")</f>
        <v/>
      </c>
      <c r="G139" s="76"/>
      <c r="H139" s="78" t="str">
        <f t="shared" si="9"/>
        <v/>
      </c>
      <c r="I139" s="79"/>
      <c r="J139" s="79"/>
      <c r="K139" s="79"/>
      <c r="L139" s="56" t="str">
        <f t="shared" si="8"/>
        <v/>
      </c>
      <c r="M139" s="78" t="str">
        <f t="shared" si="10"/>
        <v/>
      </c>
      <c r="N139" s="72"/>
      <c r="O139" s="74" t="str">
        <f t="shared" si="11"/>
        <v/>
      </c>
      <c r="Q139" s="22"/>
      <c r="R139" s="54" t="str">
        <f>IF('Pivot månedslønnet'!A139="","",'Pivot månedslønnet'!A139)</f>
        <v/>
      </c>
      <c r="S139" s="55" t="str">
        <f>IF('Pivot månedslønnet'!B139="","",'Pivot månedslønnet'!B139)</f>
        <v/>
      </c>
      <c r="T139" s="67" t="str">
        <f>IF('Pivot månedslønnet'!B139="","",'Pivot månedslønnet'!C139)</f>
        <v/>
      </c>
    </row>
    <row r="140" spans="1:20" s="106" customFormat="1" x14ac:dyDescent="0.25">
      <c r="A140" s="29">
        <v>137</v>
      </c>
      <c r="B140" s="71" t="str">
        <f>IFERROR(VLOOKUP($A140,Baggrundsark!$F$4:$V$2502,10,FALSE),"")</f>
        <v/>
      </c>
      <c r="C140" s="71" t="str">
        <f>IFERROR(VLOOKUP($A140,Baggrundsark!$F$4:$T$2502,11,FALSE),"")</f>
        <v/>
      </c>
      <c r="D140" s="71" t="str">
        <f>IFERROR(VLOOKUP($A140,Baggrundsark!$F$4:$T$2502,13,FALSE),"")</f>
        <v/>
      </c>
      <c r="E140" s="71" t="str">
        <f>IFERROR(VLOOKUP($A140,Baggrundsark!$F$4:$T$2502,14,FALSE),"")</f>
        <v/>
      </c>
      <c r="F140" s="71" t="str">
        <f>IFERROR(VLOOKUP($A140,Baggrundsark!$F$4:$V$2502,17,FALSE),"")</f>
        <v/>
      </c>
      <c r="G140" s="76"/>
      <c r="H140" s="78" t="str">
        <f t="shared" si="9"/>
        <v/>
      </c>
      <c r="I140" s="77"/>
      <c r="J140" s="77"/>
      <c r="K140" s="77"/>
      <c r="L140" s="56" t="str">
        <f t="shared" si="8"/>
        <v/>
      </c>
      <c r="M140" s="78" t="str">
        <f t="shared" si="10"/>
        <v/>
      </c>
      <c r="N140" s="76"/>
      <c r="O140" s="74" t="str">
        <f t="shared" si="11"/>
        <v/>
      </c>
      <c r="Q140" s="22"/>
      <c r="R140" s="54" t="str">
        <f>IF('Pivot månedslønnet'!A140="","",'Pivot månedslønnet'!A140)</f>
        <v/>
      </c>
      <c r="S140" s="55" t="str">
        <f>IF('Pivot månedslønnet'!B140="","",'Pivot månedslønnet'!B140)</f>
        <v/>
      </c>
      <c r="T140" s="67" t="str">
        <f>IF('Pivot månedslønnet'!B140="","",'Pivot månedslønnet'!C140)</f>
        <v/>
      </c>
    </row>
    <row r="141" spans="1:20" s="106" customFormat="1" x14ac:dyDescent="0.25">
      <c r="A141" s="29">
        <v>138</v>
      </c>
      <c r="B141" s="71" t="str">
        <f>IFERROR(VLOOKUP($A141,Baggrundsark!$F$4:$V$2502,10,FALSE),"")</f>
        <v/>
      </c>
      <c r="C141" s="71" t="str">
        <f>IFERROR(VLOOKUP($A141,Baggrundsark!$F$4:$T$2502,11,FALSE),"")</f>
        <v/>
      </c>
      <c r="D141" s="71" t="str">
        <f>IFERROR(VLOOKUP($A141,Baggrundsark!$F$4:$T$2502,13,FALSE),"")</f>
        <v/>
      </c>
      <c r="E141" s="71" t="str">
        <f>IFERROR(VLOOKUP($A141,Baggrundsark!$F$4:$T$2502,14,FALSE),"")</f>
        <v/>
      </c>
      <c r="F141" s="71" t="str">
        <f>IFERROR(VLOOKUP($A141,Baggrundsark!$F$4:$V$2502,17,FALSE),"")</f>
        <v/>
      </c>
      <c r="G141" s="72"/>
      <c r="H141" s="78" t="str">
        <f t="shared" si="9"/>
        <v/>
      </c>
      <c r="I141" s="79"/>
      <c r="J141" s="79"/>
      <c r="K141" s="79"/>
      <c r="L141" s="56" t="str">
        <f t="shared" si="8"/>
        <v/>
      </c>
      <c r="M141" s="78" t="str">
        <f t="shared" si="10"/>
        <v/>
      </c>
      <c r="N141" s="72"/>
      <c r="O141" s="74" t="str">
        <f t="shared" si="11"/>
        <v/>
      </c>
      <c r="Q141" s="22"/>
      <c r="R141" s="54" t="str">
        <f>IF('Pivot månedslønnet'!A141="","",'Pivot månedslønnet'!A141)</f>
        <v/>
      </c>
      <c r="S141" s="55" t="str">
        <f>IF('Pivot månedslønnet'!B141="","",'Pivot månedslønnet'!B141)</f>
        <v/>
      </c>
      <c r="T141" s="67" t="str">
        <f>IF('Pivot månedslønnet'!B141="","",'Pivot månedslønnet'!C141)</f>
        <v/>
      </c>
    </row>
    <row r="142" spans="1:20" s="106" customFormat="1" x14ac:dyDescent="0.25">
      <c r="A142" s="29">
        <v>139</v>
      </c>
      <c r="B142" s="71" t="str">
        <f>IFERROR(VLOOKUP($A142,Baggrundsark!$F$4:$V$2502,10,FALSE),"")</f>
        <v/>
      </c>
      <c r="C142" s="71" t="str">
        <f>IFERROR(VLOOKUP($A142,Baggrundsark!$F$4:$T$2502,11,FALSE),"")</f>
        <v/>
      </c>
      <c r="D142" s="71" t="str">
        <f>IFERROR(VLOOKUP($A142,Baggrundsark!$F$4:$T$2502,13,FALSE),"")</f>
        <v/>
      </c>
      <c r="E142" s="71" t="str">
        <f>IFERROR(VLOOKUP($A142,Baggrundsark!$F$4:$T$2502,14,FALSE),"")</f>
        <v/>
      </c>
      <c r="F142" s="71" t="str">
        <f>IFERROR(VLOOKUP($A142,Baggrundsark!$F$4:$V$2502,17,FALSE),"")</f>
        <v/>
      </c>
      <c r="G142" s="76"/>
      <c r="H142" s="78" t="str">
        <f t="shared" si="9"/>
        <v/>
      </c>
      <c r="I142" s="77"/>
      <c r="J142" s="77"/>
      <c r="K142" s="77"/>
      <c r="L142" s="56" t="str">
        <f t="shared" si="8"/>
        <v/>
      </c>
      <c r="M142" s="78" t="str">
        <f t="shared" si="10"/>
        <v/>
      </c>
      <c r="N142" s="76"/>
      <c r="O142" s="74" t="str">
        <f t="shared" si="11"/>
        <v/>
      </c>
      <c r="Q142" s="22"/>
      <c r="R142" s="54" t="str">
        <f>IF('Pivot månedslønnet'!A142="","",'Pivot månedslønnet'!A142)</f>
        <v/>
      </c>
      <c r="S142" s="55" t="str">
        <f>IF('Pivot månedslønnet'!B142="","",'Pivot månedslønnet'!B142)</f>
        <v/>
      </c>
      <c r="T142" s="67" t="str">
        <f>IF('Pivot månedslønnet'!B142="","",'Pivot månedslønnet'!C142)</f>
        <v/>
      </c>
    </row>
    <row r="143" spans="1:20" s="106" customFormat="1" x14ac:dyDescent="0.25">
      <c r="A143" s="29">
        <v>140</v>
      </c>
      <c r="B143" s="71" t="str">
        <f>IFERROR(VLOOKUP($A143,Baggrundsark!$F$4:$V$2502,10,FALSE),"")</f>
        <v/>
      </c>
      <c r="C143" s="71" t="str">
        <f>IFERROR(VLOOKUP($A143,Baggrundsark!$F$4:$T$2502,11,FALSE),"")</f>
        <v/>
      </c>
      <c r="D143" s="71" t="str">
        <f>IFERROR(VLOOKUP($A143,Baggrundsark!$F$4:$T$2502,13,FALSE),"")</f>
        <v/>
      </c>
      <c r="E143" s="71" t="str">
        <f>IFERROR(VLOOKUP($A143,Baggrundsark!$F$4:$T$2502,14,FALSE),"")</f>
        <v/>
      </c>
      <c r="F143" s="71" t="str">
        <f>IFERROR(VLOOKUP($A143,Baggrundsark!$F$4:$V$2502,17,FALSE),"")</f>
        <v/>
      </c>
      <c r="G143" s="72"/>
      <c r="H143" s="78" t="str">
        <f t="shared" si="9"/>
        <v/>
      </c>
      <c r="I143" s="79"/>
      <c r="J143" s="79"/>
      <c r="K143" s="79"/>
      <c r="L143" s="56" t="str">
        <f t="shared" si="8"/>
        <v/>
      </c>
      <c r="M143" s="78" t="str">
        <f t="shared" si="10"/>
        <v/>
      </c>
      <c r="N143" s="76"/>
      <c r="O143" s="74" t="str">
        <f t="shared" si="11"/>
        <v/>
      </c>
      <c r="Q143" s="22"/>
      <c r="R143" s="54" t="str">
        <f>IF('Pivot månedslønnet'!A143="","",'Pivot månedslønnet'!A143)</f>
        <v/>
      </c>
      <c r="S143" s="55" t="str">
        <f>IF('Pivot månedslønnet'!B143="","",'Pivot månedslønnet'!B143)</f>
        <v/>
      </c>
      <c r="T143" s="67" t="str">
        <f>IF('Pivot månedslønnet'!B143="","",'Pivot månedslønnet'!C143)</f>
        <v/>
      </c>
    </row>
    <row r="144" spans="1:20" s="106" customFormat="1" x14ac:dyDescent="0.25">
      <c r="A144" s="29">
        <v>141</v>
      </c>
      <c r="B144" s="71" t="str">
        <f>IFERROR(VLOOKUP($A144,Baggrundsark!$F$4:$V$2502,10,FALSE),"")</f>
        <v/>
      </c>
      <c r="C144" s="71" t="str">
        <f>IFERROR(VLOOKUP($A144,Baggrundsark!$F$4:$T$2502,11,FALSE),"")</f>
        <v/>
      </c>
      <c r="D144" s="71" t="str">
        <f>IFERROR(VLOOKUP($A144,Baggrundsark!$F$4:$T$2502,13,FALSE),"")</f>
        <v/>
      </c>
      <c r="E144" s="71" t="str">
        <f>IFERROR(VLOOKUP($A144,Baggrundsark!$F$4:$T$2502,14,FALSE),"")</f>
        <v/>
      </c>
      <c r="F144" s="71" t="str">
        <f>IFERROR(VLOOKUP($A144,Baggrundsark!$F$4:$V$2502,17,FALSE),"")</f>
        <v/>
      </c>
      <c r="G144" s="76"/>
      <c r="H144" s="78" t="str">
        <f t="shared" si="9"/>
        <v/>
      </c>
      <c r="I144" s="77"/>
      <c r="J144" s="77"/>
      <c r="K144" s="77"/>
      <c r="L144" s="56" t="str">
        <f t="shared" si="8"/>
        <v/>
      </c>
      <c r="M144" s="78" t="str">
        <f t="shared" si="10"/>
        <v/>
      </c>
      <c r="N144" s="72"/>
      <c r="O144" s="74" t="str">
        <f t="shared" si="11"/>
        <v/>
      </c>
      <c r="Q144" s="22"/>
      <c r="R144" s="54" t="str">
        <f>IF('Pivot månedslønnet'!A144="","",'Pivot månedslønnet'!A144)</f>
        <v/>
      </c>
      <c r="S144" s="55" t="str">
        <f>IF('Pivot månedslønnet'!B144="","",'Pivot månedslønnet'!B144)</f>
        <v/>
      </c>
      <c r="T144" s="67" t="str">
        <f>IF('Pivot månedslønnet'!B144="","",'Pivot månedslønnet'!C144)</f>
        <v/>
      </c>
    </row>
    <row r="145" spans="1:20" s="106" customFormat="1" x14ac:dyDescent="0.25">
      <c r="A145" s="29">
        <v>142</v>
      </c>
      <c r="B145" s="71" t="str">
        <f>IFERROR(VLOOKUP($A145,Baggrundsark!$F$4:$V$2502,10,FALSE),"")</f>
        <v/>
      </c>
      <c r="C145" s="71" t="str">
        <f>IFERROR(VLOOKUP($A145,Baggrundsark!$F$4:$T$2502,11,FALSE),"")</f>
        <v/>
      </c>
      <c r="D145" s="71" t="str">
        <f>IFERROR(VLOOKUP($A145,Baggrundsark!$F$4:$T$2502,13,FALSE),"")</f>
        <v/>
      </c>
      <c r="E145" s="71" t="str">
        <f>IFERROR(VLOOKUP($A145,Baggrundsark!$F$4:$T$2502,14,FALSE),"")</f>
        <v/>
      </c>
      <c r="F145" s="71" t="str">
        <f>IFERROR(VLOOKUP($A145,Baggrundsark!$F$4:$V$2502,17,FALSE),"")</f>
        <v/>
      </c>
      <c r="G145" s="72"/>
      <c r="H145" s="78" t="str">
        <f t="shared" si="9"/>
        <v/>
      </c>
      <c r="I145" s="79"/>
      <c r="J145" s="79"/>
      <c r="K145" s="79"/>
      <c r="L145" s="56" t="str">
        <f t="shared" si="8"/>
        <v/>
      </c>
      <c r="M145" s="78" t="str">
        <f t="shared" si="10"/>
        <v/>
      </c>
      <c r="N145" s="76"/>
      <c r="O145" s="74" t="str">
        <f t="shared" si="11"/>
        <v/>
      </c>
      <c r="Q145" s="22"/>
      <c r="R145" s="54" t="str">
        <f>IF('Pivot månedslønnet'!A145="","",'Pivot månedslønnet'!A145)</f>
        <v/>
      </c>
      <c r="S145" s="55" t="str">
        <f>IF('Pivot månedslønnet'!B145="","",'Pivot månedslønnet'!B145)</f>
        <v/>
      </c>
      <c r="T145" s="67" t="str">
        <f>IF('Pivot månedslønnet'!B145="","",'Pivot månedslønnet'!C145)</f>
        <v/>
      </c>
    </row>
    <row r="146" spans="1:20" s="106" customFormat="1" x14ac:dyDescent="0.25">
      <c r="A146" s="29">
        <v>143</v>
      </c>
      <c r="B146" s="71" t="str">
        <f>IFERROR(VLOOKUP($A146,Baggrundsark!$F$4:$V$2502,10,FALSE),"")</f>
        <v/>
      </c>
      <c r="C146" s="71" t="str">
        <f>IFERROR(VLOOKUP($A146,Baggrundsark!$F$4:$T$2502,11,FALSE),"")</f>
        <v/>
      </c>
      <c r="D146" s="71" t="str">
        <f>IFERROR(VLOOKUP($A146,Baggrundsark!$F$4:$T$2502,13,FALSE),"")</f>
        <v/>
      </c>
      <c r="E146" s="71" t="str">
        <f>IFERROR(VLOOKUP($A146,Baggrundsark!$F$4:$T$2502,14,FALSE),"")</f>
        <v/>
      </c>
      <c r="F146" s="71" t="str">
        <f>IFERROR(VLOOKUP($A146,Baggrundsark!$F$4:$V$2502,17,FALSE),"")</f>
        <v/>
      </c>
      <c r="G146" s="76"/>
      <c r="H146" s="78" t="str">
        <f t="shared" si="9"/>
        <v/>
      </c>
      <c r="I146" s="77"/>
      <c r="J146" s="77"/>
      <c r="K146" s="77"/>
      <c r="L146" s="56" t="str">
        <f t="shared" si="8"/>
        <v/>
      </c>
      <c r="M146" s="78" t="str">
        <f t="shared" si="10"/>
        <v/>
      </c>
      <c r="N146" s="72"/>
      <c r="O146" s="74" t="str">
        <f t="shared" si="11"/>
        <v/>
      </c>
      <c r="Q146" s="22"/>
      <c r="R146" s="54" t="str">
        <f>IF('Pivot månedslønnet'!A146="","",'Pivot månedslønnet'!A146)</f>
        <v/>
      </c>
      <c r="S146" s="55" t="str">
        <f>IF('Pivot månedslønnet'!B146="","",'Pivot månedslønnet'!B146)</f>
        <v/>
      </c>
      <c r="T146" s="67" t="str">
        <f>IF('Pivot månedslønnet'!B146="","",'Pivot månedslønnet'!C146)</f>
        <v/>
      </c>
    </row>
    <row r="147" spans="1:20" s="106" customFormat="1" x14ac:dyDescent="0.25">
      <c r="A147" s="29">
        <v>144</v>
      </c>
      <c r="B147" s="71" t="str">
        <f>IFERROR(VLOOKUP($A147,Baggrundsark!$F$4:$V$2502,10,FALSE),"")</f>
        <v/>
      </c>
      <c r="C147" s="71" t="str">
        <f>IFERROR(VLOOKUP($A147,Baggrundsark!$F$4:$T$2502,11,FALSE),"")</f>
        <v/>
      </c>
      <c r="D147" s="71" t="str">
        <f>IFERROR(VLOOKUP($A147,Baggrundsark!$F$4:$T$2502,13,FALSE),"")</f>
        <v/>
      </c>
      <c r="E147" s="71" t="str">
        <f>IFERROR(VLOOKUP($A147,Baggrundsark!$F$4:$T$2502,14,FALSE),"")</f>
        <v/>
      </c>
      <c r="F147" s="71" t="str">
        <f>IFERROR(VLOOKUP($A147,Baggrundsark!$F$4:$V$2502,17,FALSE),"")</f>
        <v/>
      </c>
      <c r="G147" s="72"/>
      <c r="H147" s="78" t="str">
        <f t="shared" si="9"/>
        <v/>
      </c>
      <c r="I147" s="79"/>
      <c r="J147" s="79"/>
      <c r="K147" s="79"/>
      <c r="L147" s="56" t="str">
        <f t="shared" si="8"/>
        <v/>
      </c>
      <c r="M147" s="78" t="str">
        <f t="shared" si="10"/>
        <v/>
      </c>
      <c r="N147" s="76"/>
      <c r="O147" s="74" t="str">
        <f t="shared" si="11"/>
        <v/>
      </c>
      <c r="Q147" s="22"/>
      <c r="R147" s="54" t="str">
        <f>IF('Pivot månedslønnet'!A147="","",'Pivot månedslønnet'!A147)</f>
        <v/>
      </c>
      <c r="S147" s="55" t="str">
        <f>IF('Pivot månedslønnet'!B147="","",'Pivot månedslønnet'!B147)</f>
        <v/>
      </c>
      <c r="T147" s="67" t="str">
        <f>IF('Pivot månedslønnet'!B147="","",'Pivot månedslønnet'!C147)</f>
        <v/>
      </c>
    </row>
    <row r="148" spans="1:20" s="106" customFormat="1" x14ac:dyDescent="0.25">
      <c r="A148" s="29">
        <v>145</v>
      </c>
      <c r="B148" s="71" t="str">
        <f>IFERROR(VLOOKUP($A148,Baggrundsark!$F$4:$V$2502,10,FALSE),"")</f>
        <v/>
      </c>
      <c r="C148" s="71" t="str">
        <f>IFERROR(VLOOKUP($A148,Baggrundsark!$F$4:$T$2502,11,FALSE),"")</f>
        <v/>
      </c>
      <c r="D148" s="71" t="str">
        <f>IFERROR(VLOOKUP($A148,Baggrundsark!$F$4:$T$2502,13,FALSE),"")</f>
        <v/>
      </c>
      <c r="E148" s="71" t="str">
        <f>IFERROR(VLOOKUP($A148,Baggrundsark!$F$4:$T$2502,14,FALSE),"")</f>
        <v/>
      </c>
      <c r="F148" s="71" t="str">
        <f>IFERROR(VLOOKUP($A148,Baggrundsark!$F$4:$V$2502,17,FALSE),"")</f>
        <v/>
      </c>
      <c r="G148" s="76"/>
      <c r="H148" s="78" t="str">
        <f t="shared" si="9"/>
        <v/>
      </c>
      <c r="I148" s="77"/>
      <c r="J148" s="77"/>
      <c r="K148" s="77"/>
      <c r="L148" s="56" t="str">
        <f t="shared" si="8"/>
        <v/>
      </c>
      <c r="M148" s="78" t="str">
        <f t="shared" si="10"/>
        <v/>
      </c>
      <c r="N148" s="76"/>
      <c r="O148" s="74" t="str">
        <f t="shared" si="11"/>
        <v/>
      </c>
      <c r="Q148" s="22"/>
      <c r="R148" s="54" t="str">
        <f>IF('Pivot månedslønnet'!A148="","",'Pivot månedslønnet'!A148)</f>
        <v/>
      </c>
      <c r="S148" s="55" t="str">
        <f>IF('Pivot månedslønnet'!B148="","",'Pivot månedslønnet'!B148)</f>
        <v/>
      </c>
      <c r="T148" s="67" t="str">
        <f>IF('Pivot månedslønnet'!B148="","",'Pivot månedslønnet'!C148)</f>
        <v/>
      </c>
    </row>
    <row r="149" spans="1:20" s="106" customFormat="1" x14ac:dyDescent="0.25">
      <c r="A149" s="29">
        <v>146</v>
      </c>
      <c r="B149" s="71" t="str">
        <f>IFERROR(VLOOKUP($A149,Baggrundsark!$F$4:$V$2502,10,FALSE),"")</f>
        <v/>
      </c>
      <c r="C149" s="71" t="str">
        <f>IFERROR(VLOOKUP($A149,Baggrundsark!$F$4:$T$2502,11,FALSE),"")</f>
        <v/>
      </c>
      <c r="D149" s="71" t="str">
        <f>IFERROR(VLOOKUP($A149,Baggrundsark!$F$4:$T$2502,13,FALSE),"")</f>
        <v/>
      </c>
      <c r="E149" s="71" t="str">
        <f>IFERROR(VLOOKUP($A149,Baggrundsark!$F$4:$T$2502,14,FALSE),"")</f>
        <v/>
      </c>
      <c r="F149" s="71" t="str">
        <f>IFERROR(VLOOKUP($A149,Baggrundsark!$F$4:$V$2502,17,FALSE),"")</f>
        <v/>
      </c>
      <c r="G149" s="72"/>
      <c r="H149" s="78" t="str">
        <f t="shared" si="9"/>
        <v/>
      </c>
      <c r="I149" s="79"/>
      <c r="J149" s="79"/>
      <c r="K149" s="79"/>
      <c r="L149" s="56" t="str">
        <f t="shared" si="8"/>
        <v/>
      </c>
      <c r="M149" s="78" t="str">
        <f t="shared" si="10"/>
        <v/>
      </c>
      <c r="N149" s="72"/>
      <c r="O149" s="74" t="str">
        <f t="shared" si="11"/>
        <v/>
      </c>
      <c r="Q149" s="22"/>
      <c r="R149" s="54" t="str">
        <f>IF('Pivot månedslønnet'!A149="","",'Pivot månedslønnet'!A149)</f>
        <v/>
      </c>
      <c r="S149" s="55" t="str">
        <f>IF('Pivot månedslønnet'!B149="","",'Pivot månedslønnet'!B149)</f>
        <v/>
      </c>
      <c r="T149" s="67" t="str">
        <f>IF('Pivot månedslønnet'!B149="","",'Pivot månedslønnet'!C149)</f>
        <v/>
      </c>
    </row>
    <row r="150" spans="1:20" s="106" customFormat="1" x14ac:dyDescent="0.25">
      <c r="A150" s="29">
        <v>147</v>
      </c>
      <c r="B150" s="71" t="str">
        <f>IFERROR(VLOOKUP($A150,Baggrundsark!$F$4:$V$2502,10,FALSE),"")</f>
        <v/>
      </c>
      <c r="C150" s="71" t="str">
        <f>IFERROR(VLOOKUP($A150,Baggrundsark!$F$4:$T$2502,11,FALSE),"")</f>
        <v/>
      </c>
      <c r="D150" s="71" t="str">
        <f>IFERROR(VLOOKUP($A150,Baggrundsark!$F$4:$T$2502,13,FALSE),"")</f>
        <v/>
      </c>
      <c r="E150" s="71" t="str">
        <f>IFERROR(VLOOKUP($A150,Baggrundsark!$F$4:$T$2502,14,FALSE),"")</f>
        <v/>
      </c>
      <c r="F150" s="71" t="str">
        <f>IFERROR(VLOOKUP($A150,Baggrundsark!$F$4:$V$2502,17,FALSE),"")</f>
        <v/>
      </c>
      <c r="G150" s="76"/>
      <c r="H150" s="78" t="str">
        <f t="shared" si="9"/>
        <v/>
      </c>
      <c r="I150" s="77"/>
      <c r="J150" s="77"/>
      <c r="K150" s="77"/>
      <c r="L150" s="56" t="str">
        <f t="shared" si="8"/>
        <v/>
      </c>
      <c r="M150" s="78" t="str">
        <f t="shared" si="10"/>
        <v/>
      </c>
      <c r="N150" s="76"/>
      <c r="O150" s="74" t="str">
        <f t="shared" si="11"/>
        <v/>
      </c>
      <c r="Q150" s="22"/>
      <c r="R150" s="54" t="str">
        <f>IF('Pivot månedslønnet'!A150="","",'Pivot månedslønnet'!A150)</f>
        <v/>
      </c>
      <c r="S150" s="55" t="str">
        <f>IF('Pivot månedslønnet'!B150="","",'Pivot månedslønnet'!B150)</f>
        <v/>
      </c>
      <c r="T150" s="67" t="str">
        <f>IF('Pivot månedslønnet'!B150="","",'Pivot månedslønnet'!C150)</f>
        <v/>
      </c>
    </row>
    <row r="151" spans="1:20" s="106" customFormat="1" x14ac:dyDescent="0.25">
      <c r="A151" s="29">
        <v>148</v>
      </c>
      <c r="B151" s="71" t="str">
        <f>IFERROR(VLOOKUP($A151,Baggrundsark!$F$4:$V$2502,10,FALSE),"")</f>
        <v/>
      </c>
      <c r="C151" s="71" t="str">
        <f>IFERROR(VLOOKUP($A151,Baggrundsark!$F$4:$T$2502,11,FALSE),"")</f>
        <v/>
      </c>
      <c r="D151" s="71" t="str">
        <f>IFERROR(VLOOKUP($A151,Baggrundsark!$F$4:$T$2502,13,FALSE),"")</f>
        <v/>
      </c>
      <c r="E151" s="71" t="str">
        <f>IFERROR(VLOOKUP($A151,Baggrundsark!$F$4:$T$2502,14,FALSE),"")</f>
        <v/>
      </c>
      <c r="F151" s="71" t="str">
        <f>IFERROR(VLOOKUP($A151,Baggrundsark!$F$4:$V$2502,17,FALSE),"")</f>
        <v/>
      </c>
      <c r="G151" s="72"/>
      <c r="H151" s="78" t="str">
        <f t="shared" si="9"/>
        <v/>
      </c>
      <c r="I151" s="79"/>
      <c r="J151" s="79"/>
      <c r="K151" s="79"/>
      <c r="L151" s="56" t="str">
        <f t="shared" si="8"/>
        <v/>
      </c>
      <c r="M151" s="78" t="str">
        <f t="shared" si="10"/>
        <v/>
      </c>
      <c r="N151" s="72"/>
      <c r="O151" s="74" t="str">
        <f t="shared" si="11"/>
        <v/>
      </c>
      <c r="Q151" s="22"/>
      <c r="R151" s="54" t="str">
        <f>IF('Pivot månedslønnet'!A151="","",'Pivot månedslønnet'!A151)</f>
        <v/>
      </c>
      <c r="S151" s="55" t="str">
        <f>IF('Pivot månedslønnet'!B151="","",'Pivot månedslønnet'!B151)</f>
        <v/>
      </c>
      <c r="T151" s="67" t="str">
        <f>IF('Pivot månedslønnet'!B151="","",'Pivot månedslønnet'!C151)</f>
        <v/>
      </c>
    </row>
    <row r="152" spans="1:20" s="106" customFormat="1" x14ac:dyDescent="0.25">
      <c r="A152" s="29">
        <v>149</v>
      </c>
      <c r="B152" s="71" t="str">
        <f>IFERROR(VLOOKUP($A152,Baggrundsark!$F$4:$V$2502,10,FALSE),"")</f>
        <v/>
      </c>
      <c r="C152" s="71" t="str">
        <f>IFERROR(VLOOKUP($A152,Baggrundsark!$F$4:$T$2502,11,FALSE),"")</f>
        <v/>
      </c>
      <c r="D152" s="71" t="str">
        <f>IFERROR(VLOOKUP($A152,Baggrundsark!$F$4:$T$2502,13,FALSE),"")</f>
        <v/>
      </c>
      <c r="E152" s="71" t="str">
        <f>IFERROR(VLOOKUP($A152,Baggrundsark!$F$4:$T$2502,14,FALSE),"")</f>
        <v/>
      </c>
      <c r="F152" s="71" t="str">
        <f>IFERROR(VLOOKUP($A152,Baggrundsark!$F$4:$V$2502,17,FALSE),"")</f>
        <v/>
      </c>
      <c r="G152" s="76"/>
      <c r="H152" s="78" t="str">
        <f t="shared" si="9"/>
        <v/>
      </c>
      <c r="I152" s="77"/>
      <c r="J152" s="77"/>
      <c r="K152" s="77"/>
      <c r="L152" s="56" t="str">
        <f t="shared" si="8"/>
        <v/>
      </c>
      <c r="M152" s="78" t="str">
        <f t="shared" si="10"/>
        <v/>
      </c>
      <c r="N152" s="76"/>
      <c r="O152" s="74" t="str">
        <f t="shared" si="11"/>
        <v/>
      </c>
      <c r="Q152" s="22"/>
      <c r="R152" s="54" t="str">
        <f>IF('Pivot månedslønnet'!A152="","",'Pivot månedslønnet'!A152)</f>
        <v/>
      </c>
      <c r="S152" s="55" t="str">
        <f>IF('Pivot månedslønnet'!B152="","",'Pivot månedslønnet'!B152)</f>
        <v/>
      </c>
      <c r="T152" s="67" t="str">
        <f>IF('Pivot månedslønnet'!B152="","",'Pivot månedslønnet'!C152)</f>
        <v/>
      </c>
    </row>
    <row r="153" spans="1:20" s="106" customFormat="1" x14ac:dyDescent="0.25">
      <c r="A153" s="29">
        <v>150</v>
      </c>
      <c r="B153" s="71" t="str">
        <f>IFERROR(VLOOKUP($A153,Baggrundsark!$F$4:$V$2502,10,FALSE),"")</f>
        <v/>
      </c>
      <c r="C153" s="71" t="str">
        <f>IFERROR(VLOOKUP($A153,Baggrundsark!$F$4:$T$2502,11,FALSE),"")</f>
        <v/>
      </c>
      <c r="D153" s="71" t="str">
        <f>IFERROR(VLOOKUP($A153,Baggrundsark!$F$4:$T$2502,13,FALSE),"")</f>
        <v/>
      </c>
      <c r="E153" s="71" t="str">
        <f>IFERROR(VLOOKUP($A153,Baggrundsark!$F$4:$T$2502,14,FALSE),"")</f>
        <v/>
      </c>
      <c r="F153" s="71" t="str">
        <f>IFERROR(VLOOKUP($A153,Baggrundsark!$F$4:$V$2502,17,FALSE),"")</f>
        <v/>
      </c>
      <c r="G153" s="72"/>
      <c r="H153" s="78" t="str">
        <f t="shared" si="9"/>
        <v/>
      </c>
      <c r="I153" s="79"/>
      <c r="J153" s="79"/>
      <c r="K153" s="79"/>
      <c r="L153" s="56" t="str">
        <f t="shared" si="8"/>
        <v/>
      </c>
      <c r="M153" s="78" t="str">
        <f t="shared" si="10"/>
        <v/>
      </c>
      <c r="N153" s="72"/>
      <c r="O153" s="74" t="str">
        <f t="shared" si="11"/>
        <v/>
      </c>
      <c r="Q153" s="22"/>
      <c r="R153" s="54" t="str">
        <f>IF('Pivot månedslønnet'!A153="","",'Pivot månedslønnet'!A153)</f>
        <v/>
      </c>
      <c r="S153" s="55" t="str">
        <f>IF('Pivot månedslønnet'!B153="","",'Pivot månedslønnet'!B153)</f>
        <v/>
      </c>
      <c r="T153" s="67" t="str">
        <f>IF('Pivot månedslønnet'!B153="","",'Pivot månedslønnet'!C153)</f>
        <v/>
      </c>
    </row>
    <row r="154" spans="1:20" s="106" customFormat="1" x14ac:dyDescent="0.25">
      <c r="A154" s="29">
        <v>151</v>
      </c>
      <c r="B154" s="71" t="str">
        <f>IFERROR(VLOOKUP($A154,Baggrundsark!$F$4:$V$2502,10,FALSE),"")</f>
        <v/>
      </c>
      <c r="C154" s="71" t="str">
        <f>IFERROR(VLOOKUP($A154,Baggrundsark!$F$4:$T$2502,11,FALSE),"")</f>
        <v/>
      </c>
      <c r="D154" s="71" t="str">
        <f>IFERROR(VLOOKUP($A154,Baggrundsark!$F$4:$T$2502,13,FALSE),"")</f>
        <v/>
      </c>
      <c r="E154" s="71" t="str">
        <f>IFERROR(VLOOKUP($A154,Baggrundsark!$F$4:$T$2502,14,FALSE),"")</f>
        <v/>
      </c>
      <c r="F154" s="71" t="str">
        <f>IFERROR(VLOOKUP($A154,Baggrundsark!$F$4:$V$2502,17,FALSE),"")</f>
        <v/>
      </c>
      <c r="G154" s="76"/>
      <c r="H154" s="78" t="str">
        <f t="shared" si="9"/>
        <v/>
      </c>
      <c r="I154" s="77"/>
      <c r="J154" s="77"/>
      <c r="K154" s="77"/>
      <c r="L154" s="56" t="str">
        <f t="shared" si="8"/>
        <v/>
      </c>
      <c r="M154" s="78" t="str">
        <f t="shared" si="10"/>
        <v/>
      </c>
      <c r="N154" s="76"/>
      <c r="O154" s="74" t="str">
        <f t="shared" si="11"/>
        <v/>
      </c>
      <c r="Q154" s="22"/>
      <c r="R154" s="54" t="str">
        <f>IF('Pivot månedslønnet'!A154="","",'Pivot månedslønnet'!A154)</f>
        <v/>
      </c>
      <c r="S154" s="55" t="str">
        <f>IF('Pivot månedslønnet'!B154="","",'Pivot månedslønnet'!B154)</f>
        <v/>
      </c>
      <c r="T154" s="67" t="str">
        <f>IF('Pivot månedslønnet'!B154="","",'Pivot månedslønnet'!C154)</f>
        <v/>
      </c>
    </row>
    <row r="155" spans="1:20" s="106" customFormat="1" x14ac:dyDescent="0.25">
      <c r="A155" s="29">
        <v>152</v>
      </c>
      <c r="B155" s="71" t="str">
        <f>IFERROR(VLOOKUP($A155,Baggrundsark!$F$4:$V$2502,10,FALSE),"")</f>
        <v/>
      </c>
      <c r="C155" s="71" t="str">
        <f>IFERROR(VLOOKUP($A155,Baggrundsark!$F$4:$T$2502,11,FALSE),"")</f>
        <v/>
      </c>
      <c r="D155" s="71" t="str">
        <f>IFERROR(VLOOKUP($A155,Baggrundsark!$F$4:$T$2502,13,FALSE),"")</f>
        <v/>
      </c>
      <c r="E155" s="71" t="str">
        <f>IFERROR(VLOOKUP($A155,Baggrundsark!$F$4:$T$2502,14,FALSE),"")</f>
        <v/>
      </c>
      <c r="F155" s="71" t="str">
        <f>IFERROR(VLOOKUP($A155,Baggrundsark!$F$4:$V$2502,17,FALSE),"")</f>
        <v/>
      </c>
      <c r="G155" s="72"/>
      <c r="H155" s="78" t="str">
        <f t="shared" si="9"/>
        <v/>
      </c>
      <c r="I155" s="79"/>
      <c r="J155" s="79"/>
      <c r="K155" s="79"/>
      <c r="L155" s="56" t="str">
        <f t="shared" si="8"/>
        <v/>
      </c>
      <c r="M155" s="78" t="str">
        <f t="shared" si="10"/>
        <v/>
      </c>
      <c r="N155" s="72"/>
      <c r="O155" s="74" t="str">
        <f t="shared" si="11"/>
        <v/>
      </c>
      <c r="Q155" s="22"/>
      <c r="R155" s="54" t="str">
        <f>IF('Pivot månedslønnet'!A155="","",'Pivot månedslønnet'!A155)</f>
        <v/>
      </c>
      <c r="S155" s="55" t="str">
        <f>IF('Pivot månedslønnet'!B155="","",'Pivot månedslønnet'!B155)</f>
        <v/>
      </c>
      <c r="T155" s="67" t="str">
        <f>IF('Pivot månedslønnet'!B155="","",'Pivot månedslønnet'!C155)</f>
        <v/>
      </c>
    </row>
    <row r="156" spans="1:20" s="106" customFormat="1" x14ac:dyDescent="0.25">
      <c r="A156" s="29">
        <v>153</v>
      </c>
      <c r="B156" s="71" t="str">
        <f>IFERROR(VLOOKUP($A156,Baggrundsark!$F$4:$V$2502,10,FALSE),"")</f>
        <v/>
      </c>
      <c r="C156" s="71" t="str">
        <f>IFERROR(VLOOKUP($A156,Baggrundsark!$F$4:$T$2502,11,FALSE),"")</f>
        <v/>
      </c>
      <c r="D156" s="71" t="str">
        <f>IFERROR(VLOOKUP($A156,Baggrundsark!$F$4:$T$2502,13,FALSE),"")</f>
        <v/>
      </c>
      <c r="E156" s="71" t="str">
        <f>IFERROR(VLOOKUP($A156,Baggrundsark!$F$4:$T$2502,14,FALSE),"")</f>
        <v/>
      </c>
      <c r="F156" s="71" t="str">
        <f>IFERROR(VLOOKUP($A156,Baggrundsark!$F$4:$V$2502,17,FALSE),"")</f>
        <v/>
      </c>
      <c r="G156" s="76"/>
      <c r="H156" s="78" t="str">
        <f t="shared" si="9"/>
        <v/>
      </c>
      <c r="I156" s="77"/>
      <c r="J156" s="77"/>
      <c r="K156" s="77"/>
      <c r="L156" s="56" t="str">
        <f t="shared" si="8"/>
        <v/>
      </c>
      <c r="M156" s="78" t="str">
        <f t="shared" si="10"/>
        <v/>
      </c>
      <c r="N156" s="76"/>
      <c r="O156" s="74" t="str">
        <f t="shared" si="11"/>
        <v/>
      </c>
      <c r="Q156" s="22"/>
      <c r="R156" s="54" t="str">
        <f>IF('Pivot månedslønnet'!A156="","",'Pivot månedslønnet'!A156)</f>
        <v/>
      </c>
      <c r="S156" s="55" t="str">
        <f>IF('Pivot månedslønnet'!B156="","",'Pivot månedslønnet'!B156)</f>
        <v/>
      </c>
      <c r="T156" s="67" t="str">
        <f>IF('Pivot månedslønnet'!B156="","",'Pivot månedslønnet'!C156)</f>
        <v/>
      </c>
    </row>
    <row r="157" spans="1:20" s="106" customFormat="1" x14ac:dyDescent="0.25">
      <c r="A157" s="29">
        <v>154</v>
      </c>
      <c r="B157" s="71" t="str">
        <f>IFERROR(VLOOKUP($A157,Baggrundsark!$F$4:$V$2502,10,FALSE),"")</f>
        <v/>
      </c>
      <c r="C157" s="71" t="str">
        <f>IFERROR(VLOOKUP($A157,Baggrundsark!$F$4:$T$2502,11,FALSE),"")</f>
        <v/>
      </c>
      <c r="D157" s="71" t="str">
        <f>IFERROR(VLOOKUP($A157,Baggrundsark!$F$4:$T$2502,13,FALSE),"")</f>
        <v/>
      </c>
      <c r="E157" s="71" t="str">
        <f>IFERROR(VLOOKUP($A157,Baggrundsark!$F$4:$T$2502,14,FALSE),"")</f>
        <v/>
      </c>
      <c r="F157" s="71" t="str">
        <f>IFERROR(VLOOKUP($A157,Baggrundsark!$F$4:$V$2502,17,FALSE),"")</f>
        <v/>
      </c>
      <c r="G157" s="72"/>
      <c r="H157" s="78" t="str">
        <f t="shared" si="9"/>
        <v/>
      </c>
      <c r="I157" s="79"/>
      <c r="J157" s="79"/>
      <c r="K157" s="79"/>
      <c r="L157" s="56" t="str">
        <f t="shared" si="8"/>
        <v/>
      </c>
      <c r="M157" s="78" t="str">
        <f t="shared" si="10"/>
        <v/>
      </c>
      <c r="N157" s="72"/>
      <c r="O157" s="74" t="str">
        <f t="shared" si="11"/>
        <v/>
      </c>
      <c r="Q157" s="22"/>
      <c r="R157" s="54" t="str">
        <f>IF('Pivot månedslønnet'!A157="","",'Pivot månedslønnet'!A157)</f>
        <v/>
      </c>
      <c r="S157" s="55" t="str">
        <f>IF('Pivot månedslønnet'!B157="","",'Pivot månedslønnet'!B157)</f>
        <v/>
      </c>
      <c r="T157" s="67" t="str">
        <f>IF('Pivot månedslønnet'!B157="","",'Pivot månedslønnet'!C157)</f>
        <v/>
      </c>
    </row>
    <row r="158" spans="1:20" s="106" customFormat="1" x14ac:dyDescent="0.25">
      <c r="A158" s="29">
        <v>155</v>
      </c>
      <c r="B158" s="71" t="str">
        <f>IFERROR(VLOOKUP($A158,Baggrundsark!$F$4:$V$2502,10,FALSE),"")</f>
        <v/>
      </c>
      <c r="C158" s="71" t="str">
        <f>IFERROR(VLOOKUP($A158,Baggrundsark!$F$4:$T$2502,11,FALSE),"")</f>
        <v/>
      </c>
      <c r="D158" s="71" t="str">
        <f>IFERROR(VLOOKUP($A158,Baggrundsark!$F$4:$T$2502,13,FALSE),"")</f>
        <v/>
      </c>
      <c r="E158" s="71" t="str">
        <f>IFERROR(VLOOKUP($A158,Baggrundsark!$F$4:$T$2502,14,FALSE),"")</f>
        <v/>
      </c>
      <c r="F158" s="71" t="str">
        <f>IFERROR(VLOOKUP($A158,Baggrundsark!$F$4:$V$2502,17,FALSE),"")</f>
        <v/>
      </c>
      <c r="G158" s="76"/>
      <c r="H158" s="78" t="str">
        <f t="shared" si="9"/>
        <v/>
      </c>
      <c r="I158" s="77"/>
      <c r="J158" s="77"/>
      <c r="K158" s="77"/>
      <c r="L158" s="56" t="str">
        <f t="shared" si="8"/>
        <v/>
      </c>
      <c r="M158" s="78" t="str">
        <f t="shared" si="10"/>
        <v/>
      </c>
      <c r="N158" s="76"/>
      <c r="O158" s="74" t="str">
        <f t="shared" si="11"/>
        <v/>
      </c>
      <c r="Q158" s="22"/>
      <c r="R158" s="54" t="str">
        <f>IF('Pivot månedslønnet'!A158="","",'Pivot månedslønnet'!A158)</f>
        <v/>
      </c>
      <c r="S158" s="55" t="str">
        <f>IF('Pivot månedslønnet'!B158="","",'Pivot månedslønnet'!B158)</f>
        <v/>
      </c>
      <c r="T158" s="67" t="str">
        <f>IF('Pivot månedslønnet'!B158="","",'Pivot månedslønnet'!C158)</f>
        <v/>
      </c>
    </row>
    <row r="159" spans="1:20" s="106" customFormat="1" x14ac:dyDescent="0.25">
      <c r="A159" s="29">
        <v>156</v>
      </c>
      <c r="B159" s="71" t="str">
        <f>IFERROR(VLOOKUP($A159,Baggrundsark!$F$4:$V$2502,10,FALSE),"")</f>
        <v/>
      </c>
      <c r="C159" s="71" t="str">
        <f>IFERROR(VLOOKUP($A159,Baggrundsark!$F$4:$T$2502,11,FALSE),"")</f>
        <v/>
      </c>
      <c r="D159" s="71" t="str">
        <f>IFERROR(VLOOKUP($A159,Baggrundsark!$F$4:$T$2502,13,FALSE),"")</f>
        <v/>
      </c>
      <c r="E159" s="71" t="str">
        <f>IFERROR(VLOOKUP($A159,Baggrundsark!$F$4:$T$2502,14,FALSE),"")</f>
        <v/>
      </c>
      <c r="F159" s="71" t="str">
        <f>IFERROR(VLOOKUP($A159,Baggrundsark!$F$4:$V$2502,17,FALSE),"")</f>
        <v/>
      </c>
      <c r="G159" s="72"/>
      <c r="H159" s="78" t="str">
        <f t="shared" si="9"/>
        <v/>
      </c>
      <c r="I159" s="79"/>
      <c r="J159" s="79"/>
      <c r="K159" s="79"/>
      <c r="L159" s="56" t="str">
        <f t="shared" si="8"/>
        <v/>
      </c>
      <c r="M159" s="78" t="str">
        <f t="shared" si="10"/>
        <v/>
      </c>
      <c r="N159" s="72"/>
      <c r="O159" s="74" t="str">
        <f t="shared" si="11"/>
        <v/>
      </c>
      <c r="Q159" s="22"/>
      <c r="R159" s="54" t="str">
        <f>IF('Pivot månedslønnet'!A159="","",'Pivot månedslønnet'!A159)</f>
        <v/>
      </c>
      <c r="S159" s="55" t="str">
        <f>IF('Pivot månedslønnet'!B159="","",'Pivot månedslønnet'!B159)</f>
        <v/>
      </c>
      <c r="T159" s="67" t="str">
        <f>IF('Pivot månedslønnet'!B159="","",'Pivot månedslønnet'!C159)</f>
        <v/>
      </c>
    </row>
    <row r="160" spans="1:20" s="106" customFormat="1" x14ac:dyDescent="0.25">
      <c r="A160" s="29">
        <v>157</v>
      </c>
      <c r="B160" s="71" t="str">
        <f>IFERROR(VLOOKUP($A160,Baggrundsark!$F$4:$V$2502,10,FALSE),"")</f>
        <v/>
      </c>
      <c r="C160" s="71" t="str">
        <f>IFERROR(VLOOKUP($A160,Baggrundsark!$F$4:$T$2502,11,FALSE),"")</f>
        <v/>
      </c>
      <c r="D160" s="71" t="str">
        <f>IFERROR(VLOOKUP($A160,Baggrundsark!$F$4:$T$2502,13,FALSE),"")</f>
        <v/>
      </c>
      <c r="E160" s="71" t="str">
        <f>IFERROR(VLOOKUP($A160,Baggrundsark!$F$4:$T$2502,14,FALSE),"")</f>
        <v/>
      </c>
      <c r="F160" s="71" t="str">
        <f>IFERROR(VLOOKUP($A160,Baggrundsark!$F$4:$V$2502,17,FALSE),"")</f>
        <v/>
      </c>
      <c r="G160" s="76"/>
      <c r="H160" s="78" t="str">
        <f t="shared" si="9"/>
        <v/>
      </c>
      <c r="I160" s="77"/>
      <c r="J160" s="77"/>
      <c r="K160" s="77"/>
      <c r="L160" s="56" t="str">
        <f t="shared" si="8"/>
        <v/>
      </c>
      <c r="M160" s="78" t="str">
        <f t="shared" si="10"/>
        <v/>
      </c>
      <c r="N160" s="76"/>
      <c r="O160" s="74" t="str">
        <f t="shared" si="11"/>
        <v/>
      </c>
      <c r="Q160" s="22"/>
      <c r="R160" s="54" t="str">
        <f>IF('Pivot månedslønnet'!A160="","",'Pivot månedslønnet'!A160)</f>
        <v/>
      </c>
      <c r="S160" s="55" t="str">
        <f>IF('Pivot månedslønnet'!B160="","",'Pivot månedslønnet'!B160)</f>
        <v/>
      </c>
      <c r="T160" s="67" t="str">
        <f>IF('Pivot månedslønnet'!B160="","",'Pivot månedslønnet'!C160)</f>
        <v/>
      </c>
    </row>
    <row r="161" spans="1:20" s="106" customFormat="1" x14ac:dyDescent="0.25">
      <c r="A161" s="29">
        <v>158</v>
      </c>
      <c r="B161" s="71" t="str">
        <f>IFERROR(VLOOKUP($A161,Baggrundsark!$F$4:$V$2502,10,FALSE),"")</f>
        <v/>
      </c>
      <c r="C161" s="71" t="str">
        <f>IFERROR(VLOOKUP($A161,Baggrundsark!$F$4:$T$2502,11,FALSE),"")</f>
        <v/>
      </c>
      <c r="D161" s="71" t="str">
        <f>IFERROR(VLOOKUP($A161,Baggrundsark!$F$4:$T$2502,13,FALSE),"")</f>
        <v/>
      </c>
      <c r="E161" s="71" t="str">
        <f>IFERROR(VLOOKUP($A161,Baggrundsark!$F$4:$T$2502,14,FALSE),"")</f>
        <v/>
      </c>
      <c r="F161" s="71" t="str">
        <f>IFERROR(VLOOKUP($A161,Baggrundsark!$F$4:$V$2502,17,FALSE),"")</f>
        <v/>
      </c>
      <c r="G161" s="72"/>
      <c r="H161" s="78" t="str">
        <f t="shared" si="9"/>
        <v/>
      </c>
      <c r="I161" s="79"/>
      <c r="J161" s="79"/>
      <c r="K161" s="79"/>
      <c r="L161" s="56" t="str">
        <f t="shared" si="8"/>
        <v/>
      </c>
      <c r="M161" s="78" t="str">
        <f t="shared" si="10"/>
        <v/>
      </c>
      <c r="N161" s="72"/>
      <c r="O161" s="74" t="str">
        <f t="shared" si="11"/>
        <v/>
      </c>
      <c r="Q161" s="22"/>
      <c r="R161" s="54" t="str">
        <f>IF('Pivot månedslønnet'!A161="","",'Pivot månedslønnet'!A161)</f>
        <v/>
      </c>
      <c r="S161" s="55" t="str">
        <f>IF('Pivot månedslønnet'!B161="","",'Pivot månedslønnet'!B161)</f>
        <v/>
      </c>
      <c r="T161" s="67" t="str">
        <f>IF('Pivot månedslønnet'!B161="","",'Pivot månedslønnet'!C161)</f>
        <v/>
      </c>
    </row>
    <row r="162" spans="1:20" s="106" customFormat="1" x14ac:dyDescent="0.25">
      <c r="A162" s="29">
        <v>159</v>
      </c>
      <c r="B162" s="71" t="str">
        <f>IFERROR(VLOOKUP($A162,Baggrundsark!$F$4:$V$2502,10,FALSE),"")</f>
        <v/>
      </c>
      <c r="C162" s="71" t="str">
        <f>IFERROR(VLOOKUP($A162,Baggrundsark!$F$4:$T$2502,11,FALSE),"")</f>
        <v/>
      </c>
      <c r="D162" s="71" t="str">
        <f>IFERROR(VLOOKUP($A162,Baggrundsark!$F$4:$T$2502,13,FALSE),"")</f>
        <v/>
      </c>
      <c r="E162" s="71" t="str">
        <f>IFERROR(VLOOKUP($A162,Baggrundsark!$F$4:$T$2502,14,FALSE),"")</f>
        <v/>
      </c>
      <c r="F162" s="71" t="str">
        <f>IFERROR(VLOOKUP($A162,Baggrundsark!$F$4:$V$2502,17,FALSE),"")</f>
        <v/>
      </c>
      <c r="G162" s="76"/>
      <c r="H162" s="78" t="str">
        <f t="shared" si="9"/>
        <v/>
      </c>
      <c r="I162" s="77"/>
      <c r="J162" s="77"/>
      <c r="K162" s="77"/>
      <c r="L162" s="56" t="str">
        <f t="shared" si="8"/>
        <v/>
      </c>
      <c r="M162" s="78" t="str">
        <f t="shared" si="10"/>
        <v/>
      </c>
      <c r="N162" s="76"/>
      <c r="O162" s="74" t="str">
        <f t="shared" si="11"/>
        <v/>
      </c>
      <c r="Q162" s="22"/>
      <c r="R162" s="54" t="str">
        <f>IF('Pivot månedslønnet'!A162="","",'Pivot månedslønnet'!A162)</f>
        <v/>
      </c>
      <c r="S162" s="55" t="str">
        <f>IF('Pivot månedslønnet'!B162="","",'Pivot månedslønnet'!B162)</f>
        <v/>
      </c>
      <c r="T162" s="67" t="str">
        <f>IF('Pivot månedslønnet'!B162="","",'Pivot månedslønnet'!C162)</f>
        <v/>
      </c>
    </row>
    <row r="163" spans="1:20" s="106" customFormat="1" x14ac:dyDescent="0.25">
      <c r="A163" s="29">
        <v>160</v>
      </c>
      <c r="B163" s="71" t="str">
        <f>IFERROR(VLOOKUP($A163,Baggrundsark!$F$4:$V$2502,10,FALSE),"")</f>
        <v/>
      </c>
      <c r="C163" s="71" t="str">
        <f>IFERROR(VLOOKUP($A163,Baggrundsark!$F$4:$T$2502,11,FALSE),"")</f>
        <v/>
      </c>
      <c r="D163" s="71" t="str">
        <f>IFERROR(VLOOKUP($A163,Baggrundsark!$F$4:$T$2502,13,FALSE),"")</f>
        <v/>
      </c>
      <c r="E163" s="71" t="str">
        <f>IFERROR(VLOOKUP($A163,Baggrundsark!$F$4:$T$2502,14,FALSE),"")</f>
        <v/>
      </c>
      <c r="F163" s="71" t="str">
        <f>IFERROR(VLOOKUP($A163,Baggrundsark!$F$4:$V$2502,17,FALSE),"")</f>
        <v/>
      </c>
      <c r="G163" s="72"/>
      <c r="H163" s="78" t="str">
        <f t="shared" si="9"/>
        <v/>
      </c>
      <c r="I163" s="79"/>
      <c r="J163" s="79"/>
      <c r="K163" s="79"/>
      <c r="L163" s="56" t="str">
        <f t="shared" si="8"/>
        <v/>
      </c>
      <c r="M163" s="78" t="str">
        <f t="shared" si="10"/>
        <v/>
      </c>
      <c r="N163" s="72"/>
      <c r="O163" s="74" t="str">
        <f t="shared" si="11"/>
        <v/>
      </c>
      <c r="Q163" s="22"/>
      <c r="R163" s="54" t="str">
        <f>IF('Pivot månedslønnet'!A163="","",'Pivot månedslønnet'!A163)</f>
        <v/>
      </c>
      <c r="S163" s="55" t="str">
        <f>IF('Pivot månedslønnet'!B163="","",'Pivot månedslønnet'!B163)</f>
        <v/>
      </c>
      <c r="T163" s="67" t="str">
        <f>IF('Pivot månedslønnet'!B163="","",'Pivot månedslønnet'!C163)</f>
        <v/>
      </c>
    </row>
    <row r="164" spans="1:20" s="106" customFormat="1" x14ac:dyDescent="0.25">
      <c r="A164" s="29">
        <v>161</v>
      </c>
      <c r="B164" s="71" t="str">
        <f>IFERROR(VLOOKUP($A164,Baggrundsark!$F$4:$V$2502,10,FALSE),"")</f>
        <v/>
      </c>
      <c r="C164" s="71" t="str">
        <f>IFERROR(VLOOKUP($A164,Baggrundsark!$F$4:$T$2502,11,FALSE),"")</f>
        <v/>
      </c>
      <c r="D164" s="71" t="str">
        <f>IFERROR(VLOOKUP($A164,Baggrundsark!$F$4:$T$2502,13,FALSE),"")</f>
        <v/>
      </c>
      <c r="E164" s="71" t="str">
        <f>IFERROR(VLOOKUP($A164,Baggrundsark!$F$4:$T$2502,14,FALSE),"")</f>
        <v/>
      </c>
      <c r="F164" s="71" t="str">
        <f>IFERROR(VLOOKUP($A164,Baggrundsark!$F$4:$V$2502,17,FALSE),"")</f>
        <v/>
      </c>
      <c r="G164" s="76"/>
      <c r="H164" s="78" t="str">
        <f t="shared" si="9"/>
        <v/>
      </c>
      <c r="I164" s="77"/>
      <c r="J164" s="77"/>
      <c r="K164" s="77"/>
      <c r="L164" s="56" t="str">
        <f t="shared" si="8"/>
        <v/>
      </c>
      <c r="M164" s="78" t="str">
        <f t="shared" si="10"/>
        <v/>
      </c>
      <c r="N164" s="76"/>
      <c r="O164" s="74" t="str">
        <f t="shared" si="11"/>
        <v/>
      </c>
      <c r="Q164" s="22"/>
      <c r="R164" s="54" t="str">
        <f>IF('Pivot månedslønnet'!A164="","",'Pivot månedslønnet'!A164)</f>
        <v/>
      </c>
      <c r="S164" s="55" t="str">
        <f>IF('Pivot månedslønnet'!B164="","",'Pivot månedslønnet'!B164)</f>
        <v/>
      </c>
      <c r="T164" s="67" t="str">
        <f>IF('Pivot månedslønnet'!B164="","",'Pivot månedslønnet'!C164)</f>
        <v/>
      </c>
    </row>
    <row r="165" spans="1:20" s="106" customFormat="1" x14ac:dyDescent="0.25">
      <c r="A165" s="29">
        <v>162</v>
      </c>
      <c r="B165" s="71" t="str">
        <f>IFERROR(VLOOKUP($A165,Baggrundsark!$F$4:$V$2502,10,FALSE),"")</f>
        <v/>
      </c>
      <c r="C165" s="71" t="str">
        <f>IFERROR(VLOOKUP($A165,Baggrundsark!$F$4:$T$2502,11,FALSE),"")</f>
        <v/>
      </c>
      <c r="D165" s="71" t="str">
        <f>IFERROR(VLOOKUP($A165,Baggrundsark!$F$4:$T$2502,13,FALSE),"")</f>
        <v/>
      </c>
      <c r="E165" s="71" t="str">
        <f>IFERROR(VLOOKUP($A165,Baggrundsark!$F$4:$T$2502,14,FALSE),"")</f>
        <v/>
      </c>
      <c r="F165" s="71" t="str">
        <f>IFERROR(VLOOKUP($A165,Baggrundsark!$F$4:$V$2502,17,FALSE),"")</f>
        <v/>
      </c>
      <c r="G165" s="72"/>
      <c r="H165" s="78" t="str">
        <f t="shared" si="9"/>
        <v/>
      </c>
      <c r="I165" s="79"/>
      <c r="J165" s="79"/>
      <c r="K165" s="79"/>
      <c r="L165" s="56" t="str">
        <f t="shared" si="8"/>
        <v/>
      </c>
      <c r="M165" s="78" t="str">
        <f t="shared" si="10"/>
        <v/>
      </c>
      <c r="N165" s="72"/>
      <c r="O165" s="74" t="str">
        <f t="shared" si="11"/>
        <v/>
      </c>
      <c r="Q165" s="22"/>
      <c r="R165" s="54" t="str">
        <f>IF('Pivot månedslønnet'!A165="","",'Pivot månedslønnet'!A165)</f>
        <v/>
      </c>
      <c r="S165" s="55" t="str">
        <f>IF('Pivot månedslønnet'!B165="","",'Pivot månedslønnet'!B165)</f>
        <v/>
      </c>
      <c r="T165" s="67" t="str">
        <f>IF('Pivot månedslønnet'!B165="","",'Pivot månedslønnet'!C165)</f>
        <v/>
      </c>
    </row>
    <row r="166" spans="1:20" s="106" customFormat="1" x14ac:dyDescent="0.25">
      <c r="A166" s="29">
        <v>163</v>
      </c>
      <c r="B166" s="71" t="str">
        <f>IFERROR(VLOOKUP($A166,Baggrundsark!$F$4:$V$2502,10,FALSE),"")</f>
        <v/>
      </c>
      <c r="C166" s="71" t="str">
        <f>IFERROR(VLOOKUP($A166,Baggrundsark!$F$4:$T$2502,11,FALSE),"")</f>
        <v/>
      </c>
      <c r="D166" s="71" t="str">
        <f>IFERROR(VLOOKUP($A166,Baggrundsark!$F$4:$T$2502,13,FALSE),"")</f>
        <v/>
      </c>
      <c r="E166" s="71" t="str">
        <f>IFERROR(VLOOKUP($A166,Baggrundsark!$F$4:$T$2502,14,FALSE),"")</f>
        <v/>
      </c>
      <c r="F166" s="71" t="str">
        <f>IFERROR(VLOOKUP($A166,Baggrundsark!$F$4:$V$2502,17,FALSE),"")</f>
        <v/>
      </c>
      <c r="G166" s="76"/>
      <c r="H166" s="78" t="str">
        <f t="shared" si="9"/>
        <v/>
      </c>
      <c r="I166" s="77"/>
      <c r="J166" s="77"/>
      <c r="K166" s="77"/>
      <c r="L166" s="56" t="str">
        <f t="shared" si="8"/>
        <v/>
      </c>
      <c r="M166" s="78" t="str">
        <f t="shared" si="10"/>
        <v/>
      </c>
      <c r="N166" s="76"/>
      <c r="O166" s="74" t="str">
        <f t="shared" si="11"/>
        <v/>
      </c>
      <c r="Q166" s="22"/>
      <c r="R166" s="54" t="str">
        <f>IF('Pivot månedslønnet'!A166="","",'Pivot månedslønnet'!A166)</f>
        <v/>
      </c>
      <c r="S166" s="55" t="str">
        <f>IF('Pivot månedslønnet'!B166="","",'Pivot månedslønnet'!B166)</f>
        <v/>
      </c>
      <c r="T166" s="67" t="str">
        <f>IF('Pivot månedslønnet'!B166="","",'Pivot månedslønnet'!C166)</f>
        <v/>
      </c>
    </row>
    <row r="167" spans="1:20" s="106" customFormat="1" x14ac:dyDescent="0.25">
      <c r="A167" s="29">
        <v>164</v>
      </c>
      <c r="B167" s="71" t="str">
        <f>IFERROR(VLOOKUP($A167,Baggrundsark!$F$4:$V$2502,10,FALSE),"")</f>
        <v/>
      </c>
      <c r="C167" s="71" t="str">
        <f>IFERROR(VLOOKUP($A167,Baggrundsark!$F$4:$T$2502,11,FALSE),"")</f>
        <v/>
      </c>
      <c r="D167" s="71" t="str">
        <f>IFERROR(VLOOKUP($A167,Baggrundsark!$F$4:$T$2502,13,FALSE),"")</f>
        <v/>
      </c>
      <c r="E167" s="71" t="str">
        <f>IFERROR(VLOOKUP($A167,Baggrundsark!$F$4:$T$2502,14,FALSE),"")</f>
        <v/>
      </c>
      <c r="F167" s="71" t="str">
        <f>IFERROR(VLOOKUP($A167,Baggrundsark!$F$4:$V$2502,17,FALSE),"")</f>
        <v/>
      </c>
      <c r="G167" s="72"/>
      <c r="H167" s="78" t="str">
        <f t="shared" si="9"/>
        <v/>
      </c>
      <c r="I167" s="79"/>
      <c r="J167" s="79"/>
      <c r="K167" s="79"/>
      <c r="L167" s="56" t="str">
        <f t="shared" si="8"/>
        <v/>
      </c>
      <c r="M167" s="78" t="str">
        <f t="shared" si="10"/>
        <v/>
      </c>
      <c r="N167" s="72"/>
      <c r="O167" s="74" t="str">
        <f t="shared" si="11"/>
        <v/>
      </c>
      <c r="Q167" s="22"/>
      <c r="R167" s="54" t="str">
        <f>IF('Pivot månedslønnet'!A167="","",'Pivot månedslønnet'!A167)</f>
        <v/>
      </c>
      <c r="S167" s="55" t="str">
        <f>IF('Pivot månedslønnet'!B167="","",'Pivot månedslønnet'!B167)</f>
        <v/>
      </c>
      <c r="T167" s="67" t="str">
        <f>IF('Pivot månedslønnet'!B167="","",'Pivot månedslønnet'!C167)</f>
        <v/>
      </c>
    </row>
    <row r="168" spans="1:20" s="106" customFormat="1" x14ac:dyDescent="0.25">
      <c r="A168" s="29">
        <v>165</v>
      </c>
      <c r="B168" s="71" t="str">
        <f>IFERROR(VLOOKUP($A168,Baggrundsark!$F$4:$V$2502,10,FALSE),"")</f>
        <v/>
      </c>
      <c r="C168" s="71" t="str">
        <f>IFERROR(VLOOKUP($A168,Baggrundsark!$F$4:$T$2502,11,FALSE),"")</f>
        <v/>
      </c>
      <c r="D168" s="71" t="str">
        <f>IFERROR(VLOOKUP($A168,Baggrundsark!$F$4:$T$2502,13,FALSE),"")</f>
        <v/>
      </c>
      <c r="E168" s="71" t="str">
        <f>IFERROR(VLOOKUP($A168,Baggrundsark!$F$4:$T$2502,14,FALSE),"")</f>
        <v/>
      </c>
      <c r="F168" s="71" t="str">
        <f>IFERROR(VLOOKUP($A168,Baggrundsark!$F$4:$V$2502,17,FALSE),"")</f>
        <v/>
      </c>
      <c r="G168" s="76"/>
      <c r="H168" s="78" t="str">
        <f t="shared" si="9"/>
        <v/>
      </c>
      <c r="I168" s="77"/>
      <c r="J168" s="77"/>
      <c r="K168" s="77"/>
      <c r="L168" s="56" t="str">
        <f t="shared" si="8"/>
        <v/>
      </c>
      <c r="M168" s="78" t="str">
        <f t="shared" si="10"/>
        <v/>
      </c>
      <c r="N168" s="76"/>
      <c r="O168" s="74" t="str">
        <f t="shared" si="11"/>
        <v/>
      </c>
      <c r="Q168" s="22"/>
      <c r="R168" s="54" t="str">
        <f>IF('Pivot månedslønnet'!A168="","",'Pivot månedslønnet'!A168)</f>
        <v/>
      </c>
      <c r="S168" s="55" t="str">
        <f>IF('Pivot månedslønnet'!B168="","",'Pivot månedslønnet'!B168)</f>
        <v/>
      </c>
      <c r="T168" s="67" t="str">
        <f>IF('Pivot månedslønnet'!B168="","",'Pivot månedslønnet'!C168)</f>
        <v/>
      </c>
    </row>
    <row r="169" spans="1:20" s="106" customFormat="1" x14ac:dyDescent="0.25">
      <c r="A169" s="29">
        <v>166</v>
      </c>
      <c r="B169" s="71" t="str">
        <f>IFERROR(VLOOKUP($A169,Baggrundsark!$F$4:$V$2502,10,FALSE),"")</f>
        <v/>
      </c>
      <c r="C169" s="71" t="str">
        <f>IFERROR(VLOOKUP($A169,Baggrundsark!$F$4:$T$2502,11,FALSE),"")</f>
        <v/>
      </c>
      <c r="D169" s="71" t="str">
        <f>IFERROR(VLOOKUP($A169,Baggrundsark!$F$4:$T$2502,13,FALSE),"")</f>
        <v/>
      </c>
      <c r="E169" s="71" t="str">
        <f>IFERROR(VLOOKUP($A169,Baggrundsark!$F$4:$T$2502,14,FALSE),"")</f>
        <v/>
      </c>
      <c r="F169" s="71" t="str">
        <f>IFERROR(VLOOKUP($A169,Baggrundsark!$F$4:$V$2502,17,FALSE),"")</f>
        <v/>
      </c>
      <c r="G169" s="72"/>
      <c r="H169" s="78" t="str">
        <f t="shared" si="9"/>
        <v/>
      </c>
      <c r="I169" s="79"/>
      <c r="J169" s="79"/>
      <c r="K169" s="79"/>
      <c r="L169" s="56" t="str">
        <f t="shared" si="8"/>
        <v/>
      </c>
      <c r="M169" s="78" t="str">
        <f t="shared" si="10"/>
        <v/>
      </c>
      <c r="N169" s="72"/>
      <c r="O169" s="74" t="str">
        <f t="shared" si="11"/>
        <v/>
      </c>
      <c r="Q169" s="22"/>
      <c r="R169" s="54" t="str">
        <f>IF('Pivot månedslønnet'!A169="","",'Pivot månedslønnet'!A169)</f>
        <v/>
      </c>
      <c r="S169" s="55" t="str">
        <f>IF('Pivot månedslønnet'!B169="","",'Pivot månedslønnet'!B169)</f>
        <v/>
      </c>
      <c r="T169" s="67" t="str">
        <f>IF('Pivot månedslønnet'!B169="","",'Pivot månedslønnet'!C169)</f>
        <v/>
      </c>
    </row>
    <row r="170" spans="1:20" s="106" customFormat="1" x14ac:dyDescent="0.25">
      <c r="A170" s="29">
        <v>167</v>
      </c>
      <c r="B170" s="71" t="str">
        <f>IFERROR(VLOOKUP($A170,Baggrundsark!$F$4:$V$2502,10,FALSE),"")</f>
        <v/>
      </c>
      <c r="C170" s="71" t="str">
        <f>IFERROR(VLOOKUP($A170,Baggrundsark!$F$4:$T$2502,11,FALSE),"")</f>
        <v/>
      </c>
      <c r="D170" s="71" t="str">
        <f>IFERROR(VLOOKUP($A170,Baggrundsark!$F$4:$T$2502,13,FALSE),"")</f>
        <v/>
      </c>
      <c r="E170" s="71" t="str">
        <f>IFERROR(VLOOKUP($A170,Baggrundsark!$F$4:$T$2502,14,FALSE),"")</f>
        <v/>
      </c>
      <c r="F170" s="71" t="str">
        <f>IFERROR(VLOOKUP($A170,Baggrundsark!$F$4:$V$2502,17,FALSE),"")</f>
        <v/>
      </c>
      <c r="G170" s="76"/>
      <c r="H170" s="78" t="str">
        <f t="shared" si="9"/>
        <v/>
      </c>
      <c r="I170" s="77"/>
      <c r="J170" s="77"/>
      <c r="K170" s="77"/>
      <c r="L170" s="56" t="str">
        <f t="shared" si="8"/>
        <v/>
      </c>
      <c r="M170" s="78" t="str">
        <f t="shared" si="10"/>
        <v/>
      </c>
      <c r="N170" s="76"/>
      <c r="O170" s="74" t="str">
        <f t="shared" si="11"/>
        <v/>
      </c>
      <c r="Q170" s="22"/>
      <c r="R170" s="54" t="str">
        <f>IF('Pivot månedslønnet'!A170="","",'Pivot månedslønnet'!A170)</f>
        <v/>
      </c>
      <c r="S170" s="55" t="str">
        <f>IF('Pivot månedslønnet'!B170="","",'Pivot månedslønnet'!B170)</f>
        <v/>
      </c>
      <c r="T170" s="67" t="str">
        <f>IF('Pivot månedslønnet'!B170="","",'Pivot månedslønnet'!C170)</f>
        <v/>
      </c>
    </row>
    <row r="171" spans="1:20" s="106" customFormat="1" x14ac:dyDescent="0.25">
      <c r="A171" s="29">
        <v>168</v>
      </c>
      <c r="B171" s="71" t="str">
        <f>IFERROR(VLOOKUP($A171,Baggrundsark!$F$4:$V$2502,10,FALSE),"")</f>
        <v/>
      </c>
      <c r="C171" s="71" t="str">
        <f>IFERROR(VLOOKUP($A171,Baggrundsark!$F$4:$T$2502,11,FALSE),"")</f>
        <v/>
      </c>
      <c r="D171" s="71" t="str">
        <f>IFERROR(VLOOKUP($A171,Baggrundsark!$F$4:$T$2502,13,FALSE),"")</f>
        <v/>
      </c>
      <c r="E171" s="71" t="str">
        <f>IFERROR(VLOOKUP($A171,Baggrundsark!$F$4:$T$2502,14,FALSE),"")</f>
        <v/>
      </c>
      <c r="F171" s="71" t="str">
        <f>IFERROR(VLOOKUP($A171,Baggrundsark!$F$4:$V$2502,17,FALSE),"")</f>
        <v/>
      </c>
      <c r="G171" s="72"/>
      <c r="H171" s="78" t="str">
        <f t="shared" si="9"/>
        <v/>
      </c>
      <c r="I171" s="79"/>
      <c r="J171" s="79"/>
      <c r="K171" s="79"/>
      <c r="L171" s="56" t="str">
        <f t="shared" si="8"/>
        <v/>
      </c>
      <c r="M171" s="78" t="str">
        <f t="shared" si="10"/>
        <v/>
      </c>
      <c r="N171" s="72"/>
      <c r="O171" s="74" t="str">
        <f t="shared" si="11"/>
        <v/>
      </c>
      <c r="Q171" s="22"/>
      <c r="R171" s="54" t="str">
        <f>IF('Pivot månedslønnet'!A171="","",'Pivot månedslønnet'!A171)</f>
        <v/>
      </c>
      <c r="S171" s="55" t="str">
        <f>IF('Pivot månedslønnet'!B171="","",'Pivot månedslønnet'!B171)</f>
        <v/>
      </c>
      <c r="T171" s="67" t="str">
        <f>IF('Pivot månedslønnet'!B171="","",'Pivot månedslønnet'!C171)</f>
        <v/>
      </c>
    </row>
    <row r="172" spans="1:20" s="106" customFormat="1" x14ac:dyDescent="0.25">
      <c r="A172" s="29">
        <v>169</v>
      </c>
      <c r="B172" s="71" t="str">
        <f>IFERROR(VLOOKUP($A172,Baggrundsark!$F$4:$V$2502,10,FALSE),"")</f>
        <v/>
      </c>
      <c r="C172" s="71" t="str">
        <f>IFERROR(VLOOKUP($A172,Baggrundsark!$F$4:$T$2502,11,FALSE),"")</f>
        <v/>
      </c>
      <c r="D172" s="71" t="str">
        <f>IFERROR(VLOOKUP($A172,Baggrundsark!$F$4:$T$2502,13,FALSE),"")</f>
        <v/>
      </c>
      <c r="E172" s="71" t="str">
        <f>IFERROR(VLOOKUP($A172,Baggrundsark!$F$4:$T$2502,14,FALSE),"")</f>
        <v/>
      </c>
      <c r="F172" s="71" t="str">
        <f>IFERROR(VLOOKUP($A172,Baggrundsark!$F$4:$V$2502,17,FALSE),"")</f>
        <v/>
      </c>
      <c r="G172" s="76"/>
      <c r="H172" s="78" t="str">
        <f t="shared" si="9"/>
        <v/>
      </c>
      <c r="I172" s="77"/>
      <c r="J172" s="77"/>
      <c r="K172" s="77"/>
      <c r="L172" s="56" t="str">
        <f t="shared" si="8"/>
        <v/>
      </c>
      <c r="M172" s="78" t="str">
        <f t="shared" si="10"/>
        <v/>
      </c>
      <c r="N172" s="76"/>
      <c r="O172" s="74" t="str">
        <f t="shared" si="11"/>
        <v/>
      </c>
      <c r="Q172" s="22"/>
      <c r="R172" s="54" t="str">
        <f>IF('Pivot månedslønnet'!A172="","",'Pivot månedslønnet'!A172)</f>
        <v/>
      </c>
      <c r="S172" s="55" t="str">
        <f>IF('Pivot månedslønnet'!B172="","",'Pivot månedslønnet'!B172)</f>
        <v/>
      </c>
      <c r="T172" s="67" t="str">
        <f>IF('Pivot månedslønnet'!B172="","",'Pivot månedslønnet'!C172)</f>
        <v/>
      </c>
    </row>
    <row r="173" spans="1:20" s="106" customFormat="1" x14ac:dyDescent="0.25">
      <c r="A173" s="29">
        <v>170</v>
      </c>
      <c r="B173" s="71" t="str">
        <f>IFERROR(VLOOKUP($A173,Baggrundsark!$F$4:$V$2502,10,FALSE),"")</f>
        <v/>
      </c>
      <c r="C173" s="71" t="str">
        <f>IFERROR(VLOOKUP($A173,Baggrundsark!$F$4:$T$2502,11,FALSE),"")</f>
        <v/>
      </c>
      <c r="D173" s="71" t="str">
        <f>IFERROR(VLOOKUP($A173,Baggrundsark!$F$4:$T$2502,13,FALSE),"")</f>
        <v/>
      </c>
      <c r="E173" s="71" t="str">
        <f>IFERROR(VLOOKUP($A173,Baggrundsark!$F$4:$T$2502,14,FALSE),"")</f>
        <v/>
      </c>
      <c r="F173" s="71" t="str">
        <f>IFERROR(VLOOKUP($A173,Baggrundsark!$F$4:$V$2502,17,FALSE),"")</f>
        <v/>
      </c>
      <c r="G173" s="72"/>
      <c r="H173" s="78" t="str">
        <f t="shared" si="9"/>
        <v/>
      </c>
      <c r="I173" s="79"/>
      <c r="J173" s="79"/>
      <c r="K173" s="79"/>
      <c r="L173" s="56" t="str">
        <f t="shared" si="8"/>
        <v/>
      </c>
      <c r="M173" s="78" t="str">
        <f t="shared" si="10"/>
        <v/>
      </c>
      <c r="N173" s="72"/>
      <c r="O173" s="74" t="str">
        <f t="shared" si="11"/>
        <v/>
      </c>
      <c r="Q173" s="22"/>
      <c r="R173" s="54" t="str">
        <f>IF('Pivot månedslønnet'!A173="","",'Pivot månedslønnet'!A173)</f>
        <v/>
      </c>
      <c r="S173" s="55" t="str">
        <f>IF('Pivot månedslønnet'!B173="","",'Pivot månedslønnet'!B173)</f>
        <v/>
      </c>
      <c r="T173" s="67" t="str">
        <f>IF('Pivot månedslønnet'!B173="","",'Pivot månedslønnet'!C173)</f>
        <v/>
      </c>
    </row>
    <row r="174" spans="1:20" s="106" customFormat="1" x14ac:dyDescent="0.25">
      <c r="A174" s="29">
        <v>171</v>
      </c>
      <c r="B174" s="71" t="str">
        <f>IFERROR(VLOOKUP($A174,Baggrundsark!$F$4:$V$2502,10,FALSE),"")</f>
        <v/>
      </c>
      <c r="C174" s="71" t="str">
        <f>IFERROR(VLOOKUP($A174,Baggrundsark!$F$4:$T$2502,11,FALSE),"")</f>
        <v/>
      </c>
      <c r="D174" s="71" t="str">
        <f>IFERROR(VLOOKUP($A174,Baggrundsark!$F$4:$T$2502,13,FALSE),"")</f>
        <v/>
      </c>
      <c r="E174" s="71" t="str">
        <f>IFERROR(VLOOKUP($A174,Baggrundsark!$F$4:$T$2502,14,FALSE),"")</f>
        <v/>
      </c>
      <c r="F174" s="71" t="str">
        <f>IFERROR(VLOOKUP($A174,Baggrundsark!$F$4:$V$2502,17,FALSE),"")</f>
        <v/>
      </c>
      <c r="G174" s="76"/>
      <c r="H174" s="78" t="str">
        <f t="shared" si="9"/>
        <v/>
      </c>
      <c r="I174" s="77"/>
      <c r="J174" s="77"/>
      <c r="K174" s="77"/>
      <c r="L174" s="56" t="str">
        <f t="shared" si="8"/>
        <v/>
      </c>
      <c r="M174" s="78" t="str">
        <f t="shared" si="10"/>
        <v/>
      </c>
      <c r="N174" s="76"/>
      <c r="O174" s="74" t="str">
        <f t="shared" si="11"/>
        <v/>
      </c>
      <c r="Q174" s="22"/>
      <c r="R174" s="54" t="str">
        <f>IF('Pivot månedslønnet'!A174="","",'Pivot månedslønnet'!A174)</f>
        <v/>
      </c>
      <c r="S174" s="55" t="str">
        <f>IF('Pivot månedslønnet'!B174="","",'Pivot månedslønnet'!B174)</f>
        <v/>
      </c>
      <c r="T174" s="67" t="str">
        <f>IF('Pivot månedslønnet'!B174="","",'Pivot månedslønnet'!C174)</f>
        <v/>
      </c>
    </row>
    <row r="175" spans="1:20" s="106" customFormat="1" x14ac:dyDescent="0.25">
      <c r="A175" s="29">
        <v>172</v>
      </c>
      <c r="B175" s="71" t="str">
        <f>IFERROR(VLOOKUP($A175,Baggrundsark!$F$4:$V$2502,10,FALSE),"")</f>
        <v/>
      </c>
      <c r="C175" s="71" t="str">
        <f>IFERROR(VLOOKUP($A175,Baggrundsark!$F$4:$T$2502,11,FALSE),"")</f>
        <v/>
      </c>
      <c r="D175" s="71" t="str">
        <f>IFERROR(VLOOKUP($A175,Baggrundsark!$F$4:$T$2502,13,FALSE),"")</f>
        <v/>
      </c>
      <c r="E175" s="71" t="str">
        <f>IFERROR(VLOOKUP($A175,Baggrundsark!$F$4:$T$2502,14,FALSE),"")</f>
        <v/>
      </c>
      <c r="F175" s="71" t="str">
        <f>IFERROR(VLOOKUP($A175,Baggrundsark!$F$4:$V$2502,17,FALSE),"")</f>
        <v/>
      </c>
      <c r="G175" s="72"/>
      <c r="H175" s="78" t="str">
        <f t="shared" si="9"/>
        <v/>
      </c>
      <c r="I175" s="79"/>
      <c r="J175" s="79"/>
      <c r="K175" s="79"/>
      <c r="L175" s="56" t="str">
        <f t="shared" si="8"/>
        <v/>
      </c>
      <c r="M175" s="78" t="str">
        <f t="shared" si="10"/>
        <v/>
      </c>
      <c r="N175" s="72"/>
      <c r="O175" s="74" t="str">
        <f t="shared" si="11"/>
        <v/>
      </c>
      <c r="Q175" s="22"/>
      <c r="R175" s="54" t="str">
        <f>IF('Pivot månedslønnet'!A175="","",'Pivot månedslønnet'!A175)</f>
        <v/>
      </c>
      <c r="S175" s="55" t="str">
        <f>IF('Pivot månedslønnet'!B175="","",'Pivot månedslønnet'!B175)</f>
        <v/>
      </c>
      <c r="T175" s="67" t="str">
        <f>IF('Pivot månedslønnet'!B175="","",'Pivot månedslønnet'!C175)</f>
        <v/>
      </c>
    </row>
    <row r="176" spans="1:20" s="106" customFormat="1" x14ac:dyDescent="0.25">
      <c r="A176" s="29">
        <v>173</v>
      </c>
      <c r="B176" s="71" t="str">
        <f>IFERROR(VLOOKUP($A176,Baggrundsark!$F$4:$V$2502,10,FALSE),"")</f>
        <v/>
      </c>
      <c r="C176" s="71" t="str">
        <f>IFERROR(VLOOKUP($A176,Baggrundsark!$F$4:$T$2502,11,FALSE),"")</f>
        <v/>
      </c>
      <c r="D176" s="71" t="str">
        <f>IFERROR(VLOOKUP($A176,Baggrundsark!$F$4:$T$2502,13,FALSE),"")</f>
        <v/>
      </c>
      <c r="E176" s="71" t="str">
        <f>IFERROR(VLOOKUP($A176,Baggrundsark!$F$4:$T$2502,14,FALSE),"")</f>
        <v/>
      </c>
      <c r="F176" s="71" t="str">
        <f>IFERROR(VLOOKUP($A176,Baggrundsark!$F$4:$V$2502,17,FALSE),"")</f>
        <v/>
      </c>
      <c r="G176" s="76"/>
      <c r="H176" s="78" t="str">
        <f t="shared" si="9"/>
        <v/>
      </c>
      <c r="I176" s="77"/>
      <c r="J176" s="77"/>
      <c r="K176" s="77"/>
      <c r="L176" s="56" t="str">
        <f t="shared" si="8"/>
        <v/>
      </c>
      <c r="M176" s="78" t="str">
        <f t="shared" si="10"/>
        <v/>
      </c>
      <c r="N176" s="76"/>
      <c r="O176" s="74" t="str">
        <f t="shared" si="11"/>
        <v/>
      </c>
      <c r="Q176" s="22"/>
      <c r="R176" s="54" t="str">
        <f>IF('Pivot månedslønnet'!A176="","",'Pivot månedslønnet'!A176)</f>
        <v/>
      </c>
      <c r="S176" s="55" t="str">
        <f>IF('Pivot månedslønnet'!B176="","",'Pivot månedslønnet'!B176)</f>
        <v/>
      </c>
      <c r="T176" s="67" t="str">
        <f>IF('Pivot månedslønnet'!B176="","",'Pivot månedslønnet'!C176)</f>
        <v/>
      </c>
    </row>
    <row r="177" spans="1:20" s="106" customFormat="1" x14ac:dyDescent="0.25">
      <c r="A177" s="29">
        <v>174</v>
      </c>
      <c r="B177" s="71" t="str">
        <f>IFERROR(VLOOKUP($A177,Baggrundsark!$F$4:$V$2502,10,FALSE),"")</f>
        <v/>
      </c>
      <c r="C177" s="71" t="str">
        <f>IFERROR(VLOOKUP($A177,Baggrundsark!$F$4:$T$2502,11,FALSE),"")</f>
        <v/>
      </c>
      <c r="D177" s="71" t="str">
        <f>IFERROR(VLOOKUP($A177,Baggrundsark!$F$4:$T$2502,13,FALSE),"")</f>
        <v/>
      </c>
      <c r="E177" s="71" t="str">
        <f>IFERROR(VLOOKUP($A177,Baggrundsark!$F$4:$T$2502,14,FALSE),"")</f>
        <v/>
      </c>
      <c r="F177" s="71" t="str">
        <f>IFERROR(VLOOKUP($A177,Baggrundsark!$F$4:$V$2502,17,FALSE),"")</f>
        <v/>
      </c>
      <c r="G177" s="72"/>
      <c r="H177" s="78" t="str">
        <f t="shared" si="9"/>
        <v/>
      </c>
      <c r="I177" s="79"/>
      <c r="J177" s="79"/>
      <c r="K177" s="79"/>
      <c r="L177" s="56" t="str">
        <f t="shared" si="8"/>
        <v/>
      </c>
      <c r="M177" s="78" t="str">
        <f t="shared" si="10"/>
        <v/>
      </c>
      <c r="N177" s="72"/>
      <c r="O177" s="74" t="str">
        <f t="shared" si="11"/>
        <v/>
      </c>
      <c r="Q177" s="22"/>
      <c r="R177" s="54" t="str">
        <f>IF('Pivot månedslønnet'!A177="","",'Pivot månedslønnet'!A177)</f>
        <v/>
      </c>
      <c r="S177" s="55" t="str">
        <f>IF('Pivot månedslønnet'!B177="","",'Pivot månedslønnet'!B177)</f>
        <v/>
      </c>
      <c r="T177" s="67" t="str">
        <f>IF('Pivot månedslønnet'!B177="","",'Pivot månedslønnet'!C177)</f>
        <v/>
      </c>
    </row>
    <row r="178" spans="1:20" s="106" customFormat="1" x14ac:dyDescent="0.25">
      <c r="A178" s="29">
        <v>175</v>
      </c>
      <c r="B178" s="71" t="str">
        <f>IFERROR(VLOOKUP($A178,Baggrundsark!$F$4:$V$2502,10,FALSE),"")</f>
        <v/>
      </c>
      <c r="C178" s="71" t="str">
        <f>IFERROR(VLOOKUP($A178,Baggrundsark!$F$4:$T$2502,11,FALSE),"")</f>
        <v/>
      </c>
      <c r="D178" s="71" t="str">
        <f>IFERROR(VLOOKUP($A178,Baggrundsark!$F$4:$T$2502,13,FALSE),"")</f>
        <v/>
      </c>
      <c r="E178" s="71" t="str">
        <f>IFERROR(VLOOKUP($A178,Baggrundsark!$F$4:$T$2502,14,FALSE),"")</f>
        <v/>
      </c>
      <c r="F178" s="71" t="str">
        <f>IFERROR(VLOOKUP($A178,Baggrundsark!$F$4:$V$2502,17,FALSE),"")</f>
        <v/>
      </c>
      <c r="G178" s="76"/>
      <c r="H178" s="78" t="str">
        <f t="shared" si="9"/>
        <v/>
      </c>
      <c r="I178" s="77"/>
      <c r="J178" s="77"/>
      <c r="K178" s="77"/>
      <c r="L178" s="56" t="str">
        <f t="shared" si="8"/>
        <v/>
      </c>
      <c r="M178" s="78" t="str">
        <f t="shared" si="10"/>
        <v/>
      </c>
      <c r="N178" s="76"/>
      <c r="O178" s="74" t="str">
        <f t="shared" si="11"/>
        <v/>
      </c>
      <c r="Q178" s="22"/>
      <c r="R178" s="54" t="str">
        <f>IF('Pivot månedslønnet'!A178="","",'Pivot månedslønnet'!A178)</f>
        <v/>
      </c>
      <c r="S178" s="55" t="str">
        <f>IF('Pivot månedslønnet'!B178="","",'Pivot månedslønnet'!B178)</f>
        <v/>
      </c>
      <c r="T178" s="67" t="str">
        <f>IF('Pivot månedslønnet'!B178="","",'Pivot månedslønnet'!C178)</f>
        <v/>
      </c>
    </row>
    <row r="179" spans="1:20" s="106" customFormat="1" x14ac:dyDescent="0.25">
      <c r="A179" s="29">
        <v>176</v>
      </c>
      <c r="B179" s="71" t="str">
        <f>IFERROR(VLOOKUP($A179,Baggrundsark!$F$4:$V$2502,10,FALSE),"")</f>
        <v/>
      </c>
      <c r="C179" s="71" t="str">
        <f>IFERROR(VLOOKUP($A179,Baggrundsark!$F$4:$T$2502,11,FALSE),"")</f>
        <v/>
      </c>
      <c r="D179" s="71" t="str">
        <f>IFERROR(VLOOKUP($A179,Baggrundsark!$F$4:$T$2502,13,FALSE),"")</f>
        <v/>
      </c>
      <c r="E179" s="71" t="str">
        <f>IFERROR(VLOOKUP($A179,Baggrundsark!$F$4:$T$2502,14,FALSE),"")</f>
        <v/>
      </c>
      <c r="F179" s="71" t="str">
        <f>IFERROR(VLOOKUP($A179,Baggrundsark!$F$4:$V$2502,17,FALSE),"")</f>
        <v/>
      </c>
      <c r="G179" s="72"/>
      <c r="H179" s="78" t="str">
        <f t="shared" si="9"/>
        <v/>
      </c>
      <c r="I179" s="79"/>
      <c r="J179" s="79"/>
      <c r="K179" s="79"/>
      <c r="L179" s="56" t="str">
        <f t="shared" si="8"/>
        <v/>
      </c>
      <c r="M179" s="78" t="str">
        <f t="shared" si="10"/>
        <v/>
      </c>
      <c r="N179" s="72"/>
      <c r="O179" s="74" t="str">
        <f t="shared" si="11"/>
        <v/>
      </c>
      <c r="Q179" s="22"/>
      <c r="R179" s="54" t="str">
        <f>IF('Pivot månedslønnet'!A179="","",'Pivot månedslønnet'!A179)</f>
        <v/>
      </c>
      <c r="S179" s="55" t="str">
        <f>IF('Pivot månedslønnet'!B179="","",'Pivot månedslønnet'!B179)</f>
        <v/>
      </c>
      <c r="T179" s="67" t="str">
        <f>IF('Pivot månedslønnet'!B179="","",'Pivot månedslønnet'!C179)</f>
        <v/>
      </c>
    </row>
    <row r="180" spans="1:20" s="106" customFormat="1" x14ac:dyDescent="0.25">
      <c r="A180" s="29">
        <v>177</v>
      </c>
      <c r="B180" s="71" t="str">
        <f>IFERROR(VLOOKUP($A180,Baggrundsark!$F$4:$V$2502,10,FALSE),"")</f>
        <v/>
      </c>
      <c r="C180" s="71" t="str">
        <f>IFERROR(VLOOKUP($A180,Baggrundsark!$F$4:$T$2502,11,FALSE),"")</f>
        <v/>
      </c>
      <c r="D180" s="71" t="str">
        <f>IFERROR(VLOOKUP($A180,Baggrundsark!$F$4:$T$2502,13,FALSE),"")</f>
        <v/>
      </c>
      <c r="E180" s="71" t="str">
        <f>IFERROR(VLOOKUP($A180,Baggrundsark!$F$4:$T$2502,14,FALSE),"")</f>
        <v/>
      </c>
      <c r="F180" s="71" t="str">
        <f>IFERROR(VLOOKUP($A180,Baggrundsark!$F$4:$V$2502,17,FALSE),"")</f>
        <v/>
      </c>
      <c r="G180" s="76"/>
      <c r="H180" s="78" t="str">
        <f t="shared" si="9"/>
        <v/>
      </c>
      <c r="I180" s="77"/>
      <c r="J180" s="77"/>
      <c r="K180" s="77"/>
      <c r="L180" s="56" t="str">
        <f t="shared" si="8"/>
        <v/>
      </c>
      <c r="M180" s="78" t="str">
        <f t="shared" si="10"/>
        <v/>
      </c>
      <c r="N180" s="76"/>
      <c r="O180" s="74" t="str">
        <f t="shared" si="11"/>
        <v/>
      </c>
      <c r="Q180" s="22"/>
      <c r="R180" s="54" t="str">
        <f>IF('Pivot månedslønnet'!A180="","",'Pivot månedslønnet'!A180)</f>
        <v/>
      </c>
      <c r="S180" s="55" t="str">
        <f>IF('Pivot månedslønnet'!B180="","",'Pivot månedslønnet'!B180)</f>
        <v/>
      </c>
      <c r="T180" s="67" t="str">
        <f>IF('Pivot månedslønnet'!B180="","",'Pivot månedslønnet'!C180)</f>
        <v/>
      </c>
    </row>
    <row r="181" spans="1:20" s="106" customFormat="1" x14ac:dyDescent="0.25">
      <c r="A181" s="29">
        <v>178</v>
      </c>
      <c r="B181" s="71" t="str">
        <f>IFERROR(VLOOKUP($A181,Baggrundsark!$F$4:$V$2502,10,FALSE),"")</f>
        <v/>
      </c>
      <c r="C181" s="71" t="str">
        <f>IFERROR(VLOOKUP($A181,Baggrundsark!$F$4:$T$2502,11,FALSE),"")</f>
        <v/>
      </c>
      <c r="D181" s="71" t="str">
        <f>IFERROR(VLOOKUP($A181,Baggrundsark!$F$4:$T$2502,13,FALSE),"")</f>
        <v/>
      </c>
      <c r="E181" s="71" t="str">
        <f>IFERROR(VLOOKUP($A181,Baggrundsark!$F$4:$T$2502,14,FALSE),"")</f>
        <v/>
      </c>
      <c r="F181" s="71" t="str">
        <f>IFERROR(VLOOKUP($A181,Baggrundsark!$F$4:$V$2502,17,FALSE),"")</f>
        <v/>
      </c>
      <c r="G181" s="72"/>
      <c r="H181" s="78" t="str">
        <f t="shared" si="9"/>
        <v/>
      </c>
      <c r="I181" s="79"/>
      <c r="J181" s="79"/>
      <c r="K181" s="79"/>
      <c r="L181" s="56" t="str">
        <f t="shared" si="8"/>
        <v/>
      </c>
      <c r="M181" s="78" t="str">
        <f t="shared" si="10"/>
        <v/>
      </c>
      <c r="N181" s="72"/>
      <c r="O181" s="74" t="str">
        <f t="shared" si="11"/>
        <v/>
      </c>
      <c r="Q181" s="22"/>
      <c r="R181" s="54" t="str">
        <f>IF('Pivot månedslønnet'!A181="","",'Pivot månedslønnet'!A181)</f>
        <v/>
      </c>
      <c r="S181" s="55" t="str">
        <f>IF('Pivot månedslønnet'!B181="","",'Pivot månedslønnet'!B181)</f>
        <v/>
      </c>
      <c r="T181" s="67" t="str">
        <f>IF('Pivot månedslønnet'!B181="","",'Pivot månedslønnet'!C181)</f>
        <v/>
      </c>
    </row>
    <row r="182" spans="1:20" s="106" customFormat="1" x14ac:dyDescent="0.25">
      <c r="A182" s="29">
        <v>179</v>
      </c>
      <c r="B182" s="71" t="str">
        <f>IFERROR(VLOOKUP($A182,Baggrundsark!$F$4:$V$2502,10,FALSE),"")</f>
        <v/>
      </c>
      <c r="C182" s="71" t="str">
        <f>IFERROR(VLOOKUP($A182,Baggrundsark!$F$4:$T$2502,11,FALSE),"")</f>
        <v/>
      </c>
      <c r="D182" s="71" t="str">
        <f>IFERROR(VLOOKUP($A182,Baggrundsark!$F$4:$T$2502,13,FALSE),"")</f>
        <v/>
      </c>
      <c r="E182" s="71" t="str">
        <f>IFERROR(VLOOKUP($A182,Baggrundsark!$F$4:$T$2502,14,FALSE),"")</f>
        <v/>
      </c>
      <c r="F182" s="71" t="str">
        <f>IFERROR(VLOOKUP($A182,Baggrundsark!$F$4:$V$2502,17,FALSE),"")</f>
        <v/>
      </c>
      <c r="G182" s="76"/>
      <c r="H182" s="78" t="str">
        <f t="shared" si="9"/>
        <v/>
      </c>
      <c r="I182" s="77"/>
      <c r="J182" s="77"/>
      <c r="K182" s="77"/>
      <c r="L182" s="56" t="str">
        <f t="shared" si="8"/>
        <v/>
      </c>
      <c r="M182" s="78" t="str">
        <f t="shared" si="10"/>
        <v/>
      </c>
      <c r="N182" s="76"/>
      <c r="O182" s="74" t="str">
        <f t="shared" si="11"/>
        <v/>
      </c>
      <c r="Q182" s="22"/>
      <c r="R182" s="54" t="str">
        <f>IF('Pivot månedslønnet'!A182="","",'Pivot månedslønnet'!A182)</f>
        <v/>
      </c>
      <c r="S182" s="55" t="str">
        <f>IF('Pivot månedslønnet'!B182="","",'Pivot månedslønnet'!B182)</f>
        <v/>
      </c>
      <c r="T182" s="67" t="str">
        <f>IF('Pivot månedslønnet'!B182="","",'Pivot månedslønnet'!C182)</f>
        <v/>
      </c>
    </row>
    <row r="183" spans="1:20" s="106" customFormat="1" x14ac:dyDescent="0.25">
      <c r="A183" s="29">
        <v>180</v>
      </c>
      <c r="B183" s="71" t="str">
        <f>IFERROR(VLOOKUP($A183,Baggrundsark!$F$4:$V$2502,10,FALSE),"")</f>
        <v/>
      </c>
      <c r="C183" s="71" t="str">
        <f>IFERROR(VLOOKUP($A183,Baggrundsark!$F$4:$T$2502,11,FALSE),"")</f>
        <v/>
      </c>
      <c r="D183" s="71" t="str">
        <f>IFERROR(VLOOKUP($A183,Baggrundsark!$F$4:$T$2502,13,FALSE),"")</f>
        <v/>
      </c>
      <c r="E183" s="71" t="str">
        <f>IFERROR(VLOOKUP($A183,Baggrundsark!$F$4:$T$2502,14,FALSE),"")</f>
        <v/>
      </c>
      <c r="F183" s="71" t="str">
        <f>IFERROR(VLOOKUP($A183,Baggrundsark!$F$4:$V$2502,17,FALSE),"")</f>
        <v/>
      </c>
      <c r="G183" s="72"/>
      <c r="H183" s="78" t="str">
        <f t="shared" si="9"/>
        <v/>
      </c>
      <c r="I183" s="79"/>
      <c r="J183" s="79"/>
      <c r="K183" s="79"/>
      <c r="L183" s="56" t="str">
        <f t="shared" si="8"/>
        <v/>
      </c>
      <c r="M183" s="78" t="str">
        <f t="shared" si="10"/>
        <v/>
      </c>
      <c r="N183" s="72"/>
      <c r="O183" s="74" t="str">
        <f t="shared" si="11"/>
        <v/>
      </c>
      <c r="Q183" s="22"/>
      <c r="R183" s="54" t="str">
        <f>IF('Pivot månedslønnet'!A183="","",'Pivot månedslønnet'!A183)</f>
        <v/>
      </c>
      <c r="S183" s="55" t="str">
        <f>IF('Pivot månedslønnet'!B183="","",'Pivot månedslønnet'!B183)</f>
        <v/>
      </c>
      <c r="T183" s="67" t="str">
        <f>IF('Pivot månedslønnet'!B183="","",'Pivot månedslønnet'!C183)</f>
        <v/>
      </c>
    </row>
    <row r="184" spans="1:20" s="106" customFormat="1" x14ac:dyDescent="0.25">
      <c r="A184" s="29">
        <v>181</v>
      </c>
      <c r="B184" s="71" t="str">
        <f>IFERROR(VLOOKUP($A184,Baggrundsark!$F$4:$V$2502,10,FALSE),"")</f>
        <v/>
      </c>
      <c r="C184" s="71" t="str">
        <f>IFERROR(VLOOKUP($A184,Baggrundsark!$F$4:$T$2502,11,FALSE),"")</f>
        <v/>
      </c>
      <c r="D184" s="71" t="str">
        <f>IFERROR(VLOOKUP($A184,Baggrundsark!$F$4:$T$2502,13,FALSE),"")</f>
        <v/>
      </c>
      <c r="E184" s="71" t="str">
        <f>IFERROR(VLOOKUP($A184,Baggrundsark!$F$4:$T$2502,14,FALSE),"")</f>
        <v/>
      </c>
      <c r="F184" s="71" t="str">
        <f>IFERROR(VLOOKUP($A184,Baggrundsark!$F$4:$V$2502,17,FALSE),"")</f>
        <v/>
      </c>
      <c r="G184" s="76"/>
      <c r="H184" s="78" t="str">
        <f t="shared" si="9"/>
        <v/>
      </c>
      <c r="I184" s="77"/>
      <c r="J184" s="77"/>
      <c r="K184" s="77"/>
      <c r="L184" s="56" t="str">
        <f t="shared" si="8"/>
        <v/>
      </c>
      <c r="M184" s="78" t="str">
        <f t="shared" si="10"/>
        <v/>
      </c>
      <c r="N184" s="76"/>
      <c r="O184" s="74" t="str">
        <f t="shared" si="11"/>
        <v/>
      </c>
      <c r="Q184" s="22"/>
      <c r="R184" s="54" t="str">
        <f>IF('Pivot månedslønnet'!A184="","",'Pivot månedslønnet'!A184)</f>
        <v/>
      </c>
      <c r="S184" s="55" t="str">
        <f>IF('Pivot månedslønnet'!B184="","",'Pivot månedslønnet'!B184)</f>
        <v/>
      </c>
      <c r="T184" s="67" t="str">
        <f>IF('Pivot månedslønnet'!B184="","",'Pivot månedslønnet'!C184)</f>
        <v/>
      </c>
    </row>
    <row r="185" spans="1:20" s="106" customFormat="1" x14ac:dyDescent="0.25">
      <c r="A185" s="29">
        <v>182</v>
      </c>
      <c r="B185" s="71" t="str">
        <f>IFERROR(VLOOKUP($A185,Baggrundsark!$F$4:$V$2502,10,FALSE),"")</f>
        <v/>
      </c>
      <c r="C185" s="71" t="str">
        <f>IFERROR(VLOOKUP($A185,Baggrundsark!$F$4:$T$2502,11,FALSE),"")</f>
        <v/>
      </c>
      <c r="D185" s="71" t="str">
        <f>IFERROR(VLOOKUP($A185,Baggrundsark!$F$4:$T$2502,13,FALSE),"")</f>
        <v/>
      </c>
      <c r="E185" s="71" t="str">
        <f>IFERROR(VLOOKUP($A185,Baggrundsark!$F$4:$T$2502,14,FALSE),"")</f>
        <v/>
      </c>
      <c r="F185" s="71" t="str">
        <f>IFERROR(VLOOKUP($A185,Baggrundsark!$F$4:$V$2502,17,FALSE),"")</f>
        <v/>
      </c>
      <c r="G185" s="72"/>
      <c r="H185" s="78" t="str">
        <f t="shared" si="9"/>
        <v/>
      </c>
      <c r="I185" s="79"/>
      <c r="J185" s="79"/>
      <c r="K185" s="79"/>
      <c r="L185" s="56" t="str">
        <f t="shared" si="8"/>
        <v/>
      </c>
      <c r="M185" s="78" t="str">
        <f t="shared" si="10"/>
        <v/>
      </c>
      <c r="N185" s="72"/>
      <c r="O185" s="74" t="str">
        <f t="shared" si="11"/>
        <v/>
      </c>
      <c r="Q185" s="22"/>
      <c r="R185" s="54" t="str">
        <f>IF('Pivot månedslønnet'!A185="","",'Pivot månedslønnet'!A185)</f>
        <v/>
      </c>
      <c r="S185" s="55" t="str">
        <f>IF('Pivot månedslønnet'!B185="","",'Pivot månedslønnet'!B185)</f>
        <v/>
      </c>
      <c r="T185" s="67" t="str">
        <f>IF('Pivot månedslønnet'!B185="","",'Pivot månedslønnet'!C185)</f>
        <v/>
      </c>
    </row>
    <row r="186" spans="1:20" s="106" customFormat="1" x14ac:dyDescent="0.25">
      <c r="A186" s="29">
        <v>183</v>
      </c>
      <c r="B186" s="71" t="str">
        <f>IFERROR(VLOOKUP($A186,Baggrundsark!$F$4:$V$2502,10,FALSE),"")</f>
        <v/>
      </c>
      <c r="C186" s="71" t="str">
        <f>IFERROR(VLOOKUP($A186,Baggrundsark!$F$4:$T$2502,11,FALSE),"")</f>
        <v/>
      </c>
      <c r="D186" s="71" t="str">
        <f>IFERROR(VLOOKUP($A186,Baggrundsark!$F$4:$T$2502,13,FALSE),"")</f>
        <v/>
      </c>
      <c r="E186" s="71" t="str">
        <f>IFERROR(VLOOKUP($A186,Baggrundsark!$F$4:$T$2502,14,FALSE),"")</f>
        <v/>
      </c>
      <c r="F186" s="71" t="str">
        <f>IFERROR(VLOOKUP($A186,Baggrundsark!$F$4:$V$2502,17,FALSE),"")</f>
        <v/>
      </c>
      <c r="G186" s="76"/>
      <c r="H186" s="78" t="str">
        <f t="shared" si="9"/>
        <v/>
      </c>
      <c r="I186" s="77"/>
      <c r="J186" s="77"/>
      <c r="K186" s="77"/>
      <c r="L186" s="56" t="str">
        <f t="shared" si="8"/>
        <v/>
      </c>
      <c r="M186" s="78" t="str">
        <f t="shared" si="10"/>
        <v/>
      </c>
      <c r="N186" s="76"/>
      <c r="O186" s="74" t="str">
        <f t="shared" si="11"/>
        <v/>
      </c>
      <c r="Q186" s="22"/>
      <c r="R186" s="54" t="str">
        <f>IF('Pivot månedslønnet'!A186="","",'Pivot månedslønnet'!A186)</f>
        <v/>
      </c>
      <c r="S186" s="55" t="str">
        <f>IF('Pivot månedslønnet'!B186="","",'Pivot månedslønnet'!B186)</f>
        <v/>
      </c>
      <c r="T186" s="67" t="str">
        <f>IF('Pivot månedslønnet'!B186="","",'Pivot månedslønnet'!C186)</f>
        <v/>
      </c>
    </row>
    <row r="187" spans="1:20" s="106" customFormat="1" x14ac:dyDescent="0.25">
      <c r="A187" s="29">
        <v>184</v>
      </c>
      <c r="B187" s="71" t="str">
        <f>IFERROR(VLOOKUP($A187,Baggrundsark!$F$4:$V$2502,10,FALSE),"")</f>
        <v/>
      </c>
      <c r="C187" s="71" t="str">
        <f>IFERROR(VLOOKUP($A187,Baggrundsark!$F$4:$T$2502,11,FALSE),"")</f>
        <v/>
      </c>
      <c r="D187" s="71" t="str">
        <f>IFERROR(VLOOKUP($A187,Baggrundsark!$F$4:$T$2502,13,FALSE),"")</f>
        <v/>
      </c>
      <c r="E187" s="71" t="str">
        <f>IFERROR(VLOOKUP($A187,Baggrundsark!$F$4:$T$2502,14,FALSE),"")</f>
        <v/>
      </c>
      <c r="F187" s="71" t="str">
        <f>IFERROR(VLOOKUP($A187,Baggrundsark!$F$4:$V$2502,17,FALSE),"")</f>
        <v/>
      </c>
      <c r="G187" s="72"/>
      <c r="H187" s="78" t="str">
        <f t="shared" si="9"/>
        <v/>
      </c>
      <c r="I187" s="79"/>
      <c r="J187" s="79"/>
      <c r="K187" s="79"/>
      <c r="L187" s="56" t="str">
        <f t="shared" si="8"/>
        <v/>
      </c>
      <c r="M187" s="78" t="str">
        <f t="shared" si="10"/>
        <v/>
      </c>
      <c r="N187" s="72"/>
      <c r="O187" s="74" t="str">
        <f t="shared" si="11"/>
        <v/>
      </c>
      <c r="Q187" s="22"/>
      <c r="R187" s="54" t="str">
        <f>IF('Pivot månedslønnet'!A187="","",'Pivot månedslønnet'!A187)</f>
        <v/>
      </c>
      <c r="S187" s="55" t="str">
        <f>IF('Pivot månedslønnet'!B187="","",'Pivot månedslønnet'!B187)</f>
        <v/>
      </c>
      <c r="T187" s="67" t="str">
        <f>IF('Pivot månedslønnet'!B187="","",'Pivot månedslønnet'!C187)</f>
        <v/>
      </c>
    </row>
    <row r="188" spans="1:20" s="106" customFormat="1" x14ac:dyDescent="0.25">
      <c r="A188" s="29">
        <v>185</v>
      </c>
      <c r="B188" s="71" t="str">
        <f>IFERROR(VLOOKUP($A188,Baggrundsark!$F$4:$V$2502,10,FALSE),"")</f>
        <v/>
      </c>
      <c r="C188" s="71" t="str">
        <f>IFERROR(VLOOKUP($A188,Baggrundsark!$F$4:$T$2502,11,FALSE),"")</f>
        <v/>
      </c>
      <c r="D188" s="71" t="str">
        <f>IFERROR(VLOOKUP($A188,Baggrundsark!$F$4:$T$2502,13,FALSE),"")</f>
        <v/>
      </c>
      <c r="E188" s="71" t="str">
        <f>IFERROR(VLOOKUP($A188,Baggrundsark!$F$4:$T$2502,14,FALSE),"")</f>
        <v/>
      </c>
      <c r="F188" s="71" t="str">
        <f>IFERROR(VLOOKUP($A188,Baggrundsark!$F$4:$V$2502,17,FALSE),"")</f>
        <v/>
      </c>
      <c r="G188" s="76"/>
      <c r="H188" s="78" t="str">
        <f t="shared" si="9"/>
        <v/>
      </c>
      <c r="I188" s="77"/>
      <c r="J188" s="77"/>
      <c r="K188" s="77"/>
      <c r="L188" s="56" t="str">
        <f t="shared" si="8"/>
        <v/>
      </c>
      <c r="M188" s="78" t="str">
        <f t="shared" si="10"/>
        <v/>
      </c>
      <c r="N188" s="76"/>
      <c r="O188" s="74" t="str">
        <f t="shared" si="11"/>
        <v/>
      </c>
      <c r="Q188" s="22"/>
      <c r="R188" s="54" t="str">
        <f>IF('Pivot månedslønnet'!A188="","",'Pivot månedslønnet'!A188)</f>
        <v/>
      </c>
      <c r="S188" s="55" t="str">
        <f>IF('Pivot månedslønnet'!B188="","",'Pivot månedslønnet'!B188)</f>
        <v/>
      </c>
      <c r="T188" s="67" t="str">
        <f>IF('Pivot månedslønnet'!B188="","",'Pivot månedslønnet'!C188)</f>
        <v/>
      </c>
    </row>
    <row r="189" spans="1:20" s="106" customFormat="1" x14ac:dyDescent="0.25">
      <c r="A189" s="29">
        <v>186</v>
      </c>
      <c r="B189" s="71" t="str">
        <f>IFERROR(VLOOKUP($A189,Baggrundsark!$F$4:$V$2502,10,FALSE),"")</f>
        <v/>
      </c>
      <c r="C189" s="71" t="str">
        <f>IFERROR(VLOOKUP($A189,Baggrundsark!$F$4:$T$2502,11,FALSE),"")</f>
        <v/>
      </c>
      <c r="D189" s="71" t="str">
        <f>IFERROR(VLOOKUP($A189,Baggrundsark!$F$4:$T$2502,13,FALSE),"")</f>
        <v/>
      </c>
      <c r="E189" s="71" t="str">
        <f>IFERROR(VLOOKUP($A189,Baggrundsark!$F$4:$T$2502,14,FALSE),"")</f>
        <v/>
      </c>
      <c r="F189" s="71" t="str">
        <f>IFERROR(VLOOKUP($A189,Baggrundsark!$F$4:$V$2502,17,FALSE),"")</f>
        <v/>
      </c>
      <c r="G189" s="72"/>
      <c r="H189" s="78" t="str">
        <f t="shared" si="9"/>
        <v/>
      </c>
      <c r="I189" s="79"/>
      <c r="J189" s="79"/>
      <c r="K189" s="79"/>
      <c r="L189" s="56" t="str">
        <f t="shared" si="8"/>
        <v/>
      </c>
      <c r="M189" s="78" t="str">
        <f t="shared" si="10"/>
        <v/>
      </c>
      <c r="N189" s="72"/>
      <c r="O189" s="74" t="str">
        <f t="shared" si="11"/>
        <v/>
      </c>
      <c r="Q189" s="22"/>
      <c r="R189" s="54" t="str">
        <f>IF('Pivot månedslønnet'!A189="","",'Pivot månedslønnet'!A189)</f>
        <v/>
      </c>
      <c r="S189" s="55" t="str">
        <f>IF('Pivot månedslønnet'!B189="","",'Pivot månedslønnet'!B189)</f>
        <v/>
      </c>
      <c r="T189" s="67" t="str">
        <f>IF('Pivot månedslønnet'!B189="","",'Pivot månedslønnet'!C189)</f>
        <v/>
      </c>
    </row>
    <row r="190" spans="1:20" s="106" customFormat="1" x14ac:dyDescent="0.25">
      <c r="A190" s="29">
        <v>187</v>
      </c>
      <c r="B190" s="71" t="str">
        <f>IFERROR(VLOOKUP($A190,Baggrundsark!$F$4:$V$2502,10,FALSE),"")</f>
        <v/>
      </c>
      <c r="C190" s="71" t="str">
        <f>IFERROR(VLOOKUP($A190,Baggrundsark!$F$4:$T$2502,11,FALSE),"")</f>
        <v/>
      </c>
      <c r="D190" s="71" t="str">
        <f>IFERROR(VLOOKUP($A190,Baggrundsark!$F$4:$T$2502,13,FALSE),"")</f>
        <v/>
      </c>
      <c r="E190" s="71" t="str">
        <f>IFERROR(VLOOKUP($A190,Baggrundsark!$F$4:$T$2502,14,FALSE),"")</f>
        <v/>
      </c>
      <c r="F190" s="71" t="str">
        <f>IFERROR(VLOOKUP($A190,Baggrundsark!$F$4:$V$2502,17,FALSE),"")</f>
        <v/>
      </c>
      <c r="G190" s="76"/>
      <c r="H190" s="78" t="str">
        <f t="shared" si="9"/>
        <v/>
      </c>
      <c r="I190" s="77"/>
      <c r="J190" s="77"/>
      <c r="K190" s="77"/>
      <c r="L190" s="56" t="str">
        <f t="shared" si="8"/>
        <v/>
      </c>
      <c r="M190" s="78" t="str">
        <f t="shared" si="10"/>
        <v/>
      </c>
      <c r="N190" s="76"/>
      <c r="O190" s="74" t="str">
        <f t="shared" si="11"/>
        <v/>
      </c>
      <c r="Q190" s="22"/>
      <c r="R190" s="54" t="str">
        <f>IF('Pivot månedslønnet'!A190="","",'Pivot månedslønnet'!A190)</f>
        <v/>
      </c>
      <c r="S190" s="55" t="str">
        <f>IF('Pivot månedslønnet'!B190="","",'Pivot månedslønnet'!B190)</f>
        <v/>
      </c>
      <c r="T190" s="67" t="str">
        <f>IF('Pivot månedslønnet'!B190="","",'Pivot månedslønnet'!C190)</f>
        <v/>
      </c>
    </row>
    <row r="191" spans="1:20" s="106" customFormat="1" x14ac:dyDescent="0.25">
      <c r="A191" s="29">
        <v>188</v>
      </c>
      <c r="B191" s="71" t="str">
        <f>IFERROR(VLOOKUP($A191,Baggrundsark!$F$4:$V$2502,10,FALSE),"")</f>
        <v/>
      </c>
      <c r="C191" s="71" t="str">
        <f>IFERROR(VLOOKUP($A191,Baggrundsark!$F$4:$T$2502,11,FALSE),"")</f>
        <v/>
      </c>
      <c r="D191" s="71" t="str">
        <f>IFERROR(VLOOKUP($A191,Baggrundsark!$F$4:$T$2502,13,FALSE),"")</f>
        <v/>
      </c>
      <c r="E191" s="71" t="str">
        <f>IFERROR(VLOOKUP($A191,Baggrundsark!$F$4:$T$2502,14,FALSE),"")</f>
        <v/>
      </c>
      <c r="F191" s="71" t="str">
        <f>IFERROR(VLOOKUP($A191,Baggrundsark!$F$4:$V$2502,17,FALSE),"")</f>
        <v/>
      </c>
      <c r="G191" s="72"/>
      <c r="H191" s="78" t="str">
        <f t="shared" si="9"/>
        <v/>
      </c>
      <c r="I191" s="79"/>
      <c r="J191" s="79"/>
      <c r="K191" s="79"/>
      <c r="L191" s="56" t="str">
        <f t="shared" si="8"/>
        <v/>
      </c>
      <c r="M191" s="78" t="str">
        <f t="shared" si="10"/>
        <v/>
      </c>
      <c r="N191" s="72"/>
      <c r="O191" s="74" t="str">
        <f t="shared" si="11"/>
        <v/>
      </c>
      <c r="Q191" s="22"/>
      <c r="R191" s="54" t="str">
        <f>IF('Pivot månedslønnet'!A191="","",'Pivot månedslønnet'!A191)</f>
        <v/>
      </c>
      <c r="S191" s="55" t="str">
        <f>IF('Pivot månedslønnet'!B191="","",'Pivot månedslønnet'!B191)</f>
        <v/>
      </c>
      <c r="T191" s="67" t="str">
        <f>IF('Pivot månedslønnet'!B191="","",'Pivot månedslønnet'!C191)</f>
        <v/>
      </c>
    </row>
    <row r="192" spans="1:20" s="106" customFormat="1" x14ac:dyDescent="0.25">
      <c r="A192" s="29">
        <v>189</v>
      </c>
      <c r="B192" s="71" t="str">
        <f>IFERROR(VLOOKUP($A192,Baggrundsark!$F$4:$V$2502,10,FALSE),"")</f>
        <v/>
      </c>
      <c r="C192" s="71" t="str">
        <f>IFERROR(VLOOKUP($A192,Baggrundsark!$F$4:$T$2502,11,FALSE),"")</f>
        <v/>
      </c>
      <c r="D192" s="71" t="str">
        <f>IFERROR(VLOOKUP($A192,Baggrundsark!$F$4:$T$2502,13,FALSE),"")</f>
        <v/>
      </c>
      <c r="E192" s="71" t="str">
        <f>IFERROR(VLOOKUP($A192,Baggrundsark!$F$4:$T$2502,14,FALSE),"")</f>
        <v/>
      </c>
      <c r="F192" s="71" t="str">
        <f>IFERROR(VLOOKUP($A192,Baggrundsark!$F$4:$V$2502,17,FALSE),"")</f>
        <v/>
      </c>
      <c r="G192" s="76"/>
      <c r="H192" s="78" t="str">
        <f t="shared" si="9"/>
        <v/>
      </c>
      <c r="I192" s="77"/>
      <c r="J192" s="77"/>
      <c r="K192" s="77"/>
      <c r="L192" s="56" t="str">
        <f t="shared" si="8"/>
        <v/>
      </c>
      <c r="M192" s="78" t="str">
        <f t="shared" si="10"/>
        <v/>
      </c>
      <c r="N192" s="76"/>
      <c r="O192" s="74" t="str">
        <f t="shared" si="11"/>
        <v/>
      </c>
      <c r="Q192" s="22"/>
      <c r="R192" s="54" t="str">
        <f>IF('Pivot månedslønnet'!A192="","",'Pivot månedslønnet'!A192)</f>
        <v/>
      </c>
      <c r="S192" s="55" t="str">
        <f>IF('Pivot månedslønnet'!B192="","",'Pivot månedslønnet'!B192)</f>
        <v/>
      </c>
      <c r="T192" s="67" t="str">
        <f>IF('Pivot månedslønnet'!B192="","",'Pivot månedslønnet'!C192)</f>
        <v/>
      </c>
    </row>
    <row r="193" spans="1:20" s="106" customFormat="1" x14ac:dyDescent="0.25">
      <c r="A193" s="29">
        <v>190</v>
      </c>
      <c r="B193" s="71" t="str">
        <f>IFERROR(VLOOKUP($A193,Baggrundsark!$F$4:$V$2502,10,FALSE),"")</f>
        <v/>
      </c>
      <c r="C193" s="71" t="str">
        <f>IFERROR(VLOOKUP($A193,Baggrundsark!$F$4:$T$2502,11,FALSE),"")</f>
        <v/>
      </c>
      <c r="D193" s="71" t="str">
        <f>IFERROR(VLOOKUP($A193,Baggrundsark!$F$4:$T$2502,13,FALSE),"")</f>
        <v/>
      </c>
      <c r="E193" s="71" t="str">
        <f>IFERROR(VLOOKUP($A193,Baggrundsark!$F$4:$T$2502,14,FALSE),"")</f>
        <v/>
      </c>
      <c r="F193" s="71" t="str">
        <f>IFERROR(VLOOKUP($A193,Baggrundsark!$F$4:$V$2502,17,FALSE),"")</f>
        <v/>
      </c>
      <c r="G193" s="72"/>
      <c r="H193" s="78" t="str">
        <f t="shared" si="9"/>
        <v/>
      </c>
      <c r="I193" s="79"/>
      <c r="J193" s="79"/>
      <c r="K193" s="79"/>
      <c r="L193" s="56" t="str">
        <f t="shared" si="8"/>
        <v/>
      </c>
      <c r="M193" s="78" t="str">
        <f t="shared" si="10"/>
        <v/>
      </c>
      <c r="N193" s="72"/>
      <c r="O193" s="74" t="str">
        <f t="shared" si="11"/>
        <v/>
      </c>
      <c r="Q193" s="22"/>
      <c r="R193" s="54" t="str">
        <f>IF('Pivot månedslønnet'!A193="","",'Pivot månedslønnet'!A193)</f>
        <v/>
      </c>
      <c r="S193" s="55" t="str">
        <f>IF('Pivot månedslønnet'!B193="","",'Pivot månedslønnet'!B193)</f>
        <v/>
      </c>
      <c r="T193" s="67" t="str">
        <f>IF('Pivot månedslønnet'!B193="","",'Pivot månedslønnet'!C193)</f>
        <v/>
      </c>
    </row>
    <row r="194" spans="1:20" s="106" customFormat="1" x14ac:dyDescent="0.25">
      <c r="A194" s="29">
        <v>191</v>
      </c>
      <c r="B194" s="71" t="str">
        <f>IFERROR(VLOOKUP($A194,Baggrundsark!$F$4:$V$2502,10,FALSE),"")</f>
        <v/>
      </c>
      <c r="C194" s="71" t="str">
        <f>IFERROR(VLOOKUP($A194,Baggrundsark!$F$4:$T$2502,11,FALSE),"")</f>
        <v/>
      </c>
      <c r="D194" s="71" t="str">
        <f>IFERROR(VLOOKUP($A194,Baggrundsark!$F$4:$T$2502,13,FALSE),"")</f>
        <v/>
      </c>
      <c r="E194" s="71" t="str">
        <f>IFERROR(VLOOKUP($A194,Baggrundsark!$F$4:$T$2502,14,FALSE),"")</f>
        <v/>
      </c>
      <c r="F194" s="71" t="str">
        <f>IFERROR(VLOOKUP($A194,Baggrundsark!$F$4:$V$2502,17,FALSE),"")</f>
        <v/>
      </c>
      <c r="G194" s="76"/>
      <c r="H194" s="78" t="str">
        <f t="shared" si="9"/>
        <v/>
      </c>
      <c r="I194" s="77"/>
      <c r="J194" s="77"/>
      <c r="K194" s="77"/>
      <c r="L194" s="56" t="str">
        <f t="shared" si="8"/>
        <v/>
      </c>
      <c r="M194" s="78" t="str">
        <f t="shared" si="10"/>
        <v/>
      </c>
      <c r="N194" s="76"/>
      <c r="O194" s="74" t="str">
        <f t="shared" si="11"/>
        <v/>
      </c>
      <c r="Q194" s="22"/>
      <c r="R194" s="54" t="str">
        <f>IF('Pivot månedslønnet'!A194="","",'Pivot månedslønnet'!A194)</f>
        <v/>
      </c>
      <c r="S194" s="55" t="str">
        <f>IF('Pivot månedslønnet'!B194="","",'Pivot månedslønnet'!B194)</f>
        <v/>
      </c>
      <c r="T194" s="67" t="str">
        <f>IF('Pivot månedslønnet'!B194="","",'Pivot månedslønnet'!C194)</f>
        <v/>
      </c>
    </row>
    <row r="195" spans="1:20" s="106" customFormat="1" x14ac:dyDescent="0.25">
      <c r="A195" s="29">
        <v>192</v>
      </c>
      <c r="B195" s="71" t="str">
        <f>IFERROR(VLOOKUP($A195,Baggrundsark!$F$4:$V$2502,10,FALSE),"")</f>
        <v/>
      </c>
      <c r="C195" s="71" t="str">
        <f>IFERROR(VLOOKUP($A195,Baggrundsark!$F$4:$T$2502,11,FALSE),"")</f>
        <v/>
      </c>
      <c r="D195" s="71" t="str">
        <f>IFERROR(VLOOKUP($A195,Baggrundsark!$F$4:$T$2502,13,FALSE),"")</f>
        <v/>
      </c>
      <c r="E195" s="71" t="str">
        <f>IFERROR(VLOOKUP($A195,Baggrundsark!$F$4:$T$2502,14,FALSE),"")</f>
        <v/>
      </c>
      <c r="F195" s="71" t="str">
        <f>IFERROR(VLOOKUP($A195,Baggrundsark!$F$4:$V$2502,17,FALSE),"")</f>
        <v/>
      </c>
      <c r="G195" s="72"/>
      <c r="H195" s="78" t="str">
        <f t="shared" si="9"/>
        <v/>
      </c>
      <c r="I195" s="79"/>
      <c r="J195" s="79"/>
      <c r="K195" s="79"/>
      <c r="L195" s="56" t="str">
        <f t="shared" si="8"/>
        <v/>
      </c>
      <c r="M195" s="78" t="str">
        <f t="shared" si="10"/>
        <v/>
      </c>
      <c r="N195" s="72"/>
      <c r="O195" s="74" t="str">
        <f t="shared" si="11"/>
        <v/>
      </c>
      <c r="Q195" s="22"/>
      <c r="R195" s="54" t="str">
        <f>IF('Pivot månedslønnet'!A195="","",'Pivot månedslønnet'!A195)</f>
        <v/>
      </c>
      <c r="S195" s="55" t="str">
        <f>IF('Pivot månedslønnet'!B195="","",'Pivot månedslønnet'!B195)</f>
        <v/>
      </c>
      <c r="T195" s="67" t="str">
        <f>IF('Pivot månedslønnet'!B195="","",'Pivot månedslønnet'!C195)</f>
        <v/>
      </c>
    </row>
    <row r="196" spans="1:20" s="106" customFormat="1" x14ac:dyDescent="0.25">
      <c r="A196" s="29">
        <v>193</v>
      </c>
      <c r="B196" s="71" t="str">
        <f>IFERROR(VLOOKUP($A196,Baggrundsark!$F$4:$V$2502,10,FALSE),"")</f>
        <v/>
      </c>
      <c r="C196" s="71" t="str">
        <f>IFERROR(VLOOKUP($A196,Baggrundsark!$F$4:$T$2502,11,FALSE),"")</f>
        <v/>
      </c>
      <c r="D196" s="71" t="str">
        <f>IFERROR(VLOOKUP($A196,Baggrundsark!$F$4:$T$2502,13,FALSE),"")</f>
        <v/>
      </c>
      <c r="E196" s="71" t="str">
        <f>IFERROR(VLOOKUP($A196,Baggrundsark!$F$4:$T$2502,14,FALSE),"")</f>
        <v/>
      </c>
      <c r="F196" s="71" t="str">
        <f>IFERROR(VLOOKUP($A196,Baggrundsark!$F$4:$V$2502,17,FALSE),"")</f>
        <v/>
      </c>
      <c r="G196" s="76"/>
      <c r="H196" s="78" t="str">
        <f t="shared" si="9"/>
        <v/>
      </c>
      <c r="I196" s="77"/>
      <c r="J196" s="77"/>
      <c r="K196" s="77"/>
      <c r="L196" s="56" t="str">
        <f t="shared" ref="L196:L259" si="12">IF(SUM(I196:K196)=0,"",SUM(I196:K196))</f>
        <v/>
      </c>
      <c r="M196" s="78" t="str">
        <f t="shared" si="10"/>
        <v/>
      </c>
      <c r="N196" s="76"/>
      <c r="O196" s="74" t="str">
        <f t="shared" si="11"/>
        <v/>
      </c>
      <c r="Q196" s="22"/>
      <c r="R196" s="54" t="str">
        <f>IF('Pivot månedslønnet'!A196="","",'Pivot månedslønnet'!A196)</f>
        <v/>
      </c>
      <c r="S196" s="55" t="str">
        <f>IF('Pivot månedslønnet'!B196="","",'Pivot månedslønnet'!B196)</f>
        <v/>
      </c>
      <c r="T196" s="67" t="str">
        <f>IF('Pivot månedslønnet'!B196="","",'Pivot månedslønnet'!C196)</f>
        <v/>
      </c>
    </row>
    <row r="197" spans="1:20" s="106" customFormat="1" x14ac:dyDescent="0.25">
      <c r="A197" s="29">
        <v>194</v>
      </c>
      <c r="B197" s="71" t="str">
        <f>IFERROR(VLOOKUP($A197,Baggrundsark!$F$4:$V$2502,10,FALSE),"")</f>
        <v/>
      </c>
      <c r="C197" s="71" t="str">
        <f>IFERROR(VLOOKUP($A197,Baggrundsark!$F$4:$T$2502,11,FALSE),"")</f>
        <v/>
      </c>
      <c r="D197" s="71" t="str">
        <f>IFERROR(VLOOKUP($A197,Baggrundsark!$F$4:$T$2502,13,FALSE),"")</f>
        <v/>
      </c>
      <c r="E197" s="71" t="str">
        <f>IFERROR(VLOOKUP($A197,Baggrundsark!$F$4:$T$2502,14,FALSE),"")</f>
        <v/>
      </c>
      <c r="F197" s="71" t="str">
        <f>IFERROR(VLOOKUP($A197,Baggrundsark!$F$4:$V$2502,17,FALSE),"")</f>
        <v/>
      </c>
      <c r="G197" s="72"/>
      <c r="H197" s="78" t="str">
        <f t="shared" ref="H197:H260" si="13">IF((G197/37)*(1628/12)=0,"",(G197/37)*1628/12)</f>
        <v/>
      </c>
      <c r="I197" s="79"/>
      <c r="J197" s="79"/>
      <c r="K197" s="79"/>
      <c r="L197" s="56" t="str">
        <f t="shared" si="12"/>
        <v/>
      </c>
      <c r="M197" s="78" t="str">
        <f t="shared" ref="M197:M260" si="14">IFERROR(L197/H197,"")</f>
        <v/>
      </c>
      <c r="N197" s="72"/>
      <c r="O197" s="74" t="str">
        <f t="shared" ref="O197:O260" si="15">IFERROR(IF(N197*M197&gt;L197,L197,N197*M197),"")</f>
        <v/>
      </c>
      <c r="Q197" s="22"/>
      <c r="R197" s="54" t="str">
        <f>IF('Pivot månedslønnet'!A197="","",'Pivot månedslønnet'!A197)</f>
        <v/>
      </c>
      <c r="S197" s="55" t="str">
        <f>IF('Pivot månedslønnet'!B197="","",'Pivot månedslønnet'!B197)</f>
        <v/>
      </c>
      <c r="T197" s="67" t="str">
        <f>IF('Pivot månedslønnet'!B197="","",'Pivot månedslønnet'!C197)</f>
        <v/>
      </c>
    </row>
    <row r="198" spans="1:20" s="106" customFormat="1" x14ac:dyDescent="0.25">
      <c r="A198" s="29">
        <v>195</v>
      </c>
      <c r="B198" s="71" t="str">
        <f>IFERROR(VLOOKUP($A198,Baggrundsark!$F$4:$V$2502,10,FALSE),"")</f>
        <v/>
      </c>
      <c r="C198" s="71" t="str">
        <f>IFERROR(VLOOKUP($A198,Baggrundsark!$F$4:$T$2502,11,FALSE),"")</f>
        <v/>
      </c>
      <c r="D198" s="71" t="str">
        <f>IFERROR(VLOOKUP($A198,Baggrundsark!$F$4:$T$2502,13,FALSE),"")</f>
        <v/>
      </c>
      <c r="E198" s="71" t="str">
        <f>IFERROR(VLOOKUP($A198,Baggrundsark!$F$4:$T$2502,14,FALSE),"")</f>
        <v/>
      </c>
      <c r="F198" s="71" t="str">
        <f>IFERROR(VLOOKUP($A198,Baggrundsark!$F$4:$V$2502,17,FALSE),"")</f>
        <v/>
      </c>
      <c r="G198" s="76"/>
      <c r="H198" s="78" t="str">
        <f t="shared" si="13"/>
        <v/>
      </c>
      <c r="I198" s="77"/>
      <c r="J198" s="77"/>
      <c r="K198" s="77"/>
      <c r="L198" s="56" t="str">
        <f t="shared" si="12"/>
        <v/>
      </c>
      <c r="M198" s="78" t="str">
        <f t="shared" si="14"/>
        <v/>
      </c>
      <c r="N198" s="76"/>
      <c r="O198" s="74" t="str">
        <f t="shared" si="15"/>
        <v/>
      </c>
      <c r="Q198" s="22"/>
      <c r="R198" s="54" t="str">
        <f>IF('Pivot månedslønnet'!A198="","",'Pivot månedslønnet'!A198)</f>
        <v/>
      </c>
      <c r="S198" s="55" t="str">
        <f>IF('Pivot månedslønnet'!B198="","",'Pivot månedslønnet'!B198)</f>
        <v/>
      </c>
      <c r="T198" s="67" t="str">
        <f>IF('Pivot månedslønnet'!B198="","",'Pivot månedslønnet'!C198)</f>
        <v/>
      </c>
    </row>
    <row r="199" spans="1:20" s="106" customFormat="1" x14ac:dyDescent="0.25">
      <c r="A199" s="29">
        <v>196</v>
      </c>
      <c r="B199" s="71" t="str">
        <f>IFERROR(VLOOKUP($A199,Baggrundsark!$F$4:$V$2502,10,FALSE),"")</f>
        <v/>
      </c>
      <c r="C199" s="71" t="str">
        <f>IFERROR(VLOOKUP($A199,Baggrundsark!$F$4:$T$2502,11,FALSE),"")</f>
        <v/>
      </c>
      <c r="D199" s="71" t="str">
        <f>IFERROR(VLOOKUP($A199,Baggrundsark!$F$4:$T$2502,13,FALSE),"")</f>
        <v/>
      </c>
      <c r="E199" s="71" t="str">
        <f>IFERROR(VLOOKUP($A199,Baggrundsark!$F$4:$T$2502,14,FALSE),"")</f>
        <v/>
      </c>
      <c r="F199" s="71" t="str">
        <f>IFERROR(VLOOKUP($A199,Baggrundsark!$F$4:$V$2502,17,FALSE),"")</f>
        <v/>
      </c>
      <c r="G199" s="72"/>
      <c r="H199" s="78" t="str">
        <f t="shared" si="13"/>
        <v/>
      </c>
      <c r="I199" s="79"/>
      <c r="J199" s="79"/>
      <c r="K199" s="79"/>
      <c r="L199" s="56" t="str">
        <f t="shared" si="12"/>
        <v/>
      </c>
      <c r="M199" s="78" t="str">
        <f t="shared" si="14"/>
        <v/>
      </c>
      <c r="N199" s="72"/>
      <c r="O199" s="74" t="str">
        <f t="shared" si="15"/>
        <v/>
      </c>
      <c r="Q199" s="22"/>
      <c r="R199" s="54" t="str">
        <f>IF('Pivot månedslønnet'!A199="","",'Pivot månedslønnet'!A199)</f>
        <v/>
      </c>
      <c r="S199" s="55" t="str">
        <f>IF('Pivot månedslønnet'!B199="","",'Pivot månedslønnet'!B199)</f>
        <v/>
      </c>
      <c r="T199" s="67" t="str">
        <f>IF('Pivot månedslønnet'!B199="","",'Pivot månedslønnet'!C199)</f>
        <v/>
      </c>
    </row>
    <row r="200" spans="1:20" s="106" customFormat="1" x14ac:dyDescent="0.25">
      <c r="A200" s="29">
        <v>197</v>
      </c>
      <c r="B200" s="71" t="str">
        <f>IFERROR(VLOOKUP($A200,Baggrundsark!$F$4:$V$2502,10,FALSE),"")</f>
        <v/>
      </c>
      <c r="C200" s="71" t="str">
        <f>IFERROR(VLOOKUP($A200,Baggrundsark!$F$4:$T$2502,11,FALSE),"")</f>
        <v/>
      </c>
      <c r="D200" s="71" t="str">
        <f>IFERROR(VLOOKUP($A200,Baggrundsark!$F$4:$T$2502,13,FALSE),"")</f>
        <v/>
      </c>
      <c r="E200" s="71" t="str">
        <f>IFERROR(VLOOKUP($A200,Baggrundsark!$F$4:$T$2502,14,FALSE),"")</f>
        <v/>
      </c>
      <c r="F200" s="71" t="str">
        <f>IFERROR(VLOOKUP($A200,Baggrundsark!$F$4:$V$2502,17,FALSE),"")</f>
        <v/>
      </c>
      <c r="G200" s="76"/>
      <c r="H200" s="78" t="str">
        <f t="shared" si="13"/>
        <v/>
      </c>
      <c r="I200" s="77"/>
      <c r="J200" s="77"/>
      <c r="K200" s="77"/>
      <c r="L200" s="56" t="str">
        <f t="shared" si="12"/>
        <v/>
      </c>
      <c r="M200" s="78" t="str">
        <f t="shared" si="14"/>
        <v/>
      </c>
      <c r="N200" s="76"/>
      <c r="O200" s="74" t="str">
        <f t="shared" si="15"/>
        <v/>
      </c>
      <c r="Q200" s="22"/>
      <c r="R200" s="54" t="str">
        <f>IF('Pivot månedslønnet'!A200="","",'Pivot månedslønnet'!A200)</f>
        <v/>
      </c>
      <c r="S200" s="55" t="str">
        <f>IF('Pivot månedslønnet'!B200="","",'Pivot månedslønnet'!B200)</f>
        <v/>
      </c>
      <c r="T200" s="67" t="str">
        <f>IF('Pivot månedslønnet'!B200="","",'Pivot månedslønnet'!C200)</f>
        <v/>
      </c>
    </row>
    <row r="201" spans="1:20" s="106" customFormat="1" x14ac:dyDescent="0.25">
      <c r="A201" s="29">
        <v>198</v>
      </c>
      <c r="B201" s="71" t="str">
        <f>IFERROR(VLOOKUP($A201,Baggrundsark!$F$4:$V$2502,10,FALSE),"")</f>
        <v/>
      </c>
      <c r="C201" s="71" t="str">
        <f>IFERROR(VLOOKUP($A201,Baggrundsark!$F$4:$T$2502,11,FALSE),"")</f>
        <v/>
      </c>
      <c r="D201" s="71" t="str">
        <f>IFERROR(VLOOKUP($A201,Baggrundsark!$F$4:$T$2502,13,FALSE),"")</f>
        <v/>
      </c>
      <c r="E201" s="71" t="str">
        <f>IFERROR(VLOOKUP($A201,Baggrundsark!$F$4:$T$2502,14,FALSE),"")</f>
        <v/>
      </c>
      <c r="F201" s="71" t="str">
        <f>IFERROR(VLOOKUP($A201,Baggrundsark!$F$4:$V$2502,17,FALSE),"")</f>
        <v/>
      </c>
      <c r="G201" s="72"/>
      <c r="H201" s="78" t="str">
        <f t="shared" si="13"/>
        <v/>
      </c>
      <c r="I201" s="79"/>
      <c r="J201" s="79"/>
      <c r="K201" s="79"/>
      <c r="L201" s="56" t="str">
        <f t="shared" si="12"/>
        <v/>
      </c>
      <c r="M201" s="78" t="str">
        <f t="shared" si="14"/>
        <v/>
      </c>
      <c r="N201" s="72"/>
      <c r="O201" s="74" t="str">
        <f t="shared" si="15"/>
        <v/>
      </c>
      <c r="Q201" s="22"/>
    </row>
    <row r="202" spans="1:20" s="106" customFormat="1" x14ac:dyDescent="0.25">
      <c r="A202" s="29">
        <v>199</v>
      </c>
      <c r="B202" s="71" t="str">
        <f>IFERROR(VLOOKUP($A202,Baggrundsark!$F$4:$V$2502,10,FALSE),"")</f>
        <v/>
      </c>
      <c r="C202" s="71" t="str">
        <f>IFERROR(VLOOKUP($A202,Baggrundsark!$F$4:$T$2502,11,FALSE),"")</f>
        <v/>
      </c>
      <c r="D202" s="71" t="str">
        <f>IFERROR(VLOOKUP($A202,Baggrundsark!$F$4:$T$2502,13,FALSE),"")</f>
        <v/>
      </c>
      <c r="E202" s="71" t="str">
        <f>IFERROR(VLOOKUP($A202,Baggrundsark!$F$4:$T$2502,14,FALSE),"")</f>
        <v/>
      </c>
      <c r="F202" s="71" t="str">
        <f>IFERROR(VLOOKUP($A202,Baggrundsark!$F$4:$V$2502,17,FALSE),"")</f>
        <v/>
      </c>
      <c r="G202" s="76"/>
      <c r="H202" s="78" t="str">
        <f t="shared" si="13"/>
        <v/>
      </c>
      <c r="I202" s="77"/>
      <c r="J202" s="77"/>
      <c r="K202" s="77"/>
      <c r="L202" s="56" t="str">
        <f t="shared" si="12"/>
        <v/>
      </c>
      <c r="M202" s="78" t="str">
        <f t="shared" si="14"/>
        <v/>
      </c>
      <c r="N202" s="76"/>
      <c r="O202" s="74" t="str">
        <f t="shared" si="15"/>
        <v/>
      </c>
      <c r="Q202" s="22"/>
    </row>
    <row r="203" spans="1:20" s="106" customFormat="1" x14ac:dyDescent="0.25">
      <c r="A203" s="29">
        <v>200</v>
      </c>
      <c r="B203" s="71" t="str">
        <f>IFERROR(VLOOKUP($A203,Baggrundsark!$F$4:$V$2502,10,FALSE),"")</f>
        <v/>
      </c>
      <c r="C203" s="71" t="str">
        <f>IFERROR(VLOOKUP($A203,Baggrundsark!$F$4:$T$2502,11,FALSE),"")</f>
        <v/>
      </c>
      <c r="D203" s="71" t="str">
        <f>IFERROR(VLOOKUP($A203,Baggrundsark!$F$4:$T$2502,13,FALSE),"")</f>
        <v/>
      </c>
      <c r="E203" s="71" t="str">
        <f>IFERROR(VLOOKUP($A203,Baggrundsark!$F$4:$T$2502,14,FALSE),"")</f>
        <v/>
      </c>
      <c r="F203" s="71" t="str">
        <f>IFERROR(VLOOKUP($A203,Baggrundsark!$F$4:$V$2502,17,FALSE),"")</f>
        <v/>
      </c>
      <c r="G203" s="72"/>
      <c r="H203" s="78" t="str">
        <f t="shared" si="13"/>
        <v/>
      </c>
      <c r="I203" s="79"/>
      <c r="J203" s="79"/>
      <c r="K203" s="79"/>
      <c r="L203" s="56" t="str">
        <f t="shared" si="12"/>
        <v/>
      </c>
      <c r="M203" s="78" t="str">
        <f t="shared" si="14"/>
        <v/>
      </c>
      <c r="N203" s="72"/>
      <c r="O203" s="74" t="str">
        <f t="shared" si="15"/>
        <v/>
      </c>
      <c r="Q203" s="22"/>
    </row>
    <row r="204" spans="1:20" s="106" customFormat="1" x14ac:dyDescent="0.25">
      <c r="A204" s="29">
        <v>201</v>
      </c>
      <c r="B204" s="71" t="str">
        <f>IFERROR(VLOOKUP($A204,Baggrundsark!$F$4:$V$2502,10,FALSE),"")</f>
        <v/>
      </c>
      <c r="C204" s="71" t="str">
        <f>IFERROR(VLOOKUP($A204,Baggrundsark!$F$4:$T$2502,11,FALSE),"")</f>
        <v/>
      </c>
      <c r="D204" s="71" t="str">
        <f>IFERROR(VLOOKUP($A204,Baggrundsark!$F$4:$T$2502,13,FALSE),"")</f>
        <v/>
      </c>
      <c r="E204" s="71" t="str">
        <f>IFERROR(VLOOKUP($A204,Baggrundsark!$F$4:$T$2502,14,FALSE),"")</f>
        <v/>
      </c>
      <c r="F204" s="71" t="str">
        <f>IFERROR(VLOOKUP($A204,Baggrundsark!$F$4:$V$2502,17,FALSE),"")</f>
        <v/>
      </c>
      <c r="G204" s="76"/>
      <c r="H204" s="78" t="str">
        <f t="shared" si="13"/>
        <v/>
      </c>
      <c r="I204" s="77"/>
      <c r="J204" s="77"/>
      <c r="K204" s="77"/>
      <c r="L204" s="56" t="str">
        <f t="shared" si="12"/>
        <v/>
      </c>
      <c r="M204" s="78" t="str">
        <f t="shared" si="14"/>
        <v/>
      </c>
      <c r="N204" s="76"/>
      <c r="O204" s="74" t="str">
        <f t="shared" si="15"/>
        <v/>
      </c>
      <c r="Q204" s="22"/>
    </row>
    <row r="205" spans="1:20" s="106" customFormat="1" x14ac:dyDescent="0.25">
      <c r="A205" s="29">
        <v>202</v>
      </c>
      <c r="B205" s="71" t="str">
        <f>IFERROR(VLOOKUP($A205,Baggrundsark!$F$4:$V$2502,10,FALSE),"")</f>
        <v/>
      </c>
      <c r="C205" s="71" t="str">
        <f>IFERROR(VLOOKUP($A205,Baggrundsark!$F$4:$T$2502,11,FALSE),"")</f>
        <v/>
      </c>
      <c r="D205" s="71" t="str">
        <f>IFERROR(VLOOKUP($A205,Baggrundsark!$F$4:$T$2502,13,FALSE),"")</f>
        <v/>
      </c>
      <c r="E205" s="71" t="str">
        <f>IFERROR(VLOOKUP($A205,Baggrundsark!$F$4:$T$2502,14,FALSE),"")</f>
        <v/>
      </c>
      <c r="F205" s="71" t="str">
        <f>IFERROR(VLOOKUP($A205,Baggrundsark!$F$4:$V$2502,17,FALSE),"")</f>
        <v/>
      </c>
      <c r="G205" s="72"/>
      <c r="H205" s="78" t="str">
        <f t="shared" si="13"/>
        <v/>
      </c>
      <c r="I205" s="79"/>
      <c r="J205" s="79"/>
      <c r="K205" s="79"/>
      <c r="L205" s="56" t="str">
        <f t="shared" si="12"/>
        <v/>
      </c>
      <c r="M205" s="78" t="str">
        <f t="shared" si="14"/>
        <v/>
      </c>
      <c r="N205" s="72"/>
      <c r="O205" s="74" t="str">
        <f t="shared" si="15"/>
        <v/>
      </c>
      <c r="Q205" s="22"/>
    </row>
    <row r="206" spans="1:20" s="106" customFormat="1" x14ac:dyDescent="0.25">
      <c r="A206" s="29">
        <v>203</v>
      </c>
      <c r="B206" s="71" t="str">
        <f>IFERROR(VLOOKUP($A206,Baggrundsark!$F$4:$V$2502,10,FALSE),"")</f>
        <v/>
      </c>
      <c r="C206" s="71" t="str">
        <f>IFERROR(VLOOKUP($A206,Baggrundsark!$F$4:$T$2502,11,FALSE),"")</f>
        <v/>
      </c>
      <c r="D206" s="71" t="str">
        <f>IFERROR(VLOOKUP($A206,Baggrundsark!$F$4:$T$2502,13,FALSE),"")</f>
        <v/>
      </c>
      <c r="E206" s="71" t="str">
        <f>IFERROR(VLOOKUP($A206,Baggrundsark!$F$4:$T$2502,14,FALSE),"")</f>
        <v/>
      </c>
      <c r="F206" s="71" t="str">
        <f>IFERROR(VLOOKUP($A206,Baggrundsark!$F$4:$V$2502,17,FALSE),"")</f>
        <v/>
      </c>
      <c r="G206" s="76"/>
      <c r="H206" s="78" t="str">
        <f t="shared" si="13"/>
        <v/>
      </c>
      <c r="I206" s="77"/>
      <c r="J206" s="77"/>
      <c r="K206" s="77"/>
      <c r="L206" s="56" t="str">
        <f t="shared" si="12"/>
        <v/>
      </c>
      <c r="M206" s="78" t="str">
        <f t="shared" si="14"/>
        <v/>
      </c>
      <c r="N206" s="76"/>
      <c r="O206" s="74" t="str">
        <f t="shared" si="15"/>
        <v/>
      </c>
      <c r="Q206" s="22"/>
    </row>
    <row r="207" spans="1:20" s="106" customFormat="1" x14ac:dyDescent="0.25">
      <c r="A207" s="29">
        <v>204</v>
      </c>
      <c r="B207" s="71" t="str">
        <f>IFERROR(VLOOKUP($A207,Baggrundsark!$F$4:$V$2502,10,FALSE),"")</f>
        <v/>
      </c>
      <c r="C207" s="71" t="str">
        <f>IFERROR(VLOOKUP($A207,Baggrundsark!$F$4:$T$2502,11,FALSE),"")</f>
        <v/>
      </c>
      <c r="D207" s="71" t="str">
        <f>IFERROR(VLOOKUP($A207,Baggrundsark!$F$4:$T$2502,13,FALSE),"")</f>
        <v/>
      </c>
      <c r="E207" s="71" t="str">
        <f>IFERROR(VLOOKUP($A207,Baggrundsark!$F$4:$T$2502,14,FALSE),"")</f>
        <v/>
      </c>
      <c r="F207" s="71" t="str">
        <f>IFERROR(VLOOKUP($A207,Baggrundsark!$F$4:$V$2502,17,FALSE),"")</f>
        <v/>
      </c>
      <c r="G207" s="72"/>
      <c r="H207" s="78" t="str">
        <f t="shared" si="13"/>
        <v/>
      </c>
      <c r="I207" s="79"/>
      <c r="J207" s="79"/>
      <c r="K207" s="79"/>
      <c r="L207" s="56" t="str">
        <f t="shared" si="12"/>
        <v/>
      </c>
      <c r="M207" s="78" t="str">
        <f t="shared" si="14"/>
        <v/>
      </c>
      <c r="N207" s="72"/>
      <c r="O207" s="74" t="str">
        <f t="shared" si="15"/>
        <v/>
      </c>
      <c r="Q207" s="22"/>
    </row>
    <row r="208" spans="1:20" s="106" customFormat="1" x14ac:dyDescent="0.25">
      <c r="A208" s="29">
        <v>205</v>
      </c>
      <c r="B208" s="71" t="str">
        <f>IFERROR(VLOOKUP($A208,Baggrundsark!$F$4:$V$2502,10,FALSE),"")</f>
        <v/>
      </c>
      <c r="C208" s="71" t="str">
        <f>IFERROR(VLOOKUP($A208,Baggrundsark!$F$4:$T$2502,11,FALSE),"")</f>
        <v/>
      </c>
      <c r="D208" s="71" t="str">
        <f>IFERROR(VLOOKUP($A208,Baggrundsark!$F$4:$T$2502,13,FALSE),"")</f>
        <v/>
      </c>
      <c r="E208" s="71" t="str">
        <f>IFERROR(VLOOKUP($A208,Baggrundsark!$F$4:$T$2502,14,FALSE),"")</f>
        <v/>
      </c>
      <c r="F208" s="71" t="str">
        <f>IFERROR(VLOOKUP($A208,Baggrundsark!$F$4:$V$2502,17,FALSE),"")</f>
        <v/>
      </c>
      <c r="G208" s="76"/>
      <c r="H208" s="78" t="str">
        <f t="shared" si="13"/>
        <v/>
      </c>
      <c r="I208" s="77"/>
      <c r="J208" s="77"/>
      <c r="K208" s="77"/>
      <c r="L208" s="56" t="str">
        <f t="shared" si="12"/>
        <v/>
      </c>
      <c r="M208" s="78" t="str">
        <f t="shared" si="14"/>
        <v/>
      </c>
      <c r="N208" s="76"/>
      <c r="O208" s="74" t="str">
        <f t="shared" si="15"/>
        <v/>
      </c>
      <c r="Q208" s="22"/>
    </row>
    <row r="209" spans="1:17" s="106" customFormat="1" x14ac:dyDescent="0.25">
      <c r="A209" s="29">
        <v>206</v>
      </c>
      <c r="B209" s="71" t="str">
        <f>IFERROR(VLOOKUP($A209,Baggrundsark!$F$4:$V$2502,10,FALSE),"")</f>
        <v/>
      </c>
      <c r="C209" s="71" t="str">
        <f>IFERROR(VLOOKUP($A209,Baggrundsark!$F$4:$T$2502,11,FALSE),"")</f>
        <v/>
      </c>
      <c r="D209" s="71" t="str">
        <f>IFERROR(VLOOKUP($A209,Baggrundsark!$F$4:$T$2502,13,FALSE),"")</f>
        <v/>
      </c>
      <c r="E209" s="71" t="str">
        <f>IFERROR(VLOOKUP($A209,Baggrundsark!$F$4:$T$2502,14,FALSE),"")</f>
        <v/>
      </c>
      <c r="F209" s="71" t="str">
        <f>IFERROR(VLOOKUP($A209,Baggrundsark!$F$4:$V$2502,17,FALSE),"")</f>
        <v/>
      </c>
      <c r="G209" s="72"/>
      <c r="H209" s="78" t="str">
        <f t="shared" si="13"/>
        <v/>
      </c>
      <c r="I209" s="79"/>
      <c r="J209" s="79"/>
      <c r="K209" s="79"/>
      <c r="L209" s="56" t="str">
        <f t="shared" si="12"/>
        <v/>
      </c>
      <c r="M209" s="78" t="str">
        <f t="shared" si="14"/>
        <v/>
      </c>
      <c r="N209" s="72"/>
      <c r="O209" s="74" t="str">
        <f t="shared" si="15"/>
        <v/>
      </c>
      <c r="Q209" s="22"/>
    </row>
    <row r="210" spans="1:17" s="106" customFormat="1" x14ac:dyDescent="0.25">
      <c r="A210" s="29">
        <v>207</v>
      </c>
      <c r="B210" s="71" t="str">
        <f>IFERROR(VLOOKUP($A210,Baggrundsark!$F$4:$V$2502,10,FALSE),"")</f>
        <v/>
      </c>
      <c r="C210" s="71" t="str">
        <f>IFERROR(VLOOKUP($A210,Baggrundsark!$F$4:$T$2502,11,FALSE),"")</f>
        <v/>
      </c>
      <c r="D210" s="71" t="str">
        <f>IFERROR(VLOOKUP($A210,Baggrundsark!$F$4:$T$2502,13,FALSE),"")</f>
        <v/>
      </c>
      <c r="E210" s="71" t="str">
        <f>IFERROR(VLOOKUP($A210,Baggrundsark!$F$4:$T$2502,14,FALSE),"")</f>
        <v/>
      </c>
      <c r="F210" s="71" t="str">
        <f>IFERROR(VLOOKUP($A210,Baggrundsark!$F$4:$V$2502,17,FALSE),"")</f>
        <v/>
      </c>
      <c r="G210" s="76"/>
      <c r="H210" s="78" t="str">
        <f t="shared" si="13"/>
        <v/>
      </c>
      <c r="I210" s="77"/>
      <c r="J210" s="77"/>
      <c r="K210" s="77"/>
      <c r="L210" s="56" t="str">
        <f t="shared" si="12"/>
        <v/>
      </c>
      <c r="M210" s="78" t="str">
        <f t="shared" si="14"/>
        <v/>
      </c>
      <c r="N210" s="76"/>
      <c r="O210" s="74" t="str">
        <f t="shared" si="15"/>
        <v/>
      </c>
      <c r="Q210" s="22"/>
    </row>
    <row r="211" spans="1:17" s="106" customFormat="1" x14ac:dyDescent="0.25">
      <c r="A211" s="29">
        <v>208</v>
      </c>
      <c r="B211" s="71" t="str">
        <f>IFERROR(VLOOKUP($A211,Baggrundsark!$F$4:$V$2502,10,FALSE),"")</f>
        <v/>
      </c>
      <c r="C211" s="71" t="str">
        <f>IFERROR(VLOOKUP($A211,Baggrundsark!$F$4:$T$2502,11,FALSE),"")</f>
        <v/>
      </c>
      <c r="D211" s="71" t="str">
        <f>IFERROR(VLOOKUP($A211,Baggrundsark!$F$4:$T$2502,13,FALSE),"")</f>
        <v/>
      </c>
      <c r="E211" s="71" t="str">
        <f>IFERROR(VLOOKUP($A211,Baggrundsark!$F$4:$T$2502,14,FALSE),"")</f>
        <v/>
      </c>
      <c r="F211" s="71" t="str">
        <f>IFERROR(VLOOKUP($A211,Baggrundsark!$F$4:$V$2502,17,FALSE),"")</f>
        <v/>
      </c>
      <c r="G211" s="72"/>
      <c r="H211" s="78" t="str">
        <f t="shared" si="13"/>
        <v/>
      </c>
      <c r="I211" s="79"/>
      <c r="J211" s="79"/>
      <c r="K211" s="79"/>
      <c r="L211" s="56" t="str">
        <f t="shared" si="12"/>
        <v/>
      </c>
      <c r="M211" s="78" t="str">
        <f t="shared" si="14"/>
        <v/>
      </c>
      <c r="N211" s="72"/>
      <c r="O211" s="74" t="str">
        <f t="shared" si="15"/>
        <v/>
      </c>
      <c r="Q211" s="22"/>
    </row>
    <row r="212" spans="1:17" s="106" customFormat="1" x14ac:dyDescent="0.25">
      <c r="A212" s="29">
        <v>209</v>
      </c>
      <c r="B212" s="71" t="str">
        <f>IFERROR(VLOOKUP($A212,Baggrundsark!$F$4:$V$2502,10,FALSE),"")</f>
        <v/>
      </c>
      <c r="C212" s="71" t="str">
        <f>IFERROR(VLOOKUP($A212,Baggrundsark!$F$4:$T$2502,11,FALSE),"")</f>
        <v/>
      </c>
      <c r="D212" s="71" t="str">
        <f>IFERROR(VLOOKUP($A212,Baggrundsark!$F$4:$T$2502,13,FALSE),"")</f>
        <v/>
      </c>
      <c r="E212" s="71" t="str">
        <f>IFERROR(VLOOKUP($A212,Baggrundsark!$F$4:$T$2502,14,FALSE),"")</f>
        <v/>
      </c>
      <c r="F212" s="71" t="str">
        <f>IFERROR(VLOOKUP($A212,Baggrundsark!$F$4:$V$2502,17,FALSE),"")</f>
        <v/>
      </c>
      <c r="G212" s="76"/>
      <c r="H212" s="78" t="str">
        <f t="shared" si="13"/>
        <v/>
      </c>
      <c r="I212" s="77"/>
      <c r="J212" s="77"/>
      <c r="K212" s="77"/>
      <c r="L212" s="56" t="str">
        <f t="shared" si="12"/>
        <v/>
      </c>
      <c r="M212" s="78" t="str">
        <f t="shared" si="14"/>
        <v/>
      </c>
      <c r="N212" s="76"/>
      <c r="O212" s="74" t="str">
        <f t="shared" si="15"/>
        <v/>
      </c>
      <c r="Q212" s="22"/>
    </row>
    <row r="213" spans="1:17" s="106" customFormat="1" x14ac:dyDescent="0.25">
      <c r="A213" s="29">
        <v>210</v>
      </c>
      <c r="B213" s="71" t="str">
        <f>IFERROR(VLOOKUP($A213,Baggrundsark!$F$4:$V$2502,10,FALSE),"")</f>
        <v/>
      </c>
      <c r="C213" s="71" t="str">
        <f>IFERROR(VLOOKUP($A213,Baggrundsark!$F$4:$T$2502,11,FALSE),"")</f>
        <v/>
      </c>
      <c r="D213" s="71" t="str">
        <f>IFERROR(VLOOKUP($A213,Baggrundsark!$F$4:$T$2502,13,FALSE),"")</f>
        <v/>
      </c>
      <c r="E213" s="71" t="str">
        <f>IFERROR(VLOOKUP($A213,Baggrundsark!$F$4:$T$2502,14,FALSE),"")</f>
        <v/>
      </c>
      <c r="F213" s="71" t="str">
        <f>IFERROR(VLOOKUP($A213,Baggrundsark!$F$4:$V$2502,17,FALSE),"")</f>
        <v/>
      </c>
      <c r="G213" s="72"/>
      <c r="H213" s="78" t="str">
        <f t="shared" si="13"/>
        <v/>
      </c>
      <c r="I213" s="79"/>
      <c r="J213" s="79"/>
      <c r="K213" s="79"/>
      <c r="L213" s="56" t="str">
        <f t="shared" si="12"/>
        <v/>
      </c>
      <c r="M213" s="78" t="str">
        <f t="shared" si="14"/>
        <v/>
      </c>
      <c r="N213" s="72"/>
      <c r="O213" s="74" t="str">
        <f t="shared" si="15"/>
        <v/>
      </c>
      <c r="Q213" s="22"/>
    </row>
    <row r="214" spans="1:17" s="106" customFormat="1" x14ac:dyDescent="0.25">
      <c r="A214" s="29">
        <v>211</v>
      </c>
      <c r="B214" s="71" t="str">
        <f>IFERROR(VLOOKUP($A214,Baggrundsark!$F$4:$V$2502,10,FALSE),"")</f>
        <v/>
      </c>
      <c r="C214" s="71" t="str">
        <f>IFERROR(VLOOKUP($A214,Baggrundsark!$F$4:$T$2502,11,FALSE),"")</f>
        <v/>
      </c>
      <c r="D214" s="71" t="str">
        <f>IFERROR(VLOOKUP($A214,Baggrundsark!$F$4:$T$2502,13,FALSE),"")</f>
        <v/>
      </c>
      <c r="E214" s="71" t="str">
        <f>IFERROR(VLOOKUP($A214,Baggrundsark!$F$4:$T$2502,14,FALSE),"")</f>
        <v/>
      </c>
      <c r="F214" s="71" t="str">
        <f>IFERROR(VLOOKUP($A214,Baggrundsark!$F$4:$V$2502,17,FALSE),"")</f>
        <v/>
      </c>
      <c r="G214" s="76"/>
      <c r="H214" s="78" t="str">
        <f t="shared" si="13"/>
        <v/>
      </c>
      <c r="I214" s="77"/>
      <c r="J214" s="77"/>
      <c r="K214" s="77"/>
      <c r="L214" s="56" t="str">
        <f t="shared" si="12"/>
        <v/>
      </c>
      <c r="M214" s="78" t="str">
        <f t="shared" si="14"/>
        <v/>
      </c>
      <c r="N214" s="76"/>
      <c r="O214" s="74" t="str">
        <f t="shared" si="15"/>
        <v/>
      </c>
      <c r="Q214" s="22"/>
    </row>
    <row r="215" spans="1:17" s="106" customFormat="1" x14ac:dyDescent="0.25">
      <c r="A215" s="29">
        <v>212</v>
      </c>
      <c r="B215" s="71" t="str">
        <f>IFERROR(VLOOKUP($A215,Baggrundsark!$F$4:$V$2502,10,FALSE),"")</f>
        <v/>
      </c>
      <c r="C215" s="71" t="str">
        <f>IFERROR(VLOOKUP($A215,Baggrundsark!$F$4:$T$2502,11,FALSE),"")</f>
        <v/>
      </c>
      <c r="D215" s="71" t="str">
        <f>IFERROR(VLOOKUP($A215,Baggrundsark!$F$4:$T$2502,13,FALSE),"")</f>
        <v/>
      </c>
      <c r="E215" s="71" t="str">
        <f>IFERROR(VLOOKUP($A215,Baggrundsark!$F$4:$T$2502,14,FALSE),"")</f>
        <v/>
      </c>
      <c r="F215" s="71" t="str">
        <f>IFERROR(VLOOKUP($A215,Baggrundsark!$F$4:$V$2502,17,FALSE),"")</f>
        <v/>
      </c>
      <c r="G215" s="72"/>
      <c r="H215" s="78" t="str">
        <f t="shared" si="13"/>
        <v/>
      </c>
      <c r="I215" s="79"/>
      <c r="J215" s="79"/>
      <c r="K215" s="79"/>
      <c r="L215" s="56" t="str">
        <f t="shared" si="12"/>
        <v/>
      </c>
      <c r="M215" s="78" t="str">
        <f t="shared" si="14"/>
        <v/>
      </c>
      <c r="N215" s="72"/>
      <c r="O215" s="74" t="str">
        <f t="shared" si="15"/>
        <v/>
      </c>
      <c r="Q215" s="22"/>
    </row>
    <row r="216" spans="1:17" s="106" customFormat="1" x14ac:dyDescent="0.25">
      <c r="A216" s="29">
        <v>213</v>
      </c>
      <c r="B216" s="71" t="str">
        <f>IFERROR(VLOOKUP($A216,Baggrundsark!$F$4:$V$2502,10,FALSE),"")</f>
        <v/>
      </c>
      <c r="C216" s="71" t="str">
        <f>IFERROR(VLOOKUP($A216,Baggrundsark!$F$4:$T$2502,11,FALSE),"")</f>
        <v/>
      </c>
      <c r="D216" s="71" t="str">
        <f>IFERROR(VLOOKUP($A216,Baggrundsark!$F$4:$T$2502,13,FALSE),"")</f>
        <v/>
      </c>
      <c r="E216" s="71" t="str">
        <f>IFERROR(VLOOKUP($A216,Baggrundsark!$F$4:$T$2502,14,FALSE),"")</f>
        <v/>
      </c>
      <c r="F216" s="71" t="str">
        <f>IFERROR(VLOOKUP($A216,Baggrundsark!$F$4:$V$2502,17,FALSE),"")</f>
        <v/>
      </c>
      <c r="G216" s="76"/>
      <c r="H216" s="78" t="str">
        <f t="shared" si="13"/>
        <v/>
      </c>
      <c r="I216" s="77"/>
      <c r="J216" s="77"/>
      <c r="K216" s="77"/>
      <c r="L216" s="56" t="str">
        <f t="shared" si="12"/>
        <v/>
      </c>
      <c r="M216" s="78" t="str">
        <f t="shared" si="14"/>
        <v/>
      </c>
      <c r="N216" s="76"/>
      <c r="O216" s="74" t="str">
        <f t="shared" si="15"/>
        <v/>
      </c>
      <c r="Q216" s="22"/>
    </row>
    <row r="217" spans="1:17" s="106" customFormat="1" x14ac:dyDescent="0.25">
      <c r="A217" s="29">
        <v>214</v>
      </c>
      <c r="B217" s="71" t="str">
        <f>IFERROR(VLOOKUP($A217,Baggrundsark!$F$4:$V$2502,10,FALSE),"")</f>
        <v/>
      </c>
      <c r="C217" s="71" t="str">
        <f>IFERROR(VLOOKUP($A217,Baggrundsark!$F$4:$T$2502,11,FALSE),"")</f>
        <v/>
      </c>
      <c r="D217" s="71" t="str">
        <f>IFERROR(VLOOKUP($A217,Baggrundsark!$F$4:$T$2502,13,FALSE),"")</f>
        <v/>
      </c>
      <c r="E217" s="71" t="str">
        <f>IFERROR(VLOOKUP($A217,Baggrundsark!$F$4:$T$2502,14,FALSE),"")</f>
        <v/>
      </c>
      <c r="F217" s="71" t="str">
        <f>IFERROR(VLOOKUP($A217,Baggrundsark!$F$4:$V$2502,17,FALSE),"")</f>
        <v/>
      </c>
      <c r="G217" s="72"/>
      <c r="H217" s="78" t="str">
        <f t="shared" si="13"/>
        <v/>
      </c>
      <c r="I217" s="79"/>
      <c r="J217" s="79"/>
      <c r="K217" s="79"/>
      <c r="L217" s="56" t="str">
        <f t="shared" si="12"/>
        <v/>
      </c>
      <c r="M217" s="78" t="str">
        <f t="shared" si="14"/>
        <v/>
      </c>
      <c r="N217" s="72"/>
      <c r="O217" s="74" t="str">
        <f t="shared" si="15"/>
        <v/>
      </c>
      <c r="Q217" s="22"/>
    </row>
    <row r="218" spans="1:17" s="106" customFormat="1" x14ac:dyDescent="0.25">
      <c r="A218" s="29">
        <v>215</v>
      </c>
      <c r="B218" s="71" t="str">
        <f>IFERROR(VLOOKUP($A218,Baggrundsark!$F$4:$V$2502,10,FALSE),"")</f>
        <v/>
      </c>
      <c r="C218" s="71" t="str">
        <f>IFERROR(VLOOKUP($A218,Baggrundsark!$F$4:$T$2502,11,FALSE),"")</f>
        <v/>
      </c>
      <c r="D218" s="71" t="str">
        <f>IFERROR(VLOOKUP($A218,Baggrundsark!$F$4:$T$2502,13,FALSE),"")</f>
        <v/>
      </c>
      <c r="E218" s="71" t="str">
        <f>IFERROR(VLOOKUP($A218,Baggrundsark!$F$4:$T$2502,14,FALSE),"")</f>
        <v/>
      </c>
      <c r="F218" s="71" t="str">
        <f>IFERROR(VLOOKUP($A218,Baggrundsark!$F$4:$V$2502,17,FALSE),"")</f>
        <v/>
      </c>
      <c r="G218" s="76"/>
      <c r="H218" s="78" t="str">
        <f t="shared" si="13"/>
        <v/>
      </c>
      <c r="I218" s="77"/>
      <c r="J218" s="77"/>
      <c r="K218" s="77"/>
      <c r="L218" s="56" t="str">
        <f t="shared" si="12"/>
        <v/>
      </c>
      <c r="M218" s="78" t="str">
        <f t="shared" si="14"/>
        <v/>
      </c>
      <c r="N218" s="76"/>
      <c r="O218" s="74" t="str">
        <f t="shared" si="15"/>
        <v/>
      </c>
      <c r="Q218" s="22"/>
    </row>
    <row r="219" spans="1:17" s="106" customFormat="1" x14ac:dyDescent="0.25">
      <c r="A219" s="29">
        <v>216</v>
      </c>
      <c r="B219" s="71" t="str">
        <f>IFERROR(VLOOKUP($A219,Baggrundsark!$F$4:$V$2502,10,FALSE),"")</f>
        <v/>
      </c>
      <c r="C219" s="71" t="str">
        <f>IFERROR(VLOOKUP($A219,Baggrundsark!$F$4:$T$2502,11,FALSE),"")</f>
        <v/>
      </c>
      <c r="D219" s="71" t="str">
        <f>IFERROR(VLOOKUP($A219,Baggrundsark!$F$4:$T$2502,13,FALSE),"")</f>
        <v/>
      </c>
      <c r="E219" s="71" t="str">
        <f>IFERROR(VLOOKUP($A219,Baggrundsark!$F$4:$T$2502,14,FALSE),"")</f>
        <v/>
      </c>
      <c r="F219" s="71" t="str">
        <f>IFERROR(VLOOKUP($A219,Baggrundsark!$F$4:$V$2502,17,FALSE),"")</f>
        <v/>
      </c>
      <c r="G219" s="72"/>
      <c r="H219" s="78" t="str">
        <f t="shared" si="13"/>
        <v/>
      </c>
      <c r="I219" s="79"/>
      <c r="J219" s="79"/>
      <c r="K219" s="79"/>
      <c r="L219" s="56" t="str">
        <f t="shared" si="12"/>
        <v/>
      </c>
      <c r="M219" s="78" t="str">
        <f t="shared" si="14"/>
        <v/>
      </c>
      <c r="N219" s="72"/>
      <c r="O219" s="74" t="str">
        <f t="shared" si="15"/>
        <v/>
      </c>
      <c r="Q219" s="22"/>
    </row>
    <row r="220" spans="1:17" s="106" customFormat="1" x14ac:dyDescent="0.25">
      <c r="A220" s="29">
        <v>217</v>
      </c>
      <c r="B220" s="71" t="str">
        <f>IFERROR(VLOOKUP($A220,Baggrundsark!$F$4:$V$2502,10,FALSE),"")</f>
        <v/>
      </c>
      <c r="C220" s="71" t="str">
        <f>IFERROR(VLOOKUP($A220,Baggrundsark!$F$4:$T$2502,11,FALSE),"")</f>
        <v/>
      </c>
      <c r="D220" s="71" t="str">
        <f>IFERROR(VLOOKUP($A220,Baggrundsark!$F$4:$T$2502,13,FALSE),"")</f>
        <v/>
      </c>
      <c r="E220" s="71" t="str">
        <f>IFERROR(VLOOKUP($A220,Baggrundsark!$F$4:$T$2502,14,FALSE),"")</f>
        <v/>
      </c>
      <c r="F220" s="71" t="str">
        <f>IFERROR(VLOOKUP($A220,Baggrundsark!$F$4:$V$2502,17,FALSE),"")</f>
        <v/>
      </c>
      <c r="G220" s="76"/>
      <c r="H220" s="78" t="str">
        <f t="shared" si="13"/>
        <v/>
      </c>
      <c r="I220" s="77"/>
      <c r="J220" s="77"/>
      <c r="K220" s="77"/>
      <c r="L220" s="56" t="str">
        <f t="shared" si="12"/>
        <v/>
      </c>
      <c r="M220" s="78" t="str">
        <f t="shared" si="14"/>
        <v/>
      </c>
      <c r="N220" s="76"/>
      <c r="O220" s="74" t="str">
        <f t="shared" si="15"/>
        <v/>
      </c>
      <c r="Q220" s="22"/>
    </row>
    <row r="221" spans="1:17" s="106" customFormat="1" x14ac:dyDescent="0.25">
      <c r="A221" s="29">
        <v>218</v>
      </c>
      <c r="B221" s="71" t="str">
        <f>IFERROR(VLOOKUP($A221,Baggrundsark!$F$4:$V$2502,10,FALSE),"")</f>
        <v/>
      </c>
      <c r="C221" s="71" t="str">
        <f>IFERROR(VLOOKUP($A221,Baggrundsark!$F$4:$T$2502,11,FALSE),"")</f>
        <v/>
      </c>
      <c r="D221" s="71" t="str">
        <f>IFERROR(VLOOKUP($A221,Baggrundsark!$F$4:$T$2502,13,FALSE),"")</f>
        <v/>
      </c>
      <c r="E221" s="71" t="str">
        <f>IFERROR(VLOOKUP($A221,Baggrundsark!$F$4:$T$2502,14,FALSE),"")</f>
        <v/>
      </c>
      <c r="F221" s="71" t="str">
        <f>IFERROR(VLOOKUP($A221,Baggrundsark!$F$4:$V$2502,17,FALSE),"")</f>
        <v/>
      </c>
      <c r="G221" s="72"/>
      <c r="H221" s="78" t="str">
        <f t="shared" si="13"/>
        <v/>
      </c>
      <c r="I221" s="79"/>
      <c r="J221" s="79"/>
      <c r="K221" s="79"/>
      <c r="L221" s="56" t="str">
        <f t="shared" si="12"/>
        <v/>
      </c>
      <c r="M221" s="78" t="str">
        <f t="shared" si="14"/>
        <v/>
      </c>
      <c r="N221" s="72"/>
      <c r="O221" s="74" t="str">
        <f t="shared" si="15"/>
        <v/>
      </c>
      <c r="Q221" s="22"/>
    </row>
    <row r="222" spans="1:17" s="106" customFormat="1" x14ac:dyDescent="0.25">
      <c r="A222" s="29">
        <v>219</v>
      </c>
      <c r="B222" s="71" t="str">
        <f>IFERROR(VLOOKUP($A222,Baggrundsark!$F$4:$V$2502,10,FALSE),"")</f>
        <v/>
      </c>
      <c r="C222" s="71" t="str">
        <f>IFERROR(VLOOKUP($A222,Baggrundsark!$F$4:$T$2502,11,FALSE),"")</f>
        <v/>
      </c>
      <c r="D222" s="71" t="str">
        <f>IFERROR(VLOOKUP($A222,Baggrundsark!$F$4:$T$2502,13,FALSE),"")</f>
        <v/>
      </c>
      <c r="E222" s="71" t="str">
        <f>IFERROR(VLOOKUP($A222,Baggrundsark!$F$4:$T$2502,14,FALSE),"")</f>
        <v/>
      </c>
      <c r="F222" s="71" t="str">
        <f>IFERROR(VLOOKUP($A222,Baggrundsark!$F$4:$V$2502,17,FALSE),"")</f>
        <v/>
      </c>
      <c r="G222" s="76"/>
      <c r="H222" s="78" t="str">
        <f t="shared" si="13"/>
        <v/>
      </c>
      <c r="I222" s="77"/>
      <c r="J222" s="77"/>
      <c r="K222" s="77"/>
      <c r="L222" s="56" t="str">
        <f t="shared" si="12"/>
        <v/>
      </c>
      <c r="M222" s="78" t="str">
        <f t="shared" si="14"/>
        <v/>
      </c>
      <c r="N222" s="76"/>
      <c r="O222" s="74" t="str">
        <f t="shared" si="15"/>
        <v/>
      </c>
      <c r="Q222" s="22"/>
    </row>
    <row r="223" spans="1:17" s="106" customFormat="1" x14ac:dyDescent="0.25">
      <c r="A223" s="29">
        <v>220</v>
      </c>
      <c r="B223" s="71" t="str">
        <f>IFERROR(VLOOKUP($A223,Baggrundsark!$F$4:$V$2502,10,FALSE),"")</f>
        <v/>
      </c>
      <c r="C223" s="71" t="str">
        <f>IFERROR(VLOOKUP($A223,Baggrundsark!$F$4:$T$2502,11,FALSE),"")</f>
        <v/>
      </c>
      <c r="D223" s="71" t="str">
        <f>IFERROR(VLOOKUP($A223,Baggrundsark!$F$4:$T$2502,13,FALSE),"")</f>
        <v/>
      </c>
      <c r="E223" s="71" t="str">
        <f>IFERROR(VLOOKUP($A223,Baggrundsark!$F$4:$T$2502,14,FALSE),"")</f>
        <v/>
      </c>
      <c r="F223" s="71" t="str">
        <f>IFERROR(VLOOKUP($A223,Baggrundsark!$F$4:$V$2502,17,FALSE),"")</f>
        <v/>
      </c>
      <c r="G223" s="72"/>
      <c r="H223" s="78" t="str">
        <f t="shared" si="13"/>
        <v/>
      </c>
      <c r="I223" s="79"/>
      <c r="J223" s="79"/>
      <c r="K223" s="79"/>
      <c r="L223" s="56" t="str">
        <f t="shared" si="12"/>
        <v/>
      </c>
      <c r="M223" s="78" t="str">
        <f t="shared" si="14"/>
        <v/>
      </c>
      <c r="N223" s="72"/>
      <c r="O223" s="74" t="str">
        <f t="shared" si="15"/>
        <v/>
      </c>
      <c r="Q223" s="22"/>
    </row>
    <row r="224" spans="1:17" s="106" customFormat="1" x14ac:dyDescent="0.25">
      <c r="A224" s="29">
        <v>221</v>
      </c>
      <c r="B224" s="71" t="str">
        <f>IFERROR(VLOOKUP($A224,Baggrundsark!$F$4:$V$2502,10,FALSE),"")</f>
        <v/>
      </c>
      <c r="C224" s="71" t="str">
        <f>IFERROR(VLOOKUP($A224,Baggrundsark!$F$4:$T$2502,11,FALSE),"")</f>
        <v/>
      </c>
      <c r="D224" s="71" t="str">
        <f>IFERROR(VLOOKUP($A224,Baggrundsark!$F$4:$T$2502,13,FALSE),"")</f>
        <v/>
      </c>
      <c r="E224" s="71" t="str">
        <f>IFERROR(VLOOKUP($A224,Baggrundsark!$F$4:$T$2502,14,FALSE),"")</f>
        <v/>
      </c>
      <c r="F224" s="71" t="str">
        <f>IFERROR(VLOOKUP($A224,Baggrundsark!$F$4:$V$2502,17,FALSE),"")</f>
        <v/>
      </c>
      <c r="G224" s="76"/>
      <c r="H224" s="78" t="str">
        <f t="shared" si="13"/>
        <v/>
      </c>
      <c r="I224" s="77"/>
      <c r="J224" s="77"/>
      <c r="K224" s="77"/>
      <c r="L224" s="56" t="str">
        <f t="shared" si="12"/>
        <v/>
      </c>
      <c r="M224" s="78" t="str">
        <f t="shared" si="14"/>
        <v/>
      </c>
      <c r="N224" s="76"/>
      <c r="O224" s="74" t="str">
        <f t="shared" si="15"/>
        <v/>
      </c>
      <c r="Q224" s="22"/>
    </row>
    <row r="225" spans="1:17" s="106" customFormat="1" x14ac:dyDescent="0.25">
      <c r="A225" s="29">
        <v>222</v>
      </c>
      <c r="B225" s="71" t="str">
        <f>IFERROR(VLOOKUP($A225,Baggrundsark!$F$4:$V$2502,10,FALSE),"")</f>
        <v/>
      </c>
      <c r="C225" s="71" t="str">
        <f>IFERROR(VLOOKUP($A225,Baggrundsark!$F$4:$T$2502,11,FALSE),"")</f>
        <v/>
      </c>
      <c r="D225" s="71" t="str">
        <f>IFERROR(VLOOKUP($A225,Baggrundsark!$F$4:$T$2502,13,FALSE),"")</f>
        <v/>
      </c>
      <c r="E225" s="71" t="str">
        <f>IFERROR(VLOOKUP($A225,Baggrundsark!$F$4:$T$2502,14,FALSE),"")</f>
        <v/>
      </c>
      <c r="F225" s="71" t="str">
        <f>IFERROR(VLOOKUP($A225,Baggrundsark!$F$4:$V$2502,17,FALSE),"")</f>
        <v/>
      </c>
      <c r="G225" s="72"/>
      <c r="H225" s="78" t="str">
        <f t="shared" si="13"/>
        <v/>
      </c>
      <c r="I225" s="79"/>
      <c r="J225" s="79"/>
      <c r="K225" s="79"/>
      <c r="L225" s="56" t="str">
        <f t="shared" si="12"/>
        <v/>
      </c>
      <c r="M225" s="78" t="str">
        <f t="shared" si="14"/>
        <v/>
      </c>
      <c r="N225" s="72"/>
      <c r="O225" s="74" t="str">
        <f t="shared" si="15"/>
        <v/>
      </c>
      <c r="Q225" s="22"/>
    </row>
    <row r="226" spans="1:17" s="106" customFormat="1" x14ac:dyDescent="0.25">
      <c r="A226" s="29">
        <v>223</v>
      </c>
      <c r="B226" s="71" t="str">
        <f>IFERROR(VLOOKUP($A226,Baggrundsark!$F$4:$V$2502,10,FALSE),"")</f>
        <v/>
      </c>
      <c r="C226" s="71" t="str">
        <f>IFERROR(VLOOKUP($A226,Baggrundsark!$F$4:$T$2502,11,FALSE),"")</f>
        <v/>
      </c>
      <c r="D226" s="71" t="str">
        <f>IFERROR(VLOOKUP($A226,Baggrundsark!$F$4:$T$2502,13,FALSE),"")</f>
        <v/>
      </c>
      <c r="E226" s="71" t="str">
        <f>IFERROR(VLOOKUP($A226,Baggrundsark!$F$4:$T$2502,14,FALSE),"")</f>
        <v/>
      </c>
      <c r="F226" s="71" t="str">
        <f>IFERROR(VLOOKUP($A226,Baggrundsark!$F$4:$V$2502,17,FALSE),"")</f>
        <v/>
      </c>
      <c r="G226" s="76"/>
      <c r="H226" s="78" t="str">
        <f t="shared" si="13"/>
        <v/>
      </c>
      <c r="I226" s="77"/>
      <c r="J226" s="77"/>
      <c r="K226" s="77"/>
      <c r="L226" s="56" t="str">
        <f t="shared" si="12"/>
        <v/>
      </c>
      <c r="M226" s="78" t="str">
        <f t="shared" si="14"/>
        <v/>
      </c>
      <c r="N226" s="76"/>
      <c r="O226" s="74" t="str">
        <f t="shared" si="15"/>
        <v/>
      </c>
      <c r="Q226" s="22"/>
    </row>
    <row r="227" spans="1:17" s="106" customFormat="1" x14ac:dyDescent="0.25">
      <c r="A227" s="29">
        <v>224</v>
      </c>
      <c r="B227" s="71" t="str">
        <f>IFERROR(VLOOKUP($A227,Baggrundsark!$F$4:$V$2502,10,FALSE),"")</f>
        <v/>
      </c>
      <c r="C227" s="71" t="str">
        <f>IFERROR(VLOOKUP($A227,Baggrundsark!$F$4:$T$2502,11,FALSE),"")</f>
        <v/>
      </c>
      <c r="D227" s="71" t="str">
        <f>IFERROR(VLOOKUP($A227,Baggrundsark!$F$4:$T$2502,13,FALSE),"")</f>
        <v/>
      </c>
      <c r="E227" s="71" t="str">
        <f>IFERROR(VLOOKUP($A227,Baggrundsark!$F$4:$T$2502,14,FALSE),"")</f>
        <v/>
      </c>
      <c r="F227" s="71" t="str">
        <f>IFERROR(VLOOKUP($A227,Baggrundsark!$F$4:$V$2502,17,FALSE),"")</f>
        <v/>
      </c>
      <c r="G227" s="72"/>
      <c r="H227" s="78" t="str">
        <f t="shared" si="13"/>
        <v/>
      </c>
      <c r="I227" s="79"/>
      <c r="J227" s="79"/>
      <c r="K227" s="79"/>
      <c r="L227" s="56" t="str">
        <f t="shared" si="12"/>
        <v/>
      </c>
      <c r="M227" s="78" t="str">
        <f t="shared" si="14"/>
        <v/>
      </c>
      <c r="N227" s="72"/>
      <c r="O227" s="74" t="str">
        <f t="shared" si="15"/>
        <v/>
      </c>
      <c r="Q227" s="22"/>
    </row>
    <row r="228" spans="1:17" s="106" customFormat="1" x14ac:dyDescent="0.25">
      <c r="A228" s="29">
        <v>225</v>
      </c>
      <c r="B228" s="71" t="str">
        <f>IFERROR(VLOOKUP($A228,Baggrundsark!$F$4:$V$2502,10,FALSE),"")</f>
        <v/>
      </c>
      <c r="C228" s="71" t="str">
        <f>IFERROR(VLOOKUP($A228,Baggrundsark!$F$4:$T$2502,11,FALSE),"")</f>
        <v/>
      </c>
      <c r="D228" s="71" t="str">
        <f>IFERROR(VLOOKUP($A228,Baggrundsark!$F$4:$T$2502,13,FALSE),"")</f>
        <v/>
      </c>
      <c r="E228" s="71" t="str">
        <f>IFERROR(VLOOKUP($A228,Baggrundsark!$F$4:$T$2502,14,FALSE),"")</f>
        <v/>
      </c>
      <c r="F228" s="71" t="str">
        <f>IFERROR(VLOOKUP($A228,Baggrundsark!$F$4:$V$2502,17,FALSE),"")</f>
        <v/>
      </c>
      <c r="G228" s="76"/>
      <c r="H228" s="78" t="str">
        <f t="shared" si="13"/>
        <v/>
      </c>
      <c r="I228" s="77"/>
      <c r="J228" s="77"/>
      <c r="K228" s="77"/>
      <c r="L228" s="56" t="str">
        <f t="shared" si="12"/>
        <v/>
      </c>
      <c r="M228" s="78" t="str">
        <f t="shared" si="14"/>
        <v/>
      </c>
      <c r="N228" s="76"/>
      <c r="O228" s="74" t="str">
        <f t="shared" si="15"/>
        <v/>
      </c>
      <c r="Q228" s="22"/>
    </row>
    <row r="229" spans="1:17" s="106" customFormat="1" x14ac:dyDescent="0.25">
      <c r="A229" s="29">
        <v>226</v>
      </c>
      <c r="B229" s="71" t="str">
        <f>IFERROR(VLOOKUP($A229,Baggrundsark!$F$4:$V$2502,10,FALSE),"")</f>
        <v/>
      </c>
      <c r="C229" s="71" t="str">
        <f>IFERROR(VLOOKUP($A229,Baggrundsark!$F$4:$T$2502,11,FALSE),"")</f>
        <v/>
      </c>
      <c r="D229" s="71" t="str">
        <f>IFERROR(VLOOKUP($A229,Baggrundsark!$F$4:$T$2502,13,FALSE),"")</f>
        <v/>
      </c>
      <c r="E229" s="71" t="str">
        <f>IFERROR(VLOOKUP($A229,Baggrundsark!$F$4:$T$2502,14,FALSE),"")</f>
        <v/>
      </c>
      <c r="F229" s="71" t="str">
        <f>IFERROR(VLOOKUP($A229,Baggrundsark!$F$4:$V$2502,17,FALSE),"")</f>
        <v/>
      </c>
      <c r="G229" s="72"/>
      <c r="H229" s="78" t="str">
        <f t="shared" si="13"/>
        <v/>
      </c>
      <c r="I229" s="79"/>
      <c r="J229" s="79"/>
      <c r="K229" s="79"/>
      <c r="L229" s="56" t="str">
        <f t="shared" si="12"/>
        <v/>
      </c>
      <c r="M229" s="78" t="str">
        <f t="shared" si="14"/>
        <v/>
      </c>
      <c r="N229" s="72"/>
      <c r="O229" s="74" t="str">
        <f t="shared" si="15"/>
        <v/>
      </c>
      <c r="Q229" s="22"/>
    </row>
    <row r="230" spans="1:17" s="106" customFormat="1" x14ac:dyDescent="0.25">
      <c r="A230" s="29">
        <v>227</v>
      </c>
      <c r="B230" s="71" t="str">
        <f>IFERROR(VLOOKUP($A230,Baggrundsark!$F$4:$V$2502,10,FALSE),"")</f>
        <v/>
      </c>
      <c r="C230" s="71" t="str">
        <f>IFERROR(VLOOKUP($A230,Baggrundsark!$F$4:$T$2502,11,FALSE),"")</f>
        <v/>
      </c>
      <c r="D230" s="71" t="str">
        <f>IFERROR(VLOOKUP($A230,Baggrundsark!$F$4:$T$2502,13,FALSE),"")</f>
        <v/>
      </c>
      <c r="E230" s="71" t="str">
        <f>IFERROR(VLOOKUP($A230,Baggrundsark!$F$4:$T$2502,14,FALSE),"")</f>
        <v/>
      </c>
      <c r="F230" s="71" t="str">
        <f>IFERROR(VLOOKUP($A230,Baggrundsark!$F$4:$V$2502,17,FALSE),"")</f>
        <v/>
      </c>
      <c r="G230" s="76"/>
      <c r="H230" s="78" t="str">
        <f t="shared" si="13"/>
        <v/>
      </c>
      <c r="I230" s="77"/>
      <c r="J230" s="77"/>
      <c r="K230" s="77"/>
      <c r="L230" s="56" t="str">
        <f t="shared" si="12"/>
        <v/>
      </c>
      <c r="M230" s="78" t="str">
        <f t="shared" si="14"/>
        <v/>
      </c>
      <c r="N230" s="76"/>
      <c r="O230" s="74" t="str">
        <f t="shared" si="15"/>
        <v/>
      </c>
      <c r="Q230" s="22"/>
    </row>
    <row r="231" spans="1:17" s="106" customFormat="1" x14ac:dyDescent="0.25">
      <c r="A231" s="29">
        <v>228</v>
      </c>
      <c r="B231" s="71" t="str">
        <f>IFERROR(VLOOKUP($A231,Baggrundsark!$F$4:$V$2502,10,FALSE),"")</f>
        <v/>
      </c>
      <c r="C231" s="71" t="str">
        <f>IFERROR(VLOOKUP($A231,Baggrundsark!$F$4:$T$2502,11,FALSE),"")</f>
        <v/>
      </c>
      <c r="D231" s="71" t="str">
        <f>IFERROR(VLOOKUP($A231,Baggrundsark!$F$4:$T$2502,13,FALSE),"")</f>
        <v/>
      </c>
      <c r="E231" s="71" t="str">
        <f>IFERROR(VLOOKUP($A231,Baggrundsark!$F$4:$T$2502,14,FALSE),"")</f>
        <v/>
      </c>
      <c r="F231" s="71" t="str">
        <f>IFERROR(VLOOKUP($A231,Baggrundsark!$F$4:$V$2502,17,FALSE),"")</f>
        <v/>
      </c>
      <c r="G231" s="72"/>
      <c r="H231" s="78" t="str">
        <f t="shared" si="13"/>
        <v/>
      </c>
      <c r="I231" s="79"/>
      <c r="J231" s="79"/>
      <c r="K231" s="79"/>
      <c r="L231" s="56" t="str">
        <f t="shared" si="12"/>
        <v/>
      </c>
      <c r="M231" s="78" t="str">
        <f t="shared" si="14"/>
        <v/>
      </c>
      <c r="N231" s="72"/>
      <c r="O231" s="74" t="str">
        <f t="shared" si="15"/>
        <v/>
      </c>
      <c r="Q231" s="22"/>
    </row>
    <row r="232" spans="1:17" s="106" customFormat="1" x14ac:dyDescent="0.25">
      <c r="A232" s="29">
        <v>229</v>
      </c>
      <c r="B232" s="71" t="str">
        <f>IFERROR(VLOOKUP($A232,Baggrundsark!$F$4:$V$2502,10,FALSE),"")</f>
        <v/>
      </c>
      <c r="C232" s="71" t="str">
        <f>IFERROR(VLOOKUP($A232,Baggrundsark!$F$4:$T$2502,11,FALSE),"")</f>
        <v/>
      </c>
      <c r="D232" s="71" t="str">
        <f>IFERROR(VLOOKUP($A232,Baggrundsark!$F$4:$T$2502,13,FALSE),"")</f>
        <v/>
      </c>
      <c r="E232" s="71" t="str">
        <f>IFERROR(VLOOKUP($A232,Baggrundsark!$F$4:$T$2502,14,FALSE),"")</f>
        <v/>
      </c>
      <c r="F232" s="71" t="str">
        <f>IFERROR(VLOOKUP($A232,Baggrundsark!$F$4:$V$2502,17,FALSE),"")</f>
        <v/>
      </c>
      <c r="G232" s="76"/>
      <c r="H232" s="78" t="str">
        <f t="shared" si="13"/>
        <v/>
      </c>
      <c r="I232" s="77"/>
      <c r="J232" s="77"/>
      <c r="K232" s="77"/>
      <c r="L232" s="56" t="str">
        <f t="shared" si="12"/>
        <v/>
      </c>
      <c r="M232" s="78" t="str">
        <f t="shared" si="14"/>
        <v/>
      </c>
      <c r="N232" s="76"/>
      <c r="O232" s="74" t="str">
        <f t="shared" si="15"/>
        <v/>
      </c>
      <c r="Q232" s="22"/>
    </row>
    <row r="233" spans="1:17" s="106" customFormat="1" x14ac:dyDescent="0.25">
      <c r="A233" s="29">
        <v>230</v>
      </c>
      <c r="B233" s="71" t="str">
        <f>IFERROR(VLOOKUP($A233,Baggrundsark!$F$4:$V$2502,10,FALSE),"")</f>
        <v/>
      </c>
      <c r="C233" s="71" t="str">
        <f>IFERROR(VLOOKUP($A233,Baggrundsark!$F$4:$T$2502,11,FALSE),"")</f>
        <v/>
      </c>
      <c r="D233" s="71" t="str">
        <f>IFERROR(VLOOKUP($A233,Baggrundsark!$F$4:$T$2502,13,FALSE),"")</f>
        <v/>
      </c>
      <c r="E233" s="71" t="str">
        <f>IFERROR(VLOOKUP($A233,Baggrundsark!$F$4:$T$2502,14,FALSE),"")</f>
        <v/>
      </c>
      <c r="F233" s="71" t="str">
        <f>IFERROR(VLOOKUP($A233,Baggrundsark!$F$4:$V$2502,17,FALSE),"")</f>
        <v/>
      </c>
      <c r="G233" s="72"/>
      <c r="H233" s="78" t="str">
        <f t="shared" si="13"/>
        <v/>
      </c>
      <c r="I233" s="79"/>
      <c r="J233" s="79"/>
      <c r="K233" s="79"/>
      <c r="L233" s="56" t="str">
        <f t="shared" si="12"/>
        <v/>
      </c>
      <c r="M233" s="78" t="str">
        <f t="shared" si="14"/>
        <v/>
      </c>
      <c r="N233" s="72"/>
      <c r="O233" s="74" t="str">
        <f t="shared" si="15"/>
        <v/>
      </c>
      <c r="Q233" s="22"/>
    </row>
    <row r="234" spans="1:17" s="106" customFormat="1" x14ac:dyDescent="0.25">
      <c r="A234" s="29">
        <v>231</v>
      </c>
      <c r="B234" s="71" t="str">
        <f>IFERROR(VLOOKUP($A234,Baggrundsark!$F$4:$V$2502,10,FALSE),"")</f>
        <v/>
      </c>
      <c r="C234" s="71" t="str">
        <f>IFERROR(VLOOKUP($A234,Baggrundsark!$F$4:$T$2502,11,FALSE),"")</f>
        <v/>
      </c>
      <c r="D234" s="71" t="str">
        <f>IFERROR(VLOOKUP($A234,Baggrundsark!$F$4:$T$2502,13,FALSE),"")</f>
        <v/>
      </c>
      <c r="E234" s="71" t="str">
        <f>IFERROR(VLOOKUP($A234,Baggrundsark!$F$4:$T$2502,14,FALSE),"")</f>
        <v/>
      </c>
      <c r="F234" s="71" t="str">
        <f>IFERROR(VLOOKUP($A234,Baggrundsark!$F$4:$V$2502,17,FALSE),"")</f>
        <v/>
      </c>
      <c r="G234" s="76"/>
      <c r="H234" s="78" t="str">
        <f t="shared" si="13"/>
        <v/>
      </c>
      <c r="I234" s="77"/>
      <c r="J234" s="77"/>
      <c r="K234" s="77"/>
      <c r="L234" s="56" t="str">
        <f t="shared" si="12"/>
        <v/>
      </c>
      <c r="M234" s="78" t="str">
        <f t="shared" si="14"/>
        <v/>
      </c>
      <c r="N234" s="76"/>
      <c r="O234" s="74" t="str">
        <f t="shared" si="15"/>
        <v/>
      </c>
      <c r="Q234" s="22"/>
    </row>
    <row r="235" spans="1:17" s="106" customFormat="1" x14ac:dyDescent="0.25">
      <c r="A235" s="29">
        <v>232</v>
      </c>
      <c r="B235" s="71" t="str">
        <f>IFERROR(VLOOKUP($A235,Baggrundsark!$F$4:$V$2502,10,FALSE),"")</f>
        <v/>
      </c>
      <c r="C235" s="71" t="str">
        <f>IFERROR(VLOOKUP($A235,Baggrundsark!$F$4:$T$2502,11,FALSE),"")</f>
        <v/>
      </c>
      <c r="D235" s="71" t="str">
        <f>IFERROR(VLOOKUP($A235,Baggrundsark!$F$4:$T$2502,13,FALSE),"")</f>
        <v/>
      </c>
      <c r="E235" s="71" t="str">
        <f>IFERROR(VLOOKUP($A235,Baggrundsark!$F$4:$T$2502,14,FALSE),"")</f>
        <v/>
      </c>
      <c r="F235" s="71" t="str">
        <f>IFERROR(VLOOKUP($A235,Baggrundsark!$F$4:$V$2502,17,FALSE),"")</f>
        <v/>
      </c>
      <c r="G235" s="72"/>
      <c r="H235" s="78" t="str">
        <f t="shared" si="13"/>
        <v/>
      </c>
      <c r="I235" s="79"/>
      <c r="J235" s="79"/>
      <c r="K235" s="79"/>
      <c r="L235" s="56" t="str">
        <f t="shared" si="12"/>
        <v/>
      </c>
      <c r="M235" s="78" t="str">
        <f t="shared" si="14"/>
        <v/>
      </c>
      <c r="N235" s="72"/>
      <c r="O235" s="74" t="str">
        <f t="shared" si="15"/>
        <v/>
      </c>
      <c r="Q235" s="22"/>
    </row>
    <row r="236" spans="1:17" s="106" customFormat="1" x14ac:dyDescent="0.25">
      <c r="A236" s="29">
        <v>233</v>
      </c>
      <c r="B236" s="71" t="str">
        <f>IFERROR(VLOOKUP($A236,Baggrundsark!$F$4:$V$2502,10,FALSE),"")</f>
        <v/>
      </c>
      <c r="C236" s="71" t="str">
        <f>IFERROR(VLOOKUP($A236,Baggrundsark!$F$4:$T$2502,11,FALSE),"")</f>
        <v/>
      </c>
      <c r="D236" s="71" t="str">
        <f>IFERROR(VLOOKUP($A236,Baggrundsark!$F$4:$T$2502,13,FALSE),"")</f>
        <v/>
      </c>
      <c r="E236" s="71" t="str">
        <f>IFERROR(VLOOKUP($A236,Baggrundsark!$F$4:$T$2502,14,FALSE),"")</f>
        <v/>
      </c>
      <c r="F236" s="71" t="str">
        <f>IFERROR(VLOOKUP($A236,Baggrundsark!$F$4:$V$2502,17,FALSE),"")</f>
        <v/>
      </c>
      <c r="G236" s="76"/>
      <c r="H236" s="78" t="str">
        <f t="shared" si="13"/>
        <v/>
      </c>
      <c r="I236" s="77"/>
      <c r="J236" s="77"/>
      <c r="K236" s="77"/>
      <c r="L236" s="56" t="str">
        <f t="shared" si="12"/>
        <v/>
      </c>
      <c r="M236" s="78" t="str">
        <f t="shared" si="14"/>
        <v/>
      </c>
      <c r="N236" s="76"/>
      <c r="O236" s="74" t="str">
        <f t="shared" si="15"/>
        <v/>
      </c>
      <c r="Q236" s="22"/>
    </row>
    <row r="237" spans="1:17" s="106" customFormat="1" x14ac:dyDescent="0.25">
      <c r="A237" s="29">
        <v>234</v>
      </c>
      <c r="B237" s="71" t="str">
        <f>IFERROR(VLOOKUP($A237,Baggrundsark!$F$4:$V$2502,10,FALSE),"")</f>
        <v/>
      </c>
      <c r="C237" s="71" t="str">
        <f>IFERROR(VLOOKUP($A237,Baggrundsark!$F$4:$T$2502,11,FALSE),"")</f>
        <v/>
      </c>
      <c r="D237" s="71" t="str">
        <f>IFERROR(VLOOKUP($A237,Baggrundsark!$F$4:$T$2502,13,FALSE),"")</f>
        <v/>
      </c>
      <c r="E237" s="71" t="str">
        <f>IFERROR(VLOOKUP($A237,Baggrundsark!$F$4:$T$2502,14,FALSE),"")</f>
        <v/>
      </c>
      <c r="F237" s="71" t="str">
        <f>IFERROR(VLOOKUP($A237,Baggrundsark!$F$4:$V$2502,17,FALSE),"")</f>
        <v/>
      </c>
      <c r="G237" s="72"/>
      <c r="H237" s="78" t="str">
        <f t="shared" si="13"/>
        <v/>
      </c>
      <c r="I237" s="79"/>
      <c r="J237" s="79"/>
      <c r="K237" s="79"/>
      <c r="L237" s="56" t="str">
        <f t="shared" si="12"/>
        <v/>
      </c>
      <c r="M237" s="78" t="str">
        <f t="shared" si="14"/>
        <v/>
      </c>
      <c r="N237" s="72"/>
      <c r="O237" s="74" t="str">
        <f t="shared" si="15"/>
        <v/>
      </c>
      <c r="Q237" s="22"/>
    </row>
    <row r="238" spans="1:17" s="106" customFormat="1" x14ac:dyDescent="0.25">
      <c r="A238" s="29">
        <v>235</v>
      </c>
      <c r="B238" s="71" t="str">
        <f>IFERROR(VLOOKUP($A238,Baggrundsark!$F$4:$V$2502,10,FALSE),"")</f>
        <v/>
      </c>
      <c r="C238" s="71" t="str">
        <f>IFERROR(VLOOKUP($A238,Baggrundsark!$F$4:$T$2502,11,FALSE),"")</f>
        <v/>
      </c>
      <c r="D238" s="71" t="str">
        <f>IFERROR(VLOOKUP($A238,Baggrundsark!$F$4:$T$2502,13,FALSE),"")</f>
        <v/>
      </c>
      <c r="E238" s="71" t="str">
        <f>IFERROR(VLOOKUP($A238,Baggrundsark!$F$4:$T$2502,14,FALSE),"")</f>
        <v/>
      </c>
      <c r="F238" s="71" t="str">
        <f>IFERROR(VLOOKUP($A238,Baggrundsark!$F$4:$V$2502,17,FALSE),"")</f>
        <v/>
      </c>
      <c r="G238" s="76"/>
      <c r="H238" s="78" t="str">
        <f t="shared" si="13"/>
        <v/>
      </c>
      <c r="I238" s="77"/>
      <c r="J238" s="77"/>
      <c r="K238" s="77"/>
      <c r="L238" s="56" t="str">
        <f t="shared" si="12"/>
        <v/>
      </c>
      <c r="M238" s="78" t="str">
        <f t="shared" si="14"/>
        <v/>
      </c>
      <c r="N238" s="76"/>
      <c r="O238" s="74" t="str">
        <f t="shared" si="15"/>
        <v/>
      </c>
      <c r="Q238" s="22"/>
    </row>
    <row r="239" spans="1:17" s="106" customFormat="1" x14ac:dyDescent="0.25">
      <c r="A239" s="29">
        <v>236</v>
      </c>
      <c r="B239" s="71" t="str">
        <f>IFERROR(VLOOKUP($A239,Baggrundsark!$F$4:$V$2502,10,FALSE),"")</f>
        <v/>
      </c>
      <c r="C239" s="71" t="str">
        <f>IFERROR(VLOOKUP($A239,Baggrundsark!$F$4:$T$2502,11,FALSE),"")</f>
        <v/>
      </c>
      <c r="D239" s="71" t="str">
        <f>IFERROR(VLOOKUP($A239,Baggrundsark!$F$4:$T$2502,13,FALSE),"")</f>
        <v/>
      </c>
      <c r="E239" s="71" t="str">
        <f>IFERROR(VLOOKUP($A239,Baggrundsark!$F$4:$T$2502,14,FALSE),"")</f>
        <v/>
      </c>
      <c r="F239" s="71" t="str">
        <f>IFERROR(VLOOKUP($A239,Baggrundsark!$F$4:$V$2502,17,FALSE),"")</f>
        <v/>
      </c>
      <c r="G239" s="72"/>
      <c r="H239" s="78" t="str">
        <f t="shared" si="13"/>
        <v/>
      </c>
      <c r="I239" s="79"/>
      <c r="J239" s="79"/>
      <c r="K239" s="79"/>
      <c r="L239" s="56" t="str">
        <f t="shared" si="12"/>
        <v/>
      </c>
      <c r="M239" s="78" t="str">
        <f t="shared" si="14"/>
        <v/>
      </c>
      <c r="N239" s="72"/>
      <c r="O239" s="74" t="str">
        <f t="shared" si="15"/>
        <v/>
      </c>
      <c r="Q239" s="22"/>
    </row>
    <row r="240" spans="1:17" s="106" customFormat="1" x14ac:dyDescent="0.25">
      <c r="A240" s="29">
        <v>237</v>
      </c>
      <c r="B240" s="71" t="str">
        <f>IFERROR(VLOOKUP($A240,Baggrundsark!$F$4:$V$2502,10,FALSE),"")</f>
        <v/>
      </c>
      <c r="C240" s="71" t="str">
        <f>IFERROR(VLOOKUP($A240,Baggrundsark!$F$4:$T$2502,11,FALSE),"")</f>
        <v/>
      </c>
      <c r="D240" s="71" t="str">
        <f>IFERROR(VLOOKUP($A240,Baggrundsark!$F$4:$T$2502,13,FALSE),"")</f>
        <v/>
      </c>
      <c r="E240" s="71" t="str">
        <f>IFERROR(VLOOKUP($A240,Baggrundsark!$F$4:$T$2502,14,FALSE),"")</f>
        <v/>
      </c>
      <c r="F240" s="71" t="str">
        <f>IFERROR(VLOOKUP($A240,Baggrundsark!$F$4:$V$2502,17,FALSE),"")</f>
        <v/>
      </c>
      <c r="G240" s="76"/>
      <c r="H240" s="78" t="str">
        <f t="shared" si="13"/>
        <v/>
      </c>
      <c r="I240" s="77"/>
      <c r="J240" s="77"/>
      <c r="K240" s="77"/>
      <c r="L240" s="56" t="str">
        <f t="shared" si="12"/>
        <v/>
      </c>
      <c r="M240" s="78" t="str">
        <f t="shared" si="14"/>
        <v/>
      </c>
      <c r="N240" s="76"/>
      <c r="O240" s="74" t="str">
        <f t="shared" si="15"/>
        <v/>
      </c>
      <c r="Q240" s="22"/>
    </row>
    <row r="241" spans="1:17" s="106" customFormat="1" x14ac:dyDescent="0.25">
      <c r="A241" s="29">
        <v>238</v>
      </c>
      <c r="B241" s="71" t="str">
        <f>IFERROR(VLOOKUP($A241,Baggrundsark!$F$4:$V$2502,10,FALSE),"")</f>
        <v/>
      </c>
      <c r="C241" s="71" t="str">
        <f>IFERROR(VLOOKUP($A241,Baggrundsark!$F$4:$T$2502,11,FALSE),"")</f>
        <v/>
      </c>
      <c r="D241" s="71" t="str">
        <f>IFERROR(VLOOKUP($A241,Baggrundsark!$F$4:$T$2502,13,FALSE),"")</f>
        <v/>
      </c>
      <c r="E241" s="71" t="str">
        <f>IFERROR(VLOOKUP($A241,Baggrundsark!$F$4:$T$2502,14,FALSE),"")</f>
        <v/>
      </c>
      <c r="F241" s="71" t="str">
        <f>IFERROR(VLOOKUP($A241,Baggrundsark!$F$4:$V$2502,17,FALSE),"")</f>
        <v/>
      </c>
      <c r="G241" s="72"/>
      <c r="H241" s="78" t="str">
        <f t="shared" si="13"/>
        <v/>
      </c>
      <c r="I241" s="79"/>
      <c r="J241" s="79"/>
      <c r="K241" s="79"/>
      <c r="L241" s="56" t="str">
        <f t="shared" si="12"/>
        <v/>
      </c>
      <c r="M241" s="78" t="str">
        <f t="shared" si="14"/>
        <v/>
      </c>
      <c r="N241" s="72"/>
      <c r="O241" s="74" t="str">
        <f t="shared" si="15"/>
        <v/>
      </c>
      <c r="Q241" s="22"/>
    </row>
    <row r="242" spans="1:17" s="106" customFormat="1" x14ac:dyDescent="0.25">
      <c r="A242" s="29">
        <v>239</v>
      </c>
      <c r="B242" s="71" t="str">
        <f>IFERROR(VLOOKUP($A242,Baggrundsark!$F$4:$V$2502,10,FALSE),"")</f>
        <v/>
      </c>
      <c r="C242" s="71" t="str">
        <f>IFERROR(VLOOKUP($A242,Baggrundsark!$F$4:$T$2502,11,FALSE),"")</f>
        <v/>
      </c>
      <c r="D242" s="71" t="str">
        <f>IFERROR(VLOOKUP($A242,Baggrundsark!$F$4:$T$2502,13,FALSE),"")</f>
        <v/>
      </c>
      <c r="E242" s="71" t="str">
        <f>IFERROR(VLOOKUP($A242,Baggrundsark!$F$4:$T$2502,14,FALSE),"")</f>
        <v/>
      </c>
      <c r="F242" s="71" t="str">
        <f>IFERROR(VLOOKUP($A242,Baggrundsark!$F$4:$V$2502,17,FALSE),"")</f>
        <v/>
      </c>
      <c r="G242" s="76"/>
      <c r="H242" s="78" t="str">
        <f t="shared" si="13"/>
        <v/>
      </c>
      <c r="I242" s="77"/>
      <c r="J242" s="77"/>
      <c r="K242" s="77"/>
      <c r="L242" s="56" t="str">
        <f t="shared" si="12"/>
        <v/>
      </c>
      <c r="M242" s="78" t="str">
        <f t="shared" si="14"/>
        <v/>
      </c>
      <c r="N242" s="76"/>
      <c r="O242" s="74" t="str">
        <f t="shared" si="15"/>
        <v/>
      </c>
      <c r="Q242" s="22"/>
    </row>
    <row r="243" spans="1:17" s="106" customFormat="1" x14ac:dyDescent="0.25">
      <c r="A243" s="29">
        <v>240</v>
      </c>
      <c r="B243" s="71" t="str">
        <f>IFERROR(VLOOKUP($A243,Baggrundsark!$F$4:$V$2502,10,FALSE),"")</f>
        <v/>
      </c>
      <c r="C243" s="71" t="str">
        <f>IFERROR(VLOOKUP($A243,Baggrundsark!$F$4:$T$2502,11,FALSE),"")</f>
        <v/>
      </c>
      <c r="D243" s="71" t="str">
        <f>IFERROR(VLOOKUP($A243,Baggrundsark!$F$4:$T$2502,13,FALSE),"")</f>
        <v/>
      </c>
      <c r="E243" s="71" t="str">
        <f>IFERROR(VLOOKUP($A243,Baggrundsark!$F$4:$T$2502,14,FALSE),"")</f>
        <v/>
      </c>
      <c r="F243" s="71" t="str">
        <f>IFERROR(VLOOKUP($A243,Baggrundsark!$F$4:$V$2502,17,FALSE),"")</f>
        <v/>
      </c>
      <c r="G243" s="72"/>
      <c r="H243" s="78" t="str">
        <f t="shared" si="13"/>
        <v/>
      </c>
      <c r="I243" s="79"/>
      <c r="J243" s="79"/>
      <c r="K243" s="79"/>
      <c r="L243" s="56" t="str">
        <f t="shared" si="12"/>
        <v/>
      </c>
      <c r="M243" s="78" t="str">
        <f t="shared" si="14"/>
        <v/>
      </c>
      <c r="N243" s="72"/>
      <c r="O243" s="74" t="str">
        <f t="shared" si="15"/>
        <v/>
      </c>
      <c r="Q243" s="22"/>
    </row>
    <row r="244" spans="1:17" s="106" customFormat="1" x14ac:dyDescent="0.25">
      <c r="A244" s="29">
        <v>241</v>
      </c>
      <c r="B244" s="71" t="str">
        <f>IFERROR(VLOOKUP($A244,Baggrundsark!$F$4:$V$2502,10,FALSE),"")</f>
        <v/>
      </c>
      <c r="C244" s="71" t="str">
        <f>IFERROR(VLOOKUP($A244,Baggrundsark!$F$4:$T$2502,11,FALSE),"")</f>
        <v/>
      </c>
      <c r="D244" s="71" t="str">
        <f>IFERROR(VLOOKUP($A244,Baggrundsark!$F$4:$T$2502,13,FALSE),"")</f>
        <v/>
      </c>
      <c r="E244" s="71" t="str">
        <f>IFERROR(VLOOKUP($A244,Baggrundsark!$F$4:$T$2502,14,FALSE),"")</f>
        <v/>
      </c>
      <c r="F244" s="71" t="str">
        <f>IFERROR(VLOOKUP($A244,Baggrundsark!$F$4:$V$2502,17,FALSE),"")</f>
        <v/>
      </c>
      <c r="G244" s="76"/>
      <c r="H244" s="78" t="str">
        <f t="shared" si="13"/>
        <v/>
      </c>
      <c r="I244" s="77"/>
      <c r="J244" s="77"/>
      <c r="K244" s="77"/>
      <c r="L244" s="56" t="str">
        <f t="shared" si="12"/>
        <v/>
      </c>
      <c r="M244" s="78" t="str">
        <f t="shared" si="14"/>
        <v/>
      </c>
      <c r="N244" s="76"/>
      <c r="O244" s="74" t="str">
        <f t="shared" si="15"/>
        <v/>
      </c>
      <c r="Q244" s="22"/>
    </row>
    <row r="245" spans="1:17" s="106" customFormat="1" x14ac:dyDescent="0.25">
      <c r="A245" s="29">
        <v>242</v>
      </c>
      <c r="B245" s="71" t="str">
        <f>IFERROR(VLOOKUP($A245,Baggrundsark!$F$4:$V$2502,10,FALSE),"")</f>
        <v/>
      </c>
      <c r="C245" s="71" t="str">
        <f>IFERROR(VLOOKUP($A245,Baggrundsark!$F$4:$T$2502,11,FALSE),"")</f>
        <v/>
      </c>
      <c r="D245" s="71" t="str">
        <f>IFERROR(VLOOKUP($A245,Baggrundsark!$F$4:$T$2502,13,FALSE),"")</f>
        <v/>
      </c>
      <c r="E245" s="71" t="str">
        <f>IFERROR(VLOOKUP($A245,Baggrundsark!$F$4:$T$2502,14,FALSE),"")</f>
        <v/>
      </c>
      <c r="F245" s="71" t="str">
        <f>IFERROR(VLOOKUP($A245,Baggrundsark!$F$4:$V$2502,17,FALSE),"")</f>
        <v/>
      </c>
      <c r="G245" s="72"/>
      <c r="H245" s="78" t="str">
        <f t="shared" si="13"/>
        <v/>
      </c>
      <c r="I245" s="79"/>
      <c r="J245" s="79"/>
      <c r="K245" s="79"/>
      <c r="L245" s="56" t="str">
        <f t="shared" si="12"/>
        <v/>
      </c>
      <c r="M245" s="78" t="str">
        <f t="shared" si="14"/>
        <v/>
      </c>
      <c r="N245" s="72"/>
      <c r="O245" s="74" t="str">
        <f t="shared" si="15"/>
        <v/>
      </c>
      <c r="Q245" s="22"/>
    </row>
    <row r="246" spans="1:17" s="106" customFormat="1" x14ac:dyDescent="0.25">
      <c r="A246" s="29">
        <v>243</v>
      </c>
      <c r="B246" s="71" t="str">
        <f>IFERROR(VLOOKUP($A246,Baggrundsark!$F$4:$V$2502,10,FALSE),"")</f>
        <v/>
      </c>
      <c r="C246" s="71" t="str">
        <f>IFERROR(VLOOKUP($A246,Baggrundsark!$F$4:$T$2502,11,FALSE),"")</f>
        <v/>
      </c>
      <c r="D246" s="71" t="str">
        <f>IFERROR(VLOOKUP($A246,Baggrundsark!$F$4:$T$2502,13,FALSE),"")</f>
        <v/>
      </c>
      <c r="E246" s="71" t="str">
        <f>IFERROR(VLOOKUP($A246,Baggrundsark!$F$4:$T$2502,14,FALSE),"")</f>
        <v/>
      </c>
      <c r="F246" s="71" t="str">
        <f>IFERROR(VLOOKUP($A246,Baggrundsark!$F$4:$V$2502,17,FALSE),"")</f>
        <v/>
      </c>
      <c r="G246" s="76"/>
      <c r="H246" s="78" t="str">
        <f t="shared" si="13"/>
        <v/>
      </c>
      <c r="I246" s="77"/>
      <c r="J246" s="77"/>
      <c r="K246" s="77"/>
      <c r="L246" s="56" t="str">
        <f t="shared" si="12"/>
        <v/>
      </c>
      <c r="M246" s="78" t="str">
        <f t="shared" si="14"/>
        <v/>
      </c>
      <c r="N246" s="76"/>
      <c r="O246" s="74" t="str">
        <f t="shared" si="15"/>
        <v/>
      </c>
      <c r="Q246" s="22"/>
    </row>
    <row r="247" spans="1:17" s="106" customFormat="1" x14ac:dyDescent="0.25">
      <c r="A247" s="29">
        <v>244</v>
      </c>
      <c r="B247" s="71" t="str">
        <f>IFERROR(VLOOKUP($A247,Baggrundsark!$F$4:$V$2502,10,FALSE),"")</f>
        <v/>
      </c>
      <c r="C247" s="71" t="str">
        <f>IFERROR(VLOOKUP($A247,Baggrundsark!$F$4:$T$2502,11,FALSE),"")</f>
        <v/>
      </c>
      <c r="D247" s="71" t="str">
        <f>IFERROR(VLOOKUP($A247,Baggrundsark!$F$4:$T$2502,13,FALSE),"")</f>
        <v/>
      </c>
      <c r="E247" s="71" t="str">
        <f>IFERROR(VLOOKUP($A247,Baggrundsark!$F$4:$T$2502,14,FALSE),"")</f>
        <v/>
      </c>
      <c r="F247" s="71" t="str">
        <f>IFERROR(VLOOKUP($A247,Baggrundsark!$F$4:$V$2502,17,FALSE),"")</f>
        <v/>
      </c>
      <c r="G247" s="72"/>
      <c r="H247" s="78" t="str">
        <f t="shared" si="13"/>
        <v/>
      </c>
      <c r="I247" s="79"/>
      <c r="J247" s="79"/>
      <c r="K247" s="79"/>
      <c r="L247" s="56" t="str">
        <f t="shared" si="12"/>
        <v/>
      </c>
      <c r="M247" s="78" t="str">
        <f t="shared" si="14"/>
        <v/>
      </c>
      <c r="N247" s="72"/>
      <c r="O247" s="74" t="str">
        <f t="shared" si="15"/>
        <v/>
      </c>
      <c r="Q247" s="22"/>
    </row>
    <row r="248" spans="1:17" s="106" customFormat="1" x14ac:dyDescent="0.25">
      <c r="A248" s="29">
        <v>245</v>
      </c>
      <c r="B248" s="71" t="str">
        <f>IFERROR(VLOOKUP($A248,Baggrundsark!$F$4:$V$2502,10,FALSE),"")</f>
        <v/>
      </c>
      <c r="C248" s="71" t="str">
        <f>IFERROR(VLOOKUP($A248,Baggrundsark!$F$4:$T$2502,11,FALSE),"")</f>
        <v/>
      </c>
      <c r="D248" s="71" t="str">
        <f>IFERROR(VLOOKUP($A248,Baggrundsark!$F$4:$T$2502,13,FALSE),"")</f>
        <v/>
      </c>
      <c r="E248" s="71" t="str">
        <f>IFERROR(VLOOKUP($A248,Baggrundsark!$F$4:$T$2502,14,FALSE),"")</f>
        <v/>
      </c>
      <c r="F248" s="71" t="str">
        <f>IFERROR(VLOOKUP($A248,Baggrundsark!$F$4:$V$2502,17,FALSE),"")</f>
        <v/>
      </c>
      <c r="G248" s="76"/>
      <c r="H248" s="78" t="str">
        <f t="shared" si="13"/>
        <v/>
      </c>
      <c r="I248" s="77"/>
      <c r="J248" s="77"/>
      <c r="K248" s="77"/>
      <c r="L248" s="56" t="str">
        <f t="shared" si="12"/>
        <v/>
      </c>
      <c r="M248" s="78" t="str">
        <f t="shared" si="14"/>
        <v/>
      </c>
      <c r="N248" s="76"/>
      <c r="O248" s="74" t="str">
        <f t="shared" si="15"/>
        <v/>
      </c>
      <c r="Q248" s="22"/>
    </row>
    <row r="249" spans="1:17" s="106" customFormat="1" x14ac:dyDescent="0.25">
      <c r="A249" s="29">
        <v>246</v>
      </c>
      <c r="B249" s="71" t="str">
        <f>IFERROR(VLOOKUP($A249,Baggrundsark!$F$4:$V$2502,10,FALSE),"")</f>
        <v/>
      </c>
      <c r="C249" s="71" t="str">
        <f>IFERROR(VLOOKUP($A249,Baggrundsark!$F$4:$T$2502,11,FALSE),"")</f>
        <v/>
      </c>
      <c r="D249" s="71" t="str">
        <f>IFERROR(VLOOKUP($A249,Baggrundsark!$F$4:$T$2502,13,FALSE),"")</f>
        <v/>
      </c>
      <c r="E249" s="71" t="str">
        <f>IFERROR(VLOOKUP($A249,Baggrundsark!$F$4:$T$2502,14,FALSE),"")</f>
        <v/>
      </c>
      <c r="F249" s="71" t="str">
        <f>IFERROR(VLOOKUP($A249,Baggrundsark!$F$4:$V$2502,17,FALSE),"")</f>
        <v/>
      </c>
      <c r="G249" s="72"/>
      <c r="H249" s="78" t="str">
        <f t="shared" si="13"/>
        <v/>
      </c>
      <c r="I249" s="79"/>
      <c r="J249" s="79"/>
      <c r="K249" s="79"/>
      <c r="L249" s="56" t="str">
        <f t="shared" si="12"/>
        <v/>
      </c>
      <c r="M249" s="78" t="str">
        <f t="shared" si="14"/>
        <v/>
      </c>
      <c r="N249" s="72"/>
      <c r="O249" s="74" t="str">
        <f t="shared" si="15"/>
        <v/>
      </c>
      <c r="Q249" s="22"/>
    </row>
    <row r="250" spans="1:17" s="106" customFormat="1" x14ac:dyDescent="0.25">
      <c r="A250" s="29">
        <v>247</v>
      </c>
      <c r="B250" s="71" t="str">
        <f>IFERROR(VLOOKUP($A250,Baggrundsark!$F$4:$V$2502,10,FALSE),"")</f>
        <v/>
      </c>
      <c r="C250" s="71" t="str">
        <f>IFERROR(VLOOKUP($A250,Baggrundsark!$F$4:$T$2502,11,FALSE),"")</f>
        <v/>
      </c>
      <c r="D250" s="71" t="str">
        <f>IFERROR(VLOOKUP($A250,Baggrundsark!$F$4:$T$2502,13,FALSE),"")</f>
        <v/>
      </c>
      <c r="E250" s="71" t="str">
        <f>IFERROR(VLOOKUP($A250,Baggrundsark!$F$4:$T$2502,14,FALSE),"")</f>
        <v/>
      </c>
      <c r="F250" s="71" t="str">
        <f>IFERROR(VLOOKUP($A250,Baggrundsark!$F$4:$V$2502,17,FALSE),"")</f>
        <v/>
      </c>
      <c r="G250" s="76"/>
      <c r="H250" s="78" t="str">
        <f t="shared" si="13"/>
        <v/>
      </c>
      <c r="I250" s="77"/>
      <c r="J250" s="77"/>
      <c r="K250" s="77"/>
      <c r="L250" s="56" t="str">
        <f t="shared" si="12"/>
        <v/>
      </c>
      <c r="M250" s="78" t="str">
        <f t="shared" si="14"/>
        <v/>
      </c>
      <c r="N250" s="76"/>
      <c r="O250" s="74" t="str">
        <f t="shared" si="15"/>
        <v/>
      </c>
      <c r="Q250" s="22"/>
    </row>
    <row r="251" spans="1:17" s="106" customFormat="1" x14ac:dyDescent="0.25">
      <c r="A251" s="29">
        <v>248</v>
      </c>
      <c r="B251" s="71" t="str">
        <f>IFERROR(VLOOKUP($A251,Baggrundsark!$F$4:$V$2502,10,FALSE),"")</f>
        <v/>
      </c>
      <c r="C251" s="71" t="str">
        <f>IFERROR(VLOOKUP($A251,Baggrundsark!$F$4:$T$2502,11,FALSE),"")</f>
        <v/>
      </c>
      <c r="D251" s="71" t="str">
        <f>IFERROR(VLOOKUP($A251,Baggrundsark!$F$4:$T$2502,13,FALSE),"")</f>
        <v/>
      </c>
      <c r="E251" s="71" t="str">
        <f>IFERROR(VLOOKUP($A251,Baggrundsark!$F$4:$T$2502,14,FALSE),"")</f>
        <v/>
      </c>
      <c r="F251" s="71" t="str">
        <f>IFERROR(VLOOKUP($A251,Baggrundsark!$F$4:$V$2502,17,FALSE),"")</f>
        <v/>
      </c>
      <c r="G251" s="72"/>
      <c r="H251" s="78" t="str">
        <f t="shared" si="13"/>
        <v/>
      </c>
      <c r="I251" s="79"/>
      <c r="J251" s="79"/>
      <c r="K251" s="79"/>
      <c r="L251" s="56" t="str">
        <f t="shared" si="12"/>
        <v/>
      </c>
      <c r="M251" s="78" t="str">
        <f t="shared" si="14"/>
        <v/>
      </c>
      <c r="N251" s="72"/>
      <c r="O251" s="74" t="str">
        <f t="shared" si="15"/>
        <v/>
      </c>
      <c r="Q251" s="22"/>
    </row>
    <row r="252" spans="1:17" s="106" customFormat="1" x14ac:dyDescent="0.25">
      <c r="A252" s="29">
        <v>249</v>
      </c>
      <c r="B252" s="71" t="str">
        <f>IFERROR(VLOOKUP($A252,Baggrundsark!$F$4:$V$2502,10,FALSE),"")</f>
        <v/>
      </c>
      <c r="C252" s="71" t="str">
        <f>IFERROR(VLOOKUP($A252,Baggrundsark!$F$4:$T$2502,11,FALSE),"")</f>
        <v/>
      </c>
      <c r="D252" s="71" t="str">
        <f>IFERROR(VLOOKUP($A252,Baggrundsark!$F$4:$T$2502,13,FALSE),"")</f>
        <v/>
      </c>
      <c r="E252" s="71" t="str">
        <f>IFERROR(VLOOKUP($A252,Baggrundsark!$F$4:$T$2502,14,FALSE),"")</f>
        <v/>
      </c>
      <c r="F252" s="71" t="str">
        <f>IFERROR(VLOOKUP($A252,Baggrundsark!$F$4:$V$2502,17,FALSE),"")</f>
        <v/>
      </c>
      <c r="G252" s="76"/>
      <c r="H252" s="78" t="str">
        <f t="shared" si="13"/>
        <v/>
      </c>
      <c r="I252" s="77"/>
      <c r="J252" s="77"/>
      <c r="K252" s="77"/>
      <c r="L252" s="56" t="str">
        <f t="shared" si="12"/>
        <v/>
      </c>
      <c r="M252" s="78" t="str">
        <f t="shared" si="14"/>
        <v/>
      </c>
      <c r="N252" s="76"/>
      <c r="O252" s="74" t="str">
        <f t="shared" si="15"/>
        <v/>
      </c>
      <c r="Q252" s="22"/>
    </row>
    <row r="253" spans="1:17" s="106" customFormat="1" x14ac:dyDescent="0.25">
      <c r="A253" s="29">
        <v>250</v>
      </c>
      <c r="B253" s="71" t="str">
        <f>IFERROR(VLOOKUP($A253,Baggrundsark!$F$4:$V$2502,10,FALSE),"")</f>
        <v/>
      </c>
      <c r="C253" s="71" t="str">
        <f>IFERROR(VLOOKUP($A253,Baggrundsark!$F$4:$T$2502,11,FALSE),"")</f>
        <v/>
      </c>
      <c r="D253" s="71" t="str">
        <f>IFERROR(VLOOKUP($A253,Baggrundsark!$F$4:$T$2502,13,FALSE),"")</f>
        <v/>
      </c>
      <c r="E253" s="71" t="str">
        <f>IFERROR(VLOOKUP($A253,Baggrundsark!$F$4:$T$2502,14,FALSE),"")</f>
        <v/>
      </c>
      <c r="F253" s="71" t="str">
        <f>IFERROR(VLOOKUP($A253,Baggrundsark!$F$4:$V$2502,17,FALSE),"")</f>
        <v/>
      </c>
      <c r="G253" s="72"/>
      <c r="H253" s="78" t="str">
        <f t="shared" si="13"/>
        <v/>
      </c>
      <c r="I253" s="79"/>
      <c r="J253" s="79"/>
      <c r="K253" s="79"/>
      <c r="L253" s="56" t="str">
        <f t="shared" si="12"/>
        <v/>
      </c>
      <c r="M253" s="78" t="str">
        <f t="shared" si="14"/>
        <v/>
      </c>
      <c r="N253" s="72"/>
      <c r="O253" s="74" t="str">
        <f t="shared" si="15"/>
        <v/>
      </c>
      <c r="Q253" s="22"/>
    </row>
    <row r="254" spans="1:17" s="106" customFormat="1" x14ac:dyDescent="0.25">
      <c r="A254" s="29">
        <v>251</v>
      </c>
      <c r="B254" s="71" t="str">
        <f>IFERROR(VLOOKUP($A254,Baggrundsark!$F$4:$V$2502,10,FALSE),"")</f>
        <v/>
      </c>
      <c r="C254" s="71" t="str">
        <f>IFERROR(VLOOKUP($A254,Baggrundsark!$F$4:$T$2502,11,FALSE),"")</f>
        <v/>
      </c>
      <c r="D254" s="71" t="str">
        <f>IFERROR(VLOOKUP($A254,Baggrundsark!$F$4:$T$2502,13,FALSE),"")</f>
        <v/>
      </c>
      <c r="E254" s="71" t="str">
        <f>IFERROR(VLOOKUP($A254,Baggrundsark!$F$4:$T$2502,14,FALSE),"")</f>
        <v/>
      </c>
      <c r="F254" s="71" t="str">
        <f>IFERROR(VLOOKUP($A254,Baggrundsark!$F$4:$V$2502,17,FALSE),"")</f>
        <v/>
      </c>
      <c r="G254" s="76"/>
      <c r="H254" s="78" t="str">
        <f t="shared" si="13"/>
        <v/>
      </c>
      <c r="I254" s="77"/>
      <c r="J254" s="77"/>
      <c r="K254" s="77"/>
      <c r="L254" s="56" t="str">
        <f t="shared" si="12"/>
        <v/>
      </c>
      <c r="M254" s="78" t="str">
        <f t="shared" si="14"/>
        <v/>
      </c>
      <c r="N254" s="76"/>
      <c r="O254" s="74" t="str">
        <f t="shared" si="15"/>
        <v/>
      </c>
      <c r="Q254" s="22"/>
    </row>
    <row r="255" spans="1:17" s="106" customFormat="1" x14ac:dyDescent="0.25">
      <c r="A255" s="29">
        <v>252</v>
      </c>
      <c r="B255" s="71" t="str">
        <f>IFERROR(VLOOKUP($A255,Baggrundsark!$F$4:$V$2502,10,FALSE),"")</f>
        <v/>
      </c>
      <c r="C255" s="71" t="str">
        <f>IFERROR(VLOOKUP($A255,Baggrundsark!$F$4:$T$2502,11,FALSE),"")</f>
        <v/>
      </c>
      <c r="D255" s="71" t="str">
        <f>IFERROR(VLOOKUP($A255,Baggrundsark!$F$4:$T$2502,13,FALSE),"")</f>
        <v/>
      </c>
      <c r="E255" s="71" t="str">
        <f>IFERROR(VLOOKUP($A255,Baggrundsark!$F$4:$T$2502,14,FALSE),"")</f>
        <v/>
      </c>
      <c r="F255" s="71" t="str">
        <f>IFERROR(VLOOKUP($A255,Baggrundsark!$F$4:$V$2502,17,FALSE),"")</f>
        <v/>
      </c>
      <c r="G255" s="72"/>
      <c r="H255" s="78" t="str">
        <f t="shared" si="13"/>
        <v/>
      </c>
      <c r="I255" s="79"/>
      <c r="J255" s="79"/>
      <c r="K255" s="79"/>
      <c r="L255" s="56" t="str">
        <f t="shared" si="12"/>
        <v/>
      </c>
      <c r="M255" s="78" t="str">
        <f t="shared" si="14"/>
        <v/>
      </c>
      <c r="N255" s="72"/>
      <c r="O255" s="74" t="str">
        <f t="shared" si="15"/>
        <v/>
      </c>
      <c r="Q255" s="22"/>
    </row>
    <row r="256" spans="1:17" s="106" customFormat="1" x14ac:dyDescent="0.25">
      <c r="A256" s="29">
        <v>253</v>
      </c>
      <c r="B256" s="71" t="str">
        <f>IFERROR(VLOOKUP($A256,Baggrundsark!$F$4:$V$2502,10,FALSE),"")</f>
        <v/>
      </c>
      <c r="C256" s="71" t="str">
        <f>IFERROR(VLOOKUP($A256,Baggrundsark!$F$4:$T$2502,11,FALSE),"")</f>
        <v/>
      </c>
      <c r="D256" s="71" t="str">
        <f>IFERROR(VLOOKUP($A256,Baggrundsark!$F$4:$T$2502,13,FALSE),"")</f>
        <v/>
      </c>
      <c r="E256" s="71" t="str">
        <f>IFERROR(VLOOKUP($A256,Baggrundsark!$F$4:$T$2502,14,FALSE),"")</f>
        <v/>
      </c>
      <c r="F256" s="71" t="str">
        <f>IFERROR(VLOOKUP($A256,Baggrundsark!$F$4:$V$2502,17,FALSE),"")</f>
        <v/>
      </c>
      <c r="G256" s="76"/>
      <c r="H256" s="78" t="str">
        <f t="shared" si="13"/>
        <v/>
      </c>
      <c r="I256" s="77"/>
      <c r="J256" s="77"/>
      <c r="K256" s="77"/>
      <c r="L256" s="56" t="str">
        <f t="shared" si="12"/>
        <v/>
      </c>
      <c r="M256" s="78" t="str">
        <f t="shared" si="14"/>
        <v/>
      </c>
      <c r="N256" s="76"/>
      <c r="O256" s="74" t="str">
        <f t="shared" si="15"/>
        <v/>
      </c>
      <c r="Q256" s="22"/>
    </row>
    <row r="257" spans="1:17" s="106" customFormat="1" x14ac:dyDescent="0.25">
      <c r="A257" s="29">
        <v>254</v>
      </c>
      <c r="B257" s="71" t="str">
        <f>IFERROR(VLOOKUP($A257,Baggrundsark!$F$4:$V$2502,10,FALSE),"")</f>
        <v/>
      </c>
      <c r="C257" s="71" t="str">
        <f>IFERROR(VLOOKUP($A257,Baggrundsark!$F$4:$T$2502,11,FALSE),"")</f>
        <v/>
      </c>
      <c r="D257" s="71" t="str">
        <f>IFERROR(VLOOKUP($A257,Baggrundsark!$F$4:$T$2502,13,FALSE),"")</f>
        <v/>
      </c>
      <c r="E257" s="71" t="str">
        <f>IFERROR(VLOOKUP($A257,Baggrundsark!$F$4:$T$2502,14,FALSE),"")</f>
        <v/>
      </c>
      <c r="F257" s="71" t="str">
        <f>IFERROR(VLOOKUP($A257,Baggrundsark!$F$4:$V$2502,17,FALSE),"")</f>
        <v/>
      </c>
      <c r="G257" s="72"/>
      <c r="H257" s="78" t="str">
        <f t="shared" si="13"/>
        <v/>
      </c>
      <c r="I257" s="79"/>
      <c r="J257" s="79"/>
      <c r="K257" s="79"/>
      <c r="L257" s="56" t="str">
        <f t="shared" si="12"/>
        <v/>
      </c>
      <c r="M257" s="78" t="str">
        <f t="shared" si="14"/>
        <v/>
      </c>
      <c r="N257" s="72"/>
      <c r="O257" s="74" t="str">
        <f t="shared" si="15"/>
        <v/>
      </c>
      <c r="Q257" s="22"/>
    </row>
    <row r="258" spans="1:17" s="106" customFormat="1" x14ac:dyDescent="0.25">
      <c r="A258" s="29">
        <v>255</v>
      </c>
      <c r="B258" s="71" t="str">
        <f>IFERROR(VLOOKUP($A258,Baggrundsark!$F$4:$V$2502,10,FALSE),"")</f>
        <v/>
      </c>
      <c r="C258" s="71" t="str">
        <f>IFERROR(VLOOKUP($A258,Baggrundsark!$F$4:$T$2502,11,FALSE),"")</f>
        <v/>
      </c>
      <c r="D258" s="71" t="str">
        <f>IFERROR(VLOOKUP($A258,Baggrundsark!$F$4:$T$2502,13,FALSE),"")</f>
        <v/>
      </c>
      <c r="E258" s="71" t="str">
        <f>IFERROR(VLOOKUP($A258,Baggrundsark!$F$4:$T$2502,14,FALSE),"")</f>
        <v/>
      </c>
      <c r="F258" s="71" t="str">
        <f>IFERROR(VLOOKUP($A258,Baggrundsark!$F$4:$V$2502,17,FALSE),"")</f>
        <v/>
      </c>
      <c r="G258" s="76"/>
      <c r="H258" s="78" t="str">
        <f t="shared" si="13"/>
        <v/>
      </c>
      <c r="I258" s="77"/>
      <c r="J258" s="77"/>
      <c r="K258" s="77"/>
      <c r="L258" s="56" t="str">
        <f t="shared" si="12"/>
        <v/>
      </c>
      <c r="M258" s="78" t="str">
        <f t="shared" si="14"/>
        <v/>
      </c>
      <c r="N258" s="76"/>
      <c r="O258" s="74" t="str">
        <f t="shared" si="15"/>
        <v/>
      </c>
      <c r="Q258" s="22"/>
    </row>
    <row r="259" spans="1:17" s="106" customFormat="1" x14ac:dyDescent="0.25">
      <c r="A259" s="29">
        <v>256</v>
      </c>
      <c r="B259" s="71" t="str">
        <f>IFERROR(VLOOKUP($A259,Baggrundsark!$F$4:$V$2502,10,FALSE),"")</f>
        <v/>
      </c>
      <c r="C259" s="71" t="str">
        <f>IFERROR(VLOOKUP($A259,Baggrundsark!$F$4:$T$2502,11,FALSE),"")</f>
        <v/>
      </c>
      <c r="D259" s="71" t="str">
        <f>IFERROR(VLOOKUP($A259,Baggrundsark!$F$4:$T$2502,13,FALSE),"")</f>
        <v/>
      </c>
      <c r="E259" s="71" t="str">
        <f>IFERROR(VLOOKUP($A259,Baggrundsark!$F$4:$T$2502,14,FALSE),"")</f>
        <v/>
      </c>
      <c r="F259" s="71" t="str">
        <f>IFERROR(VLOOKUP($A259,Baggrundsark!$F$4:$V$2502,17,FALSE),"")</f>
        <v/>
      </c>
      <c r="G259" s="72"/>
      <c r="H259" s="78" t="str">
        <f t="shared" si="13"/>
        <v/>
      </c>
      <c r="I259" s="79"/>
      <c r="J259" s="79"/>
      <c r="K259" s="79"/>
      <c r="L259" s="56" t="str">
        <f t="shared" si="12"/>
        <v/>
      </c>
      <c r="M259" s="78" t="str">
        <f t="shared" si="14"/>
        <v/>
      </c>
      <c r="N259" s="72"/>
      <c r="O259" s="74" t="str">
        <f t="shared" si="15"/>
        <v/>
      </c>
      <c r="Q259" s="22"/>
    </row>
    <row r="260" spans="1:17" s="106" customFormat="1" x14ac:dyDescent="0.25">
      <c r="A260" s="29">
        <v>257</v>
      </c>
      <c r="B260" s="71" t="str">
        <f>IFERROR(VLOOKUP($A260,Baggrundsark!$F$4:$V$2502,10,FALSE),"")</f>
        <v/>
      </c>
      <c r="C260" s="71" t="str">
        <f>IFERROR(VLOOKUP($A260,Baggrundsark!$F$4:$T$2502,11,FALSE),"")</f>
        <v/>
      </c>
      <c r="D260" s="71" t="str">
        <f>IFERROR(VLOOKUP($A260,Baggrundsark!$F$4:$T$2502,13,FALSE),"")</f>
        <v/>
      </c>
      <c r="E260" s="71" t="str">
        <f>IFERROR(VLOOKUP($A260,Baggrundsark!$F$4:$T$2502,14,FALSE),"")</f>
        <v/>
      </c>
      <c r="F260" s="71" t="str">
        <f>IFERROR(VLOOKUP($A260,Baggrundsark!$F$4:$V$2502,17,FALSE),"")</f>
        <v/>
      </c>
      <c r="G260" s="76"/>
      <c r="H260" s="78" t="str">
        <f t="shared" si="13"/>
        <v/>
      </c>
      <c r="I260" s="77"/>
      <c r="J260" s="77"/>
      <c r="K260" s="77"/>
      <c r="L260" s="56" t="str">
        <f t="shared" ref="L260:L323" si="16">IF(SUM(I260:K260)=0,"",SUM(I260:K260))</f>
        <v/>
      </c>
      <c r="M260" s="78" t="str">
        <f t="shared" si="14"/>
        <v/>
      </c>
      <c r="N260" s="76"/>
      <c r="O260" s="74" t="str">
        <f t="shared" si="15"/>
        <v/>
      </c>
      <c r="Q260" s="22"/>
    </row>
    <row r="261" spans="1:17" s="106" customFormat="1" x14ac:dyDescent="0.25">
      <c r="A261" s="29">
        <v>258</v>
      </c>
      <c r="B261" s="71" t="str">
        <f>IFERROR(VLOOKUP($A261,Baggrundsark!$F$4:$V$2502,10,FALSE),"")</f>
        <v/>
      </c>
      <c r="C261" s="71" t="str">
        <f>IFERROR(VLOOKUP($A261,Baggrundsark!$F$4:$T$2502,11,FALSE),"")</f>
        <v/>
      </c>
      <c r="D261" s="71" t="str">
        <f>IFERROR(VLOOKUP($A261,Baggrundsark!$F$4:$T$2502,13,FALSE),"")</f>
        <v/>
      </c>
      <c r="E261" s="71" t="str">
        <f>IFERROR(VLOOKUP($A261,Baggrundsark!$F$4:$T$2502,14,FALSE),"")</f>
        <v/>
      </c>
      <c r="F261" s="71" t="str">
        <f>IFERROR(VLOOKUP($A261,Baggrundsark!$F$4:$V$2502,17,FALSE),"")</f>
        <v/>
      </c>
      <c r="G261" s="72"/>
      <c r="H261" s="78" t="str">
        <f t="shared" ref="H261:H324" si="17">IF((G261/37)*(1628/12)=0,"",(G261/37)*1628/12)</f>
        <v/>
      </c>
      <c r="I261" s="79"/>
      <c r="J261" s="79"/>
      <c r="K261" s="79"/>
      <c r="L261" s="56" t="str">
        <f t="shared" si="16"/>
        <v/>
      </c>
      <c r="M261" s="78" t="str">
        <f t="shared" ref="M261:M324" si="18">IFERROR(L261/H261,"")</f>
        <v/>
      </c>
      <c r="N261" s="72"/>
      <c r="O261" s="74" t="str">
        <f t="shared" ref="O261:O324" si="19">IFERROR(IF(N261*M261&gt;L261,L261,N261*M261),"")</f>
        <v/>
      </c>
      <c r="Q261" s="22"/>
    </row>
    <row r="262" spans="1:17" s="106" customFormat="1" x14ac:dyDescent="0.25">
      <c r="A262" s="29">
        <v>259</v>
      </c>
      <c r="B262" s="71" t="str">
        <f>IFERROR(VLOOKUP($A262,Baggrundsark!$F$4:$V$2502,10,FALSE),"")</f>
        <v/>
      </c>
      <c r="C262" s="71" t="str">
        <f>IFERROR(VLOOKUP($A262,Baggrundsark!$F$4:$T$2502,11,FALSE),"")</f>
        <v/>
      </c>
      <c r="D262" s="71" t="str">
        <f>IFERROR(VLOOKUP($A262,Baggrundsark!$F$4:$T$2502,13,FALSE),"")</f>
        <v/>
      </c>
      <c r="E262" s="71" t="str">
        <f>IFERROR(VLOOKUP($A262,Baggrundsark!$F$4:$T$2502,14,FALSE),"")</f>
        <v/>
      </c>
      <c r="F262" s="71" t="str">
        <f>IFERROR(VLOOKUP($A262,Baggrundsark!$F$4:$V$2502,17,FALSE),"")</f>
        <v/>
      </c>
      <c r="G262" s="76"/>
      <c r="H262" s="78" t="str">
        <f t="shared" si="17"/>
        <v/>
      </c>
      <c r="I262" s="77"/>
      <c r="J262" s="77"/>
      <c r="K262" s="77"/>
      <c r="L262" s="56" t="str">
        <f t="shared" si="16"/>
        <v/>
      </c>
      <c r="M262" s="78" t="str">
        <f t="shared" si="18"/>
        <v/>
      </c>
      <c r="N262" s="76"/>
      <c r="O262" s="74" t="str">
        <f t="shared" si="19"/>
        <v/>
      </c>
      <c r="Q262" s="22"/>
    </row>
    <row r="263" spans="1:17" s="106" customFormat="1" x14ac:dyDescent="0.25">
      <c r="A263" s="29">
        <v>260</v>
      </c>
      <c r="B263" s="71" t="str">
        <f>IFERROR(VLOOKUP($A263,Baggrundsark!$F$4:$V$2502,10,FALSE),"")</f>
        <v/>
      </c>
      <c r="C263" s="71" t="str">
        <f>IFERROR(VLOOKUP($A263,Baggrundsark!$F$4:$T$2502,11,FALSE),"")</f>
        <v/>
      </c>
      <c r="D263" s="71" t="str">
        <f>IFERROR(VLOOKUP($A263,Baggrundsark!$F$4:$T$2502,13,FALSE),"")</f>
        <v/>
      </c>
      <c r="E263" s="71" t="str">
        <f>IFERROR(VLOOKUP($A263,Baggrundsark!$F$4:$T$2502,14,FALSE),"")</f>
        <v/>
      </c>
      <c r="F263" s="71" t="str">
        <f>IFERROR(VLOOKUP($A263,Baggrundsark!$F$4:$V$2502,17,FALSE),"")</f>
        <v/>
      </c>
      <c r="G263" s="72"/>
      <c r="H263" s="78" t="str">
        <f t="shared" si="17"/>
        <v/>
      </c>
      <c r="I263" s="79"/>
      <c r="J263" s="79"/>
      <c r="K263" s="79"/>
      <c r="L263" s="56" t="str">
        <f t="shared" si="16"/>
        <v/>
      </c>
      <c r="M263" s="78" t="str">
        <f t="shared" si="18"/>
        <v/>
      </c>
      <c r="N263" s="72"/>
      <c r="O263" s="74" t="str">
        <f t="shared" si="19"/>
        <v/>
      </c>
      <c r="Q263" s="22"/>
    </row>
    <row r="264" spans="1:17" s="106" customFormat="1" x14ac:dyDescent="0.25">
      <c r="A264" s="29">
        <v>261</v>
      </c>
      <c r="B264" s="71" t="str">
        <f>IFERROR(VLOOKUP($A264,Baggrundsark!$F$4:$V$2502,10,FALSE),"")</f>
        <v/>
      </c>
      <c r="C264" s="71" t="str">
        <f>IFERROR(VLOOKUP($A264,Baggrundsark!$F$4:$T$2502,11,FALSE),"")</f>
        <v/>
      </c>
      <c r="D264" s="71" t="str">
        <f>IFERROR(VLOOKUP($A264,Baggrundsark!$F$4:$T$2502,13,FALSE),"")</f>
        <v/>
      </c>
      <c r="E264" s="71" t="str">
        <f>IFERROR(VLOOKUP($A264,Baggrundsark!$F$4:$T$2502,14,FALSE),"")</f>
        <v/>
      </c>
      <c r="F264" s="71" t="str">
        <f>IFERROR(VLOOKUP($A264,Baggrundsark!$F$4:$V$2502,17,FALSE),"")</f>
        <v/>
      </c>
      <c r="G264" s="76"/>
      <c r="H264" s="78" t="str">
        <f t="shared" si="17"/>
        <v/>
      </c>
      <c r="I264" s="77"/>
      <c r="J264" s="77"/>
      <c r="K264" s="77"/>
      <c r="L264" s="56" t="str">
        <f t="shared" si="16"/>
        <v/>
      </c>
      <c r="M264" s="78" t="str">
        <f t="shared" si="18"/>
        <v/>
      </c>
      <c r="N264" s="76"/>
      <c r="O264" s="74" t="str">
        <f t="shared" si="19"/>
        <v/>
      </c>
      <c r="Q264" s="22"/>
    </row>
    <row r="265" spans="1:17" s="106" customFormat="1" x14ac:dyDescent="0.25">
      <c r="A265" s="29">
        <v>262</v>
      </c>
      <c r="B265" s="71" t="str">
        <f>IFERROR(VLOOKUP($A265,Baggrundsark!$F$4:$V$2502,10,FALSE),"")</f>
        <v/>
      </c>
      <c r="C265" s="71" t="str">
        <f>IFERROR(VLOOKUP($A265,Baggrundsark!$F$4:$T$2502,11,FALSE),"")</f>
        <v/>
      </c>
      <c r="D265" s="71" t="str">
        <f>IFERROR(VLOOKUP($A265,Baggrundsark!$F$4:$T$2502,13,FALSE),"")</f>
        <v/>
      </c>
      <c r="E265" s="71" t="str">
        <f>IFERROR(VLOOKUP($A265,Baggrundsark!$F$4:$T$2502,14,FALSE),"")</f>
        <v/>
      </c>
      <c r="F265" s="71" t="str">
        <f>IFERROR(VLOOKUP($A265,Baggrundsark!$F$4:$V$2502,17,FALSE),"")</f>
        <v/>
      </c>
      <c r="G265" s="72"/>
      <c r="H265" s="78" t="str">
        <f t="shared" si="17"/>
        <v/>
      </c>
      <c r="I265" s="79"/>
      <c r="J265" s="79"/>
      <c r="K265" s="79"/>
      <c r="L265" s="56" t="str">
        <f t="shared" si="16"/>
        <v/>
      </c>
      <c r="M265" s="78" t="str">
        <f t="shared" si="18"/>
        <v/>
      </c>
      <c r="N265" s="72"/>
      <c r="O265" s="74" t="str">
        <f t="shared" si="19"/>
        <v/>
      </c>
      <c r="Q265" s="22"/>
    </row>
    <row r="266" spans="1:17" s="106" customFormat="1" x14ac:dyDescent="0.25">
      <c r="A266" s="29">
        <v>263</v>
      </c>
      <c r="B266" s="71" t="str">
        <f>IFERROR(VLOOKUP($A266,Baggrundsark!$F$4:$V$2502,10,FALSE),"")</f>
        <v/>
      </c>
      <c r="C266" s="71" t="str">
        <f>IFERROR(VLOOKUP($A266,Baggrundsark!$F$4:$T$2502,11,FALSE),"")</f>
        <v/>
      </c>
      <c r="D266" s="71" t="str">
        <f>IFERROR(VLOOKUP($A266,Baggrundsark!$F$4:$T$2502,13,FALSE),"")</f>
        <v/>
      </c>
      <c r="E266" s="71" t="str">
        <f>IFERROR(VLOOKUP($A266,Baggrundsark!$F$4:$T$2502,14,FALSE),"")</f>
        <v/>
      </c>
      <c r="F266" s="71" t="str">
        <f>IFERROR(VLOOKUP($A266,Baggrundsark!$F$4:$V$2502,17,FALSE),"")</f>
        <v/>
      </c>
      <c r="G266" s="76"/>
      <c r="H266" s="78" t="str">
        <f t="shared" si="17"/>
        <v/>
      </c>
      <c r="I266" s="77"/>
      <c r="J266" s="77"/>
      <c r="K266" s="77"/>
      <c r="L266" s="56" t="str">
        <f t="shared" si="16"/>
        <v/>
      </c>
      <c r="M266" s="78" t="str">
        <f t="shared" si="18"/>
        <v/>
      </c>
      <c r="N266" s="76"/>
      <c r="O266" s="74" t="str">
        <f t="shared" si="19"/>
        <v/>
      </c>
      <c r="Q266" s="22"/>
    </row>
    <row r="267" spans="1:17" s="106" customFormat="1" x14ac:dyDescent="0.25">
      <c r="A267" s="29">
        <v>264</v>
      </c>
      <c r="B267" s="71" t="str">
        <f>IFERROR(VLOOKUP($A267,Baggrundsark!$F$4:$V$2502,10,FALSE),"")</f>
        <v/>
      </c>
      <c r="C267" s="71" t="str">
        <f>IFERROR(VLOOKUP($A267,Baggrundsark!$F$4:$T$2502,11,FALSE),"")</f>
        <v/>
      </c>
      <c r="D267" s="71" t="str">
        <f>IFERROR(VLOOKUP($A267,Baggrundsark!$F$4:$T$2502,13,FALSE),"")</f>
        <v/>
      </c>
      <c r="E267" s="71" t="str">
        <f>IFERROR(VLOOKUP($A267,Baggrundsark!$F$4:$T$2502,14,FALSE),"")</f>
        <v/>
      </c>
      <c r="F267" s="71" t="str">
        <f>IFERROR(VLOOKUP($A267,Baggrundsark!$F$4:$V$2502,17,FALSE),"")</f>
        <v/>
      </c>
      <c r="G267" s="72"/>
      <c r="H267" s="78" t="str">
        <f t="shared" si="17"/>
        <v/>
      </c>
      <c r="I267" s="79"/>
      <c r="J267" s="79"/>
      <c r="K267" s="79"/>
      <c r="L267" s="56" t="str">
        <f t="shared" si="16"/>
        <v/>
      </c>
      <c r="M267" s="78" t="str">
        <f t="shared" si="18"/>
        <v/>
      </c>
      <c r="N267" s="72"/>
      <c r="O267" s="74" t="str">
        <f t="shared" si="19"/>
        <v/>
      </c>
      <c r="Q267" s="22"/>
    </row>
    <row r="268" spans="1:17" s="106" customFormat="1" x14ac:dyDescent="0.25">
      <c r="A268" s="29">
        <v>265</v>
      </c>
      <c r="B268" s="71" t="str">
        <f>IFERROR(VLOOKUP($A268,Baggrundsark!$F$4:$V$2502,10,FALSE),"")</f>
        <v/>
      </c>
      <c r="C268" s="71" t="str">
        <f>IFERROR(VLOOKUP($A268,Baggrundsark!$F$4:$T$2502,11,FALSE),"")</f>
        <v/>
      </c>
      <c r="D268" s="71" t="str">
        <f>IFERROR(VLOOKUP($A268,Baggrundsark!$F$4:$T$2502,13,FALSE),"")</f>
        <v/>
      </c>
      <c r="E268" s="71" t="str">
        <f>IFERROR(VLOOKUP($A268,Baggrundsark!$F$4:$T$2502,14,FALSE),"")</f>
        <v/>
      </c>
      <c r="F268" s="71" t="str">
        <f>IFERROR(VLOOKUP($A268,Baggrundsark!$F$4:$V$2502,17,FALSE),"")</f>
        <v/>
      </c>
      <c r="G268" s="76"/>
      <c r="H268" s="78" t="str">
        <f t="shared" si="17"/>
        <v/>
      </c>
      <c r="I268" s="77"/>
      <c r="J268" s="77"/>
      <c r="K268" s="77"/>
      <c r="L268" s="56" t="str">
        <f t="shared" si="16"/>
        <v/>
      </c>
      <c r="M268" s="78" t="str">
        <f t="shared" si="18"/>
        <v/>
      </c>
      <c r="N268" s="76"/>
      <c r="O268" s="74" t="str">
        <f t="shared" si="19"/>
        <v/>
      </c>
      <c r="Q268" s="22"/>
    </row>
    <row r="269" spans="1:17" s="106" customFormat="1" x14ac:dyDescent="0.25">
      <c r="A269" s="29">
        <v>266</v>
      </c>
      <c r="B269" s="71" t="str">
        <f>IFERROR(VLOOKUP($A269,Baggrundsark!$F$4:$V$2502,10,FALSE),"")</f>
        <v/>
      </c>
      <c r="C269" s="71" t="str">
        <f>IFERROR(VLOOKUP($A269,Baggrundsark!$F$4:$T$2502,11,FALSE),"")</f>
        <v/>
      </c>
      <c r="D269" s="71" t="str">
        <f>IFERROR(VLOOKUP($A269,Baggrundsark!$F$4:$T$2502,13,FALSE),"")</f>
        <v/>
      </c>
      <c r="E269" s="71" t="str">
        <f>IFERROR(VLOOKUP($A269,Baggrundsark!$F$4:$T$2502,14,FALSE),"")</f>
        <v/>
      </c>
      <c r="F269" s="71" t="str">
        <f>IFERROR(VLOOKUP($A269,Baggrundsark!$F$4:$V$2502,17,FALSE),"")</f>
        <v/>
      </c>
      <c r="G269" s="72"/>
      <c r="H269" s="78" t="str">
        <f t="shared" si="17"/>
        <v/>
      </c>
      <c r="I269" s="79"/>
      <c r="J269" s="79"/>
      <c r="K269" s="79"/>
      <c r="L269" s="56" t="str">
        <f t="shared" si="16"/>
        <v/>
      </c>
      <c r="M269" s="78" t="str">
        <f t="shared" si="18"/>
        <v/>
      </c>
      <c r="N269" s="72"/>
      <c r="O269" s="74" t="str">
        <f t="shared" si="19"/>
        <v/>
      </c>
      <c r="Q269" s="22"/>
    </row>
    <row r="270" spans="1:17" s="106" customFormat="1" x14ac:dyDescent="0.25">
      <c r="A270" s="29">
        <v>267</v>
      </c>
      <c r="B270" s="71" t="str">
        <f>IFERROR(VLOOKUP($A270,Baggrundsark!$F$4:$V$2502,10,FALSE),"")</f>
        <v/>
      </c>
      <c r="C270" s="71" t="str">
        <f>IFERROR(VLOOKUP($A270,Baggrundsark!$F$4:$T$2502,11,FALSE),"")</f>
        <v/>
      </c>
      <c r="D270" s="71" t="str">
        <f>IFERROR(VLOOKUP($A270,Baggrundsark!$F$4:$T$2502,13,FALSE),"")</f>
        <v/>
      </c>
      <c r="E270" s="71" t="str">
        <f>IFERROR(VLOOKUP($A270,Baggrundsark!$F$4:$T$2502,14,FALSE),"")</f>
        <v/>
      </c>
      <c r="F270" s="71" t="str">
        <f>IFERROR(VLOOKUP($A270,Baggrundsark!$F$4:$V$2502,17,FALSE),"")</f>
        <v/>
      </c>
      <c r="G270" s="76"/>
      <c r="H270" s="78" t="str">
        <f t="shared" si="17"/>
        <v/>
      </c>
      <c r="I270" s="77"/>
      <c r="J270" s="77"/>
      <c r="K270" s="77"/>
      <c r="L270" s="56" t="str">
        <f t="shared" si="16"/>
        <v/>
      </c>
      <c r="M270" s="78" t="str">
        <f t="shared" si="18"/>
        <v/>
      </c>
      <c r="N270" s="76"/>
      <c r="O270" s="74" t="str">
        <f t="shared" si="19"/>
        <v/>
      </c>
      <c r="Q270" s="22"/>
    </row>
    <row r="271" spans="1:17" s="106" customFormat="1" x14ac:dyDescent="0.25">
      <c r="A271" s="29">
        <v>268</v>
      </c>
      <c r="B271" s="71" t="str">
        <f>IFERROR(VLOOKUP($A271,Baggrundsark!$F$4:$V$2502,10,FALSE),"")</f>
        <v/>
      </c>
      <c r="C271" s="71" t="str">
        <f>IFERROR(VLOOKUP($A271,Baggrundsark!$F$4:$T$2502,11,FALSE),"")</f>
        <v/>
      </c>
      <c r="D271" s="71" t="str">
        <f>IFERROR(VLOOKUP($A271,Baggrundsark!$F$4:$T$2502,13,FALSE),"")</f>
        <v/>
      </c>
      <c r="E271" s="71" t="str">
        <f>IFERROR(VLOOKUP($A271,Baggrundsark!$F$4:$T$2502,14,FALSE),"")</f>
        <v/>
      </c>
      <c r="F271" s="71" t="str">
        <f>IFERROR(VLOOKUP($A271,Baggrundsark!$F$4:$V$2502,17,FALSE),"")</f>
        <v/>
      </c>
      <c r="G271" s="72"/>
      <c r="H271" s="78" t="str">
        <f t="shared" si="17"/>
        <v/>
      </c>
      <c r="I271" s="79"/>
      <c r="J271" s="79"/>
      <c r="K271" s="79"/>
      <c r="L271" s="56" t="str">
        <f t="shared" si="16"/>
        <v/>
      </c>
      <c r="M271" s="78" t="str">
        <f t="shared" si="18"/>
        <v/>
      </c>
      <c r="N271" s="72"/>
      <c r="O271" s="74" t="str">
        <f t="shared" si="19"/>
        <v/>
      </c>
      <c r="Q271" s="22"/>
    </row>
    <row r="272" spans="1:17" s="106" customFormat="1" x14ac:dyDescent="0.25">
      <c r="A272" s="29">
        <v>269</v>
      </c>
      <c r="B272" s="71" t="str">
        <f>IFERROR(VLOOKUP($A272,Baggrundsark!$F$4:$V$2502,10,FALSE),"")</f>
        <v/>
      </c>
      <c r="C272" s="71" t="str">
        <f>IFERROR(VLOOKUP($A272,Baggrundsark!$F$4:$T$2502,11,FALSE),"")</f>
        <v/>
      </c>
      <c r="D272" s="71" t="str">
        <f>IFERROR(VLOOKUP($A272,Baggrundsark!$F$4:$T$2502,13,FALSE),"")</f>
        <v/>
      </c>
      <c r="E272" s="71" t="str">
        <f>IFERROR(VLOOKUP($A272,Baggrundsark!$F$4:$T$2502,14,FALSE),"")</f>
        <v/>
      </c>
      <c r="F272" s="71" t="str">
        <f>IFERROR(VLOOKUP($A272,Baggrundsark!$F$4:$V$2502,17,FALSE),"")</f>
        <v/>
      </c>
      <c r="G272" s="76"/>
      <c r="H272" s="78" t="str">
        <f t="shared" si="17"/>
        <v/>
      </c>
      <c r="I272" s="77"/>
      <c r="J272" s="77"/>
      <c r="K272" s="77"/>
      <c r="L272" s="56" t="str">
        <f t="shared" si="16"/>
        <v/>
      </c>
      <c r="M272" s="78" t="str">
        <f t="shared" si="18"/>
        <v/>
      </c>
      <c r="N272" s="76"/>
      <c r="O272" s="74" t="str">
        <f t="shared" si="19"/>
        <v/>
      </c>
      <c r="Q272" s="22"/>
    </row>
    <row r="273" spans="1:17" s="106" customFormat="1" x14ac:dyDescent="0.25">
      <c r="A273" s="29">
        <v>270</v>
      </c>
      <c r="B273" s="71" t="str">
        <f>IFERROR(VLOOKUP($A273,Baggrundsark!$F$4:$V$2502,10,FALSE),"")</f>
        <v/>
      </c>
      <c r="C273" s="71" t="str">
        <f>IFERROR(VLOOKUP($A273,Baggrundsark!$F$4:$T$2502,11,FALSE),"")</f>
        <v/>
      </c>
      <c r="D273" s="71" t="str">
        <f>IFERROR(VLOOKUP($A273,Baggrundsark!$F$4:$T$2502,13,FALSE),"")</f>
        <v/>
      </c>
      <c r="E273" s="71" t="str">
        <f>IFERROR(VLOOKUP($A273,Baggrundsark!$F$4:$T$2502,14,FALSE),"")</f>
        <v/>
      </c>
      <c r="F273" s="71" t="str">
        <f>IFERROR(VLOOKUP($A273,Baggrundsark!$F$4:$V$2502,17,FALSE),"")</f>
        <v/>
      </c>
      <c r="G273" s="72"/>
      <c r="H273" s="78" t="str">
        <f t="shared" si="17"/>
        <v/>
      </c>
      <c r="I273" s="79"/>
      <c r="J273" s="79"/>
      <c r="K273" s="79"/>
      <c r="L273" s="56" t="str">
        <f t="shared" si="16"/>
        <v/>
      </c>
      <c r="M273" s="78" t="str">
        <f t="shared" si="18"/>
        <v/>
      </c>
      <c r="N273" s="72"/>
      <c r="O273" s="74" t="str">
        <f t="shared" si="19"/>
        <v/>
      </c>
      <c r="Q273" s="22"/>
    </row>
    <row r="274" spans="1:17" s="106" customFormat="1" x14ac:dyDescent="0.25">
      <c r="A274" s="29">
        <v>271</v>
      </c>
      <c r="B274" s="71" t="str">
        <f>IFERROR(VLOOKUP($A274,Baggrundsark!$F$4:$V$2502,10,FALSE),"")</f>
        <v/>
      </c>
      <c r="C274" s="71" t="str">
        <f>IFERROR(VLOOKUP($A274,Baggrundsark!$F$4:$T$2502,11,FALSE),"")</f>
        <v/>
      </c>
      <c r="D274" s="71" t="str">
        <f>IFERROR(VLOOKUP($A274,Baggrundsark!$F$4:$T$2502,13,FALSE),"")</f>
        <v/>
      </c>
      <c r="E274" s="71" t="str">
        <f>IFERROR(VLOOKUP($A274,Baggrundsark!$F$4:$T$2502,14,FALSE),"")</f>
        <v/>
      </c>
      <c r="F274" s="71" t="str">
        <f>IFERROR(VLOOKUP($A274,Baggrundsark!$F$4:$V$2502,17,FALSE),"")</f>
        <v/>
      </c>
      <c r="G274" s="76"/>
      <c r="H274" s="78" t="str">
        <f t="shared" si="17"/>
        <v/>
      </c>
      <c r="I274" s="77"/>
      <c r="J274" s="77"/>
      <c r="K274" s="77"/>
      <c r="L274" s="56" t="str">
        <f t="shared" si="16"/>
        <v/>
      </c>
      <c r="M274" s="78" t="str">
        <f t="shared" si="18"/>
        <v/>
      </c>
      <c r="N274" s="76"/>
      <c r="O274" s="74" t="str">
        <f t="shared" si="19"/>
        <v/>
      </c>
      <c r="Q274" s="22"/>
    </row>
    <row r="275" spans="1:17" s="106" customFormat="1" x14ac:dyDescent="0.25">
      <c r="A275" s="29">
        <v>272</v>
      </c>
      <c r="B275" s="71" t="str">
        <f>IFERROR(VLOOKUP($A275,Baggrundsark!$F$4:$V$2502,10,FALSE),"")</f>
        <v/>
      </c>
      <c r="C275" s="71" t="str">
        <f>IFERROR(VLOOKUP($A275,Baggrundsark!$F$4:$T$2502,11,FALSE),"")</f>
        <v/>
      </c>
      <c r="D275" s="71" t="str">
        <f>IFERROR(VLOOKUP($A275,Baggrundsark!$F$4:$T$2502,13,FALSE),"")</f>
        <v/>
      </c>
      <c r="E275" s="71" t="str">
        <f>IFERROR(VLOOKUP($A275,Baggrundsark!$F$4:$T$2502,14,FALSE),"")</f>
        <v/>
      </c>
      <c r="F275" s="71" t="str">
        <f>IFERROR(VLOOKUP($A275,Baggrundsark!$F$4:$V$2502,17,FALSE),"")</f>
        <v/>
      </c>
      <c r="G275" s="72"/>
      <c r="H275" s="78" t="str">
        <f t="shared" si="17"/>
        <v/>
      </c>
      <c r="I275" s="79"/>
      <c r="J275" s="79"/>
      <c r="K275" s="79"/>
      <c r="L275" s="56" t="str">
        <f t="shared" si="16"/>
        <v/>
      </c>
      <c r="M275" s="78" t="str">
        <f t="shared" si="18"/>
        <v/>
      </c>
      <c r="N275" s="72"/>
      <c r="O275" s="74" t="str">
        <f t="shared" si="19"/>
        <v/>
      </c>
      <c r="Q275" s="22"/>
    </row>
    <row r="276" spans="1:17" s="106" customFormat="1" x14ac:dyDescent="0.25">
      <c r="A276" s="29">
        <v>273</v>
      </c>
      <c r="B276" s="71" t="str">
        <f>IFERROR(VLOOKUP($A276,Baggrundsark!$F$4:$V$2502,10,FALSE),"")</f>
        <v/>
      </c>
      <c r="C276" s="71" t="str">
        <f>IFERROR(VLOOKUP($A276,Baggrundsark!$F$4:$T$2502,11,FALSE),"")</f>
        <v/>
      </c>
      <c r="D276" s="71" t="str">
        <f>IFERROR(VLOOKUP($A276,Baggrundsark!$F$4:$T$2502,13,FALSE),"")</f>
        <v/>
      </c>
      <c r="E276" s="71" t="str">
        <f>IFERROR(VLOOKUP($A276,Baggrundsark!$F$4:$T$2502,14,FALSE),"")</f>
        <v/>
      </c>
      <c r="F276" s="71" t="str">
        <f>IFERROR(VLOOKUP($A276,Baggrundsark!$F$4:$V$2502,17,FALSE),"")</f>
        <v/>
      </c>
      <c r="G276" s="76"/>
      <c r="H276" s="78" t="str">
        <f t="shared" si="17"/>
        <v/>
      </c>
      <c r="I276" s="77"/>
      <c r="J276" s="77"/>
      <c r="K276" s="77"/>
      <c r="L276" s="56" t="str">
        <f t="shared" si="16"/>
        <v/>
      </c>
      <c r="M276" s="78" t="str">
        <f t="shared" si="18"/>
        <v/>
      </c>
      <c r="N276" s="76"/>
      <c r="O276" s="74" t="str">
        <f t="shared" si="19"/>
        <v/>
      </c>
      <c r="Q276" s="22"/>
    </row>
    <row r="277" spans="1:17" s="106" customFormat="1" x14ac:dyDescent="0.25">
      <c r="A277" s="29">
        <v>274</v>
      </c>
      <c r="B277" s="71" t="str">
        <f>IFERROR(VLOOKUP($A277,Baggrundsark!$F$4:$V$2502,10,FALSE),"")</f>
        <v/>
      </c>
      <c r="C277" s="71" t="str">
        <f>IFERROR(VLOOKUP($A277,Baggrundsark!$F$4:$T$2502,11,FALSE),"")</f>
        <v/>
      </c>
      <c r="D277" s="71" t="str">
        <f>IFERROR(VLOOKUP($A277,Baggrundsark!$F$4:$T$2502,13,FALSE),"")</f>
        <v/>
      </c>
      <c r="E277" s="71" t="str">
        <f>IFERROR(VLOOKUP($A277,Baggrundsark!$F$4:$T$2502,14,FALSE),"")</f>
        <v/>
      </c>
      <c r="F277" s="71" t="str">
        <f>IFERROR(VLOOKUP($A277,Baggrundsark!$F$4:$V$2502,17,FALSE),"")</f>
        <v/>
      </c>
      <c r="G277" s="72"/>
      <c r="H277" s="78" t="str">
        <f t="shared" si="17"/>
        <v/>
      </c>
      <c r="I277" s="79"/>
      <c r="J277" s="79"/>
      <c r="K277" s="79"/>
      <c r="L277" s="56" t="str">
        <f t="shared" si="16"/>
        <v/>
      </c>
      <c r="M277" s="78" t="str">
        <f t="shared" si="18"/>
        <v/>
      </c>
      <c r="N277" s="72"/>
      <c r="O277" s="74" t="str">
        <f t="shared" si="19"/>
        <v/>
      </c>
      <c r="Q277" s="22"/>
    </row>
    <row r="278" spans="1:17" s="106" customFormat="1" x14ac:dyDescent="0.25">
      <c r="A278" s="29">
        <v>275</v>
      </c>
      <c r="B278" s="71" t="str">
        <f>IFERROR(VLOOKUP($A278,Baggrundsark!$F$4:$V$2502,10,FALSE),"")</f>
        <v/>
      </c>
      <c r="C278" s="71" t="str">
        <f>IFERROR(VLOOKUP($A278,Baggrundsark!$F$4:$T$2502,11,FALSE),"")</f>
        <v/>
      </c>
      <c r="D278" s="71" t="str">
        <f>IFERROR(VLOOKUP($A278,Baggrundsark!$F$4:$T$2502,13,FALSE),"")</f>
        <v/>
      </c>
      <c r="E278" s="71" t="str">
        <f>IFERROR(VLOOKUP($A278,Baggrundsark!$F$4:$T$2502,14,FALSE),"")</f>
        <v/>
      </c>
      <c r="F278" s="71" t="str">
        <f>IFERROR(VLOOKUP($A278,Baggrundsark!$F$4:$V$2502,17,FALSE),"")</f>
        <v/>
      </c>
      <c r="G278" s="76"/>
      <c r="H278" s="78" t="str">
        <f t="shared" si="17"/>
        <v/>
      </c>
      <c r="I278" s="77"/>
      <c r="J278" s="77"/>
      <c r="K278" s="77"/>
      <c r="L278" s="56" t="str">
        <f t="shared" si="16"/>
        <v/>
      </c>
      <c r="M278" s="78" t="str">
        <f t="shared" si="18"/>
        <v/>
      </c>
      <c r="N278" s="76"/>
      <c r="O278" s="74" t="str">
        <f t="shared" si="19"/>
        <v/>
      </c>
      <c r="Q278" s="22"/>
    </row>
    <row r="279" spans="1:17" s="106" customFormat="1" x14ac:dyDescent="0.25">
      <c r="A279" s="29">
        <v>276</v>
      </c>
      <c r="B279" s="71" t="str">
        <f>IFERROR(VLOOKUP($A279,Baggrundsark!$F$4:$V$2502,10,FALSE),"")</f>
        <v/>
      </c>
      <c r="C279" s="71" t="str">
        <f>IFERROR(VLOOKUP($A279,Baggrundsark!$F$4:$T$2502,11,FALSE),"")</f>
        <v/>
      </c>
      <c r="D279" s="71" t="str">
        <f>IFERROR(VLOOKUP($A279,Baggrundsark!$F$4:$T$2502,13,FALSE),"")</f>
        <v/>
      </c>
      <c r="E279" s="71" t="str">
        <f>IFERROR(VLOOKUP($A279,Baggrundsark!$F$4:$T$2502,14,FALSE),"")</f>
        <v/>
      </c>
      <c r="F279" s="71" t="str">
        <f>IFERROR(VLOOKUP($A279,Baggrundsark!$F$4:$V$2502,17,FALSE),"")</f>
        <v/>
      </c>
      <c r="G279" s="72"/>
      <c r="H279" s="78" t="str">
        <f t="shared" si="17"/>
        <v/>
      </c>
      <c r="I279" s="79"/>
      <c r="J279" s="79"/>
      <c r="K279" s="79"/>
      <c r="L279" s="56" t="str">
        <f t="shared" si="16"/>
        <v/>
      </c>
      <c r="M279" s="78" t="str">
        <f t="shared" si="18"/>
        <v/>
      </c>
      <c r="N279" s="72"/>
      <c r="O279" s="74" t="str">
        <f t="shared" si="19"/>
        <v/>
      </c>
      <c r="Q279" s="22"/>
    </row>
    <row r="280" spans="1:17" s="106" customFormat="1" x14ac:dyDescent="0.25">
      <c r="A280" s="29">
        <v>277</v>
      </c>
      <c r="B280" s="71" t="str">
        <f>IFERROR(VLOOKUP($A280,Baggrundsark!$F$4:$V$2502,10,FALSE),"")</f>
        <v/>
      </c>
      <c r="C280" s="71" t="str">
        <f>IFERROR(VLOOKUP($A280,Baggrundsark!$F$4:$T$2502,11,FALSE),"")</f>
        <v/>
      </c>
      <c r="D280" s="71" t="str">
        <f>IFERROR(VLOOKUP($A280,Baggrundsark!$F$4:$T$2502,13,FALSE),"")</f>
        <v/>
      </c>
      <c r="E280" s="71" t="str">
        <f>IFERROR(VLOOKUP($A280,Baggrundsark!$F$4:$T$2502,14,FALSE),"")</f>
        <v/>
      </c>
      <c r="F280" s="71" t="str">
        <f>IFERROR(VLOOKUP($A280,Baggrundsark!$F$4:$V$2502,17,FALSE),"")</f>
        <v/>
      </c>
      <c r="G280" s="76"/>
      <c r="H280" s="78" t="str">
        <f t="shared" si="17"/>
        <v/>
      </c>
      <c r="I280" s="77"/>
      <c r="J280" s="77"/>
      <c r="K280" s="77"/>
      <c r="L280" s="56" t="str">
        <f t="shared" si="16"/>
        <v/>
      </c>
      <c r="M280" s="78" t="str">
        <f t="shared" si="18"/>
        <v/>
      </c>
      <c r="N280" s="76"/>
      <c r="O280" s="74" t="str">
        <f t="shared" si="19"/>
        <v/>
      </c>
      <c r="Q280" s="22"/>
    </row>
    <row r="281" spans="1:17" s="106" customFormat="1" x14ac:dyDescent="0.25">
      <c r="A281" s="29">
        <v>278</v>
      </c>
      <c r="B281" s="71" t="str">
        <f>IFERROR(VLOOKUP($A281,Baggrundsark!$F$4:$V$2502,10,FALSE),"")</f>
        <v/>
      </c>
      <c r="C281" s="71" t="str">
        <f>IFERROR(VLOOKUP($A281,Baggrundsark!$F$4:$T$2502,11,FALSE),"")</f>
        <v/>
      </c>
      <c r="D281" s="71" t="str">
        <f>IFERROR(VLOOKUP($A281,Baggrundsark!$F$4:$T$2502,13,FALSE),"")</f>
        <v/>
      </c>
      <c r="E281" s="71" t="str">
        <f>IFERROR(VLOOKUP($A281,Baggrundsark!$F$4:$T$2502,14,FALSE),"")</f>
        <v/>
      </c>
      <c r="F281" s="71" t="str">
        <f>IFERROR(VLOOKUP($A281,Baggrundsark!$F$4:$V$2502,17,FALSE),"")</f>
        <v/>
      </c>
      <c r="G281" s="72"/>
      <c r="H281" s="78" t="str">
        <f t="shared" si="17"/>
        <v/>
      </c>
      <c r="I281" s="79"/>
      <c r="J281" s="79"/>
      <c r="K281" s="79"/>
      <c r="L281" s="56" t="str">
        <f t="shared" si="16"/>
        <v/>
      </c>
      <c r="M281" s="78" t="str">
        <f t="shared" si="18"/>
        <v/>
      </c>
      <c r="N281" s="72"/>
      <c r="O281" s="74" t="str">
        <f t="shared" si="19"/>
        <v/>
      </c>
      <c r="Q281" s="22"/>
    </row>
    <row r="282" spans="1:17" s="106" customFormat="1" x14ac:dyDescent="0.25">
      <c r="A282" s="29">
        <v>279</v>
      </c>
      <c r="B282" s="71" t="str">
        <f>IFERROR(VLOOKUP($A282,Baggrundsark!$F$4:$V$2502,10,FALSE),"")</f>
        <v/>
      </c>
      <c r="C282" s="71" t="str">
        <f>IFERROR(VLOOKUP($A282,Baggrundsark!$F$4:$T$2502,11,FALSE),"")</f>
        <v/>
      </c>
      <c r="D282" s="71" t="str">
        <f>IFERROR(VLOOKUP($A282,Baggrundsark!$F$4:$T$2502,13,FALSE),"")</f>
        <v/>
      </c>
      <c r="E282" s="71" t="str">
        <f>IFERROR(VLOOKUP($A282,Baggrundsark!$F$4:$T$2502,14,FALSE),"")</f>
        <v/>
      </c>
      <c r="F282" s="71" t="str">
        <f>IFERROR(VLOOKUP($A282,Baggrundsark!$F$4:$V$2502,17,FALSE),"")</f>
        <v/>
      </c>
      <c r="G282" s="76"/>
      <c r="H282" s="78" t="str">
        <f t="shared" si="17"/>
        <v/>
      </c>
      <c r="I282" s="77"/>
      <c r="J282" s="77"/>
      <c r="K282" s="77"/>
      <c r="L282" s="56" t="str">
        <f t="shared" si="16"/>
        <v/>
      </c>
      <c r="M282" s="78" t="str">
        <f t="shared" si="18"/>
        <v/>
      </c>
      <c r="N282" s="76"/>
      <c r="O282" s="74" t="str">
        <f t="shared" si="19"/>
        <v/>
      </c>
      <c r="Q282" s="22"/>
    </row>
    <row r="283" spans="1:17" s="106" customFormat="1" x14ac:dyDescent="0.25">
      <c r="A283" s="29">
        <v>280</v>
      </c>
      <c r="B283" s="71" t="str">
        <f>IFERROR(VLOOKUP($A283,Baggrundsark!$F$4:$V$2502,10,FALSE),"")</f>
        <v/>
      </c>
      <c r="C283" s="71" t="str">
        <f>IFERROR(VLOOKUP($A283,Baggrundsark!$F$4:$T$2502,11,FALSE),"")</f>
        <v/>
      </c>
      <c r="D283" s="71" t="str">
        <f>IFERROR(VLOOKUP($A283,Baggrundsark!$F$4:$T$2502,13,FALSE),"")</f>
        <v/>
      </c>
      <c r="E283" s="71" t="str">
        <f>IFERROR(VLOOKUP($A283,Baggrundsark!$F$4:$T$2502,14,FALSE),"")</f>
        <v/>
      </c>
      <c r="F283" s="71" t="str">
        <f>IFERROR(VLOOKUP($A283,Baggrundsark!$F$4:$V$2502,17,FALSE),"")</f>
        <v/>
      </c>
      <c r="G283" s="72"/>
      <c r="H283" s="78" t="str">
        <f t="shared" si="17"/>
        <v/>
      </c>
      <c r="I283" s="79"/>
      <c r="J283" s="79"/>
      <c r="K283" s="79"/>
      <c r="L283" s="56" t="str">
        <f t="shared" si="16"/>
        <v/>
      </c>
      <c r="M283" s="78" t="str">
        <f t="shared" si="18"/>
        <v/>
      </c>
      <c r="N283" s="72"/>
      <c r="O283" s="74" t="str">
        <f t="shared" si="19"/>
        <v/>
      </c>
      <c r="Q283" s="22"/>
    </row>
    <row r="284" spans="1:17" s="106" customFormat="1" x14ac:dyDescent="0.25">
      <c r="A284" s="29">
        <v>281</v>
      </c>
      <c r="B284" s="71" t="str">
        <f>IFERROR(VLOOKUP($A284,Baggrundsark!$F$4:$V$2502,10,FALSE),"")</f>
        <v/>
      </c>
      <c r="C284" s="71" t="str">
        <f>IFERROR(VLOOKUP($A284,Baggrundsark!$F$4:$T$2502,11,FALSE),"")</f>
        <v/>
      </c>
      <c r="D284" s="71" t="str">
        <f>IFERROR(VLOOKUP($A284,Baggrundsark!$F$4:$T$2502,13,FALSE),"")</f>
        <v/>
      </c>
      <c r="E284" s="71" t="str">
        <f>IFERROR(VLOOKUP($A284,Baggrundsark!$F$4:$T$2502,14,FALSE),"")</f>
        <v/>
      </c>
      <c r="F284" s="71" t="str">
        <f>IFERROR(VLOOKUP($A284,Baggrundsark!$F$4:$V$2502,17,FALSE),"")</f>
        <v/>
      </c>
      <c r="G284" s="76"/>
      <c r="H284" s="78" t="str">
        <f t="shared" si="17"/>
        <v/>
      </c>
      <c r="I284" s="77"/>
      <c r="J284" s="77"/>
      <c r="K284" s="77"/>
      <c r="L284" s="56" t="str">
        <f t="shared" si="16"/>
        <v/>
      </c>
      <c r="M284" s="78" t="str">
        <f t="shared" si="18"/>
        <v/>
      </c>
      <c r="N284" s="76"/>
      <c r="O284" s="74" t="str">
        <f t="shared" si="19"/>
        <v/>
      </c>
      <c r="Q284" s="22"/>
    </row>
    <row r="285" spans="1:17" s="106" customFormat="1" x14ac:dyDescent="0.25">
      <c r="A285" s="29">
        <v>282</v>
      </c>
      <c r="B285" s="71" t="str">
        <f>IFERROR(VLOOKUP($A285,Baggrundsark!$F$4:$V$2502,10,FALSE),"")</f>
        <v/>
      </c>
      <c r="C285" s="71" t="str">
        <f>IFERROR(VLOOKUP($A285,Baggrundsark!$F$4:$T$2502,11,FALSE),"")</f>
        <v/>
      </c>
      <c r="D285" s="71" t="str">
        <f>IFERROR(VLOOKUP($A285,Baggrundsark!$F$4:$T$2502,13,FALSE),"")</f>
        <v/>
      </c>
      <c r="E285" s="71" t="str">
        <f>IFERROR(VLOOKUP($A285,Baggrundsark!$F$4:$T$2502,14,FALSE),"")</f>
        <v/>
      </c>
      <c r="F285" s="71" t="str">
        <f>IFERROR(VLOOKUP($A285,Baggrundsark!$F$4:$V$2502,17,FALSE),"")</f>
        <v/>
      </c>
      <c r="G285" s="72"/>
      <c r="H285" s="78" t="str">
        <f t="shared" si="17"/>
        <v/>
      </c>
      <c r="I285" s="79"/>
      <c r="J285" s="79"/>
      <c r="K285" s="79"/>
      <c r="L285" s="56" t="str">
        <f t="shared" si="16"/>
        <v/>
      </c>
      <c r="M285" s="78" t="str">
        <f t="shared" si="18"/>
        <v/>
      </c>
      <c r="N285" s="72"/>
      <c r="O285" s="74" t="str">
        <f t="shared" si="19"/>
        <v/>
      </c>
      <c r="Q285" s="22"/>
    </row>
    <row r="286" spans="1:17" s="106" customFormat="1" x14ac:dyDescent="0.25">
      <c r="A286" s="29">
        <v>283</v>
      </c>
      <c r="B286" s="71" t="str">
        <f>IFERROR(VLOOKUP($A286,Baggrundsark!$F$4:$V$2502,10,FALSE),"")</f>
        <v/>
      </c>
      <c r="C286" s="71" t="str">
        <f>IFERROR(VLOOKUP($A286,Baggrundsark!$F$4:$T$2502,11,FALSE),"")</f>
        <v/>
      </c>
      <c r="D286" s="71" t="str">
        <f>IFERROR(VLOOKUP($A286,Baggrundsark!$F$4:$T$2502,13,FALSE),"")</f>
        <v/>
      </c>
      <c r="E286" s="71" t="str">
        <f>IFERROR(VLOOKUP($A286,Baggrundsark!$F$4:$T$2502,14,FALSE),"")</f>
        <v/>
      </c>
      <c r="F286" s="71" t="str">
        <f>IFERROR(VLOOKUP($A286,Baggrundsark!$F$4:$V$2502,17,FALSE),"")</f>
        <v/>
      </c>
      <c r="G286" s="76"/>
      <c r="H286" s="78" t="str">
        <f t="shared" si="17"/>
        <v/>
      </c>
      <c r="I286" s="77"/>
      <c r="J286" s="77"/>
      <c r="K286" s="77"/>
      <c r="L286" s="56" t="str">
        <f t="shared" si="16"/>
        <v/>
      </c>
      <c r="M286" s="78" t="str">
        <f t="shared" si="18"/>
        <v/>
      </c>
      <c r="N286" s="76"/>
      <c r="O286" s="74" t="str">
        <f t="shared" si="19"/>
        <v/>
      </c>
      <c r="Q286" s="22"/>
    </row>
    <row r="287" spans="1:17" s="106" customFormat="1" x14ac:dyDescent="0.25">
      <c r="A287" s="29">
        <v>284</v>
      </c>
      <c r="B287" s="71" t="str">
        <f>IFERROR(VLOOKUP($A287,Baggrundsark!$F$4:$V$2502,10,FALSE),"")</f>
        <v/>
      </c>
      <c r="C287" s="71" t="str">
        <f>IFERROR(VLOOKUP($A287,Baggrundsark!$F$4:$T$2502,11,FALSE),"")</f>
        <v/>
      </c>
      <c r="D287" s="71" t="str">
        <f>IFERROR(VLOOKUP($A287,Baggrundsark!$F$4:$T$2502,13,FALSE),"")</f>
        <v/>
      </c>
      <c r="E287" s="71" t="str">
        <f>IFERROR(VLOOKUP($A287,Baggrundsark!$F$4:$T$2502,14,FALSE),"")</f>
        <v/>
      </c>
      <c r="F287" s="71" t="str">
        <f>IFERROR(VLOOKUP($A287,Baggrundsark!$F$4:$V$2502,17,FALSE),"")</f>
        <v/>
      </c>
      <c r="G287" s="72"/>
      <c r="H287" s="78" t="str">
        <f t="shared" si="17"/>
        <v/>
      </c>
      <c r="I287" s="79"/>
      <c r="J287" s="79"/>
      <c r="K287" s="79"/>
      <c r="L287" s="56" t="str">
        <f t="shared" si="16"/>
        <v/>
      </c>
      <c r="M287" s="78" t="str">
        <f t="shared" si="18"/>
        <v/>
      </c>
      <c r="N287" s="72"/>
      <c r="O287" s="74" t="str">
        <f t="shared" si="19"/>
        <v/>
      </c>
      <c r="Q287" s="22"/>
    </row>
    <row r="288" spans="1:17" s="106" customFormat="1" x14ac:dyDescent="0.25">
      <c r="A288" s="29">
        <v>285</v>
      </c>
      <c r="B288" s="71" t="str">
        <f>IFERROR(VLOOKUP($A288,Baggrundsark!$F$4:$V$2502,10,FALSE),"")</f>
        <v/>
      </c>
      <c r="C288" s="71" t="str">
        <f>IFERROR(VLOOKUP($A288,Baggrundsark!$F$4:$T$2502,11,FALSE),"")</f>
        <v/>
      </c>
      <c r="D288" s="71" t="str">
        <f>IFERROR(VLOOKUP($A288,Baggrundsark!$F$4:$T$2502,13,FALSE),"")</f>
        <v/>
      </c>
      <c r="E288" s="71" t="str">
        <f>IFERROR(VLOOKUP($A288,Baggrundsark!$F$4:$T$2502,14,FALSE),"")</f>
        <v/>
      </c>
      <c r="F288" s="71" t="str">
        <f>IFERROR(VLOOKUP($A288,Baggrundsark!$F$4:$V$2502,17,FALSE),"")</f>
        <v/>
      </c>
      <c r="G288" s="76"/>
      <c r="H288" s="78" t="str">
        <f t="shared" si="17"/>
        <v/>
      </c>
      <c r="I288" s="77"/>
      <c r="J288" s="77"/>
      <c r="K288" s="77"/>
      <c r="L288" s="56" t="str">
        <f t="shared" si="16"/>
        <v/>
      </c>
      <c r="M288" s="78" t="str">
        <f t="shared" si="18"/>
        <v/>
      </c>
      <c r="N288" s="76"/>
      <c r="O288" s="74" t="str">
        <f t="shared" si="19"/>
        <v/>
      </c>
      <c r="Q288" s="22"/>
    </row>
    <row r="289" spans="1:17" s="106" customFormat="1" x14ac:dyDescent="0.25">
      <c r="A289" s="29">
        <v>286</v>
      </c>
      <c r="B289" s="71" t="str">
        <f>IFERROR(VLOOKUP($A289,Baggrundsark!$F$4:$V$2502,10,FALSE),"")</f>
        <v/>
      </c>
      <c r="C289" s="71" t="str">
        <f>IFERROR(VLOOKUP($A289,Baggrundsark!$F$4:$T$2502,11,FALSE),"")</f>
        <v/>
      </c>
      <c r="D289" s="71" t="str">
        <f>IFERROR(VLOOKUP($A289,Baggrundsark!$F$4:$T$2502,13,FALSE),"")</f>
        <v/>
      </c>
      <c r="E289" s="71" t="str">
        <f>IFERROR(VLOOKUP($A289,Baggrundsark!$F$4:$T$2502,14,FALSE),"")</f>
        <v/>
      </c>
      <c r="F289" s="71" t="str">
        <f>IFERROR(VLOOKUP($A289,Baggrundsark!$F$4:$V$2502,17,FALSE),"")</f>
        <v/>
      </c>
      <c r="G289" s="72"/>
      <c r="H289" s="78" t="str">
        <f t="shared" si="17"/>
        <v/>
      </c>
      <c r="I289" s="79"/>
      <c r="J289" s="79"/>
      <c r="K289" s="79"/>
      <c r="L289" s="56" t="str">
        <f t="shared" si="16"/>
        <v/>
      </c>
      <c r="M289" s="78" t="str">
        <f t="shared" si="18"/>
        <v/>
      </c>
      <c r="N289" s="72"/>
      <c r="O289" s="74" t="str">
        <f t="shared" si="19"/>
        <v/>
      </c>
      <c r="Q289" s="22"/>
    </row>
    <row r="290" spans="1:17" s="106" customFormat="1" x14ac:dyDescent="0.25">
      <c r="A290" s="29">
        <v>287</v>
      </c>
      <c r="B290" s="71" t="str">
        <f>IFERROR(VLOOKUP($A290,Baggrundsark!$F$4:$V$2502,10,FALSE),"")</f>
        <v/>
      </c>
      <c r="C290" s="71" t="str">
        <f>IFERROR(VLOOKUP($A290,Baggrundsark!$F$4:$T$2502,11,FALSE),"")</f>
        <v/>
      </c>
      <c r="D290" s="71" t="str">
        <f>IFERROR(VLOOKUP($A290,Baggrundsark!$F$4:$T$2502,13,FALSE),"")</f>
        <v/>
      </c>
      <c r="E290" s="71" t="str">
        <f>IFERROR(VLOOKUP($A290,Baggrundsark!$F$4:$T$2502,14,FALSE),"")</f>
        <v/>
      </c>
      <c r="F290" s="71" t="str">
        <f>IFERROR(VLOOKUP($A290,Baggrundsark!$F$4:$V$2502,17,FALSE),"")</f>
        <v/>
      </c>
      <c r="G290" s="76"/>
      <c r="H290" s="78" t="str">
        <f t="shared" si="17"/>
        <v/>
      </c>
      <c r="I290" s="77"/>
      <c r="J290" s="77"/>
      <c r="K290" s="77"/>
      <c r="L290" s="56" t="str">
        <f t="shared" si="16"/>
        <v/>
      </c>
      <c r="M290" s="78" t="str">
        <f t="shared" si="18"/>
        <v/>
      </c>
      <c r="N290" s="76"/>
      <c r="O290" s="74" t="str">
        <f t="shared" si="19"/>
        <v/>
      </c>
      <c r="Q290" s="22"/>
    </row>
    <row r="291" spans="1:17" s="106" customFormat="1" x14ac:dyDescent="0.25">
      <c r="A291" s="29">
        <v>288</v>
      </c>
      <c r="B291" s="71" t="str">
        <f>IFERROR(VLOOKUP($A291,Baggrundsark!$F$4:$V$2502,10,FALSE),"")</f>
        <v/>
      </c>
      <c r="C291" s="71" t="str">
        <f>IFERROR(VLOOKUP($A291,Baggrundsark!$F$4:$T$2502,11,FALSE),"")</f>
        <v/>
      </c>
      <c r="D291" s="71" t="str">
        <f>IFERROR(VLOOKUP($A291,Baggrundsark!$F$4:$T$2502,13,FALSE),"")</f>
        <v/>
      </c>
      <c r="E291" s="71" t="str">
        <f>IFERROR(VLOOKUP($A291,Baggrundsark!$F$4:$T$2502,14,FALSE),"")</f>
        <v/>
      </c>
      <c r="F291" s="71" t="str">
        <f>IFERROR(VLOOKUP($A291,Baggrundsark!$F$4:$V$2502,17,FALSE),"")</f>
        <v/>
      </c>
      <c r="G291" s="72"/>
      <c r="H291" s="78" t="str">
        <f t="shared" si="17"/>
        <v/>
      </c>
      <c r="I291" s="79"/>
      <c r="J291" s="79"/>
      <c r="K291" s="79"/>
      <c r="L291" s="56" t="str">
        <f t="shared" si="16"/>
        <v/>
      </c>
      <c r="M291" s="78" t="str">
        <f t="shared" si="18"/>
        <v/>
      </c>
      <c r="N291" s="72"/>
      <c r="O291" s="74" t="str">
        <f t="shared" si="19"/>
        <v/>
      </c>
      <c r="Q291" s="22"/>
    </row>
    <row r="292" spans="1:17" s="106" customFormat="1" x14ac:dyDescent="0.25">
      <c r="A292" s="29">
        <v>289</v>
      </c>
      <c r="B292" s="71" t="str">
        <f>IFERROR(VLOOKUP($A292,Baggrundsark!$F$4:$V$2502,10,FALSE),"")</f>
        <v/>
      </c>
      <c r="C292" s="71" t="str">
        <f>IFERROR(VLOOKUP($A292,Baggrundsark!$F$4:$T$2502,11,FALSE),"")</f>
        <v/>
      </c>
      <c r="D292" s="71" t="str">
        <f>IFERROR(VLOOKUP($A292,Baggrundsark!$F$4:$T$2502,13,FALSE),"")</f>
        <v/>
      </c>
      <c r="E292" s="71" t="str">
        <f>IFERROR(VLOOKUP($A292,Baggrundsark!$F$4:$T$2502,14,FALSE),"")</f>
        <v/>
      </c>
      <c r="F292" s="71" t="str">
        <f>IFERROR(VLOOKUP($A292,Baggrundsark!$F$4:$V$2502,17,FALSE),"")</f>
        <v/>
      </c>
      <c r="G292" s="76"/>
      <c r="H292" s="78" t="str">
        <f t="shared" si="17"/>
        <v/>
      </c>
      <c r="I292" s="77"/>
      <c r="J292" s="77"/>
      <c r="K292" s="77"/>
      <c r="L292" s="56" t="str">
        <f t="shared" si="16"/>
        <v/>
      </c>
      <c r="M292" s="78" t="str">
        <f t="shared" si="18"/>
        <v/>
      </c>
      <c r="N292" s="76"/>
      <c r="O292" s="74" t="str">
        <f t="shared" si="19"/>
        <v/>
      </c>
      <c r="Q292" s="22"/>
    </row>
    <row r="293" spans="1:17" s="106" customFormat="1" x14ac:dyDescent="0.25">
      <c r="A293" s="29">
        <v>290</v>
      </c>
      <c r="B293" s="71" t="str">
        <f>IFERROR(VLOOKUP($A293,Baggrundsark!$F$4:$V$2502,10,FALSE),"")</f>
        <v/>
      </c>
      <c r="C293" s="71" t="str">
        <f>IFERROR(VLOOKUP($A293,Baggrundsark!$F$4:$T$2502,11,FALSE),"")</f>
        <v/>
      </c>
      <c r="D293" s="71" t="str">
        <f>IFERROR(VLOOKUP($A293,Baggrundsark!$F$4:$T$2502,13,FALSE),"")</f>
        <v/>
      </c>
      <c r="E293" s="71" t="str">
        <f>IFERROR(VLOOKUP($A293,Baggrundsark!$F$4:$T$2502,14,FALSE),"")</f>
        <v/>
      </c>
      <c r="F293" s="71" t="str">
        <f>IFERROR(VLOOKUP($A293,Baggrundsark!$F$4:$V$2502,17,FALSE),"")</f>
        <v/>
      </c>
      <c r="G293" s="72"/>
      <c r="H293" s="78" t="str">
        <f t="shared" si="17"/>
        <v/>
      </c>
      <c r="I293" s="79"/>
      <c r="J293" s="79"/>
      <c r="K293" s="79"/>
      <c r="L293" s="56" t="str">
        <f t="shared" si="16"/>
        <v/>
      </c>
      <c r="M293" s="78" t="str">
        <f t="shared" si="18"/>
        <v/>
      </c>
      <c r="N293" s="72"/>
      <c r="O293" s="74" t="str">
        <f t="shared" si="19"/>
        <v/>
      </c>
      <c r="Q293" s="22"/>
    </row>
    <row r="294" spans="1:17" s="106" customFormat="1" x14ac:dyDescent="0.25">
      <c r="A294" s="29">
        <v>291</v>
      </c>
      <c r="B294" s="71" t="str">
        <f>IFERROR(VLOOKUP($A294,Baggrundsark!$F$4:$V$2502,10,FALSE),"")</f>
        <v/>
      </c>
      <c r="C294" s="71" t="str">
        <f>IFERROR(VLOOKUP($A294,Baggrundsark!$F$4:$T$2502,11,FALSE),"")</f>
        <v/>
      </c>
      <c r="D294" s="71" t="str">
        <f>IFERROR(VLOOKUP($A294,Baggrundsark!$F$4:$T$2502,13,FALSE),"")</f>
        <v/>
      </c>
      <c r="E294" s="71" t="str">
        <f>IFERROR(VLOOKUP($A294,Baggrundsark!$F$4:$T$2502,14,FALSE),"")</f>
        <v/>
      </c>
      <c r="F294" s="71" t="str">
        <f>IFERROR(VLOOKUP($A294,Baggrundsark!$F$4:$V$2502,17,FALSE),"")</f>
        <v/>
      </c>
      <c r="G294" s="76"/>
      <c r="H294" s="78" t="str">
        <f t="shared" si="17"/>
        <v/>
      </c>
      <c r="I294" s="77"/>
      <c r="J294" s="77"/>
      <c r="K294" s="77"/>
      <c r="L294" s="56" t="str">
        <f t="shared" si="16"/>
        <v/>
      </c>
      <c r="M294" s="78" t="str">
        <f t="shared" si="18"/>
        <v/>
      </c>
      <c r="N294" s="76"/>
      <c r="O294" s="74" t="str">
        <f t="shared" si="19"/>
        <v/>
      </c>
      <c r="Q294" s="22"/>
    </row>
    <row r="295" spans="1:17" s="106" customFormat="1" x14ac:dyDescent="0.25">
      <c r="A295" s="29">
        <v>292</v>
      </c>
      <c r="B295" s="71" t="str">
        <f>IFERROR(VLOOKUP($A295,Baggrundsark!$F$4:$V$2502,10,FALSE),"")</f>
        <v/>
      </c>
      <c r="C295" s="71" t="str">
        <f>IFERROR(VLOOKUP($A295,Baggrundsark!$F$4:$T$2502,11,FALSE),"")</f>
        <v/>
      </c>
      <c r="D295" s="71" t="str">
        <f>IFERROR(VLOOKUP($A295,Baggrundsark!$F$4:$T$2502,13,FALSE),"")</f>
        <v/>
      </c>
      <c r="E295" s="71" t="str">
        <f>IFERROR(VLOOKUP($A295,Baggrundsark!$F$4:$T$2502,14,FALSE),"")</f>
        <v/>
      </c>
      <c r="F295" s="71" t="str">
        <f>IFERROR(VLOOKUP($A295,Baggrundsark!$F$4:$V$2502,17,FALSE),"")</f>
        <v/>
      </c>
      <c r="G295" s="72"/>
      <c r="H295" s="78" t="str">
        <f t="shared" si="17"/>
        <v/>
      </c>
      <c r="I295" s="79"/>
      <c r="J295" s="79"/>
      <c r="K295" s="79"/>
      <c r="L295" s="56" t="str">
        <f t="shared" si="16"/>
        <v/>
      </c>
      <c r="M295" s="78" t="str">
        <f t="shared" si="18"/>
        <v/>
      </c>
      <c r="N295" s="72"/>
      <c r="O295" s="74" t="str">
        <f t="shared" si="19"/>
        <v/>
      </c>
      <c r="Q295" s="22"/>
    </row>
    <row r="296" spans="1:17" s="106" customFormat="1" x14ac:dyDescent="0.25">
      <c r="A296" s="29">
        <v>293</v>
      </c>
      <c r="B296" s="71" t="str">
        <f>IFERROR(VLOOKUP($A296,Baggrundsark!$F$4:$V$2502,10,FALSE),"")</f>
        <v/>
      </c>
      <c r="C296" s="71" t="str">
        <f>IFERROR(VLOOKUP($A296,Baggrundsark!$F$4:$T$2502,11,FALSE),"")</f>
        <v/>
      </c>
      <c r="D296" s="71" t="str">
        <f>IFERROR(VLOOKUP($A296,Baggrundsark!$F$4:$T$2502,13,FALSE),"")</f>
        <v/>
      </c>
      <c r="E296" s="71" t="str">
        <f>IFERROR(VLOOKUP($A296,Baggrundsark!$F$4:$T$2502,14,FALSE),"")</f>
        <v/>
      </c>
      <c r="F296" s="71" t="str">
        <f>IFERROR(VLOOKUP($A296,Baggrundsark!$F$4:$V$2502,17,FALSE),"")</f>
        <v/>
      </c>
      <c r="G296" s="76"/>
      <c r="H296" s="78" t="str">
        <f t="shared" si="17"/>
        <v/>
      </c>
      <c r="I296" s="77"/>
      <c r="J296" s="77"/>
      <c r="K296" s="77"/>
      <c r="L296" s="56" t="str">
        <f t="shared" si="16"/>
        <v/>
      </c>
      <c r="M296" s="78" t="str">
        <f t="shared" si="18"/>
        <v/>
      </c>
      <c r="N296" s="76"/>
      <c r="O296" s="74" t="str">
        <f t="shared" si="19"/>
        <v/>
      </c>
      <c r="Q296" s="22"/>
    </row>
    <row r="297" spans="1:17" s="106" customFormat="1" x14ac:dyDescent="0.25">
      <c r="A297" s="29">
        <v>294</v>
      </c>
      <c r="B297" s="71" t="str">
        <f>IFERROR(VLOOKUP($A297,Baggrundsark!$F$4:$V$2502,10,FALSE),"")</f>
        <v/>
      </c>
      <c r="C297" s="71" t="str">
        <f>IFERROR(VLOOKUP($A297,Baggrundsark!$F$4:$T$2502,11,FALSE),"")</f>
        <v/>
      </c>
      <c r="D297" s="71" t="str">
        <f>IFERROR(VLOOKUP($A297,Baggrundsark!$F$4:$T$2502,13,FALSE),"")</f>
        <v/>
      </c>
      <c r="E297" s="71" t="str">
        <f>IFERROR(VLOOKUP($A297,Baggrundsark!$F$4:$T$2502,14,FALSE),"")</f>
        <v/>
      </c>
      <c r="F297" s="71" t="str">
        <f>IFERROR(VLOOKUP($A297,Baggrundsark!$F$4:$V$2502,17,FALSE),"")</f>
        <v/>
      </c>
      <c r="G297" s="72"/>
      <c r="H297" s="78" t="str">
        <f t="shared" si="17"/>
        <v/>
      </c>
      <c r="I297" s="79"/>
      <c r="J297" s="79"/>
      <c r="K297" s="79"/>
      <c r="L297" s="56" t="str">
        <f t="shared" si="16"/>
        <v/>
      </c>
      <c r="M297" s="78" t="str">
        <f t="shared" si="18"/>
        <v/>
      </c>
      <c r="N297" s="72"/>
      <c r="O297" s="74" t="str">
        <f t="shared" si="19"/>
        <v/>
      </c>
      <c r="Q297" s="22"/>
    </row>
    <row r="298" spans="1:17" s="106" customFormat="1" x14ac:dyDescent="0.25">
      <c r="A298" s="29">
        <v>295</v>
      </c>
      <c r="B298" s="71" t="str">
        <f>IFERROR(VLOOKUP($A298,Baggrundsark!$F$4:$V$2502,10,FALSE),"")</f>
        <v/>
      </c>
      <c r="C298" s="71" t="str">
        <f>IFERROR(VLOOKUP($A298,Baggrundsark!$F$4:$T$2502,11,FALSE),"")</f>
        <v/>
      </c>
      <c r="D298" s="71" t="str">
        <f>IFERROR(VLOOKUP($A298,Baggrundsark!$F$4:$T$2502,13,FALSE),"")</f>
        <v/>
      </c>
      <c r="E298" s="71" t="str">
        <f>IFERROR(VLOOKUP($A298,Baggrundsark!$F$4:$T$2502,14,FALSE),"")</f>
        <v/>
      </c>
      <c r="F298" s="71" t="str">
        <f>IFERROR(VLOOKUP($A298,Baggrundsark!$F$4:$V$2502,17,FALSE),"")</f>
        <v/>
      </c>
      <c r="G298" s="76"/>
      <c r="H298" s="78" t="str">
        <f t="shared" si="17"/>
        <v/>
      </c>
      <c r="I298" s="77"/>
      <c r="J298" s="77"/>
      <c r="K298" s="77"/>
      <c r="L298" s="56" t="str">
        <f t="shared" si="16"/>
        <v/>
      </c>
      <c r="M298" s="78" t="str">
        <f t="shared" si="18"/>
        <v/>
      </c>
      <c r="N298" s="76"/>
      <c r="O298" s="74" t="str">
        <f t="shared" si="19"/>
        <v/>
      </c>
      <c r="Q298" s="22"/>
    </row>
    <row r="299" spans="1:17" s="106" customFormat="1" x14ac:dyDescent="0.25">
      <c r="A299" s="29">
        <v>296</v>
      </c>
      <c r="B299" s="71" t="str">
        <f>IFERROR(VLOOKUP($A299,Baggrundsark!$F$4:$V$2502,10,FALSE),"")</f>
        <v/>
      </c>
      <c r="C299" s="71" t="str">
        <f>IFERROR(VLOOKUP($A299,Baggrundsark!$F$4:$T$2502,11,FALSE),"")</f>
        <v/>
      </c>
      <c r="D299" s="71" t="str">
        <f>IFERROR(VLOOKUP($A299,Baggrundsark!$F$4:$T$2502,13,FALSE),"")</f>
        <v/>
      </c>
      <c r="E299" s="71" t="str">
        <f>IFERROR(VLOOKUP($A299,Baggrundsark!$F$4:$T$2502,14,FALSE),"")</f>
        <v/>
      </c>
      <c r="F299" s="71" t="str">
        <f>IFERROR(VLOOKUP($A299,Baggrundsark!$F$4:$V$2502,17,FALSE),"")</f>
        <v/>
      </c>
      <c r="G299" s="72"/>
      <c r="H299" s="78" t="str">
        <f t="shared" si="17"/>
        <v/>
      </c>
      <c r="I299" s="79"/>
      <c r="J299" s="79"/>
      <c r="K299" s="79"/>
      <c r="L299" s="56" t="str">
        <f t="shared" si="16"/>
        <v/>
      </c>
      <c r="M299" s="78" t="str">
        <f t="shared" si="18"/>
        <v/>
      </c>
      <c r="N299" s="72"/>
      <c r="O299" s="74" t="str">
        <f t="shared" si="19"/>
        <v/>
      </c>
      <c r="Q299" s="22"/>
    </row>
    <row r="300" spans="1:17" s="106" customFormat="1" x14ac:dyDescent="0.25">
      <c r="A300" s="29">
        <v>297</v>
      </c>
      <c r="B300" s="71" t="str">
        <f>IFERROR(VLOOKUP($A300,Baggrundsark!$F$4:$V$2502,10,FALSE),"")</f>
        <v/>
      </c>
      <c r="C300" s="71" t="str">
        <f>IFERROR(VLOOKUP($A300,Baggrundsark!$F$4:$T$2502,11,FALSE),"")</f>
        <v/>
      </c>
      <c r="D300" s="71" t="str">
        <f>IFERROR(VLOOKUP($A300,Baggrundsark!$F$4:$T$2502,13,FALSE),"")</f>
        <v/>
      </c>
      <c r="E300" s="71" t="str">
        <f>IFERROR(VLOOKUP($A300,Baggrundsark!$F$4:$T$2502,14,FALSE),"")</f>
        <v/>
      </c>
      <c r="F300" s="71" t="str">
        <f>IFERROR(VLOOKUP($A300,Baggrundsark!$F$4:$V$2502,17,FALSE),"")</f>
        <v/>
      </c>
      <c r="G300" s="76"/>
      <c r="H300" s="78" t="str">
        <f t="shared" si="17"/>
        <v/>
      </c>
      <c r="I300" s="77"/>
      <c r="J300" s="77"/>
      <c r="K300" s="77"/>
      <c r="L300" s="56" t="str">
        <f t="shared" si="16"/>
        <v/>
      </c>
      <c r="M300" s="78" t="str">
        <f t="shared" si="18"/>
        <v/>
      </c>
      <c r="N300" s="76"/>
      <c r="O300" s="74" t="str">
        <f t="shared" si="19"/>
        <v/>
      </c>
      <c r="Q300" s="22"/>
    </row>
    <row r="301" spans="1:17" s="106" customFormat="1" x14ac:dyDescent="0.25">
      <c r="A301" s="29">
        <v>298</v>
      </c>
      <c r="B301" s="71" t="str">
        <f>IFERROR(VLOOKUP($A301,Baggrundsark!$F$4:$V$2502,10,FALSE),"")</f>
        <v/>
      </c>
      <c r="C301" s="71" t="str">
        <f>IFERROR(VLOOKUP($A301,Baggrundsark!$F$4:$T$2502,11,FALSE),"")</f>
        <v/>
      </c>
      <c r="D301" s="71" t="str">
        <f>IFERROR(VLOOKUP($A301,Baggrundsark!$F$4:$T$2502,13,FALSE),"")</f>
        <v/>
      </c>
      <c r="E301" s="71" t="str">
        <f>IFERROR(VLOOKUP($A301,Baggrundsark!$F$4:$T$2502,14,FALSE),"")</f>
        <v/>
      </c>
      <c r="F301" s="71" t="str">
        <f>IFERROR(VLOOKUP($A301,Baggrundsark!$F$4:$V$2502,17,FALSE),"")</f>
        <v/>
      </c>
      <c r="G301" s="72"/>
      <c r="H301" s="78" t="str">
        <f t="shared" si="17"/>
        <v/>
      </c>
      <c r="I301" s="79"/>
      <c r="J301" s="79"/>
      <c r="K301" s="79"/>
      <c r="L301" s="56" t="str">
        <f t="shared" si="16"/>
        <v/>
      </c>
      <c r="M301" s="78" t="str">
        <f t="shared" si="18"/>
        <v/>
      </c>
      <c r="N301" s="72"/>
      <c r="O301" s="74" t="str">
        <f t="shared" si="19"/>
        <v/>
      </c>
      <c r="Q301" s="22"/>
    </row>
    <row r="302" spans="1:17" s="106" customFormat="1" x14ac:dyDescent="0.25">
      <c r="A302" s="29">
        <v>299</v>
      </c>
      <c r="B302" s="71" t="str">
        <f>IFERROR(VLOOKUP($A302,Baggrundsark!$F$4:$V$2502,10,FALSE),"")</f>
        <v/>
      </c>
      <c r="C302" s="71" t="str">
        <f>IFERROR(VLOOKUP($A302,Baggrundsark!$F$4:$T$2502,11,FALSE),"")</f>
        <v/>
      </c>
      <c r="D302" s="71" t="str">
        <f>IFERROR(VLOOKUP($A302,Baggrundsark!$F$4:$T$2502,13,FALSE),"")</f>
        <v/>
      </c>
      <c r="E302" s="71" t="str">
        <f>IFERROR(VLOOKUP($A302,Baggrundsark!$F$4:$T$2502,14,FALSE),"")</f>
        <v/>
      </c>
      <c r="F302" s="71" t="str">
        <f>IFERROR(VLOOKUP($A302,Baggrundsark!$F$4:$V$2502,17,FALSE),"")</f>
        <v/>
      </c>
      <c r="G302" s="76"/>
      <c r="H302" s="78" t="str">
        <f t="shared" si="17"/>
        <v/>
      </c>
      <c r="I302" s="77"/>
      <c r="J302" s="77"/>
      <c r="K302" s="77"/>
      <c r="L302" s="56" t="str">
        <f t="shared" si="16"/>
        <v/>
      </c>
      <c r="M302" s="78" t="str">
        <f t="shared" si="18"/>
        <v/>
      </c>
      <c r="N302" s="76"/>
      <c r="O302" s="74" t="str">
        <f t="shared" si="19"/>
        <v/>
      </c>
      <c r="Q302" s="22"/>
    </row>
    <row r="303" spans="1:17" s="106" customFormat="1" x14ac:dyDescent="0.25">
      <c r="A303" s="29">
        <v>300</v>
      </c>
      <c r="B303" s="71" t="str">
        <f>IFERROR(VLOOKUP($A303,Baggrundsark!$F$4:$V$2502,10,FALSE),"")</f>
        <v/>
      </c>
      <c r="C303" s="71" t="str">
        <f>IFERROR(VLOOKUP($A303,Baggrundsark!$F$4:$T$2502,11,FALSE),"")</f>
        <v/>
      </c>
      <c r="D303" s="71" t="str">
        <f>IFERROR(VLOOKUP($A303,Baggrundsark!$F$4:$T$2502,13,FALSE),"")</f>
        <v/>
      </c>
      <c r="E303" s="71" t="str">
        <f>IFERROR(VLOOKUP($A303,Baggrundsark!$F$4:$T$2502,14,FALSE),"")</f>
        <v/>
      </c>
      <c r="F303" s="71" t="str">
        <f>IFERROR(VLOOKUP($A303,Baggrundsark!$F$4:$V$2502,17,FALSE),"")</f>
        <v/>
      </c>
      <c r="G303" s="72"/>
      <c r="H303" s="78" t="str">
        <f t="shared" si="17"/>
        <v/>
      </c>
      <c r="I303" s="79"/>
      <c r="J303" s="79"/>
      <c r="K303" s="79"/>
      <c r="L303" s="56" t="str">
        <f t="shared" si="16"/>
        <v/>
      </c>
      <c r="M303" s="78" t="str">
        <f t="shared" si="18"/>
        <v/>
      </c>
      <c r="N303" s="72"/>
      <c r="O303" s="74" t="str">
        <f t="shared" si="19"/>
        <v/>
      </c>
      <c r="Q303" s="22"/>
    </row>
    <row r="304" spans="1:17" s="106" customFormat="1" x14ac:dyDescent="0.25">
      <c r="A304" s="29">
        <v>301</v>
      </c>
      <c r="B304" s="71" t="str">
        <f>IFERROR(VLOOKUP($A304,Baggrundsark!$F$4:$V$2502,10,FALSE),"")</f>
        <v/>
      </c>
      <c r="C304" s="71" t="str">
        <f>IFERROR(VLOOKUP($A304,Baggrundsark!$F$4:$T$2502,11,FALSE),"")</f>
        <v/>
      </c>
      <c r="D304" s="71" t="str">
        <f>IFERROR(VLOOKUP($A304,Baggrundsark!$F$4:$T$2502,13,FALSE),"")</f>
        <v/>
      </c>
      <c r="E304" s="71" t="str">
        <f>IFERROR(VLOOKUP($A304,Baggrundsark!$F$4:$T$2502,14,FALSE),"")</f>
        <v/>
      </c>
      <c r="F304" s="71" t="str">
        <f>IFERROR(VLOOKUP($A304,Baggrundsark!$F$4:$V$2502,17,FALSE),"")</f>
        <v/>
      </c>
      <c r="G304" s="76"/>
      <c r="H304" s="78" t="str">
        <f t="shared" si="17"/>
        <v/>
      </c>
      <c r="I304" s="77"/>
      <c r="J304" s="77"/>
      <c r="K304" s="77"/>
      <c r="L304" s="56" t="str">
        <f t="shared" si="16"/>
        <v/>
      </c>
      <c r="M304" s="78" t="str">
        <f t="shared" si="18"/>
        <v/>
      </c>
      <c r="N304" s="76"/>
      <c r="O304" s="74" t="str">
        <f t="shared" si="19"/>
        <v/>
      </c>
      <c r="Q304" s="22"/>
    </row>
    <row r="305" spans="1:17" s="106" customFormat="1" x14ac:dyDescent="0.25">
      <c r="A305" s="29">
        <v>302</v>
      </c>
      <c r="B305" s="71" t="str">
        <f>IFERROR(VLOOKUP($A305,Baggrundsark!$F$4:$V$2502,10,FALSE),"")</f>
        <v/>
      </c>
      <c r="C305" s="71" t="str">
        <f>IFERROR(VLOOKUP($A305,Baggrundsark!$F$4:$T$2502,11,FALSE),"")</f>
        <v/>
      </c>
      <c r="D305" s="71" t="str">
        <f>IFERROR(VLOOKUP($A305,Baggrundsark!$F$4:$T$2502,13,FALSE),"")</f>
        <v/>
      </c>
      <c r="E305" s="71" t="str">
        <f>IFERROR(VLOOKUP($A305,Baggrundsark!$F$4:$T$2502,14,FALSE),"")</f>
        <v/>
      </c>
      <c r="F305" s="71" t="str">
        <f>IFERROR(VLOOKUP($A305,Baggrundsark!$F$4:$V$2502,17,FALSE),"")</f>
        <v/>
      </c>
      <c r="G305" s="72"/>
      <c r="H305" s="78" t="str">
        <f t="shared" si="17"/>
        <v/>
      </c>
      <c r="I305" s="79"/>
      <c r="J305" s="79"/>
      <c r="K305" s="79"/>
      <c r="L305" s="56" t="str">
        <f t="shared" si="16"/>
        <v/>
      </c>
      <c r="M305" s="78" t="str">
        <f t="shared" si="18"/>
        <v/>
      </c>
      <c r="N305" s="72"/>
      <c r="O305" s="74" t="str">
        <f t="shared" si="19"/>
        <v/>
      </c>
      <c r="Q305" s="22"/>
    </row>
    <row r="306" spans="1:17" s="106" customFormat="1" x14ac:dyDescent="0.25">
      <c r="A306" s="29">
        <v>303</v>
      </c>
      <c r="B306" s="71" t="str">
        <f>IFERROR(VLOOKUP($A306,Baggrundsark!$F$4:$V$2502,10,FALSE),"")</f>
        <v/>
      </c>
      <c r="C306" s="71" t="str">
        <f>IFERROR(VLOOKUP($A306,Baggrundsark!$F$4:$T$2502,11,FALSE),"")</f>
        <v/>
      </c>
      <c r="D306" s="71" t="str">
        <f>IFERROR(VLOOKUP($A306,Baggrundsark!$F$4:$T$2502,13,FALSE),"")</f>
        <v/>
      </c>
      <c r="E306" s="71" t="str">
        <f>IFERROR(VLOOKUP($A306,Baggrundsark!$F$4:$T$2502,14,FALSE),"")</f>
        <v/>
      </c>
      <c r="F306" s="71" t="str">
        <f>IFERROR(VLOOKUP($A306,Baggrundsark!$F$4:$V$2502,17,FALSE),"")</f>
        <v/>
      </c>
      <c r="G306" s="76"/>
      <c r="H306" s="78" t="str">
        <f t="shared" si="17"/>
        <v/>
      </c>
      <c r="I306" s="77"/>
      <c r="J306" s="77"/>
      <c r="K306" s="77"/>
      <c r="L306" s="56" t="str">
        <f t="shared" si="16"/>
        <v/>
      </c>
      <c r="M306" s="78" t="str">
        <f t="shared" si="18"/>
        <v/>
      </c>
      <c r="N306" s="76"/>
      <c r="O306" s="74" t="str">
        <f t="shared" si="19"/>
        <v/>
      </c>
      <c r="Q306" s="22"/>
    </row>
    <row r="307" spans="1:17" s="106" customFormat="1" x14ac:dyDescent="0.25">
      <c r="A307" s="29">
        <v>304</v>
      </c>
      <c r="B307" s="71" t="str">
        <f>IFERROR(VLOOKUP($A307,Baggrundsark!$F$4:$V$2502,10,FALSE),"")</f>
        <v/>
      </c>
      <c r="C307" s="71" t="str">
        <f>IFERROR(VLOOKUP($A307,Baggrundsark!$F$4:$T$2502,11,FALSE),"")</f>
        <v/>
      </c>
      <c r="D307" s="71" t="str">
        <f>IFERROR(VLOOKUP($A307,Baggrundsark!$F$4:$T$2502,13,FALSE),"")</f>
        <v/>
      </c>
      <c r="E307" s="71" t="str">
        <f>IFERROR(VLOOKUP($A307,Baggrundsark!$F$4:$T$2502,14,FALSE),"")</f>
        <v/>
      </c>
      <c r="F307" s="71" t="str">
        <f>IFERROR(VLOOKUP($A307,Baggrundsark!$F$4:$V$2502,17,FALSE),"")</f>
        <v/>
      </c>
      <c r="G307" s="72"/>
      <c r="H307" s="78" t="str">
        <f t="shared" si="17"/>
        <v/>
      </c>
      <c r="I307" s="79"/>
      <c r="J307" s="79"/>
      <c r="K307" s="79"/>
      <c r="L307" s="56" t="str">
        <f t="shared" si="16"/>
        <v/>
      </c>
      <c r="M307" s="78" t="str">
        <f t="shared" si="18"/>
        <v/>
      </c>
      <c r="N307" s="72"/>
      <c r="O307" s="74" t="str">
        <f t="shared" si="19"/>
        <v/>
      </c>
      <c r="Q307" s="22"/>
    </row>
    <row r="308" spans="1:17" s="106" customFormat="1" x14ac:dyDescent="0.25">
      <c r="A308" s="29">
        <v>305</v>
      </c>
      <c r="B308" s="71" t="str">
        <f>IFERROR(VLOOKUP($A308,Baggrundsark!$F$4:$V$2502,10,FALSE),"")</f>
        <v/>
      </c>
      <c r="C308" s="71" t="str">
        <f>IFERROR(VLOOKUP($A308,Baggrundsark!$F$4:$T$2502,11,FALSE),"")</f>
        <v/>
      </c>
      <c r="D308" s="71" t="str">
        <f>IFERROR(VLOOKUP($A308,Baggrundsark!$F$4:$T$2502,13,FALSE),"")</f>
        <v/>
      </c>
      <c r="E308" s="71" t="str">
        <f>IFERROR(VLOOKUP($A308,Baggrundsark!$F$4:$T$2502,14,FALSE),"")</f>
        <v/>
      </c>
      <c r="F308" s="71" t="str">
        <f>IFERROR(VLOOKUP($A308,Baggrundsark!$F$4:$V$2502,17,FALSE),"")</f>
        <v/>
      </c>
      <c r="G308" s="76"/>
      <c r="H308" s="78" t="str">
        <f t="shared" si="17"/>
        <v/>
      </c>
      <c r="I308" s="77"/>
      <c r="J308" s="77"/>
      <c r="K308" s="77"/>
      <c r="L308" s="56" t="str">
        <f t="shared" si="16"/>
        <v/>
      </c>
      <c r="M308" s="78" t="str">
        <f t="shared" si="18"/>
        <v/>
      </c>
      <c r="N308" s="76"/>
      <c r="O308" s="74" t="str">
        <f t="shared" si="19"/>
        <v/>
      </c>
      <c r="Q308" s="22"/>
    </row>
    <row r="309" spans="1:17" s="106" customFormat="1" x14ac:dyDescent="0.25">
      <c r="A309" s="29">
        <v>306</v>
      </c>
      <c r="B309" s="71" t="str">
        <f>IFERROR(VLOOKUP($A309,Baggrundsark!$F$4:$V$2502,10,FALSE),"")</f>
        <v/>
      </c>
      <c r="C309" s="71" t="str">
        <f>IFERROR(VLOOKUP($A309,Baggrundsark!$F$4:$T$2502,11,FALSE),"")</f>
        <v/>
      </c>
      <c r="D309" s="71" t="str">
        <f>IFERROR(VLOOKUP($A309,Baggrundsark!$F$4:$T$2502,13,FALSE),"")</f>
        <v/>
      </c>
      <c r="E309" s="71" t="str">
        <f>IFERROR(VLOOKUP($A309,Baggrundsark!$F$4:$T$2502,14,FALSE),"")</f>
        <v/>
      </c>
      <c r="F309" s="71" t="str">
        <f>IFERROR(VLOOKUP($A309,Baggrundsark!$F$4:$V$2502,17,FALSE),"")</f>
        <v/>
      </c>
      <c r="G309" s="72"/>
      <c r="H309" s="78" t="str">
        <f t="shared" si="17"/>
        <v/>
      </c>
      <c r="I309" s="79"/>
      <c r="J309" s="79"/>
      <c r="K309" s="79"/>
      <c r="L309" s="56" t="str">
        <f t="shared" si="16"/>
        <v/>
      </c>
      <c r="M309" s="78" t="str">
        <f t="shared" si="18"/>
        <v/>
      </c>
      <c r="N309" s="72"/>
      <c r="O309" s="74" t="str">
        <f t="shared" si="19"/>
        <v/>
      </c>
      <c r="Q309" s="22"/>
    </row>
    <row r="310" spans="1:17" s="106" customFormat="1" x14ac:dyDescent="0.25">
      <c r="A310" s="29">
        <v>307</v>
      </c>
      <c r="B310" s="71" t="str">
        <f>IFERROR(VLOOKUP($A310,Baggrundsark!$F$4:$V$2502,10,FALSE),"")</f>
        <v/>
      </c>
      <c r="C310" s="71" t="str">
        <f>IFERROR(VLOOKUP($A310,Baggrundsark!$F$4:$T$2502,11,FALSE),"")</f>
        <v/>
      </c>
      <c r="D310" s="71" t="str">
        <f>IFERROR(VLOOKUP($A310,Baggrundsark!$F$4:$T$2502,13,FALSE),"")</f>
        <v/>
      </c>
      <c r="E310" s="71" t="str">
        <f>IFERROR(VLOOKUP($A310,Baggrundsark!$F$4:$T$2502,14,FALSE),"")</f>
        <v/>
      </c>
      <c r="F310" s="71" t="str">
        <f>IFERROR(VLOOKUP($A310,Baggrundsark!$F$4:$V$2502,17,FALSE),"")</f>
        <v/>
      </c>
      <c r="G310" s="76"/>
      <c r="H310" s="78" t="str">
        <f t="shared" si="17"/>
        <v/>
      </c>
      <c r="I310" s="77"/>
      <c r="J310" s="77"/>
      <c r="K310" s="77"/>
      <c r="L310" s="56" t="str">
        <f t="shared" si="16"/>
        <v/>
      </c>
      <c r="M310" s="78" t="str">
        <f t="shared" si="18"/>
        <v/>
      </c>
      <c r="N310" s="76"/>
      <c r="O310" s="74" t="str">
        <f t="shared" si="19"/>
        <v/>
      </c>
      <c r="Q310" s="22"/>
    </row>
    <row r="311" spans="1:17" s="106" customFormat="1" x14ac:dyDescent="0.25">
      <c r="A311" s="29">
        <v>308</v>
      </c>
      <c r="B311" s="71" t="str">
        <f>IFERROR(VLOOKUP($A311,Baggrundsark!$F$4:$V$2502,10,FALSE),"")</f>
        <v/>
      </c>
      <c r="C311" s="71" t="str">
        <f>IFERROR(VLOOKUP($A311,Baggrundsark!$F$4:$T$2502,11,FALSE),"")</f>
        <v/>
      </c>
      <c r="D311" s="71" t="str">
        <f>IFERROR(VLOOKUP($A311,Baggrundsark!$F$4:$T$2502,13,FALSE),"")</f>
        <v/>
      </c>
      <c r="E311" s="71" t="str">
        <f>IFERROR(VLOOKUP($A311,Baggrundsark!$F$4:$T$2502,14,FALSE),"")</f>
        <v/>
      </c>
      <c r="F311" s="71" t="str">
        <f>IFERROR(VLOOKUP($A311,Baggrundsark!$F$4:$V$2502,17,FALSE),"")</f>
        <v/>
      </c>
      <c r="G311" s="72"/>
      <c r="H311" s="78" t="str">
        <f t="shared" si="17"/>
        <v/>
      </c>
      <c r="I311" s="79"/>
      <c r="J311" s="79"/>
      <c r="K311" s="79"/>
      <c r="L311" s="56" t="str">
        <f t="shared" si="16"/>
        <v/>
      </c>
      <c r="M311" s="78" t="str">
        <f t="shared" si="18"/>
        <v/>
      </c>
      <c r="N311" s="72"/>
      <c r="O311" s="74" t="str">
        <f t="shared" si="19"/>
        <v/>
      </c>
      <c r="Q311" s="22"/>
    </row>
    <row r="312" spans="1:17" s="106" customFormat="1" x14ac:dyDescent="0.25">
      <c r="A312" s="29">
        <v>309</v>
      </c>
      <c r="B312" s="71" t="str">
        <f>IFERROR(VLOOKUP($A312,Baggrundsark!$F$4:$V$2502,10,FALSE),"")</f>
        <v/>
      </c>
      <c r="C312" s="71" t="str">
        <f>IFERROR(VLOOKUP($A312,Baggrundsark!$F$4:$T$2502,11,FALSE),"")</f>
        <v/>
      </c>
      <c r="D312" s="71" t="str">
        <f>IFERROR(VLOOKUP($A312,Baggrundsark!$F$4:$T$2502,13,FALSE),"")</f>
        <v/>
      </c>
      <c r="E312" s="71" t="str">
        <f>IFERROR(VLOOKUP($A312,Baggrundsark!$F$4:$T$2502,14,FALSE),"")</f>
        <v/>
      </c>
      <c r="F312" s="71" t="str">
        <f>IFERROR(VLOOKUP($A312,Baggrundsark!$F$4:$V$2502,17,FALSE),"")</f>
        <v/>
      </c>
      <c r="G312" s="76"/>
      <c r="H312" s="78" t="str">
        <f t="shared" si="17"/>
        <v/>
      </c>
      <c r="I312" s="77"/>
      <c r="J312" s="77"/>
      <c r="K312" s="77"/>
      <c r="L312" s="56" t="str">
        <f t="shared" si="16"/>
        <v/>
      </c>
      <c r="M312" s="78" t="str">
        <f t="shared" si="18"/>
        <v/>
      </c>
      <c r="N312" s="76"/>
      <c r="O312" s="74" t="str">
        <f t="shared" si="19"/>
        <v/>
      </c>
      <c r="Q312" s="22"/>
    </row>
    <row r="313" spans="1:17" s="106" customFormat="1" x14ac:dyDescent="0.25">
      <c r="A313" s="29">
        <v>310</v>
      </c>
      <c r="B313" s="71" t="str">
        <f>IFERROR(VLOOKUP($A313,Baggrundsark!$F$4:$V$2502,10,FALSE),"")</f>
        <v/>
      </c>
      <c r="C313" s="71" t="str">
        <f>IFERROR(VLOOKUP($A313,Baggrundsark!$F$4:$T$2502,11,FALSE),"")</f>
        <v/>
      </c>
      <c r="D313" s="71" t="str">
        <f>IFERROR(VLOOKUP($A313,Baggrundsark!$F$4:$T$2502,13,FALSE),"")</f>
        <v/>
      </c>
      <c r="E313" s="71" t="str">
        <f>IFERROR(VLOOKUP($A313,Baggrundsark!$F$4:$T$2502,14,FALSE),"")</f>
        <v/>
      </c>
      <c r="F313" s="71" t="str">
        <f>IFERROR(VLOOKUP($A313,Baggrundsark!$F$4:$V$2502,17,FALSE),"")</f>
        <v/>
      </c>
      <c r="G313" s="72"/>
      <c r="H313" s="78" t="str">
        <f t="shared" si="17"/>
        <v/>
      </c>
      <c r="I313" s="79"/>
      <c r="J313" s="79"/>
      <c r="K313" s="79"/>
      <c r="L313" s="56" t="str">
        <f t="shared" si="16"/>
        <v/>
      </c>
      <c r="M313" s="78" t="str">
        <f t="shared" si="18"/>
        <v/>
      </c>
      <c r="N313" s="72"/>
      <c r="O313" s="74" t="str">
        <f t="shared" si="19"/>
        <v/>
      </c>
      <c r="Q313" s="22"/>
    </row>
    <row r="314" spans="1:17" s="106" customFormat="1" x14ac:dyDescent="0.25">
      <c r="A314" s="29">
        <v>311</v>
      </c>
      <c r="B314" s="71" t="str">
        <f>IFERROR(VLOOKUP($A314,Baggrundsark!$F$4:$V$2502,10,FALSE),"")</f>
        <v/>
      </c>
      <c r="C314" s="71" t="str">
        <f>IFERROR(VLOOKUP($A314,Baggrundsark!$F$4:$T$2502,11,FALSE),"")</f>
        <v/>
      </c>
      <c r="D314" s="71" t="str">
        <f>IFERROR(VLOOKUP($A314,Baggrundsark!$F$4:$T$2502,13,FALSE),"")</f>
        <v/>
      </c>
      <c r="E314" s="71" t="str">
        <f>IFERROR(VLOOKUP($A314,Baggrundsark!$F$4:$T$2502,14,FALSE),"")</f>
        <v/>
      </c>
      <c r="F314" s="71" t="str">
        <f>IFERROR(VLOOKUP($A314,Baggrundsark!$F$4:$V$2502,17,FALSE),"")</f>
        <v/>
      </c>
      <c r="G314" s="76"/>
      <c r="H314" s="78" t="str">
        <f t="shared" si="17"/>
        <v/>
      </c>
      <c r="I314" s="77"/>
      <c r="J314" s="77"/>
      <c r="K314" s="77"/>
      <c r="L314" s="56" t="str">
        <f t="shared" si="16"/>
        <v/>
      </c>
      <c r="M314" s="78" t="str">
        <f t="shared" si="18"/>
        <v/>
      </c>
      <c r="N314" s="76"/>
      <c r="O314" s="74" t="str">
        <f t="shared" si="19"/>
        <v/>
      </c>
      <c r="Q314" s="22"/>
    </row>
    <row r="315" spans="1:17" s="106" customFormat="1" x14ac:dyDescent="0.25">
      <c r="A315" s="29">
        <v>312</v>
      </c>
      <c r="B315" s="71" t="str">
        <f>IFERROR(VLOOKUP($A315,Baggrundsark!$F$4:$V$2502,10,FALSE),"")</f>
        <v/>
      </c>
      <c r="C315" s="71" t="str">
        <f>IFERROR(VLOOKUP($A315,Baggrundsark!$F$4:$T$2502,11,FALSE),"")</f>
        <v/>
      </c>
      <c r="D315" s="71" t="str">
        <f>IFERROR(VLOOKUP($A315,Baggrundsark!$F$4:$T$2502,13,FALSE),"")</f>
        <v/>
      </c>
      <c r="E315" s="71" t="str">
        <f>IFERROR(VLOOKUP($A315,Baggrundsark!$F$4:$T$2502,14,FALSE),"")</f>
        <v/>
      </c>
      <c r="F315" s="71" t="str">
        <f>IFERROR(VLOOKUP($A315,Baggrundsark!$F$4:$V$2502,17,FALSE),"")</f>
        <v/>
      </c>
      <c r="G315" s="72"/>
      <c r="H315" s="78" t="str">
        <f t="shared" si="17"/>
        <v/>
      </c>
      <c r="I315" s="79"/>
      <c r="J315" s="79"/>
      <c r="K315" s="79"/>
      <c r="L315" s="56" t="str">
        <f t="shared" si="16"/>
        <v/>
      </c>
      <c r="M315" s="78" t="str">
        <f t="shared" si="18"/>
        <v/>
      </c>
      <c r="N315" s="72"/>
      <c r="O315" s="74" t="str">
        <f t="shared" si="19"/>
        <v/>
      </c>
      <c r="Q315" s="22"/>
    </row>
    <row r="316" spans="1:17" s="106" customFormat="1" x14ac:dyDescent="0.25">
      <c r="A316" s="29">
        <v>313</v>
      </c>
      <c r="B316" s="71" t="str">
        <f>IFERROR(VLOOKUP($A316,Baggrundsark!$F$4:$V$2502,10,FALSE),"")</f>
        <v/>
      </c>
      <c r="C316" s="71" t="str">
        <f>IFERROR(VLOOKUP($A316,Baggrundsark!$F$4:$T$2502,11,FALSE),"")</f>
        <v/>
      </c>
      <c r="D316" s="71" t="str">
        <f>IFERROR(VLOOKUP($A316,Baggrundsark!$F$4:$T$2502,13,FALSE),"")</f>
        <v/>
      </c>
      <c r="E316" s="71" t="str">
        <f>IFERROR(VLOOKUP($A316,Baggrundsark!$F$4:$T$2502,14,FALSE),"")</f>
        <v/>
      </c>
      <c r="F316" s="71" t="str">
        <f>IFERROR(VLOOKUP($A316,Baggrundsark!$F$4:$V$2502,17,FALSE),"")</f>
        <v/>
      </c>
      <c r="G316" s="76"/>
      <c r="H316" s="78" t="str">
        <f t="shared" si="17"/>
        <v/>
      </c>
      <c r="I316" s="77"/>
      <c r="J316" s="77"/>
      <c r="K316" s="77"/>
      <c r="L316" s="56" t="str">
        <f t="shared" si="16"/>
        <v/>
      </c>
      <c r="M316" s="78" t="str">
        <f t="shared" si="18"/>
        <v/>
      </c>
      <c r="N316" s="76"/>
      <c r="O316" s="74" t="str">
        <f t="shared" si="19"/>
        <v/>
      </c>
      <c r="Q316" s="22"/>
    </row>
    <row r="317" spans="1:17" s="106" customFormat="1" x14ac:dyDescent="0.25">
      <c r="A317" s="29">
        <v>314</v>
      </c>
      <c r="B317" s="71" t="str">
        <f>IFERROR(VLOOKUP($A317,Baggrundsark!$F$4:$V$2502,10,FALSE),"")</f>
        <v/>
      </c>
      <c r="C317" s="71" t="str">
        <f>IFERROR(VLOOKUP($A317,Baggrundsark!$F$4:$T$2502,11,FALSE),"")</f>
        <v/>
      </c>
      <c r="D317" s="71" t="str">
        <f>IFERROR(VLOOKUP($A317,Baggrundsark!$F$4:$T$2502,13,FALSE),"")</f>
        <v/>
      </c>
      <c r="E317" s="71" t="str">
        <f>IFERROR(VLOOKUP($A317,Baggrundsark!$F$4:$T$2502,14,FALSE),"")</f>
        <v/>
      </c>
      <c r="F317" s="71" t="str">
        <f>IFERROR(VLOOKUP($A317,Baggrundsark!$F$4:$V$2502,17,FALSE),"")</f>
        <v/>
      </c>
      <c r="G317" s="72"/>
      <c r="H317" s="78" t="str">
        <f t="shared" si="17"/>
        <v/>
      </c>
      <c r="I317" s="79"/>
      <c r="J317" s="79"/>
      <c r="K317" s="79"/>
      <c r="L317" s="56" t="str">
        <f t="shared" si="16"/>
        <v/>
      </c>
      <c r="M317" s="78" t="str">
        <f t="shared" si="18"/>
        <v/>
      </c>
      <c r="N317" s="72"/>
      <c r="O317" s="74" t="str">
        <f t="shared" si="19"/>
        <v/>
      </c>
      <c r="Q317" s="22"/>
    </row>
    <row r="318" spans="1:17" s="106" customFormat="1" x14ac:dyDescent="0.25">
      <c r="A318" s="29">
        <v>315</v>
      </c>
      <c r="B318" s="71" t="str">
        <f>IFERROR(VLOOKUP($A318,Baggrundsark!$F$4:$V$2502,10,FALSE),"")</f>
        <v/>
      </c>
      <c r="C318" s="71" t="str">
        <f>IFERROR(VLOOKUP($A318,Baggrundsark!$F$4:$T$2502,11,FALSE),"")</f>
        <v/>
      </c>
      <c r="D318" s="71" t="str">
        <f>IFERROR(VLOOKUP($A318,Baggrundsark!$F$4:$T$2502,13,FALSE),"")</f>
        <v/>
      </c>
      <c r="E318" s="71" t="str">
        <f>IFERROR(VLOOKUP($A318,Baggrundsark!$F$4:$T$2502,14,FALSE),"")</f>
        <v/>
      </c>
      <c r="F318" s="71" t="str">
        <f>IFERROR(VLOOKUP($A318,Baggrundsark!$F$4:$V$2502,17,FALSE),"")</f>
        <v/>
      </c>
      <c r="G318" s="76"/>
      <c r="H318" s="78" t="str">
        <f t="shared" si="17"/>
        <v/>
      </c>
      <c r="I318" s="77"/>
      <c r="J318" s="77"/>
      <c r="K318" s="77"/>
      <c r="L318" s="56" t="str">
        <f t="shared" si="16"/>
        <v/>
      </c>
      <c r="M318" s="78" t="str">
        <f t="shared" si="18"/>
        <v/>
      </c>
      <c r="N318" s="76"/>
      <c r="O318" s="74" t="str">
        <f t="shared" si="19"/>
        <v/>
      </c>
      <c r="Q318" s="22"/>
    </row>
    <row r="319" spans="1:17" s="106" customFormat="1" x14ac:dyDescent="0.25">
      <c r="A319" s="29">
        <v>316</v>
      </c>
      <c r="B319" s="71" t="str">
        <f>IFERROR(VLOOKUP($A319,Baggrundsark!$F$4:$V$2502,10,FALSE),"")</f>
        <v/>
      </c>
      <c r="C319" s="71" t="str">
        <f>IFERROR(VLOOKUP($A319,Baggrundsark!$F$4:$T$2502,11,FALSE),"")</f>
        <v/>
      </c>
      <c r="D319" s="71" t="str">
        <f>IFERROR(VLOOKUP($A319,Baggrundsark!$F$4:$T$2502,13,FALSE),"")</f>
        <v/>
      </c>
      <c r="E319" s="71" t="str">
        <f>IFERROR(VLOOKUP($A319,Baggrundsark!$F$4:$T$2502,14,FALSE),"")</f>
        <v/>
      </c>
      <c r="F319" s="71" t="str">
        <f>IFERROR(VLOOKUP($A319,Baggrundsark!$F$4:$V$2502,17,FALSE),"")</f>
        <v/>
      </c>
      <c r="G319" s="72"/>
      <c r="H319" s="78" t="str">
        <f t="shared" si="17"/>
        <v/>
      </c>
      <c r="I319" s="79"/>
      <c r="J319" s="79"/>
      <c r="K319" s="79"/>
      <c r="L319" s="56" t="str">
        <f t="shared" si="16"/>
        <v/>
      </c>
      <c r="M319" s="78" t="str">
        <f t="shared" si="18"/>
        <v/>
      </c>
      <c r="N319" s="72"/>
      <c r="O319" s="74" t="str">
        <f t="shared" si="19"/>
        <v/>
      </c>
      <c r="Q319" s="22"/>
    </row>
    <row r="320" spans="1:17" s="106" customFormat="1" x14ac:dyDescent="0.25">
      <c r="A320" s="29">
        <v>317</v>
      </c>
      <c r="B320" s="71" t="str">
        <f>IFERROR(VLOOKUP($A320,Baggrundsark!$F$4:$V$2502,10,FALSE),"")</f>
        <v/>
      </c>
      <c r="C320" s="71" t="str">
        <f>IFERROR(VLOOKUP($A320,Baggrundsark!$F$4:$T$2502,11,FALSE),"")</f>
        <v/>
      </c>
      <c r="D320" s="71" t="str">
        <f>IFERROR(VLOOKUP($A320,Baggrundsark!$F$4:$T$2502,13,FALSE),"")</f>
        <v/>
      </c>
      <c r="E320" s="71" t="str">
        <f>IFERROR(VLOOKUP($A320,Baggrundsark!$F$4:$T$2502,14,FALSE),"")</f>
        <v/>
      </c>
      <c r="F320" s="71" t="str">
        <f>IFERROR(VLOOKUP($A320,Baggrundsark!$F$4:$V$2502,17,FALSE),"")</f>
        <v/>
      </c>
      <c r="G320" s="76"/>
      <c r="H320" s="78" t="str">
        <f t="shared" si="17"/>
        <v/>
      </c>
      <c r="I320" s="77"/>
      <c r="J320" s="77"/>
      <c r="K320" s="77"/>
      <c r="L320" s="56" t="str">
        <f t="shared" si="16"/>
        <v/>
      </c>
      <c r="M320" s="78" t="str">
        <f t="shared" si="18"/>
        <v/>
      </c>
      <c r="N320" s="76"/>
      <c r="O320" s="74" t="str">
        <f t="shared" si="19"/>
        <v/>
      </c>
      <c r="Q320" s="22"/>
    </row>
    <row r="321" spans="1:17" s="106" customFormat="1" x14ac:dyDescent="0.25">
      <c r="A321" s="29">
        <v>318</v>
      </c>
      <c r="B321" s="71" t="str">
        <f>IFERROR(VLOOKUP($A321,Baggrundsark!$F$4:$V$2502,10,FALSE),"")</f>
        <v/>
      </c>
      <c r="C321" s="71" t="str">
        <f>IFERROR(VLOOKUP($A321,Baggrundsark!$F$4:$T$2502,11,FALSE),"")</f>
        <v/>
      </c>
      <c r="D321" s="71" t="str">
        <f>IFERROR(VLOOKUP($A321,Baggrundsark!$F$4:$T$2502,13,FALSE),"")</f>
        <v/>
      </c>
      <c r="E321" s="71" t="str">
        <f>IFERROR(VLOOKUP($A321,Baggrundsark!$F$4:$T$2502,14,FALSE),"")</f>
        <v/>
      </c>
      <c r="F321" s="71" t="str">
        <f>IFERROR(VLOOKUP($A321,Baggrundsark!$F$4:$V$2502,17,FALSE),"")</f>
        <v/>
      </c>
      <c r="G321" s="72"/>
      <c r="H321" s="78" t="str">
        <f t="shared" si="17"/>
        <v/>
      </c>
      <c r="I321" s="79"/>
      <c r="J321" s="79"/>
      <c r="K321" s="79"/>
      <c r="L321" s="56" t="str">
        <f t="shared" si="16"/>
        <v/>
      </c>
      <c r="M321" s="78" t="str">
        <f t="shared" si="18"/>
        <v/>
      </c>
      <c r="N321" s="72"/>
      <c r="O321" s="74" t="str">
        <f t="shared" si="19"/>
        <v/>
      </c>
      <c r="Q321" s="22"/>
    </row>
    <row r="322" spans="1:17" s="106" customFormat="1" x14ac:dyDescent="0.25">
      <c r="A322" s="29">
        <v>319</v>
      </c>
      <c r="B322" s="71" t="str">
        <f>IFERROR(VLOOKUP($A322,Baggrundsark!$F$4:$V$2502,10,FALSE),"")</f>
        <v/>
      </c>
      <c r="C322" s="71" t="str">
        <f>IFERROR(VLOOKUP($A322,Baggrundsark!$F$4:$T$2502,11,FALSE),"")</f>
        <v/>
      </c>
      <c r="D322" s="71" t="str">
        <f>IFERROR(VLOOKUP($A322,Baggrundsark!$F$4:$T$2502,13,FALSE),"")</f>
        <v/>
      </c>
      <c r="E322" s="71" t="str">
        <f>IFERROR(VLOOKUP($A322,Baggrundsark!$F$4:$T$2502,14,FALSE),"")</f>
        <v/>
      </c>
      <c r="F322" s="71" t="str">
        <f>IFERROR(VLOOKUP($A322,Baggrundsark!$F$4:$V$2502,17,FALSE),"")</f>
        <v/>
      </c>
      <c r="G322" s="76"/>
      <c r="H322" s="78" t="str">
        <f t="shared" si="17"/>
        <v/>
      </c>
      <c r="I322" s="77"/>
      <c r="J322" s="77"/>
      <c r="K322" s="77"/>
      <c r="L322" s="56" t="str">
        <f t="shared" si="16"/>
        <v/>
      </c>
      <c r="M322" s="78" t="str">
        <f t="shared" si="18"/>
        <v/>
      </c>
      <c r="N322" s="76"/>
      <c r="O322" s="74" t="str">
        <f t="shared" si="19"/>
        <v/>
      </c>
      <c r="Q322" s="22"/>
    </row>
    <row r="323" spans="1:17" s="106" customFormat="1" x14ac:dyDescent="0.25">
      <c r="A323" s="29">
        <v>320</v>
      </c>
      <c r="B323" s="71" t="str">
        <f>IFERROR(VLOOKUP($A323,Baggrundsark!$F$4:$V$2502,10,FALSE),"")</f>
        <v/>
      </c>
      <c r="C323" s="71" t="str">
        <f>IFERROR(VLOOKUP($A323,Baggrundsark!$F$4:$T$2502,11,FALSE),"")</f>
        <v/>
      </c>
      <c r="D323" s="71" t="str">
        <f>IFERROR(VLOOKUP($A323,Baggrundsark!$F$4:$T$2502,13,FALSE),"")</f>
        <v/>
      </c>
      <c r="E323" s="71" t="str">
        <f>IFERROR(VLOOKUP($A323,Baggrundsark!$F$4:$T$2502,14,FALSE),"")</f>
        <v/>
      </c>
      <c r="F323" s="71" t="str">
        <f>IFERROR(VLOOKUP($A323,Baggrundsark!$F$4:$V$2502,17,FALSE),"")</f>
        <v/>
      </c>
      <c r="G323" s="72"/>
      <c r="H323" s="78" t="str">
        <f t="shared" si="17"/>
        <v/>
      </c>
      <c r="I323" s="79"/>
      <c r="J323" s="79"/>
      <c r="K323" s="79"/>
      <c r="L323" s="56" t="str">
        <f t="shared" si="16"/>
        <v/>
      </c>
      <c r="M323" s="78" t="str">
        <f t="shared" si="18"/>
        <v/>
      </c>
      <c r="N323" s="72"/>
      <c r="O323" s="74" t="str">
        <f t="shared" si="19"/>
        <v/>
      </c>
      <c r="Q323" s="22"/>
    </row>
    <row r="324" spans="1:17" s="106" customFormat="1" x14ac:dyDescent="0.25">
      <c r="A324" s="29">
        <v>321</v>
      </c>
      <c r="B324" s="71" t="str">
        <f>IFERROR(VLOOKUP($A324,Baggrundsark!$F$4:$V$2502,10,FALSE),"")</f>
        <v/>
      </c>
      <c r="C324" s="71" t="str">
        <f>IFERROR(VLOOKUP($A324,Baggrundsark!$F$4:$T$2502,11,FALSE),"")</f>
        <v/>
      </c>
      <c r="D324" s="71" t="str">
        <f>IFERROR(VLOOKUP($A324,Baggrundsark!$F$4:$T$2502,13,FALSE),"")</f>
        <v/>
      </c>
      <c r="E324" s="71" t="str">
        <f>IFERROR(VLOOKUP($A324,Baggrundsark!$F$4:$T$2502,14,FALSE),"")</f>
        <v/>
      </c>
      <c r="F324" s="71" t="str">
        <f>IFERROR(VLOOKUP($A324,Baggrundsark!$F$4:$V$2502,17,FALSE),"")</f>
        <v/>
      </c>
      <c r="G324" s="76"/>
      <c r="H324" s="78" t="str">
        <f t="shared" si="17"/>
        <v/>
      </c>
      <c r="I324" s="77"/>
      <c r="J324" s="77"/>
      <c r="K324" s="77"/>
      <c r="L324" s="56" t="str">
        <f t="shared" ref="L324:L387" si="20">IF(SUM(I324:K324)=0,"",SUM(I324:K324))</f>
        <v/>
      </c>
      <c r="M324" s="78" t="str">
        <f t="shared" si="18"/>
        <v/>
      </c>
      <c r="N324" s="76"/>
      <c r="O324" s="74" t="str">
        <f t="shared" si="19"/>
        <v/>
      </c>
      <c r="Q324" s="22"/>
    </row>
    <row r="325" spans="1:17" s="106" customFormat="1" x14ac:dyDescent="0.25">
      <c r="A325" s="29">
        <v>322</v>
      </c>
      <c r="B325" s="71" t="str">
        <f>IFERROR(VLOOKUP($A325,Baggrundsark!$F$4:$V$2502,10,FALSE),"")</f>
        <v/>
      </c>
      <c r="C325" s="71" t="str">
        <f>IFERROR(VLOOKUP($A325,Baggrundsark!$F$4:$T$2502,11,FALSE),"")</f>
        <v/>
      </c>
      <c r="D325" s="71" t="str">
        <f>IFERROR(VLOOKUP($A325,Baggrundsark!$F$4:$T$2502,13,FALSE),"")</f>
        <v/>
      </c>
      <c r="E325" s="71" t="str">
        <f>IFERROR(VLOOKUP($A325,Baggrundsark!$F$4:$T$2502,14,FALSE),"")</f>
        <v/>
      </c>
      <c r="F325" s="71" t="str">
        <f>IFERROR(VLOOKUP($A325,Baggrundsark!$F$4:$V$2502,17,FALSE),"")</f>
        <v/>
      </c>
      <c r="G325" s="72"/>
      <c r="H325" s="78" t="str">
        <f t="shared" ref="H325:H388" si="21">IF((G325/37)*(1628/12)=0,"",(G325/37)*1628/12)</f>
        <v/>
      </c>
      <c r="I325" s="79"/>
      <c r="J325" s="79"/>
      <c r="K325" s="79"/>
      <c r="L325" s="56" t="str">
        <f t="shared" si="20"/>
        <v/>
      </c>
      <c r="M325" s="78" t="str">
        <f t="shared" ref="M325:M388" si="22">IFERROR(L325/H325,"")</f>
        <v/>
      </c>
      <c r="N325" s="72"/>
      <c r="O325" s="74" t="str">
        <f t="shared" ref="O325:O388" si="23">IFERROR(IF(N325*M325&gt;L325,L325,N325*M325),"")</f>
        <v/>
      </c>
      <c r="Q325" s="22"/>
    </row>
    <row r="326" spans="1:17" s="106" customFormat="1" x14ac:dyDescent="0.25">
      <c r="A326" s="29">
        <v>323</v>
      </c>
      <c r="B326" s="71" t="str">
        <f>IFERROR(VLOOKUP($A326,Baggrundsark!$F$4:$V$2502,10,FALSE),"")</f>
        <v/>
      </c>
      <c r="C326" s="71" t="str">
        <f>IFERROR(VLOOKUP($A326,Baggrundsark!$F$4:$T$2502,11,FALSE),"")</f>
        <v/>
      </c>
      <c r="D326" s="71" t="str">
        <f>IFERROR(VLOOKUP($A326,Baggrundsark!$F$4:$T$2502,13,FALSE),"")</f>
        <v/>
      </c>
      <c r="E326" s="71" t="str">
        <f>IFERROR(VLOOKUP($A326,Baggrundsark!$F$4:$T$2502,14,FALSE),"")</f>
        <v/>
      </c>
      <c r="F326" s="71" t="str">
        <f>IFERROR(VLOOKUP($A326,Baggrundsark!$F$4:$V$2502,17,FALSE),"")</f>
        <v/>
      </c>
      <c r="G326" s="76"/>
      <c r="H326" s="78" t="str">
        <f t="shared" si="21"/>
        <v/>
      </c>
      <c r="I326" s="77"/>
      <c r="J326" s="77"/>
      <c r="K326" s="77"/>
      <c r="L326" s="56" t="str">
        <f t="shared" si="20"/>
        <v/>
      </c>
      <c r="M326" s="78" t="str">
        <f t="shared" si="22"/>
        <v/>
      </c>
      <c r="N326" s="76"/>
      <c r="O326" s="74" t="str">
        <f t="shared" si="23"/>
        <v/>
      </c>
      <c r="Q326" s="22"/>
    </row>
    <row r="327" spans="1:17" s="106" customFormat="1" x14ac:dyDescent="0.25">
      <c r="A327" s="29">
        <v>324</v>
      </c>
      <c r="B327" s="71" t="str">
        <f>IFERROR(VLOOKUP($A327,Baggrundsark!$F$4:$V$2502,10,FALSE),"")</f>
        <v/>
      </c>
      <c r="C327" s="71" t="str">
        <f>IFERROR(VLOOKUP($A327,Baggrundsark!$F$4:$T$2502,11,FALSE),"")</f>
        <v/>
      </c>
      <c r="D327" s="71" t="str">
        <f>IFERROR(VLOOKUP($A327,Baggrundsark!$F$4:$T$2502,13,FALSE),"")</f>
        <v/>
      </c>
      <c r="E327" s="71" t="str">
        <f>IFERROR(VLOOKUP($A327,Baggrundsark!$F$4:$T$2502,14,FALSE),"")</f>
        <v/>
      </c>
      <c r="F327" s="71" t="str">
        <f>IFERROR(VLOOKUP($A327,Baggrundsark!$F$4:$V$2502,17,FALSE),"")</f>
        <v/>
      </c>
      <c r="G327" s="72"/>
      <c r="H327" s="78" t="str">
        <f t="shared" si="21"/>
        <v/>
      </c>
      <c r="I327" s="79"/>
      <c r="J327" s="79"/>
      <c r="K327" s="79"/>
      <c r="L327" s="56" t="str">
        <f t="shared" si="20"/>
        <v/>
      </c>
      <c r="M327" s="78" t="str">
        <f t="shared" si="22"/>
        <v/>
      </c>
      <c r="N327" s="72"/>
      <c r="O327" s="74" t="str">
        <f t="shared" si="23"/>
        <v/>
      </c>
      <c r="Q327" s="22"/>
    </row>
    <row r="328" spans="1:17" s="106" customFormat="1" x14ac:dyDescent="0.25">
      <c r="A328" s="29">
        <v>325</v>
      </c>
      <c r="B328" s="71" t="str">
        <f>IFERROR(VLOOKUP($A328,Baggrundsark!$F$4:$V$2502,10,FALSE),"")</f>
        <v/>
      </c>
      <c r="C328" s="71" t="str">
        <f>IFERROR(VLOOKUP($A328,Baggrundsark!$F$4:$T$2502,11,FALSE),"")</f>
        <v/>
      </c>
      <c r="D328" s="71" t="str">
        <f>IFERROR(VLOOKUP($A328,Baggrundsark!$F$4:$T$2502,13,FALSE),"")</f>
        <v/>
      </c>
      <c r="E328" s="71" t="str">
        <f>IFERROR(VLOOKUP($A328,Baggrundsark!$F$4:$T$2502,14,FALSE),"")</f>
        <v/>
      </c>
      <c r="F328" s="71" t="str">
        <f>IFERROR(VLOOKUP($A328,Baggrundsark!$F$4:$V$2502,17,FALSE),"")</f>
        <v/>
      </c>
      <c r="G328" s="76"/>
      <c r="H328" s="78" t="str">
        <f t="shared" si="21"/>
        <v/>
      </c>
      <c r="I328" s="77"/>
      <c r="J328" s="77"/>
      <c r="K328" s="77"/>
      <c r="L328" s="56" t="str">
        <f t="shared" si="20"/>
        <v/>
      </c>
      <c r="M328" s="78" t="str">
        <f t="shared" si="22"/>
        <v/>
      </c>
      <c r="N328" s="76"/>
      <c r="O328" s="74" t="str">
        <f t="shared" si="23"/>
        <v/>
      </c>
      <c r="Q328" s="22"/>
    </row>
    <row r="329" spans="1:17" s="106" customFormat="1" x14ac:dyDescent="0.25">
      <c r="A329" s="29">
        <v>326</v>
      </c>
      <c r="B329" s="71" t="str">
        <f>IFERROR(VLOOKUP($A329,Baggrundsark!$F$4:$V$2502,10,FALSE),"")</f>
        <v/>
      </c>
      <c r="C329" s="71" t="str">
        <f>IFERROR(VLOOKUP($A329,Baggrundsark!$F$4:$T$2502,11,FALSE),"")</f>
        <v/>
      </c>
      <c r="D329" s="71" t="str">
        <f>IFERROR(VLOOKUP($A329,Baggrundsark!$F$4:$T$2502,13,FALSE),"")</f>
        <v/>
      </c>
      <c r="E329" s="71" t="str">
        <f>IFERROR(VLOOKUP($A329,Baggrundsark!$F$4:$T$2502,14,FALSE),"")</f>
        <v/>
      </c>
      <c r="F329" s="71" t="str">
        <f>IFERROR(VLOOKUP($A329,Baggrundsark!$F$4:$V$2502,17,FALSE),"")</f>
        <v/>
      </c>
      <c r="G329" s="72"/>
      <c r="H329" s="78" t="str">
        <f t="shared" si="21"/>
        <v/>
      </c>
      <c r="I329" s="79"/>
      <c r="J329" s="79"/>
      <c r="K329" s="79"/>
      <c r="L329" s="56" t="str">
        <f t="shared" si="20"/>
        <v/>
      </c>
      <c r="M329" s="78" t="str">
        <f t="shared" si="22"/>
        <v/>
      </c>
      <c r="N329" s="72"/>
      <c r="O329" s="74" t="str">
        <f t="shared" si="23"/>
        <v/>
      </c>
      <c r="Q329" s="22"/>
    </row>
    <row r="330" spans="1:17" s="106" customFormat="1" x14ac:dyDescent="0.25">
      <c r="A330" s="29">
        <v>327</v>
      </c>
      <c r="B330" s="71" t="str">
        <f>IFERROR(VLOOKUP($A330,Baggrundsark!$F$4:$V$2502,10,FALSE),"")</f>
        <v/>
      </c>
      <c r="C330" s="71" t="str">
        <f>IFERROR(VLOOKUP($A330,Baggrundsark!$F$4:$T$2502,11,FALSE),"")</f>
        <v/>
      </c>
      <c r="D330" s="71" t="str">
        <f>IFERROR(VLOOKUP($A330,Baggrundsark!$F$4:$T$2502,13,FALSE),"")</f>
        <v/>
      </c>
      <c r="E330" s="71" t="str">
        <f>IFERROR(VLOOKUP($A330,Baggrundsark!$F$4:$T$2502,14,FALSE),"")</f>
        <v/>
      </c>
      <c r="F330" s="71" t="str">
        <f>IFERROR(VLOOKUP($A330,Baggrundsark!$F$4:$V$2502,17,FALSE),"")</f>
        <v/>
      </c>
      <c r="G330" s="76"/>
      <c r="H330" s="78" t="str">
        <f t="shared" si="21"/>
        <v/>
      </c>
      <c r="I330" s="77"/>
      <c r="J330" s="77"/>
      <c r="K330" s="77"/>
      <c r="L330" s="56" t="str">
        <f t="shared" si="20"/>
        <v/>
      </c>
      <c r="M330" s="78" t="str">
        <f t="shared" si="22"/>
        <v/>
      </c>
      <c r="N330" s="76"/>
      <c r="O330" s="74" t="str">
        <f t="shared" si="23"/>
        <v/>
      </c>
      <c r="Q330" s="22"/>
    </row>
    <row r="331" spans="1:17" s="106" customFormat="1" x14ac:dyDescent="0.25">
      <c r="A331" s="29">
        <v>328</v>
      </c>
      <c r="B331" s="71" t="str">
        <f>IFERROR(VLOOKUP($A331,Baggrundsark!$F$4:$V$2502,10,FALSE),"")</f>
        <v/>
      </c>
      <c r="C331" s="71" t="str">
        <f>IFERROR(VLOOKUP($A331,Baggrundsark!$F$4:$T$2502,11,FALSE),"")</f>
        <v/>
      </c>
      <c r="D331" s="71" t="str">
        <f>IFERROR(VLOOKUP($A331,Baggrundsark!$F$4:$T$2502,13,FALSE),"")</f>
        <v/>
      </c>
      <c r="E331" s="71" t="str">
        <f>IFERROR(VLOOKUP($A331,Baggrundsark!$F$4:$T$2502,14,FALSE),"")</f>
        <v/>
      </c>
      <c r="F331" s="71" t="str">
        <f>IFERROR(VLOOKUP($A331,Baggrundsark!$F$4:$V$2502,17,FALSE),"")</f>
        <v/>
      </c>
      <c r="G331" s="72"/>
      <c r="H331" s="78" t="str">
        <f t="shared" si="21"/>
        <v/>
      </c>
      <c r="I331" s="79"/>
      <c r="J331" s="79"/>
      <c r="K331" s="79"/>
      <c r="L331" s="56" t="str">
        <f t="shared" si="20"/>
        <v/>
      </c>
      <c r="M331" s="78" t="str">
        <f t="shared" si="22"/>
        <v/>
      </c>
      <c r="N331" s="72"/>
      <c r="O331" s="74" t="str">
        <f t="shared" si="23"/>
        <v/>
      </c>
      <c r="Q331" s="22"/>
    </row>
    <row r="332" spans="1:17" s="106" customFormat="1" x14ac:dyDescent="0.25">
      <c r="A332" s="29">
        <v>329</v>
      </c>
      <c r="B332" s="71" t="str">
        <f>IFERROR(VLOOKUP($A332,Baggrundsark!$F$4:$V$2502,10,FALSE),"")</f>
        <v/>
      </c>
      <c r="C332" s="71" t="str">
        <f>IFERROR(VLOOKUP($A332,Baggrundsark!$F$4:$T$2502,11,FALSE),"")</f>
        <v/>
      </c>
      <c r="D332" s="71" t="str">
        <f>IFERROR(VLOOKUP($A332,Baggrundsark!$F$4:$T$2502,13,FALSE),"")</f>
        <v/>
      </c>
      <c r="E332" s="71" t="str">
        <f>IFERROR(VLOOKUP($A332,Baggrundsark!$F$4:$T$2502,14,FALSE),"")</f>
        <v/>
      </c>
      <c r="F332" s="71" t="str">
        <f>IFERROR(VLOOKUP($A332,Baggrundsark!$F$4:$V$2502,17,FALSE),"")</f>
        <v/>
      </c>
      <c r="G332" s="76"/>
      <c r="H332" s="78" t="str">
        <f t="shared" si="21"/>
        <v/>
      </c>
      <c r="I332" s="77"/>
      <c r="J332" s="77"/>
      <c r="K332" s="77"/>
      <c r="L332" s="56" t="str">
        <f t="shared" si="20"/>
        <v/>
      </c>
      <c r="M332" s="78" t="str">
        <f t="shared" si="22"/>
        <v/>
      </c>
      <c r="N332" s="76"/>
      <c r="O332" s="74" t="str">
        <f t="shared" si="23"/>
        <v/>
      </c>
      <c r="Q332" s="22"/>
    </row>
    <row r="333" spans="1:17" s="106" customFormat="1" x14ac:dyDescent="0.25">
      <c r="A333" s="29">
        <v>330</v>
      </c>
      <c r="B333" s="71" t="str">
        <f>IFERROR(VLOOKUP($A333,Baggrundsark!$F$4:$V$2502,10,FALSE),"")</f>
        <v/>
      </c>
      <c r="C333" s="71" t="str">
        <f>IFERROR(VLOOKUP($A333,Baggrundsark!$F$4:$T$2502,11,FALSE),"")</f>
        <v/>
      </c>
      <c r="D333" s="71" t="str">
        <f>IFERROR(VLOOKUP($A333,Baggrundsark!$F$4:$T$2502,13,FALSE),"")</f>
        <v/>
      </c>
      <c r="E333" s="71" t="str">
        <f>IFERROR(VLOOKUP($A333,Baggrundsark!$F$4:$T$2502,14,FALSE),"")</f>
        <v/>
      </c>
      <c r="F333" s="71" t="str">
        <f>IFERROR(VLOOKUP($A333,Baggrundsark!$F$4:$V$2502,17,FALSE),"")</f>
        <v/>
      </c>
      <c r="G333" s="72"/>
      <c r="H333" s="78" t="str">
        <f t="shared" si="21"/>
        <v/>
      </c>
      <c r="I333" s="79"/>
      <c r="J333" s="79"/>
      <c r="K333" s="79"/>
      <c r="L333" s="56" t="str">
        <f t="shared" si="20"/>
        <v/>
      </c>
      <c r="M333" s="78" t="str">
        <f t="shared" si="22"/>
        <v/>
      </c>
      <c r="N333" s="72"/>
      <c r="O333" s="74" t="str">
        <f t="shared" si="23"/>
        <v/>
      </c>
      <c r="Q333" s="22"/>
    </row>
    <row r="334" spans="1:17" s="106" customFormat="1" x14ac:dyDescent="0.25">
      <c r="A334" s="29">
        <v>331</v>
      </c>
      <c r="B334" s="71" t="str">
        <f>IFERROR(VLOOKUP($A334,Baggrundsark!$F$4:$V$2502,10,FALSE),"")</f>
        <v/>
      </c>
      <c r="C334" s="71" t="str">
        <f>IFERROR(VLOOKUP($A334,Baggrundsark!$F$4:$T$2502,11,FALSE),"")</f>
        <v/>
      </c>
      <c r="D334" s="71" t="str">
        <f>IFERROR(VLOOKUP($A334,Baggrundsark!$F$4:$T$2502,13,FALSE),"")</f>
        <v/>
      </c>
      <c r="E334" s="71" t="str">
        <f>IFERROR(VLOOKUP($A334,Baggrundsark!$F$4:$T$2502,14,FALSE),"")</f>
        <v/>
      </c>
      <c r="F334" s="71" t="str">
        <f>IFERROR(VLOOKUP($A334,Baggrundsark!$F$4:$V$2502,17,FALSE),"")</f>
        <v/>
      </c>
      <c r="G334" s="76"/>
      <c r="H334" s="78" t="str">
        <f t="shared" si="21"/>
        <v/>
      </c>
      <c r="I334" s="77"/>
      <c r="J334" s="77"/>
      <c r="K334" s="77"/>
      <c r="L334" s="56" t="str">
        <f t="shared" si="20"/>
        <v/>
      </c>
      <c r="M334" s="78" t="str">
        <f t="shared" si="22"/>
        <v/>
      </c>
      <c r="N334" s="76"/>
      <c r="O334" s="74" t="str">
        <f t="shared" si="23"/>
        <v/>
      </c>
      <c r="Q334" s="22"/>
    </row>
    <row r="335" spans="1:17" s="106" customFormat="1" x14ac:dyDescent="0.25">
      <c r="A335" s="29">
        <v>332</v>
      </c>
      <c r="B335" s="71" t="str">
        <f>IFERROR(VLOOKUP($A335,Baggrundsark!$F$4:$V$2502,10,FALSE),"")</f>
        <v/>
      </c>
      <c r="C335" s="71" t="str">
        <f>IFERROR(VLOOKUP($A335,Baggrundsark!$F$4:$T$2502,11,FALSE),"")</f>
        <v/>
      </c>
      <c r="D335" s="71" t="str">
        <f>IFERROR(VLOOKUP($A335,Baggrundsark!$F$4:$T$2502,13,FALSE),"")</f>
        <v/>
      </c>
      <c r="E335" s="71" t="str">
        <f>IFERROR(VLOOKUP($A335,Baggrundsark!$F$4:$T$2502,14,FALSE),"")</f>
        <v/>
      </c>
      <c r="F335" s="71" t="str">
        <f>IFERROR(VLOOKUP($A335,Baggrundsark!$F$4:$V$2502,17,FALSE),"")</f>
        <v/>
      </c>
      <c r="G335" s="72"/>
      <c r="H335" s="78" t="str">
        <f t="shared" si="21"/>
        <v/>
      </c>
      <c r="I335" s="79"/>
      <c r="J335" s="79"/>
      <c r="K335" s="79"/>
      <c r="L335" s="56" t="str">
        <f t="shared" si="20"/>
        <v/>
      </c>
      <c r="M335" s="78" t="str">
        <f t="shared" si="22"/>
        <v/>
      </c>
      <c r="N335" s="72"/>
      <c r="O335" s="74" t="str">
        <f t="shared" si="23"/>
        <v/>
      </c>
      <c r="Q335" s="22"/>
    </row>
    <row r="336" spans="1:17" s="106" customFormat="1" x14ac:dyDescent="0.25">
      <c r="A336" s="29">
        <v>333</v>
      </c>
      <c r="B336" s="71" t="str">
        <f>IFERROR(VLOOKUP($A336,Baggrundsark!$F$4:$V$2502,10,FALSE),"")</f>
        <v/>
      </c>
      <c r="C336" s="71" t="str">
        <f>IFERROR(VLOOKUP($A336,Baggrundsark!$F$4:$T$2502,11,FALSE),"")</f>
        <v/>
      </c>
      <c r="D336" s="71" t="str">
        <f>IFERROR(VLOOKUP($A336,Baggrundsark!$F$4:$T$2502,13,FALSE),"")</f>
        <v/>
      </c>
      <c r="E336" s="71" t="str">
        <f>IFERROR(VLOOKUP($A336,Baggrundsark!$F$4:$T$2502,14,FALSE),"")</f>
        <v/>
      </c>
      <c r="F336" s="71" t="str">
        <f>IFERROR(VLOOKUP($A336,Baggrundsark!$F$4:$V$2502,17,FALSE),"")</f>
        <v/>
      </c>
      <c r="G336" s="76"/>
      <c r="H336" s="78" t="str">
        <f t="shared" si="21"/>
        <v/>
      </c>
      <c r="I336" s="77"/>
      <c r="J336" s="77"/>
      <c r="K336" s="77"/>
      <c r="L336" s="56" t="str">
        <f t="shared" si="20"/>
        <v/>
      </c>
      <c r="M336" s="78" t="str">
        <f t="shared" si="22"/>
        <v/>
      </c>
      <c r="N336" s="76"/>
      <c r="O336" s="74" t="str">
        <f t="shared" si="23"/>
        <v/>
      </c>
      <c r="Q336" s="22"/>
    </row>
    <row r="337" spans="1:17" s="106" customFormat="1" x14ac:dyDescent="0.25">
      <c r="A337" s="29">
        <v>334</v>
      </c>
      <c r="B337" s="71" t="str">
        <f>IFERROR(VLOOKUP($A337,Baggrundsark!$F$4:$V$2502,10,FALSE),"")</f>
        <v/>
      </c>
      <c r="C337" s="71" t="str">
        <f>IFERROR(VLOOKUP($A337,Baggrundsark!$F$4:$T$2502,11,FALSE),"")</f>
        <v/>
      </c>
      <c r="D337" s="71" t="str">
        <f>IFERROR(VLOOKUP($A337,Baggrundsark!$F$4:$T$2502,13,FALSE),"")</f>
        <v/>
      </c>
      <c r="E337" s="71" t="str">
        <f>IFERROR(VLOOKUP($A337,Baggrundsark!$F$4:$T$2502,14,FALSE),"")</f>
        <v/>
      </c>
      <c r="F337" s="71" t="str">
        <f>IFERROR(VLOOKUP($A337,Baggrundsark!$F$4:$V$2502,17,FALSE),"")</f>
        <v/>
      </c>
      <c r="G337" s="72"/>
      <c r="H337" s="78" t="str">
        <f t="shared" si="21"/>
        <v/>
      </c>
      <c r="I337" s="79"/>
      <c r="J337" s="79"/>
      <c r="K337" s="79"/>
      <c r="L337" s="56" t="str">
        <f t="shared" si="20"/>
        <v/>
      </c>
      <c r="M337" s="78" t="str">
        <f t="shared" si="22"/>
        <v/>
      </c>
      <c r="N337" s="72"/>
      <c r="O337" s="74" t="str">
        <f t="shared" si="23"/>
        <v/>
      </c>
      <c r="Q337" s="22"/>
    </row>
    <row r="338" spans="1:17" s="106" customFormat="1" x14ac:dyDescent="0.25">
      <c r="A338" s="29">
        <v>335</v>
      </c>
      <c r="B338" s="71" t="str">
        <f>IFERROR(VLOOKUP($A338,Baggrundsark!$F$4:$V$2502,10,FALSE),"")</f>
        <v/>
      </c>
      <c r="C338" s="71" t="str">
        <f>IFERROR(VLOOKUP($A338,Baggrundsark!$F$4:$T$2502,11,FALSE),"")</f>
        <v/>
      </c>
      <c r="D338" s="71" t="str">
        <f>IFERROR(VLOOKUP($A338,Baggrundsark!$F$4:$T$2502,13,FALSE),"")</f>
        <v/>
      </c>
      <c r="E338" s="71" t="str">
        <f>IFERROR(VLOOKUP($A338,Baggrundsark!$F$4:$T$2502,14,FALSE),"")</f>
        <v/>
      </c>
      <c r="F338" s="71" t="str">
        <f>IFERROR(VLOOKUP($A338,Baggrundsark!$F$4:$V$2502,17,FALSE),"")</f>
        <v/>
      </c>
      <c r="G338" s="76"/>
      <c r="H338" s="78" t="str">
        <f t="shared" si="21"/>
        <v/>
      </c>
      <c r="I338" s="77"/>
      <c r="J338" s="77"/>
      <c r="K338" s="77"/>
      <c r="L338" s="56" t="str">
        <f t="shared" si="20"/>
        <v/>
      </c>
      <c r="M338" s="78" t="str">
        <f t="shared" si="22"/>
        <v/>
      </c>
      <c r="N338" s="76"/>
      <c r="O338" s="74" t="str">
        <f t="shared" si="23"/>
        <v/>
      </c>
      <c r="Q338" s="22"/>
    </row>
    <row r="339" spans="1:17" s="106" customFormat="1" x14ac:dyDescent="0.25">
      <c r="A339" s="29">
        <v>336</v>
      </c>
      <c r="B339" s="71" t="str">
        <f>IFERROR(VLOOKUP($A339,Baggrundsark!$F$4:$V$2502,10,FALSE),"")</f>
        <v/>
      </c>
      <c r="C339" s="71" t="str">
        <f>IFERROR(VLOOKUP($A339,Baggrundsark!$F$4:$T$2502,11,FALSE),"")</f>
        <v/>
      </c>
      <c r="D339" s="71" t="str">
        <f>IFERROR(VLOOKUP($A339,Baggrundsark!$F$4:$T$2502,13,FALSE),"")</f>
        <v/>
      </c>
      <c r="E339" s="71" t="str">
        <f>IFERROR(VLOOKUP($A339,Baggrundsark!$F$4:$T$2502,14,FALSE),"")</f>
        <v/>
      </c>
      <c r="F339" s="71" t="str">
        <f>IFERROR(VLOOKUP($A339,Baggrundsark!$F$4:$V$2502,17,FALSE),"")</f>
        <v/>
      </c>
      <c r="G339" s="72"/>
      <c r="H339" s="78" t="str">
        <f t="shared" si="21"/>
        <v/>
      </c>
      <c r="I339" s="79"/>
      <c r="J339" s="79"/>
      <c r="K339" s="79"/>
      <c r="L339" s="56" t="str">
        <f t="shared" si="20"/>
        <v/>
      </c>
      <c r="M339" s="78" t="str">
        <f t="shared" si="22"/>
        <v/>
      </c>
      <c r="N339" s="72"/>
      <c r="O339" s="74" t="str">
        <f t="shared" si="23"/>
        <v/>
      </c>
      <c r="Q339" s="22"/>
    </row>
    <row r="340" spans="1:17" s="106" customFormat="1" x14ac:dyDescent="0.25">
      <c r="A340" s="29">
        <v>337</v>
      </c>
      <c r="B340" s="71" t="str">
        <f>IFERROR(VLOOKUP($A340,Baggrundsark!$F$4:$V$2502,10,FALSE),"")</f>
        <v/>
      </c>
      <c r="C340" s="71" t="str">
        <f>IFERROR(VLOOKUP($A340,Baggrundsark!$F$4:$T$2502,11,FALSE),"")</f>
        <v/>
      </c>
      <c r="D340" s="71" t="str">
        <f>IFERROR(VLOOKUP($A340,Baggrundsark!$F$4:$T$2502,13,FALSE),"")</f>
        <v/>
      </c>
      <c r="E340" s="71" t="str">
        <f>IFERROR(VLOOKUP($A340,Baggrundsark!$F$4:$T$2502,14,FALSE),"")</f>
        <v/>
      </c>
      <c r="F340" s="71" t="str">
        <f>IFERROR(VLOOKUP($A340,Baggrundsark!$F$4:$V$2502,17,FALSE),"")</f>
        <v/>
      </c>
      <c r="G340" s="76"/>
      <c r="H340" s="78" t="str">
        <f t="shared" si="21"/>
        <v/>
      </c>
      <c r="I340" s="77"/>
      <c r="J340" s="77"/>
      <c r="K340" s="77"/>
      <c r="L340" s="56" t="str">
        <f t="shared" si="20"/>
        <v/>
      </c>
      <c r="M340" s="78" t="str">
        <f t="shared" si="22"/>
        <v/>
      </c>
      <c r="N340" s="76"/>
      <c r="O340" s="74" t="str">
        <f t="shared" si="23"/>
        <v/>
      </c>
      <c r="Q340" s="22"/>
    </row>
    <row r="341" spans="1:17" s="106" customFormat="1" x14ac:dyDescent="0.25">
      <c r="A341" s="29">
        <v>338</v>
      </c>
      <c r="B341" s="71" t="str">
        <f>IFERROR(VLOOKUP($A341,Baggrundsark!$F$4:$V$2502,10,FALSE),"")</f>
        <v/>
      </c>
      <c r="C341" s="71" t="str">
        <f>IFERROR(VLOOKUP($A341,Baggrundsark!$F$4:$T$2502,11,FALSE),"")</f>
        <v/>
      </c>
      <c r="D341" s="71" t="str">
        <f>IFERROR(VLOOKUP($A341,Baggrundsark!$F$4:$T$2502,13,FALSE),"")</f>
        <v/>
      </c>
      <c r="E341" s="71" t="str">
        <f>IFERROR(VLOOKUP($A341,Baggrundsark!$F$4:$T$2502,14,FALSE),"")</f>
        <v/>
      </c>
      <c r="F341" s="71" t="str">
        <f>IFERROR(VLOOKUP($A341,Baggrundsark!$F$4:$V$2502,17,FALSE),"")</f>
        <v/>
      </c>
      <c r="G341" s="72"/>
      <c r="H341" s="78" t="str">
        <f t="shared" si="21"/>
        <v/>
      </c>
      <c r="I341" s="79"/>
      <c r="J341" s="79"/>
      <c r="K341" s="79"/>
      <c r="L341" s="56" t="str">
        <f t="shared" si="20"/>
        <v/>
      </c>
      <c r="M341" s="78" t="str">
        <f t="shared" si="22"/>
        <v/>
      </c>
      <c r="N341" s="72"/>
      <c r="O341" s="74" t="str">
        <f t="shared" si="23"/>
        <v/>
      </c>
      <c r="Q341" s="22"/>
    </row>
    <row r="342" spans="1:17" s="106" customFormat="1" x14ac:dyDescent="0.25">
      <c r="A342" s="29">
        <v>339</v>
      </c>
      <c r="B342" s="71" t="str">
        <f>IFERROR(VLOOKUP($A342,Baggrundsark!$F$4:$V$2502,10,FALSE),"")</f>
        <v/>
      </c>
      <c r="C342" s="71" t="str">
        <f>IFERROR(VLOOKUP($A342,Baggrundsark!$F$4:$T$2502,11,FALSE),"")</f>
        <v/>
      </c>
      <c r="D342" s="71" t="str">
        <f>IFERROR(VLOOKUP($A342,Baggrundsark!$F$4:$T$2502,13,FALSE),"")</f>
        <v/>
      </c>
      <c r="E342" s="71" t="str">
        <f>IFERROR(VLOOKUP($A342,Baggrundsark!$F$4:$T$2502,14,FALSE),"")</f>
        <v/>
      </c>
      <c r="F342" s="71" t="str">
        <f>IFERROR(VLOOKUP($A342,Baggrundsark!$F$4:$V$2502,17,FALSE),"")</f>
        <v/>
      </c>
      <c r="G342" s="76"/>
      <c r="H342" s="78" t="str">
        <f t="shared" si="21"/>
        <v/>
      </c>
      <c r="I342" s="77"/>
      <c r="J342" s="77"/>
      <c r="K342" s="77"/>
      <c r="L342" s="56" t="str">
        <f t="shared" si="20"/>
        <v/>
      </c>
      <c r="M342" s="78" t="str">
        <f t="shared" si="22"/>
        <v/>
      </c>
      <c r="N342" s="76"/>
      <c r="O342" s="74" t="str">
        <f t="shared" si="23"/>
        <v/>
      </c>
      <c r="Q342" s="22"/>
    </row>
    <row r="343" spans="1:17" s="106" customFormat="1" x14ac:dyDescent="0.25">
      <c r="A343" s="29">
        <v>340</v>
      </c>
      <c r="B343" s="71" t="str">
        <f>IFERROR(VLOOKUP($A343,Baggrundsark!$F$4:$V$2502,10,FALSE),"")</f>
        <v/>
      </c>
      <c r="C343" s="71" t="str">
        <f>IFERROR(VLOOKUP($A343,Baggrundsark!$F$4:$T$2502,11,FALSE),"")</f>
        <v/>
      </c>
      <c r="D343" s="71" t="str">
        <f>IFERROR(VLOOKUP($A343,Baggrundsark!$F$4:$T$2502,13,FALSE),"")</f>
        <v/>
      </c>
      <c r="E343" s="71" t="str">
        <f>IFERROR(VLOOKUP($A343,Baggrundsark!$F$4:$T$2502,14,FALSE),"")</f>
        <v/>
      </c>
      <c r="F343" s="71" t="str">
        <f>IFERROR(VLOOKUP($A343,Baggrundsark!$F$4:$V$2502,17,FALSE),"")</f>
        <v/>
      </c>
      <c r="G343" s="72"/>
      <c r="H343" s="78" t="str">
        <f t="shared" si="21"/>
        <v/>
      </c>
      <c r="I343" s="79"/>
      <c r="J343" s="79"/>
      <c r="K343" s="79"/>
      <c r="L343" s="56" t="str">
        <f t="shared" si="20"/>
        <v/>
      </c>
      <c r="M343" s="78" t="str">
        <f t="shared" si="22"/>
        <v/>
      </c>
      <c r="N343" s="72"/>
      <c r="O343" s="74" t="str">
        <f t="shared" si="23"/>
        <v/>
      </c>
      <c r="Q343" s="22"/>
    </row>
    <row r="344" spans="1:17" s="106" customFormat="1" x14ac:dyDescent="0.25">
      <c r="A344" s="29">
        <v>341</v>
      </c>
      <c r="B344" s="71" t="str">
        <f>IFERROR(VLOOKUP($A344,Baggrundsark!$F$4:$V$2502,10,FALSE),"")</f>
        <v/>
      </c>
      <c r="C344" s="71" t="str">
        <f>IFERROR(VLOOKUP($A344,Baggrundsark!$F$4:$T$2502,11,FALSE),"")</f>
        <v/>
      </c>
      <c r="D344" s="71" t="str">
        <f>IFERROR(VLOOKUP($A344,Baggrundsark!$F$4:$T$2502,13,FALSE),"")</f>
        <v/>
      </c>
      <c r="E344" s="71" t="str">
        <f>IFERROR(VLOOKUP($A344,Baggrundsark!$F$4:$T$2502,14,FALSE),"")</f>
        <v/>
      </c>
      <c r="F344" s="71" t="str">
        <f>IFERROR(VLOOKUP($A344,Baggrundsark!$F$4:$V$2502,17,FALSE),"")</f>
        <v/>
      </c>
      <c r="G344" s="76"/>
      <c r="H344" s="78" t="str">
        <f t="shared" si="21"/>
        <v/>
      </c>
      <c r="I344" s="77"/>
      <c r="J344" s="77"/>
      <c r="K344" s="77"/>
      <c r="L344" s="56" t="str">
        <f t="shared" si="20"/>
        <v/>
      </c>
      <c r="M344" s="78" t="str">
        <f t="shared" si="22"/>
        <v/>
      </c>
      <c r="N344" s="76"/>
      <c r="O344" s="74" t="str">
        <f t="shared" si="23"/>
        <v/>
      </c>
      <c r="Q344" s="22"/>
    </row>
    <row r="345" spans="1:17" s="106" customFormat="1" x14ac:dyDescent="0.25">
      <c r="A345" s="29">
        <v>342</v>
      </c>
      <c r="B345" s="71" t="str">
        <f>IFERROR(VLOOKUP($A345,Baggrundsark!$F$4:$V$2502,10,FALSE),"")</f>
        <v/>
      </c>
      <c r="C345" s="71" t="str">
        <f>IFERROR(VLOOKUP($A345,Baggrundsark!$F$4:$T$2502,11,FALSE),"")</f>
        <v/>
      </c>
      <c r="D345" s="71" t="str">
        <f>IFERROR(VLOOKUP($A345,Baggrundsark!$F$4:$T$2502,13,FALSE),"")</f>
        <v/>
      </c>
      <c r="E345" s="71" t="str">
        <f>IFERROR(VLOOKUP($A345,Baggrundsark!$F$4:$T$2502,14,FALSE),"")</f>
        <v/>
      </c>
      <c r="F345" s="71" t="str">
        <f>IFERROR(VLOOKUP($A345,Baggrundsark!$F$4:$V$2502,17,FALSE),"")</f>
        <v/>
      </c>
      <c r="G345" s="72"/>
      <c r="H345" s="78" t="str">
        <f t="shared" si="21"/>
        <v/>
      </c>
      <c r="I345" s="79"/>
      <c r="J345" s="79"/>
      <c r="K345" s="79"/>
      <c r="L345" s="56" t="str">
        <f t="shared" si="20"/>
        <v/>
      </c>
      <c r="M345" s="78" t="str">
        <f t="shared" si="22"/>
        <v/>
      </c>
      <c r="N345" s="72"/>
      <c r="O345" s="74" t="str">
        <f t="shared" si="23"/>
        <v/>
      </c>
      <c r="Q345" s="22"/>
    </row>
    <row r="346" spans="1:17" s="106" customFormat="1" x14ac:dyDescent="0.25">
      <c r="A346" s="29">
        <v>343</v>
      </c>
      <c r="B346" s="71" t="str">
        <f>IFERROR(VLOOKUP($A346,Baggrundsark!$F$4:$V$2502,10,FALSE),"")</f>
        <v/>
      </c>
      <c r="C346" s="71" t="str">
        <f>IFERROR(VLOOKUP($A346,Baggrundsark!$F$4:$T$2502,11,FALSE),"")</f>
        <v/>
      </c>
      <c r="D346" s="71" t="str">
        <f>IFERROR(VLOOKUP($A346,Baggrundsark!$F$4:$T$2502,13,FALSE),"")</f>
        <v/>
      </c>
      <c r="E346" s="71" t="str">
        <f>IFERROR(VLOOKUP($A346,Baggrundsark!$F$4:$T$2502,14,FALSE),"")</f>
        <v/>
      </c>
      <c r="F346" s="71" t="str">
        <f>IFERROR(VLOOKUP($A346,Baggrundsark!$F$4:$V$2502,17,FALSE),"")</f>
        <v/>
      </c>
      <c r="G346" s="76"/>
      <c r="H346" s="78" t="str">
        <f t="shared" si="21"/>
        <v/>
      </c>
      <c r="I346" s="77"/>
      <c r="J346" s="77"/>
      <c r="K346" s="77"/>
      <c r="L346" s="56" t="str">
        <f t="shared" si="20"/>
        <v/>
      </c>
      <c r="M346" s="78" t="str">
        <f t="shared" si="22"/>
        <v/>
      </c>
      <c r="N346" s="76"/>
      <c r="O346" s="74" t="str">
        <f t="shared" si="23"/>
        <v/>
      </c>
      <c r="Q346" s="22"/>
    </row>
    <row r="347" spans="1:17" s="106" customFormat="1" x14ac:dyDescent="0.25">
      <c r="A347" s="29">
        <v>344</v>
      </c>
      <c r="B347" s="71" t="str">
        <f>IFERROR(VLOOKUP($A347,Baggrundsark!$F$4:$V$2502,10,FALSE),"")</f>
        <v/>
      </c>
      <c r="C347" s="71" t="str">
        <f>IFERROR(VLOOKUP($A347,Baggrundsark!$F$4:$T$2502,11,FALSE),"")</f>
        <v/>
      </c>
      <c r="D347" s="71" t="str">
        <f>IFERROR(VLOOKUP($A347,Baggrundsark!$F$4:$T$2502,13,FALSE),"")</f>
        <v/>
      </c>
      <c r="E347" s="71" t="str">
        <f>IFERROR(VLOOKUP($A347,Baggrundsark!$F$4:$T$2502,14,FALSE),"")</f>
        <v/>
      </c>
      <c r="F347" s="71" t="str">
        <f>IFERROR(VLOOKUP($A347,Baggrundsark!$F$4:$V$2502,17,FALSE),"")</f>
        <v/>
      </c>
      <c r="G347" s="72"/>
      <c r="H347" s="78" t="str">
        <f t="shared" si="21"/>
        <v/>
      </c>
      <c r="I347" s="79"/>
      <c r="J347" s="79"/>
      <c r="K347" s="79"/>
      <c r="L347" s="56" t="str">
        <f t="shared" si="20"/>
        <v/>
      </c>
      <c r="M347" s="78" t="str">
        <f t="shared" si="22"/>
        <v/>
      </c>
      <c r="N347" s="72"/>
      <c r="O347" s="74" t="str">
        <f t="shared" si="23"/>
        <v/>
      </c>
      <c r="Q347" s="22"/>
    </row>
    <row r="348" spans="1:17" s="106" customFormat="1" x14ac:dyDescent="0.25">
      <c r="A348" s="29">
        <v>345</v>
      </c>
      <c r="B348" s="71" t="str">
        <f>IFERROR(VLOOKUP($A348,Baggrundsark!$F$4:$V$2502,10,FALSE),"")</f>
        <v/>
      </c>
      <c r="C348" s="71" t="str">
        <f>IFERROR(VLOOKUP($A348,Baggrundsark!$F$4:$T$2502,11,FALSE),"")</f>
        <v/>
      </c>
      <c r="D348" s="71" t="str">
        <f>IFERROR(VLOOKUP($A348,Baggrundsark!$F$4:$T$2502,13,FALSE),"")</f>
        <v/>
      </c>
      <c r="E348" s="71" t="str">
        <f>IFERROR(VLOOKUP($A348,Baggrundsark!$F$4:$T$2502,14,FALSE),"")</f>
        <v/>
      </c>
      <c r="F348" s="71" t="str">
        <f>IFERROR(VLOOKUP($A348,Baggrundsark!$F$4:$V$2502,17,FALSE),"")</f>
        <v/>
      </c>
      <c r="G348" s="76"/>
      <c r="H348" s="78" t="str">
        <f t="shared" si="21"/>
        <v/>
      </c>
      <c r="I348" s="77"/>
      <c r="J348" s="77"/>
      <c r="K348" s="77"/>
      <c r="L348" s="56" t="str">
        <f t="shared" si="20"/>
        <v/>
      </c>
      <c r="M348" s="78" t="str">
        <f t="shared" si="22"/>
        <v/>
      </c>
      <c r="N348" s="76"/>
      <c r="O348" s="74" t="str">
        <f t="shared" si="23"/>
        <v/>
      </c>
      <c r="Q348" s="22"/>
    </row>
    <row r="349" spans="1:17" s="106" customFormat="1" x14ac:dyDescent="0.25">
      <c r="A349" s="29">
        <v>346</v>
      </c>
      <c r="B349" s="71" t="str">
        <f>IFERROR(VLOOKUP($A349,Baggrundsark!$F$4:$V$2502,10,FALSE),"")</f>
        <v/>
      </c>
      <c r="C349" s="71" t="str">
        <f>IFERROR(VLOOKUP($A349,Baggrundsark!$F$4:$T$2502,11,FALSE),"")</f>
        <v/>
      </c>
      <c r="D349" s="71" t="str">
        <f>IFERROR(VLOOKUP($A349,Baggrundsark!$F$4:$T$2502,13,FALSE),"")</f>
        <v/>
      </c>
      <c r="E349" s="71" t="str">
        <f>IFERROR(VLOOKUP($A349,Baggrundsark!$F$4:$T$2502,14,FALSE),"")</f>
        <v/>
      </c>
      <c r="F349" s="71" t="str">
        <f>IFERROR(VLOOKUP($A349,Baggrundsark!$F$4:$V$2502,17,FALSE),"")</f>
        <v/>
      </c>
      <c r="G349" s="72"/>
      <c r="H349" s="78" t="str">
        <f t="shared" si="21"/>
        <v/>
      </c>
      <c r="I349" s="79"/>
      <c r="J349" s="79"/>
      <c r="K349" s="79"/>
      <c r="L349" s="56" t="str">
        <f t="shared" si="20"/>
        <v/>
      </c>
      <c r="M349" s="78" t="str">
        <f t="shared" si="22"/>
        <v/>
      </c>
      <c r="N349" s="72"/>
      <c r="O349" s="74" t="str">
        <f t="shared" si="23"/>
        <v/>
      </c>
      <c r="Q349" s="22"/>
    </row>
    <row r="350" spans="1:17" s="106" customFormat="1" x14ac:dyDescent="0.25">
      <c r="A350" s="29">
        <v>347</v>
      </c>
      <c r="B350" s="71" t="str">
        <f>IFERROR(VLOOKUP($A350,Baggrundsark!$F$4:$V$2502,10,FALSE),"")</f>
        <v/>
      </c>
      <c r="C350" s="71" t="str">
        <f>IFERROR(VLOOKUP($A350,Baggrundsark!$F$4:$T$2502,11,FALSE),"")</f>
        <v/>
      </c>
      <c r="D350" s="71" t="str">
        <f>IFERROR(VLOOKUP($A350,Baggrundsark!$F$4:$T$2502,13,FALSE),"")</f>
        <v/>
      </c>
      <c r="E350" s="71" t="str">
        <f>IFERROR(VLOOKUP($A350,Baggrundsark!$F$4:$T$2502,14,FALSE),"")</f>
        <v/>
      </c>
      <c r="F350" s="71" t="str">
        <f>IFERROR(VLOOKUP($A350,Baggrundsark!$F$4:$V$2502,17,FALSE),"")</f>
        <v/>
      </c>
      <c r="G350" s="76"/>
      <c r="H350" s="78" t="str">
        <f t="shared" si="21"/>
        <v/>
      </c>
      <c r="I350" s="77"/>
      <c r="J350" s="77"/>
      <c r="K350" s="77"/>
      <c r="L350" s="56" t="str">
        <f t="shared" si="20"/>
        <v/>
      </c>
      <c r="M350" s="78" t="str">
        <f t="shared" si="22"/>
        <v/>
      </c>
      <c r="N350" s="76"/>
      <c r="O350" s="74" t="str">
        <f t="shared" si="23"/>
        <v/>
      </c>
      <c r="Q350" s="22"/>
    </row>
    <row r="351" spans="1:17" s="106" customFormat="1" x14ac:dyDescent="0.25">
      <c r="A351" s="29">
        <v>348</v>
      </c>
      <c r="B351" s="71" t="str">
        <f>IFERROR(VLOOKUP($A351,Baggrundsark!$F$4:$V$2502,10,FALSE),"")</f>
        <v/>
      </c>
      <c r="C351" s="71" t="str">
        <f>IFERROR(VLOOKUP($A351,Baggrundsark!$F$4:$T$2502,11,FALSE),"")</f>
        <v/>
      </c>
      <c r="D351" s="71" t="str">
        <f>IFERROR(VLOOKUP($A351,Baggrundsark!$F$4:$T$2502,13,FALSE),"")</f>
        <v/>
      </c>
      <c r="E351" s="71" t="str">
        <f>IFERROR(VLOOKUP($A351,Baggrundsark!$F$4:$T$2502,14,FALSE),"")</f>
        <v/>
      </c>
      <c r="F351" s="71" t="str">
        <f>IFERROR(VLOOKUP($A351,Baggrundsark!$F$4:$V$2502,17,FALSE),"")</f>
        <v/>
      </c>
      <c r="G351" s="72"/>
      <c r="H351" s="78" t="str">
        <f t="shared" si="21"/>
        <v/>
      </c>
      <c r="I351" s="79"/>
      <c r="J351" s="79"/>
      <c r="K351" s="79"/>
      <c r="L351" s="56" t="str">
        <f t="shared" si="20"/>
        <v/>
      </c>
      <c r="M351" s="78" t="str">
        <f t="shared" si="22"/>
        <v/>
      </c>
      <c r="N351" s="72"/>
      <c r="O351" s="74" t="str">
        <f t="shared" si="23"/>
        <v/>
      </c>
      <c r="Q351" s="22"/>
    </row>
    <row r="352" spans="1:17" s="106" customFormat="1" x14ac:dyDescent="0.25">
      <c r="A352" s="29">
        <v>349</v>
      </c>
      <c r="B352" s="71" t="str">
        <f>IFERROR(VLOOKUP($A352,Baggrundsark!$F$4:$V$2502,10,FALSE),"")</f>
        <v/>
      </c>
      <c r="C352" s="71" t="str">
        <f>IFERROR(VLOOKUP($A352,Baggrundsark!$F$4:$T$2502,11,FALSE),"")</f>
        <v/>
      </c>
      <c r="D352" s="71" t="str">
        <f>IFERROR(VLOOKUP($A352,Baggrundsark!$F$4:$T$2502,13,FALSE),"")</f>
        <v/>
      </c>
      <c r="E352" s="71" t="str">
        <f>IFERROR(VLOOKUP($A352,Baggrundsark!$F$4:$T$2502,14,FALSE),"")</f>
        <v/>
      </c>
      <c r="F352" s="71" t="str">
        <f>IFERROR(VLOOKUP($A352,Baggrundsark!$F$4:$V$2502,17,FALSE),"")</f>
        <v/>
      </c>
      <c r="G352" s="76"/>
      <c r="H352" s="78" t="str">
        <f t="shared" si="21"/>
        <v/>
      </c>
      <c r="I352" s="77"/>
      <c r="J352" s="77"/>
      <c r="K352" s="77"/>
      <c r="L352" s="56" t="str">
        <f t="shared" si="20"/>
        <v/>
      </c>
      <c r="M352" s="78" t="str">
        <f t="shared" si="22"/>
        <v/>
      </c>
      <c r="N352" s="76"/>
      <c r="O352" s="74" t="str">
        <f t="shared" si="23"/>
        <v/>
      </c>
      <c r="Q352" s="22"/>
    </row>
    <row r="353" spans="1:17" s="106" customFormat="1" x14ac:dyDescent="0.25">
      <c r="A353" s="29">
        <v>350</v>
      </c>
      <c r="B353" s="71" t="str">
        <f>IFERROR(VLOOKUP($A353,Baggrundsark!$F$4:$V$2502,10,FALSE),"")</f>
        <v/>
      </c>
      <c r="C353" s="71" t="str">
        <f>IFERROR(VLOOKUP($A353,Baggrundsark!$F$4:$T$2502,11,FALSE),"")</f>
        <v/>
      </c>
      <c r="D353" s="71" t="str">
        <f>IFERROR(VLOOKUP($A353,Baggrundsark!$F$4:$T$2502,13,FALSE),"")</f>
        <v/>
      </c>
      <c r="E353" s="71" t="str">
        <f>IFERROR(VLOOKUP($A353,Baggrundsark!$F$4:$T$2502,14,FALSE),"")</f>
        <v/>
      </c>
      <c r="F353" s="71" t="str">
        <f>IFERROR(VLOOKUP($A353,Baggrundsark!$F$4:$V$2502,17,FALSE),"")</f>
        <v/>
      </c>
      <c r="G353" s="72"/>
      <c r="H353" s="78" t="str">
        <f t="shared" si="21"/>
        <v/>
      </c>
      <c r="I353" s="79"/>
      <c r="J353" s="79"/>
      <c r="K353" s="79"/>
      <c r="L353" s="56" t="str">
        <f t="shared" si="20"/>
        <v/>
      </c>
      <c r="M353" s="78" t="str">
        <f t="shared" si="22"/>
        <v/>
      </c>
      <c r="N353" s="72"/>
      <c r="O353" s="74" t="str">
        <f t="shared" si="23"/>
        <v/>
      </c>
      <c r="Q353" s="22"/>
    </row>
    <row r="354" spans="1:17" s="106" customFormat="1" x14ac:dyDescent="0.25">
      <c r="A354" s="29">
        <v>351</v>
      </c>
      <c r="B354" s="71" t="str">
        <f>IFERROR(VLOOKUP($A354,Baggrundsark!$F$4:$V$2502,10,FALSE),"")</f>
        <v/>
      </c>
      <c r="C354" s="71" t="str">
        <f>IFERROR(VLOOKUP($A354,Baggrundsark!$F$4:$T$2502,11,FALSE),"")</f>
        <v/>
      </c>
      <c r="D354" s="71" t="str">
        <f>IFERROR(VLOOKUP($A354,Baggrundsark!$F$4:$T$2502,13,FALSE),"")</f>
        <v/>
      </c>
      <c r="E354" s="71" t="str">
        <f>IFERROR(VLOOKUP($A354,Baggrundsark!$F$4:$T$2502,14,FALSE),"")</f>
        <v/>
      </c>
      <c r="F354" s="71" t="str">
        <f>IFERROR(VLOOKUP($A354,Baggrundsark!$F$4:$V$2502,17,FALSE),"")</f>
        <v/>
      </c>
      <c r="G354" s="76"/>
      <c r="H354" s="78" t="str">
        <f t="shared" si="21"/>
        <v/>
      </c>
      <c r="I354" s="77"/>
      <c r="J354" s="77"/>
      <c r="K354" s="77"/>
      <c r="L354" s="56" t="str">
        <f t="shared" si="20"/>
        <v/>
      </c>
      <c r="M354" s="78" t="str">
        <f t="shared" si="22"/>
        <v/>
      </c>
      <c r="N354" s="76"/>
      <c r="O354" s="74" t="str">
        <f t="shared" si="23"/>
        <v/>
      </c>
      <c r="Q354" s="22"/>
    </row>
    <row r="355" spans="1:17" s="106" customFormat="1" x14ac:dyDescent="0.25">
      <c r="A355" s="29">
        <v>352</v>
      </c>
      <c r="B355" s="71" t="str">
        <f>IFERROR(VLOOKUP($A355,Baggrundsark!$F$4:$V$2502,10,FALSE),"")</f>
        <v/>
      </c>
      <c r="C355" s="71" t="str">
        <f>IFERROR(VLOOKUP($A355,Baggrundsark!$F$4:$T$2502,11,FALSE),"")</f>
        <v/>
      </c>
      <c r="D355" s="71" t="str">
        <f>IFERROR(VLOOKUP($A355,Baggrundsark!$F$4:$T$2502,13,FALSE),"")</f>
        <v/>
      </c>
      <c r="E355" s="71" t="str">
        <f>IFERROR(VLOOKUP($A355,Baggrundsark!$F$4:$T$2502,14,FALSE),"")</f>
        <v/>
      </c>
      <c r="F355" s="71" t="str">
        <f>IFERROR(VLOOKUP($A355,Baggrundsark!$F$4:$V$2502,17,FALSE),"")</f>
        <v/>
      </c>
      <c r="G355" s="72"/>
      <c r="H355" s="78" t="str">
        <f t="shared" si="21"/>
        <v/>
      </c>
      <c r="I355" s="79"/>
      <c r="J355" s="79"/>
      <c r="K355" s="79"/>
      <c r="L355" s="56" t="str">
        <f t="shared" si="20"/>
        <v/>
      </c>
      <c r="M355" s="78" t="str">
        <f t="shared" si="22"/>
        <v/>
      </c>
      <c r="N355" s="72"/>
      <c r="O355" s="74" t="str">
        <f t="shared" si="23"/>
        <v/>
      </c>
      <c r="Q355" s="22"/>
    </row>
    <row r="356" spans="1:17" s="106" customFormat="1" x14ac:dyDescent="0.25">
      <c r="A356" s="29">
        <v>353</v>
      </c>
      <c r="B356" s="71" t="str">
        <f>IFERROR(VLOOKUP($A356,Baggrundsark!$F$4:$V$2502,10,FALSE),"")</f>
        <v/>
      </c>
      <c r="C356" s="71" t="str">
        <f>IFERROR(VLOOKUP($A356,Baggrundsark!$F$4:$T$2502,11,FALSE),"")</f>
        <v/>
      </c>
      <c r="D356" s="71" t="str">
        <f>IFERROR(VLOOKUP($A356,Baggrundsark!$F$4:$T$2502,13,FALSE),"")</f>
        <v/>
      </c>
      <c r="E356" s="71" t="str">
        <f>IFERROR(VLOOKUP($A356,Baggrundsark!$F$4:$T$2502,14,FALSE),"")</f>
        <v/>
      </c>
      <c r="F356" s="71" t="str">
        <f>IFERROR(VLOOKUP($A356,Baggrundsark!$F$4:$V$2502,17,FALSE),"")</f>
        <v/>
      </c>
      <c r="G356" s="76"/>
      <c r="H356" s="78" t="str">
        <f t="shared" si="21"/>
        <v/>
      </c>
      <c r="I356" s="77"/>
      <c r="J356" s="77"/>
      <c r="K356" s="77"/>
      <c r="L356" s="56" t="str">
        <f t="shared" si="20"/>
        <v/>
      </c>
      <c r="M356" s="78" t="str">
        <f t="shared" si="22"/>
        <v/>
      </c>
      <c r="N356" s="76"/>
      <c r="O356" s="74" t="str">
        <f t="shared" si="23"/>
        <v/>
      </c>
      <c r="Q356" s="22"/>
    </row>
    <row r="357" spans="1:17" s="106" customFormat="1" x14ac:dyDescent="0.25">
      <c r="A357" s="29">
        <v>354</v>
      </c>
      <c r="B357" s="71" t="str">
        <f>IFERROR(VLOOKUP($A357,Baggrundsark!$F$4:$V$2502,10,FALSE),"")</f>
        <v/>
      </c>
      <c r="C357" s="71" t="str">
        <f>IFERROR(VLOOKUP($A357,Baggrundsark!$F$4:$T$2502,11,FALSE),"")</f>
        <v/>
      </c>
      <c r="D357" s="71" t="str">
        <f>IFERROR(VLOOKUP($A357,Baggrundsark!$F$4:$T$2502,13,FALSE),"")</f>
        <v/>
      </c>
      <c r="E357" s="71" t="str">
        <f>IFERROR(VLOOKUP($A357,Baggrundsark!$F$4:$T$2502,14,FALSE),"")</f>
        <v/>
      </c>
      <c r="F357" s="71" t="str">
        <f>IFERROR(VLOOKUP($A357,Baggrundsark!$F$4:$V$2502,17,FALSE),"")</f>
        <v/>
      </c>
      <c r="G357" s="72"/>
      <c r="H357" s="78" t="str">
        <f t="shared" si="21"/>
        <v/>
      </c>
      <c r="I357" s="79"/>
      <c r="J357" s="79"/>
      <c r="K357" s="79"/>
      <c r="L357" s="56" t="str">
        <f t="shared" si="20"/>
        <v/>
      </c>
      <c r="M357" s="78" t="str">
        <f t="shared" si="22"/>
        <v/>
      </c>
      <c r="N357" s="72"/>
      <c r="O357" s="74" t="str">
        <f t="shared" si="23"/>
        <v/>
      </c>
      <c r="Q357" s="22"/>
    </row>
    <row r="358" spans="1:17" s="106" customFormat="1" x14ac:dyDescent="0.25">
      <c r="A358" s="29">
        <v>355</v>
      </c>
      <c r="B358" s="71" t="str">
        <f>IFERROR(VLOOKUP($A358,Baggrundsark!$F$4:$V$2502,10,FALSE),"")</f>
        <v/>
      </c>
      <c r="C358" s="71" t="str">
        <f>IFERROR(VLOOKUP($A358,Baggrundsark!$F$4:$T$2502,11,FALSE),"")</f>
        <v/>
      </c>
      <c r="D358" s="71" t="str">
        <f>IFERROR(VLOOKUP($A358,Baggrundsark!$F$4:$T$2502,13,FALSE),"")</f>
        <v/>
      </c>
      <c r="E358" s="71" t="str">
        <f>IFERROR(VLOOKUP($A358,Baggrundsark!$F$4:$T$2502,14,FALSE),"")</f>
        <v/>
      </c>
      <c r="F358" s="71" t="str">
        <f>IFERROR(VLOOKUP($A358,Baggrundsark!$F$4:$V$2502,17,FALSE),"")</f>
        <v/>
      </c>
      <c r="G358" s="76"/>
      <c r="H358" s="78" t="str">
        <f t="shared" si="21"/>
        <v/>
      </c>
      <c r="I358" s="77"/>
      <c r="J358" s="77"/>
      <c r="K358" s="77"/>
      <c r="L358" s="56" t="str">
        <f t="shared" si="20"/>
        <v/>
      </c>
      <c r="M358" s="78" t="str">
        <f t="shared" si="22"/>
        <v/>
      </c>
      <c r="N358" s="76"/>
      <c r="O358" s="74" t="str">
        <f t="shared" si="23"/>
        <v/>
      </c>
      <c r="Q358" s="22"/>
    </row>
    <row r="359" spans="1:17" s="106" customFormat="1" x14ac:dyDescent="0.25">
      <c r="A359" s="29">
        <v>356</v>
      </c>
      <c r="B359" s="71" t="str">
        <f>IFERROR(VLOOKUP($A359,Baggrundsark!$F$4:$V$2502,10,FALSE),"")</f>
        <v/>
      </c>
      <c r="C359" s="71" t="str">
        <f>IFERROR(VLOOKUP($A359,Baggrundsark!$F$4:$T$2502,11,FALSE),"")</f>
        <v/>
      </c>
      <c r="D359" s="71" t="str">
        <f>IFERROR(VLOOKUP($A359,Baggrundsark!$F$4:$T$2502,13,FALSE),"")</f>
        <v/>
      </c>
      <c r="E359" s="71" t="str">
        <f>IFERROR(VLOOKUP($A359,Baggrundsark!$F$4:$T$2502,14,FALSE),"")</f>
        <v/>
      </c>
      <c r="F359" s="71" t="str">
        <f>IFERROR(VLOOKUP($A359,Baggrundsark!$F$4:$V$2502,17,FALSE),"")</f>
        <v/>
      </c>
      <c r="G359" s="72"/>
      <c r="H359" s="78" t="str">
        <f t="shared" si="21"/>
        <v/>
      </c>
      <c r="I359" s="79"/>
      <c r="J359" s="79"/>
      <c r="K359" s="79"/>
      <c r="L359" s="56" t="str">
        <f t="shared" si="20"/>
        <v/>
      </c>
      <c r="M359" s="78" t="str">
        <f t="shared" si="22"/>
        <v/>
      </c>
      <c r="N359" s="72"/>
      <c r="O359" s="74" t="str">
        <f t="shared" si="23"/>
        <v/>
      </c>
      <c r="Q359" s="22"/>
    </row>
    <row r="360" spans="1:17" s="106" customFormat="1" x14ac:dyDescent="0.25">
      <c r="A360" s="29">
        <v>357</v>
      </c>
      <c r="B360" s="71" t="str">
        <f>IFERROR(VLOOKUP($A360,Baggrundsark!$F$4:$V$2502,10,FALSE),"")</f>
        <v/>
      </c>
      <c r="C360" s="71" t="str">
        <f>IFERROR(VLOOKUP($A360,Baggrundsark!$F$4:$T$2502,11,FALSE),"")</f>
        <v/>
      </c>
      <c r="D360" s="71" t="str">
        <f>IFERROR(VLOOKUP($A360,Baggrundsark!$F$4:$T$2502,13,FALSE),"")</f>
        <v/>
      </c>
      <c r="E360" s="71" t="str">
        <f>IFERROR(VLOOKUP($A360,Baggrundsark!$F$4:$T$2502,14,FALSE),"")</f>
        <v/>
      </c>
      <c r="F360" s="71" t="str">
        <f>IFERROR(VLOOKUP($A360,Baggrundsark!$F$4:$V$2502,17,FALSE),"")</f>
        <v/>
      </c>
      <c r="G360" s="76"/>
      <c r="H360" s="78" t="str">
        <f t="shared" si="21"/>
        <v/>
      </c>
      <c r="I360" s="77"/>
      <c r="J360" s="77"/>
      <c r="K360" s="77"/>
      <c r="L360" s="56" t="str">
        <f t="shared" si="20"/>
        <v/>
      </c>
      <c r="M360" s="78" t="str">
        <f t="shared" si="22"/>
        <v/>
      </c>
      <c r="N360" s="76"/>
      <c r="O360" s="74" t="str">
        <f t="shared" si="23"/>
        <v/>
      </c>
      <c r="Q360" s="22"/>
    </row>
    <row r="361" spans="1:17" s="106" customFormat="1" x14ac:dyDescent="0.25">
      <c r="A361" s="29">
        <v>358</v>
      </c>
      <c r="B361" s="71" t="str">
        <f>IFERROR(VLOOKUP($A361,Baggrundsark!$F$4:$V$2502,10,FALSE),"")</f>
        <v/>
      </c>
      <c r="C361" s="71" t="str">
        <f>IFERROR(VLOOKUP($A361,Baggrundsark!$F$4:$T$2502,11,FALSE),"")</f>
        <v/>
      </c>
      <c r="D361" s="71" t="str">
        <f>IFERROR(VLOOKUP($A361,Baggrundsark!$F$4:$T$2502,13,FALSE),"")</f>
        <v/>
      </c>
      <c r="E361" s="71" t="str">
        <f>IFERROR(VLOOKUP($A361,Baggrundsark!$F$4:$T$2502,14,FALSE),"")</f>
        <v/>
      </c>
      <c r="F361" s="71" t="str">
        <f>IFERROR(VLOOKUP($A361,Baggrundsark!$F$4:$V$2502,17,FALSE),"")</f>
        <v/>
      </c>
      <c r="G361" s="72"/>
      <c r="H361" s="78" t="str">
        <f t="shared" si="21"/>
        <v/>
      </c>
      <c r="I361" s="79"/>
      <c r="J361" s="79"/>
      <c r="K361" s="79"/>
      <c r="L361" s="56" t="str">
        <f t="shared" si="20"/>
        <v/>
      </c>
      <c r="M361" s="78" t="str">
        <f t="shared" si="22"/>
        <v/>
      </c>
      <c r="N361" s="72"/>
      <c r="O361" s="74" t="str">
        <f t="shared" si="23"/>
        <v/>
      </c>
      <c r="Q361" s="22"/>
    </row>
    <row r="362" spans="1:17" s="106" customFormat="1" x14ac:dyDescent="0.25">
      <c r="A362" s="29">
        <v>359</v>
      </c>
      <c r="B362" s="71" t="str">
        <f>IFERROR(VLOOKUP($A362,Baggrundsark!$F$4:$V$2502,10,FALSE),"")</f>
        <v/>
      </c>
      <c r="C362" s="71" t="str">
        <f>IFERROR(VLOOKUP($A362,Baggrundsark!$F$4:$T$2502,11,FALSE),"")</f>
        <v/>
      </c>
      <c r="D362" s="71" t="str">
        <f>IFERROR(VLOOKUP($A362,Baggrundsark!$F$4:$T$2502,13,FALSE),"")</f>
        <v/>
      </c>
      <c r="E362" s="71" t="str">
        <f>IFERROR(VLOOKUP($A362,Baggrundsark!$F$4:$T$2502,14,FALSE),"")</f>
        <v/>
      </c>
      <c r="F362" s="71" t="str">
        <f>IFERROR(VLOOKUP($A362,Baggrundsark!$F$4:$V$2502,17,FALSE),"")</f>
        <v/>
      </c>
      <c r="G362" s="76"/>
      <c r="H362" s="78" t="str">
        <f t="shared" si="21"/>
        <v/>
      </c>
      <c r="I362" s="77"/>
      <c r="J362" s="77"/>
      <c r="K362" s="77"/>
      <c r="L362" s="56" t="str">
        <f t="shared" si="20"/>
        <v/>
      </c>
      <c r="M362" s="78" t="str">
        <f t="shared" si="22"/>
        <v/>
      </c>
      <c r="N362" s="76"/>
      <c r="O362" s="74" t="str">
        <f t="shared" si="23"/>
        <v/>
      </c>
      <c r="Q362" s="22"/>
    </row>
    <row r="363" spans="1:17" s="106" customFormat="1" x14ac:dyDescent="0.25">
      <c r="A363" s="29">
        <v>360</v>
      </c>
      <c r="B363" s="71" t="str">
        <f>IFERROR(VLOOKUP($A363,Baggrundsark!$F$4:$V$2502,10,FALSE),"")</f>
        <v/>
      </c>
      <c r="C363" s="71" t="str">
        <f>IFERROR(VLOOKUP($A363,Baggrundsark!$F$4:$T$2502,11,FALSE),"")</f>
        <v/>
      </c>
      <c r="D363" s="71" t="str">
        <f>IFERROR(VLOOKUP($A363,Baggrundsark!$F$4:$T$2502,13,FALSE),"")</f>
        <v/>
      </c>
      <c r="E363" s="71" t="str">
        <f>IFERROR(VLOOKUP($A363,Baggrundsark!$F$4:$T$2502,14,FALSE),"")</f>
        <v/>
      </c>
      <c r="F363" s="71" t="str">
        <f>IFERROR(VLOOKUP($A363,Baggrundsark!$F$4:$V$2502,17,FALSE),"")</f>
        <v/>
      </c>
      <c r="G363" s="72"/>
      <c r="H363" s="78" t="str">
        <f t="shared" si="21"/>
        <v/>
      </c>
      <c r="I363" s="79"/>
      <c r="J363" s="79"/>
      <c r="K363" s="79"/>
      <c r="L363" s="56" t="str">
        <f t="shared" si="20"/>
        <v/>
      </c>
      <c r="M363" s="78" t="str">
        <f t="shared" si="22"/>
        <v/>
      </c>
      <c r="N363" s="72"/>
      <c r="O363" s="74" t="str">
        <f t="shared" si="23"/>
        <v/>
      </c>
      <c r="Q363" s="22"/>
    </row>
    <row r="364" spans="1:17" s="106" customFormat="1" x14ac:dyDescent="0.25">
      <c r="A364" s="29">
        <v>361</v>
      </c>
      <c r="B364" s="71" t="str">
        <f>IFERROR(VLOOKUP($A364,Baggrundsark!$F$4:$V$2502,10,FALSE),"")</f>
        <v/>
      </c>
      <c r="C364" s="71" t="str">
        <f>IFERROR(VLOOKUP($A364,Baggrundsark!$F$4:$T$2502,11,FALSE),"")</f>
        <v/>
      </c>
      <c r="D364" s="71" t="str">
        <f>IFERROR(VLOOKUP($A364,Baggrundsark!$F$4:$T$2502,13,FALSE),"")</f>
        <v/>
      </c>
      <c r="E364" s="71" t="str">
        <f>IFERROR(VLOOKUP($A364,Baggrundsark!$F$4:$T$2502,14,FALSE),"")</f>
        <v/>
      </c>
      <c r="F364" s="71" t="str">
        <f>IFERROR(VLOOKUP($A364,Baggrundsark!$F$4:$V$2502,17,FALSE),"")</f>
        <v/>
      </c>
      <c r="G364" s="76"/>
      <c r="H364" s="78" t="str">
        <f t="shared" si="21"/>
        <v/>
      </c>
      <c r="I364" s="77"/>
      <c r="J364" s="77"/>
      <c r="K364" s="77"/>
      <c r="L364" s="56" t="str">
        <f t="shared" si="20"/>
        <v/>
      </c>
      <c r="M364" s="78" t="str">
        <f t="shared" si="22"/>
        <v/>
      </c>
      <c r="N364" s="76"/>
      <c r="O364" s="74" t="str">
        <f t="shared" si="23"/>
        <v/>
      </c>
      <c r="Q364" s="22"/>
    </row>
    <row r="365" spans="1:17" s="106" customFormat="1" x14ac:dyDescent="0.25">
      <c r="A365" s="29">
        <v>362</v>
      </c>
      <c r="B365" s="71" t="str">
        <f>IFERROR(VLOOKUP($A365,Baggrundsark!$F$4:$V$2502,10,FALSE),"")</f>
        <v/>
      </c>
      <c r="C365" s="71" t="str">
        <f>IFERROR(VLOOKUP($A365,Baggrundsark!$F$4:$T$2502,11,FALSE),"")</f>
        <v/>
      </c>
      <c r="D365" s="71" t="str">
        <f>IFERROR(VLOOKUP($A365,Baggrundsark!$F$4:$T$2502,13,FALSE),"")</f>
        <v/>
      </c>
      <c r="E365" s="71" t="str">
        <f>IFERROR(VLOOKUP($A365,Baggrundsark!$F$4:$T$2502,14,FALSE),"")</f>
        <v/>
      </c>
      <c r="F365" s="71" t="str">
        <f>IFERROR(VLOOKUP($A365,Baggrundsark!$F$4:$V$2502,17,FALSE),"")</f>
        <v/>
      </c>
      <c r="G365" s="72"/>
      <c r="H365" s="78" t="str">
        <f t="shared" si="21"/>
        <v/>
      </c>
      <c r="I365" s="79"/>
      <c r="J365" s="79"/>
      <c r="K365" s="79"/>
      <c r="L365" s="56" t="str">
        <f t="shared" si="20"/>
        <v/>
      </c>
      <c r="M365" s="78" t="str">
        <f t="shared" si="22"/>
        <v/>
      </c>
      <c r="N365" s="72"/>
      <c r="O365" s="74" t="str">
        <f t="shared" si="23"/>
        <v/>
      </c>
      <c r="Q365" s="22"/>
    </row>
    <row r="366" spans="1:17" s="106" customFormat="1" x14ac:dyDescent="0.25">
      <c r="A366" s="29">
        <v>363</v>
      </c>
      <c r="B366" s="71" t="str">
        <f>IFERROR(VLOOKUP($A366,Baggrundsark!$F$4:$V$2502,10,FALSE),"")</f>
        <v/>
      </c>
      <c r="C366" s="71" t="str">
        <f>IFERROR(VLOOKUP($A366,Baggrundsark!$F$4:$T$2502,11,FALSE),"")</f>
        <v/>
      </c>
      <c r="D366" s="71" t="str">
        <f>IFERROR(VLOOKUP($A366,Baggrundsark!$F$4:$T$2502,13,FALSE),"")</f>
        <v/>
      </c>
      <c r="E366" s="71" t="str">
        <f>IFERROR(VLOOKUP($A366,Baggrundsark!$F$4:$T$2502,14,FALSE),"")</f>
        <v/>
      </c>
      <c r="F366" s="71" t="str">
        <f>IFERROR(VLOOKUP($A366,Baggrundsark!$F$4:$V$2502,17,FALSE),"")</f>
        <v/>
      </c>
      <c r="G366" s="76"/>
      <c r="H366" s="78" t="str">
        <f t="shared" si="21"/>
        <v/>
      </c>
      <c r="I366" s="77"/>
      <c r="J366" s="77"/>
      <c r="K366" s="77"/>
      <c r="L366" s="56" t="str">
        <f t="shared" si="20"/>
        <v/>
      </c>
      <c r="M366" s="78" t="str">
        <f t="shared" si="22"/>
        <v/>
      </c>
      <c r="N366" s="76"/>
      <c r="O366" s="74" t="str">
        <f t="shared" si="23"/>
        <v/>
      </c>
      <c r="Q366" s="22"/>
    </row>
    <row r="367" spans="1:17" s="106" customFormat="1" x14ac:dyDescent="0.25">
      <c r="A367" s="29">
        <v>364</v>
      </c>
      <c r="B367" s="71" t="str">
        <f>IFERROR(VLOOKUP($A367,Baggrundsark!$F$4:$V$2502,10,FALSE),"")</f>
        <v/>
      </c>
      <c r="C367" s="71" t="str">
        <f>IFERROR(VLOOKUP($A367,Baggrundsark!$F$4:$T$2502,11,FALSE),"")</f>
        <v/>
      </c>
      <c r="D367" s="71" t="str">
        <f>IFERROR(VLOOKUP($A367,Baggrundsark!$F$4:$T$2502,13,FALSE),"")</f>
        <v/>
      </c>
      <c r="E367" s="71" t="str">
        <f>IFERROR(VLOOKUP($A367,Baggrundsark!$F$4:$T$2502,14,FALSE),"")</f>
        <v/>
      </c>
      <c r="F367" s="71" t="str">
        <f>IFERROR(VLOOKUP($A367,Baggrundsark!$F$4:$V$2502,17,FALSE),"")</f>
        <v/>
      </c>
      <c r="G367" s="72"/>
      <c r="H367" s="78" t="str">
        <f t="shared" si="21"/>
        <v/>
      </c>
      <c r="I367" s="79"/>
      <c r="J367" s="79"/>
      <c r="K367" s="79"/>
      <c r="L367" s="56" t="str">
        <f t="shared" si="20"/>
        <v/>
      </c>
      <c r="M367" s="78" t="str">
        <f t="shared" si="22"/>
        <v/>
      </c>
      <c r="N367" s="72"/>
      <c r="O367" s="74" t="str">
        <f t="shared" si="23"/>
        <v/>
      </c>
      <c r="Q367" s="22"/>
    </row>
    <row r="368" spans="1:17" s="106" customFormat="1" x14ac:dyDescent="0.25">
      <c r="A368" s="29">
        <v>365</v>
      </c>
      <c r="B368" s="71" t="str">
        <f>IFERROR(VLOOKUP($A368,Baggrundsark!$F$4:$V$2502,10,FALSE),"")</f>
        <v/>
      </c>
      <c r="C368" s="71" t="str">
        <f>IFERROR(VLOOKUP($A368,Baggrundsark!$F$4:$T$2502,11,FALSE),"")</f>
        <v/>
      </c>
      <c r="D368" s="71" t="str">
        <f>IFERROR(VLOOKUP($A368,Baggrundsark!$F$4:$T$2502,13,FALSE),"")</f>
        <v/>
      </c>
      <c r="E368" s="71" t="str">
        <f>IFERROR(VLOOKUP($A368,Baggrundsark!$F$4:$T$2502,14,FALSE),"")</f>
        <v/>
      </c>
      <c r="F368" s="71" t="str">
        <f>IFERROR(VLOOKUP($A368,Baggrundsark!$F$4:$V$2502,17,FALSE),"")</f>
        <v/>
      </c>
      <c r="G368" s="76"/>
      <c r="H368" s="78" t="str">
        <f t="shared" si="21"/>
        <v/>
      </c>
      <c r="I368" s="77"/>
      <c r="J368" s="77"/>
      <c r="K368" s="77"/>
      <c r="L368" s="56" t="str">
        <f t="shared" si="20"/>
        <v/>
      </c>
      <c r="M368" s="78" t="str">
        <f t="shared" si="22"/>
        <v/>
      </c>
      <c r="N368" s="76"/>
      <c r="O368" s="74" t="str">
        <f t="shared" si="23"/>
        <v/>
      </c>
      <c r="Q368" s="22"/>
    </row>
    <row r="369" spans="1:17" s="106" customFormat="1" x14ac:dyDescent="0.25">
      <c r="A369" s="29">
        <v>366</v>
      </c>
      <c r="B369" s="71" t="str">
        <f>IFERROR(VLOOKUP($A369,Baggrundsark!$F$4:$V$2502,10,FALSE),"")</f>
        <v/>
      </c>
      <c r="C369" s="71" t="str">
        <f>IFERROR(VLOOKUP($A369,Baggrundsark!$F$4:$T$2502,11,FALSE),"")</f>
        <v/>
      </c>
      <c r="D369" s="71" t="str">
        <f>IFERROR(VLOOKUP($A369,Baggrundsark!$F$4:$T$2502,13,FALSE),"")</f>
        <v/>
      </c>
      <c r="E369" s="71" t="str">
        <f>IFERROR(VLOOKUP($A369,Baggrundsark!$F$4:$T$2502,14,FALSE),"")</f>
        <v/>
      </c>
      <c r="F369" s="71" t="str">
        <f>IFERROR(VLOOKUP($A369,Baggrundsark!$F$4:$V$2502,17,FALSE),"")</f>
        <v/>
      </c>
      <c r="G369" s="72"/>
      <c r="H369" s="78" t="str">
        <f t="shared" si="21"/>
        <v/>
      </c>
      <c r="I369" s="79"/>
      <c r="J369" s="79"/>
      <c r="K369" s="79"/>
      <c r="L369" s="56" t="str">
        <f t="shared" si="20"/>
        <v/>
      </c>
      <c r="M369" s="78" t="str">
        <f t="shared" si="22"/>
        <v/>
      </c>
      <c r="N369" s="72"/>
      <c r="O369" s="74" t="str">
        <f t="shared" si="23"/>
        <v/>
      </c>
      <c r="Q369" s="22"/>
    </row>
    <row r="370" spans="1:17" s="106" customFormat="1" x14ac:dyDescent="0.25">
      <c r="A370" s="29">
        <v>367</v>
      </c>
      <c r="B370" s="71" t="str">
        <f>IFERROR(VLOOKUP($A370,Baggrundsark!$F$4:$V$2502,10,FALSE),"")</f>
        <v/>
      </c>
      <c r="C370" s="71" t="str">
        <f>IFERROR(VLOOKUP($A370,Baggrundsark!$F$4:$T$2502,11,FALSE),"")</f>
        <v/>
      </c>
      <c r="D370" s="71" t="str">
        <f>IFERROR(VLOOKUP($A370,Baggrundsark!$F$4:$T$2502,13,FALSE),"")</f>
        <v/>
      </c>
      <c r="E370" s="71" t="str">
        <f>IFERROR(VLOOKUP($A370,Baggrundsark!$F$4:$T$2502,14,FALSE),"")</f>
        <v/>
      </c>
      <c r="F370" s="71" t="str">
        <f>IFERROR(VLOOKUP($A370,Baggrundsark!$F$4:$V$2502,17,FALSE),"")</f>
        <v/>
      </c>
      <c r="G370" s="76"/>
      <c r="H370" s="78" t="str">
        <f t="shared" si="21"/>
        <v/>
      </c>
      <c r="I370" s="77"/>
      <c r="J370" s="77"/>
      <c r="K370" s="77"/>
      <c r="L370" s="56" t="str">
        <f t="shared" si="20"/>
        <v/>
      </c>
      <c r="M370" s="78" t="str">
        <f t="shared" si="22"/>
        <v/>
      </c>
      <c r="N370" s="76"/>
      <c r="O370" s="74" t="str">
        <f t="shared" si="23"/>
        <v/>
      </c>
      <c r="Q370" s="22"/>
    </row>
    <row r="371" spans="1:17" s="106" customFormat="1" x14ac:dyDescent="0.25">
      <c r="A371" s="29">
        <v>368</v>
      </c>
      <c r="B371" s="71" t="str">
        <f>IFERROR(VLOOKUP($A371,Baggrundsark!$F$4:$V$2502,10,FALSE),"")</f>
        <v/>
      </c>
      <c r="C371" s="71" t="str">
        <f>IFERROR(VLOOKUP($A371,Baggrundsark!$F$4:$T$2502,11,FALSE),"")</f>
        <v/>
      </c>
      <c r="D371" s="71" t="str">
        <f>IFERROR(VLOOKUP($A371,Baggrundsark!$F$4:$T$2502,13,FALSE),"")</f>
        <v/>
      </c>
      <c r="E371" s="71" t="str">
        <f>IFERROR(VLOOKUP($A371,Baggrundsark!$F$4:$T$2502,14,FALSE),"")</f>
        <v/>
      </c>
      <c r="F371" s="71" t="str">
        <f>IFERROR(VLOOKUP($A371,Baggrundsark!$F$4:$V$2502,17,FALSE),"")</f>
        <v/>
      </c>
      <c r="G371" s="72"/>
      <c r="H371" s="78" t="str">
        <f t="shared" si="21"/>
        <v/>
      </c>
      <c r="I371" s="79"/>
      <c r="J371" s="79"/>
      <c r="K371" s="79"/>
      <c r="L371" s="56" t="str">
        <f t="shared" si="20"/>
        <v/>
      </c>
      <c r="M371" s="78" t="str">
        <f t="shared" si="22"/>
        <v/>
      </c>
      <c r="N371" s="72"/>
      <c r="O371" s="74" t="str">
        <f t="shared" si="23"/>
        <v/>
      </c>
      <c r="Q371" s="22"/>
    </row>
    <row r="372" spans="1:17" s="106" customFormat="1" x14ac:dyDescent="0.25">
      <c r="A372" s="29">
        <v>369</v>
      </c>
      <c r="B372" s="71" t="str">
        <f>IFERROR(VLOOKUP($A372,Baggrundsark!$F$4:$V$2502,10,FALSE),"")</f>
        <v/>
      </c>
      <c r="C372" s="71" t="str">
        <f>IFERROR(VLOOKUP($A372,Baggrundsark!$F$4:$T$2502,11,FALSE),"")</f>
        <v/>
      </c>
      <c r="D372" s="71" t="str">
        <f>IFERROR(VLOOKUP($A372,Baggrundsark!$F$4:$T$2502,13,FALSE),"")</f>
        <v/>
      </c>
      <c r="E372" s="71" t="str">
        <f>IFERROR(VLOOKUP($A372,Baggrundsark!$F$4:$T$2502,14,FALSE),"")</f>
        <v/>
      </c>
      <c r="F372" s="71" t="str">
        <f>IFERROR(VLOOKUP($A372,Baggrundsark!$F$4:$V$2502,17,FALSE),"")</f>
        <v/>
      </c>
      <c r="G372" s="76"/>
      <c r="H372" s="78" t="str">
        <f t="shared" si="21"/>
        <v/>
      </c>
      <c r="I372" s="77"/>
      <c r="J372" s="77"/>
      <c r="K372" s="77"/>
      <c r="L372" s="56" t="str">
        <f t="shared" si="20"/>
        <v/>
      </c>
      <c r="M372" s="78" t="str">
        <f t="shared" si="22"/>
        <v/>
      </c>
      <c r="N372" s="76"/>
      <c r="O372" s="74" t="str">
        <f t="shared" si="23"/>
        <v/>
      </c>
      <c r="Q372" s="22"/>
    </row>
    <row r="373" spans="1:17" s="106" customFormat="1" x14ac:dyDescent="0.25">
      <c r="A373" s="29">
        <v>370</v>
      </c>
      <c r="B373" s="71" t="str">
        <f>IFERROR(VLOOKUP($A373,Baggrundsark!$F$4:$V$2502,10,FALSE),"")</f>
        <v/>
      </c>
      <c r="C373" s="71" t="str">
        <f>IFERROR(VLOOKUP($A373,Baggrundsark!$F$4:$T$2502,11,FALSE),"")</f>
        <v/>
      </c>
      <c r="D373" s="71" t="str">
        <f>IFERROR(VLOOKUP($A373,Baggrundsark!$F$4:$T$2502,13,FALSE),"")</f>
        <v/>
      </c>
      <c r="E373" s="71" t="str">
        <f>IFERROR(VLOOKUP($A373,Baggrundsark!$F$4:$T$2502,14,FALSE),"")</f>
        <v/>
      </c>
      <c r="F373" s="71" t="str">
        <f>IFERROR(VLOOKUP($A373,Baggrundsark!$F$4:$V$2502,17,FALSE),"")</f>
        <v/>
      </c>
      <c r="G373" s="72"/>
      <c r="H373" s="78" t="str">
        <f t="shared" si="21"/>
        <v/>
      </c>
      <c r="I373" s="79"/>
      <c r="J373" s="79"/>
      <c r="K373" s="79"/>
      <c r="L373" s="56" t="str">
        <f t="shared" si="20"/>
        <v/>
      </c>
      <c r="M373" s="78" t="str">
        <f t="shared" si="22"/>
        <v/>
      </c>
      <c r="N373" s="72"/>
      <c r="O373" s="74" t="str">
        <f t="shared" si="23"/>
        <v/>
      </c>
      <c r="Q373" s="22"/>
    </row>
    <row r="374" spans="1:17" s="106" customFormat="1" x14ac:dyDescent="0.25">
      <c r="A374" s="29">
        <v>371</v>
      </c>
      <c r="B374" s="71" t="str">
        <f>IFERROR(VLOOKUP($A374,Baggrundsark!$F$4:$V$2502,10,FALSE),"")</f>
        <v/>
      </c>
      <c r="C374" s="71" t="str">
        <f>IFERROR(VLOOKUP($A374,Baggrundsark!$F$4:$T$2502,11,FALSE),"")</f>
        <v/>
      </c>
      <c r="D374" s="71" t="str">
        <f>IFERROR(VLOOKUP($A374,Baggrundsark!$F$4:$T$2502,13,FALSE),"")</f>
        <v/>
      </c>
      <c r="E374" s="71" t="str">
        <f>IFERROR(VLOOKUP($A374,Baggrundsark!$F$4:$T$2502,14,FALSE),"")</f>
        <v/>
      </c>
      <c r="F374" s="71" t="str">
        <f>IFERROR(VLOOKUP($A374,Baggrundsark!$F$4:$V$2502,17,FALSE),"")</f>
        <v/>
      </c>
      <c r="G374" s="76"/>
      <c r="H374" s="78" t="str">
        <f t="shared" si="21"/>
        <v/>
      </c>
      <c r="I374" s="77"/>
      <c r="J374" s="77"/>
      <c r="K374" s="77"/>
      <c r="L374" s="56" t="str">
        <f t="shared" si="20"/>
        <v/>
      </c>
      <c r="M374" s="78" t="str">
        <f t="shared" si="22"/>
        <v/>
      </c>
      <c r="N374" s="76"/>
      <c r="O374" s="74" t="str">
        <f t="shared" si="23"/>
        <v/>
      </c>
      <c r="Q374" s="22"/>
    </row>
    <row r="375" spans="1:17" s="106" customFormat="1" x14ac:dyDescent="0.25">
      <c r="A375" s="29">
        <v>372</v>
      </c>
      <c r="B375" s="71" t="str">
        <f>IFERROR(VLOOKUP($A375,Baggrundsark!$F$4:$V$2502,10,FALSE),"")</f>
        <v/>
      </c>
      <c r="C375" s="71" t="str">
        <f>IFERROR(VLOOKUP($A375,Baggrundsark!$F$4:$T$2502,11,FALSE),"")</f>
        <v/>
      </c>
      <c r="D375" s="71" t="str">
        <f>IFERROR(VLOOKUP($A375,Baggrundsark!$F$4:$T$2502,13,FALSE),"")</f>
        <v/>
      </c>
      <c r="E375" s="71" t="str">
        <f>IFERROR(VLOOKUP($A375,Baggrundsark!$F$4:$T$2502,14,FALSE),"")</f>
        <v/>
      </c>
      <c r="F375" s="71" t="str">
        <f>IFERROR(VLOOKUP($A375,Baggrundsark!$F$4:$V$2502,17,FALSE),"")</f>
        <v/>
      </c>
      <c r="G375" s="72"/>
      <c r="H375" s="78" t="str">
        <f t="shared" si="21"/>
        <v/>
      </c>
      <c r="I375" s="79"/>
      <c r="J375" s="79"/>
      <c r="K375" s="79"/>
      <c r="L375" s="56" t="str">
        <f t="shared" si="20"/>
        <v/>
      </c>
      <c r="M375" s="78" t="str">
        <f t="shared" si="22"/>
        <v/>
      </c>
      <c r="N375" s="72"/>
      <c r="O375" s="74" t="str">
        <f t="shared" si="23"/>
        <v/>
      </c>
      <c r="Q375" s="22"/>
    </row>
    <row r="376" spans="1:17" s="106" customFormat="1" x14ac:dyDescent="0.25">
      <c r="A376" s="29">
        <v>373</v>
      </c>
      <c r="B376" s="71" t="str">
        <f>IFERROR(VLOOKUP($A376,Baggrundsark!$F$4:$V$2502,10,FALSE),"")</f>
        <v/>
      </c>
      <c r="C376" s="71" t="str">
        <f>IFERROR(VLOOKUP($A376,Baggrundsark!$F$4:$T$2502,11,FALSE),"")</f>
        <v/>
      </c>
      <c r="D376" s="71" t="str">
        <f>IFERROR(VLOOKUP($A376,Baggrundsark!$F$4:$T$2502,13,FALSE),"")</f>
        <v/>
      </c>
      <c r="E376" s="71" t="str">
        <f>IFERROR(VLOOKUP($A376,Baggrundsark!$F$4:$T$2502,14,FALSE),"")</f>
        <v/>
      </c>
      <c r="F376" s="71" t="str">
        <f>IFERROR(VLOOKUP($A376,Baggrundsark!$F$4:$V$2502,17,FALSE),"")</f>
        <v/>
      </c>
      <c r="G376" s="76"/>
      <c r="H376" s="78" t="str">
        <f t="shared" si="21"/>
        <v/>
      </c>
      <c r="I376" s="77"/>
      <c r="J376" s="77"/>
      <c r="K376" s="77"/>
      <c r="L376" s="56" t="str">
        <f t="shared" si="20"/>
        <v/>
      </c>
      <c r="M376" s="78" t="str">
        <f t="shared" si="22"/>
        <v/>
      </c>
      <c r="N376" s="76"/>
      <c r="O376" s="74" t="str">
        <f t="shared" si="23"/>
        <v/>
      </c>
      <c r="Q376" s="22"/>
    </row>
    <row r="377" spans="1:17" s="106" customFormat="1" x14ac:dyDescent="0.25">
      <c r="A377" s="29">
        <v>374</v>
      </c>
      <c r="B377" s="71" t="str">
        <f>IFERROR(VLOOKUP($A377,Baggrundsark!$F$4:$V$2502,10,FALSE),"")</f>
        <v/>
      </c>
      <c r="C377" s="71" t="str">
        <f>IFERROR(VLOOKUP($A377,Baggrundsark!$F$4:$T$2502,11,FALSE),"")</f>
        <v/>
      </c>
      <c r="D377" s="71" t="str">
        <f>IFERROR(VLOOKUP($A377,Baggrundsark!$F$4:$T$2502,13,FALSE),"")</f>
        <v/>
      </c>
      <c r="E377" s="71" t="str">
        <f>IFERROR(VLOOKUP($A377,Baggrundsark!$F$4:$T$2502,14,FALSE),"")</f>
        <v/>
      </c>
      <c r="F377" s="71" t="str">
        <f>IFERROR(VLOOKUP($A377,Baggrundsark!$F$4:$V$2502,17,FALSE),"")</f>
        <v/>
      </c>
      <c r="G377" s="72"/>
      <c r="H377" s="78" t="str">
        <f t="shared" si="21"/>
        <v/>
      </c>
      <c r="I377" s="79"/>
      <c r="J377" s="79"/>
      <c r="K377" s="79"/>
      <c r="L377" s="56" t="str">
        <f t="shared" si="20"/>
        <v/>
      </c>
      <c r="M377" s="78" t="str">
        <f t="shared" si="22"/>
        <v/>
      </c>
      <c r="N377" s="72"/>
      <c r="O377" s="74" t="str">
        <f t="shared" si="23"/>
        <v/>
      </c>
      <c r="Q377" s="22"/>
    </row>
    <row r="378" spans="1:17" s="106" customFormat="1" x14ac:dyDescent="0.25">
      <c r="A378" s="29">
        <v>375</v>
      </c>
      <c r="B378" s="71" t="str">
        <f>IFERROR(VLOOKUP($A378,Baggrundsark!$F$4:$V$2502,10,FALSE),"")</f>
        <v/>
      </c>
      <c r="C378" s="71" t="str">
        <f>IFERROR(VLOOKUP($A378,Baggrundsark!$F$4:$T$2502,11,FALSE),"")</f>
        <v/>
      </c>
      <c r="D378" s="71" t="str">
        <f>IFERROR(VLOOKUP($A378,Baggrundsark!$F$4:$T$2502,13,FALSE),"")</f>
        <v/>
      </c>
      <c r="E378" s="71" t="str">
        <f>IFERROR(VLOOKUP($A378,Baggrundsark!$F$4:$T$2502,14,FALSE),"")</f>
        <v/>
      </c>
      <c r="F378" s="71" t="str">
        <f>IFERROR(VLOOKUP($A378,Baggrundsark!$F$4:$V$2502,17,FALSE),"")</f>
        <v/>
      </c>
      <c r="G378" s="76"/>
      <c r="H378" s="78" t="str">
        <f t="shared" si="21"/>
        <v/>
      </c>
      <c r="I378" s="77"/>
      <c r="J378" s="77"/>
      <c r="K378" s="77"/>
      <c r="L378" s="56" t="str">
        <f t="shared" si="20"/>
        <v/>
      </c>
      <c r="M378" s="78" t="str">
        <f t="shared" si="22"/>
        <v/>
      </c>
      <c r="N378" s="76"/>
      <c r="O378" s="74" t="str">
        <f t="shared" si="23"/>
        <v/>
      </c>
      <c r="Q378" s="22"/>
    </row>
    <row r="379" spans="1:17" s="106" customFormat="1" x14ac:dyDescent="0.25">
      <c r="A379" s="29">
        <v>376</v>
      </c>
      <c r="B379" s="71" t="str">
        <f>IFERROR(VLOOKUP($A379,Baggrundsark!$F$4:$V$2502,10,FALSE),"")</f>
        <v/>
      </c>
      <c r="C379" s="71" t="str">
        <f>IFERROR(VLOOKUP($A379,Baggrundsark!$F$4:$T$2502,11,FALSE),"")</f>
        <v/>
      </c>
      <c r="D379" s="71" t="str">
        <f>IFERROR(VLOOKUP($A379,Baggrundsark!$F$4:$T$2502,13,FALSE),"")</f>
        <v/>
      </c>
      <c r="E379" s="71" t="str">
        <f>IFERROR(VLOOKUP($A379,Baggrundsark!$F$4:$T$2502,14,FALSE),"")</f>
        <v/>
      </c>
      <c r="F379" s="71" t="str">
        <f>IFERROR(VLOOKUP($A379,Baggrundsark!$F$4:$V$2502,17,FALSE),"")</f>
        <v/>
      </c>
      <c r="G379" s="72"/>
      <c r="H379" s="78" t="str">
        <f t="shared" si="21"/>
        <v/>
      </c>
      <c r="I379" s="79"/>
      <c r="J379" s="79"/>
      <c r="K379" s="79"/>
      <c r="L379" s="56" t="str">
        <f t="shared" si="20"/>
        <v/>
      </c>
      <c r="M379" s="78" t="str">
        <f t="shared" si="22"/>
        <v/>
      </c>
      <c r="N379" s="72"/>
      <c r="O379" s="74" t="str">
        <f t="shared" si="23"/>
        <v/>
      </c>
      <c r="Q379" s="22"/>
    </row>
    <row r="380" spans="1:17" s="106" customFormat="1" x14ac:dyDescent="0.25">
      <c r="A380" s="29">
        <v>377</v>
      </c>
      <c r="B380" s="71" t="str">
        <f>IFERROR(VLOOKUP($A380,Baggrundsark!$F$4:$V$2502,10,FALSE),"")</f>
        <v/>
      </c>
      <c r="C380" s="71" t="str">
        <f>IFERROR(VLOOKUP($A380,Baggrundsark!$F$4:$T$2502,11,FALSE),"")</f>
        <v/>
      </c>
      <c r="D380" s="71" t="str">
        <f>IFERROR(VLOOKUP($A380,Baggrundsark!$F$4:$T$2502,13,FALSE),"")</f>
        <v/>
      </c>
      <c r="E380" s="71" t="str">
        <f>IFERROR(VLOOKUP($A380,Baggrundsark!$F$4:$T$2502,14,FALSE),"")</f>
        <v/>
      </c>
      <c r="F380" s="71" t="str">
        <f>IFERROR(VLOOKUP($A380,Baggrundsark!$F$4:$V$2502,17,FALSE),"")</f>
        <v/>
      </c>
      <c r="G380" s="76"/>
      <c r="H380" s="78" t="str">
        <f t="shared" si="21"/>
        <v/>
      </c>
      <c r="I380" s="77"/>
      <c r="J380" s="77"/>
      <c r="K380" s="77"/>
      <c r="L380" s="56" t="str">
        <f t="shared" si="20"/>
        <v/>
      </c>
      <c r="M380" s="78" t="str">
        <f t="shared" si="22"/>
        <v/>
      </c>
      <c r="N380" s="76"/>
      <c r="O380" s="74" t="str">
        <f t="shared" si="23"/>
        <v/>
      </c>
      <c r="Q380" s="22"/>
    </row>
    <row r="381" spans="1:17" s="106" customFormat="1" x14ac:dyDescent="0.25">
      <c r="A381" s="29">
        <v>378</v>
      </c>
      <c r="B381" s="71" t="str">
        <f>IFERROR(VLOOKUP($A381,Baggrundsark!$F$4:$V$2502,10,FALSE),"")</f>
        <v/>
      </c>
      <c r="C381" s="71" t="str">
        <f>IFERROR(VLOOKUP($A381,Baggrundsark!$F$4:$T$2502,11,FALSE),"")</f>
        <v/>
      </c>
      <c r="D381" s="71" t="str">
        <f>IFERROR(VLOOKUP($A381,Baggrundsark!$F$4:$T$2502,13,FALSE),"")</f>
        <v/>
      </c>
      <c r="E381" s="71" t="str">
        <f>IFERROR(VLOOKUP($A381,Baggrundsark!$F$4:$T$2502,14,FALSE),"")</f>
        <v/>
      </c>
      <c r="F381" s="71" t="str">
        <f>IFERROR(VLOOKUP($A381,Baggrundsark!$F$4:$V$2502,17,FALSE),"")</f>
        <v/>
      </c>
      <c r="G381" s="72"/>
      <c r="H381" s="78" t="str">
        <f t="shared" si="21"/>
        <v/>
      </c>
      <c r="I381" s="79"/>
      <c r="J381" s="79"/>
      <c r="K381" s="79"/>
      <c r="L381" s="56" t="str">
        <f t="shared" si="20"/>
        <v/>
      </c>
      <c r="M381" s="78" t="str">
        <f t="shared" si="22"/>
        <v/>
      </c>
      <c r="N381" s="72"/>
      <c r="O381" s="74" t="str">
        <f t="shared" si="23"/>
        <v/>
      </c>
      <c r="Q381" s="22"/>
    </row>
    <row r="382" spans="1:17" s="106" customFormat="1" x14ac:dyDescent="0.25">
      <c r="A382" s="29">
        <v>379</v>
      </c>
      <c r="B382" s="71" t="str">
        <f>IFERROR(VLOOKUP($A382,Baggrundsark!$F$4:$V$2502,10,FALSE),"")</f>
        <v/>
      </c>
      <c r="C382" s="71" t="str">
        <f>IFERROR(VLOOKUP($A382,Baggrundsark!$F$4:$T$2502,11,FALSE),"")</f>
        <v/>
      </c>
      <c r="D382" s="71" t="str">
        <f>IFERROR(VLOOKUP($A382,Baggrundsark!$F$4:$T$2502,13,FALSE),"")</f>
        <v/>
      </c>
      <c r="E382" s="71" t="str">
        <f>IFERROR(VLOOKUP($A382,Baggrundsark!$F$4:$T$2502,14,FALSE),"")</f>
        <v/>
      </c>
      <c r="F382" s="71" t="str">
        <f>IFERROR(VLOOKUP($A382,Baggrundsark!$F$4:$V$2502,17,FALSE),"")</f>
        <v/>
      </c>
      <c r="G382" s="76"/>
      <c r="H382" s="78" t="str">
        <f t="shared" si="21"/>
        <v/>
      </c>
      <c r="I382" s="77"/>
      <c r="J382" s="77"/>
      <c r="K382" s="77"/>
      <c r="L382" s="56" t="str">
        <f t="shared" si="20"/>
        <v/>
      </c>
      <c r="M382" s="78" t="str">
        <f t="shared" si="22"/>
        <v/>
      </c>
      <c r="N382" s="76"/>
      <c r="O382" s="74" t="str">
        <f t="shared" si="23"/>
        <v/>
      </c>
      <c r="Q382" s="22"/>
    </row>
    <row r="383" spans="1:17" s="106" customFormat="1" x14ac:dyDescent="0.25">
      <c r="A383" s="29">
        <v>380</v>
      </c>
      <c r="B383" s="71" t="str">
        <f>IFERROR(VLOOKUP($A383,Baggrundsark!$F$4:$V$2502,10,FALSE),"")</f>
        <v/>
      </c>
      <c r="C383" s="71" t="str">
        <f>IFERROR(VLOOKUP($A383,Baggrundsark!$F$4:$T$2502,11,FALSE),"")</f>
        <v/>
      </c>
      <c r="D383" s="71" t="str">
        <f>IFERROR(VLOOKUP($A383,Baggrundsark!$F$4:$T$2502,13,FALSE),"")</f>
        <v/>
      </c>
      <c r="E383" s="71" t="str">
        <f>IFERROR(VLOOKUP($A383,Baggrundsark!$F$4:$T$2502,14,FALSE),"")</f>
        <v/>
      </c>
      <c r="F383" s="71" t="str">
        <f>IFERROR(VLOOKUP($A383,Baggrundsark!$F$4:$V$2502,17,FALSE),"")</f>
        <v/>
      </c>
      <c r="G383" s="72"/>
      <c r="H383" s="78" t="str">
        <f t="shared" si="21"/>
        <v/>
      </c>
      <c r="I383" s="79"/>
      <c r="J383" s="79"/>
      <c r="K383" s="79"/>
      <c r="L383" s="56" t="str">
        <f t="shared" si="20"/>
        <v/>
      </c>
      <c r="M383" s="78" t="str">
        <f t="shared" si="22"/>
        <v/>
      </c>
      <c r="N383" s="72"/>
      <c r="O383" s="74" t="str">
        <f t="shared" si="23"/>
        <v/>
      </c>
      <c r="Q383" s="22"/>
    </row>
    <row r="384" spans="1:17" s="106" customFormat="1" x14ac:dyDescent="0.25">
      <c r="A384" s="29">
        <v>381</v>
      </c>
      <c r="B384" s="71" t="str">
        <f>IFERROR(VLOOKUP($A384,Baggrundsark!$F$4:$V$2502,10,FALSE),"")</f>
        <v/>
      </c>
      <c r="C384" s="71" t="str">
        <f>IFERROR(VLOOKUP($A384,Baggrundsark!$F$4:$T$2502,11,FALSE),"")</f>
        <v/>
      </c>
      <c r="D384" s="71" t="str">
        <f>IFERROR(VLOOKUP($A384,Baggrundsark!$F$4:$T$2502,13,FALSE),"")</f>
        <v/>
      </c>
      <c r="E384" s="71" t="str">
        <f>IFERROR(VLOOKUP($A384,Baggrundsark!$F$4:$T$2502,14,FALSE),"")</f>
        <v/>
      </c>
      <c r="F384" s="71" t="str">
        <f>IFERROR(VLOOKUP($A384,Baggrundsark!$F$4:$V$2502,17,FALSE),"")</f>
        <v/>
      </c>
      <c r="G384" s="76"/>
      <c r="H384" s="78" t="str">
        <f t="shared" si="21"/>
        <v/>
      </c>
      <c r="I384" s="77"/>
      <c r="J384" s="77"/>
      <c r="K384" s="77"/>
      <c r="L384" s="56" t="str">
        <f t="shared" si="20"/>
        <v/>
      </c>
      <c r="M384" s="78" t="str">
        <f t="shared" si="22"/>
        <v/>
      </c>
      <c r="N384" s="76"/>
      <c r="O384" s="74" t="str">
        <f t="shared" si="23"/>
        <v/>
      </c>
      <c r="Q384" s="22"/>
    </row>
    <row r="385" spans="1:17" s="106" customFormat="1" x14ac:dyDescent="0.25">
      <c r="A385" s="29">
        <v>382</v>
      </c>
      <c r="B385" s="71" t="str">
        <f>IFERROR(VLOOKUP($A385,Baggrundsark!$F$4:$V$2502,10,FALSE),"")</f>
        <v/>
      </c>
      <c r="C385" s="71" t="str">
        <f>IFERROR(VLOOKUP($A385,Baggrundsark!$F$4:$T$2502,11,FALSE),"")</f>
        <v/>
      </c>
      <c r="D385" s="71" t="str">
        <f>IFERROR(VLOOKUP($A385,Baggrundsark!$F$4:$T$2502,13,FALSE),"")</f>
        <v/>
      </c>
      <c r="E385" s="71" t="str">
        <f>IFERROR(VLOOKUP($A385,Baggrundsark!$F$4:$T$2502,14,FALSE),"")</f>
        <v/>
      </c>
      <c r="F385" s="71" t="str">
        <f>IFERROR(VLOOKUP($A385,Baggrundsark!$F$4:$V$2502,17,FALSE),"")</f>
        <v/>
      </c>
      <c r="G385" s="72"/>
      <c r="H385" s="78" t="str">
        <f t="shared" si="21"/>
        <v/>
      </c>
      <c r="I385" s="79"/>
      <c r="J385" s="79"/>
      <c r="K385" s="79"/>
      <c r="L385" s="56" t="str">
        <f t="shared" si="20"/>
        <v/>
      </c>
      <c r="M385" s="78" t="str">
        <f t="shared" si="22"/>
        <v/>
      </c>
      <c r="N385" s="72"/>
      <c r="O385" s="74" t="str">
        <f t="shared" si="23"/>
        <v/>
      </c>
      <c r="Q385" s="22"/>
    </row>
    <row r="386" spans="1:17" s="106" customFormat="1" x14ac:dyDescent="0.25">
      <c r="A386" s="29">
        <v>383</v>
      </c>
      <c r="B386" s="71" t="str">
        <f>IFERROR(VLOOKUP($A386,Baggrundsark!$F$4:$V$2502,10,FALSE),"")</f>
        <v/>
      </c>
      <c r="C386" s="71" t="str">
        <f>IFERROR(VLOOKUP($A386,Baggrundsark!$F$4:$T$2502,11,FALSE),"")</f>
        <v/>
      </c>
      <c r="D386" s="71" t="str">
        <f>IFERROR(VLOOKUP($A386,Baggrundsark!$F$4:$T$2502,13,FALSE),"")</f>
        <v/>
      </c>
      <c r="E386" s="71" t="str">
        <f>IFERROR(VLOOKUP($A386,Baggrundsark!$F$4:$T$2502,14,FALSE),"")</f>
        <v/>
      </c>
      <c r="F386" s="71" t="str">
        <f>IFERROR(VLOOKUP($A386,Baggrundsark!$F$4:$V$2502,17,FALSE),"")</f>
        <v/>
      </c>
      <c r="G386" s="76"/>
      <c r="H386" s="78" t="str">
        <f t="shared" si="21"/>
        <v/>
      </c>
      <c r="I386" s="77"/>
      <c r="J386" s="77"/>
      <c r="K386" s="77"/>
      <c r="L386" s="56" t="str">
        <f t="shared" si="20"/>
        <v/>
      </c>
      <c r="M386" s="78" t="str">
        <f t="shared" si="22"/>
        <v/>
      </c>
      <c r="N386" s="76"/>
      <c r="O386" s="74" t="str">
        <f t="shared" si="23"/>
        <v/>
      </c>
      <c r="Q386" s="22"/>
    </row>
    <row r="387" spans="1:17" s="106" customFormat="1" x14ac:dyDescent="0.25">
      <c r="A387" s="29">
        <v>384</v>
      </c>
      <c r="B387" s="71" t="str">
        <f>IFERROR(VLOOKUP($A387,Baggrundsark!$F$4:$V$2502,10,FALSE),"")</f>
        <v/>
      </c>
      <c r="C387" s="71" t="str">
        <f>IFERROR(VLOOKUP($A387,Baggrundsark!$F$4:$T$2502,11,FALSE),"")</f>
        <v/>
      </c>
      <c r="D387" s="71" t="str">
        <f>IFERROR(VLOOKUP($A387,Baggrundsark!$F$4:$T$2502,13,FALSE),"")</f>
        <v/>
      </c>
      <c r="E387" s="71" t="str">
        <f>IFERROR(VLOOKUP($A387,Baggrundsark!$F$4:$T$2502,14,FALSE),"")</f>
        <v/>
      </c>
      <c r="F387" s="71" t="str">
        <f>IFERROR(VLOOKUP($A387,Baggrundsark!$F$4:$V$2502,17,FALSE),"")</f>
        <v/>
      </c>
      <c r="G387" s="72"/>
      <c r="H387" s="78" t="str">
        <f t="shared" si="21"/>
        <v/>
      </c>
      <c r="I387" s="79"/>
      <c r="J387" s="79"/>
      <c r="K387" s="79"/>
      <c r="L387" s="56" t="str">
        <f t="shared" si="20"/>
        <v/>
      </c>
      <c r="M387" s="78" t="str">
        <f t="shared" si="22"/>
        <v/>
      </c>
      <c r="N387" s="72"/>
      <c r="O387" s="74" t="str">
        <f t="shared" si="23"/>
        <v/>
      </c>
      <c r="Q387" s="22"/>
    </row>
    <row r="388" spans="1:17" s="106" customFormat="1" x14ac:dyDescent="0.25">
      <c r="A388" s="29">
        <v>385</v>
      </c>
      <c r="B388" s="71" t="str">
        <f>IFERROR(VLOOKUP($A388,Baggrundsark!$F$4:$V$2502,10,FALSE),"")</f>
        <v/>
      </c>
      <c r="C388" s="71" t="str">
        <f>IFERROR(VLOOKUP($A388,Baggrundsark!$F$4:$T$2502,11,FALSE),"")</f>
        <v/>
      </c>
      <c r="D388" s="71" t="str">
        <f>IFERROR(VLOOKUP($A388,Baggrundsark!$F$4:$T$2502,13,FALSE),"")</f>
        <v/>
      </c>
      <c r="E388" s="71" t="str">
        <f>IFERROR(VLOOKUP($A388,Baggrundsark!$F$4:$T$2502,14,FALSE),"")</f>
        <v/>
      </c>
      <c r="F388" s="71" t="str">
        <f>IFERROR(VLOOKUP($A388,Baggrundsark!$F$4:$V$2502,17,FALSE),"")</f>
        <v/>
      </c>
      <c r="G388" s="76"/>
      <c r="H388" s="78" t="str">
        <f t="shared" si="21"/>
        <v/>
      </c>
      <c r="I388" s="77"/>
      <c r="J388" s="77"/>
      <c r="K388" s="77"/>
      <c r="L388" s="56" t="str">
        <f t="shared" ref="L388:L451" si="24">IF(SUM(I388:K388)=0,"",SUM(I388:K388))</f>
        <v/>
      </c>
      <c r="M388" s="78" t="str">
        <f t="shared" si="22"/>
        <v/>
      </c>
      <c r="N388" s="76"/>
      <c r="O388" s="74" t="str">
        <f t="shared" si="23"/>
        <v/>
      </c>
      <c r="Q388" s="22"/>
    </row>
    <row r="389" spans="1:17" s="106" customFormat="1" x14ac:dyDescent="0.25">
      <c r="A389" s="29">
        <v>386</v>
      </c>
      <c r="B389" s="71" t="str">
        <f>IFERROR(VLOOKUP($A389,Baggrundsark!$F$4:$V$2502,10,FALSE),"")</f>
        <v/>
      </c>
      <c r="C389" s="71" t="str">
        <f>IFERROR(VLOOKUP($A389,Baggrundsark!$F$4:$T$2502,11,FALSE),"")</f>
        <v/>
      </c>
      <c r="D389" s="71" t="str">
        <f>IFERROR(VLOOKUP($A389,Baggrundsark!$F$4:$T$2502,13,FALSE),"")</f>
        <v/>
      </c>
      <c r="E389" s="71" t="str">
        <f>IFERROR(VLOOKUP($A389,Baggrundsark!$F$4:$T$2502,14,FALSE),"")</f>
        <v/>
      </c>
      <c r="F389" s="71" t="str">
        <f>IFERROR(VLOOKUP($A389,Baggrundsark!$F$4:$V$2502,17,FALSE),"")</f>
        <v/>
      </c>
      <c r="G389" s="72"/>
      <c r="H389" s="78" t="str">
        <f t="shared" ref="H389:H452" si="25">IF((G389/37)*(1628/12)=0,"",(G389/37)*1628/12)</f>
        <v/>
      </c>
      <c r="I389" s="79"/>
      <c r="J389" s="79"/>
      <c r="K389" s="79"/>
      <c r="L389" s="56" t="str">
        <f t="shared" si="24"/>
        <v/>
      </c>
      <c r="M389" s="78" t="str">
        <f t="shared" ref="M389:M452" si="26">IFERROR(L389/H389,"")</f>
        <v/>
      </c>
      <c r="N389" s="72"/>
      <c r="O389" s="74" t="str">
        <f t="shared" ref="O389:O452" si="27">IFERROR(IF(N389*M389&gt;L389,L389,N389*M389),"")</f>
        <v/>
      </c>
      <c r="Q389" s="22"/>
    </row>
    <row r="390" spans="1:17" s="106" customFormat="1" x14ac:dyDescent="0.25">
      <c r="A390" s="29">
        <v>387</v>
      </c>
      <c r="B390" s="71" t="str">
        <f>IFERROR(VLOOKUP($A390,Baggrundsark!$F$4:$V$2502,10,FALSE),"")</f>
        <v/>
      </c>
      <c r="C390" s="71" t="str">
        <f>IFERROR(VLOOKUP($A390,Baggrundsark!$F$4:$T$2502,11,FALSE),"")</f>
        <v/>
      </c>
      <c r="D390" s="71" t="str">
        <f>IFERROR(VLOOKUP($A390,Baggrundsark!$F$4:$T$2502,13,FALSE),"")</f>
        <v/>
      </c>
      <c r="E390" s="71" t="str">
        <f>IFERROR(VLOOKUP($A390,Baggrundsark!$F$4:$T$2502,14,FALSE),"")</f>
        <v/>
      </c>
      <c r="F390" s="71" t="str">
        <f>IFERROR(VLOOKUP($A390,Baggrundsark!$F$4:$V$2502,17,FALSE),"")</f>
        <v/>
      </c>
      <c r="G390" s="76"/>
      <c r="H390" s="78" t="str">
        <f t="shared" si="25"/>
        <v/>
      </c>
      <c r="I390" s="77"/>
      <c r="J390" s="77"/>
      <c r="K390" s="77"/>
      <c r="L390" s="56" t="str">
        <f t="shared" si="24"/>
        <v/>
      </c>
      <c r="M390" s="78" t="str">
        <f t="shared" si="26"/>
        <v/>
      </c>
      <c r="N390" s="76"/>
      <c r="O390" s="74" t="str">
        <f t="shared" si="27"/>
        <v/>
      </c>
      <c r="Q390" s="22"/>
    </row>
    <row r="391" spans="1:17" s="106" customFormat="1" x14ac:dyDescent="0.25">
      <c r="A391" s="29">
        <v>388</v>
      </c>
      <c r="B391" s="71" t="str">
        <f>IFERROR(VLOOKUP($A391,Baggrundsark!$F$4:$V$2502,10,FALSE),"")</f>
        <v/>
      </c>
      <c r="C391" s="71" t="str">
        <f>IFERROR(VLOOKUP($A391,Baggrundsark!$F$4:$T$2502,11,FALSE),"")</f>
        <v/>
      </c>
      <c r="D391" s="71" t="str">
        <f>IFERROR(VLOOKUP($A391,Baggrundsark!$F$4:$T$2502,13,FALSE),"")</f>
        <v/>
      </c>
      <c r="E391" s="71" t="str">
        <f>IFERROR(VLOOKUP($A391,Baggrundsark!$F$4:$T$2502,14,FALSE),"")</f>
        <v/>
      </c>
      <c r="F391" s="71" t="str">
        <f>IFERROR(VLOOKUP($A391,Baggrundsark!$F$4:$V$2502,17,FALSE),"")</f>
        <v/>
      </c>
      <c r="G391" s="72"/>
      <c r="H391" s="78" t="str">
        <f t="shared" si="25"/>
        <v/>
      </c>
      <c r="I391" s="79"/>
      <c r="J391" s="79"/>
      <c r="K391" s="79"/>
      <c r="L391" s="56" t="str">
        <f t="shared" si="24"/>
        <v/>
      </c>
      <c r="M391" s="78" t="str">
        <f t="shared" si="26"/>
        <v/>
      </c>
      <c r="N391" s="72"/>
      <c r="O391" s="74" t="str">
        <f t="shared" si="27"/>
        <v/>
      </c>
      <c r="Q391" s="22"/>
    </row>
    <row r="392" spans="1:17" s="106" customFormat="1" x14ac:dyDescent="0.25">
      <c r="A392" s="29">
        <v>389</v>
      </c>
      <c r="B392" s="71" t="str">
        <f>IFERROR(VLOOKUP($A392,Baggrundsark!$F$4:$V$2502,10,FALSE),"")</f>
        <v/>
      </c>
      <c r="C392" s="71" t="str">
        <f>IFERROR(VLOOKUP($A392,Baggrundsark!$F$4:$T$2502,11,FALSE),"")</f>
        <v/>
      </c>
      <c r="D392" s="71" t="str">
        <f>IFERROR(VLOOKUP($A392,Baggrundsark!$F$4:$T$2502,13,FALSE),"")</f>
        <v/>
      </c>
      <c r="E392" s="71" t="str">
        <f>IFERROR(VLOOKUP($A392,Baggrundsark!$F$4:$T$2502,14,FALSE),"")</f>
        <v/>
      </c>
      <c r="F392" s="71" t="str">
        <f>IFERROR(VLOOKUP($A392,Baggrundsark!$F$4:$V$2502,17,FALSE),"")</f>
        <v/>
      </c>
      <c r="G392" s="76"/>
      <c r="H392" s="78" t="str">
        <f t="shared" si="25"/>
        <v/>
      </c>
      <c r="I392" s="77"/>
      <c r="J392" s="77"/>
      <c r="K392" s="77"/>
      <c r="L392" s="56" t="str">
        <f t="shared" si="24"/>
        <v/>
      </c>
      <c r="M392" s="78" t="str">
        <f t="shared" si="26"/>
        <v/>
      </c>
      <c r="N392" s="76"/>
      <c r="O392" s="74" t="str">
        <f t="shared" si="27"/>
        <v/>
      </c>
      <c r="Q392" s="22"/>
    </row>
    <row r="393" spans="1:17" s="106" customFormat="1" x14ac:dyDescent="0.25">
      <c r="A393" s="29">
        <v>390</v>
      </c>
      <c r="B393" s="71" t="str">
        <f>IFERROR(VLOOKUP($A393,Baggrundsark!$F$4:$V$2502,10,FALSE),"")</f>
        <v/>
      </c>
      <c r="C393" s="71" t="str">
        <f>IFERROR(VLOOKUP($A393,Baggrundsark!$F$4:$T$2502,11,FALSE),"")</f>
        <v/>
      </c>
      <c r="D393" s="71" t="str">
        <f>IFERROR(VLOOKUP($A393,Baggrundsark!$F$4:$T$2502,13,FALSE),"")</f>
        <v/>
      </c>
      <c r="E393" s="71" t="str">
        <f>IFERROR(VLOOKUP($A393,Baggrundsark!$F$4:$T$2502,14,FALSE),"")</f>
        <v/>
      </c>
      <c r="F393" s="71" t="str">
        <f>IFERROR(VLOOKUP($A393,Baggrundsark!$F$4:$V$2502,17,FALSE),"")</f>
        <v/>
      </c>
      <c r="G393" s="72"/>
      <c r="H393" s="78" t="str">
        <f t="shared" si="25"/>
        <v/>
      </c>
      <c r="I393" s="79"/>
      <c r="J393" s="79"/>
      <c r="K393" s="79"/>
      <c r="L393" s="56" t="str">
        <f t="shared" si="24"/>
        <v/>
      </c>
      <c r="M393" s="78" t="str">
        <f t="shared" si="26"/>
        <v/>
      </c>
      <c r="N393" s="72"/>
      <c r="O393" s="74" t="str">
        <f t="shared" si="27"/>
        <v/>
      </c>
      <c r="Q393" s="22"/>
    </row>
    <row r="394" spans="1:17" s="106" customFormat="1" x14ac:dyDescent="0.25">
      <c r="A394" s="29">
        <v>391</v>
      </c>
      <c r="B394" s="71" t="str">
        <f>IFERROR(VLOOKUP($A394,Baggrundsark!$F$4:$V$2502,10,FALSE),"")</f>
        <v/>
      </c>
      <c r="C394" s="71" t="str">
        <f>IFERROR(VLOOKUP($A394,Baggrundsark!$F$4:$T$2502,11,FALSE),"")</f>
        <v/>
      </c>
      <c r="D394" s="71" t="str">
        <f>IFERROR(VLOOKUP($A394,Baggrundsark!$F$4:$T$2502,13,FALSE),"")</f>
        <v/>
      </c>
      <c r="E394" s="71" t="str">
        <f>IFERROR(VLOOKUP($A394,Baggrundsark!$F$4:$T$2502,14,FALSE),"")</f>
        <v/>
      </c>
      <c r="F394" s="71" t="str">
        <f>IFERROR(VLOOKUP($A394,Baggrundsark!$F$4:$V$2502,17,FALSE),"")</f>
        <v/>
      </c>
      <c r="G394" s="76"/>
      <c r="H394" s="78" t="str">
        <f t="shared" si="25"/>
        <v/>
      </c>
      <c r="I394" s="77"/>
      <c r="J394" s="77"/>
      <c r="K394" s="77"/>
      <c r="L394" s="56" t="str">
        <f t="shared" si="24"/>
        <v/>
      </c>
      <c r="M394" s="78" t="str">
        <f t="shared" si="26"/>
        <v/>
      </c>
      <c r="N394" s="76"/>
      <c r="O394" s="74" t="str">
        <f t="shared" si="27"/>
        <v/>
      </c>
      <c r="Q394" s="22"/>
    </row>
    <row r="395" spans="1:17" s="106" customFormat="1" x14ac:dyDescent="0.25">
      <c r="A395" s="29">
        <v>392</v>
      </c>
      <c r="B395" s="71" t="str">
        <f>IFERROR(VLOOKUP($A395,Baggrundsark!$F$4:$V$2502,10,FALSE),"")</f>
        <v/>
      </c>
      <c r="C395" s="71" t="str">
        <f>IFERROR(VLOOKUP($A395,Baggrundsark!$F$4:$T$2502,11,FALSE),"")</f>
        <v/>
      </c>
      <c r="D395" s="71" t="str">
        <f>IFERROR(VLOOKUP($A395,Baggrundsark!$F$4:$T$2502,13,FALSE),"")</f>
        <v/>
      </c>
      <c r="E395" s="71" t="str">
        <f>IFERROR(VLOOKUP($A395,Baggrundsark!$F$4:$T$2502,14,FALSE),"")</f>
        <v/>
      </c>
      <c r="F395" s="71" t="str">
        <f>IFERROR(VLOOKUP($A395,Baggrundsark!$F$4:$V$2502,17,FALSE),"")</f>
        <v/>
      </c>
      <c r="G395" s="72"/>
      <c r="H395" s="78" t="str">
        <f t="shared" si="25"/>
        <v/>
      </c>
      <c r="I395" s="79"/>
      <c r="J395" s="79"/>
      <c r="K395" s="79"/>
      <c r="L395" s="56" t="str">
        <f t="shared" si="24"/>
        <v/>
      </c>
      <c r="M395" s="78" t="str">
        <f t="shared" si="26"/>
        <v/>
      </c>
      <c r="N395" s="72"/>
      <c r="O395" s="74" t="str">
        <f t="shared" si="27"/>
        <v/>
      </c>
      <c r="Q395" s="22"/>
    </row>
    <row r="396" spans="1:17" s="106" customFormat="1" x14ac:dyDescent="0.25">
      <c r="A396" s="29">
        <v>393</v>
      </c>
      <c r="B396" s="71" t="str">
        <f>IFERROR(VLOOKUP($A396,Baggrundsark!$F$4:$V$2502,10,FALSE),"")</f>
        <v/>
      </c>
      <c r="C396" s="71" t="str">
        <f>IFERROR(VLOOKUP($A396,Baggrundsark!$F$4:$T$2502,11,FALSE),"")</f>
        <v/>
      </c>
      <c r="D396" s="71" t="str">
        <f>IFERROR(VLOOKUP($A396,Baggrundsark!$F$4:$T$2502,13,FALSE),"")</f>
        <v/>
      </c>
      <c r="E396" s="71" t="str">
        <f>IFERROR(VLOOKUP($A396,Baggrundsark!$F$4:$T$2502,14,FALSE),"")</f>
        <v/>
      </c>
      <c r="F396" s="71" t="str">
        <f>IFERROR(VLOOKUP($A396,Baggrundsark!$F$4:$V$2502,17,FALSE),"")</f>
        <v/>
      </c>
      <c r="G396" s="76"/>
      <c r="H396" s="78" t="str">
        <f t="shared" si="25"/>
        <v/>
      </c>
      <c r="I396" s="77"/>
      <c r="J396" s="77"/>
      <c r="K396" s="77"/>
      <c r="L396" s="56" t="str">
        <f t="shared" si="24"/>
        <v/>
      </c>
      <c r="M396" s="78" t="str">
        <f t="shared" si="26"/>
        <v/>
      </c>
      <c r="N396" s="76"/>
      <c r="O396" s="74" t="str">
        <f t="shared" si="27"/>
        <v/>
      </c>
      <c r="Q396" s="22"/>
    </row>
    <row r="397" spans="1:17" s="106" customFormat="1" x14ac:dyDescent="0.25">
      <c r="A397" s="29">
        <v>394</v>
      </c>
      <c r="B397" s="71" t="str">
        <f>IFERROR(VLOOKUP($A397,Baggrundsark!$F$4:$V$2502,10,FALSE),"")</f>
        <v/>
      </c>
      <c r="C397" s="71" t="str">
        <f>IFERROR(VLOOKUP($A397,Baggrundsark!$F$4:$T$2502,11,FALSE),"")</f>
        <v/>
      </c>
      <c r="D397" s="71" t="str">
        <f>IFERROR(VLOOKUP($A397,Baggrundsark!$F$4:$T$2502,13,FALSE),"")</f>
        <v/>
      </c>
      <c r="E397" s="71" t="str">
        <f>IFERROR(VLOOKUP($A397,Baggrundsark!$F$4:$T$2502,14,FALSE),"")</f>
        <v/>
      </c>
      <c r="F397" s="71" t="str">
        <f>IFERROR(VLOOKUP($A397,Baggrundsark!$F$4:$V$2502,17,FALSE),"")</f>
        <v/>
      </c>
      <c r="G397" s="72"/>
      <c r="H397" s="78" t="str">
        <f t="shared" si="25"/>
        <v/>
      </c>
      <c r="I397" s="79"/>
      <c r="J397" s="79"/>
      <c r="K397" s="79"/>
      <c r="L397" s="56" t="str">
        <f t="shared" si="24"/>
        <v/>
      </c>
      <c r="M397" s="78" t="str">
        <f t="shared" si="26"/>
        <v/>
      </c>
      <c r="N397" s="72"/>
      <c r="O397" s="74" t="str">
        <f t="shared" si="27"/>
        <v/>
      </c>
      <c r="Q397" s="22"/>
    </row>
    <row r="398" spans="1:17" s="106" customFormat="1" x14ac:dyDescent="0.25">
      <c r="A398" s="29">
        <v>395</v>
      </c>
      <c r="B398" s="71" t="str">
        <f>IFERROR(VLOOKUP($A398,Baggrundsark!$F$4:$V$2502,10,FALSE),"")</f>
        <v/>
      </c>
      <c r="C398" s="71" t="str">
        <f>IFERROR(VLOOKUP($A398,Baggrundsark!$F$4:$T$2502,11,FALSE),"")</f>
        <v/>
      </c>
      <c r="D398" s="71" t="str">
        <f>IFERROR(VLOOKUP($A398,Baggrundsark!$F$4:$T$2502,13,FALSE),"")</f>
        <v/>
      </c>
      <c r="E398" s="71" t="str">
        <f>IFERROR(VLOOKUP($A398,Baggrundsark!$F$4:$T$2502,14,FALSE),"")</f>
        <v/>
      </c>
      <c r="F398" s="71" t="str">
        <f>IFERROR(VLOOKUP($A398,Baggrundsark!$F$4:$V$2502,17,FALSE),"")</f>
        <v/>
      </c>
      <c r="G398" s="76"/>
      <c r="H398" s="78" t="str">
        <f t="shared" si="25"/>
        <v/>
      </c>
      <c r="I398" s="77"/>
      <c r="J398" s="77"/>
      <c r="K398" s="77"/>
      <c r="L398" s="56" t="str">
        <f t="shared" si="24"/>
        <v/>
      </c>
      <c r="M398" s="78" t="str">
        <f t="shared" si="26"/>
        <v/>
      </c>
      <c r="N398" s="76"/>
      <c r="O398" s="74" t="str">
        <f t="shared" si="27"/>
        <v/>
      </c>
      <c r="Q398" s="22"/>
    </row>
    <row r="399" spans="1:17" s="106" customFormat="1" x14ac:dyDescent="0.25">
      <c r="A399" s="29">
        <v>396</v>
      </c>
      <c r="B399" s="71" t="str">
        <f>IFERROR(VLOOKUP($A399,Baggrundsark!$F$4:$V$2502,10,FALSE),"")</f>
        <v/>
      </c>
      <c r="C399" s="71" t="str">
        <f>IFERROR(VLOOKUP($A399,Baggrundsark!$F$4:$T$2502,11,FALSE),"")</f>
        <v/>
      </c>
      <c r="D399" s="71" t="str">
        <f>IFERROR(VLOOKUP($A399,Baggrundsark!$F$4:$T$2502,13,FALSE),"")</f>
        <v/>
      </c>
      <c r="E399" s="71" t="str">
        <f>IFERROR(VLOOKUP($A399,Baggrundsark!$F$4:$T$2502,14,FALSE),"")</f>
        <v/>
      </c>
      <c r="F399" s="71" t="str">
        <f>IFERROR(VLOOKUP($A399,Baggrundsark!$F$4:$V$2502,17,FALSE),"")</f>
        <v/>
      </c>
      <c r="G399" s="72"/>
      <c r="H399" s="78" t="str">
        <f t="shared" si="25"/>
        <v/>
      </c>
      <c r="I399" s="79"/>
      <c r="J399" s="79"/>
      <c r="K399" s="79"/>
      <c r="L399" s="56" t="str">
        <f t="shared" si="24"/>
        <v/>
      </c>
      <c r="M399" s="78" t="str">
        <f t="shared" si="26"/>
        <v/>
      </c>
      <c r="N399" s="72"/>
      <c r="O399" s="74" t="str">
        <f t="shared" si="27"/>
        <v/>
      </c>
      <c r="Q399" s="22"/>
    </row>
    <row r="400" spans="1:17" s="106" customFormat="1" x14ac:dyDescent="0.25">
      <c r="A400" s="29">
        <v>397</v>
      </c>
      <c r="B400" s="71" t="str">
        <f>IFERROR(VLOOKUP($A400,Baggrundsark!$F$4:$V$2502,10,FALSE),"")</f>
        <v/>
      </c>
      <c r="C400" s="71" t="str">
        <f>IFERROR(VLOOKUP($A400,Baggrundsark!$F$4:$T$2502,11,FALSE),"")</f>
        <v/>
      </c>
      <c r="D400" s="71" t="str">
        <f>IFERROR(VLOOKUP($A400,Baggrundsark!$F$4:$T$2502,13,FALSE),"")</f>
        <v/>
      </c>
      <c r="E400" s="71" t="str">
        <f>IFERROR(VLOOKUP($A400,Baggrundsark!$F$4:$T$2502,14,FALSE),"")</f>
        <v/>
      </c>
      <c r="F400" s="71" t="str">
        <f>IFERROR(VLOOKUP($A400,Baggrundsark!$F$4:$V$2502,17,FALSE),"")</f>
        <v/>
      </c>
      <c r="G400" s="76"/>
      <c r="H400" s="78" t="str">
        <f t="shared" si="25"/>
        <v/>
      </c>
      <c r="I400" s="77"/>
      <c r="J400" s="77"/>
      <c r="K400" s="77"/>
      <c r="L400" s="56" t="str">
        <f t="shared" si="24"/>
        <v/>
      </c>
      <c r="M400" s="78" t="str">
        <f t="shared" si="26"/>
        <v/>
      </c>
      <c r="N400" s="76"/>
      <c r="O400" s="74" t="str">
        <f t="shared" si="27"/>
        <v/>
      </c>
      <c r="Q400" s="22"/>
    </row>
    <row r="401" spans="1:17" s="106" customFormat="1" x14ac:dyDescent="0.25">
      <c r="A401" s="29">
        <v>398</v>
      </c>
      <c r="B401" s="71" t="str">
        <f>IFERROR(VLOOKUP($A401,Baggrundsark!$F$4:$V$2502,10,FALSE),"")</f>
        <v/>
      </c>
      <c r="C401" s="71" t="str">
        <f>IFERROR(VLOOKUP($A401,Baggrundsark!$F$4:$T$2502,11,FALSE),"")</f>
        <v/>
      </c>
      <c r="D401" s="71" t="str">
        <f>IFERROR(VLOOKUP($A401,Baggrundsark!$F$4:$T$2502,13,FALSE),"")</f>
        <v/>
      </c>
      <c r="E401" s="71" t="str">
        <f>IFERROR(VLOOKUP($A401,Baggrundsark!$F$4:$T$2502,14,FALSE),"")</f>
        <v/>
      </c>
      <c r="F401" s="71" t="str">
        <f>IFERROR(VLOOKUP($A401,Baggrundsark!$F$4:$V$2502,17,FALSE),"")</f>
        <v/>
      </c>
      <c r="G401" s="72"/>
      <c r="H401" s="78" t="str">
        <f t="shared" si="25"/>
        <v/>
      </c>
      <c r="I401" s="79"/>
      <c r="J401" s="79"/>
      <c r="K401" s="79"/>
      <c r="L401" s="56" t="str">
        <f t="shared" si="24"/>
        <v/>
      </c>
      <c r="M401" s="78" t="str">
        <f t="shared" si="26"/>
        <v/>
      </c>
      <c r="N401" s="72"/>
      <c r="O401" s="74" t="str">
        <f t="shared" si="27"/>
        <v/>
      </c>
      <c r="Q401" s="22"/>
    </row>
    <row r="402" spans="1:17" s="106" customFormat="1" x14ac:dyDescent="0.25">
      <c r="A402" s="29">
        <v>399</v>
      </c>
      <c r="B402" s="71" t="str">
        <f>IFERROR(VLOOKUP($A402,Baggrundsark!$F$4:$V$2502,10,FALSE),"")</f>
        <v/>
      </c>
      <c r="C402" s="71" t="str">
        <f>IFERROR(VLOOKUP($A402,Baggrundsark!$F$4:$T$2502,11,FALSE),"")</f>
        <v/>
      </c>
      <c r="D402" s="71" t="str">
        <f>IFERROR(VLOOKUP($A402,Baggrundsark!$F$4:$T$2502,13,FALSE),"")</f>
        <v/>
      </c>
      <c r="E402" s="71" t="str">
        <f>IFERROR(VLOOKUP($A402,Baggrundsark!$F$4:$T$2502,14,FALSE),"")</f>
        <v/>
      </c>
      <c r="F402" s="71" t="str">
        <f>IFERROR(VLOOKUP($A402,Baggrundsark!$F$4:$V$2502,17,FALSE),"")</f>
        <v/>
      </c>
      <c r="G402" s="76"/>
      <c r="H402" s="78" t="str">
        <f t="shared" si="25"/>
        <v/>
      </c>
      <c r="I402" s="77"/>
      <c r="J402" s="77"/>
      <c r="K402" s="77"/>
      <c r="L402" s="56" t="str">
        <f t="shared" si="24"/>
        <v/>
      </c>
      <c r="M402" s="78" t="str">
        <f t="shared" si="26"/>
        <v/>
      </c>
      <c r="N402" s="76"/>
      <c r="O402" s="74" t="str">
        <f t="shared" si="27"/>
        <v/>
      </c>
      <c r="Q402" s="22"/>
    </row>
    <row r="403" spans="1:17" s="106" customFormat="1" x14ac:dyDescent="0.25">
      <c r="A403" s="29">
        <v>400</v>
      </c>
      <c r="B403" s="71" t="str">
        <f>IFERROR(VLOOKUP($A403,Baggrundsark!$F$4:$V$2502,10,FALSE),"")</f>
        <v/>
      </c>
      <c r="C403" s="71" t="str">
        <f>IFERROR(VLOOKUP($A403,Baggrundsark!$F$4:$T$2502,11,FALSE),"")</f>
        <v/>
      </c>
      <c r="D403" s="71" t="str">
        <f>IFERROR(VLOOKUP($A403,Baggrundsark!$F$4:$T$2502,13,FALSE),"")</f>
        <v/>
      </c>
      <c r="E403" s="71" t="str">
        <f>IFERROR(VLOOKUP($A403,Baggrundsark!$F$4:$T$2502,14,FALSE),"")</f>
        <v/>
      </c>
      <c r="F403" s="71" t="str">
        <f>IFERROR(VLOOKUP($A403,Baggrundsark!$F$4:$V$2502,17,FALSE),"")</f>
        <v/>
      </c>
      <c r="G403" s="72"/>
      <c r="H403" s="78" t="str">
        <f t="shared" si="25"/>
        <v/>
      </c>
      <c r="I403" s="79"/>
      <c r="J403" s="79"/>
      <c r="K403" s="79"/>
      <c r="L403" s="56" t="str">
        <f t="shared" si="24"/>
        <v/>
      </c>
      <c r="M403" s="78" t="str">
        <f t="shared" si="26"/>
        <v/>
      </c>
      <c r="N403" s="72"/>
      <c r="O403" s="74" t="str">
        <f t="shared" si="27"/>
        <v/>
      </c>
      <c r="Q403" s="22"/>
    </row>
    <row r="404" spans="1:17" s="106" customFormat="1" x14ac:dyDescent="0.25">
      <c r="A404" s="29">
        <v>401</v>
      </c>
      <c r="B404" s="71" t="str">
        <f>IFERROR(VLOOKUP($A404,Baggrundsark!$F$4:$V$2502,10,FALSE),"")</f>
        <v/>
      </c>
      <c r="C404" s="71" t="str">
        <f>IFERROR(VLOOKUP($A404,Baggrundsark!$F$4:$T$2502,11,FALSE),"")</f>
        <v/>
      </c>
      <c r="D404" s="71" t="str">
        <f>IFERROR(VLOOKUP($A404,Baggrundsark!$F$4:$T$2502,13,FALSE),"")</f>
        <v/>
      </c>
      <c r="E404" s="71" t="str">
        <f>IFERROR(VLOOKUP($A404,Baggrundsark!$F$4:$T$2502,14,FALSE),"")</f>
        <v/>
      </c>
      <c r="F404" s="71" t="str">
        <f>IFERROR(VLOOKUP($A404,Baggrundsark!$F$4:$V$2502,17,FALSE),"")</f>
        <v/>
      </c>
      <c r="G404" s="76"/>
      <c r="H404" s="78" t="str">
        <f t="shared" si="25"/>
        <v/>
      </c>
      <c r="I404" s="77"/>
      <c r="J404" s="77"/>
      <c r="K404" s="77"/>
      <c r="L404" s="56" t="str">
        <f t="shared" si="24"/>
        <v/>
      </c>
      <c r="M404" s="78" t="str">
        <f t="shared" si="26"/>
        <v/>
      </c>
      <c r="N404" s="76"/>
      <c r="O404" s="74" t="str">
        <f t="shared" si="27"/>
        <v/>
      </c>
      <c r="Q404" s="22"/>
    </row>
    <row r="405" spans="1:17" s="106" customFormat="1" x14ac:dyDescent="0.25">
      <c r="A405" s="29">
        <v>402</v>
      </c>
      <c r="B405" s="71" t="str">
        <f>IFERROR(VLOOKUP($A405,Baggrundsark!$F$4:$V$2502,10,FALSE),"")</f>
        <v/>
      </c>
      <c r="C405" s="71" t="str">
        <f>IFERROR(VLOOKUP($A405,Baggrundsark!$F$4:$T$2502,11,FALSE),"")</f>
        <v/>
      </c>
      <c r="D405" s="71" t="str">
        <f>IFERROR(VLOOKUP($A405,Baggrundsark!$F$4:$T$2502,13,FALSE),"")</f>
        <v/>
      </c>
      <c r="E405" s="71" t="str">
        <f>IFERROR(VLOOKUP($A405,Baggrundsark!$F$4:$T$2502,14,FALSE),"")</f>
        <v/>
      </c>
      <c r="F405" s="71" t="str">
        <f>IFERROR(VLOOKUP($A405,Baggrundsark!$F$4:$V$2502,17,FALSE),"")</f>
        <v/>
      </c>
      <c r="G405" s="72"/>
      <c r="H405" s="78" t="str">
        <f t="shared" si="25"/>
        <v/>
      </c>
      <c r="I405" s="79"/>
      <c r="J405" s="79"/>
      <c r="K405" s="79"/>
      <c r="L405" s="56" t="str">
        <f t="shared" si="24"/>
        <v/>
      </c>
      <c r="M405" s="78" t="str">
        <f t="shared" si="26"/>
        <v/>
      </c>
      <c r="N405" s="72"/>
      <c r="O405" s="74" t="str">
        <f t="shared" si="27"/>
        <v/>
      </c>
      <c r="Q405" s="22"/>
    </row>
    <row r="406" spans="1:17" s="106" customFormat="1" x14ac:dyDescent="0.25">
      <c r="A406" s="29">
        <v>403</v>
      </c>
      <c r="B406" s="71" t="str">
        <f>IFERROR(VLOOKUP($A406,Baggrundsark!$F$4:$V$2502,10,FALSE),"")</f>
        <v/>
      </c>
      <c r="C406" s="71" t="str">
        <f>IFERROR(VLOOKUP($A406,Baggrundsark!$F$4:$T$2502,11,FALSE),"")</f>
        <v/>
      </c>
      <c r="D406" s="71" t="str">
        <f>IFERROR(VLOOKUP($A406,Baggrundsark!$F$4:$T$2502,13,FALSE),"")</f>
        <v/>
      </c>
      <c r="E406" s="71" t="str">
        <f>IFERROR(VLOOKUP($A406,Baggrundsark!$F$4:$T$2502,14,FALSE),"")</f>
        <v/>
      </c>
      <c r="F406" s="71" t="str">
        <f>IFERROR(VLOOKUP($A406,Baggrundsark!$F$4:$V$2502,17,FALSE),"")</f>
        <v/>
      </c>
      <c r="G406" s="76"/>
      <c r="H406" s="78" t="str">
        <f t="shared" si="25"/>
        <v/>
      </c>
      <c r="I406" s="77"/>
      <c r="J406" s="77"/>
      <c r="K406" s="77"/>
      <c r="L406" s="56" t="str">
        <f t="shared" si="24"/>
        <v/>
      </c>
      <c r="M406" s="78" t="str">
        <f t="shared" si="26"/>
        <v/>
      </c>
      <c r="N406" s="76"/>
      <c r="O406" s="74" t="str">
        <f t="shared" si="27"/>
        <v/>
      </c>
      <c r="Q406" s="22"/>
    </row>
    <row r="407" spans="1:17" s="106" customFormat="1" x14ac:dyDescent="0.25">
      <c r="A407" s="29">
        <v>404</v>
      </c>
      <c r="B407" s="71" t="str">
        <f>IFERROR(VLOOKUP($A407,Baggrundsark!$F$4:$V$2502,10,FALSE),"")</f>
        <v/>
      </c>
      <c r="C407" s="71" t="str">
        <f>IFERROR(VLOOKUP($A407,Baggrundsark!$F$4:$T$2502,11,FALSE),"")</f>
        <v/>
      </c>
      <c r="D407" s="71" t="str">
        <f>IFERROR(VLOOKUP($A407,Baggrundsark!$F$4:$T$2502,13,FALSE),"")</f>
        <v/>
      </c>
      <c r="E407" s="71" t="str">
        <f>IFERROR(VLOOKUP($A407,Baggrundsark!$F$4:$T$2502,14,FALSE),"")</f>
        <v/>
      </c>
      <c r="F407" s="71" t="str">
        <f>IFERROR(VLOOKUP($A407,Baggrundsark!$F$4:$V$2502,17,FALSE),"")</f>
        <v/>
      </c>
      <c r="G407" s="72"/>
      <c r="H407" s="78" t="str">
        <f t="shared" si="25"/>
        <v/>
      </c>
      <c r="I407" s="79"/>
      <c r="J407" s="79"/>
      <c r="K407" s="79"/>
      <c r="L407" s="56" t="str">
        <f t="shared" si="24"/>
        <v/>
      </c>
      <c r="M407" s="78" t="str">
        <f t="shared" si="26"/>
        <v/>
      </c>
      <c r="N407" s="72"/>
      <c r="O407" s="74" t="str">
        <f t="shared" si="27"/>
        <v/>
      </c>
      <c r="Q407" s="22"/>
    </row>
    <row r="408" spans="1:17" s="106" customFormat="1" x14ac:dyDescent="0.25">
      <c r="A408" s="29">
        <v>405</v>
      </c>
      <c r="B408" s="71" t="str">
        <f>IFERROR(VLOOKUP($A408,Baggrundsark!$F$4:$V$2502,10,FALSE),"")</f>
        <v/>
      </c>
      <c r="C408" s="71" t="str">
        <f>IFERROR(VLOOKUP($A408,Baggrundsark!$F$4:$T$2502,11,FALSE),"")</f>
        <v/>
      </c>
      <c r="D408" s="71" t="str">
        <f>IFERROR(VLOOKUP($A408,Baggrundsark!$F$4:$T$2502,13,FALSE),"")</f>
        <v/>
      </c>
      <c r="E408" s="71" t="str">
        <f>IFERROR(VLOOKUP($A408,Baggrundsark!$F$4:$T$2502,14,FALSE),"")</f>
        <v/>
      </c>
      <c r="F408" s="71" t="str">
        <f>IFERROR(VLOOKUP($A408,Baggrundsark!$F$4:$V$2502,17,FALSE),"")</f>
        <v/>
      </c>
      <c r="G408" s="76"/>
      <c r="H408" s="78" t="str">
        <f t="shared" si="25"/>
        <v/>
      </c>
      <c r="I408" s="77"/>
      <c r="J408" s="77"/>
      <c r="K408" s="77"/>
      <c r="L408" s="56" t="str">
        <f t="shared" si="24"/>
        <v/>
      </c>
      <c r="M408" s="78" t="str">
        <f t="shared" si="26"/>
        <v/>
      </c>
      <c r="N408" s="76"/>
      <c r="O408" s="74" t="str">
        <f t="shared" si="27"/>
        <v/>
      </c>
      <c r="Q408" s="22"/>
    </row>
    <row r="409" spans="1:17" s="106" customFormat="1" x14ac:dyDescent="0.25">
      <c r="A409" s="29">
        <v>406</v>
      </c>
      <c r="B409" s="71" t="str">
        <f>IFERROR(VLOOKUP($A409,Baggrundsark!$F$4:$V$2502,10,FALSE),"")</f>
        <v/>
      </c>
      <c r="C409" s="71" t="str">
        <f>IFERROR(VLOOKUP($A409,Baggrundsark!$F$4:$T$2502,11,FALSE),"")</f>
        <v/>
      </c>
      <c r="D409" s="71" t="str">
        <f>IFERROR(VLOOKUP($A409,Baggrundsark!$F$4:$T$2502,13,FALSE),"")</f>
        <v/>
      </c>
      <c r="E409" s="71" t="str">
        <f>IFERROR(VLOOKUP($A409,Baggrundsark!$F$4:$T$2502,14,FALSE),"")</f>
        <v/>
      </c>
      <c r="F409" s="71" t="str">
        <f>IFERROR(VLOOKUP($A409,Baggrundsark!$F$4:$V$2502,17,FALSE),"")</f>
        <v/>
      </c>
      <c r="G409" s="72"/>
      <c r="H409" s="78" t="str">
        <f t="shared" si="25"/>
        <v/>
      </c>
      <c r="I409" s="79"/>
      <c r="J409" s="79"/>
      <c r="K409" s="79"/>
      <c r="L409" s="56" t="str">
        <f t="shared" si="24"/>
        <v/>
      </c>
      <c r="M409" s="78" t="str">
        <f t="shared" si="26"/>
        <v/>
      </c>
      <c r="N409" s="72"/>
      <c r="O409" s="74" t="str">
        <f t="shared" si="27"/>
        <v/>
      </c>
      <c r="Q409" s="22"/>
    </row>
    <row r="410" spans="1:17" s="106" customFormat="1" x14ac:dyDescent="0.25">
      <c r="A410" s="29">
        <v>407</v>
      </c>
      <c r="B410" s="71" t="str">
        <f>IFERROR(VLOOKUP($A410,Baggrundsark!$F$4:$V$2502,10,FALSE),"")</f>
        <v/>
      </c>
      <c r="C410" s="71" t="str">
        <f>IFERROR(VLOOKUP($A410,Baggrundsark!$F$4:$T$2502,11,FALSE),"")</f>
        <v/>
      </c>
      <c r="D410" s="71" t="str">
        <f>IFERROR(VLOOKUP($A410,Baggrundsark!$F$4:$T$2502,13,FALSE),"")</f>
        <v/>
      </c>
      <c r="E410" s="71" t="str">
        <f>IFERROR(VLOOKUP($A410,Baggrundsark!$F$4:$T$2502,14,FALSE),"")</f>
        <v/>
      </c>
      <c r="F410" s="71" t="str">
        <f>IFERROR(VLOOKUP($A410,Baggrundsark!$F$4:$V$2502,17,FALSE),"")</f>
        <v/>
      </c>
      <c r="G410" s="76"/>
      <c r="H410" s="78" t="str">
        <f t="shared" si="25"/>
        <v/>
      </c>
      <c r="I410" s="77"/>
      <c r="J410" s="77"/>
      <c r="K410" s="77"/>
      <c r="L410" s="56" t="str">
        <f t="shared" si="24"/>
        <v/>
      </c>
      <c r="M410" s="78" t="str">
        <f t="shared" si="26"/>
        <v/>
      </c>
      <c r="N410" s="76"/>
      <c r="O410" s="74" t="str">
        <f t="shared" si="27"/>
        <v/>
      </c>
      <c r="Q410" s="22"/>
    </row>
    <row r="411" spans="1:17" s="106" customFormat="1" x14ac:dyDescent="0.25">
      <c r="A411" s="29">
        <v>408</v>
      </c>
      <c r="B411" s="71" t="str">
        <f>IFERROR(VLOOKUP($A411,Baggrundsark!$F$4:$V$2502,10,FALSE),"")</f>
        <v/>
      </c>
      <c r="C411" s="71" t="str">
        <f>IFERROR(VLOOKUP($A411,Baggrundsark!$F$4:$T$2502,11,FALSE),"")</f>
        <v/>
      </c>
      <c r="D411" s="71" t="str">
        <f>IFERROR(VLOOKUP($A411,Baggrundsark!$F$4:$T$2502,13,FALSE),"")</f>
        <v/>
      </c>
      <c r="E411" s="71" t="str">
        <f>IFERROR(VLOOKUP($A411,Baggrundsark!$F$4:$T$2502,14,FALSE),"")</f>
        <v/>
      </c>
      <c r="F411" s="71" t="str">
        <f>IFERROR(VLOOKUP($A411,Baggrundsark!$F$4:$V$2502,17,FALSE),"")</f>
        <v/>
      </c>
      <c r="G411" s="72"/>
      <c r="H411" s="78" t="str">
        <f t="shared" si="25"/>
        <v/>
      </c>
      <c r="I411" s="79"/>
      <c r="J411" s="79"/>
      <c r="K411" s="79"/>
      <c r="L411" s="56" t="str">
        <f t="shared" si="24"/>
        <v/>
      </c>
      <c r="M411" s="78" t="str">
        <f t="shared" si="26"/>
        <v/>
      </c>
      <c r="N411" s="72"/>
      <c r="O411" s="74" t="str">
        <f t="shared" si="27"/>
        <v/>
      </c>
      <c r="Q411" s="22"/>
    </row>
    <row r="412" spans="1:17" s="106" customFormat="1" x14ac:dyDescent="0.25">
      <c r="A412" s="29">
        <v>409</v>
      </c>
      <c r="B412" s="71" t="str">
        <f>IFERROR(VLOOKUP($A412,Baggrundsark!$F$4:$V$2502,10,FALSE),"")</f>
        <v/>
      </c>
      <c r="C412" s="71" t="str">
        <f>IFERROR(VLOOKUP($A412,Baggrundsark!$F$4:$T$2502,11,FALSE),"")</f>
        <v/>
      </c>
      <c r="D412" s="71" t="str">
        <f>IFERROR(VLOOKUP($A412,Baggrundsark!$F$4:$T$2502,13,FALSE),"")</f>
        <v/>
      </c>
      <c r="E412" s="71" t="str">
        <f>IFERROR(VLOOKUP($A412,Baggrundsark!$F$4:$T$2502,14,FALSE),"")</f>
        <v/>
      </c>
      <c r="F412" s="71" t="str">
        <f>IFERROR(VLOOKUP($A412,Baggrundsark!$F$4:$V$2502,17,FALSE),"")</f>
        <v/>
      </c>
      <c r="G412" s="76"/>
      <c r="H412" s="78" t="str">
        <f t="shared" si="25"/>
        <v/>
      </c>
      <c r="I412" s="77"/>
      <c r="J412" s="77"/>
      <c r="K412" s="77"/>
      <c r="L412" s="56" t="str">
        <f t="shared" si="24"/>
        <v/>
      </c>
      <c r="M412" s="78" t="str">
        <f t="shared" si="26"/>
        <v/>
      </c>
      <c r="N412" s="76"/>
      <c r="O412" s="74" t="str">
        <f t="shared" si="27"/>
        <v/>
      </c>
      <c r="Q412" s="22"/>
    </row>
    <row r="413" spans="1:17" s="106" customFormat="1" x14ac:dyDescent="0.25">
      <c r="A413" s="29">
        <v>410</v>
      </c>
      <c r="B413" s="71" t="str">
        <f>IFERROR(VLOOKUP($A413,Baggrundsark!$F$4:$V$2502,10,FALSE),"")</f>
        <v/>
      </c>
      <c r="C413" s="71" t="str">
        <f>IFERROR(VLOOKUP($A413,Baggrundsark!$F$4:$T$2502,11,FALSE),"")</f>
        <v/>
      </c>
      <c r="D413" s="71" t="str">
        <f>IFERROR(VLOOKUP($A413,Baggrundsark!$F$4:$T$2502,13,FALSE),"")</f>
        <v/>
      </c>
      <c r="E413" s="71" t="str">
        <f>IFERROR(VLOOKUP($A413,Baggrundsark!$F$4:$T$2502,14,FALSE),"")</f>
        <v/>
      </c>
      <c r="F413" s="71" t="str">
        <f>IFERROR(VLOOKUP($A413,Baggrundsark!$F$4:$V$2502,17,FALSE),"")</f>
        <v/>
      </c>
      <c r="G413" s="72"/>
      <c r="H413" s="78" t="str">
        <f t="shared" si="25"/>
        <v/>
      </c>
      <c r="I413" s="79"/>
      <c r="J413" s="79"/>
      <c r="K413" s="79"/>
      <c r="L413" s="56" t="str">
        <f t="shared" si="24"/>
        <v/>
      </c>
      <c r="M413" s="78" t="str">
        <f t="shared" si="26"/>
        <v/>
      </c>
      <c r="N413" s="72"/>
      <c r="O413" s="74" t="str">
        <f t="shared" si="27"/>
        <v/>
      </c>
      <c r="Q413" s="22"/>
    </row>
    <row r="414" spans="1:17" s="106" customFormat="1" x14ac:dyDescent="0.25">
      <c r="A414" s="29">
        <v>411</v>
      </c>
      <c r="B414" s="71" t="str">
        <f>IFERROR(VLOOKUP($A414,Baggrundsark!$F$4:$V$2502,10,FALSE),"")</f>
        <v/>
      </c>
      <c r="C414" s="71" t="str">
        <f>IFERROR(VLOOKUP($A414,Baggrundsark!$F$4:$T$2502,11,FALSE),"")</f>
        <v/>
      </c>
      <c r="D414" s="71" t="str">
        <f>IFERROR(VLOOKUP($A414,Baggrundsark!$F$4:$T$2502,13,FALSE),"")</f>
        <v/>
      </c>
      <c r="E414" s="71" t="str">
        <f>IFERROR(VLOOKUP($A414,Baggrundsark!$F$4:$T$2502,14,FALSE),"")</f>
        <v/>
      </c>
      <c r="F414" s="71" t="str">
        <f>IFERROR(VLOOKUP($A414,Baggrundsark!$F$4:$V$2502,17,FALSE),"")</f>
        <v/>
      </c>
      <c r="G414" s="76"/>
      <c r="H414" s="78" t="str">
        <f t="shared" si="25"/>
        <v/>
      </c>
      <c r="I414" s="77"/>
      <c r="J414" s="77"/>
      <c r="K414" s="77"/>
      <c r="L414" s="56" t="str">
        <f t="shared" si="24"/>
        <v/>
      </c>
      <c r="M414" s="78" t="str">
        <f t="shared" si="26"/>
        <v/>
      </c>
      <c r="N414" s="76"/>
      <c r="O414" s="74" t="str">
        <f t="shared" si="27"/>
        <v/>
      </c>
      <c r="Q414" s="22"/>
    </row>
    <row r="415" spans="1:17" s="106" customFormat="1" x14ac:dyDescent="0.25">
      <c r="A415" s="29">
        <v>412</v>
      </c>
      <c r="B415" s="71" t="str">
        <f>IFERROR(VLOOKUP($A415,Baggrundsark!$F$4:$V$2502,10,FALSE),"")</f>
        <v/>
      </c>
      <c r="C415" s="71" t="str">
        <f>IFERROR(VLOOKUP($A415,Baggrundsark!$F$4:$T$2502,11,FALSE),"")</f>
        <v/>
      </c>
      <c r="D415" s="71" t="str">
        <f>IFERROR(VLOOKUP($A415,Baggrundsark!$F$4:$T$2502,13,FALSE),"")</f>
        <v/>
      </c>
      <c r="E415" s="71" t="str">
        <f>IFERROR(VLOOKUP($A415,Baggrundsark!$F$4:$T$2502,14,FALSE),"")</f>
        <v/>
      </c>
      <c r="F415" s="71" t="str">
        <f>IFERROR(VLOOKUP($A415,Baggrundsark!$F$4:$V$2502,17,FALSE),"")</f>
        <v/>
      </c>
      <c r="G415" s="72"/>
      <c r="H415" s="78" t="str">
        <f t="shared" si="25"/>
        <v/>
      </c>
      <c r="I415" s="79"/>
      <c r="J415" s="79"/>
      <c r="K415" s="79"/>
      <c r="L415" s="56" t="str">
        <f t="shared" si="24"/>
        <v/>
      </c>
      <c r="M415" s="78" t="str">
        <f t="shared" si="26"/>
        <v/>
      </c>
      <c r="N415" s="72"/>
      <c r="O415" s="74" t="str">
        <f t="shared" si="27"/>
        <v/>
      </c>
      <c r="Q415" s="22"/>
    </row>
    <row r="416" spans="1:17" s="106" customFormat="1" x14ac:dyDescent="0.25">
      <c r="A416" s="29">
        <v>413</v>
      </c>
      <c r="B416" s="71" t="str">
        <f>IFERROR(VLOOKUP($A416,Baggrundsark!$F$4:$V$2502,10,FALSE),"")</f>
        <v/>
      </c>
      <c r="C416" s="71" t="str">
        <f>IFERROR(VLOOKUP($A416,Baggrundsark!$F$4:$T$2502,11,FALSE),"")</f>
        <v/>
      </c>
      <c r="D416" s="71" t="str">
        <f>IFERROR(VLOOKUP($A416,Baggrundsark!$F$4:$T$2502,13,FALSE),"")</f>
        <v/>
      </c>
      <c r="E416" s="71" t="str">
        <f>IFERROR(VLOOKUP($A416,Baggrundsark!$F$4:$T$2502,14,FALSE),"")</f>
        <v/>
      </c>
      <c r="F416" s="71" t="str">
        <f>IFERROR(VLOOKUP($A416,Baggrundsark!$F$4:$V$2502,17,FALSE),"")</f>
        <v/>
      </c>
      <c r="G416" s="76"/>
      <c r="H416" s="78" t="str">
        <f t="shared" si="25"/>
        <v/>
      </c>
      <c r="I416" s="77"/>
      <c r="J416" s="77"/>
      <c r="K416" s="77"/>
      <c r="L416" s="56" t="str">
        <f t="shared" si="24"/>
        <v/>
      </c>
      <c r="M416" s="78" t="str">
        <f t="shared" si="26"/>
        <v/>
      </c>
      <c r="N416" s="76"/>
      <c r="O416" s="74" t="str">
        <f t="shared" si="27"/>
        <v/>
      </c>
      <c r="Q416" s="22"/>
    </row>
    <row r="417" spans="1:17" s="106" customFormat="1" x14ac:dyDescent="0.25">
      <c r="A417" s="29">
        <v>414</v>
      </c>
      <c r="B417" s="71" t="str">
        <f>IFERROR(VLOOKUP($A417,Baggrundsark!$F$4:$V$2502,10,FALSE),"")</f>
        <v/>
      </c>
      <c r="C417" s="71" t="str">
        <f>IFERROR(VLOOKUP($A417,Baggrundsark!$F$4:$T$2502,11,FALSE),"")</f>
        <v/>
      </c>
      <c r="D417" s="71" t="str">
        <f>IFERROR(VLOOKUP($A417,Baggrundsark!$F$4:$T$2502,13,FALSE),"")</f>
        <v/>
      </c>
      <c r="E417" s="71" t="str">
        <f>IFERROR(VLOOKUP($A417,Baggrundsark!$F$4:$T$2502,14,FALSE),"")</f>
        <v/>
      </c>
      <c r="F417" s="71" t="str">
        <f>IFERROR(VLOOKUP($A417,Baggrundsark!$F$4:$V$2502,17,FALSE),"")</f>
        <v/>
      </c>
      <c r="G417" s="72"/>
      <c r="H417" s="78" t="str">
        <f t="shared" si="25"/>
        <v/>
      </c>
      <c r="I417" s="79"/>
      <c r="J417" s="79"/>
      <c r="K417" s="79"/>
      <c r="L417" s="56" t="str">
        <f t="shared" si="24"/>
        <v/>
      </c>
      <c r="M417" s="78" t="str">
        <f t="shared" si="26"/>
        <v/>
      </c>
      <c r="N417" s="72"/>
      <c r="O417" s="74" t="str">
        <f t="shared" si="27"/>
        <v/>
      </c>
      <c r="Q417" s="22"/>
    </row>
    <row r="418" spans="1:17" s="106" customFormat="1" x14ac:dyDescent="0.25">
      <c r="A418" s="29">
        <v>415</v>
      </c>
      <c r="B418" s="71" t="str">
        <f>IFERROR(VLOOKUP($A418,Baggrundsark!$F$4:$V$2502,10,FALSE),"")</f>
        <v/>
      </c>
      <c r="C418" s="71" t="str">
        <f>IFERROR(VLOOKUP($A418,Baggrundsark!$F$4:$T$2502,11,FALSE),"")</f>
        <v/>
      </c>
      <c r="D418" s="71" t="str">
        <f>IFERROR(VLOOKUP($A418,Baggrundsark!$F$4:$T$2502,13,FALSE),"")</f>
        <v/>
      </c>
      <c r="E418" s="71" t="str">
        <f>IFERROR(VLOOKUP($A418,Baggrundsark!$F$4:$T$2502,14,FALSE),"")</f>
        <v/>
      </c>
      <c r="F418" s="71" t="str">
        <f>IFERROR(VLOOKUP($A418,Baggrundsark!$F$4:$V$2502,17,FALSE),"")</f>
        <v/>
      </c>
      <c r="G418" s="76"/>
      <c r="H418" s="78" t="str">
        <f t="shared" si="25"/>
        <v/>
      </c>
      <c r="I418" s="77"/>
      <c r="J418" s="77"/>
      <c r="K418" s="77"/>
      <c r="L418" s="56" t="str">
        <f t="shared" si="24"/>
        <v/>
      </c>
      <c r="M418" s="78" t="str">
        <f t="shared" si="26"/>
        <v/>
      </c>
      <c r="N418" s="76"/>
      <c r="O418" s="74" t="str">
        <f t="shared" si="27"/>
        <v/>
      </c>
      <c r="Q418" s="22"/>
    </row>
    <row r="419" spans="1:17" s="106" customFormat="1" x14ac:dyDescent="0.25">
      <c r="A419" s="29">
        <v>416</v>
      </c>
      <c r="B419" s="71" t="str">
        <f>IFERROR(VLOOKUP($A419,Baggrundsark!$F$4:$V$2502,10,FALSE),"")</f>
        <v/>
      </c>
      <c r="C419" s="71" t="str">
        <f>IFERROR(VLOOKUP($A419,Baggrundsark!$F$4:$T$2502,11,FALSE),"")</f>
        <v/>
      </c>
      <c r="D419" s="71" t="str">
        <f>IFERROR(VLOOKUP($A419,Baggrundsark!$F$4:$T$2502,13,FALSE),"")</f>
        <v/>
      </c>
      <c r="E419" s="71" t="str">
        <f>IFERROR(VLOOKUP($A419,Baggrundsark!$F$4:$T$2502,14,FALSE),"")</f>
        <v/>
      </c>
      <c r="F419" s="71" t="str">
        <f>IFERROR(VLOOKUP($A419,Baggrundsark!$F$4:$V$2502,17,FALSE),"")</f>
        <v/>
      </c>
      <c r="G419" s="72"/>
      <c r="H419" s="78" t="str">
        <f t="shared" si="25"/>
        <v/>
      </c>
      <c r="I419" s="79"/>
      <c r="J419" s="79"/>
      <c r="K419" s="79"/>
      <c r="L419" s="56" t="str">
        <f t="shared" si="24"/>
        <v/>
      </c>
      <c r="M419" s="78" t="str">
        <f t="shared" si="26"/>
        <v/>
      </c>
      <c r="N419" s="72"/>
      <c r="O419" s="74" t="str">
        <f t="shared" si="27"/>
        <v/>
      </c>
      <c r="Q419" s="22"/>
    </row>
    <row r="420" spans="1:17" s="106" customFormat="1" x14ac:dyDescent="0.25">
      <c r="A420" s="29">
        <v>417</v>
      </c>
      <c r="B420" s="71" t="str">
        <f>IFERROR(VLOOKUP($A420,Baggrundsark!$F$4:$V$2502,10,FALSE),"")</f>
        <v/>
      </c>
      <c r="C420" s="71" t="str">
        <f>IFERROR(VLOOKUP($A420,Baggrundsark!$F$4:$T$2502,11,FALSE),"")</f>
        <v/>
      </c>
      <c r="D420" s="71" t="str">
        <f>IFERROR(VLOOKUP($A420,Baggrundsark!$F$4:$T$2502,13,FALSE),"")</f>
        <v/>
      </c>
      <c r="E420" s="71" t="str">
        <f>IFERROR(VLOOKUP($A420,Baggrundsark!$F$4:$T$2502,14,FALSE),"")</f>
        <v/>
      </c>
      <c r="F420" s="71" t="str">
        <f>IFERROR(VLOOKUP($A420,Baggrundsark!$F$4:$V$2502,17,FALSE),"")</f>
        <v/>
      </c>
      <c r="G420" s="76"/>
      <c r="H420" s="78" t="str">
        <f t="shared" si="25"/>
        <v/>
      </c>
      <c r="I420" s="77"/>
      <c r="J420" s="77"/>
      <c r="K420" s="77"/>
      <c r="L420" s="56" t="str">
        <f t="shared" si="24"/>
        <v/>
      </c>
      <c r="M420" s="78" t="str">
        <f t="shared" si="26"/>
        <v/>
      </c>
      <c r="N420" s="76"/>
      <c r="O420" s="74" t="str">
        <f t="shared" si="27"/>
        <v/>
      </c>
      <c r="Q420" s="22"/>
    </row>
    <row r="421" spans="1:17" s="106" customFormat="1" x14ac:dyDescent="0.25">
      <c r="A421" s="29">
        <v>418</v>
      </c>
      <c r="B421" s="71" t="str">
        <f>IFERROR(VLOOKUP($A421,Baggrundsark!$F$4:$V$2502,10,FALSE),"")</f>
        <v/>
      </c>
      <c r="C421" s="71" t="str">
        <f>IFERROR(VLOOKUP($A421,Baggrundsark!$F$4:$T$2502,11,FALSE),"")</f>
        <v/>
      </c>
      <c r="D421" s="71" t="str">
        <f>IFERROR(VLOOKUP($A421,Baggrundsark!$F$4:$T$2502,13,FALSE),"")</f>
        <v/>
      </c>
      <c r="E421" s="71" t="str">
        <f>IFERROR(VLOOKUP($A421,Baggrundsark!$F$4:$T$2502,14,FALSE),"")</f>
        <v/>
      </c>
      <c r="F421" s="71" t="str">
        <f>IFERROR(VLOOKUP($A421,Baggrundsark!$F$4:$V$2502,17,FALSE),"")</f>
        <v/>
      </c>
      <c r="G421" s="72"/>
      <c r="H421" s="78" t="str">
        <f t="shared" si="25"/>
        <v/>
      </c>
      <c r="I421" s="79"/>
      <c r="J421" s="79"/>
      <c r="K421" s="79"/>
      <c r="L421" s="56" t="str">
        <f t="shared" si="24"/>
        <v/>
      </c>
      <c r="M421" s="78" t="str">
        <f t="shared" si="26"/>
        <v/>
      </c>
      <c r="N421" s="72"/>
      <c r="O421" s="74" t="str">
        <f t="shared" si="27"/>
        <v/>
      </c>
      <c r="Q421" s="22"/>
    </row>
    <row r="422" spans="1:17" s="106" customFormat="1" x14ac:dyDescent="0.25">
      <c r="A422" s="29">
        <v>419</v>
      </c>
      <c r="B422" s="71" t="str">
        <f>IFERROR(VLOOKUP($A422,Baggrundsark!$F$4:$V$2502,10,FALSE),"")</f>
        <v/>
      </c>
      <c r="C422" s="71" t="str">
        <f>IFERROR(VLOOKUP($A422,Baggrundsark!$F$4:$T$2502,11,FALSE),"")</f>
        <v/>
      </c>
      <c r="D422" s="71" t="str">
        <f>IFERROR(VLOOKUP($A422,Baggrundsark!$F$4:$T$2502,13,FALSE),"")</f>
        <v/>
      </c>
      <c r="E422" s="71" t="str">
        <f>IFERROR(VLOOKUP($A422,Baggrundsark!$F$4:$T$2502,14,FALSE),"")</f>
        <v/>
      </c>
      <c r="F422" s="71" t="str">
        <f>IFERROR(VLOOKUP($A422,Baggrundsark!$F$4:$V$2502,17,FALSE),"")</f>
        <v/>
      </c>
      <c r="G422" s="76"/>
      <c r="H422" s="78" t="str">
        <f t="shared" si="25"/>
        <v/>
      </c>
      <c r="I422" s="77"/>
      <c r="J422" s="77"/>
      <c r="K422" s="77"/>
      <c r="L422" s="56" t="str">
        <f t="shared" si="24"/>
        <v/>
      </c>
      <c r="M422" s="78" t="str">
        <f t="shared" si="26"/>
        <v/>
      </c>
      <c r="N422" s="76"/>
      <c r="O422" s="74" t="str">
        <f t="shared" si="27"/>
        <v/>
      </c>
      <c r="Q422" s="22"/>
    </row>
    <row r="423" spans="1:17" s="106" customFormat="1" x14ac:dyDescent="0.25">
      <c r="A423" s="29">
        <v>420</v>
      </c>
      <c r="B423" s="71" t="str">
        <f>IFERROR(VLOOKUP($A423,Baggrundsark!$F$4:$V$2502,10,FALSE),"")</f>
        <v/>
      </c>
      <c r="C423" s="71" t="str">
        <f>IFERROR(VLOOKUP($A423,Baggrundsark!$F$4:$T$2502,11,FALSE),"")</f>
        <v/>
      </c>
      <c r="D423" s="71" t="str">
        <f>IFERROR(VLOOKUP($A423,Baggrundsark!$F$4:$T$2502,13,FALSE),"")</f>
        <v/>
      </c>
      <c r="E423" s="71" t="str">
        <f>IFERROR(VLOOKUP($A423,Baggrundsark!$F$4:$T$2502,14,FALSE),"")</f>
        <v/>
      </c>
      <c r="F423" s="71" t="str">
        <f>IFERROR(VLOOKUP($A423,Baggrundsark!$F$4:$V$2502,17,FALSE),"")</f>
        <v/>
      </c>
      <c r="G423" s="72"/>
      <c r="H423" s="78" t="str">
        <f t="shared" si="25"/>
        <v/>
      </c>
      <c r="I423" s="79"/>
      <c r="J423" s="79"/>
      <c r="K423" s="79"/>
      <c r="L423" s="56" t="str">
        <f t="shared" si="24"/>
        <v/>
      </c>
      <c r="M423" s="78" t="str">
        <f t="shared" si="26"/>
        <v/>
      </c>
      <c r="N423" s="72"/>
      <c r="O423" s="74" t="str">
        <f t="shared" si="27"/>
        <v/>
      </c>
      <c r="Q423" s="22"/>
    </row>
    <row r="424" spans="1:17" s="106" customFormat="1" x14ac:dyDescent="0.25">
      <c r="A424" s="29">
        <v>421</v>
      </c>
      <c r="B424" s="71" t="str">
        <f>IFERROR(VLOOKUP($A424,Baggrundsark!$F$4:$V$2502,10,FALSE),"")</f>
        <v/>
      </c>
      <c r="C424" s="71" t="str">
        <f>IFERROR(VLOOKUP($A424,Baggrundsark!$F$4:$T$2502,11,FALSE),"")</f>
        <v/>
      </c>
      <c r="D424" s="71" t="str">
        <f>IFERROR(VLOOKUP($A424,Baggrundsark!$F$4:$T$2502,13,FALSE),"")</f>
        <v/>
      </c>
      <c r="E424" s="71" t="str">
        <f>IFERROR(VLOOKUP($A424,Baggrundsark!$F$4:$T$2502,14,FALSE),"")</f>
        <v/>
      </c>
      <c r="F424" s="71" t="str">
        <f>IFERROR(VLOOKUP($A424,Baggrundsark!$F$4:$V$2502,17,FALSE),"")</f>
        <v/>
      </c>
      <c r="G424" s="76"/>
      <c r="H424" s="78" t="str">
        <f t="shared" si="25"/>
        <v/>
      </c>
      <c r="I424" s="77"/>
      <c r="J424" s="77"/>
      <c r="K424" s="77"/>
      <c r="L424" s="56" t="str">
        <f t="shared" si="24"/>
        <v/>
      </c>
      <c r="M424" s="78" t="str">
        <f t="shared" si="26"/>
        <v/>
      </c>
      <c r="N424" s="76"/>
      <c r="O424" s="74" t="str">
        <f t="shared" si="27"/>
        <v/>
      </c>
      <c r="Q424" s="22"/>
    </row>
    <row r="425" spans="1:17" s="106" customFormat="1" x14ac:dyDescent="0.25">
      <c r="A425" s="29">
        <v>422</v>
      </c>
      <c r="B425" s="71" t="str">
        <f>IFERROR(VLOOKUP($A425,Baggrundsark!$F$4:$V$2502,10,FALSE),"")</f>
        <v/>
      </c>
      <c r="C425" s="71" t="str">
        <f>IFERROR(VLOOKUP($A425,Baggrundsark!$F$4:$T$2502,11,FALSE),"")</f>
        <v/>
      </c>
      <c r="D425" s="71" t="str">
        <f>IFERROR(VLOOKUP($A425,Baggrundsark!$F$4:$T$2502,13,FALSE),"")</f>
        <v/>
      </c>
      <c r="E425" s="71" t="str">
        <f>IFERROR(VLOOKUP($A425,Baggrundsark!$F$4:$T$2502,14,FALSE),"")</f>
        <v/>
      </c>
      <c r="F425" s="71" t="str">
        <f>IFERROR(VLOOKUP($A425,Baggrundsark!$F$4:$V$2502,17,FALSE),"")</f>
        <v/>
      </c>
      <c r="G425" s="72"/>
      <c r="H425" s="78" t="str">
        <f t="shared" si="25"/>
        <v/>
      </c>
      <c r="I425" s="79"/>
      <c r="J425" s="79"/>
      <c r="K425" s="79"/>
      <c r="L425" s="56" t="str">
        <f t="shared" si="24"/>
        <v/>
      </c>
      <c r="M425" s="78" t="str">
        <f t="shared" si="26"/>
        <v/>
      </c>
      <c r="N425" s="72"/>
      <c r="O425" s="74" t="str">
        <f t="shared" si="27"/>
        <v/>
      </c>
      <c r="Q425" s="22"/>
    </row>
    <row r="426" spans="1:17" s="106" customFormat="1" x14ac:dyDescent="0.25">
      <c r="A426" s="29">
        <v>423</v>
      </c>
      <c r="B426" s="71" t="str">
        <f>IFERROR(VLOOKUP($A426,Baggrundsark!$F$4:$V$2502,10,FALSE),"")</f>
        <v/>
      </c>
      <c r="C426" s="71" t="str">
        <f>IFERROR(VLOOKUP($A426,Baggrundsark!$F$4:$T$2502,11,FALSE),"")</f>
        <v/>
      </c>
      <c r="D426" s="71" t="str">
        <f>IFERROR(VLOOKUP($A426,Baggrundsark!$F$4:$T$2502,13,FALSE),"")</f>
        <v/>
      </c>
      <c r="E426" s="71" t="str">
        <f>IFERROR(VLOOKUP($A426,Baggrundsark!$F$4:$T$2502,14,FALSE),"")</f>
        <v/>
      </c>
      <c r="F426" s="71" t="str">
        <f>IFERROR(VLOOKUP($A426,Baggrundsark!$F$4:$V$2502,17,FALSE),"")</f>
        <v/>
      </c>
      <c r="G426" s="76"/>
      <c r="H426" s="78" t="str">
        <f t="shared" si="25"/>
        <v/>
      </c>
      <c r="I426" s="77"/>
      <c r="J426" s="77"/>
      <c r="K426" s="77"/>
      <c r="L426" s="56" t="str">
        <f t="shared" si="24"/>
        <v/>
      </c>
      <c r="M426" s="78" t="str">
        <f t="shared" si="26"/>
        <v/>
      </c>
      <c r="N426" s="76"/>
      <c r="O426" s="74" t="str">
        <f t="shared" si="27"/>
        <v/>
      </c>
      <c r="Q426" s="22"/>
    </row>
    <row r="427" spans="1:17" s="106" customFormat="1" x14ac:dyDescent="0.25">
      <c r="A427" s="29">
        <v>424</v>
      </c>
      <c r="B427" s="71" t="str">
        <f>IFERROR(VLOOKUP($A427,Baggrundsark!$F$4:$V$2502,10,FALSE),"")</f>
        <v/>
      </c>
      <c r="C427" s="71" t="str">
        <f>IFERROR(VLOOKUP($A427,Baggrundsark!$F$4:$T$2502,11,FALSE),"")</f>
        <v/>
      </c>
      <c r="D427" s="71" t="str">
        <f>IFERROR(VLOOKUP($A427,Baggrundsark!$F$4:$T$2502,13,FALSE),"")</f>
        <v/>
      </c>
      <c r="E427" s="71" t="str">
        <f>IFERROR(VLOOKUP($A427,Baggrundsark!$F$4:$T$2502,14,FALSE),"")</f>
        <v/>
      </c>
      <c r="F427" s="71" t="str">
        <f>IFERROR(VLOOKUP($A427,Baggrundsark!$F$4:$V$2502,17,FALSE),"")</f>
        <v/>
      </c>
      <c r="G427" s="72"/>
      <c r="H427" s="78" t="str">
        <f t="shared" si="25"/>
        <v/>
      </c>
      <c r="I427" s="79"/>
      <c r="J427" s="79"/>
      <c r="K427" s="79"/>
      <c r="L427" s="56" t="str">
        <f t="shared" si="24"/>
        <v/>
      </c>
      <c r="M427" s="78" t="str">
        <f t="shared" si="26"/>
        <v/>
      </c>
      <c r="N427" s="72"/>
      <c r="O427" s="74" t="str">
        <f t="shared" si="27"/>
        <v/>
      </c>
      <c r="Q427" s="22"/>
    </row>
    <row r="428" spans="1:17" s="106" customFormat="1" x14ac:dyDescent="0.25">
      <c r="A428" s="29">
        <v>425</v>
      </c>
      <c r="B428" s="71" t="str">
        <f>IFERROR(VLOOKUP($A428,Baggrundsark!$F$4:$V$2502,10,FALSE),"")</f>
        <v/>
      </c>
      <c r="C428" s="71" t="str">
        <f>IFERROR(VLOOKUP($A428,Baggrundsark!$F$4:$T$2502,11,FALSE),"")</f>
        <v/>
      </c>
      <c r="D428" s="71" t="str">
        <f>IFERROR(VLOOKUP($A428,Baggrundsark!$F$4:$T$2502,13,FALSE),"")</f>
        <v/>
      </c>
      <c r="E428" s="71" t="str">
        <f>IFERROR(VLOOKUP($A428,Baggrundsark!$F$4:$T$2502,14,FALSE),"")</f>
        <v/>
      </c>
      <c r="F428" s="71" t="str">
        <f>IFERROR(VLOOKUP($A428,Baggrundsark!$F$4:$V$2502,17,FALSE),"")</f>
        <v/>
      </c>
      <c r="G428" s="76"/>
      <c r="H428" s="78" t="str">
        <f t="shared" si="25"/>
        <v/>
      </c>
      <c r="I428" s="77"/>
      <c r="J428" s="77"/>
      <c r="K428" s="77"/>
      <c r="L428" s="56" t="str">
        <f t="shared" si="24"/>
        <v/>
      </c>
      <c r="M428" s="78" t="str">
        <f t="shared" si="26"/>
        <v/>
      </c>
      <c r="N428" s="76"/>
      <c r="O428" s="74" t="str">
        <f t="shared" si="27"/>
        <v/>
      </c>
      <c r="Q428" s="22"/>
    </row>
    <row r="429" spans="1:17" s="106" customFormat="1" x14ac:dyDescent="0.25">
      <c r="A429" s="29">
        <v>426</v>
      </c>
      <c r="B429" s="71" t="str">
        <f>IFERROR(VLOOKUP($A429,Baggrundsark!$F$4:$V$2502,10,FALSE),"")</f>
        <v/>
      </c>
      <c r="C429" s="71" t="str">
        <f>IFERROR(VLOOKUP($A429,Baggrundsark!$F$4:$T$2502,11,FALSE),"")</f>
        <v/>
      </c>
      <c r="D429" s="71" t="str">
        <f>IFERROR(VLOOKUP($A429,Baggrundsark!$F$4:$T$2502,13,FALSE),"")</f>
        <v/>
      </c>
      <c r="E429" s="71" t="str">
        <f>IFERROR(VLOOKUP($A429,Baggrundsark!$F$4:$T$2502,14,FALSE),"")</f>
        <v/>
      </c>
      <c r="F429" s="71" t="str">
        <f>IFERROR(VLOOKUP($A429,Baggrundsark!$F$4:$V$2502,17,FALSE),"")</f>
        <v/>
      </c>
      <c r="G429" s="72"/>
      <c r="H429" s="78" t="str">
        <f t="shared" si="25"/>
        <v/>
      </c>
      <c r="I429" s="79"/>
      <c r="J429" s="79"/>
      <c r="K429" s="79"/>
      <c r="L429" s="56" t="str">
        <f t="shared" si="24"/>
        <v/>
      </c>
      <c r="M429" s="78" t="str">
        <f t="shared" si="26"/>
        <v/>
      </c>
      <c r="N429" s="72"/>
      <c r="O429" s="74" t="str">
        <f t="shared" si="27"/>
        <v/>
      </c>
      <c r="Q429" s="22"/>
    </row>
    <row r="430" spans="1:17" s="106" customFormat="1" x14ac:dyDescent="0.25">
      <c r="A430" s="29">
        <v>427</v>
      </c>
      <c r="B430" s="71" t="str">
        <f>IFERROR(VLOOKUP($A430,Baggrundsark!$F$4:$V$2502,10,FALSE),"")</f>
        <v/>
      </c>
      <c r="C430" s="71" t="str">
        <f>IFERROR(VLOOKUP($A430,Baggrundsark!$F$4:$T$2502,11,FALSE),"")</f>
        <v/>
      </c>
      <c r="D430" s="71" t="str">
        <f>IFERROR(VLOOKUP($A430,Baggrundsark!$F$4:$T$2502,13,FALSE),"")</f>
        <v/>
      </c>
      <c r="E430" s="71" t="str">
        <f>IFERROR(VLOOKUP($A430,Baggrundsark!$F$4:$T$2502,14,FALSE),"")</f>
        <v/>
      </c>
      <c r="F430" s="71" t="str">
        <f>IFERROR(VLOOKUP($A430,Baggrundsark!$F$4:$V$2502,17,FALSE),"")</f>
        <v/>
      </c>
      <c r="G430" s="76"/>
      <c r="H430" s="78" t="str">
        <f t="shared" si="25"/>
        <v/>
      </c>
      <c r="I430" s="77"/>
      <c r="J430" s="77"/>
      <c r="K430" s="77"/>
      <c r="L430" s="56" t="str">
        <f t="shared" si="24"/>
        <v/>
      </c>
      <c r="M430" s="78" t="str">
        <f t="shared" si="26"/>
        <v/>
      </c>
      <c r="N430" s="76"/>
      <c r="O430" s="74" t="str">
        <f t="shared" si="27"/>
        <v/>
      </c>
      <c r="Q430" s="22"/>
    </row>
    <row r="431" spans="1:17" s="106" customFormat="1" x14ac:dyDescent="0.25">
      <c r="A431" s="29">
        <v>428</v>
      </c>
      <c r="B431" s="71" t="str">
        <f>IFERROR(VLOOKUP($A431,Baggrundsark!$F$4:$V$2502,10,FALSE),"")</f>
        <v/>
      </c>
      <c r="C431" s="71" t="str">
        <f>IFERROR(VLOOKUP($A431,Baggrundsark!$F$4:$T$2502,11,FALSE),"")</f>
        <v/>
      </c>
      <c r="D431" s="71" t="str">
        <f>IFERROR(VLOOKUP($A431,Baggrundsark!$F$4:$T$2502,13,FALSE),"")</f>
        <v/>
      </c>
      <c r="E431" s="71" t="str">
        <f>IFERROR(VLOOKUP($A431,Baggrundsark!$F$4:$T$2502,14,FALSE),"")</f>
        <v/>
      </c>
      <c r="F431" s="71" t="str">
        <f>IFERROR(VLOOKUP($A431,Baggrundsark!$F$4:$V$2502,17,FALSE),"")</f>
        <v/>
      </c>
      <c r="G431" s="72"/>
      <c r="H431" s="78" t="str">
        <f t="shared" si="25"/>
        <v/>
      </c>
      <c r="I431" s="79"/>
      <c r="J431" s="79"/>
      <c r="K431" s="79"/>
      <c r="L431" s="56" t="str">
        <f t="shared" si="24"/>
        <v/>
      </c>
      <c r="M431" s="78" t="str">
        <f t="shared" si="26"/>
        <v/>
      </c>
      <c r="N431" s="72"/>
      <c r="O431" s="74" t="str">
        <f t="shared" si="27"/>
        <v/>
      </c>
      <c r="Q431" s="22"/>
    </row>
    <row r="432" spans="1:17" s="106" customFormat="1" x14ac:dyDescent="0.25">
      <c r="A432" s="29">
        <v>429</v>
      </c>
      <c r="B432" s="71" t="str">
        <f>IFERROR(VLOOKUP($A432,Baggrundsark!$F$4:$V$2502,10,FALSE),"")</f>
        <v/>
      </c>
      <c r="C432" s="71" t="str">
        <f>IFERROR(VLOOKUP($A432,Baggrundsark!$F$4:$T$2502,11,FALSE),"")</f>
        <v/>
      </c>
      <c r="D432" s="71" t="str">
        <f>IFERROR(VLOOKUP($A432,Baggrundsark!$F$4:$T$2502,13,FALSE),"")</f>
        <v/>
      </c>
      <c r="E432" s="71" t="str">
        <f>IFERROR(VLOOKUP($A432,Baggrundsark!$F$4:$T$2502,14,FALSE),"")</f>
        <v/>
      </c>
      <c r="F432" s="71" t="str">
        <f>IFERROR(VLOOKUP($A432,Baggrundsark!$F$4:$V$2502,17,FALSE),"")</f>
        <v/>
      </c>
      <c r="G432" s="76"/>
      <c r="H432" s="78" t="str">
        <f t="shared" si="25"/>
        <v/>
      </c>
      <c r="I432" s="77"/>
      <c r="J432" s="77"/>
      <c r="K432" s="77"/>
      <c r="L432" s="56" t="str">
        <f t="shared" si="24"/>
        <v/>
      </c>
      <c r="M432" s="78" t="str">
        <f t="shared" si="26"/>
        <v/>
      </c>
      <c r="N432" s="76"/>
      <c r="O432" s="74" t="str">
        <f t="shared" si="27"/>
        <v/>
      </c>
      <c r="Q432" s="22"/>
    </row>
    <row r="433" spans="1:17" s="106" customFormat="1" x14ac:dyDescent="0.25">
      <c r="A433" s="29">
        <v>430</v>
      </c>
      <c r="B433" s="71" t="str">
        <f>IFERROR(VLOOKUP($A433,Baggrundsark!$F$4:$V$2502,10,FALSE),"")</f>
        <v/>
      </c>
      <c r="C433" s="71" t="str">
        <f>IFERROR(VLOOKUP($A433,Baggrundsark!$F$4:$T$2502,11,FALSE),"")</f>
        <v/>
      </c>
      <c r="D433" s="71" t="str">
        <f>IFERROR(VLOOKUP($A433,Baggrundsark!$F$4:$T$2502,13,FALSE),"")</f>
        <v/>
      </c>
      <c r="E433" s="71" t="str">
        <f>IFERROR(VLOOKUP($A433,Baggrundsark!$F$4:$T$2502,14,FALSE),"")</f>
        <v/>
      </c>
      <c r="F433" s="71" t="str">
        <f>IFERROR(VLOOKUP($A433,Baggrundsark!$F$4:$V$2502,17,FALSE),"")</f>
        <v/>
      </c>
      <c r="G433" s="72"/>
      <c r="H433" s="78" t="str">
        <f t="shared" si="25"/>
        <v/>
      </c>
      <c r="I433" s="79"/>
      <c r="J433" s="79"/>
      <c r="K433" s="79"/>
      <c r="L433" s="56" t="str">
        <f t="shared" si="24"/>
        <v/>
      </c>
      <c r="M433" s="78" t="str">
        <f t="shared" si="26"/>
        <v/>
      </c>
      <c r="N433" s="72"/>
      <c r="O433" s="74" t="str">
        <f t="shared" si="27"/>
        <v/>
      </c>
      <c r="Q433" s="22"/>
    </row>
    <row r="434" spans="1:17" s="106" customFormat="1" x14ac:dyDescent="0.25">
      <c r="A434" s="29">
        <v>431</v>
      </c>
      <c r="B434" s="71" t="str">
        <f>IFERROR(VLOOKUP($A434,Baggrundsark!$F$4:$V$2502,10,FALSE),"")</f>
        <v/>
      </c>
      <c r="C434" s="71" t="str">
        <f>IFERROR(VLOOKUP($A434,Baggrundsark!$F$4:$T$2502,11,FALSE),"")</f>
        <v/>
      </c>
      <c r="D434" s="71" t="str">
        <f>IFERROR(VLOOKUP($A434,Baggrundsark!$F$4:$T$2502,13,FALSE),"")</f>
        <v/>
      </c>
      <c r="E434" s="71" t="str">
        <f>IFERROR(VLOOKUP($A434,Baggrundsark!$F$4:$T$2502,14,FALSE),"")</f>
        <v/>
      </c>
      <c r="F434" s="71" t="str">
        <f>IFERROR(VLOOKUP($A434,Baggrundsark!$F$4:$V$2502,17,FALSE),"")</f>
        <v/>
      </c>
      <c r="G434" s="76"/>
      <c r="H434" s="78" t="str">
        <f t="shared" si="25"/>
        <v/>
      </c>
      <c r="I434" s="77"/>
      <c r="J434" s="77"/>
      <c r="K434" s="77"/>
      <c r="L434" s="56" t="str">
        <f t="shared" si="24"/>
        <v/>
      </c>
      <c r="M434" s="78" t="str">
        <f t="shared" si="26"/>
        <v/>
      </c>
      <c r="N434" s="76"/>
      <c r="O434" s="74" t="str">
        <f t="shared" si="27"/>
        <v/>
      </c>
      <c r="Q434" s="22"/>
    </row>
    <row r="435" spans="1:17" s="106" customFormat="1" x14ac:dyDescent="0.25">
      <c r="A435" s="29">
        <v>432</v>
      </c>
      <c r="B435" s="71" t="str">
        <f>IFERROR(VLOOKUP($A435,Baggrundsark!$F$4:$V$2502,10,FALSE),"")</f>
        <v/>
      </c>
      <c r="C435" s="71" t="str">
        <f>IFERROR(VLOOKUP($A435,Baggrundsark!$F$4:$T$2502,11,FALSE),"")</f>
        <v/>
      </c>
      <c r="D435" s="71" t="str">
        <f>IFERROR(VLOOKUP($A435,Baggrundsark!$F$4:$T$2502,13,FALSE),"")</f>
        <v/>
      </c>
      <c r="E435" s="71" t="str">
        <f>IFERROR(VLOOKUP($A435,Baggrundsark!$F$4:$T$2502,14,FALSE),"")</f>
        <v/>
      </c>
      <c r="F435" s="71" t="str">
        <f>IFERROR(VLOOKUP($A435,Baggrundsark!$F$4:$V$2502,17,FALSE),"")</f>
        <v/>
      </c>
      <c r="G435" s="72"/>
      <c r="H435" s="78" t="str">
        <f t="shared" si="25"/>
        <v/>
      </c>
      <c r="I435" s="79"/>
      <c r="J435" s="79"/>
      <c r="K435" s="79"/>
      <c r="L435" s="56" t="str">
        <f t="shared" si="24"/>
        <v/>
      </c>
      <c r="M435" s="78" t="str">
        <f t="shared" si="26"/>
        <v/>
      </c>
      <c r="N435" s="72"/>
      <c r="O435" s="74" t="str">
        <f t="shared" si="27"/>
        <v/>
      </c>
      <c r="Q435" s="22"/>
    </row>
    <row r="436" spans="1:17" s="106" customFormat="1" x14ac:dyDescent="0.25">
      <c r="A436" s="29">
        <v>433</v>
      </c>
      <c r="B436" s="71" t="str">
        <f>IFERROR(VLOOKUP($A436,Baggrundsark!$F$4:$V$2502,10,FALSE),"")</f>
        <v/>
      </c>
      <c r="C436" s="71" t="str">
        <f>IFERROR(VLOOKUP($A436,Baggrundsark!$F$4:$T$2502,11,FALSE),"")</f>
        <v/>
      </c>
      <c r="D436" s="71" t="str">
        <f>IFERROR(VLOOKUP($A436,Baggrundsark!$F$4:$T$2502,13,FALSE),"")</f>
        <v/>
      </c>
      <c r="E436" s="71" t="str">
        <f>IFERROR(VLOOKUP($A436,Baggrundsark!$F$4:$T$2502,14,FALSE),"")</f>
        <v/>
      </c>
      <c r="F436" s="71" t="str">
        <f>IFERROR(VLOOKUP($A436,Baggrundsark!$F$4:$V$2502,17,FALSE),"")</f>
        <v/>
      </c>
      <c r="G436" s="76"/>
      <c r="H436" s="78" t="str">
        <f t="shared" si="25"/>
        <v/>
      </c>
      <c r="I436" s="77"/>
      <c r="J436" s="77"/>
      <c r="K436" s="77"/>
      <c r="L436" s="56" t="str">
        <f t="shared" si="24"/>
        <v/>
      </c>
      <c r="M436" s="78" t="str">
        <f t="shared" si="26"/>
        <v/>
      </c>
      <c r="N436" s="76"/>
      <c r="O436" s="74" t="str">
        <f t="shared" si="27"/>
        <v/>
      </c>
      <c r="Q436" s="22"/>
    </row>
    <row r="437" spans="1:17" s="106" customFormat="1" x14ac:dyDescent="0.25">
      <c r="A437" s="29">
        <v>434</v>
      </c>
      <c r="B437" s="71" t="str">
        <f>IFERROR(VLOOKUP($A437,Baggrundsark!$F$4:$V$2502,10,FALSE),"")</f>
        <v/>
      </c>
      <c r="C437" s="71" t="str">
        <f>IFERROR(VLOOKUP($A437,Baggrundsark!$F$4:$T$2502,11,FALSE),"")</f>
        <v/>
      </c>
      <c r="D437" s="71" t="str">
        <f>IFERROR(VLOOKUP($A437,Baggrundsark!$F$4:$T$2502,13,FALSE),"")</f>
        <v/>
      </c>
      <c r="E437" s="71" t="str">
        <f>IFERROR(VLOOKUP($A437,Baggrundsark!$F$4:$T$2502,14,FALSE),"")</f>
        <v/>
      </c>
      <c r="F437" s="71" t="str">
        <f>IFERROR(VLOOKUP($A437,Baggrundsark!$F$4:$V$2502,17,FALSE),"")</f>
        <v/>
      </c>
      <c r="G437" s="72"/>
      <c r="H437" s="78" t="str">
        <f t="shared" si="25"/>
        <v/>
      </c>
      <c r="I437" s="79"/>
      <c r="J437" s="79"/>
      <c r="K437" s="79"/>
      <c r="L437" s="56" t="str">
        <f t="shared" si="24"/>
        <v/>
      </c>
      <c r="M437" s="78" t="str">
        <f t="shared" si="26"/>
        <v/>
      </c>
      <c r="N437" s="72"/>
      <c r="O437" s="74" t="str">
        <f t="shared" si="27"/>
        <v/>
      </c>
      <c r="Q437" s="22"/>
    </row>
    <row r="438" spans="1:17" s="106" customFormat="1" x14ac:dyDescent="0.25">
      <c r="A438" s="29">
        <v>435</v>
      </c>
      <c r="B438" s="71" t="str">
        <f>IFERROR(VLOOKUP($A438,Baggrundsark!$F$4:$V$2502,10,FALSE),"")</f>
        <v/>
      </c>
      <c r="C438" s="71" t="str">
        <f>IFERROR(VLOOKUP($A438,Baggrundsark!$F$4:$T$2502,11,FALSE),"")</f>
        <v/>
      </c>
      <c r="D438" s="71" t="str">
        <f>IFERROR(VLOOKUP($A438,Baggrundsark!$F$4:$T$2502,13,FALSE),"")</f>
        <v/>
      </c>
      <c r="E438" s="71" t="str">
        <f>IFERROR(VLOOKUP($A438,Baggrundsark!$F$4:$T$2502,14,FALSE),"")</f>
        <v/>
      </c>
      <c r="F438" s="71" t="str">
        <f>IFERROR(VLOOKUP($A438,Baggrundsark!$F$4:$V$2502,17,FALSE),"")</f>
        <v/>
      </c>
      <c r="G438" s="76"/>
      <c r="H438" s="78" t="str">
        <f t="shared" si="25"/>
        <v/>
      </c>
      <c r="I438" s="77"/>
      <c r="J438" s="77"/>
      <c r="K438" s="77"/>
      <c r="L438" s="56" t="str">
        <f t="shared" si="24"/>
        <v/>
      </c>
      <c r="M438" s="78" t="str">
        <f t="shared" si="26"/>
        <v/>
      </c>
      <c r="N438" s="76"/>
      <c r="O438" s="74" t="str">
        <f t="shared" si="27"/>
        <v/>
      </c>
      <c r="Q438" s="22"/>
    </row>
    <row r="439" spans="1:17" s="106" customFormat="1" x14ac:dyDescent="0.25">
      <c r="A439" s="29">
        <v>436</v>
      </c>
      <c r="B439" s="71" t="str">
        <f>IFERROR(VLOOKUP($A439,Baggrundsark!$F$4:$V$2502,10,FALSE),"")</f>
        <v/>
      </c>
      <c r="C439" s="71" t="str">
        <f>IFERROR(VLOOKUP($A439,Baggrundsark!$F$4:$T$2502,11,FALSE),"")</f>
        <v/>
      </c>
      <c r="D439" s="71" t="str">
        <f>IFERROR(VLOOKUP($A439,Baggrundsark!$F$4:$T$2502,13,FALSE),"")</f>
        <v/>
      </c>
      <c r="E439" s="71" t="str">
        <f>IFERROR(VLOOKUP($A439,Baggrundsark!$F$4:$T$2502,14,FALSE),"")</f>
        <v/>
      </c>
      <c r="F439" s="71" t="str">
        <f>IFERROR(VLOOKUP($A439,Baggrundsark!$F$4:$V$2502,17,FALSE),"")</f>
        <v/>
      </c>
      <c r="G439" s="72"/>
      <c r="H439" s="78" t="str">
        <f t="shared" si="25"/>
        <v/>
      </c>
      <c r="I439" s="79"/>
      <c r="J439" s="79"/>
      <c r="K439" s="79"/>
      <c r="L439" s="56" t="str">
        <f t="shared" si="24"/>
        <v/>
      </c>
      <c r="M439" s="78" t="str">
        <f t="shared" si="26"/>
        <v/>
      </c>
      <c r="N439" s="72"/>
      <c r="O439" s="74" t="str">
        <f t="shared" si="27"/>
        <v/>
      </c>
      <c r="Q439" s="22"/>
    </row>
    <row r="440" spans="1:17" s="106" customFormat="1" x14ac:dyDescent="0.25">
      <c r="A440" s="29">
        <v>437</v>
      </c>
      <c r="B440" s="71" t="str">
        <f>IFERROR(VLOOKUP($A440,Baggrundsark!$F$4:$V$2502,10,FALSE),"")</f>
        <v/>
      </c>
      <c r="C440" s="71" t="str">
        <f>IFERROR(VLOOKUP($A440,Baggrundsark!$F$4:$T$2502,11,FALSE),"")</f>
        <v/>
      </c>
      <c r="D440" s="71" t="str">
        <f>IFERROR(VLOOKUP($A440,Baggrundsark!$F$4:$T$2502,13,FALSE),"")</f>
        <v/>
      </c>
      <c r="E440" s="71" t="str">
        <f>IFERROR(VLOOKUP($A440,Baggrundsark!$F$4:$T$2502,14,FALSE),"")</f>
        <v/>
      </c>
      <c r="F440" s="71" t="str">
        <f>IFERROR(VLOOKUP($A440,Baggrundsark!$F$4:$V$2502,17,FALSE),"")</f>
        <v/>
      </c>
      <c r="G440" s="76"/>
      <c r="H440" s="78" t="str">
        <f t="shared" si="25"/>
        <v/>
      </c>
      <c r="I440" s="77"/>
      <c r="J440" s="77"/>
      <c r="K440" s="77"/>
      <c r="L440" s="56" t="str">
        <f t="shared" si="24"/>
        <v/>
      </c>
      <c r="M440" s="78" t="str">
        <f t="shared" si="26"/>
        <v/>
      </c>
      <c r="N440" s="76"/>
      <c r="O440" s="74" t="str">
        <f t="shared" si="27"/>
        <v/>
      </c>
      <c r="Q440" s="22"/>
    </row>
    <row r="441" spans="1:17" s="106" customFormat="1" x14ac:dyDescent="0.25">
      <c r="A441" s="29">
        <v>438</v>
      </c>
      <c r="B441" s="71" t="str">
        <f>IFERROR(VLOOKUP($A441,Baggrundsark!$F$4:$V$2502,10,FALSE),"")</f>
        <v/>
      </c>
      <c r="C441" s="71" t="str">
        <f>IFERROR(VLOOKUP($A441,Baggrundsark!$F$4:$T$2502,11,FALSE),"")</f>
        <v/>
      </c>
      <c r="D441" s="71" t="str">
        <f>IFERROR(VLOOKUP($A441,Baggrundsark!$F$4:$T$2502,13,FALSE),"")</f>
        <v/>
      </c>
      <c r="E441" s="71" t="str">
        <f>IFERROR(VLOOKUP($A441,Baggrundsark!$F$4:$T$2502,14,FALSE),"")</f>
        <v/>
      </c>
      <c r="F441" s="71" t="str">
        <f>IFERROR(VLOOKUP($A441,Baggrundsark!$F$4:$V$2502,17,FALSE),"")</f>
        <v/>
      </c>
      <c r="G441" s="72"/>
      <c r="H441" s="78" t="str">
        <f t="shared" si="25"/>
        <v/>
      </c>
      <c r="I441" s="79"/>
      <c r="J441" s="79"/>
      <c r="K441" s="79"/>
      <c r="L441" s="56" t="str">
        <f t="shared" si="24"/>
        <v/>
      </c>
      <c r="M441" s="78" t="str">
        <f t="shared" si="26"/>
        <v/>
      </c>
      <c r="N441" s="72"/>
      <c r="O441" s="74" t="str">
        <f t="shared" si="27"/>
        <v/>
      </c>
      <c r="Q441" s="22"/>
    </row>
    <row r="442" spans="1:17" s="106" customFormat="1" x14ac:dyDescent="0.25">
      <c r="A442" s="29">
        <v>439</v>
      </c>
      <c r="B442" s="71" t="str">
        <f>IFERROR(VLOOKUP($A442,Baggrundsark!$F$4:$V$2502,10,FALSE),"")</f>
        <v/>
      </c>
      <c r="C442" s="71" t="str">
        <f>IFERROR(VLOOKUP($A442,Baggrundsark!$F$4:$T$2502,11,FALSE),"")</f>
        <v/>
      </c>
      <c r="D442" s="71" t="str">
        <f>IFERROR(VLOOKUP($A442,Baggrundsark!$F$4:$T$2502,13,FALSE),"")</f>
        <v/>
      </c>
      <c r="E442" s="71" t="str">
        <f>IFERROR(VLOOKUP($A442,Baggrundsark!$F$4:$T$2502,14,FALSE),"")</f>
        <v/>
      </c>
      <c r="F442" s="71" t="str">
        <f>IFERROR(VLOOKUP($A442,Baggrundsark!$F$4:$V$2502,17,FALSE),"")</f>
        <v/>
      </c>
      <c r="G442" s="76"/>
      <c r="H442" s="78" t="str">
        <f t="shared" si="25"/>
        <v/>
      </c>
      <c r="I442" s="77"/>
      <c r="J442" s="77"/>
      <c r="K442" s="77"/>
      <c r="L442" s="56" t="str">
        <f t="shared" si="24"/>
        <v/>
      </c>
      <c r="M442" s="78" t="str">
        <f t="shared" si="26"/>
        <v/>
      </c>
      <c r="N442" s="76"/>
      <c r="O442" s="74" t="str">
        <f t="shared" si="27"/>
        <v/>
      </c>
      <c r="Q442" s="22"/>
    </row>
    <row r="443" spans="1:17" s="106" customFormat="1" x14ac:dyDescent="0.25">
      <c r="A443" s="29">
        <v>440</v>
      </c>
      <c r="B443" s="71" t="str">
        <f>IFERROR(VLOOKUP($A443,Baggrundsark!$F$4:$V$2502,10,FALSE),"")</f>
        <v/>
      </c>
      <c r="C443" s="71" t="str">
        <f>IFERROR(VLOOKUP($A443,Baggrundsark!$F$4:$T$2502,11,FALSE),"")</f>
        <v/>
      </c>
      <c r="D443" s="71" t="str">
        <f>IFERROR(VLOOKUP($A443,Baggrundsark!$F$4:$T$2502,13,FALSE),"")</f>
        <v/>
      </c>
      <c r="E443" s="71" t="str">
        <f>IFERROR(VLOOKUP($A443,Baggrundsark!$F$4:$T$2502,14,FALSE),"")</f>
        <v/>
      </c>
      <c r="F443" s="71" t="str">
        <f>IFERROR(VLOOKUP($A443,Baggrundsark!$F$4:$V$2502,17,FALSE),"")</f>
        <v/>
      </c>
      <c r="G443" s="72"/>
      <c r="H443" s="78" t="str">
        <f t="shared" si="25"/>
        <v/>
      </c>
      <c r="I443" s="79"/>
      <c r="J443" s="79"/>
      <c r="K443" s="79"/>
      <c r="L443" s="56" t="str">
        <f t="shared" si="24"/>
        <v/>
      </c>
      <c r="M443" s="78" t="str">
        <f t="shared" si="26"/>
        <v/>
      </c>
      <c r="N443" s="72"/>
      <c r="O443" s="74" t="str">
        <f t="shared" si="27"/>
        <v/>
      </c>
      <c r="Q443" s="22"/>
    </row>
    <row r="444" spans="1:17" s="106" customFormat="1" x14ac:dyDescent="0.25">
      <c r="A444" s="29">
        <v>441</v>
      </c>
      <c r="B444" s="71" t="str">
        <f>IFERROR(VLOOKUP($A444,Baggrundsark!$F$4:$V$2502,10,FALSE),"")</f>
        <v/>
      </c>
      <c r="C444" s="71" t="str">
        <f>IFERROR(VLOOKUP($A444,Baggrundsark!$F$4:$T$2502,11,FALSE),"")</f>
        <v/>
      </c>
      <c r="D444" s="71" t="str">
        <f>IFERROR(VLOOKUP($A444,Baggrundsark!$F$4:$T$2502,13,FALSE),"")</f>
        <v/>
      </c>
      <c r="E444" s="71" t="str">
        <f>IFERROR(VLOOKUP($A444,Baggrundsark!$F$4:$T$2502,14,FALSE),"")</f>
        <v/>
      </c>
      <c r="F444" s="71" t="str">
        <f>IFERROR(VLOOKUP($A444,Baggrundsark!$F$4:$V$2502,17,FALSE),"")</f>
        <v/>
      </c>
      <c r="G444" s="76"/>
      <c r="H444" s="78" t="str">
        <f t="shared" si="25"/>
        <v/>
      </c>
      <c r="I444" s="77"/>
      <c r="J444" s="77"/>
      <c r="K444" s="77"/>
      <c r="L444" s="56" t="str">
        <f t="shared" si="24"/>
        <v/>
      </c>
      <c r="M444" s="78" t="str">
        <f t="shared" si="26"/>
        <v/>
      </c>
      <c r="N444" s="76"/>
      <c r="O444" s="74" t="str">
        <f t="shared" si="27"/>
        <v/>
      </c>
      <c r="Q444" s="22"/>
    </row>
    <row r="445" spans="1:17" s="106" customFormat="1" x14ac:dyDescent="0.25">
      <c r="A445" s="29">
        <v>442</v>
      </c>
      <c r="B445" s="71" t="str">
        <f>IFERROR(VLOOKUP($A445,Baggrundsark!$F$4:$V$2502,10,FALSE),"")</f>
        <v/>
      </c>
      <c r="C445" s="71" t="str">
        <f>IFERROR(VLOOKUP($A445,Baggrundsark!$F$4:$T$2502,11,FALSE),"")</f>
        <v/>
      </c>
      <c r="D445" s="71" t="str">
        <f>IFERROR(VLOOKUP($A445,Baggrundsark!$F$4:$T$2502,13,FALSE),"")</f>
        <v/>
      </c>
      <c r="E445" s="71" t="str">
        <f>IFERROR(VLOOKUP($A445,Baggrundsark!$F$4:$T$2502,14,FALSE),"")</f>
        <v/>
      </c>
      <c r="F445" s="71" t="str">
        <f>IFERROR(VLOOKUP($A445,Baggrundsark!$F$4:$V$2502,17,FALSE),"")</f>
        <v/>
      </c>
      <c r="G445" s="72"/>
      <c r="H445" s="78" t="str">
        <f t="shared" si="25"/>
        <v/>
      </c>
      <c r="I445" s="79"/>
      <c r="J445" s="79"/>
      <c r="K445" s="79"/>
      <c r="L445" s="56" t="str">
        <f t="shared" si="24"/>
        <v/>
      </c>
      <c r="M445" s="78" t="str">
        <f t="shared" si="26"/>
        <v/>
      </c>
      <c r="N445" s="72"/>
      <c r="O445" s="74" t="str">
        <f t="shared" si="27"/>
        <v/>
      </c>
      <c r="Q445" s="22"/>
    </row>
    <row r="446" spans="1:17" s="106" customFormat="1" x14ac:dyDescent="0.25">
      <c r="A446" s="29">
        <v>443</v>
      </c>
      <c r="B446" s="71" t="str">
        <f>IFERROR(VLOOKUP($A446,Baggrundsark!$F$4:$V$2502,10,FALSE),"")</f>
        <v/>
      </c>
      <c r="C446" s="71" t="str">
        <f>IFERROR(VLOOKUP($A446,Baggrundsark!$F$4:$T$2502,11,FALSE),"")</f>
        <v/>
      </c>
      <c r="D446" s="71" t="str">
        <f>IFERROR(VLOOKUP($A446,Baggrundsark!$F$4:$T$2502,13,FALSE),"")</f>
        <v/>
      </c>
      <c r="E446" s="71" t="str">
        <f>IFERROR(VLOOKUP($A446,Baggrundsark!$F$4:$T$2502,14,FALSE),"")</f>
        <v/>
      </c>
      <c r="F446" s="71" t="str">
        <f>IFERROR(VLOOKUP($A446,Baggrundsark!$F$4:$V$2502,17,FALSE),"")</f>
        <v/>
      </c>
      <c r="G446" s="76"/>
      <c r="H446" s="78" t="str">
        <f t="shared" si="25"/>
        <v/>
      </c>
      <c r="I446" s="77"/>
      <c r="J446" s="77"/>
      <c r="K446" s="77"/>
      <c r="L446" s="56" t="str">
        <f t="shared" si="24"/>
        <v/>
      </c>
      <c r="M446" s="78" t="str">
        <f t="shared" si="26"/>
        <v/>
      </c>
      <c r="N446" s="76"/>
      <c r="O446" s="74" t="str">
        <f t="shared" si="27"/>
        <v/>
      </c>
      <c r="Q446" s="22"/>
    </row>
    <row r="447" spans="1:17" s="106" customFormat="1" x14ac:dyDescent="0.25">
      <c r="A447" s="29">
        <v>444</v>
      </c>
      <c r="B447" s="71" t="str">
        <f>IFERROR(VLOOKUP($A447,Baggrundsark!$F$4:$V$2502,10,FALSE),"")</f>
        <v/>
      </c>
      <c r="C447" s="71" t="str">
        <f>IFERROR(VLOOKUP($A447,Baggrundsark!$F$4:$T$2502,11,FALSE),"")</f>
        <v/>
      </c>
      <c r="D447" s="71" t="str">
        <f>IFERROR(VLOOKUP($A447,Baggrundsark!$F$4:$T$2502,13,FALSE),"")</f>
        <v/>
      </c>
      <c r="E447" s="71" t="str">
        <f>IFERROR(VLOOKUP($A447,Baggrundsark!$F$4:$T$2502,14,FALSE),"")</f>
        <v/>
      </c>
      <c r="F447" s="71" t="str">
        <f>IFERROR(VLOOKUP($A447,Baggrundsark!$F$4:$V$2502,17,FALSE),"")</f>
        <v/>
      </c>
      <c r="G447" s="72"/>
      <c r="H447" s="78" t="str">
        <f t="shared" si="25"/>
        <v/>
      </c>
      <c r="I447" s="79"/>
      <c r="J447" s="79"/>
      <c r="K447" s="79"/>
      <c r="L447" s="56" t="str">
        <f t="shared" si="24"/>
        <v/>
      </c>
      <c r="M447" s="78" t="str">
        <f t="shared" si="26"/>
        <v/>
      </c>
      <c r="N447" s="72"/>
      <c r="O447" s="74" t="str">
        <f t="shared" si="27"/>
        <v/>
      </c>
      <c r="Q447" s="22"/>
    </row>
    <row r="448" spans="1:17" s="106" customFormat="1" x14ac:dyDescent="0.25">
      <c r="A448" s="29">
        <v>445</v>
      </c>
      <c r="B448" s="71" t="str">
        <f>IFERROR(VLOOKUP($A448,Baggrundsark!$F$4:$V$2502,10,FALSE),"")</f>
        <v/>
      </c>
      <c r="C448" s="71" t="str">
        <f>IFERROR(VLOOKUP($A448,Baggrundsark!$F$4:$T$2502,11,FALSE),"")</f>
        <v/>
      </c>
      <c r="D448" s="71" t="str">
        <f>IFERROR(VLOOKUP($A448,Baggrundsark!$F$4:$T$2502,13,FALSE),"")</f>
        <v/>
      </c>
      <c r="E448" s="71" t="str">
        <f>IFERROR(VLOOKUP($A448,Baggrundsark!$F$4:$T$2502,14,FALSE),"")</f>
        <v/>
      </c>
      <c r="F448" s="71" t="str">
        <f>IFERROR(VLOOKUP($A448,Baggrundsark!$F$4:$V$2502,17,FALSE),"")</f>
        <v/>
      </c>
      <c r="G448" s="76"/>
      <c r="H448" s="78" t="str">
        <f t="shared" si="25"/>
        <v/>
      </c>
      <c r="I448" s="77"/>
      <c r="J448" s="77"/>
      <c r="K448" s="77"/>
      <c r="L448" s="56" t="str">
        <f t="shared" si="24"/>
        <v/>
      </c>
      <c r="M448" s="78" t="str">
        <f t="shared" si="26"/>
        <v/>
      </c>
      <c r="N448" s="76"/>
      <c r="O448" s="74" t="str">
        <f t="shared" si="27"/>
        <v/>
      </c>
      <c r="Q448" s="22"/>
    </row>
    <row r="449" spans="1:17" s="106" customFormat="1" x14ac:dyDescent="0.25">
      <c r="A449" s="29">
        <v>446</v>
      </c>
      <c r="B449" s="71" t="str">
        <f>IFERROR(VLOOKUP($A449,Baggrundsark!$F$4:$V$2502,10,FALSE),"")</f>
        <v/>
      </c>
      <c r="C449" s="71" t="str">
        <f>IFERROR(VLOOKUP($A449,Baggrundsark!$F$4:$T$2502,11,FALSE),"")</f>
        <v/>
      </c>
      <c r="D449" s="71" t="str">
        <f>IFERROR(VLOOKUP($A449,Baggrundsark!$F$4:$T$2502,13,FALSE),"")</f>
        <v/>
      </c>
      <c r="E449" s="71" t="str">
        <f>IFERROR(VLOOKUP($A449,Baggrundsark!$F$4:$T$2502,14,FALSE),"")</f>
        <v/>
      </c>
      <c r="F449" s="71" t="str">
        <f>IFERROR(VLOOKUP($A449,Baggrundsark!$F$4:$V$2502,17,FALSE),"")</f>
        <v/>
      </c>
      <c r="G449" s="72"/>
      <c r="H449" s="78" t="str">
        <f t="shared" si="25"/>
        <v/>
      </c>
      <c r="I449" s="79"/>
      <c r="J449" s="79"/>
      <c r="K449" s="79"/>
      <c r="L449" s="56" t="str">
        <f t="shared" si="24"/>
        <v/>
      </c>
      <c r="M449" s="78" t="str">
        <f t="shared" si="26"/>
        <v/>
      </c>
      <c r="N449" s="72"/>
      <c r="O449" s="74" t="str">
        <f t="shared" si="27"/>
        <v/>
      </c>
      <c r="Q449" s="22"/>
    </row>
    <row r="450" spans="1:17" s="106" customFormat="1" x14ac:dyDescent="0.25">
      <c r="A450" s="29">
        <v>447</v>
      </c>
      <c r="B450" s="71" t="str">
        <f>IFERROR(VLOOKUP($A450,Baggrundsark!$F$4:$V$2502,10,FALSE),"")</f>
        <v/>
      </c>
      <c r="C450" s="71" t="str">
        <f>IFERROR(VLOOKUP($A450,Baggrundsark!$F$4:$T$2502,11,FALSE),"")</f>
        <v/>
      </c>
      <c r="D450" s="71" t="str">
        <f>IFERROR(VLOOKUP($A450,Baggrundsark!$F$4:$T$2502,13,FALSE),"")</f>
        <v/>
      </c>
      <c r="E450" s="71" t="str">
        <f>IFERROR(VLOOKUP($A450,Baggrundsark!$F$4:$T$2502,14,FALSE),"")</f>
        <v/>
      </c>
      <c r="F450" s="71" t="str">
        <f>IFERROR(VLOOKUP($A450,Baggrundsark!$F$4:$V$2502,17,FALSE),"")</f>
        <v/>
      </c>
      <c r="G450" s="76"/>
      <c r="H450" s="78" t="str">
        <f t="shared" si="25"/>
        <v/>
      </c>
      <c r="I450" s="77"/>
      <c r="J450" s="77"/>
      <c r="K450" s="77"/>
      <c r="L450" s="56" t="str">
        <f t="shared" si="24"/>
        <v/>
      </c>
      <c r="M450" s="78" t="str">
        <f t="shared" si="26"/>
        <v/>
      </c>
      <c r="N450" s="76"/>
      <c r="O450" s="74" t="str">
        <f t="shared" si="27"/>
        <v/>
      </c>
      <c r="Q450" s="22"/>
    </row>
    <row r="451" spans="1:17" s="106" customFormat="1" x14ac:dyDescent="0.25">
      <c r="A451" s="29">
        <v>448</v>
      </c>
      <c r="B451" s="71" t="str">
        <f>IFERROR(VLOOKUP($A451,Baggrundsark!$F$4:$V$2502,10,FALSE),"")</f>
        <v/>
      </c>
      <c r="C451" s="71" t="str">
        <f>IFERROR(VLOOKUP($A451,Baggrundsark!$F$4:$T$2502,11,FALSE),"")</f>
        <v/>
      </c>
      <c r="D451" s="71" t="str">
        <f>IFERROR(VLOOKUP($A451,Baggrundsark!$F$4:$T$2502,13,FALSE),"")</f>
        <v/>
      </c>
      <c r="E451" s="71" t="str">
        <f>IFERROR(VLOOKUP($A451,Baggrundsark!$F$4:$T$2502,14,FALSE),"")</f>
        <v/>
      </c>
      <c r="F451" s="71" t="str">
        <f>IFERROR(VLOOKUP($A451,Baggrundsark!$F$4:$V$2502,17,FALSE),"")</f>
        <v/>
      </c>
      <c r="G451" s="72"/>
      <c r="H451" s="78" t="str">
        <f t="shared" si="25"/>
        <v/>
      </c>
      <c r="I451" s="79"/>
      <c r="J451" s="79"/>
      <c r="K451" s="79"/>
      <c r="L451" s="56" t="str">
        <f t="shared" si="24"/>
        <v/>
      </c>
      <c r="M451" s="78" t="str">
        <f t="shared" si="26"/>
        <v/>
      </c>
      <c r="N451" s="72"/>
      <c r="O451" s="74" t="str">
        <f t="shared" si="27"/>
        <v/>
      </c>
      <c r="Q451" s="22"/>
    </row>
    <row r="452" spans="1:17" s="106" customFormat="1" x14ac:dyDescent="0.25">
      <c r="A452" s="29">
        <v>449</v>
      </c>
      <c r="B452" s="71" t="str">
        <f>IFERROR(VLOOKUP($A452,Baggrundsark!$F$4:$V$2502,10,FALSE),"")</f>
        <v/>
      </c>
      <c r="C452" s="71" t="str">
        <f>IFERROR(VLOOKUP($A452,Baggrundsark!$F$4:$T$2502,11,FALSE),"")</f>
        <v/>
      </c>
      <c r="D452" s="71" t="str">
        <f>IFERROR(VLOOKUP($A452,Baggrundsark!$F$4:$T$2502,13,FALSE),"")</f>
        <v/>
      </c>
      <c r="E452" s="71" t="str">
        <f>IFERROR(VLOOKUP($A452,Baggrundsark!$F$4:$T$2502,14,FALSE),"")</f>
        <v/>
      </c>
      <c r="F452" s="71" t="str">
        <f>IFERROR(VLOOKUP($A452,Baggrundsark!$F$4:$V$2502,17,FALSE),"")</f>
        <v/>
      </c>
      <c r="G452" s="76"/>
      <c r="H452" s="78" t="str">
        <f t="shared" si="25"/>
        <v/>
      </c>
      <c r="I452" s="77"/>
      <c r="J452" s="77"/>
      <c r="K452" s="77"/>
      <c r="L452" s="56" t="str">
        <f t="shared" ref="L452:L508" si="28">IF(SUM(I452:K452)=0,"",SUM(I452:K452))</f>
        <v/>
      </c>
      <c r="M452" s="78" t="str">
        <f t="shared" si="26"/>
        <v/>
      </c>
      <c r="N452" s="76"/>
      <c r="O452" s="74" t="str">
        <f t="shared" si="27"/>
        <v/>
      </c>
      <c r="Q452" s="22"/>
    </row>
    <row r="453" spans="1:17" s="106" customFormat="1" x14ac:dyDescent="0.25">
      <c r="A453" s="29">
        <v>450</v>
      </c>
      <c r="B453" s="71" t="str">
        <f>IFERROR(VLOOKUP($A453,Baggrundsark!$F$4:$V$2502,10,FALSE),"")</f>
        <v/>
      </c>
      <c r="C453" s="71" t="str">
        <f>IFERROR(VLOOKUP($A453,Baggrundsark!$F$4:$T$2502,11,FALSE),"")</f>
        <v/>
      </c>
      <c r="D453" s="71" t="str">
        <f>IFERROR(VLOOKUP($A453,Baggrundsark!$F$4:$T$2502,13,FALSE),"")</f>
        <v/>
      </c>
      <c r="E453" s="71" t="str">
        <f>IFERROR(VLOOKUP($A453,Baggrundsark!$F$4:$T$2502,14,FALSE),"")</f>
        <v/>
      </c>
      <c r="F453" s="71" t="str">
        <f>IFERROR(VLOOKUP($A453,Baggrundsark!$F$4:$V$2502,17,FALSE),"")</f>
        <v/>
      </c>
      <c r="G453" s="72"/>
      <c r="H453" s="78" t="str">
        <f t="shared" ref="H453:H508" si="29">IF((G453/37)*(1628/12)=0,"",(G453/37)*1628/12)</f>
        <v/>
      </c>
      <c r="I453" s="79"/>
      <c r="J453" s="79"/>
      <c r="K453" s="79"/>
      <c r="L453" s="56" t="str">
        <f t="shared" si="28"/>
        <v/>
      </c>
      <c r="M453" s="78" t="str">
        <f t="shared" ref="M453:M508" si="30">IFERROR(L453/H453,"")</f>
        <v/>
      </c>
      <c r="N453" s="72"/>
      <c r="O453" s="74" t="str">
        <f t="shared" ref="O453:O508" si="31">IFERROR(IF(N453*M453&gt;L453,L453,N453*M453),"")</f>
        <v/>
      </c>
      <c r="Q453" s="22"/>
    </row>
    <row r="454" spans="1:17" s="106" customFormat="1" x14ac:dyDescent="0.25">
      <c r="A454" s="29">
        <v>451</v>
      </c>
      <c r="B454" s="71" t="str">
        <f>IFERROR(VLOOKUP($A454,Baggrundsark!$F$4:$V$2502,10,FALSE),"")</f>
        <v/>
      </c>
      <c r="C454" s="71" t="str">
        <f>IFERROR(VLOOKUP($A454,Baggrundsark!$F$4:$T$2502,11,FALSE),"")</f>
        <v/>
      </c>
      <c r="D454" s="71" t="str">
        <f>IFERROR(VLOOKUP($A454,Baggrundsark!$F$4:$T$2502,13,FALSE),"")</f>
        <v/>
      </c>
      <c r="E454" s="71" t="str">
        <f>IFERROR(VLOOKUP($A454,Baggrundsark!$F$4:$T$2502,14,FALSE),"")</f>
        <v/>
      </c>
      <c r="F454" s="71" t="str">
        <f>IFERROR(VLOOKUP($A454,Baggrundsark!$F$4:$V$2502,17,FALSE),"")</f>
        <v/>
      </c>
      <c r="G454" s="76"/>
      <c r="H454" s="78" t="str">
        <f t="shared" si="29"/>
        <v/>
      </c>
      <c r="I454" s="77"/>
      <c r="J454" s="77"/>
      <c r="K454" s="77"/>
      <c r="L454" s="56" t="str">
        <f t="shared" si="28"/>
        <v/>
      </c>
      <c r="M454" s="78" t="str">
        <f t="shared" si="30"/>
        <v/>
      </c>
      <c r="N454" s="76"/>
      <c r="O454" s="74" t="str">
        <f t="shared" si="31"/>
        <v/>
      </c>
      <c r="Q454" s="22"/>
    </row>
    <row r="455" spans="1:17" s="106" customFormat="1" x14ac:dyDescent="0.25">
      <c r="A455" s="29">
        <v>452</v>
      </c>
      <c r="B455" s="71" t="str">
        <f>IFERROR(VLOOKUP($A455,Baggrundsark!$F$4:$V$2502,10,FALSE),"")</f>
        <v/>
      </c>
      <c r="C455" s="71" t="str">
        <f>IFERROR(VLOOKUP($A455,Baggrundsark!$F$4:$T$2502,11,FALSE),"")</f>
        <v/>
      </c>
      <c r="D455" s="71" t="str">
        <f>IFERROR(VLOOKUP($A455,Baggrundsark!$F$4:$T$2502,13,FALSE),"")</f>
        <v/>
      </c>
      <c r="E455" s="71" t="str">
        <f>IFERROR(VLOOKUP($A455,Baggrundsark!$F$4:$T$2502,14,FALSE),"")</f>
        <v/>
      </c>
      <c r="F455" s="71" t="str">
        <f>IFERROR(VLOOKUP($A455,Baggrundsark!$F$4:$V$2502,17,FALSE),"")</f>
        <v/>
      </c>
      <c r="G455" s="72"/>
      <c r="H455" s="78" t="str">
        <f t="shared" si="29"/>
        <v/>
      </c>
      <c r="I455" s="79"/>
      <c r="J455" s="79"/>
      <c r="K455" s="79"/>
      <c r="L455" s="56" t="str">
        <f t="shared" si="28"/>
        <v/>
      </c>
      <c r="M455" s="78" t="str">
        <f t="shared" si="30"/>
        <v/>
      </c>
      <c r="N455" s="72"/>
      <c r="O455" s="74" t="str">
        <f t="shared" si="31"/>
        <v/>
      </c>
      <c r="Q455" s="22"/>
    </row>
    <row r="456" spans="1:17" s="106" customFormat="1" x14ac:dyDescent="0.25">
      <c r="A456" s="29">
        <v>453</v>
      </c>
      <c r="B456" s="71" t="str">
        <f>IFERROR(VLOOKUP($A456,Baggrundsark!$F$4:$V$2502,10,FALSE),"")</f>
        <v/>
      </c>
      <c r="C456" s="71" t="str">
        <f>IFERROR(VLOOKUP($A456,Baggrundsark!$F$4:$T$2502,11,FALSE),"")</f>
        <v/>
      </c>
      <c r="D456" s="71" t="str">
        <f>IFERROR(VLOOKUP($A456,Baggrundsark!$F$4:$T$2502,13,FALSE),"")</f>
        <v/>
      </c>
      <c r="E456" s="71" t="str">
        <f>IFERROR(VLOOKUP($A456,Baggrundsark!$F$4:$T$2502,14,FALSE),"")</f>
        <v/>
      </c>
      <c r="F456" s="71" t="str">
        <f>IFERROR(VLOOKUP($A456,Baggrundsark!$F$4:$V$2502,17,FALSE),"")</f>
        <v/>
      </c>
      <c r="G456" s="76"/>
      <c r="H456" s="78" t="str">
        <f t="shared" si="29"/>
        <v/>
      </c>
      <c r="I456" s="77"/>
      <c r="J456" s="77"/>
      <c r="K456" s="77"/>
      <c r="L456" s="56" t="str">
        <f t="shared" si="28"/>
        <v/>
      </c>
      <c r="M456" s="78" t="str">
        <f t="shared" si="30"/>
        <v/>
      </c>
      <c r="N456" s="76"/>
      <c r="O456" s="74" t="str">
        <f t="shared" si="31"/>
        <v/>
      </c>
      <c r="Q456" s="22"/>
    </row>
    <row r="457" spans="1:17" s="106" customFormat="1" x14ac:dyDescent="0.25">
      <c r="A457" s="29">
        <v>454</v>
      </c>
      <c r="B457" s="71" t="str">
        <f>IFERROR(VLOOKUP($A457,Baggrundsark!$F$4:$V$2502,10,FALSE),"")</f>
        <v/>
      </c>
      <c r="C457" s="71" t="str">
        <f>IFERROR(VLOOKUP($A457,Baggrundsark!$F$4:$T$2502,11,FALSE),"")</f>
        <v/>
      </c>
      <c r="D457" s="71" t="str">
        <f>IFERROR(VLOOKUP($A457,Baggrundsark!$F$4:$T$2502,13,FALSE),"")</f>
        <v/>
      </c>
      <c r="E457" s="71" t="str">
        <f>IFERROR(VLOOKUP($A457,Baggrundsark!$F$4:$T$2502,14,FALSE),"")</f>
        <v/>
      </c>
      <c r="F457" s="71" t="str">
        <f>IFERROR(VLOOKUP($A457,Baggrundsark!$F$4:$V$2502,17,FALSE),"")</f>
        <v/>
      </c>
      <c r="G457" s="72"/>
      <c r="H457" s="78" t="str">
        <f t="shared" si="29"/>
        <v/>
      </c>
      <c r="I457" s="79"/>
      <c r="J457" s="79"/>
      <c r="K457" s="79"/>
      <c r="L457" s="56" t="str">
        <f t="shared" si="28"/>
        <v/>
      </c>
      <c r="M457" s="78" t="str">
        <f t="shared" si="30"/>
        <v/>
      </c>
      <c r="N457" s="72"/>
      <c r="O457" s="74" t="str">
        <f t="shared" si="31"/>
        <v/>
      </c>
      <c r="Q457" s="22"/>
    </row>
    <row r="458" spans="1:17" s="106" customFormat="1" x14ac:dyDescent="0.25">
      <c r="A458" s="29">
        <v>455</v>
      </c>
      <c r="B458" s="71" t="str">
        <f>IFERROR(VLOOKUP($A458,Baggrundsark!$F$4:$V$2502,10,FALSE),"")</f>
        <v/>
      </c>
      <c r="C458" s="71" t="str">
        <f>IFERROR(VLOOKUP($A458,Baggrundsark!$F$4:$T$2502,11,FALSE),"")</f>
        <v/>
      </c>
      <c r="D458" s="71" t="str">
        <f>IFERROR(VLOOKUP($A458,Baggrundsark!$F$4:$T$2502,13,FALSE),"")</f>
        <v/>
      </c>
      <c r="E458" s="71" t="str">
        <f>IFERROR(VLOOKUP($A458,Baggrundsark!$F$4:$T$2502,14,FALSE),"")</f>
        <v/>
      </c>
      <c r="F458" s="71" t="str">
        <f>IFERROR(VLOOKUP($A458,Baggrundsark!$F$4:$V$2502,17,FALSE),"")</f>
        <v/>
      </c>
      <c r="G458" s="76"/>
      <c r="H458" s="78" t="str">
        <f t="shared" si="29"/>
        <v/>
      </c>
      <c r="I458" s="77"/>
      <c r="J458" s="77"/>
      <c r="K458" s="77"/>
      <c r="L458" s="56" t="str">
        <f t="shared" si="28"/>
        <v/>
      </c>
      <c r="M458" s="78" t="str">
        <f t="shared" si="30"/>
        <v/>
      </c>
      <c r="N458" s="76"/>
      <c r="O458" s="74" t="str">
        <f t="shared" si="31"/>
        <v/>
      </c>
      <c r="Q458" s="22"/>
    </row>
    <row r="459" spans="1:17" s="106" customFormat="1" x14ac:dyDescent="0.25">
      <c r="A459" s="29">
        <v>456</v>
      </c>
      <c r="B459" s="71" t="str">
        <f>IFERROR(VLOOKUP($A459,Baggrundsark!$F$4:$V$2502,10,FALSE),"")</f>
        <v/>
      </c>
      <c r="C459" s="71" t="str">
        <f>IFERROR(VLOOKUP($A459,Baggrundsark!$F$4:$T$2502,11,FALSE),"")</f>
        <v/>
      </c>
      <c r="D459" s="71" t="str">
        <f>IFERROR(VLOOKUP($A459,Baggrundsark!$F$4:$T$2502,13,FALSE),"")</f>
        <v/>
      </c>
      <c r="E459" s="71" t="str">
        <f>IFERROR(VLOOKUP($A459,Baggrundsark!$F$4:$T$2502,14,FALSE),"")</f>
        <v/>
      </c>
      <c r="F459" s="71" t="str">
        <f>IFERROR(VLOOKUP($A459,Baggrundsark!$F$4:$V$2502,17,FALSE),"")</f>
        <v/>
      </c>
      <c r="G459" s="72"/>
      <c r="H459" s="78" t="str">
        <f t="shared" si="29"/>
        <v/>
      </c>
      <c r="I459" s="79"/>
      <c r="J459" s="79"/>
      <c r="K459" s="79"/>
      <c r="L459" s="56" t="str">
        <f t="shared" si="28"/>
        <v/>
      </c>
      <c r="M459" s="78" t="str">
        <f t="shared" si="30"/>
        <v/>
      </c>
      <c r="N459" s="72"/>
      <c r="O459" s="74" t="str">
        <f t="shared" si="31"/>
        <v/>
      </c>
      <c r="Q459" s="22"/>
    </row>
    <row r="460" spans="1:17" s="106" customFormat="1" x14ac:dyDescent="0.25">
      <c r="A460" s="29">
        <v>457</v>
      </c>
      <c r="B460" s="71" t="str">
        <f>IFERROR(VLOOKUP($A460,Baggrundsark!$F$4:$V$2502,10,FALSE),"")</f>
        <v/>
      </c>
      <c r="C460" s="71" t="str">
        <f>IFERROR(VLOOKUP($A460,Baggrundsark!$F$4:$T$2502,11,FALSE),"")</f>
        <v/>
      </c>
      <c r="D460" s="71" t="str">
        <f>IFERROR(VLOOKUP($A460,Baggrundsark!$F$4:$T$2502,13,FALSE),"")</f>
        <v/>
      </c>
      <c r="E460" s="71" t="str">
        <f>IFERROR(VLOOKUP($A460,Baggrundsark!$F$4:$T$2502,14,FALSE),"")</f>
        <v/>
      </c>
      <c r="F460" s="71" t="str">
        <f>IFERROR(VLOOKUP($A460,Baggrundsark!$F$4:$V$2502,17,FALSE),"")</f>
        <v/>
      </c>
      <c r="G460" s="76"/>
      <c r="H460" s="78" t="str">
        <f t="shared" si="29"/>
        <v/>
      </c>
      <c r="I460" s="77"/>
      <c r="J460" s="77"/>
      <c r="K460" s="77"/>
      <c r="L460" s="56" t="str">
        <f t="shared" si="28"/>
        <v/>
      </c>
      <c r="M460" s="78" t="str">
        <f t="shared" si="30"/>
        <v/>
      </c>
      <c r="N460" s="76"/>
      <c r="O460" s="74" t="str">
        <f t="shared" si="31"/>
        <v/>
      </c>
      <c r="Q460" s="22"/>
    </row>
    <row r="461" spans="1:17" s="106" customFormat="1" x14ac:dyDescent="0.25">
      <c r="A461" s="29">
        <v>458</v>
      </c>
      <c r="B461" s="71" t="str">
        <f>IFERROR(VLOOKUP($A461,Baggrundsark!$F$4:$V$2502,10,FALSE),"")</f>
        <v/>
      </c>
      <c r="C461" s="71" t="str">
        <f>IFERROR(VLOOKUP($A461,Baggrundsark!$F$4:$T$2502,11,FALSE),"")</f>
        <v/>
      </c>
      <c r="D461" s="71" t="str">
        <f>IFERROR(VLOOKUP($A461,Baggrundsark!$F$4:$T$2502,13,FALSE),"")</f>
        <v/>
      </c>
      <c r="E461" s="71" t="str">
        <f>IFERROR(VLOOKUP($A461,Baggrundsark!$F$4:$T$2502,14,FALSE),"")</f>
        <v/>
      </c>
      <c r="F461" s="71" t="str">
        <f>IFERROR(VLOOKUP($A461,Baggrundsark!$F$4:$V$2502,17,FALSE),"")</f>
        <v/>
      </c>
      <c r="G461" s="72"/>
      <c r="H461" s="78" t="str">
        <f t="shared" si="29"/>
        <v/>
      </c>
      <c r="I461" s="79"/>
      <c r="J461" s="79"/>
      <c r="K461" s="79"/>
      <c r="L461" s="56" t="str">
        <f t="shared" si="28"/>
        <v/>
      </c>
      <c r="M461" s="78" t="str">
        <f t="shared" si="30"/>
        <v/>
      </c>
      <c r="N461" s="72"/>
      <c r="O461" s="74" t="str">
        <f t="shared" si="31"/>
        <v/>
      </c>
      <c r="Q461" s="22"/>
    </row>
    <row r="462" spans="1:17" s="106" customFormat="1" x14ac:dyDescent="0.25">
      <c r="A462" s="29">
        <v>459</v>
      </c>
      <c r="B462" s="71" t="str">
        <f>IFERROR(VLOOKUP($A462,Baggrundsark!$F$4:$V$2502,10,FALSE),"")</f>
        <v/>
      </c>
      <c r="C462" s="71" t="str">
        <f>IFERROR(VLOOKUP($A462,Baggrundsark!$F$4:$T$2502,11,FALSE),"")</f>
        <v/>
      </c>
      <c r="D462" s="71" t="str">
        <f>IFERROR(VLOOKUP($A462,Baggrundsark!$F$4:$T$2502,13,FALSE),"")</f>
        <v/>
      </c>
      <c r="E462" s="71" t="str">
        <f>IFERROR(VLOOKUP($A462,Baggrundsark!$F$4:$T$2502,14,FALSE),"")</f>
        <v/>
      </c>
      <c r="F462" s="71" t="str">
        <f>IFERROR(VLOOKUP($A462,Baggrundsark!$F$4:$V$2502,17,FALSE),"")</f>
        <v/>
      </c>
      <c r="G462" s="76"/>
      <c r="H462" s="78" t="str">
        <f t="shared" si="29"/>
        <v/>
      </c>
      <c r="I462" s="77"/>
      <c r="J462" s="77"/>
      <c r="K462" s="77"/>
      <c r="L462" s="56" t="str">
        <f t="shared" si="28"/>
        <v/>
      </c>
      <c r="M462" s="78" t="str">
        <f t="shared" si="30"/>
        <v/>
      </c>
      <c r="N462" s="76"/>
      <c r="O462" s="74" t="str">
        <f t="shared" si="31"/>
        <v/>
      </c>
      <c r="Q462" s="22"/>
    </row>
    <row r="463" spans="1:17" s="106" customFormat="1" x14ac:dyDescent="0.25">
      <c r="A463" s="29">
        <v>460</v>
      </c>
      <c r="B463" s="71" t="str">
        <f>IFERROR(VLOOKUP($A463,Baggrundsark!$F$4:$V$2502,10,FALSE),"")</f>
        <v/>
      </c>
      <c r="C463" s="71" t="str">
        <f>IFERROR(VLOOKUP($A463,Baggrundsark!$F$4:$T$2502,11,FALSE),"")</f>
        <v/>
      </c>
      <c r="D463" s="71" t="str">
        <f>IFERROR(VLOOKUP($A463,Baggrundsark!$F$4:$T$2502,13,FALSE),"")</f>
        <v/>
      </c>
      <c r="E463" s="71" t="str">
        <f>IFERROR(VLOOKUP($A463,Baggrundsark!$F$4:$T$2502,14,FALSE),"")</f>
        <v/>
      </c>
      <c r="F463" s="71" t="str">
        <f>IFERROR(VLOOKUP($A463,Baggrundsark!$F$4:$V$2502,17,FALSE),"")</f>
        <v/>
      </c>
      <c r="G463" s="72"/>
      <c r="H463" s="78" t="str">
        <f t="shared" si="29"/>
        <v/>
      </c>
      <c r="I463" s="79"/>
      <c r="J463" s="79"/>
      <c r="K463" s="79"/>
      <c r="L463" s="56" t="str">
        <f t="shared" si="28"/>
        <v/>
      </c>
      <c r="M463" s="78" t="str">
        <f t="shared" si="30"/>
        <v/>
      </c>
      <c r="N463" s="72"/>
      <c r="O463" s="74" t="str">
        <f t="shared" si="31"/>
        <v/>
      </c>
      <c r="Q463" s="22"/>
    </row>
    <row r="464" spans="1:17" s="106" customFormat="1" x14ac:dyDescent="0.25">
      <c r="A464" s="29">
        <v>461</v>
      </c>
      <c r="B464" s="71" t="str">
        <f>IFERROR(VLOOKUP($A464,Baggrundsark!$F$4:$V$2502,10,FALSE),"")</f>
        <v/>
      </c>
      <c r="C464" s="71" t="str">
        <f>IFERROR(VLOOKUP($A464,Baggrundsark!$F$4:$T$2502,11,FALSE),"")</f>
        <v/>
      </c>
      <c r="D464" s="71" t="str">
        <f>IFERROR(VLOOKUP($A464,Baggrundsark!$F$4:$T$2502,13,FALSE),"")</f>
        <v/>
      </c>
      <c r="E464" s="71" t="str">
        <f>IFERROR(VLOOKUP($A464,Baggrundsark!$F$4:$T$2502,14,FALSE),"")</f>
        <v/>
      </c>
      <c r="F464" s="71" t="str">
        <f>IFERROR(VLOOKUP($A464,Baggrundsark!$F$4:$V$2502,17,FALSE),"")</f>
        <v/>
      </c>
      <c r="G464" s="76"/>
      <c r="H464" s="78" t="str">
        <f t="shared" si="29"/>
        <v/>
      </c>
      <c r="I464" s="77"/>
      <c r="J464" s="77"/>
      <c r="K464" s="77"/>
      <c r="L464" s="56" t="str">
        <f t="shared" si="28"/>
        <v/>
      </c>
      <c r="M464" s="78" t="str">
        <f t="shared" si="30"/>
        <v/>
      </c>
      <c r="N464" s="76"/>
      <c r="O464" s="74" t="str">
        <f t="shared" si="31"/>
        <v/>
      </c>
      <c r="Q464" s="22"/>
    </row>
    <row r="465" spans="1:17" s="106" customFormat="1" x14ac:dyDescent="0.25">
      <c r="A465" s="29">
        <v>462</v>
      </c>
      <c r="B465" s="71" t="str">
        <f>IFERROR(VLOOKUP($A465,Baggrundsark!$F$4:$V$2502,10,FALSE),"")</f>
        <v/>
      </c>
      <c r="C465" s="71" t="str">
        <f>IFERROR(VLOOKUP($A465,Baggrundsark!$F$4:$T$2502,11,FALSE),"")</f>
        <v/>
      </c>
      <c r="D465" s="71" t="str">
        <f>IFERROR(VLOOKUP($A465,Baggrundsark!$F$4:$T$2502,13,FALSE),"")</f>
        <v/>
      </c>
      <c r="E465" s="71" t="str">
        <f>IFERROR(VLOOKUP($A465,Baggrundsark!$F$4:$T$2502,14,FALSE),"")</f>
        <v/>
      </c>
      <c r="F465" s="71" t="str">
        <f>IFERROR(VLOOKUP($A465,Baggrundsark!$F$4:$V$2502,17,FALSE),"")</f>
        <v/>
      </c>
      <c r="G465" s="72"/>
      <c r="H465" s="78" t="str">
        <f t="shared" si="29"/>
        <v/>
      </c>
      <c r="I465" s="79"/>
      <c r="J465" s="79"/>
      <c r="K465" s="79"/>
      <c r="L465" s="56" t="str">
        <f t="shared" si="28"/>
        <v/>
      </c>
      <c r="M465" s="78" t="str">
        <f t="shared" si="30"/>
        <v/>
      </c>
      <c r="N465" s="72"/>
      <c r="O465" s="74" t="str">
        <f t="shared" si="31"/>
        <v/>
      </c>
      <c r="Q465" s="22"/>
    </row>
    <row r="466" spans="1:17" s="106" customFormat="1" x14ac:dyDescent="0.25">
      <c r="A466" s="29">
        <v>463</v>
      </c>
      <c r="B466" s="71" t="str">
        <f>IFERROR(VLOOKUP($A466,Baggrundsark!$F$4:$V$2502,10,FALSE),"")</f>
        <v/>
      </c>
      <c r="C466" s="71" t="str">
        <f>IFERROR(VLOOKUP($A466,Baggrundsark!$F$4:$T$2502,11,FALSE),"")</f>
        <v/>
      </c>
      <c r="D466" s="71" t="str">
        <f>IFERROR(VLOOKUP($A466,Baggrundsark!$F$4:$T$2502,13,FALSE),"")</f>
        <v/>
      </c>
      <c r="E466" s="71" t="str">
        <f>IFERROR(VLOOKUP($A466,Baggrundsark!$F$4:$T$2502,14,FALSE),"")</f>
        <v/>
      </c>
      <c r="F466" s="71" t="str">
        <f>IFERROR(VLOOKUP($A466,Baggrundsark!$F$4:$V$2502,17,FALSE),"")</f>
        <v/>
      </c>
      <c r="G466" s="76"/>
      <c r="H466" s="78" t="str">
        <f t="shared" si="29"/>
        <v/>
      </c>
      <c r="I466" s="77"/>
      <c r="J466" s="77"/>
      <c r="K466" s="77"/>
      <c r="L466" s="56" t="str">
        <f t="shared" si="28"/>
        <v/>
      </c>
      <c r="M466" s="78" t="str">
        <f t="shared" si="30"/>
        <v/>
      </c>
      <c r="N466" s="76"/>
      <c r="O466" s="74" t="str">
        <f t="shared" si="31"/>
        <v/>
      </c>
      <c r="Q466" s="22"/>
    </row>
    <row r="467" spans="1:17" s="106" customFormat="1" x14ac:dyDescent="0.25">
      <c r="A467" s="29">
        <v>464</v>
      </c>
      <c r="B467" s="71" t="str">
        <f>IFERROR(VLOOKUP($A467,Baggrundsark!$F$4:$V$2502,10,FALSE),"")</f>
        <v/>
      </c>
      <c r="C467" s="71" t="str">
        <f>IFERROR(VLOOKUP($A467,Baggrundsark!$F$4:$T$2502,11,FALSE),"")</f>
        <v/>
      </c>
      <c r="D467" s="71" t="str">
        <f>IFERROR(VLOOKUP($A467,Baggrundsark!$F$4:$T$2502,13,FALSE),"")</f>
        <v/>
      </c>
      <c r="E467" s="71" t="str">
        <f>IFERROR(VLOOKUP($A467,Baggrundsark!$F$4:$T$2502,14,FALSE),"")</f>
        <v/>
      </c>
      <c r="F467" s="71" t="str">
        <f>IFERROR(VLOOKUP($A467,Baggrundsark!$F$4:$V$2502,17,FALSE),"")</f>
        <v/>
      </c>
      <c r="G467" s="72"/>
      <c r="H467" s="78" t="str">
        <f t="shared" si="29"/>
        <v/>
      </c>
      <c r="I467" s="79"/>
      <c r="J467" s="79"/>
      <c r="K467" s="79"/>
      <c r="L467" s="56" t="str">
        <f t="shared" si="28"/>
        <v/>
      </c>
      <c r="M467" s="78" t="str">
        <f t="shared" si="30"/>
        <v/>
      </c>
      <c r="N467" s="72"/>
      <c r="O467" s="74" t="str">
        <f t="shared" si="31"/>
        <v/>
      </c>
      <c r="Q467" s="22"/>
    </row>
    <row r="468" spans="1:17" s="106" customFormat="1" x14ac:dyDescent="0.25">
      <c r="A468" s="29">
        <v>465</v>
      </c>
      <c r="B468" s="71" t="str">
        <f>IFERROR(VLOOKUP($A468,Baggrundsark!$F$4:$V$2502,10,FALSE),"")</f>
        <v/>
      </c>
      <c r="C468" s="71" t="str">
        <f>IFERROR(VLOOKUP($A468,Baggrundsark!$F$4:$T$2502,11,FALSE),"")</f>
        <v/>
      </c>
      <c r="D468" s="71" t="str">
        <f>IFERROR(VLOOKUP($A468,Baggrundsark!$F$4:$T$2502,13,FALSE),"")</f>
        <v/>
      </c>
      <c r="E468" s="71" t="str">
        <f>IFERROR(VLOOKUP($A468,Baggrundsark!$F$4:$T$2502,14,FALSE),"")</f>
        <v/>
      </c>
      <c r="F468" s="71" t="str">
        <f>IFERROR(VLOOKUP($A468,Baggrundsark!$F$4:$V$2502,17,FALSE),"")</f>
        <v/>
      </c>
      <c r="G468" s="76"/>
      <c r="H468" s="78" t="str">
        <f t="shared" si="29"/>
        <v/>
      </c>
      <c r="I468" s="77"/>
      <c r="J468" s="77"/>
      <c r="K468" s="77"/>
      <c r="L468" s="56" t="str">
        <f t="shared" si="28"/>
        <v/>
      </c>
      <c r="M468" s="78" t="str">
        <f t="shared" si="30"/>
        <v/>
      </c>
      <c r="N468" s="76"/>
      <c r="O468" s="74" t="str">
        <f t="shared" si="31"/>
        <v/>
      </c>
      <c r="Q468" s="22"/>
    </row>
    <row r="469" spans="1:17" s="106" customFormat="1" x14ac:dyDescent="0.25">
      <c r="A469" s="29">
        <v>466</v>
      </c>
      <c r="B469" s="71" t="str">
        <f>IFERROR(VLOOKUP($A469,Baggrundsark!$F$4:$V$2502,10,FALSE),"")</f>
        <v/>
      </c>
      <c r="C469" s="71" t="str">
        <f>IFERROR(VLOOKUP($A469,Baggrundsark!$F$4:$T$2502,11,FALSE),"")</f>
        <v/>
      </c>
      <c r="D469" s="71" t="str">
        <f>IFERROR(VLOOKUP($A469,Baggrundsark!$F$4:$T$2502,13,FALSE),"")</f>
        <v/>
      </c>
      <c r="E469" s="71" t="str">
        <f>IFERROR(VLOOKUP($A469,Baggrundsark!$F$4:$T$2502,14,FALSE),"")</f>
        <v/>
      </c>
      <c r="F469" s="71" t="str">
        <f>IFERROR(VLOOKUP($A469,Baggrundsark!$F$4:$V$2502,17,FALSE),"")</f>
        <v/>
      </c>
      <c r="G469" s="72"/>
      <c r="H469" s="78" t="str">
        <f t="shared" si="29"/>
        <v/>
      </c>
      <c r="I469" s="79"/>
      <c r="J469" s="79"/>
      <c r="K469" s="79"/>
      <c r="L469" s="56" t="str">
        <f t="shared" si="28"/>
        <v/>
      </c>
      <c r="M469" s="78" t="str">
        <f t="shared" si="30"/>
        <v/>
      </c>
      <c r="N469" s="72"/>
      <c r="O469" s="74" t="str">
        <f t="shared" si="31"/>
        <v/>
      </c>
      <c r="Q469" s="22"/>
    </row>
    <row r="470" spans="1:17" s="106" customFormat="1" x14ac:dyDescent="0.25">
      <c r="A470" s="29">
        <v>467</v>
      </c>
      <c r="B470" s="71" t="str">
        <f>IFERROR(VLOOKUP($A470,Baggrundsark!$F$4:$V$2502,10,FALSE),"")</f>
        <v/>
      </c>
      <c r="C470" s="71" t="str">
        <f>IFERROR(VLOOKUP($A470,Baggrundsark!$F$4:$T$2502,11,FALSE),"")</f>
        <v/>
      </c>
      <c r="D470" s="71" t="str">
        <f>IFERROR(VLOOKUP($A470,Baggrundsark!$F$4:$T$2502,13,FALSE),"")</f>
        <v/>
      </c>
      <c r="E470" s="71" t="str">
        <f>IFERROR(VLOOKUP($A470,Baggrundsark!$F$4:$T$2502,14,FALSE),"")</f>
        <v/>
      </c>
      <c r="F470" s="71" t="str">
        <f>IFERROR(VLOOKUP($A470,Baggrundsark!$F$4:$V$2502,17,FALSE),"")</f>
        <v/>
      </c>
      <c r="G470" s="76"/>
      <c r="H470" s="78" t="str">
        <f t="shared" si="29"/>
        <v/>
      </c>
      <c r="I470" s="77"/>
      <c r="J470" s="77"/>
      <c r="K470" s="77"/>
      <c r="L470" s="56" t="str">
        <f t="shared" si="28"/>
        <v/>
      </c>
      <c r="M470" s="78" t="str">
        <f t="shared" si="30"/>
        <v/>
      </c>
      <c r="N470" s="76"/>
      <c r="O470" s="74" t="str">
        <f t="shared" si="31"/>
        <v/>
      </c>
      <c r="Q470" s="22"/>
    </row>
    <row r="471" spans="1:17" s="106" customFormat="1" x14ac:dyDescent="0.25">
      <c r="A471" s="29">
        <v>468</v>
      </c>
      <c r="B471" s="71" t="str">
        <f>IFERROR(VLOOKUP($A471,Baggrundsark!$F$4:$V$2502,10,FALSE),"")</f>
        <v/>
      </c>
      <c r="C471" s="71" t="str">
        <f>IFERROR(VLOOKUP($A471,Baggrundsark!$F$4:$T$2502,11,FALSE),"")</f>
        <v/>
      </c>
      <c r="D471" s="71" t="str">
        <f>IFERROR(VLOOKUP($A471,Baggrundsark!$F$4:$T$2502,13,FALSE),"")</f>
        <v/>
      </c>
      <c r="E471" s="71" t="str">
        <f>IFERROR(VLOOKUP($A471,Baggrundsark!$F$4:$T$2502,14,FALSE),"")</f>
        <v/>
      </c>
      <c r="F471" s="71" t="str">
        <f>IFERROR(VLOOKUP($A471,Baggrundsark!$F$4:$V$2502,17,FALSE),"")</f>
        <v/>
      </c>
      <c r="G471" s="72"/>
      <c r="H471" s="78" t="str">
        <f t="shared" si="29"/>
        <v/>
      </c>
      <c r="I471" s="79"/>
      <c r="J471" s="79"/>
      <c r="K471" s="79"/>
      <c r="L471" s="56" t="str">
        <f t="shared" si="28"/>
        <v/>
      </c>
      <c r="M471" s="78" t="str">
        <f t="shared" si="30"/>
        <v/>
      </c>
      <c r="N471" s="72"/>
      <c r="O471" s="74" t="str">
        <f t="shared" si="31"/>
        <v/>
      </c>
      <c r="Q471" s="22"/>
    </row>
    <row r="472" spans="1:17" s="106" customFormat="1" x14ac:dyDescent="0.25">
      <c r="A472" s="29">
        <v>469</v>
      </c>
      <c r="B472" s="71" t="str">
        <f>IFERROR(VLOOKUP($A472,Baggrundsark!$F$4:$V$2502,10,FALSE),"")</f>
        <v/>
      </c>
      <c r="C472" s="71" t="str">
        <f>IFERROR(VLOOKUP($A472,Baggrundsark!$F$4:$T$2502,11,FALSE),"")</f>
        <v/>
      </c>
      <c r="D472" s="71" t="str">
        <f>IFERROR(VLOOKUP($A472,Baggrundsark!$F$4:$T$2502,13,FALSE),"")</f>
        <v/>
      </c>
      <c r="E472" s="71" t="str">
        <f>IFERROR(VLOOKUP($A472,Baggrundsark!$F$4:$T$2502,14,FALSE),"")</f>
        <v/>
      </c>
      <c r="F472" s="71" t="str">
        <f>IFERROR(VLOOKUP($A472,Baggrundsark!$F$4:$V$2502,17,FALSE),"")</f>
        <v/>
      </c>
      <c r="G472" s="76"/>
      <c r="H472" s="78" t="str">
        <f t="shared" si="29"/>
        <v/>
      </c>
      <c r="I472" s="77"/>
      <c r="J472" s="77"/>
      <c r="K472" s="77"/>
      <c r="L472" s="56" t="str">
        <f t="shared" si="28"/>
        <v/>
      </c>
      <c r="M472" s="78" t="str">
        <f t="shared" si="30"/>
        <v/>
      </c>
      <c r="N472" s="76"/>
      <c r="O472" s="74" t="str">
        <f t="shared" si="31"/>
        <v/>
      </c>
      <c r="Q472" s="22"/>
    </row>
    <row r="473" spans="1:17" s="106" customFormat="1" x14ac:dyDescent="0.25">
      <c r="A473" s="29">
        <v>470</v>
      </c>
      <c r="B473" s="71" t="str">
        <f>IFERROR(VLOOKUP($A473,Baggrundsark!$F$4:$V$2502,10,FALSE),"")</f>
        <v/>
      </c>
      <c r="C473" s="71" t="str">
        <f>IFERROR(VLOOKUP($A473,Baggrundsark!$F$4:$T$2502,11,FALSE),"")</f>
        <v/>
      </c>
      <c r="D473" s="71" t="str">
        <f>IFERROR(VLOOKUP($A473,Baggrundsark!$F$4:$T$2502,13,FALSE),"")</f>
        <v/>
      </c>
      <c r="E473" s="71" t="str">
        <f>IFERROR(VLOOKUP($A473,Baggrundsark!$F$4:$T$2502,14,FALSE),"")</f>
        <v/>
      </c>
      <c r="F473" s="71" t="str">
        <f>IFERROR(VLOOKUP($A473,Baggrundsark!$F$4:$V$2502,17,FALSE),"")</f>
        <v/>
      </c>
      <c r="G473" s="72"/>
      <c r="H473" s="78" t="str">
        <f t="shared" si="29"/>
        <v/>
      </c>
      <c r="I473" s="79"/>
      <c r="J473" s="79"/>
      <c r="K473" s="79"/>
      <c r="L473" s="56" t="str">
        <f t="shared" si="28"/>
        <v/>
      </c>
      <c r="M473" s="78" t="str">
        <f t="shared" si="30"/>
        <v/>
      </c>
      <c r="N473" s="72"/>
      <c r="O473" s="74" t="str">
        <f t="shared" si="31"/>
        <v/>
      </c>
      <c r="Q473" s="22"/>
    </row>
    <row r="474" spans="1:17" s="106" customFormat="1" x14ac:dyDescent="0.25">
      <c r="A474" s="29">
        <v>471</v>
      </c>
      <c r="B474" s="71" t="str">
        <f>IFERROR(VLOOKUP($A474,Baggrundsark!$F$4:$V$2502,10,FALSE),"")</f>
        <v/>
      </c>
      <c r="C474" s="71" t="str">
        <f>IFERROR(VLOOKUP($A474,Baggrundsark!$F$4:$T$2502,11,FALSE),"")</f>
        <v/>
      </c>
      <c r="D474" s="71" t="str">
        <f>IFERROR(VLOOKUP($A474,Baggrundsark!$F$4:$T$2502,13,FALSE),"")</f>
        <v/>
      </c>
      <c r="E474" s="71" t="str">
        <f>IFERROR(VLOOKUP($A474,Baggrundsark!$F$4:$T$2502,14,FALSE),"")</f>
        <v/>
      </c>
      <c r="F474" s="71" t="str">
        <f>IFERROR(VLOOKUP($A474,Baggrundsark!$F$4:$V$2502,17,FALSE),"")</f>
        <v/>
      </c>
      <c r="G474" s="76"/>
      <c r="H474" s="78" t="str">
        <f t="shared" si="29"/>
        <v/>
      </c>
      <c r="I474" s="77"/>
      <c r="J474" s="77"/>
      <c r="K474" s="77"/>
      <c r="L474" s="56" t="str">
        <f t="shared" si="28"/>
        <v/>
      </c>
      <c r="M474" s="78" t="str">
        <f t="shared" si="30"/>
        <v/>
      </c>
      <c r="N474" s="76"/>
      <c r="O474" s="74" t="str">
        <f t="shared" si="31"/>
        <v/>
      </c>
      <c r="Q474" s="22"/>
    </row>
    <row r="475" spans="1:17" s="106" customFormat="1" x14ac:dyDescent="0.25">
      <c r="A475" s="29">
        <v>472</v>
      </c>
      <c r="B475" s="71" t="str">
        <f>IFERROR(VLOOKUP($A475,Baggrundsark!$F$4:$V$2502,10,FALSE),"")</f>
        <v/>
      </c>
      <c r="C475" s="71" t="str">
        <f>IFERROR(VLOOKUP($A475,Baggrundsark!$F$4:$T$2502,11,FALSE),"")</f>
        <v/>
      </c>
      <c r="D475" s="71" t="str">
        <f>IFERROR(VLOOKUP($A475,Baggrundsark!$F$4:$T$2502,13,FALSE),"")</f>
        <v/>
      </c>
      <c r="E475" s="71" t="str">
        <f>IFERROR(VLOOKUP($A475,Baggrundsark!$F$4:$T$2502,14,FALSE),"")</f>
        <v/>
      </c>
      <c r="F475" s="71" t="str">
        <f>IFERROR(VLOOKUP($A475,Baggrundsark!$F$4:$V$2502,17,FALSE),"")</f>
        <v/>
      </c>
      <c r="G475" s="72"/>
      <c r="H475" s="78" t="str">
        <f t="shared" si="29"/>
        <v/>
      </c>
      <c r="I475" s="79"/>
      <c r="J475" s="79"/>
      <c r="K475" s="79"/>
      <c r="L475" s="56" t="str">
        <f t="shared" si="28"/>
        <v/>
      </c>
      <c r="M475" s="78" t="str">
        <f t="shared" si="30"/>
        <v/>
      </c>
      <c r="N475" s="72"/>
      <c r="O475" s="74" t="str">
        <f t="shared" si="31"/>
        <v/>
      </c>
      <c r="Q475" s="22"/>
    </row>
    <row r="476" spans="1:17" s="106" customFormat="1" x14ac:dyDescent="0.25">
      <c r="A476" s="29">
        <v>473</v>
      </c>
      <c r="B476" s="71" t="str">
        <f>IFERROR(VLOOKUP($A476,Baggrundsark!$F$4:$V$2502,10,FALSE),"")</f>
        <v/>
      </c>
      <c r="C476" s="71" t="str">
        <f>IFERROR(VLOOKUP($A476,Baggrundsark!$F$4:$T$2502,11,FALSE),"")</f>
        <v/>
      </c>
      <c r="D476" s="71" t="str">
        <f>IFERROR(VLOOKUP($A476,Baggrundsark!$F$4:$T$2502,13,FALSE),"")</f>
        <v/>
      </c>
      <c r="E476" s="71" t="str">
        <f>IFERROR(VLOOKUP($A476,Baggrundsark!$F$4:$T$2502,14,FALSE),"")</f>
        <v/>
      </c>
      <c r="F476" s="71" t="str">
        <f>IFERROR(VLOOKUP($A476,Baggrundsark!$F$4:$V$2502,17,FALSE),"")</f>
        <v/>
      </c>
      <c r="G476" s="76"/>
      <c r="H476" s="78" t="str">
        <f t="shared" si="29"/>
        <v/>
      </c>
      <c r="I476" s="77"/>
      <c r="J476" s="77"/>
      <c r="K476" s="77"/>
      <c r="L476" s="56" t="str">
        <f t="shared" si="28"/>
        <v/>
      </c>
      <c r="M476" s="78" t="str">
        <f t="shared" si="30"/>
        <v/>
      </c>
      <c r="N476" s="76"/>
      <c r="O476" s="74" t="str">
        <f t="shared" si="31"/>
        <v/>
      </c>
      <c r="Q476" s="22"/>
    </row>
    <row r="477" spans="1:17" s="106" customFormat="1" x14ac:dyDescent="0.25">
      <c r="A477" s="29">
        <v>474</v>
      </c>
      <c r="B477" s="71" t="str">
        <f>IFERROR(VLOOKUP($A477,Baggrundsark!$F$4:$V$2502,10,FALSE),"")</f>
        <v/>
      </c>
      <c r="C477" s="71" t="str">
        <f>IFERROR(VLOOKUP($A477,Baggrundsark!$F$4:$T$2502,11,FALSE),"")</f>
        <v/>
      </c>
      <c r="D477" s="71" t="str">
        <f>IFERROR(VLOOKUP($A477,Baggrundsark!$F$4:$T$2502,13,FALSE),"")</f>
        <v/>
      </c>
      <c r="E477" s="71" t="str">
        <f>IFERROR(VLOOKUP($A477,Baggrundsark!$F$4:$T$2502,14,FALSE),"")</f>
        <v/>
      </c>
      <c r="F477" s="71" t="str">
        <f>IFERROR(VLOOKUP($A477,Baggrundsark!$F$4:$V$2502,17,FALSE),"")</f>
        <v/>
      </c>
      <c r="G477" s="72"/>
      <c r="H477" s="78" t="str">
        <f t="shared" si="29"/>
        <v/>
      </c>
      <c r="I477" s="79"/>
      <c r="J477" s="79"/>
      <c r="K477" s="79"/>
      <c r="L477" s="56" t="str">
        <f t="shared" si="28"/>
        <v/>
      </c>
      <c r="M477" s="78" t="str">
        <f t="shared" si="30"/>
        <v/>
      </c>
      <c r="N477" s="72"/>
      <c r="O477" s="74" t="str">
        <f t="shared" si="31"/>
        <v/>
      </c>
      <c r="Q477" s="22"/>
    </row>
    <row r="478" spans="1:17" s="106" customFormat="1" x14ac:dyDescent="0.25">
      <c r="A478" s="29">
        <v>475</v>
      </c>
      <c r="B478" s="71" t="str">
        <f>IFERROR(VLOOKUP($A478,Baggrundsark!$F$4:$V$2502,10,FALSE),"")</f>
        <v/>
      </c>
      <c r="C478" s="71" t="str">
        <f>IFERROR(VLOOKUP($A478,Baggrundsark!$F$4:$T$2502,11,FALSE),"")</f>
        <v/>
      </c>
      <c r="D478" s="71" t="str">
        <f>IFERROR(VLOOKUP($A478,Baggrundsark!$F$4:$T$2502,13,FALSE),"")</f>
        <v/>
      </c>
      <c r="E478" s="71" t="str">
        <f>IFERROR(VLOOKUP($A478,Baggrundsark!$F$4:$T$2502,14,FALSE),"")</f>
        <v/>
      </c>
      <c r="F478" s="71" t="str">
        <f>IFERROR(VLOOKUP($A478,Baggrundsark!$F$4:$V$2502,17,FALSE),"")</f>
        <v/>
      </c>
      <c r="G478" s="76"/>
      <c r="H478" s="78" t="str">
        <f t="shared" si="29"/>
        <v/>
      </c>
      <c r="I478" s="77"/>
      <c r="J478" s="77"/>
      <c r="K478" s="77"/>
      <c r="L478" s="56" t="str">
        <f t="shared" si="28"/>
        <v/>
      </c>
      <c r="M478" s="78" t="str">
        <f t="shared" si="30"/>
        <v/>
      </c>
      <c r="N478" s="76"/>
      <c r="O478" s="74" t="str">
        <f t="shared" si="31"/>
        <v/>
      </c>
      <c r="Q478" s="22"/>
    </row>
    <row r="479" spans="1:17" s="106" customFormat="1" x14ac:dyDescent="0.25">
      <c r="A479" s="29">
        <v>476</v>
      </c>
      <c r="B479" s="71" t="str">
        <f>IFERROR(VLOOKUP($A479,Baggrundsark!$F$4:$V$2502,10,FALSE),"")</f>
        <v/>
      </c>
      <c r="C479" s="71" t="str">
        <f>IFERROR(VLOOKUP($A479,Baggrundsark!$F$4:$T$2502,11,FALSE),"")</f>
        <v/>
      </c>
      <c r="D479" s="71" t="str">
        <f>IFERROR(VLOOKUP($A479,Baggrundsark!$F$4:$T$2502,13,FALSE),"")</f>
        <v/>
      </c>
      <c r="E479" s="71" t="str">
        <f>IFERROR(VLOOKUP($A479,Baggrundsark!$F$4:$T$2502,14,FALSE),"")</f>
        <v/>
      </c>
      <c r="F479" s="71" t="str">
        <f>IFERROR(VLOOKUP($A479,Baggrundsark!$F$4:$V$2502,17,FALSE),"")</f>
        <v/>
      </c>
      <c r="G479" s="72"/>
      <c r="H479" s="78" t="str">
        <f t="shared" si="29"/>
        <v/>
      </c>
      <c r="I479" s="79"/>
      <c r="J479" s="79"/>
      <c r="K479" s="79"/>
      <c r="L479" s="56" t="str">
        <f t="shared" si="28"/>
        <v/>
      </c>
      <c r="M479" s="78" t="str">
        <f t="shared" si="30"/>
        <v/>
      </c>
      <c r="N479" s="72"/>
      <c r="O479" s="74" t="str">
        <f t="shared" si="31"/>
        <v/>
      </c>
      <c r="Q479" s="22"/>
    </row>
    <row r="480" spans="1:17" s="106" customFormat="1" x14ac:dyDescent="0.25">
      <c r="A480" s="29">
        <v>477</v>
      </c>
      <c r="B480" s="71" t="str">
        <f>IFERROR(VLOOKUP($A480,Baggrundsark!$F$4:$V$2502,10,FALSE),"")</f>
        <v/>
      </c>
      <c r="C480" s="71" t="str">
        <f>IFERROR(VLOOKUP($A480,Baggrundsark!$F$4:$T$2502,11,FALSE),"")</f>
        <v/>
      </c>
      <c r="D480" s="71" t="str">
        <f>IFERROR(VLOOKUP($A480,Baggrundsark!$F$4:$T$2502,13,FALSE),"")</f>
        <v/>
      </c>
      <c r="E480" s="71" t="str">
        <f>IFERROR(VLOOKUP($A480,Baggrundsark!$F$4:$T$2502,14,FALSE),"")</f>
        <v/>
      </c>
      <c r="F480" s="71" t="str">
        <f>IFERROR(VLOOKUP($A480,Baggrundsark!$F$4:$V$2502,17,FALSE),"")</f>
        <v/>
      </c>
      <c r="G480" s="76"/>
      <c r="H480" s="78" t="str">
        <f t="shared" si="29"/>
        <v/>
      </c>
      <c r="I480" s="77"/>
      <c r="J480" s="77"/>
      <c r="K480" s="77"/>
      <c r="L480" s="56" t="str">
        <f t="shared" si="28"/>
        <v/>
      </c>
      <c r="M480" s="78" t="str">
        <f t="shared" si="30"/>
        <v/>
      </c>
      <c r="N480" s="76"/>
      <c r="O480" s="74" t="str">
        <f t="shared" si="31"/>
        <v/>
      </c>
      <c r="Q480" s="22"/>
    </row>
    <row r="481" spans="1:17" s="106" customFormat="1" x14ac:dyDescent="0.25">
      <c r="A481" s="29">
        <v>478</v>
      </c>
      <c r="B481" s="71" t="str">
        <f>IFERROR(VLOOKUP($A481,Baggrundsark!$F$4:$V$2502,10,FALSE),"")</f>
        <v/>
      </c>
      <c r="C481" s="71" t="str">
        <f>IFERROR(VLOOKUP($A481,Baggrundsark!$F$4:$T$2502,11,FALSE),"")</f>
        <v/>
      </c>
      <c r="D481" s="71" t="str">
        <f>IFERROR(VLOOKUP($A481,Baggrundsark!$F$4:$T$2502,13,FALSE),"")</f>
        <v/>
      </c>
      <c r="E481" s="71" t="str">
        <f>IFERROR(VLOOKUP($A481,Baggrundsark!$F$4:$T$2502,14,FALSE),"")</f>
        <v/>
      </c>
      <c r="F481" s="71" t="str">
        <f>IFERROR(VLOOKUP($A481,Baggrundsark!$F$4:$V$2502,17,FALSE),"")</f>
        <v/>
      </c>
      <c r="G481" s="72"/>
      <c r="H481" s="78" t="str">
        <f t="shared" si="29"/>
        <v/>
      </c>
      <c r="I481" s="79"/>
      <c r="J481" s="79"/>
      <c r="K481" s="79"/>
      <c r="L481" s="56" t="str">
        <f t="shared" si="28"/>
        <v/>
      </c>
      <c r="M481" s="78" t="str">
        <f t="shared" si="30"/>
        <v/>
      </c>
      <c r="N481" s="72"/>
      <c r="O481" s="74" t="str">
        <f t="shared" si="31"/>
        <v/>
      </c>
      <c r="Q481" s="22"/>
    </row>
    <row r="482" spans="1:17" s="106" customFormat="1" x14ac:dyDescent="0.25">
      <c r="A482" s="29">
        <v>479</v>
      </c>
      <c r="B482" s="71" t="str">
        <f>IFERROR(VLOOKUP($A482,Baggrundsark!$F$4:$V$2502,10,FALSE),"")</f>
        <v/>
      </c>
      <c r="C482" s="71" t="str">
        <f>IFERROR(VLOOKUP($A482,Baggrundsark!$F$4:$T$2502,11,FALSE),"")</f>
        <v/>
      </c>
      <c r="D482" s="71" t="str">
        <f>IFERROR(VLOOKUP($A482,Baggrundsark!$F$4:$T$2502,13,FALSE),"")</f>
        <v/>
      </c>
      <c r="E482" s="71" t="str">
        <f>IFERROR(VLOOKUP($A482,Baggrundsark!$F$4:$T$2502,14,FALSE),"")</f>
        <v/>
      </c>
      <c r="F482" s="71" t="str">
        <f>IFERROR(VLOOKUP($A482,Baggrundsark!$F$4:$V$2502,17,FALSE),"")</f>
        <v/>
      </c>
      <c r="G482" s="76"/>
      <c r="H482" s="78" t="str">
        <f t="shared" si="29"/>
        <v/>
      </c>
      <c r="I482" s="77"/>
      <c r="J482" s="77"/>
      <c r="K482" s="77"/>
      <c r="L482" s="56" t="str">
        <f t="shared" si="28"/>
        <v/>
      </c>
      <c r="M482" s="78" t="str">
        <f t="shared" si="30"/>
        <v/>
      </c>
      <c r="N482" s="76"/>
      <c r="O482" s="74" t="str">
        <f t="shared" si="31"/>
        <v/>
      </c>
      <c r="Q482" s="22"/>
    </row>
    <row r="483" spans="1:17" s="106" customFormat="1" x14ac:dyDescent="0.25">
      <c r="A483" s="29">
        <v>480</v>
      </c>
      <c r="B483" s="71" t="str">
        <f>IFERROR(VLOOKUP($A483,Baggrundsark!$F$4:$V$2502,10,FALSE),"")</f>
        <v/>
      </c>
      <c r="C483" s="71" t="str">
        <f>IFERROR(VLOOKUP($A483,Baggrundsark!$F$4:$T$2502,11,FALSE),"")</f>
        <v/>
      </c>
      <c r="D483" s="71" t="str">
        <f>IFERROR(VLOOKUP($A483,Baggrundsark!$F$4:$T$2502,13,FALSE),"")</f>
        <v/>
      </c>
      <c r="E483" s="71" t="str">
        <f>IFERROR(VLOOKUP($A483,Baggrundsark!$F$4:$T$2502,14,FALSE),"")</f>
        <v/>
      </c>
      <c r="F483" s="71" t="str">
        <f>IFERROR(VLOOKUP($A483,Baggrundsark!$F$4:$V$2502,17,FALSE),"")</f>
        <v/>
      </c>
      <c r="G483" s="72"/>
      <c r="H483" s="78" t="str">
        <f t="shared" si="29"/>
        <v/>
      </c>
      <c r="I483" s="79"/>
      <c r="J483" s="79"/>
      <c r="K483" s="79"/>
      <c r="L483" s="56" t="str">
        <f t="shared" si="28"/>
        <v/>
      </c>
      <c r="M483" s="78" t="str">
        <f t="shared" si="30"/>
        <v/>
      </c>
      <c r="N483" s="72"/>
      <c r="O483" s="74" t="str">
        <f t="shared" si="31"/>
        <v/>
      </c>
      <c r="Q483" s="22"/>
    </row>
    <row r="484" spans="1:17" s="106" customFormat="1" x14ac:dyDescent="0.25">
      <c r="A484" s="29">
        <v>481</v>
      </c>
      <c r="B484" s="71" t="str">
        <f>IFERROR(VLOOKUP($A484,Baggrundsark!$F$4:$V$2502,10,FALSE),"")</f>
        <v/>
      </c>
      <c r="C484" s="71" t="str">
        <f>IFERROR(VLOOKUP($A484,Baggrundsark!$F$4:$T$2502,11,FALSE),"")</f>
        <v/>
      </c>
      <c r="D484" s="71" t="str">
        <f>IFERROR(VLOOKUP($A484,Baggrundsark!$F$4:$T$2502,13,FALSE),"")</f>
        <v/>
      </c>
      <c r="E484" s="71" t="str">
        <f>IFERROR(VLOOKUP($A484,Baggrundsark!$F$4:$T$2502,14,FALSE),"")</f>
        <v/>
      </c>
      <c r="F484" s="71" t="str">
        <f>IFERROR(VLOOKUP($A484,Baggrundsark!$F$4:$V$2502,17,FALSE),"")</f>
        <v/>
      </c>
      <c r="G484" s="76"/>
      <c r="H484" s="78" t="str">
        <f t="shared" si="29"/>
        <v/>
      </c>
      <c r="I484" s="77"/>
      <c r="J484" s="77"/>
      <c r="K484" s="77"/>
      <c r="L484" s="56" t="str">
        <f t="shared" si="28"/>
        <v/>
      </c>
      <c r="M484" s="78" t="str">
        <f t="shared" si="30"/>
        <v/>
      </c>
      <c r="N484" s="76"/>
      <c r="O484" s="74" t="str">
        <f t="shared" si="31"/>
        <v/>
      </c>
      <c r="Q484" s="22"/>
    </row>
    <row r="485" spans="1:17" s="106" customFormat="1" x14ac:dyDescent="0.25">
      <c r="A485" s="29">
        <v>482</v>
      </c>
      <c r="B485" s="71" t="str">
        <f>IFERROR(VLOOKUP($A485,Baggrundsark!$F$4:$V$2502,10,FALSE),"")</f>
        <v/>
      </c>
      <c r="C485" s="71" t="str">
        <f>IFERROR(VLOOKUP($A485,Baggrundsark!$F$4:$T$2502,11,FALSE),"")</f>
        <v/>
      </c>
      <c r="D485" s="71" t="str">
        <f>IFERROR(VLOOKUP($A485,Baggrundsark!$F$4:$T$2502,13,FALSE),"")</f>
        <v/>
      </c>
      <c r="E485" s="71" t="str">
        <f>IFERROR(VLOOKUP($A485,Baggrundsark!$F$4:$T$2502,14,FALSE),"")</f>
        <v/>
      </c>
      <c r="F485" s="71" t="str">
        <f>IFERROR(VLOOKUP($A485,Baggrundsark!$F$4:$V$2502,17,FALSE),"")</f>
        <v/>
      </c>
      <c r="G485" s="72"/>
      <c r="H485" s="78" t="str">
        <f t="shared" si="29"/>
        <v/>
      </c>
      <c r="I485" s="79"/>
      <c r="J485" s="79"/>
      <c r="K485" s="79"/>
      <c r="L485" s="56" t="str">
        <f t="shared" si="28"/>
        <v/>
      </c>
      <c r="M485" s="78" t="str">
        <f t="shared" si="30"/>
        <v/>
      </c>
      <c r="N485" s="72"/>
      <c r="O485" s="74" t="str">
        <f t="shared" si="31"/>
        <v/>
      </c>
      <c r="Q485" s="22"/>
    </row>
    <row r="486" spans="1:17" s="106" customFormat="1" x14ac:dyDescent="0.25">
      <c r="A486" s="29">
        <v>483</v>
      </c>
      <c r="B486" s="71" t="str">
        <f>IFERROR(VLOOKUP($A486,Baggrundsark!$F$4:$V$2502,10,FALSE),"")</f>
        <v/>
      </c>
      <c r="C486" s="71" t="str">
        <f>IFERROR(VLOOKUP($A486,Baggrundsark!$F$4:$T$2502,11,FALSE),"")</f>
        <v/>
      </c>
      <c r="D486" s="71" t="str">
        <f>IFERROR(VLOOKUP($A486,Baggrundsark!$F$4:$T$2502,13,FALSE),"")</f>
        <v/>
      </c>
      <c r="E486" s="71" t="str">
        <f>IFERROR(VLOOKUP($A486,Baggrundsark!$F$4:$T$2502,14,FALSE),"")</f>
        <v/>
      </c>
      <c r="F486" s="71" t="str">
        <f>IFERROR(VLOOKUP($A486,Baggrundsark!$F$4:$V$2502,17,FALSE),"")</f>
        <v/>
      </c>
      <c r="G486" s="76"/>
      <c r="H486" s="78" t="str">
        <f t="shared" si="29"/>
        <v/>
      </c>
      <c r="I486" s="77"/>
      <c r="J486" s="77"/>
      <c r="K486" s="77"/>
      <c r="L486" s="56" t="str">
        <f t="shared" si="28"/>
        <v/>
      </c>
      <c r="M486" s="78" t="str">
        <f t="shared" si="30"/>
        <v/>
      </c>
      <c r="N486" s="76"/>
      <c r="O486" s="74" t="str">
        <f t="shared" si="31"/>
        <v/>
      </c>
      <c r="Q486" s="22"/>
    </row>
    <row r="487" spans="1:17" s="106" customFormat="1" x14ac:dyDescent="0.25">
      <c r="A487" s="29">
        <v>484</v>
      </c>
      <c r="B487" s="71" t="str">
        <f>IFERROR(VLOOKUP($A487,Baggrundsark!$F$4:$V$2502,10,FALSE),"")</f>
        <v/>
      </c>
      <c r="C487" s="71" t="str">
        <f>IFERROR(VLOOKUP($A487,Baggrundsark!$F$4:$T$2502,11,FALSE),"")</f>
        <v/>
      </c>
      <c r="D487" s="71" t="str">
        <f>IFERROR(VLOOKUP($A487,Baggrundsark!$F$4:$T$2502,13,FALSE),"")</f>
        <v/>
      </c>
      <c r="E487" s="71" t="str">
        <f>IFERROR(VLOOKUP($A487,Baggrundsark!$F$4:$T$2502,14,FALSE),"")</f>
        <v/>
      </c>
      <c r="F487" s="71" t="str">
        <f>IFERROR(VLOOKUP($A487,Baggrundsark!$F$4:$V$2502,17,FALSE),"")</f>
        <v/>
      </c>
      <c r="G487" s="72"/>
      <c r="H487" s="78" t="str">
        <f t="shared" si="29"/>
        <v/>
      </c>
      <c r="I487" s="79"/>
      <c r="J487" s="79"/>
      <c r="K487" s="79"/>
      <c r="L487" s="56" t="str">
        <f t="shared" si="28"/>
        <v/>
      </c>
      <c r="M487" s="78" t="str">
        <f t="shared" si="30"/>
        <v/>
      </c>
      <c r="N487" s="72"/>
      <c r="O487" s="74" t="str">
        <f t="shared" si="31"/>
        <v/>
      </c>
      <c r="Q487" s="22"/>
    </row>
    <row r="488" spans="1:17" s="106" customFormat="1" x14ac:dyDescent="0.25">
      <c r="A488" s="29">
        <v>485</v>
      </c>
      <c r="B488" s="71" t="str">
        <f>IFERROR(VLOOKUP($A488,Baggrundsark!$F$4:$V$2502,10,FALSE),"")</f>
        <v/>
      </c>
      <c r="C488" s="71" t="str">
        <f>IFERROR(VLOOKUP($A488,Baggrundsark!$F$4:$T$2502,11,FALSE),"")</f>
        <v/>
      </c>
      <c r="D488" s="71" t="str">
        <f>IFERROR(VLOOKUP($A488,Baggrundsark!$F$4:$T$2502,13,FALSE),"")</f>
        <v/>
      </c>
      <c r="E488" s="71" t="str">
        <f>IFERROR(VLOOKUP($A488,Baggrundsark!$F$4:$T$2502,14,FALSE),"")</f>
        <v/>
      </c>
      <c r="F488" s="71" t="str">
        <f>IFERROR(VLOOKUP($A488,Baggrundsark!$F$4:$V$2502,17,FALSE),"")</f>
        <v/>
      </c>
      <c r="G488" s="76"/>
      <c r="H488" s="78" t="str">
        <f t="shared" si="29"/>
        <v/>
      </c>
      <c r="I488" s="77"/>
      <c r="J488" s="77"/>
      <c r="K488" s="77"/>
      <c r="L488" s="56" t="str">
        <f t="shared" si="28"/>
        <v/>
      </c>
      <c r="M488" s="78" t="str">
        <f t="shared" si="30"/>
        <v/>
      </c>
      <c r="N488" s="76"/>
      <c r="O488" s="74" t="str">
        <f t="shared" si="31"/>
        <v/>
      </c>
      <c r="Q488" s="22"/>
    </row>
    <row r="489" spans="1:17" s="106" customFormat="1" x14ac:dyDescent="0.25">
      <c r="A489" s="29">
        <v>486</v>
      </c>
      <c r="B489" s="71" t="str">
        <f>IFERROR(VLOOKUP($A489,Baggrundsark!$F$4:$V$2502,10,FALSE),"")</f>
        <v/>
      </c>
      <c r="C489" s="71" t="str">
        <f>IFERROR(VLOOKUP($A489,Baggrundsark!$F$4:$T$2502,11,FALSE),"")</f>
        <v/>
      </c>
      <c r="D489" s="71" t="str">
        <f>IFERROR(VLOOKUP($A489,Baggrundsark!$F$4:$T$2502,13,FALSE),"")</f>
        <v/>
      </c>
      <c r="E489" s="71" t="str">
        <f>IFERROR(VLOOKUP($A489,Baggrundsark!$F$4:$T$2502,14,FALSE),"")</f>
        <v/>
      </c>
      <c r="F489" s="71" t="str">
        <f>IFERROR(VLOOKUP($A489,Baggrundsark!$F$4:$V$2502,17,FALSE),"")</f>
        <v/>
      </c>
      <c r="G489" s="72"/>
      <c r="H489" s="78" t="str">
        <f t="shared" si="29"/>
        <v/>
      </c>
      <c r="I489" s="79"/>
      <c r="J489" s="79"/>
      <c r="K489" s="79"/>
      <c r="L489" s="56" t="str">
        <f t="shared" si="28"/>
        <v/>
      </c>
      <c r="M489" s="78" t="str">
        <f t="shared" si="30"/>
        <v/>
      </c>
      <c r="N489" s="72"/>
      <c r="O489" s="74" t="str">
        <f t="shared" si="31"/>
        <v/>
      </c>
      <c r="Q489" s="22"/>
    </row>
    <row r="490" spans="1:17" s="106" customFormat="1" x14ac:dyDescent="0.25">
      <c r="A490" s="29">
        <v>487</v>
      </c>
      <c r="B490" s="71" t="str">
        <f>IFERROR(VLOOKUP($A490,Baggrundsark!$F$4:$V$2502,10,FALSE),"")</f>
        <v/>
      </c>
      <c r="C490" s="71" t="str">
        <f>IFERROR(VLOOKUP($A490,Baggrundsark!$F$4:$T$2502,11,FALSE),"")</f>
        <v/>
      </c>
      <c r="D490" s="71" t="str">
        <f>IFERROR(VLOOKUP($A490,Baggrundsark!$F$4:$T$2502,13,FALSE),"")</f>
        <v/>
      </c>
      <c r="E490" s="71" t="str">
        <f>IFERROR(VLOOKUP($A490,Baggrundsark!$F$4:$T$2502,14,FALSE),"")</f>
        <v/>
      </c>
      <c r="F490" s="71" t="str">
        <f>IFERROR(VLOOKUP($A490,Baggrundsark!$F$4:$V$2502,17,FALSE),"")</f>
        <v/>
      </c>
      <c r="G490" s="76"/>
      <c r="H490" s="78" t="str">
        <f t="shared" si="29"/>
        <v/>
      </c>
      <c r="I490" s="77"/>
      <c r="J490" s="77"/>
      <c r="K490" s="77"/>
      <c r="L490" s="56" t="str">
        <f t="shared" si="28"/>
        <v/>
      </c>
      <c r="M490" s="78" t="str">
        <f t="shared" si="30"/>
        <v/>
      </c>
      <c r="N490" s="76"/>
      <c r="O490" s="74" t="str">
        <f t="shared" si="31"/>
        <v/>
      </c>
      <c r="Q490" s="22"/>
    </row>
    <row r="491" spans="1:17" s="106" customFormat="1" x14ac:dyDescent="0.25">
      <c r="A491" s="29">
        <v>488</v>
      </c>
      <c r="B491" s="71" t="str">
        <f>IFERROR(VLOOKUP($A491,Baggrundsark!$F$4:$V$2502,10,FALSE),"")</f>
        <v/>
      </c>
      <c r="C491" s="71" t="str">
        <f>IFERROR(VLOOKUP($A491,Baggrundsark!$F$4:$T$2502,11,FALSE),"")</f>
        <v/>
      </c>
      <c r="D491" s="71" t="str">
        <f>IFERROR(VLOOKUP($A491,Baggrundsark!$F$4:$T$2502,13,FALSE),"")</f>
        <v/>
      </c>
      <c r="E491" s="71" t="str">
        <f>IFERROR(VLOOKUP($A491,Baggrundsark!$F$4:$T$2502,14,FALSE),"")</f>
        <v/>
      </c>
      <c r="F491" s="71" t="str">
        <f>IFERROR(VLOOKUP($A491,Baggrundsark!$F$4:$V$2502,17,FALSE),"")</f>
        <v/>
      </c>
      <c r="G491" s="72"/>
      <c r="H491" s="78" t="str">
        <f t="shared" si="29"/>
        <v/>
      </c>
      <c r="I491" s="79"/>
      <c r="J491" s="79"/>
      <c r="K491" s="79"/>
      <c r="L491" s="56" t="str">
        <f t="shared" si="28"/>
        <v/>
      </c>
      <c r="M491" s="78" t="str">
        <f t="shared" si="30"/>
        <v/>
      </c>
      <c r="N491" s="72"/>
      <c r="O491" s="74" t="str">
        <f t="shared" si="31"/>
        <v/>
      </c>
      <c r="Q491" s="22"/>
    </row>
    <row r="492" spans="1:17" s="106" customFormat="1" x14ac:dyDescent="0.25">
      <c r="A492" s="29">
        <v>489</v>
      </c>
      <c r="B492" s="71" t="str">
        <f>IFERROR(VLOOKUP($A492,Baggrundsark!$F$4:$V$2502,10,FALSE),"")</f>
        <v/>
      </c>
      <c r="C492" s="71" t="str">
        <f>IFERROR(VLOOKUP($A492,Baggrundsark!$F$4:$T$2502,11,FALSE),"")</f>
        <v/>
      </c>
      <c r="D492" s="71" t="str">
        <f>IFERROR(VLOOKUP($A492,Baggrundsark!$F$4:$T$2502,13,FALSE),"")</f>
        <v/>
      </c>
      <c r="E492" s="71" t="str">
        <f>IFERROR(VLOOKUP($A492,Baggrundsark!$F$4:$T$2502,14,FALSE),"")</f>
        <v/>
      </c>
      <c r="F492" s="71" t="str">
        <f>IFERROR(VLOOKUP($A492,Baggrundsark!$F$4:$V$2502,17,FALSE),"")</f>
        <v/>
      </c>
      <c r="G492" s="76"/>
      <c r="H492" s="78" t="str">
        <f t="shared" si="29"/>
        <v/>
      </c>
      <c r="I492" s="77"/>
      <c r="J492" s="77"/>
      <c r="K492" s="77"/>
      <c r="L492" s="56" t="str">
        <f t="shared" si="28"/>
        <v/>
      </c>
      <c r="M492" s="78" t="str">
        <f t="shared" si="30"/>
        <v/>
      </c>
      <c r="N492" s="76"/>
      <c r="O492" s="74" t="str">
        <f t="shared" si="31"/>
        <v/>
      </c>
      <c r="Q492" s="22"/>
    </row>
    <row r="493" spans="1:17" s="106" customFormat="1" x14ac:dyDescent="0.25">
      <c r="A493" s="29">
        <v>490</v>
      </c>
      <c r="B493" s="71" t="str">
        <f>IFERROR(VLOOKUP($A493,Baggrundsark!$F$4:$V$2502,10,FALSE),"")</f>
        <v/>
      </c>
      <c r="C493" s="71" t="str">
        <f>IFERROR(VLOOKUP($A493,Baggrundsark!$F$4:$T$2502,11,FALSE),"")</f>
        <v/>
      </c>
      <c r="D493" s="71" t="str">
        <f>IFERROR(VLOOKUP($A493,Baggrundsark!$F$4:$T$2502,13,FALSE),"")</f>
        <v/>
      </c>
      <c r="E493" s="71" t="str">
        <f>IFERROR(VLOOKUP($A493,Baggrundsark!$F$4:$T$2502,14,FALSE),"")</f>
        <v/>
      </c>
      <c r="F493" s="71" t="str">
        <f>IFERROR(VLOOKUP($A493,Baggrundsark!$F$4:$V$2502,17,FALSE),"")</f>
        <v/>
      </c>
      <c r="G493" s="72"/>
      <c r="H493" s="78" t="str">
        <f t="shared" si="29"/>
        <v/>
      </c>
      <c r="I493" s="79"/>
      <c r="J493" s="79"/>
      <c r="K493" s="79"/>
      <c r="L493" s="56" t="str">
        <f t="shared" si="28"/>
        <v/>
      </c>
      <c r="M493" s="78" t="str">
        <f t="shared" si="30"/>
        <v/>
      </c>
      <c r="N493" s="72"/>
      <c r="O493" s="74" t="str">
        <f t="shared" si="31"/>
        <v/>
      </c>
      <c r="Q493" s="22"/>
    </row>
    <row r="494" spans="1:17" s="106" customFormat="1" x14ac:dyDescent="0.25">
      <c r="A494" s="29">
        <v>491</v>
      </c>
      <c r="B494" s="71" t="str">
        <f>IFERROR(VLOOKUP($A494,Baggrundsark!$F$4:$V$2502,10,FALSE),"")</f>
        <v/>
      </c>
      <c r="C494" s="71" t="str">
        <f>IFERROR(VLOOKUP($A494,Baggrundsark!$F$4:$T$2502,11,FALSE),"")</f>
        <v/>
      </c>
      <c r="D494" s="71" t="str">
        <f>IFERROR(VLOOKUP($A494,Baggrundsark!$F$4:$T$2502,13,FALSE),"")</f>
        <v/>
      </c>
      <c r="E494" s="71" t="str">
        <f>IFERROR(VLOOKUP($A494,Baggrundsark!$F$4:$T$2502,14,FALSE),"")</f>
        <v/>
      </c>
      <c r="F494" s="71" t="str">
        <f>IFERROR(VLOOKUP($A494,Baggrundsark!$F$4:$V$2502,17,FALSE),"")</f>
        <v/>
      </c>
      <c r="G494" s="76"/>
      <c r="H494" s="78" t="str">
        <f t="shared" si="29"/>
        <v/>
      </c>
      <c r="I494" s="77"/>
      <c r="J494" s="77"/>
      <c r="K494" s="77"/>
      <c r="L494" s="56" t="str">
        <f t="shared" si="28"/>
        <v/>
      </c>
      <c r="M494" s="78" t="str">
        <f t="shared" si="30"/>
        <v/>
      </c>
      <c r="N494" s="76"/>
      <c r="O494" s="74" t="str">
        <f t="shared" si="31"/>
        <v/>
      </c>
      <c r="Q494" s="22"/>
    </row>
    <row r="495" spans="1:17" s="106" customFormat="1" x14ac:dyDescent="0.25">
      <c r="A495" s="29">
        <v>492</v>
      </c>
      <c r="B495" s="71" t="str">
        <f>IFERROR(VLOOKUP($A495,Baggrundsark!$F$4:$V$2502,10,FALSE),"")</f>
        <v/>
      </c>
      <c r="C495" s="71" t="str">
        <f>IFERROR(VLOOKUP($A495,Baggrundsark!$F$4:$T$2502,11,FALSE),"")</f>
        <v/>
      </c>
      <c r="D495" s="71" t="str">
        <f>IFERROR(VLOOKUP($A495,Baggrundsark!$F$4:$T$2502,13,FALSE),"")</f>
        <v/>
      </c>
      <c r="E495" s="71" t="str">
        <f>IFERROR(VLOOKUP($A495,Baggrundsark!$F$4:$T$2502,14,FALSE),"")</f>
        <v/>
      </c>
      <c r="F495" s="71" t="str">
        <f>IFERROR(VLOOKUP($A495,Baggrundsark!$F$4:$V$2502,17,FALSE),"")</f>
        <v/>
      </c>
      <c r="G495" s="72"/>
      <c r="H495" s="78" t="str">
        <f t="shared" si="29"/>
        <v/>
      </c>
      <c r="I495" s="79"/>
      <c r="J495" s="79"/>
      <c r="K495" s="79"/>
      <c r="L495" s="56" t="str">
        <f t="shared" si="28"/>
        <v/>
      </c>
      <c r="M495" s="78" t="str">
        <f t="shared" si="30"/>
        <v/>
      </c>
      <c r="N495" s="72"/>
      <c r="O495" s="74" t="str">
        <f t="shared" si="31"/>
        <v/>
      </c>
      <c r="Q495" s="22"/>
    </row>
    <row r="496" spans="1:17" s="106" customFormat="1" x14ac:dyDescent="0.25">
      <c r="A496" s="29">
        <v>493</v>
      </c>
      <c r="B496" s="71" t="str">
        <f>IFERROR(VLOOKUP($A496,Baggrundsark!$F$4:$V$2502,10,FALSE),"")</f>
        <v/>
      </c>
      <c r="C496" s="71" t="str">
        <f>IFERROR(VLOOKUP($A496,Baggrundsark!$F$4:$T$2502,11,FALSE),"")</f>
        <v/>
      </c>
      <c r="D496" s="71" t="str">
        <f>IFERROR(VLOOKUP($A496,Baggrundsark!$F$4:$T$2502,13,FALSE),"")</f>
        <v/>
      </c>
      <c r="E496" s="71" t="str">
        <f>IFERROR(VLOOKUP($A496,Baggrundsark!$F$4:$T$2502,14,FALSE),"")</f>
        <v/>
      </c>
      <c r="F496" s="71" t="str">
        <f>IFERROR(VLOOKUP($A496,Baggrundsark!$F$4:$V$2502,17,FALSE),"")</f>
        <v/>
      </c>
      <c r="G496" s="76"/>
      <c r="H496" s="78" t="str">
        <f t="shared" si="29"/>
        <v/>
      </c>
      <c r="I496" s="77"/>
      <c r="J496" s="77"/>
      <c r="K496" s="77"/>
      <c r="L496" s="56" t="str">
        <f t="shared" si="28"/>
        <v/>
      </c>
      <c r="M496" s="78" t="str">
        <f t="shared" si="30"/>
        <v/>
      </c>
      <c r="N496" s="76"/>
      <c r="O496" s="74" t="str">
        <f t="shared" si="31"/>
        <v/>
      </c>
      <c r="Q496" s="22"/>
    </row>
    <row r="497" spans="1:21" s="106" customFormat="1" x14ac:dyDescent="0.25">
      <c r="A497" s="29">
        <v>494</v>
      </c>
      <c r="B497" s="71" t="str">
        <f>IFERROR(VLOOKUP($A497,Baggrundsark!$F$4:$V$2502,10,FALSE),"")</f>
        <v/>
      </c>
      <c r="C497" s="71" t="str">
        <f>IFERROR(VLOOKUP($A497,Baggrundsark!$F$4:$T$2502,11,FALSE),"")</f>
        <v/>
      </c>
      <c r="D497" s="71" t="str">
        <f>IFERROR(VLOOKUP($A497,Baggrundsark!$F$4:$T$2502,13,FALSE),"")</f>
        <v/>
      </c>
      <c r="E497" s="71" t="str">
        <f>IFERROR(VLOOKUP($A497,Baggrundsark!$F$4:$T$2502,14,FALSE),"")</f>
        <v/>
      </c>
      <c r="F497" s="71" t="str">
        <f>IFERROR(VLOOKUP($A497,Baggrundsark!$F$4:$V$2502,17,FALSE),"")</f>
        <v/>
      </c>
      <c r="G497" s="72"/>
      <c r="H497" s="78" t="str">
        <f t="shared" si="29"/>
        <v/>
      </c>
      <c r="I497" s="79"/>
      <c r="J497" s="79"/>
      <c r="K497" s="79"/>
      <c r="L497" s="56" t="str">
        <f t="shared" si="28"/>
        <v/>
      </c>
      <c r="M497" s="78" t="str">
        <f t="shared" si="30"/>
        <v/>
      </c>
      <c r="N497" s="72"/>
      <c r="O497" s="74" t="str">
        <f t="shared" si="31"/>
        <v/>
      </c>
      <c r="Q497" s="22"/>
    </row>
    <row r="498" spans="1:21" s="106" customFormat="1" x14ac:dyDescent="0.25">
      <c r="A498" s="29">
        <v>495</v>
      </c>
      <c r="B498" s="71" t="str">
        <f>IFERROR(VLOOKUP($A498,Baggrundsark!$F$4:$V$2502,10,FALSE),"")</f>
        <v/>
      </c>
      <c r="C498" s="71" t="str">
        <f>IFERROR(VLOOKUP($A498,Baggrundsark!$F$4:$T$2502,11,FALSE),"")</f>
        <v/>
      </c>
      <c r="D498" s="71" t="str">
        <f>IFERROR(VLOOKUP($A498,Baggrundsark!$F$4:$T$2502,13,FALSE),"")</f>
        <v/>
      </c>
      <c r="E498" s="71" t="str">
        <f>IFERROR(VLOOKUP($A498,Baggrundsark!$F$4:$T$2502,14,FALSE),"")</f>
        <v/>
      </c>
      <c r="F498" s="71" t="str">
        <f>IFERROR(VLOOKUP($A498,Baggrundsark!$F$4:$V$2502,17,FALSE),"")</f>
        <v/>
      </c>
      <c r="G498" s="76"/>
      <c r="H498" s="78" t="str">
        <f t="shared" si="29"/>
        <v/>
      </c>
      <c r="I498" s="77"/>
      <c r="J498" s="77"/>
      <c r="K498" s="77"/>
      <c r="L498" s="56" t="str">
        <f t="shared" si="28"/>
        <v/>
      </c>
      <c r="M498" s="78" t="str">
        <f t="shared" si="30"/>
        <v/>
      </c>
      <c r="N498" s="76"/>
      <c r="O498" s="74" t="str">
        <f t="shared" si="31"/>
        <v/>
      </c>
      <c r="Q498" s="22"/>
    </row>
    <row r="499" spans="1:21" s="106" customFormat="1" x14ac:dyDescent="0.25">
      <c r="A499" s="29">
        <v>496</v>
      </c>
      <c r="B499" s="71" t="str">
        <f>IFERROR(VLOOKUP($A499,Baggrundsark!$F$4:$V$2502,10,FALSE),"")</f>
        <v/>
      </c>
      <c r="C499" s="71" t="str">
        <f>IFERROR(VLOOKUP($A499,Baggrundsark!$F$4:$T$2502,11,FALSE),"")</f>
        <v/>
      </c>
      <c r="D499" s="71" t="str">
        <f>IFERROR(VLOOKUP($A499,Baggrundsark!$F$4:$T$2502,13,FALSE),"")</f>
        <v/>
      </c>
      <c r="E499" s="71" t="str">
        <f>IFERROR(VLOOKUP($A499,Baggrundsark!$F$4:$T$2502,14,FALSE),"")</f>
        <v/>
      </c>
      <c r="F499" s="71" t="str">
        <f>IFERROR(VLOOKUP($A499,Baggrundsark!$F$4:$V$2502,17,FALSE),"")</f>
        <v/>
      </c>
      <c r="G499" s="72"/>
      <c r="H499" s="78" t="str">
        <f t="shared" si="29"/>
        <v/>
      </c>
      <c r="I499" s="79"/>
      <c r="J499" s="79"/>
      <c r="K499" s="79"/>
      <c r="L499" s="56" t="str">
        <f t="shared" si="28"/>
        <v/>
      </c>
      <c r="M499" s="78" t="str">
        <f t="shared" si="30"/>
        <v/>
      </c>
      <c r="N499" s="72"/>
      <c r="O499" s="74" t="str">
        <f t="shared" si="31"/>
        <v/>
      </c>
      <c r="Q499" s="22"/>
    </row>
    <row r="500" spans="1:21" s="106" customFormat="1" x14ac:dyDescent="0.25">
      <c r="A500" s="29">
        <v>497</v>
      </c>
      <c r="B500" s="71" t="str">
        <f>IFERROR(VLOOKUP($A500,Baggrundsark!$F$4:$V$2502,10,FALSE),"")</f>
        <v/>
      </c>
      <c r="C500" s="71" t="str">
        <f>IFERROR(VLOOKUP($A500,Baggrundsark!$F$4:$T$2502,11,FALSE),"")</f>
        <v/>
      </c>
      <c r="D500" s="71" t="str">
        <f>IFERROR(VLOOKUP($A500,Baggrundsark!$F$4:$T$2502,13,FALSE),"")</f>
        <v/>
      </c>
      <c r="E500" s="71" t="str">
        <f>IFERROR(VLOOKUP($A500,Baggrundsark!$F$4:$T$2502,14,FALSE),"")</f>
        <v/>
      </c>
      <c r="F500" s="71" t="str">
        <f>IFERROR(VLOOKUP($A500,Baggrundsark!$F$4:$V$2502,17,FALSE),"")</f>
        <v/>
      </c>
      <c r="G500" s="76"/>
      <c r="H500" s="78" t="str">
        <f t="shared" si="29"/>
        <v/>
      </c>
      <c r="I500" s="77"/>
      <c r="J500" s="77"/>
      <c r="K500" s="77"/>
      <c r="L500" s="56" t="str">
        <f t="shared" si="28"/>
        <v/>
      </c>
      <c r="M500" s="78" t="str">
        <f t="shared" si="30"/>
        <v/>
      </c>
      <c r="N500" s="76"/>
      <c r="O500" s="74" t="str">
        <f t="shared" si="31"/>
        <v/>
      </c>
      <c r="Q500" s="22"/>
    </row>
    <row r="501" spans="1:21" s="106" customFormat="1" x14ac:dyDescent="0.25">
      <c r="A501" s="29">
        <v>498</v>
      </c>
      <c r="B501" s="71" t="str">
        <f>IFERROR(VLOOKUP($A501,Baggrundsark!$F$4:$V$2502,10,FALSE),"")</f>
        <v/>
      </c>
      <c r="C501" s="71" t="str">
        <f>IFERROR(VLOOKUP($A501,Baggrundsark!$F$4:$T$2502,11,FALSE),"")</f>
        <v/>
      </c>
      <c r="D501" s="71" t="str">
        <f>IFERROR(VLOOKUP($A501,Baggrundsark!$F$4:$T$2502,13,FALSE),"")</f>
        <v/>
      </c>
      <c r="E501" s="71" t="str">
        <f>IFERROR(VLOOKUP($A501,Baggrundsark!$F$4:$T$2502,14,FALSE),"")</f>
        <v/>
      </c>
      <c r="F501" s="71" t="str">
        <f>IFERROR(VLOOKUP($A501,Baggrundsark!$F$4:$V$2502,17,FALSE),"")</f>
        <v/>
      </c>
      <c r="G501" s="72"/>
      <c r="H501" s="78" t="str">
        <f t="shared" si="29"/>
        <v/>
      </c>
      <c r="I501" s="79"/>
      <c r="J501" s="79"/>
      <c r="K501" s="79"/>
      <c r="L501" s="56" t="str">
        <f t="shared" si="28"/>
        <v/>
      </c>
      <c r="M501" s="78" t="str">
        <f t="shared" si="30"/>
        <v/>
      </c>
      <c r="N501" s="72"/>
      <c r="O501" s="74" t="str">
        <f t="shared" si="31"/>
        <v/>
      </c>
      <c r="Q501" s="22"/>
    </row>
    <row r="502" spans="1:21" s="106" customFormat="1" x14ac:dyDescent="0.25">
      <c r="A502" s="29">
        <v>499</v>
      </c>
      <c r="B502" s="71" t="str">
        <f>IFERROR(VLOOKUP($A502,Baggrundsark!$F$4:$V$2502,10,FALSE),"")</f>
        <v/>
      </c>
      <c r="C502" s="71" t="str">
        <f>IFERROR(VLOOKUP($A502,Baggrundsark!$F$4:$T$2502,11,FALSE),"")</f>
        <v/>
      </c>
      <c r="D502" s="71" t="str">
        <f>IFERROR(VLOOKUP($A502,Baggrundsark!$F$4:$T$2502,13,FALSE),"")</f>
        <v/>
      </c>
      <c r="E502" s="71" t="str">
        <f>IFERROR(VLOOKUP($A502,Baggrundsark!$F$4:$T$2502,14,FALSE),"")</f>
        <v/>
      </c>
      <c r="F502" s="71" t="str">
        <f>IFERROR(VLOOKUP($A502,Baggrundsark!$F$4:$V$2502,17,FALSE),"")</f>
        <v/>
      </c>
      <c r="G502" s="76"/>
      <c r="H502" s="78" t="str">
        <f t="shared" si="29"/>
        <v/>
      </c>
      <c r="I502" s="77"/>
      <c r="J502" s="77"/>
      <c r="K502" s="77"/>
      <c r="L502" s="56" t="str">
        <f t="shared" si="28"/>
        <v/>
      </c>
      <c r="M502" s="78" t="str">
        <f t="shared" si="30"/>
        <v/>
      </c>
      <c r="N502" s="76"/>
      <c r="O502" s="74" t="str">
        <f t="shared" si="31"/>
        <v/>
      </c>
      <c r="Q502" s="22"/>
    </row>
    <row r="503" spans="1:21" s="106" customFormat="1" x14ac:dyDescent="0.25">
      <c r="A503" s="29">
        <v>500</v>
      </c>
      <c r="B503" s="71" t="str">
        <f>IFERROR(VLOOKUP($A503,Baggrundsark!$F$4:$V$2502,10,FALSE),"")</f>
        <v/>
      </c>
      <c r="C503" s="71" t="str">
        <f>IFERROR(VLOOKUP($A503,Baggrundsark!$F$4:$T$2502,11,FALSE),"")</f>
        <v/>
      </c>
      <c r="D503" s="71" t="str">
        <f>IFERROR(VLOOKUP($A503,Baggrundsark!$F$4:$T$2502,13,FALSE),"")</f>
        <v/>
      </c>
      <c r="E503" s="71" t="str">
        <f>IFERROR(VLOOKUP($A503,Baggrundsark!$F$4:$T$2502,14,FALSE),"")</f>
        <v/>
      </c>
      <c r="F503" s="71" t="str">
        <f>IFERROR(VLOOKUP($A503,Baggrundsark!$F$4:$V$2502,17,FALSE),"")</f>
        <v/>
      </c>
      <c r="G503" s="72"/>
      <c r="H503" s="78" t="str">
        <f t="shared" si="29"/>
        <v/>
      </c>
      <c r="I503" s="79"/>
      <c r="J503" s="79"/>
      <c r="K503" s="79"/>
      <c r="L503" s="56" t="str">
        <f t="shared" si="28"/>
        <v/>
      </c>
      <c r="M503" s="78" t="str">
        <f t="shared" si="30"/>
        <v/>
      </c>
      <c r="N503" s="72"/>
      <c r="O503" s="74" t="str">
        <f t="shared" si="31"/>
        <v/>
      </c>
      <c r="Q503" s="22"/>
    </row>
    <row r="504" spans="1:21" s="106" customFormat="1" x14ac:dyDescent="0.25">
      <c r="A504" s="29">
        <v>501</v>
      </c>
      <c r="B504" s="71" t="str">
        <f>IFERROR(VLOOKUP($A504,Baggrundsark!$F$4:$V$2502,10,FALSE),"")</f>
        <v/>
      </c>
      <c r="C504" s="71" t="str">
        <f>IFERROR(VLOOKUP($A504,Baggrundsark!$F$4:$T$2502,11,FALSE),"")</f>
        <v/>
      </c>
      <c r="D504" s="71" t="str">
        <f>IFERROR(VLOOKUP($A504,Baggrundsark!$F$4:$T$2502,13,FALSE),"")</f>
        <v/>
      </c>
      <c r="E504" s="71" t="str">
        <f>IFERROR(VLOOKUP($A504,Baggrundsark!$F$4:$T$2502,14,FALSE),"")</f>
        <v/>
      </c>
      <c r="F504" s="71" t="str">
        <f>IFERROR(VLOOKUP($A504,Baggrundsark!$F$4:$V$2502,17,FALSE),"")</f>
        <v/>
      </c>
      <c r="G504" s="76"/>
      <c r="H504" s="78" t="str">
        <f t="shared" si="29"/>
        <v/>
      </c>
      <c r="I504" s="77"/>
      <c r="J504" s="77"/>
      <c r="K504" s="77"/>
      <c r="L504" s="56" t="str">
        <f t="shared" si="28"/>
        <v/>
      </c>
      <c r="M504" s="78" t="str">
        <f t="shared" si="30"/>
        <v/>
      </c>
      <c r="N504" s="76"/>
      <c r="O504" s="74" t="str">
        <f t="shared" si="31"/>
        <v/>
      </c>
      <c r="Q504" s="22"/>
    </row>
    <row r="505" spans="1:21" s="106" customFormat="1" x14ac:dyDescent="0.25">
      <c r="A505" s="29">
        <v>502</v>
      </c>
      <c r="B505" s="71" t="str">
        <f>IFERROR(VLOOKUP($A505,Baggrundsark!$F$4:$V$2502,10,FALSE),"")</f>
        <v/>
      </c>
      <c r="C505" s="71" t="str">
        <f>IFERROR(VLOOKUP($A505,Baggrundsark!$F$4:$T$2502,11,FALSE),"")</f>
        <v/>
      </c>
      <c r="D505" s="71" t="str">
        <f>IFERROR(VLOOKUP($A505,Baggrundsark!$F$4:$T$2502,13,FALSE),"")</f>
        <v/>
      </c>
      <c r="E505" s="71" t="str">
        <f>IFERROR(VLOOKUP($A505,Baggrundsark!$F$4:$T$2502,14,FALSE),"")</f>
        <v/>
      </c>
      <c r="F505" s="71" t="str">
        <f>IFERROR(VLOOKUP($A505,Baggrundsark!$F$4:$V$2502,17,FALSE),"")</f>
        <v/>
      </c>
      <c r="G505" s="72"/>
      <c r="H505" s="78" t="str">
        <f t="shared" si="29"/>
        <v/>
      </c>
      <c r="I505" s="79"/>
      <c r="J505" s="79"/>
      <c r="K505" s="79"/>
      <c r="L505" s="56" t="str">
        <f t="shared" si="28"/>
        <v/>
      </c>
      <c r="M505" s="78" t="str">
        <f t="shared" si="30"/>
        <v/>
      </c>
      <c r="N505" s="72"/>
      <c r="O505" s="74" t="str">
        <f t="shared" si="31"/>
        <v/>
      </c>
      <c r="Q505" s="22"/>
    </row>
    <row r="506" spans="1:21" s="106" customFormat="1" x14ac:dyDescent="0.25">
      <c r="A506" s="29">
        <v>503</v>
      </c>
      <c r="B506" s="71" t="str">
        <f>IFERROR(VLOOKUP($A506,Baggrundsark!$F$4:$V$2502,10,FALSE),"")</f>
        <v/>
      </c>
      <c r="C506" s="71" t="str">
        <f>IFERROR(VLOOKUP($A506,Baggrundsark!$F$4:$T$2502,11,FALSE),"")</f>
        <v/>
      </c>
      <c r="D506" s="71" t="str">
        <f>IFERROR(VLOOKUP($A506,Baggrundsark!$F$4:$T$2502,13,FALSE),"")</f>
        <v/>
      </c>
      <c r="E506" s="71" t="str">
        <f>IFERROR(VLOOKUP($A506,Baggrundsark!$F$4:$T$2502,14,FALSE),"")</f>
        <v/>
      </c>
      <c r="F506" s="71" t="str">
        <f>IFERROR(VLOOKUP($A506,Baggrundsark!$F$4:$V$2502,17,FALSE),"")</f>
        <v/>
      </c>
      <c r="G506" s="76"/>
      <c r="H506" s="78" t="str">
        <f t="shared" si="29"/>
        <v/>
      </c>
      <c r="I506" s="77"/>
      <c r="J506" s="77"/>
      <c r="K506" s="77"/>
      <c r="L506" s="56" t="str">
        <f t="shared" si="28"/>
        <v/>
      </c>
      <c r="M506" s="78" t="str">
        <f t="shared" si="30"/>
        <v/>
      </c>
      <c r="N506" s="76"/>
      <c r="O506" s="74" t="str">
        <f t="shared" si="31"/>
        <v/>
      </c>
      <c r="Q506" s="22"/>
    </row>
    <row r="507" spans="1:21" s="106" customFormat="1" x14ac:dyDescent="0.25">
      <c r="A507" s="29">
        <v>504</v>
      </c>
      <c r="B507" s="71" t="str">
        <f>IFERROR(VLOOKUP($A507,Baggrundsark!$F$4:$V$2502,10,FALSE),"")</f>
        <v/>
      </c>
      <c r="C507" s="71" t="str">
        <f>IFERROR(VLOOKUP($A507,Baggrundsark!$F$4:$T$2502,11,FALSE),"")</f>
        <v/>
      </c>
      <c r="D507" s="71" t="str">
        <f>IFERROR(VLOOKUP($A507,Baggrundsark!$F$4:$T$2502,13,FALSE),"")</f>
        <v/>
      </c>
      <c r="E507" s="71" t="str">
        <f>IFERROR(VLOOKUP($A507,Baggrundsark!$F$4:$T$2502,14,FALSE),"")</f>
        <v/>
      </c>
      <c r="F507" s="71" t="str">
        <f>IFERROR(VLOOKUP($A507,Baggrundsark!$F$4:$V$2502,17,FALSE),"")</f>
        <v/>
      </c>
      <c r="G507" s="72"/>
      <c r="H507" s="78" t="str">
        <f t="shared" si="29"/>
        <v/>
      </c>
      <c r="I507" s="79"/>
      <c r="J507" s="79"/>
      <c r="K507" s="79"/>
      <c r="L507" s="56" t="str">
        <f t="shared" si="28"/>
        <v/>
      </c>
      <c r="M507" s="78" t="str">
        <f t="shared" si="30"/>
        <v/>
      </c>
      <c r="N507" s="72"/>
      <c r="O507" s="74" t="str">
        <f t="shared" si="31"/>
        <v/>
      </c>
      <c r="Q507" s="22"/>
    </row>
    <row r="508" spans="1:21" s="106" customFormat="1" x14ac:dyDescent="0.25">
      <c r="A508" s="29">
        <v>505</v>
      </c>
      <c r="B508" s="71" t="str">
        <f>IFERROR(VLOOKUP($A508,Baggrundsark!$F$4:$V$2502,10,FALSE),"")</f>
        <v/>
      </c>
      <c r="C508" s="71" t="str">
        <f>IFERROR(VLOOKUP($A508,Baggrundsark!$F$4:$T$2502,11,FALSE),"")</f>
        <v/>
      </c>
      <c r="D508" s="71" t="str">
        <f>IFERROR(VLOOKUP($A508,Baggrundsark!$F$4:$T$2502,13,FALSE),"")</f>
        <v/>
      </c>
      <c r="E508" s="71" t="str">
        <f>IFERROR(VLOOKUP($A508,Baggrundsark!$F$4:$T$2502,14,FALSE),"")</f>
        <v/>
      </c>
      <c r="F508" s="71" t="str">
        <f>IFERROR(VLOOKUP($A508,Baggrundsark!$F$4:$V$2502,17,FALSE),"")</f>
        <v/>
      </c>
      <c r="G508" s="76"/>
      <c r="H508" s="78" t="str">
        <f t="shared" si="29"/>
        <v/>
      </c>
      <c r="I508" s="77"/>
      <c r="J508" s="77"/>
      <c r="K508" s="77"/>
      <c r="L508" s="56" t="str">
        <f t="shared" si="28"/>
        <v/>
      </c>
      <c r="M508" s="78" t="str">
        <f t="shared" si="30"/>
        <v/>
      </c>
      <c r="N508" s="76"/>
      <c r="O508" s="74" t="str">
        <f t="shared" si="31"/>
        <v/>
      </c>
      <c r="Q508" s="22"/>
      <c r="U508" s="124"/>
    </row>
  </sheetData>
  <sheetProtection algorithmName="SHA-512" hashValue="GAheqjbkEsUU7d+DURPTg6fYVYzAPTFkd5faI8QyOo0csYeR6ZdWW7V9ecDeofsalH+Iwav8CPECJ5Rt+jrQuw==" saltValue="GGQewu2+JIl4CW8pPRbDOA==" spinCount="100000" sheet="1" objects="1" scenarios="1"/>
  <dataValidations count="1">
    <dataValidation type="decimal" operator="greaterThanOrEqual" allowBlank="1" showInputMessage="1" showErrorMessage="1" error="Der må ikke indtastes negative værdier." sqref="F4:O508" xr:uid="{00000000-0002-0000-0600-000000000000}">
      <formula1>0</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800000"/>
  </sheetPr>
  <dimension ref="A1:S508"/>
  <sheetViews>
    <sheetView showGridLines="0" zoomScale="85" zoomScaleNormal="85" workbookViewId="0">
      <pane xSplit="4" ySplit="3" topLeftCell="G4" activePane="bottomRight" state="frozen"/>
      <selection pane="topRight" activeCell="E1" sqref="E1"/>
      <selection pane="bottomLeft" activeCell="A4" sqref="A4"/>
      <selection pane="bottomRight" activeCell="J3" sqref="J3"/>
    </sheetView>
  </sheetViews>
  <sheetFormatPr defaultColWidth="9.140625" defaultRowHeight="15" x14ac:dyDescent="0.25"/>
  <cols>
    <col min="1" max="1" width="13" style="106" hidden="1" customWidth="1"/>
    <col min="2" max="2" width="7.140625" style="106" customWidth="1"/>
    <col min="3" max="3" width="68.140625" style="106" customWidth="1"/>
    <col min="4" max="4" width="15.28515625" style="106" customWidth="1"/>
    <col min="5" max="5" width="10.140625" style="106" customWidth="1"/>
    <col min="6" max="6" width="41.140625" style="106" customWidth="1"/>
    <col min="7" max="7" width="19.28515625" style="106" customWidth="1"/>
    <col min="8" max="8" width="17" style="106" customWidth="1"/>
    <col min="9" max="9" width="23.140625" style="106" bestFit="1" customWidth="1"/>
    <col min="10" max="10" width="30.85546875" style="127" customWidth="1"/>
    <col min="11" max="12" width="17" style="127" customWidth="1"/>
    <col min="13" max="13" width="22.140625" style="127" customWidth="1"/>
    <col min="14" max="14" width="24.7109375" style="127" customWidth="1"/>
    <col min="15" max="15" width="40.42578125" style="127" bestFit="1" customWidth="1"/>
    <col min="16" max="16" width="5.28515625" style="106" customWidth="1"/>
    <col min="17" max="17" width="7.42578125" style="106" customWidth="1"/>
    <col min="18" max="18" width="40" style="106" customWidth="1"/>
    <col min="19" max="19" width="26.85546875" style="106" bestFit="1" customWidth="1"/>
    <col min="20" max="16384" width="9.140625" style="106"/>
  </cols>
  <sheetData>
    <row r="1" spans="1:19" ht="21" customHeight="1" thickBot="1" x14ac:dyDescent="0.3">
      <c r="A1" s="29"/>
      <c r="B1" s="116" t="s">
        <v>48</v>
      </c>
      <c r="C1" s="116"/>
      <c r="D1" s="116"/>
      <c r="J1" s="106"/>
      <c r="K1" s="106"/>
      <c r="L1" s="106"/>
      <c r="M1" s="106"/>
      <c r="N1" s="106"/>
      <c r="O1" s="106"/>
      <c r="R1" s="30" t="s">
        <v>53</v>
      </c>
      <c r="S1" s="69">
        <f>ROUNDDOWN(SUM(S4:S502),2)</f>
        <v>0</v>
      </c>
    </row>
    <row r="2" spans="1:19" ht="76.5" customHeight="1" thickTop="1" thickBot="1" x14ac:dyDescent="0.3">
      <c r="A2" s="29"/>
      <c r="B2" s="122"/>
      <c r="C2" s="122"/>
      <c r="D2" s="122"/>
      <c r="J2" s="106"/>
      <c r="K2" s="106"/>
      <c r="L2" s="106"/>
      <c r="M2" s="106"/>
      <c r="N2" s="106"/>
      <c r="O2" s="106"/>
    </row>
    <row r="3" spans="1:19" ht="57" customHeight="1" thickBot="1" x14ac:dyDescent="0.35">
      <c r="A3" s="31" t="s">
        <v>20</v>
      </c>
      <c r="B3" s="91" t="s">
        <v>0</v>
      </c>
      <c r="C3" s="92" t="s">
        <v>2</v>
      </c>
      <c r="D3" s="92" t="s">
        <v>136</v>
      </c>
      <c r="E3" s="92" t="s">
        <v>12</v>
      </c>
      <c r="F3" s="92" t="s">
        <v>129</v>
      </c>
      <c r="G3" s="93" t="s">
        <v>134</v>
      </c>
      <c r="H3" s="92" t="s">
        <v>31</v>
      </c>
      <c r="I3" s="92" t="s">
        <v>127</v>
      </c>
      <c r="J3" s="93" t="s">
        <v>128</v>
      </c>
      <c r="K3" s="92" t="s">
        <v>121</v>
      </c>
      <c r="L3" s="92" t="s">
        <v>29</v>
      </c>
      <c r="M3" s="92" t="s">
        <v>135</v>
      </c>
      <c r="N3" s="93" t="s">
        <v>122</v>
      </c>
      <c r="O3" s="94" t="s">
        <v>33</v>
      </c>
      <c r="P3" s="118"/>
      <c r="Q3" s="83" t="s">
        <v>0</v>
      </c>
      <c r="R3" s="84" t="s">
        <v>2</v>
      </c>
      <c r="S3" s="85" t="s">
        <v>33</v>
      </c>
    </row>
    <row r="4" spans="1:19" x14ac:dyDescent="0.25">
      <c r="A4" s="29">
        <v>1</v>
      </c>
      <c r="B4" s="86" t="str">
        <f>IFERROR(VLOOKUP($A4,Baggrundsark!$AP$4:$AU$2502,2,FALSE),"")</f>
        <v/>
      </c>
      <c r="C4" s="86" t="str">
        <f>IFERROR(VLOOKUP($A4,Baggrundsark!$AP$4:$AU$2502,3,FALSE),"")</f>
        <v/>
      </c>
      <c r="D4" s="86" t="str">
        <f>IFERROR(VLOOKUP($A4,Baggrundsark!$AP$4:$AU$2502,4,FALSE),"")</f>
        <v/>
      </c>
      <c r="E4" s="86" t="str">
        <f>IFERROR(VLOOKUP($A4,Baggrundsark!$AP$4:$AW$2502,5,FALSE),"")</f>
        <v/>
      </c>
      <c r="F4" s="86" t="str">
        <f>IF(IFERROR(VLOOKUP($A4,Baggrundsark!$AP$4:$AW$2502,6,FALSE),"")=0,"",IFERROR(VLOOKUP($A4,Baggrundsark!$AP$4:$AW$2502,6,FALSE),""))</f>
        <v/>
      </c>
      <c r="G4" s="89"/>
      <c r="H4" s="97" t="str">
        <f>IFERROR(N4/G4,"")</f>
        <v/>
      </c>
      <c r="I4" s="89"/>
      <c r="J4" s="89"/>
      <c r="K4" s="89"/>
      <c r="L4" s="89"/>
      <c r="M4" s="89"/>
      <c r="N4" s="98" t="str">
        <f>IF(SUM(J4:M4)&gt;0,SUM(J4:M4),"")</f>
        <v/>
      </c>
      <c r="O4" s="90" t="str">
        <f>IFERROR(I4*H4,"")</f>
        <v/>
      </c>
      <c r="Q4" s="99" t="str">
        <f>IF('Pivot Timeløn'!A4=0,"",'Pivot Timeløn'!A4)</f>
        <v/>
      </c>
      <c r="R4" s="99" t="str">
        <f>IF('Pivot Timeløn'!A4=0,"",'Pivot Timeløn'!B4)</f>
        <v/>
      </c>
      <c r="S4" s="100" t="str">
        <f>IF('Pivot Timeløn'!A4=0,"",'Pivot Timeløn'!C4)</f>
        <v/>
      </c>
    </row>
    <row r="5" spans="1:19" x14ac:dyDescent="0.25">
      <c r="A5" s="29">
        <v>2</v>
      </c>
      <c r="B5" s="71" t="str">
        <f>IFERROR(VLOOKUP($A5,Baggrundsark!$AP$4:$AU$2502,2,FALSE),"")</f>
        <v/>
      </c>
      <c r="C5" s="71" t="str">
        <f>IFERROR(VLOOKUP($A5,Baggrundsark!$AP$4:$AU$2502,3,FALSE),"")</f>
        <v/>
      </c>
      <c r="D5" s="71" t="str">
        <f>IFERROR(VLOOKUP($A5,Baggrundsark!$AP$4:$AU$2502,4,FALSE),"")</f>
        <v/>
      </c>
      <c r="E5" s="71" t="str">
        <f>IFERROR(VLOOKUP($A5,Baggrundsark!$AP$4:$AW$2502,5,FALSE),"")</f>
        <v/>
      </c>
      <c r="F5" s="71" t="str">
        <f>IF(IFERROR(VLOOKUP($A5,Baggrundsark!$AP$4:$AW$2502,6,FALSE),"")=0,"",IFERROR(VLOOKUP($A5,Baggrundsark!$AP$4:$AW$2502,6,FALSE),""))</f>
        <v/>
      </c>
      <c r="G5" s="77"/>
      <c r="H5" s="80" t="str">
        <f t="shared" ref="H5:H68" si="0">IFERROR(N5/G5,"")</f>
        <v/>
      </c>
      <c r="I5" s="77"/>
      <c r="J5" s="77"/>
      <c r="K5" s="77"/>
      <c r="L5" s="77"/>
      <c r="M5" s="77"/>
      <c r="N5" s="81" t="str">
        <f t="shared" ref="N5:N68" si="1">IF(SUM(J5:M5)&gt;0,SUM(J5:M5),"")</f>
        <v/>
      </c>
      <c r="O5" s="90" t="str">
        <f t="shared" ref="O5:O68" si="2">IFERROR(I5*H5,"")</f>
        <v/>
      </c>
      <c r="Q5" s="48" t="str">
        <f>IF('Pivot Timeløn'!A5=0,"",'Pivot Timeløn'!A5)</f>
        <v/>
      </c>
      <c r="R5" s="48" t="str">
        <f>IF('Pivot Timeløn'!A5=0,"",'Pivot Timeløn'!B5)</f>
        <v/>
      </c>
      <c r="S5" s="68" t="str">
        <f>IF('Pivot Timeløn'!A5=0,"",'Pivot Timeløn'!C5)</f>
        <v/>
      </c>
    </row>
    <row r="6" spans="1:19" x14ac:dyDescent="0.25">
      <c r="A6" s="29">
        <v>3</v>
      </c>
      <c r="B6" s="71" t="str">
        <f>IFERROR(VLOOKUP($A6,Baggrundsark!$AP$4:$AU$2502,2,FALSE),"")</f>
        <v/>
      </c>
      <c r="C6" s="71" t="str">
        <f>IFERROR(VLOOKUP($A6,Baggrundsark!$AP$4:$AU$2502,3,FALSE),"")</f>
        <v/>
      </c>
      <c r="D6" s="71" t="str">
        <f>IFERROR(VLOOKUP($A6,Baggrundsark!$AP$4:$AU$2502,4,FALSE),"")</f>
        <v/>
      </c>
      <c r="E6" s="71" t="str">
        <f>IFERROR(VLOOKUP($A6,Baggrundsark!$AP$4:$AW$2502,5,FALSE),"")</f>
        <v/>
      </c>
      <c r="F6" s="71" t="str">
        <f>IF(IFERROR(VLOOKUP($A6,Baggrundsark!$AP$4:$AW$2502,6,FALSE),"")=0,"",IFERROR(VLOOKUP($A6,Baggrundsark!$AP$4:$AW$2502,6,FALSE),""))</f>
        <v/>
      </c>
      <c r="G6" s="77"/>
      <c r="H6" s="80" t="str">
        <f t="shared" si="0"/>
        <v/>
      </c>
      <c r="I6" s="77"/>
      <c r="J6" s="77"/>
      <c r="K6" s="77"/>
      <c r="L6" s="77"/>
      <c r="M6" s="77"/>
      <c r="N6" s="81" t="str">
        <f t="shared" si="1"/>
        <v/>
      </c>
      <c r="O6" s="90" t="str">
        <f t="shared" si="2"/>
        <v/>
      </c>
      <c r="Q6" s="48" t="str">
        <f>IF('Pivot Timeløn'!A6=0,"",'Pivot Timeløn'!A6)</f>
        <v/>
      </c>
      <c r="R6" s="48" t="str">
        <f>IF('Pivot Timeløn'!A6=0,"",'Pivot Timeløn'!B6)</f>
        <v/>
      </c>
      <c r="S6" s="68" t="str">
        <f>IF('Pivot Timeløn'!A6=0,"",'Pivot Timeløn'!C6)</f>
        <v/>
      </c>
    </row>
    <row r="7" spans="1:19" x14ac:dyDescent="0.25">
      <c r="A7" s="29">
        <v>4</v>
      </c>
      <c r="B7" s="71" t="str">
        <f>IFERROR(VLOOKUP($A7,Baggrundsark!$AP$4:$AU$2502,2,FALSE),"")</f>
        <v/>
      </c>
      <c r="C7" s="71" t="str">
        <f>IFERROR(VLOOKUP($A7,Baggrundsark!$AP$4:$AU$2502,3,FALSE),"")</f>
        <v/>
      </c>
      <c r="D7" s="71" t="str">
        <f>IFERROR(VLOOKUP($A7,Baggrundsark!$AP$4:$AU$2502,4,FALSE),"")</f>
        <v/>
      </c>
      <c r="E7" s="71" t="str">
        <f>IFERROR(VLOOKUP($A7,Baggrundsark!$AP$4:$AW$2502,5,FALSE),"")</f>
        <v/>
      </c>
      <c r="F7" s="71" t="str">
        <f>IF(IFERROR(VLOOKUP($A7,Baggrundsark!$AP$4:$AW$2502,6,FALSE),"")=0,"",IFERROR(VLOOKUP($A7,Baggrundsark!$AP$4:$AW$2502,6,FALSE),""))</f>
        <v/>
      </c>
      <c r="G7" s="77"/>
      <c r="H7" s="80" t="str">
        <f t="shared" si="0"/>
        <v/>
      </c>
      <c r="I7" s="77"/>
      <c r="J7" s="77"/>
      <c r="K7" s="77"/>
      <c r="L7" s="77"/>
      <c r="M7" s="77"/>
      <c r="N7" s="81" t="str">
        <f t="shared" si="1"/>
        <v/>
      </c>
      <c r="O7" s="90" t="str">
        <f t="shared" si="2"/>
        <v/>
      </c>
      <c r="Q7" s="48" t="str">
        <f>IF('Pivot Timeløn'!A7=0,"",'Pivot Timeløn'!A7)</f>
        <v/>
      </c>
      <c r="R7" s="48" t="str">
        <f>IF('Pivot Timeløn'!A7=0,"",'Pivot Timeløn'!B7)</f>
        <v/>
      </c>
      <c r="S7" s="68" t="str">
        <f>IF('Pivot Timeløn'!A7=0,"",'Pivot Timeløn'!C7)</f>
        <v/>
      </c>
    </row>
    <row r="8" spans="1:19" x14ac:dyDescent="0.25">
      <c r="A8" s="29">
        <v>5</v>
      </c>
      <c r="B8" s="71" t="str">
        <f>IFERROR(VLOOKUP($A8,Baggrundsark!$AP$4:$AU$2502,2,FALSE),"")</f>
        <v/>
      </c>
      <c r="C8" s="71" t="str">
        <f>IFERROR(VLOOKUP($A8,Baggrundsark!$AP$4:$AU$2502,3,FALSE),"")</f>
        <v/>
      </c>
      <c r="D8" s="71" t="str">
        <f>IFERROR(VLOOKUP($A8,Baggrundsark!$AP$4:$AU$2502,4,FALSE),"")</f>
        <v/>
      </c>
      <c r="E8" s="71" t="str">
        <f>IFERROR(VLOOKUP($A8,Baggrundsark!$AP$4:$AW$2502,5,FALSE),"")</f>
        <v/>
      </c>
      <c r="F8" s="71" t="str">
        <f>IF(IFERROR(VLOOKUP($A8,Baggrundsark!$AP$4:$AW$2502,6,FALSE),"")=0,"",IFERROR(VLOOKUP($A8,Baggrundsark!$AP$4:$AW$2502,6,FALSE),""))</f>
        <v/>
      </c>
      <c r="G8" s="77"/>
      <c r="H8" s="80" t="str">
        <f t="shared" si="0"/>
        <v/>
      </c>
      <c r="I8" s="77"/>
      <c r="J8" s="77"/>
      <c r="K8" s="77"/>
      <c r="L8" s="77"/>
      <c r="M8" s="77"/>
      <c r="N8" s="81" t="str">
        <f t="shared" si="1"/>
        <v/>
      </c>
      <c r="O8" s="90" t="str">
        <f t="shared" si="2"/>
        <v/>
      </c>
      <c r="Q8" s="48" t="str">
        <f>IF('Pivot Timeløn'!A8=0,"",'Pivot Timeløn'!A8)</f>
        <v/>
      </c>
      <c r="R8" s="48" t="str">
        <f>IF('Pivot Timeløn'!A8=0,"",'Pivot Timeløn'!B8)</f>
        <v/>
      </c>
      <c r="S8" s="68" t="str">
        <f>IF('Pivot Timeløn'!A8=0,"",'Pivot Timeløn'!C8)</f>
        <v/>
      </c>
    </row>
    <row r="9" spans="1:19" x14ac:dyDescent="0.25">
      <c r="A9" s="29">
        <v>6</v>
      </c>
      <c r="B9" s="71" t="str">
        <f>IFERROR(VLOOKUP($A9,Baggrundsark!$AP$4:$AU$2502,2,FALSE),"")</f>
        <v/>
      </c>
      <c r="C9" s="71" t="str">
        <f>IFERROR(VLOOKUP($A9,Baggrundsark!$AP$4:$AU$2502,3,FALSE),"")</f>
        <v/>
      </c>
      <c r="D9" s="71" t="str">
        <f>IFERROR(VLOOKUP($A9,Baggrundsark!$AP$4:$AU$2502,4,FALSE),"")</f>
        <v/>
      </c>
      <c r="E9" s="71" t="str">
        <f>IFERROR(VLOOKUP($A9,Baggrundsark!$AP$4:$AW$2502,5,FALSE),"")</f>
        <v/>
      </c>
      <c r="F9" s="71" t="str">
        <f>IF(IFERROR(VLOOKUP($A9,Baggrundsark!$AP$4:$AW$2502,6,FALSE),"")=0,"",IFERROR(VLOOKUP($A9,Baggrundsark!$AP$4:$AW$2502,6,FALSE),""))</f>
        <v/>
      </c>
      <c r="G9" s="77"/>
      <c r="H9" s="80" t="str">
        <f t="shared" si="0"/>
        <v/>
      </c>
      <c r="I9" s="77"/>
      <c r="J9" s="77"/>
      <c r="K9" s="77"/>
      <c r="L9" s="77"/>
      <c r="M9" s="77"/>
      <c r="N9" s="81" t="str">
        <f t="shared" si="1"/>
        <v/>
      </c>
      <c r="O9" s="90" t="str">
        <f t="shared" si="2"/>
        <v/>
      </c>
      <c r="Q9" s="48" t="str">
        <f>IF('Pivot Timeløn'!A9=0,"",'Pivot Timeløn'!A9)</f>
        <v/>
      </c>
      <c r="R9" s="48" t="str">
        <f>IF('Pivot Timeløn'!A9=0,"",'Pivot Timeløn'!B9)</f>
        <v/>
      </c>
      <c r="S9" s="68" t="str">
        <f>IF('Pivot Timeløn'!A9=0,"",'Pivot Timeløn'!C9)</f>
        <v/>
      </c>
    </row>
    <row r="10" spans="1:19" x14ac:dyDescent="0.25">
      <c r="A10" s="29">
        <v>7</v>
      </c>
      <c r="B10" s="71" t="str">
        <f>IFERROR(VLOOKUP($A10,Baggrundsark!$AP$4:$AU$2502,2,FALSE),"")</f>
        <v/>
      </c>
      <c r="C10" s="71" t="str">
        <f>IFERROR(VLOOKUP($A10,Baggrundsark!$AP$4:$AU$2502,3,FALSE),"")</f>
        <v/>
      </c>
      <c r="D10" s="71" t="str">
        <f>IFERROR(VLOOKUP($A10,Baggrundsark!$AP$4:$AU$2502,4,FALSE),"")</f>
        <v/>
      </c>
      <c r="E10" s="71" t="str">
        <f>IFERROR(VLOOKUP($A10,Baggrundsark!$AP$4:$AW$2502,5,FALSE),"")</f>
        <v/>
      </c>
      <c r="F10" s="71" t="str">
        <f>IF(IFERROR(VLOOKUP($A10,Baggrundsark!$AP$4:$AW$2502,6,FALSE),"")=0,"",IFERROR(VLOOKUP($A10,Baggrundsark!$AP$4:$AW$2502,6,FALSE),""))</f>
        <v/>
      </c>
      <c r="G10" s="79"/>
      <c r="H10" s="80" t="str">
        <f t="shared" si="0"/>
        <v/>
      </c>
      <c r="I10" s="79"/>
      <c r="J10" s="79"/>
      <c r="K10" s="79"/>
      <c r="L10" s="79"/>
      <c r="M10" s="79"/>
      <c r="N10" s="81" t="str">
        <f t="shared" si="1"/>
        <v/>
      </c>
      <c r="O10" s="90" t="str">
        <f t="shared" si="2"/>
        <v/>
      </c>
      <c r="Q10" s="48" t="str">
        <f>IF('Pivot Timeløn'!A10=0,"",'Pivot Timeløn'!A10)</f>
        <v/>
      </c>
      <c r="R10" s="48" t="str">
        <f>IF('Pivot Timeløn'!A10=0,"",'Pivot Timeløn'!B10)</f>
        <v/>
      </c>
      <c r="S10" s="68" t="str">
        <f>IF('Pivot Timeløn'!A10=0,"",'Pivot Timeløn'!C10)</f>
        <v/>
      </c>
    </row>
    <row r="11" spans="1:19" x14ac:dyDescent="0.25">
      <c r="A11" s="29">
        <v>8</v>
      </c>
      <c r="B11" s="71" t="str">
        <f>IFERROR(VLOOKUP($A11,Baggrundsark!$AP$4:$AU$2502,2,FALSE),"")</f>
        <v/>
      </c>
      <c r="C11" s="71" t="str">
        <f>IFERROR(VLOOKUP($A11,Baggrundsark!$AP$4:$AU$2502,3,FALSE),"")</f>
        <v/>
      </c>
      <c r="D11" s="71" t="str">
        <f>IFERROR(VLOOKUP($A11,Baggrundsark!$AP$4:$AU$2502,4,FALSE),"")</f>
        <v/>
      </c>
      <c r="E11" s="71" t="str">
        <f>IFERROR(VLOOKUP($A11,Baggrundsark!$AP$4:$AW$2502,5,FALSE),"")</f>
        <v/>
      </c>
      <c r="F11" s="71" t="str">
        <f>IF(IFERROR(VLOOKUP($A11,Baggrundsark!$AP$4:$AW$2502,6,FALSE),"")=0,"",IFERROR(VLOOKUP($A11,Baggrundsark!$AP$4:$AW$2502,6,FALSE),""))</f>
        <v/>
      </c>
      <c r="G11" s="79"/>
      <c r="H11" s="80" t="str">
        <f t="shared" si="0"/>
        <v/>
      </c>
      <c r="I11" s="79"/>
      <c r="J11" s="79"/>
      <c r="K11" s="79"/>
      <c r="L11" s="79"/>
      <c r="M11" s="79"/>
      <c r="N11" s="81" t="str">
        <f t="shared" si="1"/>
        <v/>
      </c>
      <c r="O11" s="90" t="str">
        <f t="shared" si="2"/>
        <v/>
      </c>
      <c r="Q11" s="48" t="str">
        <f>IF('Pivot Timeløn'!A11=0,"",'Pivot Timeløn'!A11)</f>
        <v/>
      </c>
      <c r="R11" s="48" t="str">
        <f>IF('Pivot Timeløn'!A11=0,"",'Pivot Timeløn'!B11)</f>
        <v/>
      </c>
      <c r="S11" s="68" t="str">
        <f>IF('Pivot Timeløn'!A11=0,"",'Pivot Timeløn'!C11)</f>
        <v/>
      </c>
    </row>
    <row r="12" spans="1:19" x14ac:dyDescent="0.25">
      <c r="A12" s="29">
        <v>9</v>
      </c>
      <c r="B12" s="71" t="str">
        <f>IFERROR(VLOOKUP($A12,Baggrundsark!$AP$4:$AU$2502,2,FALSE),"")</f>
        <v/>
      </c>
      <c r="C12" s="71" t="str">
        <f>IFERROR(VLOOKUP($A12,Baggrundsark!$AP$4:$AU$2502,3,FALSE),"")</f>
        <v/>
      </c>
      <c r="D12" s="71" t="str">
        <f>IFERROR(VLOOKUP($A12,Baggrundsark!$AP$4:$AU$2502,4,FALSE),"")</f>
        <v/>
      </c>
      <c r="E12" s="71" t="str">
        <f>IFERROR(VLOOKUP($A12,Baggrundsark!$AP$4:$AW$2502,5,FALSE),"")</f>
        <v/>
      </c>
      <c r="F12" s="71" t="str">
        <f>IF(IFERROR(VLOOKUP($A12,Baggrundsark!$AP$4:$AW$2502,6,FALSE),"")=0,"",IFERROR(VLOOKUP($A12,Baggrundsark!$AP$4:$AW$2502,6,FALSE),""))</f>
        <v/>
      </c>
      <c r="G12" s="79"/>
      <c r="H12" s="80" t="str">
        <f t="shared" si="0"/>
        <v/>
      </c>
      <c r="I12" s="79"/>
      <c r="J12" s="79"/>
      <c r="K12" s="79"/>
      <c r="L12" s="79"/>
      <c r="M12" s="79"/>
      <c r="N12" s="81" t="str">
        <f t="shared" si="1"/>
        <v/>
      </c>
      <c r="O12" s="90" t="str">
        <f t="shared" si="2"/>
        <v/>
      </c>
      <c r="Q12" s="48" t="str">
        <f>IF('Pivot Timeløn'!A12=0,"",'Pivot Timeløn'!A12)</f>
        <v/>
      </c>
      <c r="R12" s="48" t="str">
        <f>IF('Pivot Timeløn'!A12=0,"",'Pivot Timeløn'!B12)</f>
        <v/>
      </c>
      <c r="S12" s="68" t="str">
        <f>IF('Pivot Timeløn'!A12=0,"",'Pivot Timeløn'!C12)</f>
        <v/>
      </c>
    </row>
    <row r="13" spans="1:19" x14ac:dyDescent="0.25">
      <c r="A13" s="29">
        <v>10</v>
      </c>
      <c r="B13" s="71" t="str">
        <f>IFERROR(VLOOKUP($A13,Baggrundsark!$AP$4:$AU$2502,2,FALSE),"")</f>
        <v/>
      </c>
      <c r="C13" s="71" t="str">
        <f>IFERROR(VLOOKUP($A13,Baggrundsark!$AP$4:$AU$2502,3,FALSE),"")</f>
        <v/>
      </c>
      <c r="D13" s="71" t="str">
        <f>IFERROR(VLOOKUP($A13,Baggrundsark!$AP$4:$AU$2502,4,FALSE),"")</f>
        <v/>
      </c>
      <c r="E13" s="71" t="str">
        <f>IFERROR(VLOOKUP($A13,Baggrundsark!$AP$4:$AW$2502,5,FALSE),"")</f>
        <v/>
      </c>
      <c r="F13" s="71" t="str">
        <f>IF(IFERROR(VLOOKUP($A13,Baggrundsark!$AP$4:$AW$2502,6,FALSE),"")=0,"",IFERROR(VLOOKUP($A13,Baggrundsark!$AP$4:$AW$2502,6,FALSE),""))</f>
        <v/>
      </c>
      <c r="G13" s="79"/>
      <c r="H13" s="80" t="str">
        <f t="shared" si="0"/>
        <v/>
      </c>
      <c r="I13" s="79"/>
      <c r="J13" s="79"/>
      <c r="K13" s="79"/>
      <c r="L13" s="79"/>
      <c r="M13" s="79"/>
      <c r="N13" s="81" t="str">
        <f t="shared" si="1"/>
        <v/>
      </c>
      <c r="O13" s="90" t="str">
        <f t="shared" si="2"/>
        <v/>
      </c>
      <c r="Q13" s="48" t="str">
        <f>IF('Pivot Timeløn'!A13=0,"",'Pivot Timeløn'!A13)</f>
        <v/>
      </c>
      <c r="R13" s="48" t="str">
        <f>IF('Pivot Timeløn'!A13=0,"",'Pivot Timeløn'!B13)</f>
        <v/>
      </c>
      <c r="S13" s="68" t="str">
        <f>IF('Pivot Timeløn'!A13=0,"",'Pivot Timeløn'!C13)</f>
        <v/>
      </c>
    </row>
    <row r="14" spans="1:19" x14ac:dyDescent="0.25">
      <c r="A14" s="29">
        <v>11</v>
      </c>
      <c r="B14" s="71" t="str">
        <f>IFERROR(VLOOKUP($A14,Baggrundsark!$AP$4:$AU$2502,2,FALSE),"")</f>
        <v/>
      </c>
      <c r="C14" s="71" t="str">
        <f>IFERROR(VLOOKUP($A14,Baggrundsark!$AP$4:$AU$2502,3,FALSE),"")</f>
        <v/>
      </c>
      <c r="D14" s="71" t="str">
        <f>IFERROR(VLOOKUP($A14,Baggrundsark!$AP$4:$AU$2502,4,FALSE),"")</f>
        <v/>
      </c>
      <c r="E14" s="71" t="str">
        <f>IFERROR(VLOOKUP($A14,Baggrundsark!$AP$4:$AW$2502,5,FALSE),"")</f>
        <v/>
      </c>
      <c r="F14" s="71" t="str">
        <f>IF(IFERROR(VLOOKUP($A14,Baggrundsark!$AP$4:$AW$2502,6,FALSE),"")=0,"",IFERROR(VLOOKUP($A14,Baggrundsark!$AP$4:$AW$2502,6,FALSE),""))</f>
        <v/>
      </c>
      <c r="G14" s="79"/>
      <c r="H14" s="80" t="str">
        <f t="shared" si="0"/>
        <v/>
      </c>
      <c r="I14" s="79"/>
      <c r="J14" s="79"/>
      <c r="K14" s="79"/>
      <c r="L14" s="79"/>
      <c r="M14" s="79"/>
      <c r="N14" s="81" t="str">
        <f t="shared" si="1"/>
        <v/>
      </c>
      <c r="O14" s="90" t="str">
        <f t="shared" si="2"/>
        <v/>
      </c>
      <c r="Q14" s="48" t="str">
        <f>IF('Pivot Timeløn'!A14=0,"",'Pivot Timeløn'!A14)</f>
        <v/>
      </c>
      <c r="R14" s="48" t="str">
        <f>IF('Pivot Timeløn'!A14=0,"",'Pivot Timeløn'!B14)</f>
        <v/>
      </c>
      <c r="S14" s="68" t="str">
        <f>IF('Pivot Timeløn'!A14=0,"",'Pivot Timeløn'!C14)</f>
        <v/>
      </c>
    </row>
    <row r="15" spans="1:19" x14ac:dyDescent="0.25">
      <c r="A15" s="29">
        <v>12</v>
      </c>
      <c r="B15" s="71" t="str">
        <f>IFERROR(VLOOKUP($A15,Baggrundsark!$AP$4:$AU$2502,2,FALSE),"")</f>
        <v/>
      </c>
      <c r="C15" s="71" t="str">
        <f>IFERROR(VLOOKUP($A15,Baggrundsark!$AP$4:$AU$2502,3,FALSE),"")</f>
        <v/>
      </c>
      <c r="D15" s="71" t="str">
        <f>IFERROR(VLOOKUP($A15,Baggrundsark!$AP$4:$AU$2502,4,FALSE),"")</f>
        <v/>
      </c>
      <c r="E15" s="71" t="str">
        <f>IFERROR(VLOOKUP($A15,Baggrundsark!$AP$4:$AW$2502,5,FALSE),"")</f>
        <v/>
      </c>
      <c r="F15" s="71" t="str">
        <f>IF(IFERROR(VLOOKUP($A15,Baggrundsark!$AP$4:$AW$2502,6,FALSE),"")=0,"",IFERROR(VLOOKUP($A15,Baggrundsark!$AP$4:$AW$2502,6,FALSE),""))</f>
        <v/>
      </c>
      <c r="G15" s="79"/>
      <c r="H15" s="80" t="str">
        <f t="shared" si="0"/>
        <v/>
      </c>
      <c r="I15" s="79"/>
      <c r="J15" s="79"/>
      <c r="K15" s="79"/>
      <c r="L15" s="79"/>
      <c r="M15" s="79"/>
      <c r="N15" s="81" t="str">
        <f t="shared" si="1"/>
        <v/>
      </c>
      <c r="O15" s="90" t="str">
        <f t="shared" si="2"/>
        <v/>
      </c>
      <c r="Q15" s="48" t="str">
        <f>IF('Pivot Timeløn'!A15=0,"",'Pivot Timeløn'!A15)</f>
        <v/>
      </c>
      <c r="R15" s="48" t="str">
        <f>IF('Pivot Timeløn'!A15=0,"",'Pivot Timeløn'!B15)</f>
        <v/>
      </c>
      <c r="S15" s="68" t="str">
        <f>IF('Pivot Timeløn'!A15=0,"",'Pivot Timeløn'!C15)</f>
        <v/>
      </c>
    </row>
    <row r="16" spans="1:19" x14ac:dyDescent="0.25">
      <c r="A16" s="29">
        <v>13</v>
      </c>
      <c r="B16" s="71" t="str">
        <f>IFERROR(VLOOKUP($A16,Baggrundsark!$AP$4:$AU$2502,2,FALSE),"")</f>
        <v/>
      </c>
      <c r="C16" s="71" t="str">
        <f>IFERROR(VLOOKUP($A16,Baggrundsark!$AP$4:$AU$2502,3,FALSE),"")</f>
        <v/>
      </c>
      <c r="D16" s="71" t="str">
        <f>IFERROR(VLOOKUP($A16,Baggrundsark!$AP$4:$AU$2502,4,FALSE),"")</f>
        <v/>
      </c>
      <c r="E16" s="71" t="str">
        <f>IFERROR(VLOOKUP($A16,Baggrundsark!$AP$4:$AW$2502,5,FALSE),"")</f>
        <v/>
      </c>
      <c r="F16" s="71" t="str">
        <f>IF(IFERROR(VLOOKUP($A16,Baggrundsark!$AP$4:$AW$2502,6,FALSE),"")=0,"",IFERROR(VLOOKUP($A16,Baggrundsark!$AP$4:$AW$2502,6,FALSE),""))</f>
        <v/>
      </c>
      <c r="G16" s="79"/>
      <c r="H16" s="80" t="str">
        <f t="shared" si="0"/>
        <v/>
      </c>
      <c r="I16" s="79"/>
      <c r="J16" s="79"/>
      <c r="K16" s="79"/>
      <c r="L16" s="79"/>
      <c r="M16" s="79"/>
      <c r="N16" s="81" t="str">
        <f t="shared" si="1"/>
        <v/>
      </c>
      <c r="O16" s="90" t="str">
        <f t="shared" si="2"/>
        <v/>
      </c>
      <c r="Q16" s="48" t="str">
        <f>IF('Pivot Timeløn'!A16=0,"",'Pivot Timeløn'!A16)</f>
        <v/>
      </c>
      <c r="R16" s="48" t="str">
        <f>IF('Pivot Timeløn'!A16=0,"",'Pivot Timeløn'!B16)</f>
        <v/>
      </c>
      <c r="S16" s="68" t="str">
        <f>IF('Pivot Timeløn'!A16=0,"",'Pivot Timeløn'!C16)</f>
        <v/>
      </c>
    </row>
    <row r="17" spans="1:19" x14ac:dyDescent="0.25">
      <c r="A17" s="29">
        <v>14</v>
      </c>
      <c r="B17" s="71" t="str">
        <f>IFERROR(VLOOKUP($A17,Baggrundsark!$AP$4:$AU$2502,2,FALSE),"")</f>
        <v/>
      </c>
      <c r="C17" s="71" t="str">
        <f>IFERROR(VLOOKUP($A17,Baggrundsark!$AP$4:$AU$2502,3,FALSE),"")</f>
        <v/>
      </c>
      <c r="D17" s="71" t="str">
        <f>IFERROR(VLOOKUP($A17,Baggrundsark!$AP$4:$AU$2502,4,FALSE),"")</f>
        <v/>
      </c>
      <c r="E17" s="71" t="str">
        <f>IFERROR(VLOOKUP($A17,Baggrundsark!$AP$4:$AW$2502,5,FALSE),"")</f>
        <v/>
      </c>
      <c r="F17" s="71" t="str">
        <f>IF(IFERROR(VLOOKUP($A17,Baggrundsark!$AP$4:$AW$2502,6,FALSE),"")=0,"",IFERROR(VLOOKUP($A17,Baggrundsark!$AP$4:$AW$2502,6,FALSE),""))</f>
        <v/>
      </c>
      <c r="G17" s="79"/>
      <c r="H17" s="80" t="str">
        <f t="shared" si="0"/>
        <v/>
      </c>
      <c r="I17" s="79"/>
      <c r="J17" s="79"/>
      <c r="K17" s="79"/>
      <c r="L17" s="79"/>
      <c r="M17" s="79"/>
      <c r="N17" s="81" t="str">
        <f t="shared" si="1"/>
        <v/>
      </c>
      <c r="O17" s="90" t="str">
        <f t="shared" si="2"/>
        <v/>
      </c>
      <c r="Q17" s="48" t="str">
        <f>IF('Pivot Timeløn'!A17=0,"",'Pivot Timeløn'!A17)</f>
        <v/>
      </c>
      <c r="R17" s="48" t="str">
        <f>IF('Pivot Timeløn'!A17=0,"",'Pivot Timeløn'!B17)</f>
        <v/>
      </c>
      <c r="S17" s="68" t="str">
        <f>IF('Pivot Timeløn'!A17=0,"",'Pivot Timeløn'!C17)</f>
        <v/>
      </c>
    </row>
    <row r="18" spans="1:19" x14ac:dyDescent="0.25">
      <c r="A18" s="29">
        <v>15</v>
      </c>
      <c r="B18" s="71" t="str">
        <f>IFERROR(VLOOKUP($A18,Baggrundsark!$AP$4:$AU$2502,2,FALSE),"")</f>
        <v/>
      </c>
      <c r="C18" s="71" t="str">
        <f>IFERROR(VLOOKUP($A18,Baggrundsark!$AP$4:$AU$2502,3,FALSE),"")</f>
        <v/>
      </c>
      <c r="D18" s="71" t="str">
        <f>IFERROR(VLOOKUP($A18,Baggrundsark!$AP$4:$AU$2502,4,FALSE),"")</f>
        <v/>
      </c>
      <c r="E18" s="71" t="str">
        <f>IFERROR(VLOOKUP($A18,Baggrundsark!$AP$4:$AW$2502,5,FALSE),"")</f>
        <v/>
      </c>
      <c r="F18" s="71" t="str">
        <f>IF(IFERROR(VLOOKUP($A18,Baggrundsark!$AP$4:$AW$2502,6,FALSE),"")=0,"",IFERROR(VLOOKUP($A18,Baggrundsark!$AP$4:$AW$2502,6,FALSE),""))</f>
        <v/>
      </c>
      <c r="G18" s="79"/>
      <c r="H18" s="80" t="str">
        <f t="shared" si="0"/>
        <v/>
      </c>
      <c r="I18" s="79"/>
      <c r="J18" s="79"/>
      <c r="K18" s="79"/>
      <c r="L18" s="79"/>
      <c r="M18" s="79"/>
      <c r="N18" s="81" t="str">
        <f t="shared" si="1"/>
        <v/>
      </c>
      <c r="O18" s="90" t="str">
        <f t="shared" si="2"/>
        <v/>
      </c>
      <c r="Q18" s="48" t="str">
        <f>IF('Pivot Timeløn'!A18=0,"",'Pivot Timeløn'!A18)</f>
        <v/>
      </c>
      <c r="R18" s="48" t="str">
        <f>IF('Pivot Timeløn'!A18=0,"",'Pivot Timeløn'!B18)</f>
        <v/>
      </c>
      <c r="S18" s="68" t="str">
        <f>IF('Pivot Timeløn'!A18=0,"",'Pivot Timeløn'!C18)</f>
        <v/>
      </c>
    </row>
    <row r="19" spans="1:19" x14ac:dyDescent="0.25">
      <c r="A19" s="29">
        <v>16</v>
      </c>
      <c r="B19" s="71" t="str">
        <f>IFERROR(VLOOKUP($A19,Baggrundsark!$AP$4:$AU$2502,2,FALSE),"")</f>
        <v/>
      </c>
      <c r="C19" s="71" t="str">
        <f>IFERROR(VLOOKUP($A19,Baggrundsark!$AP$4:$AU$2502,3,FALSE),"")</f>
        <v/>
      </c>
      <c r="D19" s="71" t="str">
        <f>IFERROR(VLOOKUP($A19,Baggrundsark!$AP$4:$AU$2502,4,FALSE),"")</f>
        <v/>
      </c>
      <c r="E19" s="71" t="str">
        <f>IFERROR(VLOOKUP($A19,Baggrundsark!$AP$4:$AW$2502,5,FALSE),"")</f>
        <v/>
      </c>
      <c r="F19" s="71" t="str">
        <f>IF(IFERROR(VLOOKUP($A19,Baggrundsark!$AP$4:$AW$2502,6,FALSE),"")=0,"",IFERROR(VLOOKUP($A19,Baggrundsark!$AP$4:$AW$2502,6,FALSE),""))</f>
        <v/>
      </c>
      <c r="G19" s="79"/>
      <c r="H19" s="80" t="str">
        <f t="shared" si="0"/>
        <v/>
      </c>
      <c r="I19" s="79"/>
      <c r="J19" s="79"/>
      <c r="K19" s="79"/>
      <c r="L19" s="79"/>
      <c r="M19" s="79"/>
      <c r="N19" s="81" t="str">
        <f t="shared" si="1"/>
        <v/>
      </c>
      <c r="O19" s="90" t="str">
        <f t="shared" si="2"/>
        <v/>
      </c>
      <c r="Q19" s="48" t="str">
        <f>IF('Pivot Timeløn'!A19=0,"",'Pivot Timeløn'!A19)</f>
        <v/>
      </c>
      <c r="R19" s="48" t="str">
        <f>IF('Pivot Timeløn'!A19=0,"",'Pivot Timeløn'!B19)</f>
        <v/>
      </c>
      <c r="S19" s="68" t="str">
        <f>IF('Pivot Timeløn'!A19=0,"",'Pivot Timeløn'!C19)</f>
        <v/>
      </c>
    </row>
    <row r="20" spans="1:19" x14ac:dyDescent="0.25">
      <c r="A20" s="29">
        <v>17</v>
      </c>
      <c r="B20" s="71" t="str">
        <f>IFERROR(VLOOKUP($A20,Baggrundsark!$AP$4:$AU$2502,2,FALSE),"")</f>
        <v/>
      </c>
      <c r="C20" s="71" t="str">
        <f>IFERROR(VLOOKUP($A20,Baggrundsark!$AP$4:$AU$2502,3,FALSE),"")</f>
        <v/>
      </c>
      <c r="D20" s="71" t="str">
        <f>IFERROR(VLOOKUP($A20,Baggrundsark!$AP$4:$AU$2502,4,FALSE),"")</f>
        <v/>
      </c>
      <c r="E20" s="71" t="str">
        <f>IFERROR(VLOOKUP($A20,Baggrundsark!$AP$4:$AW$2502,5,FALSE),"")</f>
        <v/>
      </c>
      <c r="F20" s="71" t="str">
        <f>IF(IFERROR(VLOOKUP($A20,Baggrundsark!$AP$4:$AW$2502,6,FALSE),"")=0,"",IFERROR(VLOOKUP($A20,Baggrundsark!$AP$4:$AW$2502,6,FALSE),""))</f>
        <v/>
      </c>
      <c r="G20" s="79"/>
      <c r="H20" s="80" t="str">
        <f t="shared" si="0"/>
        <v/>
      </c>
      <c r="I20" s="79"/>
      <c r="J20" s="79"/>
      <c r="K20" s="79"/>
      <c r="L20" s="79"/>
      <c r="M20" s="79"/>
      <c r="N20" s="81" t="str">
        <f t="shared" si="1"/>
        <v/>
      </c>
      <c r="O20" s="90" t="str">
        <f t="shared" si="2"/>
        <v/>
      </c>
      <c r="Q20" s="48" t="str">
        <f>IF('Pivot Timeløn'!A20=0,"",'Pivot Timeløn'!A20)</f>
        <v/>
      </c>
      <c r="R20" s="48" t="str">
        <f>IF('Pivot Timeløn'!A20=0,"",'Pivot Timeløn'!B20)</f>
        <v/>
      </c>
      <c r="S20" s="68" t="str">
        <f>IF('Pivot Timeløn'!A20=0,"",'Pivot Timeløn'!C20)</f>
        <v/>
      </c>
    </row>
    <row r="21" spans="1:19" x14ac:dyDescent="0.25">
      <c r="A21" s="29">
        <v>18</v>
      </c>
      <c r="B21" s="71" t="str">
        <f>IFERROR(VLOOKUP($A21,Baggrundsark!$AP$4:$AU$2502,2,FALSE),"")</f>
        <v/>
      </c>
      <c r="C21" s="71" t="str">
        <f>IFERROR(VLOOKUP($A21,Baggrundsark!$AP$4:$AU$2502,3,FALSE),"")</f>
        <v/>
      </c>
      <c r="D21" s="71" t="str">
        <f>IFERROR(VLOOKUP($A21,Baggrundsark!$AP$4:$AU$2502,4,FALSE),"")</f>
        <v/>
      </c>
      <c r="E21" s="71" t="str">
        <f>IFERROR(VLOOKUP($A21,Baggrundsark!$AP$4:$AW$2502,5,FALSE),"")</f>
        <v/>
      </c>
      <c r="F21" s="71" t="str">
        <f>IF(IFERROR(VLOOKUP($A21,Baggrundsark!$AP$4:$AW$2502,6,FALSE),"")=0,"",IFERROR(VLOOKUP($A21,Baggrundsark!$AP$4:$AW$2502,6,FALSE),""))</f>
        <v/>
      </c>
      <c r="G21" s="79"/>
      <c r="H21" s="80" t="str">
        <f t="shared" si="0"/>
        <v/>
      </c>
      <c r="I21" s="79"/>
      <c r="J21" s="79"/>
      <c r="K21" s="79"/>
      <c r="L21" s="79"/>
      <c r="M21" s="79"/>
      <c r="N21" s="81" t="str">
        <f t="shared" si="1"/>
        <v/>
      </c>
      <c r="O21" s="90" t="str">
        <f t="shared" si="2"/>
        <v/>
      </c>
      <c r="Q21" s="48" t="str">
        <f>IF('Pivot Timeløn'!A21=0,"",'Pivot Timeløn'!A21)</f>
        <v/>
      </c>
      <c r="R21" s="48" t="str">
        <f>IF('Pivot Timeløn'!A21=0,"",'Pivot Timeløn'!B21)</f>
        <v/>
      </c>
      <c r="S21" s="68" t="str">
        <f>IF('Pivot Timeløn'!A21=0,"",'Pivot Timeløn'!C21)</f>
        <v/>
      </c>
    </row>
    <row r="22" spans="1:19" x14ac:dyDescent="0.25">
      <c r="A22" s="29">
        <v>19</v>
      </c>
      <c r="B22" s="71" t="str">
        <f>IFERROR(VLOOKUP($A22,Baggrundsark!$AP$4:$AU$2502,2,FALSE),"")</f>
        <v/>
      </c>
      <c r="C22" s="71" t="str">
        <f>IFERROR(VLOOKUP($A22,Baggrundsark!$AP$4:$AU$2502,3,FALSE),"")</f>
        <v/>
      </c>
      <c r="D22" s="71" t="str">
        <f>IFERROR(VLOOKUP($A22,Baggrundsark!$AP$4:$AU$2502,4,FALSE),"")</f>
        <v/>
      </c>
      <c r="E22" s="71" t="str">
        <f>IFERROR(VLOOKUP($A22,Baggrundsark!$AP$4:$AW$2502,5,FALSE),"")</f>
        <v/>
      </c>
      <c r="F22" s="71" t="str">
        <f>IF(IFERROR(VLOOKUP($A22,Baggrundsark!$AP$4:$AW$2502,6,FALSE),"")=0,"",IFERROR(VLOOKUP($A22,Baggrundsark!$AP$4:$AW$2502,6,FALSE),""))</f>
        <v/>
      </c>
      <c r="G22" s="79"/>
      <c r="H22" s="80" t="str">
        <f t="shared" si="0"/>
        <v/>
      </c>
      <c r="I22" s="79"/>
      <c r="J22" s="79"/>
      <c r="K22" s="79"/>
      <c r="L22" s="79"/>
      <c r="M22" s="79"/>
      <c r="N22" s="81" t="str">
        <f t="shared" si="1"/>
        <v/>
      </c>
      <c r="O22" s="90" t="str">
        <f t="shared" si="2"/>
        <v/>
      </c>
      <c r="Q22" s="48" t="str">
        <f>IF('Pivot Timeløn'!A22=0,"",'Pivot Timeløn'!A22)</f>
        <v/>
      </c>
      <c r="R22" s="48" t="str">
        <f>IF('Pivot Timeløn'!A22=0,"",'Pivot Timeløn'!B22)</f>
        <v/>
      </c>
      <c r="S22" s="68" t="str">
        <f>IF('Pivot Timeløn'!A22=0,"",'Pivot Timeløn'!C22)</f>
        <v/>
      </c>
    </row>
    <row r="23" spans="1:19" x14ac:dyDescent="0.25">
      <c r="A23" s="29">
        <v>20</v>
      </c>
      <c r="B23" s="71" t="str">
        <f>IFERROR(VLOOKUP($A23,Baggrundsark!$AP$4:$AU$2502,2,FALSE),"")</f>
        <v/>
      </c>
      <c r="C23" s="71" t="str">
        <f>IFERROR(VLOOKUP($A23,Baggrundsark!$AP$4:$AU$2502,3,FALSE),"")</f>
        <v/>
      </c>
      <c r="D23" s="71" t="str">
        <f>IFERROR(VLOOKUP($A23,Baggrundsark!$AP$4:$AU$2502,4,FALSE),"")</f>
        <v/>
      </c>
      <c r="E23" s="71" t="str">
        <f>IFERROR(VLOOKUP($A23,Baggrundsark!$AP$4:$AW$2502,5,FALSE),"")</f>
        <v/>
      </c>
      <c r="F23" s="71" t="str">
        <f>IF(IFERROR(VLOOKUP($A23,Baggrundsark!$AP$4:$AW$2502,6,FALSE),"")=0,"",IFERROR(VLOOKUP($A23,Baggrundsark!$AP$4:$AW$2502,6,FALSE),""))</f>
        <v/>
      </c>
      <c r="G23" s="79"/>
      <c r="H23" s="80" t="str">
        <f t="shared" si="0"/>
        <v/>
      </c>
      <c r="I23" s="79"/>
      <c r="J23" s="79"/>
      <c r="K23" s="79"/>
      <c r="L23" s="79"/>
      <c r="M23" s="79"/>
      <c r="N23" s="81" t="str">
        <f t="shared" si="1"/>
        <v/>
      </c>
      <c r="O23" s="90" t="str">
        <f t="shared" si="2"/>
        <v/>
      </c>
      <c r="Q23" s="48" t="str">
        <f>IF('Pivot Timeløn'!A23=0,"",'Pivot Timeløn'!A23)</f>
        <v/>
      </c>
      <c r="R23" s="48" t="str">
        <f>IF('Pivot Timeløn'!A23=0,"",'Pivot Timeløn'!B23)</f>
        <v/>
      </c>
      <c r="S23" s="68" t="str">
        <f>IF('Pivot Timeløn'!A23=0,"",'Pivot Timeløn'!C23)</f>
        <v/>
      </c>
    </row>
    <row r="24" spans="1:19" x14ac:dyDescent="0.25">
      <c r="A24" s="29">
        <v>21</v>
      </c>
      <c r="B24" s="71" t="str">
        <f>IFERROR(VLOOKUP($A24,Baggrundsark!$AP$4:$AU$2502,2,FALSE),"")</f>
        <v/>
      </c>
      <c r="C24" s="71" t="str">
        <f>IFERROR(VLOOKUP($A24,Baggrundsark!$AP$4:$AU$2502,3,FALSE),"")</f>
        <v/>
      </c>
      <c r="D24" s="71" t="str">
        <f>IFERROR(VLOOKUP($A24,Baggrundsark!$AP$4:$AU$2502,4,FALSE),"")</f>
        <v/>
      </c>
      <c r="E24" s="71" t="str">
        <f>IFERROR(VLOOKUP($A24,Baggrundsark!$AP$4:$AW$2502,5,FALSE),"")</f>
        <v/>
      </c>
      <c r="F24" s="71" t="str">
        <f>IF(IFERROR(VLOOKUP($A24,Baggrundsark!$AP$4:$AW$2502,6,FALSE),"")=0,"",IFERROR(VLOOKUP($A24,Baggrundsark!$AP$4:$AW$2502,6,FALSE),""))</f>
        <v/>
      </c>
      <c r="G24" s="79"/>
      <c r="H24" s="80" t="str">
        <f t="shared" si="0"/>
        <v/>
      </c>
      <c r="I24" s="79"/>
      <c r="J24" s="79"/>
      <c r="K24" s="79"/>
      <c r="L24" s="79"/>
      <c r="M24" s="79"/>
      <c r="N24" s="81" t="str">
        <f t="shared" si="1"/>
        <v/>
      </c>
      <c r="O24" s="90" t="str">
        <f t="shared" si="2"/>
        <v/>
      </c>
      <c r="Q24" s="48" t="str">
        <f>IF('Pivot Timeløn'!A24=0,"",'Pivot Timeløn'!A24)</f>
        <v/>
      </c>
      <c r="R24" s="48" t="str">
        <f>IF('Pivot Timeløn'!A24=0,"",'Pivot Timeløn'!B24)</f>
        <v/>
      </c>
      <c r="S24" s="68" t="str">
        <f>IF('Pivot Timeløn'!A24=0,"",'Pivot Timeløn'!C24)</f>
        <v/>
      </c>
    </row>
    <row r="25" spans="1:19" x14ac:dyDescent="0.25">
      <c r="A25" s="29">
        <v>22</v>
      </c>
      <c r="B25" s="71" t="str">
        <f>IFERROR(VLOOKUP($A25,Baggrundsark!$AP$4:$AU$2502,2,FALSE),"")</f>
        <v/>
      </c>
      <c r="C25" s="71" t="str">
        <f>IFERROR(VLOOKUP($A25,Baggrundsark!$AP$4:$AU$2502,3,FALSE),"")</f>
        <v/>
      </c>
      <c r="D25" s="71" t="str">
        <f>IFERROR(VLOOKUP($A25,Baggrundsark!$AP$4:$AU$2502,4,FALSE),"")</f>
        <v/>
      </c>
      <c r="E25" s="71" t="str">
        <f>IFERROR(VLOOKUP($A25,Baggrundsark!$AP$4:$AW$2502,5,FALSE),"")</f>
        <v/>
      </c>
      <c r="F25" s="71" t="str">
        <f>IF(IFERROR(VLOOKUP($A25,Baggrundsark!$AP$4:$AW$2502,6,FALSE),"")=0,"",IFERROR(VLOOKUP($A25,Baggrundsark!$AP$4:$AW$2502,6,FALSE),""))</f>
        <v/>
      </c>
      <c r="G25" s="79"/>
      <c r="H25" s="80" t="str">
        <f t="shared" si="0"/>
        <v/>
      </c>
      <c r="I25" s="79"/>
      <c r="J25" s="79"/>
      <c r="K25" s="79"/>
      <c r="L25" s="79"/>
      <c r="M25" s="79"/>
      <c r="N25" s="81" t="str">
        <f t="shared" si="1"/>
        <v/>
      </c>
      <c r="O25" s="90" t="str">
        <f t="shared" si="2"/>
        <v/>
      </c>
      <c r="Q25" s="48" t="str">
        <f>IF('Pivot Timeløn'!A25=0,"",'Pivot Timeløn'!A25)</f>
        <v/>
      </c>
      <c r="R25" s="48" t="str">
        <f>IF('Pivot Timeløn'!A25=0,"",'Pivot Timeløn'!B25)</f>
        <v/>
      </c>
      <c r="S25" s="68" t="str">
        <f>IF('Pivot Timeløn'!A25=0,"",'Pivot Timeløn'!C25)</f>
        <v/>
      </c>
    </row>
    <row r="26" spans="1:19" x14ac:dyDescent="0.25">
      <c r="A26" s="29">
        <v>23</v>
      </c>
      <c r="B26" s="71" t="str">
        <f>IFERROR(VLOOKUP($A26,Baggrundsark!$AP$4:$AU$2502,2,FALSE),"")</f>
        <v/>
      </c>
      <c r="C26" s="71" t="str">
        <f>IFERROR(VLOOKUP($A26,Baggrundsark!$AP$4:$AU$2502,3,FALSE),"")</f>
        <v/>
      </c>
      <c r="D26" s="71" t="str">
        <f>IFERROR(VLOOKUP($A26,Baggrundsark!$AP$4:$AU$2502,4,FALSE),"")</f>
        <v/>
      </c>
      <c r="E26" s="71" t="str">
        <f>IFERROR(VLOOKUP($A26,Baggrundsark!$AP$4:$AW$2502,5,FALSE),"")</f>
        <v/>
      </c>
      <c r="F26" s="71" t="str">
        <f>IF(IFERROR(VLOOKUP($A26,Baggrundsark!$AP$4:$AW$2502,6,FALSE),"")=0,"",IFERROR(VLOOKUP($A26,Baggrundsark!$AP$4:$AW$2502,6,FALSE),""))</f>
        <v/>
      </c>
      <c r="G26" s="79"/>
      <c r="H26" s="80" t="str">
        <f t="shared" si="0"/>
        <v/>
      </c>
      <c r="I26" s="79"/>
      <c r="J26" s="79"/>
      <c r="K26" s="79"/>
      <c r="L26" s="79"/>
      <c r="M26" s="79"/>
      <c r="N26" s="81" t="str">
        <f t="shared" si="1"/>
        <v/>
      </c>
      <c r="O26" s="90" t="str">
        <f t="shared" si="2"/>
        <v/>
      </c>
      <c r="Q26" s="48" t="str">
        <f>IF('Pivot Timeløn'!A26=0,"",'Pivot Timeløn'!A26)</f>
        <v/>
      </c>
      <c r="R26" s="48" t="str">
        <f>IF('Pivot Timeløn'!A26=0,"",'Pivot Timeløn'!B26)</f>
        <v/>
      </c>
      <c r="S26" s="68" t="str">
        <f>IF('Pivot Timeløn'!A26=0,"",'Pivot Timeløn'!C26)</f>
        <v/>
      </c>
    </row>
    <row r="27" spans="1:19" x14ac:dyDescent="0.25">
      <c r="A27" s="29">
        <v>24</v>
      </c>
      <c r="B27" s="71" t="str">
        <f>IFERROR(VLOOKUP($A27,Baggrundsark!$AP$4:$AU$2502,2,FALSE),"")</f>
        <v/>
      </c>
      <c r="C27" s="71" t="str">
        <f>IFERROR(VLOOKUP($A27,Baggrundsark!$AP$4:$AU$2502,3,FALSE),"")</f>
        <v/>
      </c>
      <c r="D27" s="71" t="str">
        <f>IFERROR(VLOOKUP($A27,Baggrundsark!$AP$4:$AU$2502,4,FALSE),"")</f>
        <v/>
      </c>
      <c r="E27" s="71" t="str">
        <f>IFERROR(VLOOKUP($A27,Baggrundsark!$AP$4:$AW$2502,5,FALSE),"")</f>
        <v/>
      </c>
      <c r="F27" s="71" t="str">
        <f>IF(IFERROR(VLOOKUP($A27,Baggrundsark!$AP$4:$AW$2502,6,FALSE),"")=0,"",IFERROR(VLOOKUP($A27,Baggrundsark!$AP$4:$AW$2502,6,FALSE),""))</f>
        <v/>
      </c>
      <c r="G27" s="79"/>
      <c r="H27" s="80" t="str">
        <f t="shared" si="0"/>
        <v/>
      </c>
      <c r="I27" s="79"/>
      <c r="J27" s="79"/>
      <c r="K27" s="79"/>
      <c r="L27" s="79"/>
      <c r="M27" s="79"/>
      <c r="N27" s="81" t="str">
        <f t="shared" si="1"/>
        <v/>
      </c>
      <c r="O27" s="90" t="str">
        <f t="shared" si="2"/>
        <v/>
      </c>
      <c r="Q27" s="48" t="str">
        <f>IF('Pivot Timeløn'!A27=0,"",'Pivot Timeløn'!A27)</f>
        <v/>
      </c>
      <c r="R27" s="48" t="str">
        <f>IF('Pivot Timeløn'!A27=0,"",'Pivot Timeløn'!B27)</f>
        <v/>
      </c>
      <c r="S27" s="68" t="str">
        <f>IF('Pivot Timeløn'!A27=0,"",'Pivot Timeløn'!C27)</f>
        <v/>
      </c>
    </row>
    <row r="28" spans="1:19" x14ac:dyDescent="0.25">
      <c r="A28" s="29">
        <v>25</v>
      </c>
      <c r="B28" s="71" t="str">
        <f>IFERROR(VLOOKUP($A28,Baggrundsark!$AP$4:$AU$2502,2,FALSE),"")</f>
        <v/>
      </c>
      <c r="C28" s="71" t="str">
        <f>IFERROR(VLOOKUP($A28,Baggrundsark!$AP$4:$AU$2502,3,FALSE),"")</f>
        <v/>
      </c>
      <c r="D28" s="71" t="str">
        <f>IFERROR(VLOOKUP($A28,Baggrundsark!$AP$4:$AU$2502,4,FALSE),"")</f>
        <v/>
      </c>
      <c r="E28" s="71" t="str">
        <f>IFERROR(VLOOKUP($A28,Baggrundsark!$AP$4:$AW$2502,5,FALSE),"")</f>
        <v/>
      </c>
      <c r="F28" s="71" t="str">
        <f>IF(IFERROR(VLOOKUP($A28,Baggrundsark!$AP$4:$AW$2502,6,FALSE),"")=0,"",IFERROR(VLOOKUP($A28,Baggrundsark!$AP$4:$AW$2502,6,FALSE),""))</f>
        <v/>
      </c>
      <c r="G28" s="79"/>
      <c r="H28" s="80" t="str">
        <f t="shared" si="0"/>
        <v/>
      </c>
      <c r="I28" s="79"/>
      <c r="J28" s="79"/>
      <c r="K28" s="79"/>
      <c r="L28" s="79"/>
      <c r="M28" s="79"/>
      <c r="N28" s="81" t="str">
        <f t="shared" si="1"/>
        <v/>
      </c>
      <c r="O28" s="90" t="str">
        <f t="shared" si="2"/>
        <v/>
      </c>
      <c r="Q28" s="48" t="str">
        <f>IF('Pivot Timeløn'!A28=0,"",'Pivot Timeløn'!A28)</f>
        <v/>
      </c>
      <c r="R28" s="48" t="str">
        <f>IF('Pivot Timeløn'!A28=0,"",'Pivot Timeløn'!B28)</f>
        <v/>
      </c>
      <c r="S28" s="68" t="str">
        <f>IF('Pivot Timeløn'!A28=0,"",'Pivot Timeløn'!C28)</f>
        <v/>
      </c>
    </row>
    <row r="29" spans="1:19" x14ac:dyDescent="0.25">
      <c r="A29" s="29">
        <v>26</v>
      </c>
      <c r="B29" s="71" t="str">
        <f>IFERROR(VLOOKUP($A29,Baggrundsark!$AP$4:$AU$2502,2,FALSE),"")</f>
        <v/>
      </c>
      <c r="C29" s="71" t="str">
        <f>IFERROR(VLOOKUP($A29,Baggrundsark!$AP$4:$AU$2502,3,FALSE),"")</f>
        <v/>
      </c>
      <c r="D29" s="71" t="str">
        <f>IFERROR(VLOOKUP($A29,Baggrundsark!$AP$4:$AU$2502,4,FALSE),"")</f>
        <v/>
      </c>
      <c r="E29" s="71" t="str">
        <f>IFERROR(VLOOKUP($A29,Baggrundsark!$AP$4:$AW$2502,5,FALSE),"")</f>
        <v/>
      </c>
      <c r="F29" s="71" t="str">
        <f>IF(IFERROR(VLOOKUP($A29,Baggrundsark!$AP$4:$AW$2502,6,FALSE),"")=0,"",IFERROR(VLOOKUP($A29,Baggrundsark!$AP$4:$AW$2502,6,FALSE),""))</f>
        <v/>
      </c>
      <c r="G29" s="79"/>
      <c r="H29" s="80" t="str">
        <f t="shared" si="0"/>
        <v/>
      </c>
      <c r="I29" s="79"/>
      <c r="J29" s="79"/>
      <c r="K29" s="79"/>
      <c r="L29" s="79"/>
      <c r="M29" s="79"/>
      <c r="N29" s="81" t="str">
        <f t="shared" si="1"/>
        <v/>
      </c>
      <c r="O29" s="90" t="str">
        <f t="shared" si="2"/>
        <v/>
      </c>
      <c r="Q29" s="48" t="str">
        <f>IF('Pivot Timeløn'!A29=0,"",'Pivot Timeløn'!A29)</f>
        <v/>
      </c>
      <c r="R29" s="48" t="str">
        <f>IF('Pivot Timeløn'!A29=0,"",'Pivot Timeløn'!B29)</f>
        <v/>
      </c>
      <c r="S29" s="68" t="str">
        <f>IF('Pivot Timeløn'!A29=0,"",'Pivot Timeløn'!C29)</f>
        <v/>
      </c>
    </row>
    <row r="30" spans="1:19" x14ac:dyDescent="0.25">
      <c r="A30" s="29">
        <v>27</v>
      </c>
      <c r="B30" s="71" t="str">
        <f>IFERROR(VLOOKUP($A30,Baggrundsark!$AP$4:$AU$2502,2,FALSE),"")</f>
        <v/>
      </c>
      <c r="C30" s="71" t="str">
        <f>IFERROR(VLOOKUP($A30,Baggrundsark!$AP$4:$AU$2502,3,FALSE),"")</f>
        <v/>
      </c>
      <c r="D30" s="71" t="str">
        <f>IFERROR(VLOOKUP($A30,Baggrundsark!$AP$4:$AU$2502,4,FALSE),"")</f>
        <v/>
      </c>
      <c r="E30" s="71" t="str">
        <f>IFERROR(VLOOKUP($A30,Baggrundsark!$AP$4:$AW$2502,5,FALSE),"")</f>
        <v/>
      </c>
      <c r="F30" s="71" t="str">
        <f>IF(IFERROR(VLOOKUP($A30,Baggrundsark!$AP$4:$AW$2502,6,FALSE),"")=0,"",IFERROR(VLOOKUP($A30,Baggrundsark!$AP$4:$AW$2502,6,FALSE),""))</f>
        <v/>
      </c>
      <c r="G30" s="79"/>
      <c r="H30" s="80" t="str">
        <f t="shared" si="0"/>
        <v/>
      </c>
      <c r="I30" s="79"/>
      <c r="J30" s="79"/>
      <c r="K30" s="79"/>
      <c r="L30" s="79"/>
      <c r="M30" s="79"/>
      <c r="N30" s="81" t="str">
        <f t="shared" si="1"/>
        <v/>
      </c>
      <c r="O30" s="90" t="str">
        <f t="shared" si="2"/>
        <v/>
      </c>
      <c r="Q30" s="48" t="str">
        <f>IF('Pivot Timeløn'!A30=0,"",'Pivot Timeløn'!A30)</f>
        <v/>
      </c>
      <c r="R30" s="48" t="str">
        <f>IF('Pivot Timeløn'!A30=0,"",'Pivot Timeløn'!B30)</f>
        <v/>
      </c>
      <c r="S30" s="68" t="str">
        <f>IF('Pivot Timeløn'!A30=0,"",'Pivot Timeløn'!C30)</f>
        <v/>
      </c>
    </row>
    <row r="31" spans="1:19" x14ac:dyDescent="0.25">
      <c r="A31" s="29">
        <v>28</v>
      </c>
      <c r="B31" s="71" t="str">
        <f>IFERROR(VLOOKUP($A31,Baggrundsark!$AP$4:$AU$2502,2,FALSE),"")</f>
        <v/>
      </c>
      <c r="C31" s="71" t="str">
        <f>IFERROR(VLOOKUP($A31,Baggrundsark!$AP$4:$AU$2502,3,FALSE),"")</f>
        <v/>
      </c>
      <c r="D31" s="71" t="str">
        <f>IFERROR(VLOOKUP($A31,Baggrundsark!$AP$4:$AU$2502,4,FALSE),"")</f>
        <v/>
      </c>
      <c r="E31" s="71" t="str">
        <f>IFERROR(VLOOKUP($A31,Baggrundsark!$AP$4:$AW$2502,5,FALSE),"")</f>
        <v/>
      </c>
      <c r="F31" s="71" t="str">
        <f>IF(IFERROR(VLOOKUP($A31,Baggrundsark!$AP$4:$AW$2502,6,FALSE),"")=0,"",IFERROR(VLOOKUP($A31,Baggrundsark!$AP$4:$AW$2502,6,FALSE),""))</f>
        <v/>
      </c>
      <c r="G31" s="79"/>
      <c r="H31" s="80" t="str">
        <f t="shared" si="0"/>
        <v/>
      </c>
      <c r="I31" s="79"/>
      <c r="J31" s="79"/>
      <c r="K31" s="79"/>
      <c r="L31" s="79"/>
      <c r="M31" s="79"/>
      <c r="N31" s="81" t="str">
        <f t="shared" si="1"/>
        <v/>
      </c>
      <c r="O31" s="90" t="str">
        <f t="shared" si="2"/>
        <v/>
      </c>
      <c r="Q31" s="48" t="str">
        <f>IF('Pivot Timeløn'!A31=0,"",'Pivot Timeløn'!A31)</f>
        <v/>
      </c>
      <c r="R31" s="48" t="str">
        <f>IF('Pivot Timeløn'!A31=0,"",'Pivot Timeløn'!B31)</f>
        <v/>
      </c>
      <c r="S31" s="68" t="str">
        <f>IF('Pivot Timeløn'!A31=0,"",'Pivot Timeløn'!C31)</f>
        <v/>
      </c>
    </row>
    <row r="32" spans="1:19" x14ac:dyDescent="0.25">
      <c r="A32" s="29">
        <v>29</v>
      </c>
      <c r="B32" s="71" t="str">
        <f>IFERROR(VLOOKUP($A32,Baggrundsark!$AP$4:$AU$2502,2,FALSE),"")</f>
        <v/>
      </c>
      <c r="C32" s="71" t="str">
        <f>IFERROR(VLOOKUP($A32,Baggrundsark!$AP$4:$AU$2502,3,FALSE),"")</f>
        <v/>
      </c>
      <c r="D32" s="71" t="str">
        <f>IFERROR(VLOOKUP($A32,Baggrundsark!$AP$4:$AU$2502,4,FALSE),"")</f>
        <v/>
      </c>
      <c r="E32" s="71" t="str">
        <f>IFERROR(VLOOKUP($A32,Baggrundsark!$AP$4:$AW$2502,5,FALSE),"")</f>
        <v/>
      </c>
      <c r="F32" s="71" t="str">
        <f>IF(IFERROR(VLOOKUP($A32,Baggrundsark!$AP$4:$AW$2502,6,FALSE),"")=0,"",IFERROR(VLOOKUP($A32,Baggrundsark!$AP$4:$AW$2502,6,FALSE),""))</f>
        <v/>
      </c>
      <c r="G32" s="79"/>
      <c r="H32" s="80" t="str">
        <f t="shared" si="0"/>
        <v/>
      </c>
      <c r="I32" s="79"/>
      <c r="J32" s="79"/>
      <c r="K32" s="79"/>
      <c r="L32" s="79"/>
      <c r="M32" s="79"/>
      <c r="N32" s="81" t="str">
        <f t="shared" si="1"/>
        <v/>
      </c>
      <c r="O32" s="90" t="str">
        <f t="shared" si="2"/>
        <v/>
      </c>
      <c r="Q32" s="48" t="str">
        <f>IF('Pivot Timeløn'!A32=0,"",'Pivot Timeløn'!A32)</f>
        <v/>
      </c>
      <c r="R32" s="48" t="str">
        <f>IF('Pivot Timeløn'!A32=0,"",'Pivot Timeløn'!B32)</f>
        <v/>
      </c>
      <c r="S32" s="68" t="str">
        <f>IF('Pivot Timeløn'!A32=0,"",'Pivot Timeløn'!C32)</f>
        <v/>
      </c>
    </row>
    <row r="33" spans="1:19" x14ac:dyDescent="0.25">
      <c r="A33" s="29">
        <v>30</v>
      </c>
      <c r="B33" s="71" t="str">
        <f>IFERROR(VLOOKUP($A33,Baggrundsark!$AP$4:$AU$2502,2,FALSE),"")</f>
        <v/>
      </c>
      <c r="C33" s="71" t="str">
        <f>IFERROR(VLOOKUP($A33,Baggrundsark!$AP$4:$AU$2502,3,FALSE),"")</f>
        <v/>
      </c>
      <c r="D33" s="71" t="str">
        <f>IFERROR(VLOOKUP($A33,Baggrundsark!$AP$4:$AU$2502,4,FALSE),"")</f>
        <v/>
      </c>
      <c r="E33" s="71" t="str">
        <f>IFERROR(VLOOKUP($A33,Baggrundsark!$AP$4:$AW$2502,5,FALSE),"")</f>
        <v/>
      </c>
      <c r="F33" s="71" t="str">
        <f>IF(IFERROR(VLOOKUP($A33,Baggrundsark!$AP$4:$AW$2502,6,FALSE),"")=0,"",IFERROR(VLOOKUP($A33,Baggrundsark!$AP$4:$AW$2502,6,FALSE),""))</f>
        <v/>
      </c>
      <c r="G33" s="79"/>
      <c r="H33" s="80" t="str">
        <f t="shared" si="0"/>
        <v/>
      </c>
      <c r="I33" s="79"/>
      <c r="J33" s="79"/>
      <c r="K33" s="79"/>
      <c r="L33" s="79"/>
      <c r="M33" s="79"/>
      <c r="N33" s="81" t="str">
        <f t="shared" si="1"/>
        <v/>
      </c>
      <c r="O33" s="90" t="str">
        <f t="shared" si="2"/>
        <v/>
      </c>
      <c r="Q33" s="48" t="str">
        <f>IF('Pivot Timeløn'!A33=0,"",'Pivot Timeløn'!A33)</f>
        <v/>
      </c>
      <c r="R33" s="48" t="str">
        <f>IF('Pivot Timeløn'!A33=0,"",'Pivot Timeløn'!B33)</f>
        <v/>
      </c>
      <c r="S33" s="68" t="str">
        <f>IF('Pivot Timeløn'!A33=0,"",'Pivot Timeløn'!C33)</f>
        <v/>
      </c>
    </row>
    <row r="34" spans="1:19" x14ac:dyDescent="0.25">
      <c r="A34" s="29">
        <v>31</v>
      </c>
      <c r="B34" s="71" t="str">
        <f>IFERROR(VLOOKUP($A34,Baggrundsark!$AP$4:$AU$2502,2,FALSE),"")</f>
        <v/>
      </c>
      <c r="C34" s="71" t="str">
        <f>IFERROR(VLOOKUP($A34,Baggrundsark!$AP$4:$AU$2502,3,FALSE),"")</f>
        <v/>
      </c>
      <c r="D34" s="71" t="str">
        <f>IFERROR(VLOOKUP($A34,Baggrundsark!$AP$4:$AU$2502,4,FALSE),"")</f>
        <v/>
      </c>
      <c r="E34" s="71" t="str">
        <f>IFERROR(VLOOKUP($A34,Baggrundsark!$AP$4:$AW$2502,5,FALSE),"")</f>
        <v/>
      </c>
      <c r="F34" s="71" t="str">
        <f>IF(IFERROR(VLOOKUP($A34,Baggrundsark!$AP$4:$AW$2502,6,FALSE),"")=0,"",IFERROR(VLOOKUP($A34,Baggrundsark!$AP$4:$AW$2502,6,FALSE),""))</f>
        <v/>
      </c>
      <c r="G34" s="79"/>
      <c r="H34" s="80" t="str">
        <f t="shared" si="0"/>
        <v/>
      </c>
      <c r="I34" s="79"/>
      <c r="J34" s="79"/>
      <c r="K34" s="79"/>
      <c r="L34" s="79"/>
      <c r="M34" s="79"/>
      <c r="N34" s="81" t="str">
        <f t="shared" si="1"/>
        <v/>
      </c>
      <c r="O34" s="90" t="str">
        <f t="shared" si="2"/>
        <v/>
      </c>
      <c r="Q34" s="48" t="str">
        <f>IF('Pivot Timeløn'!A34=0,"",'Pivot Timeløn'!A34)</f>
        <v/>
      </c>
      <c r="R34" s="48" t="str">
        <f>IF('Pivot Timeløn'!A34=0,"",'Pivot Timeløn'!B34)</f>
        <v/>
      </c>
      <c r="S34" s="68" t="str">
        <f>IF('Pivot Timeløn'!A34=0,"",'Pivot Timeløn'!C34)</f>
        <v/>
      </c>
    </row>
    <row r="35" spans="1:19" x14ac:dyDescent="0.25">
      <c r="A35" s="29">
        <v>32</v>
      </c>
      <c r="B35" s="71" t="str">
        <f>IFERROR(VLOOKUP($A35,Baggrundsark!$AP$4:$AU$2502,2,FALSE),"")</f>
        <v/>
      </c>
      <c r="C35" s="71" t="str">
        <f>IFERROR(VLOOKUP($A35,Baggrundsark!$AP$4:$AU$2502,3,FALSE),"")</f>
        <v/>
      </c>
      <c r="D35" s="71" t="str">
        <f>IFERROR(VLOOKUP($A35,Baggrundsark!$AP$4:$AU$2502,4,FALSE),"")</f>
        <v/>
      </c>
      <c r="E35" s="71" t="str">
        <f>IFERROR(VLOOKUP($A35,Baggrundsark!$AP$4:$AW$2502,5,FALSE),"")</f>
        <v/>
      </c>
      <c r="F35" s="71" t="str">
        <f>IF(IFERROR(VLOOKUP($A35,Baggrundsark!$AP$4:$AW$2502,6,FALSE),"")=0,"",IFERROR(VLOOKUP($A35,Baggrundsark!$AP$4:$AW$2502,6,FALSE),""))</f>
        <v/>
      </c>
      <c r="G35" s="79"/>
      <c r="H35" s="80" t="str">
        <f t="shared" si="0"/>
        <v/>
      </c>
      <c r="I35" s="79"/>
      <c r="J35" s="79"/>
      <c r="K35" s="79"/>
      <c r="L35" s="79"/>
      <c r="M35" s="79"/>
      <c r="N35" s="81" t="str">
        <f t="shared" si="1"/>
        <v/>
      </c>
      <c r="O35" s="90" t="str">
        <f t="shared" si="2"/>
        <v/>
      </c>
      <c r="Q35" s="48" t="str">
        <f>IF('Pivot Timeløn'!A35=0,"",'Pivot Timeløn'!A35)</f>
        <v/>
      </c>
      <c r="R35" s="48" t="str">
        <f>IF('Pivot Timeløn'!A35=0,"",'Pivot Timeløn'!B35)</f>
        <v/>
      </c>
      <c r="S35" s="68" t="str">
        <f>IF('Pivot Timeløn'!A35=0,"",'Pivot Timeløn'!C35)</f>
        <v/>
      </c>
    </row>
    <row r="36" spans="1:19" x14ac:dyDescent="0.25">
      <c r="A36" s="29">
        <v>33</v>
      </c>
      <c r="B36" s="71" t="str">
        <f>IFERROR(VLOOKUP($A36,Baggrundsark!$AP$4:$AU$2502,2,FALSE),"")</f>
        <v/>
      </c>
      <c r="C36" s="71" t="str">
        <f>IFERROR(VLOOKUP($A36,Baggrundsark!$AP$4:$AU$2502,3,FALSE),"")</f>
        <v/>
      </c>
      <c r="D36" s="71" t="str">
        <f>IFERROR(VLOOKUP($A36,Baggrundsark!$AP$4:$AU$2502,4,FALSE),"")</f>
        <v/>
      </c>
      <c r="E36" s="71" t="str">
        <f>IFERROR(VLOOKUP($A36,Baggrundsark!$AP$4:$AW$2502,5,FALSE),"")</f>
        <v/>
      </c>
      <c r="F36" s="71" t="str">
        <f>IF(IFERROR(VLOOKUP($A36,Baggrundsark!$AP$4:$AW$2502,6,FALSE),"")=0,"",IFERROR(VLOOKUP($A36,Baggrundsark!$AP$4:$AW$2502,6,FALSE),""))</f>
        <v/>
      </c>
      <c r="G36" s="79"/>
      <c r="H36" s="80" t="str">
        <f t="shared" si="0"/>
        <v/>
      </c>
      <c r="I36" s="79"/>
      <c r="J36" s="79"/>
      <c r="K36" s="79"/>
      <c r="L36" s="79"/>
      <c r="M36" s="79"/>
      <c r="N36" s="81" t="str">
        <f t="shared" si="1"/>
        <v/>
      </c>
      <c r="O36" s="90" t="str">
        <f t="shared" si="2"/>
        <v/>
      </c>
      <c r="Q36" s="48" t="str">
        <f>IF('Pivot Timeløn'!A36=0,"",'Pivot Timeløn'!A36)</f>
        <v/>
      </c>
      <c r="R36" s="48" t="str">
        <f>IF('Pivot Timeløn'!A36=0,"",'Pivot Timeløn'!B36)</f>
        <v/>
      </c>
      <c r="S36" s="68" t="str">
        <f>IF('Pivot Timeløn'!A36=0,"",'Pivot Timeløn'!C36)</f>
        <v/>
      </c>
    </row>
    <row r="37" spans="1:19" x14ac:dyDescent="0.25">
      <c r="A37" s="29">
        <v>34</v>
      </c>
      <c r="B37" s="71" t="str">
        <f>IFERROR(VLOOKUP($A37,Baggrundsark!$AP$4:$AU$2502,2,FALSE),"")</f>
        <v/>
      </c>
      <c r="C37" s="71" t="str">
        <f>IFERROR(VLOOKUP($A37,Baggrundsark!$AP$4:$AU$2502,3,FALSE),"")</f>
        <v/>
      </c>
      <c r="D37" s="71" t="str">
        <f>IFERROR(VLOOKUP($A37,Baggrundsark!$AP$4:$AU$2502,4,FALSE),"")</f>
        <v/>
      </c>
      <c r="E37" s="71" t="str">
        <f>IFERROR(VLOOKUP($A37,Baggrundsark!$AP$4:$AW$2502,5,FALSE),"")</f>
        <v/>
      </c>
      <c r="F37" s="71" t="str">
        <f>IF(IFERROR(VLOOKUP($A37,Baggrundsark!$AP$4:$AW$2502,6,FALSE),"")=0,"",IFERROR(VLOOKUP($A37,Baggrundsark!$AP$4:$AW$2502,6,FALSE),""))</f>
        <v/>
      </c>
      <c r="G37" s="79"/>
      <c r="H37" s="80" t="str">
        <f t="shared" si="0"/>
        <v/>
      </c>
      <c r="I37" s="79"/>
      <c r="J37" s="79"/>
      <c r="K37" s="79"/>
      <c r="L37" s="79"/>
      <c r="M37" s="79"/>
      <c r="N37" s="81" t="str">
        <f t="shared" si="1"/>
        <v/>
      </c>
      <c r="O37" s="90" t="str">
        <f t="shared" si="2"/>
        <v/>
      </c>
      <c r="Q37" s="48" t="str">
        <f>IF('Pivot Timeløn'!A37=0,"",'Pivot Timeløn'!A37)</f>
        <v/>
      </c>
      <c r="R37" s="48" t="str">
        <f>IF('Pivot Timeløn'!A37=0,"",'Pivot Timeløn'!B37)</f>
        <v/>
      </c>
      <c r="S37" s="68" t="str">
        <f>IF('Pivot Timeløn'!A37=0,"",'Pivot Timeløn'!C37)</f>
        <v/>
      </c>
    </row>
    <row r="38" spans="1:19" x14ac:dyDescent="0.25">
      <c r="A38" s="29">
        <v>35</v>
      </c>
      <c r="B38" s="71" t="str">
        <f>IFERROR(VLOOKUP($A38,Baggrundsark!$AP$4:$AU$2502,2,FALSE),"")</f>
        <v/>
      </c>
      <c r="C38" s="71" t="str">
        <f>IFERROR(VLOOKUP($A38,Baggrundsark!$AP$4:$AU$2502,3,FALSE),"")</f>
        <v/>
      </c>
      <c r="D38" s="71" t="str">
        <f>IFERROR(VLOOKUP($A38,Baggrundsark!$AP$4:$AU$2502,4,FALSE),"")</f>
        <v/>
      </c>
      <c r="E38" s="71" t="str">
        <f>IFERROR(VLOOKUP($A38,Baggrundsark!$AP$4:$AW$2502,5,FALSE),"")</f>
        <v/>
      </c>
      <c r="F38" s="71" t="str">
        <f>IF(IFERROR(VLOOKUP($A38,Baggrundsark!$AP$4:$AW$2502,6,FALSE),"")=0,"",IFERROR(VLOOKUP($A38,Baggrundsark!$AP$4:$AW$2502,6,FALSE),""))</f>
        <v/>
      </c>
      <c r="G38" s="77"/>
      <c r="H38" s="80" t="str">
        <f t="shared" si="0"/>
        <v/>
      </c>
      <c r="I38" s="77"/>
      <c r="J38" s="77"/>
      <c r="K38" s="77"/>
      <c r="L38" s="77"/>
      <c r="M38" s="77"/>
      <c r="N38" s="81" t="str">
        <f t="shared" si="1"/>
        <v/>
      </c>
      <c r="O38" s="90" t="str">
        <f t="shared" si="2"/>
        <v/>
      </c>
      <c r="Q38" s="48" t="str">
        <f>IF('Pivot Timeløn'!A38=0,"",'Pivot Timeløn'!A38)</f>
        <v/>
      </c>
      <c r="R38" s="48" t="str">
        <f>IF('Pivot Timeløn'!A38=0,"",'Pivot Timeløn'!B38)</f>
        <v/>
      </c>
      <c r="S38" s="68" t="str">
        <f>IF('Pivot Timeløn'!A38=0,"",'Pivot Timeløn'!C38)</f>
        <v/>
      </c>
    </row>
    <row r="39" spans="1:19" x14ac:dyDescent="0.25">
      <c r="A39" s="29">
        <v>36</v>
      </c>
      <c r="B39" s="71" t="str">
        <f>IFERROR(VLOOKUP($A39,Baggrundsark!$AP$4:$AU$2502,2,FALSE),"")</f>
        <v/>
      </c>
      <c r="C39" s="71" t="str">
        <f>IFERROR(VLOOKUP($A39,Baggrundsark!$AP$4:$AU$2502,3,FALSE),"")</f>
        <v/>
      </c>
      <c r="D39" s="71" t="str">
        <f>IFERROR(VLOOKUP($A39,Baggrundsark!$AP$4:$AU$2502,4,FALSE),"")</f>
        <v/>
      </c>
      <c r="E39" s="71" t="str">
        <f>IFERROR(VLOOKUP($A39,Baggrundsark!$AP$4:$AW$2502,5,FALSE),"")</f>
        <v/>
      </c>
      <c r="F39" s="71" t="str">
        <f>IF(IFERROR(VLOOKUP($A39,Baggrundsark!$AP$4:$AW$2502,6,FALSE),"")=0,"",IFERROR(VLOOKUP($A39,Baggrundsark!$AP$4:$AW$2502,6,FALSE),""))</f>
        <v/>
      </c>
      <c r="G39" s="77"/>
      <c r="H39" s="80" t="str">
        <f t="shared" si="0"/>
        <v/>
      </c>
      <c r="I39" s="77"/>
      <c r="J39" s="77"/>
      <c r="K39" s="77"/>
      <c r="L39" s="77"/>
      <c r="M39" s="77"/>
      <c r="N39" s="81" t="str">
        <f t="shared" si="1"/>
        <v/>
      </c>
      <c r="O39" s="90" t="str">
        <f t="shared" si="2"/>
        <v/>
      </c>
      <c r="Q39" s="48" t="str">
        <f>IF('Pivot Timeløn'!A39=0,"",'Pivot Timeløn'!A39)</f>
        <v/>
      </c>
      <c r="R39" s="48" t="str">
        <f>IF('Pivot Timeløn'!A39=0,"",'Pivot Timeløn'!B39)</f>
        <v/>
      </c>
      <c r="S39" s="68" t="str">
        <f>IF('Pivot Timeløn'!A39=0,"",'Pivot Timeløn'!C39)</f>
        <v/>
      </c>
    </row>
    <row r="40" spans="1:19" x14ac:dyDescent="0.25">
      <c r="A40" s="29">
        <v>37</v>
      </c>
      <c r="B40" s="71" t="str">
        <f>IFERROR(VLOOKUP($A40,Baggrundsark!$AP$4:$AU$2502,2,FALSE),"")</f>
        <v/>
      </c>
      <c r="C40" s="71" t="str">
        <f>IFERROR(VLOOKUP($A40,Baggrundsark!$AP$4:$AU$2502,3,FALSE),"")</f>
        <v/>
      </c>
      <c r="D40" s="71" t="str">
        <f>IFERROR(VLOOKUP($A40,Baggrundsark!$AP$4:$AU$2502,4,FALSE),"")</f>
        <v/>
      </c>
      <c r="E40" s="71" t="str">
        <f>IFERROR(VLOOKUP($A40,Baggrundsark!$AP$4:$AW$2502,5,FALSE),"")</f>
        <v/>
      </c>
      <c r="F40" s="71" t="str">
        <f>IF(IFERROR(VLOOKUP($A40,Baggrundsark!$AP$4:$AW$2502,6,FALSE),"")=0,"",IFERROR(VLOOKUP($A40,Baggrundsark!$AP$4:$AW$2502,6,FALSE),""))</f>
        <v/>
      </c>
      <c r="G40" s="77"/>
      <c r="H40" s="80" t="str">
        <f t="shared" si="0"/>
        <v/>
      </c>
      <c r="I40" s="77"/>
      <c r="J40" s="77"/>
      <c r="K40" s="77"/>
      <c r="L40" s="77"/>
      <c r="M40" s="77"/>
      <c r="N40" s="81" t="str">
        <f t="shared" si="1"/>
        <v/>
      </c>
      <c r="O40" s="90" t="str">
        <f t="shared" si="2"/>
        <v/>
      </c>
      <c r="Q40" s="48" t="str">
        <f>IF('Pivot Timeløn'!A40=0,"",'Pivot Timeløn'!A40)</f>
        <v/>
      </c>
      <c r="R40" s="48" t="str">
        <f>IF('Pivot Timeløn'!A40=0,"",'Pivot Timeløn'!B40)</f>
        <v/>
      </c>
      <c r="S40" s="68" t="str">
        <f>IF('Pivot Timeløn'!A40=0,"",'Pivot Timeløn'!C40)</f>
        <v/>
      </c>
    </row>
    <row r="41" spans="1:19" x14ac:dyDescent="0.25">
      <c r="A41" s="29">
        <v>38</v>
      </c>
      <c r="B41" s="71" t="str">
        <f>IFERROR(VLOOKUP($A41,Baggrundsark!$AP$4:$AU$2502,2,FALSE),"")</f>
        <v/>
      </c>
      <c r="C41" s="71" t="str">
        <f>IFERROR(VLOOKUP($A41,Baggrundsark!$AP$4:$AU$2502,3,FALSE),"")</f>
        <v/>
      </c>
      <c r="D41" s="71" t="str">
        <f>IFERROR(VLOOKUP($A41,Baggrundsark!$AP$4:$AU$2502,4,FALSE),"")</f>
        <v/>
      </c>
      <c r="E41" s="71" t="str">
        <f>IFERROR(VLOOKUP($A41,Baggrundsark!$AP$4:$AW$2502,5,FALSE),"")</f>
        <v/>
      </c>
      <c r="F41" s="71" t="str">
        <f>IF(IFERROR(VLOOKUP($A41,Baggrundsark!$AP$4:$AW$2502,6,FALSE),"")=0,"",IFERROR(VLOOKUP($A41,Baggrundsark!$AP$4:$AW$2502,6,FALSE),""))</f>
        <v/>
      </c>
      <c r="G41" s="77"/>
      <c r="H41" s="80" t="str">
        <f t="shared" si="0"/>
        <v/>
      </c>
      <c r="I41" s="77"/>
      <c r="J41" s="77"/>
      <c r="K41" s="77"/>
      <c r="L41" s="77"/>
      <c r="M41" s="77"/>
      <c r="N41" s="81" t="str">
        <f t="shared" si="1"/>
        <v/>
      </c>
      <c r="O41" s="90" t="str">
        <f t="shared" si="2"/>
        <v/>
      </c>
      <c r="Q41" s="48" t="str">
        <f>IF('Pivot Timeløn'!A41=0,"",'Pivot Timeløn'!A41)</f>
        <v/>
      </c>
      <c r="R41" s="48" t="str">
        <f>IF('Pivot Timeløn'!A41=0,"",'Pivot Timeløn'!B41)</f>
        <v/>
      </c>
      <c r="S41" s="68" t="str">
        <f>IF('Pivot Timeløn'!A41=0,"",'Pivot Timeløn'!C41)</f>
        <v/>
      </c>
    </row>
    <row r="42" spans="1:19" x14ac:dyDescent="0.25">
      <c r="A42" s="29">
        <v>39</v>
      </c>
      <c r="B42" s="71" t="str">
        <f>IFERROR(VLOOKUP($A42,Baggrundsark!$AP$4:$AU$2502,2,FALSE),"")</f>
        <v/>
      </c>
      <c r="C42" s="71" t="str">
        <f>IFERROR(VLOOKUP($A42,Baggrundsark!$AP$4:$AU$2502,3,FALSE),"")</f>
        <v/>
      </c>
      <c r="D42" s="71" t="str">
        <f>IFERROR(VLOOKUP($A42,Baggrundsark!$AP$4:$AU$2502,4,FALSE),"")</f>
        <v/>
      </c>
      <c r="E42" s="71" t="str">
        <f>IFERROR(VLOOKUP($A42,Baggrundsark!$AP$4:$AW$2502,5,FALSE),"")</f>
        <v/>
      </c>
      <c r="F42" s="71" t="str">
        <f>IF(IFERROR(VLOOKUP($A42,Baggrundsark!$AP$4:$AW$2502,6,FALSE),"")=0,"",IFERROR(VLOOKUP($A42,Baggrundsark!$AP$4:$AW$2502,6,FALSE),""))</f>
        <v/>
      </c>
      <c r="G42" s="77"/>
      <c r="H42" s="80" t="str">
        <f t="shared" si="0"/>
        <v/>
      </c>
      <c r="I42" s="77"/>
      <c r="J42" s="77"/>
      <c r="K42" s="77"/>
      <c r="L42" s="77"/>
      <c r="M42" s="77"/>
      <c r="N42" s="81" t="str">
        <f t="shared" si="1"/>
        <v/>
      </c>
      <c r="O42" s="90" t="str">
        <f t="shared" si="2"/>
        <v/>
      </c>
      <c r="Q42" s="48" t="str">
        <f>IF('Pivot Timeløn'!A42=0,"",'Pivot Timeløn'!A42)</f>
        <v/>
      </c>
      <c r="R42" s="48" t="str">
        <f>IF('Pivot Timeløn'!A42=0,"",'Pivot Timeløn'!B42)</f>
        <v/>
      </c>
      <c r="S42" s="68" t="str">
        <f>IF('Pivot Timeløn'!A42=0,"",'Pivot Timeløn'!C42)</f>
        <v/>
      </c>
    </row>
    <row r="43" spans="1:19" x14ac:dyDescent="0.25">
      <c r="A43" s="29">
        <v>40</v>
      </c>
      <c r="B43" s="71" t="str">
        <f>IFERROR(VLOOKUP($A43,Baggrundsark!$AP$4:$AU$2502,2,FALSE),"")</f>
        <v/>
      </c>
      <c r="C43" s="71" t="str">
        <f>IFERROR(VLOOKUP($A43,Baggrundsark!$AP$4:$AU$2502,3,FALSE),"")</f>
        <v/>
      </c>
      <c r="D43" s="71" t="str">
        <f>IFERROR(VLOOKUP($A43,Baggrundsark!$AP$4:$AU$2502,4,FALSE),"")</f>
        <v/>
      </c>
      <c r="E43" s="71" t="str">
        <f>IFERROR(VLOOKUP($A43,Baggrundsark!$AP$4:$AW$2502,5,FALSE),"")</f>
        <v/>
      </c>
      <c r="F43" s="71" t="str">
        <f>IF(IFERROR(VLOOKUP($A43,Baggrundsark!$AP$4:$AW$2502,6,FALSE),"")=0,"",IFERROR(VLOOKUP($A43,Baggrundsark!$AP$4:$AW$2502,6,FALSE),""))</f>
        <v/>
      </c>
      <c r="G43" s="77"/>
      <c r="H43" s="80" t="str">
        <f t="shared" si="0"/>
        <v/>
      </c>
      <c r="I43" s="77"/>
      <c r="J43" s="77"/>
      <c r="K43" s="77"/>
      <c r="L43" s="77"/>
      <c r="M43" s="77"/>
      <c r="N43" s="81" t="str">
        <f t="shared" si="1"/>
        <v/>
      </c>
      <c r="O43" s="90" t="str">
        <f t="shared" si="2"/>
        <v/>
      </c>
      <c r="Q43" s="48" t="str">
        <f>IF('Pivot Timeløn'!A43=0,"",'Pivot Timeløn'!A43)</f>
        <v/>
      </c>
      <c r="R43" s="48" t="str">
        <f>IF('Pivot Timeløn'!A43=0,"",'Pivot Timeløn'!B43)</f>
        <v/>
      </c>
      <c r="S43" s="68" t="str">
        <f>IF('Pivot Timeløn'!A43=0,"",'Pivot Timeløn'!C43)</f>
        <v/>
      </c>
    </row>
    <row r="44" spans="1:19" x14ac:dyDescent="0.25">
      <c r="A44" s="29">
        <v>41</v>
      </c>
      <c r="B44" s="71" t="str">
        <f>IFERROR(VLOOKUP($A44,Baggrundsark!$AP$4:$AU$2502,2,FALSE),"")</f>
        <v/>
      </c>
      <c r="C44" s="71" t="str">
        <f>IFERROR(VLOOKUP($A44,Baggrundsark!$AP$4:$AU$2502,3,FALSE),"")</f>
        <v/>
      </c>
      <c r="D44" s="71" t="str">
        <f>IFERROR(VLOOKUP($A44,Baggrundsark!$AP$4:$AU$2502,4,FALSE),"")</f>
        <v/>
      </c>
      <c r="E44" s="71" t="str">
        <f>IFERROR(VLOOKUP($A44,Baggrundsark!$AP$4:$AW$2502,5,FALSE),"")</f>
        <v/>
      </c>
      <c r="F44" s="71" t="str">
        <f>IF(IFERROR(VLOOKUP($A44,Baggrundsark!$AP$4:$AW$2502,6,FALSE),"")=0,"",IFERROR(VLOOKUP($A44,Baggrundsark!$AP$4:$AW$2502,6,FALSE),""))</f>
        <v/>
      </c>
      <c r="G44" s="77"/>
      <c r="H44" s="80" t="str">
        <f t="shared" si="0"/>
        <v/>
      </c>
      <c r="I44" s="77"/>
      <c r="J44" s="77"/>
      <c r="K44" s="77"/>
      <c r="L44" s="77"/>
      <c r="M44" s="77"/>
      <c r="N44" s="81" t="str">
        <f t="shared" si="1"/>
        <v/>
      </c>
      <c r="O44" s="90" t="str">
        <f t="shared" si="2"/>
        <v/>
      </c>
      <c r="Q44" s="48" t="str">
        <f>IF('Pivot Timeløn'!A44=0,"",'Pivot Timeløn'!A44)</f>
        <v/>
      </c>
      <c r="R44" s="48" t="str">
        <f>IF('Pivot Timeløn'!A44=0,"",'Pivot Timeløn'!B44)</f>
        <v/>
      </c>
      <c r="S44" s="68" t="str">
        <f>IF('Pivot Timeløn'!A44=0,"",'Pivot Timeløn'!C44)</f>
        <v/>
      </c>
    </row>
    <row r="45" spans="1:19" x14ac:dyDescent="0.25">
      <c r="A45" s="29">
        <v>42</v>
      </c>
      <c r="B45" s="71" t="str">
        <f>IFERROR(VLOOKUP($A45,Baggrundsark!$AP$4:$AU$2502,2,FALSE),"")</f>
        <v/>
      </c>
      <c r="C45" s="71" t="str">
        <f>IFERROR(VLOOKUP($A45,Baggrundsark!$AP$4:$AU$2502,3,FALSE),"")</f>
        <v/>
      </c>
      <c r="D45" s="71" t="str">
        <f>IFERROR(VLOOKUP($A45,Baggrundsark!$AP$4:$AU$2502,4,FALSE),"")</f>
        <v/>
      </c>
      <c r="E45" s="71" t="str">
        <f>IFERROR(VLOOKUP($A45,Baggrundsark!$AP$4:$AW$2502,5,FALSE),"")</f>
        <v/>
      </c>
      <c r="F45" s="71" t="str">
        <f>IF(IFERROR(VLOOKUP($A45,Baggrundsark!$AP$4:$AW$2502,6,FALSE),"")=0,"",IFERROR(VLOOKUP($A45,Baggrundsark!$AP$4:$AW$2502,6,FALSE),""))</f>
        <v/>
      </c>
      <c r="G45" s="77"/>
      <c r="H45" s="80" t="str">
        <f t="shared" si="0"/>
        <v/>
      </c>
      <c r="I45" s="77"/>
      <c r="J45" s="77"/>
      <c r="K45" s="77"/>
      <c r="L45" s="77"/>
      <c r="M45" s="77"/>
      <c r="N45" s="81" t="str">
        <f t="shared" si="1"/>
        <v/>
      </c>
      <c r="O45" s="90" t="str">
        <f t="shared" si="2"/>
        <v/>
      </c>
      <c r="Q45" s="48" t="str">
        <f>IF('Pivot Timeløn'!A45=0,"",'Pivot Timeløn'!A45)</f>
        <v/>
      </c>
      <c r="R45" s="48" t="str">
        <f>IF('Pivot Timeløn'!A45=0,"",'Pivot Timeløn'!B45)</f>
        <v/>
      </c>
      <c r="S45" s="68" t="str">
        <f>IF('Pivot Timeløn'!A45=0,"",'Pivot Timeløn'!C45)</f>
        <v/>
      </c>
    </row>
    <row r="46" spans="1:19" x14ac:dyDescent="0.25">
      <c r="A46" s="29">
        <v>43</v>
      </c>
      <c r="B46" s="71" t="str">
        <f>IFERROR(VLOOKUP($A46,Baggrundsark!$AP$4:$AU$2502,2,FALSE),"")</f>
        <v/>
      </c>
      <c r="C46" s="71" t="str">
        <f>IFERROR(VLOOKUP($A46,Baggrundsark!$AP$4:$AU$2502,3,FALSE),"")</f>
        <v/>
      </c>
      <c r="D46" s="71" t="str">
        <f>IFERROR(VLOOKUP($A46,Baggrundsark!$AP$4:$AU$2502,4,FALSE),"")</f>
        <v/>
      </c>
      <c r="E46" s="71" t="str">
        <f>IFERROR(VLOOKUP($A46,Baggrundsark!$AP$4:$AW$2502,5,FALSE),"")</f>
        <v/>
      </c>
      <c r="F46" s="71" t="str">
        <f>IF(IFERROR(VLOOKUP($A46,Baggrundsark!$AP$4:$AW$2502,6,FALSE),"")=0,"",IFERROR(VLOOKUP($A46,Baggrundsark!$AP$4:$AW$2502,6,FALSE),""))</f>
        <v/>
      </c>
      <c r="G46" s="77"/>
      <c r="H46" s="80" t="str">
        <f t="shared" si="0"/>
        <v/>
      </c>
      <c r="I46" s="77"/>
      <c r="J46" s="77"/>
      <c r="K46" s="77"/>
      <c r="L46" s="77"/>
      <c r="M46" s="77"/>
      <c r="N46" s="81" t="str">
        <f t="shared" si="1"/>
        <v/>
      </c>
      <c r="O46" s="90" t="str">
        <f t="shared" si="2"/>
        <v/>
      </c>
      <c r="Q46" s="48" t="str">
        <f>IF('Pivot Timeløn'!A46=0,"",'Pivot Timeløn'!A46)</f>
        <v/>
      </c>
      <c r="R46" s="48" t="str">
        <f>IF('Pivot Timeløn'!A46=0,"",'Pivot Timeløn'!B46)</f>
        <v/>
      </c>
      <c r="S46" s="68" t="str">
        <f>IF('Pivot Timeløn'!A46=0,"",'Pivot Timeløn'!C46)</f>
        <v/>
      </c>
    </row>
    <row r="47" spans="1:19" x14ac:dyDescent="0.25">
      <c r="A47" s="29">
        <v>44</v>
      </c>
      <c r="B47" s="71" t="str">
        <f>IFERROR(VLOOKUP($A47,Baggrundsark!$AP$4:$AU$2502,2,FALSE),"")</f>
        <v/>
      </c>
      <c r="C47" s="71" t="str">
        <f>IFERROR(VLOOKUP($A47,Baggrundsark!$AP$4:$AU$2502,3,FALSE),"")</f>
        <v/>
      </c>
      <c r="D47" s="71" t="str">
        <f>IFERROR(VLOOKUP($A47,Baggrundsark!$AP$4:$AU$2502,4,FALSE),"")</f>
        <v/>
      </c>
      <c r="E47" s="71" t="str">
        <f>IFERROR(VLOOKUP($A47,Baggrundsark!$AP$4:$AW$2502,5,FALSE),"")</f>
        <v/>
      </c>
      <c r="F47" s="71" t="str">
        <f>IF(IFERROR(VLOOKUP($A47,Baggrundsark!$AP$4:$AW$2502,6,FALSE),"")=0,"",IFERROR(VLOOKUP($A47,Baggrundsark!$AP$4:$AW$2502,6,FALSE),""))</f>
        <v/>
      </c>
      <c r="G47" s="77"/>
      <c r="H47" s="80" t="str">
        <f t="shared" si="0"/>
        <v/>
      </c>
      <c r="I47" s="77"/>
      <c r="J47" s="77"/>
      <c r="K47" s="77"/>
      <c r="L47" s="77"/>
      <c r="M47" s="77"/>
      <c r="N47" s="81" t="str">
        <f t="shared" si="1"/>
        <v/>
      </c>
      <c r="O47" s="90" t="str">
        <f t="shared" si="2"/>
        <v/>
      </c>
      <c r="Q47" s="48" t="str">
        <f>IF('Pivot Timeløn'!A47=0,"",'Pivot Timeløn'!A47)</f>
        <v/>
      </c>
      <c r="R47" s="48" t="str">
        <f>IF('Pivot Timeløn'!A47=0,"",'Pivot Timeløn'!B47)</f>
        <v/>
      </c>
      <c r="S47" s="68" t="str">
        <f>IF('Pivot Timeløn'!A47=0,"",'Pivot Timeløn'!C47)</f>
        <v/>
      </c>
    </row>
    <row r="48" spans="1:19" x14ac:dyDescent="0.25">
      <c r="A48" s="29">
        <v>45</v>
      </c>
      <c r="B48" s="71" t="str">
        <f>IFERROR(VLOOKUP($A48,Baggrundsark!$AP$4:$AU$2502,2,FALSE),"")</f>
        <v/>
      </c>
      <c r="C48" s="71" t="str">
        <f>IFERROR(VLOOKUP($A48,Baggrundsark!$AP$4:$AU$2502,3,FALSE),"")</f>
        <v/>
      </c>
      <c r="D48" s="71" t="str">
        <f>IFERROR(VLOOKUP($A48,Baggrundsark!$AP$4:$AU$2502,4,FALSE),"")</f>
        <v/>
      </c>
      <c r="E48" s="71" t="str">
        <f>IFERROR(VLOOKUP($A48,Baggrundsark!$AP$4:$AW$2502,5,FALSE),"")</f>
        <v/>
      </c>
      <c r="F48" s="71" t="str">
        <f>IF(IFERROR(VLOOKUP($A48,Baggrundsark!$AP$4:$AW$2502,6,FALSE),"")=0,"",IFERROR(VLOOKUP($A48,Baggrundsark!$AP$4:$AW$2502,6,FALSE),""))</f>
        <v/>
      </c>
      <c r="G48" s="77"/>
      <c r="H48" s="80" t="str">
        <f t="shared" si="0"/>
        <v/>
      </c>
      <c r="I48" s="77"/>
      <c r="J48" s="77"/>
      <c r="K48" s="77"/>
      <c r="L48" s="77"/>
      <c r="M48" s="77"/>
      <c r="N48" s="81" t="str">
        <f t="shared" si="1"/>
        <v/>
      </c>
      <c r="O48" s="90" t="str">
        <f t="shared" si="2"/>
        <v/>
      </c>
      <c r="Q48" s="48" t="str">
        <f>IF('Pivot Timeløn'!A48=0,"",'Pivot Timeløn'!A48)</f>
        <v/>
      </c>
      <c r="R48" s="48" t="str">
        <f>IF('Pivot Timeløn'!A48=0,"",'Pivot Timeløn'!B48)</f>
        <v/>
      </c>
      <c r="S48" s="68" t="str">
        <f>IF('Pivot Timeløn'!A48=0,"",'Pivot Timeløn'!C48)</f>
        <v/>
      </c>
    </row>
    <row r="49" spans="1:19" x14ac:dyDescent="0.25">
      <c r="A49" s="29">
        <v>46</v>
      </c>
      <c r="B49" s="71" t="str">
        <f>IFERROR(VLOOKUP($A49,Baggrundsark!$AP$4:$AU$2502,2,FALSE),"")</f>
        <v/>
      </c>
      <c r="C49" s="71" t="str">
        <f>IFERROR(VLOOKUP($A49,Baggrundsark!$AP$4:$AU$2502,3,FALSE),"")</f>
        <v/>
      </c>
      <c r="D49" s="71" t="str">
        <f>IFERROR(VLOOKUP($A49,Baggrundsark!$AP$4:$AU$2502,4,FALSE),"")</f>
        <v/>
      </c>
      <c r="E49" s="71" t="str">
        <f>IFERROR(VLOOKUP($A49,Baggrundsark!$AP$4:$AW$2502,5,FALSE),"")</f>
        <v/>
      </c>
      <c r="F49" s="71" t="str">
        <f>IF(IFERROR(VLOOKUP($A49,Baggrundsark!$AP$4:$AW$2502,6,FALSE),"")=0,"",IFERROR(VLOOKUP($A49,Baggrundsark!$AP$4:$AW$2502,6,FALSE),""))</f>
        <v/>
      </c>
      <c r="G49" s="77"/>
      <c r="H49" s="80" t="str">
        <f t="shared" si="0"/>
        <v/>
      </c>
      <c r="I49" s="77"/>
      <c r="J49" s="77"/>
      <c r="K49" s="77"/>
      <c r="L49" s="77"/>
      <c r="M49" s="77"/>
      <c r="N49" s="81" t="str">
        <f t="shared" si="1"/>
        <v/>
      </c>
      <c r="O49" s="90" t="str">
        <f t="shared" si="2"/>
        <v/>
      </c>
      <c r="Q49" s="48" t="str">
        <f>IF('Pivot Timeløn'!A49=0,"",'Pivot Timeløn'!A49)</f>
        <v/>
      </c>
      <c r="R49" s="48" t="str">
        <f>IF('Pivot Timeløn'!A49=0,"",'Pivot Timeløn'!B49)</f>
        <v/>
      </c>
      <c r="S49" s="68" t="str">
        <f>IF('Pivot Timeløn'!A49=0,"",'Pivot Timeløn'!C49)</f>
        <v/>
      </c>
    </row>
    <row r="50" spans="1:19" x14ac:dyDescent="0.25">
      <c r="A50" s="29">
        <v>47</v>
      </c>
      <c r="B50" s="71" t="str">
        <f>IFERROR(VLOOKUP($A50,Baggrundsark!$AP$4:$AU$2502,2,FALSE),"")</f>
        <v/>
      </c>
      <c r="C50" s="71" t="str">
        <f>IFERROR(VLOOKUP($A50,Baggrundsark!$AP$4:$AU$2502,3,FALSE),"")</f>
        <v/>
      </c>
      <c r="D50" s="71" t="str">
        <f>IFERROR(VLOOKUP($A50,Baggrundsark!$AP$4:$AU$2502,4,FALSE),"")</f>
        <v/>
      </c>
      <c r="E50" s="71" t="str">
        <f>IFERROR(VLOOKUP($A50,Baggrundsark!$AP$4:$AW$2502,5,FALSE),"")</f>
        <v/>
      </c>
      <c r="F50" s="71" t="str">
        <f>IF(IFERROR(VLOOKUP($A50,Baggrundsark!$AP$4:$AW$2502,6,FALSE),"")=0,"",IFERROR(VLOOKUP($A50,Baggrundsark!$AP$4:$AW$2502,6,FALSE),""))</f>
        <v/>
      </c>
      <c r="G50" s="77"/>
      <c r="H50" s="80" t="str">
        <f t="shared" si="0"/>
        <v/>
      </c>
      <c r="I50" s="77"/>
      <c r="J50" s="77"/>
      <c r="K50" s="77"/>
      <c r="L50" s="77"/>
      <c r="M50" s="77"/>
      <c r="N50" s="81" t="str">
        <f t="shared" si="1"/>
        <v/>
      </c>
      <c r="O50" s="90" t="str">
        <f t="shared" si="2"/>
        <v/>
      </c>
      <c r="Q50" s="48" t="str">
        <f>IF('Pivot Timeløn'!A50=0,"",'Pivot Timeløn'!A50)</f>
        <v/>
      </c>
      <c r="R50" s="48" t="str">
        <f>IF('Pivot Timeløn'!A50=0,"",'Pivot Timeløn'!B50)</f>
        <v/>
      </c>
      <c r="S50" s="68" t="str">
        <f>IF('Pivot Timeløn'!A50=0,"",'Pivot Timeløn'!C50)</f>
        <v/>
      </c>
    </row>
    <row r="51" spans="1:19" x14ac:dyDescent="0.25">
      <c r="A51" s="29">
        <v>48</v>
      </c>
      <c r="B51" s="71" t="str">
        <f>IFERROR(VLOOKUP($A51,Baggrundsark!$AP$4:$AU$2502,2,FALSE),"")</f>
        <v/>
      </c>
      <c r="C51" s="71" t="str">
        <f>IFERROR(VLOOKUP($A51,Baggrundsark!$AP$4:$AU$2502,3,FALSE),"")</f>
        <v/>
      </c>
      <c r="D51" s="71" t="str">
        <f>IFERROR(VLOOKUP($A51,Baggrundsark!$AP$4:$AU$2502,4,FALSE),"")</f>
        <v/>
      </c>
      <c r="E51" s="71" t="str">
        <f>IFERROR(VLOOKUP($A51,Baggrundsark!$AP$4:$AW$2502,5,FALSE),"")</f>
        <v/>
      </c>
      <c r="F51" s="71" t="str">
        <f>IF(IFERROR(VLOOKUP($A51,Baggrundsark!$AP$4:$AW$2502,6,FALSE),"")=0,"",IFERROR(VLOOKUP($A51,Baggrundsark!$AP$4:$AW$2502,6,FALSE),""))</f>
        <v/>
      </c>
      <c r="G51" s="77"/>
      <c r="H51" s="80" t="str">
        <f t="shared" si="0"/>
        <v/>
      </c>
      <c r="I51" s="77"/>
      <c r="J51" s="77"/>
      <c r="K51" s="77"/>
      <c r="L51" s="77"/>
      <c r="M51" s="77"/>
      <c r="N51" s="81" t="str">
        <f t="shared" si="1"/>
        <v/>
      </c>
      <c r="O51" s="90" t="str">
        <f t="shared" si="2"/>
        <v/>
      </c>
      <c r="Q51" s="48" t="str">
        <f>IF('Pivot Timeløn'!A51=0,"",'Pivot Timeløn'!A51)</f>
        <v/>
      </c>
      <c r="R51" s="48" t="str">
        <f>IF('Pivot Timeløn'!A51=0,"",'Pivot Timeløn'!B51)</f>
        <v/>
      </c>
      <c r="S51" s="68" t="str">
        <f>IF('Pivot Timeløn'!A51=0,"",'Pivot Timeløn'!C51)</f>
        <v/>
      </c>
    </row>
    <row r="52" spans="1:19" x14ac:dyDescent="0.25">
      <c r="A52" s="29">
        <v>49</v>
      </c>
      <c r="B52" s="71" t="str">
        <f>IFERROR(VLOOKUP($A52,Baggrundsark!$AP$4:$AU$2502,2,FALSE),"")</f>
        <v/>
      </c>
      <c r="C52" s="71" t="str">
        <f>IFERROR(VLOOKUP($A52,Baggrundsark!$AP$4:$AU$2502,3,FALSE),"")</f>
        <v/>
      </c>
      <c r="D52" s="71" t="str">
        <f>IFERROR(VLOOKUP($A52,Baggrundsark!$AP$4:$AU$2502,4,FALSE),"")</f>
        <v/>
      </c>
      <c r="E52" s="71" t="str">
        <f>IFERROR(VLOOKUP($A52,Baggrundsark!$AP$4:$AW$2502,5,FALSE),"")</f>
        <v/>
      </c>
      <c r="F52" s="71" t="str">
        <f>IF(IFERROR(VLOOKUP($A52,Baggrundsark!$AP$4:$AW$2502,6,FALSE),"")=0,"",IFERROR(VLOOKUP($A52,Baggrundsark!$AP$4:$AW$2502,6,FALSE),""))</f>
        <v/>
      </c>
      <c r="G52" s="77"/>
      <c r="H52" s="80" t="str">
        <f t="shared" si="0"/>
        <v/>
      </c>
      <c r="I52" s="77"/>
      <c r="J52" s="77"/>
      <c r="K52" s="77"/>
      <c r="L52" s="77"/>
      <c r="M52" s="77"/>
      <c r="N52" s="81" t="str">
        <f t="shared" si="1"/>
        <v/>
      </c>
      <c r="O52" s="90" t="str">
        <f t="shared" si="2"/>
        <v/>
      </c>
      <c r="Q52" s="48" t="str">
        <f>IF('Pivot Timeløn'!A52=0,"",'Pivot Timeløn'!A52)</f>
        <v/>
      </c>
      <c r="R52" s="48" t="str">
        <f>IF('Pivot Timeløn'!A52=0,"",'Pivot Timeløn'!B52)</f>
        <v/>
      </c>
      <c r="S52" s="68" t="str">
        <f>IF('Pivot Timeløn'!A52=0,"",'Pivot Timeløn'!C52)</f>
        <v/>
      </c>
    </row>
    <row r="53" spans="1:19" x14ac:dyDescent="0.25">
      <c r="A53" s="29">
        <v>50</v>
      </c>
      <c r="B53" s="71" t="str">
        <f>IFERROR(VLOOKUP($A53,Baggrundsark!$AP$4:$AU$2502,2,FALSE),"")</f>
        <v/>
      </c>
      <c r="C53" s="71" t="str">
        <f>IFERROR(VLOOKUP($A53,Baggrundsark!$AP$4:$AU$2502,3,FALSE),"")</f>
        <v/>
      </c>
      <c r="D53" s="71" t="str">
        <f>IFERROR(VLOOKUP($A53,Baggrundsark!$AP$4:$AU$2502,4,FALSE),"")</f>
        <v/>
      </c>
      <c r="E53" s="71" t="str">
        <f>IFERROR(VLOOKUP($A53,Baggrundsark!$AP$4:$AW$2502,5,FALSE),"")</f>
        <v/>
      </c>
      <c r="F53" s="71" t="str">
        <f>IF(IFERROR(VLOOKUP($A53,Baggrundsark!$AP$4:$AW$2502,6,FALSE),"")=0,"",IFERROR(VLOOKUP($A53,Baggrundsark!$AP$4:$AW$2502,6,FALSE),""))</f>
        <v/>
      </c>
      <c r="G53" s="77"/>
      <c r="H53" s="80" t="str">
        <f t="shared" si="0"/>
        <v/>
      </c>
      <c r="I53" s="77"/>
      <c r="J53" s="77"/>
      <c r="K53" s="77"/>
      <c r="L53" s="77"/>
      <c r="M53" s="77"/>
      <c r="N53" s="81" t="str">
        <f t="shared" si="1"/>
        <v/>
      </c>
      <c r="O53" s="90" t="str">
        <f t="shared" si="2"/>
        <v/>
      </c>
      <c r="Q53" s="48" t="str">
        <f>IF('Pivot Timeløn'!A53=0,"",'Pivot Timeløn'!A53)</f>
        <v/>
      </c>
      <c r="R53" s="48" t="str">
        <f>IF('Pivot Timeløn'!A53=0,"",'Pivot Timeløn'!B53)</f>
        <v/>
      </c>
      <c r="S53" s="68" t="str">
        <f>IF('Pivot Timeløn'!A53=0,"",'Pivot Timeløn'!C53)</f>
        <v/>
      </c>
    </row>
    <row r="54" spans="1:19" x14ac:dyDescent="0.25">
      <c r="A54" s="29">
        <v>51</v>
      </c>
      <c r="B54" s="71" t="str">
        <f>IFERROR(VLOOKUP($A54,Baggrundsark!$AP$4:$AU$2502,2,FALSE),"")</f>
        <v/>
      </c>
      <c r="C54" s="71" t="str">
        <f>IFERROR(VLOOKUP($A54,Baggrundsark!$AP$4:$AU$2502,3,FALSE),"")</f>
        <v/>
      </c>
      <c r="D54" s="71" t="str">
        <f>IFERROR(VLOOKUP($A54,Baggrundsark!$AP$4:$AU$2502,4,FALSE),"")</f>
        <v/>
      </c>
      <c r="E54" s="71" t="str">
        <f>IFERROR(VLOOKUP($A54,Baggrundsark!$AP$4:$AW$2502,5,FALSE),"")</f>
        <v/>
      </c>
      <c r="F54" s="71" t="str">
        <f>IF(IFERROR(VLOOKUP($A54,Baggrundsark!$AP$4:$AW$2502,6,FALSE),"")=0,"",IFERROR(VLOOKUP($A54,Baggrundsark!$AP$4:$AW$2502,6,FALSE),""))</f>
        <v/>
      </c>
      <c r="G54" s="77"/>
      <c r="H54" s="80" t="str">
        <f t="shared" si="0"/>
        <v/>
      </c>
      <c r="I54" s="77"/>
      <c r="J54" s="77"/>
      <c r="K54" s="77"/>
      <c r="L54" s="77"/>
      <c r="M54" s="77"/>
      <c r="N54" s="81" t="str">
        <f t="shared" si="1"/>
        <v/>
      </c>
      <c r="O54" s="90" t="str">
        <f t="shared" si="2"/>
        <v/>
      </c>
      <c r="Q54" s="48" t="str">
        <f>IF('Pivot Timeløn'!A54=0,"",'Pivot Timeløn'!A54)</f>
        <v/>
      </c>
      <c r="R54" s="48" t="str">
        <f>IF('Pivot Timeløn'!A54=0,"",'Pivot Timeløn'!B54)</f>
        <v/>
      </c>
      <c r="S54" s="68" t="str">
        <f>IF('Pivot Timeløn'!A54=0,"",'Pivot Timeløn'!C54)</f>
        <v/>
      </c>
    </row>
    <row r="55" spans="1:19" x14ac:dyDescent="0.25">
      <c r="A55" s="29">
        <v>52</v>
      </c>
      <c r="B55" s="71" t="str">
        <f>IFERROR(VLOOKUP($A55,Baggrundsark!$AP$4:$AU$2502,2,FALSE),"")</f>
        <v/>
      </c>
      <c r="C55" s="71" t="str">
        <f>IFERROR(VLOOKUP($A55,Baggrundsark!$AP$4:$AU$2502,3,FALSE),"")</f>
        <v/>
      </c>
      <c r="D55" s="71" t="str">
        <f>IFERROR(VLOOKUP($A55,Baggrundsark!$AP$4:$AU$2502,4,FALSE),"")</f>
        <v/>
      </c>
      <c r="E55" s="71" t="str">
        <f>IFERROR(VLOOKUP($A55,Baggrundsark!$AP$4:$AW$2502,5,FALSE),"")</f>
        <v/>
      </c>
      <c r="F55" s="71" t="str">
        <f>IF(IFERROR(VLOOKUP($A55,Baggrundsark!$AP$4:$AW$2502,6,FALSE),"")=0,"",IFERROR(VLOOKUP($A55,Baggrundsark!$AP$4:$AW$2502,6,FALSE),""))</f>
        <v/>
      </c>
      <c r="G55" s="77"/>
      <c r="H55" s="80" t="str">
        <f t="shared" si="0"/>
        <v/>
      </c>
      <c r="I55" s="77"/>
      <c r="J55" s="77"/>
      <c r="K55" s="77"/>
      <c r="L55" s="77"/>
      <c r="M55" s="77"/>
      <c r="N55" s="81" t="str">
        <f t="shared" si="1"/>
        <v/>
      </c>
      <c r="O55" s="90" t="str">
        <f t="shared" si="2"/>
        <v/>
      </c>
      <c r="Q55" s="48" t="str">
        <f>IF('Pivot Timeløn'!A55=0,"",'Pivot Timeløn'!A55)</f>
        <v/>
      </c>
      <c r="R55" s="48" t="str">
        <f>IF('Pivot Timeløn'!A55=0,"",'Pivot Timeløn'!B55)</f>
        <v/>
      </c>
      <c r="S55" s="68" t="str">
        <f>IF('Pivot Timeløn'!A55=0,"",'Pivot Timeløn'!C55)</f>
        <v/>
      </c>
    </row>
    <row r="56" spans="1:19" x14ac:dyDescent="0.25">
      <c r="A56" s="29">
        <v>53</v>
      </c>
      <c r="B56" s="71" t="str">
        <f>IFERROR(VLOOKUP($A56,Baggrundsark!$AP$4:$AU$2502,2,FALSE),"")</f>
        <v/>
      </c>
      <c r="C56" s="71" t="str">
        <f>IFERROR(VLOOKUP($A56,Baggrundsark!$AP$4:$AU$2502,3,FALSE),"")</f>
        <v/>
      </c>
      <c r="D56" s="71" t="str">
        <f>IFERROR(VLOOKUP($A56,Baggrundsark!$AP$4:$AU$2502,4,FALSE),"")</f>
        <v/>
      </c>
      <c r="E56" s="71" t="str">
        <f>IFERROR(VLOOKUP($A56,Baggrundsark!$AP$4:$AW$2502,5,FALSE),"")</f>
        <v/>
      </c>
      <c r="F56" s="71" t="str">
        <f>IF(IFERROR(VLOOKUP($A56,Baggrundsark!$AP$4:$AW$2502,6,FALSE),"")=0,"",IFERROR(VLOOKUP($A56,Baggrundsark!$AP$4:$AW$2502,6,FALSE),""))</f>
        <v/>
      </c>
      <c r="G56" s="77"/>
      <c r="H56" s="80" t="str">
        <f t="shared" si="0"/>
        <v/>
      </c>
      <c r="I56" s="77"/>
      <c r="J56" s="77"/>
      <c r="K56" s="77"/>
      <c r="L56" s="77"/>
      <c r="M56" s="77"/>
      <c r="N56" s="81" t="str">
        <f t="shared" si="1"/>
        <v/>
      </c>
      <c r="O56" s="90" t="str">
        <f t="shared" si="2"/>
        <v/>
      </c>
      <c r="Q56" s="48" t="str">
        <f>IF('Pivot Timeløn'!A56=0,"",'Pivot Timeløn'!A56)</f>
        <v/>
      </c>
      <c r="R56" s="48" t="str">
        <f>IF('Pivot Timeløn'!A56=0,"",'Pivot Timeløn'!B56)</f>
        <v/>
      </c>
      <c r="S56" s="68" t="str">
        <f>IF('Pivot Timeløn'!A56=0,"",'Pivot Timeløn'!C56)</f>
        <v/>
      </c>
    </row>
    <row r="57" spans="1:19" x14ac:dyDescent="0.25">
      <c r="A57" s="29">
        <v>54</v>
      </c>
      <c r="B57" s="71" t="str">
        <f>IFERROR(VLOOKUP($A57,Baggrundsark!$AP$4:$AU$2502,2,FALSE),"")</f>
        <v/>
      </c>
      <c r="C57" s="71" t="str">
        <f>IFERROR(VLOOKUP($A57,Baggrundsark!$AP$4:$AU$2502,3,FALSE),"")</f>
        <v/>
      </c>
      <c r="D57" s="71" t="str">
        <f>IFERROR(VLOOKUP($A57,Baggrundsark!$AP$4:$AU$2502,4,FALSE),"")</f>
        <v/>
      </c>
      <c r="E57" s="71" t="str">
        <f>IFERROR(VLOOKUP($A57,Baggrundsark!$AP$4:$AW$2502,5,FALSE),"")</f>
        <v/>
      </c>
      <c r="F57" s="71" t="str">
        <f>IF(IFERROR(VLOOKUP($A57,Baggrundsark!$AP$4:$AW$2502,6,FALSE),"")=0,"",IFERROR(VLOOKUP($A57,Baggrundsark!$AP$4:$AW$2502,6,FALSE),""))</f>
        <v/>
      </c>
      <c r="G57" s="77"/>
      <c r="H57" s="80" t="str">
        <f t="shared" si="0"/>
        <v/>
      </c>
      <c r="I57" s="77"/>
      <c r="J57" s="77"/>
      <c r="K57" s="77"/>
      <c r="L57" s="77"/>
      <c r="M57" s="77"/>
      <c r="N57" s="81" t="str">
        <f t="shared" si="1"/>
        <v/>
      </c>
      <c r="O57" s="90" t="str">
        <f t="shared" si="2"/>
        <v/>
      </c>
      <c r="Q57" s="48" t="str">
        <f>IF('Pivot Timeløn'!A57=0,"",'Pivot Timeløn'!A57)</f>
        <v/>
      </c>
      <c r="R57" s="48" t="str">
        <f>IF('Pivot Timeløn'!A57=0,"",'Pivot Timeløn'!B57)</f>
        <v/>
      </c>
      <c r="S57" s="68" t="str">
        <f>IF('Pivot Timeløn'!A57=0,"",'Pivot Timeløn'!C57)</f>
        <v/>
      </c>
    </row>
    <row r="58" spans="1:19" x14ac:dyDescent="0.25">
      <c r="A58" s="29">
        <v>55</v>
      </c>
      <c r="B58" s="71" t="str">
        <f>IFERROR(VLOOKUP($A58,Baggrundsark!$AP$4:$AU$2502,2,FALSE),"")</f>
        <v/>
      </c>
      <c r="C58" s="71" t="str">
        <f>IFERROR(VLOOKUP($A58,Baggrundsark!$AP$4:$AU$2502,3,FALSE),"")</f>
        <v/>
      </c>
      <c r="D58" s="71" t="str">
        <f>IFERROR(VLOOKUP($A58,Baggrundsark!$AP$4:$AU$2502,4,FALSE),"")</f>
        <v/>
      </c>
      <c r="E58" s="71" t="str">
        <f>IFERROR(VLOOKUP($A58,Baggrundsark!$AP$4:$AW$2502,5,FALSE),"")</f>
        <v/>
      </c>
      <c r="F58" s="71" t="str">
        <f>IF(IFERROR(VLOOKUP($A58,Baggrundsark!$AP$4:$AW$2502,6,FALSE),"")=0,"",IFERROR(VLOOKUP($A58,Baggrundsark!$AP$4:$AW$2502,6,FALSE),""))</f>
        <v/>
      </c>
      <c r="G58" s="77"/>
      <c r="H58" s="80" t="str">
        <f t="shared" si="0"/>
        <v/>
      </c>
      <c r="I58" s="77"/>
      <c r="J58" s="77"/>
      <c r="K58" s="77"/>
      <c r="L58" s="77"/>
      <c r="M58" s="77"/>
      <c r="N58" s="81" t="str">
        <f t="shared" si="1"/>
        <v/>
      </c>
      <c r="O58" s="90" t="str">
        <f t="shared" si="2"/>
        <v/>
      </c>
      <c r="Q58" s="48" t="str">
        <f>IF('Pivot Timeløn'!A58=0,"",'Pivot Timeløn'!A58)</f>
        <v/>
      </c>
      <c r="R58" s="48" t="str">
        <f>IF('Pivot Timeløn'!A58=0,"",'Pivot Timeløn'!B58)</f>
        <v/>
      </c>
      <c r="S58" s="68" t="str">
        <f>IF('Pivot Timeløn'!A58=0,"",'Pivot Timeløn'!C58)</f>
        <v/>
      </c>
    </row>
    <row r="59" spans="1:19" x14ac:dyDescent="0.25">
      <c r="A59" s="29">
        <v>56</v>
      </c>
      <c r="B59" s="71" t="str">
        <f>IFERROR(VLOOKUP($A59,Baggrundsark!$AP$4:$AU$2502,2,FALSE),"")</f>
        <v/>
      </c>
      <c r="C59" s="71" t="str">
        <f>IFERROR(VLOOKUP($A59,Baggrundsark!$AP$4:$AU$2502,3,FALSE),"")</f>
        <v/>
      </c>
      <c r="D59" s="71" t="str">
        <f>IFERROR(VLOOKUP($A59,Baggrundsark!$AP$4:$AU$2502,4,FALSE),"")</f>
        <v/>
      </c>
      <c r="E59" s="71" t="str">
        <f>IFERROR(VLOOKUP($A59,Baggrundsark!$AP$4:$AW$2502,5,FALSE),"")</f>
        <v/>
      </c>
      <c r="F59" s="71" t="str">
        <f>IF(IFERROR(VLOOKUP($A59,Baggrundsark!$AP$4:$AW$2502,6,FALSE),"")=0,"",IFERROR(VLOOKUP($A59,Baggrundsark!$AP$4:$AW$2502,6,FALSE),""))</f>
        <v/>
      </c>
      <c r="G59" s="77"/>
      <c r="H59" s="80" t="str">
        <f t="shared" si="0"/>
        <v/>
      </c>
      <c r="I59" s="77"/>
      <c r="J59" s="77"/>
      <c r="K59" s="77"/>
      <c r="L59" s="77"/>
      <c r="M59" s="77"/>
      <c r="N59" s="81" t="str">
        <f t="shared" si="1"/>
        <v/>
      </c>
      <c r="O59" s="90" t="str">
        <f t="shared" si="2"/>
        <v/>
      </c>
      <c r="Q59" s="48" t="str">
        <f>IF('Pivot Timeløn'!A59=0,"",'Pivot Timeløn'!A59)</f>
        <v/>
      </c>
      <c r="R59" s="48" t="str">
        <f>IF('Pivot Timeløn'!A59=0,"",'Pivot Timeløn'!B59)</f>
        <v/>
      </c>
      <c r="S59" s="68" t="str">
        <f>IF('Pivot Timeløn'!A59=0,"",'Pivot Timeløn'!C59)</f>
        <v/>
      </c>
    </row>
    <row r="60" spans="1:19" x14ac:dyDescent="0.25">
      <c r="A60" s="29">
        <v>57</v>
      </c>
      <c r="B60" s="71" t="str">
        <f>IFERROR(VLOOKUP($A60,Baggrundsark!$AP$4:$AU$2502,2,FALSE),"")</f>
        <v/>
      </c>
      <c r="C60" s="71" t="str">
        <f>IFERROR(VLOOKUP($A60,Baggrundsark!$AP$4:$AU$2502,3,FALSE),"")</f>
        <v/>
      </c>
      <c r="D60" s="71" t="str">
        <f>IFERROR(VLOOKUP($A60,Baggrundsark!$AP$4:$AU$2502,4,FALSE),"")</f>
        <v/>
      </c>
      <c r="E60" s="71" t="str">
        <f>IFERROR(VLOOKUP($A60,Baggrundsark!$AP$4:$AW$2502,5,FALSE),"")</f>
        <v/>
      </c>
      <c r="F60" s="71" t="str">
        <f>IF(IFERROR(VLOOKUP($A60,Baggrundsark!$AP$4:$AW$2502,6,FALSE),"")=0,"",IFERROR(VLOOKUP($A60,Baggrundsark!$AP$4:$AW$2502,6,FALSE),""))</f>
        <v/>
      </c>
      <c r="G60" s="77"/>
      <c r="H60" s="80" t="str">
        <f t="shared" si="0"/>
        <v/>
      </c>
      <c r="I60" s="77"/>
      <c r="J60" s="77"/>
      <c r="K60" s="77"/>
      <c r="L60" s="77"/>
      <c r="M60" s="77"/>
      <c r="N60" s="81" t="str">
        <f t="shared" si="1"/>
        <v/>
      </c>
      <c r="O60" s="90" t="str">
        <f t="shared" si="2"/>
        <v/>
      </c>
      <c r="Q60" s="48" t="str">
        <f>IF('Pivot Timeløn'!A60=0,"",'Pivot Timeløn'!A60)</f>
        <v/>
      </c>
      <c r="R60" s="48" t="str">
        <f>IF('Pivot Timeløn'!A60=0,"",'Pivot Timeløn'!B60)</f>
        <v/>
      </c>
      <c r="S60" s="68" t="str">
        <f>IF('Pivot Timeløn'!A60=0,"",'Pivot Timeløn'!C60)</f>
        <v/>
      </c>
    </row>
    <row r="61" spans="1:19" x14ac:dyDescent="0.25">
      <c r="A61" s="29">
        <v>58</v>
      </c>
      <c r="B61" s="71" t="str">
        <f>IFERROR(VLOOKUP($A61,Baggrundsark!$AP$4:$AU$2502,2,FALSE),"")</f>
        <v/>
      </c>
      <c r="C61" s="71" t="str">
        <f>IFERROR(VLOOKUP($A61,Baggrundsark!$AP$4:$AU$2502,3,FALSE),"")</f>
        <v/>
      </c>
      <c r="D61" s="71" t="str">
        <f>IFERROR(VLOOKUP($A61,Baggrundsark!$AP$4:$AU$2502,4,FALSE),"")</f>
        <v/>
      </c>
      <c r="E61" s="71" t="str">
        <f>IFERROR(VLOOKUP($A61,Baggrundsark!$AP$4:$AW$2502,5,FALSE),"")</f>
        <v/>
      </c>
      <c r="F61" s="71" t="str">
        <f>IF(IFERROR(VLOOKUP($A61,Baggrundsark!$AP$4:$AW$2502,6,FALSE),"")=0,"",IFERROR(VLOOKUP($A61,Baggrundsark!$AP$4:$AW$2502,6,FALSE),""))</f>
        <v/>
      </c>
      <c r="G61" s="77"/>
      <c r="H61" s="80" t="str">
        <f t="shared" si="0"/>
        <v/>
      </c>
      <c r="I61" s="77"/>
      <c r="J61" s="77"/>
      <c r="K61" s="77"/>
      <c r="L61" s="77"/>
      <c r="M61" s="77"/>
      <c r="N61" s="81" t="str">
        <f t="shared" si="1"/>
        <v/>
      </c>
      <c r="O61" s="90" t="str">
        <f t="shared" si="2"/>
        <v/>
      </c>
      <c r="Q61" s="48" t="str">
        <f>IF('Pivot Timeløn'!A61=0,"",'Pivot Timeløn'!A61)</f>
        <v/>
      </c>
      <c r="R61" s="48" t="str">
        <f>IF('Pivot Timeløn'!A61=0,"",'Pivot Timeløn'!B61)</f>
        <v/>
      </c>
      <c r="S61" s="68" t="str">
        <f>IF('Pivot Timeløn'!A61=0,"",'Pivot Timeløn'!C61)</f>
        <v/>
      </c>
    </row>
    <row r="62" spans="1:19" x14ac:dyDescent="0.25">
      <c r="A62" s="29">
        <v>59</v>
      </c>
      <c r="B62" s="71" t="str">
        <f>IFERROR(VLOOKUP($A62,Baggrundsark!$AP$4:$AU$2502,2,FALSE),"")</f>
        <v/>
      </c>
      <c r="C62" s="71" t="str">
        <f>IFERROR(VLOOKUP($A62,Baggrundsark!$AP$4:$AU$2502,3,FALSE),"")</f>
        <v/>
      </c>
      <c r="D62" s="71" t="str">
        <f>IFERROR(VLOOKUP($A62,Baggrundsark!$AP$4:$AU$2502,4,FALSE),"")</f>
        <v/>
      </c>
      <c r="E62" s="71" t="str">
        <f>IFERROR(VLOOKUP($A62,Baggrundsark!$AP$4:$AW$2502,5,FALSE),"")</f>
        <v/>
      </c>
      <c r="F62" s="71" t="str">
        <f>IF(IFERROR(VLOOKUP($A62,Baggrundsark!$AP$4:$AW$2502,6,FALSE),"")=0,"",IFERROR(VLOOKUP($A62,Baggrundsark!$AP$4:$AW$2502,6,FALSE),""))</f>
        <v/>
      </c>
      <c r="G62" s="77"/>
      <c r="H62" s="80" t="str">
        <f t="shared" si="0"/>
        <v/>
      </c>
      <c r="I62" s="77"/>
      <c r="J62" s="77"/>
      <c r="K62" s="77"/>
      <c r="L62" s="77"/>
      <c r="M62" s="77"/>
      <c r="N62" s="81" t="str">
        <f t="shared" si="1"/>
        <v/>
      </c>
      <c r="O62" s="90" t="str">
        <f t="shared" si="2"/>
        <v/>
      </c>
      <c r="Q62" s="48" t="str">
        <f>IF('Pivot Timeløn'!A62=0,"",'Pivot Timeløn'!A62)</f>
        <v/>
      </c>
      <c r="R62" s="48" t="str">
        <f>IF('Pivot Timeløn'!A62=0,"",'Pivot Timeløn'!B62)</f>
        <v/>
      </c>
      <c r="S62" s="68" t="str">
        <f>IF('Pivot Timeløn'!A62=0,"",'Pivot Timeløn'!C62)</f>
        <v/>
      </c>
    </row>
    <row r="63" spans="1:19" x14ac:dyDescent="0.25">
      <c r="A63" s="29">
        <v>60</v>
      </c>
      <c r="B63" s="71" t="str">
        <f>IFERROR(VLOOKUP($A63,Baggrundsark!$AP$4:$AU$2502,2,FALSE),"")</f>
        <v/>
      </c>
      <c r="C63" s="71" t="str">
        <f>IFERROR(VLOOKUP($A63,Baggrundsark!$AP$4:$AU$2502,3,FALSE),"")</f>
        <v/>
      </c>
      <c r="D63" s="71" t="str">
        <f>IFERROR(VLOOKUP($A63,Baggrundsark!$AP$4:$AU$2502,4,FALSE),"")</f>
        <v/>
      </c>
      <c r="E63" s="71" t="str">
        <f>IFERROR(VLOOKUP($A63,Baggrundsark!$AP$4:$AW$2502,5,FALSE),"")</f>
        <v/>
      </c>
      <c r="F63" s="71" t="str">
        <f>IF(IFERROR(VLOOKUP($A63,Baggrundsark!$AP$4:$AW$2502,6,FALSE),"")=0,"",IFERROR(VLOOKUP($A63,Baggrundsark!$AP$4:$AW$2502,6,FALSE),""))</f>
        <v/>
      </c>
      <c r="G63" s="77"/>
      <c r="H63" s="80" t="str">
        <f t="shared" si="0"/>
        <v/>
      </c>
      <c r="I63" s="77"/>
      <c r="J63" s="77"/>
      <c r="K63" s="77"/>
      <c r="L63" s="77"/>
      <c r="M63" s="77"/>
      <c r="N63" s="81" t="str">
        <f t="shared" si="1"/>
        <v/>
      </c>
      <c r="O63" s="90" t="str">
        <f t="shared" si="2"/>
        <v/>
      </c>
      <c r="Q63" s="48" t="str">
        <f>IF('Pivot Timeløn'!A63=0,"",'Pivot Timeløn'!A63)</f>
        <v/>
      </c>
      <c r="R63" s="48" t="str">
        <f>IF('Pivot Timeløn'!A63=0,"",'Pivot Timeløn'!B63)</f>
        <v/>
      </c>
      <c r="S63" s="68" t="str">
        <f>IF('Pivot Timeløn'!A63=0,"",'Pivot Timeløn'!C63)</f>
        <v/>
      </c>
    </row>
    <row r="64" spans="1:19" x14ac:dyDescent="0.25">
      <c r="A64" s="29">
        <v>61</v>
      </c>
      <c r="B64" s="71" t="str">
        <f>IFERROR(VLOOKUP($A64,Baggrundsark!$AP$4:$AU$2502,2,FALSE),"")</f>
        <v/>
      </c>
      <c r="C64" s="71" t="str">
        <f>IFERROR(VLOOKUP($A64,Baggrundsark!$AP$4:$AU$2502,3,FALSE),"")</f>
        <v/>
      </c>
      <c r="D64" s="71" t="str">
        <f>IFERROR(VLOOKUP($A64,Baggrundsark!$AP$4:$AU$2502,4,FALSE),"")</f>
        <v/>
      </c>
      <c r="E64" s="71" t="str">
        <f>IFERROR(VLOOKUP($A64,Baggrundsark!$AP$4:$AW$2502,5,FALSE),"")</f>
        <v/>
      </c>
      <c r="F64" s="71" t="str">
        <f>IF(IFERROR(VLOOKUP($A64,Baggrundsark!$AP$4:$AW$2502,6,FALSE),"")=0,"",IFERROR(VLOOKUP($A64,Baggrundsark!$AP$4:$AW$2502,6,FALSE),""))</f>
        <v/>
      </c>
      <c r="G64" s="77"/>
      <c r="H64" s="80" t="str">
        <f t="shared" si="0"/>
        <v/>
      </c>
      <c r="I64" s="77"/>
      <c r="J64" s="77"/>
      <c r="K64" s="77"/>
      <c r="L64" s="77"/>
      <c r="M64" s="77"/>
      <c r="N64" s="81" t="str">
        <f t="shared" si="1"/>
        <v/>
      </c>
      <c r="O64" s="90" t="str">
        <f t="shared" si="2"/>
        <v/>
      </c>
      <c r="Q64" s="48" t="str">
        <f>IF('Pivot Timeløn'!A64=0,"",'Pivot Timeløn'!A64)</f>
        <v/>
      </c>
      <c r="R64" s="48" t="str">
        <f>IF('Pivot Timeløn'!A64=0,"",'Pivot Timeløn'!B64)</f>
        <v/>
      </c>
      <c r="S64" s="68" t="str">
        <f>IF('Pivot Timeløn'!A64=0,"",'Pivot Timeløn'!C64)</f>
        <v/>
      </c>
    </row>
    <row r="65" spans="1:19" x14ac:dyDescent="0.25">
      <c r="A65" s="29">
        <v>62</v>
      </c>
      <c r="B65" s="71" t="str">
        <f>IFERROR(VLOOKUP($A65,Baggrundsark!$AP$4:$AU$2502,2,FALSE),"")</f>
        <v/>
      </c>
      <c r="C65" s="71" t="str">
        <f>IFERROR(VLOOKUP($A65,Baggrundsark!$AP$4:$AU$2502,3,FALSE),"")</f>
        <v/>
      </c>
      <c r="D65" s="71" t="str">
        <f>IFERROR(VLOOKUP($A65,Baggrundsark!$AP$4:$AU$2502,4,FALSE),"")</f>
        <v/>
      </c>
      <c r="E65" s="71" t="str">
        <f>IFERROR(VLOOKUP($A65,Baggrundsark!$AP$4:$AW$2502,5,FALSE),"")</f>
        <v/>
      </c>
      <c r="F65" s="71" t="str">
        <f>IF(IFERROR(VLOOKUP($A65,Baggrundsark!$AP$4:$AW$2502,6,FALSE),"")=0,"",IFERROR(VLOOKUP($A65,Baggrundsark!$AP$4:$AW$2502,6,FALSE),""))</f>
        <v/>
      </c>
      <c r="G65" s="77"/>
      <c r="H65" s="80" t="str">
        <f t="shared" si="0"/>
        <v/>
      </c>
      <c r="I65" s="77"/>
      <c r="J65" s="77"/>
      <c r="K65" s="77"/>
      <c r="L65" s="77"/>
      <c r="M65" s="77"/>
      <c r="N65" s="81" t="str">
        <f t="shared" si="1"/>
        <v/>
      </c>
      <c r="O65" s="90" t="str">
        <f t="shared" si="2"/>
        <v/>
      </c>
      <c r="Q65" s="48" t="str">
        <f>IF('Pivot Timeløn'!A65=0,"",'Pivot Timeløn'!A65)</f>
        <v/>
      </c>
      <c r="R65" s="48" t="str">
        <f>IF('Pivot Timeløn'!A65=0,"",'Pivot Timeløn'!B65)</f>
        <v/>
      </c>
      <c r="S65" s="68" t="str">
        <f>IF('Pivot Timeløn'!A65=0,"",'Pivot Timeløn'!C65)</f>
        <v/>
      </c>
    </row>
    <row r="66" spans="1:19" x14ac:dyDescent="0.25">
      <c r="A66" s="29">
        <v>63</v>
      </c>
      <c r="B66" s="71" t="str">
        <f>IFERROR(VLOOKUP($A66,Baggrundsark!$AP$4:$AU$2502,2,FALSE),"")</f>
        <v/>
      </c>
      <c r="C66" s="71" t="str">
        <f>IFERROR(VLOOKUP($A66,Baggrundsark!$AP$4:$AU$2502,3,FALSE),"")</f>
        <v/>
      </c>
      <c r="D66" s="71" t="str">
        <f>IFERROR(VLOOKUP($A66,Baggrundsark!$AP$4:$AU$2502,4,FALSE),"")</f>
        <v/>
      </c>
      <c r="E66" s="71" t="str">
        <f>IFERROR(VLOOKUP($A66,Baggrundsark!$AP$4:$AW$2502,5,FALSE),"")</f>
        <v/>
      </c>
      <c r="F66" s="71" t="str">
        <f>IF(IFERROR(VLOOKUP($A66,Baggrundsark!$AP$4:$AW$2502,6,FALSE),"")=0,"",IFERROR(VLOOKUP($A66,Baggrundsark!$AP$4:$AW$2502,6,FALSE),""))</f>
        <v/>
      </c>
      <c r="G66" s="77"/>
      <c r="H66" s="80" t="str">
        <f t="shared" si="0"/>
        <v/>
      </c>
      <c r="I66" s="77"/>
      <c r="J66" s="77"/>
      <c r="K66" s="77"/>
      <c r="L66" s="77"/>
      <c r="M66" s="77"/>
      <c r="N66" s="81" t="str">
        <f t="shared" si="1"/>
        <v/>
      </c>
      <c r="O66" s="90" t="str">
        <f t="shared" si="2"/>
        <v/>
      </c>
      <c r="Q66" s="48" t="str">
        <f>IF('Pivot Timeløn'!A66=0,"",'Pivot Timeløn'!A66)</f>
        <v/>
      </c>
      <c r="R66" s="48" t="str">
        <f>IF('Pivot Timeløn'!A66=0,"",'Pivot Timeløn'!B66)</f>
        <v/>
      </c>
      <c r="S66" s="68" t="str">
        <f>IF('Pivot Timeløn'!A66=0,"",'Pivot Timeløn'!C66)</f>
        <v/>
      </c>
    </row>
    <row r="67" spans="1:19" x14ac:dyDescent="0.25">
      <c r="A67" s="29">
        <v>64</v>
      </c>
      <c r="B67" s="71" t="str">
        <f>IFERROR(VLOOKUP($A67,Baggrundsark!$AP$4:$AU$2502,2,FALSE),"")</f>
        <v/>
      </c>
      <c r="C67" s="71" t="str">
        <f>IFERROR(VLOOKUP($A67,Baggrundsark!$AP$4:$AU$2502,3,FALSE),"")</f>
        <v/>
      </c>
      <c r="D67" s="71" t="str">
        <f>IFERROR(VLOOKUP($A67,Baggrundsark!$AP$4:$AU$2502,4,FALSE),"")</f>
        <v/>
      </c>
      <c r="E67" s="71" t="str">
        <f>IFERROR(VLOOKUP($A67,Baggrundsark!$AP$4:$AW$2502,5,FALSE),"")</f>
        <v/>
      </c>
      <c r="F67" s="71" t="str">
        <f>IF(IFERROR(VLOOKUP($A67,Baggrundsark!$AP$4:$AW$2502,6,FALSE),"")=0,"",IFERROR(VLOOKUP($A67,Baggrundsark!$AP$4:$AW$2502,6,FALSE),""))</f>
        <v/>
      </c>
      <c r="G67" s="77"/>
      <c r="H67" s="80" t="str">
        <f t="shared" si="0"/>
        <v/>
      </c>
      <c r="I67" s="77"/>
      <c r="J67" s="77"/>
      <c r="K67" s="77"/>
      <c r="L67" s="77"/>
      <c r="M67" s="77"/>
      <c r="N67" s="81" t="str">
        <f t="shared" si="1"/>
        <v/>
      </c>
      <c r="O67" s="90" t="str">
        <f t="shared" si="2"/>
        <v/>
      </c>
      <c r="Q67" s="48" t="str">
        <f>IF('Pivot Timeløn'!A67=0,"",'Pivot Timeløn'!A67)</f>
        <v/>
      </c>
      <c r="R67" s="48" t="str">
        <f>IF('Pivot Timeløn'!A67=0,"",'Pivot Timeløn'!B67)</f>
        <v/>
      </c>
      <c r="S67" s="68" t="str">
        <f>IF('Pivot Timeløn'!A67=0,"",'Pivot Timeløn'!C67)</f>
        <v/>
      </c>
    </row>
    <row r="68" spans="1:19" x14ac:dyDescent="0.25">
      <c r="A68" s="29">
        <v>65</v>
      </c>
      <c r="B68" s="71" t="str">
        <f>IFERROR(VLOOKUP($A68,Baggrundsark!$AP$4:$AU$2502,2,FALSE),"")</f>
        <v/>
      </c>
      <c r="C68" s="71" t="str">
        <f>IFERROR(VLOOKUP($A68,Baggrundsark!$AP$4:$AU$2502,3,FALSE),"")</f>
        <v/>
      </c>
      <c r="D68" s="71" t="str">
        <f>IFERROR(VLOOKUP($A68,Baggrundsark!$AP$4:$AU$2502,4,FALSE),"")</f>
        <v/>
      </c>
      <c r="E68" s="71" t="str">
        <f>IFERROR(VLOOKUP($A68,Baggrundsark!$AP$4:$AW$2502,5,FALSE),"")</f>
        <v/>
      </c>
      <c r="F68" s="71" t="str">
        <f>IF(IFERROR(VLOOKUP($A68,Baggrundsark!$AP$4:$AW$2502,6,FALSE),"")=0,"",IFERROR(VLOOKUP($A68,Baggrundsark!$AP$4:$AW$2502,6,FALSE),""))</f>
        <v/>
      </c>
      <c r="G68" s="77"/>
      <c r="H68" s="80" t="str">
        <f t="shared" si="0"/>
        <v/>
      </c>
      <c r="I68" s="77"/>
      <c r="J68" s="77"/>
      <c r="K68" s="77"/>
      <c r="L68" s="77"/>
      <c r="M68" s="77"/>
      <c r="N68" s="81" t="str">
        <f t="shared" si="1"/>
        <v/>
      </c>
      <c r="O68" s="90" t="str">
        <f t="shared" si="2"/>
        <v/>
      </c>
      <c r="Q68" s="48" t="str">
        <f>IF('Pivot Timeløn'!A68=0,"",'Pivot Timeløn'!A68)</f>
        <v/>
      </c>
      <c r="R68" s="48" t="str">
        <f>IF('Pivot Timeløn'!A68=0,"",'Pivot Timeløn'!B68)</f>
        <v/>
      </c>
      <c r="S68" s="68" t="str">
        <f>IF('Pivot Timeløn'!A68=0,"",'Pivot Timeløn'!C68)</f>
        <v/>
      </c>
    </row>
    <row r="69" spans="1:19" x14ac:dyDescent="0.25">
      <c r="A69" s="29">
        <v>66</v>
      </c>
      <c r="B69" s="71" t="str">
        <f>IFERROR(VLOOKUP($A69,Baggrundsark!$AP$4:$AU$2502,2,FALSE),"")</f>
        <v/>
      </c>
      <c r="C69" s="71" t="str">
        <f>IFERROR(VLOOKUP($A69,Baggrundsark!$AP$4:$AU$2502,3,FALSE),"")</f>
        <v/>
      </c>
      <c r="D69" s="71" t="str">
        <f>IFERROR(VLOOKUP($A69,Baggrundsark!$AP$4:$AU$2502,4,FALSE),"")</f>
        <v/>
      </c>
      <c r="E69" s="71" t="str">
        <f>IFERROR(VLOOKUP($A69,Baggrundsark!$AP$4:$AW$2502,5,FALSE),"")</f>
        <v/>
      </c>
      <c r="F69" s="71" t="str">
        <f>IF(IFERROR(VLOOKUP($A69,Baggrundsark!$AP$4:$AW$2502,6,FALSE),"")=0,"",IFERROR(VLOOKUP($A69,Baggrundsark!$AP$4:$AW$2502,6,FALSE),""))</f>
        <v/>
      </c>
      <c r="G69" s="77"/>
      <c r="H69" s="80" t="str">
        <f t="shared" ref="H69:H132" si="3">IFERROR(N69/G69,"")</f>
        <v/>
      </c>
      <c r="I69" s="77"/>
      <c r="J69" s="77"/>
      <c r="K69" s="77"/>
      <c r="L69" s="77"/>
      <c r="M69" s="77"/>
      <c r="N69" s="81" t="str">
        <f t="shared" ref="N69:N132" si="4">IF(SUM(J69:M69)&gt;0,SUM(J69:M69),"")</f>
        <v/>
      </c>
      <c r="O69" s="90" t="str">
        <f t="shared" ref="O69:O132" si="5">IFERROR(I69*H69,"")</f>
        <v/>
      </c>
      <c r="Q69" s="48" t="str">
        <f>IF('Pivot Timeløn'!A69=0,"",'Pivot Timeløn'!A69)</f>
        <v/>
      </c>
      <c r="R69" s="48" t="str">
        <f>IF('Pivot Timeløn'!A69=0,"",'Pivot Timeløn'!B69)</f>
        <v/>
      </c>
      <c r="S69" s="68" t="str">
        <f>IF('Pivot Timeløn'!A69=0,"",'Pivot Timeløn'!C69)</f>
        <v/>
      </c>
    </row>
    <row r="70" spans="1:19" x14ac:dyDescent="0.25">
      <c r="A70" s="29">
        <v>67</v>
      </c>
      <c r="B70" s="71" t="str">
        <f>IFERROR(VLOOKUP($A70,Baggrundsark!$AP$4:$AU$2502,2,FALSE),"")</f>
        <v/>
      </c>
      <c r="C70" s="71" t="str">
        <f>IFERROR(VLOOKUP($A70,Baggrundsark!$AP$4:$AU$2502,3,FALSE),"")</f>
        <v/>
      </c>
      <c r="D70" s="71" t="str">
        <f>IFERROR(VLOOKUP($A70,Baggrundsark!$AP$4:$AU$2502,4,FALSE),"")</f>
        <v/>
      </c>
      <c r="E70" s="71" t="str">
        <f>IFERROR(VLOOKUP($A70,Baggrundsark!$AP$4:$AW$2502,5,FALSE),"")</f>
        <v/>
      </c>
      <c r="F70" s="71" t="str">
        <f>IF(IFERROR(VLOOKUP($A70,Baggrundsark!$AP$4:$AW$2502,6,FALSE),"")=0,"",IFERROR(VLOOKUP($A70,Baggrundsark!$AP$4:$AW$2502,6,FALSE),""))</f>
        <v/>
      </c>
      <c r="G70" s="77"/>
      <c r="H70" s="80" t="str">
        <f t="shared" si="3"/>
        <v/>
      </c>
      <c r="I70" s="77"/>
      <c r="J70" s="77"/>
      <c r="K70" s="77"/>
      <c r="L70" s="77"/>
      <c r="M70" s="77"/>
      <c r="N70" s="81" t="str">
        <f t="shared" si="4"/>
        <v/>
      </c>
      <c r="O70" s="90" t="str">
        <f t="shared" si="5"/>
        <v/>
      </c>
      <c r="Q70" s="48" t="str">
        <f>IF('Pivot Timeløn'!A70=0,"",'Pivot Timeløn'!A70)</f>
        <v/>
      </c>
      <c r="R70" s="48" t="str">
        <f>IF('Pivot Timeløn'!A70=0,"",'Pivot Timeløn'!B70)</f>
        <v/>
      </c>
      <c r="S70" s="68" t="str">
        <f>IF('Pivot Timeløn'!A70=0,"",'Pivot Timeløn'!C70)</f>
        <v/>
      </c>
    </row>
    <row r="71" spans="1:19" x14ac:dyDescent="0.25">
      <c r="A71" s="29">
        <v>68</v>
      </c>
      <c r="B71" s="71" t="str">
        <f>IFERROR(VLOOKUP($A71,Baggrundsark!$AP$4:$AU$2502,2,FALSE),"")</f>
        <v/>
      </c>
      <c r="C71" s="71" t="str">
        <f>IFERROR(VLOOKUP($A71,Baggrundsark!$AP$4:$AU$2502,3,FALSE),"")</f>
        <v/>
      </c>
      <c r="D71" s="71" t="str">
        <f>IFERROR(VLOOKUP($A71,Baggrundsark!$AP$4:$AU$2502,4,FALSE),"")</f>
        <v/>
      </c>
      <c r="E71" s="71" t="str">
        <f>IFERROR(VLOOKUP($A71,Baggrundsark!$AP$4:$AW$2502,5,FALSE),"")</f>
        <v/>
      </c>
      <c r="F71" s="71" t="str">
        <f>IF(IFERROR(VLOOKUP($A71,Baggrundsark!$AP$4:$AW$2502,6,FALSE),"")=0,"",IFERROR(VLOOKUP($A71,Baggrundsark!$AP$4:$AW$2502,6,FALSE),""))</f>
        <v/>
      </c>
      <c r="G71" s="77"/>
      <c r="H71" s="80" t="str">
        <f t="shared" si="3"/>
        <v/>
      </c>
      <c r="I71" s="77"/>
      <c r="J71" s="77"/>
      <c r="K71" s="77"/>
      <c r="L71" s="77"/>
      <c r="M71" s="77"/>
      <c r="N71" s="81" t="str">
        <f t="shared" si="4"/>
        <v/>
      </c>
      <c r="O71" s="90" t="str">
        <f t="shared" si="5"/>
        <v/>
      </c>
      <c r="Q71" s="48" t="str">
        <f>IF('Pivot Timeløn'!A71=0,"",'Pivot Timeløn'!A71)</f>
        <v/>
      </c>
      <c r="R71" s="48" t="str">
        <f>IF('Pivot Timeløn'!A71=0,"",'Pivot Timeløn'!B71)</f>
        <v/>
      </c>
      <c r="S71" s="68" t="str">
        <f>IF('Pivot Timeløn'!A71=0,"",'Pivot Timeløn'!C71)</f>
        <v/>
      </c>
    </row>
    <row r="72" spans="1:19" x14ac:dyDescent="0.25">
      <c r="A72" s="29">
        <v>69</v>
      </c>
      <c r="B72" s="71" t="str">
        <f>IFERROR(VLOOKUP($A72,Baggrundsark!$AP$4:$AU$2502,2,FALSE),"")</f>
        <v/>
      </c>
      <c r="C72" s="71" t="str">
        <f>IFERROR(VLOOKUP($A72,Baggrundsark!$AP$4:$AU$2502,3,FALSE),"")</f>
        <v/>
      </c>
      <c r="D72" s="71" t="str">
        <f>IFERROR(VLOOKUP($A72,Baggrundsark!$AP$4:$AU$2502,4,FALSE),"")</f>
        <v/>
      </c>
      <c r="E72" s="71" t="str">
        <f>IFERROR(VLOOKUP($A72,Baggrundsark!$AP$4:$AW$2502,5,FALSE),"")</f>
        <v/>
      </c>
      <c r="F72" s="71" t="str">
        <f>IF(IFERROR(VLOOKUP($A72,Baggrundsark!$AP$4:$AW$2502,6,FALSE),"")=0,"",IFERROR(VLOOKUP($A72,Baggrundsark!$AP$4:$AW$2502,6,FALSE),""))</f>
        <v/>
      </c>
      <c r="G72" s="77"/>
      <c r="H72" s="80" t="str">
        <f t="shared" si="3"/>
        <v/>
      </c>
      <c r="I72" s="77"/>
      <c r="J72" s="77"/>
      <c r="K72" s="77"/>
      <c r="L72" s="77"/>
      <c r="M72" s="77"/>
      <c r="N72" s="81" t="str">
        <f t="shared" si="4"/>
        <v/>
      </c>
      <c r="O72" s="90" t="str">
        <f t="shared" si="5"/>
        <v/>
      </c>
      <c r="Q72" s="48" t="str">
        <f>IF('Pivot Timeløn'!A72=0,"",'Pivot Timeløn'!A72)</f>
        <v/>
      </c>
      <c r="R72" s="48" t="str">
        <f>IF('Pivot Timeløn'!A72=0,"",'Pivot Timeløn'!B72)</f>
        <v/>
      </c>
      <c r="S72" s="68" t="str">
        <f>IF('Pivot Timeløn'!A72=0,"",'Pivot Timeløn'!C72)</f>
        <v/>
      </c>
    </row>
    <row r="73" spans="1:19" x14ac:dyDescent="0.25">
      <c r="A73" s="29">
        <v>70</v>
      </c>
      <c r="B73" s="71" t="str">
        <f>IFERROR(VLOOKUP($A73,Baggrundsark!$AP$4:$AU$2502,2,FALSE),"")</f>
        <v/>
      </c>
      <c r="C73" s="71" t="str">
        <f>IFERROR(VLOOKUP($A73,Baggrundsark!$AP$4:$AU$2502,3,FALSE),"")</f>
        <v/>
      </c>
      <c r="D73" s="71" t="str">
        <f>IFERROR(VLOOKUP($A73,Baggrundsark!$AP$4:$AU$2502,4,FALSE),"")</f>
        <v/>
      </c>
      <c r="E73" s="71" t="str">
        <f>IFERROR(VLOOKUP($A73,Baggrundsark!$AP$4:$AW$2502,5,FALSE),"")</f>
        <v/>
      </c>
      <c r="F73" s="71" t="str">
        <f>IF(IFERROR(VLOOKUP($A73,Baggrundsark!$AP$4:$AW$2502,6,FALSE),"")=0,"",IFERROR(VLOOKUP($A73,Baggrundsark!$AP$4:$AW$2502,6,FALSE),""))</f>
        <v/>
      </c>
      <c r="G73" s="77"/>
      <c r="H73" s="80" t="str">
        <f t="shared" si="3"/>
        <v/>
      </c>
      <c r="I73" s="77"/>
      <c r="J73" s="77"/>
      <c r="K73" s="77"/>
      <c r="L73" s="77"/>
      <c r="M73" s="77"/>
      <c r="N73" s="81" t="str">
        <f t="shared" si="4"/>
        <v/>
      </c>
      <c r="O73" s="90" t="str">
        <f t="shared" si="5"/>
        <v/>
      </c>
      <c r="Q73" s="48" t="str">
        <f>IF('Pivot Timeløn'!A73=0,"",'Pivot Timeløn'!A73)</f>
        <v/>
      </c>
      <c r="R73" s="48" t="str">
        <f>IF('Pivot Timeløn'!A73=0,"",'Pivot Timeløn'!B73)</f>
        <v/>
      </c>
      <c r="S73" s="68" t="str">
        <f>IF('Pivot Timeløn'!A73=0,"",'Pivot Timeløn'!C73)</f>
        <v/>
      </c>
    </row>
    <row r="74" spans="1:19" x14ac:dyDescent="0.25">
      <c r="A74" s="29">
        <v>71</v>
      </c>
      <c r="B74" s="71" t="str">
        <f>IFERROR(VLOOKUP($A74,Baggrundsark!$AP$4:$AU$2502,2,FALSE),"")</f>
        <v/>
      </c>
      <c r="C74" s="71" t="str">
        <f>IFERROR(VLOOKUP($A74,Baggrundsark!$AP$4:$AU$2502,3,FALSE),"")</f>
        <v/>
      </c>
      <c r="D74" s="71" t="str">
        <f>IFERROR(VLOOKUP($A74,Baggrundsark!$AP$4:$AU$2502,4,FALSE),"")</f>
        <v/>
      </c>
      <c r="E74" s="71" t="str">
        <f>IFERROR(VLOOKUP($A74,Baggrundsark!$AP$4:$AW$2502,5,FALSE),"")</f>
        <v/>
      </c>
      <c r="F74" s="71" t="str">
        <f>IF(IFERROR(VLOOKUP($A74,Baggrundsark!$AP$4:$AW$2502,6,FALSE),"")=0,"",IFERROR(VLOOKUP($A74,Baggrundsark!$AP$4:$AW$2502,6,FALSE),""))</f>
        <v/>
      </c>
      <c r="G74" s="77"/>
      <c r="H74" s="80" t="str">
        <f t="shared" si="3"/>
        <v/>
      </c>
      <c r="I74" s="77"/>
      <c r="J74" s="77"/>
      <c r="K74" s="77"/>
      <c r="L74" s="77"/>
      <c r="M74" s="77"/>
      <c r="N74" s="81" t="str">
        <f t="shared" si="4"/>
        <v/>
      </c>
      <c r="O74" s="90" t="str">
        <f t="shared" si="5"/>
        <v/>
      </c>
      <c r="Q74" s="48" t="str">
        <f>IF('Pivot Timeløn'!A74=0,"",'Pivot Timeløn'!A74)</f>
        <v/>
      </c>
      <c r="R74" s="48" t="str">
        <f>IF('Pivot Timeløn'!A74=0,"",'Pivot Timeløn'!B74)</f>
        <v/>
      </c>
      <c r="S74" s="68" t="str">
        <f>IF('Pivot Timeløn'!A74=0,"",'Pivot Timeløn'!C74)</f>
        <v/>
      </c>
    </row>
    <row r="75" spans="1:19" x14ac:dyDescent="0.25">
      <c r="A75" s="29">
        <v>72</v>
      </c>
      <c r="B75" s="71" t="str">
        <f>IFERROR(VLOOKUP($A75,Baggrundsark!$AP$4:$AU$2502,2,FALSE),"")</f>
        <v/>
      </c>
      <c r="C75" s="71" t="str">
        <f>IFERROR(VLOOKUP($A75,Baggrundsark!$AP$4:$AU$2502,3,FALSE),"")</f>
        <v/>
      </c>
      <c r="D75" s="71" t="str">
        <f>IFERROR(VLOOKUP($A75,Baggrundsark!$AP$4:$AU$2502,4,FALSE),"")</f>
        <v/>
      </c>
      <c r="E75" s="71" t="str">
        <f>IFERROR(VLOOKUP($A75,Baggrundsark!$AP$4:$AW$2502,5,FALSE),"")</f>
        <v/>
      </c>
      <c r="F75" s="71" t="str">
        <f>IF(IFERROR(VLOOKUP($A75,Baggrundsark!$AP$4:$AW$2502,6,FALSE),"")=0,"",IFERROR(VLOOKUP($A75,Baggrundsark!$AP$4:$AW$2502,6,FALSE),""))</f>
        <v/>
      </c>
      <c r="G75" s="77"/>
      <c r="H75" s="80" t="str">
        <f t="shared" si="3"/>
        <v/>
      </c>
      <c r="I75" s="77"/>
      <c r="J75" s="77"/>
      <c r="K75" s="77"/>
      <c r="L75" s="77"/>
      <c r="M75" s="77"/>
      <c r="N75" s="81" t="str">
        <f t="shared" si="4"/>
        <v/>
      </c>
      <c r="O75" s="90" t="str">
        <f t="shared" si="5"/>
        <v/>
      </c>
      <c r="Q75" s="48" t="str">
        <f>IF('Pivot Timeløn'!A75=0,"",'Pivot Timeløn'!A75)</f>
        <v/>
      </c>
      <c r="R75" s="48" t="str">
        <f>IF('Pivot Timeløn'!A75=0,"",'Pivot Timeløn'!B75)</f>
        <v/>
      </c>
      <c r="S75" s="68" t="str">
        <f>IF('Pivot Timeløn'!A75=0,"",'Pivot Timeløn'!C75)</f>
        <v/>
      </c>
    </row>
    <row r="76" spans="1:19" x14ac:dyDescent="0.25">
      <c r="A76" s="29">
        <v>73</v>
      </c>
      <c r="B76" s="71" t="str">
        <f>IFERROR(VLOOKUP($A76,Baggrundsark!$AP$4:$AU$2502,2,FALSE),"")</f>
        <v/>
      </c>
      <c r="C76" s="71" t="str">
        <f>IFERROR(VLOOKUP($A76,Baggrundsark!$AP$4:$AU$2502,3,FALSE),"")</f>
        <v/>
      </c>
      <c r="D76" s="71" t="str">
        <f>IFERROR(VLOOKUP($A76,Baggrundsark!$AP$4:$AU$2502,4,FALSE),"")</f>
        <v/>
      </c>
      <c r="E76" s="71" t="str">
        <f>IFERROR(VLOOKUP($A76,Baggrundsark!$AP$4:$AW$2502,5,FALSE),"")</f>
        <v/>
      </c>
      <c r="F76" s="71" t="str">
        <f>IF(IFERROR(VLOOKUP($A76,Baggrundsark!$AP$4:$AW$2502,6,FALSE),"")=0,"",IFERROR(VLOOKUP($A76,Baggrundsark!$AP$4:$AW$2502,6,FALSE),""))</f>
        <v/>
      </c>
      <c r="G76" s="77"/>
      <c r="H76" s="80" t="str">
        <f t="shared" si="3"/>
        <v/>
      </c>
      <c r="I76" s="77"/>
      <c r="J76" s="77"/>
      <c r="K76" s="77"/>
      <c r="L76" s="77"/>
      <c r="M76" s="77"/>
      <c r="N76" s="81" t="str">
        <f t="shared" si="4"/>
        <v/>
      </c>
      <c r="O76" s="90" t="str">
        <f t="shared" si="5"/>
        <v/>
      </c>
      <c r="Q76" s="48" t="str">
        <f>IF('Pivot Timeløn'!A76=0,"",'Pivot Timeløn'!A76)</f>
        <v/>
      </c>
      <c r="R76" s="48" t="str">
        <f>IF('Pivot Timeløn'!A76=0,"",'Pivot Timeløn'!B76)</f>
        <v/>
      </c>
      <c r="S76" s="68" t="str">
        <f>IF('Pivot Timeløn'!A76=0,"",'Pivot Timeløn'!C76)</f>
        <v/>
      </c>
    </row>
    <row r="77" spans="1:19" x14ac:dyDescent="0.25">
      <c r="A77" s="29">
        <v>74</v>
      </c>
      <c r="B77" s="71" t="str">
        <f>IFERROR(VLOOKUP($A77,Baggrundsark!$AP$4:$AU$2502,2,FALSE),"")</f>
        <v/>
      </c>
      <c r="C77" s="71" t="str">
        <f>IFERROR(VLOOKUP($A77,Baggrundsark!$AP$4:$AU$2502,3,FALSE),"")</f>
        <v/>
      </c>
      <c r="D77" s="71" t="str">
        <f>IFERROR(VLOOKUP($A77,Baggrundsark!$AP$4:$AU$2502,4,FALSE),"")</f>
        <v/>
      </c>
      <c r="E77" s="71" t="str">
        <f>IFERROR(VLOOKUP($A77,Baggrundsark!$AP$4:$AW$2502,5,FALSE),"")</f>
        <v/>
      </c>
      <c r="F77" s="71" t="str">
        <f>IF(IFERROR(VLOOKUP($A77,Baggrundsark!$AP$4:$AW$2502,6,FALSE),"")=0,"",IFERROR(VLOOKUP($A77,Baggrundsark!$AP$4:$AW$2502,6,FALSE),""))</f>
        <v/>
      </c>
      <c r="G77" s="77"/>
      <c r="H77" s="80" t="str">
        <f t="shared" si="3"/>
        <v/>
      </c>
      <c r="I77" s="77"/>
      <c r="J77" s="77"/>
      <c r="K77" s="77"/>
      <c r="L77" s="77"/>
      <c r="M77" s="77"/>
      <c r="N77" s="81" t="str">
        <f t="shared" si="4"/>
        <v/>
      </c>
      <c r="O77" s="90" t="str">
        <f t="shared" si="5"/>
        <v/>
      </c>
      <c r="Q77" s="48" t="str">
        <f>IF('Pivot Timeløn'!A77=0,"",'Pivot Timeløn'!A77)</f>
        <v/>
      </c>
      <c r="R77" s="48" t="str">
        <f>IF('Pivot Timeløn'!A77=0,"",'Pivot Timeløn'!B77)</f>
        <v/>
      </c>
      <c r="S77" s="68" t="str">
        <f>IF('Pivot Timeløn'!A77=0,"",'Pivot Timeløn'!C77)</f>
        <v/>
      </c>
    </row>
    <row r="78" spans="1:19" x14ac:dyDescent="0.25">
      <c r="A78" s="29">
        <v>75</v>
      </c>
      <c r="B78" s="71" t="str">
        <f>IFERROR(VLOOKUP($A78,Baggrundsark!$AP$4:$AU$2502,2,FALSE),"")</f>
        <v/>
      </c>
      <c r="C78" s="71" t="str">
        <f>IFERROR(VLOOKUP($A78,Baggrundsark!$AP$4:$AU$2502,3,FALSE),"")</f>
        <v/>
      </c>
      <c r="D78" s="71" t="str">
        <f>IFERROR(VLOOKUP($A78,Baggrundsark!$AP$4:$AU$2502,4,FALSE),"")</f>
        <v/>
      </c>
      <c r="E78" s="71" t="str">
        <f>IFERROR(VLOOKUP($A78,Baggrundsark!$AP$4:$AW$2502,5,FALSE),"")</f>
        <v/>
      </c>
      <c r="F78" s="71" t="str">
        <f>IF(IFERROR(VLOOKUP($A78,Baggrundsark!$AP$4:$AW$2502,6,FALSE),"")=0,"",IFERROR(VLOOKUP($A78,Baggrundsark!$AP$4:$AW$2502,6,FALSE),""))</f>
        <v/>
      </c>
      <c r="G78" s="77"/>
      <c r="H78" s="80" t="str">
        <f t="shared" si="3"/>
        <v/>
      </c>
      <c r="I78" s="77"/>
      <c r="J78" s="77"/>
      <c r="K78" s="77"/>
      <c r="L78" s="77"/>
      <c r="M78" s="77"/>
      <c r="N78" s="81" t="str">
        <f t="shared" si="4"/>
        <v/>
      </c>
      <c r="O78" s="90" t="str">
        <f t="shared" si="5"/>
        <v/>
      </c>
      <c r="Q78" s="48" t="str">
        <f>IF('Pivot Timeløn'!A78=0,"",'Pivot Timeløn'!A78)</f>
        <v/>
      </c>
      <c r="R78" s="48" t="str">
        <f>IF('Pivot Timeløn'!A78=0,"",'Pivot Timeløn'!B78)</f>
        <v/>
      </c>
      <c r="S78" s="68" t="str">
        <f>IF('Pivot Timeløn'!A78=0,"",'Pivot Timeløn'!C78)</f>
        <v/>
      </c>
    </row>
    <row r="79" spans="1:19" x14ac:dyDescent="0.25">
      <c r="A79" s="29">
        <v>76</v>
      </c>
      <c r="B79" s="71" t="str">
        <f>IFERROR(VLOOKUP($A79,Baggrundsark!$AP$4:$AU$2502,2,FALSE),"")</f>
        <v/>
      </c>
      <c r="C79" s="71" t="str">
        <f>IFERROR(VLOOKUP($A79,Baggrundsark!$AP$4:$AU$2502,3,FALSE),"")</f>
        <v/>
      </c>
      <c r="D79" s="71" t="str">
        <f>IFERROR(VLOOKUP($A79,Baggrundsark!$AP$4:$AU$2502,4,FALSE),"")</f>
        <v/>
      </c>
      <c r="E79" s="71" t="str">
        <f>IFERROR(VLOOKUP($A79,Baggrundsark!$AP$4:$AW$2502,5,FALSE),"")</f>
        <v/>
      </c>
      <c r="F79" s="71" t="str">
        <f>IF(IFERROR(VLOOKUP($A79,Baggrundsark!$AP$4:$AW$2502,6,FALSE),"")=0,"",IFERROR(VLOOKUP($A79,Baggrundsark!$AP$4:$AW$2502,6,FALSE),""))</f>
        <v/>
      </c>
      <c r="G79" s="79"/>
      <c r="H79" s="80" t="str">
        <f t="shared" si="3"/>
        <v/>
      </c>
      <c r="I79" s="79"/>
      <c r="J79" s="79"/>
      <c r="K79" s="79"/>
      <c r="L79" s="79"/>
      <c r="M79" s="79"/>
      <c r="N79" s="81" t="str">
        <f t="shared" si="4"/>
        <v/>
      </c>
      <c r="O79" s="90" t="str">
        <f t="shared" si="5"/>
        <v/>
      </c>
      <c r="Q79" s="48" t="str">
        <f>IF('Pivot Timeløn'!A79=0,"",'Pivot Timeløn'!A79)</f>
        <v/>
      </c>
      <c r="R79" s="48" t="str">
        <f>IF('Pivot Timeløn'!A79=0,"",'Pivot Timeløn'!B79)</f>
        <v/>
      </c>
      <c r="S79" s="68" t="str">
        <f>IF('Pivot Timeløn'!A79=0,"",'Pivot Timeløn'!C79)</f>
        <v/>
      </c>
    </row>
    <row r="80" spans="1:19" x14ac:dyDescent="0.25">
      <c r="A80" s="29">
        <v>77</v>
      </c>
      <c r="B80" s="71" t="str">
        <f>IFERROR(VLOOKUP($A80,Baggrundsark!$AP$4:$AU$2502,2,FALSE),"")</f>
        <v/>
      </c>
      <c r="C80" s="71" t="str">
        <f>IFERROR(VLOOKUP($A80,Baggrundsark!$AP$4:$AU$2502,3,FALSE),"")</f>
        <v/>
      </c>
      <c r="D80" s="71" t="str">
        <f>IFERROR(VLOOKUP($A80,Baggrundsark!$AP$4:$AU$2502,4,FALSE),"")</f>
        <v/>
      </c>
      <c r="E80" s="71" t="str">
        <f>IFERROR(VLOOKUP($A80,Baggrundsark!$AP$4:$AW$2502,5,FALSE),"")</f>
        <v/>
      </c>
      <c r="F80" s="71" t="str">
        <f>IF(IFERROR(VLOOKUP($A80,Baggrundsark!$AP$4:$AW$2502,6,FALSE),"")=0,"",IFERROR(VLOOKUP($A80,Baggrundsark!$AP$4:$AW$2502,6,FALSE),""))</f>
        <v/>
      </c>
      <c r="G80" s="79"/>
      <c r="H80" s="80" t="str">
        <f t="shared" si="3"/>
        <v/>
      </c>
      <c r="I80" s="79"/>
      <c r="J80" s="79"/>
      <c r="K80" s="79"/>
      <c r="L80" s="79"/>
      <c r="M80" s="79"/>
      <c r="N80" s="81" t="str">
        <f t="shared" si="4"/>
        <v/>
      </c>
      <c r="O80" s="90" t="str">
        <f t="shared" si="5"/>
        <v/>
      </c>
      <c r="Q80" s="48" t="str">
        <f>IF('Pivot Timeløn'!A80=0,"",'Pivot Timeløn'!A80)</f>
        <v/>
      </c>
      <c r="R80" s="48" t="str">
        <f>IF('Pivot Timeløn'!A80=0,"",'Pivot Timeløn'!B80)</f>
        <v/>
      </c>
      <c r="S80" s="68" t="str">
        <f>IF('Pivot Timeløn'!A80=0,"",'Pivot Timeløn'!C80)</f>
        <v/>
      </c>
    </row>
    <row r="81" spans="1:19" x14ac:dyDescent="0.25">
      <c r="A81" s="29">
        <v>78</v>
      </c>
      <c r="B81" s="71" t="str">
        <f>IFERROR(VLOOKUP($A81,Baggrundsark!$AP$4:$AU$2502,2,FALSE),"")</f>
        <v/>
      </c>
      <c r="C81" s="71" t="str">
        <f>IFERROR(VLOOKUP($A81,Baggrundsark!$AP$4:$AU$2502,3,FALSE),"")</f>
        <v/>
      </c>
      <c r="D81" s="71" t="str">
        <f>IFERROR(VLOOKUP($A81,Baggrundsark!$AP$4:$AU$2502,4,FALSE),"")</f>
        <v/>
      </c>
      <c r="E81" s="71" t="str">
        <f>IFERROR(VLOOKUP($A81,Baggrundsark!$AP$4:$AW$2502,5,FALSE),"")</f>
        <v/>
      </c>
      <c r="F81" s="71" t="str">
        <f>IF(IFERROR(VLOOKUP($A81,Baggrundsark!$AP$4:$AW$2502,6,FALSE),"")=0,"",IFERROR(VLOOKUP($A81,Baggrundsark!$AP$4:$AW$2502,6,FALSE),""))</f>
        <v/>
      </c>
      <c r="G81" s="79"/>
      <c r="H81" s="80" t="str">
        <f t="shared" si="3"/>
        <v/>
      </c>
      <c r="I81" s="79"/>
      <c r="J81" s="79"/>
      <c r="K81" s="79"/>
      <c r="L81" s="79"/>
      <c r="M81" s="79"/>
      <c r="N81" s="81" t="str">
        <f t="shared" si="4"/>
        <v/>
      </c>
      <c r="O81" s="90" t="str">
        <f t="shared" si="5"/>
        <v/>
      </c>
      <c r="Q81" s="48" t="str">
        <f>IF('Pivot Timeløn'!A81=0,"",'Pivot Timeløn'!A81)</f>
        <v/>
      </c>
      <c r="R81" s="48" t="str">
        <f>IF('Pivot Timeløn'!A81=0,"",'Pivot Timeløn'!B81)</f>
        <v/>
      </c>
      <c r="S81" s="68" t="str">
        <f>IF('Pivot Timeløn'!A81=0,"",'Pivot Timeløn'!C81)</f>
        <v/>
      </c>
    </row>
    <row r="82" spans="1:19" x14ac:dyDescent="0.25">
      <c r="A82" s="29">
        <v>79</v>
      </c>
      <c r="B82" s="71" t="str">
        <f>IFERROR(VLOOKUP($A82,Baggrundsark!$AP$4:$AU$2502,2,FALSE),"")</f>
        <v/>
      </c>
      <c r="C82" s="71" t="str">
        <f>IFERROR(VLOOKUP($A82,Baggrundsark!$AP$4:$AU$2502,3,FALSE),"")</f>
        <v/>
      </c>
      <c r="D82" s="71" t="str">
        <f>IFERROR(VLOOKUP($A82,Baggrundsark!$AP$4:$AU$2502,4,FALSE),"")</f>
        <v/>
      </c>
      <c r="E82" s="71" t="str">
        <f>IFERROR(VLOOKUP($A82,Baggrundsark!$AP$4:$AW$2502,5,FALSE),"")</f>
        <v/>
      </c>
      <c r="F82" s="71" t="str">
        <f>IF(IFERROR(VLOOKUP($A82,Baggrundsark!$AP$4:$AW$2502,6,FALSE),"")=0,"",IFERROR(VLOOKUP($A82,Baggrundsark!$AP$4:$AW$2502,6,FALSE),""))</f>
        <v/>
      </c>
      <c r="G82" s="79"/>
      <c r="H82" s="80" t="str">
        <f t="shared" si="3"/>
        <v/>
      </c>
      <c r="I82" s="79"/>
      <c r="J82" s="79"/>
      <c r="K82" s="79"/>
      <c r="L82" s="79"/>
      <c r="M82" s="79"/>
      <c r="N82" s="81" t="str">
        <f t="shared" si="4"/>
        <v/>
      </c>
      <c r="O82" s="90" t="str">
        <f t="shared" si="5"/>
        <v/>
      </c>
      <c r="Q82" s="48" t="str">
        <f>IF('Pivot Timeløn'!A82=0,"",'Pivot Timeløn'!A82)</f>
        <v/>
      </c>
      <c r="R82" s="48" t="str">
        <f>IF('Pivot Timeløn'!A82=0,"",'Pivot Timeløn'!B82)</f>
        <v/>
      </c>
      <c r="S82" s="68" t="str">
        <f>IF('Pivot Timeløn'!A82=0,"",'Pivot Timeløn'!C82)</f>
        <v/>
      </c>
    </row>
    <row r="83" spans="1:19" x14ac:dyDescent="0.25">
      <c r="A83" s="29">
        <v>80</v>
      </c>
      <c r="B83" s="71" t="str">
        <f>IFERROR(VLOOKUP($A83,Baggrundsark!$AP$4:$AU$2502,2,FALSE),"")</f>
        <v/>
      </c>
      <c r="C83" s="71" t="str">
        <f>IFERROR(VLOOKUP($A83,Baggrundsark!$AP$4:$AU$2502,3,FALSE),"")</f>
        <v/>
      </c>
      <c r="D83" s="71" t="str">
        <f>IFERROR(VLOOKUP($A83,Baggrundsark!$AP$4:$AU$2502,4,FALSE),"")</f>
        <v/>
      </c>
      <c r="E83" s="71" t="str">
        <f>IFERROR(VLOOKUP($A83,Baggrundsark!$AP$4:$AW$2502,5,FALSE),"")</f>
        <v/>
      </c>
      <c r="F83" s="71" t="str">
        <f>IF(IFERROR(VLOOKUP($A83,Baggrundsark!$AP$4:$AW$2502,6,FALSE),"")=0,"",IFERROR(VLOOKUP($A83,Baggrundsark!$AP$4:$AW$2502,6,FALSE),""))</f>
        <v/>
      </c>
      <c r="G83" s="79"/>
      <c r="H83" s="80" t="str">
        <f t="shared" si="3"/>
        <v/>
      </c>
      <c r="I83" s="79"/>
      <c r="J83" s="79"/>
      <c r="K83" s="79"/>
      <c r="L83" s="79"/>
      <c r="M83" s="79"/>
      <c r="N83" s="81" t="str">
        <f t="shared" si="4"/>
        <v/>
      </c>
      <c r="O83" s="90" t="str">
        <f t="shared" si="5"/>
        <v/>
      </c>
      <c r="Q83" s="48" t="str">
        <f>IF('Pivot Timeløn'!A83=0,"",'Pivot Timeløn'!A83)</f>
        <v/>
      </c>
      <c r="R83" s="48" t="str">
        <f>IF('Pivot Timeløn'!A83=0,"",'Pivot Timeløn'!B83)</f>
        <v/>
      </c>
      <c r="S83" s="68" t="str">
        <f>IF('Pivot Timeløn'!A83=0,"",'Pivot Timeløn'!C83)</f>
        <v/>
      </c>
    </row>
    <row r="84" spans="1:19" x14ac:dyDescent="0.25">
      <c r="A84" s="29">
        <v>81</v>
      </c>
      <c r="B84" s="71" t="str">
        <f>IFERROR(VLOOKUP($A84,Baggrundsark!$AP$4:$AU$2502,2,FALSE),"")</f>
        <v/>
      </c>
      <c r="C84" s="71" t="str">
        <f>IFERROR(VLOOKUP($A84,Baggrundsark!$AP$4:$AU$2502,3,FALSE),"")</f>
        <v/>
      </c>
      <c r="D84" s="71" t="str">
        <f>IFERROR(VLOOKUP($A84,Baggrundsark!$AP$4:$AU$2502,4,FALSE),"")</f>
        <v/>
      </c>
      <c r="E84" s="71" t="str">
        <f>IFERROR(VLOOKUP($A84,Baggrundsark!$AP$4:$AW$2502,5,FALSE),"")</f>
        <v/>
      </c>
      <c r="F84" s="71" t="str">
        <f>IF(IFERROR(VLOOKUP($A84,Baggrundsark!$AP$4:$AW$2502,6,FALSE),"")=0,"",IFERROR(VLOOKUP($A84,Baggrundsark!$AP$4:$AW$2502,6,FALSE),""))</f>
        <v/>
      </c>
      <c r="G84" s="79"/>
      <c r="H84" s="80" t="str">
        <f t="shared" si="3"/>
        <v/>
      </c>
      <c r="I84" s="79"/>
      <c r="J84" s="79"/>
      <c r="K84" s="79"/>
      <c r="L84" s="79"/>
      <c r="M84" s="79"/>
      <c r="N84" s="81" t="str">
        <f t="shared" si="4"/>
        <v/>
      </c>
      <c r="O84" s="90" t="str">
        <f t="shared" si="5"/>
        <v/>
      </c>
      <c r="Q84" s="48" t="str">
        <f>IF('Pivot Timeløn'!A84=0,"",'Pivot Timeløn'!A84)</f>
        <v/>
      </c>
      <c r="R84" s="48" t="str">
        <f>IF('Pivot Timeløn'!A84=0,"",'Pivot Timeløn'!B84)</f>
        <v/>
      </c>
      <c r="S84" s="68" t="str">
        <f>IF('Pivot Timeløn'!A84=0,"",'Pivot Timeløn'!C84)</f>
        <v/>
      </c>
    </row>
    <row r="85" spans="1:19" x14ac:dyDescent="0.25">
      <c r="A85" s="29">
        <v>82</v>
      </c>
      <c r="B85" s="71" t="str">
        <f>IFERROR(VLOOKUP($A85,Baggrundsark!$AP$4:$AU$2502,2,FALSE),"")</f>
        <v/>
      </c>
      <c r="C85" s="71" t="str">
        <f>IFERROR(VLOOKUP($A85,Baggrundsark!$AP$4:$AU$2502,3,FALSE),"")</f>
        <v/>
      </c>
      <c r="D85" s="71" t="str">
        <f>IFERROR(VLOOKUP($A85,Baggrundsark!$AP$4:$AU$2502,4,FALSE),"")</f>
        <v/>
      </c>
      <c r="E85" s="71" t="str">
        <f>IFERROR(VLOOKUP($A85,Baggrundsark!$AP$4:$AW$2502,5,FALSE),"")</f>
        <v/>
      </c>
      <c r="F85" s="71" t="str">
        <f>IF(IFERROR(VLOOKUP($A85,Baggrundsark!$AP$4:$AW$2502,6,FALSE),"")=0,"",IFERROR(VLOOKUP($A85,Baggrundsark!$AP$4:$AW$2502,6,FALSE),""))</f>
        <v/>
      </c>
      <c r="G85" s="79"/>
      <c r="H85" s="80" t="str">
        <f t="shared" si="3"/>
        <v/>
      </c>
      <c r="I85" s="79"/>
      <c r="J85" s="79"/>
      <c r="K85" s="79"/>
      <c r="L85" s="79"/>
      <c r="M85" s="79"/>
      <c r="N85" s="81" t="str">
        <f t="shared" si="4"/>
        <v/>
      </c>
      <c r="O85" s="90" t="str">
        <f t="shared" si="5"/>
        <v/>
      </c>
      <c r="Q85" s="48" t="str">
        <f>IF('Pivot Timeløn'!A85=0,"",'Pivot Timeløn'!A85)</f>
        <v/>
      </c>
      <c r="R85" s="48" t="str">
        <f>IF('Pivot Timeløn'!A85=0,"",'Pivot Timeløn'!B85)</f>
        <v/>
      </c>
      <c r="S85" s="68" t="str">
        <f>IF('Pivot Timeløn'!A85=0,"",'Pivot Timeløn'!C85)</f>
        <v/>
      </c>
    </row>
    <row r="86" spans="1:19" x14ac:dyDescent="0.25">
      <c r="A86" s="29">
        <v>83</v>
      </c>
      <c r="B86" s="71" t="str">
        <f>IFERROR(VLOOKUP($A86,Baggrundsark!$AP$4:$AU$2502,2,FALSE),"")</f>
        <v/>
      </c>
      <c r="C86" s="71" t="str">
        <f>IFERROR(VLOOKUP($A86,Baggrundsark!$AP$4:$AU$2502,3,FALSE),"")</f>
        <v/>
      </c>
      <c r="D86" s="71" t="str">
        <f>IFERROR(VLOOKUP($A86,Baggrundsark!$AP$4:$AU$2502,4,FALSE),"")</f>
        <v/>
      </c>
      <c r="E86" s="71" t="str">
        <f>IFERROR(VLOOKUP($A86,Baggrundsark!$AP$4:$AW$2502,5,FALSE),"")</f>
        <v/>
      </c>
      <c r="F86" s="71" t="str">
        <f>IF(IFERROR(VLOOKUP($A86,Baggrundsark!$AP$4:$AW$2502,6,FALSE),"")=0,"",IFERROR(VLOOKUP($A86,Baggrundsark!$AP$4:$AW$2502,6,FALSE),""))</f>
        <v/>
      </c>
      <c r="G86" s="79"/>
      <c r="H86" s="80" t="str">
        <f t="shared" si="3"/>
        <v/>
      </c>
      <c r="I86" s="79"/>
      <c r="J86" s="79"/>
      <c r="K86" s="79"/>
      <c r="L86" s="79"/>
      <c r="M86" s="79"/>
      <c r="N86" s="81" t="str">
        <f t="shared" si="4"/>
        <v/>
      </c>
      <c r="O86" s="90" t="str">
        <f t="shared" si="5"/>
        <v/>
      </c>
      <c r="Q86" s="48" t="str">
        <f>IF('Pivot Timeløn'!A86=0,"",'Pivot Timeløn'!A86)</f>
        <v/>
      </c>
      <c r="R86" s="48" t="str">
        <f>IF('Pivot Timeløn'!A86=0,"",'Pivot Timeløn'!B86)</f>
        <v/>
      </c>
      <c r="S86" s="68" t="str">
        <f>IF('Pivot Timeløn'!A86=0,"",'Pivot Timeløn'!C86)</f>
        <v/>
      </c>
    </row>
    <row r="87" spans="1:19" x14ac:dyDescent="0.25">
      <c r="A87" s="29">
        <v>84</v>
      </c>
      <c r="B87" s="71" t="str">
        <f>IFERROR(VLOOKUP($A87,Baggrundsark!$AP$4:$AU$2502,2,FALSE),"")</f>
        <v/>
      </c>
      <c r="C87" s="71" t="str">
        <f>IFERROR(VLOOKUP($A87,Baggrundsark!$AP$4:$AU$2502,3,FALSE),"")</f>
        <v/>
      </c>
      <c r="D87" s="71" t="str">
        <f>IFERROR(VLOOKUP($A87,Baggrundsark!$AP$4:$AU$2502,4,FALSE),"")</f>
        <v/>
      </c>
      <c r="E87" s="71" t="str">
        <f>IFERROR(VLOOKUP($A87,Baggrundsark!$AP$4:$AW$2502,5,FALSE),"")</f>
        <v/>
      </c>
      <c r="F87" s="71" t="str">
        <f>IF(IFERROR(VLOOKUP($A87,Baggrundsark!$AP$4:$AW$2502,6,FALSE),"")=0,"",IFERROR(VLOOKUP($A87,Baggrundsark!$AP$4:$AW$2502,6,FALSE),""))</f>
        <v/>
      </c>
      <c r="G87" s="79"/>
      <c r="H87" s="80" t="str">
        <f t="shared" si="3"/>
        <v/>
      </c>
      <c r="I87" s="79"/>
      <c r="J87" s="79"/>
      <c r="K87" s="79"/>
      <c r="L87" s="79"/>
      <c r="M87" s="79"/>
      <c r="N87" s="81" t="str">
        <f t="shared" si="4"/>
        <v/>
      </c>
      <c r="O87" s="90" t="str">
        <f t="shared" si="5"/>
        <v/>
      </c>
      <c r="Q87" s="48" t="str">
        <f>IF('Pivot Timeløn'!A87=0,"",'Pivot Timeløn'!A87)</f>
        <v/>
      </c>
      <c r="R87" s="48" t="str">
        <f>IF('Pivot Timeløn'!A87=0,"",'Pivot Timeløn'!B87)</f>
        <v/>
      </c>
      <c r="S87" s="68" t="str">
        <f>IF('Pivot Timeløn'!A87=0,"",'Pivot Timeløn'!C87)</f>
        <v/>
      </c>
    </row>
    <row r="88" spans="1:19" x14ac:dyDescent="0.25">
      <c r="A88" s="29">
        <v>85</v>
      </c>
      <c r="B88" s="71" t="str">
        <f>IFERROR(VLOOKUP($A88,Baggrundsark!$AP$4:$AU$2502,2,FALSE),"")</f>
        <v/>
      </c>
      <c r="C88" s="71" t="str">
        <f>IFERROR(VLOOKUP($A88,Baggrundsark!$AP$4:$AU$2502,3,FALSE),"")</f>
        <v/>
      </c>
      <c r="D88" s="71" t="str">
        <f>IFERROR(VLOOKUP($A88,Baggrundsark!$AP$4:$AU$2502,4,FALSE),"")</f>
        <v/>
      </c>
      <c r="E88" s="71" t="str">
        <f>IFERROR(VLOOKUP($A88,Baggrundsark!$AP$4:$AW$2502,5,FALSE),"")</f>
        <v/>
      </c>
      <c r="F88" s="71" t="str">
        <f>IF(IFERROR(VLOOKUP($A88,Baggrundsark!$AP$4:$AW$2502,6,FALSE),"")=0,"",IFERROR(VLOOKUP($A88,Baggrundsark!$AP$4:$AW$2502,6,FALSE),""))</f>
        <v/>
      </c>
      <c r="G88" s="79"/>
      <c r="H88" s="80" t="str">
        <f t="shared" si="3"/>
        <v/>
      </c>
      <c r="I88" s="79"/>
      <c r="J88" s="79"/>
      <c r="K88" s="79"/>
      <c r="L88" s="79"/>
      <c r="M88" s="79"/>
      <c r="N88" s="81" t="str">
        <f t="shared" si="4"/>
        <v/>
      </c>
      <c r="O88" s="90" t="str">
        <f t="shared" si="5"/>
        <v/>
      </c>
      <c r="Q88" s="48" t="str">
        <f>IF('Pivot Timeløn'!A88=0,"",'Pivot Timeløn'!A88)</f>
        <v/>
      </c>
      <c r="R88" s="48" t="str">
        <f>IF('Pivot Timeløn'!A88=0,"",'Pivot Timeløn'!B88)</f>
        <v/>
      </c>
      <c r="S88" s="68" t="str">
        <f>IF('Pivot Timeløn'!A88=0,"",'Pivot Timeløn'!C88)</f>
        <v/>
      </c>
    </row>
    <row r="89" spans="1:19" x14ac:dyDescent="0.25">
      <c r="A89" s="29">
        <v>86</v>
      </c>
      <c r="B89" s="71" t="str">
        <f>IFERROR(VLOOKUP($A89,Baggrundsark!$AP$4:$AU$2502,2,FALSE),"")</f>
        <v/>
      </c>
      <c r="C89" s="71" t="str">
        <f>IFERROR(VLOOKUP($A89,Baggrundsark!$AP$4:$AU$2502,3,FALSE),"")</f>
        <v/>
      </c>
      <c r="D89" s="71" t="str">
        <f>IFERROR(VLOOKUP($A89,Baggrundsark!$AP$4:$AU$2502,4,FALSE),"")</f>
        <v/>
      </c>
      <c r="E89" s="71" t="str">
        <f>IFERROR(VLOOKUP($A89,Baggrundsark!$AP$4:$AW$2502,5,FALSE),"")</f>
        <v/>
      </c>
      <c r="F89" s="71" t="str">
        <f>IF(IFERROR(VLOOKUP($A89,Baggrundsark!$AP$4:$AW$2502,6,FALSE),"")=0,"",IFERROR(VLOOKUP($A89,Baggrundsark!$AP$4:$AW$2502,6,FALSE),""))</f>
        <v/>
      </c>
      <c r="G89" s="79"/>
      <c r="H89" s="80" t="str">
        <f t="shared" si="3"/>
        <v/>
      </c>
      <c r="I89" s="79"/>
      <c r="J89" s="79"/>
      <c r="K89" s="79"/>
      <c r="L89" s="79"/>
      <c r="M89" s="79"/>
      <c r="N89" s="81" t="str">
        <f t="shared" si="4"/>
        <v/>
      </c>
      <c r="O89" s="90" t="str">
        <f t="shared" si="5"/>
        <v/>
      </c>
      <c r="Q89" s="48" t="str">
        <f>IF('Pivot Timeløn'!A89=0,"",'Pivot Timeløn'!A89)</f>
        <v/>
      </c>
      <c r="R89" s="48" t="str">
        <f>IF('Pivot Timeløn'!A89=0,"",'Pivot Timeløn'!B89)</f>
        <v/>
      </c>
      <c r="S89" s="68" t="str">
        <f>IF('Pivot Timeløn'!A89=0,"",'Pivot Timeløn'!C89)</f>
        <v/>
      </c>
    </row>
    <row r="90" spans="1:19" x14ac:dyDescent="0.25">
      <c r="A90" s="29">
        <v>87</v>
      </c>
      <c r="B90" s="71" t="str">
        <f>IFERROR(VLOOKUP($A90,Baggrundsark!$AP$4:$AU$2502,2,FALSE),"")</f>
        <v/>
      </c>
      <c r="C90" s="71" t="str">
        <f>IFERROR(VLOOKUP($A90,Baggrundsark!$AP$4:$AU$2502,3,FALSE),"")</f>
        <v/>
      </c>
      <c r="D90" s="71" t="str">
        <f>IFERROR(VLOOKUP($A90,Baggrundsark!$AP$4:$AU$2502,4,FALSE),"")</f>
        <v/>
      </c>
      <c r="E90" s="71" t="str">
        <f>IFERROR(VLOOKUP($A90,Baggrundsark!$AP$4:$AW$2502,5,FALSE),"")</f>
        <v/>
      </c>
      <c r="F90" s="71" t="str">
        <f>IF(IFERROR(VLOOKUP($A90,Baggrundsark!$AP$4:$AW$2502,6,FALSE),"")=0,"",IFERROR(VLOOKUP($A90,Baggrundsark!$AP$4:$AW$2502,6,FALSE),""))</f>
        <v/>
      </c>
      <c r="G90" s="79"/>
      <c r="H90" s="80" t="str">
        <f t="shared" si="3"/>
        <v/>
      </c>
      <c r="I90" s="79"/>
      <c r="J90" s="79"/>
      <c r="K90" s="79"/>
      <c r="L90" s="79"/>
      <c r="M90" s="79"/>
      <c r="N90" s="81" t="str">
        <f t="shared" si="4"/>
        <v/>
      </c>
      <c r="O90" s="90" t="str">
        <f t="shared" si="5"/>
        <v/>
      </c>
      <c r="Q90" s="48" t="str">
        <f>IF('Pivot Timeløn'!A90=0,"",'Pivot Timeløn'!A90)</f>
        <v/>
      </c>
      <c r="R90" s="48" t="str">
        <f>IF('Pivot Timeløn'!A90=0,"",'Pivot Timeløn'!B90)</f>
        <v/>
      </c>
      <c r="S90" s="68" t="str">
        <f>IF('Pivot Timeløn'!A90=0,"",'Pivot Timeløn'!C90)</f>
        <v/>
      </c>
    </row>
    <row r="91" spans="1:19" x14ac:dyDescent="0.25">
      <c r="A91" s="29">
        <v>88</v>
      </c>
      <c r="B91" s="71" t="str">
        <f>IFERROR(VLOOKUP($A91,Baggrundsark!$AP$4:$AU$2502,2,FALSE),"")</f>
        <v/>
      </c>
      <c r="C91" s="71" t="str">
        <f>IFERROR(VLOOKUP($A91,Baggrundsark!$AP$4:$AU$2502,3,FALSE),"")</f>
        <v/>
      </c>
      <c r="D91" s="71" t="str">
        <f>IFERROR(VLOOKUP($A91,Baggrundsark!$AP$4:$AU$2502,4,FALSE),"")</f>
        <v/>
      </c>
      <c r="E91" s="71" t="str">
        <f>IFERROR(VLOOKUP($A91,Baggrundsark!$AP$4:$AW$2502,5,FALSE),"")</f>
        <v/>
      </c>
      <c r="F91" s="71" t="str">
        <f>IF(IFERROR(VLOOKUP($A91,Baggrundsark!$AP$4:$AW$2502,6,FALSE),"")=0,"",IFERROR(VLOOKUP($A91,Baggrundsark!$AP$4:$AW$2502,6,FALSE),""))</f>
        <v/>
      </c>
      <c r="G91" s="79"/>
      <c r="H91" s="80" t="str">
        <f t="shared" si="3"/>
        <v/>
      </c>
      <c r="I91" s="79"/>
      <c r="J91" s="79"/>
      <c r="K91" s="79"/>
      <c r="L91" s="79"/>
      <c r="M91" s="79"/>
      <c r="N91" s="81" t="str">
        <f t="shared" si="4"/>
        <v/>
      </c>
      <c r="O91" s="90" t="str">
        <f t="shared" si="5"/>
        <v/>
      </c>
      <c r="Q91" s="48" t="str">
        <f>IF('Pivot Timeløn'!A91=0,"",'Pivot Timeløn'!A91)</f>
        <v/>
      </c>
      <c r="R91" s="48" t="str">
        <f>IF('Pivot Timeløn'!A91=0,"",'Pivot Timeløn'!B91)</f>
        <v/>
      </c>
      <c r="S91" s="68" t="str">
        <f>IF('Pivot Timeløn'!A91=0,"",'Pivot Timeløn'!C91)</f>
        <v/>
      </c>
    </row>
    <row r="92" spans="1:19" x14ac:dyDescent="0.25">
      <c r="A92" s="29">
        <v>89</v>
      </c>
      <c r="B92" s="71" t="str">
        <f>IFERROR(VLOOKUP($A92,Baggrundsark!$AP$4:$AU$2502,2,FALSE),"")</f>
        <v/>
      </c>
      <c r="C92" s="71" t="str">
        <f>IFERROR(VLOOKUP($A92,Baggrundsark!$AP$4:$AU$2502,3,FALSE),"")</f>
        <v/>
      </c>
      <c r="D92" s="71" t="str">
        <f>IFERROR(VLOOKUP($A92,Baggrundsark!$AP$4:$AU$2502,4,FALSE),"")</f>
        <v/>
      </c>
      <c r="E92" s="71" t="str">
        <f>IFERROR(VLOOKUP($A92,Baggrundsark!$AP$4:$AW$2502,5,FALSE),"")</f>
        <v/>
      </c>
      <c r="F92" s="71" t="str">
        <f>IF(IFERROR(VLOOKUP($A92,Baggrundsark!$AP$4:$AW$2502,6,FALSE),"")=0,"",IFERROR(VLOOKUP($A92,Baggrundsark!$AP$4:$AW$2502,6,FALSE),""))</f>
        <v/>
      </c>
      <c r="G92" s="77"/>
      <c r="H92" s="80" t="str">
        <f t="shared" si="3"/>
        <v/>
      </c>
      <c r="I92" s="77"/>
      <c r="J92" s="77"/>
      <c r="K92" s="77"/>
      <c r="L92" s="77"/>
      <c r="M92" s="77"/>
      <c r="N92" s="81" t="str">
        <f t="shared" si="4"/>
        <v/>
      </c>
      <c r="O92" s="90" t="str">
        <f t="shared" si="5"/>
        <v/>
      </c>
      <c r="Q92" s="48" t="str">
        <f>IF('Pivot Timeløn'!A92=0,"",'Pivot Timeløn'!A92)</f>
        <v/>
      </c>
      <c r="R92" s="48" t="str">
        <f>IF('Pivot Timeløn'!A92=0,"",'Pivot Timeløn'!B92)</f>
        <v/>
      </c>
      <c r="S92" s="68" t="str">
        <f>IF('Pivot Timeløn'!A92=0,"",'Pivot Timeløn'!C92)</f>
        <v/>
      </c>
    </row>
    <row r="93" spans="1:19" x14ac:dyDescent="0.25">
      <c r="A93" s="29">
        <v>90</v>
      </c>
      <c r="B93" s="71" t="str">
        <f>IFERROR(VLOOKUP($A93,Baggrundsark!$AP$4:$AU$2502,2,FALSE),"")</f>
        <v/>
      </c>
      <c r="C93" s="71" t="str">
        <f>IFERROR(VLOOKUP($A93,Baggrundsark!$AP$4:$AU$2502,3,FALSE),"")</f>
        <v/>
      </c>
      <c r="D93" s="71" t="str">
        <f>IFERROR(VLOOKUP($A93,Baggrundsark!$AP$4:$AU$2502,4,FALSE),"")</f>
        <v/>
      </c>
      <c r="E93" s="71" t="str">
        <f>IFERROR(VLOOKUP($A93,Baggrundsark!$AP$4:$AW$2502,5,FALSE),"")</f>
        <v/>
      </c>
      <c r="F93" s="71" t="str">
        <f>IF(IFERROR(VLOOKUP($A93,Baggrundsark!$AP$4:$AW$2502,6,FALSE),"")=0,"",IFERROR(VLOOKUP($A93,Baggrundsark!$AP$4:$AW$2502,6,FALSE),""))</f>
        <v/>
      </c>
      <c r="G93" s="77"/>
      <c r="H93" s="80" t="str">
        <f t="shared" si="3"/>
        <v/>
      </c>
      <c r="I93" s="77"/>
      <c r="J93" s="77"/>
      <c r="K93" s="77"/>
      <c r="L93" s="77"/>
      <c r="M93" s="77"/>
      <c r="N93" s="81" t="str">
        <f t="shared" si="4"/>
        <v/>
      </c>
      <c r="O93" s="90" t="str">
        <f t="shared" si="5"/>
        <v/>
      </c>
      <c r="Q93" s="48" t="str">
        <f>IF('Pivot Timeløn'!A93=0,"",'Pivot Timeløn'!A93)</f>
        <v/>
      </c>
      <c r="R93" s="48" t="str">
        <f>IF('Pivot Timeløn'!A93=0,"",'Pivot Timeløn'!B93)</f>
        <v/>
      </c>
      <c r="S93" s="68" t="str">
        <f>IF('Pivot Timeløn'!A93=0,"",'Pivot Timeløn'!C93)</f>
        <v/>
      </c>
    </row>
    <row r="94" spans="1:19" x14ac:dyDescent="0.25">
      <c r="A94" s="29">
        <v>91</v>
      </c>
      <c r="B94" s="71" t="str">
        <f>IFERROR(VLOOKUP($A94,Baggrundsark!$AP$4:$AU$2502,2,FALSE),"")</f>
        <v/>
      </c>
      <c r="C94" s="71" t="str">
        <f>IFERROR(VLOOKUP($A94,Baggrundsark!$AP$4:$AU$2502,3,FALSE),"")</f>
        <v/>
      </c>
      <c r="D94" s="71" t="str">
        <f>IFERROR(VLOOKUP($A94,Baggrundsark!$AP$4:$AU$2502,4,FALSE),"")</f>
        <v/>
      </c>
      <c r="E94" s="71" t="str">
        <f>IFERROR(VLOOKUP($A94,Baggrundsark!$AP$4:$AW$2502,5,FALSE),"")</f>
        <v/>
      </c>
      <c r="F94" s="71" t="str">
        <f>IF(IFERROR(VLOOKUP($A94,Baggrundsark!$AP$4:$AW$2502,6,FALSE),"")=0,"",IFERROR(VLOOKUP($A94,Baggrundsark!$AP$4:$AW$2502,6,FALSE),""))</f>
        <v/>
      </c>
      <c r="G94" s="77"/>
      <c r="H94" s="80" t="str">
        <f t="shared" si="3"/>
        <v/>
      </c>
      <c r="I94" s="77"/>
      <c r="J94" s="77"/>
      <c r="K94" s="77"/>
      <c r="L94" s="77"/>
      <c r="M94" s="77"/>
      <c r="N94" s="81" t="str">
        <f t="shared" si="4"/>
        <v/>
      </c>
      <c r="O94" s="90" t="str">
        <f t="shared" si="5"/>
        <v/>
      </c>
      <c r="Q94" s="48" t="str">
        <f>IF('Pivot Timeløn'!A94=0,"",'Pivot Timeløn'!A94)</f>
        <v/>
      </c>
      <c r="R94" s="48" t="str">
        <f>IF('Pivot Timeløn'!A94=0,"",'Pivot Timeløn'!B94)</f>
        <v/>
      </c>
      <c r="S94" s="68" t="str">
        <f>IF('Pivot Timeløn'!A94=0,"",'Pivot Timeløn'!C94)</f>
        <v/>
      </c>
    </row>
    <row r="95" spans="1:19" x14ac:dyDescent="0.25">
      <c r="A95" s="29">
        <v>92</v>
      </c>
      <c r="B95" s="71" t="str">
        <f>IFERROR(VLOOKUP($A95,Baggrundsark!$AP$4:$AU$2502,2,FALSE),"")</f>
        <v/>
      </c>
      <c r="C95" s="71" t="str">
        <f>IFERROR(VLOOKUP($A95,Baggrundsark!$AP$4:$AU$2502,3,FALSE),"")</f>
        <v/>
      </c>
      <c r="D95" s="71" t="str">
        <f>IFERROR(VLOOKUP($A95,Baggrundsark!$AP$4:$AU$2502,4,FALSE),"")</f>
        <v/>
      </c>
      <c r="E95" s="71" t="str">
        <f>IFERROR(VLOOKUP($A95,Baggrundsark!$AP$4:$AW$2502,5,FALSE),"")</f>
        <v/>
      </c>
      <c r="F95" s="71" t="str">
        <f>IF(IFERROR(VLOOKUP($A95,Baggrundsark!$AP$4:$AW$2502,6,FALSE),"")=0,"",IFERROR(VLOOKUP($A95,Baggrundsark!$AP$4:$AW$2502,6,FALSE),""))</f>
        <v/>
      </c>
      <c r="G95" s="77"/>
      <c r="H95" s="80" t="str">
        <f t="shared" si="3"/>
        <v/>
      </c>
      <c r="I95" s="77"/>
      <c r="J95" s="77"/>
      <c r="K95" s="77"/>
      <c r="L95" s="77"/>
      <c r="M95" s="77"/>
      <c r="N95" s="81" t="str">
        <f t="shared" si="4"/>
        <v/>
      </c>
      <c r="O95" s="90" t="str">
        <f t="shared" si="5"/>
        <v/>
      </c>
      <c r="Q95" s="48" t="str">
        <f>IF('Pivot Timeløn'!A95=0,"",'Pivot Timeløn'!A95)</f>
        <v/>
      </c>
      <c r="R95" s="48" t="str">
        <f>IF('Pivot Timeløn'!A95=0,"",'Pivot Timeløn'!B95)</f>
        <v/>
      </c>
      <c r="S95" s="68" t="str">
        <f>IF('Pivot Timeløn'!A95=0,"",'Pivot Timeløn'!C95)</f>
        <v/>
      </c>
    </row>
    <row r="96" spans="1:19" x14ac:dyDescent="0.25">
      <c r="A96" s="29">
        <v>93</v>
      </c>
      <c r="B96" s="71" t="str">
        <f>IFERROR(VLOOKUP($A96,Baggrundsark!$AP$4:$AU$2502,2,FALSE),"")</f>
        <v/>
      </c>
      <c r="C96" s="71" t="str">
        <f>IFERROR(VLOOKUP($A96,Baggrundsark!$AP$4:$AU$2502,3,FALSE),"")</f>
        <v/>
      </c>
      <c r="D96" s="71" t="str">
        <f>IFERROR(VLOOKUP($A96,Baggrundsark!$AP$4:$AU$2502,4,FALSE),"")</f>
        <v/>
      </c>
      <c r="E96" s="71" t="str">
        <f>IFERROR(VLOOKUP($A96,Baggrundsark!$AP$4:$AW$2502,5,FALSE),"")</f>
        <v/>
      </c>
      <c r="F96" s="71" t="str">
        <f>IF(IFERROR(VLOOKUP($A96,Baggrundsark!$AP$4:$AW$2502,6,FALSE),"")=0,"",IFERROR(VLOOKUP($A96,Baggrundsark!$AP$4:$AW$2502,6,FALSE),""))</f>
        <v/>
      </c>
      <c r="G96" s="77"/>
      <c r="H96" s="80" t="str">
        <f t="shared" si="3"/>
        <v/>
      </c>
      <c r="I96" s="77"/>
      <c r="J96" s="77"/>
      <c r="K96" s="77"/>
      <c r="L96" s="77"/>
      <c r="M96" s="77"/>
      <c r="N96" s="81" t="str">
        <f t="shared" si="4"/>
        <v/>
      </c>
      <c r="O96" s="90" t="str">
        <f t="shared" si="5"/>
        <v/>
      </c>
      <c r="Q96" s="48" t="str">
        <f>IF('Pivot Timeløn'!A96=0,"",'Pivot Timeløn'!A96)</f>
        <v/>
      </c>
      <c r="R96" s="48" t="str">
        <f>IF('Pivot Timeløn'!A96=0,"",'Pivot Timeløn'!B96)</f>
        <v/>
      </c>
      <c r="S96" s="68" t="str">
        <f>IF('Pivot Timeløn'!A96=0,"",'Pivot Timeløn'!C96)</f>
        <v/>
      </c>
    </row>
    <row r="97" spans="1:19" x14ac:dyDescent="0.25">
      <c r="A97" s="29">
        <v>94</v>
      </c>
      <c r="B97" s="71" t="str">
        <f>IFERROR(VLOOKUP($A97,Baggrundsark!$AP$4:$AU$2502,2,FALSE),"")</f>
        <v/>
      </c>
      <c r="C97" s="71" t="str">
        <f>IFERROR(VLOOKUP($A97,Baggrundsark!$AP$4:$AU$2502,3,FALSE),"")</f>
        <v/>
      </c>
      <c r="D97" s="71" t="str">
        <f>IFERROR(VLOOKUP($A97,Baggrundsark!$AP$4:$AU$2502,4,FALSE),"")</f>
        <v/>
      </c>
      <c r="E97" s="71" t="str">
        <f>IFERROR(VLOOKUP($A97,Baggrundsark!$AP$4:$AW$2502,5,FALSE),"")</f>
        <v/>
      </c>
      <c r="F97" s="71" t="str">
        <f>IF(IFERROR(VLOOKUP($A97,Baggrundsark!$AP$4:$AW$2502,6,FALSE),"")=0,"",IFERROR(VLOOKUP($A97,Baggrundsark!$AP$4:$AW$2502,6,FALSE),""))</f>
        <v/>
      </c>
      <c r="G97" s="77"/>
      <c r="H97" s="80" t="str">
        <f t="shared" si="3"/>
        <v/>
      </c>
      <c r="I97" s="77"/>
      <c r="J97" s="77"/>
      <c r="K97" s="77"/>
      <c r="L97" s="77"/>
      <c r="M97" s="77"/>
      <c r="N97" s="81" t="str">
        <f t="shared" si="4"/>
        <v/>
      </c>
      <c r="O97" s="90" t="str">
        <f t="shared" si="5"/>
        <v/>
      </c>
      <c r="Q97" s="48" t="str">
        <f>IF('Pivot Timeløn'!A97=0,"",'Pivot Timeløn'!A97)</f>
        <v/>
      </c>
      <c r="R97" s="48" t="str">
        <f>IF('Pivot Timeløn'!A97=0,"",'Pivot Timeløn'!B97)</f>
        <v/>
      </c>
      <c r="S97" s="68" t="str">
        <f>IF('Pivot Timeløn'!A97=0,"",'Pivot Timeløn'!C97)</f>
        <v/>
      </c>
    </row>
    <row r="98" spans="1:19" x14ac:dyDescent="0.25">
      <c r="A98" s="29">
        <v>95</v>
      </c>
      <c r="B98" s="71" t="str">
        <f>IFERROR(VLOOKUP($A98,Baggrundsark!$AP$4:$AU$2502,2,FALSE),"")</f>
        <v/>
      </c>
      <c r="C98" s="71" t="str">
        <f>IFERROR(VLOOKUP($A98,Baggrundsark!$AP$4:$AU$2502,3,FALSE),"")</f>
        <v/>
      </c>
      <c r="D98" s="71" t="str">
        <f>IFERROR(VLOOKUP($A98,Baggrundsark!$AP$4:$AU$2502,4,FALSE),"")</f>
        <v/>
      </c>
      <c r="E98" s="71" t="str">
        <f>IFERROR(VLOOKUP($A98,Baggrundsark!$AP$4:$AW$2502,5,FALSE),"")</f>
        <v/>
      </c>
      <c r="F98" s="71" t="str">
        <f>IF(IFERROR(VLOOKUP($A98,Baggrundsark!$AP$4:$AW$2502,6,FALSE),"")=0,"",IFERROR(VLOOKUP($A98,Baggrundsark!$AP$4:$AW$2502,6,FALSE),""))</f>
        <v/>
      </c>
      <c r="G98" s="77"/>
      <c r="H98" s="80" t="str">
        <f t="shared" si="3"/>
        <v/>
      </c>
      <c r="I98" s="77"/>
      <c r="J98" s="77"/>
      <c r="K98" s="77"/>
      <c r="L98" s="77"/>
      <c r="M98" s="77"/>
      <c r="N98" s="81" t="str">
        <f t="shared" si="4"/>
        <v/>
      </c>
      <c r="O98" s="90" t="str">
        <f t="shared" si="5"/>
        <v/>
      </c>
      <c r="Q98" s="48" t="str">
        <f>IF('Pivot Timeløn'!A98=0,"",'Pivot Timeløn'!A98)</f>
        <v/>
      </c>
      <c r="R98" s="48" t="str">
        <f>IF('Pivot Timeløn'!A98=0,"",'Pivot Timeløn'!B98)</f>
        <v/>
      </c>
      <c r="S98" s="68" t="str">
        <f>IF('Pivot Timeløn'!A98=0,"",'Pivot Timeløn'!C98)</f>
        <v/>
      </c>
    </row>
    <row r="99" spans="1:19" x14ac:dyDescent="0.25">
      <c r="A99" s="29">
        <v>96</v>
      </c>
      <c r="B99" s="71" t="str">
        <f>IFERROR(VLOOKUP($A99,Baggrundsark!$AP$4:$AU$2502,2,FALSE),"")</f>
        <v/>
      </c>
      <c r="C99" s="71" t="str">
        <f>IFERROR(VLOOKUP($A99,Baggrundsark!$AP$4:$AU$2502,3,FALSE),"")</f>
        <v/>
      </c>
      <c r="D99" s="71" t="str">
        <f>IFERROR(VLOOKUP($A99,Baggrundsark!$AP$4:$AU$2502,4,FALSE),"")</f>
        <v/>
      </c>
      <c r="E99" s="71" t="str">
        <f>IFERROR(VLOOKUP($A99,Baggrundsark!$AP$4:$AW$2502,5,FALSE),"")</f>
        <v/>
      </c>
      <c r="F99" s="71" t="str">
        <f>IF(IFERROR(VLOOKUP($A99,Baggrundsark!$AP$4:$AW$2502,6,FALSE),"")=0,"",IFERROR(VLOOKUP($A99,Baggrundsark!$AP$4:$AW$2502,6,FALSE),""))</f>
        <v/>
      </c>
      <c r="G99" s="77"/>
      <c r="H99" s="80" t="str">
        <f t="shared" si="3"/>
        <v/>
      </c>
      <c r="I99" s="77"/>
      <c r="J99" s="77"/>
      <c r="K99" s="77"/>
      <c r="L99" s="77"/>
      <c r="M99" s="77"/>
      <c r="N99" s="81" t="str">
        <f t="shared" si="4"/>
        <v/>
      </c>
      <c r="O99" s="90" t="str">
        <f t="shared" si="5"/>
        <v/>
      </c>
      <c r="Q99" s="48" t="str">
        <f>IF('Pivot Timeløn'!A99=0,"",'Pivot Timeløn'!A99)</f>
        <v/>
      </c>
      <c r="R99" s="48" t="str">
        <f>IF('Pivot Timeløn'!A99=0,"",'Pivot Timeløn'!B99)</f>
        <v/>
      </c>
      <c r="S99" s="68" t="str">
        <f>IF('Pivot Timeløn'!A99=0,"",'Pivot Timeløn'!C99)</f>
        <v/>
      </c>
    </row>
    <row r="100" spans="1:19" x14ac:dyDescent="0.25">
      <c r="A100" s="29">
        <v>97</v>
      </c>
      <c r="B100" s="71" t="str">
        <f>IFERROR(VLOOKUP($A100,Baggrundsark!$AP$4:$AU$2502,2,FALSE),"")</f>
        <v/>
      </c>
      <c r="C100" s="71" t="str">
        <f>IFERROR(VLOOKUP($A100,Baggrundsark!$AP$4:$AU$2502,3,FALSE),"")</f>
        <v/>
      </c>
      <c r="D100" s="71" t="str">
        <f>IFERROR(VLOOKUP($A100,Baggrundsark!$AP$4:$AU$2502,4,FALSE),"")</f>
        <v/>
      </c>
      <c r="E100" s="71" t="str">
        <f>IFERROR(VLOOKUP($A100,Baggrundsark!$AP$4:$AW$2502,5,FALSE),"")</f>
        <v/>
      </c>
      <c r="F100" s="71" t="str">
        <f>IF(IFERROR(VLOOKUP($A100,Baggrundsark!$AP$4:$AW$2502,6,FALSE),"")=0,"",IFERROR(VLOOKUP($A100,Baggrundsark!$AP$4:$AW$2502,6,FALSE),""))</f>
        <v/>
      </c>
      <c r="G100" s="77"/>
      <c r="H100" s="80" t="str">
        <f t="shared" si="3"/>
        <v/>
      </c>
      <c r="I100" s="77"/>
      <c r="J100" s="77"/>
      <c r="K100" s="77"/>
      <c r="L100" s="77"/>
      <c r="M100" s="77"/>
      <c r="N100" s="81" t="str">
        <f t="shared" si="4"/>
        <v/>
      </c>
      <c r="O100" s="90" t="str">
        <f t="shared" si="5"/>
        <v/>
      </c>
      <c r="Q100" s="48" t="str">
        <f>IF('Pivot Timeløn'!A100=0,"",'Pivot Timeløn'!A100)</f>
        <v/>
      </c>
      <c r="R100" s="48" t="str">
        <f>IF('Pivot Timeløn'!A100=0,"",'Pivot Timeløn'!B100)</f>
        <v/>
      </c>
      <c r="S100" s="68" t="str">
        <f>IF('Pivot Timeløn'!A100=0,"",'Pivot Timeløn'!C100)</f>
        <v/>
      </c>
    </row>
    <row r="101" spans="1:19" x14ac:dyDescent="0.25">
      <c r="A101" s="29">
        <v>98</v>
      </c>
      <c r="B101" s="71" t="str">
        <f>IFERROR(VLOOKUP($A101,Baggrundsark!$AP$4:$AU$2502,2,FALSE),"")</f>
        <v/>
      </c>
      <c r="C101" s="71" t="str">
        <f>IFERROR(VLOOKUP($A101,Baggrundsark!$AP$4:$AU$2502,3,FALSE),"")</f>
        <v/>
      </c>
      <c r="D101" s="71" t="str">
        <f>IFERROR(VLOOKUP($A101,Baggrundsark!$AP$4:$AU$2502,4,FALSE),"")</f>
        <v/>
      </c>
      <c r="E101" s="71" t="str">
        <f>IFERROR(VLOOKUP($A101,Baggrundsark!$AP$4:$AW$2502,5,FALSE),"")</f>
        <v/>
      </c>
      <c r="F101" s="71" t="str">
        <f>IF(IFERROR(VLOOKUP($A101,Baggrundsark!$AP$4:$AW$2502,6,FALSE),"")=0,"",IFERROR(VLOOKUP($A101,Baggrundsark!$AP$4:$AW$2502,6,FALSE),""))</f>
        <v/>
      </c>
      <c r="G101" s="77"/>
      <c r="H101" s="80" t="str">
        <f t="shared" si="3"/>
        <v/>
      </c>
      <c r="I101" s="77"/>
      <c r="J101" s="77"/>
      <c r="K101" s="77"/>
      <c r="L101" s="77"/>
      <c r="M101" s="77"/>
      <c r="N101" s="81" t="str">
        <f t="shared" si="4"/>
        <v/>
      </c>
      <c r="O101" s="90" t="str">
        <f t="shared" si="5"/>
        <v/>
      </c>
      <c r="Q101" s="48" t="str">
        <f>IF('Pivot Timeløn'!A101=0,"",'Pivot Timeløn'!A101)</f>
        <v/>
      </c>
      <c r="R101" s="48" t="str">
        <f>IF('Pivot Timeløn'!A101=0,"",'Pivot Timeløn'!B101)</f>
        <v/>
      </c>
      <c r="S101" s="68" t="str">
        <f>IF('Pivot Timeløn'!A101=0,"",'Pivot Timeløn'!C101)</f>
        <v/>
      </c>
    </row>
    <row r="102" spans="1:19" x14ac:dyDescent="0.25">
      <c r="A102" s="29">
        <v>99</v>
      </c>
      <c r="B102" s="71" t="str">
        <f>IFERROR(VLOOKUP($A102,Baggrundsark!$AP$4:$AU$2502,2,FALSE),"")</f>
        <v/>
      </c>
      <c r="C102" s="71" t="str">
        <f>IFERROR(VLOOKUP($A102,Baggrundsark!$AP$4:$AU$2502,3,FALSE),"")</f>
        <v/>
      </c>
      <c r="D102" s="71" t="str">
        <f>IFERROR(VLOOKUP($A102,Baggrundsark!$AP$4:$AU$2502,4,FALSE),"")</f>
        <v/>
      </c>
      <c r="E102" s="71" t="str">
        <f>IFERROR(VLOOKUP($A102,Baggrundsark!$AP$4:$AW$2502,5,FALSE),"")</f>
        <v/>
      </c>
      <c r="F102" s="71" t="str">
        <f>IF(IFERROR(VLOOKUP($A102,Baggrundsark!$AP$4:$AW$2502,6,FALSE),"")=0,"",IFERROR(VLOOKUP($A102,Baggrundsark!$AP$4:$AW$2502,6,FALSE),""))</f>
        <v/>
      </c>
      <c r="G102" s="77"/>
      <c r="H102" s="80" t="str">
        <f t="shared" si="3"/>
        <v/>
      </c>
      <c r="I102" s="77"/>
      <c r="J102" s="77"/>
      <c r="K102" s="77"/>
      <c r="L102" s="77"/>
      <c r="M102" s="77"/>
      <c r="N102" s="81" t="str">
        <f t="shared" si="4"/>
        <v/>
      </c>
      <c r="O102" s="90" t="str">
        <f t="shared" si="5"/>
        <v/>
      </c>
      <c r="Q102" s="48" t="str">
        <f>IF('Pivot Timeløn'!A102=0,"",'Pivot Timeløn'!A102)</f>
        <v/>
      </c>
      <c r="R102" s="48" t="str">
        <f>IF('Pivot Timeløn'!A102=0,"",'Pivot Timeløn'!B102)</f>
        <v/>
      </c>
      <c r="S102" s="68" t="str">
        <f>IF('Pivot Timeløn'!A102=0,"",'Pivot Timeløn'!C102)</f>
        <v/>
      </c>
    </row>
    <row r="103" spans="1:19" x14ac:dyDescent="0.25">
      <c r="A103" s="29">
        <v>100</v>
      </c>
      <c r="B103" s="71" t="str">
        <f>IFERROR(VLOOKUP($A103,Baggrundsark!$AP$4:$AU$2502,2,FALSE),"")</f>
        <v/>
      </c>
      <c r="C103" s="71" t="str">
        <f>IFERROR(VLOOKUP($A103,Baggrundsark!$AP$4:$AU$2502,3,FALSE),"")</f>
        <v/>
      </c>
      <c r="D103" s="71" t="str">
        <f>IFERROR(VLOOKUP($A103,Baggrundsark!$AP$4:$AU$2502,4,FALSE),"")</f>
        <v/>
      </c>
      <c r="E103" s="71" t="str">
        <f>IFERROR(VLOOKUP($A103,Baggrundsark!$AP$4:$AW$2502,5,FALSE),"")</f>
        <v/>
      </c>
      <c r="F103" s="71" t="str">
        <f>IF(IFERROR(VLOOKUP($A103,Baggrundsark!$AP$4:$AW$2502,6,FALSE),"")=0,"",IFERROR(VLOOKUP($A103,Baggrundsark!$AP$4:$AW$2502,6,FALSE),""))</f>
        <v/>
      </c>
      <c r="G103" s="77"/>
      <c r="H103" s="80" t="str">
        <f t="shared" si="3"/>
        <v/>
      </c>
      <c r="I103" s="77"/>
      <c r="J103" s="77"/>
      <c r="K103" s="77"/>
      <c r="L103" s="77"/>
      <c r="M103" s="77"/>
      <c r="N103" s="81" t="str">
        <f t="shared" si="4"/>
        <v/>
      </c>
      <c r="O103" s="90" t="str">
        <f t="shared" si="5"/>
        <v/>
      </c>
      <c r="Q103" s="48" t="str">
        <f>IF('Pivot Timeløn'!A103=0,"",'Pivot Timeløn'!A103)</f>
        <v/>
      </c>
      <c r="R103" s="48" t="str">
        <f>IF('Pivot Timeløn'!A103=0,"",'Pivot Timeløn'!B103)</f>
        <v/>
      </c>
      <c r="S103" s="68" t="str">
        <f>IF('Pivot Timeløn'!A103=0,"",'Pivot Timeløn'!C103)</f>
        <v/>
      </c>
    </row>
    <row r="104" spans="1:19" x14ac:dyDescent="0.25">
      <c r="A104" s="29">
        <v>101</v>
      </c>
      <c r="B104" s="71" t="str">
        <f>IFERROR(VLOOKUP($A104,Baggrundsark!$AP$4:$AU$2502,2,FALSE),"")</f>
        <v/>
      </c>
      <c r="C104" s="71" t="str">
        <f>IFERROR(VLOOKUP($A104,Baggrundsark!$AP$4:$AU$2502,3,FALSE),"")</f>
        <v/>
      </c>
      <c r="D104" s="71" t="str">
        <f>IFERROR(VLOOKUP($A104,Baggrundsark!$AP$4:$AU$2502,4,FALSE),"")</f>
        <v/>
      </c>
      <c r="E104" s="71" t="str">
        <f>IFERROR(VLOOKUP($A104,Baggrundsark!$AP$4:$AW$2502,5,FALSE),"")</f>
        <v/>
      </c>
      <c r="F104" s="71" t="str">
        <f>IF(IFERROR(VLOOKUP($A104,Baggrundsark!$AP$4:$AW$2502,6,FALSE),"")=0,"",IFERROR(VLOOKUP($A104,Baggrundsark!$AP$4:$AW$2502,6,FALSE),""))</f>
        <v/>
      </c>
      <c r="G104" s="77"/>
      <c r="H104" s="80" t="str">
        <f t="shared" si="3"/>
        <v/>
      </c>
      <c r="I104" s="77"/>
      <c r="J104" s="77"/>
      <c r="K104" s="77"/>
      <c r="L104" s="77"/>
      <c r="M104" s="77"/>
      <c r="N104" s="81" t="str">
        <f t="shared" si="4"/>
        <v/>
      </c>
      <c r="O104" s="90" t="str">
        <f t="shared" si="5"/>
        <v/>
      </c>
      <c r="Q104" s="48" t="str">
        <f>IF('Pivot Timeløn'!A104=0,"",'Pivot Timeløn'!A104)</f>
        <v/>
      </c>
      <c r="R104" s="48" t="str">
        <f>IF('Pivot Timeløn'!A104=0,"",'Pivot Timeløn'!B104)</f>
        <v/>
      </c>
      <c r="S104" s="68" t="str">
        <f>IF('Pivot Timeløn'!A104=0,"",'Pivot Timeløn'!C104)</f>
        <v/>
      </c>
    </row>
    <row r="105" spans="1:19" x14ac:dyDescent="0.25">
      <c r="A105" s="29">
        <v>102</v>
      </c>
      <c r="B105" s="71" t="str">
        <f>IFERROR(VLOOKUP($A105,Baggrundsark!$AP$4:$AU$2502,2,FALSE),"")</f>
        <v/>
      </c>
      <c r="C105" s="71" t="str">
        <f>IFERROR(VLOOKUP($A105,Baggrundsark!$AP$4:$AU$2502,3,FALSE),"")</f>
        <v/>
      </c>
      <c r="D105" s="71" t="str">
        <f>IFERROR(VLOOKUP($A105,Baggrundsark!$AP$4:$AU$2502,4,FALSE),"")</f>
        <v/>
      </c>
      <c r="E105" s="71" t="str">
        <f>IFERROR(VLOOKUP($A105,Baggrundsark!$AP$4:$AW$2502,5,FALSE),"")</f>
        <v/>
      </c>
      <c r="F105" s="71" t="str">
        <f>IF(IFERROR(VLOOKUP($A105,Baggrundsark!$AP$4:$AW$2502,6,FALSE),"")=0,"",IFERROR(VLOOKUP($A105,Baggrundsark!$AP$4:$AW$2502,6,FALSE),""))</f>
        <v/>
      </c>
      <c r="G105" s="77"/>
      <c r="H105" s="80" t="str">
        <f t="shared" si="3"/>
        <v/>
      </c>
      <c r="I105" s="77"/>
      <c r="J105" s="77"/>
      <c r="K105" s="77"/>
      <c r="L105" s="77"/>
      <c r="M105" s="77"/>
      <c r="N105" s="81" t="str">
        <f t="shared" si="4"/>
        <v/>
      </c>
      <c r="O105" s="90" t="str">
        <f t="shared" si="5"/>
        <v/>
      </c>
      <c r="Q105" s="48" t="str">
        <f>IF('Pivot Timeløn'!A105=0,"",'Pivot Timeløn'!A105)</f>
        <v/>
      </c>
      <c r="R105" s="48" t="str">
        <f>IF('Pivot Timeløn'!A105=0,"",'Pivot Timeløn'!B105)</f>
        <v/>
      </c>
      <c r="S105" s="68" t="str">
        <f>IF('Pivot Timeløn'!A105=0,"",'Pivot Timeløn'!C105)</f>
        <v/>
      </c>
    </row>
    <row r="106" spans="1:19" x14ac:dyDescent="0.25">
      <c r="A106" s="29">
        <v>103</v>
      </c>
      <c r="B106" s="71" t="str">
        <f>IFERROR(VLOOKUP($A106,Baggrundsark!$AP$4:$AU$2502,2,FALSE),"")</f>
        <v/>
      </c>
      <c r="C106" s="71" t="str">
        <f>IFERROR(VLOOKUP($A106,Baggrundsark!$AP$4:$AU$2502,3,FALSE),"")</f>
        <v/>
      </c>
      <c r="D106" s="71" t="str">
        <f>IFERROR(VLOOKUP($A106,Baggrundsark!$AP$4:$AU$2502,4,FALSE),"")</f>
        <v/>
      </c>
      <c r="E106" s="71" t="str">
        <f>IFERROR(VLOOKUP($A106,Baggrundsark!$AP$4:$AW$2502,5,FALSE),"")</f>
        <v/>
      </c>
      <c r="F106" s="71" t="str">
        <f>IF(IFERROR(VLOOKUP($A106,Baggrundsark!$AP$4:$AW$2502,6,FALSE),"")=0,"",IFERROR(VLOOKUP($A106,Baggrundsark!$AP$4:$AW$2502,6,FALSE),""))</f>
        <v/>
      </c>
      <c r="G106" s="77"/>
      <c r="H106" s="80" t="str">
        <f t="shared" si="3"/>
        <v/>
      </c>
      <c r="I106" s="77"/>
      <c r="J106" s="77"/>
      <c r="K106" s="77"/>
      <c r="L106" s="77"/>
      <c r="M106" s="77"/>
      <c r="N106" s="81" t="str">
        <f t="shared" si="4"/>
        <v/>
      </c>
      <c r="O106" s="90" t="str">
        <f t="shared" si="5"/>
        <v/>
      </c>
      <c r="Q106" s="48" t="str">
        <f>IF('Pivot Timeløn'!A106=0,"",'Pivot Timeløn'!A106)</f>
        <v/>
      </c>
      <c r="R106" s="48" t="str">
        <f>IF('Pivot Timeløn'!A106=0,"",'Pivot Timeløn'!B106)</f>
        <v/>
      </c>
      <c r="S106" s="68" t="str">
        <f>IF('Pivot Timeløn'!A106=0,"",'Pivot Timeløn'!C106)</f>
        <v/>
      </c>
    </row>
    <row r="107" spans="1:19" x14ac:dyDescent="0.25">
      <c r="A107" s="29">
        <v>104</v>
      </c>
      <c r="B107" s="71" t="str">
        <f>IFERROR(VLOOKUP($A107,Baggrundsark!$AP$4:$AU$2502,2,FALSE),"")</f>
        <v/>
      </c>
      <c r="C107" s="71" t="str">
        <f>IFERROR(VLOOKUP($A107,Baggrundsark!$AP$4:$AU$2502,3,FALSE),"")</f>
        <v/>
      </c>
      <c r="D107" s="71" t="str">
        <f>IFERROR(VLOOKUP($A107,Baggrundsark!$AP$4:$AU$2502,4,FALSE),"")</f>
        <v/>
      </c>
      <c r="E107" s="71" t="str">
        <f>IFERROR(VLOOKUP($A107,Baggrundsark!$AP$4:$AW$2502,5,FALSE),"")</f>
        <v/>
      </c>
      <c r="F107" s="71" t="str">
        <f>IF(IFERROR(VLOOKUP($A107,Baggrundsark!$AP$4:$AW$2502,6,FALSE),"")=0,"",IFERROR(VLOOKUP($A107,Baggrundsark!$AP$4:$AW$2502,6,FALSE),""))</f>
        <v/>
      </c>
      <c r="G107" s="77"/>
      <c r="H107" s="80" t="str">
        <f t="shared" si="3"/>
        <v/>
      </c>
      <c r="I107" s="77"/>
      <c r="J107" s="77"/>
      <c r="K107" s="77"/>
      <c r="L107" s="77"/>
      <c r="M107" s="77"/>
      <c r="N107" s="81" t="str">
        <f t="shared" si="4"/>
        <v/>
      </c>
      <c r="O107" s="90" t="str">
        <f t="shared" si="5"/>
        <v/>
      </c>
      <c r="Q107" s="48" t="str">
        <f>IF('Pivot Timeløn'!A107=0,"",'Pivot Timeløn'!A107)</f>
        <v/>
      </c>
      <c r="R107" s="48" t="str">
        <f>IF('Pivot Timeløn'!A107=0,"",'Pivot Timeløn'!B107)</f>
        <v/>
      </c>
      <c r="S107" s="68" t="str">
        <f>IF('Pivot Timeløn'!A107=0,"",'Pivot Timeløn'!C107)</f>
        <v/>
      </c>
    </row>
    <row r="108" spans="1:19" x14ac:dyDescent="0.25">
      <c r="A108" s="29">
        <v>105</v>
      </c>
      <c r="B108" s="71" t="str">
        <f>IFERROR(VLOOKUP($A108,Baggrundsark!$AP$4:$AU$2502,2,FALSE),"")</f>
        <v/>
      </c>
      <c r="C108" s="71" t="str">
        <f>IFERROR(VLOOKUP($A108,Baggrundsark!$AP$4:$AU$2502,3,FALSE),"")</f>
        <v/>
      </c>
      <c r="D108" s="71" t="str">
        <f>IFERROR(VLOOKUP($A108,Baggrundsark!$AP$4:$AU$2502,4,FALSE),"")</f>
        <v/>
      </c>
      <c r="E108" s="71" t="str">
        <f>IFERROR(VLOOKUP($A108,Baggrundsark!$AP$4:$AW$2502,5,FALSE),"")</f>
        <v/>
      </c>
      <c r="F108" s="71" t="str">
        <f>IF(IFERROR(VLOOKUP($A108,Baggrundsark!$AP$4:$AW$2502,6,FALSE),"")=0,"",IFERROR(VLOOKUP($A108,Baggrundsark!$AP$4:$AW$2502,6,FALSE),""))</f>
        <v/>
      </c>
      <c r="G108" s="77"/>
      <c r="H108" s="80" t="str">
        <f t="shared" si="3"/>
        <v/>
      </c>
      <c r="I108" s="77"/>
      <c r="J108" s="77"/>
      <c r="K108" s="77"/>
      <c r="L108" s="77"/>
      <c r="M108" s="77"/>
      <c r="N108" s="81" t="str">
        <f t="shared" si="4"/>
        <v/>
      </c>
      <c r="O108" s="90" t="str">
        <f t="shared" si="5"/>
        <v/>
      </c>
      <c r="Q108" s="48" t="str">
        <f>IF('Pivot Timeløn'!A108=0,"",'Pivot Timeløn'!A108)</f>
        <v/>
      </c>
      <c r="R108" s="48" t="str">
        <f>IF('Pivot Timeløn'!A108=0,"",'Pivot Timeløn'!B108)</f>
        <v/>
      </c>
      <c r="S108" s="68" t="str">
        <f>IF('Pivot Timeløn'!A108=0,"",'Pivot Timeløn'!C108)</f>
        <v/>
      </c>
    </row>
    <row r="109" spans="1:19" x14ac:dyDescent="0.25">
      <c r="A109" s="29">
        <v>106</v>
      </c>
      <c r="B109" s="71" t="str">
        <f>IFERROR(VLOOKUP($A109,Baggrundsark!$AP$4:$AU$2502,2,FALSE),"")</f>
        <v/>
      </c>
      <c r="C109" s="71" t="str">
        <f>IFERROR(VLOOKUP($A109,Baggrundsark!$AP$4:$AU$2502,3,FALSE),"")</f>
        <v/>
      </c>
      <c r="D109" s="71" t="str">
        <f>IFERROR(VLOOKUP($A109,Baggrundsark!$AP$4:$AU$2502,4,FALSE),"")</f>
        <v/>
      </c>
      <c r="E109" s="71" t="str">
        <f>IFERROR(VLOOKUP($A109,Baggrundsark!$AP$4:$AW$2502,5,FALSE),"")</f>
        <v/>
      </c>
      <c r="F109" s="71" t="str">
        <f>IF(IFERROR(VLOOKUP($A109,Baggrundsark!$AP$4:$AW$2502,6,FALSE),"")=0,"",IFERROR(VLOOKUP($A109,Baggrundsark!$AP$4:$AW$2502,6,FALSE),""))</f>
        <v/>
      </c>
      <c r="G109" s="79"/>
      <c r="H109" s="80" t="str">
        <f t="shared" si="3"/>
        <v/>
      </c>
      <c r="I109" s="79"/>
      <c r="J109" s="79"/>
      <c r="K109" s="79"/>
      <c r="L109" s="79"/>
      <c r="M109" s="79"/>
      <c r="N109" s="81" t="str">
        <f t="shared" si="4"/>
        <v/>
      </c>
      <c r="O109" s="90" t="str">
        <f t="shared" si="5"/>
        <v/>
      </c>
      <c r="Q109" s="48" t="str">
        <f>IF('Pivot Timeløn'!A109=0,"",'Pivot Timeløn'!A109)</f>
        <v/>
      </c>
      <c r="R109" s="48" t="str">
        <f>IF('Pivot Timeløn'!A109=0,"",'Pivot Timeløn'!B109)</f>
        <v/>
      </c>
      <c r="S109" s="68" t="str">
        <f>IF('Pivot Timeløn'!A109=0,"",'Pivot Timeløn'!C109)</f>
        <v/>
      </c>
    </row>
    <row r="110" spans="1:19" x14ac:dyDescent="0.25">
      <c r="A110" s="29">
        <v>107</v>
      </c>
      <c r="B110" s="71" t="str">
        <f>IFERROR(VLOOKUP($A110,Baggrundsark!$AP$4:$AU$2502,2,FALSE),"")</f>
        <v/>
      </c>
      <c r="C110" s="71" t="str">
        <f>IFERROR(VLOOKUP($A110,Baggrundsark!$AP$4:$AU$2502,3,FALSE),"")</f>
        <v/>
      </c>
      <c r="D110" s="71" t="str">
        <f>IFERROR(VLOOKUP($A110,Baggrundsark!$AP$4:$AU$2502,4,FALSE),"")</f>
        <v/>
      </c>
      <c r="E110" s="71" t="str">
        <f>IFERROR(VLOOKUP($A110,Baggrundsark!$AP$4:$AW$2502,5,FALSE),"")</f>
        <v/>
      </c>
      <c r="F110" s="71" t="str">
        <f>IF(IFERROR(VLOOKUP($A110,Baggrundsark!$AP$4:$AW$2502,6,FALSE),"")=0,"",IFERROR(VLOOKUP($A110,Baggrundsark!$AP$4:$AW$2502,6,FALSE),""))</f>
        <v/>
      </c>
      <c r="G110" s="79"/>
      <c r="H110" s="80" t="str">
        <f t="shared" si="3"/>
        <v/>
      </c>
      <c r="I110" s="79"/>
      <c r="J110" s="79"/>
      <c r="K110" s="79"/>
      <c r="L110" s="79"/>
      <c r="M110" s="79"/>
      <c r="N110" s="81" t="str">
        <f t="shared" si="4"/>
        <v/>
      </c>
      <c r="O110" s="90" t="str">
        <f t="shared" si="5"/>
        <v/>
      </c>
      <c r="Q110" s="48" t="str">
        <f>IF('Pivot Timeløn'!A110=0,"",'Pivot Timeløn'!A110)</f>
        <v/>
      </c>
      <c r="R110" s="48" t="str">
        <f>IF('Pivot Timeløn'!A110=0,"",'Pivot Timeløn'!B110)</f>
        <v/>
      </c>
      <c r="S110" s="68" t="str">
        <f>IF('Pivot Timeløn'!A110=0,"",'Pivot Timeløn'!C110)</f>
        <v/>
      </c>
    </row>
    <row r="111" spans="1:19" x14ac:dyDescent="0.25">
      <c r="A111" s="29">
        <v>108</v>
      </c>
      <c r="B111" s="71" t="str">
        <f>IFERROR(VLOOKUP($A111,Baggrundsark!$AP$4:$AU$2502,2,FALSE),"")</f>
        <v/>
      </c>
      <c r="C111" s="71" t="str">
        <f>IFERROR(VLOOKUP($A111,Baggrundsark!$AP$4:$AU$2502,3,FALSE),"")</f>
        <v/>
      </c>
      <c r="D111" s="71" t="str">
        <f>IFERROR(VLOOKUP($A111,Baggrundsark!$AP$4:$AU$2502,4,FALSE),"")</f>
        <v/>
      </c>
      <c r="E111" s="71" t="str">
        <f>IFERROR(VLOOKUP($A111,Baggrundsark!$AP$4:$AW$2502,5,FALSE),"")</f>
        <v/>
      </c>
      <c r="F111" s="71" t="str">
        <f>IF(IFERROR(VLOOKUP($A111,Baggrundsark!$AP$4:$AW$2502,6,FALSE),"")=0,"",IFERROR(VLOOKUP($A111,Baggrundsark!$AP$4:$AW$2502,6,FALSE),""))</f>
        <v/>
      </c>
      <c r="G111" s="79"/>
      <c r="H111" s="80" t="str">
        <f t="shared" si="3"/>
        <v/>
      </c>
      <c r="I111" s="79"/>
      <c r="J111" s="79"/>
      <c r="K111" s="79"/>
      <c r="L111" s="79"/>
      <c r="M111" s="79"/>
      <c r="N111" s="81" t="str">
        <f t="shared" si="4"/>
        <v/>
      </c>
      <c r="O111" s="90" t="str">
        <f t="shared" si="5"/>
        <v/>
      </c>
      <c r="Q111" s="48" t="str">
        <f>IF('Pivot Timeløn'!A111=0,"",'Pivot Timeløn'!A111)</f>
        <v/>
      </c>
      <c r="R111" s="48" t="str">
        <f>IF('Pivot Timeløn'!A111=0,"",'Pivot Timeløn'!B111)</f>
        <v/>
      </c>
      <c r="S111" s="68" t="str">
        <f>IF('Pivot Timeløn'!A111=0,"",'Pivot Timeløn'!C111)</f>
        <v/>
      </c>
    </row>
    <row r="112" spans="1:19" x14ac:dyDescent="0.25">
      <c r="A112" s="29">
        <v>109</v>
      </c>
      <c r="B112" s="71" t="str">
        <f>IFERROR(VLOOKUP($A112,Baggrundsark!$AP$4:$AU$2502,2,FALSE),"")</f>
        <v/>
      </c>
      <c r="C112" s="71" t="str">
        <f>IFERROR(VLOOKUP($A112,Baggrundsark!$AP$4:$AU$2502,3,FALSE),"")</f>
        <v/>
      </c>
      <c r="D112" s="71" t="str">
        <f>IFERROR(VLOOKUP($A112,Baggrundsark!$AP$4:$AU$2502,4,FALSE),"")</f>
        <v/>
      </c>
      <c r="E112" s="71" t="str">
        <f>IFERROR(VLOOKUP($A112,Baggrundsark!$AP$4:$AW$2502,5,FALSE),"")</f>
        <v/>
      </c>
      <c r="F112" s="71" t="str">
        <f>IF(IFERROR(VLOOKUP($A112,Baggrundsark!$AP$4:$AW$2502,6,FALSE),"")=0,"",IFERROR(VLOOKUP($A112,Baggrundsark!$AP$4:$AW$2502,6,FALSE),""))</f>
        <v/>
      </c>
      <c r="G112" s="79"/>
      <c r="H112" s="80" t="str">
        <f t="shared" si="3"/>
        <v/>
      </c>
      <c r="I112" s="79"/>
      <c r="J112" s="79"/>
      <c r="K112" s="79"/>
      <c r="L112" s="79"/>
      <c r="M112" s="79"/>
      <c r="N112" s="81" t="str">
        <f t="shared" si="4"/>
        <v/>
      </c>
      <c r="O112" s="90" t="str">
        <f t="shared" si="5"/>
        <v/>
      </c>
      <c r="Q112" s="48" t="str">
        <f>IF('Pivot Timeløn'!A112=0,"",'Pivot Timeløn'!A112)</f>
        <v/>
      </c>
      <c r="R112" s="48" t="str">
        <f>IF('Pivot Timeløn'!A112=0,"",'Pivot Timeløn'!B112)</f>
        <v/>
      </c>
      <c r="S112" s="68" t="str">
        <f>IF('Pivot Timeløn'!A112=0,"",'Pivot Timeløn'!C112)</f>
        <v/>
      </c>
    </row>
    <row r="113" spans="1:19" x14ac:dyDescent="0.25">
      <c r="A113" s="29">
        <v>110</v>
      </c>
      <c r="B113" s="71" t="str">
        <f>IFERROR(VLOOKUP($A113,Baggrundsark!$AP$4:$AU$2502,2,FALSE),"")</f>
        <v/>
      </c>
      <c r="C113" s="71" t="str">
        <f>IFERROR(VLOOKUP($A113,Baggrundsark!$AP$4:$AU$2502,3,FALSE),"")</f>
        <v/>
      </c>
      <c r="D113" s="71" t="str">
        <f>IFERROR(VLOOKUP($A113,Baggrundsark!$AP$4:$AU$2502,4,FALSE),"")</f>
        <v/>
      </c>
      <c r="E113" s="71" t="str">
        <f>IFERROR(VLOOKUP($A113,Baggrundsark!$AP$4:$AW$2502,5,FALSE),"")</f>
        <v/>
      </c>
      <c r="F113" s="71" t="str">
        <f>IF(IFERROR(VLOOKUP($A113,Baggrundsark!$AP$4:$AW$2502,6,FALSE),"")=0,"",IFERROR(VLOOKUP($A113,Baggrundsark!$AP$4:$AW$2502,6,FALSE),""))</f>
        <v/>
      </c>
      <c r="G113" s="79"/>
      <c r="H113" s="80" t="str">
        <f t="shared" si="3"/>
        <v/>
      </c>
      <c r="I113" s="79"/>
      <c r="J113" s="79"/>
      <c r="K113" s="79"/>
      <c r="L113" s="79"/>
      <c r="M113" s="79"/>
      <c r="N113" s="81" t="str">
        <f t="shared" si="4"/>
        <v/>
      </c>
      <c r="O113" s="90" t="str">
        <f t="shared" si="5"/>
        <v/>
      </c>
      <c r="Q113" s="48" t="str">
        <f>IF('Pivot Timeløn'!A113=0,"",'Pivot Timeløn'!A113)</f>
        <v/>
      </c>
      <c r="R113" s="48" t="str">
        <f>IF('Pivot Timeløn'!A113=0,"",'Pivot Timeløn'!B113)</f>
        <v/>
      </c>
      <c r="S113" s="68" t="str">
        <f>IF('Pivot Timeløn'!A113=0,"",'Pivot Timeløn'!C113)</f>
        <v/>
      </c>
    </row>
    <row r="114" spans="1:19" x14ac:dyDescent="0.25">
      <c r="A114" s="29">
        <v>111</v>
      </c>
      <c r="B114" s="71" t="str">
        <f>IFERROR(VLOOKUP($A114,Baggrundsark!$AP$4:$AU$2502,2,FALSE),"")</f>
        <v/>
      </c>
      <c r="C114" s="71" t="str">
        <f>IFERROR(VLOOKUP($A114,Baggrundsark!$AP$4:$AU$2502,3,FALSE),"")</f>
        <v/>
      </c>
      <c r="D114" s="71" t="str">
        <f>IFERROR(VLOOKUP($A114,Baggrundsark!$AP$4:$AU$2502,4,FALSE),"")</f>
        <v/>
      </c>
      <c r="E114" s="71" t="str">
        <f>IFERROR(VLOOKUP($A114,Baggrundsark!$AP$4:$AW$2502,5,FALSE),"")</f>
        <v/>
      </c>
      <c r="F114" s="71" t="str">
        <f>IF(IFERROR(VLOOKUP($A114,Baggrundsark!$AP$4:$AW$2502,6,FALSE),"")=0,"",IFERROR(VLOOKUP($A114,Baggrundsark!$AP$4:$AW$2502,6,FALSE),""))</f>
        <v/>
      </c>
      <c r="G114" s="79"/>
      <c r="H114" s="80" t="str">
        <f t="shared" si="3"/>
        <v/>
      </c>
      <c r="I114" s="79"/>
      <c r="J114" s="79"/>
      <c r="K114" s="79"/>
      <c r="L114" s="79"/>
      <c r="M114" s="79"/>
      <c r="N114" s="81" t="str">
        <f t="shared" si="4"/>
        <v/>
      </c>
      <c r="O114" s="90" t="str">
        <f t="shared" si="5"/>
        <v/>
      </c>
      <c r="Q114" s="48" t="str">
        <f>IF('Pivot Timeløn'!A114=0,"",'Pivot Timeløn'!A114)</f>
        <v/>
      </c>
      <c r="R114" s="48" t="str">
        <f>IF('Pivot Timeløn'!A114=0,"",'Pivot Timeløn'!B114)</f>
        <v/>
      </c>
      <c r="S114" s="68" t="str">
        <f>IF('Pivot Timeløn'!A114=0,"",'Pivot Timeløn'!C114)</f>
        <v/>
      </c>
    </row>
    <row r="115" spans="1:19" x14ac:dyDescent="0.25">
      <c r="A115" s="29">
        <v>112</v>
      </c>
      <c r="B115" s="71" t="str">
        <f>IFERROR(VLOOKUP($A115,Baggrundsark!$AP$4:$AU$2502,2,FALSE),"")</f>
        <v/>
      </c>
      <c r="C115" s="71" t="str">
        <f>IFERROR(VLOOKUP($A115,Baggrundsark!$AP$4:$AU$2502,3,FALSE),"")</f>
        <v/>
      </c>
      <c r="D115" s="71" t="str">
        <f>IFERROR(VLOOKUP($A115,Baggrundsark!$AP$4:$AU$2502,4,FALSE),"")</f>
        <v/>
      </c>
      <c r="E115" s="71" t="str">
        <f>IFERROR(VLOOKUP($A115,Baggrundsark!$AP$4:$AW$2502,5,FALSE),"")</f>
        <v/>
      </c>
      <c r="F115" s="71" t="str">
        <f>IF(IFERROR(VLOOKUP($A115,Baggrundsark!$AP$4:$AW$2502,6,FALSE),"")=0,"",IFERROR(VLOOKUP($A115,Baggrundsark!$AP$4:$AW$2502,6,FALSE),""))</f>
        <v/>
      </c>
      <c r="G115" s="79"/>
      <c r="H115" s="80" t="str">
        <f t="shared" si="3"/>
        <v/>
      </c>
      <c r="I115" s="79"/>
      <c r="J115" s="79"/>
      <c r="K115" s="79"/>
      <c r="L115" s="79"/>
      <c r="M115" s="79"/>
      <c r="N115" s="81" t="str">
        <f t="shared" si="4"/>
        <v/>
      </c>
      <c r="O115" s="90" t="str">
        <f t="shared" si="5"/>
        <v/>
      </c>
      <c r="Q115" s="48" t="str">
        <f>IF('Pivot Timeløn'!A115=0,"",'Pivot Timeløn'!A115)</f>
        <v/>
      </c>
      <c r="R115" s="48" t="str">
        <f>IF('Pivot Timeløn'!A115=0,"",'Pivot Timeløn'!B115)</f>
        <v/>
      </c>
      <c r="S115" s="68" t="str">
        <f>IF('Pivot Timeløn'!A115=0,"",'Pivot Timeløn'!C115)</f>
        <v/>
      </c>
    </row>
    <row r="116" spans="1:19" x14ac:dyDescent="0.25">
      <c r="A116" s="29">
        <v>113</v>
      </c>
      <c r="B116" s="71" t="str">
        <f>IFERROR(VLOOKUP($A116,Baggrundsark!$AP$4:$AU$2502,2,FALSE),"")</f>
        <v/>
      </c>
      <c r="C116" s="71" t="str">
        <f>IFERROR(VLOOKUP($A116,Baggrundsark!$AP$4:$AU$2502,3,FALSE),"")</f>
        <v/>
      </c>
      <c r="D116" s="71" t="str">
        <f>IFERROR(VLOOKUP($A116,Baggrundsark!$AP$4:$AU$2502,4,FALSE),"")</f>
        <v/>
      </c>
      <c r="E116" s="71" t="str">
        <f>IFERROR(VLOOKUP($A116,Baggrundsark!$AP$4:$AW$2502,5,FALSE),"")</f>
        <v/>
      </c>
      <c r="F116" s="71" t="str">
        <f>IF(IFERROR(VLOOKUP($A116,Baggrundsark!$AP$4:$AW$2502,6,FALSE),"")=0,"",IFERROR(VLOOKUP($A116,Baggrundsark!$AP$4:$AW$2502,6,FALSE),""))</f>
        <v/>
      </c>
      <c r="G116" s="79"/>
      <c r="H116" s="80" t="str">
        <f t="shared" si="3"/>
        <v/>
      </c>
      <c r="I116" s="79"/>
      <c r="J116" s="79"/>
      <c r="K116" s="79"/>
      <c r="L116" s="79"/>
      <c r="M116" s="79"/>
      <c r="N116" s="81" t="str">
        <f t="shared" si="4"/>
        <v/>
      </c>
      <c r="O116" s="90" t="str">
        <f t="shared" si="5"/>
        <v/>
      </c>
      <c r="Q116" s="48" t="str">
        <f>IF('Pivot Timeløn'!A116=0,"",'Pivot Timeløn'!A116)</f>
        <v/>
      </c>
      <c r="R116" s="48" t="str">
        <f>IF('Pivot Timeløn'!A116=0,"",'Pivot Timeløn'!B116)</f>
        <v/>
      </c>
      <c r="S116" s="68" t="str">
        <f>IF('Pivot Timeløn'!A116=0,"",'Pivot Timeløn'!C116)</f>
        <v/>
      </c>
    </row>
    <row r="117" spans="1:19" x14ac:dyDescent="0.25">
      <c r="A117" s="29">
        <v>114</v>
      </c>
      <c r="B117" s="71" t="str">
        <f>IFERROR(VLOOKUP($A117,Baggrundsark!$AP$4:$AU$2502,2,FALSE),"")</f>
        <v/>
      </c>
      <c r="C117" s="71" t="str">
        <f>IFERROR(VLOOKUP($A117,Baggrundsark!$AP$4:$AU$2502,3,FALSE),"")</f>
        <v/>
      </c>
      <c r="D117" s="71" t="str">
        <f>IFERROR(VLOOKUP($A117,Baggrundsark!$AP$4:$AU$2502,4,FALSE),"")</f>
        <v/>
      </c>
      <c r="E117" s="71" t="str">
        <f>IFERROR(VLOOKUP($A117,Baggrundsark!$AP$4:$AW$2502,5,FALSE),"")</f>
        <v/>
      </c>
      <c r="F117" s="71" t="str">
        <f>IF(IFERROR(VLOOKUP($A117,Baggrundsark!$AP$4:$AW$2502,6,FALSE),"")=0,"",IFERROR(VLOOKUP($A117,Baggrundsark!$AP$4:$AW$2502,6,FALSE),""))</f>
        <v/>
      </c>
      <c r="G117" s="79"/>
      <c r="H117" s="80" t="str">
        <f t="shared" si="3"/>
        <v/>
      </c>
      <c r="I117" s="79"/>
      <c r="J117" s="79"/>
      <c r="K117" s="79"/>
      <c r="L117" s="79"/>
      <c r="M117" s="79"/>
      <c r="N117" s="81" t="str">
        <f t="shared" si="4"/>
        <v/>
      </c>
      <c r="O117" s="90" t="str">
        <f t="shared" si="5"/>
        <v/>
      </c>
      <c r="Q117" s="48" t="str">
        <f>IF('Pivot Timeløn'!A117=0,"",'Pivot Timeløn'!A117)</f>
        <v/>
      </c>
      <c r="R117" s="48" t="str">
        <f>IF('Pivot Timeløn'!A117=0,"",'Pivot Timeløn'!B117)</f>
        <v/>
      </c>
      <c r="S117" s="68" t="str">
        <f>IF('Pivot Timeløn'!A117=0,"",'Pivot Timeløn'!C117)</f>
        <v/>
      </c>
    </row>
    <row r="118" spans="1:19" x14ac:dyDescent="0.25">
      <c r="A118" s="29">
        <v>115</v>
      </c>
      <c r="B118" s="71" t="str">
        <f>IFERROR(VLOOKUP($A118,Baggrundsark!$AP$4:$AU$2502,2,FALSE),"")</f>
        <v/>
      </c>
      <c r="C118" s="71" t="str">
        <f>IFERROR(VLOOKUP($A118,Baggrundsark!$AP$4:$AU$2502,3,FALSE),"")</f>
        <v/>
      </c>
      <c r="D118" s="71" t="str">
        <f>IFERROR(VLOOKUP($A118,Baggrundsark!$AP$4:$AU$2502,4,FALSE),"")</f>
        <v/>
      </c>
      <c r="E118" s="71" t="str">
        <f>IFERROR(VLOOKUP($A118,Baggrundsark!$AP$4:$AW$2502,5,FALSE),"")</f>
        <v/>
      </c>
      <c r="F118" s="71" t="str">
        <f>IF(IFERROR(VLOOKUP($A118,Baggrundsark!$AP$4:$AW$2502,6,FALSE),"")=0,"",IFERROR(VLOOKUP($A118,Baggrundsark!$AP$4:$AW$2502,6,FALSE),""))</f>
        <v/>
      </c>
      <c r="G118" s="79"/>
      <c r="H118" s="80" t="str">
        <f t="shared" si="3"/>
        <v/>
      </c>
      <c r="I118" s="79"/>
      <c r="J118" s="79"/>
      <c r="K118" s="79"/>
      <c r="L118" s="79"/>
      <c r="M118" s="79"/>
      <c r="N118" s="81" t="str">
        <f t="shared" si="4"/>
        <v/>
      </c>
      <c r="O118" s="90" t="str">
        <f t="shared" si="5"/>
        <v/>
      </c>
      <c r="Q118" s="48" t="str">
        <f>IF('Pivot Timeløn'!A118=0,"",'Pivot Timeløn'!A118)</f>
        <v/>
      </c>
      <c r="R118" s="48" t="str">
        <f>IF('Pivot Timeløn'!A118=0,"",'Pivot Timeløn'!B118)</f>
        <v/>
      </c>
      <c r="S118" s="68" t="str">
        <f>IF('Pivot Timeløn'!A118=0,"",'Pivot Timeløn'!C118)</f>
        <v/>
      </c>
    </row>
    <row r="119" spans="1:19" x14ac:dyDescent="0.25">
      <c r="A119" s="29">
        <v>116</v>
      </c>
      <c r="B119" s="71" t="str">
        <f>IFERROR(VLOOKUP($A119,Baggrundsark!$AP$4:$AU$2502,2,FALSE),"")</f>
        <v/>
      </c>
      <c r="C119" s="71" t="str">
        <f>IFERROR(VLOOKUP($A119,Baggrundsark!$AP$4:$AU$2502,3,FALSE),"")</f>
        <v/>
      </c>
      <c r="D119" s="71" t="str">
        <f>IFERROR(VLOOKUP($A119,Baggrundsark!$AP$4:$AU$2502,4,FALSE),"")</f>
        <v/>
      </c>
      <c r="E119" s="71" t="str">
        <f>IFERROR(VLOOKUP($A119,Baggrundsark!$AP$4:$AW$2502,5,FALSE),"")</f>
        <v/>
      </c>
      <c r="F119" s="71" t="str">
        <f>IF(IFERROR(VLOOKUP($A119,Baggrundsark!$AP$4:$AW$2502,6,FALSE),"")=0,"",IFERROR(VLOOKUP($A119,Baggrundsark!$AP$4:$AW$2502,6,FALSE),""))</f>
        <v/>
      </c>
      <c r="G119" s="79"/>
      <c r="H119" s="80" t="str">
        <f t="shared" si="3"/>
        <v/>
      </c>
      <c r="I119" s="79"/>
      <c r="J119" s="79"/>
      <c r="K119" s="79"/>
      <c r="L119" s="79"/>
      <c r="M119" s="79"/>
      <c r="N119" s="81" t="str">
        <f t="shared" si="4"/>
        <v/>
      </c>
      <c r="O119" s="90" t="str">
        <f t="shared" si="5"/>
        <v/>
      </c>
      <c r="Q119" s="48" t="str">
        <f>IF('Pivot Timeløn'!A119=0,"",'Pivot Timeløn'!A119)</f>
        <v/>
      </c>
      <c r="R119" s="48" t="str">
        <f>IF('Pivot Timeløn'!A119=0,"",'Pivot Timeløn'!B119)</f>
        <v/>
      </c>
      <c r="S119" s="68" t="str">
        <f>IF('Pivot Timeløn'!A119=0,"",'Pivot Timeløn'!C119)</f>
        <v/>
      </c>
    </row>
    <row r="120" spans="1:19" x14ac:dyDescent="0.25">
      <c r="A120" s="29">
        <v>117</v>
      </c>
      <c r="B120" s="71" t="str">
        <f>IFERROR(VLOOKUP($A120,Baggrundsark!$AP$4:$AU$2502,2,FALSE),"")</f>
        <v/>
      </c>
      <c r="C120" s="71" t="str">
        <f>IFERROR(VLOOKUP($A120,Baggrundsark!$AP$4:$AU$2502,3,FALSE),"")</f>
        <v/>
      </c>
      <c r="D120" s="71" t="str">
        <f>IFERROR(VLOOKUP($A120,Baggrundsark!$AP$4:$AU$2502,4,FALSE),"")</f>
        <v/>
      </c>
      <c r="E120" s="71" t="str">
        <f>IFERROR(VLOOKUP($A120,Baggrundsark!$AP$4:$AW$2502,5,FALSE),"")</f>
        <v/>
      </c>
      <c r="F120" s="71" t="str">
        <f>IF(IFERROR(VLOOKUP($A120,Baggrundsark!$AP$4:$AW$2502,6,FALSE),"")=0,"",IFERROR(VLOOKUP($A120,Baggrundsark!$AP$4:$AW$2502,6,FALSE),""))</f>
        <v/>
      </c>
      <c r="G120" s="79"/>
      <c r="H120" s="80" t="str">
        <f t="shared" si="3"/>
        <v/>
      </c>
      <c r="I120" s="79"/>
      <c r="J120" s="79"/>
      <c r="K120" s="79"/>
      <c r="L120" s="79"/>
      <c r="M120" s="79"/>
      <c r="N120" s="81" t="str">
        <f t="shared" si="4"/>
        <v/>
      </c>
      <c r="O120" s="90" t="str">
        <f t="shared" si="5"/>
        <v/>
      </c>
      <c r="Q120" s="48" t="str">
        <f>IF('Pivot Timeløn'!A120=0,"",'Pivot Timeløn'!A120)</f>
        <v/>
      </c>
      <c r="R120" s="48" t="str">
        <f>IF('Pivot Timeløn'!A120=0,"",'Pivot Timeløn'!B120)</f>
        <v/>
      </c>
      <c r="S120" s="68" t="str">
        <f>IF('Pivot Timeløn'!A120=0,"",'Pivot Timeløn'!C120)</f>
        <v/>
      </c>
    </row>
    <row r="121" spans="1:19" x14ac:dyDescent="0.25">
      <c r="A121" s="29">
        <v>118</v>
      </c>
      <c r="B121" s="71" t="str">
        <f>IFERROR(VLOOKUP($A121,Baggrundsark!$AP$4:$AU$2502,2,FALSE),"")</f>
        <v/>
      </c>
      <c r="C121" s="71" t="str">
        <f>IFERROR(VLOOKUP($A121,Baggrundsark!$AP$4:$AU$2502,3,FALSE),"")</f>
        <v/>
      </c>
      <c r="D121" s="71" t="str">
        <f>IFERROR(VLOOKUP($A121,Baggrundsark!$AP$4:$AU$2502,4,FALSE),"")</f>
        <v/>
      </c>
      <c r="E121" s="71" t="str">
        <f>IFERROR(VLOOKUP($A121,Baggrundsark!$AP$4:$AW$2502,5,FALSE),"")</f>
        <v/>
      </c>
      <c r="F121" s="71" t="str">
        <f>IF(IFERROR(VLOOKUP($A121,Baggrundsark!$AP$4:$AW$2502,6,FALSE),"")=0,"",IFERROR(VLOOKUP($A121,Baggrundsark!$AP$4:$AW$2502,6,FALSE),""))</f>
        <v/>
      </c>
      <c r="G121" s="79"/>
      <c r="H121" s="80" t="str">
        <f t="shared" si="3"/>
        <v/>
      </c>
      <c r="I121" s="79"/>
      <c r="J121" s="79"/>
      <c r="K121" s="79"/>
      <c r="L121" s="79"/>
      <c r="M121" s="79"/>
      <c r="N121" s="81" t="str">
        <f t="shared" si="4"/>
        <v/>
      </c>
      <c r="O121" s="90" t="str">
        <f t="shared" si="5"/>
        <v/>
      </c>
      <c r="Q121" s="48" t="str">
        <f>IF('Pivot Timeløn'!A121=0,"",'Pivot Timeløn'!A121)</f>
        <v/>
      </c>
      <c r="R121" s="48" t="str">
        <f>IF('Pivot Timeløn'!A121=0,"",'Pivot Timeløn'!B121)</f>
        <v/>
      </c>
      <c r="S121" s="68" t="str">
        <f>IF('Pivot Timeløn'!A121=0,"",'Pivot Timeløn'!C121)</f>
        <v/>
      </c>
    </row>
    <row r="122" spans="1:19" x14ac:dyDescent="0.25">
      <c r="A122" s="29">
        <v>119</v>
      </c>
      <c r="B122" s="71" t="str">
        <f>IFERROR(VLOOKUP($A122,Baggrundsark!$AP$4:$AU$2502,2,FALSE),"")</f>
        <v/>
      </c>
      <c r="C122" s="71" t="str">
        <f>IFERROR(VLOOKUP($A122,Baggrundsark!$AP$4:$AU$2502,3,FALSE),"")</f>
        <v/>
      </c>
      <c r="D122" s="71" t="str">
        <f>IFERROR(VLOOKUP($A122,Baggrundsark!$AP$4:$AU$2502,4,FALSE),"")</f>
        <v/>
      </c>
      <c r="E122" s="71" t="str">
        <f>IFERROR(VLOOKUP($A122,Baggrundsark!$AP$4:$AW$2502,5,FALSE),"")</f>
        <v/>
      </c>
      <c r="F122" s="71" t="str">
        <f>IF(IFERROR(VLOOKUP($A122,Baggrundsark!$AP$4:$AW$2502,6,FALSE),"")=0,"",IFERROR(VLOOKUP($A122,Baggrundsark!$AP$4:$AW$2502,6,FALSE),""))</f>
        <v/>
      </c>
      <c r="G122" s="79"/>
      <c r="H122" s="80" t="str">
        <f t="shared" si="3"/>
        <v/>
      </c>
      <c r="I122" s="79"/>
      <c r="J122" s="79"/>
      <c r="K122" s="79"/>
      <c r="L122" s="79"/>
      <c r="M122" s="79"/>
      <c r="N122" s="81" t="str">
        <f t="shared" si="4"/>
        <v/>
      </c>
      <c r="O122" s="90" t="str">
        <f t="shared" si="5"/>
        <v/>
      </c>
      <c r="Q122" s="48" t="str">
        <f>IF('Pivot Timeløn'!A122=0,"",'Pivot Timeløn'!A122)</f>
        <v/>
      </c>
      <c r="R122" s="48" t="str">
        <f>IF('Pivot Timeløn'!A122=0,"",'Pivot Timeløn'!B122)</f>
        <v/>
      </c>
      <c r="S122" s="68" t="str">
        <f>IF('Pivot Timeløn'!A122=0,"",'Pivot Timeløn'!C122)</f>
        <v/>
      </c>
    </row>
    <row r="123" spans="1:19" x14ac:dyDescent="0.25">
      <c r="A123" s="29">
        <v>120</v>
      </c>
      <c r="B123" s="71" t="str">
        <f>IFERROR(VLOOKUP($A123,Baggrundsark!$AP$4:$AU$2502,2,FALSE),"")</f>
        <v/>
      </c>
      <c r="C123" s="71" t="str">
        <f>IFERROR(VLOOKUP($A123,Baggrundsark!$AP$4:$AU$2502,3,FALSE),"")</f>
        <v/>
      </c>
      <c r="D123" s="71" t="str">
        <f>IFERROR(VLOOKUP($A123,Baggrundsark!$AP$4:$AU$2502,4,FALSE),"")</f>
        <v/>
      </c>
      <c r="E123" s="71" t="str">
        <f>IFERROR(VLOOKUP($A123,Baggrundsark!$AP$4:$AW$2502,5,FALSE),"")</f>
        <v/>
      </c>
      <c r="F123" s="71" t="str">
        <f>IF(IFERROR(VLOOKUP($A123,Baggrundsark!$AP$4:$AW$2502,6,FALSE),"")=0,"",IFERROR(VLOOKUP($A123,Baggrundsark!$AP$4:$AW$2502,6,FALSE),""))</f>
        <v/>
      </c>
      <c r="G123" s="79"/>
      <c r="H123" s="80" t="str">
        <f t="shared" si="3"/>
        <v/>
      </c>
      <c r="I123" s="79"/>
      <c r="J123" s="79"/>
      <c r="K123" s="79"/>
      <c r="L123" s="79"/>
      <c r="M123" s="79"/>
      <c r="N123" s="81" t="str">
        <f t="shared" si="4"/>
        <v/>
      </c>
      <c r="O123" s="90" t="str">
        <f t="shared" si="5"/>
        <v/>
      </c>
      <c r="Q123" s="48" t="str">
        <f>IF('Pivot Timeløn'!A123=0,"",'Pivot Timeløn'!A123)</f>
        <v/>
      </c>
      <c r="R123" s="48" t="str">
        <f>IF('Pivot Timeløn'!A123=0,"",'Pivot Timeløn'!B123)</f>
        <v/>
      </c>
      <c r="S123" s="68" t="str">
        <f>IF('Pivot Timeløn'!A123=0,"",'Pivot Timeløn'!C123)</f>
        <v/>
      </c>
    </row>
    <row r="124" spans="1:19" x14ac:dyDescent="0.25">
      <c r="A124" s="29">
        <v>121</v>
      </c>
      <c r="B124" s="71" t="str">
        <f>IFERROR(VLOOKUP($A124,Baggrundsark!$AP$4:$AU$2502,2,FALSE),"")</f>
        <v/>
      </c>
      <c r="C124" s="71" t="str">
        <f>IFERROR(VLOOKUP($A124,Baggrundsark!$AP$4:$AU$2502,3,FALSE),"")</f>
        <v/>
      </c>
      <c r="D124" s="71" t="str">
        <f>IFERROR(VLOOKUP($A124,Baggrundsark!$AP$4:$AU$2502,4,FALSE),"")</f>
        <v/>
      </c>
      <c r="E124" s="71" t="str">
        <f>IFERROR(VLOOKUP($A124,Baggrundsark!$AP$4:$AW$2502,5,FALSE),"")</f>
        <v/>
      </c>
      <c r="F124" s="71" t="str">
        <f>IF(IFERROR(VLOOKUP($A124,Baggrundsark!$AP$4:$AW$2502,6,FALSE),"")=0,"",IFERROR(VLOOKUP($A124,Baggrundsark!$AP$4:$AW$2502,6,FALSE),""))</f>
        <v/>
      </c>
      <c r="G124" s="79"/>
      <c r="H124" s="80" t="str">
        <f t="shared" si="3"/>
        <v/>
      </c>
      <c r="I124" s="79"/>
      <c r="J124" s="79"/>
      <c r="K124" s="79"/>
      <c r="L124" s="79"/>
      <c r="M124" s="79"/>
      <c r="N124" s="81" t="str">
        <f t="shared" si="4"/>
        <v/>
      </c>
      <c r="O124" s="90" t="str">
        <f t="shared" si="5"/>
        <v/>
      </c>
      <c r="Q124" s="48" t="str">
        <f>IF('Pivot Timeløn'!A124=0,"",'Pivot Timeløn'!A124)</f>
        <v/>
      </c>
      <c r="R124" s="48" t="str">
        <f>IF('Pivot Timeløn'!A124=0,"",'Pivot Timeløn'!B124)</f>
        <v/>
      </c>
      <c r="S124" s="68" t="str">
        <f>IF('Pivot Timeløn'!A124=0,"",'Pivot Timeløn'!C124)</f>
        <v/>
      </c>
    </row>
    <row r="125" spans="1:19" x14ac:dyDescent="0.25">
      <c r="A125" s="29">
        <v>122</v>
      </c>
      <c r="B125" s="71" t="str">
        <f>IFERROR(VLOOKUP($A125,Baggrundsark!$AP$4:$AU$2502,2,FALSE),"")</f>
        <v/>
      </c>
      <c r="C125" s="71" t="str">
        <f>IFERROR(VLOOKUP($A125,Baggrundsark!$AP$4:$AU$2502,3,FALSE),"")</f>
        <v/>
      </c>
      <c r="D125" s="71" t="str">
        <f>IFERROR(VLOOKUP($A125,Baggrundsark!$AP$4:$AU$2502,4,FALSE),"")</f>
        <v/>
      </c>
      <c r="E125" s="71" t="str">
        <f>IFERROR(VLOOKUP($A125,Baggrundsark!$AP$4:$AW$2502,5,FALSE),"")</f>
        <v/>
      </c>
      <c r="F125" s="71" t="str">
        <f>IF(IFERROR(VLOOKUP($A125,Baggrundsark!$AP$4:$AW$2502,6,FALSE),"")=0,"",IFERROR(VLOOKUP($A125,Baggrundsark!$AP$4:$AW$2502,6,FALSE),""))</f>
        <v/>
      </c>
      <c r="G125" s="79"/>
      <c r="H125" s="80" t="str">
        <f t="shared" si="3"/>
        <v/>
      </c>
      <c r="I125" s="79"/>
      <c r="J125" s="79"/>
      <c r="K125" s="79"/>
      <c r="L125" s="79"/>
      <c r="M125" s="79"/>
      <c r="N125" s="81" t="str">
        <f t="shared" si="4"/>
        <v/>
      </c>
      <c r="O125" s="90" t="str">
        <f t="shared" si="5"/>
        <v/>
      </c>
      <c r="Q125" s="48" t="str">
        <f>IF('Pivot Timeløn'!A125=0,"",'Pivot Timeløn'!A125)</f>
        <v/>
      </c>
      <c r="R125" s="48" t="str">
        <f>IF('Pivot Timeløn'!A125=0,"",'Pivot Timeløn'!B125)</f>
        <v/>
      </c>
      <c r="S125" s="68" t="str">
        <f>IF('Pivot Timeløn'!A125=0,"",'Pivot Timeløn'!C125)</f>
        <v/>
      </c>
    </row>
    <row r="126" spans="1:19" x14ac:dyDescent="0.25">
      <c r="A126" s="29">
        <v>123</v>
      </c>
      <c r="B126" s="71" t="str">
        <f>IFERROR(VLOOKUP($A126,Baggrundsark!$AP$4:$AU$2502,2,FALSE),"")</f>
        <v/>
      </c>
      <c r="C126" s="71" t="str">
        <f>IFERROR(VLOOKUP($A126,Baggrundsark!$AP$4:$AU$2502,3,FALSE),"")</f>
        <v/>
      </c>
      <c r="D126" s="71" t="str">
        <f>IFERROR(VLOOKUP($A126,Baggrundsark!$AP$4:$AU$2502,4,FALSE),"")</f>
        <v/>
      </c>
      <c r="E126" s="71" t="str">
        <f>IFERROR(VLOOKUP($A126,Baggrundsark!$AP$4:$AW$2502,5,FALSE),"")</f>
        <v/>
      </c>
      <c r="F126" s="71" t="str">
        <f>IF(IFERROR(VLOOKUP($A126,Baggrundsark!$AP$4:$AW$2502,6,FALSE),"")=0,"",IFERROR(VLOOKUP($A126,Baggrundsark!$AP$4:$AW$2502,6,FALSE),""))</f>
        <v/>
      </c>
      <c r="G126" s="79"/>
      <c r="H126" s="80" t="str">
        <f t="shared" si="3"/>
        <v/>
      </c>
      <c r="I126" s="79"/>
      <c r="J126" s="79"/>
      <c r="K126" s="79"/>
      <c r="L126" s="79"/>
      <c r="M126" s="79"/>
      <c r="N126" s="81" t="str">
        <f t="shared" si="4"/>
        <v/>
      </c>
      <c r="O126" s="90" t="str">
        <f t="shared" si="5"/>
        <v/>
      </c>
      <c r="Q126" s="48" t="str">
        <f>IF('Pivot Timeløn'!A126=0,"",'Pivot Timeløn'!A126)</f>
        <v/>
      </c>
      <c r="R126" s="48" t="str">
        <f>IF('Pivot Timeløn'!A126=0,"",'Pivot Timeløn'!B126)</f>
        <v/>
      </c>
      <c r="S126" s="68" t="str">
        <f>IF('Pivot Timeløn'!A126=0,"",'Pivot Timeløn'!C126)</f>
        <v/>
      </c>
    </row>
    <row r="127" spans="1:19" x14ac:dyDescent="0.25">
      <c r="A127" s="29">
        <v>124</v>
      </c>
      <c r="B127" s="71" t="str">
        <f>IFERROR(VLOOKUP($A127,Baggrundsark!$AP$4:$AU$2502,2,FALSE),"")</f>
        <v/>
      </c>
      <c r="C127" s="71" t="str">
        <f>IFERROR(VLOOKUP($A127,Baggrundsark!$AP$4:$AU$2502,3,FALSE),"")</f>
        <v/>
      </c>
      <c r="D127" s="71" t="str">
        <f>IFERROR(VLOOKUP($A127,Baggrundsark!$AP$4:$AU$2502,4,FALSE),"")</f>
        <v/>
      </c>
      <c r="E127" s="71" t="str">
        <f>IFERROR(VLOOKUP($A127,Baggrundsark!$AP$4:$AW$2502,5,FALSE),"")</f>
        <v/>
      </c>
      <c r="F127" s="71" t="str">
        <f>IF(IFERROR(VLOOKUP($A127,Baggrundsark!$AP$4:$AW$2502,6,FALSE),"")=0,"",IFERROR(VLOOKUP($A127,Baggrundsark!$AP$4:$AW$2502,6,FALSE),""))</f>
        <v/>
      </c>
      <c r="G127" s="79"/>
      <c r="H127" s="80" t="str">
        <f t="shared" si="3"/>
        <v/>
      </c>
      <c r="I127" s="79"/>
      <c r="J127" s="79"/>
      <c r="K127" s="79"/>
      <c r="L127" s="79"/>
      <c r="M127" s="79"/>
      <c r="N127" s="81" t="str">
        <f t="shared" si="4"/>
        <v/>
      </c>
      <c r="O127" s="90" t="str">
        <f t="shared" si="5"/>
        <v/>
      </c>
      <c r="Q127" s="48" t="str">
        <f>IF('Pivot Timeløn'!A127=0,"",'Pivot Timeløn'!A127)</f>
        <v/>
      </c>
      <c r="R127" s="48" t="str">
        <f>IF('Pivot Timeløn'!A127=0,"",'Pivot Timeløn'!B127)</f>
        <v/>
      </c>
      <c r="S127" s="68" t="str">
        <f>IF('Pivot Timeløn'!A127=0,"",'Pivot Timeløn'!C127)</f>
        <v/>
      </c>
    </row>
    <row r="128" spans="1:19" x14ac:dyDescent="0.25">
      <c r="A128" s="29">
        <v>125</v>
      </c>
      <c r="B128" s="71" t="str">
        <f>IFERROR(VLOOKUP($A128,Baggrundsark!$AP$4:$AU$2502,2,FALSE),"")</f>
        <v/>
      </c>
      <c r="C128" s="71" t="str">
        <f>IFERROR(VLOOKUP($A128,Baggrundsark!$AP$4:$AU$2502,3,FALSE),"")</f>
        <v/>
      </c>
      <c r="D128" s="71" t="str">
        <f>IFERROR(VLOOKUP($A128,Baggrundsark!$AP$4:$AU$2502,4,FALSE),"")</f>
        <v/>
      </c>
      <c r="E128" s="71" t="str">
        <f>IFERROR(VLOOKUP($A128,Baggrundsark!$AP$4:$AW$2502,5,FALSE),"")</f>
        <v/>
      </c>
      <c r="F128" s="71" t="str">
        <f>IF(IFERROR(VLOOKUP($A128,Baggrundsark!$AP$4:$AW$2502,6,FALSE),"")=0,"",IFERROR(VLOOKUP($A128,Baggrundsark!$AP$4:$AW$2502,6,FALSE),""))</f>
        <v/>
      </c>
      <c r="G128" s="79"/>
      <c r="H128" s="80" t="str">
        <f t="shared" si="3"/>
        <v/>
      </c>
      <c r="I128" s="79"/>
      <c r="J128" s="79"/>
      <c r="K128" s="79"/>
      <c r="L128" s="79"/>
      <c r="M128" s="79"/>
      <c r="N128" s="81" t="str">
        <f t="shared" si="4"/>
        <v/>
      </c>
      <c r="O128" s="90" t="str">
        <f t="shared" si="5"/>
        <v/>
      </c>
      <c r="Q128" s="48" t="str">
        <f>IF('Pivot Timeløn'!A128=0,"",'Pivot Timeløn'!A128)</f>
        <v/>
      </c>
      <c r="R128" s="48" t="str">
        <f>IF('Pivot Timeløn'!A128=0,"",'Pivot Timeløn'!B128)</f>
        <v/>
      </c>
      <c r="S128" s="68" t="str">
        <f>IF('Pivot Timeløn'!A128=0,"",'Pivot Timeløn'!C128)</f>
        <v/>
      </c>
    </row>
    <row r="129" spans="1:19" x14ac:dyDescent="0.25">
      <c r="A129" s="29">
        <v>126</v>
      </c>
      <c r="B129" s="71" t="str">
        <f>IFERROR(VLOOKUP($A129,Baggrundsark!$AP$4:$AU$2502,2,FALSE),"")</f>
        <v/>
      </c>
      <c r="C129" s="71" t="str">
        <f>IFERROR(VLOOKUP($A129,Baggrundsark!$AP$4:$AU$2502,3,FALSE),"")</f>
        <v/>
      </c>
      <c r="D129" s="71" t="str">
        <f>IFERROR(VLOOKUP($A129,Baggrundsark!$AP$4:$AU$2502,4,FALSE),"")</f>
        <v/>
      </c>
      <c r="E129" s="71" t="str">
        <f>IFERROR(VLOOKUP($A129,Baggrundsark!$AP$4:$AW$2502,5,FALSE),"")</f>
        <v/>
      </c>
      <c r="F129" s="71" t="str">
        <f>IF(IFERROR(VLOOKUP($A129,Baggrundsark!$AP$4:$AW$2502,6,FALSE),"")=0,"",IFERROR(VLOOKUP($A129,Baggrundsark!$AP$4:$AW$2502,6,FALSE),""))</f>
        <v/>
      </c>
      <c r="G129" s="79"/>
      <c r="H129" s="80" t="str">
        <f t="shared" si="3"/>
        <v/>
      </c>
      <c r="I129" s="79"/>
      <c r="J129" s="79"/>
      <c r="K129" s="79"/>
      <c r="L129" s="79"/>
      <c r="M129" s="79"/>
      <c r="N129" s="81" t="str">
        <f t="shared" si="4"/>
        <v/>
      </c>
      <c r="O129" s="90" t="str">
        <f t="shared" si="5"/>
        <v/>
      </c>
      <c r="Q129" s="48" t="str">
        <f>IF('Pivot Timeløn'!A129=0,"",'Pivot Timeløn'!A129)</f>
        <v/>
      </c>
      <c r="R129" s="48" t="str">
        <f>IF('Pivot Timeløn'!A129=0,"",'Pivot Timeløn'!B129)</f>
        <v/>
      </c>
      <c r="S129" s="68" t="str">
        <f>IF('Pivot Timeløn'!A129=0,"",'Pivot Timeløn'!C129)</f>
        <v/>
      </c>
    </row>
    <row r="130" spans="1:19" x14ac:dyDescent="0.25">
      <c r="A130" s="29">
        <v>127</v>
      </c>
      <c r="B130" s="71" t="str">
        <f>IFERROR(VLOOKUP($A130,Baggrundsark!$AP$4:$AU$2502,2,FALSE),"")</f>
        <v/>
      </c>
      <c r="C130" s="71" t="str">
        <f>IFERROR(VLOOKUP($A130,Baggrundsark!$AP$4:$AU$2502,3,FALSE),"")</f>
        <v/>
      </c>
      <c r="D130" s="71" t="str">
        <f>IFERROR(VLOOKUP($A130,Baggrundsark!$AP$4:$AU$2502,4,FALSE),"")</f>
        <v/>
      </c>
      <c r="E130" s="71" t="str">
        <f>IFERROR(VLOOKUP($A130,Baggrundsark!$AP$4:$AW$2502,5,FALSE),"")</f>
        <v/>
      </c>
      <c r="F130" s="71" t="str">
        <f>IF(IFERROR(VLOOKUP($A130,Baggrundsark!$AP$4:$AW$2502,6,FALSE),"")=0,"",IFERROR(VLOOKUP($A130,Baggrundsark!$AP$4:$AW$2502,6,FALSE),""))</f>
        <v/>
      </c>
      <c r="G130" s="79"/>
      <c r="H130" s="80" t="str">
        <f t="shared" si="3"/>
        <v/>
      </c>
      <c r="I130" s="79"/>
      <c r="J130" s="79"/>
      <c r="K130" s="79"/>
      <c r="L130" s="79"/>
      <c r="M130" s="79"/>
      <c r="N130" s="81" t="str">
        <f t="shared" si="4"/>
        <v/>
      </c>
      <c r="O130" s="90" t="str">
        <f t="shared" si="5"/>
        <v/>
      </c>
      <c r="Q130" s="48" t="str">
        <f>IF('Pivot Timeløn'!A130=0,"",'Pivot Timeløn'!A130)</f>
        <v/>
      </c>
      <c r="R130" s="48" t="str">
        <f>IF('Pivot Timeløn'!A130=0,"",'Pivot Timeløn'!B130)</f>
        <v/>
      </c>
      <c r="S130" s="68" t="str">
        <f>IF('Pivot Timeløn'!A130=0,"",'Pivot Timeløn'!C130)</f>
        <v/>
      </c>
    </row>
    <row r="131" spans="1:19" x14ac:dyDescent="0.25">
      <c r="A131" s="29">
        <v>128</v>
      </c>
      <c r="B131" s="71" t="str">
        <f>IFERROR(VLOOKUP($A131,Baggrundsark!$AP$4:$AU$2502,2,FALSE),"")</f>
        <v/>
      </c>
      <c r="C131" s="71" t="str">
        <f>IFERROR(VLOOKUP($A131,Baggrundsark!$AP$4:$AU$2502,3,FALSE),"")</f>
        <v/>
      </c>
      <c r="D131" s="71" t="str">
        <f>IFERROR(VLOOKUP($A131,Baggrundsark!$AP$4:$AU$2502,4,FALSE),"")</f>
        <v/>
      </c>
      <c r="E131" s="71" t="str">
        <f>IFERROR(VLOOKUP($A131,Baggrundsark!$AP$4:$AW$2502,5,FALSE),"")</f>
        <v/>
      </c>
      <c r="F131" s="71" t="str">
        <f>IF(IFERROR(VLOOKUP($A131,Baggrundsark!$AP$4:$AW$2502,6,FALSE),"")=0,"",IFERROR(VLOOKUP($A131,Baggrundsark!$AP$4:$AW$2502,6,FALSE),""))</f>
        <v/>
      </c>
      <c r="G131" s="79"/>
      <c r="H131" s="80" t="str">
        <f t="shared" si="3"/>
        <v/>
      </c>
      <c r="I131" s="79"/>
      <c r="J131" s="79"/>
      <c r="K131" s="79"/>
      <c r="L131" s="79"/>
      <c r="M131" s="79"/>
      <c r="N131" s="81" t="str">
        <f t="shared" si="4"/>
        <v/>
      </c>
      <c r="O131" s="90" t="str">
        <f t="shared" si="5"/>
        <v/>
      </c>
      <c r="Q131" s="48" t="str">
        <f>IF('Pivot Timeløn'!A131=0,"",'Pivot Timeløn'!A131)</f>
        <v/>
      </c>
      <c r="R131" s="48" t="str">
        <f>IF('Pivot Timeløn'!A131=0,"",'Pivot Timeløn'!B131)</f>
        <v/>
      </c>
      <c r="S131" s="68" t="str">
        <f>IF('Pivot Timeløn'!A131=0,"",'Pivot Timeløn'!C131)</f>
        <v/>
      </c>
    </row>
    <row r="132" spans="1:19" x14ac:dyDescent="0.25">
      <c r="A132" s="29">
        <v>129</v>
      </c>
      <c r="B132" s="71" t="str">
        <f>IFERROR(VLOOKUP($A132,Baggrundsark!$AP$4:$AU$2502,2,FALSE),"")</f>
        <v/>
      </c>
      <c r="C132" s="71" t="str">
        <f>IFERROR(VLOOKUP($A132,Baggrundsark!$AP$4:$AU$2502,3,FALSE),"")</f>
        <v/>
      </c>
      <c r="D132" s="71" t="str">
        <f>IFERROR(VLOOKUP($A132,Baggrundsark!$AP$4:$AU$2502,4,FALSE),"")</f>
        <v/>
      </c>
      <c r="E132" s="71" t="str">
        <f>IFERROR(VLOOKUP($A132,Baggrundsark!$AP$4:$AW$2502,5,FALSE),"")</f>
        <v/>
      </c>
      <c r="F132" s="71" t="str">
        <f>IF(IFERROR(VLOOKUP($A132,Baggrundsark!$AP$4:$AW$2502,6,FALSE),"")=0,"",IFERROR(VLOOKUP($A132,Baggrundsark!$AP$4:$AW$2502,6,FALSE),""))</f>
        <v/>
      </c>
      <c r="G132" s="79"/>
      <c r="H132" s="80" t="str">
        <f t="shared" si="3"/>
        <v/>
      </c>
      <c r="I132" s="79"/>
      <c r="J132" s="79"/>
      <c r="K132" s="79"/>
      <c r="L132" s="79"/>
      <c r="M132" s="79"/>
      <c r="N132" s="81" t="str">
        <f t="shared" si="4"/>
        <v/>
      </c>
      <c r="O132" s="90" t="str">
        <f t="shared" si="5"/>
        <v/>
      </c>
      <c r="Q132" s="48" t="str">
        <f>IF('Pivot Timeløn'!A132=0,"",'Pivot Timeløn'!A132)</f>
        <v/>
      </c>
      <c r="R132" s="48" t="str">
        <f>IF('Pivot Timeløn'!A132=0,"",'Pivot Timeløn'!B132)</f>
        <v/>
      </c>
      <c r="S132" s="68" t="str">
        <f>IF('Pivot Timeløn'!A132=0,"",'Pivot Timeløn'!C132)</f>
        <v/>
      </c>
    </row>
    <row r="133" spans="1:19" x14ac:dyDescent="0.25">
      <c r="A133" s="29">
        <v>130</v>
      </c>
      <c r="B133" s="71" t="str">
        <f>IFERROR(VLOOKUP($A133,Baggrundsark!$AP$4:$AU$2502,2,FALSE),"")</f>
        <v/>
      </c>
      <c r="C133" s="71" t="str">
        <f>IFERROR(VLOOKUP($A133,Baggrundsark!$AP$4:$AU$2502,3,FALSE),"")</f>
        <v/>
      </c>
      <c r="D133" s="71" t="str">
        <f>IFERROR(VLOOKUP($A133,Baggrundsark!$AP$4:$AU$2502,4,FALSE),"")</f>
        <v/>
      </c>
      <c r="E133" s="71" t="str">
        <f>IFERROR(VLOOKUP($A133,Baggrundsark!$AP$4:$AW$2502,5,FALSE),"")</f>
        <v/>
      </c>
      <c r="F133" s="71" t="str">
        <f>IF(IFERROR(VLOOKUP($A133,Baggrundsark!$AP$4:$AW$2502,6,FALSE),"")=0,"",IFERROR(VLOOKUP($A133,Baggrundsark!$AP$4:$AW$2502,6,FALSE),""))</f>
        <v/>
      </c>
      <c r="G133" s="79"/>
      <c r="H133" s="80" t="str">
        <f t="shared" ref="H133:H196" si="6">IFERROR(N133/G133,"")</f>
        <v/>
      </c>
      <c r="I133" s="79"/>
      <c r="J133" s="79"/>
      <c r="K133" s="79"/>
      <c r="L133" s="79"/>
      <c r="M133" s="79"/>
      <c r="N133" s="81" t="str">
        <f t="shared" ref="N133:N196" si="7">IF(SUM(J133:M133)&gt;0,SUM(J133:M133),"")</f>
        <v/>
      </c>
      <c r="O133" s="90" t="str">
        <f t="shared" ref="O133:O196" si="8">IFERROR(I133*H133,"")</f>
        <v/>
      </c>
      <c r="Q133" s="48" t="str">
        <f>IF('Pivot Timeløn'!A133=0,"",'Pivot Timeløn'!A133)</f>
        <v/>
      </c>
      <c r="R133" s="48" t="str">
        <f>IF('Pivot Timeløn'!A133=0,"",'Pivot Timeløn'!B133)</f>
        <v/>
      </c>
      <c r="S133" s="68" t="str">
        <f>IF('Pivot Timeløn'!A133=0,"",'Pivot Timeløn'!C133)</f>
        <v/>
      </c>
    </row>
    <row r="134" spans="1:19" x14ac:dyDescent="0.25">
      <c r="A134" s="29">
        <v>131</v>
      </c>
      <c r="B134" s="71" t="str">
        <f>IFERROR(VLOOKUP($A134,Baggrundsark!$AP$4:$AU$2502,2,FALSE),"")</f>
        <v/>
      </c>
      <c r="C134" s="71" t="str">
        <f>IFERROR(VLOOKUP($A134,Baggrundsark!$AP$4:$AU$2502,3,FALSE),"")</f>
        <v/>
      </c>
      <c r="D134" s="71" t="str">
        <f>IFERROR(VLOOKUP($A134,Baggrundsark!$AP$4:$AU$2502,4,FALSE),"")</f>
        <v/>
      </c>
      <c r="E134" s="71" t="str">
        <f>IFERROR(VLOOKUP($A134,Baggrundsark!$AP$4:$AW$2502,5,FALSE),"")</f>
        <v/>
      </c>
      <c r="F134" s="71" t="str">
        <f>IF(IFERROR(VLOOKUP($A134,Baggrundsark!$AP$4:$AW$2502,6,FALSE),"")=0,"",IFERROR(VLOOKUP($A134,Baggrundsark!$AP$4:$AW$2502,6,FALSE),""))</f>
        <v/>
      </c>
      <c r="G134" s="79"/>
      <c r="H134" s="80" t="str">
        <f t="shared" si="6"/>
        <v/>
      </c>
      <c r="I134" s="79"/>
      <c r="J134" s="79"/>
      <c r="K134" s="79"/>
      <c r="L134" s="79"/>
      <c r="M134" s="79"/>
      <c r="N134" s="81" t="str">
        <f t="shared" si="7"/>
        <v/>
      </c>
      <c r="O134" s="90" t="str">
        <f t="shared" si="8"/>
        <v/>
      </c>
      <c r="Q134" s="48" t="str">
        <f>IF('Pivot Timeløn'!A134=0,"",'Pivot Timeløn'!A134)</f>
        <v/>
      </c>
      <c r="R134" s="48" t="str">
        <f>IF('Pivot Timeløn'!A134=0,"",'Pivot Timeløn'!B134)</f>
        <v/>
      </c>
      <c r="S134" s="68" t="str">
        <f>IF('Pivot Timeløn'!A134=0,"",'Pivot Timeløn'!C134)</f>
        <v/>
      </c>
    </row>
    <row r="135" spans="1:19" x14ac:dyDescent="0.25">
      <c r="A135" s="29">
        <v>132</v>
      </c>
      <c r="B135" s="71" t="str">
        <f>IFERROR(VLOOKUP($A135,Baggrundsark!$AP$4:$AU$2502,2,FALSE),"")</f>
        <v/>
      </c>
      <c r="C135" s="71" t="str">
        <f>IFERROR(VLOOKUP($A135,Baggrundsark!$AP$4:$AU$2502,3,FALSE),"")</f>
        <v/>
      </c>
      <c r="D135" s="71" t="str">
        <f>IFERROR(VLOOKUP($A135,Baggrundsark!$AP$4:$AU$2502,4,FALSE),"")</f>
        <v/>
      </c>
      <c r="E135" s="71" t="str">
        <f>IFERROR(VLOOKUP($A135,Baggrundsark!$AP$4:$AW$2502,5,FALSE),"")</f>
        <v/>
      </c>
      <c r="F135" s="71" t="str">
        <f>IF(IFERROR(VLOOKUP($A135,Baggrundsark!$AP$4:$AW$2502,6,FALSE),"")=0,"",IFERROR(VLOOKUP($A135,Baggrundsark!$AP$4:$AW$2502,6,FALSE),""))</f>
        <v/>
      </c>
      <c r="G135" s="79"/>
      <c r="H135" s="80" t="str">
        <f t="shared" si="6"/>
        <v/>
      </c>
      <c r="I135" s="79"/>
      <c r="J135" s="79"/>
      <c r="K135" s="79"/>
      <c r="L135" s="79"/>
      <c r="M135" s="79"/>
      <c r="N135" s="81" t="str">
        <f t="shared" si="7"/>
        <v/>
      </c>
      <c r="O135" s="90" t="str">
        <f t="shared" si="8"/>
        <v/>
      </c>
      <c r="Q135" s="48" t="str">
        <f>IF('Pivot Timeløn'!A135=0,"",'Pivot Timeløn'!A135)</f>
        <v/>
      </c>
      <c r="R135" s="48" t="str">
        <f>IF('Pivot Timeløn'!A135=0,"",'Pivot Timeløn'!B135)</f>
        <v/>
      </c>
      <c r="S135" s="68" t="str">
        <f>IF('Pivot Timeløn'!A135=0,"",'Pivot Timeløn'!C135)</f>
        <v/>
      </c>
    </row>
    <row r="136" spans="1:19" x14ac:dyDescent="0.25">
      <c r="A136" s="29">
        <v>133</v>
      </c>
      <c r="B136" s="71" t="str">
        <f>IFERROR(VLOOKUP($A136,Baggrundsark!$AP$4:$AU$2502,2,FALSE),"")</f>
        <v/>
      </c>
      <c r="C136" s="71" t="str">
        <f>IFERROR(VLOOKUP($A136,Baggrundsark!$AP$4:$AU$2502,3,FALSE),"")</f>
        <v/>
      </c>
      <c r="D136" s="71" t="str">
        <f>IFERROR(VLOOKUP($A136,Baggrundsark!$AP$4:$AU$2502,4,FALSE),"")</f>
        <v/>
      </c>
      <c r="E136" s="71" t="str">
        <f>IFERROR(VLOOKUP($A136,Baggrundsark!$AP$4:$AW$2502,5,FALSE),"")</f>
        <v/>
      </c>
      <c r="F136" s="71" t="str">
        <f>IF(IFERROR(VLOOKUP($A136,Baggrundsark!$AP$4:$AW$2502,6,FALSE),"")=0,"",IFERROR(VLOOKUP($A136,Baggrundsark!$AP$4:$AW$2502,6,FALSE),""))</f>
        <v/>
      </c>
      <c r="G136" s="79"/>
      <c r="H136" s="80" t="str">
        <f t="shared" si="6"/>
        <v/>
      </c>
      <c r="I136" s="79"/>
      <c r="J136" s="79"/>
      <c r="K136" s="79"/>
      <c r="L136" s="79"/>
      <c r="M136" s="79"/>
      <c r="N136" s="81" t="str">
        <f t="shared" si="7"/>
        <v/>
      </c>
      <c r="O136" s="90" t="str">
        <f t="shared" si="8"/>
        <v/>
      </c>
      <c r="Q136" s="48" t="str">
        <f>IF('Pivot Timeløn'!A136=0,"",'Pivot Timeløn'!A136)</f>
        <v/>
      </c>
      <c r="R136" s="48" t="str">
        <f>IF('Pivot Timeløn'!A136=0,"",'Pivot Timeløn'!B136)</f>
        <v/>
      </c>
      <c r="S136" s="68" t="str">
        <f>IF('Pivot Timeløn'!A136=0,"",'Pivot Timeløn'!C136)</f>
        <v/>
      </c>
    </row>
    <row r="137" spans="1:19" x14ac:dyDescent="0.25">
      <c r="A137" s="29">
        <v>134</v>
      </c>
      <c r="B137" s="71" t="str">
        <f>IFERROR(VLOOKUP($A137,Baggrundsark!$AP$4:$AU$2502,2,FALSE),"")</f>
        <v/>
      </c>
      <c r="C137" s="71" t="str">
        <f>IFERROR(VLOOKUP($A137,Baggrundsark!$AP$4:$AU$2502,3,FALSE),"")</f>
        <v/>
      </c>
      <c r="D137" s="71" t="str">
        <f>IFERROR(VLOOKUP($A137,Baggrundsark!$AP$4:$AU$2502,4,FALSE),"")</f>
        <v/>
      </c>
      <c r="E137" s="71" t="str">
        <f>IFERROR(VLOOKUP($A137,Baggrundsark!$AP$4:$AW$2502,5,FALSE),"")</f>
        <v/>
      </c>
      <c r="F137" s="71" t="str">
        <f>IF(IFERROR(VLOOKUP($A137,Baggrundsark!$AP$4:$AW$2502,6,FALSE),"")=0,"",IFERROR(VLOOKUP($A137,Baggrundsark!$AP$4:$AW$2502,6,FALSE),""))</f>
        <v/>
      </c>
      <c r="G137" s="79"/>
      <c r="H137" s="80" t="str">
        <f t="shared" si="6"/>
        <v/>
      </c>
      <c r="I137" s="79"/>
      <c r="J137" s="79"/>
      <c r="K137" s="79"/>
      <c r="L137" s="79"/>
      <c r="M137" s="79"/>
      <c r="N137" s="81" t="str">
        <f t="shared" si="7"/>
        <v/>
      </c>
      <c r="O137" s="90" t="str">
        <f t="shared" si="8"/>
        <v/>
      </c>
      <c r="Q137" s="48" t="str">
        <f>IF('Pivot Timeløn'!A137=0,"",'Pivot Timeløn'!A137)</f>
        <v/>
      </c>
      <c r="R137" s="48" t="str">
        <f>IF('Pivot Timeløn'!A137=0,"",'Pivot Timeløn'!B137)</f>
        <v/>
      </c>
      <c r="S137" s="68" t="str">
        <f>IF('Pivot Timeløn'!A137=0,"",'Pivot Timeløn'!C137)</f>
        <v/>
      </c>
    </row>
    <row r="138" spans="1:19" x14ac:dyDescent="0.25">
      <c r="A138" s="29">
        <v>135</v>
      </c>
      <c r="B138" s="71" t="str">
        <f>IFERROR(VLOOKUP($A138,Baggrundsark!$AP$4:$AU$2502,2,FALSE),"")</f>
        <v/>
      </c>
      <c r="C138" s="71" t="str">
        <f>IFERROR(VLOOKUP($A138,Baggrundsark!$AP$4:$AU$2502,3,FALSE),"")</f>
        <v/>
      </c>
      <c r="D138" s="71" t="str">
        <f>IFERROR(VLOOKUP($A138,Baggrundsark!$AP$4:$AU$2502,4,FALSE),"")</f>
        <v/>
      </c>
      <c r="E138" s="71" t="str">
        <f>IFERROR(VLOOKUP($A138,Baggrundsark!$AP$4:$AW$2502,5,FALSE),"")</f>
        <v/>
      </c>
      <c r="F138" s="71" t="str">
        <f>IF(IFERROR(VLOOKUP($A138,Baggrundsark!$AP$4:$AW$2502,6,FALSE),"")=0,"",IFERROR(VLOOKUP($A138,Baggrundsark!$AP$4:$AW$2502,6,FALSE),""))</f>
        <v/>
      </c>
      <c r="G138" s="79"/>
      <c r="H138" s="80" t="str">
        <f t="shared" si="6"/>
        <v/>
      </c>
      <c r="I138" s="79"/>
      <c r="J138" s="79"/>
      <c r="K138" s="79"/>
      <c r="L138" s="79"/>
      <c r="M138" s="79"/>
      <c r="N138" s="81" t="str">
        <f t="shared" si="7"/>
        <v/>
      </c>
      <c r="O138" s="90" t="str">
        <f t="shared" si="8"/>
        <v/>
      </c>
      <c r="Q138" s="48" t="str">
        <f>IF('Pivot Timeløn'!A138=0,"",'Pivot Timeløn'!A138)</f>
        <v/>
      </c>
      <c r="R138" s="48" t="str">
        <f>IF('Pivot Timeløn'!A138=0,"",'Pivot Timeløn'!B138)</f>
        <v/>
      </c>
      <c r="S138" s="68" t="str">
        <f>IF('Pivot Timeløn'!A138=0,"",'Pivot Timeløn'!C138)</f>
        <v/>
      </c>
    </row>
    <row r="139" spans="1:19" x14ac:dyDescent="0.25">
      <c r="A139" s="29">
        <v>136</v>
      </c>
      <c r="B139" s="71" t="str">
        <f>IFERROR(VLOOKUP($A139,Baggrundsark!$AP$4:$AU$2502,2,FALSE),"")</f>
        <v/>
      </c>
      <c r="C139" s="71" t="str">
        <f>IFERROR(VLOOKUP($A139,Baggrundsark!$AP$4:$AU$2502,3,FALSE),"")</f>
        <v/>
      </c>
      <c r="D139" s="71" t="str">
        <f>IFERROR(VLOOKUP($A139,Baggrundsark!$AP$4:$AU$2502,4,FALSE),"")</f>
        <v/>
      </c>
      <c r="E139" s="71" t="str">
        <f>IFERROR(VLOOKUP($A139,Baggrundsark!$AP$4:$AW$2502,5,FALSE),"")</f>
        <v/>
      </c>
      <c r="F139" s="71" t="str">
        <f>IF(IFERROR(VLOOKUP($A139,Baggrundsark!$AP$4:$AW$2502,6,FALSE),"")=0,"",IFERROR(VLOOKUP($A139,Baggrundsark!$AP$4:$AW$2502,6,FALSE),""))</f>
        <v/>
      </c>
      <c r="G139" s="79"/>
      <c r="H139" s="80" t="str">
        <f t="shared" si="6"/>
        <v/>
      </c>
      <c r="I139" s="79"/>
      <c r="J139" s="79"/>
      <c r="K139" s="79"/>
      <c r="L139" s="79"/>
      <c r="M139" s="79"/>
      <c r="N139" s="81" t="str">
        <f t="shared" si="7"/>
        <v/>
      </c>
      <c r="O139" s="90" t="str">
        <f t="shared" si="8"/>
        <v/>
      </c>
      <c r="Q139" s="48" t="str">
        <f>IF('Pivot Timeløn'!A139=0,"",'Pivot Timeløn'!A139)</f>
        <v/>
      </c>
      <c r="R139" s="48" t="str">
        <f>IF('Pivot Timeløn'!A139=0,"",'Pivot Timeløn'!B139)</f>
        <v/>
      </c>
      <c r="S139" s="68" t="str">
        <f>IF('Pivot Timeløn'!A139=0,"",'Pivot Timeløn'!C139)</f>
        <v/>
      </c>
    </row>
    <row r="140" spans="1:19" x14ac:dyDescent="0.25">
      <c r="A140" s="29">
        <v>137</v>
      </c>
      <c r="B140" s="71" t="str">
        <f>IFERROR(VLOOKUP($A140,Baggrundsark!$AP$4:$AU$2502,2,FALSE),"")</f>
        <v/>
      </c>
      <c r="C140" s="71" t="str">
        <f>IFERROR(VLOOKUP($A140,Baggrundsark!$AP$4:$AU$2502,3,FALSE),"")</f>
        <v/>
      </c>
      <c r="D140" s="71" t="str">
        <f>IFERROR(VLOOKUP($A140,Baggrundsark!$AP$4:$AU$2502,4,FALSE),"")</f>
        <v/>
      </c>
      <c r="E140" s="71" t="str">
        <f>IFERROR(VLOOKUP($A140,Baggrundsark!$AP$4:$AW$2502,5,FALSE),"")</f>
        <v/>
      </c>
      <c r="F140" s="71" t="str">
        <f>IF(IFERROR(VLOOKUP($A140,Baggrundsark!$AP$4:$AW$2502,6,FALSE),"")=0,"",IFERROR(VLOOKUP($A140,Baggrundsark!$AP$4:$AW$2502,6,FALSE),""))</f>
        <v/>
      </c>
      <c r="G140" s="77"/>
      <c r="H140" s="80" t="str">
        <f t="shared" si="6"/>
        <v/>
      </c>
      <c r="I140" s="77"/>
      <c r="J140" s="77"/>
      <c r="K140" s="77"/>
      <c r="L140" s="77"/>
      <c r="M140" s="77"/>
      <c r="N140" s="81" t="str">
        <f t="shared" si="7"/>
        <v/>
      </c>
      <c r="O140" s="90" t="str">
        <f t="shared" si="8"/>
        <v/>
      </c>
      <c r="Q140" s="48" t="str">
        <f>IF('Pivot Timeløn'!A140=0,"",'Pivot Timeløn'!A140)</f>
        <v/>
      </c>
      <c r="R140" s="48" t="str">
        <f>IF('Pivot Timeløn'!A140=0,"",'Pivot Timeløn'!B140)</f>
        <v/>
      </c>
      <c r="S140" s="68" t="str">
        <f>IF('Pivot Timeløn'!A140=0,"",'Pivot Timeløn'!C140)</f>
        <v/>
      </c>
    </row>
    <row r="141" spans="1:19" x14ac:dyDescent="0.25">
      <c r="A141" s="29">
        <v>138</v>
      </c>
      <c r="B141" s="71" t="str">
        <f>IFERROR(VLOOKUP($A141,Baggrundsark!$AP$4:$AU$2502,2,FALSE),"")</f>
        <v/>
      </c>
      <c r="C141" s="71" t="str">
        <f>IFERROR(VLOOKUP($A141,Baggrundsark!$AP$4:$AU$2502,3,FALSE),"")</f>
        <v/>
      </c>
      <c r="D141" s="71" t="str">
        <f>IFERROR(VLOOKUP($A141,Baggrundsark!$AP$4:$AU$2502,4,FALSE),"")</f>
        <v/>
      </c>
      <c r="E141" s="71" t="str">
        <f>IFERROR(VLOOKUP($A141,Baggrundsark!$AP$4:$AW$2502,5,FALSE),"")</f>
        <v/>
      </c>
      <c r="F141" s="71" t="str">
        <f>IF(IFERROR(VLOOKUP($A141,Baggrundsark!$AP$4:$AW$2502,6,FALSE),"")=0,"",IFERROR(VLOOKUP($A141,Baggrundsark!$AP$4:$AW$2502,6,FALSE),""))</f>
        <v/>
      </c>
      <c r="G141" s="79"/>
      <c r="H141" s="80" t="str">
        <f t="shared" si="6"/>
        <v/>
      </c>
      <c r="I141" s="79"/>
      <c r="J141" s="79"/>
      <c r="K141" s="79"/>
      <c r="L141" s="79"/>
      <c r="M141" s="79"/>
      <c r="N141" s="81" t="str">
        <f t="shared" si="7"/>
        <v/>
      </c>
      <c r="O141" s="90" t="str">
        <f t="shared" si="8"/>
        <v/>
      </c>
      <c r="Q141" s="48" t="str">
        <f>IF('Pivot Timeløn'!A141=0,"",'Pivot Timeløn'!A141)</f>
        <v/>
      </c>
      <c r="R141" s="48" t="str">
        <f>IF('Pivot Timeløn'!A141=0,"",'Pivot Timeløn'!B141)</f>
        <v/>
      </c>
      <c r="S141" s="68" t="str">
        <f>IF('Pivot Timeløn'!A141=0,"",'Pivot Timeløn'!C141)</f>
        <v/>
      </c>
    </row>
    <row r="142" spans="1:19" x14ac:dyDescent="0.25">
      <c r="A142" s="29">
        <v>139</v>
      </c>
      <c r="B142" s="71" t="str">
        <f>IFERROR(VLOOKUP($A142,Baggrundsark!$AP$4:$AU$2502,2,FALSE),"")</f>
        <v/>
      </c>
      <c r="C142" s="71" t="str">
        <f>IFERROR(VLOOKUP($A142,Baggrundsark!$AP$4:$AU$2502,3,FALSE),"")</f>
        <v/>
      </c>
      <c r="D142" s="71" t="str">
        <f>IFERROR(VLOOKUP($A142,Baggrundsark!$AP$4:$AU$2502,4,FALSE),"")</f>
        <v/>
      </c>
      <c r="E142" s="71" t="str">
        <f>IFERROR(VLOOKUP($A142,Baggrundsark!$AP$4:$AW$2502,5,FALSE),"")</f>
        <v/>
      </c>
      <c r="F142" s="71" t="str">
        <f>IF(IFERROR(VLOOKUP($A142,Baggrundsark!$AP$4:$AW$2502,6,FALSE),"")=0,"",IFERROR(VLOOKUP($A142,Baggrundsark!$AP$4:$AW$2502,6,FALSE),""))</f>
        <v/>
      </c>
      <c r="G142" s="77"/>
      <c r="H142" s="80" t="str">
        <f t="shared" si="6"/>
        <v/>
      </c>
      <c r="I142" s="77"/>
      <c r="J142" s="77"/>
      <c r="K142" s="77"/>
      <c r="L142" s="77"/>
      <c r="M142" s="77"/>
      <c r="N142" s="81" t="str">
        <f t="shared" si="7"/>
        <v/>
      </c>
      <c r="O142" s="90" t="str">
        <f t="shared" si="8"/>
        <v/>
      </c>
      <c r="Q142" s="48" t="str">
        <f>IF('Pivot Timeløn'!A142=0,"",'Pivot Timeløn'!A142)</f>
        <v/>
      </c>
      <c r="R142" s="48" t="str">
        <f>IF('Pivot Timeløn'!A142=0,"",'Pivot Timeløn'!B142)</f>
        <v/>
      </c>
      <c r="S142" s="68" t="str">
        <f>IF('Pivot Timeløn'!A142=0,"",'Pivot Timeløn'!C142)</f>
        <v/>
      </c>
    </row>
    <row r="143" spans="1:19" x14ac:dyDescent="0.25">
      <c r="A143" s="29">
        <v>140</v>
      </c>
      <c r="B143" s="71" t="str">
        <f>IFERROR(VLOOKUP($A143,Baggrundsark!$AP$4:$AU$2502,2,FALSE),"")</f>
        <v/>
      </c>
      <c r="C143" s="71" t="str">
        <f>IFERROR(VLOOKUP($A143,Baggrundsark!$AP$4:$AU$2502,3,FALSE),"")</f>
        <v/>
      </c>
      <c r="D143" s="71" t="str">
        <f>IFERROR(VLOOKUP($A143,Baggrundsark!$AP$4:$AU$2502,4,FALSE),"")</f>
        <v/>
      </c>
      <c r="E143" s="71" t="str">
        <f>IFERROR(VLOOKUP($A143,Baggrundsark!$AP$4:$AW$2502,5,FALSE),"")</f>
        <v/>
      </c>
      <c r="F143" s="71" t="str">
        <f>IF(IFERROR(VLOOKUP($A143,Baggrundsark!$AP$4:$AW$2502,6,FALSE),"")=0,"",IFERROR(VLOOKUP($A143,Baggrundsark!$AP$4:$AW$2502,6,FALSE),""))</f>
        <v/>
      </c>
      <c r="G143" s="79"/>
      <c r="H143" s="80" t="str">
        <f t="shared" si="6"/>
        <v/>
      </c>
      <c r="I143" s="79"/>
      <c r="J143" s="79"/>
      <c r="K143" s="79"/>
      <c r="L143" s="79"/>
      <c r="M143" s="79"/>
      <c r="N143" s="81" t="str">
        <f t="shared" si="7"/>
        <v/>
      </c>
      <c r="O143" s="90" t="str">
        <f t="shared" si="8"/>
        <v/>
      </c>
      <c r="Q143" s="48" t="str">
        <f>IF('Pivot Timeløn'!A143=0,"",'Pivot Timeløn'!A143)</f>
        <v/>
      </c>
      <c r="R143" s="48" t="str">
        <f>IF('Pivot Timeløn'!A143=0,"",'Pivot Timeløn'!B143)</f>
        <v/>
      </c>
      <c r="S143" s="68" t="str">
        <f>IF('Pivot Timeløn'!A143=0,"",'Pivot Timeløn'!C143)</f>
        <v/>
      </c>
    </row>
    <row r="144" spans="1:19" x14ac:dyDescent="0.25">
      <c r="A144" s="29">
        <v>141</v>
      </c>
      <c r="B144" s="71" t="str">
        <f>IFERROR(VLOOKUP($A144,Baggrundsark!$AP$4:$AU$2502,2,FALSE),"")</f>
        <v/>
      </c>
      <c r="C144" s="71" t="str">
        <f>IFERROR(VLOOKUP($A144,Baggrundsark!$AP$4:$AU$2502,3,FALSE),"")</f>
        <v/>
      </c>
      <c r="D144" s="71" t="str">
        <f>IFERROR(VLOOKUP($A144,Baggrundsark!$AP$4:$AU$2502,4,FALSE),"")</f>
        <v/>
      </c>
      <c r="E144" s="71" t="str">
        <f>IFERROR(VLOOKUP($A144,Baggrundsark!$AP$4:$AW$2502,5,FALSE),"")</f>
        <v/>
      </c>
      <c r="F144" s="71" t="str">
        <f>IF(IFERROR(VLOOKUP($A144,Baggrundsark!$AP$4:$AW$2502,6,FALSE),"")=0,"",IFERROR(VLOOKUP($A144,Baggrundsark!$AP$4:$AW$2502,6,FALSE),""))</f>
        <v/>
      </c>
      <c r="G144" s="77"/>
      <c r="H144" s="80" t="str">
        <f t="shared" si="6"/>
        <v/>
      </c>
      <c r="I144" s="77"/>
      <c r="J144" s="77"/>
      <c r="K144" s="77"/>
      <c r="L144" s="77"/>
      <c r="M144" s="77"/>
      <c r="N144" s="81" t="str">
        <f t="shared" si="7"/>
        <v/>
      </c>
      <c r="O144" s="90" t="str">
        <f t="shared" si="8"/>
        <v/>
      </c>
      <c r="Q144" s="48" t="str">
        <f>IF('Pivot Timeløn'!A144=0,"",'Pivot Timeløn'!A144)</f>
        <v/>
      </c>
      <c r="R144" s="48" t="str">
        <f>IF('Pivot Timeløn'!A144=0,"",'Pivot Timeløn'!B144)</f>
        <v/>
      </c>
      <c r="S144" s="68" t="str">
        <f>IF('Pivot Timeløn'!A144=0,"",'Pivot Timeløn'!C144)</f>
        <v/>
      </c>
    </row>
    <row r="145" spans="1:19" x14ac:dyDescent="0.25">
      <c r="A145" s="29">
        <v>142</v>
      </c>
      <c r="B145" s="71" t="str">
        <f>IFERROR(VLOOKUP($A145,Baggrundsark!$AP$4:$AU$2502,2,FALSE),"")</f>
        <v/>
      </c>
      <c r="C145" s="71" t="str">
        <f>IFERROR(VLOOKUP($A145,Baggrundsark!$AP$4:$AU$2502,3,FALSE),"")</f>
        <v/>
      </c>
      <c r="D145" s="71" t="str">
        <f>IFERROR(VLOOKUP($A145,Baggrundsark!$AP$4:$AU$2502,4,FALSE),"")</f>
        <v/>
      </c>
      <c r="E145" s="71" t="str">
        <f>IFERROR(VLOOKUP($A145,Baggrundsark!$AP$4:$AW$2502,5,FALSE),"")</f>
        <v/>
      </c>
      <c r="F145" s="71" t="str">
        <f>IF(IFERROR(VLOOKUP($A145,Baggrundsark!$AP$4:$AW$2502,6,FALSE),"")=0,"",IFERROR(VLOOKUP($A145,Baggrundsark!$AP$4:$AW$2502,6,FALSE),""))</f>
        <v/>
      </c>
      <c r="G145" s="79"/>
      <c r="H145" s="80" t="str">
        <f t="shared" si="6"/>
        <v/>
      </c>
      <c r="I145" s="79"/>
      <c r="J145" s="79"/>
      <c r="K145" s="79"/>
      <c r="L145" s="79"/>
      <c r="M145" s="79"/>
      <c r="N145" s="81" t="str">
        <f t="shared" si="7"/>
        <v/>
      </c>
      <c r="O145" s="90" t="str">
        <f t="shared" si="8"/>
        <v/>
      </c>
      <c r="Q145" s="48" t="str">
        <f>IF('Pivot Timeløn'!A145=0,"",'Pivot Timeløn'!A145)</f>
        <v/>
      </c>
      <c r="R145" s="48" t="str">
        <f>IF('Pivot Timeløn'!A145=0,"",'Pivot Timeløn'!B145)</f>
        <v/>
      </c>
      <c r="S145" s="68" t="str">
        <f>IF('Pivot Timeløn'!A145=0,"",'Pivot Timeløn'!C145)</f>
        <v/>
      </c>
    </row>
    <row r="146" spans="1:19" x14ac:dyDescent="0.25">
      <c r="A146" s="29">
        <v>143</v>
      </c>
      <c r="B146" s="71" t="str">
        <f>IFERROR(VLOOKUP($A146,Baggrundsark!$AP$4:$AU$2502,2,FALSE),"")</f>
        <v/>
      </c>
      <c r="C146" s="71" t="str">
        <f>IFERROR(VLOOKUP($A146,Baggrundsark!$AP$4:$AU$2502,3,FALSE),"")</f>
        <v/>
      </c>
      <c r="D146" s="71" t="str">
        <f>IFERROR(VLOOKUP($A146,Baggrundsark!$AP$4:$AU$2502,4,FALSE),"")</f>
        <v/>
      </c>
      <c r="E146" s="71" t="str">
        <f>IFERROR(VLOOKUP($A146,Baggrundsark!$AP$4:$AW$2502,5,FALSE),"")</f>
        <v/>
      </c>
      <c r="F146" s="71" t="str">
        <f>IF(IFERROR(VLOOKUP($A146,Baggrundsark!$AP$4:$AW$2502,6,FALSE),"")=0,"",IFERROR(VLOOKUP($A146,Baggrundsark!$AP$4:$AW$2502,6,FALSE),""))</f>
        <v/>
      </c>
      <c r="G146" s="77"/>
      <c r="H146" s="80" t="str">
        <f t="shared" si="6"/>
        <v/>
      </c>
      <c r="I146" s="77"/>
      <c r="J146" s="77"/>
      <c r="K146" s="77"/>
      <c r="L146" s="77"/>
      <c r="M146" s="77"/>
      <c r="N146" s="81" t="str">
        <f t="shared" si="7"/>
        <v/>
      </c>
      <c r="O146" s="90" t="str">
        <f t="shared" si="8"/>
        <v/>
      </c>
      <c r="Q146" s="48" t="str">
        <f>IF('Pivot Timeløn'!A146=0,"",'Pivot Timeløn'!A146)</f>
        <v/>
      </c>
      <c r="R146" s="48" t="str">
        <f>IF('Pivot Timeløn'!A146=0,"",'Pivot Timeløn'!B146)</f>
        <v/>
      </c>
      <c r="S146" s="68" t="str">
        <f>IF('Pivot Timeløn'!A146=0,"",'Pivot Timeløn'!C146)</f>
        <v/>
      </c>
    </row>
    <row r="147" spans="1:19" x14ac:dyDescent="0.25">
      <c r="A147" s="29">
        <v>144</v>
      </c>
      <c r="B147" s="71" t="str">
        <f>IFERROR(VLOOKUP($A147,Baggrundsark!$AP$4:$AU$2502,2,FALSE),"")</f>
        <v/>
      </c>
      <c r="C147" s="71" t="str">
        <f>IFERROR(VLOOKUP($A147,Baggrundsark!$AP$4:$AU$2502,3,FALSE),"")</f>
        <v/>
      </c>
      <c r="D147" s="71" t="str">
        <f>IFERROR(VLOOKUP($A147,Baggrundsark!$AP$4:$AU$2502,4,FALSE),"")</f>
        <v/>
      </c>
      <c r="E147" s="71" t="str">
        <f>IFERROR(VLOOKUP($A147,Baggrundsark!$AP$4:$AW$2502,5,FALSE),"")</f>
        <v/>
      </c>
      <c r="F147" s="71" t="str">
        <f>IF(IFERROR(VLOOKUP($A147,Baggrundsark!$AP$4:$AW$2502,6,FALSE),"")=0,"",IFERROR(VLOOKUP($A147,Baggrundsark!$AP$4:$AW$2502,6,FALSE),""))</f>
        <v/>
      </c>
      <c r="G147" s="79"/>
      <c r="H147" s="80" t="str">
        <f t="shared" si="6"/>
        <v/>
      </c>
      <c r="I147" s="79"/>
      <c r="J147" s="79"/>
      <c r="K147" s="79"/>
      <c r="L147" s="79"/>
      <c r="M147" s="79"/>
      <c r="N147" s="81" t="str">
        <f t="shared" si="7"/>
        <v/>
      </c>
      <c r="O147" s="90" t="str">
        <f t="shared" si="8"/>
        <v/>
      </c>
      <c r="Q147" s="48" t="str">
        <f>IF('Pivot Timeløn'!A147=0,"",'Pivot Timeløn'!A147)</f>
        <v/>
      </c>
      <c r="R147" s="48" t="str">
        <f>IF('Pivot Timeløn'!A147=0,"",'Pivot Timeløn'!B147)</f>
        <v/>
      </c>
      <c r="S147" s="68" t="str">
        <f>IF('Pivot Timeløn'!A147=0,"",'Pivot Timeløn'!C147)</f>
        <v/>
      </c>
    </row>
    <row r="148" spans="1:19" x14ac:dyDescent="0.25">
      <c r="A148" s="29">
        <v>145</v>
      </c>
      <c r="B148" s="71" t="str">
        <f>IFERROR(VLOOKUP($A148,Baggrundsark!$AP$4:$AU$2502,2,FALSE),"")</f>
        <v/>
      </c>
      <c r="C148" s="71" t="str">
        <f>IFERROR(VLOOKUP($A148,Baggrundsark!$AP$4:$AU$2502,3,FALSE),"")</f>
        <v/>
      </c>
      <c r="D148" s="71" t="str">
        <f>IFERROR(VLOOKUP($A148,Baggrundsark!$AP$4:$AU$2502,4,FALSE),"")</f>
        <v/>
      </c>
      <c r="E148" s="71" t="str">
        <f>IFERROR(VLOOKUP($A148,Baggrundsark!$AP$4:$AW$2502,5,FALSE),"")</f>
        <v/>
      </c>
      <c r="F148" s="71" t="str">
        <f>IF(IFERROR(VLOOKUP($A148,Baggrundsark!$AP$4:$AW$2502,6,FALSE),"")=0,"",IFERROR(VLOOKUP($A148,Baggrundsark!$AP$4:$AW$2502,6,FALSE),""))</f>
        <v/>
      </c>
      <c r="G148" s="77"/>
      <c r="H148" s="80" t="str">
        <f t="shared" si="6"/>
        <v/>
      </c>
      <c r="I148" s="77"/>
      <c r="J148" s="77"/>
      <c r="K148" s="77"/>
      <c r="L148" s="77"/>
      <c r="M148" s="77"/>
      <c r="N148" s="81" t="str">
        <f t="shared" si="7"/>
        <v/>
      </c>
      <c r="O148" s="90" t="str">
        <f t="shared" si="8"/>
        <v/>
      </c>
      <c r="Q148" s="48" t="str">
        <f>IF('Pivot Timeløn'!A148=0,"",'Pivot Timeløn'!A148)</f>
        <v/>
      </c>
      <c r="R148" s="48" t="str">
        <f>IF('Pivot Timeløn'!A148=0,"",'Pivot Timeløn'!B148)</f>
        <v/>
      </c>
      <c r="S148" s="68" t="str">
        <f>IF('Pivot Timeløn'!A148=0,"",'Pivot Timeløn'!C148)</f>
        <v/>
      </c>
    </row>
    <row r="149" spans="1:19" x14ac:dyDescent="0.25">
      <c r="A149" s="29">
        <v>146</v>
      </c>
      <c r="B149" s="71" t="str">
        <f>IFERROR(VLOOKUP($A149,Baggrundsark!$AP$4:$AU$2502,2,FALSE),"")</f>
        <v/>
      </c>
      <c r="C149" s="71" t="str">
        <f>IFERROR(VLOOKUP($A149,Baggrundsark!$AP$4:$AU$2502,3,FALSE),"")</f>
        <v/>
      </c>
      <c r="D149" s="71" t="str">
        <f>IFERROR(VLOOKUP($A149,Baggrundsark!$AP$4:$AU$2502,4,FALSE),"")</f>
        <v/>
      </c>
      <c r="E149" s="71" t="str">
        <f>IFERROR(VLOOKUP($A149,Baggrundsark!$AP$4:$AW$2502,5,FALSE),"")</f>
        <v/>
      </c>
      <c r="F149" s="71" t="str">
        <f>IF(IFERROR(VLOOKUP($A149,Baggrundsark!$AP$4:$AW$2502,6,FALSE),"")=0,"",IFERROR(VLOOKUP($A149,Baggrundsark!$AP$4:$AW$2502,6,FALSE),""))</f>
        <v/>
      </c>
      <c r="G149" s="79"/>
      <c r="H149" s="80" t="str">
        <f t="shared" si="6"/>
        <v/>
      </c>
      <c r="I149" s="79"/>
      <c r="J149" s="79"/>
      <c r="K149" s="79"/>
      <c r="L149" s="79"/>
      <c r="M149" s="79"/>
      <c r="N149" s="81" t="str">
        <f t="shared" si="7"/>
        <v/>
      </c>
      <c r="O149" s="90" t="str">
        <f t="shared" si="8"/>
        <v/>
      </c>
      <c r="Q149" s="48" t="str">
        <f>IF('Pivot Timeløn'!A149=0,"",'Pivot Timeløn'!A149)</f>
        <v/>
      </c>
      <c r="R149" s="48" t="str">
        <f>IF('Pivot Timeløn'!A149=0,"",'Pivot Timeløn'!B149)</f>
        <v/>
      </c>
      <c r="S149" s="68" t="str">
        <f>IF('Pivot Timeløn'!A149=0,"",'Pivot Timeløn'!C149)</f>
        <v/>
      </c>
    </row>
    <row r="150" spans="1:19" x14ac:dyDescent="0.25">
      <c r="A150" s="29">
        <v>147</v>
      </c>
      <c r="B150" s="71" t="str">
        <f>IFERROR(VLOOKUP($A150,Baggrundsark!$AP$4:$AU$2502,2,FALSE),"")</f>
        <v/>
      </c>
      <c r="C150" s="71" t="str">
        <f>IFERROR(VLOOKUP($A150,Baggrundsark!$AP$4:$AU$2502,3,FALSE),"")</f>
        <v/>
      </c>
      <c r="D150" s="71" t="str">
        <f>IFERROR(VLOOKUP($A150,Baggrundsark!$AP$4:$AU$2502,4,FALSE),"")</f>
        <v/>
      </c>
      <c r="E150" s="71" t="str">
        <f>IFERROR(VLOOKUP($A150,Baggrundsark!$AP$4:$AW$2502,5,FALSE),"")</f>
        <v/>
      </c>
      <c r="F150" s="71" t="str">
        <f>IF(IFERROR(VLOOKUP($A150,Baggrundsark!$AP$4:$AW$2502,6,FALSE),"")=0,"",IFERROR(VLOOKUP($A150,Baggrundsark!$AP$4:$AW$2502,6,FALSE),""))</f>
        <v/>
      </c>
      <c r="G150" s="77"/>
      <c r="H150" s="80" t="str">
        <f t="shared" si="6"/>
        <v/>
      </c>
      <c r="I150" s="77"/>
      <c r="J150" s="77"/>
      <c r="K150" s="77"/>
      <c r="L150" s="77"/>
      <c r="M150" s="77"/>
      <c r="N150" s="81" t="str">
        <f t="shared" si="7"/>
        <v/>
      </c>
      <c r="O150" s="90" t="str">
        <f t="shared" si="8"/>
        <v/>
      </c>
      <c r="Q150" s="48" t="str">
        <f>IF('Pivot Timeløn'!A150=0,"",'Pivot Timeløn'!A150)</f>
        <v/>
      </c>
      <c r="R150" s="48" t="str">
        <f>IF('Pivot Timeløn'!A150=0,"",'Pivot Timeløn'!B150)</f>
        <v/>
      </c>
      <c r="S150" s="68" t="str">
        <f>IF('Pivot Timeløn'!A150=0,"",'Pivot Timeløn'!C150)</f>
        <v/>
      </c>
    </row>
    <row r="151" spans="1:19" x14ac:dyDescent="0.25">
      <c r="A151" s="29">
        <v>148</v>
      </c>
      <c r="B151" s="71" t="str">
        <f>IFERROR(VLOOKUP($A151,Baggrundsark!$AP$4:$AU$2502,2,FALSE),"")</f>
        <v/>
      </c>
      <c r="C151" s="71" t="str">
        <f>IFERROR(VLOOKUP($A151,Baggrundsark!$AP$4:$AU$2502,3,FALSE),"")</f>
        <v/>
      </c>
      <c r="D151" s="71" t="str">
        <f>IFERROR(VLOOKUP($A151,Baggrundsark!$AP$4:$AU$2502,4,FALSE),"")</f>
        <v/>
      </c>
      <c r="E151" s="71" t="str">
        <f>IFERROR(VLOOKUP($A151,Baggrundsark!$AP$4:$AW$2502,5,FALSE),"")</f>
        <v/>
      </c>
      <c r="F151" s="71" t="str">
        <f>IF(IFERROR(VLOOKUP($A151,Baggrundsark!$AP$4:$AW$2502,6,FALSE),"")=0,"",IFERROR(VLOOKUP($A151,Baggrundsark!$AP$4:$AW$2502,6,FALSE),""))</f>
        <v/>
      </c>
      <c r="G151" s="79"/>
      <c r="H151" s="80" t="str">
        <f t="shared" si="6"/>
        <v/>
      </c>
      <c r="I151" s="79"/>
      <c r="J151" s="79"/>
      <c r="K151" s="79"/>
      <c r="L151" s="79"/>
      <c r="M151" s="79"/>
      <c r="N151" s="81" t="str">
        <f t="shared" si="7"/>
        <v/>
      </c>
      <c r="O151" s="90" t="str">
        <f t="shared" si="8"/>
        <v/>
      </c>
      <c r="Q151" s="48" t="str">
        <f>IF('Pivot Timeløn'!A151=0,"",'Pivot Timeløn'!A151)</f>
        <v/>
      </c>
      <c r="R151" s="48" t="str">
        <f>IF('Pivot Timeløn'!A151=0,"",'Pivot Timeløn'!B151)</f>
        <v/>
      </c>
      <c r="S151" s="68" t="str">
        <f>IF('Pivot Timeløn'!A151=0,"",'Pivot Timeløn'!C151)</f>
        <v/>
      </c>
    </row>
    <row r="152" spans="1:19" x14ac:dyDescent="0.25">
      <c r="A152" s="29">
        <v>149</v>
      </c>
      <c r="B152" s="71" t="str">
        <f>IFERROR(VLOOKUP($A152,Baggrundsark!$AP$4:$AU$2502,2,FALSE),"")</f>
        <v/>
      </c>
      <c r="C152" s="71" t="str">
        <f>IFERROR(VLOOKUP($A152,Baggrundsark!$AP$4:$AU$2502,3,FALSE),"")</f>
        <v/>
      </c>
      <c r="D152" s="71" t="str">
        <f>IFERROR(VLOOKUP($A152,Baggrundsark!$AP$4:$AU$2502,4,FALSE),"")</f>
        <v/>
      </c>
      <c r="E152" s="71" t="str">
        <f>IFERROR(VLOOKUP($A152,Baggrundsark!$AP$4:$AW$2502,5,FALSE),"")</f>
        <v/>
      </c>
      <c r="F152" s="71" t="str">
        <f>IF(IFERROR(VLOOKUP($A152,Baggrundsark!$AP$4:$AW$2502,6,FALSE),"")=0,"",IFERROR(VLOOKUP($A152,Baggrundsark!$AP$4:$AW$2502,6,FALSE),""))</f>
        <v/>
      </c>
      <c r="G152" s="77"/>
      <c r="H152" s="80" t="str">
        <f t="shared" si="6"/>
        <v/>
      </c>
      <c r="I152" s="77"/>
      <c r="J152" s="77"/>
      <c r="K152" s="77"/>
      <c r="L152" s="77"/>
      <c r="M152" s="77"/>
      <c r="N152" s="81" t="str">
        <f t="shared" si="7"/>
        <v/>
      </c>
      <c r="O152" s="90" t="str">
        <f t="shared" si="8"/>
        <v/>
      </c>
      <c r="Q152" s="48" t="str">
        <f>IF('Pivot Timeløn'!A152=0,"",'Pivot Timeløn'!A152)</f>
        <v/>
      </c>
      <c r="R152" s="48" t="str">
        <f>IF('Pivot Timeløn'!A152=0,"",'Pivot Timeløn'!B152)</f>
        <v/>
      </c>
      <c r="S152" s="68" t="str">
        <f>IF('Pivot Timeløn'!A152=0,"",'Pivot Timeløn'!C152)</f>
        <v/>
      </c>
    </row>
    <row r="153" spans="1:19" x14ac:dyDescent="0.25">
      <c r="A153" s="29">
        <v>150</v>
      </c>
      <c r="B153" s="71" t="str">
        <f>IFERROR(VLOOKUP($A153,Baggrundsark!$AP$4:$AU$2502,2,FALSE),"")</f>
        <v/>
      </c>
      <c r="C153" s="71" t="str">
        <f>IFERROR(VLOOKUP($A153,Baggrundsark!$AP$4:$AU$2502,3,FALSE),"")</f>
        <v/>
      </c>
      <c r="D153" s="71" t="str">
        <f>IFERROR(VLOOKUP($A153,Baggrundsark!$AP$4:$AU$2502,4,FALSE),"")</f>
        <v/>
      </c>
      <c r="E153" s="71" t="str">
        <f>IFERROR(VLOOKUP($A153,Baggrundsark!$AP$4:$AW$2502,5,FALSE),"")</f>
        <v/>
      </c>
      <c r="F153" s="71" t="str">
        <f>IF(IFERROR(VLOOKUP($A153,Baggrundsark!$AP$4:$AW$2502,6,FALSE),"")=0,"",IFERROR(VLOOKUP($A153,Baggrundsark!$AP$4:$AW$2502,6,FALSE),""))</f>
        <v/>
      </c>
      <c r="G153" s="79"/>
      <c r="H153" s="80" t="str">
        <f t="shared" si="6"/>
        <v/>
      </c>
      <c r="I153" s="79"/>
      <c r="J153" s="79"/>
      <c r="K153" s="79"/>
      <c r="L153" s="79"/>
      <c r="M153" s="79"/>
      <c r="N153" s="81" t="str">
        <f t="shared" si="7"/>
        <v/>
      </c>
      <c r="O153" s="90" t="str">
        <f t="shared" si="8"/>
        <v/>
      </c>
      <c r="Q153" s="48" t="str">
        <f>IF('Pivot Timeløn'!A153=0,"",'Pivot Timeløn'!A153)</f>
        <v/>
      </c>
      <c r="R153" s="48" t="str">
        <f>IF('Pivot Timeløn'!A153=0,"",'Pivot Timeløn'!B153)</f>
        <v/>
      </c>
      <c r="S153" s="68" t="str">
        <f>IF('Pivot Timeløn'!A153=0,"",'Pivot Timeløn'!C153)</f>
        <v/>
      </c>
    </row>
    <row r="154" spans="1:19" x14ac:dyDescent="0.25">
      <c r="A154" s="29">
        <v>151</v>
      </c>
      <c r="B154" s="71" t="str">
        <f>IFERROR(VLOOKUP($A154,Baggrundsark!$AP$4:$AU$2502,2,FALSE),"")</f>
        <v/>
      </c>
      <c r="C154" s="71" t="str">
        <f>IFERROR(VLOOKUP($A154,Baggrundsark!$AP$4:$AU$2502,3,FALSE),"")</f>
        <v/>
      </c>
      <c r="D154" s="71" t="str">
        <f>IFERROR(VLOOKUP($A154,Baggrundsark!$AP$4:$AU$2502,4,FALSE),"")</f>
        <v/>
      </c>
      <c r="E154" s="71" t="str">
        <f>IFERROR(VLOOKUP($A154,Baggrundsark!$AP$4:$AW$2502,5,FALSE),"")</f>
        <v/>
      </c>
      <c r="F154" s="71" t="str">
        <f>IF(IFERROR(VLOOKUP($A154,Baggrundsark!$AP$4:$AW$2502,6,FALSE),"")=0,"",IFERROR(VLOOKUP($A154,Baggrundsark!$AP$4:$AW$2502,6,FALSE),""))</f>
        <v/>
      </c>
      <c r="G154" s="77"/>
      <c r="H154" s="80" t="str">
        <f t="shared" si="6"/>
        <v/>
      </c>
      <c r="I154" s="77"/>
      <c r="J154" s="77"/>
      <c r="K154" s="77"/>
      <c r="L154" s="77"/>
      <c r="M154" s="77"/>
      <c r="N154" s="81" t="str">
        <f t="shared" si="7"/>
        <v/>
      </c>
      <c r="O154" s="90" t="str">
        <f t="shared" si="8"/>
        <v/>
      </c>
      <c r="Q154" s="48" t="str">
        <f>IF('Pivot Timeløn'!A154=0,"",'Pivot Timeløn'!A154)</f>
        <v/>
      </c>
      <c r="R154" s="48" t="str">
        <f>IF('Pivot Timeløn'!A154=0,"",'Pivot Timeløn'!B154)</f>
        <v/>
      </c>
      <c r="S154" s="68" t="str">
        <f>IF('Pivot Timeløn'!A154=0,"",'Pivot Timeløn'!C154)</f>
        <v/>
      </c>
    </row>
    <row r="155" spans="1:19" x14ac:dyDescent="0.25">
      <c r="A155" s="29">
        <v>152</v>
      </c>
      <c r="B155" s="71" t="str">
        <f>IFERROR(VLOOKUP($A155,Baggrundsark!$AP$4:$AU$2502,2,FALSE),"")</f>
        <v/>
      </c>
      <c r="C155" s="71" t="str">
        <f>IFERROR(VLOOKUP($A155,Baggrundsark!$AP$4:$AU$2502,3,FALSE),"")</f>
        <v/>
      </c>
      <c r="D155" s="71" t="str">
        <f>IFERROR(VLOOKUP($A155,Baggrundsark!$AP$4:$AU$2502,4,FALSE),"")</f>
        <v/>
      </c>
      <c r="E155" s="71" t="str">
        <f>IFERROR(VLOOKUP($A155,Baggrundsark!$AP$4:$AW$2502,5,FALSE),"")</f>
        <v/>
      </c>
      <c r="F155" s="71" t="str">
        <f>IF(IFERROR(VLOOKUP($A155,Baggrundsark!$AP$4:$AW$2502,6,FALSE),"")=0,"",IFERROR(VLOOKUP($A155,Baggrundsark!$AP$4:$AW$2502,6,FALSE),""))</f>
        <v/>
      </c>
      <c r="G155" s="79"/>
      <c r="H155" s="80" t="str">
        <f t="shared" si="6"/>
        <v/>
      </c>
      <c r="I155" s="79"/>
      <c r="J155" s="79"/>
      <c r="K155" s="79"/>
      <c r="L155" s="79"/>
      <c r="M155" s="79"/>
      <c r="N155" s="81" t="str">
        <f t="shared" si="7"/>
        <v/>
      </c>
      <c r="O155" s="90" t="str">
        <f t="shared" si="8"/>
        <v/>
      </c>
      <c r="Q155" s="48" t="str">
        <f>IF('Pivot Timeløn'!A155=0,"",'Pivot Timeløn'!A155)</f>
        <v/>
      </c>
      <c r="R155" s="48" t="str">
        <f>IF('Pivot Timeløn'!A155=0,"",'Pivot Timeløn'!B155)</f>
        <v/>
      </c>
      <c r="S155" s="68" t="str">
        <f>IF('Pivot Timeløn'!A155=0,"",'Pivot Timeløn'!C155)</f>
        <v/>
      </c>
    </row>
    <row r="156" spans="1:19" x14ac:dyDescent="0.25">
      <c r="A156" s="29">
        <v>153</v>
      </c>
      <c r="B156" s="71" t="str">
        <f>IFERROR(VLOOKUP($A156,Baggrundsark!$AP$4:$AU$2502,2,FALSE),"")</f>
        <v/>
      </c>
      <c r="C156" s="71" t="str">
        <f>IFERROR(VLOOKUP($A156,Baggrundsark!$AP$4:$AU$2502,3,FALSE),"")</f>
        <v/>
      </c>
      <c r="D156" s="71" t="str">
        <f>IFERROR(VLOOKUP($A156,Baggrundsark!$AP$4:$AU$2502,4,FALSE),"")</f>
        <v/>
      </c>
      <c r="E156" s="71" t="str">
        <f>IFERROR(VLOOKUP($A156,Baggrundsark!$AP$4:$AW$2502,5,FALSE),"")</f>
        <v/>
      </c>
      <c r="F156" s="71" t="str">
        <f>IF(IFERROR(VLOOKUP($A156,Baggrundsark!$AP$4:$AW$2502,6,FALSE),"")=0,"",IFERROR(VLOOKUP($A156,Baggrundsark!$AP$4:$AW$2502,6,FALSE),""))</f>
        <v/>
      </c>
      <c r="G156" s="77"/>
      <c r="H156" s="80" t="str">
        <f t="shared" si="6"/>
        <v/>
      </c>
      <c r="I156" s="77"/>
      <c r="J156" s="77"/>
      <c r="K156" s="77"/>
      <c r="L156" s="77"/>
      <c r="M156" s="77"/>
      <c r="N156" s="81" t="str">
        <f t="shared" si="7"/>
        <v/>
      </c>
      <c r="O156" s="90" t="str">
        <f t="shared" si="8"/>
        <v/>
      </c>
      <c r="Q156" s="48" t="str">
        <f>IF('Pivot Timeløn'!A156=0,"",'Pivot Timeløn'!A156)</f>
        <v/>
      </c>
      <c r="R156" s="48" t="str">
        <f>IF('Pivot Timeløn'!A156=0,"",'Pivot Timeløn'!B156)</f>
        <v/>
      </c>
      <c r="S156" s="68" t="str">
        <f>IF('Pivot Timeløn'!A156=0,"",'Pivot Timeløn'!C156)</f>
        <v/>
      </c>
    </row>
    <row r="157" spans="1:19" x14ac:dyDescent="0.25">
      <c r="A157" s="29">
        <v>154</v>
      </c>
      <c r="B157" s="71" t="str">
        <f>IFERROR(VLOOKUP($A157,Baggrundsark!$AP$4:$AU$2502,2,FALSE),"")</f>
        <v/>
      </c>
      <c r="C157" s="71" t="str">
        <f>IFERROR(VLOOKUP($A157,Baggrundsark!$AP$4:$AU$2502,3,FALSE),"")</f>
        <v/>
      </c>
      <c r="D157" s="71" t="str">
        <f>IFERROR(VLOOKUP($A157,Baggrundsark!$AP$4:$AU$2502,4,FALSE),"")</f>
        <v/>
      </c>
      <c r="E157" s="71" t="str">
        <f>IFERROR(VLOOKUP($A157,Baggrundsark!$AP$4:$AW$2502,5,FALSE),"")</f>
        <v/>
      </c>
      <c r="F157" s="71" t="str">
        <f>IF(IFERROR(VLOOKUP($A157,Baggrundsark!$AP$4:$AW$2502,6,FALSE),"")=0,"",IFERROR(VLOOKUP($A157,Baggrundsark!$AP$4:$AW$2502,6,FALSE),""))</f>
        <v/>
      </c>
      <c r="G157" s="79"/>
      <c r="H157" s="80" t="str">
        <f t="shared" si="6"/>
        <v/>
      </c>
      <c r="I157" s="79"/>
      <c r="J157" s="79"/>
      <c r="K157" s="79"/>
      <c r="L157" s="79"/>
      <c r="M157" s="79"/>
      <c r="N157" s="81" t="str">
        <f t="shared" si="7"/>
        <v/>
      </c>
      <c r="O157" s="90" t="str">
        <f t="shared" si="8"/>
        <v/>
      </c>
      <c r="Q157" s="48" t="str">
        <f>IF('Pivot Timeløn'!A157=0,"",'Pivot Timeløn'!A157)</f>
        <v/>
      </c>
      <c r="R157" s="48" t="str">
        <f>IF('Pivot Timeløn'!A157=0,"",'Pivot Timeløn'!B157)</f>
        <v/>
      </c>
      <c r="S157" s="68" t="str">
        <f>IF('Pivot Timeløn'!A157=0,"",'Pivot Timeløn'!C157)</f>
        <v/>
      </c>
    </row>
    <row r="158" spans="1:19" x14ac:dyDescent="0.25">
      <c r="A158" s="29">
        <v>155</v>
      </c>
      <c r="B158" s="71" t="str">
        <f>IFERROR(VLOOKUP($A158,Baggrundsark!$AP$4:$AU$2502,2,FALSE),"")</f>
        <v/>
      </c>
      <c r="C158" s="71" t="str">
        <f>IFERROR(VLOOKUP($A158,Baggrundsark!$AP$4:$AU$2502,3,FALSE),"")</f>
        <v/>
      </c>
      <c r="D158" s="71" t="str">
        <f>IFERROR(VLOOKUP($A158,Baggrundsark!$AP$4:$AU$2502,4,FALSE),"")</f>
        <v/>
      </c>
      <c r="E158" s="71" t="str">
        <f>IFERROR(VLOOKUP($A158,Baggrundsark!$AP$4:$AW$2502,5,FALSE),"")</f>
        <v/>
      </c>
      <c r="F158" s="71" t="str">
        <f>IF(IFERROR(VLOOKUP($A158,Baggrundsark!$AP$4:$AW$2502,6,FALSE),"")=0,"",IFERROR(VLOOKUP($A158,Baggrundsark!$AP$4:$AW$2502,6,FALSE),""))</f>
        <v/>
      </c>
      <c r="G158" s="77"/>
      <c r="H158" s="80" t="str">
        <f t="shared" si="6"/>
        <v/>
      </c>
      <c r="I158" s="77"/>
      <c r="J158" s="77"/>
      <c r="K158" s="77"/>
      <c r="L158" s="77"/>
      <c r="M158" s="77"/>
      <c r="N158" s="81" t="str">
        <f t="shared" si="7"/>
        <v/>
      </c>
      <c r="O158" s="90" t="str">
        <f t="shared" si="8"/>
        <v/>
      </c>
      <c r="Q158" s="48" t="str">
        <f>IF('Pivot Timeløn'!A158=0,"",'Pivot Timeløn'!A158)</f>
        <v/>
      </c>
      <c r="R158" s="48" t="str">
        <f>IF('Pivot Timeløn'!A158=0,"",'Pivot Timeløn'!B158)</f>
        <v/>
      </c>
      <c r="S158" s="68" t="str">
        <f>IF('Pivot Timeløn'!A158=0,"",'Pivot Timeløn'!C158)</f>
        <v/>
      </c>
    </row>
    <row r="159" spans="1:19" x14ac:dyDescent="0.25">
      <c r="A159" s="29">
        <v>156</v>
      </c>
      <c r="B159" s="71" t="str">
        <f>IFERROR(VLOOKUP($A159,Baggrundsark!$AP$4:$AU$2502,2,FALSE),"")</f>
        <v/>
      </c>
      <c r="C159" s="71" t="str">
        <f>IFERROR(VLOOKUP($A159,Baggrundsark!$AP$4:$AU$2502,3,FALSE),"")</f>
        <v/>
      </c>
      <c r="D159" s="71" t="str">
        <f>IFERROR(VLOOKUP($A159,Baggrundsark!$AP$4:$AU$2502,4,FALSE),"")</f>
        <v/>
      </c>
      <c r="E159" s="71" t="str">
        <f>IFERROR(VLOOKUP($A159,Baggrundsark!$AP$4:$AW$2502,5,FALSE),"")</f>
        <v/>
      </c>
      <c r="F159" s="71" t="str">
        <f>IF(IFERROR(VLOOKUP($A159,Baggrundsark!$AP$4:$AW$2502,6,FALSE),"")=0,"",IFERROR(VLOOKUP($A159,Baggrundsark!$AP$4:$AW$2502,6,FALSE),""))</f>
        <v/>
      </c>
      <c r="G159" s="79"/>
      <c r="H159" s="80" t="str">
        <f t="shared" si="6"/>
        <v/>
      </c>
      <c r="I159" s="79"/>
      <c r="J159" s="79"/>
      <c r="K159" s="79"/>
      <c r="L159" s="79"/>
      <c r="M159" s="79"/>
      <c r="N159" s="81" t="str">
        <f t="shared" si="7"/>
        <v/>
      </c>
      <c r="O159" s="90" t="str">
        <f t="shared" si="8"/>
        <v/>
      </c>
      <c r="Q159" s="48" t="str">
        <f>IF('Pivot Timeløn'!A159=0,"",'Pivot Timeløn'!A159)</f>
        <v/>
      </c>
      <c r="R159" s="48" t="str">
        <f>IF('Pivot Timeløn'!A159=0,"",'Pivot Timeløn'!B159)</f>
        <v/>
      </c>
      <c r="S159" s="68" t="str">
        <f>IF('Pivot Timeløn'!A159=0,"",'Pivot Timeløn'!C159)</f>
        <v/>
      </c>
    </row>
    <row r="160" spans="1:19" x14ac:dyDescent="0.25">
      <c r="A160" s="29">
        <v>157</v>
      </c>
      <c r="B160" s="71" t="str">
        <f>IFERROR(VLOOKUP($A160,Baggrundsark!$AP$4:$AU$2502,2,FALSE),"")</f>
        <v/>
      </c>
      <c r="C160" s="71" t="str">
        <f>IFERROR(VLOOKUP($A160,Baggrundsark!$AP$4:$AU$2502,3,FALSE),"")</f>
        <v/>
      </c>
      <c r="D160" s="71" t="str">
        <f>IFERROR(VLOOKUP($A160,Baggrundsark!$AP$4:$AU$2502,4,FALSE),"")</f>
        <v/>
      </c>
      <c r="E160" s="71" t="str">
        <f>IFERROR(VLOOKUP($A160,Baggrundsark!$AP$4:$AW$2502,5,FALSE),"")</f>
        <v/>
      </c>
      <c r="F160" s="71" t="str">
        <f>IF(IFERROR(VLOOKUP($A160,Baggrundsark!$AP$4:$AW$2502,6,FALSE),"")=0,"",IFERROR(VLOOKUP($A160,Baggrundsark!$AP$4:$AW$2502,6,FALSE),""))</f>
        <v/>
      </c>
      <c r="G160" s="77"/>
      <c r="H160" s="80" t="str">
        <f t="shared" si="6"/>
        <v/>
      </c>
      <c r="I160" s="77"/>
      <c r="J160" s="77"/>
      <c r="K160" s="77"/>
      <c r="L160" s="77"/>
      <c r="M160" s="77"/>
      <c r="N160" s="81" t="str">
        <f t="shared" si="7"/>
        <v/>
      </c>
      <c r="O160" s="90" t="str">
        <f t="shared" si="8"/>
        <v/>
      </c>
      <c r="Q160" s="48" t="str">
        <f>IF('Pivot Timeløn'!A160=0,"",'Pivot Timeløn'!A160)</f>
        <v/>
      </c>
      <c r="R160" s="48" t="str">
        <f>IF('Pivot Timeløn'!A160=0,"",'Pivot Timeløn'!B160)</f>
        <v/>
      </c>
      <c r="S160" s="68" t="str">
        <f>IF('Pivot Timeløn'!A160=0,"",'Pivot Timeløn'!C160)</f>
        <v/>
      </c>
    </row>
    <row r="161" spans="1:19" x14ac:dyDescent="0.25">
      <c r="A161" s="29">
        <v>158</v>
      </c>
      <c r="B161" s="71" t="str">
        <f>IFERROR(VLOOKUP($A161,Baggrundsark!$AP$4:$AU$2502,2,FALSE),"")</f>
        <v/>
      </c>
      <c r="C161" s="71" t="str">
        <f>IFERROR(VLOOKUP($A161,Baggrundsark!$AP$4:$AU$2502,3,FALSE),"")</f>
        <v/>
      </c>
      <c r="D161" s="71" t="str">
        <f>IFERROR(VLOOKUP($A161,Baggrundsark!$AP$4:$AU$2502,4,FALSE),"")</f>
        <v/>
      </c>
      <c r="E161" s="71" t="str">
        <f>IFERROR(VLOOKUP($A161,Baggrundsark!$AP$4:$AW$2502,5,FALSE),"")</f>
        <v/>
      </c>
      <c r="F161" s="71" t="str">
        <f>IF(IFERROR(VLOOKUP($A161,Baggrundsark!$AP$4:$AW$2502,6,FALSE),"")=0,"",IFERROR(VLOOKUP($A161,Baggrundsark!$AP$4:$AW$2502,6,FALSE),""))</f>
        <v/>
      </c>
      <c r="G161" s="79"/>
      <c r="H161" s="80" t="str">
        <f t="shared" si="6"/>
        <v/>
      </c>
      <c r="I161" s="79"/>
      <c r="J161" s="79"/>
      <c r="K161" s="79"/>
      <c r="L161" s="79"/>
      <c r="M161" s="79"/>
      <c r="N161" s="81" t="str">
        <f t="shared" si="7"/>
        <v/>
      </c>
      <c r="O161" s="90" t="str">
        <f t="shared" si="8"/>
        <v/>
      </c>
      <c r="Q161" s="48" t="str">
        <f>IF('Pivot Timeløn'!A161=0,"",'Pivot Timeløn'!A161)</f>
        <v/>
      </c>
      <c r="R161" s="48" t="str">
        <f>IF('Pivot Timeløn'!A161=0,"",'Pivot Timeløn'!B161)</f>
        <v/>
      </c>
      <c r="S161" s="68" t="str">
        <f>IF('Pivot Timeløn'!A161=0,"",'Pivot Timeløn'!C161)</f>
        <v/>
      </c>
    </row>
    <row r="162" spans="1:19" x14ac:dyDescent="0.25">
      <c r="A162" s="29">
        <v>159</v>
      </c>
      <c r="B162" s="71" t="str">
        <f>IFERROR(VLOOKUP($A162,Baggrundsark!$AP$4:$AU$2502,2,FALSE),"")</f>
        <v/>
      </c>
      <c r="C162" s="71" t="str">
        <f>IFERROR(VLOOKUP($A162,Baggrundsark!$AP$4:$AU$2502,3,FALSE),"")</f>
        <v/>
      </c>
      <c r="D162" s="71" t="str">
        <f>IFERROR(VLOOKUP($A162,Baggrundsark!$AP$4:$AU$2502,4,FALSE),"")</f>
        <v/>
      </c>
      <c r="E162" s="71" t="str">
        <f>IFERROR(VLOOKUP($A162,Baggrundsark!$AP$4:$AW$2502,5,FALSE),"")</f>
        <v/>
      </c>
      <c r="F162" s="71" t="str">
        <f>IF(IFERROR(VLOOKUP($A162,Baggrundsark!$AP$4:$AW$2502,6,FALSE),"")=0,"",IFERROR(VLOOKUP($A162,Baggrundsark!$AP$4:$AW$2502,6,FALSE),""))</f>
        <v/>
      </c>
      <c r="G162" s="77"/>
      <c r="H162" s="80" t="str">
        <f t="shared" si="6"/>
        <v/>
      </c>
      <c r="I162" s="77"/>
      <c r="J162" s="77"/>
      <c r="K162" s="77"/>
      <c r="L162" s="77"/>
      <c r="M162" s="77"/>
      <c r="N162" s="81" t="str">
        <f t="shared" si="7"/>
        <v/>
      </c>
      <c r="O162" s="90" t="str">
        <f t="shared" si="8"/>
        <v/>
      </c>
      <c r="Q162" s="48" t="str">
        <f>IF('Pivot Timeløn'!A162=0,"",'Pivot Timeløn'!A162)</f>
        <v/>
      </c>
      <c r="R162" s="48" t="str">
        <f>IF('Pivot Timeløn'!A162=0,"",'Pivot Timeløn'!B162)</f>
        <v/>
      </c>
      <c r="S162" s="68" t="str">
        <f>IF('Pivot Timeløn'!A162=0,"",'Pivot Timeløn'!C162)</f>
        <v/>
      </c>
    </row>
    <row r="163" spans="1:19" x14ac:dyDescent="0.25">
      <c r="A163" s="29">
        <v>160</v>
      </c>
      <c r="B163" s="71" t="str">
        <f>IFERROR(VLOOKUP($A163,Baggrundsark!$AP$4:$AU$2502,2,FALSE),"")</f>
        <v/>
      </c>
      <c r="C163" s="71" t="str">
        <f>IFERROR(VLOOKUP($A163,Baggrundsark!$AP$4:$AU$2502,3,FALSE),"")</f>
        <v/>
      </c>
      <c r="D163" s="71" t="str">
        <f>IFERROR(VLOOKUP($A163,Baggrundsark!$AP$4:$AU$2502,4,FALSE),"")</f>
        <v/>
      </c>
      <c r="E163" s="71" t="str">
        <f>IFERROR(VLOOKUP($A163,Baggrundsark!$AP$4:$AW$2502,5,FALSE),"")</f>
        <v/>
      </c>
      <c r="F163" s="71" t="str">
        <f>IF(IFERROR(VLOOKUP($A163,Baggrundsark!$AP$4:$AW$2502,6,FALSE),"")=0,"",IFERROR(VLOOKUP($A163,Baggrundsark!$AP$4:$AW$2502,6,FALSE),""))</f>
        <v/>
      </c>
      <c r="G163" s="79"/>
      <c r="H163" s="80" t="str">
        <f t="shared" si="6"/>
        <v/>
      </c>
      <c r="I163" s="79"/>
      <c r="J163" s="79"/>
      <c r="K163" s="79"/>
      <c r="L163" s="79"/>
      <c r="M163" s="79"/>
      <c r="N163" s="81" t="str">
        <f t="shared" si="7"/>
        <v/>
      </c>
      <c r="O163" s="90" t="str">
        <f t="shared" si="8"/>
        <v/>
      </c>
      <c r="Q163" s="48" t="str">
        <f>IF('Pivot Timeløn'!A163=0,"",'Pivot Timeløn'!A163)</f>
        <v/>
      </c>
      <c r="R163" s="48" t="str">
        <f>IF('Pivot Timeløn'!A163=0,"",'Pivot Timeløn'!B163)</f>
        <v/>
      </c>
      <c r="S163" s="68" t="str">
        <f>IF('Pivot Timeløn'!A163=0,"",'Pivot Timeløn'!C163)</f>
        <v/>
      </c>
    </row>
    <row r="164" spans="1:19" x14ac:dyDescent="0.25">
      <c r="A164" s="29">
        <v>161</v>
      </c>
      <c r="B164" s="71" t="str">
        <f>IFERROR(VLOOKUP($A164,Baggrundsark!$AP$4:$AU$2502,2,FALSE),"")</f>
        <v/>
      </c>
      <c r="C164" s="71" t="str">
        <f>IFERROR(VLOOKUP($A164,Baggrundsark!$AP$4:$AU$2502,3,FALSE),"")</f>
        <v/>
      </c>
      <c r="D164" s="71" t="str">
        <f>IFERROR(VLOOKUP($A164,Baggrundsark!$AP$4:$AU$2502,4,FALSE),"")</f>
        <v/>
      </c>
      <c r="E164" s="71" t="str">
        <f>IFERROR(VLOOKUP($A164,Baggrundsark!$AP$4:$AW$2502,5,FALSE),"")</f>
        <v/>
      </c>
      <c r="F164" s="71" t="str">
        <f>IF(IFERROR(VLOOKUP($A164,Baggrundsark!$AP$4:$AW$2502,6,FALSE),"")=0,"",IFERROR(VLOOKUP($A164,Baggrundsark!$AP$4:$AW$2502,6,FALSE),""))</f>
        <v/>
      </c>
      <c r="G164" s="77"/>
      <c r="H164" s="80" t="str">
        <f t="shared" si="6"/>
        <v/>
      </c>
      <c r="I164" s="77"/>
      <c r="J164" s="77"/>
      <c r="K164" s="77"/>
      <c r="L164" s="77"/>
      <c r="M164" s="77"/>
      <c r="N164" s="81" t="str">
        <f t="shared" si="7"/>
        <v/>
      </c>
      <c r="O164" s="90" t="str">
        <f t="shared" si="8"/>
        <v/>
      </c>
      <c r="Q164" s="48" t="str">
        <f>IF('Pivot Timeløn'!A164=0,"",'Pivot Timeløn'!A164)</f>
        <v/>
      </c>
      <c r="R164" s="48" t="str">
        <f>IF('Pivot Timeløn'!A164=0,"",'Pivot Timeløn'!B164)</f>
        <v/>
      </c>
      <c r="S164" s="68" t="str">
        <f>IF('Pivot Timeløn'!A164=0,"",'Pivot Timeløn'!C164)</f>
        <v/>
      </c>
    </row>
    <row r="165" spans="1:19" x14ac:dyDescent="0.25">
      <c r="A165" s="29">
        <v>162</v>
      </c>
      <c r="B165" s="71" t="str">
        <f>IFERROR(VLOOKUP($A165,Baggrundsark!$AP$4:$AU$2502,2,FALSE),"")</f>
        <v/>
      </c>
      <c r="C165" s="71" t="str">
        <f>IFERROR(VLOOKUP($A165,Baggrundsark!$AP$4:$AU$2502,3,FALSE),"")</f>
        <v/>
      </c>
      <c r="D165" s="71" t="str">
        <f>IFERROR(VLOOKUP($A165,Baggrundsark!$AP$4:$AU$2502,4,FALSE),"")</f>
        <v/>
      </c>
      <c r="E165" s="71" t="str">
        <f>IFERROR(VLOOKUP($A165,Baggrundsark!$AP$4:$AW$2502,5,FALSE),"")</f>
        <v/>
      </c>
      <c r="F165" s="71" t="str">
        <f>IF(IFERROR(VLOOKUP($A165,Baggrundsark!$AP$4:$AW$2502,6,FALSE),"")=0,"",IFERROR(VLOOKUP($A165,Baggrundsark!$AP$4:$AW$2502,6,FALSE),""))</f>
        <v/>
      </c>
      <c r="G165" s="79"/>
      <c r="H165" s="80" t="str">
        <f t="shared" si="6"/>
        <v/>
      </c>
      <c r="I165" s="79"/>
      <c r="J165" s="79"/>
      <c r="K165" s="79"/>
      <c r="L165" s="79"/>
      <c r="M165" s="79"/>
      <c r="N165" s="81" t="str">
        <f t="shared" si="7"/>
        <v/>
      </c>
      <c r="O165" s="90" t="str">
        <f t="shared" si="8"/>
        <v/>
      </c>
      <c r="Q165" s="48" t="str">
        <f>IF('Pivot Timeløn'!A165=0,"",'Pivot Timeløn'!A165)</f>
        <v/>
      </c>
      <c r="R165" s="48" t="str">
        <f>IF('Pivot Timeløn'!A165=0,"",'Pivot Timeløn'!B165)</f>
        <v/>
      </c>
      <c r="S165" s="68" t="str">
        <f>IF('Pivot Timeløn'!A165=0,"",'Pivot Timeløn'!C165)</f>
        <v/>
      </c>
    </row>
    <row r="166" spans="1:19" x14ac:dyDescent="0.25">
      <c r="A166" s="29">
        <v>163</v>
      </c>
      <c r="B166" s="71" t="str">
        <f>IFERROR(VLOOKUP($A166,Baggrundsark!$AP$4:$AU$2502,2,FALSE),"")</f>
        <v/>
      </c>
      <c r="C166" s="71" t="str">
        <f>IFERROR(VLOOKUP($A166,Baggrundsark!$AP$4:$AU$2502,3,FALSE),"")</f>
        <v/>
      </c>
      <c r="D166" s="71" t="str">
        <f>IFERROR(VLOOKUP($A166,Baggrundsark!$AP$4:$AU$2502,4,FALSE),"")</f>
        <v/>
      </c>
      <c r="E166" s="71" t="str">
        <f>IFERROR(VLOOKUP($A166,Baggrundsark!$AP$4:$AW$2502,5,FALSE),"")</f>
        <v/>
      </c>
      <c r="F166" s="71" t="str">
        <f>IF(IFERROR(VLOOKUP($A166,Baggrundsark!$AP$4:$AW$2502,6,FALSE),"")=0,"",IFERROR(VLOOKUP($A166,Baggrundsark!$AP$4:$AW$2502,6,FALSE),""))</f>
        <v/>
      </c>
      <c r="G166" s="77"/>
      <c r="H166" s="80" t="str">
        <f t="shared" si="6"/>
        <v/>
      </c>
      <c r="I166" s="77"/>
      <c r="J166" s="77"/>
      <c r="K166" s="77"/>
      <c r="L166" s="77"/>
      <c r="M166" s="77"/>
      <c r="N166" s="81" t="str">
        <f t="shared" si="7"/>
        <v/>
      </c>
      <c r="O166" s="90" t="str">
        <f t="shared" si="8"/>
        <v/>
      </c>
      <c r="Q166" s="48" t="str">
        <f>IF('Pivot Timeløn'!A166=0,"",'Pivot Timeløn'!A166)</f>
        <v/>
      </c>
      <c r="R166" s="48" t="str">
        <f>IF('Pivot Timeløn'!A166=0,"",'Pivot Timeløn'!B166)</f>
        <v/>
      </c>
      <c r="S166" s="68" t="str">
        <f>IF('Pivot Timeløn'!A166=0,"",'Pivot Timeløn'!C166)</f>
        <v/>
      </c>
    </row>
    <row r="167" spans="1:19" x14ac:dyDescent="0.25">
      <c r="A167" s="29">
        <v>164</v>
      </c>
      <c r="B167" s="71" t="str">
        <f>IFERROR(VLOOKUP($A167,Baggrundsark!$AP$4:$AU$2502,2,FALSE),"")</f>
        <v/>
      </c>
      <c r="C167" s="71" t="str">
        <f>IFERROR(VLOOKUP($A167,Baggrundsark!$AP$4:$AU$2502,3,FALSE),"")</f>
        <v/>
      </c>
      <c r="D167" s="71" t="str">
        <f>IFERROR(VLOOKUP($A167,Baggrundsark!$AP$4:$AU$2502,4,FALSE),"")</f>
        <v/>
      </c>
      <c r="E167" s="71" t="str">
        <f>IFERROR(VLOOKUP($A167,Baggrundsark!$AP$4:$AW$2502,5,FALSE),"")</f>
        <v/>
      </c>
      <c r="F167" s="71" t="str">
        <f>IF(IFERROR(VLOOKUP($A167,Baggrundsark!$AP$4:$AW$2502,6,FALSE),"")=0,"",IFERROR(VLOOKUP($A167,Baggrundsark!$AP$4:$AW$2502,6,FALSE),""))</f>
        <v/>
      </c>
      <c r="G167" s="79"/>
      <c r="H167" s="80" t="str">
        <f t="shared" si="6"/>
        <v/>
      </c>
      <c r="I167" s="79"/>
      <c r="J167" s="79"/>
      <c r="K167" s="79"/>
      <c r="L167" s="79"/>
      <c r="M167" s="79"/>
      <c r="N167" s="81" t="str">
        <f t="shared" si="7"/>
        <v/>
      </c>
      <c r="O167" s="90" t="str">
        <f t="shared" si="8"/>
        <v/>
      </c>
      <c r="Q167" s="48" t="str">
        <f>IF('Pivot Timeløn'!A167=0,"",'Pivot Timeløn'!A167)</f>
        <v/>
      </c>
      <c r="R167" s="48" t="str">
        <f>IF('Pivot Timeløn'!A167=0,"",'Pivot Timeløn'!B167)</f>
        <v/>
      </c>
      <c r="S167" s="68" t="str">
        <f>IF('Pivot Timeløn'!A167=0,"",'Pivot Timeløn'!C167)</f>
        <v/>
      </c>
    </row>
    <row r="168" spans="1:19" x14ac:dyDescent="0.25">
      <c r="A168" s="29">
        <v>165</v>
      </c>
      <c r="B168" s="71" t="str">
        <f>IFERROR(VLOOKUP($A168,Baggrundsark!$AP$4:$AU$2502,2,FALSE),"")</f>
        <v/>
      </c>
      <c r="C168" s="71" t="str">
        <f>IFERROR(VLOOKUP($A168,Baggrundsark!$AP$4:$AU$2502,3,FALSE),"")</f>
        <v/>
      </c>
      <c r="D168" s="71" t="str">
        <f>IFERROR(VLOOKUP($A168,Baggrundsark!$AP$4:$AU$2502,4,FALSE),"")</f>
        <v/>
      </c>
      <c r="E168" s="71" t="str">
        <f>IFERROR(VLOOKUP($A168,Baggrundsark!$AP$4:$AW$2502,5,FALSE),"")</f>
        <v/>
      </c>
      <c r="F168" s="71" t="str">
        <f>IF(IFERROR(VLOOKUP($A168,Baggrundsark!$AP$4:$AW$2502,6,FALSE),"")=0,"",IFERROR(VLOOKUP($A168,Baggrundsark!$AP$4:$AW$2502,6,FALSE),""))</f>
        <v/>
      </c>
      <c r="G168" s="77"/>
      <c r="H168" s="80" t="str">
        <f t="shared" si="6"/>
        <v/>
      </c>
      <c r="I168" s="77"/>
      <c r="J168" s="77"/>
      <c r="K168" s="77"/>
      <c r="L168" s="77"/>
      <c r="M168" s="77"/>
      <c r="N168" s="81" t="str">
        <f t="shared" si="7"/>
        <v/>
      </c>
      <c r="O168" s="90" t="str">
        <f t="shared" si="8"/>
        <v/>
      </c>
      <c r="Q168" s="48" t="str">
        <f>IF('Pivot Timeløn'!A168=0,"",'Pivot Timeløn'!A168)</f>
        <v/>
      </c>
      <c r="R168" s="48" t="str">
        <f>IF('Pivot Timeløn'!A168=0,"",'Pivot Timeløn'!B168)</f>
        <v/>
      </c>
      <c r="S168" s="68" t="str">
        <f>IF('Pivot Timeløn'!A168=0,"",'Pivot Timeløn'!C168)</f>
        <v/>
      </c>
    </row>
    <row r="169" spans="1:19" x14ac:dyDescent="0.25">
      <c r="A169" s="29">
        <v>166</v>
      </c>
      <c r="B169" s="71" t="str">
        <f>IFERROR(VLOOKUP($A169,Baggrundsark!$AP$4:$AU$2502,2,FALSE),"")</f>
        <v/>
      </c>
      <c r="C169" s="71" t="str">
        <f>IFERROR(VLOOKUP($A169,Baggrundsark!$AP$4:$AU$2502,3,FALSE),"")</f>
        <v/>
      </c>
      <c r="D169" s="71" t="str">
        <f>IFERROR(VLOOKUP($A169,Baggrundsark!$AP$4:$AU$2502,4,FALSE),"")</f>
        <v/>
      </c>
      <c r="E169" s="71" t="str">
        <f>IFERROR(VLOOKUP($A169,Baggrundsark!$AP$4:$AW$2502,5,FALSE),"")</f>
        <v/>
      </c>
      <c r="F169" s="71" t="str">
        <f>IF(IFERROR(VLOOKUP($A169,Baggrundsark!$AP$4:$AW$2502,6,FALSE),"")=0,"",IFERROR(VLOOKUP($A169,Baggrundsark!$AP$4:$AW$2502,6,FALSE),""))</f>
        <v/>
      </c>
      <c r="G169" s="79"/>
      <c r="H169" s="80" t="str">
        <f t="shared" si="6"/>
        <v/>
      </c>
      <c r="I169" s="79"/>
      <c r="J169" s="79"/>
      <c r="K169" s="79"/>
      <c r="L169" s="79"/>
      <c r="M169" s="79"/>
      <c r="N169" s="81" t="str">
        <f t="shared" si="7"/>
        <v/>
      </c>
      <c r="O169" s="90" t="str">
        <f t="shared" si="8"/>
        <v/>
      </c>
      <c r="Q169" s="48" t="str">
        <f>IF('Pivot Timeløn'!A169=0,"",'Pivot Timeløn'!A169)</f>
        <v/>
      </c>
      <c r="R169" s="48" t="str">
        <f>IF('Pivot Timeløn'!A169=0,"",'Pivot Timeløn'!B169)</f>
        <v/>
      </c>
      <c r="S169" s="68" t="str">
        <f>IF('Pivot Timeløn'!A169=0,"",'Pivot Timeløn'!C169)</f>
        <v/>
      </c>
    </row>
    <row r="170" spans="1:19" x14ac:dyDescent="0.25">
      <c r="A170" s="29">
        <v>167</v>
      </c>
      <c r="B170" s="71" t="str">
        <f>IFERROR(VLOOKUP($A170,Baggrundsark!$AP$4:$AU$2502,2,FALSE),"")</f>
        <v/>
      </c>
      <c r="C170" s="71" t="str">
        <f>IFERROR(VLOOKUP($A170,Baggrundsark!$AP$4:$AU$2502,3,FALSE),"")</f>
        <v/>
      </c>
      <c r="D170" s="71" t="str">
        <f>IFERROR(VLOOKUP($A170,Baggrundsark!$AP$4:$AU$2502,4,FALSE),"")</f>
        <v/>
      </c>
      <c r="E170" s="71" t="str">
        <f>IFERROR(VLOOKUP($A170,Baggrundsark!$AP$4:$AW$2502,5,FALSE),"")</f>
        <v/>
      </c>
      <c r="F170" s="71" t="str">
        <f>IF(IFERROR(VLOOKUP($A170,Baggrundsark!$AP$4:$AW$2502,6,FALSE),"")=0,"",IFERROR(VLOOKUP($A170,Baggrundsark!$AP$4:$AW$2502,6,FALSE),""))</f>
        <v/>
      </c>
      <c r="G170" s="77"/>
      <c r="H170" s="80" t="str">
        <f t="shared" si="6"/>
        <v/>
      </c>
      <c r="I170" s="77"/>
      <c r="J170" s="77"/>
      <c r="K170" s="77"/>
      <c r="L170" s="77"/>
      <c r="M170" s="77"/>
      <c r="N170" s="81" t="str">
        <f t="shared" si="7"/>
        <v/>
      </c>
      <c r="O170" s="90" t="str">
        <f t="shared" si="8"/>
        <v/>
      </c>
      <c r="Q170" s="48" t="str">
        <f>IF('Pivot Timeløn'!A170=0,"",'Pivot Timeløn'!A170)</f>
        <v/>
      </c>
      <c r="R170" s="48" t="str">
        <f>IF('Pivot Timeløn'!A170=0,"",'Pivot Timeløn'!B170)</f>
        <v/>
      </c>
      <c r="S170" s="68" t="str">
        <f>IF('Pivot Timeløn'!A170=0,"",'Pivot Timeløn'!C170)</f>
        <v/>
      </c>
    </row>
    <row r="171" spans="1:19" x14ac:dyDescent="0.25">
      <c r="A171" s="29">
        <v>168</v>
      </c>
      <c r="B171" s="71" t="str">
        <f>IFERROR(VLOOKUP($A171,Baggrundsark!$AP$4:$AU$2502,2,FALSE),"")</f>
        <v/>
      </c>
      <c r="C171" s="71" t="str">
        <f>IFERROR(VLOOKUP($A171,Baggrundsark!$AP$4:$AU$2502,3,FALSE),"")</f>
        <v/>
      </c>
      <c r="D171" s="71" t="str">
        <f>IFERROR(VLOOKUP($A171,Baggrundsark!$AP$4:$AU$2502,4,FALSE),"")</f>
        <v/>
      </c>
      <c r="E171" s="71" t="str">
        <f>IFERROR(VLOOKUP($A171,Baggrundsark!$AP$4:$AW$2502,5,FALSE),"")</f>
        <v/>
      </c>
      <c r="F171" s="71" t="str">
        <f>IF(IFERROR(VLOOKUP($A171,Baggrundsark!$AP$4:$AW$2502,6,FALSE),"")=0,"",IFERROR(VLOOKUP($A171,Baggrundsark!$AP$4:$AW$2502,6,FALSE),""))</f>
        <v/>
      </c>
      <c r="G171" s="79"/>
      <c r="H171" s="80" t="str">
        <f t="shared" si="6"/>
        <v/>
      </c>
      <c r="I171" s="79"/>
      <c r="J171" s="79"/>
      <c r="K171" s="79"/>
      <c r="L171" s="79"/>
      <c r="M171" s="79"/>
      <c r="N171" s="81" t="str">
        <f t="shared" si="7"/>
        <v/>
      </c>
      <c r="O171" s="90" t="str">
        <f t="shared" si="8"/>
        <v/>
      </c>
      <c r="Q171" s="48" t="str">
        <f>IF('Pivot Timeløn'!A171=0,"",'Pivot Timeløn'!A171)</f>
        <v/>
      </c>
      <c r="R171" s="48" t="str">
        <f>IF('Pivot Timeløn'!A171=0,"",'Pivot Timeløn'!B171)</f>
        <v/>
      </c>
      <c r="S171" s="68" t="str">
        <f>IF('Pivot Timeløn'!A171=0,"",'Pivot Timeløn'!C171)</f>
        <v/>
      </c>
    </row>
    <row r="172" spans="1:19" x14ac:dyDescent="0.25">
      <c r="A172" s="29">
        <v>169</v>
      </c>
      <c r="B172" s="71" t="str">
        <f>IFERROR(VLOOKUP($A172,Baggrundsark!$AP$4:$AU$2502,2,FALSE),"")</f>
        <v/>
      </c>
      <c r="C172" s="71" t="str">
        <f>IFERROR(VLOOKUP($A172,Baggrundsark!$AP$4:$AU$2502,3,FALSE),"")</f>
        <v/>
      </c>
      <c r="D172" s="71" t="str">
        <f>IFERROR(VLOOKUP($A172,Baggrundsark!$AP$4:$AU$2502,4,FALSE),"")</f>
        <v/>
      </c>
      <c r="E172" s="71" t="str">
        <f>IFERROR(VLOOKUP($A172,Baggrundsark!$AP$4:$AW$2502,5,FALSE),"")</f>
        <v/>
      </c>
      <c r="F172" s="71" t="str">
        <f>IF(IFERROR(VLOOKUP($A172,Baggrundsark!$AP$4:$AW$2502,6,FALSE),"")=0,"",IFERROR(VLOOKUP($A172,Baggrundsark!$AP$4:$AW$2502,6,FALSE),""))</f>
        <v/>
      </c>
      <c r="G172" s="77"/>
      <c r="H172" s="80" t="str">
        <f t="shared" si="6"/>
        <v/>
      </c>
      <c r="I172" s="77"/>
      <c r="J172" s="77"/>
      <c r="K172" s="77"/>
      <c r="L172" s="77"/>
      <c r="M172" s="77"/>
      <c r="N172" s="81" t="str">
        <f t="shared" si="7"/>
        <v/>
      </c>
      <c r="O172" s="90" t="str">
        <f t="shared" si="8"/>
        <v/>
      </c>
      <c r="Q172" s="48" t="str">
        <f>IF('Pivot Timeløn'!A172=0,"",'Pivot Timeløn'!A172)</f>
        <v/>
      </c>
      <c r="R172" s="48" t="str">
        <f>IF('Pivot Timeløn'!A172=0,"",'Pivot Timeløn'!B172)</f>
        <v/>
      </c>
      <c r="S172" s="68" t="str">
        <f>IF('Pivot Timeløn'!A172=0,"",'Pivot Timeløn'!C172)</f>
        <v/>
      </c>
    </row>
    <row r="173" spans="1:19" x14ac:dyDescent="0.25">
      <c r="A173" s="29">
        <v>170</v>
      </c>
      <c r="B173" s="71" t="str">
        <f>IFERROR(VLOOKUP($A173,Baggrundsark!$AP$4:$AU$2502,2,FALSE),"")</f>
        <v/>
      </c>
      <c r="C173" s="71" t="str">
        <f>IFERROR(VLOOKUP($A173,Baggrundsark!$AP$4:$AU$2502,3,FALSE),"")</f>
        <v/>
      </c>
      <c r="D173" s="71" t="str">
        <f>IFERROR(VLOOKUP($A173,Baggrundsark!$AP$4:$AU$2502,4,FALSE),"")</f>
        <v/>
      </c>
      <c r="E173" s="71" t="str">
        <f>IFERROR(VLOOKUP($A173,Baggrundsark!$AP$4:$AW$2502,5,FALSE),"")</f>
        <v/>
      </c>
      <c r="F173" s="71" t="str">
        <f>IF(IFERROR(VLOOKUP($A173,Baggrundsark!$AP$4:$AW$2502,6,FALSE),"")=0,"",IFERROR(VLOOKUP($A173,Baggrundsark!$AP$4:$AW$2502,6,FALSE),""))</f>
        <v/>
      </c>
      <c r="G173" s="79"/>
      <c r="H173" s="80" t="str">
        <f t="shared" si="6"/>
        <v/>
      </c>
      <c r="I173" s="79"/>
      <c r="J173" s="79"/>
      <c r="K173" s="79"/>
      <c r="L173" s="79"/>
      <c r="M173" s="79"/>
      <c r="N173" s="81" t="str">
        <f t="shared" si="7"/>
        <v/>
      </c>
      <c r="O173" s="90" t="str">
        <f t="shared" si="8"/>
        <v/>
      </c>
      <c r="Q173" s="48" t="str">
        <f>IF('Pivot Timeløn'!A173=0,"",'Pivot Timeløn'!A173)</f>
        <v/>
      </c>
      <c r="R173" s="48" t="str">
        <f>IF('Pivot Timeløn'!A173=0,"",'Pivot Timeløn'!B173)</f>
        <v/>
      </c>
      <c r="S173" s="68" t="str">
        <f>IF('Pivot Timeløn'!A173=0,"",'Pivot Timeløn'!C173)</f>
        <v/>
      </c>
    </row>
    <row r="174" spans="1:19" x14ac:dyDescent="0.25">
      <c r="A174" s="29">
        <v>171</v>
      </c>
      <c r="B174" s="71" t="str">
        <f>IFERROR(VLOOKUP($A174,Baggrundsark!$AP$4:$AU$2502,2,FALSE),"")</f>
        <v/>
      </c>
      <c r="C174" s="71" t="str">
        <f>IFERROR(VLOOKUP($A174,Baggrundsark!$AP$4:$AU$2502,3,FALSE),"")</f>
        <v/>
      </c>
      <c r="D174" s="71" t="str">
        <f>IFERROR(VLOOKUP($A174,Baggrundsark!$AP$4:$AU$2502,4,FALSE),"")</f>
        <v/>
      </c>
      <c r="E174" s="71" t="str">
        <f>IFERROR(VLOOKUP($A174,Baggrundsark!$AP$4:$AW$2502,5,FALSE),"")</f>
        <v/>
      </c>
      <c r="F174" s="71" t="str">
        <f>IF(IFERROR(VLOOKUP($A174,Baggrundsark!$AP$4:$AW$2502,6,FALSE),"")=0,"",IFERROR(VLOOKUP($A174,Baggrundsark!$AP$4:$AW$2502,6,FALSE),""))</f>
        <v/>
      </c>
      <c r="G174" s="77"/>
      <c r="H174" s="80" t="str">
        <f t="shared" si="6"/>
        <v/>
      </c>
      <c r="I174" s="77"/>
      <c r="J174" s="77"/>
      <c r="K174" s="77"/>
      <c r="L174" s="77"/>
      <c r="M174" s="77"/>
      <c r="N174" s="81" t="str">
        <f t="shared" si="7"/>
        <v/>
      </c>
      <c r="O174" s="90" t="str">
        <f t="shared" si="8"/>
        <v/>
      </c>
      <c r="Q174" s="48" t="str">
        <f>IF('Pivot Timeløn'!A174=0,"",'Pivot Timeløn'!A174)</f>
        <v/>
      </c>
      <c r="R174" s="48" t="str">
        <f>IF('Pivot Timeløn'!A174=0,"",'Pivot Timeløn'!B174)</f>
        <v/>
      </c>
      <c r="S174" s="68" t="str">
        <f>IF('Pivot Timeløn'!A174=0,"",'Pivot Timeløn'!C174)</f>
        <v/>
      </c>
    </row>
    <row r="175" spans="1:19" x14ac:dyDescent="0.25">
      <c r="A175" s="29">
        <v>172</v>
      </c>
      <c r="B175" s="71" t="str">
        <f>IFERROR(VLOOKUP($A175,Baggrundsark!$AP$4:$AU$2502,2,FALSE),"")</f>
        <v/>
      </c>
      <c r="C175" s="71" t="str">
        <f>IFERROR(VLOOKUP($A175,Baggrundsark!$AP$4:$AU$2502,3,FALSE),"")</f>
        <v/>
      </c>
      <c r="D175" s="71" t="str">
        <f>IFERROR(VLOOKUP($A175,Baggrundsark!$AP$4:$AU$2502,4,FALSE),"")</f>
        <v/>
      </c>
      <c r="E175" s="71" t="str">
        <f>IFERROR(VLOOKUP($A175,Baggrundsark!$AP$4:$AW$2502,5,FALSE),"")</f>
        <v/>
      </c>
      <c r="F175" s="71" t="str">
        <f>IF(IFERROR(VLOOKUP($A175,Baggrundsark!$AP$4:$AW$2502,6,FALSE),"")=0,"",IFERROR(VLOOKUP($A175,Baggrundsark!$AP$4:$AW$2502,6,FALSE),""))</f>
        <v/>
      </c>
      <c r="G175" s="79"/>
      <c r="H175" s="80" t="str">
        <f t="shared" si="6"/>
        <v/>
      </c>
      <c r="I175" s="79"/>
      <c r="J175" s="79"/>
      <c r="K175" s="79"/>
      <c r="L175" s="79"/>
      <c r="M175" s="79"/>
      <c r="N175" s="81" t="str">
        <f t="shared" si="7"/>
        <v/>
      </c>
      <c r="O175" s="90" t="str">
        <f t="shared" si="8"/>
        <v/>
      </c>
      <c r="Q175" s="48" t="str">
        <f>IF('Pivot Timeløn'!A175=0,"",'Pivot Timeløn'!A175)</f>
        <v/>
      </c>
      <c r="R175" s="48" t="str">
        <f>IF('Pivot Timeløn'!A175=0,"",'Pivot Timeløn'!B175)</f>
        <v/>
      </c>
      <c r="S175" s="68" t="str">
        <f>IF('Pivot Timeløn'!A175=0,"",'Pivot Timeløn'!C175)</f>
        <v/>
      </c>
    </row>
    <row r="176" spans="1:19" x14ac:dyDescent="0.25">
      <c r="A176" s="29">
        <v>173</v>
      </c>
      <c r="B176" s="71" t="str">
        <f>IFERROR(VLOOKUP($A176,Baggrundsark!$AP$4:$AU$2502,2,FALSE),"")</f>
        <v/>
      </c>
      <c r="C176" s="71" t="str">
        <f>IFERROR(VLOOKUP($A176,Baggrundsark!$AP$4:$AU$2502,3,FALSE),"")</f>
        <v/>
      </c>
      <c r="D176" s="71" t="str">
        <f>IFERROR(VLOOKUP($A176,Baggrundsark!$AP$4:$AU$2502,4,FALSE),"")</f>
        <v/>
      </c>
      <c r="E176" s="71" t="str">
        <f>IFERROR(VLOOKUP($A176,Baggrundsark!$AP$4:$AW$2502,5,FALSE),"")</f>
        <v/>
      </c>
      <c r="F176" s="71" t="str">
        <f>IF(IFERROR(VLOOKUP($A176,Baggrundsark!$AP$4:$AW$2502,6,FALSE),"")=0,"",IFERROR(VLOOKUP($A176,Baggrundsark!$AP$4:$AW$2502,6,FALSE),""))</f>
        <v/>
      </c>
      <c r="G176" s="77"/>
      <c r="H176" s="80" t="str">
        <f t="shared" si="6"/>
        <v/>
      </c>
      <c r="I176" s="77"/>
      <c r="J176" s="77"/>
      <c r="K176" s="77"/>
      <c r="L176" s="77"/>
      <c r="M176" s="77"/>
      <c r="N176" s="81" t="str">
        <f t="shared" si="7"/>
        <v/>
      </c>
      <c r="O176" s="90" t="str">
        <f t="shared" si="8"/>
        <v/>
      </c>
      <c r="Q176" s="48" t="str">
        <f>IF('Pivot Timeløn'!A176=0,"",'Pivot Timeløn'!A176)</f>
        <v/>
      </c>
      <c r="R176" s="48" t="str">
        <f>IF('Pivot Timeløn'!A176=0,"",'Pivot Timeløn'!B176)</f>
        <v/>
      </c>
      <c r="S176" s="68" t="str">
        <f>IF('Pivot Timeløn'!A176=0,"",'Pivot Timeløn'!C176)</f>
        <v/>
      </c>
    </row>
    <row r="177" spans="1:19" x14ac:dyDescent="0.25">
      <c r="A177" s="29">
        <v>174</v>
      </c>
      <c r="B177" s="71" t="str">
        <f>IFERROR(VLOOKUP($A177,Baggrundsark!$AP$4:$AU$2502,2,FALSE),"")</f>
        <v/>
      </c>
      <c r="C177" s="71" t="str">
        <f>IFERROR(VLOOKUP($A177,Baggrundsark!$AP$4:$AU$2502,3,FALSE),"")</f>
        <v/>
      </c>
      <c r="D177" s="71" t="str">
        <f>IFERROR(VLOOKUP($A177,Baggrundsark!$AP$4:$AU$2502,4,FALSE),"")</f>
        <v/>
      </c>
      <c r="E177" s="71" t="str">
        <f>IFERROR(VLOOKUP($A177,Baggrundsark!$AP$4:$AW$2502,5,FALSE),"")</f>
        <v/>
      </c>
      <c r="F177" s="71" t="str">
        <f>IF(IFERROR(VLOOKUP($A177,Baggrundsark!$AP$4:$AW$2502,6,FALSE),"")=0,"",IFERROR(VLOOKUP($A177,Baggrundsark!$AP$4:$AW$2502,6,FALSE),""))</f>
        <v/>
      </c>
      <c r="G177" s="79"/>
      <c r="H177" s="80" t="str">
        <f t="shared" si="6"/>
        <v/>
      </c>
      <c r="I177" s="79"/>
      <c r="J177" s="79"/>
      <c r="K177" s="79"/>
      <c r="L177" s="79"/>
      <c r="M177" s="79"/>
      <c r="N177" s="81" t="str">
        <f t="shared" si="7"/>
        <v/>
      </c>
      <c r="O177" s="90" t="str">
        <f t="shared" si="8"/>
        <v/>
      </c>
      <c r="Q177" s="48" t="str">
        <f>IF('Pivot Timeløn'!A177=0,"",'Pivot Timeløn'!A177)</f>
        <v/>
      </c>
      <c r="R177" s="48" t="str">
        <f>IF('Pivot Timeløn'!A177=0,"",'Pivot Timeløn'!B177)</f>
        <v/>
      </c>
      <c r="S177" s="68" t="str">
        <f>IF('Pivot Timeløn'!A177=0,"",'Pivot Timeløn'!C177)</f>
        <v/>
      </c>
    </row>
    <row r="178" spans="1:19" x14ac:dyDescent="0.25">
      <c r="A178" s="29">
        <v>175</v>
      </c>
      <c r="B178" s="71" t="str">
        <f>IFERROR(VLOOKUP($A178,Baggrundsark!$AP$4:$AU$2502,2,FALSE),"")</f>
        <v/>
      </c>
      <c r="C178" s="71" t="str">
        <f>IFERROR(VLOOKUP($A178,Baggrundsark!$AP$4:$AU$2502,3,FALSE),"")</f>
        <v/>
      </c>
      <c r="D178" s="71" t="str">
        <f>IFERROR(VLOOKUP($A178,Baggrundsark!$AP$4:$AU$2502,4,FALSE),"")</f>
        <v/>
      </c>
      <c r="E178" s="71" t="str">
        <f>IFERROR(VLOOKUP($A178,Baggrundsark!$AP$4:$AW$2502,5,FALSE),"")</f>
        <v/>
      </c>
      <c r="F178" s="71" t="str">
        <f>IF(IFERROR(VLOOKUP($A178,Baggrundsark!$AP$4:$AW$2502,6,FALSE),"")=0,"",IFERROR(VLOOKUP($A178,Baggrundsark!$AP$4:$AW$2502,6,FALSE),""))</f>
        <v/>
      </c>
      <c r="G178" s="77"/>
      <c r="H178" s="80" t="str">
        <f t="shared" si="6"/>
        <v/>
      </c>
      <c r="I178" s="77"/>
      <c r="J178" s="77"/>
      <c r="K178" s="77"/>
      <c r="L178" s="77"/>
      <c r="M178" s="77"/>
      <c r="N178" s="81" t="str">
        <f t="shared" si="7"/>
        <v/>
      </c>
      <c r="O178" s="90" t="str">
        <f t="shared" si="8"/>
        <v/>
      </c>
      <c r="Q178" s="48" t="str">
        <f>IF('Pivot Timeløn'!A178=0,"",'Pivot Timeløn'!A178)</f>
        <v/>
      </c>
      <c r="R178" s="48" t="str">
        <f>IF('Pivot Timeløn'!A178=0,"",'Pivot Timeløn'!B178)</f>
        <v/>
      </c>
      <c r="S178" s="68" t="str">
        <f>IF('Pivot Timeløn'!A178=0,"",'Pivot Timeløn'!C178)</f>
        <v/>
      </c>
    </row>
    <row r="179" spans="1:19" x14ac:dyDescent="0.25">
      <c r="A179" s="29">
        <v>176</v>
      </c>
      <c r="B179" s="71" t="str">
        <f>IFERROR(VLOOKUP($A179,Baggrundsark!$AP$4:$AU$2502,2,FALSE),"")</f>
        <v/>
      </c>
      <c r="C179" s="71" t="str">
        <f>IFERROR(VLOOKUP($A179,Baggrundsark!$AP$4:$AU$2502,3,FALSE),"")</f>
        <v/>
      </c>
      <c r="D179" s="71" t="str">
        <f>IFERROR(VLOOKUP($A179,Baggrundsark!$AP$4:$AU$2502,4,FALSE),"")</f>
        <v/>
      </c>
      <c r="E179" s="71" t="str">
        <f>IFERROR(VLOOKUP($A179,Baggrundsark!$AP$4:$AW$2502,5,FALSE),"")</f>
        <v/>
      </c>
      <c r="F179" s="71" t="str">
        <f>IF(IFERROR(VLOOKUP($A179,Baggrundsark!$AP$4:$AW$2502,6,FALSE),"")=0,"",IFERROR(VLOOKUP($A179,Baggrundsark!$AP$4:$AW$2502,6,FALSE),""))</f>
        <v/>
      </c>
      <c r="G179" s="79"/>
      <c r="H179" s="80" t="str">
        <f t="shared" si="6"/>
        <v/>
      </c>
      <c r="I179" s="79"/>
      <c r="J179" s="79"/>
      <c r="K179" s="79"/>
      <c r="L179" s="79"/>
      <c r="M179" s="79"/>
      <c r="N179" s="81" t="str">
        <f t="shared" si="7"/>
        <v/>
      </c>
      <c r="O179" s="90" t="str">
        <f t="shared" si="8"/>
        <v/>
      </c>
      <c r="Q179" s="48" t="str">
        <f>IF('Pivot Timeløn'!A179=0,"",'Pivot Timeløn'!A179)</f>
        <v/>
      </c>
      <c r="R179" s="48" t="str">
        <f>IF('Pivot Timeløn'!A179=0,"",'Pivot Timeløn'!B179)</f>
        <v/>
      </c>
      <c r="S179" s="68" t="str">
        <f>IF('Pivot Timeløn'!A179=0,"",'Pivot Timeløn'!C179)</f>
        <v/>
      </c>
    </row>
    <row r="180" spans="1:19" x14ac:dyDescent="0.25">
      <c r="A180" s="29">
        <v>177</v>
      </c>
      <c r="B180" s="71" t="str">
        <f>IFERROR(VLOOKUP($A180,Baggrundsark!$AP$4:$AU$2502,2,FALSE),"")</f>
        <v/>
      </c>
      <c r="C180" s="71" t="str">
        <f>IFERROR(VLOOKUP($A180,Baggrundsark!$AP$4:$AU$2502,3,FALSE),"")</f>
        <v/>
      </c>
      <c r="D180" s="71" t="str">
        <f>IFERROR(VLOOKUP($A180,Baggrundsark!$AP$4:$AU$2502,4,FALSE),"")</f>
        <v/>
      </c>
      <c r="E180" s="71" t="str">
        <f>IFERROR(VLOOKUP($A180,Baggrundsark!$AP$4:$AW$2502,5,FALSE),"")</f>
        <v/>
      </c>
      <c r="F180" s="71" t="str">
        <f>IF(IFERROR(VLOOKUP($A180,Baggrundsark!$AP$4:$AW$2502,6,FALSE),"")=0,"",IFERROR(VLOOKUP($A180,Baggrundsark!$AP$4:$AW$2502,6,FALSE),""))</f>
        <v/>
      </c>
      <c r="G180" s="77"/>
      <c r="H180" s="80" t="str">
        <f t="shared" si="6"/>
        <v/>
      </c>
      <c r="I180" s="77"/>
      <c r="J180" s="77"/>
      <c r="K180" s="77"/>
      <c r="L180" s="77"/>
      <c r="M180" s="77"/>
      <c r="N180" s="81" t="str">
        <f t="shared" si="7"/>
        <v/>
      </c>
      <c r="O180" s="90" t="str">
        <f t="shared" si="8"/>
        <v/>
      </c>
      <c r="Q180" s="48" t="str">
        <f>IF('Pivot Timeløn'!A180=0,"",'Pivot Timeløn'!A180)</f>
        <v/>
      </c>
      <c r="R180" s="48" t="str">
        <f>IF('Pivot Timeløn'!A180=0,"",'Pivot Timeløn'!B180)</f>
        <v/>
      </c>
      <c r="S180" s="68" t="str">
        <f>IF('Pivot Timeløn'!A180=0,"",'Pivot Timeløn'!C180)</f>
        <v/>
      </c>
    </row>
    <row r="181" spans="1:19" x14ac:dyDescent="0.25">
      <c r="A181" s="29">
        <v>178</v>
      </c>
      <c r="B181" s="71" t="str">
        <f>IFERROR(VLOOKUP($A181,Baggrundsark!$AP$4:$AU$2502,2,FALSE),"")</f>
        <v/>
      </c>
      <c r="C181" s="71" t="str">
        <f>IFERROR(VLOOKUP($A181,Baggrundsark!$AP$4:$AU$2502,3,FALSE),"")</f>
        <v/>
      </c>
      <c r="D181" s="71" t="str">
        <f>IFERROR(VLOOKUP($A181,Baggrundsark!$AP$4:$AU$2502,4,FALSE),"")</f>
        <v/>
      </c>
      <c r="E181" s="71" t="str">
        <f>IFERROR(VLOOKUP($A181,Baggrundsark!$AP$4:$AW$2502,5,FALSE),"")</f>
        <v/>
      </c>
      <c r="F181" s="71" t="str">
        <f>IF(IFERROR(VLOOKUP($A181,Baggrundsark!$AP$4:$AW$2502,6,FALSE),"")=0,"",IFERROR(VLOOKUP($A181,Baggrundsark!$AP$4:$AW$2502,6,FALSE),""))</f>
        <v/>
      </c>
      <c r="G181" s="79"/>
      <c r="H181" s="80" t="str">
        <f t="shared" si="6"/>
        <v/>
      </c>
      <c r="I181" s="79"/>
      <c r="J181" s="79"/>
      <c r="K181" s="79"/>
      <c r="L181" s="79"/>
      <c r="M181" s="79"/>
      <c r="N181" s="81" t="str">
        <f t="shared" si="7"/>
        <v/>
      </c>
      <c r="O181" s="90" t="str">
        <f t="shared" si="8"/>
        <v/>
      </c>
      <c r="Q181" s="48" t="str">
        <f>IF('Pivot Timeløn'!A181=0,"",'Pivot Timeløn'!A181)</f>
        <v/>
      </c>
      <c r="R181" s="48" t="str">
        <f>IF('Pivot Timeløn'!A181=0,"",'Pivot Timeløn'!B181)</f>
        <v/>
      </c>
      <c r="S181" s="68" t="str">
        <f>IF('Pivot Timeløn'!A181=0,"",'Pivot Timeløn'!C181)</f>
        <v/>
      </c>
    </row>
    <row r="182" spans="1:19" x14ac:dyDescent="0.25">
      <c r="A182" s="29">
        <v>179</v>
      </c>
      <c r="B182" s="71" t="str">
        <f>IFERROR(VLOOKUP($A182,Baggrundsark!$AP$4:$AU$2502,2,FALSE),"")</f>
        <v/>
      </c>
      <c r="C182" s="71" t="str">
        <f>IFERROR(VLOOKUP($A182,Baggrundsark!$AP$4:$AU$2502,3,FALSE),"")</f>
        <v/>
      </c>
      <c r="D182" s="71" t="str">
        <f>IFERROR(VLOOKUP($A182,Baggrundsark!$AP$4:$AU$2502,4,FALSE),"")</f>
        <v/>
      </c>
      <c r="E182" s="71" t="str">
        <f>IFERROR(VLOOKUP($A182,Baggrundsark!$AP$4:$AW$2502,5,FALSE),"")</f>
        <v/>
      </c>
      <c r="F182" s="71" t="str">
        <f>IF(IFERROR(VLOOKUP($A182,Baggrundsark!$AP$4:$AW$2502,6,FALSE),"")=0,"",IFERROR(VLOOKUP($A182,Baggrundsark!$AP$4:$AW$2502,6,FALSE),""))</f>
        <v/>
      </c>
      <c r="G182" s="77"/>
      <c r="H182" s="80" t="str">
        <f t="shared" si="6"/>
        <v/>
      </c>
      <c r="I182" s="77"/>
      <c r="J182" s="77"/>
      <c r="K182" s="77"/>
      <c r="L182" s="77"/>
      <c r="M182" s="77"/>
      <c r="N182" s="81" t="str">
        <f t="shared" si="7"/>
        <v/>
      </c>
      <c r="O182" s="90" t="str">
        <f t="shared" si="8"/>
        <v/>
      </c>
      <c r="Q182" s="48" t="str">
        <f>IF('Pivot Timeløn'!A182=0,"",'Pivot Timeløn'!A182)</f>
        <v/>
      </c>
      <c r="R182" s="48" t="str">
        <f>IF('Pivot Timeløn'!A182=0,"",'Pivot Timeløn'!B182)</f>
        <v/>
      </c>
      <c r="S182" s="68" t="str">
        <f>IF('Pivot Timeløn'!A182=0,"",'Pivot Timeløn'!C182)</f>
        <v/>
      </c>
    </row>
    <row r="183" spans="1:19" x14ac:dyDescent="0.25">
      <c r="A183" s="29">
        <v>180</v>
      </c>
      <c r="B183" s="71" t="str">
        <f>IFERROR(VLOOKUP($A183,Baggrundsark!$AP$4:$AU$2502,2,FALSE),"")</f>
        <v/>
      </c>
      <c r="C183" s="71" t="str">
        <f>IFERROR(VLOOKUP($A183,Baggrundsark!$AP$4:$AU$2502,3,FALSE),"")</f>
        <v/>
      </c>
      <c r="D183" s="71" t="str">
        <f>IFERROR(VLOOKUP($A183,Baggrundsark!$AP$4:$AU$2502,4,FALSE),"")</f>
        <v/>
      </c>
      <c r="E183" s="71" t="str">
        <f>IFERROR(VLOOKUP($A183,Baggrundsark!$AP$4:$AW$2502,5,FALSE),"")</f>
        <v/>
      </c>
      <c r="F183" s="71" t="str">
        <f>IF(IFERROR(VLOOKUP($A183,Baggrundsark!$AP$4:$AW$2502,6,FALSE),"")=0,"",IFERROR(VLOOKUP($A183,Baggrundsark!$AP$4:$AW$2502,6,FALSE),""))</f>
        <v/>
      </c>
      <c r="G183" s="79"/>
      <c r="H183" s="80" t="str">
        <f t="shared" si="6"/>
        <v/>
      </c>
      <c r="I183" s="79"/>
      <c r="J183" s="79"/>
      <c r="K183" s="79"/>
      <c r="L183" s="79"/>
      <c r="M183" s="79"/>
      <c r="N183" s="81" t="str">
        <f t="shared" si="7"/>
        <v/>
      </c>
      <c r="O183" s="90" t="str">
        <f t="shared" si="8"/>
        <v/>
      </c>
      <c r="Q183" s="48" t="str">
        <f>IF('Pivot Timeløn'!A183=0,"",'Pivot Timeløn'!A183)</f>
        <v/>
      </c>
      <c r="R183" s="48" t="str">
        <f>IF('Pivot Timeløn'!A183=0,"",'Pivot Timeløn'!B183)</f>
        <v/>
      </c>
      <c r="S183" s="68" t="str">
        <f>IF('Pivot Timeløn'!A183=0,"",'Pivot Timeløn'!C183)</f>
        <v/>
      </c>
    </row>
    <row r="184" spans="1:19" x14ac:dyDescent="0.25">
      <c r="A184" s="29">
        <v>181</v>
      </c>
      <c r="B184" s="71" t="str">
        <f>IFERROR(VLOOKUP($A184,Baggrundsark!$AP$4:$AU$2502,2,FALSE),"")</f>
        <v/>
      </c>
      <c r="C184" s="71" t="str">
        <f>IFERROR(VLOOKUP($A184,Baggrundsark!$AP$4:$AU$2502,3,FALSE),"")</f>
        <v/>
      </c>
      <c r="D184" s="71" t="str">
        <f>IFERROR(VLOOKUP($A184,Baggrundsark!$AP$4:$AU$2502,4,FALSE),"")</f>
        <v/>
      </c>
      <c r="E184" s="71" t="str">
        <f>IFERROR(VLOOKUP($A184,Baggrundsark!$AP$4:$AW$2502,5,FALSE),"")</f>
        <v/>
      </c>
      <c r="F184" s="71" t="str">
        <f>IF(IFERROR(VLOOKUP($A184,Baggrundsark!$AP$4:$AW$2502,6,FALSE),"")=0,"",IFERROR(VLOOKUP($A184,Baggrundsark!$AP$4:$AW$2502,6,FALSE),""))</f>
        <v/>
      </c>
      <c r="G184" s="77"/>
      <c r="H184" s="80" t="str">
        <f t="shared" si="6"/>
        <v/>
      </c>
      <c r="I184" s="77"/>
      <c r="J184" s="77"/>
      <c r="K184" s="77"/>
      <c r="L184" s="77"/>
      <c r="M184" s="77"/>
      <c r="N184" s="81" t="str">
        <f t="shared" si="7"/>
        <v/>
      </c>
      <c r="O184" s="90" t="str">
        <f t="shared" si="8"/>
        <v/>
      </c>
      <c r="Q184" s="48" t="str">
        <f>IF('Pivot Timeløn'!A184=0,"",'Pivot Timeløn'!A184)</f>
        <v/>
      </c>
      <c r="R184" s="48" t="str">
        <f>IF('Pivot Timeløn'!A184=0,"",'Pivot Timeløn'!B184)</f>
        <v/>
      </c>
      <c r="S184" s="68" t="str">
        <f>IF('Pivot Timeløn'!A184=0,"",'Pivot Timeløn'!C184)</f>
        <v/>
      </c>
    </row>
    <row r="185" spans="1:19" x14ac:dyDescent="0.25">
      <c r="A185" s="29">
        <v>182</v>
      </c>
      <c r="B185" s="71" t="str">
        <f>IFERROR(VLOOKUP($A185,Baggrundsark!$AP$4:$AU$2502,2,FALSE),"")</f>
        <v/>
      </c>
      <c r="C185" s="71" t="str">
        <f>IFERROR(VLOOKUP($A185,Baggrundsark!$AP$4:$AU$2502,3,FALSE),"")</f>
        <v/>
      </c>
      <c r="D185" s="71" t="str">
        <f>IFERROR(VLOOKUP($A185,Baggrundsark!$AP$4:$AU$2502,4,FALSE),"")</f>
        <v/>
      </c>
      <c r="E185" s="71" t="str">
        <f>IFERROR(VLOOKUP($A185,Baggrundsark!$AP$4:$AW$2502,5,FALSE),"")</f>
        <v/>
      </c>
      <c r="F185" s="71" t="str">
        <f>IF(IFERROR(VLOOKUP($A185,Baggrundsark!$AP$4:$AW$2502,6,FALSE),"")=0,"",IFERROR(VLOOKUP($A185,Baggrundsark!$AP$4:$AW$2502,6,FALSE),""))</f>
        <v/>
      </c>
      <c r="G185" s="79"/>
      <c r="H185" s="80" t="str">
        <f t="shared" si="6"/>
        <v/>
      </c>
      <c r="I185" s="79"/>
      <c r="J185" s="79"/>
      <c r="K185" s="79"/>
      <c r="L185" s="79"/>
      <c r="M185" s="79"/>
      <c r="N185" s="81" t="str">
        <f t="shared" si="7"/>
        <v/>
      </c>
      <c r="O185" s="90" t="str">
        <f t="shared" si="8"/>
        <v/>
      </c>
      <c r="Q185" s="48" t="str">
        <f>IF('Pivot Timeløn'!A185=0,"",'Pivot Timeløn'!A185)</f>
        <v/>
      </c>
      <c r="R185" s="48" t="str">
        <f>IF('Pivot Timeløn'!A185=0,"",'Pivot Timeløn'!B185)</f>
        <v/>
      </c>
      <c r="S185" s="68" t="str">
        <f>IF('Pivot Timeløn'!A185=0,"",'Pivot Timeløn'!C185)</f>
        <v/>
      </c>
    </row>
    <row r="186" spans="1:19" x14ac:dyDescent="0.25">
      <c r="A186" s="29">
        <v>183</v>
      </c>
      <c r="B186" s="71" t="str">
        <f>IFERROR(VLOOKUP($A186,Baggrundsark!$AP$4:$AU$2502,2,FALSE),"")</f>
        <v/>
      </c>
      <c r="C186" s="71" t="str">
        <f>IFERROR(VLOOKUP($A186,Baggrundsark!$AP$4:$AU$2502,3,FALSE),"")</f>
        <v/>
      </c>
      <c r="D186" s="71" t="str">
        <f>IFERROR(VLOOKUP($A186,Baggrundsark!$AP$4:$AU$2502,4,FALSE),"")</f>
        <v/>
      </c>
      <c r="E186" s="71" t="str">
        <f>IFERROR(VLOOKUP($A186,Baggrundsark!$AP$4:$AW$2502,5,FALSE),"")</f>
        <v/>
      </c>
      <c r="F186" s="71" t="str">
        <f>IF(IFERROR(VLOOKUP($A186,Baggrundsark!$AP$4:$AW$2502,6,FALSE),"")=0,"",IFERROR(VLOOKUP($A186,Baggrundsark!$AP$4:$AW$2502,6,FALSE),""))</f>
        <v/>
      </c>
      <c r="G186" s="77"/>
      <c r="H186" s="80" t="str">
        <f t="shared" si="6"/>
        <v/>
      </c>
      <c r="I186" s="77"/>
      <c r="J186" s="77"/>
      <c r="K186" s="77"/>
      <c r="L186" s="77"/>
      <c r="M186" s="77"/>
      <c r="N186" s="81" t="str">
        <f t="shared" si="7"/>
        <v/>
      </c>
      <c r="O186" s="90" t="str">
        <f t="shared" si="8"/>
        <v/>
      </c>
      <c r="Q186" s="48" t="str">
        <f>IF('Pivot Timeløn'!A186=0,"",'Pivot Timeløn'!A186)</f>
        <v/>
      </c>
      <c r="R186" s="48" t="str">
        <f>IF('Pivot Timeløn'!A186=0,"",'Pivot Timeløn'!B186)</f>
        <v/>
      </c>
      <c r="S186" s="68" t="str">
        <f>IF('Pivot Timeløn'!A186=0,"",'Pivot Timeløn'!C186)</f>
        <v/>
      </c>
    </row>
    <row r="187" spans="1:19" x14ac:dyDescent="0.25">
      <c r="A187" s="29">
        <v>184</v>
      </c>
      <c r="B187" s="71" t="str">
        <f>IFERROR(VLOOKUP($A187,Baggrundsark!$AP$4:$AU$2502,2,FALSE),"")</f>
        <v/>
      </c>
      <c r="C187" s="71" t="str">
        <f>IFERROR(VLOOKUP($A187,Baggrundsark!$AP$4:$AU$2502,3,FALSE),"")</f>
        <v/>
      </c>
      <c r="D187" s="71" t="str">
        <f>IFERROR(VLOOKUP($A187,Baggrundsark!$AP$4:$AU$2502,4,FALSE),"")</f>
        <v/>
      </c>
      <c r="E187" s="71" t="str">
        <f>IFERROR(VLOOKUP($A187,Baggrundsark!$AP$4:$AW$2502,5,FALSE),"")</f>
        <v/>
      </c>
      <c r="F187" s="71" t="str">
        <f>IF(IFERROR(VLOOKUP($A187,Baggrundsark!$AP$4:$AW$2502,6,FALSE),"")=0,"",IFERROR(VLOOKUP($A187,Baggrundsark!$AP$4:$AW$2502,6,FALSE),""))</f>
        <v/>
      </c>
      <c r="G187" s="79"/>
      <c r="H187" s="80" t="str">
        <f t="shared" si="6"/>
        <v/>
      </c>
      <c r="I187" s="79"/>
      <c r="J187" s="79"/>
      <c r="K187" s="79"/>
      <c r="L187" s="79"/>
      <c r="M187" s="79"/>
      <c r="N187" s="81" t="str">
        <f t="shared" si="7"/>
        <v/>
      </c>
      <c r="O187" s="90" t="str">
        <f t="shared" si="8"/>
        <v/>
      </c>
      <c r="Q187" s="48" t="str">
        <f>IF('Pivot Timeløn'!A187=0,"",'Pivot Timeløn'!A187)</f>
        <v/>
      </c>
      <c r="R187" s="48" t="str">
        <f>IF('Pivot Timeløn'!A187=0,"",'Pivot Timeløn'!B187)</f>
        <v/>
      </c>
      <c r="S187" s="68" t="str">
        <f>IF('Pivot Timeløn'!A187=0,"",'Pivot Timeløn'!C187)</f>
        <v/>
      </c>
    </row>
    <row r="188" spans="1:19" x14ac:dyDescent="0.25">
      <c r="A188" s="29">
        <v>185</v>
      </c>
      <c r="B188" s="71" t="str">
        <f>IFERROR(VLOOKUP($A188,Baggrundsark!$AP$4:$AU$2502,2,FALSE),"")</f>
        <v/>
      </c>
      <c r="C188" s="71" t="str">
        <f>IFERROR(VLOOKUP($A188,Baggrundsark!$AP$4:$AU$2502,3,FALSE),"")</f>
        <v/>
      </c>
      <c r="D188" s="71" t="str">
        <f>IFERROR(VLOOKUP($A188,Baggrundsark!$AP$4:$AU$2502,4,FALSE),"")</f>
        <v/>
      </c>
      <c r="E188" s="71" t="str">
        <f>IFERROR(VLOOKUP($A188,Baggrundsark!$AP$4:$AW$2502,5,FALSE),"")</f>
        <v/>
      </c>
      <c r="F188" s="71" t="str">
        <f>IF(IFERROR(VLOOKUP($A188,Baggrundsark!$AP$4:$AW$2502,6,FALSE),"")=0,"",IFERROR(VLOOKUP($A188,Baggrundsark!$AP$4:$AW$2502,6,FALSE),""))</f>
        <v/>
      </c>
      <c r="G188" s="77"/>
      <c r="H188" s="80" t="str">
        <f t="shared" si="6"/>
        <v/>
      </c>
      <c r="I188" s="77"/>
      <c r="J188" s="77"/>
      <c r="K188" s="77"/>
      <c r="L188" s="77"/>
      <c r="M188" s="77"/>
      <c r="N188" s="81" t="str">
        <f t="shared" si="7"/>
        <v/>
      </c>
      <c r="O188" s="90" t="str">
        <f t="shared" si="8"/>
        <v/>
      </c>
      <c r="Q188" s="48" t="str">
        <f>IF('Pivot Timeløn'!A188=0,"",'Pivot Timeløn'!A188)</f>
        <v/>
      </c>
      <c r="R188" s="48" t="str">
        <f>IF('Pivot Timeløn'!A188=0,"",'Pivot Timeløn'!B188)</f>
        <v/>
      </c>
      <c r="S188" s="68" t="str">
        <f>IF('Pivot Timeløn'!A188=0,"",'Pivot Timeløn'!C188)</f>
        <v/>
      </c>
    </row>
    <row r="189" spans="1:19" x14ac:dyDescent="0.25">
      <c r="A189" s="29">
        <v>186</v>
      </c>
      <c r="B189" s="71" t="str">
        <f>IFERROR(VLOOKUP($A189,Baggrundsark!$AP$4:$AU$2502,2,FALSE),"")</f>
        <v/>
      </c>
      <c r="C189" s="71" t="str">
        <f>IFERROR(VLOOKUP($A189,Baggrundsark!$AP$4:$AU$2502,3,FALSE),"")</f>
        <v/>
      </c>
      <c r="D189" s="71" t="str">
        <f>IFERROR(VLOOKUP($A189,Baggrundsark!$AP$4:$AU$2502,4,FALSE),"")</f>
        <v/>
      </c>
      <c r="E189" s="71" t="str">
        <f>IFERROR(VLOOKUP($A189,Baggrundsark!$AP$4:$AW$2502,5,FALSE),"")</f>
        <v/>
      </c>
      <c r="F189" s="71" t="str">
        <f>IF(IFERROR(VLOOKUP($A189,Baggrundsark!$AP$4:$AW$2502,6,FALSE),"")=0,"",IFERROR(VLOOKUP($A189,Baggrundsark!$AP$4:$AW$2502,6,FALSE),""))</f>
        <v/>
      </c>
      <c r="G189" s="79"/>
      <c r="H189" s="80" t="str">
        <f t="shared" si="6"/>
        <v/>
      </c>
      <c r="I189" s="79"/>
      <c r="J189" s="79"/>
      <c r="K189" s="79"/>
      <c r="L189" s="79"/>
      <c r="M189" s="79"/>
      <c r="N189" s="81" t="str">
        <f t="shared" si="7"/>
        <v/>
      </c>
      <c r="O189" s="90" t="str">
        <f t="shared" si="8"/>
        <v/>
      </c>
      <c r="Q189" s="48" t="str">
        <f>IF('Pivot Timeløn'!A189=0,"",'Pivot Timeløn'!A189)</f>
        <v/>
      </c>
      <c r="R189" s="48" t="str">
        <f>IF('Pivot Timeløn'!A189=0,"",'Pivot Timeløn'!B189)</f>
        <v/>
      </c>
      <c r="S189" s="68" t="str">
        <f>IF('Pivot Timeløn'!A189=0,"",'Pivot Timeløn'!C189)</f>
        <v/>
      </c>
    </row>
    <row r="190" spans="1:19" x14ac:dyDescent="0.25">
      <c r="A190" s="29">
        <v>187</v>
      </c>
      <c r="B190" s="71" t="str">
        <f>IFERROR(VLOOKUP($A190,Baggrundsark!$AP$4:$AU$2502,2,FALSE),"")</f>
        <v/>
      </c>
      <c r="C190" s="71" t="str">
        <f>IFERROR(VLOOKUP($A190,Baggrundsark!$AP$4:$AU$2502,3,FALSE),"")</f>
        <v/>
      </c>
      <c r="D190" s="71" t="str">
        <f>IFERROR(VLOOKUP($A190,Baggrundsark!$AP$4:$AU$2502,4,FALSE),"")</f>
        <v/>
      </c>
      <c r="E190" s="71" t="str">
        <f>IFERROR(VLOOKUP($A190,Baggrundsark!$AP$4:$AW$2502,5,FALSE),"")</f>
        <v/>
      </c>
      <c r="F190" s="71" t="str">
        <f>IF(IFERROR(VLOOKUP($A190,Baggrundsark!$AP$4:$AW$2502,6,FALSE),"")=0,"",IFERROR(VLOOKUP($A190,Baggrundsark!$AP$4:$AW$2502,6,FALSE),""))</f>
        <v/>
      </c>
      <c r="G190" s="77"/>
      <c r="H190" s="80" t="str">
        <f t="shared" si="6"/>
        <v/>
      </c>
      <c r="I190" s="77"/>
      <c r="J190" s="77"/>
      <c r="K190" s="77"/>
      <c r="L190" s="77"/>
      <c r="M190" s="77"/>
      <c r="N190" s="81" t="str">
        <f t="shared" si="7"/>
        <v/>
      </c>
      <c r="O190" s="90" t="str">
        <f t="shared" si="8"/>
        <v/>
      </c>
      <c r="Q190" s="48" t="str">
        <f>IF('Pivot Timeløn'!A190=0,"",'Pivot Timeløn'!A190)</f>
        <v/>
      </c>
      <c r="R190" s="48" t="str">
        <f>IF('Pivot Timeløn'!A190=0,"",'Pivot Timeløn'!B190)</f>
        <v/>
      </c>
      <c r="S190" s="68" t="str">
        <f>IF('Pivot Timeløn'!A190=0,"",'Pivot Timeløn'!C190)</f>
        <v/>
      </c>
    </row>
    <row r="191" spans="1:19" x14ac:dyDescent="0.25">
      <c r="A191" s="29">
        <v>188</v>
      </c>
      <c r="B191" s="71" t="str">
        <f>IFERROR(VLOOKUP($A191,Baggrundsark!$AP$4:$AU$2502,2,FALSE),"")</f>
        <v/>
      </c>
      <c r="C191" s="71" t="str">
        <f>IFERROR(VLOOKUP($A191,Baggrundsark!$AP$4:$AU$2502,3,FALSE),"")</f>
        <v/>
      </c>
      <c r="D191" s="71" t="str">
        <f>IFERROR(VLOOKUP($A191,Baggrundsark!$AP$4:$AU$2502,4,FALSE),"")</f>
        <v/>
      </c>
      <c r="E191" s="71" t="str">
        <f>IFERROR(VLOOKUP($A191,Baggrundsark!$AP$4:$AW$2502,5,FALSE),"")</f>
        <v/>
      </c>
      <c r="F191" s="71" t="str">
        <f>IF(IFERROR(VLOOKUP($A191,Baggrundsark!$AP$4:$AW$2502,6,FALSE),"")=0,"",IFERROR(VLOOKUP($A191,Baggrundsark!$AP$4:$AW$2502,6,FALSE),""))</f>
        <v/>
      </c>
      <c r="G191" s="79"/>
      <c r="H191" s="80" t="str">
        <f t="shared" si="6"/>
        <v/>
      </c>
      <c r="I191" s="79"/>
      <c r="J191" s="79"/>
      <c r="K191" s="79"/>
      <c r="L191" s="79"/>
      <c r="M191" s="79"/>
      <c r="N191" s="81" t="str">
        <f t="shared" si="7"/>
        <v/>
      </c>
      <c r="O191" s="90" t="str">
        <f t="shared" si="8"/>
        <v/>
      </c>
      <c r="Q191" s="48" t="str">
        <f>IF('Pivot Timeløn'!A191=0,"",'Pivot Timeløn'!A191)</f>
        <v/>
      </c>
      <c r="R191" s="48" t="str">
        <f>IF('Pivot Timeløn'!A191=0,"",'Pivot Timeløn'!B191)</f>
        <v/>
      </c>
      <c r="S191" s="68" t="str">
        <f>IF('Pivot Timeløn'!A191=0,"",'Pivot Timeløn'!C191)</f>
        <v/>
      </c>
    </row>
    <row r="192" spans="1:19" x14ac:dyDescent="0.25">
      <c r="A192" s="29">
        <v>189</v>
      </c>
      <c r="B192" s="71" t="str">
        <f>IFERROR(VLOOKUP($A192,Baggrundsark!$AP$4:$AU$2502,2,FALSE),"")</f>
        <v/>
      </c>
      <c r="C192" s="71" t="str">
        <f>IFERROR(VLOOKUP($A192,Baggrundsark!$AP$4:$AU$2502,3,FALSE),"")</f>
        <v/>
      </c>
      <c r="D192" s="71" t="str">
        <f>IFERROR(VLOOKUP($A192,Baggrundsark!$AP$4:$AU$2502,4,FALSE),"")</f>
        <v/>
      </c>
      <c r="E192" s="71" t="str">
        <f>IFERROR(VLOOKUP($A192,Baggrundsark!$AP$4:$AW$2502,5,FALSE),"")</f>
        <v/>
      </c>
      <c r="F192" s="71" t="str">
        <f>IF(IFERROR(VLOOKUP($A192,Baggrundsark!$AP$4:$AW$2502,6,FALSE),"")=0,"",IFERROR(VLOOKUP($A192,Baggrundsark!$AP$4:$AW$2502,6,FALSE),""))</f>
        <v/>
      </c>
      <c r="G192" s="77"/>
      <c r="H192" s="80" t="str">
        <f t="shared" si="6"/>
        <v/>
      </c>
      <c r="I192" s="77"/>
      <c r="J192" s="77"/>
      <c r="K192" s="77"/>
      <c r="L192" s="77"/>
      <c r="M192" s="77"/>
      <c r="N192" s="81" t="str">
        <f t="shared" si="7"/>
        <v/>
      </c>
      <c r="O192" s="90" t="str">
        <f t="shared" si="8"/>
        <v/>
      </c>
      <c r="Q192" s="48" t="str">
        <f>IF('Pivot Timeløn'!A192=0,"",'Pivot Timeløn'!A192)</f>
        <v/>
      </c>
      <c r="R192" s="48" t="str">
        <f>IF('Pivot Timeløn'!A192=0,"",'Pivot Timeløn'!B192)</f>
        <v/>
      </c>
      <c r="S192" s="68" t="str">
        <f>IF('Pivot Timeløn'!A192=0,"",'Pivot Timeløn'!C192)</f>
        <v/>
      </c>
    </row>
    <row r="193" spans="1:19" x14ac:dyDescent="0.25">
      <c r="A193" s="29">
        <v>190</v>
      </c>
      <c r="B193" s="71" t="str">
        <f>IFERROR(VLOOKUP($A193,Baggrundsark!$AP$4:$AU$2502,2,FALSE),"")</f>
        <v/>
      </c>
      <c r="C193" s="71" t="str">
        <f>IFERROR(VLOOKUP($A193,Baggrundsark!$AP$4:$AU$2502,3,FALSE),"")</f>
        <v/>
      </c>
      <c r="D193" s="71" t="str">
        <f>IFERROR(VLOOKUP($A193,Baggrundsark!$AP$4:$AU$2502,4,FALSE),"")</f>
        <v/>
      </c>
      <c r="E193" s="71" t="str">
        <f>IFERROR(VLOOKUP($A193,Baggrundsark!$AP$4:$AW$2502,5,FALSE),"")</f>
        <v/>
      </c>
      <c r="F193" s="71" t="str">
        <f>IF(IFERROR(VLOOKUP($A193,Baggrundsark!$AP$4:$AW$2502,6,FALSE),"")=0,"",IFERROR(VLOOKUP($A193,Baggrundsark!$AP$4:$AW$2502,6,FALSE),""))</f>
        <v/>
      </c>
      <c r="G193" s="79"/>
      <c r="H193" s="80" t="str">
        <f t="shared" si="6"/>
        <v/>
      </c>
      <c r="I193" s="79"/>
      <c r="J193" s="79"/>
      <c r="K193" s="79"/>
      <c r="L193" s="79"/>
      <c r="M193" s="79"/>
      <c r="N193" s="81" t="str">
        <f t="shared" si="7"/>
        <v/>
      </c>
      <c r="O193" s="90" t="str">
        <f t="shared" si="8"/>
        <v/>
      </c>
      <c r="Q193" s="48" t="str">
        <f>IF('Pivot Timeløn'!A193=0,"",'Pivot Timeløn'!A193)</f>
        <v/>
      </c>
      <c r="R193" s="48" t="str">
        <f>IF('Pivot Timeløn'!A193=0,"",'Pivot Timeløn'!B193)</f>
        <v/>
      </c>
      <c r="S193" s="68" t="str">
        <f>IF('Pivot Timeløn'!A193=0,"",'Pivot Timeløn'!C193)</f>
        <v/>
      </c>
    </row>
    <row r="194" spans="1:19" x14ac:dyDescent="0.25">
      <c r="A194" s="29">
        <v>191</v>
      </c>
      <c r="B194" s="71" t="str">
        <f>IFERROR(VLOOKUP($A194,Baggrundsark!$AP$4:$AU$2502,2,FALSE),"")</f>
        <v/>
      </c>
      <c r="C194" s="71" t="str">
        <f>IFERROR(VLOOKUP($A194,Baggrundsark!$AP$4:$AU$2502,3,FALSE),"")</f>
        <v/>
      </c>
      <c r="D194" s="71" t="str">
        <f>IFERROR(VLOOKUP($A194,Baggrundsark!$AP$4:$AU$2502,4,FALSE),"")</f>
        <v/>
      </c>
      <c r="E194" s="71" t="str">
        <f>IFERROR(VLOOKUP($A194,Baggrundsark!$AP$4:$AW$2502,5,FALSE),"")</f>
        <v/>
      </c>
      <c r="F194" s="71" t="str">
        <f>IF(IFERROR(VLOOKUP($A194,Baggrundsark!$AP$4:$AW$2502,6,FALSE),"")=0,"",IFERROR(VLOOKUP($A194,Baggrundsark!$AP$4:$AW$2502,6,FALSE),""))</f>
        <v/>
      </c>
      <c r="G194" s="77"/>
      <c r="H194" s="80" t="str">
        <f t="shared" si="6"/>
        <v/>
      </c>
      <c r="I194" s="77"/>
      <c r="J194" s="77"/>
      <c r="K194" s="77"/>
      <c r="L194" s="77"/>
      <c r="M194" s="77"/>
      <c r="N194" s="81" t="str">
        <f t="shared" si="7"/>
        <v/>
      </c>
      <c r="O194" s="90" t="str">
        <f t="shared" si="8"/>
        <v/>
      </c>
      <c r="Q194" s="48" t="str">
        <f>IF('Pivot Timeløn'!A194=0,"",'Pivot Timeløn'!A194)</f>
        <v/>
      </c>
      <c r="R194" s="48" t="str">
        <f>IF('Pivot Timeløn'!A194=0,"",'Pivot Timeløn'!B194)</f>
        <v/>
      </c>
      <c r="S194" s="68" t="str">
        <f>IF('Pivot Timeløn'!A194=0,"",'Pivot Timeløn'!C194)</f>
        <v/>
      </c>
    </row>
    <row r="195" spans="1:19" x14ac:dyDescent="0.25">
      <c r="A195" s="29">
        <v>192</v>
      </c>
      <c r="B195" s="71" t="str">
        <f>IFERROR(VLOOKUP($A195,Baggrundsark!$AP$4:$AU$2502,2,FALSE),"")</f>
        <v/>
      </c>
      <c r="C195" s="71" t="str">
        <f>IFERROR(VLOOKUP($A195,Baggrundsark!$AP$4:$AU$2502,3,FALSE),"")</f>
        <v/>
      </c>
      <c r="D195" s="71" t="str">
        <f>IFERROR(VLOOKUP($A195,Baggrundsark!$AP$4:$AU$2502,4,FALSE),"")</f>
        <v/>
      </c>
      <c r="E195" s="71" t="str">
        <f>IFERROR(VLOOKUP($A195,Baggrundsark!$AP$4:$AW$2502,5,FALSE),"")</f>
        <v/>
      </c>
      <c r="F195" s="71" t="str">
        <f>IF(IFERROR(VLOOKUP($A195,Baggrundsark!$AP$4:$AW$2502,6,FALSE),"")=0,"",IFERROR(VLOOKUP($A195,Baggrundsark!$AP$4:$AW$2502,6,FALSE),""))</f>
        <v/>
      </c>
      <c r="G195" s="79"/>
      <c r="H195" s="80" t="str">
        <f t="shared" si="6"/>
        <v/>
      </c>
      <c r="I195" s="79"/>
      <c r="J195" s="79"/>
      <c r="K195" s="79"/>
      <c r="L195" s="79"/>
      <c r="M195" s="79"/>
      <c r="N195" s="81" t="str">
        <f t="shared" si="7"/>
        <v/>
      </c>
      <c r="O195" s="90" t="str">
        <f t="shared" si="8"/>
        <v/>
      </c>
      <c r="Q195" s="48" t="str">
        <f>IF('Pivot Timeløn'!A195=0,"",'Pivot Timeløn'!A195)</f>
        <v/>
      </c>
      <c r="R195" s="48" t="str">
        <f>IF('Pivot Timeløn'!A195=0,"",'Pivot Timeløn'!B195)</f>
        <v/>
      </c>
      <c r="S195" s="68" t="str">
        <f>IF('Pivot Timeløn'!A195=0,"",'Pivot Timeløn'!C195)</f>
        <v/>
      </c>
    </row>
    <row r="196" spans="1:19" x14ac:dyDescent="0.25">
      <c r="A196" s="29">
        <v>193</v>
      </c>
      <c r="B196" s="71" t="str">
        <f>IFERROR(VLOOKUP($A196,Baggrundsark!$AP$4:$AU$2502,2,FALSE),"")</f>
        <v/>
      </c>
      <c r="C196" s="71" t="str">
        <f>IFERROR(VLOOKUP($A196,Baggrundsark!$AP$4:$AU$2502,3,FALSE),"")</f>
        <v/>
      </c>
      <c r="D196" s="71" t="str">
        <f>IFERROR(VLOOKUP($A196,Baggrundsark!$AP$4:$AU$2502,4,FALSE),"")</f>
        <v/>
      </c>
      <c r="E196" s="71" t="str">
        <f>IFERROR(VLOOKUP($A196,Baggrundsark!$AP$4:$AW$2502,5,FALSE),"")</f>
        <v/>
      </c>
      <c r="F196" s="71" t="str">
        <f>IF(IFERROR(VLOOKUP($A196,Baggrundsark!$AP$4:$AW$2502,6,FALSE),"")=0,"",IFERROR(VLOOKUP($A196,Baggrundsark!$AP$4:$AW$2502,6,FALSE),""))</f>
        <v/>
      </c>
      <c r="G196" s="77"/>
      <c r="H196" s="80" t="str">
        <f t="shared" si="6"/>
        <v/>
      </c>
      <c r="I196" s="77"/>
      <c r="J196" s="77"/>
      <c r="K196" s="77"/>
      <c r="L196" s="77"/>
      <c r="M196" s="77"/>
      <c r="N196" s="81" t="str">
        <f t="shared" si="7"/>
        <v/>
      </c>
      <c r="O196" s="90" t="str">
        <f t="shared" si="8"/>
        <v/>
      </c>
      <c r="Q196" s="48" t="str">
        <f>IF('Pivot Timeløn'!A196=0,"",'Pivot Timeløn'!A196)</f>
        <v/>
      </c>
      <c r="R196" s="48" t="str">
        <f>IF('Pivot Timeløn'!A196=0,"",'Pivot Timeløn'!B196)</f>
        <v/>
      </c>
      <c r="S196" s="68" t="str">
        <f>IF('Pivot Timeløn'!A196=0,"",'Pivot Timeløn'!C196)</f>
        <v/>
      </c>
    </row>
    <row r="197" spans="1:19" x14ac:dyDescent="0.25">
      <c r="A197" s="29">
        <v>194</v>
      </c>
      <c r="B197" s="71" t="str">
        <f>IFERROR(VLOOKUP($A197,Baggrundsark!$AP$4:$AU$2502,2,FALSE),"")</f>
        <v/>
      </c>
      <c r="C197" s="71" t="str">
        <f>IFERROR(VLOOKUP($A197,Baggrundsark!$AP$4:$AU$2502,3,FALSE),"")</f>
        <v/>
      </c>
      <c r="D197" s="71" t="str">
        <f>IFERROR(VLOOKUP($A197,Baggrundsark!$AP$4:$AU$2502,4,FALSE),"")</f>
        <v/>
      </c>
      <c r="E197" s="71" t="str">
        <f>IFERROR(VLOOKUP($A197,Baggrundsark!$AP$4:$AW$2502,5,FALSE),"")</f>
        <v/>
      </c>
      <c r="F197" s="71" t="str">
        <f>IF(IFERROR(VLOOKUP($A197,Baggrundsark!$AP$4:$AW$2502,6,FALSE),"")=0,"",IFERROR(VLOOKUP($A197,Baggrundsark!$AP$4:$AW$2502,6,FALSE),""))</f>
        <v/>
      </c>
      <c r="G197" s="79"/>
      <c r="H197" s="80" t="str">
        <f t="shared" ref="H197:H260" si="9">IFERROR(N197/G197,"")</f>
        <v/>
      </c>
      <c r="I197" s="79"/>
      <c r="J197" s="79"/>
      <c r="K197" s="79"/>
      <c r="L197" s="79"/>
      <c r="M197" s="79"/>
      <c r="N197" s="81" t="str">
        <f t="shared" ref="N197:N260" si="10">IF(SUM(J197:M197)&gt;0,SUM(J197:M197),"")</f>
        <v/>
      </c>
      <c r="O197" s="90" t="str">
        <f t="shared" ref="O197:O260" si="11">IFERROR(I197*H197,"")</f>
        <v/>
      </c>
      <c r="Q197" s="48" t="str">
        <f>IF('Pivot Timeløn'!A197=0,"",'Pivot Timeløn'!A197)</f>
        <v/>
      </c>
      <c r="R197" s="48" t="str">
        <f>IF('Pivot Timeløn'!A197=0,"",'Pivot Timeløn'!B197)</f>
        <v/>
      </c>
      <c r="S197" s="68" t="str">
        <f>IF('Pivot Timeløn'!A197=0,"",'Pivot Timeløn'!C197)</f>
        <v/>
      </c>
    </row>
    <row r="198" spans="1:19" x14ac:dyDescent="0.25">
      <c r="A198" s="29">
        <v>195</v>
      </c>
      <c r="B198" s="71" t="str">
        <f>IFERROR(VLOOKUP($A198,Baggrundsark!$AP$4:$AU$2502,2,FALSE),"")</f>
        <v/>
      </c>
      <c r="C198" s="71" t="str">
        <f>IFERROR(VLOOKUP($A198,Baggrundsark!$AP$4:$AU$2502,3,FALSE),"")</f>
        <v/>
      </c>
      <c r="D198" s="71" t="str">
        <f>IFERROR(VLOOKUP($A198,Baggrundsark!$AP$4:$AU$2502,4,FALSE),"")</f>
        <v/>
      </c>
      <c r="E198" s="71" t="str">
        <f>IFERROR(VLOOKUP($A198,Baggrundsark!$AP$4:$AW$2502,5,FALSE),"")</f>
        <v/>
      </c>
      <c r="F198" s="71" t="str">
        <f>IF(IFERROR(VLOOKUP($A198,Baggrundsark!$AP$4:$AW$2502,6,FALSE),"")=0,"",IFERROR(VLOOKUP($A198,Baggrundsark!$AP$4:$AW$2502,6,FALSE),""))</f>
        <v/>
      </c>
      <c r="G198" s="77"/>
      <c r="H198" s="80" t="str">
        <f t="shared" si="9"/>
        <v/>
      </c>
      <c r="I198" s="77"/>
      <c r="J198" s="77"/>
      <c r="K198" s="77"/>
      <c r="L198" s="77"/>
      <c r="M198" s="77"/>
      <c r="N198" s="81" t="str">
        <f t="shared" si="10"/>
        <v/>
      </c>
      <c r="O198" s="90" t="str">
        <f t="shared" si="11"/>
        <v/>
      </c>
      <c r="Q198" s="48" t="str">
        <f>IF('Pivot Timeløn'!A198=0,"",'Pivot Timeløn'!A198)</f>
        <v/>
      </c>
      <c r="R198" s="48" t="str">
        <f>IF('Pivot Timeløn'!A198=0,"",'Pivot Timeløn'!B198)</f>
        <v/>
      </c>
      <c r="S198" s="68" t="str">
        <f>IF('Pivot Timeløn'!A198=0,"",'Pivot Timeløn'!C198)</f>
        <v/>
      </c>
    </row>
    <row r="199" spans="1:19" x14ac:dyDescent="0.25">
      <c r="A199" s="29">
        <v>196</v>
      </c>
      <c r="B199" s="71" t="str">
        <f>IFERROR(VLOOKUP($A199,Baggrundsark!$AP$4:$AU$2502,2,FALSE),"")</f>
        <v/>
      </c>
      <c r="C199" s="71" t="str">
        <f>IFERROR(VLOOKUP($A199,Baggrundsark!$AP$4:$AU$2502,3,FALSE),"")</f>
        <v/>
      </c>
      <c r="D199" s="71" t="str">
        <f>IFERROR(VLOOKUP($A199,Baggrundsark!$AP$4:$AU$2502,4,FALSE),"")</f>
        <v/>
      </c>
      <c r="E199" s="71" t="str">
        <f>IFERROR(VLOOKUP($A199,Baggrundsark!$AP$4:$AW$2502,5,FALSE),"")</f>
        <v/>
      </c>
      <c r="F199" s="71" t="str">
        <f>IF(IFERROR(VLOOKUP($A199,Baggrundsark!$AP$4:$AW$2502,6,FALSE),"")=0,"",IFERROR(VLOOKUP($A199,Baggrundsark!$AP$4:$AW$2502,6,FALSE),""))</f>
        <v/>
      </c>
      <c r="G199" s="79"/>
      <c r="H199" s="80" t="str">
        <f t="shared" si="9"/>
        <v/>
      </c>
      <c r="I199" s="79"/>
      <c r="J199" s="79"/>
      <c r="K199" s="79"/>
      <c r="L199" s="79"/>
      <c r="M199" s="79"/>
      <c r="N199" s="81" t="str">
        <f t="shared" si="10"/>
        <v/>
      </c>
      <c r="O199" s="90" t="str">
        <f t="shared" si="11"/>
        <v/>
      </c>
      <c r="Q199" s="48" t="str">
        <f>IF('Pivot Timeløn'!A199=0,"",'Pivot Timeløn'!A199)</f>
        <v/>
      </c>
      <c r="R199" s="48" t="str">
        <f>IF('Pivot Timeløn'!A199=0,"",'Pivot Timeløn'!B199)</f>
        <v/>
      </c>
      <c r="S199" s="68" t="str">
        <f>IF('Pivot Timeløn'!A199=0,"",'Pivot Timeløn'!C199)</f>
        <v/>
      </c>
    </row>
    <row r="200" spans="1:19" x14ac:dyDescent="0.25">
      <c r="A200" s="29">
        <v>197</v>
      </c>
      <c r="B200" s="71" t="str">
        <f>IFERROR(VLOOKUP($A200,Baggrundsark!$AP$4:$AU$2502,2,FALSE),"")</f>
        <v/>
      </c>
      <c r="C200" s="71" t="str">
        <f>IFERROR(VLOOKUP($A200,Baggrundsark!$AP$4:$AU$2502,3,FALSE),"")</f>
        <v/>
      </c>
      <c r="D200" s="71" t="str">
        <f>IFERROR(VLOOKUP($A200,Baggrundsark!$AP$4:$AU$2502,4,FALSE),"")</f>
        <v/>
      </c>
      <c r="E200" s="71" t="str">
        <f>IFERROR(VLOOKUP($A200,Baggrundsark!$AP$4:$AW$2502,5,FALSE),"")</f>
        <v/>
      </c>
      <c r="F200" s="71" t="str">
        <f>IF(IFERROR(VLOOKUP($A200,Baggrundsark!$AP$4:$AW$2502,6,FALSE),"")=0,"",IFERROR(VLOOKUP($A200,Baggrundsark!$AP$4:$AW$2502,6,FALSE),""))</f>
        <v/>
      </c>
      <c r="G200" s="77"/>
      <c r="H200" s="80" t="str">
        <f t="shared" si="9"/>
        <v/>
      </c>
      <c r="I200" s="77"/>
      <c r="J200" s="77"/>
      <c r="K200" s="77"/>
      <c r="L200" s="77"/>
      <c r="M200" s="77"/>
      <c r="N200" s="81" t="str">
        <f t="shared" si="10"/>
        <v/>
      </c>
      <c r="O200" s="90" t="str">
        <f t="shared" si="11"/>
        <v/>
      </c>
      <c r="Q200" s="48" t="str">
        <f>IF('Pivot Timeløn'!A200=0,"",'Pivot Timeløn'!A200)</f>
        <v/>
      </c>
      <c r="R200" s="48" t="str">
        <f>IF('Pivot Timeløn'!A200=0,"",'Pivot Timeløn'!B200)</f>
        <v/>
      </c>
      <c r="S200" s="68" t="str">
        <f>IF('Pivot Timeløn'!A200=0,"",'Pivot Timeløn'!C200)</f>
        <v/>
      </c>
    </row>
    <row r="201" spans="1:19" x14ac:dyDescent="0.25">
      <c r="A201" s="29">
        <v>198</v>
      </c>
      <c r="B201" s="71" t="str">
        <f>IFERROR(VLOOKUP($A201,Baggrundsark!$AP$4:$AU$2502,2,FALSE),"")</f>
        <v/>
      </c>
      <c r="C201" s="71" t="str">
        <f>IFERROR(VLOOKUP($A201,Baggrundsark!$AP$4:$AU$2502,3,FALSE),"")</f>
        <v/>
      </c>
      <c r="D201" s="71" t="str">
        <f>IFERROR(VLOOKUP($A201,Baggrundsark!$AP$4:$AU$2502,4,FALSE),"")</f>
        <v/>
      </c>
      <c r="E201" s="71" t="str">
        <f>IFERROR(VLOOKUP($A201,Baggrundsark!$AP$4:$AW$2502,5,FALSE),"")</f>
        <v/>
      </c>
      <c r="F201" s="71" t="str">
        <f>IF(IFERROR(VLOOKUP($A201,Baggrundsark!$AP$4:$AW$2502,6,FALSE),"")=0,"",IFERROR(VLOOKUP($A201,Baggrundsark!$AP$4:$AW$2502,6,FALSE),""))</f>
        <v/>
      </c>
      <c r="G201" s="79"/>
      <c r="H201" s="80" t="str">
        <f t="shared" si="9"/>
        <v/>
      </c>
      <c r="I201" s="79"/>
      <c r="J201" s="79"/>
      <c r="K201" s="79"/>
      <c r="L201" s="79"/>
      <c r="M201" s="79"/>
      <c r="N201" s="81" t="str">
        <f t="shared" si="10"/>
        <v/>
      </c>
      <c r="O201" s="90" t="str">
        <f t="shared" si="11"/>
        <v/>
      </c>
      <c r="Q201" s="48" t="str">
        <f>IF('Pivot Timeløn'!A201=0,"",'Pivot Timeløn'!A201)</f>
        <v/>
      </c>
      <c r="R201" s="48" t="str">
        <f>IF('Pivot Timeløn'!A201=0,"",'Pivot Timeløn'!B201)</f>
        <v/>
      </c>
      <c r="S201" s="68" t="str">
        <f>IF('Pivot Timeløn'!A201=0,"",'Pivot Timeløn'!C201)</f>
        <v/>
      </c>
    </row>
    <row r="202" spans="1:19" x14ac:dyDescent="0.25">
      <c r="A202" s="29">
        <v>199</v>
      </c>
      <c r="B202" s="71" t="str">
        <f>IFERROR(VLOOKUP($A202,Baggrundsark!$AP$4:$AU$2502,2,FALSE),"")</f>
        <v/>
      </c>
      <c r="C202" s="71" t="str">
        <f>IFERROR(VLOOKUP($A202,Baggrundsark!$AP$4:$AU$2502,3,FALSE),"")</f>
        <v/>
      </c>
      <c r="D202" s="71" t="str">
        <f>IFERROR(VLOOKUP($A202,Baggrundsark!$AP$4:$AU$2502,4,FALSE),"")</f>
        <v/>
      </c>
      <c r="E202" s="71" t="str">
        <f>IFERROR(VLOOKUP($A202,Baggrundsark!$AP$4:$AW$2502,5,FALSE),"")</f>
        <v/>
      </c>
      <c r="F202" s="71" t="str">
        <f>IF(IFERROR(VLOOKUP($A202,Baggrundsark!$AP$4:$AW$2502,6,FALSE),"")=0,"",IFERROR(VLOOKUP($A202,Baggrundsark!$AP$4:$AW$2502,6,FALSE),""))</f>
        <v/>
      </c>
      <c r="G202" s="77"/>
      <c r="H202" s="80" t="str">
        <f t="shared" si="9"/>
        <v/>
      </c>
      <c r="I202" s="77"/>
      <c r="J202" s="77"/>
      <c r="K202" s="77"/>
      <c r="L202" s="77"/>
      <c r="M202" s="77"/>
      <c r="N202" s="81" t="str">
        <f t="shared" si="10"/>
        <v/>
      </c>
      <c r="O202" s="90" t="str">
        <f t="shared" si="11"/>
        <v/>
      </c>
      <c r="Q202" s="48" t="str">
        <f>IF('Pivot Timeløn'!A202=0,"",'Pivot Timeløn'!A202)</f>
        <v/>
      </c>
      <c r="R202" s="48" t="str">
        <f>IF('Pivot Timeløn'!A202=0,"",'Pivot Timeløn'!B202)</f>
        <v/>
      </c>
      <c r="S202" s="68" t="str">
        <f>IF('Pivot Timeløn'!A202=0,"",'Pivot Timeløn'!C202)</f>
        <v/>
      </c>
    </row>
    <row r="203" spans="1:19" x14ac:dyDescent="0.25">
      <c r="A203" s="29">
        <v>200</v>
      </c>
      <c r="B203" s="71" t="str">
        <f>IFERROR(VLOOKUP($A203,Baggrundsark!$AP$4:$AU$2502,2,FALSE),"")</f>
        <v/>
      </c>
      <c r="C203" s="71" t="str">
        <f>IFERROR(VLOOKUP($A203,Baggrundsark!$AP$4:$AU$2502,3,FALSE),"")</f>
        <v/>
      </c>
      <c r="D203" s="71" t="str">
        <f>IFERROR(VLOOKUP($A203,Baggrundsark!$AP$4:$AU$2502,4,FALSE),"")</f>
        <v/>
      </c>
      <c r="E203" s="71" t="str">
        <f>IFERROR(VLOOKUP($A203,Baggrundsark!$AP$4:$AW$2502,5,FALSE),"")</f>
        <v/>
      </c>
      <c r="F203" s="71" t="str">
        <f>IF(IFERROR(VLOOKUP($A203,Baggrundsark!$AP$4:$AW$2502,6,FALSE),"")=0,"",IFERROR(VLOOKUP($A203,Baggrundsark!$AP$4:$AW$2502,6,FALSE),""))</f>
        <v/>
      </c>
      <c r="G203" s="79"/>
      <c r="H203" s="80" t="str">
        <f t="shared" si="9"/>
        <v/>
      </c>
      <c r="I203" s="79"/>
      <c r="J203" s="79"/>
      <c r="K203" s="79"/>
      <c r="L203" s="79"/>
      <c r="M203" s="79"/>
      <c r="N203" s="81" t="str">
        <f t="shared" si="10"/>
        <v/>
      </c>
      <c r="O203" s="90" t="str">
        <f t="shared" si="11"/>
        <v/>
      </c>
      <c r="Q203" s="48" t="str">
        <f>IF('Pivot Timeløn'!A203=0,"",'Pivot Timeløn'!A203)</f>
        <v/>
      </c>
      <c r="R203" s="48" t="str">
        <f>IF('Pivot Timeløn'!A203=0,"",'Pivot Timeløn'!B203)</f>
        <v/>
      </c>
      <c r="S203" s="68" t="str">
        <f>IF('Pivot Timeløn'!A203=0,"",'Pivot Timeløn'!C203)</f>
        <v/>
      </c>
    </row>
    <row r="204" spans="1:19" x14ac:dyDescent="0.25">
      <c r="A204" s="29">
        <v>201</v>
      </c>
      <c r="B204" s="71" t="str">
        <f>IFERROR(VLOOKUP($A204,Baggrundsark!$AP$4:$AU$2502,2,FALSE),"")</f>
        <v/>
      </c>
      <c r="C204" s="71" t="str">
        <f>IFERROR(VLOOKUP($A204,Baggrundsark!$AP$4:$AU$2502,3,FALSE),"")</f>
        <v/>
      </c>
      <c r="D204" s="71" t="str">
        <f>IFERROR(VLOOKUP($A204,Baggrundsark!$AP$4:$AU$2502,4,FALSE),"")</f>
        <v/>
      </c>
      <c r="E204" s="71" t="str">
        <f>IFERROR(VLOOKUP($A204,Baggrundsark!$AP$4:$AW$2502,5,FALSE),"")</f>
        <v/>
      </c>
      <c r="F204" s="71" t="str">
        <f>IF(IFERROR(VLOOKUP($A204,Baggrundsark!$AP$4:$AW$2502,6,FALSE),"")=0,"",IFERROR(VLOOKUP($A204,Baggrundsark!$AP$4:$AW$2502,6,FALSE),""))</f>
        <v/>
      </c>
      <c r="G204" s="77"/>
      <c r="H204" s="80" t="str">
        <f t="shared" si="9"/>
        <v/>
      </c>
      <c r="I204" s="77"/>
      <c r="J204" s="77"/>
      <c r="K204" s="77"/>
      <c r="L204" s="77"/>
      <c r="M204" s="77"/>
      <c r="N204" s="81" t="str">
        <f t="shared" si="10"/>
        <v/>
      </c>
      <c r="O204" s="90" t="str">
        <f t="shared" si="11"/>
        <v/>
      </c>
      <c r="Q204" s="126"/>
      <c r="R204" s="126"/>
      <c r="S204" s="126"/>
    </row>
    <row r="205" spans="1:19" x14ac:dyDescent="0.25">
      <c r="A205" s="29">
        <v>202</v>
      </c>
      <c r="B205" s="71" t="str">
        <f>IFERROR(VLOOKUP($A205,Baggrundsark!$AP$4:$AU$2502,2,FALSE),"")</f>
        <v/>
      </c>
      <c r="C205" s="71" t="str">
        <f>IFERROR(VLOOKUP($A205,Baggrundsark!$AP$4:$AU$2502,3,FALSE),"")</f>
        <v/>
      </c>
      <c r="D205" s="71" t="str">
        <f>IFERROR(VLOOKUP($A205,Baggrundsark!$AP$4:$AU$2502,4,FALSE),"")</f>
        <v/>
      </c>
      <c r="E205" s="71" t="str">
        <f>IFERROR(VLOOKUP($A205,Baggrundsark!$AP$4:$AW$2502,5,FALSE),"")</f>
        <v/>
      </c>
      <c r="F205" s="71" t="str">
        <f>IF(IFERROR(VLOOKUP($A205,Baggrundsark!$AP$4:$AW$2502,6,FALSE),"")=0,"",IFERROR(VLOOKUP($A205,Baggrundsark!$AP$4:$AW$2502,6,FALSE),""))</f>
        <v/>
      </c>
      <c r="G205" s="79"/>
      <c r="H205" s="80" t="str">
        <f t="shared" si="9"/>
        <v/>
      </c>
      <c r="I205" s="79"/>
      <c r="J205" s="79"/>
      <c r="K205" s="79"/>
      <c r="L205" s="79"/>
      <c r="M205" s="79"/>
      <c r="N205" s="81" t="str">
        <f t="shared" si="10"/>
        <v/>
      </c>
      <c r="O205" s="90" t="str">
        <f t="shared" si="11"/>
        <v/>
      </c>
      <c r="Q205" s="126"/>
      <c r="R205" s="126"/>
      <c r="S205" s="126"/>
    </row>
    <row r="206" spans="1:19" x14ac:dyDescent="0.25">
      <c r="A206" s="29">
        <v>203</v>
      </c>
      <c r="B206" s="71" t="str">
        <f>IFERROR(VLOOKUP($A206,Baggrundsark!$AP$4:$AU$2502,2,FALSE),"")</f>
        <v/>
      </c>
      <c r="C206" s="71" t="str">
        <f>IFERROR(VLOOKUP($A206,Baggrundsark!$AP$4:$AU$2502,3,FALSE),"")</f>
        <v/>
      </c>
      <c r="D206" s="71" t="str">
        <f>IFERROR(VLOOKUP($A206,Baggrundsark!$AP$4:$AU$2502,4,FALSE),"")</f>
        <v/>
      </c>
      <c r="E206" s="71" t="str">
        <f>IFERROR(VLOOKUP($A206,Baggrundsark!$AP$4:$AW$2502,5,FALSE),"")</f>
        <v/>
      </c>
      <c r="F206" s="71" t="str">
        <f>IF(IFERROR(VLOOKUP($A206,Baggrundsark!$AP$4:$AW$2502,6,FALSE),"")=0,"",IFERROR(VLOOKUP($A206,Baggrundsark!$AP$4:$AW$2502,6,FALSE),""))</f>
        <v/>
      </c>
      <c r="G206" s="77"/>
      <c r="H206" s="80" t="str">
        <f t="shared" si="9"/>
        <v/>
      </c>
      <c r="I206" s="77"/>
      <c r="J206" s="77"/>
      <c r="K206" s="77"/>
      <c r="L206" s="77"/>
      <c r="M206" s="77"/>
      <c r="N206" s="81" t="str">
        <f t="shared" si="10"/>
        <v/>
      </c>
      <c r="O206" s="90" t="str">
        <f t="shared" si="11"/>
        <v/>
      </c>
      <c r="Q206" s="126"/>
      <c r="R206" s="126"/>
      <c r="S206" s="126"/>
    </row>
    <row r="207" spans="1:19" x14ac:dyDescent="0.25">
      <c r="A207" s="29">
        <v>204</v>
      </c>
      <c r="B207" s="71" t="str">
        <f>IFERROR(VLOOKUP($A207,Baggrundsark!$AP$4:$AU$2502,2,FALSE),"")</f>
        <v/>
      </c>
      <c r="C207" s="71" t="str">
        <f>IFERROR(VLOOKUP($A207,Baggrundsark!$AP$4:$AU$2502,3,FALSE),"")</f>
        <v/>
      </c>
      <c r="D207" s="71" t="str">
        <f>IFERROR(VLOOKUP($A207,Baggrundsark!$AP$4:$AU$2502,4,FALSE),"")</f>
        <v/>
      </c>
      <c r="E207" s="71" t="str">
        <f>IFERROR(VLOOKUP($A207,Baggrundsark!$AP$4:$AW$2502,5,FALSE),"")</f>
        <v/>
      </c>
      <c r="F207" s="71" t="str">
        <f>IF(IFERROR(VLOOKUP($A207,Baggrundsark!$AP$4:$AW$2502,6,FALSE),"")=0,"",IFERROR(VLOOKUP($A207,Baggrundsark!$AP$4:$AW$2502,6,FALSE),""))</f>
        <v/>
      </c>
      <c r="G207" s="79"/>
      <c r="H207" s="80" t="str">
        <f t="shared" si="9"/>
        <v/>
      </c>
      <c r="I207" s="79"/>
      <c r="J207" s="79"/>
      <c r="K207" s="79"/>
      <c r="L207" s="79"/>
      <c r="M207" s="79"/>
      <c r="N207" s="81" t="str">
        <f t="shared" si="10"/>
        <v/>
      </c>
      <c r="O207" s="90" t="str">
        <f t="shared" si="11"/>
        <v/>
      </c>
      <c r="Q207" s="126"/>
      <c r="R207" s="126"/>
      <c r="S207" s="126"/>
    </row>
    <row r="208" spans="1:19" x14ac:dyDescent="0.25">
      <c r="A208" s="29">
        <v>205</v>
      </c>
      <c r="B208" s="71" t="str">
        <f>IFERROR(VLOOKUP($A208,Baggrundsark!$AP$4:$AU$2502,2,FALSE),"")</f>
        <v/>
      </c>
      <c r="C208" s="71" t="str">
        <f>IFERROR(VLOOKUP($A208,Baggrundsark!$AP$4:$AU$2502,3,FALSE),"")</f>
        <v/>
      </c>
      <c r="D208" s="71" t="str">
        <f>IFERROR(VLOOKUP($A208,Baggrundsark!$AP$4:$AU$2502,4,FALSE),"")</f>
        <v/>
      </c>
      <c r="E208" s="71" t="str">
        <f>IFERROR(VLOOKUP($A208,Baggrundsark!$AP$4:$AW$2502,5,FALSE),"")</f>
        <v/>
      </c>
      <c r="F208" s="71" t="str">
        <f>IF(IFERROR(VLOOKUP($A208,Baggrundsark!$AP$4:$AW$2502,6,FALSE),"")=0,"",IFERROR(VLOOKUP($A208,Baggrundsark!$AP$4:$AW$2502,6,FALSE),""))</f>
        <v/>
      </c>
      <c r="G208" s="77"/>
      <c r="H208" s="80" t="str">
        <f t="shared" si="9"/>
        <v/>
      </c>
      <c r="I208" s="77"/>
      <c r="J208" s="77"/>
      <c r="K208" s="77"/>
      <c r="L208" s="77"/>
      <c r="M208" s="77"/>
      <c r="N208" s="81" t="str">
        <f t="shared" si="10"/>
        <v/>
      </c>
      <c r="O208" s="90" t="str">
        <f t="shared" si="11"/>
        <v/>
      </c>
      <c r="Q208" s="126"/>
      <c r="R208" s="126"/>
      <c r="S208" s="126"/>
    </row>
    <row r="209" spans="1:19" x14ac:dyDescent="0.25">
      <c r="A209" s="29">
        <v>206</v>
      </c>
      <c r="B209" s="71" t="str">
        <f>IFERROR(VLOOKUP($A209,Baggrundsark!$AP$4:$AU$2502,2,FALSE),"")</f>
        <v/>
      </c>
      <c r="C209" s="71" t="str">
        <f>IFERROR(VLOOKUP($A209,Baggrundsark!$AP$4:$AU$2502,3,FALSE),"")</f>
        <v/>
      </c>
      <c r="D209" s="71" t="str">
        <f>IFERROR(VLOOKUP($A209,Baggrundsark!$AP$4:$AU$2502,4,FALSE),"")</f>
        <v/>
      </c>
      <c r="E209" s="71" t="str">
        <f>IFERROR(VLOOKUP($A209,Baggrundsark!$AP$4:$AW$2502,5,FALSE),"")</f>
        <v/>
      </c>
      <c r="F209" s="71" t="str">
        <f>IF(IFERROR(VLOOKUP($A209,Baggrundsark!$AP$4:$AW$2502,6,FALSE),"")=0,"",IFERROR(VLOOKUP($A209,Baggrundsark!$AP$4:$AW$2502,6,FALSE),""))</f>
        <v/>
      </c>
      <c r="G209" s="79"/>
      <c r="H209" s="80" t="str">
        <f t="shared" si="9"/>
        <v/>
      </c>
      <c r="I209" s="79"/>
      <c r="J209" s="79"/>
      <c r="K209" s="79"/>
      <c r="L209" s="79"/>
      <c r="M209" s="79"/>
      <c r="N209" s="81" t="str">
        <f t="shared" si="10"/>
        <v/>
      </c>
      <c r="O209" s="90" t="str">
        <f t="shared" si="11"/>
        <v/>
      </c>
      <c r="Q209" s="126"/>
      <c r="R209" s="126"/>
      <c r="S209" s="126"/>
    </row>
    <row r="210" spans="1:19" x14ac:dyDescent="0.25">
      <c r="A210" s="29">
        <v>207</v>
      </c>
      <c r="B210" s="71" t="str">
        <f>IFERROR(VLOOKUP($A210,Baggrundsark!$AP$4:$AU$2502,2,FALSE),"")</f>
        <v/>
      </c>
      <c r="C210" s="71" t="str">
        <f>IFERROR(VLOOKUP($A210,Baggrundsark!$AP$4:$AU$2502,3,FALSE),"")</f>
        <v/>
      </c>
      <c r="D210" s="71" t="str">
        <f>IFERROR(VLOOKUP($A210,Baggrundsark!$AP$4:$AU$2502,4,FALSE),"")</f>
        <v/>
      </c>
      <c r="E210" s="71" t="str">
        <f>IFERROR(VLOOKUP($A210,Baggrundsark!$AP$4:$AW$2502,5,FALSE),"")</f>
        <v/>
      </c>
      <c r="F210" s="71" t="str">
        <f>IF(IFERROR(VLOOKUP($A210,Baggrundsark!$AP$4:$AW$2502,6,FALSE),"")=0,"",IFERROR(VLOOKUP($A210,Baggrundsark!$AP$4:$AW$2502,6,FALSE),""))</f>
        <v/>
      </c>
      <c r="G210" s="77"/>
      <c r="H210" s="80" t="str">
        <f t="shared" si="9"/>
        <v/>
      </c>
      <c r="I210" s="77"/>
      <c r="J210" s="77"/>
      <c r="K210" s="77"/>
      <c r="L210" s="77"/>
      <c r="M210" s="77"/>
      <c r="N210" s="81" t="str">
        <f t="shared" si="10"/>
        <v/>
      </c>
      <c r="O210" s="90" t="str">
        <f t="shared" si="11"/>
        <v/>
      </c>
      <c r="Q210" s="126"/>
      <c r="R210" s="126"/>
      <c r="S210" s="126"/>
    </row>
    <row r="211" spans="1:19" x14ac:dyDescent="0.25">
      <c r="A211" s="29">
        <v>208</v>
      </c>
      <c r="B211" s="71" t="str">
        <f>IFERROR(VLOOKUP($A211,Baggrundsark!$AP$4:$AU$2502,2,FALSE),"")</f>
        <v/>
      </c>
      <c r="C211" s="71" t="str">
        <f>IFERROR(VLOOKUP($A211,Baggrundsark!$AP$4:$AU$2502,3,FALSE),"")</f>
        <v/>
      </c>
      <c r="D211" s="71" t="str">
        <f>IFERROR(VLOOKUP($A211,Baggrundsark!$AP$4:$AU$2502,4,FALSE),"")</f>
        <v/>
      </c>
      <c r="E211" s="71" t="str">
        <f>IFERROR(VLOOKUP($A211,Baggrundsark!$AP$4:$AW$2502,5,FALSE),"")</f>
        <v/>
      </c>
      <c r="F211" s="71" t="str">
        <f>IF(IFERROR(VLOOKUP($A211,Baggrundsark!$AP$4:$AW$2502,6,FALSE),"")=0,"",IFERROR(VLOOKUP($A211,Baggrundsark!$AP$4:$AW$2502,6,FALSE),""))</f>
        <v/>
      </c>
      <c r="G211" s="79"/>
      <c r="H211" s="80" t="str">
        <f t="shared" si="9"/>
        <v/>
      </c>
      <c r="I211" s="79"/>
      <c r="J211" s="79"/>
      <c r="K211" s="79"/>
      <c r="L211" s="79"/>
      <c r="M211" s="79"/>
      <c r="N211" s="81" t="str">
        <f t="shared" si="10"/>
        <v/>
      </c>
      <c r="O211" s="90" t="str">
        <f t="shared" si="11"/>
        <v/>
      </c>
      <c r="Q211" s="126"/>
      <c r="R211" s="126"/>
      <c r="S211" s="126"/>
    </row>
    <row r="212" spans="1:19" x14ac:dyDescent="0.25">
      <c r="A212" s="29">
        <v>209</v>
      </c>
      <c r="B212" s="71" t="str">
        <f>IFERROR(VLOOKUP($A212,Baggrundsark!$AP$4:$AU$2502,2,FALSE),"")</f>
        <v/>
      </c>
      <c r="C212" s="71" t="str">
        <f>IFERROR(VLOOKUP($A212,Baggrundsark!$AP$4:$AU$2502,3,FALSE),"")</f>
        <v/>
      </c>
      <c r="D212" s="71" t="str">
        <f>IFERROR(VLOOKUP($A212,Baggrundsark!$AP$4:$AU$2502,4,FALSE),"")</f>
        <v/>
      </c>
      <c r="E212" s="71" t="str">
        <f>IFERROR(VLOOKUP($A212,Baggrundsark!$AP$4:$AW$2502,5,FALSE),"")</f>
        <v/>
      </c>
      <c r="F212" s="71" t="str">
        <f>IF(IFERROR(VLOOKUP($A212,Baggrundsark!$AP$4:$AW$2502,6,FALSE),"")=0,"",IFERROR(VLOOKUP($A212,Baggrundsark!$AP$4:$AW$2502,6,FALSE),""))</f>
        <v/>
      </c>
      <c r="G212" s="77"/>
      <c r="H212" s="80" t="str">
        <f t="shared" si="9"/>
        <v/>
      </c>
      <c r="I212" s="77"/>
      <c r="J212" s="77"/>
      <c r="K212" s="77"/>
      <c r="L212" s="77"/>
      <c r="M212" s="77"/>
      <c r="N212" s="81" t="str">
        <f t="shared" si="10"/>
        <v/>
      </c>
      <c r="O212" s="90" t="str">
        <f t="shared" si="11"/>
        <v/>
      </c>
      <c r="Q212" s="126"/>
      <c r="R212" s="126"/>
      <c r="S212" s="126"/>
    </row>
    <row r="213" spans="1:19" x14ac:dyDescent="0.25">
      <c r="A213" s="29">
        <v>210</v>
      </c>
      <c r="B213" s="71" t="str">
        <f>IFERROR(VLOOKUP($A213,Baggrundsark!$AP$4:$AU$2502,2,FALSE),"")</f>
        <v/>
      </c>
      <c r="C213" s="71" t="str">
        <f>IFERROR(VLOOKUP($A213,Baggrundsark!$AP$4:$AU$2502,3,FALSE),"")</f>
        <v/>
      </c>
      <c r="D213" s="71" t="str">
        <f>IFERROR(VLOOKUP($A213,Baggrundsark!$AP$4:$AU$2502,4,FALSE),"")</f>
        <v/>
      </c>
      <c r="E213" s="71" t="str">
        <f>IFERROR(VLOOKUP($A213,Baggrundsark!$AP$4:$AW$2502,5,FALSE),"")</f>
        <v/>
      </c>
      <c r="F213" s="71" t="str">
        <f>IF(IFERROR(VLOOKUP($A213,Baggrundsark!$AP$4:$AW$2502,6,FALSE),"")=0,"",IFERROR(VLOOKUP($A213,Baggrundsark!$AP$4:$AW$2502,6,FALSE),""))</f>
        <v/>
      </c>
      <c r="G213" s="79"/>
      <c r="H213" s="80" t="str">
        <f t="shared" si="9"/>
        <v/>
      </c>
      <c r="I213" s="79"/>
      <c r="J213" s="79"/>
      <c r="K213" s="79"/>
      <c r="L213" s="79"/>
      <c r="M213" s="79"/>
      <c r="N213" s="81" t="str">
        <f t="shared" si="10"/>
        <v/>
      </c>
      <c r="O213" s="90" t="str">
        <f t="shared" si="11"/>
        <v/>
      </c>
      <c r="Q213" s="126"/>
      <c r="R213" s="126"/>
      <c r="S213" s="126"/>
    </row>
    <row r="214" spans="1:19" x14ac:dyDescent="0.25">
      <c r="A214" s="29">
        <v>211</v>
      </c>
      <c r="B214" s="71" t="str">
        <f>IFERROR(VLOOKUP($A214,Baggrundsark!$AP$4:$AU$2502,2,FALSE),"")</f>
        <v/>
      </c>
      <c r="C214" s="71" t="str">
        <f>IFERROR(VLOOKUP($A214,Baggrundsark!$AP$4:$AU$2502,3,FALSE),"")</f>
        <v/>
      </c>
      <c r="D214" s="71" t="str">
        <f>IFERROR(VLOOKUP($A214,Baggrundsark!$AP$4:$AU$2502,4,FALSE),"")</f>
        <v/>
      </c>
      <c r="E214" s="71" t="str">
        <f>IFERROR(VLOOKUP($A214,Baggrundsark!$AP$4:$AW$2502,5,FALSE),"")</f>
        <v/>
      </c>
      <c r="F214" s="71" t="str">
        <f>IF(IFERROR(VLOOKUP($A214,Baggrundsark!$AP$4:$AW$2502,6,FALSE),"")=0,"",IFERROR(VLOOKUP($A214,Baggrundsark!$AP$4:$AW$2502,6,FALSE),""))</f>
        <v/>
      </c>
      <c r="G214" s="77"/>
      <c r="H214" s="80" t="str">
        <f t="shared" si="9"/>
        <v/>
      </c>
      <c r="I214" s="77"/>
      <c r="J214" s="77"/>
      <c r="K214" s="77"/>
      <c r="L214" s="77"/>
      <c r="M214" s="77"/>
      <c r="N214" s="81" t="str">
        <f t="shared" si="10"/>
        <v/>
      </c>
      <c r="O214" s="90" t="str">
        <f t="shared" si="11"/>
        <v/>
      </c>
      <c r="Q214" s="126"/>
      <c r="R214" s="126"/>
      <c r="S214" s="126"/>
    </row>
    <row r="215" spans="1:19" x14ac:dyDescent="0.25">
      <c r="A215" s="29">
        <v>212</v>
      </c>
      <c r="B215" s="71" t="str">
        <f>IFERROR(VLOOKUP($A215,Baggrundsark!$AP$4:$AU$2502,2,FALSE),"")</f>
        <v/>
      </c>
      <c r="C215" s="71" t="str">
        <f>IFERROR(VLOOKUP($A215,Baggrundsark!$AP$4:$AU$2502,3,FALSE),"")</f>
        <v/>
      </c>
      <c r="D215" s="71" t="str">
        <f>IFERROR(VLOOKUP($A215,Baggrundsark!$AP$4:$AU$2502,4,FALSE),"")</f>
        <v/>
      </c>
      <c r="E215" s="71" t="str">
        <f>IFERROR(VLOOKUP($A215,Baggrundsark!$AP$4:$AW$2502,5,FALSE),"")</f>
        <v/>
      </c>
      <c r="F215" s="71" t="str">
        <f>IF(IFERROR(VLOOKUP($A215,Baggrundsark!$AP$4:$AW$2502,6,FALSE),"")=0,"",IFERROR(VLOOKUP($A215,Baggrundsark!$AP$4:$AW$2502,6,FALSE),""))</f>
        <v/>
      </c>
      <c r="G215" s="79"/>
      <c r="H215" s="80" t="str">
        <f t="shared" si="9"/>
        <v/>
      </c>
      <c r="I215" s="79"/>
      <c r="J215" s="79"/>
      <c r="K215" s="79"/>
      <c r="L215" s="79"/>
      <c r="M215" s="79"/>
      <c r="N215" s="81" t="str">
        <f t="shared" si="10"/>
        <v/>
      </c>
      <c r="O215" s="90" t="str">
        <f t="shared" si="11"/>
        <v/>
      </c>
      <c r="Q215" s="126"/>
      <c r="R215" s="126"/>
      <c r="S215" s="126"/>
    </row>
    <row r="216" spans="1:19" x14ac:dyDescent="0.25">
      <c r="A216" s="29">
        <v>213</v>
      </c>
      <c r="B216" s="71" t="str">
        <f>IFERROR(VLOOKUP($A216,Baggrundsark!$AP$4:$AU$2502,2,FALSE),"")</f>
        <v/>
      </c>
      <c r="C216" s="71" t="str">
        <f>IFERROR(VLOOKUP($A216,Baggrundsark!$AP$4:$AU$2502,3,FALSE),"")</f>
        <v/>
      </c>
      <c r="D216" s="71" t="str">
        <f>IFERROR(VLOOKUP($A216,Baggrundsark!$AP$4:$AU$2502,4,FALSE),"")</f>
        <v/>
      </c>
      <c r="E216" s="71" t="str">
        <f>IFERROR(VLOOKUP($A216,Baggrundsark!$AP$4:$AW$2502,5,FALSE),"")</f>
        <v/>
      </c>
      <c r="F216" s="71" t="str">
        <f>IF(IFERROR(VLOOKUP($A216,Baggrundsark!$AP$4:$AW$2502,6,FALSE),"")=0,"",IFERROR(VLOOKUP($A216,Baggrundsark!$AP$4:$AW$2502,6,FALSE),""))</f>
        <v/>
      </c>
      <c r="G216" s="77"/>
      <c r="H216" s="80" t="str">
        <f t="shared" si="9"/>
        <v/>
      </c>
      <c r="I216" s="77"/>
      <c r="J216" s="77"/>
      <c r="K216" s="77"/>
      <c r="L216" s="77"/>
      <c r="M216" s="77"/>
      <c r="N216" s="81" t="str">
        <f t="shared" si="10"/>
        <v/>
      </c>
      <c r="O216" s="90" t="str">
        <f t="shared" si="11"/>
        <v/>
      </c>
      <c r="Q216" s="126"/>
      <c r="R216" s="126"/>
      <c r="S216" s="126"/>
    </row>
    <row r="217" spans="1:19" x14ac:dyDescent="0.25">
      <c r="A217" s="29">
        <v>214</v>
      </c>
      <c r="B217" s="71" t="str">
        <f>IFERROR(VLOOKUP($A217,Baggrundsark!$AP$4:$AU$2502,2,FALSE),"")</f>
        <v/>
      </c>
      <c r="C217" s="71" t="str">
        <f>IFERROR(VLOOKUP($A217,Baggrundsark!$AP$4:$AU$2502,3,FALSE),"")</f>
        <v/>
      </c>
      <c r="D217" s="71" t="str">
        <f>IFERROR(VLOOKUP($A217,Baggrundsark!$AP$4:$AU$2502,4,FALSE),"")</f>
        <v/>
      </c>
      <c r="E217" s="71" t="str">
        <f>IFERROR(VLOOKUP($A217,Baggrundsark!$AP$4:$AW$2502,5,FALSE),"")</f>
        <v/>
      </c>
      <c r="F217" s="71" t="str">
        <f>IF(IFERROR(VLOOKUP($A217,Baggrundsark!$AP$4:$AW$2502,6,FALSE),"")=0,"",IFERROR(VLOOKUP($A217,Baggrundsark!$AP$4:$AW$2502,6,FALSE),""))</f>
        <v/>
      </c>
      <c r="G217" s="79"/>
      <c r="H217" s="80" t="str">
        <f t="shared" si="9"/>
        <v/>
      </c>
      <c r="I217" s="79"/>
      <c r="J217" s="79"/>
      <c r="K217" s="79"/>
      <c r="L217" s="79"/>
      <c r="M217" s="79"/>
      <c r="N217" s="81" t="str">
        <f t="shared" si="10"/>
        <v/>
      </c>
      <c r="O217" s="90" t="str">
        <f t="shared" si="11"/>
        <v/>
      </c>
      <c r="Q217" s="126"/>
      <c r="R217" s="126"/>
      <c r="S217" s="126"/>
    </row>
    <row r="218" spans="1:19" x14ac:dyDescent="0.25">
      <c r="A218" s="29">
        <v>215</v>
      </c>
      <c r="B218" s="71" t="str">
        <f>IFERROR(VLOOKUP($A218,Baggrundsark!$AP$4:$AU$2502,2,FALSE),"")</f>
        <v/>
      </c>
      <c r="C218" s="71" t="str">
        <f>IFERROR(VLOOKUP($A218,Baggrundsark!$AP$4:$AU$2502,3,FALSE),"")</f>
        <v/>
      </c>
      <c r="D218" s="71" t="str">
        <f>IFERROR(VLOOKUP($A218,Baggrundsark!$AP$4:$AU$2502,4,FALSE),"")</f>
        <v/>
      </c>
      <c r="E218" s="71" t="str">
        <f>IFERROR(VLOOKUP($A218,Baggrundsark!$AP$4:$AW$2502,5,FALSE),"")</f>
        <v/>
      </c>
      <c r="F218" s="71" t="str">
        <f>IF(IFERROR(VLOOKUP($A218,Baggrundsark!$AP$4:$AW$2502,6,FALSE),"")=0,"",IFERROR(VLOOKUP($A218,Baggrundsark!$AP$4:$AW$2502,6,FALSE),""))</f>
        <v/>
      </c>
      <c r="G218" s="77"/>
      <c r="H218" s="80" t="str">
        <f t="shared" si="9"/>
        <v/>
      </c>
      <c r="I218" s="77"/>
      <c r="J218" s="77"/>
      <c r="K218" s="77"/>
      <c r="L218" s="77"/>
      <c r="M218" s="77"/>
      <c r="N218" s="81" t="str">
        <f t="shared" si="10"/>
        <v/>
      </c>
      <c r="O218" s="90" t="str">
        <f t="shared" si="11"/>
        <v/>
      </c>
      <c r="Q218" s="126"/>
      <c r="R218" s="126"/>
      <c r="S218" s="126"/>
    </row>
    <row r="219" spans="1:19" x14ac:dyDescent="0.25">
      <c r="A219" s="29">
        <v>216</v>
      </c>
      <c r="B219" s="71" t="str">
        <f>IFERROR(VLOOKUP($A219,Baggrundsark!$AP$4:$AU$2502,2,FALSE),"")</f>
        <v/>
      </c>
      <c r="C219" s="71" t="str">
        <f>IFERROR(VLOOKUP($A219,Baggrundsark!$AP$4:$AU$2502,3,FALSE),"")</f>
        <v/>
      </c>
      <c r="D219" s="71" t="str">
        <f>IFERROR(VLOOKUP($A219,Baggrundsark!$AP$4:$AU$2502,4,FALSE),"")</f>
        <v/>
      </c>
      <c r="E219" s="71" t="str">
        <f>IFERROR(VLOOKUP($A219,Baggrundsark!$AP$4:$AW$2502,5,FALSE),"")</f>
        <v/>
      </c>
      <c r="F219" s="71" t="str">
        <f>IF(IFERROR(VLOOKUP($A219,Baggrundsark!$AP$4:$AW$2502,6,FALSE),"")=0,"",IFERROR(VLOOKUP($A219,Baggrundsark!$AP$4:$AW$2502,6,FALSE),""))</f>
        <v/>
      </c>
      <c r="G219" s="79"/>
      <c r="H219" s="80" t="str">
        <f t="shared" si="9"/>
        <v/>
      </c>
      <c r="I219" s="79"/>
      <c r="J219" s="79"/>
      <c r="K219" s="79"/>
      <c r="L219" s="79"/>
      <c r="M219" s="79"/>
      <c r="N219" s="81" t="str">
        <f t="shared" si="10"/>
        <v/>
      </c>
      <c r="O219" s="90" t="str">
        <f t="shared" si="11"/>
        <v/>
      </c>
      <c r="Q219" s="126"/>
      <c r="R219" s="126"/>
      <c r="S219" s="126"/>
    </row>
    <row r="220" spans="1:19" x14ac:dyDescent="0.25">
      <c r="A220" s="29">
        <v>217</v>
      </c>
      <c r="B220" s="71" t="str">
        <f>IFERROR(VLOOKUP($A220,Baggrundsark!$AP$4:$AU$2502,2,FALSE),"")</f>
        <v/>
      </c>
      <c r="C220" s="71" t="str">
        <f>IFERROR(VLOOKUP($A220,Baggrundsark!$AP$4:$AU$2502,3,FALSE),"")</f>
        <v/>
      </c>
      <c r="D220" s="71" t="str">
        <f>IFERROR(VLOOKUP($A220,Baggrundsark!$AP$4:$AU$2502,4,FALSE),"")</f>
        <v/>
      </c>
      <c r="E220" s="71" t="str">
        <f>IFERROR(VLOOKUP($A220,Baggrundsark!$AP$4:$AW$2502,5,FALSE),"")</f>
        <v/>
      </c>
      <c r="F220" s="71" t="str">
        <f>IF(IFERROR(VLOOKUP($A220,Baggrundsark!$AP$4:$AW$2502,6,FALSE),"")=0,"",IFERROR(VLOOKUP($A220,Baggrundsark!$AP$4:$AW$2502,6,FALSE),""))</f>
        <v/>
      </c>
      <c r="G220" s="77"/>
      <c r="H220" s="80" t="str">
        <f t="shared" si="9"/>
        <v/>
      </c>
      <c r="I220" s="77"/>
      <c r="J220" s="77"/>
      <c r="K220" s="77"/>
      <c r="L220" s="77"/>
      <c r="M220" s="77"/>
      <c r="N220" s="81" t="str">
        <f t="shared" si="10"/>
        <v/>
      </c>
      <c r="O220" s="90" t="str">
        <f t="shared" si="11"/>
        <v/>
      </c>
      <c r="Q220" s="126"/>
      <c r="R220" s="126"/>
      <c r="S220" s="126"/>
    </row>
    <row r="221" spans="1:19" x14ac:dyDescent="0.25">
      <c r="A221" s="29">
        <v>218</v>
      </c>
      <c r="B221" s="71" t="str">
        <f>IFERROR(VLOOKUP($A221,Baggrundsark!$AP$4:$AU$2502,2,FALSE),"")</f>
        <v/>
      </c>
      <c r="C221" s="71" t="str">
        <f>IFERROR(VLOOKUP($A221,Baggrundsark!$AP$4:$AU$2502,3,FALSE),"")</f>
        <v/>
      </c>
      <c r="D221" s="71" t="str">
        <f>IFERROR(VLOOKUP($A221,Baggrundsark!$AP$4:$AU$2502,4,FALSE),"")</f>
        <v/>
      </c>
      <c r="E221" s="71" t="str">
        <f>IFERROR(VLOOKUP($A221,Baggrundsark!$AP$4:$AW$2502,5,FALSE),"")</f>
        <v/>
      </c>
      <c r="F221" s="71" t="str">
        <f>IF(IFERROR(VLOOKUP($A221,Baggrundsark!$AP$4:$AW$2502,6,FALSE),"")=0,"",IFERROR(VLOOKUP($A221,Baggrundsark!$AP$4:$AW$2502,6,FALSE),""))</f>
        <v/>
      </c>
      <c r="G221" s="79"/>
      <c r="H221" s="80" t="str">
        <f t="shared" si="9"/>
        <v/>
      </c>
      <c r="I221" s="79"/>
      <c r="J221" s="79"/>
      <c r="K221" s="79"/>
      <c r="L221" s="79"/>
      <c r="M221" s="79"/>
      <c r="N221" s="81" t="str">
        <f t="shared" si="10"/>
        <v/>
      </c>
      <c r="O221" s="90" t="str">
        <f t="shared" si="11"/>
        <v/>
      </c>
      <c r="Q221" s="126"/>
      <c r="R221" s="126"/>
      <c r="S221" s="126"/>
    </row>
    <row r="222" spans="1:19" x14ac:dyDescent="0.25">
      <c r="A222" s="29">
        <v>219</v>
      </c>
      <c r="B222" s="71" t="str">
        <f>IFERROR(VLOOKUP($A222,Baggrundsark!$AP$4:$AU$2502,2,FALSE),"")</f>
        <v/>
      </c>
      <c r="C222" s="71" t="str">
        <f>IFERROR(VLOOKUP($A222,Baggrundsark!$AP$4:$AU$2502,3,FALSE),"")</f>
        <v/>
      </c>
      <c r="D222" s="71" t="str">
        <f>IFERROR(VLOOKUP($A222,Baggrundsark!$AP$4:$AU$2502,4,FALSE),"")</f>
        <v/>
      </c>
      <c r="E222" s="71" t="str">
        <f>IFERROR(VLOOKUP($A222,Baggrundsark!$AP$4:$AW$2502,5,FALSE),"")</f>
        <v/>
      </c>
      <c r="F222" s="71" t="str">
        <f>IF(IFERROR(VLOOKUP($A222,Baggrundsark!$AP$4:$AW$2502,6,FALSE),"")=0,"",IFERROR(VLOOKUP($A222,Baggrundsark!$AP$4:$AW$2502,6,FALSE),""))</f>
        <v/>
      </c>
      <c r="G222" s="77"/>
      <c r="H222" s="80" t="str">
        <f t="shared" si="9"/>
        <v/>
      </c>
      <c r="I222" s="77"/>
      <c r="J222" s="77"/>
      <c r="K222" s="77"/>
      <c r="L222" s="77"/>
      <c r="M222" s="77"/>
      <c r="N222" s="81" t="str">
        <f t="shared" si="10"/>
        <v/>
      </c>
      <c r="O222" s="90" t="str">
        <f t="shared" si="11"/>
        <v/>
      </c>
      <c r="Q222" s="126"/>
      <c r="R222" s="126"/>
      <c r="S222" s="126"/>
    </row>
    <row r="223" spans="1:19" x14ac:dyDescent="0.25">
      <c r="A223" s="29">
        <v>220</v>
      </c>
      <c r="B223" s="71" t="str">
        <f>IFERROR(VLOOKUP($A223,Baggrundsark!$AP$4:$AU$2502,2,FALSE),"")</f>
        <v/>
      </c>
      <c r="C223" s="71" t="str">
        <f>IFERROR(VLOOKUP($A223,Baggrundsark!$AP$4:$AU$2502,3,FALSE),"")</f>
        <v/>
      </c>
      <c r="D223" s="71" t="str">
        <f>IFERROR(VLOOKUP($A223,Baggrundsark!$AP$4:$AU$2502,4,FALSE),"")</f>
        <v/>
      </c>
      <c r="E223" s="71" t="str">
        <f>IFERROR(VLOOKUP($A223,Baggrundsark!$AP$4:$AW$2502,5,FALSE),"")</f>
        <v/>
      </c>
      <c r="F223" s="71" t="str">
        <f>IF(IFERROR(VLOOKUP($A223,Baggrundsark!$AP$4:$AW$2502,6,FALSE),"")=0,"",IFERROR(VLOOKUP($A223,Baggrundsark!$AP$4:$AW$2502,6,FALSE),""))</f>
        <v/>
      </c>
      <c r="G223" s="79"/>
      <c r="H223" s="80" t="str">
        <f t="shared" si="9"/>
        <v/>
      </c>
      <c r="I223" s="79"/>
      <c r="J223" s="79"/>
      <c r="K223" s="79"/>
      <c r="L223" s="79"/>
      <c r="M223" s="79"/>
      <c r="N223" s="81" t="str">
        <f t="shared" si="10"/>
        <v/>
      </c>
      <c r="O223" s="90" t="str">
        <f t="shared" si="11"/>
        <v/>
      </c>
      <c r="Q223" s="126"/>
      <c r="R223" s="126"/>
      <c r="S223" s="126"/>
    </row>
    <row r="224" spans="1:19" x14ac:dyDescent="0.25">
      <c r="A224" s="29">
        <v>221</v>
      </c>
      <c r="B224" s="71" t="str">
        <f>IFERROR(VLOOKUP($A224,Baggrundsark!$AP$4:$AU$2502,2,FALSE),"")</f>
        <v/>
      </c>
      <c r="C224" s="71" t="str">
        <f>IFERROR(VLOOKUP($A224,Baggrundsark!$AP$4:$AU$2502,3,FALSE),"")</f>
        <v/>
      </c>
      <c r="D224" s="71" t="str">
        <f>IFERROR(VLOOKUP($A224,Baggrundsark!$AP$4:$AU$2502,4,FALSE),"")</f>
        <v/>
      </c>
      <c r="E224" s="71" t="str">
        <f>IFERROR(VLOOKUP($A224,Baggrundsark!$AP$4:$AW$2502,5,FALSE),"")</f>
        <v/>
      </c>
      <c r="F224" s="71" t="str">
        <f>IF(IFERROR(VLOOKUP($A224,Baggrundsark!$AP$4:$AW$2502,6,FALSE),"")=0,"",IFERROR(VLOOKUP($A224,Baggrundsark!$AP$4:$AW$2502,6,FALSE),""))</f>
        <v/>
      </c>
      <c r="G224" s="77"/>
      <c r="H224" s="80" t="str">
        <f t="shared" si="9"/>
        <v/>
      </c>
      <c r="I224" s="77"/>
      <c r="J224" s="77"/>
      <c r="K224" s="77"/>
      <c r="L224" s="77"/>
      <c r="M224" s="77"/>
      <c r="N224" s="81" t="str">
        <f t="shared" si="10"/>
        <v/>
      </c>
      <c r="O224" s="90" t="str">
        <f t="shared" si="11"/>
        <v/>
      </c>
      <c r="Q224" s="126"/>
      <c r="R224" s="126"/>
      <c r="S224" s="126"/>
    </row>
    <row r="225" spans="1:19" x14ac:dyDescent="0.25">
      <c r="A225" s="29">
        <v>222</v>
      </c>
      <c r="B225" s="71" t="str">
        <f>IFERROR(VLOOKUP($A225,Baggrundsark!$AP$4:$AU$2502,2,FALSE),"")</f>
        <v/>
      </c>
      <c r="C225" s="71" t="str">
        <f>IFERROR(VLOOKUP($A225,Baggrundsark!$AP$4:$AU$2502,3,FALSE),"")</f>
        <v/>
      </c>
      <c r="D225" s="71" t="str">
        <f>IFERROR(VLOOKUP($A225,Baggrundsark!$AP$4:$AU$2502,4,FALSE),"")</f>
        <v/>
      </c>
      <c r="E225" s="71" t="str">
        <f>IFERROR(VLOOKUP($A225,Baggrundsark!$AP$4:$AW$2502,5,FALSE),"")</f>
        <v/>
      </c>
      <c r="F225" s="71" t="str">
        <f>IF(IFERROR(VLOOKUP($A225,Baggrundsark!$AP$4:$AW$2502,6,FALSE),"")=0,"",IFERROR(VLOOKUP($A225,Baggrundsark!$AP$4:$AW$2502,6,FALSE),""))</f>
        <v/>
      </c>
      <c r="G225" s="79"/>
      <c r="H225" s="80" t="str">
        <f t="shared" si="9"/>
        <v/>
      </c>
      <c r="I225" s="79"/>
      <c r="J225" s="79"/>
      <c r="K225" s="79"/>
      <c r="L225" s="79"/>
      <c r="M225" s="79"/>
      <c r="N225" s="81" t="str">
        <f t="shared" si="10"/>
        <v/>
      </c>
      <c r="O225" s="90" t="str">
        <f t="shared" si="11"/>
        <v/>
      </c>
      <c r="Q225" s="126"/>
      <c r="R225" s="126"/>
      <c r="S225" s="126"/>
    </row>
    <row r="226" spans="1:19" x14ac:dyDescent="0.25">
      <c r="A226" s="29">
        <v>223</v>
      </c>
      <c r="B226" s="71" t="str">
        <f>IFERROR(VLOOKUP($A226,Baggrundsark!$AP$4:$AU$2502,2,FALSE),"")</f>
        <v/>
      </c>
      <c r="C226" s="71" t="str">
        <f>IFERROR(VLOOKUP($A226,Baggrundsark!$AP$4:$AU$2502,3,FALSE),"")</f>
        <v/>
      </c>
      <c r="D226" s="71" t="str">
        <f>IFERROR(VLOOKUP($A226,Baggrundsark!$AP$4:$AU$2502,4,FALSE),"")</f>
        <v/>
      </c>
      <c r="E226" s="71" t="str">
        <f>IFERROR(VLOOKUP($A226,Baggrundsark!$AP$4:$AW$2502,5,FALSE),"")</f>
        <v/>
      </c>
      <c r="F226" s="71" t="str">
        <f>IF(IFERROR(VLOOKUP($A226,Baggrundsark!$AP$4:$AW$2502,6,FALSE),"")=0,"",IFERROR(VLOOKUP($A226,Baggrundsark!$AP$4:$AW$2502,6,FALSE),""))</f>
        <v/>
      </c>
      <c r="G226" s="77"/>
      <c r="H226" s="80" t="str">
        <f t="shared" si="9"/>
        <v/>
      </c>
      <c r="I226" s="77"/>
      <c r="J226" s="77"/>
      <c r="K226" s="77"/>
      <c r="L226" s="77"/>
      <c r="M226" s="77"/>
      <c r="N226" s="81" t="str">
        <f t="shared" si="10"/>
        <v/>
      </c>
      <c r="O226" s="90" t="str">
        <f t="shared" si="11"/>
        <v/>
      </c>
      <c r="Q226" s="126"/>
      <c r="R226" s="126"/>
      <c r="S226" s="126"/>
    </row>
    <row r="227" spans="1:19" x14ac:dyDescent="0.25">
      <c r="A227" s="29">
        <v>224</v>
      </c>
      <c r="B227" s="71" t="str">
        <f>IFERROR(VLOOKUP($A227,Baggrundsark!$AP$4:$AU$2502,2,FALSE),"")</f>
        <v/>
      </c>
      <c r="C227" s="71" t="str">
        <f>IFERROR(VLOOKUP($A227,Baggrundsark!$AP$4:$AU$2502,3,FALSE),"")</f>
        <v/>
      </c>
      <c r="D227" s="71" t="str">
        <f>IFERROR(VLOOKUP($A227,Baggrundsark!$AP$4:$AU$2502,4,FALSE),"")</f>
        <v/>
      </c>
      <c r="E227" s="71" t="str">
        <f>IFERROR(VLOOKUP($A227,Baggrundsark!$AP$4:$AW$2502,5,FALSE),"")</f>
        <v/>
      </c>
      <c r="F227" s="71" t="str">
        <f>IF(IFERROR(VLOOKUP($A227,Baggrundsark!$AP$4:$AW$2502,6,FALSE),"")=0,"",IFERROR(VLOOKUP($A227,Baggrundsark!$AP$4:$AW$2502,6,FALSE),""))</f>
        <v/>
      </c>
      <c r="G227" s="79"/>
      <c r="H227" s="80" t="str">
        <f t="shared" si="9"/>
        <v/>
      </c>
      <c r="I227" s="79"/>
      <c r="J227" s="79"/>
      <c r="K227" s="79"/>
      <c r="L227" s="79"/>
      <c r="M227" s="79"/>
      <c r="N227" s="81" t="str">
        <f t="shared" si="10"/>
        <v/>
      </c>
      <c r="O227" s="90" t="str">
        <f t="shared" si="11"/>
        <v/>
      </c>
      <c r="Q227" s="126"/>
      <c r="R227" s="126"/>
      <c r="S227" s="126"/>
    </row>
    <row r="228" spans="1:19" x14ac:dyDescent="0.25">
      <c r="A228" s="29">
        <v>225</v>
      </c>
      <c r="B228" s="71" t="str">
        <f>IFERROR(VLOOKUP($A228,Baggrundsark!$AP$4:$AU$2502,2,FALSE),"")</f>
        <v/>
      </c>
      <c r="C228" s="71" t="str">
        <f>IFERROR(VLOOKUP($A228,Baggrundsark!$AP$4:$AU$2502,3,FALSE),"")</f>
        <v/>
      </c>
      <c r="D228" s="71" t="str">
        <f>IFERROR(VLOOKUP($A228,Baggrundsark!$AP$4:$AU$2502,4,FALSE),"")</f>
        <v/>
      </c>
      <c r="E228" s="71" t="str">
        <f>IFERROR(VLOOKUP($A228,Baggrundsark!$AP$4:$AW$2502,5,FALSE),"")</f>
        <v/>
      </c>
      <c r="F228" s="71" t="str">
        <f>IF(IFERROR(VLOOKUP($A228,Baggrundsark!$AP$4:$AW$2502,6,FALSE),"")=0,"",IFERROR(VLOOKUP($A228,Baggrundsark!$AP$4:$AW$2502,6,FALSE),""))</f>
        <v/>
      </c>
      <c r="G228" s="77"/>
      <c r="H228" s="80" t="str">
        <f t="shared" si="9"/>
        <v/>
      </c>
      <c r="I228" s="77"/>
      <c r="J228" s="77"/>
      <c r="K228" s="77"/>
      <c r="L228" s="77"/>
      <c r="M228" s="77"/>
      <c r="N228" s="81" t="str">
        <f t="shared" si="10"/>
        <v/>
      </c>
      <c r="O228" s="90" t="str">
        <f t="shared" si="11"/>
        <v/>
      </c>
      <c r="Q228" s="126"/>
      <c r="R228" s="126"/>
      <c r="S228" s="126"/>
    </row>
    <row r="229" spans="1:19" x14ac:dyDescent="0.25">
      <c r="A229" s="29">
        <v>226</v>
      </c>
      <c r="B229" s="71" t="str">
        <f>IFERROR(VLOOKUP($A229,Baggrundsark!$AP$4:$AU$2502,2,FALSE),"")</f>
        <v/>
      </c>
      <c r="C229" s="71" t="str">
        <f>IFERROR(VLOOKUP($A229,Baggrundsark!$AP$4:$AU$2502,3,FALSE),"")</f>
        <v/>
      </c>
      <c r="D229" s="71" t="str">
        <f>IFERROR(VLOOKUP($A229,Baggrundsark!$AP$4:$AU$2502,4,FALSE),"")</f>
        <v/>
      </c>
      <c r="E229" s="71" t="str">
        <f>IFERROR(VLOOKUP($A229,Baggrundsark!$AP$4:$AW$2502,5,FALSE),"")</f>
        <v/>
      </c>
      <c r="F229" s="71" t="str">
        <f>IF(IFERROR(VLOOKUP($A229,Baggrundsark!$AP$4:$AW$2502,6,FALSE),"")=0,"",IFERROR(VLOOKUP($A229,Baggrundsark!$AP$4:$AW$2502,6,FALSE),""))</f>
        <v/>
      </c>
      <c r="G229" s="79"/>
      <c r="H229" s="80" t="str">
        <f t="shared" si="9"/>
        <v/>
      </c>
      <c r="I229" s="79"/>
      <c r="J229" s="79"/>
      <c r="K229" s="79"/>
      <c r="L229" s="79"/>
      <c r="M229" s="79"/>
      <c r="N229" s="81" t="str">
        <f t="shared" si="10"/>
        <v/>
      </c>
      <c r="O229" s="90" t="str">
        <f t="shared" si="11"/>
        <v/>
      </c>
      <c r="Q229" s="126"/>
      <c r="R229" s="126"/>
      <c r="S229" s="126"/>
    </row>
    <row r="230" spans="1:19" x14ac:dyDescent="0.25">
      <c r="A230" s="29">
        <v>227</v>
      </c>
      <c r="B230" s="71" t="str">
        <f>IFERROR(VLOOKUP($A230,Baggrundsark!$AP$4:$AU$2502,2,FALSE),"")</f>
        <v/>
      </c>
      <c r="C230" s="71" t="str">
        <f>IFERROR(VLOOKUP($A230,Baggrundsark!$AP$4:$AU$2502,3,FALSE),"")</f>
        <v/>
      </c>
      <c r="D230" s="71" t="str">
        <f>IFERROR(VLOOKUP($A230,Baggrundsark!$AP$4:$AU$2502,4,FALSE),"")</f>
        <v/>
      </c>
      <c r="E230" s="71" t="str">
        <f>IFERROR(VLOOKUP($A230,Baggrundsark!$AP$4:$AW$2502,5,FALSE),"")</f>
        <v/>
      </c>
      <c r="F230" s="71" t="str">
        <f>IF(IFERROR(VLOOKUP($A230,Baggrundsark!$AP$4:$AW$2502,6,FALSE),"")=0,"",IFERROR(VLOOKUP($A230,Baggrundsark!$AP$4:$AW$2502,6,FALSE),""))</f>
        <v/>
      </c>
      <c r="G230" s="77"/>
      <c r="H230" s="80" t="str">
        <f t="shared" si="9"/>
        <v/>
      </c>
      <c r="I230" s="77"/>
      <c r="J230" s="77"/>
      <c r="K230" s="77"/>
      <c r="L230" s="77"/>
      <c r="M230" s="77"/>
      <c r="N230" s="81" t="str">
        <f t="shared" si="10"/>
        <v/>
      </c>
      <c r="O230" s="90" t="str">
        <f t="shared" si="11"/>
        <v/>
      </c>
      <c r="Q230" s="126"/>
      <c r="R230" s="126"/>
      <c r="S230" s="126"/>
    </row>
    <row r="231" spans="1:19" x14ac:dyDescent="0.25">
      <c r="A231" s="29">
        <v>228</v>
      </c>
      <c r="B231" s="71" t="str">
        <f>IFERROR(VLOOKUP($A231,Baggrundsark!$AP$4:$AU$2502,2,FALSE),"")</f>
        <v/>
      </c>
      <c r="C231" s="71" t="str">
        <f>IFERROR(VLOOKUP($A231,Baggrundsark!$AP$4:$AU$2502,3,FALSE),"")</f>
        <v/>
      </c>
      <c r="D231" s="71" t="str">
        <f>IFERROR(VLOOKUP($A231,Baggrundsark!$AP$4:$AU$2502,4,FALSE),"")</f>
        <v/>
      </c>
      <c r="E231" s="71" t="str">
        <f>IFERROR(VLOOKUP($A231,Baggrundsark!$AP$4:$AW$2502,5,FALSE),"")</f>
        <v/>
      </c>
      <c r="F231" s="71" t="str">
        <f>IF(IFERROR(VLOOKUP($A231,Baggrundsark!$AP$4:$AW$2502,6,FALSE),"")=0,"",IFERROR(VLOOKUP($A231,Baggrundsark!$AP$4:$AW$2502,6,FALSE),""))</f>
        <v/>
      </c>
      <c r="G231" s="79"/>
      <c r="H231" s="80" t="str">
        <f t="shared" si="9"/>
        <v/>
      </c>
      <c r="I231" s="79"/>
      <c r="J231" s="79"/>
      <c r="K231" s="79"/>
      <c r="L231" s="79"/>
      <c r="M231" s="79"/>
      <c r="N231" s="81" t="str">
        <f t="shared" si="10"/>
        <v/>
      </c>
      <c r="O231" s="90" t="str">
        <f t="shared" si="11"/>
        <v/>
      </c>
      <c r="Q231" s="126"/>
      <c r="R231" s="126"/>
      <c r="S231" s="126"/>
    </row>
    <row r="232" spans="1:19" x14ac:dyDescent="0.25">
      <c r="A232" s="29">
        <v>229</v>
      </c>
      <c r="B232" s="71" t="str">
        <f>IFERROR(VLOOKUP($A232,Baggrundsark!$AP$4:$AU$2502,2,FALSE),"")</f>
        <v/>
      </c>
      <c r="C232" s="71" t="str">
        <f>IFERROR(VLOOKUP($A232,Baggrundsark!$AP$4:$AU$2502,3,FALSE),"")</f>
        <v/>
      </c>
      <c r="D232" s="71" t="str">
        <f>IFERROR(VLOOKUP($A232,Baggrundsark!$AP$4:$AU$2502,4,FALSE),"")</f>
        <v/>
      </c>
      <c r="E232" s="71" t="str">
        <f>IFERROR(VLOOKUP($A232,Baggrundsark!$AP$4:$AW$2502,5,FALSE),"")</f>
        <v/>
      </c>
      <c r="F232" s="71" t="str">
        <f>IF(IFERROR(VLOOKUP($A232,Baggrundsark!$AP$4:$AW$2502,6,FALSE),"")=0,"",IFERROR(VLOOKUP($A232,Baggrundsark!$AP$4:$AW$2502,6,FALSE),""))</f>
        <v/>
      </c>
      <c r="G232" s="77"/>
      <c r="H232" s="80" t="str">
        <f t="shared" si="9"/>
        <v/>
      </c>
      <c r="I232" s="77"/>
      <c r="J232" s="77"/>
      <c r="K232" s="77"/>
      <c r="L232" s="77"/>
      <c r="M232" s="77"/>
      <c r="N232" s="81" t="str">
        <f t="shared" si="10"/>
        <v/>
      </c>
      <c r="O232" s="90" t="str">
        <f t="shared" si="11"/>
        <v/>
      </c>
      <c r="Q232" s="126"/>
      <c r="R232" s="126"/>
      <c r="S232" s="126"/>
    </row>
    <row r="233" spans="1:19" x14ac:dyDescent="0.25">
      <c r="A233" s="29">
        <v>230</v>
      </c>
      <c r="B233" s="71" t="str">
        <f>IFERROR(VLOOKUP($A233,Baggrundsark!$AP$4:$AU$2502,2,FALSE),"")</f>
        <v/>
      </c>
      <c r="C233" s="71" t="str">
        <f>IFERROR(VLOOKUP($A233,Baggrundsark!$AP$4:$AU$2502,3,FALSE),"")</f>
        <v/>
      </c>
      <c r="D233" s="71" t="str">
        <f>IFERROR(VLOOKUP($A233,Baggrundsark!$AP$4:$AU$2502,4,FALSE),"")</f>
        <v/>
      </c>
      <c r="E233" s="71" t="str">
        <f>IFERROR(VLOOKUP($A233,Baggrundsark!$AP$4:$AW$2502,5,FALSE),"")</f>
        <v/>
      </c>
      <c r="F233" s="71" t="str">
        <f>IF(IFERROR(VLOOKUP($A233,Baggrundsark!$AP$4:$AW$2502,6,FALSE),"")=0,"",IFERROR(VLOOKUP($A233,Baggrundsark!$AP$4:$AW$2502,6,FALSE),""))</f>
        <v/>
      </c>
      <c r="G233" s="79"/>
      <c r="H233" s="80" t="str">
        <f t="shared" si="9"/>
        <v/>
      </c>
      <c r="I233" s="79"/>
      <c r="J233" s="79"/>
      <c r="K233" s="79"/>
      <c r="L233" s="79"/>
      <c r="M233" s="79"/>
      <c r="N233" s="81" t="str">
        <f t="shared" si="10"/>
        <v/>
      </c>
      <c r="O233" s="90" t="str">
        <f t="shared" si="11"/>
        <v/>
      </c>
      <c r="Q233" s="126"/>
      <c r="R233" s="126"/>
      <c r="S233" s="126"/>
    </row>
    <row r="234" spans="1:19" x14ac:dyDescent="0.25">
      <c r="A234" s="29">
        <v>231</v>
      </c>
      <c r="B234" s="71" t="str">
        <f>IFERROR(VLOOKUP($A234,Baggrundsark!$AP$4:$AU$2502,2,FALSE),"")</f>
        <v/>
      </c>
      <c r="C234" s="71" t="str">
        <f>IFERROR(VLOOKUP($A234,Baggrundsark!$AP$4:$AU$2502,3,FALSE),"")</f>
        <v/>
      </c>
      <c r="D234" s="71" t="str">
        <f>IFERROR(VLOOKUP($A234,Baggrundsark!$AP$4:$AU$2502,4,FALSE),"")</f>
        <v/>
      </c>
      <c r="E234" s="71" t="str">
        <f>IFERROR(VLOOKUP($A234,Baggrundsark!$AP$4:$AW$2502,5,FALSE),"")</f>
        <v/>
      </c>
      <c r="F234" s="71" t="str">
        <f>IF(IFERROR(VLOOKUP($A234,Baggrundsark!$AP$4:$AW$2502,6,FALSE),"")=0,"",IFERROR(VLOOKUP($A234,Baggrundsark!$AP$4:$AW$2502,6,FALSE),""))</f>
        <v/>
      </c>
      <c r="G234" s="77"/>
      <c r="H234" s="80" t="str">
        <f t="shared" si="9"/>
        <v/>
      </c>
      <c r="I234" s="77"/>
      <c r="J234" s="77"/>
      <c r="K234" s="77"/>
      <c r="L234" s="77"/>
      <c r="M234" s="77"/>
      <c r="N234" s="81" t="str">
        <f t="shared" si="10"/>
        <v/>
      </c>
      <c r="O234" s="90" t="str">
        <f t="shared" si="11"/>
        <v/>
      </c>
      <c r="Q234" s="126"/>
      <c r="R234" s="126"/>
      <c r="S234" s="126"/>
    </row>
    <row r="235" spans="1:19" x14ac:dyDescent="0.25">
      <c r="A235" s="29">
        <v>232</v>
      </c>
      <c r="B235" s="71" t="str">
        <f>IFERROR(VLOOKUP($A235,Baggrundsark!$AP$4:$AU$2502,2,FALSE),"")</f>
        <v/>
      </c>
      <c r="C235" s="71" t="str">
        <f>IFERROR(VLOOKUP($A235,Baggrundsark!$AP$4:$AU$2502,3,FALSE),"")</f>
        <v/>
      </c>
      <c r="D235" s="71" t="str">
        <f>IFERROR(VLOOKUP($A235,Baggrundsark!$AP$4:$AU$2502,4,FALSE),"")</f>
        <v/>
      </c>
      <c r="E235" s="71" t="str">
        <f>IFERROR(VLOOKUP($A235,Baggrundsark!$AP$4:$AW$2502,5,FALSE),"")</f>
        <v/>
      </c>
      <c r="F235" s="71" t="str">
        <f>IF(IFERROR(VLOOKUP($A235,Baggrundsark!$AP$4:$AW$2502,6,FALSE),"")=0,"",IFERROR(VLOOKUP($A235,Baggrundsark!$AP$4:$AW$2502,6,FALSE),""))</f>
        <v/>
      </c>
      <c r="G235" s="79"/>
      <c r="H235" s="80" t="str">
        <f t="shared" si="9"/>
        <v/>
      </c>
      <c r="I235" s="79"/>
      <c r="J235" s="79"/>
      <c r="K235" s="79"/>
      <c r="L235" s="79"/>
      <c r="M235" s="79"/>
      <c r="N235" s="81" t="str">
        <f t="shared" si="10"/>
        <v/>
      </c>
      <c r="O235" s="90" t="str">
        <f t="shared" si="11"/>
        <v/>
      </c>
      <c r="Q235" s="126"/>
      <c r="R235" s="126"/>
      <c r="S235" s="126"/>
    </row>
    <row r="236" spans="1:19" x14ac:dyDescent="0.25">
      <c r="A236" s="29">
        <v>233</v>
      </c>
      <c r="B236" s="71" t="str">
        <f>IFERROR(VLOOKUP($A236,Baggrundsark!$AP$4:$AU$2502,2,FALSE),"")</f>
        <v/>
      </c>
      <c r="C236" s="71" t="str">
        <f>IFERROR(VLOOKUP($A236,Baggrundsark!$AP$4:$AU$2502,3,FALSE),"")</f>
        <v/>
      </c>
      <c r="D236" s="71" t="str">
        <f>IFERROR(VLOOKUP($A236,Baggrundsark!$AP$4:$AU$2502,4,FALSE),"")</f>
        <v/>
      </c>
      <c r="E236" s="71" t="str">
        <f>IFERROR(VLOOKUP($A236,Baggrundsark!$AP$4:$AW$2502,5,FALSE),"")</f>
        <v/>
      </c>
      <c r="F236" s="71" t="str">
        <f>IF(IFERROR(VLOOKUP($A236,Baggrundsark!$AP$4:$AW$2502,6,FALSE),"")=0,"",IFERROR(VLOOKUP($A236,Baggrundsark!$AP$4:$AW$2502,6,FALSE),""))</f>
        <v/>
      </c>
      <c r="G236" s="77"/>
      <c r="H236" s="80" t="str">
        <f t="shared" si="9"/>
        <v/>
      </c>
      <c r="I236" s="77"/>
      <c r="J236" s="77"/>
      <c r="K236" s="77"/>
      <c r="L236" s="77"/>
      <c r="M236" s="77"/>
      <c r="N236" s="81" t="str">
        <f t="shared" si="10"/>
        <v/>
      </c>
      <c r="O236" s="90" t="str">
        <f t="shared" si="11"/>
        <v/>
      </c>
      <c r="Q236" s="126"/>
      <c r="R236" s="126"/>
      <c r="S236" s="126"/>
    </row>
    <row r="237" spans="1:19" x14ac:dyDescent="0.25">
      <c r="A237" s="29">
        <v>234</v>
      </c>
      <c r="B237" s="71" t="str">
        <f>IFERROR(VLOOKUP($A237,Baggrundsark!$AP$4:$AU$2502,2,FALSE),"")</f>
        <v/>
      </c>
      <c r="C237" s="71" t="str">
        <f>IFERROR(VLOOKUP($A237,Baggrundsark!$AP$4:$AU$2502,3,FALSE),"")</f>
        <v/>
      </c>
      <c r="D237" s="71" t="str">
        <f>IFERROR(VLOOKUP($A237,Baggrundsark!$AP$4:$AU$2502,4,FALSE),"")</f>
        <v/>
      </c>
      <c r="E237" s="71" t="str">
        <f>IFERROR(VLOOKUP($A237,Baggrundsark!$AP$4:$AW$2502,5,FALSE),"")</f>
        <v/>
      </c>
      <c r="F237" s="71" t="str">
        <f>IF(IFERROR(VLOOKUP($A237,Baggrundsark!$AP$4:$AW$2502,6,FALSE),"")=0,"",IFERROR(VLOOKUP($A237,Baggrundsark!$AP$4:$AW$2502,6,FALSE),""))</f>
        <v/>
      </c>
      <c r="G237" s="79"/>
      <c r="H237" s="80" t="str">
        <f t="shared" si="9"/>
        <v/>
      </c>
      <c r="I237" s="79"/>
      <c r="J237" s="79"/>
      <c r="K237" s="79"/>
      <c r="L237" s="79"/>
      <c r="M237" s="79"/>
      <c r="N237" s="81" t="str">
        <f t="shared" si="10"/>
        <v/>
      </c>
      <c r="O237" s="90" t="str">
        <f t="shared" si="11"/>
        <v/>
      </c>
      <c r="Q237" s="126"/>
      <c r="R237" s="126"/>
      <c r="S237" s="126"/>
    </row>
    <row r="238" spans="1:19" x14ac:dyDescent="0.25">
      <c r="A238" s="29">
        <v>235</v>
      </c>
      <c r="B238" s="71" t="str">
        <f>IFERROR(VLOOKUP($A238,Baggrundsark!$AP$4:$AU$2502,2,FALSE),"")</f>
        <v/>
      </c>
      <c r="C238" s="71" t="str">
        <f>IFERROR(VLOOKUP($A238,Baggrundsark!$AP$4:$AU$2502,3,FALSE),"")</f>
        <v/>
      </c>
      <c r="D238" s="71" t="str">
        <f>IFERROR(VLOOKUP($A238,Baggrundsark!$AP$4:$AU$2502,4,FALSE),"")</f>
        <v/>
      </c>
      <c r="E238" s="71" t="str">
        <f>IFERROR(VLOOKUP($A238,Baggrundsark!$AP$4:$AW$2502,5,FALSE),"")</f>
        <v/>
      </c>
      <c r="F238" s="71" t="str">
        <f>IF(IFERROR(VLOOKUP($A238,Baggrundsark!$AP$4:$AW$2502,6,FALSE),"")=0,"",IFERROR(VLOOKUP($A238,Baggrundsark!$AP$4:$AW$2502,6,FALSE),""))</f>
        <v/>
      </c>
      <c r="G238" s="77"/>
      <c r="H238" s="80" t="str">
        <f t="shared" si="9"/>
        <v/>
      </c>
      <c r="I238" s="77"/>
      <c r="J238" s="77"/>
      <c r="K238" s="77"/>
      <c r="L238" s="77"/>
      <c r="M238" s="77"/>
      <c r="N238" s="81" t="str">
        <f t="shared" si="10"/>
        <v/>
      </c>
      <c r="O238" s="90" t="str">
        <f t="shared" si="11"/>
        <v/>
      </c>
      <c r="Q238" s="126"/>
      <c r="R238" s="126"/>
      <c r="S238" s="126"/>
    </row>
    <row r="239" spans="1:19" x14ac:dyDescent="0.25">
      <c r="A239" s="29">
        <v>236</v>
      </c>
      <c r="B239" s="71" t="str">
        <f>IFERROR(VLOOKUP($A239,Baggrundsark!$AP$4:$AU$2502,2,FALSE),"")</f>
        <v/>
      </c>
      <c r="C239" s="71" t="str">
        <f>IFERROR(VLOOKUP($A239,Baggrundsark!$AP$4:$AU$2502,3,FALSE),"")</f>
        <v/>
      </c>
      <c r="D239" s="71" t="str">
        <f>IFERROR(VLOOKUP($A239,Baggrundsark!$AP$4:$AU$2502,4,FALSE),"")</f>
        <v/>
      </c>
      <c r="E239" s="71" t="str">
        <f>IFERROR(VLOOKUP($A239,Baggrundsark!$AP$4:$AW$2502,5,FALSE),"")</f>
        <v/>
      </c>
      <c r="F239" s="71" t="str">
        <f>IF(IFERROR(VLOOKUP($A239,Baggrundsark!$AP$4:$AW$2502,6,FALSE),"")=0,"",IFERROR(VLOOKUP($A239,Baggrundsark!$AP$4:$AW$2502,6,FALSE),""))</f>
        <v/>
      </c>
      <c r="G239" s="79"/>
      <c r="H239" s="80" t="str">
        <f t="shared" si="9"/>
        <v/>
      </c>
      <c r="I239" s="79"/>
      <c r="J239" s="79"/>
      <c r="K239" s="79"/>
      <c r="L239" s="79"/>
      <c r="M239" s="79"/>
      <c r="N239" s="81" t="str">
        <f t="shared" si="10"/>
        <v/>
      </c>
      <c r="O239" s="90" t="str">
        <f t="shared" si="11"/>
        <v/>
      </c>
      <c r="Q239" s="126"/>
      <c r="R239" s="126"/>
      <c r="S239" s="126"/>
    </row>
    <row r="240" spans="1:19" x14ac:dyDescent="0.25">
      <c r="A240" s="29">
        <v>237</v>
      </c>
      <c r="B240" s="71" t="str">
        <f>IFERROR(VLOOKUP($A240,Baggrundsark!$AP$4:$AU$2502,2,FALSE),"")</f>
        <v/>
      </c>
      <c r="C240" s="71" t="str">
        <f>IFERROR(VLOOKUP($A240,Baggrundsark!$AP$4:$AU$2502,3,FALSE),"")</f>
        <v/>
      </c>
      <c r="D240" s="71" t="str">
        <f>IFERROR(VLOOKUP($A240,Baggrundsark!$AP$4:$AU$2502,4,FALSE),"")</f>
        <v/>
      </c>
      <c r="E240" s="71" t="str">
        <f>IFERROR(VLOOKUP($A240,Baggrundsark!$AP$4:$AW$2502,5,FALSE),"")</f>
        <v/>
      </c>
      <c r="F240" s="71" t="str">
        <f>IF(IFERROR(VLOOKUP($A240,Baggrundsark!$AP$4:$AW$2502,6,FALSE),"")=0,"",IFERROR(VLOOKUP($A240,Baggrundsark!$AP$4:$AW$2502,6,FALSE),""))</f>
        <v/>
      </c>
      <c r="G240" s="77"/>
      <c r="H240" s="80" t="str">
        <f t="shared" si="9"/>
        <v/>
      </c>
      <c r="I240" s="77"/>
      <c r="J240" s="77"/>
      <c r="K240" s="77"/>
      <c r="L240" s="77"/>
      <c r="M240" s="77"/>
      <c r="N240" s="81" t="str">
        <f t="shared" si="10"/>
        <v/>
      </c>
      <c r="O240" s="90" t="str">
        <f t="shared" si="11"/>
        <v/>
      </c>
      <c r="Q240" s="126"/>
      <c r="R240" s="126"/>
      <c r="S240" s="126"/>
    </row>
    <row r="241" spans="1:19" x14ac:dyDescent="0.25">
      <c r="A241" s="29">
        <v>238</v>
      </c>
      <c r="B241" s="71" t="str">
        <f>IFERROR(VLOOKUP($A241,Baggrundsark!$AP$4:$AU$2502,2,FALSE),"")</f>
        <v/>
      </c>
      <c r="C241" s="71" t="str">
        <f>IFERROR(VLOOKUP($A241,Baggrundsark!$AP$4:$AU$2502,3,FALSE),"")</f>
        <v/>
      </c>
      <c r="D241" s="71" t="str">
        <f>IFERROR(VLOOKUP($A241,Baggrundsark!$AP$4:$AU$2502,4,FALSE),"")</f>
        <v/>
      </c>
      <c r="E241" s="71" t="str">
        <f>IFERROR(VLOOKUP($A241,Baggrundsark!$AP$4:$AW$2502,5,FALSE),"")</f>
        <v/>
      </c>
      <c r="F241" s="71" t="str">
        <f>IF(IFERROR(VLOOKUP($A241,Baggrundsark!$AP$4:$AW$2502,6,FALSE),"")=0,"",IFERROR(VLOOKUP($A241,Baggrundsark!$AP$4:$AW$2502,6,FALSE),""))</f>
        <v/>
      </c>
      <c r="G241" s="79"/>
      <c r="H241" s="80" t="str">
        <f t="shared" si="9"/>
        <v/>
      </c>
      <c r="I241" s="79"/>
      <c r="J241" s="79"/>
      <c r="K241" s="79"/>
      <c r="L241" s="79"/>
      <c r="M241" s="79"/>
      <c r="N241" s="81" t="str">
        <f t="shared" si="10"/>
        <v/>
      </c>
      <c r="O241" s="90" t="str">
        <f t="shared" si="11"/>
        <v/>
      </c>
      <c r="Q241" s="126"/>
      <c r="R241" s="126"/>
      <c r="S241" s="126"/>
    </row>
    <row r="242" spans="1:19" x14ac:dyDescent="0.25">
      <c r="A242" s="29">
        <v>239</v>
      </c>
      <c r="B242" s="71" t="str">
        <f>IFERROR(VLOOKUP($A242,Baggrundsark!$AP$4:$AU$2502,2,FALSE),"")</f>
        <v/>
      </c>
      <c r="C242" s="71" t="str">
        <f>IFERROR(VLOOKUP($A242,Baggrundsark!$AP$4:$AU$2502,3,FALSE),"")</f>
        <v/>
      </c>
      <c r="D242" s="71" t="str">
        <f>IFERROR(VLOOKUP($A242,Baggrundsark!$AP$4:$AU$2502,4,FALSE),"")</f>
        <v/>
      </c>
      <c r="E242" s="71" t="str">
        <f>IFERROR(VLOOKUP($A242,Baggrundsark!$AP$4:$AW$2502,5,FALSE),"")</f>
        <v/>
      </c>
      <c r="F242" s="71" t="str">
        <f>IF(IFERROR(VLOOKUP($A242,Baggrundsark!$AP$4:$AW$2502,6,FALSE),"")=0,"",IFERROR(VLOOKUP($A242,Baggrundsark!$AP$4:$AW$2502,6,FALSE),""))</f>
        <v/>
      </c>
      <c r="G242" s="77"/>
      <c r="H242" s="80" t="str">
        <f t="shared" si="9"/>
        <v/>
      </c>
      <c r="I242" s="77"/>
      <c r="J242" s="77"/>
      <c r="K242" s="77"/>
      <c r="L242" s="77"/>
      <c r="M242" s="77"/>
      <c r="N242" s="81" t="str">
        <f t="shared" si="10"/>
        <v/>
      </c>
      <c r="O242" s="90" t="str">
        <f t="shared" si="11"/>
        <v/>
      </c>
      <c r="Q242" s="126"/>
      <c r="R242" s="126"/>
      <c r="S242" s="126"/>
    </row>
    <row r="243" spans="1:19" x14ac:dyDescent="0.25">
      <c r="A243" s="29">
        <v>240</v>
      </c>
      <c r="B243" s="71" t="str">
        <f>IFERROR(VLOOKUP($A243,Baggrundsark!$AP$4:$AU$2502,2,FALSE),"")</f>
        <v/>
      </c>
      <c r="C243" s="71" t="str">
        <f>IFERROR(VLOOKUP($A243,Baggrundsark!$AP$4:$AU$2502,3,FALSE),"")</f>
        <v/>
      </c>
      <c r="D243" s="71" t="str">
        <f>IFERROR(VLOOKUP($A243,Baggrundsark!$AP$4:$AU$2502,4,FALSE),"")</f>
        <v/>
      </c>
      <c r="E243" s="71" t="str">
        <f>IFERROR(VLOOKUP($A243,Baggrundsark!$AP$4:$AW$2502,5,FALSE),"")</f>
        <v/>
      </c>
      <c r="F243" s="71" t="str">
        <f>IF(IFERROR(VLOOKUP($A243,Baggrundsark!$AP$4:$AW$2502,6,FALSE),"")=0,"",IFERROR(VLOOKUP($A243,Baggrundsark!$AP$4:$AW$2502,6,FALSE),""))</f>
        <v/>
      </c>
      <c r="G243" s="79"/>
      <c r="H243" s="80" t="str">
        <f t="shared" si="9"/>
        <v/>
      </c>
      <c r="I243" s="79"/>
      <c r="J243" s="79"/>
      <c r="K243" s="79"/>
      <c r="L243" s="79"/>
      <c r="M243" s="79"/>
      <c r="N243" s="81" t="str">
        <f t="shared" si="10"/>
        <v/>
      </c>
      <c r="O243" s="90" t="str">
        <f t="shared" si="11"/>
        <v/>
      </c>
      <c r="Q243" s="126"/>
      <c r="R243" s="126"/>
      <c r="S243" s="126"/>
    </row>
    <row r="244" spans="1:19" x14ac:dyDescent="0.25">
      <c r="A244" s="29">
        <v>241</v>
      </c>
      <c r="B244" s="71" t="str">
        <f>IFERROR(VLOOKUP($A244,Baggrundsark!$AP$4:$AU$2502,2,FALSE),"")</f>
        <v/>
      </c>
      <c r="C244" s="71" t="str">
        <f>IFERROR(VLOOKUP($A244,Baggrundsark!$AP$4:$AU$2502,3,FALSE),"")</f>
        <v/>
      </c>
      <c r="D244" s="71" t="str">
        <f>IFERROR(VLOOKUP($A244,Baggrundsark!$AP$4:$AU$2502,4,FALSE),"")</f>
        <v/>
      </c>
      <c r="E244" s="71" t="str">
        <f>IFERROR(VLOOKUP($A244,Baggrundsark!$AP$4:$AW$2502,5,FALSE),"")</f>
        <v/>
      </c>
      <c r="F244" s="71" t="str">
        <f>IF(IFERROR(VLOOKUP($A244,Baggrundsark!$AP$4:$AW$2502,6,FALSE),"")=0,"",IFERROR(VLOOKUP($A244,Baggrundsark!$AP$4:$AW$2502,6,FALSE),""))</f>
        <v/>
      </c>
      <c r="G244" s="77"/>
      <c r="H244" s="80" t="str">
        <f t="shared" si="9"/>
        <v/>
      </c>
      <c r="I244" s="77"/>
      <c r="J244" s="77"/>
      <c r="K244" s="77"/>
      <c r="L244" s="77"/>
      <c r="M244" s="77"/>
      <c r="N244" s="81" t="str">
        <f t="shared" si="10"/>
        <v/>
      </c>
      <c r="O244" s="90" t="str">
        <f t="shared" si="11"/>
        <v/>
      </c>
      <c r="Q244" s="126"/>
      <c r="R244" s="126"/>
      <c r="S244" s="126"/>
    </row>
    <row r="245" spans="1:19" x14ac:dyDescent="0.25">
      <c r="A245" s="29">
        <v>242</v>
      </c>
      <c r="B245" s="71" t="str">
        <f>IFERROR(VLOOKUP($A245,Baggrundsark!$AP$4:$AU$2502,2,FALSE),"")</f>
        <v/>
      </c>
      <c r="C245" s="71" t="str">
        <f>IFERROR(VLOOKUP($A245,Baggrundsark!$AP$4:$AU$2502,3,FALSE),"")</f>
        <v/>
      </c>
      <c r="D245" s="71" t="str">
        <f>IFERROR(VLOOKUP($A245,Baggrundsark!$AP$4:$AU$2502,4,FALSE),"")</f>
        <v/>
      </c>
      <c r="E245" s="71" t="str">
        <f>IFERROR(VLOOKUP($A245,Baggrundsark!$AP$4:$AW$2502,5,FALSE),"")</f>
        <v/>
      </c>
      <c r="F245" s="71" t="str">
        <f>IF(IFERROR(VLOOKUP($A245,Baggrundsark!$AP$4:$AW$2502,6,FALSE),"")=0,"",IFERROR(VLOOKUP($A245,Baggrundsark!$AP$4:$AW$2502,6,FALSE),""))</f>
        <v/>
      </c>
      <c r="G245" s="79"/>
      <c r="H245" s="80" t="str">
        <f t="shared" si="9"/>
        <v/>
      </c>
      <c r="I245" s="79"/>
      <c r="J245" s="79"/>
      <c r="K245" s="79"/>
      <c r="L245" s="79"/>
      <c r="M245" s="79"/>
      <c r="N245" s="81" t="str">
        <f t="shared" si="10"/>
        <v/>
      </c>
      <c r="O245" s="90" t="str">
        <f t="shared" si="11"/>
        <v/>
      </c>
      <c r="Q245" s="126"/>
      <c r="R245" s="126"/>
      <c r="S245" s="126"/>
    </row>
    <row r="246" spans="1:19" x14ac:dyDescent="0.25">
      <c r="A246" s="29">
        <v>243</v>
      </c>
      <c r="B246" s="71" t="str">
        <f>IFERROR(VLOOKUP($A246,Baggrundsark!$AP$4:$AU$2502,2,FALSE),"")</f>
        <v/>
      </c>
      <c r="C246" s="71" t="str">
        <f>IFERROR(VLOOKUP($A246,Baggrundsark!$AP$4:$AU$2502,3,FALSE),"")</f>
        <v/>
      </c>
      <c r="D246" s="71" t="str">
        <f>IFERROR(VLOOKUP($A246,Baggrundsark!$AP$4:$AU$2502,4,FALSE),"")</f>
        <v/>
      </c>
      <c r="E246" s="71" t="str">
        <f>IFERROR(VLOOKUP($A246,Baggrundsark!$AP$4:$AW$2502,5,FALSE),"")</f>
        <v/>
      </c>
      <c r="F246" s="71" t="str">
        <f>IF(IFERROR(VLOOKUP($A246,Baggrundsark!$AP$4:$AW$2502,6,FALSE),"")=0,"",IFERROR(VLOOKUP($A246,Baggrundsark!$AP$4:$AW$2502,6,FALSE),""))</f>
        <v/>
      </c>
      <c r="G246" s="77"/>
      <c r="H246" s="80" t="str">
        <f t="shared" si="9"/>
        <v/>
      </c>
      <c r="I246" s="77"/>
      <c r="J246" s="77"/>
      <c r="K246" s="77"/>
      <c r="L246" s="77"/>
      <c r="M246" s="77"/>
      <c r="N246" s="81" t="str">
        <f t="shared" si="10"/>
        <v/>
      </c>
      <c r="O246" s="90" t="str">
        <f t="shared" si="11"/>
        <v/>
      </c>
      <c r="Q246" s="126"/>
      <c r="R246" s="126"/>
      <c r="S246" s="126"/>
    </row>
    <row r="247" spans="1:19" x14ac:dyDescent="0.25">
      <c r="A247" s="29">
        <v>244</v>
      </c>
      <c r="B247" s="71" t="str">
        <f>IFERROR(VLOOKUP($A247,Baggrundsark!$AP$4:$AU$2502,2,FALSE),"")</f>
        <v/>
      </c>
      <c r="C247" s="71" t="str">
        <f>IFERROR(VLOOKUP($A247,Baggrundsark!$AP$4:$AU$2502,3,FALSE),"")</f>
        <v/>
      </c>
      <c r="D247" s="71" t="str">
        <f>IFERROR(VLOOKUP($A247,Baggrundsark!$AP$4:$AU$2502,4,FALSE),"")</f>
        <v/>
      </c>
      <c r="E247" s="71" t="str">
        <f>IFERROR(VLOOKUP($A247,Baggrundsark!$AP$4:$AW$2502,5,FALSE),"")</f>
        <v/>
      </c>
      <c r="F247" s="71" t="str">
        <f>IF(IFERROR(VLOOKUP($A247,Baggrundsark!$AP$4:$AW$2502,6,FALSE),"")=0,"",IFERROR(VLOOKUP($A247,Baggrundsark!$AP$4:$AW$2502,6,FALSE),""))</f>
        <v/>
      </c>
      <c r="G247" s="79"/>
      <c r="H247" s="80" t="str">
        <f t="shared" si="9"/>
        <v/>
      </c>
      <c r="I247" s="79"/>
      <c r="J247" s="79"/>
      <c r="K247" s="79"/>
      <c r="L247" s="79"/>
      <c r="M247" s="79"/>
      <c r="N247" s="81" t="str">
        <f t="shared" si="10"/>
        <v/>
      </c>
      <c r="O247" s="90" t="str">
        <f t="shared" si="11"/>
        <v/>
      </c>
      <c r="Q247" s="126"/>
      <c r="R247" s="126"/>
      <c r="S247" s="126"/>
    </row>
    <row r="248" spans="1:19" x14ac:dyDescent="0.25">
      <c r="A248" s="29">
        <v>245</v>
      </c>
      <c r="B248" s="71" t="str">
        <f>IFERROR(VLOOKUP($A248,Baggrundsark!$AP$4:$AU$2502,2,FALSE),"")</f>
        <v/>
      </c>
      <c r="C248" s="71" t="str">
        <f>IFERROR(VLOOKUP($A248,Baggrundsark!$AP$4:$AU$2502,3,FALSE),"")</f>
        <v/>
      </c>
      <c r="D248" s="71" t="str">
        <f>IFERROR(VLOOKUP($A248,Baggrundsark!$AP$4:$AU$2502,4,FALSE),"")</f>
        <v/>
      </c>
      <c r="E248" s="71" t="str">
        <f>IFERROR(VLOOKUP($A248,Baggrundsark!$AP$4:$AW$2502,5,FALSE),"")</f>
        <v/>
      </c>
      <c r="F248" s="71" t="str">
        <f>IF(IFERROR(VLOOKUP($A248,Baggrundsark!$AP$4:$AW$2502,6,FALSE),"")=0,"",IFERROR(VLOOKUP($A248,Baggrundsark!$AP$4:$AW$2502,6,FALSE),""))</f>
        <v/>
      </c>
      <c r="G248" s="77"/>
      <c r="H248" s="80" t="str">
        <f t="shared" si="9"/>
        <v/>
      </c>
      <c r="I248" s="77"/>
      <c r="J248" s="77"/>
      <c r="K248" s="77"/>
      <c r="L248" s="77"/>
      <c r="M248" s="77"/>
      <c r="N248" s="81" t="str">
        <f t="shared" si="10"/>
        <v/>
      </c>
      <c r="O248" s="90" t="str">
        <f t="shared" si="11"/>
        <v/>
      </c>
      <c r="Q248" s="126"/>
      <c r="R248" s="126"/>
      <c r="S248" s="126"/>
    </row>
    <row r="249" spans="1:19" x14ac:dyDescent="0.25">
      <c r="A249" s="29">
        <v>246</v>
      </c>
      <c r="B249" s="71" t="str">
        <f>IFERROR(VLOOKUP($A249,Baggrundsark!$AP$4:$AU$2502,2,FALSE),"")</f>
        <v/>
      </c>
      <c r="C249" s="71" t="str">
        <f>IFERROR(VLOOKUP($A249,Baggrundsark!$AP$4:$AU$2502,3,FALSE),"")</f>
        <v/>
      </c>
      <c r="D249" s="71" t="str">
        <f>IFERROR(VLOOKUP($A249,Baggrundsark!$AP$4:$AU$2502,4,FALSE),"")</f>
        <v/>
      </c>
      <c r="E249" s="71" t="str">
        <f>IFERROR(VLOOKUP($A249,Baggrundsark!$AP$4:$AW$2502,5,FALSE),"")</f>
        <v/>
      </c>
      <c r="F249" s="71" t="str">
        <f>IF(IFERROR(VLOOKUP($A249,Baggrundsark!$AP$4:$AW$2502,6,FALSE),"")=0,"",IFERROR(VLOOKUP($A249,Baggrundsark!$AP$4:$AW$2502,6,FALSE),""))</f>
        <v/>
      </c>
      <c r="G249" s="79"/>
      <c r="H249" s="80" t="str">
        <f t="shared" si="9"/>
        <v/>
      </c>
      <c r="I249" s="79"/>
      <c r="J249" s="79"/>
      <c r="K249" s="79"/>
      <c r="L249" s="79"/>
      <c r="M249" s="79"/>
      <c r="N249" s="81" t="str">
        <f t="shared" si="10"/>
        <v/>
      </c>
      <c r="O249" s="90" t="str">
        <f t="shared" si="11"/>
        <v/>
      </c>
      <c r="Q249" s="126"/>
      <c r="R249" s="126"/>
      <c r="S249" s="126"/>
    </row>
    <row r="250" spans="1:19" x14ac:dyDescent="0.25">
      <c r="A250" s="29">
        <v>247</v>
      </c>
      <c r="B250" s="71" t="str">
        <f>IFERROR(VLOOKUP($A250,Baggrundsark!$AP$4:$AU$2502,2,FALSE),"")</f>
        <v/>
      </c>
      <c r="C250" s="71" t="str">
        <f>IFERROR(VLOOKUP($A250,Baggrundsark!$AP$4:$AU$2502,3,FALSE),"")</f>
        <v/>
      </c>
      <c r="D250" s="71" t="str">
        <f>IFERROR(VLOOKUP($A250,Baggrundsark!$AP$4:$AU$2502,4,FALSE),"")</f>
        <v/>
      </c>
      <c r="E250" s="71" t="str">
        <f>IFERROR(VLOOKUP($A250,Baggrundsark!$AP$4:$AW$2502,5,FALSE),"")</f>
        <v/>
      </c>
      <c r="F250" s="71" t="str">
        <f>IF(IFERROR(VLOOKUP($A250,Baggrundsark!$AP$4:$AW$2502,6,FALSE),"")=0,"",IFERROR(VLOOKUP($A250,Baggrundsark!$AP$4:$AW$2502,6,FALSE),""))</f>
        <v/>
      </c>
      <c r="G250" s="77"/>
      <c r="H250" s="80" t="str">
        <f t="shared" si="9"/>
        <v/>
      </c>
      <c r="I250" s="77"/>
      <c r="J250" s="77"/>
      <c r="K250" s="77"/>
      <c r="L250" s="77"/>
      <c r="M250" s="77"/>
      <c r="N250" s="81" t="str">
        <f t="shared" si="10"/>
        <v/>
      </c>
      <c r="O250" s="90" t="str">
        <f t="shared" si="11"/>
        <v/>
      </c>
      <c r="Q250" s="126"/>
      <c r="R250" s="126"/>
      <c r="S250" s="126"/>
    </row>
    <row r="251" spans="1:19" x14ac:dyDescent="0.25">
      <c r="A251" s="29">
        <v>248</v>
      </c>
      <c r="B251" s="71" t="str">
        <f>IFERROR(VLOOKUP($A251,Baggrundsark!$AP$4:$AU$2502,2,FALSE),"")</f>
        <v/>
      </c>
      <c r="C251" s="71" t="str">
        <f>IFERROR(VLOOKUP($A251,Baggrundsark!$AP$4:$AU$2502,3,FALSE),"")</f>
        <v/>
      </c>
      <c r="D251" s="71" t="str">
        <f>IFERROR(VLOOKUP($A251,Baggrundsark!$AP$4:$AU$2502,4,FALSE),"")</f>
        <v/>
      </c>
      <c r="E251" s="71" t="str">
        <f>IFERROR(VLOOKUP($A251,Baggrundsark!$AP$4:$AW$2502,5,FALSE),"")</f>
        <v/>
      </c>
      <c r="F251" s="71" t="str">
        <f>IF(IFERROR(VLOOKUP($A251,Baggrundsark!$AP$4:$AW$2502,6,FALSE),"")=0,"",IFERROR(VLOOKUP($A251,Baggrundsark!$AP$4:$AW$2502,6,FALSE),""))</f>
        <v/>
      </c>
      <c r="G251" s="79"/>
      <c r="H251" s="80" t="str">
        <f t="shared" si="9"/>
        <v/>
      </c>
      <c r="I251" s="79"/>
      <c r="J251" s="79"/>
      <c r="K251" s="79"/>
      <c r="L251" s="79"/>
      <c r="M251" s="79"/>
      <c r="N251" s="81" t="str">
        <f t="shared" si="10"/>
        <v/>
      </c>
      <c r="O251" s="90" t="str">
        <f t="shared" si="11"/>
        <v/>
      </c>
      <c r="Q251" s="126"/>
      <c r="R251" s="126"/>
      <c r="S251" s="126"/>
    </row>
    <row r="252" spans="1:19" x14ac:dyDescent="0.25">
      <c r="A252" s="29">
        <v>249</v>
      </c>
      <c r="B252" s="71" t="str">
        <f>IFERROR(VLOOKUP($A252,Baggrundsark!$AP$4:$AU$2502,2,FALSE),"")</f>
        <v/>
      </c>
      <c r="C252" s="71" t="str">
        <f>IFERROR(VLOOKUP($A252,Baggrundsark!$AP$4:$AU$2502,3,FALSE),"")</f>
        <v/>
      </c>
      <c r="D252" s="71" t="str">
        <f>IFERROR(VLOOKUP($A252,Baggrundsark!$AP$4:$AU$2502,4,FALSE),"")</f>
        <v/>
      </c>
      <c r="E252" s="71" t="str">
        <f>IFERROR(VLOOKUP($A252,Baggrundsark!$AP$4:$AW$2502,5,FALSE),"")</f>
        <v/>
      </c>
      <c r="F252" s="71" t="str">
        <f>IF(IFERROR(VLOOKUP($A252,Baggrundsark!$AP$4:$AW$2502,6,FALSE),"")=0,"",IFERROR(VLOOKUP($A252,Baggrundsark!$AP$4:$AW$2502,6,FALSE),""))</f>
        <v/>
      </c>
      <c r="G252" s="77"/>
      <c r="H252" s="80" t="str">
        <f t="shared" si="9"/>
        <v/>
      </c>
      <c r="I252" s="77"/>
      <c r="J252" s="77"/>
      <c r="K252" s="77"/>
      <c r="L252" s="77"/>
      <c r="M252" s="77"/>
      <c r="N252" s="81" t="str">
        <f t="shared" si="10"/>
        <v/>
      </c>
      <c r="O252" s="90" t="str">
        <f t="shared" si="11"/>
        <v/>
      </c>
      <c r="Q252" s="126"/>
      <c r="R252" s="126"/>
      <c r="S252" s="126"/>
    </row>
    <row r="253" spans="1:19" x14ac:dyDescent="0.25">
      <c r="A253" s="29">
        <v>250</v>
      </c>
      <c r="B253" s="71" t="str">
        <f>IFERROR(VLOOKUP($A253,Baggrundsark!$AP$4:$AU$2502,2,FALSE),"")</f>
        <v/>
      </c>
      <c r="C253" s="71" t="str">
        <f>IFERROR(VLOOKUP($A253,Baggrundsark!$AP$4:$AU$2502,3,FALSE),"")</f>
        <v/>
      </c>
      <c r="D253" s="71" t="str">
        <f>IFERROR(VLOOKUP($A253,Baggrundsark!$AP$4:$AU$2502,4,FALSE),"")</f>
        <v/>
      </c>
      <c r="E253" s="71" t="str">
        <f>IFERROR(VLOOKUP($A253,Baggrundsark!$AP$4:$AW$2502,5,FALSE),"")</f>
        <v/>
      </c>
      <c r="F253" s="71" t="str">
        <f>IF(IFERROR(VLOOKUP($A253,Baggrundsark!$AP$4:$AW$2502,6,FALSE),"")=0,"",IFERROR(VLOOKUP($A253,Baggrundsark!$AP$4:$AW$2502,6,FALSE),""))</f>
        <v/>
      </c>
      <c r="G253" s="79"/>
      <c r="H253" s="80" t="str">
        <f t="shared" si="9"/>
        <v/>
      </c>
      <c r="I253" s="79"/>
      <c r="J253" s="79"/>
      <c r="K253" s="79"/>
      <c r="L253" s="79"/>
      <c r="M253" s="79"/>
      <c r="N253" s="81" t="str">
        <f t="shared" si="10"/>
        <v/>
      </c>
      <c r="O253" s="90" t="str">
        <f t="shared" si="11"/>
        <v/>
      </c>
      <c r="Q253" s="126"/>
      <c r="R253" s="126"/>
      <c r="S253" s="126"/>
    </row>
    <row r="254" spans="1:19" x14ac:dyDescent="0.25">
      <c r="A254" s="29">
        <v>251</v>
      </c>
      <c r="B254" s="71" t="str">
        <f>IFERROR(VLOOKUP($A254,Baggrundsark!$AP$4:$AU$2502,2,FALSE),"")</f>
        <v/>
      </c>
      <c r="C254" s="71" t="str">
        <f>IFERROR(VLOOKUP($A254,Baggrundsark!$AP$4:$AU$2502,3,FALSE),"")</f>
        <v/>
      </c>
      <c r="D254" s="71" t="str">
        <f>IFERROR(VLOOKUP($A254,Baggrundsark!$AP$4:$AU$2502,4,FALSE),"")</f>
        <v/>
      </c>
      <c r="E254" s="71" t="str">
        <f>IFERROR(VLOOKUP($A254,Baggrundsark!$AP$4:$AW$2502,5,FALSE),"")</f>
        <v/>
      </c>
      <c r="F254" s="71" t="str">
        <f>IF(IFERROR(VLOOKUP($A254,Baggrundsark!$AP$4:$AW$2502,6,FALSE),"")=0,"",IFERROR(VLOOKUP($A254,Baggrundsark!$AP$4:$AW$2502,6,FALSE),""))</f>
        <v/>
      </c>
      <c r="G254" s="77"/>
      <c r="H254" s="80" t="str">
        <f t="shared" si="9"/>
        <v/>
      </c>
      <c r="I254" s="77"/>
      <c r="J254" s="77"/>
      <c r="K254" s="77"/>
      <c r="L254" s="77"/>
      <c r="M254" s="77"/>
      <c r="N254" s="81" t="str">
        <f t="shared" si="10"/>
        <v/>
      </c>
      <c r="O254" s="90" t="str">
        <f t="shared" si="11"/>
        <v/>
      </c>
      <c r="Q254" s="126"/>
      <c r="R254" s="126"/>
      <c r="S254" s="126"/>
    </row>
    <row r="255" spans="1:19" x14ac:dyDescent="0.25">
      <c r="A255" s="29">
        <v>252</v>
      </c>
      <c r="B255" s="71" t="str">
        <f>IFERROR(VLOOKUP($A255,Baggrundsark!$AP$4:$AU$2502,2,FALSE),"")</f>
        <v/>
      </c>
      <c r="C255" s="71" t="str">
        <f>IFERROR(VLOOKUP($A255,Baggrundsark!$AP$4:$AU$2502,3,FALSE),"")</f>
        <v/>
      </c>
      <c r="D255" s="71" t="str">
        <f>IFERROR(VLOOKUP($A255,Baggrundsark!$AP$4:$AU$2502,4,FALSE),"")</f>
        <v/>
      </c>
      <c r="E255" s="71" t="str">
        <f>IFERROR(VLOOKUP($A255,Baggrundsark!$AP$4:$AW$2502,5,FALSE),"")</f>
        <v/>
      </c>
      <c r="F255" s="71" t="str">
        <f>IF(IFERROR(VLOOKUP($A255,Baggrundsark!$AP$4:$AW$2502,6,FALSE),"")=0,"",IFERROR(VLOOKUP($A255,Baggrundsark!$AP$4:$AW$2502,6,FALSE),""))</f>
        <v/>
      </c>
      <c r="G255" s="79"/>
      <c r="H255" s="80" t="str">
        <f t="shared" si="9"/>
        <v/>
      </c>
      <c r="I255" s="79"/>
      <c r="J255" s="79"/>
      <c r="K255" s="79"/>
      <c r="L255" s="79"/>
      <c r="M255" s="79"/>
      <c r="N255" s="81" t="str">
        <f t="shared" si="10"/>
        <v/>
      </c>
      <c r="O255" s="90" t="str">
        <f t="shared" si="11"/>
        <v/>
      </c>
      <c r="Q255" s="126"/>
      <c r="R255" s="126"/>
      <c r="S255" s="126"/>
    </row>
    <row r="256" spans="1:19" x14ac:dyDescent="0.25">
      <c r="A256" s="29">
        <v>253</v>
      </c>
      <c r="B256" s="71" t="str">
        <f>IFERROR(VLOOKUP($A256,Baggrundsark!$AP$4:$AU$2502,2,FALSE),"")</f>
        <v/>
      </c>
      <c r="C256" s="71" t="str">
        <f>IFERROR(VLOOKUP($A256,Baggrundsark!$AP$4:$AU$2502,3,FALSE),"")</f>
        <v/>
      </c>
      <c r="D256" s="71" t="str">
        <f>IFERROR(VLOOKUP($A256,Baggrundsark!$AP$4:$AU$2502,4,FALSE),"")</f>
        <v/>
      </c>
      <c r="E256" s="71" t="str">
        <f>IFERROR(VLOOKUP($A256,Baggrundsark!$AP$4:$AW$2502,5,FALSE),"")</f>
        <v/>
      </c>
      <c r="F256" s="71" t="str">
        <f>IF(IFERROR(VLOOKUP($A256,Baggrundsark!$AP$4:$AW$2502,6,FALSE),"")=0,"",IFERROR(VLOOKUP($A256,Baggrundsark!$AP$4:$AW$2502,6,FALSE),""))</f>
        <v/>
      </c>
      <c r="G256" s="77"/>
      <c r="H256" s="80" t="str">
        <f t="shared" si="9"/>
        <v/>
      </c>
      <c r="I256" s="77"/>
      <c r="J256" s="77"/>
      <c r="K256" s="77"/>
      <c r="L256" s="77"/>
      <c r="M256" s="77"/>
      <c r="N256" s="81" t="str">
        <f t="shared" si="10"/>
        <v/>
      </c>
      <c r="O256" s="90" t="str">
        <f t="shared" si="11"/>
        <v/>
      </c>
      <c r="Q256" s="126"/>
      <c r="R256" s="126"/>
      <c r="S256" s="126"/>
    </row>
    <row r="257" spans="1:19" x14ac:dyDescent="0.25">
      <c r="A257" s="29">
        <v>254</v>
      </c>
      <c r="B257" s="71" t="str">
        <f>IFERROR(VLOOKUP($A257,Baggrundsark!$AP$4:$AU$2502,2,FALSE),"")</f>
        <v/>
      </c>
      <c r="C257" s="71" t="str">
        <f>IFERROR(VLOOKUP($A257,Baggrundsark!$AP$4:$AU$2502,3,FALSE),"")</f>
        <v/>
      </c>
      <c r="D257" s="71" t="str">
        <f>IFERROR(VLOOKUP($A257,Baggrundsark!$AP$4:$AU$2502,4,FALSE),"")</f>
        <v/>
      </c>
      <c r="E257" s="71" t="str">
        <f>IFERROR(VLOOKUP($A257,Baggrundsark!$AP$4:$AW$2502,5,FALSE),"")</f>
        <v/>
      </c>
      <c r="F257" s="71" t="str">
        <f>IF(IFERROR(VLOOKUP($A257,Baggrundsark!$AP$4:$AW$2502,6,FALSE),"")=0,"",IFERROR(VLOOKUP($A257,Baggrundsark!$AP$4:$AW$2502,6,FALSE),""))</f>
        <v/>
      </c>
      <c r="G257" s="79"/>
      <c r="H257" s="80" t="str">
        <f t="shared" si="9"/>
        <v/>
      </c>
      <c r="I257" s="79"/>
      <c r="J257" s="79"/>
      <c r="K257" s="79"/>
      <c r="L257" s="79"/>
      <c r="M257" s="79"/>
      <c r="N257" s="81" t="str">
        <f t="shared" si="10"/>
        <v/>
      </c>
      <c r="O257" s="90" t="str">
        <f t="shared" si="11"/>
        <v/>
      </c>
      <c r="Q257" s="126"/>
      <c r="R257" s="126"/>
      <c r="S257" s="126"/>
    </row>
    <row r="258" spans="1:19" x14ac:dyDescent="0.25">
      <c r="A258" s="29">
        <v>255</v>
      </c>
      <c r="B258" s="71" t="str">
        <f>IFERROR(VLOOKUP($A258,Baggrundsark!$AP$4:$AU$2502,2,FALSE),"")</f>
        <v/>
      </c>
      <c r="C258" s="71" t="str">
        <f>IFERROR(VLOOKUP($A258,Baggrundsark!$AP$4:$AU$2502,3,FALSE),"")</f>
        <v/>
      </c>
      <c r="D258" s="71" t="str">
        <f>IFERROR(VLOOKUP($A258,Baggrundsark!$AP$4:$AU$2502,4,FALSE),"")</f>
        <v/>
      </c>
      <c r="E258" s="71" t="str">
        <f>IFERROR(VLOOKUP($A258,Baggrundsark!$AP$4:$AW$2502,5,FALSE),"")</f>
        <v/>
      </c>
      <c r="F258" s="71" t="str">
        <f>IF(IFERROR(VLOOKUP($A258,Baggrundsark!$AP$4:$AW$2502,6,FALSE),"")=0,"",IFERROR(VLOOKUP($A258,Baggrundsark!$AP$4:$AW$2502,6,FALSE),""))</f>
        <v/>
      </c>
      <c r="G258" s="77"/>
      <c r="H258" s="80" t="str">
        <f t="shared" si="9"/>
        <v/>
      </c>
      <c r="I258" s="77"/>
      <c r="J258" s="77"/>
      <c r="K258" s="77"/>
      <c r="L258" s="77"/>
      <c r="M258" s="77"/>
      <c r="N258" s="81" t="str">
        <f t="shared" si="10"/>
        <v/>
      </c>
      <c r="O258" s="90" t="str">
        <f t="shared" si="11"/>
        <v/>
      </c>
      <c r="Q258" s="126"/>
      <c r="R258" s="126"/>
      <c r="S258" s="126"/>
    </row>
    <row r="259" spans="1:19" x14ac:dyDescent="0.25">
      <c r="A259" s="29">
        <v>256</v>
      </c>
      <c r="B259" s="71" t="str">
        <f>IFERROR(VLOOKUP($A259,Baggrundsark!$AP$4:$AU$2502,2,FALSE),"")</f>
        <v/>
      </c>
      <c r="C259" s="71" t="str">
        <f>IFERROR(VLOOKUP($A259,Baggrundsark!$AP$4:$AU$2502,3,FALSE),"")</f>
        <v/>
      </c>
      <c r="D259" s="71" t="str">
        <f>IFERROR(VLOOKUP($A259,Baggrundsark!$AP$4:$AU$2502,4,FALSE),"")</f>
        <v/>
      </c>
      <c r="E259" s="71" t="str">
        <f>IFERROR(VLOOKUP($A259,Baggrundsark!$AP$4:$AW$2502,5,FALSE),"")</f>
        <v/>
      </c>
      <c r="F259" s="71" t="str">
        <f>IF(IFERROR(VLOOKUP($A259,Baggrundsark!$AP$4:$AW$2502,6,FALSE),"")=0,"",IFERROR(VLOOKUP($A259,Baggrundsark!$AP$4:$AW$2502,6,FALSE),""))</f>
        <v/>
      </c>
      <c r="G259" s="79"/>
      <c r="H259" s="80" t="str">
        <f t="shared" si="9"/>
        <v/>
      </c>
      <c r="I259" s="79"/>
      <c r="J259" s="79"/>
      <c r="K259" s="79"/>
      <c r="L259" s="79"/>
      <c r="M259" s="79"/>
      <c r="N259" s="81" t="str">
        <f t="shared" si="10"/>
        <v/>
      </c>
      <c r="O259" s="90" t="str">
        <f t="shared" si="11"/>
        <v/>
      </c>
      <c r="Q259" s="126"/>
      <c r="R259" s="126"/>
      <c r="S259" s="126"/>
    </row>
    <row r="260" spans="1:19" x14ac:dyDescent="0.25">
      <c r="A260" s="29">
        <v>257</v>
      </c>
      <c r="B260" s="71" t="str">
        <f>IFERROR(VLOOKUP($A260,Baggrundsark!$AP$4:$AU$2502,2,FALSE),"")</f>
        <v/>
      </c>
      <c r="C260" s="71" t="str">
        <f>IFERROR(VLOOKUP($A260,Baggrundsark!$AP$4:$AU$2502,3,FALSE),"")</f>
        <v/>
      </c>
      <c r="D260" s="71" t="str">
        <f>IFERROR(VLOOKUP($A260,Baggrundsark!$AP$4:$AU$2502,4,FALSE),"")</f>
        <v/>
      </c>
      <c r="E260" s="71" t="str">
        <f>IFERROR(VLOOKUP($A260,Baggrundsark!$AP$4:$AW$2502,5,FALSE),"")</f>
        <v/>
      </c>
      <c r="F260" s="71" t="str">
        <f>IF(IFERROR(VLOOKUP($A260,Baggrundsark!$AP$4:$AW$2502,6,FALSE),"")=0,"",IFERROR(VLOOKUP($A260,Baggrundsark!$AP$4:$AW$2502,6,FALSE),""))</f>
        <v/>
      </c>
      <c r="G260" s="77"/>
      <c r="H260" s="80" t="str">
        <f t="shared" si="9"/>
        <v/>
      </c>
      <c r="I260" s="77"/>
      <c r="J260" s="77"/>
      <c r="K260" s="77"/>
      <c r="L260" s="77"/>
      <c r="M260" s="77"/>
      <c r="N260" s="81" t="str">
        <f t="shared" si="10"/>
        <v/>
      </c>
      <c r="O260" s="90" t="str">
        <f t="shared" si="11"/>
        <v/>
      </c>
      <c r="Q260" s="126"/>
      <c r="R260" s="126"/>
      <c r="S260" s="126"/>
    </row>
    <row r="261" spans="1:19" x14ac:dyDescent="0.25">
      <c r="A261" s="29">
        <v>258</v>
      </c>
      <c r="B261" s="71" t="str">
        <f>IFERROR(VLOOKUP($A261,Baggrundsark!$AP$4:$AU$2502,2,FALSE),"")</f>
        <v/>
      </c>
      <c r="C261" s="71" t="str">
        <f>IFERROR(VLOOKUP($A261,Baggrundsark!$AP$4:$AU$2502,3,FALSE),"")</f>
        <v/>
      </c>
      <c r="D261" s="71" t="str">
        <f>IFERROR(VLOOKUP($A261,Baggrundsark!$AP$4:$AU$2502,4,FALSE),"")</f>
        <v/>
      </c>
      <c r="E261" s="71" t="str">
        <f>IFERROR(VLOOKUP($A261,Baggrundsark!$AP$4:$AW$2502,5,FALSE),"")</f>
        <v/>
      </c>
      <c r="F261" s="71" t="str">
        <f>IF(IFERROR(VLOOKUP($A261,Baggrundsark!$AP$4:$AW$2502,6,FALSE),"")=0,"",IFERROR(VLOOKUP($A261,Baggrundsark!$AP$4:$AW$2502,6,FALSE),""))</f>
        <v/>
      </c>
      <c r="G261" s="79"/>
      <c r="H261" s="80" t="str">
        <f t="shared" ref="H261:H324" si="12">IFERROR(N261/G261,"")</f>
        <v/>
      </c>
      <c r="I261" s="79"/>
      <c r="J261" s="79"/>
      <c r="K261" s="79"/>
      <c r="L261" s="79"/>
      <c r="M261" s="79"/>
      <c r="N261" s="81" t="str">
        <f t="shared" ref="N261:N324" si="13">IF(SUM(J261:M261)&gt;0,SUM(J261:M261),"")</f>
        <v/>
      </c>
      <c r="O261" s="90" t="str">
        <f t="shared" ref="O261:O324" si="14">IFERROR(I261*H261,"")</f>
        <v/>
      </c>
      <c r="Q261" s="126"/>
      <c r="R261" s="126"/>
      <c r="S261" s="126"/>
    </row>
    <row r="262" spans="1:19" x14ac:dyDescent="0.25">
      <c r="A262" s="29">
        <v>259</v>
      </c>
      <c r="B262" s="71" t="str">
        <f>IFERROR(VLOOKUP($A262,Baggrundsark!$AP$4:$AU$2502,2,FALSE),"")</f>
        <v/>
      </c>
      <c r="C262" s="71" t="str">
        <f>IFERROR(VLOOKUP($A262,Baggrundsark!$AP$4:$AU$2502,3,FALSE),"")</f>
        <v/>
      </c>
      <c r="D262" s="71" t="str">
        <f>IFERROR(VLOOKUP($A262,Baggrundsark!$AP$4:$AU$2502,4,FALSE),"")</f>
        <v/>
      </c>
      <c r="E262" s="71" t="str">
        <f>IFERROR(VLOOKUP($A262,Baggrundsark!$AP$4:$AW$2502,5,FALSE),"")</f>
        <v/>
      </c>
      <c r="F262" s="71" t="str">
        <f>IF(IFERROR(VLOOKUP($A262,Baggrundsark!$AP$4:$AW$2502,6,FALSE),"")=0,"",IFERROR(VLOOKUP($A262,Baggrundsark!$AP$4:$AW$2502,6,FALSE),""))</f>
        <v/>
      </c>
      <c r="G262" s="77"/>
      <c r="H262" s="80" t="str">
        <f t="shared" si="12"/>
        <v/>
      </c>
      <c r="I262" s="77"/>
      <c r="J262" s="77"/>
      <c r="K262" s="77"/>
      <c r="L262" s="77"/>
      <c r="M262" s="77"/>
      <c r="N262" s="81" t="str">
        <f t="shared" si="13"/>
        <v/>
      </c>
      <c r="O262" s="90" t="str">
        <f t="shared" si="14"/>
        <v/>
      </c>
      <c r="Q262" s="126"/>
      <c r="R262" s="126"/>
      <c r="S262" s="126"/>
    </row>
    <row r="263" spans="1:19" x14ac:dyDescent="0.25">
      <c r="A263" s="29">
        <v>260</v>
      </c>
      <c r="B263" s="71" t="str">
        <f>IFERROR(VLOOKUP($A263,Baggrundsark!$AP$4:$AU$2502,2,FALSE),"")</f>
        <v/>
      </c>
      <c r="C263" s="71" t="str">
        <f>IFERROR(VLOOKUP($A263,Baggrundsark!$AP$4:$AU$2502,3,FALSE),"")</f>
        <v/>
      </c>
      <c r="D263" s="71" t="str">
        <f>IFERROR(VLOOKUP($A263,Baggrundsark!$AP$4:$AU$2502,4,FALSE),"")</f>
        <v/>
      </c>
      <c r="E263" s="71" t="str">
        <f>IFERROR(VLOOKUP($A263,Baggrundsark!$AP$4:$AW$2502,5,FALSE),"")</f>
        <v/>
      </c>
      <c r="F263" s="71" t="str">
        <f>IF(IFERROR(VLOOKUP($A263,Baggrundsark!$AP$4:$AW$2502,6,FALSE),"")=0,"",IFERROR(VLOOKUP($A263,Baggrundsark!$AP$4:$AW$2502,6,FALSE),""))</f>
        <v/>
      </c>
      <c r="G263" s="79"/>
      <c r="H263" s="80" t="str">
        <f t="shared" si="12"/>
        <v/>
      </c>
      <c r="I263" s="79"/>
      <c r="J263" s="79"/>
      <c r="K263" s="79"/>
      <c r="L263" s="79"/>
      <c r="M263" s="79"/>
      <c r="N263" s="81" t="str">
        <f t="shared" si="13"/>
        <v/>
      </c>
      <c r="O263" s="90" t="str">
        <f t="shared" si="14"/>
        <v/>
      </c>
      <c r="Q263" s="126"/>
      <c r="R263" s="126"/>
      <c r="S263" s="126"/>
    </row>
    <row r="264" spans="1:19" x14ac:dyDescent="0.25">
      <c r="A264" s="29">
        <v>261</v>
      </c>
      <c r="B264" s="71" t="str">
        <f>IFERROR(VLOOKUP($A264,Baggrundsark!$AP$4:$AU$2502,2,FALSE),"")</f>
        <v/>
      </c>
      <c r="C264" s="71" t="str">
        <f>IFERROR(VLOOKUP($A264,Baggrundsark!$AP$4:$AU$2502,3,FALSE),"")</f>
        <v/>
      </c>
      <c r="D264" s="71" t="str">
        <f>IFERROR(VLOOKUP($A264,Baggrundsark!$AP$4:$AU$2502,4,FALSE),"")</f>
        <v/>
      </c>
      <c r="E264" s="71" t="str">
        <f>IFERROR(VLOOKUP($A264,Baggrundsark!$AP$4:$AW$2502,5,FALSE),"")</f>
        <v/>
      </c>
      <c r="F264" s="71" t="str">
        <f>IF(IFERROR(VLOOKUP($A264,Baggrundsark!$AP$4:$AW$2502,6,FALSE),"")=0,"",IFERROR(VLOOKUP($A264,Baggrundsark!$AP$4:$AW$2502,6,FALSE),""))</f>
        <v/>
      </c>
      <c r="G264" s="77"/>
      <c r="H264" s="80" t="str">
        <f t="shared" si="12"/>
        <v/>
      </c>
      <c r="I264" s="77"/>
      <c r="J264" s="77"/>
      <c r="K264" s="77"/>
      <c r="L264" s="77"/>
      <c r="M264" s="77"/>
      <c r="N264" s="81" t="str">
        <f t="shared" si="13"/>
        <v/>
      </c>
      <c r="O264" s="90" t="str">
        <f t="shared" si="14"/>
        <v/>
      </c>
      <c r="Q264" s="126"/>
      <c r="R264" s="126"/>
      <c r="S264" s="126"/>
    </row>
    <row r="265" spans="1:19" x14ac:dyDescent="0.25">
      <c r="A265" s="29">
        <v>262</v>
      </c>
      <c r="B265" s="71" t="str">
        <f>IFERROR(VLOOKUP($A265,Baggrundsark!$AP$4:$AU$2502,2,FALSE),"")</f>
        <v/>
      </c>
      <c r="C265" s="71" t="str">
        <f>IFERROR(VLOOKUP($A265,Baggrundsark!$AP$4:$AU$2502,3,FALSE),"")</f>
        <v/>
      </c>
      <c r="D265" s="71" t="str">
        <f>IFERROR(VLOOKUP($A265,Baggrundsark!$AP$4:$AU$2502,4,FALSE),"")</f>
        <v/>
      </c>
      <c r="E265" s="71" t="str">
        <f>IFERROR(VLOOKUP($A265,Baggrundsark!$AP$4:$AW$2502,5,FALSE),"")</f>
        <v/>
      </c>
      <c r="F265" s="71" t="str">
        <f>IF(IFERROR(VLOOKUP($A265,Baggrundsark!$AP$4:$AW$2502,6,FALSE),"")=0,"",IFERROR(VLOOKUP($A265,Baggrundsark!$AP$4:$AW$2502,6,FALSE),""))</f>
        <v/>
      </c>
      <c r="G265" s="79"/>
      <c r="H265" s="80" t="str">
        <f t="shared" si="12"/>
        <v/>
      </c>
      <c r="I265" s="79"/>
      <c r="J265" s="79"/>
      <c r="K265" s="79"/>
      <c r="L265" s="79"/>
      <c r="M265" s="79"/>
      <c r="N265" s="81" t="str">
        <f t="shared" si="13"/>
        <v/>
      </c>
      <c r="O265" s="90" t="str">
        <f t="shared" si="14"/>
        <v/>
      </c>
      <c r="Q265" s="126"/>
      <c r="R265" s="126"/>
      <c r="S265" s="126"/>
    </row>
    <row r="266" spans="1:19" x14ac:dyDescent="0.25">
      <c r="A266" s="29">
        <v>263</v>
      </c>
      <c r="B266" s="71" t="str">
        <f>IFERROR(VLOOKUP($A266,Baggrundsark!$AP$4:$AU$2502,2,FALSE),"")</f>
        <v/>
      </c>
      <c r="C266" s="71" t="str">
        <f>IFERROR(VLOOKUP($A266,Baggrundsark!$AP$4:$AU$2502,3,FALSE),"")</f>
        <v/>
      </c>
      <c r="D266" s="71" t="str">
        <f>IFERROR(VLOOKUP($A266,Baggrundsark!$AP$4:$AU$2502,4,FALSE),"")</f>
        <v/>
      </c>
      <c r="E266" s="71" t="str">
        <f>IFERROR(VLOOKUP($A266,Baggrundsark!$AP$4:$AW$2502,5,FALSE),"")</f>
        <v/>
      </c>
      <c r="F266" s="71" t="str">
        <f>IF(IFERROR(VLOOKUP($A266,Baggrundsark!$AP$4:$AW$2502,6,FALSE),"")=0,"",IFERROR(VLOOKUP($A266,Baggrundsark!$AP$4:$AW$2502,6,FALSE),""))</f>
        <v/>
      </c>
      <c r="G266" s="77"/>
      <c r="H266" s="80" t="str">
        <f t="shared" si="12"/>
        <v/>
      </c>
      <c r="I266" s="77"/>
      <c r="J266" s="77"/>
      <c r="K266" s="77"/>
      <c r="L266" s="77"/>
      <c r="M266" s="77"/>
      <c r="N266" s="81" t="str">
        <f t="shared" si="13"/>
        <v/>
      </c>
      <c r="O266" s="90" t="str">
        <f t="shared" si="14"/>
        <v/>
      </c>
      <c r="Q266" s="126"/>
      <c r="R266" s="126"/>
      <c r="S266" s="126"/>
    </row>
    <row r="267" spans="1:19" x14ac:dyDescent="0.25">
      <c r="A267" s="29">
        <v>264</v>
      </c>
      <c r="B267" s="71" t="str">
        <f>IFERROR(VLOOKUP($A267,Baggrundsark!$AP$4:$AU$2502,2,FALSE),"")</f>
        <v/>
      </c>
      <c r="C267" s="71" t="str">
        <f>IFERROR(VLOOKUP($A267,Baggrundsark!$AP$4:$AU$2502,3,FALSE),"")</f>
        <v/>
      </c>
      <c r="D267" s="71" t="str">
        <f>IFERROR(VLOOKUP($A267,Baggrundsark!$AP$4:$AU$2502,4,FALSE),"")</f>
        <v/>
      </c>
      <c r="E267" s="71" t="str">
        <f>IFERROR(VLOOKUP($A267,Baggrundsark!$AP$4:$AW$2502,5,FALSE),"")</f>
        <v/>
      </c>
      <c r="F267" s="71" t="str">
        <f>IF(IFERROR(VLOOKUP($A267,Baggrundsark!$AP$4:$AW$2502,6,FALSE),"")=0,"",IFERROR(VLOOKUP($A267,Baggrundsark!$AP$4:$AW$2502,6,FALSE),""))</f>
        <v/>
      </c>
      <c r="G267" s="79"/>
      <c r="H267" s="80" t="str">
        <f t="shared" si="12"/>
        <v/>
      </c>
      <c r="I267" s="79"/>
      <c r="J267" s="79"/>
      <c r="K267" s="79"/>
      <c r="L267" s="79"/>
      <c r="M267" s="79"/>
      <c r="N267" s="81" t="str">
        <f t="shared" si="13"/>
        <v/>
      </c>
      <c r="O267" s="90" t="str">
        <f t="shared" si="14"/>
        <v/>
      </c>
      <c r="Q267" s="126"/>
      <c r="R267" s="126"/>
      <c r="S267" s="126"/>
    </row>
    <row r="268" spans="1:19" x14ac:dyDescent="0.25">
      <c r="A268" s="29">
        <v>265</v>
      </c>
      <c r="B268" s="71" t="str">
        <f>IFERROR(VLOOKUP($A268,Baggrundsark!$AP$4:$AU$2502,2,FALSE),"")</f>
        <v/>
      </c>
      <c r="C268" s="71" t="str">
        <f>IFERROR(VLOOKUP($A268,Baggrundsark!$AP$4:$AU$2502,3,FALSE),"")</f>
        <v/>
      </c>
      <c r="D268" s="71" t="str">
        <f>IFERROR(VLOOKUP($A268,Baggrundsark!$AP$4:$AU$2502,4,FALSE),"")</f>
        <v/>
      </c>
      <c r="E268" s="71" t="str">
        <f>IFERROR(VLOOKUP($A268,Baggrundsark!$AP$4:$AW$2502,5,FALSE),"")</f>
        <v/>
      </c>
      <c r="F268" s="71" t="str">
        <f>IF(IFERROR(VLOOKUP($A268,Baggrundsark!$AP$4:$AW$2502,6,FALSE),"")=0,"",IFERROR(VLOOKUP($A268,Baggrundsark!$AP$4:$AW$2502,6,FALSE),""))</f>
        <v/>
      </c>
      <c r="G268" s="77"/>
      <c r="H268" s="80" t="str">
        <f t="shared" si="12"/>
        <v/>
      </c>
      <c r="I268" s="77"/>
      <c r="J268" s="77"/>
      <c r="K268" s="77"/>
      <c r="L268" s="77"/>
      <c r="M268" s="77"/>
      <c r="N268" s="81" t="str">
        <f t="shared" si="13"/>
        <v/>
      </c>
      <c r="O268" s="90" t="str">
        <f t="shared" si="14"/>
        <v/>
      </c>
      <c r="Q268" s="126"/>
      <c r="R268" s="126"/>
      <c r="S268" s="126"/>
    </row>
    <row r="269" spans="1:19" x14ac:dyDescent="0.25">
      <c r="A269" s="29">
        <v>266</v>
      </c>
      <c r="B269" s="71" t="str">
        <f>IFERROR(VLOOKUP($A269,Baggrundsark!$AP$4:$AU$2502,2,FALSE),"")</f>
        <v/>
      </c>
      <c r="C269" s="71" t="str">
        <f>IFERROR(VLOOKUP($A269,Baggrundsark!$AP$4:$AU$2502,3,FALSE),"")</f>
        <v/>
      </c>
      <c r="D269" s="71" t="str">
        <f>IFERROR(VLOOKUP($A269,Baggrundsark!$AP$4:$AU$2502,4,FALSE),"")</f>
        <v/>
      </c>
      <c r="E269" s="71" t="str">
        <f>IFERROR(VLOOKUP($A269,Baggrundsark!$AP$4:$AW$2502,5,FALSE),"")</f>
        <v/>
      </c>
      <c r="F269" s="71" t="str">
        <f>IF(IFERROR(VLOOKUP($A269,Baggrundsark!$AP$4:$AW$2502,6,FALSE),"")=0,"",IFERROR(VLOOKUP($A269,Baggrundsark!$AP$4:$AW$2502,6,FALSE),""))</f>
        <v/>
      </c>
      <c r="G269" s="79"/>
      <c r="H269" s="80" t="str">
        <f t="shared" si="12"/>
        <v/>
      </c>
      <c r="I269" s="79"/>
      <c r="J269" s="79"/>
      <c r="K269" s="79"/>
      <c r="L269" s="79"/>
      <c r="M269" s="79"/>
      <c r="N269" s="81" t="str">
        <f t="shared" si="13"/>
        <v/>
      </c>
      <c r="O269" s="90" t="str">
        <f t="shared" si="14"/>
        <v/>
      </c>
      <c r="Q269" s="126"/>
      <c r="R269" s="126"/>
      <c r="S269" s="126"/>
    </row>
    <row r="270" spans="1:19" x14ac:dyDescent="0.25">
      <c r="A270" s="29">
        <v>267</v>
      </c>
      <c r="B270" s="71" t="str">
        <f>IFERROR(VLOOKUP($A270,Baggrundsark!$AP$4:$AU$2502,2,FALSE),"")</f>
        <v/>
      </c>
      <c r="C270" s="71" t="str">
        <f>IFERROR(VLOOKUP($A270,Baggrundsark!$AP$4:$AU$2502,3,FALSE),"")</f>
        <v/>
      </c>
      <c r="D270" s="71" t="str">
        <f>IFERROR(VLOOKUP($A270,Baggrundsark!$AP$4:$AU$2502,4,FALSE),"")</f>
        <v/>
      </c>
      <c r="E270" s="71" t="str">
        <f>IFERROR(VLOOKUP($A270,Baggrundsark!$AP$4:$AW$2502,5,FALSE),"")</f>
        <v/>
      </c>
      <c r="F270" s="71" t="str">
        <f>IF(IFERROR(VLOOKUP($A270,Baggrundsark!$AP$4:$AW$2502,6,FALSE),"")=0,"",IFERROR(VLOOKUP($A270,Baggrundsark!$AP$4:$AW$2502,6,FALSE),""))</f>
        <v/>
      </c>
      <c r="G270" s="77"/>
      <c r="H270" s="80" t="str">
        <f t="shared" si="12"/>
        <v/>
      </c>
      <c r="I270" s="77"/>
      <c r="J270" s="77"/>
      <c r="K270" s="77"/>
      <c r="L270" s="77"/>
      <c r="M270" s="77"/>
      <c r="N270" s="81" t="str">
        <f t="shared" si="13"/>
        <v/>
      </c>
      <c r="O270" s="90" t="str">
        <f t="shared" si="14"/>
        <v/>
      </c>
      <c r="Q270" s="126"/>
      <c r="R270" s="126"/>
      <c r="S270" s="126"/>
    </row>
    <row r="271" spans="1:19" x14ac:dyDescent="0.25">
      <c r="A271" s="29">
        <v>268</v>
      </c>
      <c r="B271" s="71" t="str">
        <f>IFERROR(VLOOKUP($A271,Baggrundsark!$AP$4:$AU$2502,2,FALSE),"")</f>
        <v/>
      </c>
      <c r="C271" s="71" t="str">
        <f>IFERROR(VLOOKUP($A271,Baggrundsark!$AP$4:$AU$2502,3,FALSE),"")</f>
        <v/>
      </c>
      <c r="D271" s="71" t="str">
        <f>IFERROR(VLOOKUP($A271,Baggrundsark!$AP$4:$AU$2502,4,FALSE),"")</f>
        <v/>
      </c>
      <c r="E271" s="71" t="str">
        <f>IFERROR(VLOOKUP($A271,Baggrundsark!$AP$4:$AW$2502,5,FALSE),"")</f>
        <v/>
      </c>
      <c r="F271" s="71" t="str">
        <f>IF(IFERROR(VLOOKUP($A271,Baggrundsark!$AP$4:$AW$2502,6,FALSE),"")=0,"",IFERROR(VLOOKUP($A271,Baggrundsark!$AP$4:$AW$2502,6,FALSE),""))</f>
        <v/>
      </c>
      <c r="G271" s="79"/>
      <c r="H271" s="80" t="str">
        <f t="shared" si="12"/>
        <v/>
      </c>
      <c r="I271" s="79"/>
      <c r="J271" s="79"/>
      <c r="K271" s="79"/>
      <c r="L271" s="79"/>
      <c r="M271" s="79"/>
      <c r="N271" s="81" t="str">
        <f t="shared" si="13"/>
        <v/>
      </c>
      <c r="O271" s="90" t="str">
        <f t="shared" si="14"/>
        <v/>
      </c>
      <c r="Q271" s="126"/>
      <c r="R271" s="126"/>
      <c r="S271" s="126"/>
    </row>
    <row r="272" spans="1:19" x14ac:dyDescent="0.25">
      <c r="A272" s="29">
        <v>269</v>
      </c>
      <c r="B272" s="71" t="str">
        <f>IFERROR(VLOOKUP($A272,Baggrundsark!$AP$4:$AU$2502,2,FALSE),"")</f>
        <v/>
      </c>
      <c r="C272" s="71" t="str">
        <f>IFERROR(VLOOKUP($A272,Baggrundsark!$AP$4:$AU$2502,3,FALSE),"")</f>
        <v/>
      </c>
      <c r="D272" s="71" t="str">
        <f>IFERROR(VLOOKUP($A272,Baggrundsark!$AP$4:$AU$2502,4,FALSE),"")</f>
        <v/>
      </c>
      <c r="E272" s="71" t="str">
        <f>IFERROR(VLOOKUP($A272,Baggrundsark!$AP$4:$AW$2502,5,FALSE),"")</f>
        <v/>
      </c>
      <c r="F272" s="71" t="str">
        <f>IF(IFERROR(VLOOKUP($A272,Baggrundsark!$AP$4:$AW$2502,6,FALSE),"")=0,"",IFERROR(VLOOKUP($A272,Baggrundsark!$AP$4:$AW$2502,6,FALSE),""))</f>
        <v/>
      </c>
      <c r="G272" s="77"/>
      <c r="H272" s="80" t="str">
        <f t="shared" si="12"/>
        <v/>
      </c>
      <c r="I272" s="77"/>
      <c r="J272" s="77"/>
      <c r="K272" s="77"/>
      <c r="L272" s="77"/>
      <c r="M272" s="77"/>
      <c r="N272" s="81" t="str">
        <f t="shared" si="13"/>
        <v/>
      </c>
      <c r="O272" s="90" t="str">
        <f t="shared" si="14"/>
        <v/>
      </c>
      <c r="Q272" s="126"/>
      <c r="R272" s="126"/>
      <c r="S272" s="126"/>
    </row>
    <row r="273" spans="1:19" x14ac:dyDescent="0.25">
      <c r="A273" s="29">
        <v>270</v>
      </c>
      <c r="B273" s="71" t="str">
        <f>IFERROR(VLOOKUP($A273,Baggrundsark!$AP$4:$AU$2502,2,FALSE),"")</f>
        <v/>
      </c>
      <c r="C273" s="71" t="str">
        <f>IFERROR(VLOOKUP($A273,Baggrundsark!$AP$4:$AU$2502,3,FALSE),"")</f>
        <v/>
      </c>
      <c r="D273" s="71" t="str">
        <f>IFERROR(VLOOKUP($A273,Baggrundsark!$AP$4:$AU$2502,4,FALSE),"")</f>
        <v/>
      </c>
      <c r="E273" s="71" t="str">
        <f>IFERROR(VLOOKUP($A273,Baggrundsark!$AP$4:$AW$2502,5,FALSE),"")</f>
        <v/>
      </c>
      <c r="F273" s="71" t="str">
        <f>IF(IFERROR(VLOOKUP($A273,Baggrundsark!$AP$4:$AW$2502,6,FALSE),"")=0,"",IFERROR(VLOOKUP($A273,Baggrundsark!$AP$4:$AW$2502,6,FALSE),""))</f>
        <v/>
      </c>
      <c r="G273" s="79"/>
      <c r="H273" s="80" t="str">
        <f t="shared" si="12"/>
        <v/>
      </c>
      <c r="I273" s="79"/>
      <c r="J273" s="79"/>
      <c r="K273" s="79"/>
      <c r="L273" s="79"/>
      <c r="M273" s="79"/>
      <c r="N273" s="81" t="str">
        <f t="shared" si="13"/>
        <v/>
      </c>
      <c r="O273" s="90" t="str">
        <f t="shared" si="14"/>
        <v/>
      </c>
      <c r="Q273" s="126"/>
      <c r="R273" s="126"/>
      <c r="S273" s="126"/>
    </row>
    <row r="274" spans="1:19" x14ac:dyDescent="0.25">
      <c r="A274" s="29">
        <v>271</v>
      </c>
      <c r="B274" s="71" t="str">
        <f>IFERROR(VLOOKUP($A274,Baggrundsark!$AP$4:$AU$2502,2,FALSE),"")</f>
        <v/>
      </c>
      <c r="C274" s="71" t="str">
        <f>IFERROR(VLOOKUP($A274,Baggrundsark!$AP$4:$AU$2502,3,FALSE),"")</f>
        <v/>
      </c>
      <c r="D274" s="71" t="str">
        <f>IFERROR(VLOOKUP($A274,Baggrundsark!$AP$4:$AU$2502,4,FALSE),"")</f>
        <v/>
      </c>
      <c r="E274" s="71" t="str">
        <f>IFERROR(VLOOKUP($A274,Baggrundsark!$AP$4:$AW$2502,5,FALSE),"")</f>
        <v/>
      </c>
      <c r="F274" s="71" t="str">
        <f>IF(IFERROR(VLOOKUP($A274,Baggrundsark!$AP$4:$AW$2502,6,FALSE),"")=0,"",IFERROR(VLOOKUP($A274,Baggrundsark!$AP$4:$AW$2502,6,FALSE),""))</f>
        <v/>
      </c>
      <c r="G274" s="77"/>
      <c r="H274" s="80" t="str">
        <f t="shared" si="12"/>
        <v/>
      </c>
      <c r="I274" s="77"/>
      <c r="J274" s="77"/>
      <c r="K274" s="77"/>
      <c r="L274" s="77"/>
      <c r="M274" s="77"/>
      <c r="N274" s="81" t="str">
        <f t="shared" si="13"/>
        <v/>
      </c>
      <c r="O274" s="90" t="str">
        <f t="shared" si="14"/>
        <v/>
      </c>
      <c r="Q274" s="126"/>
      <c r="R274" s="126"/>
      <c r="S274" s="126"/>
    </row>
    <row r="275" spans="1:19" x14ac:dyDescent="0.25">
      <c r="A275" s="29">
        <v>272</v>
      </c>
      <c r="B275" s="71" t="str">
        <f>IFERROR(VLOOKUP($A275,Baggrundsark!$AP$4:$AU$2502,2,FALSE),"")</f>
        <v/>
      </c>
      <c r="C275" s="71" t="str">
        <f>IFERROR(VLOOKUP($A275,Baggrundsark!$AP$4:$AU$2502,3,FALSE),"")</f>
        <v/>
      </c>
      <c r="D275" s="71" t="str">
        <f>IFERROR(VLOOKUP($A275,Baggrundsark!$AP$4:$AU$2502,4,FALSE),"")</f>
        <v/>
      </c>
      <c r="E275" s="71" t="str">
        <f>IFERROR(VLOOKUP($A275,Baggrundsark!$AP$4:$AW$2502,5,FALSE),"")</f>
        <v/>
      </c>
      <c r="F275" s="71" t="str">
        <f>IF(IFERROR(VLOOKUP($A275,Baggrundsark!$AP$4:$AW$2502,6,FALSE),"")=0,"",IFERROR(VLOOKUP($A275,Baggrundsark!$AP$4:$AW$2502,6,FALSE),""))</f>
        <v/>
      </c>
      <c r="G275" s="79"/>
      <c r="H275" s="80" t="str">
        <f t="shared" si="12"/>
        <v/>
      </c>
      <c r="I275" s="79"/>
      <c r="J275" s="79"/>
      <c r="K275" s="79"/>
      <c r="L275" s="79"/>
      <c r="M275" s="79"/>
      <c r="N275" s="81" t="str">
        <f t="shared" si="13"/>
        <v/>
      </c>
      <c r="O275" s="90" t="str">
        <f t="shared" si="14"/>
        <v/>
      </c>
      <c r="Q275" s="126"/>
      <c r="R275" s="126"/>
      <c r="S275" s="126"/>
    </row>
    <row r="276" spans="1:19" x14ac:dyDescent="0.25">
      <c r="A276" s="29">
        <v>273</v>
      </c>
      <c r="B276" s="71" t="str">
        <f>IFERROR(VLOOKUP($A276,Baggrundsark!$AP$4:$AU$2502,2,FALSE),"")</f>
        <v/>
      </c>
      <c r="C276" s="71" t="str">
        <f>IFERROR(VLOOKUP($A276,Baggrundsark!$AP$4:$AU$2502,3,FALSE),"")</f>
        <v/>
      </c>
      <c r="D276" s="71" t="str">
        <f>IFERROR(VLOOKUP($A276,Baggrundsark!$AP$4:$AU$2502,4,FALSE),"")</f>
        <v/>
      </c>
      <c r="E276" s="71" t="str">
        <f>IFERROR(VLOOKUP($A276,Baggrundsark!$AP$4:$AW$2502,5,FALSE),"")</f>
        <v/>
      </c>
      <c r="F276" s="71" t="str">
        <f>IF(IFERROR(VLOOKUP($A276,Baggrundsark!$AP$4:$AW$2502,6,FALSE),"")=0,"",IFERROR(VLOOKUP($A276,Baggrundsark!$AP$4:$AW$2502,6,FALSE),""))</f>
        <v/>
      </c>
      <c r="G276" s="77"/>
      <c r="H276" s="80" t="str">
        <f t="shared" si="12"/>
        <v/>
      </c>
      <c r="I276" s="77"/>
      <c r="J276" s="77"/>
      <c r="K276" s="77"/>
      <c r="L276" s="77"/>
      <c r="M276" s="77"/>
      <c r="N276" s="81" t="str">
        <f t="shared" si="13"/>
        <v/>
      </c>
      <c r="O276" s="90" t="str">
        <f t="shared" si="14"/>
        <v/>
      </c>
      <c r="Q276" s="126"/>
      <c r="R276" s="126"/>
      <c r="S276" s="126"/>
    </row>
    <row r="277" spans="1:19" x14ac:dyDescent="0.25">
      <c r="A277" s="29">
        <v>274</v>
      </c>
      <c r="B277" s="71" t="str">
        <f>IFERROR(VLOOKUP($A277,Baggrundsark!$AP$4:$AU$2502,2,FALSE),"")</f>
        <v/>
      </c>
      <c r="C277" s="71" t="str">
        <f>IFERROR(VLOOKUP($A277,Baggrundsark!$AP$4:$AU$2502,3,FALSE),"")</f>
        <v/>
      </c>
      <c r="D277" s="71" t="str">
        <f>IFERROR(VLOOKUP($A277,Baggrundsark!$AP$4:$AU$2502,4,FALSE),"")</f>
        <v/>
      </c>
      <c r="E277" s="71" t="str">
        <f>IFERROR(VLOOKUP($A277,Baggrundsark!$AP$4:$AW$2502,5,FALSE),"")</f>
        <v/>
      </c>
      <c r="F277" s="71" t="str">
        <f>IF(IFERROR(VLOOKUP($A277,Baggrundsark!$AP$4:$AW$2502,6,FALSE),"")=0,"",IFERROR(VLOOKUP($A277,Baggrundsark!$AP$4:$AW$2502,6,FALSE),""))</f>
        <v/>
      </c>
      <c r="G277" s="79"/>
      <c r="H277" s="80" t="str">
        <f t="shared" si="12"/>
        <v/>
      </c>
      <c r="I277" s="79"/>
      <c r="J277" s="79"/>
      <c r="K277" s="79"/>
      <c r="L277" s="79"/>
      <c r="M277" s="79"/>
      <c r="N277" s="81" t="str">
        <f t="shared" si="13"/>
        <v/>
      </c>
      <c r="O277" s="90" t="str">
        <f t="shared" si="14"/>
        <v/>
      </c>
      <c r="Q277" s="126"/>
      <c r="R277" s="126"/>
      <c r="S277" s="126"/>
    </row>
    <row r="278" spans="1:19" x14ac:dyDescent="0.25">
      <c r="A278" s="29">
        <v>275</v>
      </c>
      <c r="B278" s="71" t="str">
        <f>IFERROR(VLOOKUP($A278,Baggrundsark!$AP$4:$AU$2502,2,FALSE),"")</f>
        <v/>
      </c>
      <c r="C278" s="71" t="str">
        <f>IFERROR(VLOOKUP($A278,Baggrundsark!$AP$4:$AU$2502,3,FALSE),"")</f>
        <v/>
      </c>
      <c r="D278" s="71" t="str">
        <f>IFERROR(VLOOKUP($A278,Baggrundsark!$AP$4:$AU$2502,4,FALSE),"")</f>
        <v/>
      </c>
      <c r="E278" s="71" t="str">
        <f>IFERROR(VLOOKUP($A278,Baggrundsark!$AP$4:$AW$2502,5,FALSE),"")</f>
        <v/>
      </c>
      <c r="F278" s="71" t="str">
        <f>IF(IFERROR(VLOOKUP($A278,Baggrundsark!$AP$4:$AW$2502,6,FALSE),"")=0,"",IFERROR(VLOOKUP($A278,Baggrundsark!$AP$4:$AW$2502,6,FALSE),""))</f>
        <v/>
      </c>
      <c r="G278" s="77"/>
      <c r="H278" s="80" t="str">
        <f t="shared" si="12"/>
        <v/>
      </c>
      <c r="I278" s="77"/>
      <c r="J278" s="77"/>
      <c r="K278" s="77"/>
      <c r="L278" s="77"/>
      <c r="M278" s="77"/>
      <c r="N278" s="81" t="str">
        <f t="shared" si="13"/>
        <v/>
      </c>
      <c r="O278" s="90" t="str">
        <f t="shared" si="14"/>
        <v/>
      </c>
      <c r="Q278" s="126"/>
      <c r="R278" s="126"/>
      <c r="S278" s="126"/>
    </row>
    <row r="279" spans="1:19" x14ac:dyDescent="0.25">
      <c r="A279" s="29">
        <v>276</v>
      </c>
      <c r="B279" s="71" t="str">
        <f>IFERROR(VLOOKUP($A279,Baggrundsark!$AP$4:$AU$2502,2,FALSE),"")</f>
        <v/>
      </c>
      <c r="C279" s="71" t="str">
        <f>IFERROR(VLOOKUP($A279,Baggrundsark!$AP$4:$AU$2502,3,FALSE),"")</f>
        <v/>
      </c>
      <c r="D279" s="71" t="str">
        <f>IFERROR(VLOOKUP($A279,Baggrundsark!$AP$4:$AU$2502,4,FALSE),"")</f>
        <v/>
      </c>
      <c r="E279" s="71" t="str">
        <f>IFERROR(VLOOKUP($A279,Baggrundsark!$AP$4:$AW$2502,5,FALSE),"")</f>
        <v/>
      </c>
      <c r="F279" s="71" t="str">
        <f>IF(IFERROR(VLOOKUP($A279,Baggrundsark!$AP$4:$AW$2502,6,FALSE),"")=0,"",IFERROR(VLOOKUP($A279,Baggrundsark!$AP$4:$AW$2502,6,FALSE),""))</f>
        <v/>
      </c>
      <c r="G279" s="79"/>
      <c r="H279" s="80" t="str">
        <f t="shared" si="12"/>
        <v/>
      </c>
      <c r="I279" s="79"/>
      <c r="J279" s="79"/>
      <c r="K279" s="79"/>
      <c r="L279" s="79"/>
      <c r="M279" s="79"/>
      <c r="N279" s="81" t="str">
        <f t="shared" si="13"/>
        <v/>
      </c>
      <c r="O279" s="90" t="str">
        <f t="shared" si="14"/>
        <v/>
      </c>
      <c r="Q279" s="126"/>
      <c r="R279" s="126"/>
      <c r="S279" s="126"/>
    </row>
    <row r="280" spans="1:19" x14ac:dyDescent="0.25">
      <c r="A280" s="29">
        <v>277</v>
      </c>
      <c r="B280" s="71" t="str">
        <f>IFERROR(VLOOKUP($A280,Baggrundsark!$AP$4:$AU$2502,2,FALSE),"")</f>
        <v/>
      </c>
      <c r="C280" s="71" t="str">
        <f>IFERROR(VLOOKUP($A280,Baggrundsark!$AP$4:$AU$2502,3,FALSE),"")</f>
        <v/>
      </c>
      <c r="D280" s="71" t="str">
        <f>IFERROR(VLOOKUP($A280,Baggrundsark!$AP$4:$AU$2502,4,FALSE),"")</f>
        <v/>
      </c>
      <c r="E280" s="71" t="str">
        <f>IFERROR(VLOOKUP($A280,Baggrundsark!$AP$4:$AW$2502,5,FALSE),"")</f>
        <v/>
      </c>
      <c r="F280" s="71" t="str">
        <f>IF(IFERROR(VLOOKUP($A280,Baggrundsark!$AP$4:$AW$2502,6,FALSE),"")=0,"",IFERROR(VLOOKUP($A280,Baggrundsark!$AP$4:$AW$2502,6,FALSE),""))</f>
        <v/>
      </c>
      <c r="G280" s="77"/>
      <c r="H280" s="80" t="str">
        <f t="shared" si="12"/>
        <v/>
      </c>
      <c r="I280" s="77"/>
      <c r="J280" s="77"/>
      <c r="K280" s="77"/>
      <c r="L280" s="77"/>
      <c r="M280" s="77"/>
      <c r="N280" s="81" t="str">
        <f t="shared" si="13"/>
        <v/>
      </c>
      <c r="O280" s="90" t="str">
        <f t="shared" si="14"/>
        <v/>
      </c>
      <c r="Q280" s="126"/>
      <c r="R280" s="126"/>
      <c r="S280" s="126"/>
    </row>
    <row r="281" spans="1:19" x14ac:dyDescent="0.25">
      <c r="A281" s="29">
        <v>278</v>
      </c>
      <c r="B281" s="71" t="str">
        <f>IFERROR(VLOOKUP($A281,Baggrundsark!$AP$4:$AU$2502,2,FALSE),"")</f>
        <v/>
      </c>
      <c r="C281" s="71" t="str">
        <f>IFERROR(VLOOKUP($A281,Baggrundsark!$AP$4:$AU$2502,3,FALSE),"")</f>
        <v/>
      </c>
      <c r="D281" s="71" t="str">
        <f>IFERROR(VLOOKUP($A281,Baggrundsark!$AP$4:$AU$2502,4,FALSE),"")</f>
        <v/>
      </c>
      <c r="E281" s="71" t="str">
        <f>IFERROR(VLOOKUP($A281,Baggrundsark!$AP$4:$AW$2502,5,FALSE),"")</f>
        <v/>
      </c>
      <c r="F281" s="71" t="str">
        <f>IF(IFERROR(VLOOKUP($A281,Baggrundsark!$AP$4:$AW$2502,6,FALSE),"")=0,"",IFERROR(VLOOKUP($A281,Baggrundsark!$AP$4:$AW$2502,6,FALSE),""))</f>
        <v/>
      </c>
      <c r="G281" s="79"/>
      <c r="H281" s="80" t="str">
        <f t="shared" si="12"/>
        <v/>
      </c>
      <c r="I281" s="79"/>
      <c r="J281" s="79"/>
      <c r="K281" s="79"/>
      <c r="L281" s="79"/>
      <c r="M281" s="79"/>
      <c r="N281" s="81" t="str">
        <f t="shared" si="13"/>
        <v/>
      </c>
      <c r="O281" s="90" t="str">
        <f t="shared" si="14"/>
        <v/>
      </c>
      <c r="Q281" s="126"/>
      <c r="R281" s="126"/>
      <c r="S281" s="126"/>
    </row>
    <row r="282" spans="1:19" x14ac:dyDescent="0.25">
      <c r="A282" s="29">
        <v>279</v>
      </c>
      <c r="B282" s="71" t="str">
        <f>IFERROR(VLOOKUP($A282,Baggrundsark!$AP$4:$AU$2502,2,FALSE),"")</f>
        <v/>
      </c>
      <c r="C282" s="71" t="str">
        <f>IFERROR(VLOOKUP($A282,Baggrundsark!$AP$4:$AU$2502,3,FALSE),"")</f>
        <v/>
      </c>
      <c r="D282" s="71" t="str">
        <f>IFERROR(VLOOKUP($A282,Baggrundsark!$AP$4:$AU$2502,4,FALSE),"")</f>
        <v/>
      </c>
      <c r="E282" s="71" t="str">
        <f>IFERROR(VLOOKUP($A282,Baggrundsark!$AP$4:$AW$2502,5,FALSE),"")</f>
        <v/>
      </c>
      <c r="F282" s="71" t="str">
        <f>IF(IFERROR(VLOOKUP($A282,Baggrundsark!$AP$4:$AW$2502,6,FALSE),"")=0,"",IFERROR(VLOOKUP($A282,Baggrundsark!$AP$4:$AW$2502,6,FALSE),""))</f>
        <v/>
      </c>
      <c r="G282" s="77"/>
      <c r="H282" s="80" t="str">
        <f t="shared" si="12"/>
        <v/>
      </c>
      <c r="I282" s="77"/>
      <c r="J282" s="77"/>
      <c r="K282" s="77"/>
      <c r="L282" s="77"/>
      <c r="M282" s="77"/>
      <c r="N282" s="81" t="str">
        <f t="shared" si="13"/>
        <v/>
      </c>
      <c r="O282" s="90" t="str">
        <f t="shared" si="14"/>
        <v/>
      </c>
      <c r="Q282" s="126"/>
      <c r="R282" s="126"/>
      <c r="S282" s="126"/>
    </row>
    <row r="283" spans="1:19" x14ac:dyDescent="0.25">
      <c r="A283" s="29">
        <v>280</v>
      </c>
      <c r="B283" s="71" t="str">
        <f>IFERROR(VLOOKUP($A283,Baggrundsark!$AP$4:$AU$2502,2,FALSE),"")</f>
        <v/>
      </c>
      <c r="C283" s="71" t="str">
        <f>IFERROR(VLOOKUP($A283,Baggrundsark!$AP$4:$AU$2502,3,FALSE),"")</f>
        <v/>
      </c>
      <c r="D283" s="71" t="str">
        <f>IFERROR(VLOOKUP($A283,Baggrundsark!$AP$4:$AU$2502,4,FALSE),"")</f>
        <v/>
      </c>
      <c r="E283" s="71" t="str">
        <f>IFERROR(VLOOKUP($A283,Baggrundsark!$AP$4:$AW$2502,5,FALSE),"")</f>
        <v/>
      </c>
      <c r="F283" s="71" t="str">
        <f>IF(IFERROR(VLOOKUP($A283,Baggrundsark!$AP$4:$AW$2502,6,FALSE),"")=0,"",IFERROR(VLOOKUP($A283,Baggrundsark!$AP$4:$AW$2502,6,FALSE),""))</f>
        <v/>
      </c>
      <c r="G283" s="79"/>
      <c r="H283" s="80" t="str">
        <f t="shared" si="12"/>
        <v/>
      </c>
      <c r="I283" s="79"/>
      <c r="J283" s="79"/>
      <c r="K283" s="79"/>
      <c r="L283" s="79"/>
      <c r="M283" s="79"/>
      <c r="N283" s="81" t="str">
        <f t="shared" si="13"/>
        <v/>
      </c>
      <c r="O283" s="90" t="str">
        <f t="shared" si="14"/>
        <v/>
      </c>
      <c r="Q283" s="126"/>
      <c r="R283" s="126"/>
      <c r="S283" s="126"/>
    </row>
    <row r="284" spans="1:19" x14ac:dyDescent="0.25">
      <c r="A284" s="29">
        <v>281</v>
      </c>
      <c r="B284" s="71" t="str">
        <f>IFERROR(VLOOKUP($A284,Baggrundsark!$AP$4:$AU$2502,2,FALSE),"")</f>
        <v/>
      </c>
      <c r="C284" s="71" t="str">
        <f>IFERROR(VLOOKUP($A284,Baggrundsark!$AP$4:$AU$2502,3,FALSE),"")</f>
        <v/>
      </c>
      <c r="D284" s="71" t="str">
        <f>IFERROR(VLOOKUP($A284,Baggrundsark!$AP$4:$AU$2502,4,FALSE),"")</f>
        <v/>
      </c>
      <c r="E284" s="71" t="str">
        <f>IFERROR(VLOOKUP($A284,Baggrundsark!$AP$4:$AW$2502,5,FALSE),"")</f>
        <v/>
      </c>
      <c r="F284" s="71" t="str">
        <f>IF(IFERROR(VLOOKUP($A284,Baggrundsark!$AP$4:$AW$2502,6,FALSE),"")=0,"",IFERROR(VLOOKUP($A284,Baggrundsark!$AP$4:$AW$2502,6,FALSE),""))</f>
        <v/>
      </c>
      <c r="G284" s="77"/>
      <c r="H284" s="80" t="str">
        <f t="shared" si="12"/>
        <v/>
      </c>
      <c r="I284" s="77"/>
      <c r="J284" s="77"/>
      <c r="K284" s="77"/>
      <c r="L284" s="77"/>
      <c r="M284" s="77"/>
      <c r="N284" s="81" t="str">
        <f t="shared" si="13"/>
        <v/>
      </c>
      <c r="O284" s="90" t="str">
        <f t="shared" si="14"/>
        <v/>
      </c>
      <c r="Q284" s="126"/>
      <c r="R284" s="126"/>
      <c r="S284" s="126"/>
    </row>
    <row r="285" spans="1:19" x14ac:dyDescent="0.25">
      <c r="A285" s="29">
        <v>282</v>
      </c>
      <c r="B285" s="71" t="str">
        <f>IFERROR(VLOOKUP($A285,Baggrundsark!$AP$4:$AU$2502,2,FALSE),"")</f>
        <v/>
      </c>
      <c r="C285" s="71" t="str">
        <f>IFERROR(VLOOKUP($A285,Baggrundsark!$AP$4:$AU$2502,3,FALSE),"")</f>
        <v/>
      </c>
      <c r="D285" s="71" t="str">
        <f>IFERROR(VLOOKUP($A285,Baggrundsark!$AP$4:$AU$2502,4,FALSE),"")</f>
        <v/>
      </c>
      <c r="E285" s="71" t="str">
        <f>IFERROR(VLOOKUP($A285,Baggrundsark!$AP$4:$AW$2502,5,FALSE),"")</f>
        <v/>
      </c>
      <c r="F285" s="71" t="str">
        <f>IF(IFERROR(VLOOKUP($A285,Baggrundsark!$AP$4:$AW$2502,6,FALSE),"")=0,"",IFERROR(VLOOKUP($A285,Baggrundsark!$AP$4:$AW$2502,6,FALSE),""))</f>
        <v/>
      </c>
      <c r="G285" s="79"/>
      <c r="H285" s="80" t="str">
        <f t="shared" si="12"/>
        <v/>
      </c>
      <c r="I285" s="79"/>
      <c r="J285" s="79"/>
      <c r="K285" s="79"/>
      <c r="L285" s="79"/>
      <c r="M285" s="79"/>
      <c r="N285" s="81" t="str">
        <f t="shared" si="13"/>
        <v/>
      </c>
      <c r="O285" s="90" t="str">
        <f t="shared" si="14"/>
        <v/>
      </c>
      <c r="Q285" s="126"/>
      <c r="R285" s="126"/>
      <c r="S285" s="126"/>
    </row>
    <row r="286" spans="1:19" x14ac:dyDescent="0.25">
      <c r="A286" s="29">
        <v>283</v>
      </c>
      <c r="B286" s="71" t="str">
        <f>IFERROR(VLOOKUP($A286,Baggrundsark!$AP$4:$AU$2502,2,FALSE),"")</f>
        <v/>
      </c>
      <c r="C286" s="71" t="str">
        <f>IFERROR(VLOOKUP($A286,Baggrundsark!$AP$4:$AU$2502,3,FALSE),"")</f>
        <v/>
      </c>
      <c r="D286" s="71" t="str">
        <f>IFERROR(VLOOKUP($A286,Baggrundsark!$AP$4:$AU$2502,4,FALSE),"")</f>
        <v/>
      </c>
      <c r="E286" s="71" t="str">
        <f>IFERROR(VLOOKUP($A286,Baggrundsark!$AP$4:$AW$2502,5,FALSE),"")</f>
        <v/>
      </c>
      <c r="F286" s="71" t="str">
        <f>IF(IFERROR(VLOOKUP($A286,Baggrundsark!$AP$4:$AW$2502,6,FALSE),"")=0,"",IFERROR(VLOOKUP($A286,Baggrundsark!$AP$4:$AW$2502,6,FALSE),""))</f>
        <v/>
      </c>
      <c r="G286" s="77"/>
      <c r="H286" s="80" t="str">
        <f t="shared" si="12"/>
        <v/>
      </c>
      <c r="I286" s="77"/>
      <c r="J286" s="77"/>
      <c r="K286" s="77"/>
      <c r="L286" s="77"/>
      <c r="M286" s="77"/>
      <c r="N286" s="81" t="str">
        <f t="shared" si="13"/>
        <v/>
      </c>
      <c r="O286" s="90" t="str">
        <f t="shared" si="14"/>
        <v/>
      </c>
      <c r="Q286" s="126"/>
      <c r="R286" s="126"/>
      <c r="S286" s="126"/>
    </row>
    <row r="287" spans="1:19" x14ac:dyDescent="0.25">
      <c r="A287" s="29">
        <v>284</v>
      </c>
      <c r="B287" s="71" t="str">
        <f>IFERROR(VLOOKUP($A287,Baggrundsark!$AP$4:$AU$2502,2,FALSE),"")</f>
        <v/>
      </c>
      <c r="C287" s="71" t="str">
        <f>IFERROR(VLOOKUP($A287,Baggrundsark!$AP$4:$AU$2502,3,FALSE),"")</f>
        <v/>
      </c>
      <c r="D287" s="71" t="str">
        <f>IFERROR(VLOOKUP($A287,Baggrundsark!$AP$4:$AU$2502,4,FALSE),"")</f>
        <v/>
      </c>
      <c r="E287" s="71" t="str">
        <f>IFERROR(VLOOKUP($A287,Baggrundsark!$AP$4:$AW$2502,5,FALSE),"")</f>
        <v/>
      </c>
      <c r="F287" s="71" t="str">
        <f>IF(IFERROR(VLOOKUP($A287,Baggrundsark!$AP$4:$AW$2502,6,FALSE),"")=0,"",IFERROR(VLOOKUP($A287,Baggrundsark!$AP$4:$AW$2502,6,FALSE),""))</f>
        <v/>
      </c>
      <c r="G287" s="79"/>
      <c r="H287" s="80" t="str">
        <f t="shared" si="12"/>
        <v/>
      </c>
      <c r="I287" s="79"/>
      <c r="J287" s="79"/>
      <c r="K287" s="79"/>
      <c r="L287" s="79"/>
      <c r="M287" s="79"/>
      <c r="N287" s="81" t="str">
        <f t="shared" si="13"/>
        <v/>
      </c>
      <c r="O287" s="90" t="str">
        <f t="shared" si="14"/>
        <v/>
      </c>
      <c r="Q287" s="126"/>
      <c r="R287" s="126"/>
      <c r="S287" s="126"/>
    </row>
    <row r="288" spans="1:19" x14ac:dyDescent="0.25">
      <c r="A288" s="29">
        <v>285</v>
      </c>
      <c r="B288" s="71" t="str">
        <f>IFERROR(VLOOKUP($A288,Baggrundsark!$AP$4:$AU$2502,2,FALSE),"")</f>
        <v/>
      </c>
      <c r="C288" s="71" t="str">
        <f>IFERROR(VLOOKUP($A288,Baggrundsark!$AP$4:$AU$2502,3,FALSE),"")</f>
        <v/>
      </c>
      <c r="D288" s="71" t="str">
        <f>IFERROR(VLOOKUP($A288,Baggrundsark!$AP$4:$AU$2502,4,FALSE),"")</f>
        <v/>
      </c>
      <c r="E288" s="71" t="str">
        <f>IFERROR(VLOOKUP($A288,Baggrundsark!$AP$4:$AW$2502,5,FALSE),"")</f>
        <v/>
      </c>
      <c r="F288" s="71" t="str">
        <f>IF(IFERROR(VLOOKUP($A288,Baggrundsark!$AP$4:$AW$2502,6,FALSE),"")=0,"",IFERROR(VLOOKUP($A288,Baggrundsark!$AP$4:$AW$2502,6,FALSE),""))</f>
        <v/>
      </c>
      <c r="G288" s="77"/>
      <c r="H288" s="80" t="str">
        <f t="shared" si="12"/>
        <v/>
      </c>
      <c r="I288" s="77"/>
      <c r="J288" s="77"/>
      <c r="K288" s="77"/>
      <c r="L288" s="77"/>
      <c r="M288" s="77"/>
      <c r="N288" s="81" t="str">
        <f t="shared" si="13"/>
        <v/>
      </c>
      <c r="O288" s="90" t="str">
        <f t="shared" si="14"/>
        <v/>
      </c>
      <c r="Q288" s="126"/>
      <c r="R288" s="126"/>
      <c r="S288" s="126"/>
    </row>
    <row r="289" spans="1:19" x14ac:dyDescent="0.25">
      <c r="A289" s="29">
        <v>286</v>
      </c>
      <c r="B289" s="71" t="str">
        <f>IFERROR(VLOOKUP($A289,Baggrundsark!$AP$4:$AU$2502,2,FALSE),"")</f>
        <v/>
      </c>
      <c r="C289" s="71" t="str">
        <f>IFERROR(VLOOKUP($A289,Baggrundsark!$AP$4:$AU$2502,3,FALSE),"")</f>
        <v/>
      </c>
      <c r="D289" s="71" t="str">
        <f>IFERROR(VLOOKUP($A289,Baggrundsark!$AP$4:$AU$2502,4,FALSE),"")</f>
        <v/>
      </c>
      <c r="E289" s="71" t="str">
        <f>IFERROR(VLOOKUP($A289,Baggrundsark!$AP$4:$AW$2502,5,FALSE),"")</f>
        <v/>
      </c>
      <c r="F289" s="71" t="str">
        <f>IF(IFERROR(VLOOKUP($A289,Baggrundsark!$AP$4:$AW$2502,6,FALSE),"")=0,"",IFERROR(VLOOKUP($A289,Baggrundsark!$AP$4:$AW$2502,6,FALSE),""))</f>
        <v/>
      </c>
      <c r="G289" s="79"/>
      <c r="H289" s="80" t="str">
        <f t="shared" si="12"/>
        <v/>
      </c>
      <c r="I289" s="79"/>
      <c r="J289" s="79"/>
      <c r="K289" s="79"/>
      <c r="L289" s="79"/>
      <c r="M289" s="79"/>
      <c r="N289" s="81" t="str">
        <f t="shared" si="13"/>
        <v/>
      </c>
      <c r="O289" s="90" t="str">
        <f t="shared" si="14"/>
        <v/>
      </c>
      <c r="Q289" s="126"/>
      <c r="R289" s="126"/>
      <c r="S289" s="126"/>
    </row>
    <row r="290" spans="1:19" x14ac:dyDescent="0.25">
      <c r="A290" s="29">
        <v>287</v>
      </c>
      <c r="B290" s="71" t="str">
        <f>IFERROR(VLOOKUP($A290,Baggrundsark!$AP$4:$AU$2502,2,FALSE),"")</f>
        <v/>
      </c>
      <c r="C290" s="71" t="str">
        <f>IFERROR(VLOOKUP($A290,Baggrundsark!$AP$4:$AU$2502,3,FALSE),"")</f>
        <v/>
      </c>
      <c r="D290" s="71" t="str">
        <f>IFERROR(VLOOKUP($A290,Baggrundsark!$AP$4:$AU$2502,4,FALSE),"")</f>
        <v/>
      </c>
      <c r="E290" s="71" t="str">
        <f>IFERROR(VLOOKUP($A290,Baggrundsark!$AP$4:$AW$2502,5,FALSE),"")</f>
        <v/>
      </c>
      <c r="F290" s="71" t="str">
        <f>IF(IFERROR(VLOOKUP($A290,Baggrundsark!$AP$4:$AW$2502,6,FALSE),"")=0,"",IFERROR(VLOOKUP($A290,Baggrundsark!$AP$4:$AW$2502,6,FALSE),""))</f>
        <v/>
      </c>
      <c r="G290" s="77"/>
      <c r="H290" s="80" t="str">
        <f t="shared" si="12"/>
        <v/>
      </c>
      <c r="I290" s="77"/>
      <c r="J290" s="77"/>
      <c r="K290" s="77"/>
      <c r="L290" s="77"/>
      <c r="M290" s="77"/>
      <c r="N290" s="81" t="str">
        <f t="shared" si="13"/>
        <v/>
      </c>
      <c r="O290" s="90" t="str">
        <f t="shared" si="14"/>
        <v/>
      </c>
      <c r="Q290" s="126"/>
      <c r="R290" s="126"/>
      <c r="S290" s="126"/>
    </row>
    <row r="291" spans="1:19" x14ac:dyDescent="0.25">
      <c r="A291" s="29">
        <v>288</v>
      </c>
      <c r="B291" s="71" t="str">
        <f>IFERROR(VLOOKUP($A291,Baggrundsark!$AP$4:$AU$2502,2,FALSE),"")</f>
        <v/>
      </c>
      <c r="C291" s="71" t="str">
        <f>IFERROR(VLOOKUP($A291,Baggrundsark!$AP$4:$AU$2502,3,FALSE),"")</f>
        <v/>
      </c>
      <c r="D291" s="71" t="str">
        <f>IFERROR(VLOOKUP($A291,Baggrundsark!$AP$4:$AU$2502,4,FALSE),"")</f>
        <v/>
      </c>
      <c r="E291" s="71" t="str">
        <f>IFERROR(VLOOKUP($A291,Baggrundsark!$AP$4:$AW$2502,5,FALSE),"")</f>
        <v/>
      </c>
      <c r="F291" s="71" t="str">
        <f>IF(IFERROR(VLOOKUP($A291,Baggrundsark!$AP$4:$AW$2502,6,FALSE),"")=0,"",IFERROR(VLOOKUP($A291,Baggrundsark!$AP$4:$AW$2502,6,FALSE),""))</f>
        <v/>
      </c>
      <c r="G291" s="79"/>
      <c r="H291" s="80" t="str">
        <f t="shared" si="12"/>
        <v/>
      </c>
      <c r="I291" s="79"/>
      <c r="J291" s="79"/>
      <c r="K291" s="79"/>
      <c r="L291" s="79"/>
      <c r="M291" s="79"/>
      <c r="N291" s="81" t="str">
        <f t="shared" si="13"/>
        <v/>
      </c>
      <c r="O291" s="90" t="str">
        <f t="shared" si="14"/>
        <v/>
      </c>
      <c r="Q291" s="126"/>
      <c r="R291" s="126"/>
      <c r="S291" s="126"/>
    </row>
    <row r="292" spans="1:19" x14ac:dyDescent="0.25">
      <c r="A292" s="29">
        <v>289</v>
      </c>
      <c r="B292" s="71" t="str">
        <f>IFERROR(VLOOKUP($A292,Baggrundsark!$AP$4:$AU$2502,2,FALSE),"")</f>
        <v/>
      </c>
      <c r="C292" s="71" t="str">
        <f>IFERROR(VLOOKUP($A292,Baggrundsark!$AP$4:$AU$2502,3,FALSE),"")</f>
        <v/>
      </c>
      <c r="D292" s="71" t="str">
        <f>IFERROR(VLOOKUP($A292,Baggrundsark!$AP$4:$AU$2502,4,FALSE),"")</f>
        <v/>
      </c>
      <c r="E292" s="71" t="str">
        <f>IFERROR(VLOOKUP($A292,Baggrundsark!$AP$4:$AW$2502,5,FALSE),"")</f>
        <v/>
      </c>
      <c r="F292" s="71" t="str">
        <f>IF(IFERROR(VLOOKUP($A292,Baggrundsark!$AP$4:$AW$2502,6,FALSE),"")=0,"",IFERROR(VLOOKUP($A292,Baggrundsark!$AP$4:$AW$2502,6,FALSE),""))</f>
        <v/>
      </c>
      <c r="G292" s="77"/>
      <c r="H292" s="80" t="str">
        <f t="shared" si="12"/>
        <v/>
      </c>
      <c r="I292" s="77"/>
      <c r="J292" s="77"/>
      <c r="K292" s="77"/>
      <c r="L292" s="77"/>
      <c r="M292" s="77"/>
      <c r="N292" s="81" t="str">
        <f t="shared" si="13"/>
        <v/>
      </c>
      <c r="O292" s="90" t="str">
        <f t="shared" si="14"/>
        <v/>
      </c>
      <c r="Q292" s="126"/>
      <c r="R292" s="126"/>
      <c r="S292" s="126"/>
    </row>
    <row r="293" spans="1:19" x14ac:dyDescent="0.25">
      <c r="A293" s="29">
        <v>290</v>
      </c>
      <c r="B293" s="71" t="str">
        <f>IFERROR(VLOOKUP($A293,Baggrundsark!$AP$4:$AU$2502,2,FALSE),"")</f>
        <v/>
      </c>
      <c r="C293" s="71" t="str">
        <f>IFERROR(VLOOKUP($A293,Baggrundsark!$AP$4:$AU$2502,3,FALSE),"")</f>
        <v/>
      </c>
      <c r="D293" s="71" t="str">
        <f>IFERROR(VLOOKUP($A293,Baggrundsark!$AP$4:$AU$2502,4,FALSE),"")</f>
        <v/>
      </c>
      <c r="E293" s="71" t="str">
        <f>IFERROR(VLOOKUP($A293,Baggrundsark!$AP$4:$AW$2502,5,FALSE),"")</f>
        <v/>
      </c>
      <c r="F293" s="71" t="str">
        <f>IF(IFERROR(VLOOKUP($A293,Baggrundsark!$AP$4:$AW$2502,6,FALSE),"")=0,"",IFERROR(VLOOKUP($A293,Baggrundsark!$AP$4:$AW$2502,6,FALSE),""))</f>
        <v/>
      </c>
      <c r="G293" s="79"/>
      <c r="H293" s="80" t="str">
        <f t="shared" si="12"/>
        <v/>
      </c>
      <c r="I293" s="79"/>
      <c r="J293" s="79"/>
      <c r="K293" s="79"/>
      <c r="L293" s="79"/>
      <c r="M293" s="79"/>
      <c r="N293" s="81" t="str">
        <f t="shared" si="13"/>
        <v/>
      </c>
      <c r="O293" s="90" t="str">
        <f t="shared" si="14"/>
        <v/>
      </c>
      <c r="Q293" s="126"/>
      <c r="R293" s="126"/>
      <c r="S293" s="126"/>
    </row>
    <row r="294" spans="1:19" x14ac:dyDescent="0.25">
      <c r="A294" s="29">
        <v>291</v>
      </c>
      <c r="B294" s="71" t="str">
        <f>IFERROR(VLOOKUP($A294,Baggrundsark!$AP$4:$AU$2502,2,FALSE),"")</f>
        <v/>
      </c>
      <c r="C294" s="71" t="str">
        <f>IFERROR(VLOOKUP($A294,Baggrundsark!$AP$4:$AU$2502,3,FALSE),"")</f>
        <v/>
      </c>
      <c r="D294" s="71" t="str">
        <f>IFERROR(VLOOKUP($A294,Baggrundsark!$AP$4:$AU$2502,4,FALSE),"")</f>
        <v/>
      </c>
      <c r="E294" s="71" t="str">
        <f>IFERROR(VLOOKUP($A294,Baggrundsark!$AP$4:$AW$2502,5,FALSE),"")</f>
        <v/>
      </c>
      <c r="F294" s="71" t="str">
        <f>IF(IFERROR(VLOOKUP($A294,Baggrundsark!$AP$4:$AW$2502,6,FALSE),"")=0,"",IFERROR(VLOOKUP($A294,Baggrundsark!$AP$4:$AW$2502,6,FALSE),""))</f>
        <v/>
      </c>
      <c r="G294" s="77"/>
      <c r="H294" s="80" t="str">
        <f t="shared" si="12"/>
        <v/>
      </c>
      <c r="I294" s="77"/>
      <c r="J294" s="77"/>
      <c r="K294" s="77"/>
      <c r="L294" s="77"/>
      <c r="M294" s="77"/>
      <c r="N294" s="81" t="str">
        <f t="shared" si="13"/>
        <v/>
      </c>
      <c r="O294" s="90" t="str">
        <f t="shared" si="14"/>
        <v/>
      </c>
      <c r="Q294" s="126"/>
      <c r="R294" s="126"/>
      <c r="S294" s="126"/>
    </row>
    <row r="295" spans="1:19" x14ac:dyDescent="0.25">
      <c r="A295" s="29">
        <v>292</v>
      </c>
      <c r="B295" s="71" t="str">
        <f>IFERROR(VLOOKUP($A295,Baggrundsark!$AP$4:$AU$2502,2,FALSE),"")</f>
        <v/>
      </c>
      <c r="C295" s="71" t="str">
        <f>IFERROR(VLOOKUP($A295,Baggrundsark!$AP$4:$AU$2502,3,FALSE),"")</f>
        <v/>
      </c>
      <c r="D295" s="71" t="str">
        <f>IFERROR(VLOOKUP($A295,Baggrundsark!$AP$4:$AU$2502,4,FALSE),"")</f>
        <v/>
      </c>
      <c r="E295" s="71" t="str">
        <f>IFERROR(VLOOKUP($A295,Baggrundsark!$AP$4:$AW$2502,5,FALSE),"")</f>
        <v/>
      </c>
      <c r="F295" s="71" t="str">
        <f>IF(IFERROR(VLOOKUP($A295,Baggrundsark!$AP$4:$AW$2502,6,FALSE),"")=0,"",IFERROR(VLOOKUP($A295,Baggrundsark!$AP$4:$AW$2502,6,FALSE),""))</f>
        <v/>
      </c>
      <c r="G295" s="79"/>
      <c r="H295" s="80" t="str">
        <f t="shared" si="12"/>
        <v/>
      </c>
      <c r="I295" s="79"/>
      <c r="J295" s="79"/>
      <c r="K295" s="79"/>
      <c r="L295" s="79"/>
      <c r="M295" s="79"/>
      <c r="N295" s="81" t="str">
        <f t="shared" si="13"/>
        <v/>
      </c>
      <c r="O295" s="90" t="str">
        <f t="shared" si="14"/>
        <v/>
      </c>
      <c r="Q295" s="126"/>
      <c r="R295" s="126"/>
      <c r="S295" s="126"/>
    </row>
    <row r="296" spans="1:19" x14ac:dyDescent="0.25">
      <c r="A296" s="29">
        <v>293</v>
      </c>
      <c r="B296" s="71" t="str">
        <f>IFERROR(VLOOKUP($A296,Baggrundsark!$AP$4:$AU$2502,2,FALSE),"")</f>
        <v/>
      </c>
      <c r="C296" s="71" t="str">
        <f>IFERROR(VLOOKUP($A296,Baggrundsark!$AP$4:$AU$2502,3,FALSE),"")</f>
        <v/>
      </c>
      <c r="D296" s="71" t="str">
        <f>IFERROR(VLOOKUP($A296,Baggrundsark!$AP$4:$AU$2502,4,FALSE),"")</f>
        <v/>
      </c>
      <c r="E296" s="71" t="str">
        <f>IFERROR(VLOOKUP($A296,Baggrundsark!$AP$4:$AW$2502,5,FALSE),"")</f>
        <v/>
      </c>
      <c r="F296" s="71" t="str">
        <f>IF(IFERROR(VLOOKUP($A296,Baggrundsark!$AP$4:$AW$2502,6,FALSE),"")=0,"",IFERROR(VLOOKUP($A296,Baggrundsark!$AP$4:$AW$2502,6,FALSE),""))</f>
        <v/>
      </c>
      <c r="G296" s="77"/>
      <c r="H296" s="80" t="str">
        <f t="shared" si="12"/>
        <v/>
      </c>
      <c r="I296" s="77"/>
      <c r="J296" s="77"/>
      <c r="K296" s="77"/>
      <c r="L296" s="77"/>
      <c r="M296" s="77"/>
      <c r="N296" s="81" t="str">
        <f t="shared" si="13"/>
        <v/>
      </c>
      <c r="O296" s="90" t="str">
        <f t="shared" si="14"/>
        <v/>
      </c>
      <c r="Q296" s="126"/>
      <c r="R296" s="126"/>
      <c r="S296" s="126"/>
    </row>
    <row r="297" spans="1:19" x14ac:dyDescent="0.25">
      <c r="A297" s="29">
        <v>294</v>
      </c>
      <c r="B297" s="71" t="str">
        <f>IFERROR(VLOOKUP($A297,Baggrundsark!$AP$4:$AU$2502,2,FALSE),"")</f>
        <v/>
      </c>
      <c r="C297" s="71" t="str">
        <f>IFERROR(VLOOKUP($A297,Baggrundsark!$AP$4:$AU$2502,3,FALSE),"")</f>
        <v/>
      </c>
      <c r="D297" s="71" t="str">
        <f>IFERROR(VLOOKUP($A297,Baggrundsark!$AP$4:$AU$2502,4,FALSE),"")</f>
        <v/>
      </c>
      <c r="E297" s="71" t="str">
        <f>IFERROR(VLOOKUP($A297,Baggrundsark!$AP$4:$AW$2502,5,FALSE),"")</f>
        <v/>
      </c>
      <c r="F297" s="71" t="str">
        <f>IF(IFERROR(VLOOKUP($A297,Baggrundsark!$AP$4:$AW$2502,6,FALSE),"")=0,"",IFERROR(VLOOKUP($A297,Baggrundsark!$AP$4:$AW$2502,6,FALSE),""))</f>
        <v/>
      </c>
      <c r="G297" s="79"/>
      <c r="H297" s="80" t="str">
        <f t="shared" si="12"/>
        <v/>
      </c>
      <c r="I297" s="79"/>
      <c r="J297" s="79"/>
      <c r="K297" s="79"/>
      <c r="L297" s="79"/>
      <c r="M297" s="79"/>
      <c r="N297" s="81" t="str">
        <f t="shared" si="13"/>
        <v/>
      </c>
      <c r="O297" s="90" t="str">
        <f t="shared" si="14"/>
        <v/>
      </c>
      <c r="Q297" s="126"/>
      <c r="R297" s="126"/>
      <c r="S297" s="126"/>
    </row>
    <row r="298" spans="1:19" x14ac:dyDescent="0.25">
      <c r="A298" s="29">
        <v>295</v>
      </c>
      <c r="B298" s="71" t="str">
        <f>IFERROR(VLOOKUP($A298,Baggrundsark!$AP$4:$AU$2502,2,FALSE),"")</f>
        <v/>
      </c>
      <c r="C298" s="71" t="str">
        <f>IFERROR(VLOOKUP($A298,Baggrundsark!$AP$4:$AU$2502,3,FALSE),"")</f>
        <v/>
      </c>
      <c r="D298" s="71" t="str">
        <f>IFERROR(VLOOKUP($A298,Baggrundsark!$AP$4:$AU$2502,4,FALSE),"")</f>
        <v/>
      </c>
      <c r="E298" s="71" t="str">
        <f>IFERROR(VLOOKUP($A298,Baggrundsark!$AP$4:$AW$2502,5,FALSE),"")</f>
        <v/>
      </c>
      <c r="F298" s="71" t="str">
        <f>IF(IFERROR(VLOOKUP($A298,Baggrundsark!$AP$4:$AW$2502,6,FALSE),"")=0,"",IFERROR(VLOOKUP($A298,Baggrundsark!$AP$4:$AW$2502,6,FALSE),""))</f>
        <v/>
      </c>
      <c r="G298" s="77"/>
      <c r="H298" s="80" t="str">
        <f t="shared" si="12"/>
        <v/>
      </c>
      <c r="I298" s="77"/>
      <c r="J298" s="77"/>
      <c r="K298" s="77"/>
      <c r="L298" s="77"/>
      <c r="M298" s="77"/>
      <c r="N298" s="81" t="str">
        <f t="shared" si="13"/>
        <v/>
      </c>
      <c r="O298" s="90" t="str">
        <f t="shared" si="14"/>
        <v/>
      </c>
      <c r="Q298" s="126"/>
      <c r="R298" s="126"/>
      <c r="S298" s="126"/>
    </row>
    <row r="299" spans="1:19" x14ac:dyDescent="0.25">
      <c r="A299" s="29">
        <v>296</v>
      </c>
      <c r="B299" s="71" t="str">
        <f>IFERROR(VLOOKUP($A299,Baggrundsark!$AP$4:$AU$2502,2,FALSE),"")</f>
        <v/>
      </c>
      <c r="C299" s="71" t="str">
        <f>IFERROR(VLOOKUP($A299,Baggrundsark!$AP$4:$AU$2502,3,FALSE),"")</f>
        <v/>
      </c>
      <c r="D299" s="71" t="str">
        <f>IFERROR(VLOOKUP($A299,Baggrundsark!$AP$4:$AU$2502,4,FALSE),"")</f>
        <v/>
      </c>
      <c r="E299" s="71" t="str">
        <f>IFERROR(VLOOKUP($A299,Baggrundsark!$AP$4:$AW$2502,5,FALSE),"")</f>
        <v/>
      </c>
      <c r="F299" s="71" t="str">
        <f>IF(IFERROR(VLOOKUP($A299,Baggrundsark!$AP$4:$AW$2502,6,FALSE),"")=0,"",IFERROR(VLOOKUP($A299,Baggrundsark!$AP$4:$AW$2502,6,FALSE),""))</f>
        <v/>
      </c>
      <c r="G299" s="79"/>
      <c r="H299" s="80" t="str">
        <f t="shared" si="12"/>
        <v/>
      </c>
      <c r="I299" s="79"/>
      <c r="J299" s="79"/>
      <c r="K299" s="79"/>
      <c r="L299" s="79"/>
      <c r="M299" s="79"/>
      <c r="N299" s="81" t="str">
        <f t="shared" si="13"/>
        <v/>
      </c>
      <c r="O299" s="90" t="str">
        <f t="shared" si="14"/>
        <v/>
      </c>
      <c r="Q299" s="126"/>
      <c r="R299" s="126"/>
      <c r="S299" s="126"/>
    </row>
    <row r="300" spans="1:19" x14ac:dyDescent="0.25">
      <c r="A300" s="29">
        <v>297</v>
      </c>
      <c r="B300" s="71" t="str">
        <f>IFERROR(VLOOKUP($A300,Baggrundsark!$AP$4:$AU$2502,2,FALSE),"")</f>
        <v/>
      </c>
      <c r="C300" s="71" t="str">
        <f>IFERROR(VLOOKUP($A300,Baggrundsark!$AP$4:$AU$2502,3,FALSE),"")</f>
        <v/>
      </c>
      <c r="D300" s="71" t="str">
        <f>IFERROR(VLOOKUP($A300,Baggrundsark!$AP$4:$AU$2502,4,FALSE),"")</f>
        <v/>
      </c>
      <c r="E300" s="71" t="str">
        <f>IFERROR(VLOOKUP($A300,Baggrundsark!$AP$4:$AW$2502,5,FALSE),"")</f>
        <v/>
      </c>
      <c r="F300" s="71" t="str">
        <f>IF(IFERROR(VLOOKUP($A300,Baggrundsark!$AP$4:$AW$2502,6,FALSE),"")=0,"",IFERROR(VLOOKUP($A300,Baggrundsark!$AP$4:$AW$2502,6,FALSE),""))</f>
        <v/>
      </c>
      <c r="G300" s="77"/>
      <c r="H300" s="80" t="str">
        <f t="shared" si="12"/>
        <v/>
      </c>
      <c r="I300" s="77"/>
      <c r="J300" s="77"/>
      <c r="K300" s="77"/>
      <c r="L300" s="77"/>
      <c r="M300" s="77"/>
      <c r="N300" s="81" t="str">
        <f t="shared" si="13"/>
        <v/>
      </c>
      <c r="O300" s="90" t="str">
        <f t="shared" si="14"/>
        <v/>
      </c>
      <c r="Q300" s="126"/>
      <c r="R300" s="126"/>
      <c r="S300" s="126"/>
    </row>
    <row r="301" spans="1:19" x14ac:dyDescent="0.25">
      <c r="A301" s="29">
        <v>298</v>
      </c>
      <c r="B301" s="71" t="str">
        <f>IFERROR(VLOOKUP($A301,Baggrundsark!$AP$4:$AU$2502,2,FALSE),"")</f>
        <v/>
      </c>
      <c r="C301" s="71" t="str">
        <f>IFERROR(VLOOKUP($A301,Baggrundsark!$AP$4:$AU$2502,3,FALSE),"")</f>
        <v/>
      </c>
      <c r="D301" s="71" t="str">
        <f>IFERROR(VLOOKUP($A301,Baggrundsark!$AP$4:$AU$2502,4,FALSE),"")</f>
        <v/>
      </c>
      <c r="E301" s="71" t="str">
        <f>IFERROR(VLOOKUP($A301,Baggrundsark!$AP$4:$AW$2502,5,FALSE),"")</f>
        <v/>
      </c>
      <c r="F301" s="71" t="str">
        <f>IF(IFERROR(VLOOKUP($A301,Baggrundsark!$AP$4:$AW$2502,6,FALSE),"")=0,"",IFERROR(VLOOKUP($A301,Baggrundsark!$AP$4:$AW$2502,6,FALSE),""))</f>
        <v/>
      </c>
      <c r="G301" s="79"/>
      <c r="H301" s="80" t="str">
        <f t="shared" si="12"/>
        <v/>
      </c>
      <c r="I301" s="79"/>
      <c r="J301" s="79"/>
      <c r="K301" s="79"/>
      <c r="L301" s="79"/>
      <c r="M301" s="79"/>
      <c r="N301" s="81" t="str">
        <f t="shared" si="13"/>
        <v/>
      </c>
      <c r="O301" s="90" t="str">
        <f t="shared" si="14"/>
        <v/>
      </c>
      <c r="Q301" s="126"/>
      <c r="R301" s="126"/>
      <c r="S301" s="126"/>
    </row>
    <row r="302" spans="1:19" x14ac:dyDescent="0.25">
      <c r="A302" s="29">
        <v>299</v>
      </c>
      <c r="B302" s="71" t="str">
        <f>IFERROR(VLOOKUP($A302,Baggrundsark!$AP$4:$AU$2502,2,FALSE),"")</f>
        <v/>
      </c>
      <c r="C302" s="71" t="str">
        <f>IFERROR(VLOOKUP($A302,Baggrundsark!$AP$4:$AU$2502,3,FALSE),"")</f>
        <v/>
      </c>
      <c r="D302" s="71" t="str">
        <f>IFERROR(VLOOKUP($A302,Baggrundsark!$AP$4:$AU$2502,4,FALSE),"")</f>
        <v/>
      </c>
      <c r="E302" s="71" t="str">
        <f>IFERROR(VLOOKUP($A302,Baggrundsark!$AP$4:$AW$2502,5,FALSE),"")</f>
        <v/>
      </c>
      <c r="F302" s="71" t="str">
        <f>IF(IFERROR(VLOOKUP($A302,Baggrundsark!$AP$4:$AW$2502,6,FALSE),"")=0,"",IFERROR(VLOOKUP($A302,Baggrundsark!$AP$4:$AW$2502,6,FALSE),""))</f>
        <v/>
      </c>
      <c r="G302" s="77"/>
      <c r="H302" s="80" t="str">
        <f t="shared" si="12"/>
        <v/>
      </c>
      <c r="I302" s="77"/>
      <c r="J302" s="77"/>
      <c r="K302" s="77"/>
      <c r="L302" s="77"/>
      <c r="M302" s="77"/>
      <c r="N302" s="81" t="str">
        <f t="shared" si="13"/>
        <v/>
      </c>
      <c r="O302" s="90" t="str">
        <f t="shared" si="14"/>
        <v/>
      </c>
      <c r="Q302" s="126"/>
      <c r="R302" s="126"/>
      <c r="S302" s="126"/>
    </row>
    <row r="303" spans="1:19" x14ac:dyDescent="0.25">
      <c r="A303" s="29">
        <v>300</v>
      </c>
      <c r="B303" s="71" t="str">
        <f>IFERROR(VLOOKUP($A303,Baggrundsark!$AP$4:$AU$2502,2,FALSE),"")</f>
        <v/>
      </c>
      <c r="C303" s="71" t="str">
        <f>IFERROR(VLOOKUP($A303,Baggrundsark!$AP$4:$AU$2502,3,FALSE),"")</f>
        <v/>
      </c>
      <c r="D303" s="71" t="str">
        <f>IFERROR(VLOOKUP($A303,Baggrundsark!$AP$4:$AU$2502,4,FALSE),"")</f>
        <v/>
      </c>
      <c r="E303" s="71" t="str">
        <f>IFERROR(VLOOKUP($A303,Baggrundsark!$AP$4:$AW$2502,5,FALSE),"")</f>
        <v/>
      </c>
      <c r="F303" s="71" t="str">
        <f>IF(IFERROR(VLOOKUP($A303,Baggrundsark!$AP$4:$AW$2502,6,FALSE),"")=0,"",IFERROR(VLOOKUP($A303,Baggrundsark!$AP$4:$AW$2502,6,FALSE),""))</f>
        <v/>
      </c>
      <c r="G303" s="79"/>
      <c r="H303" s="80" t="str">
        <f t="shared" si="12"/>
        <v/>
      </c>
      <c r="I303" s="79"/>
      <c r="J303" s="79"/>
      <c r="K303" s="79"/>
      <c r="L303" s="79"/>
      <c r="M303" s="79"/>
      <c r="N303" s="81" t="str">
        <f t="shared" si="13"/>
        <v/>
      </c>
      <c r="O303" s="90" t="str">
        <f t="shared" si="14"/>
        <v/>
      </c>
      <c r="Q303" s="126"/>
      <c r="R303" s="126"/>
      <c r="S303" s="126"/>
    </row>
    <row r="304" spans="1:19" x14ac:dyDescent="0.25">
      <c r="A304" s="29">
        <v>301</v>
      </c>
      <c r="B304" s="71" t="str">
        <f>IFERROR(VLOOKUP($A304,Baggrundsark!$AP$4:$AU$2502,2,FALSE),"")</f>
        <v/>
      </c>
      <c r="C304" s="71" t="str">
        <f>IFERROR(VLOOKUP($A304,Baggrundsark!$AP$4:$AU$2502,3,FALSE),"")</f>
        <v/>
      </c>
      <c r="D304" s="71" t="str">
        <f>IFERROR(VLOOKUP($A304,Baggrundsark!$AP$4:$AU$2502,4,FALSE),"")</f>
        <v/>
      </c>
      <c r="E304" s="71" t="str">
        <f>IFERROR(VLOOKUP($A304,Baggrundsark!$AP$4:$AW$2502,5,FALSE),"")</f>
        <v/>
      </c>
      <c r="F304" s="71" t="str">
        <f>IF(IFERROR(VLOOKUP($A304,Baggrundsark!$AP$4:$AW$2502,6,FALSE),"")=0,"",IFERROR(VLOOKUP($A304,Baggrundsark!$AP$4:$AW$2502,6,FALSE),""))</f>
        <v/>
      </c>
      <c r="G304" s="77"/>
      <c r="H304" s="80" t="str">
        <f t="shared" si="12"/>
        <v/>
      </c>
      <c r="I304" s="77"/>
      <c r="J304" s="77"/>
      <c r="K304" s="77"/>
      <c r="L304" s="77"/>
      <c r="M304" s="77"/>
      <c r="N304" s="81" t="str">
        <f t="shared" si="13"/>
        <v/>
      </c>
      <c r="O304" s="90" t="str">
        <f t="shared" si="14"/>
        <v/>
      </c>
      <c r="Q304" s="126"/>
      <c r="R304" s="126"/>
      <c r="S304" s="126"/>
    </row>
    <row r="305" spans="1:19" x14ac:dyDescent="0.25">
      <c r="A305" s="29">
        <v>302</v>
      </c>
      <c r="B305" s="71" t="str">
        <f>IFERROR(VLOOKUP($A305,Baggrundsark!$AP$4:$AU$2502,2,FALSE),"")</f>
        <v/>
      </c>
      <c r="C305" s="71" t="str">
        <f>IFERROR(VLOOKUP($A305,Baggrundsark!$AP$4:$AU$2502,3,FALSE),"")</f>
        <v/>
      </c>
      <c r="D305" s="71" t="str">
        <f>IFERROR(VLOOKUP($A305,Baggrundsark!$AP$4:$AU$2502,4,FALSE),"")</f>
        <v/>
      </c>
      <c r="E305" s="71" t="str">
        <f>IFERROR(VLOOKUP($A305,Baggrundsark!$AP$4:$AW$2502,5,FALSE),"")</f>
        <v/>
      </c>
      <c r="F305" s="71" t="str">
        <f>IF(IFERROR(VLOOKUP($A305,Baggrundsark!$AP$4:$AW$2502,6,FALSE),"")=0,"",IFERROR(VLOOKUP($A305,Baggrundsark!$AP$4:$AW$2502,6,FALSE),""))</f>
        <v/>
      </c>
      <c r="G305" s="79"/>
      <c r="H305" s="80" t="str">
        <f t="shared" si="12"/>
        <v/>
      </c>
      <c r="I305" s="79"/>
      <c r="J305" s="79"/>
      <c r="K305" s="79"/>
      <c r="L305" s="79"/>
      <c r="M305" s="79"/>
      <c r="N305" s="81" t="str">
        <f t="shared" si="13"/>
        <v/>
      </c>
      <c r="O305" s="90" t="str">
        <f t="shared" si="14"/>
        <v/>
      </c>
      <c r="Q305" s="126"/>
      <c r="R305" s="126"/>
      <c r="S305" s="126"/>
    </row>
    <row r="306" spans="1:19" x14ac:dyDescent="0.25">
      <c r="A306" s="29">
        <v>303</v>
      </c>
      <c r="B306" s="71" t="str">
        <f>IFERROR(VLOOKUP($A306,Baggrundsark!$AP$4:$AU$2502,2,FALSE),"")</f>
        <v/>
      </c>
      <c r="C306" s="71" t="str">
        <f>IFERROR(VLOOKUP($A306,Baggrundsark!$AP$4:$AU$2502,3,FALSE),"")</f>
        <v/>
      </c>
      <c r="D306" s="71" t="str">
        <f>IFERROR(VLOOKUP($A306,Baggrundsark!$AP$4:$AU$2502,4,FALSE),"")</f>
        <v/>
      </c>
      <c r="E306" s="71" t="str">
        <f>IFERROR(VLOOKUP($A306,Baggrundsark!$AP$4:$AW$2502,5,FALSE),"")</f>
        <v/>
      </c>
      <c r="F306" s="71" t="str">
        <f>IF(IFERROR(VLOOKUP($A306,Baggrundsark!$AP$4:$AW$2502,6,FALSE),"")=0,"",IFERROR(VLOOKUP($A306,Baggrundsark!$AP$4:$AW$2502,6,FALSE),""))</f>
        <v/>
      </c>
      <c r="G306" s="77"/>
      <c r="H306" s="80" t="str">
        <f t="shared" si="12"/>
        <v/>
      </c>
      <c r="I306" s="77"/>
      <c r="J306" s="77"/>
      <c r="K306" s="77"/>
      <c r="L306" s="77"/>
      <c r="M306" s="77"/>
      <c r="N306" s="81" t="str">
        <f t="shared" si="13"/>
        <v/>
      </c>
      <c r="O306" s="90" t="str">
        <f t="shared" si="14"/>
        <v/>
      </c>
      <c r="Q306" s="126"/>
      <c r="R306" s="126"/>
      <c r="S306" s="126"/>
    </row>
    <row r="307" spans="1:19" x14ac:dyDescent="0.25">
      <c r="A307" s="29">
        <v>304</v>
      </c>
      <c r="B307" s="71" t="str">
        <f>IFERROR(VLOOKUP($A307,Baggrundsark!$AP$4:$AU$2502,2,FALSE),"")</f>
        <v/>
      </c>
      <c r="C307" s="71" t="str">
        <f>IFERROR(VLOOKUP($A307,Baggrundsark!$AP$4:$AU$2502,3,FALSE),"")</f>
        <v/>
      </c>
      <c r="D307" s="71" t="str">
        <f>IFERROR(VLOOKUP($A307,Baggrundsark!$AP$4:$AU$2502,4,FALSE),"")</f>
        <v/>
      </c>
      <c r="E307" s="71" t="str">
        <f>IFERROR(VLOOKUP($A307,Baggrundsark!$AP$4:$AW$2502,5,FALSE),"")</f>
        <v/>
      </c>
      <c r="F307" s="71" t="str">
        <f>IF(IFERROR(VLOOKUP($A307,Baggrundsark!$AP$4:$AW$2502,6,FALSE),"")=0,"",IFERROR(VLOOKUP($A307,Baggrundsark!$AP$4:$AW$2502,6,FALSE),""))</f>
        <v/>
      </c>
      <c r="G307" s="79"/>
      <c r="H307" s="80" t="str">
        <f t="shared" si="12"/>
        <v/>
      </c>
      <c r="I307" s="79"/>
      <c r="J307" s="79"/>
      <c r="K307" s="79"/>
      <c r="L307" s="79"/>
      <c r="M307" s="79"/>
      <c r="N307" s="81" t="str">
        <f t="shared" si="13"/>
        <v/>
      </c>
      <c r="O307" s="90" t="str">
        <f t="shared" si="14"/>
        <v/>
      </c>
      <c r="Q307" s="126"/>
      <c r="R307" s="126"/>
      <c r="S307" s="126"/>
    </row>
    <row r="308" spans="1:19" x14ac:dyDescent="0.25">
      <c r="A308" s="29">
        <v>305</v>
      </c>
      <c r="B308" s="71" t="str">
        <f>IFERROR(VLOOKUP($A308,Baggrundsark!$AP$4:$AU$2502,2,FALSE),"")</f>
        <v/>
      </c>
      <c r="C308" s="71" t="str">
        <f>IFERROR(VLOOKUP($A308,Baggrundsark!$AP$4:$AU$2502,3,FALSE),"")</f>
        <v/>
      </c>
      <c r="D308" s="71" t="str">
        <f>IFERROR(VLOOKUP($A308,Baggrundsark!$AP$4:$AU$2502,4,FALSE),"")</f>
        <v/>
      </c>
      <c r="E308" s="71" t="str">
        <f>IFERROR(VLOOKUP($A308,Baggrundsark!$AP$4:$AW$2502,5,FALSE),"")</f>
        <v/>
      </c>
      <c r="F308" s="71" t="str">
        <f>IF(IFERROR(VLOOKUP($A308,Baggrundsark!$AP$4:$AW$2502,6,FALSE),"")=0,"",IFERROR(VLOOKUP($A308,Baggrundsark!$AP$4:$AW$2502,6,FALSE),""))</f>
        <v/>
      </c>
      <c r="G308" s="77"/>
      <c r="H308" s="80" t="str">
        <f t="shared" si="12"/>
        <v/>
      </c>
      <c r="I308" s="77"/>
      <c r="J308" s="77"/>
      <c r="K308" s="77"/>
      <c r="L308" s="77"/>
      <c r="M308" s="77"/>
      <c r="N308" s="81" t="str">
        <f t="shared" si="13"/>
        <v/>
      </c>
      <c r="O308" s="90" t="str">
        <f t="shared" si="14"/>
        <v/>
      </c>
      <c r="Q308" s="126"/>
      <c r="R308" s="126"/>
      <c r="S308" s="126"/>
    </row>
    <row r="309" spans="1:19" x14ac:dyDescent="0.25">
      <c r="A309" s="29">
        <v>306</v>
      </c>
      <c r="B309" s="71" t="str">
        <f>IFERROR(VLOOKUP($A309,Baggrundsark!$AP$4:$AU$2502,2,FALSE),"")</f>
        <v/>
      </c>
      <c r="C309" s="71" t="str">
        <f>IFERROR(VLOOKUP($A309,Baggrundsark!$AP$4:$AU$2502,3,FALSE),"")</f>
        <v/>
      </c>
      <c r="D309" s="71" t="str">
        <f>IFERROR(VLOOKUP($A309,Baggrundsark!$AP$4:$AU$2502,4,FALSE),"")</f>
        <v/>
      </c>
      <c r="E309" s="71" t="str">
        <f>IFERROR(VLOOKUP($A309,Baggrundsark!$AP$4:$AW$2502,5,FALSE),"")</f>
        <v/>
      </c>
      <c r="F309" s="71" t="str">
        <f>IF(IFERROR(VLOOKUP($A309,Baggrundsark!$AP$4:$AW$2502,6,FALSE),"")=0,"",IFERROR(VLOOKUP($A309,Baggrundsark!$AP$4:$AW$2502,6,FALSE),""))</f>
        <v/>
      </c>
      <c r="G309" s="79"/>
      <c r="H309" s="80" t="str">
        <f t="shared" si="12"/>
        <v/>
      </c>
      <c r="I309" s="79"/>
      <c r="J309" s="79"/>
      <c r="K309" s="79"/>
      <c r="L309" s="79"/>
      <c r="M309" s="79"/>
      <c r="N309" s="81" t="str">
        <f t="shared" si="13"/>
        <v/>
      </c>
      <c r="O309" s="90" t="str">
        <f t="shared" si="14"/>
        <v/>
      </c>
      <c r="Q309" s="126"/>
      <c r="R309" s="126"/>
      <c r="S309" s="126"/>
    </row>
    <row r="310" spans="1:19" x14ac:dyDescent="0.25">
      <c r="A310" s="29">
        <v>307</v>
      </c>
      <c r="B310" s="71" t="str">
        <f>IFERROR(VLOOKUP($A310,Baggrundsark!$AP$4:$AU$2502,2,FALSE),"")</f>
        <v/>
      </c>
      <c r="C310" s="71" t="str">
        <f>IFERROR(VLOOKUP($A310,Baggrundsark!$AP$4:$AU$2502,3,FALSE),"")</f>
        <v/>
      </c>
      <c r="D310" s="71" t="str">
        <f>IFERROR(VLOOKUP($A310,Baggrundsark!$AP$4:$AU$2502,4,FALSE),"")</f>
        <v/>
      </c>
      <c r="E310" s="71" t="str">
        <f>IFERROR(VLOOKUP($A310,Baggrundsark!$AP$4:$AW$2502,5,FALSE),"")</f>
        <v/>
      </c>
      <c r="F310" s="71" t="str">
        <f>IF(IFERROR(VLOOKUP($A310,Baggrundsark!$AP$4:$AW$2502,6,FALSE),"")=0,"",IFERROR(VLOOKUP($A310,Baggrundsark!$AP$4:$AW$2502,6,FALSE),""))</f>
        <v/>
      </c>
      <c r="G310" s="77"/>
      <c r="H310" s="80" t="str">
        <f t="shared" si="12"/>
        <v/>
      </c>
      <c r="I310" s="77"/>
      <c r="J310" s="77"/>
      <c r="K310" s="77"/>
      <c r="L310" s="77"/>
      <c r="M310" s="77"/>
      <c r="N310" s="81" t="str">
        <f t="shared" si="13"/>
        <v/>
      </c>
      <c r="O310" s="90" t="str">
        <f t="shared" si="14"/>
        <v/>
      </c>
      <c r="Q310" s="126"/>
      <c r="R310" s="126"/>
      <c r="S310" s="126"/>
    </row>
    <row r="311" spans="1:19" x14ac:dyDescent="0.25">
      <c r="A311" s="29">
        <v>308</v>
      </c>
      <c r="B311" s="71" t="str">
        <f>IFERROR(VLOOKUP($A311,Baggrundsark!$AP$4:$AU$2502,2,FALSE),"")</f>
        <v/>
      </c>
      <c r="C311" s="71" t="str">
        <f>IFERROR(VLOOKUP($A311,Baggrundsark!$AP$4:$AU$2502,3,FALSE),"")</f>
        <v/>
      </c>
      <c r="D311" s="71" t="str">
        <f>IFERROR(VLOOKUP($A311,Baggrundsark!$AP$4:$AU$2502,4,FALSE),"")</f>
        <v/>
      </c>
      <c r="E311" s="71" t="str">
        <f>IFERROR(VLOOKUP($A311,Baggrundsark!$AP$4:$AW$2502,5,FALSE),"")</f>
        <v/>
      </c>
      <c r="F311" s="71" t="str">
        <f>IF(IFERROR(VLOOKUP($A311,Baggrundsark!$AP$4:$AW$2502,6,FALSE),"")=0,"",IFERROR(VLOOKUP($A311,Baggrundsark!$AP$4:$AW$2502,6,FALSE),""))</f>
        <v/>
      </c>
      <c r="G311" s="79"/>
      <c r="H311" s="80" t="str">
        <f t="shared" si="12"/>
        <v/>
      </c>
      <c r="I311" s="79"/>
      <c r="J311" s="79"/>
      <c r="K311" s="79"/>
      <c r="L311" s="79"/>
      <c r="M311" s="79"/>
      <c r="N311" s="81" t="str">
        <f t="shared" si="13"/>
        <v/>
      </c>
      <c r="O311" s="90" t="str">
        <f t="shared" si="14"/>
        <v/>
      </c>
      <c r="Q311" s="126"/>
      <c r="R311" s="126"/>
      <c r="S311" s="126"/>
    </row>
    <row r="312" spans="1:19" x14ac:dyDescent="0.25">
      <c r="A312" s="29">
        <v>309</v>
      </c>
      <c r="B312" s="71" t="str">
        <f>IFERROR(VLOOKUP($A312,Baggrundsark!$AP$4:$AU$2502,2,FALSE),"")</f>
        <v/>
      </c>
      <c r="C312" s="71" t="str">
        <f>IFERROR(VLOOKUP($A312,Baggrundsark!$AP$4:$AU$2502,3,FALSE),"")</f>
        <v/>
      </c>
      <c r="D312" s="71" t="str">
        <f>IFERROR(VLOOKUP($A312,Baggrundsark!$AP$4:$AU$2502,4,FALSE),"")</f>
        <v/>
      </c>
      <c r="E312" s="71" t="str">
        <f>IFERROR(VLOOKUP($A312,Baggrundsark!$AP$4:$AW$2502,5,FALSE),"")</f>
        <v/>
      </c>
      <c r="F312" s="71" t="str">
        <f>IF(IFERROR(VLOOKUP($A312,Baggrundsark!$AP$4:$AW$2502,6,FALSE),"")=0,"",IFERROR(VLOOKUP($A312,Baggrundsark!$AP$4:$AW$2502,6,FALSE),""))</f>
        <v/>
      </c>
      <c r="G312" s="77"/>
      <c r="H312" s="80" t="str">
        <f t="shared" si="12"/>
        <v/>
      </c>
      <c r="I312" s="77"/>
      <c r="J312" s="77"/>
      <c r="K312" s="77"/>
      <c r="L312" s="77"/>
      <c r="M312" s="77"/>
      <c r="N312" s="81" t="str">
        <f t="shared" si="13"/>
        <v/>
      </c>
      <c r="O312" s="90" t="str">
        <f t="shared" si="14"/>
        <v/>
      </c>
      <c r="Q312" s="126"/>
      <c r="R312" s="126"/>
      <c r="S312" s="126"/>
    </row>
    <row r="313" spans="1:19" x14ac:dyDescent="0.25">
      <c r="A313" s="29">
        <v>310</v>
      </c>
      <c r="B313" s="71" t="str">
        <f>IFERROR(VLOOKUP($A313,Baggrundsark!$AP$4:$AU$2502,2,FALSE),"")</f>
        <v/>
      </c>
      <c r="C313" s="71" t="str">
        <f>IFERROR(VLOOKUP($A313,Baggrundsark!$AP$4:$AU$2502,3,FALSE),"")</f>
        <v/>
      </c>
      <c r="D313" s="71" t="str">
        <f>IFERROR(VLOOKUP($A313,Baggrundsark!$AP$4:$AU$2502,4,FALSE),"")</f>
        <v/>
      </c>
      <c r="E313" s="71" t="str">
        <f>IFERROR(VLOOKUP($A313,Baggrundsark!$AP$4:$AW$2502,5,FALSE),"")</f>
        <v/>
      </c>
      <c r="F313" s="71" t="str">
        <f>IF(IFERROR(VLOOKUP($A313,Baggrundsark!$AP$4:$AW$2502,6,FALSE),"")=0,"",IFERROR(VLOOKUP($A313,Baggrundsark!$AP$4:$AW$2502,6,FALSE),""))</f>
        <v/>
      </c>
      <c r="G313" s="79"/>
      <c r="H313" s="80" t="str">
        <f t="shared" si="12"/>
        <v/>
      </c>
      <c r="I313" s="79"/>
      <c r="J313" s="79"/>
      <c r="K313" s="79"/>
      <c r="L313" s="79"/>
      <c r="M313" s="79"/>
      <c r="N313" s="81" t="str">
        <f t="shared" si="13"/>
        <v/>
      </c>
      <c r="O313" s="90" t="str">
        <f t="shared" si="14"/>
        <v/>
      </c>
      <c r="Q313" s="126"/>
      <c r="R313" s="126"/>
      <c r="S313" s="126"/>
    </row>
    <row r="314" spans="1:19" x14ac:dyDescent="0.25">
      <c r="A314" s="29">
        <v>311</v>
      </c>
      <c r="B314" s="71" t="str">
        <f>IFERROR(VLOOKUP($A314,Baggrundsark!$AP$4:$AU$2502,2,FALSE),"")</f>
        <v/>
      </c>
      <c r="C314" s="71" t="str">
        <f>IFERROR(VLOOKUP($A314,Baggrundsark!$AP$4:$AU$2502,3,FALSE),"")</f>
        <v/>
      </c>
      <c r="D314" s="71" t="str">
        <f>IFERROR(VLOOKUP($A314,Baggrundsark!$AP$4:$AU$2502,4,FALSE),"")</f>
        <v/>
      </c>
      <c r="E314" s="71" t="str">
        <f>IFERROR(VLOOKUP($A314,Baggrundsark!$AP$4:$AW$2502,5,FALSE),"")</f>
        <v/>
      </c>
      <c r="F314" s="71" t="str">
        <f>IF(IFERROR(VLOOKUP($A314,Baggrundsark!$AP$4:$AW$2502,6,FALSE),"")=0,"",IFERROR(VLOOKUP($A314,Baggrundsark!$AP$4:$AW$2502,6,FALSE),""))</f>
        <v/>
      </c>
      <c r="G314" s="77"/>
      <c r="H314" s="80" t="str">
        <f t="shared" si="12"/>
        <v/>
      </c>
      <c r="I314" s="77"/>
      <c r="J314" s="77"/>
      <c r="K314" s="77"/>
      <c r="L314" s="77"/>
      <c r="M314" s="77"/>
      <c r="N314" s="81" t="str">
        <f t="shared" si="13"/>
        <v/>
      </c>
      <c r="O314" s="90" t="str">
        <f t="shared" si="14"/>
        <v/>
      </c>
      <c r="Q314" s="126"/>
      <c r="R314" s="126"/>
      <c r="S314" s="126"/>
    </row>
    <row r="315" spans="1:19" x14ac:dyDescent="0.25">
      <c r="A315" s="29">
        <v>312</v>
      </c>
      <c r="B315" s="71" t="str">
        <f>IFERROR(VLOOKUP($A315,Baggrundsark!$AP$4:$AU$2502,2,FALSE),"")</f>
        <v/>
      </c>
      <c r="C315" s="71" t="str">
        <f>IFERROR(VLOOKUP($A315,Baggrundsark!$AP$4:$AU$2502,3,FALSE),"")</f>
        <v/>
      </c>
      <c r="D315" s="71" t="str">
        <f>IFERROR(VLOOKUP($A315,Baggrundsark!$AP$4:$AU$2502,4,FALSE),"")</f>
        <v/>
      </c>
      <c r="E315" s="71" t="str">
        <f>IFERROR(VLOOKUP($A315,Baggrundsark!$AP$4:$AW$2502,5,FALSE),"")</f>
        <v/>
      </c>
      <c r="F315" s="71" t="str">
        <f>IF(IFERROR(VLOOKUP($A315,Baggrundsark!$AP$4:$AW$2502,6,FALSE),"")=0,"",IFERROR(VLOOKUP($A315,Baggrundsark!$AP$4:$AW$2502,6,FALSE),""))</f>
        <v/>
      </c>
      <c r="G315" s="79"/>
      <c r="H315" s="80" t="str">
        <f t="shared" si="12"/>
        <v/>
      </c>
      <c r="I315" s="79"/>
      <c r="J315" s="79"/>
      <c r="K315" s="79"/>
      <c r="L315" s="79"/>
      <c r="M315" s="79"/>
      <c r="N315" s="81" t="str">
        <f t="shared" si="13"/>
        <v/>
      </c>
      <c r="O315" s="90" t="str">
        <f t="shared" si="14"/>
        <v/>
      </c>
      <c r="Q315" s="126"/>
      <c r="R315" s="126"/>
      <c r="S315" s="126"/>
    </row>
    <row r="316" spans="1:19" x14ac:dyDescent="0.25">
      <c r="A316" s="29">
        <v>313</v>
      </c>
      <c r="B316" s="71" t="str">
        <f>IFERROR(VLOOKUP($A316,Baggrundsark!$AP$4:$AU$2502,2,FALSE),"")</f>
        <v/>
      </c>
      <c r="C316" s="71" t="str">
        <f>IFERROR(VLOOKUP($A316,Baggrundsark!$AP$4:$AU$2502,3,FALSE),"")</f>
        <v/>
      </c>
      <c r="D316" s="71" t="str">
        <f>IFERROR(VLOOKUP($A316,Baggrundsark!$AP$4:$AU$2502,4,FALSE),"")</f>
        <v/>
      </c>
      <c r="E316" s="71" t="str">
        <f>IFERROR(VLOOKUP($A316,Baggrundsark!$AP$4:$AW$2502,5,FALSE),"")</f>
        <v/>
      </c>
      <c r="F316" s="71" t="str">
        <f>IF(IFERROR(VLOOKUP($A316,Baggrundsark!$AP$4:$AW$2502,6,FALSE),"")=0,"",IFERROR(VLOOKUP($A316,Baggrundsark!$AP$4:$AW$2502,6,FALSE),""))</f>
        <v/>
      </c>
      <c r="G316" s="77"/>
      <c r="H316" s="80" t="str">
        <f t="shared" si="12"/>
        <v/>
      </c>
      <c r="I316" s="77"/>
      <c r="J316" s="77"/>
      <c r="K316" s="77"/>
      <c r="L316" s="77"/>
      <c r="M316" s="77"/>
      <c r="N316" s="81" t="str">
        <f t="shared" si="13"/>
        <v/>
      </c>
      <c r="O316" s="90" t="str">
        <f t="shared" si="14"/>
        <v/>
      </c>
      <c r="Q316" s="126"/>
      <c r="R316" s="126"/>
      <c r="S316" s="126"/>
    </row>
    <row r="317" spans="1:19" x14ac:dyDescent="0.25">
      <c r="A317" s="29">
        <v>314</v>
      </c>
      <c r="B317" s="71" t="str">
        <f>IFERROR(VLOOKUP($A317,Baggrundsark!$AP$4:$AU$2502,2,FALSE),"")</f>
        <v/>
      </c>
      <c r="C317" s="71" t="str">
        <f>IFERROR(VLOOKUP($A317,Baggrundsark!$AP$4:$AU$2502,3,FALSE),"")</f>
        <v/>
      </c>
      <c r="D317" s="71" t="str">
        <f>IFERROR(VLOOKUP($A317,Baggrundsark!$AP$4:$AU$2502,4,FALSE),"")</f>
        <v/>
      </c>
      <c r="E317" s="71" t="str">
        <f>IFERROR(VLOOKUP($A317,Baggrundsark!$AP$4:$AW$2502,5,FALSE),"")</f>
        <v/>
      </c>
      <c r="F317" s="71" t="str">
        <f>IF(IFERROR(VLOOKUP($A317,Baggrundsark!$AP$4:$AW$2502,6,FALSE),"")=0,"",IFERROR(VLOOKUP($A317,Baggrundsark!$AP$4:$AW$2502,6,FALSE),""))</f>
        <v/>
      </c>
      <c r="G317" s="79"/>
      <c r="H317" s="80" t="str">
        <f t="shared" si="12"/>
        <v/>
      </c>
      <c r="I317" s="79"/>
      <c r="J317" s="79"/>
      <c r="K317" s="79"/>
      <c r="L317" s="79"/>
      <c r="M317" s="79"/>
      <c r="N317" s="81" t="str">
        <f t="shared" si="13"/>
        <v/>
      </c>
      <c r="O317" s="90" t="str">
        <f t="shared" si="14"/>
        <v/>
      </c>
      <c r="Q317" s="126"/>
      <c r="R317" s="126"/>
      <c r="S317" s="126"/>
    </row>
    <row r="318" spans="1:19" x14ac:dyDescent="0.25">
      <c r="A318" s="29">
        <v>315</v>
      </c>
      <c r="B318" s="71" t="str">
        <f>IFERROR(VLOOKUP($A318,Baggrundsark!$AP$4:$AU$2502,2,FALSE),"")</f>
        <v/>
      </c>
      <c r="C318" s="71" t="str">
        <f>IFERROR(VLOOKUP($A318,Baggrundsark!$AP$4:$AU$2502,3,FALSE),"")</f>
        <v/>
      </c>
      <c r="D318" s="71" t="str">
        <f>IFERROR(VLOOKUP($A318,Baggrundsark!$AP$4:$AU$2502,4,FALSE),"")</f>
        <v/>
      </c>
      <c r="E318" s="71" t="str">
        <f>IFERROR(VLOOKUP($A318,Baggrundsark!$AP$4:$AW$2502,5,FALSE),"")</f>
        <v/>
      </c>
      <c r="F318" s="71" t="str">
        <f>IF(IFERROR(VLOOKUP($A318,Baggrundsark!$AP$4:$AW$2502,6,FALSE),"")=0,"",IFERROR(VLOOKUP($A318,Baggrundsark!$AP$4:$AW$2502,6,FALSE),""))</f>
        <v/>
      </c>
      <c r="G318" s="77"/>
      <c r="H318" s="80" t="str">
        <f t="shared" si="12"/>
        <v/>
      </c>
      <c r="I318" s="77"/>
      <c r="J318" s="77"/>
      <c r="K318" s="77"/>
      <c r="L318" s="77"/>
      <c r="M318" s="77"/>
      <c r="N318" s="81" t="str">
        <f t="shared" si="13"/>
        <v/>
      </c>
      <c r="O318" s="90" t="str">
        <f t="shared" si="14"/>
        <v/>
      </c>
      <c r="Q318" s="126"/>
      <c r="R318" s="126"/>
      <c r="S318" s="126"/>
    </row>
    <row r="319" spans="1:19" x14ac:dyDescent="0.25">
      <c r="A319" s="29">
        <v>316</v>
      </c>
      <c r="B319" s="71" t="str">
        <f>IFERROR(VLOOKUP($A319,Baggrundsark!$AP$4:$AU$2502,2,FALSE),"")</f>
        <v/>
      </c>
      <c r="C319" s="71" t="str">
        <f>IFERROR(VLOOKUP($A319,Baggrundsark!$AP$4:$AU$2502,3,FALSE),"")</f>
        <v/>
      </c>
      <c r="D319" s="71" t="str">
        <f>IFERROR(VLOOKUP($A319,Baggrundsark!$AP$4:$AU$2502,4,FALSE),"")</f>
        <v/>
      </c>
      <c r="E319" s="71" t="str">
        <f>IFERROR(VLOOKUP($A319,Baggrundsark!$AP$4:$AW$2502,5,FALSE),"")</f>
        <v/>
      </c>
      <c r="F319" s="71" t="str">
        <f>IF(IFERROR(VLOOKUP($A319,Baggrundsark!$AP$4:$AW$2502,6,FALSE),"")=0,"",IFERROR(VLOOKUP($A319,Baggrundsark!$AP$4:$AW$2502,6,FALSE),""))</f>
        <v/>
      </c>
      <c r="G319" s="79"/>
      <c r="H319" s="80" t="str">
        <f t="shared" si="12"/>
        <v/>
      </c>
      <c r="I319" s="79"/>
      <c r="J319" s="79"/>
      <c r="K319" s="79"/>
      <c r="L319" s="79"/>
      <c r="M319" s="79"/>
      <c r="N319" s="81" t="str">
        <f t="shared" si="13"/>
        <v/>
      </c>
      <c r="O319" s="90" t="str">
        <f t="shared" si="14"/>
        <v/>
      </c>
      <c r="Q319" s="126"/>
      <c r="R319" s="126"/>
      <c r="S319" s="126"/>
    </row>
    <row r="320" spans="1:19" x14ac:dyDescent="0.25">
      <c r="A320" s="29">
        <v>317</v>
      </c>
      <c r="B320" s="71" t="str">
        <f>IFERROR(VLOOKUP($A320,Baggrundsark!$AP$4:$AU$2502,2,FALSE),"")</f>
        <v/>
      </c>
      <c r="C320" s="71" t="str">
        <f>IFERROR(VLOOKUP($A320,Baggrundsark!$AP$4:$AU$2502,3,FALSE),"")</f>
        <v/>
      </c>
      <c r="D320" s="71" t="str">
        <f>IFERROR(VLOOKUP($A320,Baggrundsark!$AP$4:$AU$2502,4,FALSE),"")</f>
        <v/>
      </c>
      <c r="E320" s="71" t="str">
        <f>IFERROR(VLOOKUP($A320,Baggrundsark!$AP$4:$AW$2502,5,FALSE),"")</f>
        <v/>
      </c>
      <c r="F320" s="71" t="str">
        <f>IF(IFERROR(VLOOKUP($A320,Baggrundsark!$AP$4:$AW$2502,6,FALSE),"")=0,"",IFERROR(VLOOKUP($A320,Baggrundsark!$AP$4:$AW$2502,6,FALSE),""))</f>
        <v/>
      </c>
      <c r="G320" s="77"/>
      <c r="H320" s="80" t="str">
        <f t="shared" si="12"/>
        <v/>
      </c>
      <c r="I320" s="77"/>
      <c r="J320" s="77"/>
      <c r="K320" s="77"/>
      <c r="L320" s="77"/>
      <c r="M320" s="77"/>
      <c r="N320" s="81" t="str">
        <f t="shared" si="13"/>
        <v/>
      </c>
      <c r="O320" s="90" t="str">
        <f t="shared" si="14"/>
        <v/>
      </c>
      <c r="Q320" s="126"/>
      <c r="R320" s="126"/>
      <c r="S320" s="126"/>
    </row>
    <row r="321" spans="1:19" x14ac:dyDescent="0.25">
      <c r="A321" s="29">
        <v>318</v>
      </c>
      <c r="B321" s="71" t="str">
        <f>IFERROR(VLOOKUP($A321,Baggrundsark!$AP$4:$AU$2502,2,FALSE),"")</f>
        <v/>
      </c>
      <c r="C321" s="71" t="str">
        <f>IFERROR(VLOOKUP($A321,Baggrundsark!$AP$4:$AU$2502,3,FALSE),"")</f>
        <v/>
      </c>
      <c r="D321" s="71" t="str">
        <f>IFERROR(VLOOKUP($A321,Baggrundsark!$AP$4:$AU$2502,4,FALSE),"")</f>
        <v/>
      </c>
      <c r="E321" s="71" t="str">
        <f>IFERROR(VLOOKUP($A321,Baggrundsark!$AP$4:$AW$2502,5,FALSE),"")</f>
        <v/>
      </c>
      <c r="F321" s="71" t="str">
        <f>IF(IFERROR(VLOOKUP($A321,Baggrundsark!$AP$4:$AW$2502,6,FALSE),"")=0,"",IFERROR(VLOOKUP($A321,Baggrundsark!$AP$4:$AW$2502,6,FALSE),""))</f>
        <v/>
      </c>
      <c r="G321" s="79"/>
      <c r="H321" s="80" t="str">
        <f t="shared" si="12"/>
        <v/>
      </c>
      <c r="I321" s="79"/>
      <c r="J321" s="79"/>
      <c r="K321" s="79"/>
      <c r="L321" s="79"/>
      <c r="M321" s="79"/>
      <c r="N321" s="81" t="str">
        <f t="shared" si="13"/>
        <v/>
      </c>
      <c r="O321" s="90" t="str">
        <f t="shared" si="14"/>
        <v/>
      </c>
      <c r="Q321" s="126"/>
      <c r="R321" s="126"/>
      <c r="S321" s="126"/>
    </row>
    <row r="322" spans="1:19" x14ac:dyDescent="0.25">
      <c r="A322" s="29">
        <v>319</v>
      </c>
      <c r="B322" s="71" t="str">
        <f>IFERROR(VLOOKUP($A322,Baggrundsark!$AP$4:$AU$2502,2,FALSE),"")</f>
        <v/>
      </c>
      <c r="C322" s="71" t="str">
        <f>IFERROR(VLOOKUP($A322,Baggrundsark!$AP$4:$AU$2502,3,FALSE),"")</f>
        <v/>
      </c>
      <c r="D322" s="71" t="str">
        <f>IFERROR(VLOOKUP($A322,Baggrundsark!$AP$4:$AU$2502,4,FALSE),"")</f>
        <v/>
      </c>
      <c r="E322" s="71" t="str">
        <f>IFERROR(VLOOKUP($A322,Baggrundsark!$AP$4:$AW$2502,5,FALSE),"")</f>
        <v/>
      </c>
      <c r="F322" s="71" t="str">
        <f>IF(IFERROR(VLOOKUP($A322,Baggrundsark!$AP$4:$AW$2502,6,FALSE),"")=0,"",IFERROR(VLOOKUP($A322,Baggrundsark!$AP$4:$AW$2502,6,FALSE),""))</f>
        <v/>
      </c>
      <c r="G322" s="77"/>
      <c r="H322" s="80" t="str">
        <f t="shared" si="12"/>
        <v/>
      </c>
      <c r="I322" s="77"/>
      <c r="J322" s="77"/>
      <c r="K322" s="77"/>
      <c r="L322" s="77"/>
      <c r="M322" s="77"/>
      <c r="N322" s="81" t="str">
        <f t="shared" si="13"/>
        <v/>
      </c>
      <c r="O322" s="90" t="str">
        <f t="shared" si="14"/>
        <v/>
      </c>
      <c r="Q322" s="126"/>
      <c r="R322" s="126"/>
      <c r="S322" s="126"/>
    </row>
    <row r="323" spans="1:19" x14ac:dyDescent="0.25">
      <c r="A323" s="29">
        <v>320</v>
      </c>
      <c r="B323" s="71" t="str">
        <f>IFERROR(VLOOKUP($A323,Baggrundsark!$AP$4:$AU$2502,2,FALSE),"")</f>
        <v/>
      </c>
      <c r="C323" s="71" t="str">
        <f>IFERROR(VLOOKUP($A323,Baggrundsark!$AP$4:$AU$2502,3,FALSE),"")</f>
        <v/>
      </c>
      <c r="D323" s="71" t="str">
        <f>IFERROR(VLOOKUP($A323,Baggrundsark!$AP$4:$AU$2502,4,FALSE),"")</f>
        <v/>
      </c>
      <c r="E323" s="71" t="str">
        <f>IFERROR(VLOOKUP($A323,Baggrundsark!$AP$4:$AW$2502,5,FALSE),"")</f>
        <v/>
      </c>
      <c r="F323" s="71" t="str">
        <f>IF(IFERROR(VLOOKUP($A323,Baggrundsark!$AP$4:$AW$2502,6,FALSE),"")=0,"",IFERROR(VLOOKUP($A323,Baggrundsark!$AP$4:$AW$2502,6,FALSE),""))</f>
        <v/>
      </c>
      <c r="G323" s="79"/>
      <c r="H323" s="80" t="str">
        <f t="shared" si="12"/>
        <v/>
      </c>
      <c r="I323" s="79"/>
      <c r="J323" s="79"/>
      <c r="K323" s="79"/>
      <c r="L323" s="79"/>
      <c r="M323" s="79"/>
      <c r="N323" s="81" t="str">
        <f t="shared" si="13"/>
        <v/>
      </c>
      <c r="O323" s="90" t="str">
        <f t="shared" si="14"/>
        <v/>
      </c>
      <c r="Q323" s="126"/>
      <c r="R323" s="126"/>
      <c r="S323" s="126"/>
    </row>
    <row r="324" spans="1:19" x14ac:dyDescent="0.25">
      <c r="A324" s="29">
        <v>321</v>
      </c>
      <c r="B324" s="71" t="str">
        <f>IFERROR(VLOOKUP($A324,Baggrundsark!$AP$4:$AU$2502,2,FALSE),"")</f>
        <v/>
      </c>
      <c r="C324" s="71" t="str">
        <f>IFERROR(VLOOKUP($A324,Baggrundsark!$AP$4:$AU$2502,3,FALSE),"")</f>
        <v/>
      </c>
      <c r="D324" s="71" t="str">
        <f>IFERROR(VLOOKUP($A324,Baggrundsark!$AP$4:$AU$2502,4,FALSE),"")</f>
        <v/>
      </c>
      <c r="E324" s="71" t="str">
        <f>IFERROR(VLOOKUP($A324,Baggrundsark!$AP$4:$AW$2502,5,FALSE),"")</f>
        <v/>
      </c>
      <c r="F324" s="71" t="str">
        <f>IF(IFERROR(VLOOKUP($A324,Baggrundsark!$AP$4:$AW$2502,6,FALSE),"")=0,"",IFERROR(VLOOKUP($A324,Baggrundsark!$AP$4:$AW$2502,6,FALSE),""))</f>
        <v/>
      </c>
      <c r="G324" s="77"/>
      <c r="H324" s="80" t="str">
        <f t="shared" si="12"/>
        <v/>
      </c>
      <c r="I324" s="77"/>
      <c r="J324" s="77"/>
      <c r="K324" s="77"/>
      <c r="L324" s="77"/>
      <c r="M324" s="77"/>
      <c r="N324" s="81" t="str">
        <f t="shared" si="13"/>
        <v/>
      </c>
      <c r="O324" s="90" t="str">
        <f t="shared" si="14"/>
        <v/>
      </c>
      <c r="Q324" s="126"/>
      <c r="R324" s="126"/>
      <c r="S324" s="126"/>
    </row>
    <row r="325" spans="1:19" x14ac:dyDescent="0.25">
      <c r="A325" s="29">
        <v>322</v>
      </c>
      <c r="B325" s="71" t="str">
        <f>IFERROR(VLOOKUP($A325,Baggrundsark!$AP$4:$AU$2502,2,FALSE),"")</f>
        <v/>
      </c>
      <c r="C325" s="71" t="str">
        <f>IFERROR(VLOOKUP($A325,Baggrundsark!$AP$4:$AU$2502,3,FALSE),"")</f>
        <v/>
      </c>
      <c r="D325" s="71" t="str">
        <f>IFERROR(VLOOKUP($A325,Baggrundsark!$AP$4:$AU$2502,4,FALSE),"")</f>
        <v/>
      </c>
      <c r="E325" s="71" t="str">
        <f>IFERROR(VLOOKUP($A325,Baggrundsark!$AP$4:$AW$2502,5,FALSE),"")</f>
        <v/>
      </c>
      <c r="F325" s="71" t="str">
        <f>IF(IFERROR(VLOOKUP($A325,Baggrundsark!$AP$4:$AW$2502,6,FALSE),"")=0,"",IFERROR(VLOOKUP($A325,Baggrundsark!$AP$4:$AW$2502,6,FALSE),""))</f>
        <v/>
      </c>
      <c r="G325" s="79"/>
      <c r="H325" s="80" t="str">
        <f t="shared" ref="H325:H388" si="15">IFERROR(N325/G325,"")</f>
        <v/>
      </c>
      <c r="I325" s="79"/>
      <c r="J325" s="79"/>
      <c r="K325" s="79"/>
      <c r="L325" s="79"/>
      <c r="M325" s="79"/>
      <c r="N325" s="81" t="str">
        <f t="shared" ref="N325:N388" si="16">IF(SUM(J325:M325)&gt;0,SUM(J325:M325),"")</f>
        <v/>
      </c>
      <c r="O325" s="90" t="str">
        <f t="shared" ref="O325:O388" si="17">IFERROR(I325*H325,"")</f>
        <v/>
      </c>
      <c r="Q325" s="126"/>
      <c r="R325" s="126"/>
      <c r="S325" s="126"/>
    </row>
    <row r="326" spans="1:19" x14ac:dyDescent="0.25">
      <c r="A326" s="29">
        <v>323</v>
      </c>
      <c r="B326" s="71" t="str">
        <f>IFERROR(VLOOKUP($A326,Baggrundsark!$AP$4:$AU$2502,2,FALSE),"")</f>
        <v/>
      </c>
      <c r="C326" s="71" t="str">
        <f>IFERROR(VLOOKUP($A326,Baggrundsark!$AP$4:$AU$2502,3,FALSE),"")</f>
        <v/>
      </c>
      <c r="D326" s="71" t="str">
        <f>IFERROR(VLOOKUP($A326,Baggrundsark!$AP$4:$AU$2502,4,FALSE),"")</f>
        <v/>
      </c>
      <c r="E326" s="71" t="str">
        <f>IFERROR(VLOOKUP($A326,Baggrundsark!$AP$4:$AW$2502,5,FALSE),"")</f>
        <v/>
      </c>
      <c r="F326" s="71" t="str">
        <f>IF(IFERROR(VLOOKUP($A326,Baggrundsark!$AP$4:$AW$2502,6,FALSE),"")=0,"",IFERROR(VLOOKUP($A326,Baggrundsark!$AP$4:$AW$2502,6,FALSE),""))</f>
        <v/>
      </c>
      <c r="G326" s="77"/>
      <c r="H326" s="80" t="str">
        <f t="shared" si="15"/>
        <v/>
      </c>
      <c r="I326" s="77"/>
      <c r="J326" s="77"/>
      <c r="K326" s="77"/>
      <c r="L326" s="77"/>
      <c r="M326" s="77"/>
      <c r="N326" s="81" t="str">
        <f t="shared" si="16"/>
        <v/>
      </c>
      <c r="O326" s="90" t="str">
        <f t="shared" si="17"/>
        <v/>
      </c>
      <c r="Q326" s="126"/>
      <c r="R326" s="126"/>
      <c r="S326" s="126"/>
    </row>
    <row r="327" spans="1:19" x14ac:dyDescent="0.25">
      <c r="A327" s="29">
        <v>324</v>
      </c>
      <c r="B327" s="71" t="str">
        <f>IFERROR(VLOOKUP($A327,Baggrundsark!$AP$4:$AU$2502,2,FALSE),"")</f>
        <v/>
      </c>
      <c r="C327" s="71" t="str">
        <f>IFERROR(VLOOKUP($A327,Baggrundsark!$AP$4:$AU$2502,3,FALSE),"")</f>
        <v/>
      </c>
      <c r="D327" s="71" t="str">
        <f>IFERROR(VLOOKUP($A327,Baggrundsark!$AP$4:$AU$2502,4,FALSE),"")</f>
        <v/>
      </c>
      <c r="E327" s="71" t="str">
        <f>IFERROR(VLOOKUP($A327,Baggrundsark!$AP$4:$AW$2502,5,FALSE),"")</f>
        <v/>
      </c>
      <c r="F327" s="71" t="str">
        <f>IF(IFERROR(VLOOKUP($A327,Baggrundsark!$AP$4:$AW$2502,6,FALSE),"")=0,"",IFERROR(VLOOKUP($A327,Baggrundsark!$AP$4:$AW$2502,6,FALSE),""))</f>
        <v/>
      </c>
      <c r="G327" s="79"/>
      <c r="H327" s="80" t="str">
        <f t="shared" si="15"/>
        <v/>
      </c>
      <c r="I327" s="79"/>
      <c r="J327" s="79"/>
      <c r="K327" s="79"/>
      <c r="L327" s="79"/>
      <c r="M327" s="79"/>
      <c r="N327" s="81" t="str">
        <f t="shared" si="16"/>
        <v/>
      </c>
      <c r="O327" s="90" t="str">
        <f t="shared" si="17"/>
        <v/>
      </c>
      <c r="Q327" s="126"/>
      <c r="R327" s="126"/>
      <c r="S327" s="126"/>
    </row>
    <row r="328" spans="1:19" x14ac:dyDescent="0.25">
      <c r="A328" s="29">
        <v>325</v>
      </c>
      <c r="B328" s="71" t="str">
        <f>IFERROR(VLOOKUP($A328,Baggrundsark!$AP$4:$AU$2502,2,FALSE),"")</f>
        <v/>
      </c>
      <c r="C328" s="71" t="str">
        <f>IFERROR(VLOOKUP($A328,Baggrundsark!$AP$4:$AU$2502,3,FALSE),"")</f>
        <v/>
      </c>
      <c r="D328" s="71" t="str">
        <f>IFERROR(VLOOKUP($A328,Baggrundsark!$AP$4:$AU$2502,4,FALSE),"")</f>
        <v/>
      </c>
      <c r="E328" s="71" t="str">
        <f>IFERROR(VLOOKUP($A328,Baggrundsark!$AP$4:$AW$2502,5,FALSE),"")</f>
        <v/>
      </c>
      <c r="F328" s="71" t="str">
        <f>IF(IFERROR(VLOOKUP($A328,Baggrundsark!$AP$4:$AW$2502,6,FALSE),"")=0,"",IFERROR(VLOOKUP($A328,Baggrundsark!$AP$4:$AW$2502,6,FALSE),""))</f>
        <v/>
      </c>
      <c r="G328" s="77"/>
      <c r="H328" s="80" t="str">
        <f t="shared" si="15"/>
        <v/>
      </c>
      <c r="I328" s="77"/>
      <c r="J328" s="77"/>
      <c r="K328" s="77"/>
      <c r="L328" s="77"/>
      <c r="M328" s="77"/>
      <c r="N328" s="81" t="str">
        <f t="shared" si="16"/>
        <v/>
      </c>
      <c r="O328" s="90" t="str">
        <f t="shared" si="17"/>
        <v/>
      </c>
      <c r="Q328" s="126"/>
      <c r="R328" s="126"/>
      <c r="S328" s="126"/>
    </row>
    <row r="329" spans="1:19" x14ac:dyDescent="0.25">
      <c r="A329" s="29">
        <v>326</v>
      </c>
      <c r="B329" s="71" t="str">
        <f>IFERROR(VLOOKUP($A329,Baggrundsark!$AP$4:$AU$2502,2,FALSE),"")</f>
        <v/>
      </c>
      <c r="C329" s="71" t="str">
        <f>IFERROR(VLOOKUP($A329,Baggrundsark!$AP$4:$AU$2502,3,FALSE),"")</f>
        <v/>
      </c>
      <c r="D329" s="71" t="str">
        <f>IFERROR(VLOOKUP($A329,Baggrundsark!$AP$4:$AU$2502,4,FALSE),"")</f>
        <v/>
      </c>
      <c r="E329" s="71" t="str">
        <f>IFERROR(VLOOKUP($A329,Baggrundsark!$AP$4:$AW$2502,5,FALSE),"")</f>
        <v/>
      </c>
      <c r="F329" s="71" t="str">
        <f>IF(IFERROR(VLOOKUP($A329,Baggrundsark!$AP$4:$AW$2502,6,FALSE),"")=0,"",IFERROR(VLOOKUP($A329,Baggrundsark!$AP$4:$AW$2502,6,FALSE),""))</f>
        <v/>
      </c>
      <c r="G329" s="79"/>
      <c r="H329" s="80" t="str">
        <f t="shared" si="15"/>
        <v/>
      </c>
      <c r="I329" s="79"/>
      <c r="J329" s="79"/>
      <c r="K329" s="79"/>
      <c r="L329" s="79"/>
      <c r="M329" s="79"/>
      <c r="N329" s="81" t="str">
        <f t="shared" si="16"/>
        <v/>
      </c>
      <c r="O329" s="90" t="str">
        <f t="shared" si="17"/>
        <v/>
      </c>
      <c r="Q329" s="126"/>
      <c r="R329" s="126"/>
      <c r="S329" s="126"/>
    </row>
    <row r="330" spans="1:19" x14ac:dyDescent="0.25">
      <c r="A330" s="29">
        <v>327</v>
      </c>
      <c r="B330" s="71" t="str">
        <f>IFERROR(VLOOKUP($A330,Baggrundsark!$AP$4:$AU$2502,2,FALSE),"")</f>
        <v/>
      </c>
      <c r="C330" s="71" t="str">
        <f>IFERROR(VLOOKUP($A330,Baggrundsark!$AP$4:$AU$2502,3,FALSE),"")</f>
        <v/>
      </c>
      <c r="D330" s="71" t="str">
        <f>IFERROR(VLOOKUP($A330,Baggrundsark!$AP$4:$AU$2502,4,FALSE),"")</f>
        <v/>
      </c>
      <c r="E330" s="71" t="str">
        <f>IFERROR(VLOOKUP($A330,Baggrundsark!$AP$4:$AW$2502,5,FALSE),"")</f>
        <v/>
      </c>
      <c r="F330" s="71" t="str">
        <f>IF(IFERROR(VLOOKUP($A330,Baggrundsark!$AP$4:$AW$2502,6,FALSE),"")=0,"",IFERROR(VLOOKUP($A330,Baggrundsark!$AP$4:$AW$2502,6,FALSE),""))</f>
        <v/>
      </c>
      <c r="G330" s="77"/>
      <c r="H330" s="80" t="str">
        <f t="shared" si="15"/>
        <v/>
      </c>
      <c r="I330" s="77"/>
      <c r="J330" s="77"/>
      <c r="K330" s="77"/>
      <c r="L330" s="77"/>
      <c r="M330" s="77"/>
      <c r="N330" s="81" t="str">
        <f t="shared" si="16"/>
        <v/>
      </c>
      <c r="O330" s="90" t="str">
        <f t="shared" si="17"/>
        <v/>
      </c>
      <c r="Q330" s="126"/>
      <c r="R330" s="126"/>
      <c r="S330" s="126"/>
    </row>
    <row r="331" spans="1:19" x14ac:dyDescent="0.25">
      <c r="A331" s="29">
        <v>328</v>
      </c>
      <c r="B331" s="71" t="str">
        <f>IFERROR(VLOOKUP($A331,Baggrundsark!$AP$4:$AU$2502,2,FALSE),"")</f>
        <v/>
      </c>
      <c r="C331" s="71" t="str">
        <f>IFERROR(VLOOKUP($A331,Baggrundsark!$AP$4:$AU$2502,3,FALSE),"")</f>
        <v/>
      </c>
      <c r="D331" s="71" t="str">
        <f>IFERROR(VLOOKUP($A331,Baggrundsark!$AP$4:$AU$2502,4,FALSE),"")</f>
        <v/>
      </c>
      <c r="E331" s="71" t="str">
        <f>IFERROR(VLOOKUP($A331,Baggrundsark!$AP$4:$AW$2502,5,FALSE),"")</f>
        <v/>
      </c>
      <c r="F331" s="71" t="str">
        <f>IF(IFERROR(VLOOKUP($A331,Baggrundsark!$AP$4:$AW$2502,6,FALSE),"")=0,"",IFERROR(VLOOKUP($A331,Baggrundsark!$AP$4:$AW$2502,6,FALSE),""))</f>
        <v/>
      </c>
      <c r="G331" s="79"/>
      <c r="H331" s="80" t="str">
        <f t="shared" si="15"/>
        <v/>
      </c>
      <c r="I331" s="79"/>
      <c r="J331" s="79"/>
      <c r="K331" s="79"/>
      <c r="L331" s="79"/>
      <c r="M331" s="79"/>
      <c r="N331" s="81" t="str">
        <f t="shared" si="16"/>
        <v/>
      </c>
      <c r="O331" s="90" t="str">
        <f t="shared" si="17"/>
        <v/>
      </c>
      <c r="Q331" s="126"/>
      <c r="R331" s="126"/>
      <c r="S331" s="126"/>
    </row>
    <row r="332" spans="1:19" x14ac:dyDescent="0.25">
      <c r="A332" s="29">
        <v>329</v>
      </c>
      <c r="B332" s="71" t="str">
        <f>IFERROR(VLOOKUP($A332,Baggrundsark!$AP$4:$AU$2502,2,FALSE),"")</f>
        <v/>
      </c>
      <c r="C332" s="71" t="str">
        <f>IFERROR(VLOOKUP($A332,Baggrundsark!$AP$4:$AU$2502,3,FALSE),"")</f>
        <v/>
      </c>
      <c r="D332" s="71" t="str">
        <f>IFERROR(VLOOKUP($A332,Baggrundsark!$AP$4:$AU$2502,4,FALSE),"")</f>
        <v/>
      </c>
      <c r="E332" s="71" t="str">
        <f>IFERROR(VLOOKUP($A332,Baggrundsark!$AP$4:$AW$2502,5,FALSE),"")</f>
        <v/>
      </c>
      <c r="F332" s="71" t="str">
        <f>IF(IFERROR(VLOOKUP($A332,Baggrundsark!$AP$4:$AW$2502,6,FALSE),"")=0,"",IFERROR(VLOOKUP($A332,Baggrundsark!$AP$4:$AW$2502,6,FALSE),""))</f>
        <v/>
      </c>
      <c r="G332" s="77"/>
      <c r="H332" s="80" t="str">
        <f t="shared" si="15"/>
        <v/>
      </c>
      <c r="I332" s="77"/>
      <c r="J332" s="77"/>
      <c r="K332" s="77"/>
      <c r="L332" s="77"/>
      <c r="M332" s="77"/>
      <c r="N332" s="81" t="str">
        <f t="shared" si="16"/>
        <v/>
      </c>
      <c r="O332" s="90" t="str">
        <f t="shared" si="17"/>
        <v/>
      </c>
      <c r="Q332" s="126"/>
      <c r="R332" s="126"/>
      <c r="S332" s="126"/>
    </row>
    <row r="333" spans="1:19" x14ac:dyDescent="0.25">
      <c r="A333" s="29">
        <v>330</v>
      </c>
      <c r="B333" s="71" t="str">
        <f>IFERROR(VLOOKUP($A333,Baggrundsark!$AP$4:$AU$2502,2,FALSE),"")</f>
        <v/>
      </c>
      <c r="C333" s="71" t="str">
        <f>IFERROR(VLOOKUP($A333,Baggrundsark!$AP$4:$AU$2502,3,FALSE),"")</f>
        <v/>
      </c>
      <c r="D333" s="71" t="str">
        <f>IFERROR(VLOOKUP($A333,Baggrundsark!$AP$4:$AU$2502,4,FALSE),"")</f>
        <v/>
      </c>
      <c r="E333" s="71" t="str">
        <f>IFERROR(VLOOKUP($A333,Baggrundsark!$AP$4:$AW$2502,5,FALSE),"")</f>
        <v/>
      </c>
      <c r="F333" s="71" t="str">
        <f>IF(IFERROR(VLOOKUP($A333,Baggrundsark!$AP$4:$AW$2502,6,FALSE),"")=0,"",IFERROR(VLOOKUP($A333,Baggrundsark!$AP$4:$AW$2502,6,FALSE),""))</f>
        <v/>
      </c>
      <c r="G333" s="79"/>
      <c r="H333" s="80" t="str">
        <f t="shared" si="15"/>
        <v/>
      </c>
      <c r="I333" s="79"/>
      <c r="J333" s="79"/>
      <c r="K333" s="79"/>
      <c r="L333" s="79"/>
      <c r="M333" s="79"/>
      <c r="N333" s="81" t="str">
        <f t="shared" si="16"/>
        <v/>
      </c>
      <c r="O333" s="90" t="str">
        <f t="shared" si="17"/>
        <v/>
      </c>
      <c r="Q333" s="126"/>
      <c r="R333" s="126"/>
      <c r="S333" s="126"/>
    </row>
    <row r="334" spans="1:19" x14ac:dyDescent="0.25">
      <c r="A334" s="29">
        <v>331</v>
      </c>
      <c r="B334" s="71" t="str">
        <f>IFERROR(VLOOKUP($A334,Baggrundsark!$AP$4:$AU$2502,2,FALSE),"")</f>
        <v/>
      </c>
      <c r="C334" s="71" t="str">
        <f>IFERROR(VLOOKUP($A334,Baggrundsark!$AP$4:$AU$2502,3,FALSE),"")</f>
        <v/>
      </c>
      <c r="D334" s="71" t="str">
        <f>IFERROR(VLOOKUP($A334,Baggrundsark!$AP$4:$AU$2502,4,FALSE),"")</f>
        <v/>
      </c>
      <c r="E334" s="71" t="str">
        <f>IFERROR(VLOOKUP($A334,Baggrundsark!$AP$4:$AW$2502,5,FALSE),"")</f>
        <v/>
      </c>
      <c r="F334" s="71" t="str">
        <f>IF(IFERROR(VLOOKUP($A334,Baggrundsark!$AP$4:$AW$2502,6,FALSE),"")=0,"",IFERROR(VLOOKUP($A334,Baggrundsark!$AP$4:$AW$2502,6,FALSE),""))</f>
        <v/>
      </c>
      <c r="G334" s="77"/>
      <c r="H334" s="80" t="str">
        <f t="shared" si="15"/>
        <v/>
      </c>
      <c r="I334" s="77"/>
      <c r="J334" s="77"/>
      <c r="K334" s="77"/>
      <c r="L334" s="77"/>
      <c r="M334" s="77"/>
      <c r="N334" s="81" t="str">
        <f t="shared" si="16"/>
        <v/>
      </c>
      <c r="O334" s="90" t="str">
        <f t="shared" si="17"/>
        <v/>
      </c>
      <c r="Q334" s="126"/>
      <c r="R334" s="126"/>
      <c r="S334" s="126"/>
    </row>
    <row r="335" spans="1:19" x14ac:dyDescent="0.25">
      <c r="A335" s="29">
        <v>332</v>
      </c>
      <c r="B335" s="71" t="str">
        <f>IFERROR(VLOOKUP($A335,Baggrundsark!$AP$4:$AU$2502,2,FALSE),"")</f>
        <v/>
      </c>
      <c r="C335" s="71" t="str">
        <f>IFERROR(VLOOKUP($A335,Baggrundsark!$AP$4:$AU$2502,3,FALSE),"")</f>
        <v/>
      </c>
      <c r="D335" s="71" t="str">
        <f>IFERROR(VLOOKUP($A335,Baggrundsark!$AP$4:$AU$2502,4,FALSE),"")</f>
        <v/>
      </c>
      <c r="E335" s="71" t="str">
        <f>IFERROR(VLOOKUP($A335,Baggrundsark!$AP$4:$AW$2502,5,FALSE),"")</f>
        <v/>
      </c>
      <c r="F335" s="71" t="str">
        <f>IF(IFERROR(VLOOKUP($A335,Baggrundsark!$AP$4:$AW$2502,6,FALSE),"")=0,"",IFERROR(VLOOKUP($A335,Baggrundsark!$AP$4:$AW$2502,6,FALSE),""))</f>
        <v/>
      </c>
      <c r="G335" s="79"/>
      <c r="H335" s="80" t="str">
        <f t="shared" si="15"/>
        <v/>
      </c>
      <c r="I335" s="79"/>
      <c r="J335" s="79"/>
      <c r="K335" s="79"/>
      <c r="L335" s="79"/>
      <c r="M335" s="79"/>
      <c r="N335" s="81" t="str">
        <f t="shared" si="16"/>
        <v/>
      </c>
      <c r="O335" s="90" t="str">
        <f t="shared" si="17"/>
        <v/>
      </c>
      <c r="Q335" s="126"/>
      <c r="R335" s="126"/>
      <c r="S335" s="126"/>
    </row>
    <row r="336" spans="1:19" x14ac:dyDescent="0.25">
      <c r="A336" s="29">
        <v>333</v>
      </c>
      <c r="B336" s="71" t="str">
        <f>IFERROR(VLOOKUP($A336,Baggrundsark!$AP$4:$AU$2502,2,FALSE),"")</f>
        <v/>
      </c>
      <c r="C336" s="71" t="str">
        <f>IFERROR(VLOOKUP($A336,Baggrundsark!$AP$4:$AU$2502,3,FALSE),"")</f>
        <v/>
      </c>
      <c r="D336" s="71" t="str">
        <f>IFERROR(VLOOKUP($A336,Baggrundsark!$AP$4:$AU$2502,4,FALSE),"")</f>
        <v/>
      </c>
      <c r="E336" s="71" t="str">
        <f>IFERROR(VLOOKUP($A336,Baggrundsark!$AP$4:$AW$2502,5,FALSE),"")</f>
        <v/>
      </c>
      <c r="F336" s="71" t="str">
        <f>IF(IFERROR(VLOOKUP($A336,Baggrundsark!$AP$4:$AW$2502,6,FALSE),"")=0,"",IFERROR(VLOOKUP($A336,Baggrundsark!$AP$4:$AW$2502,6,FALSE),""))</f>
        <v/>
      </c>
      <c r="G336" s="77"/>
      <c r="H336" s="80" t="str">
        <f t="shared" si="15"/>
        <v/>
      </c>
      <c r="I336" s="77"/>
      <c r="J336" s="77"/>
      <c r="K336" s="77"/>
      <c r="L336" s="77"/>
      <c r="M336" s="77"/>
      <c r="N336" s="81" t="str">
        <f t="shared" si="16"/>
        <v/>
      </c>
      <c r="O336" s="90" t="str">
        <f t="shared" si="17"/>
        <v/>
      </c>
      <c r="Q336" s="126"/>
      <c r="R336" s="126"/>
      <c r="S336" s="126"/>
    </row>
    <row r="337" spans="1:19" x14ac:dyDescent="0.25">
      <c r="A337" s="29">
        <v>334</v>
      </c>
      <c r="B337" s="71" t="str">
        <f>IFERROR(VLOOKUP($A337,Baggrundsark!$AP$4:$AU$2502,2,FALSE),"")</f>
        <v/>
      </c>
      <c r="C337" s="71" t="str">
        <f>IFERROR(VLOOKUP($A337,Baggrundsark!$AP$4:$AU$2502,3,FALSE),"")</f>
        <v/>
      </c>
      <c r="D337" s="71" t="str">
        <f>IFERROR(VLOOKUP($A337,Baggrundsark!$AP$4:$AU$2502,4,FALSE),"")</f>
        <v/>
      </c>
      <c r="E337" s="71" t="str">
        <f>IFERROR(VLOOKUP($A337,Baggrundsark!$AP$4:$AW$2502,5,FALSE),"")</f>
        <v/>
      </c>
      <c r="F337" s="71" t="str">
        <f>IF(IFERROR(VLOOKUP($A337,Baggrundsark!$AP$4:$AW$2502,6,FALSE),"")=0,"",IFERROR(VLOOKUP($A337,Baggrundsark!$AP$4:$AW$2502,6,FALSE),""))</f>
        <v/>
      </c>
      <c r="G337" s="79"/>
      <c r="H337" s="80" t="str">
        <f t="shared" si="15"/>
        <v/>
      </c>
      <c r="I337" s="79"/>
      <c r="J337" s="79"/>
      <c r="K337" s="79"/>
      <c r="L337" s="79"/>
      <c r="M337" s="79"/>
      <c r="N337" s="81" t="str">
        <f t="shared" si="16"/>
        <v/>
      </c>
      <c r="O337" s="90" t="str">
        <f t="shared" si="17"/>
        <v/>
      </c>
      <c r="Q337" s="126"/>
      <c r="R337" s="126"/>
      <c r="S337" s="126"/>
    </row>
    <row r="338" spans="1:19" x14ac:dyDescent="0.25">
      <c r="A338" s="29">
        <v>335</v>
      </c>
      <c r="B338" s="71" t="str">
        <f>IFERROR(VLOOKUP($A338,Baggrundsark!$AP$4:$AU$2502,2,FALSE),"")</f>
        <v/>
      </c>
      <c r="C338" s="71" t="str">
        <f>IFERROR(VLOOKUP($A338,Baggrundsark!$AP$4:$AU$2502,3,FALSE),"")</f>
        <v/>
      </c>
      <c r="D338" s="71" t="str">
        <f>IFERROR(VLOOKUP($A338,Baggrundsark!$AP$4:$AU$2502,4,FALSE),"")</f>
        <v/>
      </c>
      <c r="E338" s="71" t="str">
        <f>IFERROR(VLOOKUP($A338,Baggrundsark!$AP$4:$AW$2502,5,FALSE),"")</f>
        <v/>
      </c>
      <c r="F338" s="71" t="str">
        <f>IF(IFERROR(VLOOKUP($A338,Baggrundsark!$AP$4:$AW$2502,6,FALSE),"")=0,"",IFERROR(VLOOKUP($A338,Baggrundsark!$AP$4:$AW$2502,6,FALSE),""))</f>
        <v/>
      </c>
      <c r="G338" s="77"/>
      <c r="H338" s="80" t="str">
        <f t="shared" si="15"/>
        <v/>
      </c>
      <c r="I338" s="77"/>
      <c r="J338" s="77"/>
      <c r="K338" s="77"/>
      <c r="L338" s="77"/>
      <c r="M338" s="77"/>
      <c r="N338" s="81" t="str">
        <f t="shared" si="16"/>
        <v/>
      </c>
      <c r="O338" s="90" t="str">
        <f t="shared" si="17"/>
        <v/>
      </c>
      <c r="Q338" s="126"/>
      <c r="R338" s="126"/>
      <c r="S338" s="126"/>
    </row>
    <row r="339" spans="1:19" x14ac:dyDescent="0.25">
      <c r="A339" s="29">
        <v>336</v>
      </c>
      <c r="B339" s="71" t="str">
        <f>IFERROR(VLOOKUP($A339,Baggrundsark!$AP$4:$AU$2502,2,FALSE),"")</f>
        <v/>
      </c>
      <c r="C339" s="71" t="str">
        <f>IFERROR(VLOOKUP($A339,Baggrundsark!$AP$4:$AU$2502,3,FALSE),"")</f>
        <v/>
      </c>
      <c r="D339" s="71" t="str">
        <f>IFERROR(VLOOKUP($A339,Baggrundsark!$AP$4:$AU$2502,4,FALSE),"")</f>
        <v/>
      </c>
      <c r="E339" s="71" t="str">
        <f>IFERROR(VLOOKUP($A339,Baggrundsark!$AP$4:$AW$2502,5,FALSE),"")</f>
        <v/>
      </c>
      <c r="F339" s="71" t="str">
        <f>IF(IFERROR(VLOOKUP($A339,Baggrundsark!$AP$4:$AW$2502,6,FALSE),"")=0,"",IFERROR(VLOOKUP($A339,Baggrundsark!$AP$4:$AW$2502,6,FALSE),""))</f>
        <v/>
      </c>
      <c r="G339" s="79"/>
      <c r="H339" s="80" t="str">
        <f t="shared" si="15"/>
        <v/>
      </c>
      <c r="I339" s="79"/>
      <c r="J339" s="79"/>
      <c r="K339" s="79"/>
      <c r="L339" s="79"/>
      <c r="M339" s="79"/>
      <c r="N339" s="81" t="str">
        <f t="shared" si="16"/>
        <v/>
      </c>
      <c r="O339" s="90" t="str">
        <f t="shared" si="17"/>
        <v/>
      </c>
      <c r="Q339" s="126"/>
      <c r="R339" s="126"/>
      <c r="S339" s="126"/>
    </row>
    <row r="340" spans="1:19" x14ac:dyDescent="0.25">
      <c r="A340" s="29">
        <v>337</v>
      </c>
      <c r="B340" s="71" t="str">
        <f>IFERROR(VLOOKUP($A340,Baggrundsark!$AP$4:$AU$2502,2,FALSE),"")</f>
        <v/>
      </c>
      <c r="C340" s="71" t="str">
        <f>IFERROR(VLOOKUP($A340,Baggrundsark!$AP$4:$AU$2502,3,FALSE),"")</f>
        <v/>
      </c>
      <c r="D340" s="71" t="str">
        <f>IFERROR(VLOOKUP($A340,Baggrundsark!$AP$4:$AU$2502,4,FALSE),"")</f>
        <v/>
      </c>
      <c r="E340" s="71" t="str">
        <f>IFERROR(VLOOKUP($A340,Baggrundsark!$AP$4:$AW$2502,5,FALSE),"")</f>
        <v/>
      </c>
      <c r="F340" s="71" t="str">
        <f>IF(IFERROR(VLOOKUP($A340,Baggrundsark!$AP$4:$AW$2502,6,FALSE),"")=0,"",IFERROR(VLOOKUP($A340,Baggrundsark!$AP$4:$AW$2502,6,FALSE),""))</f>
        <v/>
      </c>
      <c r="G340" s="77"/>
      <c r="H340" s="80" t="str">
        <f t="shared" si="15"/>
        <v/>
      </c>
      <c r="I340" s="77"/>
      <c r="J340" s="77"/>
      <c r="K340" s="77"/>
      <c r="L340" s="77"/>
      <c r="M340" s="77"/>
      <c r="N340" s="81" t="str">
        <f t="shared" si="16"/>
        <v/>
      </c>
      <c r="O340" s="90" t="str">
        <f t="shared" si="17"/>
        <v/>
      </c>
      <c r="Q340" s="126"/>
      <c r="R340" s="126"/>
      <c r="S340" s="126"/>
    </row>
    <row r="341" spans="1:19" x14ac:dyDescent="0.25">
      <c r="A341" s="29">
        <v>338</v>
      </c>
      <c r="B341" s="71" t="str">
        <f>IFERROR(VLOOKUP($A341,Baggrundsark!$AP$4:$AU$2502,2,FALSE),"")</f>
        <v/>
      </c>
      <c r="C341" s="71" t="str">
        <f>IFERROR(VLOOKUP($A341,Baggrundsark!$AP$4:$AU$2502,3,FALSE),"")</f>
        <v/>
      </c>
      <c r="D341" s="71" t="str">
        <f>IFERROR(VLOOKUP($A341,Baggrundsark!$AP$4:$AU$2502,4,FALSE),"")</f>
        <v/>
      </c>
      <c r="E341" s="71" t="str">
        <f>IFERROR(VLOOKUP($A341,Baggrundsark!$AP$4:$AW$2502,5,FALSE),"")</f>
        <v/>
      </c>
      <c r="F341" s="71" t="str">
        <f>IF(IFERROR(VLOOKUP($A341,Baggrundsark!$AP$4:$AW$2502,6,FALSE),"")=0,"",IFERROR(VLOOKUP($A341,Baggrundsark!$AP$4:$AW$2502,6,FALSE),""))</f>
        <v/>
      </c>
      <c r="G341" s="79"/>
      <c r="H341" s="80" t="str">
        <f t="shared" si="15"/>
        <v/>
      </c>
      <c r="I341" s="79"/>
      <c r="J341" s="79"/>
      <c r="K341" s="79"/>
      <c r="L341" s="79"/>
      <c r="M341" s="79"/>
      <c r="N341" s="81" t="str">
        <f t="shared" si="16"/>
        <v/>
      </c>
      <c r="O341" s="90" t="str">
        <f t="shared" si="17"/>
        <v/>
      </c>
      <c r="Q341" s="126"/>
      <c r="R341" s="126"/>
      <c r="S341" s="126"/>
    </row>
    <row r="342" spans="1:19" x14ac:dyDescent="0.25">
      <c r="A342" s="29">
        <v>339</v>
      </c>
      <c r="B342" s="71" t="str">
        <f>IFERROR(VLOOKUP($A342,Baggrundsark!$AP$4:$AU$2502,2,FALSE),"")</f>
        <v/>
      </c>
      <c r="C342" s="71" t="str">
        <f>IFERROR(VLOOKUP($A342,Baggrundsark!$AP$4:$AU$2502,3,FALSE),"")</f>
        <v/>
      </c>
      <c r="D342" s="71" t="str">
        <f>IFERROR(VLOOKUP($A342,Baggrundsark!$AP$4:$AU$2502,4,FALSE),"")</f>
        <v/>
      </c>
      <c r="E342" s="71" t="str">
        <f>IFERROR(VLOOKUP($A342,Baggrundsark!$AP$4:$AW$2502,5,FALSE),"")</f>
        <v/>
      </c>
      <c r="F342" s="71" t="str">
        <f>IF(IFERROR(VLOOKUP($A342,Baggrundsark!$AP$4:$AW$2502,6,FALSE),"")=0,"",IFERROR(VLOOKUP($A342,Baggrundsark!$AP$4:$AW$2502,6,FALSE),""))</f>
        <v/>
      </c>
      <c r="G342" s="77"/>
      <c r="H342" s="80" t="str">
        <f t="shared" si="15"/>
        <v/>
      </c>
      <c r="I342" s="77"/>
      <c r="J342" s="77"/>
      <c r="K342" s="77"/>
      <c r="L342" s="77"/>
      <c r="M342" s="77"/>
      <c r="N342" s="81" t="str">
        <f t="shared" si="16"/>
        <v/>
      </c>
      <c r="O342" s="90" t="str">
        <f t="shared" si="17"/>
        <v/>
      </c>
      <c r="Q342" s="126"/>
      <c r="R342" s="126"/>
      <c r="S342" s="126"/>
    </row>
    <row r="343" spans="1:19" x14ac:dyDescent="0.25">
      <c r="A343" s="29">
        <v>340</v>
      </c>
      <c r="B343" s="71" t="str">
        <f>IFERROR(VLOOKUP($A343,Baggrundsark!$AP$4:$AU$2502,2,FALSE),"")</f>
        <v/>
      </c>
      <c r="C343" s="71" t="str">
        <f>IFERROR(VLOOKUP($A343,Baggrundsark!$AP$4:$AU$2502,3,FALSE),"")</f>
        <v/>
      </c>
      <c r="D343" s="71" t="str">
        <f>IFERROR(VLOOKUP($A343,Baggrundsark!$AP$4:$AU$2502,4,FALSE),"")</f>
        <v/>
      </c>
      <c r="E343" s="71" t="str">
        <f>IFERROR(VLOOKUP($A343,Baggrundsark!$AP$4:$AW$2502,5,FALSE),"")</f>
        <v/>
      </c>
      <c r="F343" s="71" t="str">
        <f>IF(IFERROR(VLOOKUP($A343,Baggrundsark!$AP$4:$AW$2502,6,FALSE),"")=0,"",IFERROR(VLOOKUP($A343,Baggrundsark!$AP$4:$AW$2502,6,FALSE),""))</f>
        <v/>
      </c>
      <c r="G343" s="79"/>
      <c r="H343" s="80" t="str">
        <f t="shared" si="15"/>
        <v/>
      </c>
      <c r="I343" s="79"/>
      <c r="J343" s="79"/>
      <c r="K343" s="79"/>
      <c r="L343" s="79"/>
      <c r="M343" s="79"/>
      <c r="N343" s="81" t="str">
        <f t="shared" si="16"/>
        <v/>
      </c>
      <c r="O343" s="90" t="str">
        <f t="shared" si="17"/>
        <v/>
      </c>
      <c r="Q343" s="126"/>
      <c r="R343" s="126"/>
      <c r="S343" s="126"/>
    </row>
    <row r="344" spans="1:19" x14ac:dyDescent="0.25">
      <c r="A344" s="29">
        <v>341</v>
      </c>
      <c r="B344" s="71" t="str">
        <f>IFERROR(VLOOKUP($A344,Baggrundsark!$AP$4:$AU$2502,2,FALSE),"")</f>
        <v/>
      </c>
      <c r="C344" s="71" t="str">
        <f>IFERROR(VLOOKUP($A344,Baggrundsark!$AP$4:$AU$2502,3,FALSE),"")</f>
        <v/>
      </c>
      <c r="D344" s="71" t="str">
        <f>IFERROR(VLOOKUP($A344,Baggrundsark!$AP$4:$AU$2502,4,FALSE),"")</f>
        <v/>
      </c>
      <c r="E344" s="71" t="str">
        <f>IFERROR(VLOOKUP($A344,Baggrundsark!$AP$4:$AW$2502,5,FALSE),"")</f>
        <v/>
      </c>
      <c r="F344" s="71" t="str">
        <f>IF(IFERROR(VLOOKUP($A344,Baggrundsark!$AP$4:$AW$2502,6,FALSE),"")=0,"",IFERROR(VLOOKUP($A344,Baggrundsark!$AP$4:$AW$2502,6,FALSE),""))</f>
        <v/>
      </c>
      <c r="G344" s="77"/>
      <c r="H344" s="80" t="str">
        <f t="shared" si="15"/>
        <v/>
      </c>
      <c r="I344" s="77"/>
      <c r="J344" s="77"/>
      <c r="K344" s="77"/>
      <c r="L344" s="77"/>
      <c r="M344" s="77"/>
      <c r="N344" s="81" t="str">
        <f t="shared" si="16"/>
        <v/>
      </c>
      <c r="O344" s="90" t="str">
        <f t="shared" si="17"/>
        <v/>
      </c>
      <c r="Q344" s="126"/>
      <c r="R344" s="126"/>
      <c r="S344" s="126"/>
    </row>
    <row r="345" spans="1:19" x14ac:dyDescent="0.25">
      <c r="A345" s="29">
        <v>342</v>
      </c>
      <c r="B345" s="71" t="str">
        <f>IFERROR(VLOOKUP($A345,Baggrundsark!$AP$4:$AU$2502,2,FALSE),"")</f>
        <v/>
      </c>
      <c r="C345" s="71" t="str">
        <f>IFERROR(VLOOKUP($A345,Baggrundsark!$AP$4:$AU$2502,3,FALSE),"")</f>
        <v/>
      </c>
      <c r="D345" s="71" t="str">
        <f>IFERROR(VLOOKUP($A345,Baggrundsark!$AP$4:$AU$2502,4,FALSE),"")</f>
        <v/>
      </c>
      <c r="E345" s="71" t="str">
        <f>IFERROR(VLOOKUP($A345,Baggrundsark!$AP$4:$AW$2502,5,FALSE),"")</f>
        <v/>
      </c>
      <c r="F345" s="71" t="str">
        <f>IF(IFERROR(VLOOKUP($A345,Baggrundsark!$AP$4:$AW$2502,6,FALSE),"")=0,"",IFERROR(VLOOKUP($A345,Baggrundsark!$AP$4:$AW$2502,6,FALSE),""))</f>
        <v/>
      </c>
      <c r="G345" s="79"/>
      <c r="H345" s="80" t="str">
        <f t="shared" si="15"/>
        <v/>
      </c>
      <c r="I345" s="79"/>
      <c r="J345" s="79"/>
      <c r="K345" s="79"/>
      <c r="L345" s="79"/>
      <c r="M345" s="79"/>
      <c r="N345" s="81" t="str">
        <f t="shared" si="16"/>
        <v/>
      </c>
      <c r="O345" s="90" t="str">
        <f t="shared" si="17"/>
        <v/>
      </c>
      <c r="Q345" s="126"/>
      <c r="R345" s="126"/>
      <c r="S345" s="126"/>
    </row>
    <row r="346" spans="1:19" x14ac:dyDescent="0.25">
      <c r="A346" s="29">
        <v>343</v>
      </c>
      <c r="B346" s="71" t="str">
        <f>IFERROR(VLOOKUP($A346,Baggrundsark!$AP$4:$AU$2502,2,FALSE),"")</f>
        <v/>
      </c>
      <c r="C346" s="71" t="str">
        <f>IFERROR(VLOOKUP($A346,Baggrundsark!$AP$4:$AU$2502,3,FALSE),"")</f>
        <v/>
      </c>
      <c r="D346" s="71" t="str">
        <f>IFERROR(VLOOKUP($A346,Baggrundsark!$AP$4:$AU$2502,4,FALSE),"")</f>
        <v/>
      </c>
      <c r="E346" s="71" t="str">
        <f>IFERROR(VLOOKUP($A346,Baggrundsark!$AP$4:$AW$2502,5,FALSE),"")</f>
        <v/>
      </c>
      <c r="F346" s="71" t="str">
        <f>IF(IFERROR(VLOOKUP($A346,Baggrundsark!$AP$4:$AW$2502,6,FALSE),"")=0,"",IFERROR(VLOOKUP($A346,Baggrundsark!$AP$4:$AW$2502,6,FALSE),""))</f>
        <v/>
      </c>
      <c r="G346" s="77"/>
      <c r="H346" s="80" t="str">
        <f t="shared" si="15"/>
        <v/>
      </c>
      <c r="I346" s="77"/>
      <c r="J346" s="77"/>
      <c r="K346" s="77"/>
      <c r="L346" s="77"/>
      <c r="M346" s="77"/>
      <c r="N346" s="81" t="str">
        <f t="shared" si="16"/>
        <v/>
      </c>
      <c r="O346" s="90" t="str">
        <f t="shared" si="17"/>
        <v/>
      </c>
      <c r="Q346" s="126"/>
      <c r="R346" s="126"/>
      <c r="S346" s="126"/>
    </row>
    <row r="347" spans="1:19" x14ac:dyDescent="0.25">
      <c r="A347" s="29">
        <v>344</v>
      </c>
      <c r="B347" s="71" t="str">
        <f>IFERROR(VLOOKUP($A347,Baggrundsark!$AP$4:$AU$2502,2,FALSE),"")</f>
        <v/>
      </c>
      <c r="C347" s="71" t="str">
        <f>IFERROR(VLOOKUP($A347,Baggrundsark!$AP$4:$AU$2502,3,FALSE),"")</f>
        <v/>
      </c>
      <c r="D347" s="71" t="str">
        <f>IFERROR(VLOOKUP($A347,Baggrundsark!$AP$4:$AU$2502,4,FALSE),"")</f>
        <v/>
      </c>
      <c r="E347" s="71" t="str">
        <f>IFERROR(VLOOKUP($A347,Baggrundsark!$AP$4:$AW$2502,5,FALSE),"")</f>
        <v/>
      </c>
      <c r="F347" s="71" t="str">
        <f>IF(IFERROR(VLOOKUP($A347,Baggrundsark!$AP$4:$AW$2502,6,FALSE),"")=0,"",IFERROR(VLOOKUP($A347,Baggrundsark!$AP$4:$AW$2502,6,FALSE),""))</f>
        <v/>
      </c>
      <c r="G347" s="79"/>
      <c r="H347" s="80" t="str">
        <f t="shared" si="15"/>
        <v/>
      </c>
      <c r="I347" s="79"/>
      <c r="J347" s="79"/>
      <c r="K347" s="79"/>
      <c r="L347" s="79"/>
      <c r="M347" s="79"/>
      <c r="N347" s="81" t="str">
        <f t="shared" si="16"/>
        <v/>
      </c>
      <c r="O347" s="90" t="str">
        <f t="shared" si="17"/>
        <v/>
      </c>
      <c r="Q347" s="126"/>
      <c r="R347" s="126"/>
      <c r="S347" s="126"/>
    </row>
    <row r="348" spans="1:19" x14ac:dyDescent="0.25">
      <c r="A348" s="29">
        <v>345</v>
      </c>
      <c r="B348" s="71" t="str">
        <f>IFERROR(VLOOKUP($A348,Baggrundsark!$AP$4:$AU$2502,2,FALSE),"")</f>
        <v/>
      </c>
      <c r="C348" s="71" t="str">
        <f>IFERROR(VLOOKUP($A348,Baggrundsark!$AP$4:$AU$2502,3,FALSE),"")</f>
        <v/>
      </c>
      <c r="D348" s="71" t="str">
        <f>IFERROR(VLOOKUP($A348,Baggrundsark!$AP$4:$AU$2502,4,FALSE),"")</f>
        <v/>
      </c>
      <c r="E348" s="71" t="str">
        <f>IFERROR(VLOOKUP($A348,Baggrundsark!$AP$4:$AW$2502,5,FALSE),"")</f>
        <v/>
      </c>
      <c r="F348" s="71" t="str">
        <f>IF(IFERROR(VLOOKUP($A348,Baggrundsark!$AP$4:$AW$2502,6,FALSE),"")=0,"",IFERROR(VLOOKUP($A348,Baggrundsark!$AP$4:$AW$2502,6,FALSE),""))</f>
        <v/>
      </c>
      <c r="G348" s="77"/>
      <c r="H348" s="80" t="str">
        <f t="shared" si="15"/>
        <v/>
      </c>
      <c r="I348" s="77"/>
      <c r="J348" s="77"/>
      <c r="K348" s="77"/>
      <c r="L348" s="77"/>
      <c r="M348" s="77"/>
      <c r="N348" s="81" t="str">
        <f t="shared" si="16"/>
        <v/>
      </c>
      <c r="O348" s="90" t="str">
        <f t="shared" si="17"/>
        <v/>
      </c>
      <c r="Q348" s="126"/>
      <c r="R348" s="126"/>
      <c r="S348" s="126"/>
    </row>
    <row r="349" spans="1:19" x14ac:dyDescent="0.25">
      <c r="A349" s="29">
        <v>346</v>
      </c>
      <c r="B349" s="71" t="str">
        <f>IFERROR(VLOOKUP($A349,Baggrundsark!$AP$4:$AU$2502,2,FALSE),"")</f>
        <v/>
      </c>
      <c r="C349" s="71" t="str">
        <f>IFERROR(VLOOKUP($A349,Baggrundsark!$AP$4:$AU$2502,3,FALSE),"")</f>
        <v/>
      </c>
      <c r="D349" s="71" t="str">
        <f>IFERROR(VLOOKUP($A349,Baggrundsark!$AP$4:$AU$2502,4,FALSE),"")</f>
        <v/>
      </c>
      <c r="E349" s="71" t="str">
        <f>IFERROR(VLOOKUP($A349,Baggrundsark!$AP$4:$AW$2502,5,FALSE),"")</f>
        <v/>
      </c>
      <c r="F349" s="71" t="str">
        <f>IF(IFERROR(VLOOKUP($A349,Baggrundsark!$AP$4:$AW$2502,6,FALSE),"")=0,"",IFERROR(VLOOKUP($A349,Baggrundsark!$AP$4:$AW$2502,6,FALSE),""))</f>
        <v/>
      </c>
      <c r="G349" s="79"/>
      <c r="H349" s="80" t="str">
        <f t="shared" si="15"/>
        <v/>
      </c>
      <c r="I349" s="79"/>
      <c r="J349" s="79"/>
      <c r="K349" s="79"/>
      <c r="L349" s="79"/>
      <c r="M349" s="79"/>
      <c r="N349" s="81" t="str">
        <f t="shared" si="16"/>
        <v/>
      </c>
      <c r="O349" s="90" t="str">
        <f t="shared" si="17"/>
        <v/>
      </c>
      <c r="Q349" s="126"/>
      <c r="R349" s="126"/>
      <c r="S349" s="126"/>
    </row>
    <row r="350" spans="1:19" x14ac:dyDescent="0.25">
      <c r="A350" s="29">
        <v>347</v>
      </c>
      <c r="B350" s="71" t="str">
        <f>IFERROR(VLOOKUP($A350,Baggrundsark!$AP$4:$AU$2502,2,FALSE),"")</f>
        <v/>
      </c>
      <c r="C350" s="71" t="str">
        <f>IFERROR(VLOOKUP($A350,Baggrundsark!$AP$4:$AU$2502,3,FALSE),"")</f>
        <v/>
      </c>
      <c r="D350" s="71" t="str">
        <f>IFERROR(VLOOKUP($A350,Baggrundsark!$AP$4:$AU$2502,4,FALSE),"")</f>
        <v/>
      </c>
      <c r="E350" s="71" t="str">
        <f>IFERROR(VLOOKUP($A350,Baggrundsark!$AP$4:$AW$2502,5,FALSE),"")</f>
        <v/>
      </c>
      <c r="F350" s="71" t="str">
        <f>IF(IFERROR(VLOOKUP($A350,Baggrundsark!$AP$4:$AW$2502,6,FALSE),"")=0,"",IFERROR(VLOOKUP($A350,Baggrundsark!$AP$4:$AW$2502,6,FALSE),""))</f>
        <v/>
      </c>
      <c r="G350" s="77"/>
      <c r="H350" s="80" t="str">
        <f t="shared" si="15"/>
        <v/>
      </c>
      <c r="I350" s="77"/>
      <c r="J350" s="77"/>
      <c r="K350" s="77"/>
      <c r="L350" s="77"/>
      <c r="M350" s="77"/>
      <c r="N350" s="81" t="str">
        <f t="shared" si="16"/>
        <v/>
      </c>
      <c r="O350" s="90" t="str">
        <f t="shared" si="17"/>
        <v/>
      </c>
      <c r="Q350" s="126"/>
      <c r="R350" s="126"/>
      <c r="S350" s="126"/>
    </row>
    <row r="351" spans="1:19" x14ac:dyDescent="0.25">
      <c r="A351" s="29">
        <v>348</v>
      </c>
      <c r="B351" s="71" t="str">
        <f>IFERROR(VLOOKUP($A351,Baggrundsark!$AP$4:$AU$2502,2,FALSE),"")</f>
        <v/>
      </c>
      <c r="C351" s="71" t="str">
        <f>IFERROR(VLOOKUP($A351,Baggrundsark!$AP$4:$AU$2502,3,FALSE),"")</f>
        <v/>
      </c>
      <c r="D351" s="71" t="str">
        <f>IFERROR(VLOOKUP($A351,Baggrundsark!$AP$4:$AU$2502,4,FALSE),"")</f>
        <v/>
      </c>
      <c r="E351" s="71" t="str">
        <f>IFERROR(VLOOKUP($A351,Baggrundsark!$AP$4:$AW$2502,5,FALSE),"")</f>
        <v/>
      </c>
      <c r="F351" s="71" t="str">
        <f>IF(IFERROR(VLOOKUP($A351,Baggrundsark!$AP$4:$AW$2502,6,FALSE),"")=0,"",IFERROR(VLOOKUP($A351,Baggrundsark!$AP$4:$AW$2502,6,FALSE),""))</f>
        <v/>
      </c>
      <c r="G351" s="79"/>
      <c r="H351" s="80" t="str">
        <f t="shared" si="15"/>
        <v/>
      </c>
      <c r="I351" s="79"/>
      <c r="J351" s="79"/>
      <c r="K351" s="79"/>
      <c r="L351" s="79"/>
      <c r="M351" s="79"/>
      <c r="N351" s="81" t="str">
        <f t="shared" si="16"/>
        <v/>
      </c>
      <c r="O351" s="90" t="str">
        <f t="shared" si="17"/>
        <v/>
      </c>
      <c r="Q351" s="126"/>
      <c r="R351" s="126"/>
      <c r="S351" s="126"/>
    </row>
    <row r="352" spans="1:19" x14ac:dyDescent="0.25">
      <c r="A352" s="29">
        <v>349</v>
      </c>
      <c r="B352" s="71" t="str">
        <f>IFERROR(VLOOKUP($A352,Baggrundsark!$AP$4:$AU$2502,2,FALSE),"")</f>
        <v/>
      </c>
      <c r="C352" s="71" t="str">
        <f>IFERROR(VLOOKUP($A352,Baggrundsark!$AP$4:$AU$2502,3,FALSE),"")</f>
        <v/>
      </c>
      <c r="D352" s="71" t="str">
        <f>IFERROR(VLOOKUP($A352,Baggrundsark!$AP$4:$AU$2502,4,FALSE),"")</f>
        <v/>
      </c>
      <c r="E352" s="71" t="str">
        <f>IFERROR(VLOOKUP($A352,Baggrundsark!$AP$4:$AW$2502,5,FALSE),"")</f>
        <v/>
      </c>
      <c r="F352" s="71" t="str">
        <f>IF(IFERROR(VLOOKUP($A352,Baggrundsark!$AP$4:$AW$2502,6,FALSE),"")=0,"",IFERROR(VLOOKUP($A352,Baggrundsark!$AP$4:$AW$2502,6,FALSE),""))</f>
        <v/>
      </c>
      <c r="G352" s="77"/>
      <c r="H352" s="80" t="str">
        <f t="shared" si="15"/>
        <v/>
      </c>
      <c r="I352" s="77"/>
      <c r="J352" s="77"/>
      <c r="K352" s="77"/>
      <c r="L352" s="77"/>
      <c r="M352" s="77"/>
      <c r="N352" s="81" t="str">
        <f t="shared" si="16"/>
        <v/>
      </c>
      <c r="O352" s="90" t="str">
        <f t="shared" si="17"/>
        <v/>
      </c>
      <c r="Q352" s="126"/>
      <c r="R352" s="126"/>
      <c r="S352" s="126"/>
    </row>
    <row r="353" spans="1:19" x14ac:dyDescent="0.25">
      <c r="A353" s="29">
        <v>350</v>
      </c>
      <c r="B353" s="71" t="str">
        <f>IFERROR(VLOOKUP($A353,Baggrundsark!$AP$4:$AU$2502,2,FALSE),"")</f>
        <v/>
      </c>
      <c r="C353" s="71" t="str">
        <f>IFERROR(VLOOKUP($A353,Baggrundsark!$AP$4:$AU$2502,3,FALSE),"")</f>
        <v/>
      </c>
      <c r="D353" s="71" t="str">
        <f>IFERROR(VLOOKUP($A353,Baggrundsark!$AP$4:$AU$2502,4,FALSE),"")</f>
        <v/>
      </c>
      <c r="E353" s="71" t="str">
        <f>IFERROR(VLOOKUP($A353,Baggrundsark!$AP$4:$AW$2502,5,FALSE),"")</f>
        <v/>
      </c>
      <c r="F353" s="71" t="str">
        <f>IF(IFERROR(VLOOKUP($A353,Baggrundsark!$AP$4:$AW$2502,6,FALSE),"")=0,"",IFERROR(VLOOKUP($A353,Baggrundsark!$AP$4:$AW$2502,6,FALSE),""))</f>
        <v/>
      </c>
      <c r="G353" s="79"/>
      <c r="H353" s="80" t="str">
        <f t="shared" si="15"/>
        <v/>
      </c>
      <c r="I353" s="79"/>
      <c r="J353" s="79"/>
      <c r="K353" s="79"/>
      <c r="L353" s="79"/>
      <c r="M353" s="79"/>
      <c r="N353" s="81" t="str">
        <f t="shared" si="16"/>
        <v/>
      </c>
      <c r="O353" s="90" t="str">
        <f t="shared" si="17"/>
        <v/>
      </c>
      <c r="Q353" s="126"/>
      <c r="R353" s="126"/>
      <c r="S353" s="126"/>
    </row>
    <row r="354" spans="1:19" x14ac:dyDescent="0.25">
      <c r="A354" s="29">
        <v>351</v>
      </c>
      <c r="B354" s="71" t="str">
        <f>IFERROR(VLOOKUP($A354,Baggrundsark!$AP$4:$AU$2502,2,FALSE),"")</f>
        <v/>
      </c>
      <c r="C354" s="71" t="str">
        <f>IFERROR(VLOOKUP($A354,Baggrundsark!$AP$4:$AU$2502,3,FALSE),"")</f>
        <v/>
      </c>
      <c r="D354" s="71" t="str">
        <f>IFERROR(VLOOKUP($A354,Baggrundsark!$AP$4:$AU$2502,4,FALSE),"")</f>
        <v/>
      </c>
      <c r="E354" s="71" t="str">
        <f>IFERROR(VLOOKUP($A354,Baggrundsark!$AP$4:$AW$2502,5,FALSE),"")</f>
        <v/>
      </c>
      <c r="F354" s="71" t="str">
        <f>IF(IFERROR(VLOOKUP($A354,Baggrundsark!$AP$4:$AW$2502,6,FALSE),"")=0,"",IFERROR(VLOOKUP($A354,Baggrundsark!$AP$4:$AW$2502,6,FALSE),""))</f>
        <v/>
      </c>
      <c r="G354" s="77"/>
      <c r="H354" s="80" t="str">
        <f t="shared" si="15"/>
        <v/>
      </c>
      <c r="I354" s="77"/>
      <c r="J354" s="77"/>
      <c r="K354" s="77"/>
      <c r="L354" s="77"/>
      <c r="M354" s="77"/>
      <c r="N354" s="81" t="str">
        <f t="shared" si="16"/>
        <v/>
      </c>
      <c r="O354" s="90" t="str">
        <f t="shared" si="17"/>
        <v/>
      </c>
      <c r="Q354" s="126"/>
      <c r="R354" s="126"/>
      <c r="S354" s="126"/>
    </row>
    <row r="355" spans="1:19" x14ac:dyDescent="0.25">
      <c r="A355" s="29">
        <v>352</v>
      </c>
      <c r="B355" s="71" t="str">
        <f>IFERROR(VLOOKUP($A355,Baggrundsark!$AP$4:$AU$2502,2,FALSE),"")</f>
        <v/>
      </c>
      <c r="C355" s="71" t="str">
        <f>IFERROR(VLOOKUP($A355,Baggrundsark!$AP$4:$AU$2502,3,FALSE),"")</f>
        <v/>
      </c>
      <c r="D355" s="71" t="str">
        <f>IFERROR(VLOOKUP($A355,Baggrundsark!$AP$4:$AU$2502,4,FALSE),"")</f>
        <v/>
      </c>
      <c r="E355" s="71" t="str">
        <f>IFERROR(VLOOKUP($A355,Baggrundsark!$AP$4:$AW$2502,5,FALSE),"")</f>
        <v/>
      </c>
      <c r="F355" s="71" t="str">
        <f>IF(IFERROR(VLOOKUP($A355,Baggrundsark!$AP$4:$AW$2502,6,FALSE),"")=0,"",IFERROR(VLOOKUP($A355,Baggrundsark!$AP$4:$AW$2502,6,FALSE),""))</f>
        <v/>
      </c>
      <c r="G355" s="79"/>
      <c r="H355" s="80" t="str">
        <f t="shared" si="15"/>
        <v/>
      </c>
      <c r="I355" s="79"/>
      <c r="J355" s="79"/>
      <c r="K355" s="79"/>
      <c r="L355" s="79"/>
      <c r="M355" s="79"/>
      <c r="N355" s="81" t="str">
        <f t="shared" si="16"/>
        <v/>
      </c>
      <c r="O355" s="90" t="str">
        <f t="shared" si="17"/>
        <v/>
      </c>
      <c r="Q355" s="126"/>
      <c r="R355" s="126"/>
      <c r="S355" s="126"/>
    </row>
    <row r="356" spans="1:19" x14ac:dyDescent="0.25">
      <c r="A356" s="29">
        <v>353</v>
      </c>
      <c r="B356" s="71" t="str">
        <f>IFERROR(VLOOKUP($A356,Baggrundsark!$AP$4:$AU$2502,2,FALSE),"")</f>
        <v/>
      </c>
      <c r="C356" s="71" t="str">
        <f>IFERROR(VLOOKUP($A356,Baggrundsark!$AP$4:$AU$2502,3,FALSE),"")</f>
        <v/>
      </c>
      <c r="D356" s="71" t="str">
        <f>IFERROR(VLOOKUP($A356,Baggrundsark!$AP$4:$AU$2502,4,FALSE),"")</f>
        <v/>
      </c>
      <c r="E356" s="71" t="str">
        <f>IFERROR(VLOOKUP($A356,Baggrundsark!$AP$4:$AW$2502,5,FALSE),"")</f>
        <v/>
      </c>
      <c r="F356" s="71" t="str">
        <f>IF(IFERROR(VLOOKUP($A356,Baggrundsark!$AP$4:$AW$2502,6,FALSE),"")=0,"",IFERROR(VLOOKUP($A356,Baggrundsark!$AP$4:$AW$2502,6,FALSE),""))</f>
        <v/>
      </c>
      <c r="G356" s="77"/>
      <c r="H356" s="80" t="str">
        <f t="shared" si="15"/>
        <v/>
      </c>
      <c r="I356" s="77"/>
      <c r="J356" s="77"/>
      <c r="K356" s="77"/>
      <c r="L356" s="77"/>
      <c r="M356" s="77"/>
      <c r="N356" s="81" t="str">
        <f t="shared" si="16"/>
        <v/>
      </c>
      <c r="O356" s="90" t="str">
        <f t="shared" si="17"/>
        <v/>
      </c>
      <c r="Q356" s="126"/>
      <c r="R356" s="126"/>
      <c r="S356" s="126"/>
    </row>
    <row r="357" spans="1:19" x14ac:dyDescent="0.25">
      <c r="A357" s="29">
        <v>354</v>
      </c>
      <c r="B357" s="71" t="str">
        <f>IFERROR(VLOOKUP($A357,Baggrundsark!$AP$4:$AU$2502,2,FALSE),"")</f>
        <v/>
      </c>
      <c r="C357" s="71" t="str">
        <f>IFERROR(VLOOKUP($A357,Baggrundsark!$AP$4:$AU$2502,3,FALSE),"")</f>
        <v/>
      </c>
      <c r="D357" s="71" t="str">
        <f>IFERROR(VLOOKUP($A357,Baggrundsark!$AP$4:$AU$2502,4,FALSE),"")</f>
        <v/>
      </c>
      <c r="E357" s="71" t="str">
        <f>IFERROR(VLOOKUP($A357,Baggrundsark!$AP$4:$AW$2502,5,FALSE),"")</f>
        <v/>
      </c>
      <c r="F357" s="71" t="str">
        <f>IF(IFERROR(VLOOKUP($A357,Baggrundsark!$AP$4:$AW$2502,6,FALSE),"")=0,"",IFERROR(VLOOKUP($A357,Baggrundsark!$AP$4:$AW$2502,6,FALSE),""))</f>
        <v/>
      </c>
      <c r="G357" s="79"/>
      <c r="H357" s="80" t="str">
        <f t="shared" si="15"/>
        <v/>
      </c>
      <c r="I357" s="79"/>
      <c r="J357" s="79"/>
      <c r="K357" s="79"/>
      <c r="L357" s="79"/>
      <c r="M357" s="79"/>
      <c r="N357" s="81" t="str">
        <f t="shared" si="16"/>
        <v/>
      </c>
      <c r="O357" s="90" t="str">
        <f t="shared" si="17"/>
        <v/>
      </c>
      <c r="Q357" s="126"/>
      <c r="R357" s="126"/>
      <c r="S357" s="126"/>
    </row>
    <row r="358" spans="1:19" x14ac:dyDescent="0.25">
      <c r="A358" s="29">
        <v>355</v>
      </c>
      <c r="B358" s="71" t="str">
        <f>IFERROR(VLOOKUP($A358,Baggrundsark!$AP$4:$AU$2502,2,FALSE),"")</f>
        <v/>
      </c>
      <c r="C358" s="71" t="str">
        <f>IFERROR(VLOOKUP($A358,Baggrundsark!$AP$4:$AU$2502,3,FALSE),"")</f>
        <v/>
      </c>
      <c r="D358" s="71" t="str">
        <f>IFERROR(VLOOKUP($A358,Baggrundsark!$AP$4:$AU$2502,4,FALSE),"")</f>
        <v/>
      </c>
      <c r="E358" s="71" t="str">
        <f>IFERROR(VLOOKUP($A358,Baggrundsark!$AP$4:$AW$2502,5,FALSE),"")</f>
        <v/>
      </c>
      <c r="F358" s="71" t="str">
        <f>IF(IFERROR(VLOOKUP($A358,Baggrundsark!$AP$4:$AW$2502,6,FALSE),"")=0,"",IFERROR(VLOOKUP($A358,Baggrundsark!$AP$4:$AW$2502,6,FALSE),""))</f>
        <v/>
      </c>
      <c r="G358" s="77"/>
      <c r="H358" s="80" t="str">
        <f t="shared" si="15"/>
        <v/>
      </c>
      <c r="I358" s="77"/>
      <c r="J358" s="77"/>
      <c r="K358" s="77"/>
      <c r="L358" s="77"/>
      <c r="M358" s="77"/>
      <c r="N358" s="81" t="str">
        <f t="shared" si="16"/>
        <v/>
      </c>
      <c r="O358" s="90" t="str">
        <f t="shared" si="17"/>
        <v/>
      </c>
      <c r="Q358" s="126"/>
      <c r="R358" s="126"/>
      <c r="S358" s="126"/>
    </row>
    <row r="359" spans="1:19" x14ac:dyDescent="0.25">
      <c r="A359" s="29">
        <v>356</v>
      </c>
      <c r="B359" s="71" t="str">
        <f>IFERROR(VLOOKUP($A359,Baggrundsark!$AP$4:$AU$2502,2,FALSE),"")</f>
        <v/>
      </c>
      <c r="C359" s="71" t="str">
        <f>IFERROR(VLOOKUP($A359,Baggrundsark!$AP$4:$AU$2502,3,FALSE),"")</f>
        <v/>
      </c>
      <c r="D359" s="71" t="str">
        <f>IFERROR(VLOOKUP($A359,Baggrundsark!$AP$4:$AU$2502,4,FALSE),"")</f>
        <v/>
      </c>
      <c r="E359" s="71" t="str">
        <f>IFERROR(VLOOKUP($A359,Baggrundsark!$AP$4:$AW$2502,5,FALSE),"")</f>
        <v/>
      </c>
      <c r="F359" s="71" t="str">
        <f>IF(IFERROR(VLOOKUP($A359,Baggrundsark!$AP$4:$AW$2502,6,FALSE),"")=0,"",IFERROR(VLOOKUP($A359,Baggrundsark!$AP$4:$AW$2502,6,FALSE),""))</f>
        <v/>
      </c>
      <c r="G359" s="79"/>
      <c r="H359" s="80" t="str">
        <f t="shared" si="15"/>
        <v/>
      </c>
      <c r="I359" s="79"/>
      <c r="J359" s="79"/>
      <c r="K359" s="79"/>
      <c r="L359" s="79"/>
      <c r="M359" s="79"/>
      <c r="N359" s="81" t="str">
        <f t="shared" si="16"/>
        <v/>
      </c>
      <c r="O359" s="90" t="str">
        <f t="shared" si="17"/>
        <v/>
      </c>
      <c r="Q359" s="126"/>
      <c r="R359" s="126"/>
      <c r="S359" s="126"/>
    </row>
    <row r="360" spans="1:19" x14ac:dyDescent="0.25">
      <c r="A360" s="29">
        <v>357</v>
      </c>
      <c r="B360" s="71" t="str">
        <f>IFERROR(VLOOKUP($A360,Baggrundsark!$AP$4:$AU$2502,2,FALSE),"")</f>
        <v/>
      </c>
      <c r="C360" s="71" t="str">
        <f>IFERROR(VLOOKUP($A360,Baggrundsark!$AP$4:$AU$2502,3,FALSE),"")</f>
        <v/>
      </c>
      <c r="D360" s="71" t="str">
        <f>IFERROR(VLOOKUP($A360,Baggrundsark!$AP$4:$AU$2502,4,FALSE),"")</f>
        <v/>
      </c>
      <c r="E360" s="71" t="str">
        <f>IFERROR(VLOOKUP($A360,Baggrundsark!$AP$4:$AW$2502,5,FALSE),"")</f>
        <v/>
      </c>
      <c r="F360" s="71" t="str">
        <f>IF(IFERROR(VLOOKUP($A360,Baggrundsark!$AP$4:$AW$2502,6,FALSE),"")=0,"",IFERROR(VLOOKUP($A360,Baggrundsark!$AP$4:$AW$2502,6,FALSE),""))</f>
        <v/>
      </c>
      <c r="G360" s="77"/>
      <c r="H360" s="80" t="str">
        <f t="shared" si="15"/>
        <v/>
      </c>
      <c r="I360" s="77"/>
      <c r="J360" s="77"/>
      <c r="K360" s="77"/>
      <c r="L360" s="77"/>
      <c r="M360" s="77"/>
      <c r="N360" s="81" t="str">
        <f t="shared" si="16"/>
        <v/>
      </c>
      <c r="O360" s="90" t="str">
        <f t="shared" si="17"/>
        <v/>
      </c>
      <c r="Q360" s="126"/>
      <c r="R360" s="126"/>
      <c r="S360" s="126"/>
    </row>
    <row r="361" spans="1:19" x14ac:dyDescent="0.25">
      <c r="A361" s="29">
        <v>358</v>
      </c>
      <c r="B361" s="71" t="str">
        <f>IFERROR(VLOOKUP($A361,Baggrundsark!$AP$4:$AU$2502,2,FALSE),"")</f>
        <v/>
      </c>
      <c r="C361" s="71" t="str">
        <f>IFERROR(VLOOKUP($A361,Baggrundsark!$AP$4:$AU$2502,3,FALSE),"")</f>
        <v/>
      </c>
      <c r="D361" s="71" t="str">
        <f>IFERROR(VLOOKUP($A361,Baggrundsark!$AP$4:$AU$2502,4,FALSE),"")</f>
        <v/>
      </c>
      <c r="E361" s="71" t="str">
        <f>IFERROR(VLOOKUP($A361,Baggrundsark!$AP$4:$AW$2502,5,FALSE),"")</f>
        <v/>
      </c>
      <c r="F361" s="71" t="str">
        <f>IF(IFERROR(VLOOKUP($A361,Baggrundsark!$AP$4:$AW$2502,6,FALSE),"")=0,"",IFERROR(VLOOKUP($A361,Baggrundsark!$AP$4:$AW$2502,6,FALSE),""))</f>
        <v/>
      </c>
      <c r="G361" s="79"/>
      <c r="H361" s="80" t="str">
        <f t="shared" si="15"/>
        <v/>
      </c>
      <c r="I361" s="79"/>
      <c r="J361" s="79"/>
      <c r="K361" s="79"/>
      <c r="L361" s="79"/>
      <c r="M361" s="79"/>
      <c r="N361" s="81" t="str">
        <f t="shared" si="16"/>
        <v/>
      </c>
      <c r="O361" s="90" t="str">
        <f t="shared" si="17"/>
        <v/>
      </c>
      <c r="Q361" s="126"/>
      <c r="R361" s="126"/>
      <c r="S361" s="126"/>
    </row>
    <row r="362" spans="1:19" x14ac:dyDescent="0.25">
      <c r="A362" s="29">
        <v>359</v>
      </c>
      <c r="B362" s="71" t="str">
        <f>IFERROR(VLOOKUP($A362,Baggrundsark!$AP$4:$AU$2502,2,FALSE),"")</f>
        <v/>
      </c>
      <c r="C362" s="71" t="str">
        <f>IFERROR(VLOOKUP($A362,Baggrundsark!$AP$4:$AU$2502,3,FALSE),"")</f>
        <v/>
      </c>
      <c r="D362" s="71" t="str">
        <f>IFERROR(VLOOKUP($A362,Baggrundsark!$AP$4:$AU$2502,4,FALSE),"")</f>
        <v/>
      </c>
      <c r="E362" s="71" t="str">
        <f>IFERROR(VLOOKUP($A362,Baggrundsark!$AP$4:$AW$2502,5,FALSE),"")</f>
        <v/>
      </c>
      <c r="F362" s="71" t="str">
        <f>IF(IFERROR(VLOOKUP($A362,Baggrundsark!$AP$4:$AW$2502,6,FALSE),"")=0,"",IFERROR(VLOOKUP($A362,Baggrundsark!$AP$4:$AW$2502,6,FALSE),""))</f>
        <v/>
      </c>
      <c r="G362" s="77"/>
      <c r="H362" s="80" t="str">
        <f t="shared" si="15"/>
        <v/>
      </c>
      <c r="I362" s="77"/>
      <c r="J362" s="77"/>
      <c r="K362" s="77"/>
      <c r="L362" s="77"/>
      <c r="M362" s="77"/>
      <c r="N362" s="81" t="str">
        <f t="shared" si="16"/>
        <v/>
      </c>
      <c r="O362" s="90" t="str">
        <f t="shared" si="17"/>
        <v/>
      </c>
      <c r="Q362" s="126"/>
      <c r="R362" s="126"/>
      <c r="S362" s="126"/>
    </row>
    <row r="363" spans="1:19" x14ac:dyDescent="0.25">
      <c r="A363" s="29">
        <v>360</v>
      </c>
      <c r="B363" s="71" t="str">
        <f>IFERROR(VLOOKUP($A363,Baggrundsark!$AP$4:$AU$2502,2,FALSE),"")</f>
        <v/>
      </c>
      <c r="C363" s="71" t="str">
        <f>IFERROR(VLOOKUP($A363,Baggrundsark!$AP$4:$AU$2502,3,FALSE),"")</f>
        <v/>
      </c>
      <c r="D363" s="71" t="str">
        <f>IFERROR(VLOOKUP($A363,Baggrundsark!$AP$4:$AU$2502,4,FALSE),"")</f>
        <v/>
      </c>
      <c r="E363" s="71" t="str">
        <f>IFERROR(VLOOKUP($A363,Baggrundsark!$AP$4:$AW$2502,5,FALSE),"")</f>
        <v/>
      </c>
      <c r="F363" s="71" t="str">
        <f>IF(IFERROR(VLOOKUP($A363,Baggrundsark!$AP$4:$AW$2502,6,FALSE),"")=0,"",IFERROR(VLOOKUP($A363,Baggrundsark!$AP$4:$AW$2502,6,FALSE),""))</f>
        <v/>
      </c>
      <c r="G363" s="79"/>
      <c r="H363" s="80" t="str">
        <f t="shared" si="15"/>
        <v/>
      </c>
      <c r="I363" s="79"/>
      <c r="J363" s="79"/>
      <c r="K363" s="79"/>
      <c r="L363" s="79"/>
      <c r="M363" s="79"/>
      <c r="N363" s="81" t="str">
        <f t="shared" si="16"/>
        <v/>
      </c>
      <c r="O363" s="90" t="str">
        <f t="shared" si="17"/>
        <v/>
      </c>
      <c r="Q363" s="126"/>
      <c r="R363" s="126"/>
      <c r="S363" s="126"/>
    </row>
    <row r="364" spans="1:19" x14ac:dyDescent="0.25">
      <c r="A364" s="29">
        <v>361</v>
      </c>
      <c r="B364" s="71" t="str">
        <f>IFERROR(VLOOKUP($A364,Baggrundsark!$AP$4:$AU$2502,2,FALSE),"")</f>
        <v/>
      </c>
      <c r="C364" s="71" t="str">
        <f>IFERROR(VLOOKUP($A364,Baggrundsark!$AP$4:$AU$2502,3,FALSE),"")</f>
        <v/>
      </c>
      <c r="D364" s="71" t="str">
        <f>IFERROR(VLOOKUP($A364,Baggrundsark!$AP$4:$AU$2502,4,FALSE),"")</f>
        <v/>
      </c>
      <c r="E364" s="71" t="str">
        <f>IFERROR(VLOOKUP($A364,Baggrundsark!$AP$4:$AW$2502,5,FALSE),"")</f>
        <v/>
      </c>
      <c r="F364" s="71" t="str">
        <f>IF(IFERROR(VLOOKUP($A364,Baggrundsark!$AP$4:$AW$2502,6,FALSE),"")=0,"",IFERROR(VLOOKUP($A364,Baggrundsark!$AP$4:$AW$2502,6,FALSE),""))</f>
        <v/>
      </c>
      <c r="G364" s="77"/>
      <c r="H364" s="80" t="str">
        <f t="shared" si="15"/>
        <v/>
      </c>
      <c r="I364" s="77"/>
      <c r="J364" s="77"/>
      <c r="K364" s="77"/>
      <c r="L364" s="77"/>
      <c r="M364" s="77"/>
      <c r="N364" s="81" t="str">
        <f t="shared" si="16"/>
        <v/>
      </c>
      <c r="O364" s="90" t="str">
        <f t="shared" si="17"/>
        <v/>
      </c>
      <c r="Q364" s="126"/>
      <c r="R364" s="126"/>
      <c r="S364" s="126"/>
    </row>
    <row r="365" spans="1:19" x14ac:dyDescent="0.25">
      <c r="A365" s="29">
        <v>362</v>
      </c>
      <c r="B365" s="71" t="str">
        <f>IFERROR(VLOOKUP($A365,Baggrundsark!$AP$4:$AU$2502,2,FALSE),"")</f>
        <v/>
      </c>
      <c r="C365" s="71" t="str">
        <f>IFERROR(VLOOKUP($A365,Baggrundsark!$AP$4:$AU$2502,3,FALSE),"")</f>
        <v/>
      </c>
      <c r="D365" s="71" t="str">
        <f>IFERROR(VLOOKUP($A365,Baggrundsark!$AP$4:$AU$2502,4,FALSE),"")</f>
        <v/>
      </c>
      <c r="E365" s="71" t="str">
        <f>IFERROR(VLOOKUP($A365,Baggrundsark!$AP$4:$AW$2502,5,FALSE),"")</f>
        <v/>
      </c>
      <c r="F365" s="71" t="str">
        <f>IF(IFERROR(VLOOKUP($A365,Baggrundsark!$AP$4:$AW$2502,6,FALSE),"")=0,"",IFERROR(VLOOKUP($A365,Baggrundsark!$AP$4:$AW$2502,6,FALSE),""))</f>
        <v/>
      </c>
      <c r="G365" s="79"/>
      <c r="H365" s="80" t="str">
        <f t="shared" si="15"/>
        <v/>
      </c>
      <c r="I365" s="79"/>
      <c r="J365" s="79"/>
      <c r="K365" s="79"/>
      <c r="L365" s="79"/>
      <c r="M365" s="79"/>
      <c r="N365" s="81" t="str">
        <f t="shared" si="16"/>
        <v/>
      </c>
      <c r="O365" s="90" t="str">
        <f t="shared" si="17"/>
        <v/>
      </c>
      <c r="Q365" s="126"/>
      <c r="R365" s="126"/>
      <c r="S365" s="126"/>
    </row>
    <row r="366" spans="1:19" x14ac:dyDescent="0.25">
      <c r="A366" s="29">
        <v>363</v>
      </c>
      <c r="B366" s="71" t="str">
        <f>IFERROR(VLOOKUP($A366,Baggrundsark!$AP$4:$AU$2502,2,FALSE),"")</f>
        <v/>
      </c>
      <c r="C366" s="71" t="str">
        <f>IFERROR(VLOOKUP($A366,Baggrundsark!$AP$4:$AU$2502,3,FALSE),"")</f>
        <v/>
      </c>
      <c r="D366" s="71" t="str">
        <f>IFERROR(VLOOKUP($A366,Baggrundsark!$AP$4:$AU$2502,4,FALSE),"")</f>
        <v/>
      </c>
      <c r="E366" s="71" t="str">
        <f>IFERROR(VLOOKUP($A366,Baggrundsark!$AP$4:$AW$2502,5,FALSE),"")</f>
        <v/>
      </c>
      <c r="F366" s="71" t="str">
        <f>IF(IFERROR(VLOOKUP($A366,Baggrundsark!$AP$4:$AW$2502,6,FALSE),"")=0,"",IFERROR(VLOOKUP($A366,Baggrundsark!$AP$4:$AW$2502,6,FALSE),""))</f>
        <v/>
      </c>
      <c r="G366" s="77"/>
      <c r="H366" s="80" t="str">
        <f t="shared" si="15"/>
        <v/>
      </c>
      <c r="I366" s="77"/>
      <c r="J366" s="77"/>
      <c r="K366" s="77"/>
      <c r="L366" s="77"/>
      <c r="M366" s="77"/>
      <c r="N366" s="81" t="str">
        <f t="shared" si="16"/>
        <v/>
      </c>
      <c r="O366" s="90" t="str">
        <f t="shared" si="17"/>
        <v/>
      </c>
      <c r="Q366" s="126"/>
      <c r="R366" s="126"/>
      <c r="S366" s="126"/>
    </row>
    <row r="367" spans="1:19" x14ac:dyDescent="0.25">
      <c r="A367" s="29">
        <v>364</v>
      </c>
      <c r="B367" s="71" t="str">
        <f>IFERROR(VLOOKUP($A367,Baggrundsark!$AP$4:$AU$2502,2,FALSE),"")</f>
        <v/>
      </c>
      <c r="C367" s="71" t="str">
        <f>IFERROR(VLOOKUP($A367,Baggrundsark!$AP$4:$AU$2502,3,FALSE),"")</f>
        <v/>
      </c>
      <c r="D367" s="71" t="str">
        <f>IFERROR(VLOOKUP($A367,Baggrundsark!$AP$4:$AU$2502,4,FALSE),"")</f>
        <v/>
      </c>
      <c r="E367" s="71" t="str">
        <f>IFERROR(VLOOKUP($A367,Baggrundsark!$AP$4:$AW$2502,5,FALSE),"")</f>
        <v/>
      </c>
      <c r="F367" s="71" t="str">
        <f>IF(IFERROR(VLOOKUP($A367,Baggrundsark!$AP$4:$AW$2502,6,FALSE),"")=0,"",IFERROR(VLOOKUP($A367,Baggrundsark!$AP$4:$AW$2502,6,FALSE),""))</f>
        <v/>
      </c>
      <c r="G367" s="79"/>
      <c r="H367" s="80" t="str">
        <f t="shared" si="15"/>
        <v/>
      </c>
      <c r="I367" s="79"/>
      <c r="J367" s="79"/>
      <c r="K367" s="79"/>
      <c r="L367" s="79"/>
      <c r="M367" s="79"/>
      <c r="N367" s="81" t="str">
        <f t="shared" si="16"/>
        <v/>
      </c>
      <c r="O367" s="90" t="str">
        <f t="shared" si="17"/>
        <v/>
      </c>
      <c r="Q367" s="126"/>
      <c r="R367" s="126"/>
      <c r="S367" s="126"/>
    </row>
    <row r="368" spans="1:19" x14ac:dyDescent="0.25">
      <c r="A368" s="29">
        <v>365</v>
      </c>
      <c r="B368" s="71" t="str">
        <f>IFERROR(VLOOKUP($A368,Baggrundsark!$AP$4:$AU$2502,2,FALSE),"")</f>
        <v/>
      </c>
      <c r="C368" s="71" t="str">
        <f>IFERROR(VLOOKUP($A368,Baggrundsark!$AP$4:$AU$2502,3,FALSE),"")</f>
        <v/>
      </c>
      <c r="D368" s="71" t="str">
        <f>IFERROR(VLOOKUP($A368,Baggrundsark!$AP$4:$AU$2502,4,FALSE),"")</f>
        <v/>
      </c>
      <c r="E368" s="71" t="str">
        <f>IFERROR(VLOOKUP($A368,Baggrundsark!$AP$4:$AW$2502,5,FALSE),"")</f>
        <v/>
      </c>
      <c r="F368" s="71" t="str">
        <f>IF(IFERROR(VLOOKUP($A368,Baggrundsark!$AP$4:$AW$2502,6,FALSE),"")=0,"",IFERROR(VLOOKUP($A368,Baggrundsark!$AP$4:$AW$2502,6,FALSE),""))</f>
        <v/>
      </c>
      <c r="G368" s="77"/>
      <c r="H368" s="80" t="str">
        <f t="shared" si="15"/>
        <v/>
      </c>
      <c r="I368" s="77"/>
      <c r="J368" s="77"/>
      <c r="K368" s="77"/>
      <c r="L368" s="77"/>
      <c r="M368" s="77"/>
      <c r="N368" s="81" t="str">
        <f t="shared" si="16"/>
        <v/>
      </c>
      <c r="O368" s="90" t="str">
        <f t="shared" si="17"/>
        <v/>
      </c>
      <c r="Q368" s="126"/>
      <c r="R368" s="126"/>
      <c r="S368" s="126"/>
    </row>
    <row r="369" spans="1:19" x14ac:dyDescent="0.25">
      <c r="A369" s="29">
        <v>366</v>
      </c>
      <c r="B369" s="71" t="str">
        <f>IFERROR(VLOOKUP($A369,Baggrundsark!$AP$4:$AU$2502,2,FALSE),"")</f>
        <v/>
      </c>
      <c r="C369" s="71" t="str">
        <f>IFERROR(VLOOKUP($A369,Baggrundsark!$AP$4:$AU$2502,3,FALSE),"")</f>
        <v/>
      </c>
      <c r="D369" s="71" t="str">
        <f>IFERROR(VLOOKUP($A369,Baggrundsark!$AP$4:$AU$2502,4,FALSE),"")</f>
        <v/>
      </c>
      <c r="E369" s="71" t="str">
        <f>IFERROR(VLOOKUP($A369,Baggrundsark!$AP$4:$AW$2502,5,FALSE),"")</f>
        <v/>
      </c>
      <c r="F369" s="71" t="str">
        <f>IF(IFERROR(VLOOKUP($A369,Baggrundsark!$AP$4:$AW$2502,6,FALSE),"")=0,"",IFERROR(VLOOKUP($A369,Baggrundsark!$AP$4:$AW$2502,6,FALSE),""))</f>
        <v/>
      </c>
      <c r="G369" s="79"/>
      <c r="H369" s="80" t="str">
        <f t="shared" si="15"/>
        <v/>
      </c>
      <c r="I369" s="79"/>
      <c r="J369" s="79"/>
      <c r="K369" s="79"/>
      <c r="L369" s="79"/>
      <c r="M369" s="79"/>
      <c r="N369" s="81" t="str">
        <f t="shared" si="16"/>
        <v/>
      </c>
      <c r="O369" s="90" t="str">
        <f t="shared" si="17"/>
        <v/>
      </c>
      <c r="Q369" s="126"/>
      <c r="R369" s="126"/>
      <c r="S369" s="126"/>
    </row>
    <row r="370" spans="1:19" x14ac:dyDescent="0.25">
      <c r="A370" s="29">
        <v>367</v>
      </c>
      <c r="B370" s="71" t="str">
        <f>IFERROR(VLOOKUP($A370,Baggrundsark!$AP$4:$AU$2502,2,FALSE),"")</f>
        <v/>
      </c>
      <c r="C370" s="71" t="str">
        <f>IFERROR(VLOOKUP($A370,Baggrundsark!$AP$4:$AU$2502,3,FALSE),"")</f>
        <v/>
      </c>
      <c r="D370" s="71" t="str">
        <f>IFERROR(VLOOKUP($A370,Baggrundsark!$AP$4:$AU$2502,4,FALSE),"")</f>
        <v/>
      </c>
      <c r="E370" s="71" t="str">
        <f>IFERROR(VLOOKUP($A370,Baggrundsark!$AP$4:$AW$2502,5,FALSE),"")</f>
        <v/>
      </c>
      <c r="F370" s="71" t="str">
        <f>IF(IFERROR(VLOOKUP($A370,Baggrundsark!$AP$4:$AW$2502,6,FALSE),"")=0,"",IFERROR(VLOOKUP($A370,Baggrundsark!$AP$4:$AW$2502,6,FALSE),""))</f>
        <v/>
      </c>
      <c r="G370" s="77"/>
      <c r="H370" s="80" t="str">
        <f t="shared" si="15"/>
        <v/>
      </c>
      <c r="I370" s="77"/>
      <c r="J370" s="77"/>
      <c r="K370" s="77"/>
      <c r="L370" s="77"/>
      <c r="M370" s="77"/>
      <c r="N370" s="81" t="str">
        <f t="shared" si="16"/>
        <v/>
      </c>
      <c r="O370" s="90" t="str">
        <f t="shared" si="17"/>
        <v/>
      </c>
      <c r="Q370" s="126"/>
      <c r="R370" s="126"/>
      <c r="S370" s="126"/>
    </row>
    <row r="371" spans="1:19" x14ac:dyDescent="0.25">
      <c r="A371" s="29">
        <v>368</v>
      </c>
      <c r="B371" s="71" t="str">
        <f>IFERROR(VLOOKUP($A371,Baggrundsark!$AP$4:$AU$2502,2,FALSE),"")</f>
        <v/>
      </c>
      <c r="C371" s="71" t="str">
        <f>IFERROR(VLOOKUP($A371,Baggrundsark!$AP$4:$AU$2502,3,FALSE),"")</f>
        <v/>
      </c>
      <c r="D371" s="71" t="str">
        <f>IFERROR(VLOOKUP($A371,Baggrundsark!$AP$4:$AU$2502,4,FALSE),"")</f>
        <v/>
      </c>
      <c r="E371" s="71" t="str">
        <f>IFERROR(VLOOKUP($A371,Baggrundsark!$AP$4:$AW$2502,5,FALSE),"")</f>
        <v/>
      </c>
      <c r="F371" s="71" t="str">
        <f>IF(IFERROR(VLOOKUP($A371,Baggrundsark!$AP$4:$AW$2502,6,FALSE),"")=0,"",IFERROR(VLOOKUP($A371,Baggrundsark!$AP$4:$AW$2502,6,FALSE),""))</f>
        <v/>
      </c>
      <c r="G371" s="79"/>
      <c r="H371" s="80" t="str">
        <f t="shared" si="15"/>
        <v/>
      </c>
      <c r="I371" s="79"/>
      <c r="J371" s="79"/>
      <c r="K371" s="79"/>
      <c r="L371" s="79"/>
      <c r="M371" s="79"/>
      <c r="N371" s="81" t="str">
        <f t="shared" si="16"/>
        <v/>
      </c>
      <c r="O371" s="90" t="str">
        <f t="shared" si="17"/>
        <v/>
      </c>
      <c r="Q371" s="126"/>
      <c r="R371" s="126"/>
      <c r="S371" s="126"/>
    </row>
    <row r="372" spans="1:19" x14ac:dyDescent="0.25">
      <c r="A372" s="29">
        <v>369</v>
      </c>
      <c r="B372" s="71" t="str">
        <f>IFERROR(VLOOKUP($A372,Baggrundsark!$AP$4:$AU$2502,2,FALSE),"")</f>
        <v/>
      </c>
      <c r="C372" s="71" t="str">
        <f>IFERROR(VLOOKUP($A372,Baggrundsark!$AP$4:$AU$2502,3,FALSE),"")</f>
        <v/>
      </c>
      <c r="D372" s="71" t="str">
        <f>IFERROR(VLOOKUP($A372,Baggrundsark!$AP$4:$AU$2502,4,FALSE),"")</f>
        <v/>
      </c>
      <c r="E372" s="71" t="str">
        <f>IFERROR(VLOOKUP($A372,Baggrundsark!$AP$4:$AW$2502,5,FALSE),"")</f>
        <v/>
      </c>
      <c r="F372" s="71" t="str">
        <f>IF(IFERROR(VLOOKUP($A372,Baggrundsark!$AP$4:$AW$2502,6,FALSE),"")=0,"",IFERROR(VLOOKUP($A372,Baggrundsark!$AP$4:$AW$2502,6,FALSE),""))</f>
        <v/>
      </c>
      <c r="G372" s="77"/>
      <c r="H372" s="80" t="str">
        <f t="shared" si="15"/>
        <v/>
      </c>
      <c r="I372" s="77"/>
      <c r="J372" s="77"/>
      <c r="K372" s="77"/>
      <c r="L372" s="77"/>
      <c r="M372" s="77"/>
      <c r="N372" s="81" t="str">
        <f t="shared" si="16"/>
        <v/>
      </c>
      <c r="O372" s="90" t="str">
        <f t="shared" si="17"/>
        <v/>
      </c>
      <c r="Q372" s="126"/>
      <c r="R372" s="126"/>
      <c r="S372" s="126"/>
    </row>
    <row r="373" spans="1:19" x14ac:dyDescent="0.25">
      <c r="A373" s="29">
        <v>370</v>
      </c>
      <c r="B373" s="71" t="str">
        <f>IFERROR(VLOOKUP($A373,Baggrundsark!$AP$4:$AU$2502,2,FALSE),"")</f>
        <v/>
      </c>
      <c r="C373" s="71" t="str">
        <f>IFERROR(VLOOKUP($A373,Baggrundsark!$AP$4:$AU$2502,3,FALSE),"")</f>
        <v/>
      </c>
      <c r="D373" s="71" t="str">
        <f>IFERROR(VLOOKUP($A373,Baggrundsark!$AP$4:$AU$2502,4,FALSE),"")</f>
        <v/>
      </c>
      <c r="E373" s="71" t="str">
        <f>IFERROR(VLOOKUP($A373,Baggrundsark!$AP$4:$AW$2502,5,FALSE),"")</f>
        <v/>
      </c>
      <c r="F373" s="71" t="str">
        <f>IF(IFERROR(VLOOKUP($A373,Baggrundsark!$AP$4:$AW$2502,6,FALSE),"")=0,"",IFERROR(VLOOKUP($A373,Baggrundsark!$AP$4:$AW$2502,6,FALSE),""))</f>
        <v/>
      </c>
      <c r="G373" s="79"/>
      <c r="H373" s="80" t="str">
        <f t="shared" si="15"/>
        <v/>
      </c>
      <c r="I373" s="79"/>
      <c r="J373" s="79"/>
      <c r="K373" s="79"/>
      <c r="L373" s="79"/>
      <c r="M373" s="79"/>
      <c r="N373" s="81" t="str">
        <f t="shared" si="16"/>
        <v/>
      </c>
      <c r="O373" s="90" t="str">
        <f t="shared" si="17"/>
        <v/>
      </c>
      <c r="Q373" s="126"/>
      <c r="R373" s="126"/>
      <c r="S373" s="126"/>
    </row>
    <row r="374" spans="1:19" x14ac:dyDescent="0.25">
      <c r="A374" s="29">
        <v>371</v>
      </c>
      <c r="B374" s="71" t="str">
        <f>IFERROR(VLOOKUP($A374,Baggrundsark!$AP$4:$AU$2502,2,FALSE),"")</f>
        <v/>
      </c>
      <c r="C374" s="71" t="str">
        <f>IFERROR(VLOOKUP($A374,Baggrundsark!$AP$4:$AU$2502,3,FALSE),"")</f>
        <v/>
      </c>
      <c r="D374" s="71" t="str">
        <f>IFERROR(VLOOKUP($A374,Baggrundsark!$AP$4:$AU$2502,4,FALSE),"")</f>
        <v/>
      </c>
      <c r="E374" s="71" t="str">
        <f>IFERROR(VLOOKUP($A374,Baggrundsark!$AP$4:$AW$2502,5,FALSE),"")</f>
        <v/>
      </c>
      <c r="F374" s="71" t="str">
        <f>IF(IFERROR(VLOOKUP($A374,Baggrundsark!$AP$4:$AW$2502,6,FALSE),"")=0,"",IFERROR(VLOOKUP($A374,Baggrundsark!$AP$4:$AW$2502,6,FALSE),""))</f>
        <v/>
      </c>
      <c r="G374" s="77"/>
      <c r="H374" s="80" t="str">
        <f t="shared" si="15"/>
        <v/>
      </c>
      <c r="I374" s="77"/>
      <c r="J374" s="77"/>
      <c r="K374" s="77"/>
      <c r="L374" s="77"/>
      <c r="M374" s="77"/>
      <c r="N374" s="81" t="str">
        <f t="shared" si="16"/>
        <v/>
      </c>
      <c r="O374" s="90" t="str">
        <f t="shared" si="17"/>
        <v/>
      </c>
      <c r="Q374" s="126"/>
      <c r="R374" s="126"/>
      <c r="S374" s="126"/>
    </row>
    <row r="375" spans="1:19" x14ac:dyDescent="0.25">
      <c r="A375" s="29">
        <v>372</v>
      </c>
      <c r="B375" s="71" t="str">
        <f>IFERROR(VLOOKUP($A375,Baggrundsark!$AP$4:$AU$2502,2,FALSE),"")</f>
        <v/>
      </c>
      <c r="C375" s="71" t="str">
        <f>IFERROR(VLOOKUP($A375,Baggrundsark!$AP$4:$AU$2502,3,FALSE),"")</f>
        <v/>
      </c>
      <c r="D375" s="71" t="str">
        <f>IFERROR(VLOOKUP($A375,Baggrundsark!$AP$4:$AU$2502,4,FALSE),"")</f>
        <v/>
      </c>
      <c r="E375" s="71" t="str">
        <f>IFERROR(VLOOKUP($A375,Baggrundsark!$AP$4:$AW$2502,5,FALSE),"")</f>
        <v/>
      </c>
      <c r="F375" s="71" t="str">
        <f>IF(IFERROR(VLOOKUP($A375,Baggrundsark!$AP$4:$AW$2502,6,FALSE),"")=0,"",IFERROR(VLOOKUP($A375,Baggrundsark!$AP$4:$AW$2502,6,FALSE),""))</f>
        <v/>
      </c>
      <c r="G375" s="79"/>
      <c r="H375" s="80" t="str">
        <f t="shared" si="15"/>
        <v/>
      </c>
      <c r="I375" s="79"/>
      <c r="J375" s="79"/>
      <c r="K375" s="79"/>
      <c r="L375" s="79"/>
      <c r="M375" s="79"/>
      <c r="N375" s="81" t="str">
        <f t="shared" si="16"/>
        <v/>
      </c>
      <c r="O375" s="90" t="str">
        <f t="shared" si="17"/>
        <v/>
      </c>
      <c r="Q375" s="126"/>
      <c r="R375" s="126"/>
      <c r="S375" s="126"/>
    </row>
    <row r="376" spans="1:19" x14ac:dyDescent="0.25">
      <c r="A376" s="29">
        <v>373</v>
      </c>
      <c r="B376" s="71" t="str">
        <f>IFERROR(VLOOKUP($A376,Baggrundsark!$AP$4:$AU$2502,2,FALSE),"")</f>
        <v/>
      </c>
      <c r="C376" s="71" t="str">
        <f>IFERROR(VLOOKUP($A376,Baggrundsark!$AP$4:$AU$2502,3,FALSE),"")</f>
        <v/>
      </c>
      <c r="D376" s="71" t="str">
        <f>IFERROR(VLOOKUP($A376,Baggrundsark!$AP$4:$AU$2502,4,FALSE),"")</f>
        <v/>
      </c>
      <c r="E376" s="71" t="str">
        <f>IFERROR(VLOOKUP($A376,Baggrundsark!$AP$4:$AW$2502,5,FALSE),"")</f>
        <v/>
      </c>
      <c r="F376" s="71" t="str">
        <f>IF(IFERROR(VLOOKUP($A376,Baggrundsark!$AP$4:$AW$2502,6,FALSE),"")=0,"",IFERROR(VLOOKUP($A376,Baggrundsark!$AP$4:$AW$2502,6,FALSE),""))</f>
        <v/>
      </c>
      <c r="G376" s="77"/>
      <c r="H376" s="80" t="str">
        <f t="shared" si="15"/>
        <v/>
      </c>
      <c r="I376" s="77"/>
      <c r="J376" s="77"/>
      <c r="K376" s="77"/>
      <c r="L376" s="77"/>
      <c r="M376" s="77"/>
      <c r="N376" s="81" t="str">
        <f t="shared" si="16"/>
        <v/>
      </c>
      <c r="O376" s="90" t="str">
        <f t="shared" si="17"/>
        <v/>
      </c>
      <c r="Q376" s="126"/>
      <c r="R376" s="126"/>
      <c r="S376" s="126"/>
    </row>
    <row r="377" spans="1:19" x14ac:dyDescent="0.25">
      <c r="A377" s="29">
        <v>374</v>
      </c>
      <c r="B377" s="71" t="str">
        <f>IFERROR(VLOOKUP($A377,Baggrundsark!$AP$4:$AU$2502,2,FALSE),"")</f>
        <v/>
      </c>
      <c r="C377" s="71" t="str">
        <f>IFERROR(VLOOKUP($A377,Baggrundsark!$AP$4:$AU$2502,3,FALSE),"")</f>
        <v/>
      </c>
      <c r="D377" s="71" t="str">
        <f>IFERROR(VLOOKUP($A377,Baggrundsark!$AP$4:$AU$2502,4,FALSE),"")</f>
        <v/>
      </c>
      <c r="E377" s="71" t="str">
        <f>IFERROR(VLOOKUP($A377,Baggrundsark!$AP$4:$AW$2502,5,FALSE),"")</f>
        <v/>
      </c>
      <c r="F377" s="71" t="str">
        <f>IF(IFERROR(VLOOKUP($A377,Baggrundsark!$AP$4:$AW$2502,6,FALSE),"")=0,"",IFERROR(VLOOKUP($A377,Baggrundsark!$AP$4:$AW$2502,6,FALSE),""))</f>
        <v/>
      </c>
      <c r="G377" s="79"/>
      <c r="H377" s="80" t="str">
        <f t="shared" si="15"/>
        <v/>
      </c>
      <c r="I377" s="79"/>
      <c r="J377" s="79"/>
      <c r="K377" s="79"/>
      <c r="L377" s="79"/>
      <c r="M377" s="79"/>
      <c r="N377" s="81" t="str">
        <f t="shared" si="16"/>
        <v/>
      </c>
      <c r="O377" s="90" t="str">
        <f t="shared" si="17"/>
        <v/>
      </c>
      <c r="Q377" s="126"/>
      <c r="R377" s="126"/>
      <c r="S377" s="126"/>
    </row>
    <row r="378" spans="1:19" x14ac:dyDescent="0.25">
      <c r="A378" s="29">
        <v>375</v>
      </c>
      <c r="B378" s="71" t="str">
        <f>IFERROR(VLOOKUP($A378,Baggrundsark!$AP$4:$AU$2502,2,FALSE),"")</f>
        <v/>
      </c>
      <c r="C378" s="71" t="str">
        <f>IFERROR(VLOOKUP($A378,Baggrundsark!$AP$4:$AU$2502,3,FALSE),"")</f>
        <v/>
      </c>
      <c r="D378" s="71" t="str">
        <f>IFERROR(VLOOKUP($A378,Baggrundsark!$AP$4:$AU$2502,4,FALSE),"")</f>
        <v/>
      </c>
      <c r="E378" s="71" t="str">
        <f>IFERROR(VLOOKUP($A378,Baggrundsark!$AP$4:$AW$2502,5,FALSE),"")</f>
        <v/>
      </c>
      <c r="F378" s="71" t="str">
        <f>IF(IFERROR(VLOOKUP($A378,Baggrundsark!$AP$4:$AW$2502,6,FALSE),"")=0,"",IFERROR(VLOOKUP($A378,Baggrundsark!$AP$4:$AW$2502,6,FALSE),""))</f>
        <v/>
      </c>
      <c r="G378" s="77"/>
      <c r="H378" s="80" t="str">
        <f t="shared" si="15"/>
        <v/>
      </c>
      <c r="I378" s="77"/>
      <c r="J378" s="77"/>
      <c r="K378" s="77"/>
      <c r="L378" s="77"/>
      <c r="M378" s="77"/>
      <c r="N378" s="81" t="str">
        <f t="shared" si="16"/>
        <v/>
      </c>
      <c r="O378" s="90" t="str">
        <f t="shared" si="17"/>
        <v/>
      </c>
      <c r="Q378" s="126"/>
      <c r="R378" s="126"/>
      <c r="S378" s="126"/>
    </row>
    <row r="379" spans="1:19" x14ac:dyDescent="0.25">
      <c r="A379" s="29">
        <v>376</v>
      </c>
      <c r="B379" s="71" t="str">
        <f>IFERROR(VLOOKUP($A379,Baggrundsark!$AP$4:$AU$2502,2,FALSE),"")</f>
        <v/>
      </c>
      <c r="C379" s="71" t="str">
        <f>IFERROR(VLOOKUP($A379,Baggrundsark!$AP$4:$AU$2502,3,FALSE),"")</f>
        <v/>
      </c>
      <c r="D379" s="71" t="str">
        <f>IFERROR(VLOOKUP($A379,Baggrundsark!$AP$4:$AU$2502,4,FALSE),"")</f>
        <v/>
      </c>
      <c r="E379" s="71" t="str">
        <f>IFERROR(VLOOKUP($A379,Baggrundsark!$AP$4:$AW$2502,5,FALSE),"")</f>
        <v/>
      </c>
      <c r="F379" s="71" t="str">
        <f>IF(IFERROR(VLOOKUP($A379,Baggrundsark!$AP$4:$AW$2502,6,FALSE),"")=0,"",IFERROR(VLOOKUP($A379,Baggrundsark!$AP$4:$AW$2502,6,FALSE),""))</f>
        <v/>
      </c>
      <c r="G379" s="79"/>
      <c r="H379" s="80" t="str">
        <f t="shared" si="15"/>
        <v/>
      </c>
      <c r="I379" s="79"/>
      <c r="J379" s="79"/>
      <c r="K379" s="79"/>
      <c r="L379" s="79"/>
      <c r="M379" s="79"/>
      <c r="N379" s="81" t="str">
        <f t="shared" si="16"/>
        <v/>
      </c>
      <c r="O379" s="90" t="str">
        <f t="shared" si="17"/>
        <v/>
      </c>
      <c r="Q379" s="126"/>
      <c r="R379" s="126"/>
      <c r="S379" s="126"/>
    </row>
    <row r="380" spans="1:19" x14ac:dyDescent="0.25">
      <c r="A380" s="29">
        <v>377</v>
      </c>
      <c r="B380" s="71" t="str">
        <f>IFERROR(VLOOKUP($A380,Baggrundsark!$AP$4:$AU$2502,2,FALSE),"")</f>
        <v/>
      </c>
      <c r="C380" s="71" t="str">
        <f>IFERROR(VLOOKUP($A380,Baggrundsark!$AP$4:$AU$2502,3,FALSE),"")</f>
        <v/>
      </c>
      <c r="D380" s="71" t="str">
        <f>IFERROR(VLOOKUP($A380,Baggrundsark!$AP$4:$AU$2502,4,FALSE),"")</f>
        <v/>
      </c>
      <c r="E380" s="71" t="str">
        <f>IFERROR(VLOOKUP($A380,Baggrundsark!$AP$4:$AW$2502,5,FALSE),"")</f>
        <v/>
      </c>
      <c r="F380" s="71" t="str">
        <f>IF(IFERROR(VLOOKUP($A380,Baggrundsark!$AP$4:$AW$2502,6,FALSE),"")=0,"",IFERROR(VLOOKUP($A380,Baggrundsark!$AP$4:$AW$2502,6,FALSE),""))</f>
        <v/>
      </c>
      <c r="G380" s="77"/>
      <c r="H380" s="80" t="str">
        <f t="shared" si="15"/>
        <v/>
      </c>
      <c r="I380" s="77"/>
      <c r="J380" s="77"/>
      <c r="K380" s="77"/>
      <c r="L380" s="77"/>
      <c r="M380" s="77"/>
      <c r="N380" s="81" t="str">
        <f t="shared" si="16"/>
        <v/>
      </c>
      <c r="O380" s="90" t="str">
        <f t="shared" si="17"/>
        <v/>
      </c>
      <c r="Q380" s="126"/>
      <c r="R380" s="126"/>
      <c r="S380" s="126"/>
    </row>
    <row r="381" spans="1:19" x14ac:dyDescent="0.25">
      <c r="A381" s="29">
        <v>378</v>
      </c>
      <c r="B381" s="71" t="str">
        <f>IFERROR(VLOOKUP($A381,Baggrundsark!$AP$4:$AU$2502,2,FALSE),"")</f>
        <v/>
      </c>
      <c r="C381" s="71" t="str">
        <f>IFERROR(VLOOKUP($A381,Baggrundsark!$AP$4:$AU$2502,3,FALSE),"")</f>
        <v/>
      </c>
      <c r="D381" s="71" t="str">
        <f>IFERROR(VLOOKUP($A381,Baggrundsark!$AP$4:$AU$2502,4,FALSE),"")</f>
        <v/>
      </c>
      <c r="E381" s="71" t="str">
        <f>IFERROR(VLOOKUP($A381,Baggrundsark!$AP$4:$AW$2502,5,FALSE),"")</f>
        <v/>
      </c>
      <c r="F381" s="71" t="str">
        <f>IF(IFERROR(VLOOKUP($A381,Baggrundsark!$AP$4:$AW$2502,6,FALSE),"")=0,"",IFERROR(VLOOKUP($A381,Baggrundsark!$AP$4:$AW$2502,6,FALSE),""))</f>
        <v/>
      </c>
      <c r="G381" s="79"/>
      <c r="H381" s="80" t="str">
        <f t="shared" si="15"/>
        <v/>
      </c>
      <c r="I381" s="79"/>
      <c r="J381" s="79"/>
      <c r="K381" s="79"/>
      <c r="L381" s="79"/>
      <c r="M381" s="79"/>
      <c r="N381" s="81" t="str">
        <f t="shared" si="16"/>
        <v/>
      </c>
      <c r="O381" s="90" t="str">
        <f t="shared" si="17"/>
        <v/>
      </c>
      <c r="Q381" s="126"/>
      <c r="R381" s="126"/>
      <c r="S381" s="126"/>
    </row>
    <row r="382" spans="1:19" x14ac:dyDescent="0.25">
      <c r="A382" s="29">
        <v>379</v>
      </c>
      <c r="B382" s="71" t="str">
        <f>IFERROR(VLOOKUP($A382,Baggrundsark!$AP$4:$AU$2502,2,FALSE),"")</f>
        <v/>
      </c>
      <c r="C382" s="71" t="str">
        <f>IFERROR(VLOOKUP($A382,Baggrundsark!$AP$4:$AU$2502,3,FALSE),"")</f>
        <v/>
      </c>
      <c r="D382" s="71" t="str">
        <f>IFERROR(VLOOKUP($A382,Baggrundsark!$AP$4:$AU$2502,4,FALSE),"")</f>
        <v/>
      </c>
      <c r="E382" s="71" t="str">
        <f>IFERROR(VLOOKUP($A382,Baggrundsark!$AP$4:$AW$2502,5,FALSE),"")</f>
        <v/>
      </c>
      <c r="F382" s="71" t="str">
        <f>IF(IFERROR(VLOOKUP($A382,Baggrundsark!$AP$4:$AW$2502,6,FALSE),"")=0,"",IFERROR(VLOOKUP($A382,Baggrundsark!$AP$4:$AW$2502,6,FALSE),""))</f>
        <v/>
      </c>
      <c r="G382" s="77"/>
      <c r="H382" s="80" t="str">
        <f t="shared" si="15"/>
        <v/>
      </c>
      <c r="I382" s="77"/>
      <c r="J382" s="77"/>
      <c r="K382" s="77"/>
      <c r="L382" s="77"/>
      <c r="M382" s="77"/>
      <c r="N382" s="81" t="str">
        <f t="shared" si="16"/>
        <v/>
      </c>
      <c r="O382" s="90" t="str">
        <f t="shared" si="17"/>
        <v/>
      </c>
      <c r="Q382" s="126"/>
      <c r="R382" s="126"/>
      <c r="S382" s="126"/>
    </row>
    <row r="383" spans="1:19" x14ac:dyDescent="0.25">
      <c r="A383" s="29">
        <v>380</v>
      </c>
      <c r="B383" s="71" t="str">
        <f>IFERROR(VLOOKUP($A383,Baggrundsark!$AP$4:$AU$2502,2,FALSE),"")</f>
        <v/>
      </c>
      <c r="C383" s="71" t="str">
        <f>IFERROR(VLOOKUP($A383,Baggrundsark!$AP$4:$AU$2502,3,FALSE),"")</f>
        <v/>
      </c>
      <c r="D383" s="71" t="str">
        <f>IFERROR(VLOOKUP($A383,Baggrundsark!$AP$4:$AU$2502,4,FALSE),"")</f>
        <v/>
      </c>
      <c r="E383" s="71" t="str">
        <f>IFERROR(VLOOKUP($A383,Baggrundsark!$AP$4:$AW$2502,5,FALSE),"")</f>
        <v/>
      </c>
      <c r="F383" s="71" t="str">
        <f>IF(IFERROR(VLOOKUP($A383,Baggrundsark!$AP$4:$AW$2502,6,FALSE),"")=0,"",IFERROR(VLOOKUP($A383,Baggrundsark!$AP$4:$AW$2502,6,FALSE),""))</f>
        <v/>
      </c>
      <c r="G383" s="79"/>
      <c r="H383" s="80" t="str">
        <f t="shared" si="15"/>
        <v/>
      </c>
      <c r="I383" s="79"/>
      <c r="J383" s="79"/>
      <c r="K383" s="79"/>
      <c r="L383" s="79"/>
      <c r="M383" s="79"/>
      <c r="N383" s="81" t="str">
        <f t="shared" si="16"/>
        <v/>
      </c>
      <c r="O383" s="90" t="str">
        <f t="shared" si="17"/>
        <v/>
      </c>
      <c r="Q383" s="126"/>
      <c r="R383" s="126"/>
      <c r="S383" s="126"/>
    </row>
    <row r="384" spans="1:19" x14ac:dyDescent="0.25">
      <c r="A384" s="29">
        <v>381</v>
      </c>
      <c r="B384" s="71" t="str">
        <f>IFERROR(VLOOKUP($A384,Baggrundsark!$AP$4:$AU$2502,2,FALSE),"")</f>
        <v/>
      </c>
      <c r="C384" s="71" t="str">
        <f>IFERROR(VLOOKUP($A384,Baggrundsark!$AP$4:$AU$2502,3,FALSE),"")</f>
        <v/>
      </c>
      <c r="D384" s="71" t="str">
        <f>IFERROR(VLOOKUP($A384,Baggrundsark!$AP$4:$AU$2502,4,FALSE),"")</f>
        <v/>
      </c>
      <c r="E384" s="71" t="str">
        <f>IFERROR(VLOOKUP($A384,Baggrundsark!$AP$4:$AW$2502,5,FALSE),"")</f>
        <v/>
      </c>
      <c r="F384" s="71" t="str">
        <f>IF(IFERROR(VLOOKUP($A384,Baggrundsark!$AP$4:$AW$2502,6,FALSE),"")=0,"",IFERROR(VLOOKUP($A384,Baggrundsark!$AP$4:$AW$2502,6,FALSE),""))</f>
        <v/>
      </c>
      <c r="G384" s="77"/>
      <c r="H384" s="80" t="str">
        <f t="shared" si="15"/>
        <v/>
      </c>
      <c r="I384" s="77"/>
      <c r="J384" s="77"/>
      <c r="K384" s="77"/>
      <c r="L384" s="77"/>
      <c r="M384" s="77"/>
      <c r="N384" s="81" t="str">
        <f t="shared" si="16"/>
        <v/>
      </c>
      <c r="O384" s="90" t="str">
        <f t="shared" si="17"/>
        <v/>
      </c>
      <c r="Q384" s="126"/>
      <c r="R384" s="126"/>
      <c r="S384" s="126"/>
    </row>
    <row r="385" spans="1:19" x14ac:dyDescent="0.25">
      <c r="A385" s="29">
        <v>382</v>
      </c>
      <c r="B385" s="71" t="str">
        <f>IFERROR(VLOOKUP($A385,Baggrundsark!$AP$4:$AU$2502,2,FALSE),"")</f>
        <v/>
      </c>
      <c r="C385" s="71" t="str">
        <f>IFERROR(VLOOKUP($A385,Baggrundsark!$AP$4:$AU$2502,3,FALSE),"")</f>
        <v/>
      </c>
      <c r="D385" s="71" t="str">
        <f>IFERROR(VLOOKUP($A385,Baggrundsark!$AP$4:$AU$2502,4,FALSE),"")</f>
        <v/>
      </c>
      <c r="E385" s="71" t="str">
        <f>IFERROR(VLOOKUP($A385,Baggrundsark!$AP$4:$AW$2502,5,FALSE),"")</f>
        <v/>
      </c>
      <c r="F385" s="71" t="str">
        <f>IF(IFERROR(VLOOKUP($A385,Baggrundsark!$AP$4:$AW$2502,6,FALSE),"")=0,"",IFERROR(VLOOKUP($A385,Baggrundsark!$AP$4:$AW$2502,6,FALSE),""))</f>
        <v/>
      </c>
      <c r="G385" s="79"/>
      <c r="H385" s="80" t="str">
        <f t="shared" si="15"/>
        <v/>
      </c>
      <c r="I385" s="79"/>
      <c r="J385" s="79"/>
      <c r="K385" s="79"/>
      <c r="L385" s="79"/>
      <c r="M385" s="79"/>
      <c r="N385" s="81" t="str">
        <f t="shared" si="16"/>
        <v/>
      </c>
      <c r="O385" s="90" t="str">
        <f t="shared" si="17"/>
        <v/>
      </c>
      <c r="Q385" s="126"/>
      <c r="R385" s="126"/>
      <c r="S385" s="126"/>
    </row>
    <row r="386" spans="1:19" x14ac:dyDescent="0.25">
      <c r="A386" s="29">
        <v>383</v>
      </c>
      <c r="B386" s="71" t="str">
        <f>IFERROR(VLOOKUP($A386,Baggrundsark!$AP$4:$AU$2502,2,FALSE),"")</f>
        <v/>
      </c>
      <c r="C386" s="71" t="str">
        <f>IFERROR(VLOOKUP($A386,Baggrundsark!$AP$4:$AU$2502,3,FALSE),"")</f>
        <v/>
      </c>
      <c r="D386" s="71" t="str">
        <f>IFERROR(VLOOKUP($A386,Baggrundsark!$AP$4:$AU$2502,4,FALSE),"")</f>
        <v/>
      </c>
      <c r="E386" s="71" t="str">
        <f>IFERROR(VLOOKUP($A386,Baggrundsark!$AP$4:$AW$2502,5,FALSE),"")</f>
        <v/>
      </c>
      <c r="F386" s="71" t="str">
        <f>IF(IFERROR(VLOOKUP($A386,Baggrundsark!$AP$4:$AW$2502,6,FALSE),"")=0,"",IFERROR(VLOOKUP($A386,Baggrundsark!$AP$4:$AW$2502,6,FALSE),""))</f>
        <v/>
      </c>
      <c r="G386" s="77"/>
      <c r="H386" s="80" t="str">
        <f t="shared" si="15"/>
        <v/>
      </c>
      <c r="I386" s="77"/>
      <c r="J386" s="77"/>
      <c r="K386" s="77"/>
      <c r="L386" s="77"/>
      <c r="M386" s="77"/>
      <c r="N386" s="81" t="str">
        <f t="shared" si="16"/>
        <v/>
      </c>
      <c r="O386" s="90" t="str">
        <f t="shared" si="17"/>
        <v/>
      </c>
      <c r="Q386" s="126"/>
      <c r="R386" s="126"/>
      <c r="S386" s="126"/>
    </row>
    <row r="387" spans="1:19" x14ac:dyDescent="0.25">
      <c r="A387" s="29">
        <v>384</v>
      </c>
      <c r="B387" s="71" t="str">
        <f>IFERROR(VLOOKUP($A387,Baggrundsark!$AP$4:$AU$2502,2,FALSE),"")</f>
        <v/>
      </c>
      <c r="C387" s="71" t="str">
        <f>IFERROR(VLOOKUP($A387,Baggrundsark!$AP$4:$AU$2502,3,FALSE),"")</f>
        <v/>
      </c>
      <c r="D387" s="71" t="str">
        <f>IFERROR(VLOOKUP($A387,Baggrundsark!$AP$4:$AU$2502,4,FALSE),"")</f>
        <v/>
      </c>
      <c r="E387" s="71" t="str">
        <f>IFERROR(VLOOKUP($A387,Baggrundsark!$AP$4:$AW$2502,5,FALSE),"")</f>
        <v/>
      </c>
      <c r="F387" s="71" t="str">
        <f>IF(IFERROR(VLOOKUP($A387,Baggrundsark!$AP$4:$AW$2502,6,FALSE),"")=0,"",IFERROR(VLOOKUP($A387,Baggrundsark!$AP$4:$AW$2502,6,FALSE),""))</f>
        <v/>
      </c>
      <c r="G387" s="79"/>
      <c r="H387" s="80" t="str">
        <f t="shared" si="15"/>
        <v/>
      </c>
      <c r="I387" s="79"/>
      <c r="J387" s="79"/>
      <c r="K387" s="79"/>
      <c r="L387" s="79"/>
      <c r="M387" s="79"/>
      <c r="N387" s="81" t="str">
        <f t="shared" si="16"/>
        <v/>
      </c>
      <c r="O387" s="90" t="str">
        <f t="shared" si="17"/>
        <v/>
      </c>
      <c r="Q387" s="126"/>
      <c r="R387" s="126"/>
      <c r="S387" s="126"/>
    </row>
    <row r="388" spans="1:19" x14ac:dyDescent="0.25">
      <c r="A388" s="29">
        <v>385</v>
      </c>
      <c r="B388" s="71" t="str">
        <f>IFERROR(VLOOKUP($A388,Baggrundsark!$AP$4:$AU$2502,2,FALSE),"")</f>
        <v/>
      </c>
      <c r="C388" s="71" t="str">
        <f>IFERROR(VLOOKUP($A388,Baggrundsark!$AP$4:$AU$2502,3,FALSE),"")</f>
        <v/>
      </c>
      <c r="D388" s="71" t="str">
        <f>IFERROR(VLOOKUP($A388,Baggrundsark!$AP$4:$AU$2502,4,FALSE),"")</f>
        <v/>
      </c>
      <c r="E388" s="71" t="str">
        <f>IFERROR(VLOOKUP($A388,Baggrundsark!$AP$4:$AW$2502,5,FALSE),"")</f>
        <v/>
      </c>
      <c r="F388" s="71" t="str">
        <f>IF(IFERROR(VLOOKUP($A388,Baggrundsark!$AP$4:$AW$2502,6,FALSE),"")=0,"",IFERROR(VLOOKUP($A388,Baggrundsark!$AP$4:$AW$2502,6,FALSE),""))</f>
        <v/>
      </c>
      <c r="G388" s="77"/>
      <c r="H388" s="80" t="str">
        <f t="shared" si="15"/>
        <v/>
      </c>
      <c r="I388" s="77"/>
      <c r="J388" s="77"/>
      <c r="K388" s="77"/>
      <c r="L388" s="77"/>
      <c r="M388" s="77"/>
      <c r="N388" s="81" t="str">
        <f t="shared" si="16"/>
        <v/>
      </c>
      <c r="O388" s="90" t="str">
        <f t="shared" si="17"/>
        <v/>
      </c>
      <c r="Q388" s="126"/>
      <c r="R388" s="126"/>
      <c r="S388" s="126"/>
    </row>
    <row r="389" spans="1:19" x14ac:dyDescent="0.25">
      <c r="A389" s="29">
        <v>386</v>
      </c>
      <c r="B389" s="71" t="str">
        <f>IFERROR(VLOOKUP($A389,Baggrundsark!$AP$4:$AU$2502,2,FALSE),"")</f>
        <v/>
      </c>
      <c r="C389" s="71" t="str">
        <f>IFERROR(VLOOKUP($A389,Baggrundsark!$AP$4:$AU$2502,3,FALSE),"")</f>
        <v/>
      </c>
      <c r="D389" s="71" t="str">
        <f>IFERROR(VLOOKUP($A389,Baggrundsark!$AP$4:$AU$2502,4,FALSE),"")</f>
        <v/>
      </c>
      <c r="E389" s="71" t="str">
        <f>IFERROR(VLOOKUP($A389,Baggrundsark!$AP$4:$AW$2502,5,FALSE),"")</f>
        <v/>
      </c>
      <c r="F389" s="71" t="str">
        <f>IF(IFERROR(VLOOKUP($A389,Baggrundsark!$AP$4:$AW$2502,6,FALSE),"")=0,"",IFERROR(VLOOKUP($A389,Baggrundsark!$AP$4:$AW$2502,6,FALSE),""))</f>
        <v/>
      </c>
      <c r="G389" s="79"/>
      <c r="H389" s="80" t="str">
        <f t="shared" ref="H389:H452" si="18">IFERROR(N389/G389,"")</f>
        <v/>
      </c>
      <c r="I389" s="79"/>
      <c r="J389" s="79"/>
      <c r="K389" s="79"/>
      <c r="L389" s="79"/>
      <c r="M389" s="79"/>
      <c r="N389" s="81" t="str">
        <f t="shared" ref="N389:N452" si="19">IF(SUM(J389:M389)&gt;0,SUM(J389:M389),"")</f>
        <v/>
      </c>
      <c r="O389" s="90" t="str">
        <f t="shared" ref="O389:O452" si="20">IFERROR(I389*H389,"")</f>
        <v/>
      </c>
      <c r="Q389" s="126"/>
      <c r="R389" s="126"/>
      <c r="S389" s="126"/>
    </row>
    <row r="390" spans="1:19" x14ac:dyDescent="0.25">
      <c r="A390" s="29">
        <v>387</v>
      </c>
      <c r="B390" s="71" t="str">
        <f>IFERROR(VLOOKUP($A390,Baggrundsark!$AP$4:$AU$2502,2,FALSE),"")</f>
        <v/>
      </c>
      <c r="C390" s="71" t="str">
        <f>IFERROR(VLOOKUP($A390,Baggrundsark!$AP$4:$AU$2502,3,FALSE),"")</f>
        <v/>
      </c>
      <c r="D390" s="71" t="str">
        <f>IFERROR(VLOOKUP($A390,Baggrundsark!$AP$4:$AU$2502,4,FALSE),"")</f>
        <v/>
      </c>
      <c r="E390" s="71" t="str">
        <f>IFERROR(VLOOKUP($A390,Baggrundsark!$AP$4:$AW$2502,5,FALSE),"")</f>
        <v/>
      </c>
      <c r="F390" s="71" t="str">
        <f>IF(IFERROR(VLOOKUP($A390,Baggrundsark!$AP$4:$AW$2502,6,FALSE),"")=0,"",IFERROR(VLOOKUP($A390,Baggrundsark!$AP$4:$AW$2502,6,FALSE),""))</f>
        <v/>
      </c>
      <c r="G390" s="77"/>
      <c r="H390" s="80" t="str">
        <f t="shared" si="18"/>
        <v/>
      </c>
      <c r="I390" s="77"/>
      <c r="J390" s="77"/>
      <c r="K390" s="77"/>
      <c r="L390" s="77"/>
      <c r="M390" s="77"/>
      <c r="N390" s="81" t="str">
        <f t="shared" si="19"/>
        <v/>
      </c>
      <c r="O390" s="90" t="str">
        <f t="shared" si="20"/>
        <v/>
      </c>
      <c r="Q390" s="126"/>
      <c r="R390" s="126"/>
      <c r="S390" s="126"/>
    </row>
    <row r="391" spans="1:19" x14ac:dyDescent="0.25">
      <c r="A391" s="29">
        <v>388</v>
      </c>
      <c r="B391" s="71" t="str">
        <f>IFERROR(VLOOKUP($A391,Baggrundsark!$AP$4:$AU$2502,2,FALSE),"")</f>
        <v/>
      </c>
      <c r="C391" s="71" t="str">
        <f>IFERROR(VLOOKUP($A391,Baggrundsark!$AP$4:$AU$2502,3,FALSE),"")</f>
        <v/>
      </c>
      <c r="D391" s="71" t="str">
        <f>IFERROR(VLOOKUP($A391,Baggrundsark!$AP$4:$AU$2502,4,FALSE),"")</f>
        <v/>
      </c>
      <c r="E391" s="71" t="str">
        <f>IFERROR(VLOOKUP($A391,Baggrundsark!$AP$4:$AW$2502,5,FALSE),"")</f>
        <v/>
      </c>
      <c r="F391" s="71" t="str">
        <f>IF(IFERROR(VLOOKUP($A391,Baggrundsark!$AP$4:$AW$2502,6,FALSE),"")=0,"",IFERROR(VLOOKUP($A391,Baggrundsark!$AP$4:$AW$2502,6,FALSE),""))</f>
        <v/>
      </c>
      <c r="G391" s="79"/>
      <c r="H391" s="80" t="str">
        <f t="shared" si="18"/>
        <v/>
      </c>
      <c r="I391" s="79"/>
      <c r="J391" s="79"/>
      <c r="K391" s="79"/>
      <c r="L391" s="79"/>
      <c r="M391" s="79"/>
      <c r="N391" s="81" t="str">
        <f t="shared" si="19"/>
        <v/>
      </c>
      <c r="O391" s="90" t="str">
        <f t="shared" si="20"/>
        <v/>
      </c>
      <c r="Q391" s="126"/>
      <c r="R391" s="126"/>
      <c r="S391" s="126"/>
    </row>
    <row r="392" spans="1:19" x14ac:dyDescent="0.25">
      <c r="A392" s="29">
        <v>389</v>
      </c>
      <c r="B392" s="71" t="str">
        <f>IFERROR(VLOOKUP($A392,Baggrundsark!$AP$4:$AU$2502,2,FALSE),"")</f>
        <v/>
      </c>
      <c r="C392" s="71" t="str">
        <f>IFERROR(VLOOKUP($A392,Baggrundsark!$AP$4:$AU$2502,3,FALSE),"")</f>
        <v/>
      </c>
      <c r="D392" s="71" t="str">
        <f>IFERROR(VLOOKUP($A392,Baggrundsark!$AP$4:$AU$2502,4,FALSE),"")</f>
        <v/>
      </c>
      <c r="E392" s="71" t="str">
        <f>IFERROR(VLOOKUP($A392,Baggrundsark!$AP$4:$AW$2502,5,FALSE),"")</f>
        <v/>
      </c>
      <c r="F392" s="71" t="str">
        <f>IF(IFERROR(VLOOKUP($A392,Baggrundsark!$AP$4:$AW$2502,6,FALSE),"")=0,"",IFERROR(VLOOKUP($A392,Baggrundsark!$AP$4:$AW$2502,6,FALSE),""))</f>
        <v/>
      </c>
      <c r="G392" s="77"/>
      <c r="H392" s="80" t="str">
        <f t="shared" si="18"/>
        <v/>
      </c>
      <c r="I392" s="77"/>
      <c r="J392" s="77"/>
      <c r="K392" s="77"/>
      <c r="L392" s="77"/>
      <c r="M392" s="77"/>
      <c r="N392" s="81" t="str">
        <f t="shared" si="19"/>
        <v/>
      </c>
      <c r="O392" s="90" t="str">
        <f t="shared" si="20"/>
        <v/>
      </c>
      <c r="Q392" s="126"/>
      <c r="R392" s="126"/>
      <c r="S392" s="126"/>
    </row>
    <row r="393" spans="1:19" x14ac:dyDescent="0.25">
      <c r="A393" s="29">
        <v>390</v>
      </c>
      <c r="B393" s="71" t="str">
        <f>IFERROR(VLOOKUP($A393,Baggrundsark!$AP$4:$AU$2502,2,FALSE),"")</f>
        <v/>
      </c>
      <c r="C393" s="71" t="str">
        <f>IFERROR(VLOOKUP($A393,Baggrundsark!$AP$4:$AU$2502,3,FALSE),"")</f>
        <v/>
      </c>
      <c r="D393" s="71" t="str">
        <f>IFERROR(VLOOKUP($A393,Baggrundsark!$AP$4:$AU$2502,4,FALSE),"")</f>
        <v/>
      </c>
      <c r="E393" s="71" t="str">
        <f>IFERROR(VLOOKUP($A393,Baggrundsark!$AP$4:$AW$2502,5,FALSE),"")</f>
        <v/>
      </c>
      <c r="F393" s="71" t="str">
        <f>IF(IFERROR(VLOOKUP($A393,Baggrundsark!$AP$4:$AW$2502,6,FALSE),"")=0,"",IFERROR(VLOOKUP($A393,Baggrundsark!$AP$4:$AW$2502,6,FALSE),""))</f>
        <v/>
      </c>
      <c r="G393" s="79"/>
      <c r="H393" s="80" t="str">
        <f t="shared" si="18"/>
        <v/>
      </c>
      <c r="I393" s="79"/>
      <c r="J393" s="79"/>
      <c r="K393" s="79"/>
      <c r="L393" s="79"/>
      <c r="M393" s="79"/>
      <c r="N393" s="81" t="str">
        <f t="shared" si="19"/>
        <v/>
      </c>
      <c r="O393" s="90" t="str">
        <f t="shared" si="20"/>
        <v/>
      </c>
      <c r="Q393" s="126"/>
      <c r="R393" s="126"/>
      <c r="S393" s="126"/>
    </row>
    <row r="394" spans="1:19" x14ac:dyDescent="0.25">
      <c r="A394" s="29">
        <v>391</v>
      </c>
      <c r="B394" s="71" t="str">
        <f>IFERROR(VLOOKUP($A394,Baggrundsark!$AP$4:$AU$2502,2,FALSE),"")</f>
        <v/>
      </c>
      <c r="C394" s="71" t="str">
        <f>IFERROR(VLOOKUP($A394,Baggrundsark!$AP$4:$AU$2502,3,FALSE),"")</f>
        <v/>
      </c>
      <c r="D394" s="71" t="str">
        <f>IFERROR(VLOOKUP($A394,Baggrundsark!$AP$4:$AU$2502,4,FALSE),"")</f>
        <v/>
      </c>
      <c r="E394" s="71" t="str">
        <f>IFERROR(VLOOKUP($A394,Baggrundsark!$AP$4:$AW$2502,5,FALSE),"")</f>
        <v/>
      </c>
      <c r="F394" s="71" t="str">
        <f>IF(IFERROR(VLOOKUP($A394,Baggrundsark!$AP$4:$AW$2502,6,FALSE),"")=0,"",IFERROR(VLOOKUP($A394,Baggrundsark!$AP$4:$AW$2502,6,FALSE),""))</f>
        <v/>
      </c>
      <c r="G394" s="77"/>
      <c r="H394" s="80" t="str">
        <f t="shared" si="18"/>
        <v/>
      </c>
      <c r="I394" s="77"/>
      <c r="J394" s="77"/>
      <c r="K394" s="77"/>
      <c r="L394" s="77"/>
      <c r="M394" s="77"/>
      <c r="N394" s="81" t="str">
        <f t="shared" si="19"/>
        <v/>
      </c>
      <c r="O394" s="90" t="str">
        <f t="shared" si="20"/>
        <v/>
      </c>
      <c r="Q394" s="126"/>
      <c r="R394" s="126"/>
      <c r="S394" s="126"/>
    </row>
    <row r="395" spans="1:19" x14ac:dyDescent="0.25">
      <c r="A395" s="29">
        <v>392</v>
      </c>
      <c r="B395" s="71" t="str">
        <f>IFERROR(VLOOKUP($A395,Baggrundsark!$AP$4:$AU$2502,2,FALSE),"")</f>
        <v/>
      </c>
      <c r="C395" s="71" t="str">
        <f>IFERROR(VLOOKUP($A395,Baggrundsark!$AP$4:$AU$2502,3,FALSE),"")</f>
        <v/>
      </c>
      <c r="D395" s="71" t="str">
        <f>IFERROR(VLOOKUP($A395,Baggrundsark!$AP$4:$AU$2502,4,FALSE),"")</f>
        <v/>
      </c>
      <c r="E395" s="71" t="str">
        <f>IFERROR(VLOOKUP($A395,Baggrundsark!$AP$4:$AW$2502,5,FALSE),"")</f>
        <v/>
      </c>
      <c r="F395" s="71" t="str">
        <f>IF(IFERROR(VLOOKUP($A395,Baggrundsark!$AP$4:$AW$2502,6,FALSE),"")=0,"",IFERROR(VLOOKUP($A395,Baggrundsark!$AP$4:$AW$2502,6,FALSE),""))</f>
        <v/>
      </c>
      <c r="G395" s="79"/>
      <c r="H395" s="80" t="str">
        <f t="shared" si="18"/>
        <v/>
      </c>
      <c r="I395" s="79"/>
      <c r="J395" s="79"/>
      <c r="K395" s="79"/>
      <c r="L395" s="79"/>
      <c r="M395" s="79"/>
      <c r="N395" s="81" t="str">
        <f t="shared" si="19"/>
        <v/>
      </c>
      <c r="O395" s="90" t="str">
        <f t="shared" si="20"/>
        <v/>
      </c>
      <c r="Q395" s="126"/>
      <c r="R395" s="126"/>
      <c r="S395" s="126"/>
    </row>
    <row r="396" spans="1:19" x14ac:dyDescent="0.25">
      <c r="A396" s="29">
        <v>393</v>
      </c>
      <c r="B396" s="71" t="str">
        <f>IFERROR(VLOOKUP($A396,Baggrundsark!$AP$4:$AU$2502,2,FALSE),"")</f>
        <v/>
      </c>
      <c r="C396" s="71" t="str">
        <f>IFERROR(VLOOKUP($A396,Baggrundsark!$AP$4:$AU$2502,3,FALSE),"")</f>
        <v/>
      </c>
      <c r="D396" s="71" t="str">
        <f>IFERROR(VLOOKUP($A396,Baggrundsark!$AP$4:$AU$2502,4,FALSE),"")</f>
        <v/>
      </c>
      <c r="E396" s="71" t="str">
        <f>IFERROR(VLOOKUP($A396,Baggrundsark!$AP$4:$AW$2502,5,FALSE),"")</f>
        <v/>
      </c>
      <c r="F396" s="71" t="str">
        <f>IF(IFERROR(VLOOKUP($A396,Baggrundsark!$AP$4:$AW$2502,6,FALSE),"")=0,"",IFERROR(VLOOKUP($A396,Baggrundsark!$AP$4:$AW$2502,6,FALSE),""))</f>
        <v/>
      </c>
      <c r="G396" s="77"/>
      <c r="H396" s="80" t="str">
        <f t="shared" si="18"/>
        <v/>
      </c>
      <c r="I396" s="77"/>
      <c r="J396" s="77"/>
      <c r="K396" s="77"/>
      <c r="L396" s="77"/>
      <c r="M396" s="77"/>
      <c r="N396" s="81" t="str">
        <f t="shared" si="19"/>
        <v/>
      </c>
      <c r="O396" s="90" t="str">
        <f t="shared" si="20"/>
        <v/>
      </c>
      <c r="Q396" s="126"/>
      <c r="R396" s="126"/>
      <c r="S396" s="126"/>
    </row>
    <row r="397" spans="1:19" x14ac:dyDescent="0.25">
      <c r="A397" s="29">
        <v>394</v>
      </c>
      <c r="B397" s="71" t="str">
        <f>IFERROR(VLOOKUP($A397,Baggrundsark!$AP$4:$AU$2502,2,FALSE),"")</f>
        <v/>
      </c>
      <c r="C397" s="71" t="str">
        <f>IFERROR(VLOOKUP($A397,Baggrundsark!$AP$4:$AU$2502,3,FALSE),"")</f>
        <v/>
      </c>
      <c r="D397" s="71" t="str">
        <f>IFERROR(VLOOKUP($A397,Baggrundsark!$AP$4:$AU$2502,4,FALSE),"")</f>
        <v/>
      </c>
      <c r="E397" s="71" t="str">
        <f>IFERROR(VLOOKUP($A397,Baggrundsark!$AP$4:$AW$2502,5,FALSE),"")</f>
        <v/>
      </c>
      <c r="F397" s="71" t="str">
        <f>IF(IFERROR(VLOOKUP($A397,Baggrundsark!$AP$4:$AW$2502,6,FALSE),"")=0,"",IFERROR(VLOOKUP($A397,Baggrundsark!$AP$4:$AW$2502,6,FALSE),""))</f>
        <v/>
      </c>
      <c r="G397" s="79"/>
      <c r="H397" s="80" t="str">
        <f t="shared" si="18"/>
        <v/>
      </c>
      <c r="I397" s="79"/>
      <c r="J397" s="79"/>
      <c r="K397" s="79"/>
      <c r="L397" s="79"/>
      <c r="M397" s="79"/>
      <c r="N397" s="81" t="str">
        <f t="shared" si="19"/>
        <v/>
      </c>
      <c r="O397" s="90" t="str">
        <f t="shared" si="20"/>
        <v/>
      </c>
      <c r="Q397" s="126"/>
      <c r="R397" s="126"/>
      <c r="S397" s="126"/>
    </row>
    <row r="398" spans="1:19" x14ac:dyDescent="0.25">
      <c r="A398" s="29">
        <v>395</v>
      </c>
      <c r="B398" s="71" t="str">
        <f>IFERROR(VLOOKUP($A398,Baggrundsark!$AP$4:$AU$2502,2,FALSE),"")</f>
        <v/>
      </c>
      <c r="C398" s="71" t="str">
        <f>IFERROR(VLOOKUP($A398,Baggrundsark!$AP$4:$AU$2502,3,FALSE),"")</f>
        <v/>
      </c>
      <c r="D398" s="71" t="str">
        <f>IFERROR(VLOOKUP($A398,Baggrundsark!$AP$4:$AU$2502,4,FALSE),"")</f>
        <v/>
      </c>
      <c r="E398" s="71" t="str">
        <f>IFERROR(VLOOKUP($A398,Baggrundsark!$AP$4:$AW$2502,5,FALSE),"")</f>
        <v/>
      </c>
      <c r="F398" s="71" t="str">
        <f>IF(IFERROR(VLOOKUP($A398,Baggrundsark!$AP$4:$AW$2502,6,FALSE),"")=0,"",IFERROR(VLOOKUP($A398,Baggrundsark!$AP$4:$AW$2502,6,FALSE),""))</f>
        <v/>
      </c>
      <c r="G398" s="77"/>
      <c r="H398" s="80" t="str">
        <f t="shared" si="18"/>
        <v/>
      </c>
      <c r="I398" s="77"/>
      <c r="J398" s="77"/>
      <c r="K398" s="77"/>
      <c r="L398" s="77"/>
      <c r="M398" s="77"/>
      <c r="N398" s="81" t="str">
        <f t="shared" si="19"/>
        <v/>
      </c>
      <c r="O398" s="90" t="str">
        <f t="shared" si="20"/>
        <v/>
      </c>
      <c r="Q398" s="126"/>
      <c r="R398" s="126"/>
      <c r="S398" s="126"/>
    </row>
    <row r="399" spans="1:19" x14ac:dyDescent="0.25">
      <c r="A399" s="29">
        <v>396</v>
      </c>
      <c r="B399" s="71" t="str">
        <f>IFERROR(VLOOKUP($A399,Baggrundsark!$AP$4:$AU$2502,2,FALSE),"")</f>
        <v/>
      </c>
      <c r="C399" s="71" t="str">
        <f>IFERROR(VLOOKUP($A399,Baggrundsark!$AP$4:$AU$2502,3,FALSE),"")</f>
        <v/>
      </c>
      <c r="D399" s="71" t="str">
        <f>IFERROR(VLOOKUP($A399,Baggrundsark!$AP$4:$AU$2502,4,FALSE),"")</f>
        <v/>
      </c>
      <c r="E399" s="71" t="str">
        <f>IFERROR(VLOOKUP($A399,Baggrundsark!$AP$4:$AW$2502,5,FALSE),"")</f>
        <v/>
      </c>
      <c r="F399" s="71" t="str">
        <f>IF(IFERROR(VLOOKUP($A399,Baggrundsark!$AP$4:$AW$2502,6,FALSE),"")=0,"",IFERROR(VLOOKUP($A399,Baggrundsark!$AP$4:$AW$2502,6,FALSE),""))</f>
        <v/>
      </c>
      <c r="G399" s="79"/>
      <c r="H399" s="80" t="str">
        <f t="shared" si="18"/>
        <v/>
      </c>
      <c r="I399" s="79"/>
      <c r="J399" s="79"/>
      <c r="K399" s="79"/>
      <c r="L399" s="79"/>
      <c r="M399" s="79"/>
      <c r="N399" s="81" t="str">
        <f t="shared" si="19"/>
        <v/>
      </c>
      <c r="O399" s="90" t="str">
        <f t="shared" si="20"/>
        <v/>
      </c>
      <c r="Q399" s="126"/>
      <c r="R399" s="126"/>
      <c r="S399" s="126"/>
    </row>
    <row r="400" spans="1:19" x14ac:dyDescent="0.25">
      <c r="A400" s="29">
        <v>397</v>
      </c>
      <c r="B400" s="71" t="str">
        <f>IFERROR(VLOOKUP($A400,Baggrundsark!$AP$4:$AU$2502,2,FALSE),"")</f>
        <v/>
      </c>
      <c r="C400" s="71" t="str">
        <f>IFERROR(VLOOKUP($A400,Baggrundsark!$AP$4:$AU$2502,3,FALSE),"")</f>
        <v/>
      </c>
      <c r="D400" s="71" t="str">
        <f>IFERROR(VLOOKUP($A400,Baggrundsark!$AP$4:$AU$2502,4,FALSE),"")</f>
        <v/>
      </c>
      <c r="E400" s="71" t="str">
        <f>IFERROR(VLOOKUP($A400,Baggrundsark!$AP$4:$AW$2502,5,FALSE),"")</f>
        <v/>
      </c>
      <c r="F400" s="71" t="str">
        <f>IF(IFERROR(VLOOKUP($A400,Baggrundsark!$AP$4:$AW$2502,6,FALSE),"")=0,"",IFERROR(VLOOKUP($A400,Baggrundsark!$AP$4:$AW$2502,6,FALSE),""))</f>
        <v/>
      </c>
      <c r="G400" s="77"/>
      <c r="H400" s="80" t="str">
        <f t="shared" si="18"/>
        <v/>
      </c>
      <c r="I400" s="77"/>
      <c r="J400" s="77"/>
      <c r="K400" s="77"/>
      <c r="L400" s="77"/>
      <c r="M400" s="77"/>
      <c r="N400" s="81" t="str">
        <f t="shared" si="19"/>
        <v/>
      </c>
      <c r="O400" s="90" t="str">
        <f t="shared" si="20"/>
        <v/>
      </c>
      <c r="Q400" s="126"/>
      <c r="R400" s="126"/>
      <c r="S400" s="126"/>
    </row>
    <row r="401" spans="1:19" x14ac:dyDescent="0.25">
      <c r="A401" s="29">
        <v>398</v>
      </c>
      <c r="B401" s="71" t="str">
        <f>IFERROR(VLOOKUP($A401,Baggrundsark!$AP$4:$AU$2502,2,FALSE),"")</f>
        <v/>
      </c>
      <c r="C401" s="71" t="str">
        <f>IFERROR(VLOOKUP($A401,Baggrundsark!$AP$4:$AU$2502,3,FALSE),"")</f>
        <v/>
      </c>
      <c r="D401" s="71" t="str">
        <f>IFERROR(VLOOKUP($A401,Baggrundsark!$AP$4:$AU$2502,4,FALSE),"")</f>
        <v/>
      </c>
      <c r="E401" s="71" t="str">
        <f>IFERROR(VLOOKUP($A401,Baggrundsark!$AP$4:$AW$2502,5,FALSE),"")</f>
        <v/>
      </c>
      <c r="F401" s="71" t="str">
        <f>IF(IFERROR(VLOOKUP($A401,Baggrundsark!$AP$4:$AW$2502,6,FALSE),"")=0,"",IFERROR(VLOOKUP($A401,Baggrundsark!$AP$4:$AW$2502,6,FALSE),""))</f>
        <v/>
      </c>
      <c r="G401" s="79"/>
      <c r="H401" s="80" t="str">
        <f t="shared" si="18"/>
        <v/>
      </c>
      <c r="I401" s="79"/>
      <c r="J401" s="79"/>
      <c r="K401" s="79"/>
      <c r="L401" s="79"/>
      <c r="M401" s="79"/>
      <c r="N401" s="81" t="str">
        <f t="shared" si="19"/>
        <v/>
      </c>
      <c r="O401" s="90" t="str">
        <f t="shared" si="20"/>
        <v/>
      </c>
      <c r="Q401" s="126"/>
      <c r="R401" s="126"/>
      <c r="S401" s="126"/>
    </row>
    <row r="402" spans="1:19" x14ac:dyDescent="0.25">
      <c r="A402" s="29">
        <v>399</v>
      </c>
      <c r="B402" s="71" t="str">
        <f>IFERROR(VLOOKUP($A402,Baggrundsark!$AP$4:$AU$2502,2,FALSE),"")</f>
        <v/>
      </c>
      <c r="C402" s="71" t="str">
        <f>IFERROR(VLOOKUP($A402,Baggrundsark!$AP$4:$AU$2502,3,FALSE),"")</f>
        <v/>
      </c>
      <c r="D402" s="71" t="str">
        <f>IFERROR(VLOOKUP($A402,Baggrundsark!$AP$4:$AU$2502,4,FALSE),"")</f>
        <v/>
      </c>
      <c r="E402" s="71" t="str">
        <f>IFERROR(VLOOKUP($A402,Baggrundsark!$AP$4:$AW$2502,5,FALSE),"")</f>
        <v/>
      </c>
      <c r="F402" s="71" t="str">
        <f>IF(IFERROR(VLOOKUP($A402,Baggrundsark!$AP$4:$AW$2502,6,FALSE),"")=0,"",IFERROR(VLOOKUP($A402,Baggrundsark!$AP$4:$AW$2502,6,FALSE),""))</f>
        <v/>
      </c>
      <c r="G402" s="77"/>
      <c r="H402" s="80" t="str">
        <f t="shared" si="18"/>
        <v/>
      </c>
      <c r="I402" s="77"/>
      <c r="J402" s="77"/>
      <c r="K402" s="77"/>
      <c r="L402" s="77"/>
      <c r="M402" s="77"/>
      <c r="N402" s="81" t="str">
        <f t="shared" si="19"/>
        <v/>
      </c>
      <c r="O402" s="90" t="str">
        <f t="shared" si="20"/>
        <v/>
      </c>
      <c r="Q402" s="126"/>
      <c r="R402" s="126"/>
      <c r="S402" s="126"/>
    </row>
    <row r="403" spans="1:19" x14ac:dyDescent="0.25">
      <c r="A403" s="29">
        <v>400</v>
      </c>
      <c r="B403" s="71" t="str">
        <f>IFERROR(VLOOKUP($A403,Baggrundsark!$AP$4:$AU$2502,2,FALSE),"")</f>
        <v/>
      </c>
      <c r="C403" s="71" t="str">
        <f>IFERROR(VLOOKUP($A403,Baggrundsark!$AP$4:$AU$2502,3,FALSE),"")</f>
        <v/>
      </c>
      <c r="D403" s="71" t="str">
        <f>IFERROR(VLOOKUP($A403,Baggrundsark!$AP$4:$AU$2502,4,FALSE),"")</f>
        <v/>
      </c>
      <c r="E403" s="71" t="str">
        <f>IFERROR(VLOOKUP($A403,Baggrundsark!$AP$4:$AW$2502,5,FALSE),"")</f>
        <v/>
      </c>
      <c r="F403" s="71" t="str">
        <f>IF(IFERROR(VLOOKUP($A403,Baggrundsark!$AP$4:$AW$2502,6,FALSE),"")=0,"",IFERROR(VLOOKUP($A403,Baggrundsark!$AP$4:$AW$2502,6,FALSE),""))</f>
        <v/>
      </c>
      <c r="G403" s="79"/>
      <c r="H403" s="80" t="str">
        <f t="shared" si="18"/>
        <v/>
      </c>
      <c r="I403" s="79"/>
      <c r="J403" s="79"/>
      <c r="K403" s="79"/>
      <c r="L403" s="79"/>
      <c r="M403" s="79"/>
      <c r="N403" s="81" t="str">
        <f t="shared" si="19"/>
        <v/>
      </c>
      <c r="O403" s="90" t="str">
        <f t="shared" si="20"/>
        <v/>
      </c>
      <c r="Q403" s="126"/>
      <c r="R403" s="126"/>
      <c r="S403" s="126"/>
    </row>
    <row r="404" spans="1:19" x14ac:dyDescent="0.25">
      <c r="A404" s="29">
        <v>401</v>
      </c>
      <c r="B404" s="71" t="str">
        <f>IFERROR(VLOOKUP($A404,Baggrundsark!$AP$4:$AU$2502,2,FALSE),"")</f>
        <v/>
      </c>
      <c r="C404" s="71" t="str">
        <f>IFERROR(VLOOKUP($A404,Baggrundsark!$AP$4:$AU$2502,3,FALSE),"")</f>
        <v/>
      </c>
      <c r="D404" s="71" t="str">
        <f>IFERROR(VLOOKUP($A404,Baggrundsark!$AP$4:$AU$2502,4,FALSE),"")</f>
        <v/>
      </c>
      <c r="E404" s="71" t="str">
        <f>IFERROR(VLOOKUP($A404,Baggrundsark!$AP$4:$AW$2502,5,FALSE),"")</f>
        <v/>
      </c>
      <c r="F404" s="71" t="str">
        <f>IF(IFERROR(VLOOKUP($A404,Baggrundsark!$AP$4:$AW$2502,6,FALSE),"")=0,"",IFERROR(VLOOKUP($A404,Baggrundsark!$AP$4:$AW$2502,6,FALSE),""))</f>
        <v/>
      </c>
      <c r="G404" s="77"/>
      <c r="H404" s="80" t="str">
        <f t="shared" si="18"/>
        <v/>
      </c>
      <c r="I404" s="77"/>
      <c r="J404" s="77"/>
      <c r="K404" s="77"/>
      <c r="L404" s="77"/>
      <c r="M404" s="77"/>
      <c r="N404" s="81" t="str">
        <f t="shared" si="19"/>
        <v/>
      </c>
      <c r="O404" s="90" t="str">
        <f t="shared" si="20"/>
        <v/>
      </c>
      <c r="Q404" s="126"/>
      <c r="R404" s="126"/>
      <c r="S404" s="126"/>
    </row>
    <row r="405" spans="1:19" x14ac:dyDescent="0.25">
      <c r="A405" s="29">
        <v>402</v>
      </c>
      <c r="B405" s="71" t="str">
        <f>IFERROR(VLOOKUP($A405,Baggrundsark!$AP$4:$AU$2502,2,FALSE),"")</f>
        <v/>
      </c>
      <c r="C405" s="71" t="str">
        <f>IFERROR(VLOOKUP($A405,Baggrundsark!$AP$4:$AU$2502,3,FALSE),"")</f>
        <v/>
      </c>
      <c r="D405" s="71" t="str">
        <f>IFERROR(VLOOKUP($A405,Baggrundsark!$AP$4:$AU$2502,4,FALSE),"")</f>
        <v/>
      </c>
      <c r="E405" s="71" t="str">
        <f>IFERROR(VLOOKUP($A405,Baggrundsark!$AP$4:$AW$2502,5,FALSE),"")</f>
        <v/>
      </c>
      <c r="F405" s="71" t="str">
        <f>IF(IFERROR(VLOOKUP($A405,Baggrundsark!$AP$4:$AW$2502,6,FALSE),"")=0,"",IFERROR(VLOOKUP($A405,Baggrundsark!$AP$4:$AW$2502,6,FALSE),""))</f>
        <v/>
      </c>
      <c r="G405" s="79"/>
      <c r="H405" s="80" t="str">
        <f t="shared" si="18"/>
        <v/>
      </c>
      <c r="I405" s="79"/>
      <c r="J405" s="79"/>
      <c r="K405" s="79"/>
      <c r="L405" s="79"/>
      <c r="M405" s="79"/>
      <c r="N405" s="81" t="str">
        <f t="shared" si="19"/>
        <v/>
      </c>
      <c r="O405" s="90" t="str">
        <f t="shared" si="20"/>
        <v/>
      </c>
      <c r="Q405" s="126"/>
      <c r="R405" s="126"/>
      <c r="S405" s="126"/>
    </row>
    <row r="406" spans="1:19" x14ac:dyDescent="0.25">
      <c r="A406" s="29">
        <v>403</v>
      </c>
      <c r="B406" s="71" t="str">
        <f>IFERROR(VLOOKUP($A406,Baggrundsark!$AP$4:$AU$2502,2,FALSE),"")</f>
        <v/>
      </c>
      <c r="C406" s="71" t="str">
        <f>IFERROR(VLOOKUP($A406,Baggrundsark!$AP$4:$AU$2502,3,FALSE),"")</f>
        <v/>
      </c>
      <c r="D406" s="71" t="str">
        <f>IFERROR(VLOOKUP($A406,Baggrundsark!$AP$4:$AU$2502,4,FALSE),"")</f>
        <v/>
      </c>
      <c r="E406" s="71" t="str">
        <f>IFERROR(VLOOKUP($A406,Baggrundsark!$AP$4:$AW$2502,5,FALSE),"")</f>
        <v/>
      </c>
      <c r="F406" s="71" t="str">
        <f>IF(IFERROR(VLOOKUP($A406,Baggrundsark!$AP$4:$AW$2502,6,FALSE),"")=0,"",IFERROR(VLOOKUP($A406,Baggrundsark!$AP$4:$AW$2502,6,FALSE),""))</f>
        <v/>
      </c>
      <c r="G406" s="77"/>
      <c r="H406" s="80" t="str">
        <f t="shared" si="18"/>
        <v/>
      </c>
      <c r="I406" s="77"/>
      <c r="J406" s="77"/>
      <c r="K406" s="77"/>
      <c r="L406" s="77"/>
      <c r="M406" s="77"/>
      <c r="N406" s="81" t="str">
        <f t="shared" si="19"/>
        <v/>
      </c>
      <c r="O406" s="90" t="str">
        <f t="shared" si="20"/>
        <v/>
      </c>
      <c r="Q406" s="126"/>
      <c r="R406" s="126"/>
      <c r="S406" s="126"/>
    </row>
    <row r="407" spans="1:19" x14ac:dyDescent="0.25">
      <c r="A407" s="29">
        <v>404</v>
      </c>
      <c r="B407" s="71" t="str">
        <f>IFERROR(VLOOKUP($A407,Baggrundsark!$AP$4:$AU$2502,2,FALSE),"")</f>
        <v/>
      </c>
      <c r="C407" s="71" t="str">
        <f>IFERROR(VLOOKUP($A407,Baggrundsark!$AP$4:$AU$2502,3,FALSE),"")</f>
        <v/>
      </c>
      <c r="D407" s="71" t="str">
        <f>IFERROR(VLOOKUP($A407,Baggrundsark!$AP$4:$AU$2502,4,FALSE),"")</f>
        <v/>
      </c>
      <c r="E407" s="71" t="str">
        <f>IFERROR(VLOOKUP($A407,Baggrundsark!$AP$4:$AW$2502,5,FALSE),"")</f>
        <v/>
      </c>
      <c r="F407" s="71" t="str">
        <f>IF(IFERROR(VLOOKUP($A407,Baggrundsark!$AP$4:$AW$2502,6,FALSE),"")=0,"",IFERROR(VLOOKUP($A407,Baggrundsark!$AP$4:$AW$2502,6,FALSE),""))</f>
        <v/>
      </c>
      <c r="G407" s="79"/>
      <c r="H407" s="80" t="str">
        <f t="shared" si="18"/>
        <v/>
      </c>
      <c r="I407" s="79"/>
      <c r="J407" s="79"/>
      <c r="K407" s="79"/>
      <c r="L407" s="79"/>
      <c r="M407" s="79"/>
      <c r="N407" s="81" t="str">
        <f t="shared" si="19"/>
        <v/>
      </c>
      <c r="O407" s="90" t="str">
        <f t="shared" si="20"/>
        <v/>
      </c>
      <c r="Q407" s="126"/>
      <c r="R407" s="126"/>
      <c r="S407" s="126"/>
    </row>
    <row r="408" spans="1:19" x14ac:dyDescent="0.25">
      <c r="A408" s="29">
        <v>405</v>
      </c>
      <c r="B408" s="71" t="str">
        <f>IFERROR(VLOOKUP($A408,Baggrundsark!$AP$4:$AU$2502,2,FALSE),"")</f>
        <v/>
      </c>
      <c r="C408" s="71" t="str">
        <f>IFERROR(VLOOKUP($A408,Baggrundsark!$AP$4:$AU$2502,3,FALSE),"")</f>
        <v/>
      </c>
      <c r="D408" s="71" t="str">
        <f>IFERROR(VLOOKUP($A408,Baggrundsark!$AP$4:$AU$2502,4,FALSE),"")</f>
        <v/>
      </c>
      <c r="E408" s="71" t="str">
        <f>IFERROR(VLOOKUP($A408,Baggrundsark!$AP$4:$AW$2502,5,FALSE),"")</f>
        <v/>
      </c>
      <c r="F408" s="71" t="str">
        <f>IF(IFERROR(VLOOKUP($A408,Baggrundsark!$AP$4:$AW$2502,6,FALSE),"")=0,"",IFERROR(VLOOKUP($A408,Baggrundsark!$AP$4:$AW$2502,6,FALSE),""))</f>
        <v/>
      </c>
      <c r="G408" s="77"/>
      <c r="H408" s="80" t="str">
        <f t="shared" si="18"/>
        <v/>
      </c>
      <c r="I408" s="77"/>
      <c r="J408" s="77"/>
      <c r="K408" s="77"/>
      <c r="L408" s="77"/>
      <c r="M408" s="77"/>
      <c r="N408" s="81" t="str">
        <f t="shared" si="19"/>
        <v/>
      </c>
      <c r="O408" s="90" t="str">
        <f t="shared" si="20"/>
        <v/>
      </c>
      <c r="Q408" s="126"/>
      <c r="R408" s="126"/>
      <c r="S408" s="126"/>
    </row>
    <row r="409" spans="1:19" x14ac:dyDescent="0.25">
      <c r="A409" s="29">
        <v>406</v>
      </c>
      <c r="B409" s="71" t="str">
        <f>IFERROR(VLOOKUP($A409,Baggrundsark!$AP$4:$AU$2502,2,FALSE),"")</f>
        <v/>
      </c>
      <c r="C409" s="71" t="str">
        <f>IFERROR(VLOOKUP($A409,Baggrundsark!$AP$4:$AU$2502,3,FALSE),"")</f>
        <v/>
      </c>
      <c r="D409" s="71" t="str">
        <f>IFERROR(VLOOKUP($A409,Baggrundsark!$AP$4:$AU$2502,4,FALSE),"")</f>
        <v/>
      </c>
      <c r="E409" s="71" t="str">
        <f>IFERROR(VLOOKUP($A409,Baggrundsark!$AP$4:$AW$2502,5,FALSE),"")</f>
        <v/>
      </c>
      <c r="F409" s="71" t="str">
        <f>IF(IFERROR(VLOOKUP($A409,Baggrundsark!$AP$4:$AW$2502,6,FALSE),"")=0,"",IFERROR(VLOOKUP($A409,Baggrundsark!$AP$4:$AW$2502,6,FALSE),""))</f>
        <v/>
      </c>
      <c r="G409" s="79"/>
      <c r="H409" s="80" t="str">
        <f t="shared" si="18"/>
        <v/>
      </c>
      <c r="I409" s="79"/>
      <c r="J409" s="79"/>
      <c r="K409" s="79"/>
      <c r="L409" s="79"/>
      <c r="M409" s="79"/>
      <c r="N409" s="81" t="str">
        <f t="shared" si="19"/>
        <v/>
      </c>
      <c r="O409" s="90" t="str">
        <f t="shared" si="20"/>
        <v/>
      </c>
      <c r="Q409" s="126"/>
      <c r="R409" s="126"/>
      <c r="S409" s="126"/>
    </row>
    <row r="410" spans="1:19" x14ac:dyDescent="0.25">
      <c r="A410" s="29">
        <v>407</v>
      </c>
      <c r="B410" s="71" t="str">
        <f>IFERROR(VLOOKUP($A410,Baggrundsark!$AP$4:$AU$2502,2,FALSE),"")</f>
        <v/>
      </c>
      <c r="C410" s="71" t="str">
        <f>IFERROR(VLOOKUP($A410,Baggrundsark!$AP$4:$AU$2502,3,FALSE),"")</f>
        <v/>
      </c>
      <c r="D410" s="71" t="str">
        <f>IFERROR(VLOOKUP($A410,Baggrundsark!$AP$4:$AU$2502,4,FALSE),"")</f>
        <v/>
      </c>
      <c r="E410" s="71" t="str">
        <f>IFERROR(VLOOKUP($A410,Baggrundsark!$AP$4:$AW$2502,5,FALSE),"")</f>
        <v/>
      </c>
      <c r="F410" s="71" t="str">
        <f>IF(IFERROR(VLOOKUP($A410,Baggrundsark!$AP$4:$AW$2502,6,FALSE),"")=0,"",IFERROR(VLOOKUP($A410,Baggrundsark!$AP$4:$AW$2502,6,FALSE),""))</f>
        <v/>
      </c>
      <c r="G410" s="77"/>
      <c r="H410" s="80" t="str">
        <f t="shared" si="18"/>
        <v/>
      </c>
      <c r="I410" s="77"/>
      <c r="J410" s="77"/>
      <c r="K410" s="77"/>
      <c r="L410" s="77"/>
      <c r="M410" s="77"/>
      <c r="N410" s="81" t="str">
        <f t="shared" si="19"/>
        <v/>
      </c>
      <c r="O410" s="90" t="str">
        <f t="shared" si="20"/>
        <v/>
      </c>
      <c r="Q410" s="126"/>
      <c r="R410" s="126"/>
      <c r="S410" s="126"/>
    </row>
    <row r="411" spans="1:19" x14ac:dyDescent="0.25">
      <c r="A411" s="29">
        <v>408</v>
      </c>
      <c r="B411" s="71" t="str">
        <f>IFERROR(VLOOKUP($A411,Baggrundsark!$AP$4:$AU$2502,2,FALSE),"")</f>
        <v/>
      </c>
      <c r="C411" s="71" t="str">
        <f>IFERROR(VLOOKUP($A411,Baggrundsark!$AP$4:$AU$2502,3,FALSE),"")</f>
        <v/>
      </c>
      <c r="D411" s="71" t="str">
        <f>IFERROR(VLOOKUP($A411,Baggrundsark!$AP$4:$AU$2502,4,FALSE),"")</f>
        <v/>
      </c>
      <c r="E411" s="71" t="str">
        <f>IFERROR(VLOOKUP($A411,Baggrundsark!$AP$4:$AW$2502,5,FALSE),"")</f>
        <v/>
      </c>
      <c r="F411" s="71" t="str">
        <f>IF(IFERROR(VLOOKUP($A411,Baggrundsark!$AP$4:$AW$2502,6,FALSE),"")=0,"",IFERROR(VLOOKUP($A411,Baggrundsark!$AP$4:$AW$2502,6,FALSE),""))</f>
        <v/>
      </c>
      <c r="G411" s="79"/>
      <c r="H411" s="80" t="str">
        <f t="shared" si="18"/>
        <v/>
      </c>
      <c r="I411" s="79"/>
      <c r="J411" s="79"/>
      <c r="K411" s="79"/>
      <c r="L411" s="79"/>
      <c r="M411" s="79"/>
      <c r="N411" s="81" t="str">
        <f t="shared" si="19"/>
        <v/>
      </c>
      <c r="O411" s="90" t="str">
        <f t="shared" si="20"/>
        <v/>
      </c>
      <c r="Q411" s="126"/>
      <c r="R411" s="126"/>
      <c r="S411" s="126"/>
    </row>
    <row r="412" spans="1:19" x14ac:dyDescent="0.25">
      <c r="A412" s="29">
        <v>409</v>
      </c>
      <c r="B412" s="71" t="str">
        <f>IFERROR(VLOOKUP($A412,Baggrundsark!$AP$4:$AU$2502,2,FALSE),"")</f>
        <v/>
      </c>
      <c r="C412" s="71" t="str">
        <f>IFERROR(VLOOKUP($A412,Baggrundsark!$AP$4:$AU$2502,3,FALSE),"")</f>
        <v/>
      </c>
      <c r="D412" s="71" t="str">
        <f>IFERROR(VLOOKUP($A412,Baggrundsark!$AP$4:$AU$2502,4,FALSE),"")</f>
        <v/>
      </c>
      <c r="E412" s="71" t="str">
        <f>IFERROR(VLOOKUP($A412,Baggrundsark!$AP$4:$AW$2502,5,FALSE),"")</f>
        <v/>
      </c>
      <c r="F412" s="71" t="str">
        <f>IF(IFERROR(VLOOKUP($A412,Baggrundsark!$AP$4:$AW$2502,6,FALSE),"")=0,"",IFERROR(VLOOKUP($A412,Baggrundsark!$AP$4:$AW$2502,6,FALSE),""))</f>
        <v/>
      </c>
      <c r="G412" s="77"/>
      <c r="H412" s="80" t="str">
        <f t="shared" si="18"/>
        <v/>
      </c>
      <c r="I412" s="77"/>
      <c r="J412" s="77"/>
      <c r="K412" s="77"/>
      <c r="L412" s="77"/>
      <c r="M412" s="77"/>
      <c r="N412" s="81" t="str">
        <f t="shared" si="19"/>
        <v/>
      </c>
      <c r="O412" s="90" t="str">
        <f t="shared" si="20"/>
        <v/>
      </c>
      <c r="Q412" s="126"/>
      <c r="R412" s="126"/>
      <c r="S412" s="126"/>
    </row>
    <row r="413" spans="1:19" x14ac:dyDescent="0.25">
      <c r="A413" s="29">
        <v>410</v>
      </c>
      <c r="B413" s="71" t="str">
        <f>IFERROR(VLOOKUP($A413,Baggrundsark!$AP$4:$AU$2502,2,FALSE),"")</f>
        <v/>
      </c>
      <c r="C413" s="71" t="str">
        <f>IFERROR(VLOOKUP($A413,Baggrundsark!$AP$4:$AU$2502,3,FALSE),"")</f>
        <v/>
      </c>
      <c r="D413" s="71" t="str">
        <f>IFERROR(VLOOKUP($A413,Baggrundsark!$AP$4:$AU$2502,4,FALSE),"")</f>
        <v/>
      </c>
      <c r="E413" s="71" t="str">
        <f>IFERROR(VLOOKUP($A413,Baggrundsark!$AP$4:$AW$2502,5,FALSE),"")</f>
        <v/>
      </c>
      <c r="F413" s="71" t="str">
        <f>IF(IFERROR(VLOOKUP($A413,Baggrundsark!$AP$4:$AW$2502,6,FALSE),"")=0,"",IFERROR(VLOOKUP($A413,Baggrundsark!$AP$4:$AW$2502,6,FALSE),""))</f>
        <v/>
      </c>
      <c r="G413" s="79"/>
      <c r="H413" s="80" t="str">
        <f t="shared" si="18"/>
        <v/>
      </c>
      <c r="I413" s="79"/>
      <c r="J413" s="79"/>
      <c r="K413" s="79"/>
      <c r="L413" s="79"/>
      <c r="M413" s="79"/>
      <c r="N413" s="81" t="str">
        <f t="shared" si="19"/>
        <v/>
      </c>
      <c r="O413" s="90" t="str">
        <f t="shared" si="20"/>
        <v/>
      </c>
      <c r="Q413" s="126"/>
      <c r="R413" s="126"/>
      <c r="S413" s="126"/>
    </row>
    <row r="414" spans="1:19" x14ac:dyDescent="0.25">
      <c r="A414" s="29">
        <v>411</v>
      </c>
      <c r="B414" s="71" t="str">
        <f>IFERROR(VLOOKUP($A414,Baggrundsark!$AP$4:$AU$2502,2,FALSE),"")</f>
        <v/>
      </c>
      <c r="C414" s="71" t="str">
        <f>IFERROR(VLOOKUP($A414,Baggrundsark!$AP$4:$AU$2502,3,FALSE),"")</f>
        <v/>
      </c>
      <c r="D414" s="71" t="str">
        <f>IFERROR(VLOOKUP($A414,Baggrundsark!$AP$4:$AU$2502,4,FALSE),"")</f>
        <v/>
      </c>
      <c r="E414" s="71" t="str">
        <f>IFERROR(VLOOKUP($A414,Baggrundsark!$AP$4:$AW$2502,5,FALSE),"")</f>
        <v/>
      </c>
      <c r="F414" s="71" t="str">
        <f>IF(IFERROR(VLOOKUP($A414,Baggrundsark!$AP$4:$AW$2502,6,FALSE),"")=0,"",IFERROR(VLOOKUP($A414,Baggrundsark!$AP$4:$AW$2502,6,FALSE),""))</f>
        <v/>
      </c>
      <c r="G414" s="77"/>
      <c r="H414" s="80" t="str">
        <f t="shared" si="18"/>
        <v/>
      </c>
      <c r="I414" s="77"/>
      <c r="J414" s="77"/>
      <c r="K414" s="77"/>
      <c r="L414" s="77"/>
      <c r="M414" s="77"/>
      <c r="N414" s="81" t="str">
        <f t="shared" si="19"/>
        <v/>
      </c>
      <c r="O414" s="90" t="str">
        <f t="shared" si="20"/>
        <v/>
      </c>
      <c r="Q414" s="126"/>
      <c r="R414" s="126"/>
      <c r="S414" s="126"/>
    </row>
    <row r="415" spans="1:19" x14ac:dyDescent="0.25">
      <c r="A415" s="29">
        <v>412</v>
      </c>
      <c r="B415" s="71" t="str">
        <f>IFERROR(VLOOKUP($A415,Baggrundsark!$AP$4:$AU$2502,2,FALSE),"")</f>
        <v/>
      </c>
      <c r="C415" s="71" t="str">
        <f>IFERROR(VLOOKUP($A415,Baggrundsark!$AP$4:$AU$2502,3,FALSE),"")</f>
        <v/>
      </c>
      <c r="D415" s="71" t="str">
        <f>IFERROR(VLOOKUP($A415,Baggrundsark!$AP$4:$AU$2502,4,FALSE),"")</f>
        <v/>
      </c>
      <c r="E415" s="71" t="str">
        <f>IFERROR(VLOOKUP($A415,Baggrundsark!$AP$4:$AW$2502,5,FALSE),"")</f>
        <v/>
      </c>
      <c r="F415" s="71" t="str">
        <f>IF(IFERROR(VLOOKUP($A415,Baggrundsark!$AP$4:$AW$2502,6,FALSE),"")=0,"",IFERROR(VLOOKUP($A415,Baggrundsark!$AP$4:$AW$2502,6,FALSE),""))</f>
        <v/>
      </c>
      <c r="G415" s="79"/>
      <c r="H415" s="80" t="str">
        <f t="shared" si="18"/>
        <v/>
      </c>
      <c r="I415" s="79"/>
      <c r="J415" s="79"/>
      <c r="K415" s="79"/>
      <c r="L415" s="79"/>
      <c r="M415" s="79"/>
      <c r="N415" s="81" t="str">
        <f t="shared" si="19"/>
        <v/>
      </c>
      <c r="O415" s="90" t="str">
        <f t="shared" si="20"/>
        <v/>
      </c>
      <c r="Q415" s="126"/>
      <c r="R415" s="126"/>
      <c r="S415" s="126"/>
    </row>
    <row r="416" spans="1:19" x14ac:dyDescent="0.25">
      <c r="A416" s="29">
        <v>413</v>
      </c>
      <c r="B416" s="71" t="str">
        <f>IFERROR(VLOOKUP($A416,Baggrundsark!$AP$4:$AU$2502,2,FALSE),"")</f>
        <v/>
      </c>
      <c r="C416" s="71" t="str">
        <f>IFERROR(VLOOKUP($A416,Baggrundsark!$AP$4:$AU$2502,3,FALSE),"")</f>
        <v/>
      </c>
      <c r="D416" s="71" t="str">
        <f>IFERROR(VLOOKUP($A416,Baggrundsark!$AP$4:$AU$2502,4,FALSE),"")</f>
        <v/>
      </c>
      <c r="E416" s="71" t="str">
        <f>IFERROR(VLOOKUP($A416,Baggrundsark!$AP$4:$AW$2502,5,FALSE),"")</f>
        <v/>
      </c>
      <c r="F416" s="71" t="str">
        <f>IF(IFERROR(VLOOKUP($A416,Baggrundsark!$AP$4:$AW$2502,6,FALSE),"")=0,"",IFERROR(VLOOKUP($A416,Baggrundsark!$AP$4:$AW$2502,6,FALSE),""))</f>
        <v/>
      </c>
      <c r="G416" s="77"/>
      <c r="H416" s="80" t="str">
        <f t="shared" si="18"/>
        <v/>
      </c>
      <c r="I416" s="77"/>
      <c r="J416" s="77"/>
      <c r="K416" s="77"/>
      <c r="L416" s="77"/>
      <c r="M416" s="77"/>
      <c r="N416" s="81" t="str">
        <f t="shared" si="19"/>
        <v/>
      </c>
      <c r="O416" s="90" t="str">
        <f t="shared" si="20"/>
        <v/>
      </c>
      <c r="Q416" s="126"/>
      <c r="R416" s="126"/>
      <c r="S416" s="126"/>
    </row>
    <row r="417" spans="1:19" x14ac:dyDescent="0.25">
      <c r="A417" s="29">
        <v>414</v>
      </c>
      <c r="B417" s="71" t="str">
        <f>IFERROR(VLOOKUP($A417,Baggrundsark!$AP$4:$AU$2502,2,FALSE),"")</f>
        <v/>
      </c>
      <c r="C417" s="71" t="str">
        <f>IFERROR(VLOOKUP($A417,Baggrundsark!$AP$4:$AU$2502,3,FALSE),"")</f>
        <v/>
      </c>
      <c r="D417" s="71" t="str">
        <f>IFERROR(VLOOKUP($A417,Baggrundsark!$AP$4:$AU$2502,4,FALSE),"")</f>
        <v/>
      </c>
      <c r="E417" s="71" t="str">
        <f>IFERROR(VLOOKUP($A417,Baggrundsark!$AP$4:$AW$2502,5,FALSE),"")</f>
        <v/>
      </c>
      <c r="F417" s="71" t="str">
        <f>IF(IFERROR(VLOOKUP($A417,Baggrundsark!$AP$4:$AW$2502,6,FALSE),"")=0,"",IFERROR(VLOOKUP($A417,Baggrundsark!$AP$4:$AW$2502,6,FALSE),""))</f>
        <v/>
      </c>
      <c r="G417" s="79"/>
      <c r="H417" s="80" t="str">
        <f t="shared" si="18"/>
        <v/>
      </c>
      <c r="I417" s="79"/>
      <c r="J417" s="79"/>
      <c r="K417" s="79"/>
      <c r="L417" s="79"/>
      <c r="M417" s="79"/>
      <c r="N417" s="81" t="str">
        <f t="shared" si="19"/>
        <v/>
      </c>
      <c r="O417" s="90" t="str">
        <f t="shared" si="20"/>
        <v/>
      </c>
      <c r="Q417" s="126"/>
      <c r="R417" s="126"/>
      <c r="S417" s="126"/>
    </row>
    <row r="418" spans="1:19" x14ac:dyDescent="0.25">
      <c r="A418" s="29">
        <v>415</v>
      </c>
      <c r="B418" s="71" t="str">
        <f>IFERROR(VLOOKUP($A418,Baggrundsark!$AP$4:$AU$2502,2,FALSE),"")</f>
        <v/>
      </c>
      <c r="C418" s="71" t="str">
        <f>IFERROR(VLOOKUP($A418,Baggrundsark!$AP$4:$AU$2502,3,FALSE),"")</f>
        <v/>
      </c>
      <c r="D418" s="71" t="str">
        <f>IFERROR(VLOOKUP($A418,Baggrundsark!$AP$4:$AU$2502,4,FALSE),"")</f>
        <v/>
      </c>
      <c r="E418" s="71" t="str">
        <f>IFERROR(VLOOKUP($A418,Baggrundsark!$AP$4:$AW$2502,5,FALSE),"")</f>
        <v/>
      </c>
      <c r="F418" s="71" t="str">
        <f>IF(IFERROR(VLOOKUP($A418,Baggrundsark!$AP$4:$AW$2502,6,FALSE),"")=0,"",IFERROR(VLOOKUP($A418,Baggrundsark!$AP$4:$AW$2502,6,FALSE),""))</f>
        <v/>
      </c>
      <c r="G418" s="77"/>
      <c r="H418" s="80" t="str">
        <f t="shared" si="18"/>
        <v/>
      </c>
      <c r="I418" s="77"/>
      <c r="J418" s="77"/>
      <c r="K418" s="77"/>
      <c r="L418" s="77"/>
      <c r="M418" s="77"/>
      <c r="N418" s="81" t="str">
        <f t="shared" si="19"/>
        <v/>
      </c>
      <c r="O418" s="90" t="str">
        <f t="shared" si="20"/>
        <v/>
      </c>
      <c r="Q418" s="126"/>
      <c r="R418" s="126"/>
      <c r="S418" s="126"/>
    </row>
    <row r="419" spans="1:19" x14ac:dyDescent="0.25">
      <c r="A419" s="29">
        <v>416</v>
      </c>
      <c r="B419" s="71" t="str">
        <f>IFERROR(VLOOKUP($A419,Baggrundsark!$AP$4:$AU$2502,2,FALSE),"")</f>
        <v/>
      </c>
      <c r="C419" s="71" t="str">
        <f>IFERROR(VLOOKUP($A419,Baggrundsark!$AP$4:$AU$2502,3,FALSE),"")</f>
        <v/>
      </c>
      <c r="D419" s="71" t="str">
        <f>IFERROR(VLOOKUP($A419,Baggrundsark!$AP$4:$AU$2502,4,FALSE),"")</f>
        <v/>
      </c>
      <c r="E419" s="71" t="str">
        <f>IFERROR(VLOOKUP($A419,Baggrundsark!$AP$4:$AW$2502,5,FALSE),"")</f>
        <v/>
      </c>
      <c r="F419" s="71" t="str">
        <f>IF(IFERROR(VLOOKUP($A419,Baggrundsark!$AP$4:$AW$2502,6,FALSE),"")=0,"",IFERROR(VLOOKUP($A419,Baggrundsark!$AP$4:$AW$2502,6,FALSE),""))</f>
        <v/>
      </c>
      <c r="G419" s="79"/>
      <c r="H419" s="80" t="str">
        <f t="shared" si="18"/>
        <v/>
      </c>
      <c r="I419" s="79"/>
      <c r="J419" s="79"/>
      <c r="K419" s="79"/>
      <c r="L419" s="79"/>
      <c r="M419" s="79"/>
      <c r="N419" s="81" t="str">
        <f t="shared" si="19"/>
        <v/>
      </c>
      <c r="O419" s="90" t="str">
        <f t="shared" si="20"/>
        <v/>
      </c>
      <c r="Q419" s="126"/>
      <c r="R419" s="126"/>
      <c r="S419" s="126"/>
    </row>
    <row r="420" spans="1:19" x14ac:dyDescent="0.25">
      <c r="A420" s="29">
        <v>417</v>
      </c>
      <c r="B420" s="71" t="str">
        <f>IFERROR(VLOOKUP($A420,Baggrundsark!$AP$4:$AU$2502,2,FALSE),"")</f>
        <v/>
      </c>
      <c r="C420" s="71" t="str">
        <f>IFERROR(VLOOKUP($A420,Baggrundsark!$AP$4:$AU$2502,3,FALSE),"")</f>
        <v/>
      </c>
      <c r="D420" s="71" t="str">
        <f>IFERROR(VLOOKUP($A420,Baggrundsark!$AP$4:$AU$2502,4,FALSE),"")</f>
        <v/>
      </c>
      <c r="E420" s="71" t="str">
        <f>IFERROR(VLOOKUP($A420,Baggrundsark!$AP$4:$AW$2502,5,FALSE),"")</f>
        <v/>
      </c>
      <c r="F420" s="71" t="str">
        <f>IF(IFERROR(VLOOKUP($A420,Baggrundsark!$AP$4:$AW$2502,6,FALSE),"")=0,"",IFERROR(VLOOKUP($A420,Baggrundsark!$AP$4:$AW$2502,6,FALSE),""))</f>
        <v/>
      </c>
      <c r="G420" s="77"/>
      <c r="H420" s="80" t="str">
        <f t="shared" si="18"/>
        <v/>
      </c>
      <c r="I420" s="77"/>
      <c r="J420" s="77"/>
      <c r="K420" s="77"/>
      <c r="L420" s="77"/>
      <c r="M420" s="77"/>
      <c r="N420" s="81" t="str">
        <f t="shared" si="19"/>
        <v/>
      </c>
      <c r="O420" s="90" t="str">
        <f t="shared" si="20"/>
        <v/>
      </c>
      <c r="Q420" s="126"/>
      <c r="R420" s="126"/>
      <c r="S420" s="126"/>
    </row>
    <row r="421" spans="1:19" x14ac:dyDescent="0.25">
      <c r="A421" s="29">
        <v>418</v>
      </c>
      <c r="B421" s="71" t="str">
        <f>IFERROR(VLOOKUP($A421,Baggrundsark!$AP$4:$AU$2502,2,FALSE),"")</f>
        <v/>
      </c>
      <c r="C421" s="71" t="str">
        <f>IFERROR(VLOOKUP($A421,Baggrundsark!$AP$4:$AU$2502,3,FALSE),"")</f>
        <v/>
      </c>
      <c r="D421" s="71" t="str">
        <f>IFERROR(VLOOKUP($A421,Baggrundsark!$AP$4:$AU$2502,4,FALSE),"")</f>
        <v/>
      </c>
      <c r="E421" s="71" t="str">
        <f>IFERROR(VLOOKUP($A421,Baggrundsark!$AP$4:$AW$2502,5,FALSE),"")</f>
        <v/>
      </c>
      <c r="F421" s="71" t="str">
        <f>IF(IFERROR(VLOOKUP($A421,Baggrundsark!$AP$4:$AW$2502,6,FALSE),"")=0,"",IFERROR(VLOOKUP($A421,Baggrundsark!$AP$4:$AW$2502,6,FALSE),""))</f>
        <v/>
      </c>
      <c r="G421" s="79"/>
      <c r="H421" s="80" t="str">
        <f t="shared" si="18"/>
        <v/>
      </c>
      <c r="I421" s="79"/>
      <c r="J421" s="79"/>
      <c r="K421" s="79"/>
      <c r="L421" s="79"/>
      <c r="M421" s="79"/>
      <c r="N421" s="81" t="str">
        <f t="shared" si="19"/>
        <v/>
      </c>
      <c r="O421" s="90" t="str">
        <f t="shared" si="20"/>
        <v/>
      </c>
      <c r="Q421" s="126"/>
      <c r="R421" s="126"/>
      <c r="S421" s="126"/>
    </row>
    <row r="422" spans="1:19" x14ac:dyDescent="0.25">
      <c r="A422" s="29">
        <v>419</v>
      </c>
      <c r="B422" s="71" t="str">
        <f>IFERROR(VLOOKUP($A422,Baggrundsark!$AP$4:$AU$2502,2,FALSE),"")</f>
        <v/>
      </c>
      <c r="C422" s="71" t="str">
        <f>IFERROR(VLOOKUP($A422,Baggrundsark!$AP$4:$AU$2502,3,FALSE),"")</f>
        <v/>
      </c>
      <c r="D422" s="71" t="str">
        <f>IFERROR(VLOOKUP($A422,Baggrundsark!$AP$4:$AU$2502,4,FALSE),"")</f>
        <v/>
      </c>
      <c r="E422" s="71" t="str">
        <f>IFERROR(VLOOKUP($A422,Baggrundsark!$AP$4:$AW$2502,5,FALSE),"")</f>
        <v/>
      </c>
      <c r="F422" s="71" t="str">
        <f>IF(IFERROR(VLOOKUP($A422,Baggrundsark!$AP$4:$AW$2502,6,FALSE),"")=0,"",IFERROR(VLOOKUP($A422,Baggrundsark!$AP$4:$AW$2502,6,FALSE),""))</f>
        <v/>
      </c>
      <c r="G422" s="77"/>
      <c r="H422" s="80" t="str">
        <f t="shared" si="18"/>
        <v/>
      </c>
      <c r="I422" s="77"/>
      <c r="J422" s="77"/>
      <c r="K422" s="77"/>
      <c r="L422" s="77"/>
      <c r="M422" s="77"/>
      <c r="N422" s="81" t="str">
        <f t="shared" si="19"/>
        <v/>
      </c>
      <c r="O422" s="90" t="str">
        <f t="shared" si="20"/>
        <v/>
      </c>
      <c r="Q422" s="126"/>
      <c r="R422" s="126"/>
      <c r="S422" s="126"/>
    </row>
    <row r="423" spans="1:19" x14ac:dyDescent="0.25">
      <c r="A423" s="29">
        <v>420</v>
      </c>
      <c r="B423" s="71" t="str">
        <f>IFERROR(VLOOKUP($A423,Baggrundsark!$AP$4:$AU$2502,2,FALSE),"")</f>
        <v/>
      </c>
      <c r="C423" s="71" t="str">
        <f>IFERROR(VLOOKUP($A423,Baggrundsark!$AP$4:$AU$2502,3,FALSE),"")</f>
        <v/>
      </c>
      <c r="D423" s="71" t="str">
        <f>IFERROR(VLOOKUP($A423,Baggrundsark!$AP$4:$AU$2502,4,FALSE),"")</f>
        <v/>
      </c>
      <c r="E423" s="71" t="str">
        <f>IFERROR(VLOOKUP($A423,Baggrundsark!$AP$4:$AW$2502,5,FALSE),"")</f>
        <v/>
      </c>
      <c r="F423" s="71" t="str">
        <f>IF(IFERROR(VLOOKUP($A423,Baggrundsark!$AP$4:$AW$2502,6,FALSE),"")=0,"",IFERROR(VLOOKUP($A423,Baggrundsark!$AP$4:$AW$2502,6,FALSE),""))</f>
        <v/>
      </c>
      <c r="G423" s="79"/>
      <c r="H423" s="80" t="str">
        <f t="shared" si="18"/>
        <v/>
      </c>
      <c r="I423" s="79"/>
      <c r="J423" s="79"/>
      <c r="K423" s="79"/>
      <c r="L423" s="79"/>
      <c r="M423" s="79"/>
      <c r="N423" s="81" t="str">
        <f t="shared" si="19"/>
        <v/>
      </c>
      <c r="O423" s="90" t="str">
        <f t="shared" si="20"/>
        <v/>
      </c>
      <c r="Q423" s="126"/>
      <c r="R423" s="126"/>
      <c r="S423" s="126"/>
    </row>
    <row r="424" spans="1:19" x14ac:dyDescent="0.25">
      <c r="A424" s="29">
        <v>421</v>
      </c>
      <c r="B424" s="71" t="str">
        <f>IFERROR(VLOOKUP($A424,Baggrundsark!$AP$4:$AU$2502,2,FALSE),"")</f>
        <v/>
      </c>
      <c r="C424" s="71" t="str">
        <f>IFERROR(VLOOKUP($A424,Baggrundsark!$AP$4:$AU$2502,3,FALSE),"")</f>
        <v/>
      </c>
      <c r="D424" s="71" t="str">
        <f>IFERROR(VLOOKUP($A424,Baggrundsark!$AP$4:$AU$2502,4,FALSE),"")</f>
        <v/>
      </c>
      <c r="E424" s="71" t="str">
        <f>IFERROR(VLOOKUP($A424,Baggrundsark!$AP$4:$AW$2502,5,FALSE),"")</f>
        <v/>
      </c>
      <c r="F424" s="71" t="str">
        <f>IF(IFERROR(VLOOKUP($A424,Baggrundsark!$AP$4:$AW$2502,6,FALSE),"")=0,"",IFERROR(VLOOKUP($A424,Baggrundsark!$AP$4:$AW$2502,6,FALSE),""))</f>
        <v/>
      </c>
      <c r="G424" s="77"/>
      <c r="H424" s="80" t="str">
        <f t="shared" si="18"/>
        <v/>
      </c>
      <c r="I424" s="77"/>
      <c r="J424" s="77"/>
      <c r="K424" s="77"/>
      <c r="L424" s="77"/>
      <c r="M424" s="77"/>
      <c r="N424" s="81" t="str">
        <f t="shared" si="19"/>
        <v/>
      </c>
      <c r="O424" s="90" t="str">
        <f t="shared" si="20"/>
        <v/>
      </c>
      <c r="Q424" s="126"/>
      <c r="R424" s="126"/>
      <c r="S424" s="126"/>
    </row>
    <row r="425" spans="1:19" x14ac:dyDescent="0.25">
      <c r="A425" s="29">
        <v>422</v>
      </c>
      <c r="B425" s="71" t="str">
        <f>IFERROR(VLOOKUP($A425,Baggrundsark!$AP$4:$AU$2502,2,FALSE),"")</f>
        <v/>
      </c>
      <c r="C425" s="71" t="str">
        <f>IFERROR(VLOOKUP($A425,Baggrundsark!$AP$4:$AU$2502,3,FALSE),"")</f>
        <v/>
      </c>
      <c r="D425" s="71" t="str">
        <f>IFERROR(VLOOKUP($A425,Baggrundsark!$AP$4:$AU$2502,4,FALSE),"")</f>
        <v/>
      </c>
      <c r="E425" s="71" t="str">
        <f>IFERROR(VLOOKUP($A425,Baggrundsark!$AP$4:$AW$2502,5,FALSE),"")</f>
        <v/>
      </c>
      <c r="F425" s="71" t="str">
        <f>IF(IFERROR(VLOOKUP($A425,Baggrundsark!$AP$4:$AW$2502,6,FALSE),"")=0,"",IFERROR(VLOOKUP($A425,Baggrundsark!$AP$4:$AW$2502,6,FALSE),""))</f>
        <v/>
      </c>
      <c r="G425" s="79"/>
      <c r="H425" s="80" t="str">
        <f t="shared" si="18"/>
        <v/>
      </c>
      <c r="I425" s="79"/>
      <c r="J425" s="79"/>
      <c r="K425" s="79"/>
      <c r="L425" s="79"/>
      <c r="M425" s="79"/>
      <c r="N425" s="81" t="str">
        <f t="shared" si="19"/>
        <v/>
      </c>
      <c r="O425" s="90" t="str">
        <f t="shared" si="20"/>
        <v/>
      </c>
      <c r="Q425" s="126"/>
      <c r="R425" s="126"/>
      <c r="S425" s="126"/>
    </row>
    <row r="426" spans="1:19" x14ac:dyDescent="0.25">
      <c r="A426" s="29">
        <v>423</v>
      </c>
      <c r="B426" s="71" t="str">
        <f>IFERROR(VLOOKUP($A426,Baggrundsark!$AP$4:$AU$2502,2,FALSE),"")</f>
        <v/>
      </c>
      <c r="C426" s="71" t="str">
        <f>IFERROR(VLOOKUP($A426,Baggrundsark!$AP$4:$AU$2502,3,FALSE),"")</f>
        <v/>
      </c>
      <c r="D426" s="71" t="str">
        <f>IFERROR(VLOOKUP($A426,Baggrundsark!$AP$4:$AU$2502,4,FALSE),"")</f>
        <v/>
      </c>
      <c r="E426" s="71" t="str">
        <f>IFERROR(VLOOKUP($A426,Baggrundsark!$AP$4:$AW$2502,5,FALSE),"")</f>
        <v/>
      </c>
      <c r="F426" s="71" t="str">
        <f>IF(IFERROR(VLOOKUP($A426,Baggrundsark!$AP$4:$AW$2502,6,FALSE),"")=0,"",IFERROR(VLOOKUP($A426,Baggrundsark!$AP$4:$AW$2502,6,FALSE),""))</f>
        <v/>
      </c>
      <c r="G426" s="77"/>
      <c r="H426" s="80" t="str">
        <f t="shared" si="18"/>
        <v/>
      </c>
      <c r="I426" s="77"/>
      <c r="J426" s="77"/>
      <c r="K426" s="77"/>
      <c r="L426" s="77"/>
      <c r="M426" s="77"/>
      <c r="N426" s="81" t="str">
        <f t="shared" si="19"/>
        <v/>
      </c>
      <c r="O426" s="90" t="str">
        <f t="shared" si="20"/>
        <v/>
      </c>
      <c r="Q426" s="126"/>
      <c r="R426" s="126"/>
      <c r="S426" s="126"/>
    </row>
    <row r="427" spans="1:19" x14ac:dyDescent="0.25">
      <c r="A427" s="29">
        <v>424</v>
      </c>
      <c r="B427" s="71" t="str">
        <f>IFERROR(VLOOKUP($A427,Baggrundsark!$AP$4:$AU$2502,2,FALSE),"")</f>
        <v/>
      </c>
      <c r="C427" s="71" t="str">
        <f>IFERROR(VLOOKUP($A427,Baggrundsark!$AP$4:$AU$2502,3,FALSE),"")</f>
        <v/>
      </c>
      <c r="D427" s="71" t="str">
        <f>IFERROR(VLOOKUP($A427,Baggrundsark!$AP$4:$AU$2502,4,FALSE),"")</f>
        <v/>
      </c>
      <c r="E427" s="71" t="str">
        <f>IFERROR(VLOOKUP($A427,Baggrundsark!$AP$4:$AW$2502,5,FALSE),"")</f>
        <v/>
      </c>
      <c r="F427" s="71" t="str">
        <f>IF(IFERROR(VLOOKUP($A427,Baggrundsark!$AP$4:$AW$2502,6,FALSE),"")=0,"",IFERROR(VLOOKUP($A427,Baggrundsark!$AP$4:$AW$2502,6,FALSE),""))</f>
        <v/>
      </c>
      <c r="G427" s="79"/>
      <c r="H427" s="80" t="str">
        <f t="shared" si="18"/>
        <v/>
      </c>
      <c r="I427" s="79"/>
      <c r="J427" s="79"/>
      <c r="K427" s="79"/>
      <c r="L427" s="79"/>
      <c r="M427" s="79"/>
      <c r="N427" s="81" t="str">
        <f t="shared" si="19"/>
        <v/>
      </c>
      <c r="O427" s="90" t="str">
        <f t="shared" si="20"/>
        <v/>
      </c>
      <c r="Q427" s="126"/>
      <c r="R427" s="126"/>
      <c r="S427" s="126"/>
    </row>
    <row r="428" spans="1:19" x14ac:dyDescent="0.25">
      <c r="A428" s="29">
        <v>425</v>
      </c>
      <c r="B428" s="71" t="str">
        <f>IFERROR(VLOOKUP($A428,Baggrundsark!$AP$4:$AU$2502,2,FALSE),"")</f>
        <v/>
      </c>
      <c r="C428" s="71" t="str">
        <f>IFERROR(VLOOKUP($A428,Baggrundsark!$AP$4:$AU$2502,3,FALSE),"")</f>
        <v/>
      </c>
      <c r="D428" s="71" t="str">
        <f>IFERROR(VLOOKUP($A428,Baggrundsark!$AP$4:$AU$2502,4,FALSE),"")</f>
        <v/>
      </c>
      <c r="E428" s="71" t="str">
        <f>IFERROR(VLOOKUP($A428,Baggrundsark!$AP$4:$AW$2502,5,FALSE),"")</f>
        <v/>
      </c>
      <c r="F428" s="71" t="str">
        <f>IF(IFERROR(VLOOKUP($A428,Baggrundsark!$AP$4:$AW$2502,6,FALSE),"")=0,"",IFERROR(VLOOKUP($A428,Baggrundsark!$AP$4:$AW$2502,6,FALSE),""))</f>
        <v/>
      </c>
      <c r="G428" s="77"/>
      <c r="H428" s="80" t="str">
        <f t="shared" si="18"/>
        <v/>
      </c>
      <c r="I428" s="77"/>
      <c r="J428" s="77"/>
      <c r="K428" s="77"/>
      <c r="L428" s="77"/>
      <c r="M428" s="77"/>
      <c r="N428" s="81" t="str">
        <f t="shared" si="19"/>
        <v/>
      </c>
      <c r="O428" s="90" t="str">
        <f t="shared" si="20"/>
        <v/>
      </c>
      <c r="Q428" s="126"/>
      <c r="R428" s="126"/>
      <c r="S428" s="126"/>
    </row>
    <row r="429" spans="1:19" x14ac:dyDescent="0.25">
      <c r="A429" s="29">
        <v>426</v>
      </c>
      <c r="B429" s="71" t="str">
        <f>IFERROR(VLOOKUP($A429,Baggrundsark!$AP$4:$AU$2502,2,FALSE),"")</f>
        <v/>
      </c>
      <c r="C429" s="71" t="str">
        <f>IFERROR(VLOOKUP($A429,Baggrundsark!$AP$4:$AU$2502,3,FALSE),"")</f>
        <v/>
      </c>
      <c r="D429" s="71" t="str">
        <f>IFERROR(VLOOKUP($A429,Baggrundsark!$AP$4:$AU$2502,4,FALSE),"")</f>
        <v/>
      </c>
      <c r="E429" s="71" t="str">
        <f>IFERROR(VLOOKUP($A429,Baggrundsark!$AP$4:$AW$2502,5,FALSE),"")</f>
        <v/>
      </c>
      <c r="F429" s="71" t="str">
        <f>IF(IFERROR(VLOOKUP($A429,Baggrundsark!$AP$4:$AW$2502,6,FALSE),"")=0,"",IFERROR(VLOOKUP($A429,Baggrundsark!$AP$4:$AW$2502,6,FALSE),""))</f>
        <v/>
      </c>
      <c r="G429" s="79"/>
      <c r="H429" s="80" t="str">
        <f t="shared" si="18"/>
        <v/>
      </c>
      <c r="I429" s="79"/>
      <c r="J429" s="79"/>
      <c r="K429" s="79"/>
      <c r="L429" s="79"/>
      <c r="M429" s="79"/>
      <c r="N429" s="81" t="str">
        <f t="shared" si="19"/>
        <v/>
      </c>
      <c r="O429" s="90" t="str">
        <f t="shared" si="20"/>
        <v/>
      </c>
      <c r="Q429" s="126"/>
      <c r="R429" s="126"/>
      <c r="S429" s="126"/>
    </row>
    <row r="430" spans="1:19" x14ac:dyDescent="0.25">
      <c r="A430" s="29">
        <v>427</v>
      </c>
      <c r="B430" s="71" t="str">
        <f>IFERROR(VLOOKUP($A430,Baggrundsark!$AP$4:$AU$2502,2,FALSE),"")</f>
        <v/>
      </c>
      <c r="C430" s="71" t="str">
        <f>IFERROR(VLOOKUP($A430,Baggrundsark!$AP$4:$AU$2502,3,FALSE),"")</f>
        <v/>
      </c>
      <c r="D430" s="71" t="str">
        <f>IFERROR(VLOOKUP($A430,Baggrundsark!$AP$4:$AU$2502,4,FALSE),"")</f>
        <v/>
      </c>
      <c r="E430" s="71" t="str">
        <f>IFERROR(VLOOKUP($A430,Baggrundsark!$AP$4:$AW$2502,5,FALSE),"")</f>
        <v/>
      </c>
      <c r="F430" s="71" t="str">
        <f>IF(IFERROR(VLOOKUP($A430,Baggrundsark!$AP$4:$AW$2502,6,FALSE),"")=0,"",IFERROR(VLOOKUP($A430,Baggrundsark!$AP$4:$AW$2502,6,FALSE),""))</f>
        <v/>
      </c>
      <c r="G430" s="77"/>
      <c r="H430" s="80" t="str">
        <f t="shared" si="18"/>
        <v/>
      </c>
      <c r="I430" s="77"/>
      <c r="J430" s="77"/>
      <c r="K430" s="77"/>
      <c r="L430" s="77"/>
      <c r="M430" s="77"/>
      <c r="N430" s="81" t="str">
        <f t="shared" si="19"/>
        <v/>
      </c>
      <c r="O430" s="90" t="str">
        <f t="shared" si="20"/>
        <v/>
      </c>
      <c r="Q430" s="126"/>
      <c r="R430" s="126"/>
      <c r="S430" s="126"/>
    </row>
    <row r="431" spans="1:19" x14ac:dyDescent="0.25">
      <c r="A431" s="29">
        <v>428</v>
      </c>
      <c r="B431" s="71" t="str">
        <f>IFERROR(VLOOKUP($A431,Baggrundsark!$AP$4:$AU$2502,2,FALSE),"")</f>
        <v/>
      </c>
      <c r="C431" s="71" t="str">
        <f>IFERROR(VLOOKUP($A431,Baggrundsark!$AP$4:$AU$2502,3,FALSE),"")</f>
        <v/>
      </c>
      <c r="D431" s="71" t="str">
        <f>IFERROR(VLOOKUP($A431,Baggrundsark!$AP$4:$AU$2502,4,FALSE),"")</f>
        <v/>
      </c>
      <c r="E431" s="71" t="str">
        <f>IFERROR(VLOOKUP($A431,Baggrundsark!$AP$4:$AW$2502,5,FALSE),"")</f>
        <v/>
      </c>
      <c r="F431" s="71" t="str">
        <f>IF(IFERROR(VLOOKUP($A431,Baggrundsark!$AP$4:$AW$2502,6,FALSE),"")=0,"",IFERROR(VLOOKUP($A431,Baggrundsark!$AP$4:$AW$2502,6,FALSE),""))</f>
        <v/>
      </c>
      <c r="G431" s="79"/>
      <c r="H431" s="80" t="str">
        <f t="shared" si="18"/>
        <v/>
      </c>
      <c r="I431" s="79"/>
      <c r="J431" s="79"/>
      <c r="K431" s="79"/>
      <c r="L431" s="79"/>
      <c r="M431" s="79"/>
      <c r="N431" s="81" t="str">
        <f t="shared" si="19"/>
        <v/>
      </c>
      <c r="O431" s="90" t="str">
        <f t="shared" si="20"/>
        <v/>
      </c>
      <c r="Q431" s="126"/>
      <c r="R431" s="126"/>
      <c r="S431" s="126"/>
    </row>
    <row r="432" spans="1:19" x14ac:dyDescent="0.25">
      <c r="A432" s="29">
        <v>429</v>
      </c>
      <c r="B432" s="71" t="str">
        <f>IFERROR(VLOOKUP($A432,Baggrundsark!$AP$4:$AU$2502,2,FALSE),"")</f>
        <v/>
      </c>
      <c r="C432" s="71" t="str">
        <f>IFERROR(VLOOKUP($A432,Baggrundsark!$AP$4:$AU$2502,3,FALSE),"")</f>
        <v/>
      </c>
      <c r="D432" s="71" t="str">
        <f>IFERROR(VLOOKUP($A432,Baggrundsark!$AP$4:$AU$2502,4,FALSE),"")</f>
        <v/>
      </c>
      <c r="E432" s="71" t="str">
        <f>IFERROR(VLOOKUP($A432,Baggrundsark!$AP$4:$AW$2502,5,FALSE),"")</f>
        <v/>
      </c>
      <c r="F432" s="71" t="str">
        <f>IF(IFERROR(VLOOKUP($A432,Baggrundsark!$AP$4:$AW$2502,6,FALSE),"")=0,"",IFERROR(VLOOKUP($A432,Baggrundsark!$AP$4:$AW$2502,6,FALSE),""))</f>
        <v/>
      </c>
      <c r="G432" s="77"/>
      <c r="H432" s="80" t="str">
        <f t="shared" si="18"/>
        <v/>
      </c>
      <c r="I432" s="77"/>
      <c r="J432" s="77"/>
      <c r="K432" s="77"/>
      <c r="L432" s="77"/>
      <c r="M432" s="77"/>
      <c r="N432" s="81" t="str">
        <f t="shared" si="19"/>
        <v/>
      </c>
      <c r="O432" s="90" t="str">
        <f t="shared" si="20"/>
        <v/>
      </c>
      <c r="Q432" s="126"/>
      <c r="R432" s="126"/>
      <c r="S432" s="126"/>
    </row>
    <row r="433" spans="1:19" x14ac:dyDescent="0.25">
      <c r="A433" s="29">
        <v>430</v>
      </c>
      <c r="B433" s="71" t="str">
        <f>IFERROR(VLOOKUP($A433,Baggrundsark!$AP$4:$AU$2502,2,FALSE),"")</f>
        <v/>
      </c>
      <c r="C433" s="71" t="str">
        <f>IFERROR(VLOOKUP($A433,Baggrundsark!$AP$4:$AU$2502,3,FALSE),"")</f>
        <v/>
      </c>
      <c r="D433" s="71" t="str">
        <f>IFERROR(VLOOKUP($A433,Baggrundsark!$AP$4:$AU$2502,4,FALSE),"")</f>
        <v/>
      </c>
      <c r="E433" s="71" t="str">
        <f>IFERROR(VLOOKUP($A433,Baggrundsark!$AP$4:$AW$2502,5,FALSE),"")</f>
        <v/>
      </c>
      <c r="F433" s="71" t="str">
        <f>IF(IFERROR(VLOOKUP($A433,Baggrundsark!$AP$4:$AW$2502,6,FALSE),"")=0,"",IFERROR(VLOOKUP($A433,Baggrundsark!$AP$4:$AW$2502,6,FALSE),""))</f>
        <v/>
      </c>
      <c r="G433" s="79"/>
      <c r="H433" s="80" t="str">
        <f t="shared" si="18"/>
        <v/>
      </c>
      <c r="I433" s="79"/>
      <c r="J433" s="79"/>
      <c r="K433" s="79"/>
      <c r="L433" s="79"/>
      <c r="M433" s="79"/>
      <c r="N433" s="81" t="str">
        <f t="shared" si="19"/>
        <v/>
      </c>
      <c r="O433" s="90" t="str">
        <f t="shared" si="20"/>
        <v/>
      </c>
      <c r="Q433" s="126"/>
      <c r="R433" s="126"/>
      <c r="S433" s="126"/>
    </row>
    <row r="434" spans="1:19" x14ac:dyDescent="0.25">
      <c r="A434" s="29">
        <v>431</v>
      </c>
      <c r="B434" s="71" t="str">
        <f>IFERROR(VLOOKUP($A434,Baggrundsark!$AP$4:$AU$2502,2,FALSE),"")</f>
        <v/>
      </c>
      <c r="C434" s="71" t="str">
        <f>IFERROR(VLOOKUP($A434,Baggrundsark!$AP$4:$AU$2502,3,FALSE),"")</f>
        <v/>
      </c>
      <c r="D434" s="71" t="str">
        <f>IFERROR(VLOOKUP($A434,Baggrundsark!$AP$4:$AU$2502,4,FALSE),"")</f>
        <v/>
      </c>
      <c r="E434" s="71" t="str">
        <f>IFERROR(VLOOKUP($A434,Baggrundsark!$AP$4:$AW$2502,5,FALSE),"")</f>
        <v/>
      </c>
      <c r="F434" s="71" t="str">
        <f>IF(IFERROR(VLOOKUP($A434,Baggrundsark!$AP$4:$AW$2502,6,FALSE),"")=0,"",IFERROR(VLOOKUP($A434,Baggrundsark!$AP$4:$AW$2502,6,FALSE),""))</f>
        <v/>
      </c>
      <c r="G434" s="77"/>
      <c r="H434" s="80" t="str">
        <f t="shared" si="18"/>
        <v/>
      </c>
      <c r="I434" s="77"/>
      <c r="J434" s="77"/>
      <c r="K434" s="77"/>
      <c r="L434" s="77"/>
      <c r="M434" s="77"/>
      <c r="N434" s="81" t="str">
        <f t="shared" si="19"/>
        <v/>
      </c>
      <c r="O434" s="90" t="str">
        <f t="shared" si="20"/>
        <v/>
      </c>
      <c r="Q434" s="126"/>
      <c r="R434" s="126"/>
      <c r="S434" s="126"/>
    </row>
    <row r="435" spans="1:19" x14ac:dyDescent="0.25">
      <c r="A435" s="29">
        <v>432</v>
      </c>
      <c r="B435" s="71" t="str">
        <f>IFERROR(VLOOKUP($A435,Baggrundsark!$AP$4:$AU$2502,2,FALSE),"")</f>
        <v/>
      </c>
      <c r="C435" s="71" t="str">
        <f>IFERROR(VLOOKUP($A435,Baggrundsark!$AP$4:$AU$2502,3,FALSE),"")</f>
        <v/>
      </c>
      <c r="D435" s="71" t="str">
        <f>IFERROR(VLOOKUP($A435,Baggrundsark!$AP$4:$AU$2502,4,FALSE),"")</f>
        <v/>
      </c>
      <c r="E435" s="71" t="str">
        <f>IFERROR(VLOOKUP($A435,Baggrundsark!$AP$4:$AW$2502,5,FALSE),"")</f>
        <v/>
      </c>
      <c r="F435" s="71" t="str">
        <f>IF(IFERROR(VLOOKUP($A435,Baggrundsark!$AP$4:$AW$2502,6,FALSE),"")=0,"",IFERROR(VLOOKUP($A435,Baggrundsark!$AP$4:$AW$2502,6,FALSE),""))</f>
        <v/>
      </c>
      <c r="G435" s="79"/>
      <c r="H435" s="80" t="str">
        <f t="shared" si="18"/>
        <v/>
      </c>
      <c r="I435" s="79"/>
      <c r="J435" s="79"/>
      <c r="K435" s="79"/>
      <c r="L435" s="79"/>
      <c r="M435" s="79"/>
      <c r="N435" s="81" t="str">
        <f t="shared" si="19"/>
        <v/>
      </c>
      <c r="O435" s="90" t="str">
        <f t="shared" si="20"/>
        <v/>
      </c>
      <c r="Q435" s="126"/>
      <c r="R435" s="126"/>
      <c r="S435" s="126"/>
    </row>
    <row r="436" spans="1:19" x14ac:dyDescent="0.25">
      <c r="A436" s="29">
        <v>433</v>
      </c>
      <c r="B436" s="71" t="str">
        <f>IFERROR(VLOOKUP($A436,Baggrundsark!$AP$4:$AU$2502,2,FALSE),"")</f>
        <v/>
      </c>
      <c r="C436" s="71" t="str">
        <f>IFERROR(VLOOKUP($A436,Baggrundsark!$AP$4:$AU$2502,3,FALSE),"")</f>
        <v/>
      </c>
      <c r="D436" s="71" t="str">
        <f>IFERROR(VLOOKUP($A436,Baggrundsark!$AP$4:$AU$2502,4,FALSE),"")</f>
        <v/>
      </c>
      <c r="E436" s="71" t="str">
        <f>IFERROR(VLOOKUP($A436,Baggrundsark!$AP$4:$AW$2502,5,FALSE),"")</f>
        <v/>
      </c>
      <c r="F436" s="71" t="str">
        <f>IF(IFERROR(VLOOKUP($A436,Baggrundsark!$AP$4:$AW$2502,6,FALSE),"")=0,"",IFERROR(VLOOKUP($A436,Baggrundsark!$AP$4:$AW$2502,6,FALSE),""))</f>
        <v/>
      </c>
      <c r="G436" s="77"/>
      <c r="H436" s="80" t="str">
        <f t="shared" si="18"/>
        <v/>
      </c>
      <c r="I436" s="77"/>
      <c r="J436" s="77"/>
      <c r="K436" s="77"/>
      <c r="L436" s="77"/>
      <c r="M436" s="77"/>
      <c r="N436" s="81" t="str">
        <f t="shared" si="19"/>
        <v/>
      </c>
      <c r="O436" s="90" t="str">
        <f t="shared" si="20"/>
        <v/>
      </c>
      <c r="Q436" s="126"/>
      <c r="R436" s="126"/>
      <c r="S436" s="126"/>
    </row>
    <row r="437" spans="1:19" x14ac:dyDescent="0.25">
      <c r="A437" s="29">
        <v>434</v>
      </c>
      <c r="B437" s="71" t="str">
        <f>IFERROR(VLOOKUP($A437,Baggrundsark!$AP$4:$AU$2502,2,FALSE),"")</f>
        <v/>
      </c>
      <c r="C437" s="71" t="str">
        <f>IFERROR(VLOOKUP($A437,Baggrundsark!$AP$4:$AU$2502,3,FALSE),"")</f>
        <v/>
      </c>
      <c r="D437" s="71" t="str">
        <f>IFERROR(VLOOKUP($A437,Baggrundsark!$AP$4:$AU$2502,4,FALSE),"")</f>
        <v/>
      </c>
      <c r="E437" s="71" t="str">
        <f>IFERROR(VLOOKUP($A437,Baggrundsark!$AP$4:$AW$2502,5,FALSE),"")</f>
        <v/>
      </c>
      <c r="F437" s="71" t="str">
        <f>IF(IFERROR(VLOOKUP($A437,Baggrundsark!$AP$4:$AW$2502,6,FALSE),"")=0,"",IFERROR(VLOOKUP($A437,Baggrundsark!$AP$4:$AW$2502,6,FALSE),""))</f>
        <v/>
      </c>
      <c r="G437" s="79"/>
      <c r="H437" s="80" t="str">
        <f t="shared" si="18"/>
        <v/>
      </c>
      <c r="I437" s="79"/>
      <c r="J437" s="79"/>
      <c r="K437" s="79"/>
      <c r="L437" s="79"/>
      <c r="M437" s="79"/>
      <c r="N437" s="81" t="str">
        <f t="shared" si="19"/>
        <v/>
      </c>
      <c r="O437" s="90" t="str">
        <f t="shared" si="20"/>
        <v/>
      </c>
      <c r="Q437" s="126"/>
      <c r="R437" s="126"/>
      <c r="S437" s="126"/>
    </row>
    <row r="438" spans="1:19" x14ac:dyDescent="0.25">
      <c r="A438" s="29">
        <v>435</v>
      </c>
      <c r="B438" s="71" t="str">
        <f>IFERROR(VLOOKUP($A438,Baggrundsark!$AP$4:$AU$2502,2,FALSE),"")</f>
        <v/>
      </c>
      <c r="C438" s="71" t="str">
        <f>IFERROR(VLOOKUP($A438,Baggrundsark!$AP$4:$AU$2502,3,FALSE),"")</f>
        <v/>
      </c>
      <c r="D438" s="71" t="str">
        <f>IFERROR(VLOOKUP($A438,Baggrundsark!$AP$4:$AU$2502,4,FALSE),"")</f>
        <v/>
      </c>
      <c r="E438" s="71" t="str">
        <f>IFERROR(VLOOKUP($A438,Baggrundsark!$AP$4:$AW$2502,5,FALSE),"")</f>
        <v/>
      </c>
      <c r="F438" s="71" t="str">
        <f>IF(IFERROR(VLOOKUP($A438,Baggrundsark!$AP$4:$AW$2502,6,FALSE),"")=0,"",IFERROR(VLOOKUP($A438,Baggrundsark!$AP$4:$AW$2502,6,FALSE),""))</f>
        <v/>
      </c>
      <c r="G438" s="77"/>
      <c r="H438" s="80" t="str">
        <f t="shared" si="18"/>
        <v/>
      </c>
      <c r="I438" s="77"/>
      <c r="J438" s="77"/>
      <c r="K438" s="77"/>
      <c r="L438" s="77"/>
      <c r="M438" s="77"/>
      <c r="N438" s="81" t="str">
        <f t="shared" si="19"/>
        <v/>
      </c>
      <c r="O438" s="90" t="str">
        <f t="shared" si="20"/>
        <v/>
      </c>
      <c r="Q438" s="126"/>
      <c r="R438" s="126"/>
      <c r="S438" s="126"/>
    </row>
    <row r="439" spans="1:19" x14ac:dyDescent="0.25">
      <c r="A439" s="29">
        <v>436</v>
      </c>
      <c r="B439" s="71" t="str">
        <f>IFERROR(VLOOKUP($A439,Baggrundsark!$AP$4:$AU$2502,2,FALSE),"")</f>
        <v/>
      </c>
      <c r="C439" s="71" t="str">
        <f>IFERROR(VLOOKUP($A439,Baggrundsark!$AP$4:$AU$2502,3,FALSE),"")</f>
        <v/>
      </c>
      <c r="D439" s="71" t="str">
        <f>IFERROR(VLOOKUP($A439,Baggrundsark!$AP$4:$AU$2502,4,FALSE),"")</f>
        <v/>
      </c>
      <c r="E439" s="71" t="str">
        <f>IFERROR(VLOOKUP($A439,Baggrundsark!$AP$4:$AW$2502,5,FALSE),"")</f>
        <v/>
      </c>
      <c r="F439" s="71" t="str">
        <f>IF(IFERROR(VLOOKUP($A439,Baggrundsark!$AP$4:$AW$2502,6,FALSE),"")=0,"",IFERROR(VLOOKUP($A439,Baggrundsark!$AP$4:$AW$2502,6,FALSE),""))</f>
        <v/>
      </c>
      <c r="G439" s="79"/>
      <c r="H439" s="80" t="str">
        <f t="shared" si="18"/>
        <v/>
      </c>
      <c r="I439" s="79"/>
      <c r="J439" s="79"/>
      <c r="K439" s="79"/>
      <c r="L439" s="79"/>
      <c r="M439" s="79"/>
      <c r="N439" s="81" t="str">
        <f t="shared" si="19"/>
        <v/>
      </c>
      <c r="O439" s="90" t="str">
        <f t="shared" si="20"/>
        <v/>
      </c>
      <c r="Q439" s="126"/>
      <c r="R439" s="126"/>
      <c r="S439" s="126"/>
    </row>
    <row r="440" spans="1:19" x14ac:dyDescent="0.25">
      <c r="A440" s="29">
        <v>437</v>
      </c>
      <c r="B440" s="71" t="str">
        <f>IFERROR(VLOOKUP($A440,Baggrundsark!$AP$4:$AU$2502,2,FALSE),"")</f>
        <v/>
      </c>
      <c r="C440" s="71" t="str">
        <f>IFERROR(VLOOKUP($A440,Baggrundsark!$AP$4:$AU$2502,3,FALSE),"")</f>
        <v/>
      </c>
      <c r="D440" s="71" t="str">
        <f>IFERROR(VLOOKUP($A440,Baggrundsark!$AP$4:$AU$2502,4,FALSE),"")</f>
        <v/>
      </c>
      <c r="E440" s="71" t="str">
        <f>IFERROR(VLOOKUP($A440,Baggrundsark!$AP$4:$AW$2502,5,FALSE),"")</f>
        <v/>
      </c>
      <c r="F440" s="71" t="str">
        <f>IF(IFERROR(VLOOKUP($A440,Baggrundsark!$AP$4:$AW$2502,6,FALSE),"")=0,"",IFERROR(VLOOKUP($A440,Baggrundsark!$AP$4:$AW$2502,6,FALSE),""))</f>
        <v/>
      </c>
      <c r="G440" s="77"/>
      <c r="H440" s="80" t="str">
        <f t="shared" si="18"/>
        <v/>
      </c>
      <c r="I440" s="77"/>
      <c r="J440" s="77"/>
      <c r="K440" s="77"/>
      <c r="L440" s="77"/>
      <c r="M440" s="77"/>
      <c r="N440" s="81" t="str">
        <f t="shared" si="19"/>
        <v/>
      </c>
      <c r="O440" s="90" t="str">
        <f t="shared" si="20"/>
        <v/>
      </c>
      <c r="Q440" s="126"/>
      <c r="R440" s="126"/>
      <c r="S440" s="126"/>
    </row>
    <row r="441" spans="1:19" x14ac:dyDescent="0.25">
      <c r="A441" s="29">
        <v>438</v>
      </c>
      <c r="B441" s="71" t="str">
        <f>IFERROR(VLOOKUP($A441,Baggrundsark!$AP$4:$AU$2502,2,FALSE),"")</f>
        <v/>
      </c>
      <c r="C441" s="71" t="str">
        <f>IFERROR(VLOOKUP($A441,Baggrundsark!$AP$4:$AU$2502,3,FALSE),"")</f>
        <v/>
      </c>
      <c r="D441" s="71" t="str">
        <f>IFERROR(VLOOKUP($A441,Baggrundsark!$AP$4:$AU$2502,4,FALSE),"")</f>
        <v/>
      </c>
      <c r="E441" s="71" t="str">
        <f>IFERROR(VLOOKUP($A441,Baggrundsark!$AP$4:$AW$2502,5,FALSE),"")</f>
        <v/>
      </c>
      <c r="F441" s="71" t="str">
        <f>IF(IFERROR(VLOOKUP($A441,Baggrundsark!$AP$4:$AW$2502,6,FALSE),"")=0,"",IFERROR(VLOOKUP($A441,Baggrundsark!$AP$4:$AW$2502,6,FALSE),""))</f>
        <v/>
      </c>
      <c r="G441" s="79"/>
      <c r="H441" s="80" t="str">
        <f t="shared" si="18"/>
        <v/>
      </c>
      <c r="I441" s="79"/>
      <c r="J441" s="79"/>
      <c r="K441" s="79"/>
      <c r="L441" s="79"/>
      <c r="M441" s="79"/>
      <c r="N441" s="81" t="str">
        <f t="shared" si="19"/>
        <v/>
      </c>
      <c r="O441" s="90" t="str">
        <f t="shared" si="20"/>
        <v/>
      </c>
      <c r="Q441" s="126"/>
      <c r="R441" s="126"/>
      <c r="S441" s="126"/>
    </row>
    <row r="442" spans="1:19" x14ac:dyDescent="0.25">
      <c r="A442" s="29">
        <v>439</v>
      </c>
      <c r="B442" s="71" t="str">
        <f>IFERROR(VLOOKUP($A442,Baggrundsark!$AP$4:$AU$2502,2,FALSE),"")</f>
        <v/>
      </c>
      <c r="C442" s="71" t="str">
        <f>IFERROR(VLOOKUP($A442,Baggrundsark!$AP$4:$AU$2502,3,FALSE),"")</f>
        <v/>
      </c>
      <c r="D442" s="71" t="str">
        <f>IFERROR(VLOOKUP($A442,Baggrundsark!$AP$4:$AU$2502,4,FALSE),"")</f>
        <v/>
      </c>
      <c r="E442" s="71" t="str">
        <f>IFERROR(VLOOKUP($A442,Baggrundsark!$AP$4:$AW$2502,5,FALSE),"")</f>
        <v/>
      </c>
      <c r="F442" s="71" t="str">
        <f>IF(IFERROR(VLOOKUP($A442,Baggrundsark!$AP$4:$AW$2502,6,FALSE),"")=0,"",IFERROR(VLOOKUP($A442,Baggrundsark!$AP$4:$AW$2502,6,FALSE),""))</f>
        <v/>
      </c>
      <c r="G442" s="77"/>
      <c r="H442" s="80" t="str">
        <f t="shared" si="18"/>
        <v/>
      </c>
      <c r="I442" s="77"/>
      <c r="J442" s="77"/>
      <c r="K442" s="77"/>
      <c r="L442" s="77"/>
      <c r="M442" s="77"/>
      <c r="N442" s="81" t="str">
        <f t="shared" si="19"/>
        <v/>
      </c>
      <c r="O442" s="90" t="str">
        <f t="shared" si="20"/>
        <v/>
      </c>
      <c r="Q442" s="126"/>
      <c r="R442" s="126"/>
      <c r="S442" s="126"/>
    </row>
    <row r="443" spans="1:19" x14ac:dyDescent="0.25">
      <c r="A443" s="29">
        <v>440</v>
      </c>
      <c r="B443" s="71" t="str">
        <f>IFERROR(VLOOKUP($A443,Baggrundsark!$AP$4:$AU$2502,2,FALSE),"")</f>
        <v/>
      </c>
      <c r="C443" s="71" t="str">
        <f>IFERROR(VLOOKUP($A443,Baggrundsark!$AP$4:$AU$2502,3,FALSE),"")</f>
        <v/>
      </c>
      <c r="D443" s="71" t="str">
        <f>IFERROR(VLOOKUP($A443,Baggrundsark!$AP$4:$AU$2502,4,FALSE),"")</f>
        <v/>
      </c>
      <c r="E443" s="71" t="str">
        <f>IFERROR(VLOOKUP($A443,Baggrundsark!$AP$4:$AW$2502,5,FALSE),"")</f>
        <v/>
      </c>
      <c r="F443" s="71" t="str">
        <f>IF(IFERROR(VLOOKUP($A443,Baggrundsark!$AP$4:$AW$2502,6,FALSE),"")=0,"",IFERROR(VLOOKUP($A443,Baggrundsark!$AP$4:$AW$2502,6,FALSE),""))</f>
        <v/>
      </c>
      <c r="G443" s="79"/>
      <c r="H443" s="80" t="str">
        <f t="shared" si="18"/>
        <v/>
      </c>
      <c r="I443" s="79"/>
      <c r="J443" s="79"/>
      <c r="K443" s="79"/>
      <c r="L443" s="79"/>
      <c r="M443" s="79"/>
      <c r="N443" s="81" t="str">
        <f t="shared" si="19"/>
        <v/>
      </c>
      <c r="O443" s="90" t="str">
        <f t="shared" si="20"/>
        <v/>
      </c>
      <c r="Q443" s="126"/>
      <c r="R443" s="126"/>
      <c r="S443" s="126"/>
    </row>
    <row r="444" spans="1:19" x14ac:dyDescent="0.25">
      <c r="A444" s="29">
        <v>441</v>
      </c>
      <c r="B444" s="71" t="str">
        <f>IFERROR(VLOOKUP($A444,Baggrundsark!$AP$4:$AU$2502,2,FALSE),"")</f>
        <v/>
      </c>
      <c r="C444" s="71" t="str">
        <f>IFERROR(VLOOKUP($A444,Baggrundsark!$AP$4:$AU$2502,3,FALSE),"")</f>
        <v/>
      </c>
      <c r="D444" s="71" t="str">
        <f>IFERROR(VLOOKUP($A444,Baggrundsark!$AP$4:$AU$2502,4,FALSE),"")</f>
        <v/>
      </c>
      <c r="E444" s="71" t="str">
        <f>IFERROR(VLOOKUP($A444,Baggrundsark!$AP$4:$AW$2502,5,FALSE),"")</f>
        <v/>
      </c>
      <c r="F444" s="71" t="str">
        <f>IF(IFERROR(VLOOKUP($A444,Baggrundsark!$AP$4:$AW$2502,6,FALSE),"")=0,"",IFERROR(VLOOKUP($A444,Baggrundsark!$AP$4:$AW$2502,6,FALSE),""))</f>
        <v/>
      </c>
      <c r="G444" s="77"/>
      <c r="H444" s="80" t="str">
        <f t="shared" si="18"/>
        <v/>
      </c>
      <c r="I444" s="77"/>
      <c r="J444" s="77"/>
      <c r="K444" s="77"/>
      <c r="L444" s="77"/>
      <c r="M444" s="77"/>
      <c r="N444" s="81" t="str">
        <f t="shared" si="19"/>
        <v/>
      </c>
      <c r="O444" s="90" t="str">
        <f t="shared" si="20"/>
        <v/>
      </c>
      <c r="Q444" s="126"/>
      <c r="R444" s="126"/>
      <c r="S444" s="126"/>
    </row>
    <row r="445" spans="1:19" x14ac:dyDescent="0.25">
      <c r="A445" s="29">
        <v>442</v>
      </c>
      <c r="B445" s="71" t="str">
        <f>IFERROR(VLOOKUP($A445,Baggrundsark!$AP$4:$AU$2502,2,FALSE),"")</f>
        <v/>
      </c>
      <c r="C445" s="71" t="str">
        <f>IFERROR(VLOOKUP($A445,Baggrundsark!$AP$4:$AU$2502,3,FALSE),"")</f>
        <v/>
      </c>
      <c r="D445" s="71" t="str">
        <f>IFERROR(VLOOKUP($A445,Baggrundsark!$AP$4:$AU$2502,4,FALSE),"")</f>
        <v/>
      </c>
      <c r="E445" s="71" t="str">
        <f>IFERROR(VLOOKUP($A445,Baggrundsark!$AP$4:$AW$2502,5,FALSE),"")</f>
        <v/>
      </c>
      <c r="F445" s="71" t="str">
        <f>IF(IFERROR(VLOOKUP($A445,Baggrundsark!$AP$4:$AW$2502,6,FALSE),"")=0,"",IFERROR(VLOOKUP($A445,Baggrundsark!$AP$4:$AW$2502,6,FALSE),""))</f>
        <v/>
      </c>
      <c r="G445" s="79"/>
      <c r="H445" s="80" t="str">
        <f t="shared" si="18"/>
        <v/>
      </c>
      <c r="I445" s="79"/>
      <c r="J445" s="79"/>
      <c r="K445" s="79"/>
      <c r="L445" s="79"/>
      <c r="M445" s="79"/>
      <c r="N445" s="81" t="str">
        <f t="shared" si="19"/>
        <v/>
      </c>
      <c r="O445" s="90" t="str">
        <f t="shared" si="20"/>
        <v/>
      </c>
      <c r="Q445" s="126"/>
      <c r="R445" s="126"/>
      <c r="S445" s="126"/>
    </row>
    <row r="446" spans="1:19" x14ac:dyDescent="0.25">
      <c r="A446" s="29">
        <v>443</v>
      </c>
      <c r="B446" s="71" t="str">
        <f>IFERROR(VLOOKUP($A446,Baggrundsark!$AP$4:$AU$2502,2,FALSE),"")</f>
        <v/>
      </c>
      <c r="C446" s="71" t="str">
        <f>IFERROR(VLOOKUP($A446,Baggrundsark!$AP$4:$AU$2502,3,FALSE),"")</f>
        <v/>
      </c>
      <c r="D446" s="71" t="str">
        <f>IFERROR(VLOOKUP($A446,Baggrundsark!$AP$4:$AU$2502,4,FALSE),"")</f>
        <v/>
      </c>
      <c r="E446" s="71" t="str">
        <f>IFERROR(VLOOKUP($A446,Baggrundsark!$AP$4:$AW$2502,5,FALSE),"")</f>
        <v/>
      </c>
      <c r="F446" s="71" t="str">
        <f>IF(IFERROR(VLOOKUP($A446,Baggrundsark!$AP$4:$AW$2502,6,FALSE),"")=0,"",IFERROR(VLOOKUP($A446,Baggrundsark!$AP$4:$AW$2502,6,FALSE),""))</f>
        <v/>
      </c>
      <c r="G446" s="77"/>
      <c r="H446" s="80" t="str">
        <f t="shared" si="18"/>
        <v/>
      </c>
      <c r="I446" s="77"/>
      <c r="J446" s="77"/>
      <c r="K446" s="77"/>
      <c r="L446" s="77"/>
      <c r="M446" s="77"/>
      <c r="N446" s="81" t="str">
        <f t="shared" si="19"/>
        <v/>
      </c>
      <c r="O446" s="90" t="str">
        <f t="shared" si="20"/>
        <v/>
      </c>
      <c r="Q446" s="126"/>
      <c r="R446" s="126"/>
      <c r="S446" s="126"/>
    </row>
    <row r="447" spans="1:19" x14ac:dyDescent="0.25">
      <c r="A447" s="29">
        <v>444</v>
      </c>
      <c r="B447" s="71" t="str">
        <f>IFERROR(VLOOKUP($A447,Baggrundsark!$AP$4:$AU$2502,2,FALSE),"")</f>
        <v/>
      </c>
      <c r="C447" s="71" t="str">
        <f>IFERROR(VLOOKUP($A447,Baggrundsark!$AP$4:$AU$2502,3,FALSE),"")</f>
        <v/>
      </c>
      <c r="D447" s="71" t="str">
        <f>IFERROR(VLOOKUP($A447,Baggrundsark!$AP$4:$AU$2502,4,FALSE),"")</f>
        <v/>
      </c>
      <c r="E447" s="71" t="str">
        <f>IFERROR(VLOOKUP($A447,Baggrundsark!$AP$4:$AW$2502,5,FALSE),"")</f>
        <v/>
      </c>
      <c r="F447" s="71" t="str">
        <f>IF(IFERROR(VLOOKUP($A447,Baggrundsark!$AP$4:$AW$2502,6,FALSE),"")=0,"",IFERROR(VLOOKUP($A447,Baggrundsark!$AP$4:$AW$2502,6,FALSE),""))</f>
        <v/>
      </c>
      <c r="G447" s="79"/>
      <c r="H447" s="80" t="str">
        <f t="shared" si="18"/>
        <v/>
      </c>
      <c r="I447" s="79"/>
      <c r="J447" s="79"/>
      <c r="K447" s="79"/>
      <c r="L447" s="79"/>
      <c r="M447" s="79"/>
      <c r="N447" s="81" t="str">
        <f t="shared" si="19"/>
        <v/>
      </c>
      <c r="O447" s="90" t="str">
        <f t="shared" si="20"/>
        <v/>
      </c>
      <c r="Q447" s="126"/>
      <c r="R447" s="126"/>
      <c r="S447" s="126"/>
    </row>
    <row r="448" spans="1:19" x14ac:dyDescent="0.25">
      <c r="A448" s="29">
        <v>445</v>
      </c>
      <c r="B448" s="71" t="str">
        <f>IFERROR(VLOOKUP($A448,Baggrundsark!$AP$4:$AU$2502,2,FALSE),"")</f>
        <v/>
      </c>
      <c r="C448" s="71" t="str">
        <f>IFERROR(VLOOKUP($A448,Baggrundsark!$AP$4:$AU$2502,3,FALSE),"")</f>
        <v/>
      </c>
      <c r="D448" s="71" t="str">
        <f>IFERROR(VLOOKUP($A448,Baggrundsark!$AP$4:$AU$2502,4,FALSE),"")</f>
        <v/>
      </c>
      <c r="E448" s="71" t="str">
        <f>IFERROR(VLOOKUP($A448,Baggrundsark!$AP$4:$AW$2502,5,FALSE),"")</f>
        <v/>
      </c>
      <c r="F448" s="71" t="str">
        <f>IF(IFERROR(VLOOKUP($A448,Baggrundsark!$AP$4:$AW$2502,6,FALSE),"")=0,"",IFERROR(VLOOKUP($A448,Baggrundsark!$AP$4:$AW$2502,6,FALSE),""))</f>
        <v/>
      </c>
      <c r="G448" s="77"/>
      <c r="H448" s="80" t="str">
        <f t="shared" si="18"/>
        <v/>
      </c>
      <c r="I448" s="77"/>
      <c r="J448" s="77"/>
      <c r="K448" s="77"/>
      <c r="L448" s="77"/>
      <c r="M448" s="77"/>
      <c r="N448" s="81" t="str">
        <f t="shared" si="19"/>
        <v/>
      </c>
      <c r="O448" s="90" t="str">
        <f t="shared" si="20"/>
        <v/>
      </c>
      <c r="Q448" s="126"/>
      <c r="R448" s="126"/>
      <c r="S448" s="126"/>
    </row>
    <row r="449" spans="1:19" x14ac:dyDescent="0.25">
      <c r="A449" s="29">
        <v>446</v>
      </c>
      <c r="B449" s="71" t="str">
        <f>IFERROR(VLOOKUP($A449,Baggrundsark!$AP$4:$AU$2502,2,FALSE),"")</f>
        <v/>
      </c>
      <c r="C449" s="71" t="str">
        <f>IFERROR(VLOOKUP($A449,Baggrundsark!$AP$4:$AU$2502,3,FALSE),"")</f>
        <v/>
      </c>
      <c r="D449" s="71" t="str">
        <f>IFERROR(VLOOKUP($A449,Baggrundsark!$AP$4:$AU$2502,4,FALSE),"")</f>
        <v/>
      </c>
      <c r="E449" s="71" t="str">
        <f>IFERROR(VLOOKUP($A449,Baggrundsark!$AP$4:$AW$2502,5,FALSE),"")</f>
        <v/>
      </c>
      <c r="F449" s="71" t="str">
        <f>IF(IFERROR(VLOOKUP($A449,Baggrundsark!$AP$4:$AW$2502,6,FALSE),"")=0,"",IFERROR(VLOOKUP($A449,Baggrundsark!$AP$4:$AW$2502,6,FALSE),""))</f>
        <v/>
      </c>
      <c r="G449" s="79"/>
      <c r="H449" s="80" t="str">
        <f t="shared" si="18"/>
        <v/>
      </c>
      <c r="I449" s="79"/>
      <c r="J449" s="79"/>
      <c r="K449" s="79"/>
      <c r="L449" s="79"/>
      <c r="M449" s="79"/>
      <c r="N449" s="81" t="str">
        <f t="shared" si="19"/>
        <v/>
      </c>
      <c r="O449" s="90" t="str">
        <f t="shared" si="20"/>
        <v/>
      </c>
      <c r="Q449" s="126"/>
      <c r="R449" s="126"/>
      <c r="S449" s="126"/>
    </row>
    <row r="450" spans="1:19" x14ac:dyDescent="0.25">
      <c r="A450" s="29">
        <v>447</v>
      </c>
      <c r="B450" s="71" t="str">
        <f>IFERROR(VLOOKUP($A450,Baggrundsark!$AP$4:$AU$2502,2,FALSE),"")</f>
        <v/>
      </c>
      <c r="C450" s="71" t="str">
        <f>IFERROR(VLOOKUP($A450,Baggrundsark!$AP$4:$AU$2502,3,FALSE),"")</f>
        <v/>
      </c>
      <c r="D450" s="71" t="str">
        <f>IFERROR(VLOOKUP($A450,Baggrundsark!$AP$4:$AU$2502,4,FALSE),"")</f>
        <v/>
      </c>
      <c r="E450" s="71" t="str">
        <f>IFERROR(VLOOKUP($A450,Baggrundsark!$AP$4:$AW$2502,5,FALSE),"")</f>
        <v/>
      </c>
      <c r="F450" s="71" t="str">
        <f>IF(IFERROR(VLOOKUP($A450,Baggrundsark!$AP$4:$AW$2502,6,FALSE),"")=0,"",IFERROR(VLOOKUP($A450,Baggrundsark!$AP$4:$AW$2502,6,FALSE),""))</f>
        <v/>
      </c>
      <c r="G450" s="77"/>
      <c r="H450" s="80" t="str">
        <f t="shared" si="18"/>
        <v/>
      </c>
      <c r="I450" s="77"/>
      <c r="J450" s="77"/>
      <c r="K450" s="77"/>
      <c r="L450" s="77"/>
      <c r="M450" s="77"/>
      <c r="N450" s="81" t="str">
        <f t="shared" si="19"/>
        <v/>
      </c>
      <c r="O450" s="90" t="str">
        <f t="shared" si="20"/>
        <v/>
      </c>
      <c r="Q450" s="126"/>
      <c r="R450" s="126"/>
      <c r="S450" s="126"/>
    </row>
    <row r="451" spans="1:19" x14ac:dyDescent="0.25">
      <c r="A451" s="29">
        <v>448</v>
      </c>
      <c r="B451" s="71" t="str">
        <f>IFERROR(VLOOKUP($A451,Baggrundsark!$AP$4:$AU$2502,2,FALSE),"")</f>
        <v/>
      </c>
      <c r="C451" s="71" t="str">
        <f>IFERROR(VLOOKUP($A451,Baggrundsark!$AP$4:$AU$2502,3,FALSE),"")</f>
        <v/>
      </c>
      <c r="D451" s="71" t="str">
        <f>IFERROR(VLOOKUP($A451,Baggrundsark!$AP$4:$AU$2502,4,FALSE),"")</f>
        <v/>
      </c>
      <c r="E451" s="71" t="str">
        <f>IFERROR(VLOOKUP($A451,Baggrundsark!$AP$4:$AW$2502,5,FALSE),"")</f>
        <v/>
      </c>
      <c r="F451" s="71" t="str">
        <f>IF(IFERROR(VLOOKUP($A451,Baggrundsark!$AP$4:$AW$2502,6,FALSE),"")=0,"",IFERROR(VLOOKUP($A451,Baggrundsark!$AP$4:$AW$2502,6,FALSE),""))</f>
        <v/>
      </c>
      <c r="G451" s="79"/>
      <c r="H451" s="80" t="str">
        <f t="shared" si="18"/>
        <v/>
      </c>
      <c r="I451" s="79"/>
      <c r="J451" s="79"/>
      <c r="K451" s="79"/>
      <c r="L451" s="79"/>
      <c r="M451" s="79"/>
      <c r="N451" s="81" t="str">
        <f t="shared" si="19"/>
        <v/>
      </c>
      <c r="O451" s="90" t="str">
        <f t="shared" si="20"/>
        <v/>
      </c>
      <c r="Q451" s="126"/>
      <c r="R451" s="126"/>
      <c r="S451" s="126"/>
    </row>
    <row r="452" spans="1:19" x14ac:dyDescent="0.25">
      <c r="A452" s="29">
        <v>449</v>
      </c>
      <c r="B452" s="71" t="str">
        <f>IFERROR(VLOOKUP($A452,Baggrundsark!$AP$4:$AU$2502,2,FALSE),"")</f>
        <v/>
      </c>
      <c r="C452" s="71" t="str">
        <f>IFERROR(VLOOKUP($A452,Baggrundsark!$AP$4:$AU$2502,3,FALSE),"")</f>
        <v/>
      </c>
      <c r="D452" s="71" t="str">
        <f>IFERROR(VLOOKUP($A452,Baggrundsark!$AP$4:$AU$2502,4,FALSE),"")</f>
        <v/>
      </c>
      <c r="E452" s="71" t="str">
        <f>IFERROR(VLOOKUP($A452,Baggrundsark!$AP$4:$AW$2502,5,FALSE),"")</f>
        <v/>
      </c>
      <c r="F452" s="71" t="str">
        <f>IF(IFERROR(VLOOKUP($A452,Baggrundsark!$AP$4:$AW$2502,6,FALSE),"")=0,"",IFERROR(VLOOKUP($A452,Baggrundsark!$AP$4:$AW$2502,6,FALSE),""))</f>
        <v/>
      </c>
      <c r="G452" s="77"/>
      <c r="H452" s="80" t="str">
        <f t="shared" si="18"/>
        <v/>
      </c>
      <c r="I452" s="77"/>
      <c r="J452" s="77"/>
      <c r="K452" s="77"/>
      <c r="L452" s="77"/>
      <c r="M452" s="77"/>
      <c r="N452" s="81" t="str">
        <f t="shared" si="19"/>
        <v/>
      </c>
      <c r="O452" s="90" t="str">
        <f t="shared" si="20"/>
        <v/>
      </c>
      <c r="Q452" s="126"/>
      <c r="R452" s="126"/>
      <c r="S452" s="126"/>
    </row>
    <row r="453" spans="1:19" x14ac:dyDescent="0.25">
      <c r="A453" s="29">
        <v>450</v>
      </c>
      <c r="B453" s="71" t="str">
        <f>IFERROR(VLOOKUP($A453,Baggrundsark!$AP$4:$AU$2502,2,FALSE),"")</f>
        <v/>
      </c>
      <c r="C453" s="71" t="str">
        <f>IFERROR(VLOOKUP($A453,Baggrundsark!$AP$4:$AU$2502,3,FALSE),"")</f>
        <v/>
      </c>
      <c r="D453" s="71" t="str">
        <f>IFERROR(VLOOKUP($A453,Baggrundsark!$AP$4:$AU$2502,4,FALSE),"")</f>
        <v/>
      </c>
      <c r="E453" s="71" t="str">
        <f>IFERROR(VLOOKUP($A453,Baggrundsark!$AP$4:$AW$2502,5,FALSE),"")</f>
        <v/>
      </c>
      <c r="F453" s="71" t="str">
        <f>IF(IFERROR(VLOOKUP($A453,Baggrundsark!$AP$4:$AW$2502,6,FALSE),"")=0,"",IFERROR(VLOOKUP($A453,Baggrundsark!$AP$4:$AW$2502,6,FALSE),""))</f>
        <v/>
      </c>
      <c r="G453" s="79"/>
      <c r="H453" s="80" t="str">
        <f t="shared" ref="H453:H502" si="21">IFERROR(N453/G453,"")</f>
        <v/>
      </c>
      <c r="I453" s="79"/>
      <c r="J453" s="79"/>
      <c r="K453" s="79"/>
      <c r="L453" s="79"/>
      <c r="M453" s="79"/>
      <c r="N453" s="81" t="str">
        <f t="shared" ref="N453:N502" si="22">IF(SUM(J453:M453)&gt;0,SUM(J453:M453),"")</f>
        <v/>
      </c>
      <c r="O453" s="90" t="str">
        <f t="shared" ref="O453:O502" si="23">IFERROR(I453*H453,"")</f>
        <v/>
      </c>
      <c r="Q453" s="126"/>
      <c r="R453" s="126"/>
      <c r="S453" s="126"/>
    </row>
    <row r="454" spans="1:19" x14ac:dyDescent="0.25">
      <c r="A454" s="29">
        <v>451</v>
      </c>
      <c r="B454" s="71" t="str">
        <f>IFERROR(VLOOKUP($A454,Baggrundsark!$AP$4:$AU$2502,2,FALSE),"")</f>
        <v/>
      </c>
      <c r="C454" s="71" t="str">
        <f>IFERROR(VLOOKUP($A454,Baggrundsark!$AP$4:$AU$2502,3,FALSE),"")</f>
        <v/>
      </c>
      <c r="D454" s="71" t="str">
        <f>IFERROR(VLOOKUP($A454,Baggrundsark!$AP$4:$AU$2502,4,FALSE),"")</f>
        <v/>
      </c>
      <c r="E454" s="71" t="str">
        <f>IFERROR(VLOOKUP($A454,Baggrundsark!$AP$4:$AW$2502,5,FALSE),"")</f>
        <v/>
      </c>
      <c r="F454" s="71" t="str">
        <f>IF(IFERROR(VLOOKUP($A454,Baggrundsark!$AP$4:$AW$2502,6,FALSE),"")=0,"",IFERROR(VLOOKUP($A454,Baggrundsark!$AP$4:$AW$2502,6,FALSE),""))</f>
        <v/>
      </c>
      <c r="G454" s="77"/>
      <c r="H454" s="80" t="str">
        <f t="shared" si="21"/>
        <v/>
      </c>
      <c r="I454" s="77"/>
      <c r="J454" s="77"/>
      <c r="K454" s="77"/>
      <c r="L454" s="77"/>
      <c r="M454" s="77"/>
      <c r="N454" s="81" t="str">
        <f t="shared" si="22"/>
        <v/>
      </c>
      <c r="O454" s="90" t="str">
        <f t="shared" si="23"/>
        <v/>
      </c>
      <c r="Q454" s="126"/>
      <c r="R454" s="126"/>
      <c r="S454" s="126"/>
    </row>
    <row r="455" spans="1:19" x14ac:dyDescent="0.25">
      <c r="A455" s="29">
        <v>452</v>
      </c>
      <c r="B455" s="71" t="str">
        <f>IFERROR(VLOOKUP($A455,Baggrundsark!$AP$4:$AU$2502,2,FALSE),"")</f>
        <v/>
      </c>
      <c r="C455" s="71" t="str">
        <f>IFERROR(VLOOKUP($A455,Baggrundsark!$AP$4:$AU$2502,3,FALSE),"")</f>
        <v/>
      </c>
      <c r="D455" s="71" t="str">
        <f>IFERROR(VLOOKUP($A455,Baggrundsark!$AP$4:$AU$2502,4,FALSE),"")</f>
        <v/>
      </c>
      <c r="E455" s="71" t="str">
        <f>IFERROR(VLOOKUP($A455,Baggrundsark!$AP$4:$AW$2502,5,FALSE),"")</f>
        <v/>
      </c>
      <c r="F455" s="71" t="str">
        <f>IF(IFERROR(VLOOKUP($A455,Baggrundsark!$AP$4:$AW$2502,6,FALSE),"")=0,"",IFERROR(VLOOKUP($A455,Baggrundsark!$AP$4:$AW$2502,6,FALSE),""))</f>
        <v/>
      </c>
      <c r="G455" s="79"/>
      <c r="H455" s="80" t="str">
        <f t="shared" si="21"/>
        <v/>
      </c>
      <c r="I455" s="79"/>
      <c r="J455" s="79"/>
      <c r="K455" s="79"/>
      <c r="L455" s="79"/>
      <c r="M455" s="79"/>
      <c r="N455" s="81" t="str">
        <f t="shared" si="22"/>
        <v/>
      </c>
      <c r="O455" s="90" t="str">
        <f t="shared" si="23"/>
        <v/>
      </c>
      <c r="Q455" s="126"/>
      <c r="R455" s="126"/>
      <c r="S455" s="126"/>
    </row>
    <row r="456" spans="1:19" x14ac:dyDescent="0.25">
      <c r="A456" s="29">
        <v>453</v>
      </c>
      <c r="B456" s="71" t="str">
        <f>IFERROR(VLOOKUP($A456,Baggrundsark!$AP$4:$AU$2502,2,FALSE),"")</f>
        <v/>
      </c>
      <c r="C456" s="71" t="str">
        <f>IFERROR(VLOOKUP($A456,Baggrundsark!$AP$4:$AU$2502,3,FALSE),"")</f>
        <v/>
      </c>
      <c r="D456" s="71" t="str">
        <f>IFERROR(VLOOKUP($A456,Baggrundsark!$AP$4:$AU$2502,4,FALSE),"")</f>
        <v/>
      </c>
      <c r="E456" s="71" t="str">
        <f>IFERROR(VLOOKUP($A456,Baggrundsark!$AP$4:$AW$2502,5,FALSE),"")</f>
        <v/>
      </c>
      <c r="F456" s="71" t="str">
        <f>IF(IFERROR(VLOOKUP($A456,Baggrundsark!$AP$4:$AW$2502,6,FALSE),"")=0,"",IFERROR(VLOOKUP($A456,Baggrundsark!$AP$4:$AW$2502,6,FALSE),""))</f>
        <v/>
      </c>
      <c r="G456" s="77"/>
      <c r="H456" s="80" t="str">
        <f t="shared" si="21"/>
        <v/>
      </c>
      <c r="I456" s="77"/>
      <c r="J456" s="77"/>
      <c r="K456" s="77"/>
      <c r="L456" s="77"/>
      <c r="M456" s="77"/>
      <c r="N456" s="81" t="str">
        <f t="shared" si="22"/>
        <v/>
      </c>
      <c r="O456" s="90" t="str">
        <f t="shared" si="23"/>
        <v/>
      </c>
      <c r="Q456" s="126"/>
      <c r="R456" s="126"/>
      <c r="S456" s="126"/>
    </row>
    <row r="457" spans="1:19" x14ac:dyDescent="0.25">
      <c r="A457" s="29">
        <v>454</v>
      </c>
      <c r="B457" s="71" t="str">
        <f>IFERROR(VLOOKUP($A457,Baggrundsark!$AP$4:$AU$2502,2,FALSE),"")</f>
        <v/>
      </c>
      <c r="C457" s="71" t="str">
        <f>IFERROR(VLOOKUP($A457,Baggrundsark!$AP$4:$AU$2502,3,FALSE),"")</f>
        <v/>
      </c>
      <c r="D457" s="71" t="str">
        <f>IFERROR(VLOOKUP($A457,Baggrundsark!$AP$4:$AU$2502,4,FALSE),"")</f>
        <v/>
      </c>
      <c r="E457" s="71" t="str">
        <f>IFERROR(VLOOKUP($A457,Baggrundsark!$AP$4:$AW$2502,5,FALSE),"")</f>
        <v/>
      </c>
      <c r="F457" s="71" t="str">
        <f>IF(IFERROR(VLOOKUP($A457,Baggrundsark!$AP$4:$AW$2502,6,FALSE),"")=0,"",IFERROR(VLOOKUP($A457,Baggrundsark!$AP$4:$AW$2502,6,FALSE),""))</f>
        <v/>
      </c>
      <c r="G457" s="79"/>
      <c r="H457" s="80" t="str">
        <f t="shared" si="21"/>
        <v/>
      </c>
      <c r="I457" s="79"/>
      <c r="J457" s="79"/>
      <c r="K457" s="79"/>
      <c r="L457" s="79"/>
      <c r="M457" s="79"/>
      <c r="N457" s="81" t="str">
        <f t="shared" si="22"/>
        <v/>
      </c>
      <c r="O457" s="90" t="str">
        <f t="shared" si="23"/>
        <v/>
      </c>
      <c r="Q457" s="126"/>
      <c r="R457" s="126"/>
      <c r="S457" s="126"/>
    </row>
    <row r="458" spans="1:19" x14ac:dyDescent="0.25">
      <c r="A458" s="29">
        <v>455</v>
      </c>
      <c r="B458" s="71" t="str">
        <f>IFERROR(VLOOKUP($A458,Baggrundsark!$AP$4:$AU$2502,2,FALSE),"")</f>
        <v/>
      </c>
      <c r="C458" s="71" t="str">
        <f>IFERROR(VLOOKUP($A458,Baggrundsark!$AP$4:$AU$2502,3,FALSE),"")</f>
        <v/>
      </c>
      <c r="D458" s="71" t="str">
        <f>IFERROR(VLOOKUP($A458,Baggrundsark!$AP$4:$AU$2502,4,FALSE),"")</f>
        <v/>
      </c>
      <c r="E458" s="71" t="str">
        <f>IFERROR(VLOOKUP($A458,Baggrundsark!$AP$4:$AW$2502,5,FALSE),"")</f>
        <v/>
      </c>
      <c r="F458" s="71" t="str">
        <f>IF(IFERROR(VLOOKUP($A458,Baggrundsark!$AP$4:$AW$2502,6,FALSE),"")=0,"",IFERROR(VLOOKUP($A458,Baggrundsark!$AP$4:$AW$2502,6,FALSE),""))</f>
        <v/>
      </c>
      <c r="G458" s="77"/>
      <c r="H458" s="80" t="str">
        <f t="shared" si="21"/>
        <v/>
      </c>
      <c r="I458" s="77"/>
      <c r="J458" s="77"/>
      <c r="K458" s="77"/>
      <c r="L458" s="77"/>
      <c r="M458" s="77"/>
      <c r="N458" s="81" t="str">
        <f t="shared" si="22"/>
        <v/>
      </c>
      <c r="O458" s="90" t="str">
        <f t="shared" si="23"/>
        <v/>
      </c>
      <c r="Q458" s="126"/>
      <c r="R458" s="126"/>
      <c r="S458" s="126"/>
    </row>
    <row r="459" spans="1:19" x14ac:dyDescent="0.25">
      <c r="A459" s="29">
        <v>456</v>
      </c>
      <c r="B459" s="71" t="str">
        <f>IFERROR(VLOOKUP($A459,Baggrundsark!$AP$4:$AU$2502,2,FALSE),"")</f>
        <v/>
      </c>
      <c r="C459" s="71" t="str">
        <f>IFERROR(VLOOKUP($A459,Baggrundsark!$AP$4:$AU$2502,3,FALSE),"")</f>
        <v/>
      </c>
      <c r="D459" s="71" t="str">
        <f>IFERROR(VLOOKUP($A459,Baggrundsark!$AP$4:$AU$2502,4,FALSE),"")</f>
        <v/>
      </c>
      <c r="E459" s="71" t="str">
        <f>IFERROR(VLOOKUP($A459,Baggrundsark!$AP$4:$AW$2502,5,FALSE),"")</f>
        <v/>
      </c>
      <c r="F459" s="71" t="str">
        <f>IF(IFERROR(VLOOKUP($A459,Baggrundsark!$AP$4:$AW$2502,6,FALSE),"")=0,"",IFERROR(VLOOKUP($A459,Baggrundsark!$AP$4:$AW$2502,6,FALSE),""))</f>
        <v/>
      </c>
      <c r="G459" s="79"/>
      <c r="H459" s="80" t="str">
        <f t="shared" si="21"/>
        <v/>
      </c>
      <c r="I459" s="79"/>
      <c r="J459" s="79"/>
      <c r="K459" s="79"/>
      <c r="L459" s="79"/>
      <c r="M459" s="79"/>
      <c r="N459" s="81" t="str">
        <f t="shared" si="22"/>
        <v/>
      </c>
      <c r="O459" s="90" t="str">
        <f t="shared" si="23"/>
        <v/>
      </c>
      <c r="Q459" s="126"/>
      <c r="R459" s="126"/>
      <c r="S459" s="126"/>
    </row>
    <row r="460" spans="1:19" x14ac:dyDescent="0.25">
      <c r="A460" s="29">
        <v>457</v>
      </c>
      <c r="B460" s="71" t="str">
        <f>IFERROR(VLOOKUP($A460,Baggrundsark!$AP$4:$AU$2502,2,FALSE),"")</f>
        <v/>
      </c>
      <c r="C460" s="71" t="str">
        <f>IFERROR(VLOOKUP($A460,Baggrundsark!$AP$4:$AU$2502,3,FALSE),"")</f>
        <v/>
      </c>
      <c r="D460" s="71" t="str">
        <f>IFERROR(VLOOKUP($A460,Baggrundsark!$AP$4:$AU$2502,4,FALSE),"")</f>
        <v/>
      </c>
      <c r="E460" s="71" t="str">
        <f>IFERROR(VLOOKUP($A460,Baggrundsark!$AP$4:$AW$2502,5,FALSE),"")</f>
        <v/>
      </c>
      <c r="F460" s="71" t="str">
        <f>IF(IFERROR(VLOOKUP($A460,Baggrundsark!$AP$4:$AW$2502,6,FALSE),"")=0,"",IFERROR(VLOOKUP($A460,Baggrundsark!$AP$4:$AW$2502,6,FALSE),""))</f>
        <v/>
      </c>
      <c r="G460" s="77"/>
      <c r="H460" s="80" t="str">
        <f t="shared" si="21"/>
        <v/>
      </c>
      <c r="I460" s="77"/>
      <c r="J460" s="77"/>
      <c r="K460" s="77"/>
      <c r="L460" s="77"/>
      <c r="M460" s="77"/>
      <c r="N460" s="81" t="str">
        <f t="shared" si="22"/>
        <v/>
      </c>
      <c r="O460" s="90" t="str">
        <f t="shared" si="23"/>
        <v/>
      </c>
      <c r="Q460" s="126"/>
      <c r="R460" s="126"/>
      <c r="S460" s="126"/>
    </row>
    <row r="461" spans="1:19" x14ac:dyDescent="0.25">
      <c r="A461" s="29">
        <v>458</v>
      </c>
      <c r="B461" s="71" t="str">
        <f>IFERROR(VLOOKUP($A461,Baggrundsark!$AP$4:$AU$2502,2,FALSE),"")</f>
        <v/>
      </c>
      <c r="C461" s="71" t="str">
        <f>IFERROR(VLOOKUP($A461,Baggrundsark!$AP$4:$AU$2502,3,FALSE),"")</f>
        <v/>
      </c>
      <c r="D461" s="71" t="str">
        <f>IFERROR(VLOOKUP($A461,Baggrundsark!$AP$4:$AU$2502,4,FALSE),"")</f>
        <v/>
      </c>
      <c r="E461" s="71" t="str">
        <f>IFERROR(VLOOKUP($A461,Baggrundsark!$AP$4:$AW$2502,5,FALSE),"")</f>
        <v/>
      </c>
      <c r="F461" s="71" t="str">
        <f>IF(IFERROR(VLOOKUP($A461,Baggrundsark!$AP$4:$AW$2502,6,FALSE),"")=0,"",IFERROR(VLOOKUP($A461,Baggrundsark!$AP$4:$AW$2502,6,FALSE),""))</f>
        <v/>
      </c>
      <c r="G461" s="79"/>
      <c r="H461" s="80" t="str">
        <f t="shared" si="21"/>
        <v/>
      </c>
      <c r="I461" s="79"/>
      <c r="J461" s="79"/>
      <c r="K461" s="79"/>
      <c r="L461" s="79"/>
      <c r="M461" s="79"/>
      <c r="N461" s="81" t="str">
        <f t="shared" si="22"/>
        <v/>
      </c>
      <c r="O461" s="90" t="str">
        <f t="shared" si="23"/>
        <v/>
      </c>
      <c r="Q461" s="126"/>
      <c r="R461" s="126"/>
      <c r="S461" s="126"/>
    </row>
    <row r="462" spans="1:19" x14ac:dyDescent="0.25">
      <c r="A462" s="29">
        <v>459</v>
      </c>
      <c r="B462" s="71" t="str">
        <f>IFERROR(VLOOKUP($A462,Baggrundsark!$AP$4:$AU$2502,2,FALSE),"")</f>
        <v/>
      </c>
      <c r="C462" s="71" t="str">
        <f>IFERROR(VLOOKUP($A462,Baggrundsark!$AP$4:$AU$2502,3,FALSE),"")</f>
        <v/>
      </c>
      <c r="D462" s="71" t="str">
        <f>IFERROR(VLOOKUP($A462,Baggrundsark!$AP$4:$AU$2502,4,FALSE),"")</f>
        <v/>
      </c>
      <c r="E462" s="71" t="str">
        <f>IFERROR(VLOOKUP($A462,Baggrundsark!$AP$4:$AW$2502,5,FALSE),"")</f>
        <v/>
      </c>
      <c r="F462" s="71" t="str">
        <f>IF(IFERROR(VLOOKUP($A462,Baggrundsark!$AP$4:$AW$2502,6,FALSE),"")=0,"",IFERROR(VLOOKUP($A462,Baggrundsark!$AP$4:$AW$2502,6,FALSE),""))</f>
        <v/>
      </c>
      <c r="G462" s="77"/>
      <c r="H462" s="80" t="str">
        <f t="shared" si="21"/>
        <v/>
      </c>
      <c r="I462" s="77"/>
      <c r="J462" s="77"/>
      <c r="K462" s="77"/>
      <c r="L462" s="77"/>
      <c r="M462" s="77"/>
      <c r="N462" s="81" t="str">
        <f t="shared" si="22"/>
        <v/>
      </c>
      <c r="O462" s="90" t="str">
        <f t="shared" si="23"/>
        <v/>
      </c>
      <c r="Q462" s="126"/>
      <c r="R462" s="126"/>
      <c r="S462" s="126"/>
    </row>
    <row r="463" spans="1:19" x14ac:dyDescent="0.25">
      <c r="A463" s="29">
        <v>460</v>
      </c>
      <c r="B463" s="71" t="str">
        <f>IFERROR(VLOOKUP($A463,Baggrundsark!$AP$4:$AU$2502,2,FALSE),"")</f>
        <v/>
      </c>
      <c r="C463" s="71" t="str">
        <f>IFERROR(VLOOKUP($A463,Baggrundsark!$AP$4:$AU$2502,3,FALSE),"")</f>
        <v/>
      </c>
      <c r="D463" s="71" t="str">
        <f>IFERROR(VLOOKUP($A463,Baggrundsark!$AP$4:$AU$2502,4,FALSE),"")</f>
        <v/>
      </c>
      <c r="E463" s="71" t="str">
        <f>IFERROR(VLOOKUP($A463,Baggrundsark!$AP$4:$AW$2502,5,FALSE),"")</f>
        <v/>
      </c>
      <c r="F463" s="71" t="str">
        <f>IF(IFERROR(VLOOKUP($A463,Baggrundsark!$AP$4:$AW$2502,6,FALSE),"")=0,"",IFERROR(VLOOKUP($A463,Baggrundsark!$AP$4:$AW$2502,6,FALSE),""))</f>
        <v/>
      </c>
      <c r="G463" s="79"/>
      <c r="H463" s="80" t="str">
        <f t="shared" si="21"/>
        <v/>
      </c>
      <c r="I463" s="79"/>
      <c r="J463" s="79"/>
      <c r="K463" s="79"/>
      <c r="L463" s="79"/>
      <c r="M463" s="79"/>
      <c r="N463" s="81" t="str">
        <f t="shared" si="22"/>
        <v/>
      </c>
      <c r="O463" s="90" t="str">
        <f t="shared" si="23"/>
        <v/>
      </c>
      <c r="Q463" s="126"/>
      <c r="R463" s="126"/>
      <c r="S463" s="126"/>
    </row>
    <row r="464" spans="1:19" x14ac:dyDescent="0.25">
      <c r="A464" s="29">
        <v>461</v>
      </c>
      <c r="B464" s="71" t="str">
        <f>IFERROR(VLOOKUP($A464,Baggrundsark!$AP$4:$AU$2502,2,FALSE),"")</f>
        <v/>
      </c>
      <c r="C464" s="71" t="str">
        <f>IFERROR(VLOOKUP($A464,Baggrundsark!$AP$4:$AU$2502,3,FALSE),"")</f>
        <v/>
      </c>
      <c r="D464" s="71" t="str">
        <f>IFERROR(VLOOKUP($A464,Baggrundsark!$AP$4:$AU$2502,4,FALSE),"")</f>
        <v/>
      </c>
      <c r="E464" s="71" t="str">
        <f>IFERROR(VLOOKUP($A464,Baggrundsark!$AP$4:$AW$2502,5,FALSE),"")</f>
        <v/>
      </c>
      <c r="F464" s="71" t="str">
        <f>IF(IFERROR(VLOOKUP($A464,Baggrundsark!$AP$4:$AW$2502,6,FALSE),"")=0,"",IFERROR(VLOOKUP($A464,Baggrundsark!$AP$4:$AW$2502,6,FALSE),""))</f>
        <v/>
      </c>
      <c r="G464" s="77"/>
      <c r="H464" s="80" t="str">
        <f t="shared" si="21"/>
        <v/>
      </c>
      <c r="I464" s="77"/>
      <c r="J464" s="77"/>
      <c r="K464" s="77"/>
      <c r="L464" s="77"/>
      <c r="M464" s="77"/>
      <c r="N464" s="81" t="str">
        <f t="shared" si="22"/>
        <v/>
      </c>
      <c r="O464" s="90" t="str">
        <f t="shared" si="23"/>
        <v/>
      </c>
      <c r="Q464" s="126"/>
      <c r="R464" s="126"/>
      <c r="S464" s="126"/>
    </row>
    <row r="465" spans="1:19" x14ac:dyDescent="0.25">
      <c r="A465" s="29">
        <v>462</v>
      </c>
      <c r="B465" s="71" t="str">
        <f>IFERROR(VLOOKUP($A465,Baggrundsark!$AP$4:$AU$2502,2,FALSE),"")</f>
        <v/>
      </c>
      <c r="C465" s="71" t="str">
        <f>IFERROR(VLOOKUP($A465,Baggrundsark!$AP$4:$AU$2502,3,FALSE),"")</f>
        <v/>
      </c>
      <c r="D465" s="71" t="str">
        <f>IFERROR(VLOOKUP($A465,Baggrundsark!$AP$4:$AU$2502,4,FALSE),"")</f>
        <v/>
      </c>
      <c r="E465" s="71" t="str">
        <f>IFERROR(VLOOKUP($A465,Baggrundsark!$AP$4:$AW$2502,5,FALSE),"")</f>
        <v/>
      </c>
      <c r="F465" s="71" t="str">
        <f>IF(IFERROR(VLOOKUP($A465,Baggrundsark!$AP$4:$AW$2502,6,FALSE),"")=0,"",IFERROR(VLOOKUP($A465,Baggrundsark!$AP$4:$AW$2502,6,FALSE),""))</f>
        <v/>
      </c>
      <c r="G465" s="79"/>
      <c r="H465" s="80" t="str">
        <f t="shared" si="21"/>
        <v/>
      </c>
      <c r="I465" s="79"/>
      <c r="J465" s="79"/>
      <c r="K465" s="79"/>
      <c r="L465" s="79"/>
      <c r="M465" s="79"/>
      <c r="N465" s="81" t="str">
        <f t="shared" si="22"/>
        <v/>
      </c>
      <c r="O465" s="90" t="str">
        <f t="shared" si="23"/>
        <v/>
      </c>
      <c r="Q465" s="126"/>
      <c r="R465" s="126"/>
      <c r="S465" s="126"/>
    </row>
    <row r="466" spans="1:19" x14ac:dyDescent="0.25">
      <c r="A466" s="29">
        <v>463</v>
      </c>
      <c r="B466" s="71" t="str">
        <f>IFERROR(VLOOKUP($A466,Baggrundsark!$AP$4:$AU$2502,2,FALSE),"")</f>
        <v/>
      </c>
      <c r="C466" s="71" t="str">
        <f>IFERROR(VLOOKUP($A466,Baggrundsark!$AP$4:$AU$2502,3,FALSE),"")</f>
        <v/>
      </c>
      <c r="D466" s="71" t="str">
        <f>IFERROR(VLOOKUP($A466,Baggrundsark!$AP$4:$AU$2502,4,FALSE),"")</f>
        <v/>
      </c>
      <c r="E466" s="71" t="str">
        <f>IFERROR(VLOOKUP($A466,Baggrundsark!$AP$4:$AW$2502,5,FALSE),"")</f>
        <v/>
      </c>
      <c r="F466" s="71" t="str">
        <f>IF(IFERROR(VLOOKUP($A466,Baggrundsark!$AP$4:$AW$2502,6,FALSE),"")=0,"",IFERROR(VLOOKUP($A466,Baggrundsark!$AP$4:$AW$2502,6,FALSE),""))</f>
        <v/>
      </c>
      <c r="G466" s="77"/>
      <c r="H466" s="80" t="str">
        <f t="shared" si="21"/>
        <v/>
      </c>
      <c r="I466" s="77"/>
      <c r="J466" s="77"/>
      <c r="K466" s="77"/>
      <c r="L466" s="77"/>
      <c r="M466" s="77"/>
      <c r="N466" s="81" t="str">
        <f t="shared" si="22"/>
        <v/>
      </c>
      <c r="O466" s="90" t="str">
        <f t="shared" si="23"/>
        <v/>
      </c>
      <c r="Q466" s="126"/>
      <c r="R466" s="126"/>
      <c r="S466" s="126"/>
    </row>
    <row r="467" spans="1:19" x14ac:dyDescent="0.25">
      <c r="A467" s="29">
        <v>464</v>
      </c>
      <c r="B467" s="71" t="str">
        <f>IFERROR(VLOOKUP($A467,Baggrundsark!$AP$4:$AU$2502,2,FALSE),"")</f>
        <v/>
      </c>
      <c r="C467" s="71" t="str">
        <f>IFERROR(VLOOKUP($A467,Baggrundsark!$AP$4:$AU$2502,3,FALSE),"")</f>
        <v/>
      </c>
      <c r="D467" s="71" t="str">
        <f>IFERROR(VLOOKUP($A467,Baggrundsark!$AP$4:$AU$2502,4,FALSE),"")</f>
        <v/>
      </c>
      <c r="E467" s="71" t="str">
        <f>IFERROR(VLOOKUP($A467,Baggrundsark!$AP$4:$AW$2502,5,FALSE),"")</f>
        <v/>
      </c>
      <c r="F467" s="71" t="str">
        <f>IF(IFERROR(VLOOKUP($A467,Baggrundsark!$AP$4:$AW$2502,6,FALSE),"")=0,"",IFERROR(VLOOKUP($A467,Baggrundsark!$AP$4:$AW$2502,6,FALSE),""))</f>
        <v/>
      </c>
      <c r="G467" s="79"/>
      <c r="H467" s="80" t="str">
        <f t="shared" si="21"/>
        <v/>
      </c>
      <c r="I467" s="79"/>
      <c r="J467" s="79"/>
      <c r="K467" s="79"/>
      <c r="L467" s="79"/>
      <c r="M467" s="79"/>
      <c r="N467" s="81" t="str">
        <f t="shared" si="22"/>
        <v/>
      </c>
      <c r="O467" s="90" t="str">
        <f t="shared" si="23"/>
        <v/>
      </c>
      <c r="Q467" s="126"/>
      <c r="R467" s="126"/>
      <c r="S467" s="126"/>
    </row>
    <row r="468" spans="1:19" x14ac:dyDescent="0.25">
      <c r="A468" s="29">
        <v>465</v>
      </c>
      <c r="B468" s="71" t="str">
        <f>IFERROR(VLOOKUP($A468,Baggrundsark!$AP$4:$AU$2502,2,FALSE),"")</f>
        <v/>
      </c>
      <c r="C468" s="71" t="str">
        <f>IFERROR(VLOOKUP($A468,Baggrundsark!$AP$4:$AU$2502,3,FALSE),"")</f>
        <v/>
      </c>
      <c r="D468" s="71" t="str">
        <f>IFERROR(VLOOKUP($A468,Baggrundsark!$AP$4:$AU$2502,4,FALSE),"")</f>
        <v/>
      </c>
      <c r="E468" s="71" t="str">
        <f>IFERROR(VLOOKUP($A468,Baggrundsark!$AP$4:$AW$2502,5,FALSE),"")</f>
        <v/>
      </c>
      <c r="F468" s="71" t="str">
        <f>IF(IFERROR(VLOOKUP($A468,Baggrundsark!$AP$4:$AW$2502,6,FALSE),"")=0,"",IFERROR(VLOOKUP($A468,Baggrundsark!$AP$4:$AW$2502,6,FALSE),""))</f>
        <v/>
      </c>
      <c r="G468" s="77"/>
      <c r="H468" s="80" t="str">
        <f t="shared" si="21"/>
        <v/>
      </c>
      <c r="I468" s="77"/>
      <c r="J468" s="77"/>
      <c r="K468" s="77"/>
      <c r="L468" s="77"/>
      <c r="M468" s="77"/>
      <c r="N468" s="81" t="str">
        <f t="shared" si="22"/>
        <v/>
      </c>
      <c r="O468" s="90" t="str">
        <f t="shared" si="23"/>
        <v/>
      </c>
      <c r="Q468" s="126"/>
      <c r="R468" s="126"/>
      <c r="S468" s="126"/>
    </row>
    <row r="469" spans="1:19" x14ac:dyDescent="0.25">
      <c r="A469" s="29">
        <v>466</v>
      </c>
      <c r="B469" s="71" t="str">
        <f>IFERROR(VLOOKUP($A469,Baggrundsark!$AP$4:$AU$2502,2,FALSE),"")</f>
        <v/>
      </c>
      <c r="C469" s="71" t="str">
        <f>IFERROR(VLOOKUP($A469,Baggrundsark!$AP$4:$AU$2502,3,FALSE),"")</f>
        <v/>
      </c>
      <c r="D469" s="71" t="str">
        <f>IFERROR(VLOOKUP($A469,Baggrundsark!$AP$4:$AU$2502,4,FALSE),"")</f>
        <v/>
      </c>
      <c r="E469" s="71" t="str">
        <f>IFERROR(VLOOKUP($A469,Baggrundsark!$AP$4:$AW$2502,5,FALSE),"")</f>
        <v/>
      </c>
      <c r="F469" s="71" t="str">
        <f>IF(IFERROR(VLOOKUP($A469,Baggrundsark!$AP$4:$AW$2502,6,FALSE),"")=0,"",IFERROR(VLOOKUP($A469,Baggrundsark!$AP$4:$AW$2502,6,FALSE),""))</f>
        <v/>
      </c>
      <c r="G469" s="79"/>
      <c r="H469" s="80" t="str">
        <f t="shared" si="21"/>
        <v/>
      </c>
      <c r="I469" s="79"/>
      <c r="J469" s="79"/>
      <c r="K469" s="79"/>
      <c r="L469" s="79"/>
      <c r="M469" s="79"/>
      <c r="N469" s="81" t="str">
        <f t="shared" si="22"/>
        <v/>
      </c>
      <c r="O469" s="90" t="str">
        <f t="shared" si="23"/>
        <v/>
      </c>
      <c r="Q469" s="126"/>
      <c r="R469" s="126"/>
      <c r="S469" s="126"/>
    </row>
    <row r="470" spans="1:19" x14ac:dyDescent="0.25">
      <c r="A470" s="29">
        <v>467</v>
      </c>
      <c r="B470" s="71" t="str">
        <f>IFERROR(VLOOKUP($A470,Baggrundsark!$AP$4:$AU$2502,2,FALSE),"")</f>
        <v/>
      </c>
      <c r="C470" s="71" t="str">
        <f>IFERROR(VLOOKUP($A470,Baggrundsark!$AP$4:$AU$2502,3,FALSE),"")</f>
        <v/>
      </c>
      <c r="D470" s="71" t="str">
        <f>IFERROR(VLOOKUP($A470,Baggrundsark!$AP$4:$AU$2502,4,FALSE),"")</f>
        <v/>
      </c>
      <c r="E470" s="71" t="str">
        <f>IFERROR(VLOOKUP($A470,Baggrundsark!$AP$4:$AW$2502,5,FALSE),"")</f>
        <v/>
      </c>
      <c r="F470" s="71" t="str">
        <f>IF(IFERROR(VLOOKUP($A470,Baggrundsark!$AP$4:$AW$2502,6,FALSE),"")=0,"",IFERROR(VLOOKUP($A470,Baggrundsark!$AP$4:$AW$2502,6,FALSE),""))</f>
        <v/>
      </c>
      <c r="G470" s="77"/>
      <c r="H470" s="80" t="str">
        <f t="shared" si="21"/>
        <v/>
      </c>
      <c r="I470" s="77"/>
      <c r="J470" s="77"/>
      <c r="K470" s="77"/>
      <c r="L470" s="77"/>
      <c r="M470" s="77"/>
      <c r="N470" s="81" t="str">
        <f t="shared" si="22"/>
        <v/>
      </c>
      <c r="O470" s="90" t="str">
        <f t="shared" si="23"/>
        <v/>
      </c>
      <c r="Q470" s="126"/>
      <c r="R470" s="126"/>
      <c r="S470" s="126"/>
    </row>
    <row r="471" spans="1:19" x14ac:dyDescent="0.25">
      <c r="A471" s="29">
        <v>468</v>
      </c>
      <c r="B471" s="71" t="str">
        <f>IFERROR(VLOOKUP($A471,Baggrundsark!$AP$4:$AU$2502,2,FALSE),"")</f>
        <v/>
      </c>
      <c r="C471" s="71" t="str">
        <f>IFERROR(VLOOKUP($A471,Baggrundsark!$AP$4:$AU$2502,3,FALSE),"")</f>
        <v/>
      </c>
      <c r="D471" s="71" t="str">
        <f>IFERROR(VLOOKUP($A471,Baggrundsark!$AP$4:$AU$2502,4,FALSE),"")</f>
        <v/>
      </c>
      <c r="E471" s="71" t="str">
        <f>IFERROR(VLOOKUP($A471,Baggrundsark!$AP$4:$AW$2502,5,FALSE),"")</f>
        <v/>
      </c>
      <c r="F471" s="71" t="str">
        <f>IF(IFERROR(VLOOKUP($A471,Baggrundsark!$AP$4:$AW$2502,6,FALSE),"")=0,"",IFERROR(VLOOKUP($A471,Baggrundsark!$AP$4:$AW$2502,6,FALSE),""))</f>
        <v/>
      </c>
      <c r="G471" s="79"/>
      <c r="H471" s="80" t="str">
        <f t="shared" si="21"/>
        <v/>
      </c>
      <c r="I471" s="79"/>
      <c r="J471" s="79"/>
      <c r="K471" s="79"/>
      <c r="L471" s="79"/>
      <c r="M471" s="79"/>
      <c r="N471" s="81" t="str">
        <f t="shared" si="22"/>
        <v/>
      </c>
      <c r="O471" s="90" t="str">
        <f t="shared" si="23"/>
        <v/>
      </c>
      <c r="Q471" s="126"/>
      <c r="R471" s="126"/>
      <c r="S471" s="126"/>
    </row>
    <row r="472" spans="1:19" x14ac:dyDescent="0.25">
      <c r="A472" s="29">
        <v>469</v>
      </c>
      <c r="B472" s="71" t="str">
        <f>IFERROR(VLOOKUP($A472,Baggrundsark!$AP$4:$AU$2502,2,FALSE),"")</f>
        <v/>
      </c>
      <c r="C472" s="71" t="str">
        <f>IFERROR(VLOOKUP($A472,Baggrundsark!$AP$4:$AU$2502,3,FALSE),"")</f>
        <v/>
      </c>
      <c r="D472" s="71" t="str">
        <f>IFERROR(VLOOKUP($A472,Baggrundsark!$AP$4:$AU$2502,4,FALSE),"")</f>
        <v/>
      </c>
      <c r="E472" s="71" t="str">
        <f>IFERROR(VLOOKUP($A472,Baggrundsark!$AP$4:$AW$2502,5,FALSE),"")</f>
        <v/>
      </c>
      <c r="F472" s="71" t="str">
        <f>IF(IFERROR(VLOOKUP($A472,Baggrundsark!$AP$4:$AW$2502,6,FALSE),"")=0,"",IFERROR(VLOOKUP($A472,Baggrundsark!$AP$4:$AW$2502,6,FALSE),""))</f>
        <v/>
      </c>
      <c r="G472" s="77"/>
      <c r="H472" s="80" t="str">
        <f t="shared" si="21"/>
        <v/>
      </c>
      <c r="I472" s="77"/>
      <c r="J472" s="77"/>
      <c r="K472" s="77"/>
      <c r="L472" s="77"/>
      <c r="M472" s="77"/>
      <c r="N472" s="81" t="str">
        <f t="shared" si="22"/>
        <v/>
      </c>
      <c r="O472" s="90" t="str">
        <f t="shared" si="23"/>
        <v/>
      </c>
      <c r="Q472" s="126"/>
      <c r="R472" s="126"/>
      <c r="S472" s="126"/>
    </row>
    <row r="473" spans="1:19" x14ac:dyDescent="0.25">
      <c r="A473" s="29">
        <v>470</v>
      </c>
      <c r="B473" s="71" t="str">
        <f>IFERROR(VLOOKUP($A473,Baggrundsark!$AP$4:$AU$2502,2,FALSE),"")</f>
        <v/>
      </c>
      <c r="C473" s="71" t="str">
        <f>IFERROR(VLOOKUP($A473,Baggrundsark!$AP$4:$AU$2502,3,FALSE),"")</f>
        <v/>
      </c>
      <c r="D473" s="71" t="str">
        <f>IFERROR(VLOOKUP($A473,Baggrundsark!$AP$4:$AU$2502,4,FALSE),"")</f>
        <v/>
      </c>
      <c r="E473" s="71" t="str">
        <f>IFERROR(VLOOKUP($A473,Baggrundsark!$AP$4:$AW$2502,5,FALSE),"")</f>
        <v/>
      </c>
      <c r="F473" s="71" t="str">
        <f>IF(IFERROR(VLOOKUP($A473,Baggrundsark!$AP$4:$AW$2502,6,FALSE),"")=0,"",IFERROR(VLOOKUP($A473,Baggrundsark!$AP$4:$AW$2502,6,FALSE),""))</f>
        <v/>
      </c>
      <c r="G473" s="79"/>
      <c r="H473" s="80" t="str">
        <f t="shared" si="21"/>
        <v/>
      </c>
      <c r="I473" s="79"/>
      <c r="J473" s="79"/>
      <c r="K473" s="79"/>
      <c r="L473" s="79"/>
      <c r="M473" s="79"/>
      <c r="N473" s="81" t="str">
        <f t="shared" si="22"/>
        <v/>
      </c>
      <c r="O473" s="90" t="str">
        <f t="shared" si="23"/>
        <v/>
      </c>
      <c r="Q473" s="126"/>
      <c r="R473" s="126"/>
      <c r="S473" s="126"/>
    </row>
    <row r="474" spans="1:19" x14ac:dyDescent="0.25">
      <c r="A474" s="29">
        <v>471</v>
      </c>
      <c r="B474" s="71" t="str">
        <f>IFERROR(VLOOKUP($A474,Baggrundsark!$AP$4:$AU$2502,2,FALSE),"")</f>
        <v/>
      </c>
      <c r="C474" s="71" t="str">
        <f>IFERROR(VLOOKUP($A474,Baggrundsark!$AP$4:$AU$2502,3,FALSE),"")</f>
        <v/>
      </c>
      <c r="D474" s="71" t="str">
        <f>IFERROR(VLOOKUP($A474,Baggrundsark!$AP$4:$AU$2502,4,FALSE),"")</f>
        <v/>
      </c>
      <c r="E474" s="71" t="str">
        <f>IFERROR(VLOOKUP($A474,Baggrundsark!$AP$4:$AW$2502,5,FALSE),"")</f>
        <v/>
      </c>
      <c r="F474" s="71" t="str">
        <f>IF(IFERROR(VLOOKUP($A474,Baggrundsark!$AP$4:$AW$2502,6,FALSE),"")=0,"",IFERROR(VLOOKUP($A474,Baggrundsark!$AP$4:$AW$2502,6,FALSE),""))</f>
        <v/>
      </c>
      <c r="G474" s="77"/>
      <c r="H474" s="80" t="str">
        <f t="shared" si="21"/>
        <v/>
      </c>
      <c r="I474" s="77"/>
      <c r="J474" s="77"/>
      <c r="K474" s="77"/>
      <c r="L474" s="77"/>
      <c r="M474" s="77"/>
      <c r="N474" s="81" t="str">
        <f t="shared" si="22"/>
        <v/>
      </c>
      <c r="O474" s="90" t="str">
        <f t="shared" si="23"/>
        <v/>
      </c>
      <c r="Q474" s="126"/>
      <c r="R474" s="126"/>
      <c r="S474" s="126"/>
    </row>
    <row r="475" spans="1:19" x14ac:dyDescent="0.25">
      <c r="A475" s="29">
        <v>472</v>
      </c>
      <c r="B475" s="71" t="str">
        <f>IFERROR(VLOOKUP($A475,Baggrundsark!$AP$4:$AU$2502,2,FALSE),"")</f>
        <v/>
      </c>
      <c r="C475" s="71" t="str">
        <f>IFERROR(VLOOKUP($A475,Baggrundsark!$AP$4:$AU$2502,3,FALSE),"")</f>
        <v/>
      </c>
      <c r="D475" s="71" t="str">
        <f>IFERROR(VLOOKUP($A475,Baggrundsark!$AP$4:$AU$2502,4,FALSE),"")</f>
        <v/>
      </c>
      <c r="E475" s="71" t="str">
        <f>IFERROR(VLOOKUP($A475,Baggrundsark!$AP$4:$AW$2502,5,FALSE),"")</f>
        <v/>
      </c>
      <c r="F475" s="71" t="str">
        <f>IF(IFERROR(VLOOKUP($A475,Baggrundsark!$AP$4:$AW$2502,6,FALSE),"")=0,"",IFERROR(VLOOKUP($A475,Baggrundsark!$AP$4:$AW$2502,6,FALSE),""))</f>
        <v/>
      </c>
      <c r="G475" s="79"/>
      <c r="H475" s="80" t="str">
        <f t="shared" si="21"/>
        <v/>
      </c>
      <c r="I475" s="79"/>
      <c r="J475" s="79"/>
      <c r="K475" s="79"/>
      <c r="L475" s="79"/>
      <c r="M475" s="79"/>
      <c r="N475" s="81" t="str">
        <f t="shared" si="22"/>
        <v/>
      </c>
      <c r="O475" s="90" t="str">
        <f t="shared" si="23"/>
        <v/>
      </c>
      <c r="Q475" s="126"/>
      <c r="R475" s="126"/>
      <c r="S475" s="126"/>
    </row>
    <row r="476" spans="1:19" x14ac:dyDescent="0.25">
      <c r="A476" s="29">
        <v>473</v>
      </c>
      <c r="B476" s="71" t="str">
        <f>IFERROR(VLOOKUP($A476,Baggrundsark!$AP$4:$AU$2502,2,FALSE),"")</f>
        <v/>
      </c>
      <c r="C476" s="71" t="str">
        <f>IFERROR(VLOOKUP($A476,Baggrundsark!$AP$4:$AU$2502,3,FALSE),"")</f>
        <v/>
      </c>
      <c r="D476" s="71" t="str">
        <f>IFERROR(VLOOKUP($A476,Baggrundsark!$AP$4:$AU$2502,4,FALSE),"")</f>
        <v/>
      </c>
      <c r="E476" s="71" t="str">
        <f>IFERROR(VLOOKUP($A476,Baggrundsark!$AP$4:$AW$2502,5,FALSE),"")</f>
        <v/>
      </c>
      <c r="F476" s="71" t="str">
        <f>IF(IFERROR(VLOOKUP($A476,Baggrundsark!$AP$4:$AW$2502,6,FALSE),"")=0,"",IFERROR(VLOOKUP($A476,Baggrundsark!$AP$4:$AW$2502,6,FALSE),""))</f>
        <v/>
      </c>
      <c r="G476" s="77"/>
      <c r="H476" s="80" t="str">
        <f t="shared" si="21"/>
        <v/>
      </c>
      <c r="I476" s="77"/>
      <c r="J476" s="77"/>
      <c r="K476" s="77"/>
      <c r="L476" s="77"/>
      <c r="M476" s="77"/>
      <c r="N476" s="81" t="str">
        <f t="shared" si="22"/>
        <v/>
      </c>
      <c r="O476" s="90" t="str">
        <f t="shared" si="23"/>
        <v/>
      </c>
      <c r="Q476" s="126"/>
      <c r="R476" s="126"/>
      <c r="S476" s="126"/>
    </row>
    <row r="477" spans="1:19" x14ac:dyDescent="0.25">
      <c r="A477" s="29">
        <v>474</v>
      </c>
      <c r="B477" s="71" t="str">
        <f>IFERROR(VLOOKUP($A477,Baggrundsark!$AP$4:$AU$2502,2,FALSE),"")</f>
        <v/>
      </c>
      <c r="C477" s="71" t="str">
        <f>IFERROR(VLOOKUP($A477,Baggrundsark!$AP$4:$AU$2502,3,FALSE),"")</f>
        <v/>
      </c>
      <c r="D477" s="71" t="str">
        <f>IFERROR(VLOOKUP($A477,Baggrundsark!$AP$4:$AU$2502,4,FALSE),"")</f>
        <v/>
      </c>
      <c r="E477" s="71" t="str">
        <f>IFERROR(VLOOKUP($A477,Baggrundsark!$AP$4:$AW$2502,5,FALSE),"")</f>
        <v/>
      </c>
      <c r="F477" s="71" t="str">
        <f>IF(IFERROR(VLOOKUP($A477,Baggrundsark!$AP$4:$AW$2502,6,FALSE),"")=0,"",IFERROR(VLOOKUP($A477,Baggrundsark!$AP$4:$AW$2502,6,FALSE),""))</f>
        <v/>
      </c>
      <c r="G477" s="79"/>
      <c r="H477" s="80" t="str">
        <f t="shared" si="21"/>
        <v/>
      </c>
      <c r="I477" s="79"/>
      <c r="J477" s="79"/>
      <c r="K477" s="79"/>
      <c r="L477" s="79"/>
      <c r="M477" s="79"/>
      <c r="N477" s="81" t="str">
        <f t="shared" si="22"/>
        <v/>
      </c>
      <c r="O477" s="90" t="str">
        <f t="shared" si="23"/>
        <v/>
      </c>
      <c r="Q477" s="126"/>
      <c r="R477" s="126"/>
      <c r="S477" s="126"/>
    </row>
    <row r="478" spans="1:19" x14ac:dyDescent="0.25">
      <c r="A478" s="29">
        <v>475</v>
      </c>
      <c r="B478" s="71" t="str">
        <f>IFERROR(VLOOKUP($A478,Baggrundsark!$AP$4:$AU$2502,2,FALSE),"")</f>
        <v/>
      </c>
      <c r="C478" s="71" t="str">
        <f>IFERROR(VLOOKUP($A478,Baggrundsark!$AP$4:$AU$2502,3,FALSE),"")</f>
        <v/>
      </c>
      <c r="D478" s="71" t="str">
        <f>IFERROR(VLOOKUP($A478,Baggrundsark!$AP$4:$AU$2502,4,FALSE),"")</f>
        <v/>
      </c>
      <c r="E478" s="71" t="str">
        <f>IFERROR(VLOOKUP($A478,Baggrundsark!$AP$4:$AW$2502,5,FALSE),"")</f>
        <v/>
      </c>
      <c r="F478" s="71" t="str">
        <f>IF(IFERROR(VLOOKUP($A478,Baggrundsark!$AP$4:$AW$2502,6,FALSE),"")=0,"",IFERROR(VLOOKUP($A478,Baggrundsark!$AP$4:$AW$2502,6,FALSE),""))</f>
        <v/>
      </c>
      <c r="G478" s="77"/>
      <c r="H478" s="80" t="str">
        <f t="shared" si="21"/>
        <v/>
      </c>
      <c r="I478" s="77"/>
      <c r="J478" s="77"/>
      <c r="K478" s="77"/>
      <c r="L478" s="77"/>
      <c r="M478" s="77"/>
      <c r="N478" s="81" t="str">
        <f t="shared" si="22"/>
        <v/>
      </c>
      <c r="O478" s="90" t="str">
        <f t="shared" si="23"/>
        <v/>
      </c>
      <c r="Q478" s="126"/>
      <c r="R478" s="126"/>
      <c r="S478" s="126"/>
    </row>
    <row r="479" spans="1:19" x14ac:dyDescent="0.25">
      <c r="A479" s="29">
        <v>476</v>
      </c>
      <c r="B479" s="71" t="str">
        <f>IFERROR(VLOOKUP($A479,Baggrundsark!$AP$4:$AU$2502,2,FALSE),"")</f>
        <v/>
      </c>
      <c r="C479" s="71" t="str">
        <f>IFERROR(VLOOKUP($A479,Baggrundsark!$AP$4:$AU$2502,3,FALSE),"")</f>
        <v/>
      </c>
      <c r="D479" s="71" t="str">
        <f>IFERROR(VLOOKUP($A479,Baggrundsark!$AP$4:$AU$2502,4,FALSE),"")</f>
        <v/>
      </c>
      <c r="E479" s="71" t="str">
        <f>IFERROR(VLOOKUP($A479,Baggrundsark!$AP$4:$AW$2502,5,FALSE),"")</f>
        <v/>
      </c>
      <c r="F479" s="71" t="str">
        <f>IF(IFERROR(VLOOKUP($A479,Baggrundsark!$AP$4:$AW$2502,6,FALSE),"")=0,"",IFERROR(VLOOKUP($A479,Baggrundsark!$AP$4:$AW$2502,6,FALSE),""))</f>
        <v/>
      </c>
      <c r="G479" s="79"/>
      <c r="H479" s="80" t="str">
        <f t="shared" si="21"/>
        <v/>
      </c>
      <c r="I479" s="79"/>
      <c r="J479" s="79"/>
      <c r="K479" s="79"/>
      <c r="L479" s="79"/>
      <c r="M479" s="79"/>
      <c r="N479" s="81" t="str">
        <f t="shared" si="22"/>
        <v/>
      </c>
      <c r="O479" s="90" t="str">
        <f t="shared" si="23"/>
        <v/>
      </c>
      <c r="Q479" s="126"/>
      <c r="R479" s="126"/>
      <c r="S479" s="126"/>
    </row>
    <row r="480" spans="1:19" x14ac:dyDescent="0.25">
      <c r="A480" s="29">
        <v>477</v>
      </c>
      <c r="B480" s="71" t="str">
        <f>IFERROR(VLOOKUP($A480,Baggrundsark!$AP$4:$AU$2502,2,FALSE),"")</f>
        <v/>
      </c>
      <c r="C480" s="71" t="str">
        <f>IFERROR(VLOOKUP($A480,Baggrundsark!$AP$4:$AU$2502,3,FALSE),"")</f>
        <v/>
      </c>
      <c r="D480" s="71" t="str">
        <f>IFERROR(VLOOKUP($A480,Baggrundsark!$AP$4:$AU$2502,4,FALSE),"")</f>
        <v/>
      </c>
      <c r="E480" s="71" t="str">
        <f>IFERROR(VLOOKUP($A480,Baggrundsark!$AP$4:$AW$2502,5,FALSE),"")</f>
        <v/>
      </c>
      <c r="F480" s="71" t="str">
        <f>IF(IFERROR(VLOOKUP($A480,Baggrundsark!$AP$4:$AW$2502,6,FALSE),"")=0,"",IFERROR(VLOOKUP($A480,Baggrundsark!$AP$4:$AW$2502,6,FALSE),""))</f>
        <v/>
      </c>
      <c r="G480" s="77"/>
      <c r="H480" s="80" t="str">
        <f t="shared" si="21"/>
        <v/>
      </c>
      <c r="I480" s="77"/>
      <c r="J480" s="77"/>
      <c r="K480" s="77"/>
      <c r="L480" s="77"/>
      <c r="M480" s="77"/>
      <c r="N480" s="81" t="str">
        <f t="shared" si="22"/>
        <v/>
      </c>
      <c r="O480" s="90" t="str">
        <f t="shared" si="23"/>
        <v/>
      </c>
      <c r="Q480" s="126"/>
      <c r="R480" s="126"/>
      <c r="S480" s="126"/>
    </row>
    <row r="481" spans="1:19" x14ac:dyDescent="0.25">
      <c r="A481" s="29">
        <v>478</v>
      </c>
      <c r="B481" s="71" t="str">
        <f>IFERROR(VLOOKUP($A481,Baggrundsark!$AP$4:$AU$2502,2,FALSE),"")</f>
        <v/>
      </c>
      <c r="C481" s="71" t="str">
        <f>IFERROR(VLOOKUP($A481,Baggrundsark!$AP$4:$AU$2502,3,FALSE),"")</f>
        <v/>
      </c>
      <c r="D481" s="71" t="str">
        <f>IFERROR(VLOOKUP($A481,Baggrundsark!$AP$4:$AU$2502,4,FALSE),"")</f>
        <v/>
      </c>
      <c r="E481" s="71" t="str">
        <f>IFERROR(VLOOKUP($A481,Baggrundsark!$AP$4:$AW$2502,5,FALSE),"")</f>
        <v/>
      </c>
      <c r="F481" s="71" t="str">
        <f>IF(IFERROR(VLOOKUP($A481,Baggrundsark!$AP$4:$AW$2502,6,FALSE),"")=0,"",IFERROR(VLOOKUP($A481,Baggrundsark!$AP$4:$AW$2502,6,FALSE),""))</f>
        <v/>
      </c>
      <c r="G481" s="79"/>
      <c r="H481" s="80" t="str">
        <f t="shared" si="21"/>
        <v/>
      </c>
      <c r="I481" s="79"/>
      <c r="J481" s="79"/>
      <c r="K481" s="79"/>
      <c r="L481" s="79"/>
      <c r="M481" s="79"/>
      <c r="N481" s="81" t="str">
        <f t="shared" si="22"/>
        <v/>
      </c>
      <c r="O481" s="90" t="str">
        <f t="shared" si="23"/>
        <v/>
      </c>
      <c r="Q481" s="126"/>
      <c r="R481" s="126"/>
      <c r="S481" s="126"/>
    </row>
    <row r="482" spans="1:19" x14ac:dyDescent="0.25">
      <c r="A482" s="29">
        <v>479</v>
      </c>
      <c r="B482" s="71" t="str">
        <f>IFERROR(VLOOKUP($A482,Baggrundsark!$AP$4:$AU$2502,2,FALSE),"")</f>
        <v/>
      </c>
      <c r="C482" s="71" t="str">
        <f>IFERROR(VLOOKUP($A482,Baggrundsark!$AP$4:$AU$2502,3,FALSE),"")</f>
        <v/>
      </c>
      <c r="D482" s="71" t="str">
        <f>IFERROR(VLOOKUP($A482,Baggrundsark!$AP$4:$AU$2502,4,FALSE),"")</f>
        <v/>
      </c>
      <c r="E482" s="71" t="str">
        <f>IFERROR(VLOOKUP($A482,Baggrundsark!$AP$4:$AW$2502,5,FALSE),"")</f>
        <v/>
      </c>
      <c r="F482" s="71" t="str">
        <f>IF(IFERROR(VLOOKUP($A482,Baggrundsark!$AP$4:$AW$2502,6,FALSE),"")=0,"",IFERROR(VLOOKUP($A482,Baggrundsark!$AP$4:$AW$2502,6,FALSE),""))</f>
        <v/>
      </c>
      <c r="G482" s="77"/>
      <c r="H482" s="80" t="str">
        <f t="shared" si="21"/>
        <v/>
      </c>
      <c r="I482" s="77"/>
      <c r="J482" s="77"/>
      <c r="K482" s="77"/>
      <c r="L482" s="77"/>
      <c r="M482" s="77"/>
      <c r="N482" s="81" t="str">
        <f t="shared" si="22"/>
        <v/>
      </c>
      <c r="O482" s="90" t="str">
        <f t="shared" si="23"/>
        <v/>
      </c>
      <c r="Q482" s="126"/>
      <c r="R482" s="126"/>
      <c r="S482" s="126"/>
    </row>
    <row r="483" spans="1:19" x14ac:dyDescent="0.25">
      <c r="A483" s="29">
        <v>480</v>
      </c>
      <c r="B483" s="71" t="str">
        <f>IFERROR(VLOOKUP($A483,Baggrundsark!$AP$4:$AU$2502,2,FALSE),"")</f>
        <v/>
      </c>
      <c r="C483" s="71" t="str">
        <f>IFERROR(VLOOKUP($A483,Baggrundsark!$AP$4:$AU$2502,3,FALSE),"")</f>
        <v/>
      </c>
      <c r="D483" s="71" t="str">
        <f>IFERROR(VLOOKUP($A483,Baggrundsark!$AP$4:$AU$2502,4,FALSE),"")</f>
        <v/>
      </c>
      <c r="E483" s="71" t="str">
        <f>IFERROR(VLOOKUP($A483,Baggrundsark!$AP$4:$AW$2502,5,FALSE),"")</f>
        <v/>
      </c>
      <c r="F483" s="71" t="str">
        <f>IF(IFERROR(VLOOKUP($A483,Baggrundsark!$AP$4:$AW$2502,6,FALSE),"")=0,"",IFERROR(VLOOKUP($A483,Baggrundsark!$AP$4:$AW$2502,6,FALSE),""))</f>
        <v/>
      </c>
      <c r="G483" s="79"/>
      <c r="H483" s="80" t="str">
        <f t="shared" si="21"/>
        <v/>
      </c>
      <c r="I483" s="79"/>
      <c r="J483" s="79"/>
      <c r="K483" s="79"/>
      <c r="L483" s="79"/>
      <c r="M483" s="79"/>
      <c r="N483" s="81" t="str">
        <f t="shared" si="22"/>
        <v/>
      </c>
      <c r="O483" s="90" t="str">
        <f t="shared" si="23"/>
        <v/>
      </c>
      <c r="Q483" s="126"/>
      <c r="R483" s="126"/>
      <c r="S483" s="126"/>
    </row>
    <row r="484" spans="1:19" x14ac:dyDescent="0.25">
      <c r="A484" s="29">
        <v>481</v>
      </c>
      <c r="B484" s="71" t="str">
        <f>IFERROR(VLOOKUP($A484,Baggrundsark!$AP$4:$AU$2502,2,FALSE),"")</f>
        <v/>
      </c>
      <c r="C484" s="71" t="str">
        <f>IFERROR(VLOOKUP($A484,Baggrundsark!$AP$4:$AU$2502,3,FALSE),"")</f>
        <v/>
      </c>
      <c r="D484" s="71" t="str">
        <f>IFERROR(VLOOKUP($A484,Baggrundsark!$AP$4:$AU$2502,4,FALSE),"")</f>
        <v/>
      </c>
      <c r="E484" s="71" t="str">
        <f>IFERROR(VLOOKUP($A484,Baggrundsark!$AP$4:$AW$2502,5,FALSE),"")</f>
        <v/>
      </c>
      <c r="F484" s="71" t="str">
        <f>IF(IFERROR(VLOOKUP($A484,Baggrundsark!$AP$4:$AW$2502,6,FALSE),"")=0,"",IFERROR(VLOOKUP($A484,Baggrundsark!$AP$4:$AW$2502,6,FALSE),""))</f>
        <v/>
      </c>
      <c r="G484" s="77"/>
      <c r="H484" s="80" t="str">
        <f t="shared" si="21"/>
        <v/>
      </c>
      <c r="I484" s="77"/>
      <c r="J484" s="77"/>
      <c r="K484" s="77"/>
      <c r="L484" s="77"/>
      <c r="M484" s="77"/>
      <c r="N484" s="81" t="str">
        <f t="shared" si="22"/>
        <v/>
      </c>
      <c r="O484" s="90" t="str">
        <f t="shared" si="23"/>
        <v/>
      </c>
      <c r="Q484" s="126"/>
      <c r="R484" s="126"/>
      <c r="S484" s="126"/>
    </row>
    <row r="485" spans="1:19" x14ac:dyDescent="0.25">
      <c r="A485" s="29">
        <v>482</v>
      </c>
      <c r="B485" s="71" t="str">
        <f>IFERROR(VLOOKUP($A485,Baggrundsark!$AP$4:$AU$2502,2,FALSE),"")</f>
        <v/>
      </c>
      <c r="C485" s="71" t="str">
        <f>IFERROR(VLOOKUP($A485,Baggrundsark!$AP$4:$AU$2502,3,FALSE),"")</f>
        <v/>
      </c>
      <c r="D485" s="71" t="str">
        <f>IFERROR(VLOOKUP($A485,Baggrundsark!$AP$4:$AU$2502,4,FALSE),"")</f>
        <v/>
      </c>
      <c r="E485" s="71" t="str">
        <f>IFERROR(VLOOKUP($A485,Baggrundsark!$AP$4:$AW$2502,5,FALSE),"")</f>
        <v/>
      </c>
      <c r="F485" s="71" t="str">
        <f>IF(IFERROR(VLOOKUP($A485,Baggrundsark!$AP$4:$AW$2502,6,FALSE),"")=0,"",IFERROR(VLOOKUP($A485,Baggrundsark!$AP$4:$AW$2502,6,FALSE),""))</f>
        <v/>
      </c>
      <c r="G485" s="79"/>
      <c r="H485" s="80" t="str">
        <f t="shared" si="21"/>
        <v/>
      </c>
      <c r="I485" s="79"/>
      <c r="J485" s="79"/>
      <c r="K485" s="79"/>
      <c r="L485" s="79"/>
      <c r="M485" s="79"/>
      <c r="N485" s="81" t="str">
        <f t="shared" si="22"/>
        <v/>
      </c>
      <c r="O485" s="90" t="str">
        <f t="shared" si="23"/>
        <v/>
      </c>
      <c r="Q485" s="126"/>
      <c r="R485" s="126"/>
      <c r="S485" s="126"/>
    </row>
    <row r="486" spans="1:19" x14ac:dyDescent="0.25">
      <c r="A486" s="29">
        <v>483</v>
      </c>
      <c r="B486" s="71" t="str">
        <f>IFERROR(VLOOKUP($A486,Baggrundsark!$AP$4:$AU$2502,2,FALSE),"")</f>
        <v/>
      </c>
      <c r="C486" s="71" t="str">
        <f>IFERROR(VLOOKUP($A486,Baggrundsark!$AP$4:$AU$2502,3,FALSE),"")</f>
        <v/>
      </c>
      <c r="D486" s="71" t="str">
        <f>IFERROR(VLOOKUP($A486,Baggrundsark!$AP$4:$AU$2502,4,FALSE),"")</f>
        <v/>
      </c>
      <c r="E486" s="71" t="str">
        <f>IFERROR(VLOOKUP($A486,Baggrundsark!$AP$4:$AW$2502,5,FALSE),"")</f>
        <v/>
      </c>
      <c r="F486" s="71" t="str">
        <f>IF(IFERROR(VLOOKUP($A486,Baggrundsark!$AP$4:$AW$2502,6,FALSE),"")=0,"",IFERROR(VLOOKUP($A486,Baggrundsark!$AP$4:$AW$2502,6,FALSE),""))</f>
        <v/>
      </c>
      <c r="G486" s="77"/>
      <c r="H486" s="80" t="str">
        <f t="shared" si="21"/>
        <v/>
      </c>
      <c r="I486" s="77"/>
      <c r="J486" s="77"/>
      <c r="K486" s="77"/>
      <c r="L486" s="77"/>
      <c r="M486" s="77"/>
      <c r="N486" s="81" t="str">
        <f t="shared" si="22"/>
        <v/>
      </c>
      <c r="O486" s="90" t="str">
        <f t="shared" si="23"/>
        <v/>
      </c>
      <c r="Q486" s="126"/>
      <c r="R486" s="126"/>
      <c r="S486" s="126"/>
    </row>
    <row r="487" spans="1:19" x14ac:dyDescent="0.25">
      <c r="A487" s="29">
        <v>484</v>
      </c>
      <c r="B487" s="71" t="str">
        <f>IFERROR(VLOOKUP($A487,Baggrundsark!$AP$4:$AU$2502,2,FALSE),"")</f>
        <v/>
      </c>
      <c r="C487" s="71" t="str">
        <f>IFERROR(VLOOKUP($A487,Baggrundsark!$AP$4:$AU$2502,3,FALSE),"")</f>
        <v/>
      </c>
      <c r="D487" s="71" t="str">
        <f>IFERROR(VLOOKUP($A487,Baggrundsark!$AP$4:$AU$2502,4,FALSE),"")</f>
        <v/>
      </c>
      <c r="E487" s="71" t="str">
        <f>IFERROR(VLOOKUP($A487,Baggrundsark!$AP$4:$AW$2502,5,FALSE),"")</f>
        <v/>
      </c>
      <c r="F487" s="71" t="str">
        <f>IF(IFERROR(VLOOKUP($A487,Baggrundsark!$AP$4:$AW$2502,6,FALSE),"")=0,"",IFERROR(VLOOKUP($A487,Baggrundsark!$AP$4:$AW$2502,6,FALSE),""))</f>
        <v/>
      </c>
      <c r="G487" s="79"/>
      <c r="H487" s="80" t="str">
        <f t="shared" si="21"/>
        <v/>
      </c>
      <c r="I487" s="79"/>
      <c r="J487" s="79"/>
      <c r="K487" s="79"/>
      <c r="L487" s="79"/>
      <c r="M487" s="79"/>
      <c r="N487" s="81" t="str">
        <f t="shared" si="22"/>
        <v/>
      </c>
      <c r="O487" s="90" t="str">
        <f t="shared" si="23"/>
        <v/>
      </c>
      <c r="Q487" s="126"/>
      <c r="R487" s="126"/>
      <c r="S487" s="126"/>
    </row>
    <row r="488" spans="1:19" x14ac:dyDescent="0.25">
      <c r="A488" s="29">
        <v>485</v>
      </c>
      <c r="B488" s="71" t="str">
        <f>IFERROR(VLOOKUP($A488,Baggrundsark!$AP$4:$AU$2502,2,FALSE),"")</f>
        <v/>
      </c>
      <c r="C488" s="71" t="str">
        <f>IFERROR(VLOOKUP($A488,Baggrundsark!$AP$4:$AU$2502,3,FALSE),"")</f>
        <v/>
      </c>
      <c r="D488" s="71" t="str">
        <f>IFERROR(VLOOKUP($A488,Baggrundsark!$AP$4:$AU$2502,4,FALSE),"")</f>
        <v/>
      </c>
      <c r="E488" s="71" t="str">
        <f>IFERROR(VLOOKUP($A488,Baggrundsark!$AP$4:$AW$2502,5,FALSE),"")</f>
        <v/>
      </c>
      <c r="F488" s="71" t="str">
        <f>IF(IFERROR(VLOOKUP($A488,Baggrundsark!$AP$4:$AW$2502,6,FALSE),"")=0,"",IFERROR(VLOOKUP($A488,Baggrundsark!$AP$4:$AW$2502,6,FALSE),""))</f>
        <v/>
      </c>
      <c r="G488" s="77"/>
      <c r="H488" s="80" t="str">
        <f t="shared" si="21"/>
        <v/>
      </c>
      <c r="I488" s="77"/>
      <c r="J488" s="77"/>
      <c r="K488" s="77"/>
      <c r="L488" s="77"/>
      <c r="M488" s="77"/>
      <c r="N488" s="81" t="str">
        <f t="shared" si="22"/>
        <v/>
      </c>
      <c r="O488" s="90" t="str">
        <f t="shared" si="23"/>
        <v/>
      </c>
      <c r="Q488" s="126"/>
      <c r="R488" s="126"/>
      <c r="S488" s="126"/>
    </row>
    <row r="489" spans="1:19" x14ac:dyDescent="0.25">
      <c r="A489" s="29">
        <v>486</v>
      </c>
      <c r="B489" s="71" t="str">
        <f>IFERROR(VLOOKUP($A489,Baggrundsark!$AP$4:$AU$2502,2,FALSE),"")</f>
        <v/>
      </c>
      <c r="C489" s="71" t="str">
        <f>IFERROR(VLOOKUP($A489,Baggrundsark!$AP$4:$AU$2502,3,FALSE),"")</f>
        <v/>
      </c>
      <c r="D489" s="71" t="str">
        <f>IFERROR(VLOOKUP($A489,Baggrundsark!$AP$4:$AU$2502,4,FALSE),"")</f>
        <v/>
      </c>
      <c r="E489" s="71" t="str">
        <f>IFERROR(VLOOKUP($A489,Baggrundsark!$AP$4:$AW$2502,5,FALSE),"")</f>
        <v/>
      </c>
      <c r="F489" s="71" t="str">
        <f>IF(IFERROR(VLOOKUP($A489,Baggrundsark!$AP$4:$AW$2502,6,FALSE),"")=0,"",IFERROR(VLOOKUP($A489,Baggrundsark!$AP$4:$AW$2502,6,FALSE),""))</f>
        <v/>
      </c>
      <c r="G489" s="79"/>
      <c r="H489" s="80" t="str">
        <f t="shared" si="21"/>
        <v/>
      </c>
      <c r="I489" s="79"/>
      <c r="J489" s="79"/>
      <c r="K489" s="79"/>
      <c r="L489" s="79"/>
      <c r="M489" s="79"/>
      <c r="N489" s="81" t="str">
        <f t="shared" si="22"/>
        <v/>
      </c>
      <c r="O489" s="90" t="str">
        <f t="shared" si="23"/>
        <v/>
      </c>
      <c r="Q489" s="126"/>
      <c r="R489" s="126"/>
      <c r="S489" s="126"/>
    </row>
    <row r="490" spans="1:19" x14ac:dyDescent="0.25">
      <c r="A490" s="29">
        <v>487</v>
      </c>
      <c r="B490" s="71" t="str">
        <f>IFERROR(VLOOKUP($A490,Baggrundsark!$AP$4:$AU$2502,2,FALSE),"")</f>
        <v/>
      </c>
      <c r="C490" s="71" t="str">
        <f>IFERROR(VLOOKUP($A490,Baggrundsark!$AP$4:$AU$2502,3,FALSE),"")</f>
        <v/>
      </c>
      <c r="D490" s="71" t="str">
        <f>IFERROR(VLOOKUP($A490,Baggrundsark!$AP$4:$AU$2502,4,FALSE),"")</f>
        <v/>
      </c>
      <c r="E490" s="71" t="str">
        <f>IFERROR(VLOOKUP($A490,Baggrundsark!$AP$4:$AW$2502,5,FALSE),"")</f>
        <v/>
      </c>
      <c r="F490" s="71" t="str">
        <f>IF(IFERROR(VLOOKUP($A490,Baggrundsark!$AP$4:$AW$2502,6,FALSE),"")=0,"",IFERROR(VLOOKUP($A490,Baggrundsark!$AP$4:$AW$2502,6,FALSE),""))</f>
        <v/>
      </c>
      <c r="G490" s="77"/>
      <c r="H490" s="80" t="str">
        <f t="shared" si="21"/>
        <v/>
      </c>
      <c r="I490" s="77"/>
      <c r="J490" s="77"/>
      <c r="K490" s="77"/>
      <c r="L490" s="77"/>
      <c r="M490" s="77"/>
      <c r="N490" s="81" t="str">
        <f t="shared" si="22"/>
        <v/>
      </c>
      <c r="O490" s="90" t="str">
        <f t="shared" si="23"/>
        <v/>
      </c>
      <c r="Q490" s="126"/>
      <c r="R490" s="126"/>
      <c r="S490" s="126"/>
    </row>
    <row r="491" spans="1:19" x14ac:dyDescent="0.25">
      <c r="A491" s="29">
        <v>488</v>
      </c>
      <c r="B491" s="71" t="str">
        <f>IFERROR(VLOOKUP($A491,Baggrundsark!$AP$4:$AU$2502,2,FALSE),"")</f>
        <v/>
      </c>
      <c r="C491" s="71" t="str">
        <f>IFERROR(VLOOKUP($A491,Baggrundsark!$AP$4:$AU$2502,3,FALSE),"")</f>
        <v/>
      </c>
      <c r="D491" s="71" t="str">
        <f>IFERROR(VLOOKUP($A491,Baggrundsark!$AP$4:$AU$2502,4,FALSE),"")</f>
        <v/>
      </c>
      <c r="E491" s="71" t="str">
        <f>IFERROR(VLOOKUP($A491,Baggrundsark!$AP$4:$AW$2502,5,FALSE),"")</f>
        <v/>
      </c>
      <c r="F491" s="71" t="str">
        <f>IF(IFERROR(VLOOKUP($A491,Baggrundsark!$AP$4:$AW$2502,6,FALSE),"")=0,"",IFERROR(VLOOKUP($A491,Baggrundsark!$AP$4:$AW$2502,6,FALSE),""))</f>
        <v/>
      </c>
      <c r="G491" s="79"/>
      <c r="H491" s="80" t="str">
        <f t="shared" si="21"/>
        <v/>
      </c>
      <c r="I491" s="79"/>
      <c r="J491" s="79"/>
      <c r="K491" s="79"/>
      <c r="L491" s="79"/>
      <c r="M491" s="79"/>
      <c r="N491" s="81" t="str">
        <f t="shared" si="22"/>
        <v/>
      </c>
      <c r="O491" s="90" t="str">
        <f t="shared" si="23"/>
        <v/>
      </c>
      <c r="Q491" s="126"/>
      <c r="R491" s="126"/>
      <c r="S491" s="126"/>
    </row>
    <row r="492" spans="1:19" x14ac:dyDescent="0.25">
      <c r="A492" s="29">
        <v>489</v>
      </c>
      <c r="B492" s="71" t="str">
        <f>IFERROR(VLOOKUP($A492,Baggrundsark!$AP$4:$AU$2502,2,FALSE),"")</f>
        <v/>
      </c>
      <c r="C492" s="71" t="str">
        <f>IFERROR(VLOOKUP($A492,Baggrundsark!$AP$4:$AU$2502,3,FALSE),"")</f>
        <v/>
      </c>
      <c r="D492" s="71" t="str">
        <f>IFERROR(VLOOKUP($A492,Baggrundsark!$AP$4:$AU$2502,4,FALSE),"")</f>
        <v/>
      </c>
      <c r="E492" s="71" t="str">
        <f>IFERROR(VLOOKUP($A492,Baggrundsark!$AP$4:$AW$2502,5,FALSE),"")</f>
        <v/>
      </c>
      <c r="F492" s="71" t="str">
        <f>IF(IFERROR(VLOOKUP($A492,Baggrundsark!$AP$4:$AW$2502,6,FALSE),"")=0,"",IFERROR(VLOOKUP($A492,Baggrundsark!$AP$4:$AW$2502,6,FALSE),""))</f>
        <v/>
      </c>
      <c r="G492" s="77"/>
      <c r="H492" s="80" t="str">
        <f t="shared" si="21"/>
        <v/>
      </c>
      <c r="I492" s="77"/>
      <c r="J492" s="77"/>
      <c r="K492" s="77"/>
      <c r="L492" s="77"/>
      <c r="M492" s="77"/>
      <c r="N492" s="81" t="str">
        <f t="shared" si="22"/>
        <v/>
      </c>
      <c r="O492" s="90" t="str">
        <f t="shared" si="23"/>
        <v/>
      </c>
      <c r="Q492" s="126"/>
      <c r="R492" s="126"/>
      <c r="S492" s="126"/>
    </row>
    <row r="493" spans="1:19" x14ac:dyDescent="0.25">
      <c r="A493" s="29">
        <v>490</v>
      </c>
      <c r="B493" s="71" t="str">
        <f>IFERROR(VLOOKUP($A493,Baggrundsark!$AP$4:$AU$2502,2,FALSE),"")</f>
        <v/>
      </c>
      <c r="C493" s="71" t="str">
        <f>IFERROR(VLOOKUP($A493,Baggrundsark!$AP$4:$AU$2502,3,FALSE),"")</f>
        <v/>
      </c>
      <c r="D493" s="71" t="str">
        <f>IFERROR(VLOOKUP($A493,Baggrundsark!$AP$4:$AU$2502,4,FALSE),"")</f>
        <v/>
      </c>
      <c r="E493" s="71" t="str">
        <f>IFERROR(VLOOKUP($A493,Baggrundsark!$AP$4:$AW$2502,5,FALSE),"")</f>
        <v/>
      </c>
      <c r="F493" s="71" t="str">
        <f>IF(IFERROR(VLOOKUP($A493,Baggrundsark!$AP$4:$AW$2502,6,FALSE),"")=0,"",IFERROR(VLOOKUP($A493,Baggrundsark!$AP$4:$AW$2502,6,FALSE),""))</f>
        <v/>
      </c>
      <c r="G493" s="79"/>
      <c r="H493" s="80" t="str">
        <f t="shared" si="21"/>
        <v/>
      </c>
      <c r="I493" s="79"/>
      <c r="J493" s="79"/>
      <c r="K493" s="79"/>
      <c r="L493" s="79"/>
      <c r="M493" s="79"/>
      <c r="N493" s="81" t="str">
        <f t="shared" si="22"/>
        <v/>
      </c>
      <c r="O493" s="90" t="str">
        <f t="shared" si="23"/>
        <v/>
      </c>
      <c r="Q493" s="126"/>
      <c r="R493" s="126"/>
      <c r="S493" s="126"/>
    </row>
    <row r="494" spans="1:19" x14ac:dyDescent="0.25">
      <c r="A494" s="29">
        <v>491</v>
      </c>
      <c r="B494" s="71" t="str">
        <f>IFERROR(VLOOKUP($A494,Baggrundsark!$AP$4:$AU$2502,2,FALSE),"")</f>
        <v/>
      </c>
      <c r="C494" s="71" t="str">
        <f>IFERROR(VLOOKUP($A494,Baggrundsark!$AP$4:$AU$2502,3,FALSE),"")</f>
        <v/>
      </c>
      <c r="D494" s="71" t="str">
        <f>IFERROR(VLOOKUP($A494,Baggrundsark!$AP$4:$AU$2502,4,FALSE),"")</f>
        <v/>
      </c>
      <c r="E494" s="71" t="str">
        <f>IFERROR(VLOOKUP($A494,Baggrundsark!$AP$4:$AW$2502,5,FALSE),"")</f>
        <v/>
      </c>
      <c r="F494" s="71" t="str">
        <f>IF(IFERROR(VLOOKUP($A494,Baggrundsark!$AP$4:$AW$2502,6,FALSE),"")=0,"",IFERROR(VLOOKUP($A494,Baggrundsark!$AP$4:$AW$2502,6,FALSE),""))</f>
        <v/>
      </c>
      <c r="G494" s="77"/>
      <c r="H494" s="80" t="str">
        <f t="shared" si="21"/>
        <v/>
      </c>
      <c r="I494" s="77"/>
      <c r="J494" s="77"/>
      <c r="K494" s="77"/>
      <c r="L494" s="77"/>
      <c r="M494" s="77"/>
      <c r="N494" s="81" t="str">
        <f t="shared" si="22"/>
        <v/>
      </c>
      <c r="O494" s="90" t="str">
        <f t="shared" si="23"/>
        <v/>
      </c>
      <c r="Q494" s="126"/>
      <c r="R494" s="126"/>
      <c r="S494" s="126"/>
    </row>
    <row r="495" spans="1:19" x14ac:dyDescent="0.25">
      <c r="A495" s="29">
        <v>492</v>
      </c>
      <c r="B495" s="71" t="str">
        <f>IFERROR(VLOOKUP($A495,Baggrundsark!$AP$4:$AU$2502,2,FALSE),"")</f>
        <v/>
      </c>
      <c r="C495" s="71" t="str">
        <f>IFERROR(VLOOKUP($A495,Baggrundsark!$AP$4:$AU$2502,3,FALSE),"")</f>
        <v/>
      </c>
      <c r="D495" s="71" t="str">
        <f>IFERROR(VLOOKUP($A495,Baggrundsark!$AP$4:$AU$2502,4,FALSE),"")</f>
        <v/>
      </c>
      <c r="E495" s="71" t="str">
        <f>IFERROR(VLOOKUP($A495,Baggrundsark!$AP$4:$AW$2502,5,FALSE),"")</f>
        <v/>
      </c>
      <c r="F495" s="71" t="str">
        <f>IF(IFERROR(VLOOKUP($A495,Baggrundsark!$AP$4:$AW$2502,6,FALSE),"")=0,"",IFERROR(VLOOKUP($A495,Baggrundsark!$AP$4:$AW$2502,6,FALSE),""))</f>
        <v/>
      </c>
      <c r="G495" s="79"/>
      <c r="H495" s="80" t="str">
        <f t="shared" si="21"/>
        <v/>
      </c>
      <c r="I495" s="79"/>
      <c r="J495" s="79"/>
      <c r="K495" s="79"/>
      <c r="L495" s="79"/>
      <c r="M495" s="79"/>
      <c r="N495" s="81" t="str">
        <f t="shared" si="22"/>
        <v/>
      </c>
      <c r="O495" s="90" t="str">
        <f t="shared" si="23"/>
        <v/>
      </c>
      <c r="Q495" s="126"/>
      <c r="R495" s="126"/>
      <c r="S495" s="126"/>
    </row>
    <row r="496" spans="1:19" x14ac:dyDescent="0.25">
      <c r="A496" s="29">
        <v>493</v>
      </c>
      <c r="B496" s="71" t="str">
        <f>IFERROR(VLOOKUP($A496,Baggrundsark!$AP$4:$AU$2502,2,FALSE),"")</f>
        <v/>
      </c>
      <c r="C496" s="71" t="str">
        <f>IFERROR(VLOOKUP($A496,Baggrundsark!$AP$4:$AU$2502,3,FALSE),"")</f>
        <v/>
      </c>
      <c r="D496" s="71" t="str">
        <f>IFERROR(VLOOKUP($A496,Baggrundsark!$AP$4:$AU$2502,4,FALSE),"")</f>
        <v/>
      </c>
      <c r="E496" s="71" t="str">
        <f>IFERROR(VLOOKUP($A496,Baggrundsark!$AP$4:$AW$2502,5,FALSE),"")</f>
        <v/>
      </c>
      <c r="F496" s="71" t="str">
        <f>IF(IFERROR(VLOOKUP($A496,Baggrundsark!$AP$4:$AW$2502,6,FALSE),"")=0,"",IFERROR(VLOOKUP($A496,Baggrundsark!$AP$4:$AW$2502,6,FALSE),""))</f>
        <v/>
      </c>
      <c r="G496" s="77"/>
      <c r="H496" s="80" t="str">
        <f t="shared" si="21"/>
        <v/>
      </c>
      <c r="I496" s="77"/>
      <c r="J496" s="77"/>
      <c r="K496" s="77"/>
      <c r="L496" s="77"/>
      <c r="M496" s="77"/>
      <c r="N496" s="81" t="str">
        <f t="shared" si="22"/>
        <v/>
      </c>
      <c r="O496" s="90" t="str">
        <f t="shared" si="23"/>
        <v/>
      </c>
      <c r="Q496" s="126"/>
      <c r="R496" s="126"/>
      <c r="S496" s="126"/>
    </row>
    <row r="497" spans="1:19" x14ac:dyDescent="0.25">
      <c r="A497" s="29">
        <v>494</v>
      </c>
      <c r="B497" s="71" t="str">
        <f>IFERROR(VLOOKUP($A497,Baggrundsark!$AP$4:$AU$2502,2,FALSE),"")</f>
        <v/>
      </c>
      <c r="C497" s="71" t="str">
        <f>IFERROR(VLOOKUP($A497,Baggrundsark!$AP$4:$AU$2502,3,FALSE),"")</f>
        <v/>
      </c>
      <c r="D497" s="71" t="str">
        <f>IFERROR(VLOOKUP($A497,Baggrundsark!$AP$4:$AU$2502,4,FALSE),"")</f>
        <v/>
      </c>
      <c r="E497" s="71" t="str">
        <f>IFERROR(VLOOKUP($A497,Baggrundsark!$AP$4:$AW$2502,5,FALSE),"")</f>
        <v/>
      </c>
      <c r="F497" s="71" t="str">
        <f>IF(IFERROR(VLOOKUP($A497,Baggrundsark!$AP$4:$AW$2502,6,FALSE),"")=0,"",IFERROR(VLOOKUP($A497,Baggrundsark!$AP$4:$AW$2502,6,FALSE),""))</f>
        <v/>
      </c>
      <c r="G497" s="79"/>
      <c r="H497" s="80" t="str">
        <f t="shared" si="21"/>
        <v/>
      </c>
      <c r="I497" s="79"/>
      <c r="J497" s="79"/>
      <c r="K497" s="79"/>
      <c r="L497" s="79"/>
      <c r="M497" s="79"/>
      <c r="N497" s="81" t="str">
        <f t="shared" si="22"/>
        <v/>
      </c>
      <c r="O497" s="90" t="str">
        <f t="shared" si="23"/>
        <v/>
      </c>
      <c r="Q497" s="126"/>
      <c r="R497" s="126"/>
      <c r="S497" s="126"/>
    </row>
    <row r="498" spans="1:19" x14ac:dyDescent="0.25">
      <c r="A498" s="29">
        <v>495</v>
      </c>
      <c r="B498" s="71" t="str">
        <f>IFERROR(VLOOKUP($A498,Baggrundsark!$AP$4:$AU$2502,2,FALSE),"")</f>
        <v/>
      </c>
      <c r="C498" s="71" t="str">
        <f>IFERROR(VLOOKUP($A498,Baggrundsark!$AP$4:$AU$2502,3,FALSE),"")</f>
        <v/>
      </c>
      <c r="D498" s="71" t="str">
        <f>IFERROR(VLOOKUP($A498,Baggrundsark!$AP$4:$AU$2502,4,FALSE),"")</f>
        <v/>
      </c>
      <c r="E498" s="71" t="str">
        <f>IFERROR(VLOOKUP($A498,Baggrundsark!$AP$4:$AW$2502,5,FALSE),"")</f>
        <v/>
      </c>
      <c r="F498" s="71" t="str">
        <f>IF(IFERROR(VLOOKUP($A498,Baggrundsark!$AP$4:$AW$2502,6,FALSE),"")=0,"",IFERROR(VLOOKUP($A498,Baggrundsark!$AP$4:$AW$2502,6,FALSE),""))</f>
        <v/>
      </c>
      <c r="G498" s="77"/>
      <c r="H498" s="80" t="str">
        <f t="shared" si="21"/>
        <v/>
      </c>
      <c r="I498" s="77"/>
      <c r="J498" s="77"/>
      <c r="K498" s="77"/>
      <c r="L498" s="77"/>
      <c r="M498" s="77"/>
      <c r="N498" s="81" t="str">
        <f t="shared" si="22"/>
        <v/>
      </c>
      <c r="O498" s="90" t="str">
        <f t="shared" si="23"/>
        <v/>
      </c>
      <c r="Q498" s="126"/>
      <c r="R498" s="126"/>
      <c r="S498" s="126"/>
    </row>
    <row r="499" spans="1:19" x14ac:dyDescent="0.25">
      <c r="A499" s="29">
        <v>496</v>
      </c>
      <c r="B499" s="71" t="str">
        <f>IFERROR(VLOOKUP($A499,Baggrundsark!$AP$4:$AU$2502,2,FALSE),"")</f>
        <v/>
      </c>
      <c r="C499" s="71" t="str">
        <f>IFERROR(VLOOKUP($A499,Baggrundsark!$AP$4:$AU$2502,3,FALSE),"")</f>
        <v/>
      </c>
      <c r="D499" s="71" t="str">
        <f>IFERROR(VLOOKUP($A499,Baggrundsark!$AP$4:$AU$2502,4,FALSE),"")</f>
        <v/>
      </c>
      <c r="E499" s="71" t="str">
        <f>IFERROR(VLOOKUP($A499,Baggrundsark!$AP$4:$AW$2502,5,FALSE),"")</f>
        <v/>
      </c>
      <c r="F499" s="71" t="str">
        <f>IF(IFERROR(VLOOKUP($A499,Baggrundsark!$AP$4:$AW$2502,6,FALSE),"")=0,"",IFERROR(VLOOKUP($A499,Baggrundsark!$AP$4:$AW$2502,6,FALSE),""))</f>
        <v/>
      </c>
      <c r="G499" s="79"/>
      <c r="H499" s="80" t="str">
        <f t="shared" si="21"/>
        <v/>
      </c>
      <c r="I499" s="79"/>
      <c r="J499" s="79"/>
      <c r="K499" s="79"/>
      <c r="L499" s="79"/>
      <c r="M499" s="79"/>
      <c r="N499" s="81" t="str">
        <f t="shared" si="22"/>
        <v/>
      </c>
      <c r="O499" s="90" t="str">
        <f t="shared" si="23"/>
        <v/>
      </c>
      <c r="Q499" s="126"/>
      <c r="R499" s="126"/>
      <c r="S499" s="126"/>
    </row>
    <row r="500" spans="1:19" x14ac:dyDescent="0.25">
      <c r="A500" s="29">
        <v>497</v>
      </c>
      <c r="B500" s="71" t="str">
        <f>IFERROR(VLOOKUP($A500,Baggrundsark!$AP$4:$AU$2502,2,FALSE),"")</f>
        <v/>
      </c>
      <c r="C500" s="71" t="str">
        <f>IFERROR(VLOOKUP($A500,Baggrundsark!$AP$4:$AU$2502,3,FALSE),"")</f>
        <v/>
      </c>
      <c r="D500" s="71" t="str">
        <f>IFERROR(VLOOKUP($A500,Baggrundsark!$AP$4:$AU$2502,4,FALSE),"")</f>
        <v/>
      </c>
      <c r="E500" s="71" t="str">
        <f>IFERROR(VLOOKUP($A500,Baggrundsark!$AP$4:$AW$2502,5,FALSE),"")</f>
        <v/>
      </c>
      <c r="F500" s="71" t="str">
        <f>IF(IFERROR(VLOOKUP($A500,Baggrundsark!$AP$4:$AW$2502,6,FALSE),"")=0,"",IFERROR(VLOOKUP($A500,Baggrundsark!$AP$4:$AW$2502,6,FALSE),""))</f>
        <v/>
      </c>
      <c r="G500" s="77"/>
      <c r="H500" s="80" t="str">
        <f t="shared" si="21"/>
        <v/>
      </c>
      <c r="I500" s="77"/>
      <c r="J500" s="77"/>
      <c r="K500" s="77"/>
      <c r="L500" s="77"/>
      <c r="M500" s="77"/>
      <c r="N500" s="81" t="str">
        <f t="shared" si="22"/>
        <v/>
      </c>
      <c r="O500" s="90" t="str">
        <f t="shared" si="23"/>
        <v/>
      </c>
      <c r="Q500" s="126"/>
      <c r="R500" s="126"/>
      <c r="S500" s="126"/>
    </row>
    <row r="501" spans="1:19" x14ac:dyDescent="0.25">
      <c r="A501" s="29">
        <v>498</v>
      </c>
      <c r="B501" s="71" t="str">
        <f>IFERROR(VLOOKUP($A501,Baggrundsark!$AP$4:$AU$2502,2,FALSE),"")</f>
        <v/>
      </c>
      <c r="C501" s="71" t="str">
        <f>IFERROR(VLOOKUP($A501,Baggrundsark!$AP$4:$AU$2502,3,FALSE),"")</f>
        <v/>
      </c>
      <c r="D501" s="71" t="str">
        <f>IFERROR(VLOOKUP($A501,Baggrundsark!$AP$4:$AU$2502,4,FALSE),"")</f>
        <v/>
      </c>
      <c r="E501" s="71" t="str">
        <f>IFERROR(VLOOKUP($A501,Baggrundsark!$AP$4:$AW$2502,5,FALSE),"")</f>
        <v/>
      </c>
      <c r="F501" s="71" t="str">
        <f>IF(IFERROR(VLOOKUP($A501,Baggrundsark!$AP$4:$AW$2502,6,FALSE),"")=0,"",IFERROR(VLOOKUP($A501,Baggrundsark!$AP$4:$AW$2502,6,FALSE),""))</f>
        <v/>
      </c>
      <c r="G501" s="79"/>
      <c r="H501" s="80" t="str">
        <f t="shared" si="21"/>
        <v/>
      </c>
      <c r="I501" s="79"/>
      <c r="J501" s="79"/>
      <c r="K501" s="79"/>
      <c r="L501" s="79"/>
      <c r="M501" s="79"/>
      <c r="N501" s="81" t="str">
        <f t="shared" si="22"/>
        <v/>
      </c>
      <c r="O501" s="90" t="str">
        <f t="shared" si="23"/>
        <v/>
      </c>
      <c r="Q501" s="126"/>
      <c r="R501" s="126"/>
      <c r="S501" s="126"/>
    </row>
    <row r="502" spans="1:19" x14ac:dyDescent="0.25">
      <c r="A502" s="29">
        <v>499</v>
      </c>
      <c r="B502" s="71" t="str">
        <f>IFERROR(VLOOKUP($A502,Baggrundsark!$AP$4:$AU$2502,2,FALSE),"")</f>
        <v/>
      </c>
      <c r="C502" s="71" t="str">
        <f>IFERROR(VLOOKUP($A502,Baggrundsark!$AP$4:$AU$2502,3,FALSE),"")</f>
        <v/>
      </c>
      <c r="D502" s="71" t="str">
        <f>IFERROR(VLOOKUP($A502,Baggrundsark!$AP$4:$AU$2502,4,FALSE),"")</f>
        <v/>
      </c>
      <c r="E502" s="71" t="str">
        <f>IFERROR(VLOOKUP($A502,Baggrundsark!$AP$4:$AW$2502,5,FALSE),"")</f>
        <v/>
      </c>
      <c r="F502" s="71" t="str">
        <f>IF(IFERROR(VLOOKUP($A502,Baggrundsark!$AP$4:$AW$2502,6,FALSE),"")=0,"",IFERROR(VLOOKUP($A502,Baggrundsark!$AP$4:$AW$2502,6,FALSE),""))</f>
        <v/>
      </c>
      <c r="G502" s="77"/>
      <c r="H502" s="80" t="str">
        <f t="shared" si="21"/>
        <v/>
      </c>
      <c r="I502" s="77"/>
      <c r="J502" s="77"/>
      <c r="K502" s="77"/>
      <c r="L502" s="77"/>
      <c r="M502" s="77"/>
      <c r="N502" s="81" t="str">
        <f t="shared" si="22"/>
        <v/>
      </c>
      <c r="O502" s="90" t="str">
        <f t="shared" si="23"/>
        <v/>
      </c>
      <c r="Q502" s="126"/>
      <c r="R502" s="126"/>
      <c r="S502" s="126"/>
    </row>
    <row r="503" spans="1:19" x14ac:dyDescent="0.25">
      <c r="F503" s="110"/>
      <c r="G503" s="141"/>
      <c r="H503" s="110"/>
      <c r="I503" s="141"/>
      <c r="J503" s="141"/>
      <c r="K503" s="141"/>
      <c r="L503" s="141"/>
      <c r="M503" s="141"/>
      <c r="N503" s="142"/>
    </row>
    <row r="504" spans="1:19" x14ac:dyDescent="0.25">
      <c r="F504" s="110"/>
      <c r="G504" s="141"/>
      <c r="H504" s="110"/>
      <c r="I504" s="141"/>
      <c r="J504" s="141"/>
      <c r="K504" s="141"/>
      <c r="L504" s="141"/>
      <c r="M504" s="141"/>
      <c r="N504" s="142"/>
    </row>
    <row r="505" spans="1:19" x14ac:dyDescent="0.25">
      <c r="F505" s="110"/>
      <c r="G505" s="141"/>
      <c r="H505" s="110"/>
      <c r="I505" s="141"/>
      <c r="J505" s="141"/>
      <c r="K505" s="141"/>
      <c r="L505" s="141"/>
      <c r="M505" s="141"/>
      <c r="N505" s="142"/>
    </row>
    <row r="506" spans="1:19" x14ac:dyDescent="0.25">
      <c r="F506" s="110"/>
      <c r="G506" s="141"/>
      <c r="H506" s="110"/>
      <c r="I506" s="141"/>
      <c r="J506" s="141"/>
      <c r="K506" s="141"/>
      <c r="L506" s="141"/>
      <c r="M506" s="141"/>
      <c r="N506" s="142"/>
    </row>
    <row r="507" spans="1:19" x14ac:dyDescent="0.25">
      <c r="F507" s="110"/>
      <c r="G507" s="141"/>
      <c r="H507" s="110"/>
      <c r="I507" s="141"/>
      <c r="J507" s="141"/>
      <c r="K507" s="141"/>
      <c r="L507" s="141"/>
      <c r="M507" s="141"/>
      <c r="N507" s="142"/>
    </row>
    <row r="508" spans="1:19" x14ac:dyDescent="0.25">
      <c r="F508" s="110"/>
      <c r="G508" s="141"/>
      <c r="H508" s="110"/>
      <c r="I508" s="141"/>
      <c r="J508" s="141"/>
      <c r="K508" s="141"/>
      <c r="L508" s="141"/>
      <c r="M508" s="141"/>
      <c r="N508" s="142"/>
    </row>
  </sheetData>
  <sheetProtection algorithmName="SHA-512" hashValue="kefAPIOKQkW0uj6R3L/T/zVoilCzSBoX1PQ7T9KYc5dDvmJbNQbCz9EOfHlkqctJdQ6oUKq+BCm79bHUEVYxuQ==" saltValue="gVWSbTP8qtpWTOJGZwE40w==" spinCount="100000" sheet="1" objects="1" scenarios="1"/>
  <dataValidations count="1">
    <dataValidation type="decimal" operator="greaterThanOrEqual" allowBlank="1" showInputMessage="1" showErrorMessage="1" error="Der må ikke indtastes negative værdier." sqref="F4:F502 G4:G508 H4:H502 I4:M508 N4:O502" xr:uid="{00000000-0002-0000-0700-000000000000}">
      <formula1>0</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3"/>
  <dimension ref="A3:C3"/>
  <sheetViews>
    <sheetView workbookViewId="0">
      <selection activeCell="H14" sqref="H14"/>
    </sheetView>
  </sheetViews>
  <sheetFormatPr defaultRowHeight="15" x14ac:dyDescent="0.25"/>
  <cols>
    <col min="1" max="1" width="14.7109375" bestFit="1" customWidth="1"/>
    <col min="2" max="2" width="7.85546875" customWidth="1"/>
    <col min="3" max="3" width="25" bestFit="1" customWidth="1"/>
  </cols>
  <sheetData>
    <row r="3" spans="1:3" x14ac:dyDescent="0.25">
      <c r="A3" s="43" t="s">
        <v>0</v>
      </c>
      <c r="B3" s="43" t="s">
        <v>2</v>
      </c>
      <c r="C3" t="s">
        <v>133</v>
      </c>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8f557624-d6a7-40e5-a06f-ebe44359847b">EAEXP2DD475P-1149199250-4388146</_dlc_DocId>
    <_dlc_DocIdUrl xmlns="8f557624-d6a7-40e5-a06f-ebe44359847b">
      <Url>https://erstdk.sharepoint.com/teams/share/_layouts/15/DocIdRedir.aspx?ID=EAEXP2DD475P-1149199250-4388146</Url>
      <Description>EAEXP2DD475P-1149199250-4388146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28823DAD65BFDC47A3186F100C863B32" ma:contentTypeVersion="12896" ma:contentTypeDescription="Opret et nyt dokument." ma:contentTypeScope="" ma:versionID="955128df3a0a1b63f1d35187f68c4dbd">
  <xsd:schema xmlns:xsd="http://www.w3.org/2001/XMLSchema" xmlns:xs="http://www.w3.org/2001/XMLSchema" xmlns:p="http://schemas.microsoft.com/office/2006/metadata/properties" xmlns:ns1="http://schemas.microsoft.com/sharepoint/v3" xmlns:ns2="8f557624-d6a7-40e5-a06f-ebe44359847b" xmlns:ns3="ba3c0d19-9a85-4c97-b951-b8742efd782e" targetNamespace="http://schemas.microsoft.com/office/2006/metadata/properties" ma:root="true" ma:fieldsID="d16e8d07703f996dab192e3a0650c65d" ns1:_="" ns2:_="" ns3:_="">
    <xsd:import namespace="http://schemas.microsoft.com/sharepoint/v3"/>
    <xsd:import namespace="8f557624-d6a7-40e5-a06f-ebe44359847b"/>
    <xsd:import namespace="ba3c0d19-9a85-4c97-b951-b8742efd782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2:SharedWithUsers" minOccurs="0"/>
                <xsd:element ref="ns2:SharedWithDetails" minOccurs="0"/>
                <xsd:element ref="ns3:MediaServiceGenerationTime" minOccurs="0"/>
                <xsd:element ref="ns3:MediaServiceEventHashCode" minOccurs="0"/>
                <xsd:element ref="ns1:_dlc_ExpireDateSaved" minOccurs="0"/>
                <xsd:element ref="ns1:_dlc_ExpireDate"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21" nillable="true" ma:displayName="Oprindelig udløbsdato" ma:hidden="true" ma:internalName="_dlc_ExpireDateSaved" ma:readOnly="true">
      <xsd:simpleType>
        <xsd:restriction base="dms:DateTime"/>
      </xsd:simpleType>
    </xsd:element>
    <xsd:element name="_dlc_ExpireDate" ma:index="22" nillable="true" ma:displayName="Udløbsdato" ma:description="" ma:hidden="true" ma:indexed="true" ma:internalName="_dlc_ExpireDate" ma:readOnly="true">
      <xsd:simpleType>
        <xsd:restriction base="dms:DateTime"/>
      </xsd:simpleType>
    </xsd:element>
    <xsd:element name="_dlc_Exempt" ma:index="23" nillable="true" ma:displayName="Undtaget fra politik"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f557624-d6a7-40e5-a06f-ebe44359847b"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t med detaljer"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a3c0d19-9a85-4c97-b951-b8742efd782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5633D4-9136-432D-9C18-FC3B296D89B4}">
  <ds:schemaRefs>
    <ds:schemaRef ds:uri="http://schemas.microsoft.com/office/2006/metadata/properties"/>
    <ds:schemaRef ds:uri="http://schemas.microsoft.com/office/infopath/2007/PartnerControls"/>
    <ds:schemaRef ds:uri="8f557624-d6a7-40e5-a06f-ebe44359847b"/>
  </ds:schemaRefs>
</ds:datastoreItem>
</file>

<file path=customXml/itemProps2.xml><?xml version="1.0" encoding="utf-8"?>
<ds:datastoreItem xmlns:ds="http://schemas.openxmlformats.org/officeDocument/2006/customXml" ds:itemID="{1B2E2D18-0A7E-4220-BA0A-44CCFE6C3C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f557624-d6a7-40e5-a06f-ebe44359847b"/>
    <ds:schemaRef ds:uri="ba3c0d19-9a85-4c97-b951-b8742efd78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11E16B-BC15-4FCA-A65B-3880999FA377}">
  <ds:schemaRefs>
    <ds:schemaRef ds:uri="http://schemas.microsoft.com/sharepoint/events"/>
  </ds:schemaRefs>
</ds:datastoreItem>
</file>

<file path=customXml/itemProps4.xml><?xml version="1.0" encoding="utf-8"?>
<ds:datastoreItem xmlns:ds="http://schemas.openxmlformats.org/officeDocument/2006/customXml" ds:itemID="{DF124E8C-7A9A-4680-AFBE-EB1CBAB882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Home</vt:lpstr>
      <vt:lpstr>Pivot Timeløn</vt:lpstr>
      <vt:lpstr>Pivot Kontraktansatte</vt:lpstr>
      <vt:lpstr>Baggrund til lister</vt:lpstr>
      <vt:lpstr>Kontraktansatte</vt:lpstr>
      <vt:lpstr>Pivot månedslønnet</vt:lpstr>
      <vt:lpstr>Månedslønnet</vt:lpstr>
      <vt:lpstr>Timeløn</vt:lpstr>
      <vt:lpstr>Pivot Standardsats</vt:lpstr>
      <vt:lpstr>Baggrundsark</vt:lpstr>
      <vt:lpstr>Standardsats</vt:lpstr>
      <vt:lpstr>Beskrivelse</vt:lpstr>
      <vt:lpstr>Indtastning af standardsats</vt:lpstr>
      <vt:lpstr>Liste_til_ansættelsesform</vt:lpstr>
      <vt:lpstr>Medtages_i_regnskab</vt:lpstr>
    </vt:vector>
  </TitlesOfParts>
  <Company>Erhvervsstyrelsen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Kampmann</dc:creator>
  <cp:lastModifiedBy>cloudconvert_20</cp:lastModifiedBy>
  <cp:lastPrinted>2014-08-26T13:54:21Z</cp:lastPrinted>
  <dcterms:created xsi:type="dcterms:W3CDTF">2014-07-10T07:05:44Z</dcterms:created>
  <dcterms:modified xsi:type="dcterms:W3CDTF">2021-04-12T09:08:03Z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0x01010028823DAD65BFDC47A3186F100C863B32</vt:lpwstr>
  </property>
  <property fmtid="{D5CDD505-2E9C-101B-9397-08002B2CF9AE}" pid="3" name="Order">
    <vt:r8>6932600</vt:r8>
  </property>
  <property fmtid="{D5CDD505-2E9C-101B-9397-08002B2CF9AE}" pid="4" name="_dlc_DocIdItemGuid">
    <vt:lpwstr>121ece9d-348a-453c-b8d8-759eb36c71fd</vt:lpwstr>
  </property>
  <property fmtid="{D5CDD505-2E9C-101B-9397-08002B2CF9AE}" pid="5" name="_dlc_policyId">
    <vt:lpwstr/>
  </property>
  <property fmtid="{D5CDD505-2E9C-101B-9397-08002B2CF9AE}" pid="6" name="ItemRetentionFormula">
    <vt:lpwstr/>
  </property>
</Properties>
</file>